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.shortcut-targets-by-id\1Vq2LI5O3gfyeXlGCprREd2ai0CUH2kf4\Acko Health- Business\FY26\EB Health\Premium Files\202602\Working\"/>
    </mc:Choice>
  </mc:AlternateContent>
  <xr:revisionPtr revIDLastSave="0" documentId="13_ncr:1_{F52C11B7-3DE1-426F-BA34-C0618A45F523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Performance" sheetId="5" state="hidden" r:id="rId1"/>
    <sheet name="SuM" sheetId="1" r:id="rId2"/>
    <sheet name="Details" sheetId="2" r:id="rId3"/>
    <sheet name="SA" sheetId="4" r:id="rId4"/>
    <sheet name="CD Statement" sheetId="9" r:id="rId5"/>
    <sheet name="Check" sheetId="8" r:id="rId6"/>
  </sheets>
  <externalReferences>
    <externalReference r:id="rId7"/>
    <externalReference r:id="rId8"/>
  </externalReferences>
  <definedNames>
    <definedName name="_xlnm._FilterDatabase" localSheetId="5" hidden="1">Check!$A$4:$K$3341</definedName>
    <definedName name="_xlnm._FilterDatabase" localSheetId="2" hidden="1">Details!$A$2:$AP$3414</definedName>
  </definedNames>
  <calcPr calcId="191029"/>
  <pivotCaches>
    <pivotCache cacheId="2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585" i="2" l="1"/>
  <c r="L3585" i="2" s="1"/>
  <c r="K3590" i="2"/>
  <c r="L3590" i="2" s="1"/>
  <c r="K3592" i="2"/>
  <c r="L3592" i="2" s="1"/>
  <c r="K3593" i="2"/>
  <c r="L3593" i="2" s="1"/>
  <c r="K3594" i="2"/>
  <c r="L3594" i="2" s="1"/>
  <c r="K3595" i="2"/>
  <c r="L3595" i="2" s="1"/>
  <c r="K3596" i="2"/>
  <c r="L3596" i="2" s="1"/>
  <c r="K3597" i="2"/>
  <c r="L3597" i="2" s="1"/>
  <c r="K3606" i="2"/>
  <c r="L3606" i="2" s="1"/>
  <c r="K3607" i="2"/>
  <c r="L3607" i="2" s="1"/>
  <c r="K3582" i="2"/>
  <c r="L3582" i="2" s="1"/>
  <c r="Q3582" i="2"/>
  <c r="Y3582" i="2" s="1"/>
  <c r="S3582" i="2"/>
  <c r="AE3582" i="2" s="1"/>
  <c r="W3582" i="2"/>
  <c r="X3582" i="2"/>
  <c r="Z3582" i="2"/>
  <c r="AF3582" i="2"/>
  <c r="AG3582" i="2"/>
  <c r="K3583" i="2"/>
  <c r="L3583" i="2"/>
  <c r="Q3583" i="2"/>
  <c r="S3583" i="2"/>
  <c r="W3583" i="2"/>
  <c r="X3583" i="2"/>
  <c r="Y3583" i="2"/>
  <c r="Z3583" i="2"/>
  <c r="AF3583" i="2"/>
  <c r="AG3583" i="2"/>
  <c r="K3584" i="2"/>
  <c r="L3584" i="2"/>
  <c r="Q3584" i="2"/>
  <c r="Y3584" i="2" s="1"/>
  <c r="S3584" i="2"/>
  <c r="AE3584" i="2" s="1"/>
  <c r="W3584" i="2"/>
  <c r="X3584" i="2"/>
  <c r="Z3584" i="2"/>
  <c r="AN3584" i="2" s="1"/>
  <c r="AF3584" i="2"/>
  <c r="AG3584" i="2"/>
  <c r="Q3585" i="2"/>
  <c r="Y3585" i="2" s="1"/>
  <c r="S3585" i="2"/>
  <c r="AE3585" i="2" s="1"/>
  <c r="W3585" i="2"/>
  <c r="X3585" i="2"/>
  <c r="Z3585" i="2"/>
  <c r="AN3585" i="2" s="1"/>
  <c r="AF3585" i="2"/>
  <c r="AG3585" i="2"/>
  <c r="K3586" i="2"/>
  <c r="L3586" i="2"/>
  <c r="Q3586" i="2"/>
  <c r="Y3586" i="2" s="1"/>
  <c r="S3586" i="2"/>
  <c r="AE3586" i="2" s="1"/>
  <c r="W3586" i="2"/>
  <c r="X3586" i="2"/>
  <c r="Z3586" i="2"/>
  <c r="AN3586" i="2" s="1"/>
  <c r="AF3586" i="2"/>
  <c r="AG3586" i="2"/>
  <c r="K3587" i="2"/>
  <c r="L3587" i="2"/>
  <c r="Q3587" i="2"/>
  <c r="Y3587" i="2" s="1"/>
  <c r="S3587" i="2"/>
  <c r="W3587" i="2"/>
  <c r="X3587" i="2"/>
  <c r="Z3587" i="2"/>
  <c r="AF3587" i="2"/>
  <c r="AG3587" i="2"/>
  <c r="AN3587" i="2"/>
  <c r="K3588" i="2"/>
  <c r="L3588" i="2" s="1"/>
  <c r="Q3588" i="2"/>
  <c r="S3588" i="2"/>
  <c r="W3588" i="2"/>
  <c r="X3588" i="2"/>
  <c r="Z3588" i="2"/>
  <c r="AN3588" i="2" s="1"/>
  <c r="AF3588" i="2"/>
  <c r="AG3588" i="2"/>
  <c r="K3589" i="2"/>
  <c r="L3589" i="2" s="1"/>
  <c r="Q3589" i="2"/>
  <c r="Y3589" i="2" s="1"/>
  <c r="S3589" i="2"/>
  <c r="AE3589" i="2" s="1"/>
  <c r="W3589" i="2"/>
  <c r="X3589" i="2"/>
  <c r="Z3589" i="2"/>
  <c r="AN3589" i="2" s="1"/>
  <c r="AF3589" i="2"/>
  <c r="AG3589" i="2"/>
  <c r="Q3590" i="2"/>
  <c r="Y3590" i="2" s="1"/>
  <c r="S3590" i="2"/>
  <c r="W3590" i="2"/>
  <c r="X3590" i="2"/>
  <c r="Z3590" i="2"/>
  <c r="AF3590" i="2"/>
  <c r="AG3590" i="2"/>
  <c r="K3591" i="2"/>
  <c r="L3591" i="2" s="1"/>
  <c r="Q3591" i="2"/>
  <c r="S3591" i="2"/>
  <c r="W3591" i="2"/>
  <c r="X3591" i="2"/>
  <c r="Z3591" i="2"/>
  <c r="AN3591" i="2" s="1"/>
  <c r="AF3591" i="2"/>
  <c r="AG3591" i="2"/>
  <c r="Q3592" i="2"/>
  <c r="Y3592" i="2" s="1"/>
  <c r="S3592" i="2"/>
  <c r="W3592" i="2"/>
  <c r="X3592" i="2"/>
  <c r="Z3592" i="2"/>
  <c r="AN3592" i="2" s="1"/>
  <c r="AF3592" i="2"/>
  <c r="AG3592" i="2"/>
  <c r="Q3593" i="2"/>
  <c r="Y3593" i="2" s="1"/>
  <c r="S3593" i="2"/>
  <c r="W3593" i="2"/>
  <c r="X3593" i="2"/>
  <c r="Z3593" i="2"/>
  <c r="AF3593" i="2"/>
  <c r="AG3593" i="2"/>
  <c r="Q3594" i="2"/>
  <c r="S3594" i="2"/>
  <c r="W3594" i="2"/>
  <c r="X3594" i="2"/>
  <c r="Z3594" i="2"/>
  <c r="AF3594" i="2"/>
  <c r="AG3594" i="2"/>
  <c r="AN3594" i="2"/>
  <c r="Q3595" i="2"/>
  <c r="Y3595" i="2" s="1"/>
  <c r="S3595" i="2"/>
  <c r="AE3595" i="2" s="1"/>
  <c r="W3595" i="2"/>
  <c r="X3595" i="2"/>
  <c r="Z3595" i="2"/>
  <c r="AN3595" i="2" s="1"/>
  <c r="AF3595" i="2"/>
  <c r="AG3595" i="2"/>
  <c r="Q3596" i="2"/>
  <c r="Y3596" i="2" s="1"/>
  <c r="S3596" i="2"/>
  <c r="W3596" i="2"/>
  <c r="X3596" i="2"/>
  <c r="Z3596" i="2"/>
  <c r="AF3596" i="2"/>
  <c r="AG3596" i="2"/>
  <c r="Q3597" i="2"/>
  <c r="S3597" i="2"/>
  <c r="W3597" i="2"/>
  <c r="X3597" i="2"/>
  <c r="Z3597" i="2"/>
  <c r="AN3597" i="2" s="1"/>
  <c r="AF3597" i="2"/>
  <c r="AG3597" i="2"/>
  <c r="K3598" i="2"/>
  <c r="L3598" i="2"/>
  <c r="Q3598" i="2"/>
  <c r="S3598" i="2"/>
  <c r="W3598" i="2"/>
  <c r="X3598" i="2"/>
  <c r="Z3598" i="2"/>
  <c r="AN3598" i="2" s="1"/>
  <c r="AF3598" i="2"/>
  <c r="AG3598" i="2"/>
  <c r="K3599" i="2"/>
  <c r="L3599" i="2" s="1"/>
  <c r="Q3599" i="2"/>
  <c r="S3599" i="2"/>
  <c r="W3599" i="2"/>
  <c r="X3599" i="2"/>
  <c r="Y3599" i="2"/>
  <c r="Z3599" i="2"/>
  <c r="AA3599" i="2"/>
  <c r="AF3599" i="2"/>
  <c r="AG3599" i="2"/>
  <c r="K3600" i="2"/>
  <c r="L3600" i="2" s="1"/>
  <c r="Q3600" i="2"/>
  <c r="S3600" i="2"/>
  <c r="W3600" i="2"/>
  <c r="X3600" i="2"/>
  <c r="Z3600" i="2"/>
  <c r="AF3600" i="2"/>
  <c r="AG3600" i="2"/>
  <c r="AN3600" i="2"/>
  <c r="K3601" i="2"/>
  <c r="L3601" i="2" s="1"/>
  <c r="Q3601" i="2"/>
  <c r="S3601" i="2"/>
  <c r="W3601" i="2"/>
  <c r="X3601" i="2"/>
  <c r="Y3601" i="2"/>
  <c r="Z3601" i="2"/>
  <c r="AN3601" i="2" s="1"/>
  <c r="AF3601" i="2"/>
  <c r="AG3601" i="2"/>
  <c r="K3602" i="2"/>
  <c r="L3602" i="2"/>
  <c r="Q3602" i="2"/>
  <c r="Y3602" i="2" s="1"/>
  <c r="S3602" i="2"/>
  <c r="W3602" i="2"/>
  <c r="X3602" i="2"/>
  <c r="Z3602" i="2"/>
  <c r="AF3602" i="2"/>
  <c r="AG3602" i="2"/>
  <c r="K3603" i="2"/>
  <c r="L3603" i="2" s="1"/>
  <c r="Q3603" i="2"/>
  <c r="Y3603" i="2" s="1"/>
  <c r="S3603" i="2"/>
  <c r="AE3603" i="2" s="1"/>
  <c r="W3603" i="2"/>
  <c r="X3603" i="2"/>
  <c r="Z3603" i="2"/>
  <c r="AN3603" i="2" s="1"/>
  <c r="AF3603" i="2"/>
  <c r="AG3603" i="2"/>
  <c r="K3604" i="2"/>
  <c r="L3604" i="2" s="1"/>
  <c r="Q3604" i="2"/>
  <c r="S3604" i="2"/>
  <c r="W3604" i="2"/>
  <c r="X3604" i="2"/>
  <c r="Y3604" i="2"/>
  <c r="Z3604" i="2"/>
  <c r="AN3604" i="2" s="1"/>
  <c r="AF3604" i="2"/>
  <c r="AG3604" i="2"/>
  <c r="K3605" i="2"/>
  <c r="L3605" i="2"/>
  <c r="Q3605" i="2"/>
  <c r="Y3605" i="2" s="1"/>
  <c r="S3605" i="2"/>
  <c r="W3605" i="2"/>
  <c r="X3605" i="2"/>
  <c r="Z3605" i="2"/>
  <c r="AN3605" i="2" s="1"/>
  <c r="AF3605" i="2"/>
  <c r="AG3605" i="2"/>
  <c r="Q3606" i="2"/>
  <c r="S3606" i="2"/>
  <c r="W3606" i="2"/>
  <c r="X3606" i="2"/>
  <c r="Y3606" i="2"/>
  <c r="Z3606" i="2"/>
  <c r="AA3606" i="2" s="1"/>
  <c r="AF3606" i="2"/>
  <c r="AG3606" i="2"/>
  <c r="Q3607" i="2"/>
  <c r="S3607" i="2"/>
  <c r="W3607" i="2"/>
  <c r="X3607" i="2"/>
  <c r="Z3607" i="2"/>
  <c r="AN3607" i="2" s="1"/>
  <c r="AF3607" i="2"/>
  <c r="AG3607" i="2"/>
  <c r="AG3581" i="2"/>
  <c r="AF3581" i="2"/>
  <c r="Z3581" i="2"/>
  <c r="X3581" i="2"/>
  <c r="W3581" i="2"/>
  <c r="S3581" i="2"/>
  <c r="Q3581" i="2"/>
  <c r="Y3581" i="2" s="1"/>
  <c r="K3581" i="2"/>
  <c r="L3581" i="2" s="1"/>
  <c r="K3577" i="2"/>
  <c r="L3577" i="2" s="1"/>
  <c r="S3577" i="2"/>
  <c r="AE3577" i="2" s="1"/>
  <c r="W3577" i="2"/>
  <c r="X3577" i="2"/>
  <c r="Y3577" i="2"/>
  <c r="Z3577" i="2"/>
  <c r="AN3577" i="2" s="1"/>
  <c r="AA3577" i="2"/>
  <c r="AF3577" i="2"/>
  <c r="AG3577" i="2"/>
  <c r="K3578" i="2"/>
  <c r="L3578" i="2"/>
  <c r="S3578" i="2"/>
  <c r="W3578" i="2"/>
  <c r="X3578" i="2"/>
  <c r="Y3578" i="2"/>
  <c r="Z3578" i="2"/>
  <c r="AN3578" i="2" s="1"/>
  <c r="AF3578" i="2"/>
  <c r="AG3578" i="2"/>
  <c r="K3579" i="2"/>
  <c r="L3579" i="2" s="1"/>
  <c r="S3579" i="2"/>
  <c r="W3579" i="2"/>
  <c r="X3579" i="2"/>
  <c r="Y3579" i="2"/>
  <c r="Z3579" i="2"/>
  <c r="AA3579" i="2"/>
  <c r="AF3579" i="2"/>
  <c r="AG3579" i="2"/>
  <c r="K3580" i="2"/>
  <c r="L3580" i="2" s="1"/>
  <c r="S3580" i="2"/>
  <c r="W3580" i="2"/>
  <c r="X3580" i="2"/>
  <c r="Y3580" i="2"/>
  <c r="Z3580" i="2"/>
  <c r="AA3580" i="2" s="1"/>
  <c r="AF3580" i="2"/>
  <c r="AG3580" i="2"/>
  <c r="AG3576" i="2"/>
  <c r="AF3576" i="2"/>
  <c r="Z3576" i="2"/>
  <c r="Y3576" i="2"/>
  <c r="X3576" i="2"/>
  <c r="W3576" i="2"/>
  <c r="S3576" i="2"/>
  <c r="K3576" i="2"/>
  <c r="L3576" i="2" s="1"/>
  <c r="K3507" i="2"/>
  <c r="L3507" i="2"/>
  <c r="S3507" i="2"/>
  <c r="W3507" i="2"/>
  <c r="X3507" i="2"/>
  <c r="Y3507" i="2"/>
  <c r="Z3507" i="2"/>
  <c r="AF3507" i="2"/>
  <c r="AG3507" i="2"/>
  <c r="K3508" i="2"/>
  <c r="L3508" i="2"/>
  <c r="S3508" i="2"/>
  <c r="W3508" i="2"/>
  <c r="X3508" i="2"/>
  <c r="Y3508" i="2"/>
  <c r="Z3508" i="2"/>
  <c r="AF3508" i="2"/>
  <c r="AG3508" i="2"/>
  <c r="K3509" i="2"/>
  <c r="L3509" i="2"/>
  <c r="S3509" i="2"/>
  <c r="W3509" i="2"/>
  <c r="X3509" i="2"/>
  <c r="Y3509" i="2"/>
  <c r="Z3509" i="2"/>
  <c r="AF3509" i="2"/>
  <c r="AG3509" i="2"/>
  <c r="K3510" i="2"/>
  <c r="L3510" i="2"/>
  <c r="S3510" i="2"/>
  <c r="W3510" i="2"/>
  <c r="X3510" i="2"/>
  <c r="Y3510" i="2"/>
  <c r="Z3510" i="2"/>
  <c r="AA3510" i="2" s="1"/>
  <c r="AF3510" i="2"/>
  <c r="AG3510" i="2"/>
  <c r="K3511" i="2"/>
  <c r="L3511" i="2"/>
  <c r="S3511" i="2"/>
  <c r="W3511" i="2"/>
  <c r="X3511" i="2"/>
  <c r="Y3511" i="2"/>
  <c r="Z3511" i="2"/>
  <c r="AA3511" i="2" s="1"/>
  <c r="AF3511" i="2"/>
  <c r="AG3511" i="2"/>
  <c r="K3512" i="2"/>
  <c r="L3512" i="2"/>
  <c r="S3512" i="2"/>
  <c r="W3512" i="2"/>
  <c r="X3512" i="2"/>
  <c r="Y3512" i="2"/>
  <c r="Z3512" i="2"/>
  <c r="AF3512" i="2"/>
  <c r="AG3512" i="2"/>
  <c r="AN3512" i="2"/>
  <c r="K3513" i="2"/>
  <c r="L3513" i="2" s="1"/>
  <c r="S3513" i="2"/>
  <c r="W3513" i="2"/>
  <c r="X3513" i="2"/>
  <c r="Y3513" i="2"/>
  <c r="Z3513" i="2"/>
  <c r="AF3513" i="2"/>
  <c r="AG3513" i="2"/>
  <c r="AN3513" i="2"/>
  <c r="K3514" i="2"/>
  <c r="L3514" i="2"/>
  <c r="S3514" i="2"/>
  <c r="W3514" i="2"/>
  <c r="X3514" i="2"/>
  <c r="Y3514" i="2"/>
  <c r="Z3514" i="2"/>
  <c r="AA3514" i="2" s="1"/>
  <c r="AF3514" i="2"/>
  <c r="AG3514" i="2"/>
  <c r="K3515" i="2"/>
  <c r="L3515" i="2"/>
  <c r="S3515" i="2"/>
  <c r="W3515" i="2"/>
  <c r="X3515" i="2"/>
  <c r="Y3515" i="2"/>
  <c r="Z3515" i="2"/>
  <c r="AN3515" i="2" s="1"/>
  <c r="AF3515" i="2"/>
  <c r="AG3515" i="2"/>
  <c r="K3516" i="2"/>
  <c r="L3516" i="2" s="1"/>
  <c r="S3516" i="2"/>
  <c r="W3516" i="2"/>
  <c r="X3516" i="2"/>
  <c r="Y3516" i="2"/>
  <c r="Z3516" i="2"/>
  <c r="AF3516" i="2"/>
  <c r="AG3516" i="2"/>
  <c r="AN3516" i="2"/>
  <c r="K3517" i="2"/>
  <c r="L3517" i="2"/>
  <c r="S3517" i="2"/>
  <c r="W3517" i="2"/>
  <c r="X3517" i="2"/>
  <c r="Y3517" i="2"/>
  <c r="Z3517" i="2"/>
  <c r="AA3517" i="2" s="1"/>
  <c r="AF3517" i="2"/>
  <c r="AG3517" i="2"/>
  <c r="AN3517" i="2"/>
  <c r="K3518" i="2"/>
  <c r="L3518" i="2" s="1"/>
  <c r="S3518" i="2"/>
  <c r="W3518" i="2"/>
  <c r="X3518" i="2"/>
  <c r="Y3518" i="2"/>
  <c r="Z3518" i="2"/>
  <c r="AF3518" i="2"/>
  <c r="AG3518" i="2"/>
  <c r="AN3518" i="2"/>
  <c r="K3519" i="2"/>
  <c r="L3519" i="2" s="1"/>
  <c r="S3519" i="2"/>
  <c r="W3519" i="2"/>
  <c r="X3519" i="2"/>
  <c r="Y3519" i="2"/>
  <c r="Z3519" i="2"/>
  <c r="AN3519" i="2" s="1"/>
  <c r="AA3519" i="2"/>
  <c r="AF3519" i="2"/>
  <c r="AG3519" i="2"/>
  <c r="K3520" i="2"/>
  <c r="L3520" i="2" s="1"/>
  <c r="S3520" i="2"/>
  <c r="W3520" i="2"/>
  <c r="X3520" i="2"/>
  <c r="Y3520" i="2"/>
  <c r="Z3520" i="2"/>
  <c r="AN3520" i="2" s="1"/>
  <c r="AF3520" i="2"/>
  <c r="AG3520" i="2"/>
  <c r="K3521" i="2"/>
  <c r="L3521" i="2" s="1"/>
  <c r="S3521" i="2"/>
  <c r="W3521" i="2"/>
  <c r="X3521" i="2"/>
  <c r="Y3521" i="2"/>
  <c r="Z3521" i="2"/>
  <c r="AN3521" i="2" s="1"/>
  <c r="AA3521" i="2"/>
  <c r="AF3521" i="2"/>
  <c r="AG3521" i="2"/>
  <c r="K3522" i="2"/>
  <c r="L3522" i="2" s="1"/>
  <c r="S3522" i="2"/>
  <c r="W3522" i="2"/>
  <c r="X3522" i="2"/>
  <c r="Y3522" i="2"/>
  <c r="Z3522" i="2"/>
  <c r="AF3522" i="2"/>
  <c r="AG3522" i="2"/>
  <c r="AN3522" i="2"/>
  <c r="K3523" i="2"/>
  <c r="L3523" i="2" s="1"/>
  <c r="S3523" i="2"/>
  <c r="W3523" i="2"/>
  <c r="X3523" i="2"/>
  <c r="Y3523" i="2"/>
  <c r="Z3523" i="2"/>
  <c r="AF3523" i="2"/>
  <c r="AG3523" i="2"/>
  <c r="AN3523" i="2"/>
  <c r="K3524" i="2"/>
  <c r="L3524" i="2" s="1"/>
  <c r="S3524" i="2"/>
  <c r="W3524" i="2"/>
  <c r="X3524" i="2"/>
  <c r="Y3524" i="2"/>
  <c r="Z3524" i="2"/>
  <c r="AN3524" i="2" s="1"/>
  <c r="AA3524" i="2"/>
  <c r="AF3524" i="2"/>
  <c r="AG3524" i="2"/>
  <c r="K3525" i="2"/>
  <c r="L3525" i="2"/>
  <c r="S3525" i="2"/>
  <c r="W3525" i="2"/>
  <c r="X3525" i="2"/>
  <c r="Y3525" i="2"/>
  <c r="Z3525" i="2"/>
  <c r="AN3525" i="2" s="1"/>
  <c r="AF3525" i="2"/>
  <c r="AG3525" i="2"/>
  <c r="K3526" i="2"/>
  <c r="L3526" i="2" s="1"/>
  <c r="S3526" i="2"/>
  <c r="W3526" i="2"/>
  <c r="X3526" i="2"/>
  <c r="Y3526" i="2"/>
  <c r="Z3526" i="2"/>
  <c r="AF3526" i="2"/>
  <c r="AG3526" i="2"/>
  <c r="K3527" i="2"/>
  <c r="L3527" i="2" s="1"/>
  <c r="S3527" i="2"/>
  <c r="W3527" i="2"/>
  <c r="X3527" i="2"/>
  <c r="Y3527" i="2"/>
  <c r="Z3527" i="2"/>
  <c r="AN3527" i="2" s="1"/>
  <c r="AF3527" i="2"/>
  <c r="AG3527" i="2"/>
  <c r="K3528" i="2"/>
  <c r="L3528" i="2" s="1"/>
  <c r="S3528" i="2"/>
  <c r="W3528" i="2"/>
  <c r="X3528" i="2"/>
  <c r="Y3528" i="2"/>
  <c r="Z3528" i="2"/>
  <c r="AF3528" i="2"/>
  <c r="AG3528" i="2"/>
  <c r="AN3528" i="2"/>
  <c r="K3529" i="2"/>
  <c r="L3529" i="2" s="1"/>
  <c r="S3529" i="2"/>
  <c r="W3529" i="2"/>
  <c r="X3529" i="2"/>
  <c r="Y3529" i="2"/>
  <c r="Z3529" i="2"/>
  <c r="AN3529" i="2" s="1"/>
  <c r="AA3529" i="2"/>
  <c r="AF3529" i="2"/>
  <c r="AG3529" i="2"/>
  <c r="K3530" i="2"/>
  <c r="L3530" i="2"/>
  <c r="S3530" i="2"/>
  <c r="W3530" i="2"/>
  <c r="X3530" i="2"/>
  <c r="Y3530" i="2"/>
  <c r="AE3530" i="2" s="1"/>
  <c r="Z3530" i="2"/>
  <c r="AA3530" i="2" s="1"/>
  <c r="AF3530" i="2"/>
  <c r="AG3530" i="2"/>
  <c r="K3531" i="2"/>
  <c r="L3531" i="2" s="1"/>
  <c r="S3531" i="2"/>
  <c r="W3531" i="2"/>
  <c r="X3531" i="2"/>
  <c r="Y3531" i="2"/>
  <c r="Z3531" i="2"/>
  <c r="AF3531" i="2"/>
  <c r="AG3531" i="2"/>
  <c r="K3532" i="2"/>
  <c r="L3532" i="2" s="1"/>
  <c r="S3532" i="2"/>
  <c r="W3532" i="2"/>
  <c r="X3532" i="2"/>
  <c r="Y3532" i="2"/>
  <c r="AE3532" i="2" s="1"/>
  <c r="Z3532" i="2"/>
  <c r="AA3532" i="2"/>
  <c r="AF3532" i="2"/>
  <c r="AG3532" i="2"/>
  <c r="K3533" i="2"/>
  <c r="L3533" i="2" s="1"/>
  <c r="S3533" i="2"/>
  <c r="W3533" i="2"/>
  <c r="X3533" i="2"/>
  <c r="Y3533" i="2"/>
  <c r="Z3533" i="2"/>
  <c r="AA3533" i="2"/>
  <c r="AF3533" i="2"/>
  <c r="AG3533" i="2"/>
  <c r="K3534" i="2"/>
  <c r="L3534" i="2" s="1"/>
  <c r="S3534" i="2"/>
  <c r="W3534" i="2"/>
  <c r="X3534" i="2"/>
  <c r="Y3534" i="2"/>
  <c r="Z3534" i="2"/>
  <c r="AF3534" i="2"/>
  <c r="AG3534" i="2"/>
  <c r="K3535" i="2"/>
  <c r="L3535" i="2"/>
  <c r="S3535" i="2"/>
  <c r="W3535" i="2"/>
  <c r="X3535" i="2"/>
  <c r="Y3535" i="2"/>
  <c r="Z3535" i="2"/>
  <c r="AA3535" i="2"/>
  <c r="AF3535" i="2"/>
  <c r="AG3535" i="2"/>
  <c r="AN3535" i="2"/>
  <c r="K3536" i="2"/>
  <c r="L3536" i="2"/>
  <c r="S3536" i="2"/>
  <c r="W3536" i="2"/>
  <c r="X3536" i="2"/>
  <c r="Y3536" i="2"/>
  <c r="Z3536" i="2"/>
  <c r="AA3536" i="2" s="1"/>
  <c r="AF3536" i="2"/>
  <c r="AG3536" i="2"/>
  <c r="K3537" i="2"/>
  <c r="L3537" i="2" s="1"/>
  <c r="S3537" i="2"/>
  <c r="W3537" i="2"/>
  <c r="X3537" i="2"/>
  <c r="Y3537" i="2"/>
  <c r="Z3537" i="2"/>
  <c r="AF3537" i="2"/>
  <c r="AG3537" i="2"/>
  <c r="AN3537" i="2"/>
  <c r="K3538" i="2"/>
  <c r="L3538" i="2" s="1"/>
  <c r="S3538" i="2"/>
  <c r="W3538" i="2"/>
  <c r="X3538" i="2"/>
  <c r="Y3538" i="2"/>
  <c r="Z3538" i="2"/>
  <c r="AF3538" i="2"/>
  <c r="AG3538" i="2"/>
  <c r="K3539" i="2"/>
  <c r="L3539" i="2" s="1"/>
  <c r="S3539" i="2"/>
  <c r="W3539" i="2"/>
  <c r="X3539" i="2"/>
  <c r="Y3539" i="2"/>
  <c r="AE3539" i="2" s="1"/>
  <c r="Z3539" i="2"/>
  <c r="AF3539" i="2"/>
  <c r="AG3539" i="2"/>
  <c r="K3540" i="2"/>
  <c r="L3540" i="2" s="1"/>
  <c r="S3540" i="2"/>
  <c r="W3540" i="2"/>
  <c r="X3540" i="2"/>
  <c r="Y3540" i="2"/>
  <c r="Z3540" i="2"/>
  <c r="AF3540" i="2"/>
  <c r="AG3540" i="2"/>
  <c r="AN3540" i="2"/>
  <c r="K3541" i="2"/>
  <c r="L3541" i="2"/>
  <c r="S3541" i="2"/>
  <c r="W3541" i="2"/>
  <c r="X3541" i="2"/>
  <c r="Y3541" i="2"/>
  <c r="Z3541" i="2"/>
  <c r="AA3541" i="2" s="1"/>
  <c r="AF3541" i="2"/>
  <c r="AG3541" i="2"/>
  <c r="K3542" i="2"/>
  <c r="L3542" i="2" s="1"/>
  <c r="S3542" i="2"/>
  <c r="W3542" i="2"/>
  <c r="X3542" i="2"/>
  <c r="Y3542" i="2"/>
  <c r="Z3542" i="2"/>
  <c r="AF3542" i="2"/>
  <c r="AG3542" i="2"/>
  <c r="AN3542" i="2"/>
  <c r="K3543" i="2"/>
  <c r="L3543" i="2"/>
  <c r="S3543" i="2"/>
  <c r="W3543" i="2"/>
  <c r="X3543" i="2"/>
  <c r="Y3543" i="2"/>
  <c r="Z3543" i="2"/>
  <c r="AN3543" i="2" s="1"/>
  <c r="AF3543" i="2"/>
  <c r="AG3543" i="2"/>
  <c r="K3544" i="2"/>
  <c r="L3544" i="2" s="1"/>
  <c r="S3544" i="2"/>
  <c r="W3544" i="2"/>
  <c r="X3544" i="2"/>
  <c r="Y3544" i="2"/>
  <c r="Z3544" i="2"/>
  <c r="AA3544" i="2"/>
  <c r="AE3544" i="2"/>
  <c r="AJ3544" i="2" s="1"/>
  <c r="AF3544" i="2"/>
  <c r="AG3544" i="2"/>
  <c r="AK3544" i="2"/>
  <c r="AN3544" i="2"/>
  <c r="K3545" i="2"/>
  <c r="L3545" i="2" s="1"/>
  <c r="S3545" i="2"/>
  <c r="W3545" i="2"/>
  <c r="X3545" i="2"/>
  <c r="Y3545" i="2"/>
  <c r="Z3545" i="2"/>
  <c r="AF3545" i="2"/>
  <c r="AG3545" i="2"/>
  <c r="K3546" i="2"/>
  <c r="L3546" i="2"/>
  <c r="S3546" i="2"/>
  <c r="W3546" i="2"/>
  <c r="X3546" i="2"/>
  <c r="Y3546" i="2"/>
  <c r="Z3546" i="2"/>
  <c r="AF3546" i="2"/>
  <c r="AG3546" i="2"/>
  <c r="K3547" i="2"/>
  <c r="L3547" i="2" s="1"/>
  <c r="S3547" i="2"/>
  <c r="W3547" i="2"/>
  <c r="X3547" i="2"/>
  <c r="Y3547" i="2"/>
  <c r="Z3547" i="2"/>
  <c r="AE3547" i="2"/>
  <c r="AF3547" i="2"/>
  <c r="AG3547" i="2"/>
  <c r="K3548" i="2"/>
  <c r="L3548" i="2" s="1"/>
  <c r="S3548" i="2"/>
  <c r="W3548" i="2"/>
  <c r="X3548" i="2"/>
  <c r="Y3548" i="2"/>
  <c r="Z3548" i="2"/>
  <c r="AA3548" i="2" s="1"/>
  <c r="AF3548" i="2"/>
  <c r="AG3548" i="2"/>
  <c r="K3549" i="2"/>
  <c r="L3549" i="2" s="1"/>
  <c r="S3549" i="2"/>
  <c r="W3549" i="2"/>
  <c r="X3549" i="2"/>
  <c r="Y3549" i="2"/>
  <c r="Z3549" i="2"/>
  <c r="AA3549" i="2" s="1"/>
  <c r="AF3549" i="2"/>
  <c r="AG3549" i="2"/>
  <c r="AN3549" i="2"/>
  <c r="K3550" i="2"/>
  <c r="L3550" i="2"/>
  <c r="S3550" i="2"/>
  <c r="AE3550" i="2" s="1"/>
  <c r="W3550" i="2"/>
  <c r="X3550" i="2"/>
  <c r="Y3550" i="2"/>
  <c r="Z3550" i="2"/>
  <c r="AA3550" i="2"/>
  <c r="AF3550" i="2"/>
  <c r="AG3550" i="2"/>
  <c r="AN3550" i="2"/>
  <c r="K3551" i="2"/>
  <c r="L3551" i="2" s="1"/>
  <c r="S3551" i="2"/>
  <c r="W3551" i="2"/>
  <c r="X3551" i="2"/>
  <c r="Y3551" i="2"/>
  <c r="Z3551" i="2"/>
  <c r="AF3551" i="2"/>
  <c r="AG3551" i="2"/>
  <c r="K3552" i="2"/>
  <c r="L3552" i="2"/>
  <c r="S3552" i="2"/>
  <c r="W3552" i="2"/>
  <c r="X3552" i="2"/>
  <c r="Y3552" i="2"/>
  <c r="Z3552" i="2"/>
  <c r="AE3552" i="2"/>
  <c r="AF3552" i="2"/>
  <c r="AG3552" i="2"/>
  <c r="AN3552" i="2"/>
  <c r="K3553" i="2"/>
  <c r="L3553" i="2" s="1"/>
  <c r="S3553" i="2"/>
  <c r="W3553" i="2"/>
  <c r="X3553" i="2"/>
  <c r="Y3553" i="2"/>
  <c r="Z3553" i="2"/>
  <c r="AN3553" i="2" s="1"/>
  <c r="AA3553" i="2"/>
  <c r="AF3553" i="2"/>
  <c r="AG3553" i="2"/>
  <c r="K3554" i="2"/>
  <c r="L3554" i="2" s="1"/>
  <c r="S3554" i="2"/>
  <c r="W3554" i="2"/>
  <c r="X3554" i="2"/>
  <c r="Y3554" i="2"/>
  <c r="Z3554" i="2"/>
  <c r="AF3554" i="2"/>
  <c r="AG3554" i="2"/>
  <c r="K3555" i="2"/>
  <c r="L3555" i="2" s="1"/>
  <c r="S3555" i="2"/>
  <c r="W3555" i="2"/>
  <c r="X3555" i="2"/>
  <c r="Y3555" i="2"/>
  <c r="Z3555" i="2"/>
  <c r="AA3555" i="2" s="1"/>
  <c r="AF3555" i="2"/>
  <c r="AG3555" i="2"/>
  <c r="K3556" i="2"/>
  <c r="L3556" i="2" s="1"/>
  <c r="S3556" i="2"/>
  <c r="W3556" i="2"/>
  <c r="X3556" i="2"/>
  <c r="Y3556" i="2"/>
  <c r="Z3556" i="2"/>
  <c r="AA3556" i="2" s="1"/>
  <c r="AF3556" i="2"/>
  <c r="AG3556" i="2"/>
  <c r="K3557" i="2"/>
  <c r="L3557" i="2"/>
  <c r="S3557" i="2"/>
  <c r="W3557" i="2"/>
  <c r="X3557" i="2"/>
  <c r="Y3557" i="2"/>
  <c r="Z3557" i="2"/>
  <c r="AF3557" i="2"/>
  <c r="AG3557" i="2"/>
  <c r="K3558" i="2"/>
  <c r="L3558" i="2"/>
  <c r="S3558" i="2"/>
  <c r="W3558" i="2"/>
  <c r="X3558" i="2"/>
  <c r="Y3558" i="2"/>
  <c r="Z3558" i="2"/>
  <c r="AA3558" i="2"/>
  <c r="AF3558" i="2"/>
  <c r="AG3558" i="2"/>
  <c r="K3559" i="2"/>
  <c r="L3559" i="2" s="1"/>
  <c r="S3559" i="2"/>
  <c r="W3559" i="2"/>
  <c r="X3559" i="2"/>
  <c r="Y3559" i="2"/>
  <c r="Z3559" i="2"/>
  <c r="AF3559" i="2"/>
  <c r="AG3559" i="2"/>
  <c r="K3560" i="2"/>
  <c r="L3560" i="2" s="1"/>
  <c r="S3560" i="2"/>
  <c r="W3560" i="2"/>
  <c r="X3560" i="2"/>
  <c r="Y3560" i="2"/>
  <c r="Z3560" i="2"/>
  <c r="AF3560" i="2"/>
  <c r="AG3560" i="2"/>
  <c r="K3561" i="2"/>
  <c r="L3561" i="2" s="1"/>
  <c r="S3561" i="2"/>
  <c r="W3561" i="2"/>
  <c r="X3561" i="2"/>
  <c r="Y3561" i="2"/>
  <c r="Z3561" i="2"/>
  <c r="AN3561" i="2" s="1"/>
  <c r="AF3561" i="2"/>
  <c r="AG3561" i="2"/>
  <c r="K3562" i="2"/>
  <c r="L3562" i="2" s="1"/>
  <c r="S3562" i="2"/>
  <c r="W3562" i="2"/>
  <c r="X3562" i="2"/>
  <c r="Y3562" i="2"/>
  <c r="Z3562" i="2"/>
  <c r="AN3562" i="2" s="1"/>
  <c r="AA3562" i="2"/>
  <c r="AF3562" i="2"/>
  <c r="AG3562" i="2"/>
  <c r="K3563" i="2"/>
  <c r="L3563" i="2" s="1"/>
  <c r="S3563" i="2"/>
  <c r="W3563" i="2"/>
  <c r="X3563" i="2"/>
  <c r="Y3563" i="2"/>
  <c r="Z3563" i="2"/>
  <c r="AF3563" i="2"/>
  <c r="AG3563" i="2"/>
  <c r="K3564" i="2"/>
  <c r="L3564" i="2" s="1"/>
  <c r="S3564" i="2"/>
  <c r="W3564" i="2"/>
  <c r="X3564" i="2"/>
  <c r="Y3564" i="2"/>
  <c r="Z3564" i="2"/>
  <c r="AF3564" i="2"/>
  <c r="AG3564" i="2"/>
  <c r="AN3564" i="2"/>
  <c r="K3565" i="2"/>
  <c r="L3565" i="2" s="1"/>
  <c r="S3565" i="2"/>
  <c r="W3565" i="2"/>
  <c r="X3565" i="2"/>
  <c r="Y3565" i="2"/>
  <c r="Z3565" i="2"/>
  <c r="AA3565" i="2" s="1"/>
  <c r="AF3565" i="2"/>
  <c r="AG3565" i="2"/>
  <c r="AN3565" i="2"/>
  <c r="K3566" i="2"/>
  <c r="L3566" i="2" s="1"/>
  <c r="S3566" i="2"/>
  <c r="W3566" i="2"/>
  <c r="X3566" i="2"/>
  <c r="Y3566" i="2"/>
  <c r="Z3566" i="2"/>
  <c r="AF3566" i="2"/>
  <c r="AG3566" i="2"/>
  <c r="K3567" i="2"/>
  <c r="L3567" i="2" s="1"/>
  <c r="S3567" i="2"/>
  <c r="W3567" i="2"/>
  <c r="X3567" i="2"/>
  <c r="Y3567" i="2"/>
  <c r="Z3567" i="2"/>
  <c r="AA3567" i="2" s="1"/>
  <c r="AE3567" i="2"/>
  <c r="AJ3567" i="2" s="1"/>
  <c r="AF3567" i="2"/>
  <c r="AG3567" i="2"/>
  <c r="K3568" i="2"/>
  <c r="L3568" i="2" s="1"/>
  <c r="S3568" i="2"/>
  <c r="W3568" i="2"/>
  <c r="X3568" i="2"/>
  <c r="Y3568" i="2"/>
  <c r="Z3568" i="2"/>
  <c r="AA3568" i="2"/>
  <c r="AF3568" i="2"/>
  <c r="AG3568" i="2"/>
  <c r="AN3568" i="2"/>
  <c r="K3569" i="2"/>
  <c r="L3569" i="2"/>
  <c r="S3569" i="2"/>
  <c r="W3569" i="2"/>
  <c r="X3569" i="2"/>
  <c r="Y3569" i="2"/>
  <c r="Z3569" i="2"/>
  <c r="AF3569" i="2"/>
  <c r="AG3569" i="2"/>
  <c r="K3570" i="2"/>
  <c r="L3570" i="2" s="1"/>
  <c r="S3570" i="2"/>
  <c r="W3570" i="2"/>
  <c r="X3570" i="2"/>
  <c r="Y3570" i="2"/>
  <c r="AE3570" i="2" s="1"/>
  <c r="Z3570" i="2"/>
  <c r="AA3570" i="2"/>
  <c r="AF3570" i="2"/>
  <c r="AG3570" i="2"/>
  <c r="K3571" i="2"/>
  <c r="L3571" i="2" s="1"/>
  <c r="S3571" i="2"/>
  <c r="W3571" i="2"/>
  <c r="X3571" i="2"/>
  <c r="Y3571" i="2"/>
  <c r="Z3571" i="2"/>
  <c r="AA3571" i="2" s="1"/>
  <c r="AF3571" i="2"/>
  <c r="AG3571" i="2"/>
  <c r="K3572" i="2"/>
  <c r="L3572" i="2" s="1"/>
  <c r="S3572" i="2"/>
  <c r="W3572" i="2"/>
  <c r="X3572" i="2"/>
  <c r="Y3572" i="2"/>
  <c r="Z3572" i="2"/>
  <c r="AF3572" i="2"/>
  <c r="AG3572" i="2"/>
  <c r="K3573" i="2"/>
  <c r="L3573" i="2"/>
  <c r="S3573" i="2"/>
  <c r="W3573" i="2"/>
  <c r="X3573" i="2"/>
  <c r="Y3573" i="2"/>
  <c r="Z3573" i="2"/>
  <c r="AA3573" i="2" s="1"/>
  <c r="AF3573" i="2"/>
  <c r="AG3573" i="2"/>
  <c r="K3574" i="2"/>
  <c r="L3574" i="2"/>
  <c r="S3574" i="2"/>
  <c r="W3574" i="2"/>
  <c r="X3574" i="2"/>
  <c r="Y3574" i="2"/>
  <c r="Z3574" i="2"/>
  <c r="AA3574" i="2" s="1"/>
  <c r="AF3574" i="2"/>
  <c r="AG3574" i="2"/>
  <c r="K3575" i="2"/>
  <c r="L3575" i="2"/>
  <c r="S3575" i="2"/>
  <c r="W3575" i="2"/>
  <c r="X3575" i="2"/>
  <c r="Y3575" i="2"/>
  <c r="Z3575" i="2"/>
  <c r="AF3575" i="2"/>
  <c r="AG3575" i="2"/>
  <c r="AN3575" i="2"/>
  <c r="AG3506" i="2"/>
  <c r="AF3506" i="2"/>
  <c r="Z3506" i="2"/>
  <c r="AN3506" i="2" s="1"/>
  <c r="Y3506" i="2"/>
  <c r="X3506" i="2"/>
  <c r="W3506" i="2"/>
  <c r="S3506" i="2"/>
  <c r="K3506" i="2"/>
  <c r="L3506" i="2" s="1"/>
  <c r="AE3555" i="2" l="1"/>
  <c r="AE3587" i="2"/>
  <c r="AN3573" i="2"/>
  <c r="Y3598" i="2"/>
  <c r="AA3598" i="2" s="1"/>
  <c r="AA3596" i="2"/>
  <c r="AE3590" i="2"/>
  <c r="AA3566" i="2"/>
  <c r="AE3596" i="2"/>
  <c r="AK3596" i="2" s="1"/>
  <c r="AL3596" i="2" s="1"/>
  <c r="AE3571" i="2"/>
  <c r="AI3571" i="2" s="1"/>
  <c r="AN3566" i="2"/>
  <c r="AE3520" i="2"/>
  <c r="AE3557" i="2"/>
  <c r="AH3557" i="2" s="1"/>
  <c r="AC3557" i="2" s="1"/>
  <c r="AE3536" i="2"/>
  <c r="AJ3536" i="2" s="1"/>
  <c r="AA3523" i="2"/>
  <c r="AN3580" i="2"/>
  <c r="AA3601" i="2"/>
  <c r="AE3592" i="2"/>
  <c r="AJ3592" i="2" s="1"/>
  <c r="AJ3577" i="2"/>
  <c r="AK3577" i="2"/>
  <c r="AL3577" i="2" s="1"/>
  <c r="AH3577" i="2"/>
  <c r="AC3577" i="2" s="1"/>
  <c r="AE3605" i="2"/>
  <c r="AO3605" i="2" s="1"/>
  <c r="AE3598" i="2"/>
  <c r="AE3568" i="2"/>
  <c r="AI3568" i="2" s="1"/>
  <c r="AA3602" i="2"/>
  <c r="AA3540" i="2"/>
  <c r="AE3519" i="2"/>
  <c r="AO3519" i="2" s="1"/>
  <c r="AE3583" i="2"/>
  <c r="AH3583" i="2" s="1"/>
  <c r="AC3583" i="2" s="1"/>
  <c r="AE3558" i="2"/>
  <c r="AH3558" i="2" s="1"/>
  <c r="AC3558" i="2" s="1"/>
  <c r="AA3516" i="2"/>
  <c r="AE3601" i="2"/>
  <c r="AJ3601" i="2" s="1"/>
  <c r="AN3567" i="2"/>
  <c r="AO3567" i="2" s="1"/>
  <c r="AE3599" i="2"/>
  <c r="AJ3599" i="2" s="1"/>
  <c r="AK3567" i="2"/>
  <c r="AA3605" i="2"/>
  <c r="AE3581" i="2"/>
  <c r="AE3606" i="2"/>
  <c r="AE3573" i="2"/>
  <c r="AH3573" i="2" s="1"/>
  <c r="AC3573" i="2" s="1"/>
  <c r="AE3604" i="2"/>
  <c r="AK3604" i="2" s="1"/>
  <c r="AL3604" i="2" s="1"/>
  <c r="AN3541" i="2"/>
  <c r="AE3602" i="2"/>
  <c r="AI3602" i="2" s="1"/>
  <c r="AE3576" i="2"/>
  <c r="AI3576" i="2" s="1"/>
  <c r="AI3552" i="2"/>
  <c r="AN3510" i="2"/>
  <c r="AA3564" i="2"/>
  <c r="AE3540" i="2"/>
  <c r="AJ3540" i="2" s="1"/>
  <c r="AA3520" i="2"/>
  <c r="AK3520" i="2" s="1"/>
  <c r="AL3520" i="2" s="1"/>
  <c r="AA3578" i="2"/>
  <c r="AE3593" i="2"/>
  <c r="AA3543" i="2"/>
  <c r="AE3565" i="2"/>
  <c r="AI3565" i="2" s="1"/>
  <c r="AA3561" i="2"/>
  <c r="AA3554" i="2"/>
  <c r="AA3534" i="2"/>
  <c r="AE3524" i="2"/>
  <c r="AO3524" i="2" s="1"/>
  <c r="AA3522" i="2"/>
  <c r="AE3529" i="2"/>
  <c r="AJ3529" i="2" s="1"/>
  <c r="AA3527" i="2"/>
  <c r="AA3512" i="2"/>
  <c r="AE3559" i="2"/>
  <c r="AO3559" i="2" s="1"/>
  <c r="AA3537" i="2"/>
  <c r="AA3525" i="2"/>
  <c r="AA3507" i="2"/>
  <c r="AA3575" i="2"/>
  <c r="AE3566" i="2"/>
  <c r="AA3552" i="2"/>
  <c r="AK3552" i="2" s="1"/>
  <c r="AL3552" i="2" s="1"/>
  <c r="AA3515" i="2"/>
  <c r="AA3604" i="2"/>
  <c r="AA3528" i="2"/>
  <c r="AA3518" i="2"/>
  <c r="AN3511" i="2"/>
  <c r="AA3593" i="2"/>
  <c r="AA3589" i="2"/>
  <c r="AK3589" i="2" s="1"/>
  <c r="AL3589" i="2" s="1"/>
  <c r="Y3588" i="2"/>
  <c r="AE3588" i="2" s="1"/>
  <c r="AE3564" i="2"/>
  <c r="AO3564" i="2" s="1"/>
  <c r="AA3513" i="2"/>
  <c r="AN3574" i="2"/>
  <c r="AO3574" i="2" s="1"/>
  <c r="AA3538" i="2"/>
  <c r="AE3526" i="2"/>
  <c r="AJ3526" i="2" s="1"/>
  <c r="AE3523" i="2"/>
  <c r="AO3523" i="2" s="1"/>
  <c r="AA3508" i="2"/>
  <c r="AN3606" i="2"/>
  <c r="AA3546" i="2"/>
  <c r="AE3556" i="2"/>
  <c r="AH3556" i="2" s="1"/>
  <c r="AC3556" i="2" s="1"/>
  <c r="AE3543" i="2"/>
  <c r="AH3543" i="2" s="1"/>
  <c r="AC3543" i="2" s="1"/>
  <c r="AE3511" i="2"/>
  <c r="AK3511" i="2" s="1"/>
  <c r="AL3511" i="2" s="1"/>
  <c r="AE3574" i="2"/>
  <c r="AH3574" i="2" s="1"/>
  <c r="AC3574" i="2" s="1"/>
  <c r="AE3551" i="2"/>
  <c r="AI3551" i="2" s="1"/>
  <c r="AA3509" i="2"/>
  <c r="AA3572" i="2"/>
  <c r="AE3569" i="2"/>
  <c r="AE3514" i="2"/>
  <c r="AH3514" i="2" s="1"/>
  <c r="AC3514" i="2" s="1"/>
  <c r="AE3517" i="2"/>
  <c r="AJ3517" i="2" s="1"/>
  <c r="AE3509" i="2"/>
  <c r="AJ3509" i="2" s="1"/>
  <c r="AA3547" i="2"/>
  <c r="AK3547" i="2" s="1"/>
  <c r="AL3547" i="2" s="1"/>
  <c r="AE3537" i="2"/>
  <c r="AI3537" i="2" s="1"/>
  <c r="AE3525" i="2"/>
  <c r="AH3525" i="2" s="1"/>
  <c r="AC3525" i="2" s="1"/>
  <c r="AA3595" i="2"/>
  <c r="AK3595" i="2" s="1"/>
  <c r="AL3595" i="2" s="1"/>
  <c r="AA3560" i="2"/>
  <c r="AN3548" i="2"/>
  <c r="AA3545" i="2"/>
  <c r="AN3536" i="2"/>
  <c r="AE3562" i="2"/>
  <c r="AO3562" i="2" s="1"/>
  <c r="AE3553" i="2"/>
  <c r="AK3553" i="2" s="1"/>
  <c r="AL3553" i="2" s="1"/>
  <c r="AN3514" i="2"/>
  <c r="AE3510" i="2"/>
  <c r="AK3510" i="2" s="1"/>
  <c r="AL3510" i="2" s="1"/>
  <c r="AE3578" i="2"/>
  <c r="AA3583" i="2"/>
  <c r="AK3583" i="2" s="1"/>
  <c r="AL3583" i="2" s="1"/>
  <c r="AH3592" i="2"/>
  <c r="AC3592" i="2" s="1"/>
  <c r="AH3595" i="2"/>
  <c r="AC3595" i="2" s="1"/>
  <c r="AH3601" i="2"/>
  <c r="AI3585" i="2"/>
  <c r="AJ3582" i="2"/>
  <c r="AH3582" i="2"/>
  <c r="AC3582" i="2" s="1"/>
  <c r="AH3585" i="2"/>
  <c r="AC3585" i="2" s="1"/>
  <c r="AJ3585" i="2"/>
  <c r="AI3582" i="2"/>
  <c r="AI3598" i="2"/>
  <c r="AI3595" i="2"/>
  <c r="AA3592" i="2"/>
  <c r="AK3592" i="2" s="1"/>
  <c r="AL3592" i="2" s="1"/>
  <c r="AA3585" i="2"/>
  <c r="AK3585" i="2" s="1"/>
  <c r="AL3585" i="2" s="1"/>
  <c r="AA3586" i="2"/>
  <c r="AK3586" i="2" s="1"/>
  <c r="AL3586" i="2" s="1"/>
  <c r="AA3582" i="2"/>
  <c r="AK3582" i="2" s="1"/>
  <c r="AL3582" i="2" s="1"/>
  <c r="AI3590" i="2"/>
  <c r="AI3604" i="2"/>
  <c r="AA3603" i="2"/>
  <c r="AJ3595" i="2"/>
  <c r="AA3590" i="2"/>
  <c r="AN3590" i="2"/>
  <c r="Y3607" i="2"/>
  <c r="AA3607" i="2"/>
  <c r="AH3605" i="2"/>
  <c r="AC3605" i="2" s="1"/>
  <c r="Y3600" i="2"/>
  <c r="AE3600" i="2" s="1"/>
  <c r="AH3586" i="2"/>
  <c r="AC3586" i="2" s="1"/>
  <c r="AA3584" i="2"/>
  <c r="AK3584" i="2" s="1"/>
  <c r="AL3584" i="2" s="1"/>
  <c r="AI3584" i="2"/>
  <c r="AH3584" i="2"/>
  <c r="AC3584" i="2" s="1"/>
  <c r="AJ3584" i="2"/>
  <c r="Y3591" i="2"/>
  <c r="AN3599" i="2"/>
  <c r="AN3593" i="2"/>
  <c r="Y3597" i="2"/>
  <c r="AE3597" i="2" s="1"/>
  <c r="AA3597" i="2"/>
  <c r="AO3584" i="2"/>
  <c r="AN3583" i="2"/>
  <c r="AN3602" i="2"/>
  <c r="AO3602" i="2"/>
  <c r="AN3596" i="2"/>
  <c r="AI3586" i="2"/>
  <c r="AJ3586" i="2"/>
  <c r="AI3592" i="2"/>
  <c r="AH3589" i="2"/>
  <c r="AC3589" i="2" s="1"/>
  <c r="AI3589" i="2"/>
  <c r="AJ3589" i="2"/>
  <c r="AA3587" i="2"/>
  <c r="AI3605" i="2"/>
  <c r="AJ3605" i="2"/>
  <c r="AK3605" i="2"/>
  <c r="AL3605" i="2" s="1"/>
  <c r="Y3594" i="2"/>
  <c r="AE3594" i="2" s="1"/>
  <c r="AA3594" i="2"/>
  <c r="AO3589" i="2"/>
  <c r="AO3598" i="2"/>
  <c r="AO3601" i="2"/>
  <c r="AN3582" i="2"/>
  <c r="AO3582" i="2" s="1"/>
  <c r="AO3586" i="2"/>
  <c r="AO3592" i="2"/>
  <c r="AO3595" i="2"/>
  <c r="AJ3581" i="2"/>
  <c r="AI3581" i="2"/>
  <c r="AH3581" i="2"/>
  <c r="AC3581" i="2" s="1"/>
  <c r="AA3581" i="2"/>
  <c r="AK3581" i="2" s="1"/>
  <c r="AL3581" i="2" s="1"/>
  <c r="AN3581" i="2"/>
  <c r="AO3581" i="2" s="1"/>
  <c r="AH3576" i="2"/>
  <c r="AC3576" i="2" s="1"/>
  <c r="AE3579" i="2"/>
  <c r="AH3579" i="2" s="1"/>
  <c r="AC3579" i="2" s="1"/>
  <c r="AE3580" i="2"/>
  <c r="AH3580" i="2" s="1"/>
  <c r="AC3580" i="2" s="1"/>
  <c r="AI3577" i="2"/>
  <c r="AM3577" i="2" s="1"/>
  <c r="AI3579" i="2"/>
  <c r="AJ3579" i="2"/>
  <c r="AK3579" i="2"/>
  <c r="AL3579" i="2" s="1"/>
  <c r="AM3579" i="2" s="1"/>
  <c r="AN3579" i="2"/>
  <c r="AO3577" i="2"/>
  <c r="AA3576" i="2"/>
  <c r="AN3576" i="2"/>
  <c r="AE3506" i="2"/>
  <c r="AO3506" i="2" s="1"/>
  <c r="AH3555" i="2"/>
  <c r="AC3555" i="2" s="1"/>
  <c r="AH3571" i="2"/>
  <c r="AC3571" i="2" s="1"/>
  <c r="AH3567" i="2"/>
  <c r="AC3567" i="2" s="1"/>
  <c r="AH3539" i="2"/>
  <c r="AC3539" i="2" s="1"/>
  <c r="AI3539" i="2"/>
  <c r="AJ3539" i="2"/>
  <c r="AH3530" i="2"/>
  <c r="AC3530" i="2" s="1"/>
  <c r="AI3530" i="2"/>
  <c r="AJ3530" i="2"/>
  <c r="AK3530" i="2"/>
  <c r="AL3530" i="2" s="1"/>
  <c r="AE3527" i="2"/>
  <c r="AJ3527" i="2" s="1"/>
  <c r="AE3522" i="2"/>
  <c r="AH3522" i="2" s="1"/>
  <c r="AC3522" i="2" s="1"/>
  <c r="AE3528" i="2"/>
  <c r="AJ3528" i="2" s="1"/>
  <c r="AE3560" i="2"/>
  <c r="AI3560" i="2" s="1"/>
  <c r="AE3561" i="2"/>
  <c r="AE3554" i="2"/>
  <c r="AE3515" i="2"/>
  <c r="AI3515" i="2" s="1"/>
  <c r="AE3512" i="2"/>
  <c r="AO3512" i="2" s="1"/>
  <c r="AJ3552" i="2"/>
  <c r="AO3544" i="2"/>
  <c r="AE3507" i="2"/>
  <c r="AO3507" i="2" s="1"/>
  <c r="AE3541" i="2"/>
  <c r="AE3516" i="2"/>
  <c r="AE3575" i="2"/>
  <c r="AE3572" i="2"/>
  <c r="AJ3572" i="2" s="1"/>
  <c r="AA3542" i="2"/>
  <c r="AE3538" i="2"/>
  <c r="AH3538" i="2" s="1"/>
  <c r="AC3538" i="2" s="1"/>
  <c r="AE3508" i="2"/>
  <c r="AJ3508" i="2" s="1"/>
  <c r="AL3544" i="2"/>
  <c r="AE3534" i="2"/>
  <c r="AH3534" i="2" s="1"/>
  <c r="AE3518" i="2"/>
  <c r="AH3518" i="2" s="1"/>
  <c r="AE3546" i="2"/>
  <c r="AK3546" i="2" s="1"/>
  <c r="AL3546" i="2" s="1"/>
  <c r="AE3542" i="2"/>
  <c r="AH3542" i="2" s="1"/>
  <c r="AC3542" i="2" s="1"/>
  <c r="AH3520" i="2"/>
  <c r="AC3520" i="2" s="1"/>
  <c r="AH3569" i="2"/>
  <c r="AC3569" i="2" s="1"/>
  <c r="AI3569" i="2"/>
  <c r="AJ3569" i="2"/>
  <c r="AA3569" i="2"/>
  <c r="AN3569" i="2"/>
  <c r="AH3552" i="2"/>
  <c r="AC3552" i="2" s="1"/>
  <c r="AI3547" i="2"/>
  <c r="AJ3547" i="2"/>
  <c r="AN3532" i="2"/>
  <c r="AO3532" i="2" s="1"/>
  <c r="AN3557" i="2"/>
  <c r="AA3557" i="2"/>
  <c r="AO3552" i="2"/>
  <c r="AI3532" i="2"/>
  <c r="AJ3532" i="2"/>
  <c r="AK3532" i="2"/>
  <c r="AL3532" i="2" s="1"/>
  <c r="AO3565" i="2"/>
  <c r="AI3557" i="2"/>
  <c r="AJ3557" i="2"/>
  <c r="AN3546" i="2"/>
  <c r="AN3547" i="2"/>
  <c r="AO3547" i="2"/>
  <c r="AN3570" i="2"/>
  <c r="AO3570" i="2" s="1"/>
  <c r="AI3570" i="2"/>
  <c r="AJ3570" i="2"/>
  <c r="AK3570" i="2"/>
  <c r="AL3570" i="2" s="1"/>
  <c r="AH3570" i="2"/>
  <c r="AC3570" i="2" s="1"/>
  <c r="AI3558" i="2"/>
  <c r="AI3555" i="2"/>
  <c r="AJ3555" i="2"/>
  <c r="AK3555" i="2"/>
  <c r="AL3555" i="2" s="1"/>
  <c r="AN3533" i="2"/>
  <c r="AO3573" i="2"/>
  <c r="AK3550" i="2"/>
  <c r="AL3550" i="2" s="1"/>
  <c r="AI3534" i="2"/>
  <c r="AI3520" i="2"/>
  <c r="AJ3520" i="2"/>
  <c r="AO3520" i="2"/>
  <c r="AK3568" i="2"/>
  <c r="AL3568" i="2" s="1"/>
  <c r="AN3558" i="2"/>
  <c r="AJ3550" i="2"/>
  <c r="AO3543" i="2"/>
  <c r="AN3571" i="2"/>
  <c r="AJ3551" i="2"/>
  <c r="AI3550" i="2"/>
  <c r="AA3531" i="2"/>
  <c r="AE3531" i="2"/>
  <c r="AI3574" i="2"/>
  <c r="AJ3574" i="2"/>
  <c r="AK3574" i="2"/>
  <c r="AL3574" i="2" s="1"/>
  <c r="AH3550" i="2"/>
  <c r="AC3550" i="2" s="1"/>
  <c r="AI3529" i="2"/>
  <c r="AN3551" i="2"/>
  <c r="AA3551" i="2"/>
  <c r="AN3534" i="2"/>
  <c r="AA3559" i="2"/>
  <c r="AN3559" i="2"/>
  <c r="AN3554" i="2"/>
  <c r="AN3555" i="2"/>
  <c r="AO3555" i="2" s="1"/>
  <c r="AN3572" i="2"/>
  <c r="AI3556" i="2"/>
  <c r="AJ3556" i="2"/>
  <c r="AK3556" i="2"/>
  <c r="AL3556" i="2" s="1"/>
  <c r="AN3539" i="2"/>
  <c r="AO3539" i="2" s="1"/>
  <c r="AA3539" i="2"/>
  <c r="AK3539" i="2" s="1"/>
  <c r="AL3539" i="2" s="1"/>
  <c r="AL3567" i="2"/>
  <c r="AA3563" i="2"/>
  <c r="AE3563" i="2"/>
  <c r="AN3560" i="2"/>
  <c r="AN3556" i="2"/>
  <c r="AO3556" i="2"/>
  <c r="AJ3562" i="2"/>
  <c r="AH3562" i="2"/>
  <c r="AC3562" i="2" s="1"/>
  <c r="AI3562" i="2"/>
  <c r="AK3562" i="2"/>
  <c r="AL3562" i="2" s="1"/>
  <c r="AO3550" i="2"/>
  <c r="AH3544" i="2"/>
  <c r="AC3544" i="2" s="1"/>
  <c r="AH3532" i="2"/>
  <c r="AC3532" i="2" s="1"/>
  <c r="AO3511" i="2"/>
  <c r="AH3547" i="2"/>
  <c r="AC3547" i="2" s="1"/>
  <c r="AI3544" i="2"/>
  <c r="AN3531" i="2"/>
  <c r="AN3507" i="2"/>
  <c r="AI3567" i="2"/>
  <c r="AH3511" i="2"/>
  <c r="AC3511" i="2" s="1"/>
  <c r="AN3508" i="2"/>
  <c r="AE3533" i="2"/>
  <c r="AN3526" i="2"/>
  <c r="AA3526" i="2"/>
  <c r="AE3535" i="2"/>
  <c r="AN3509" i="2"/>
  <c r="AE3548" i="2"/>
  <c r="AH3548" i="2" s="1"/>
  <c r="AE3549" i="2"/>
  <c r="AN3563" i="2"/>
  <c r="AN3545" i="2"/>
  <c r="AN3538" i="2"/>
  <c r="AN3530" i="2"/>
  <c r="AO3530" i="2" s="1"/>
  <c r="AE3521" i="2"/>
  <c r="AE3545" i="2"/>
  <c r="AH3545" i="2" s="1"/>
  <c r="AE3513" i="2"/>
  <c r="AA3506" i="2"/>
  <c r="AM3555" i="2" l="1"/>
  <c r="AK3558" i="2"/>
  <c r="AL3558" i="2" s="1"/>
  <c r="AO3526" i="2"/>
  <c r="AJ3571" i="2"/>
  <c r="AH3596" i="2"/>
  <c r="AC3596" i="2" s="1"/>
  <c r="AH3568" i="2"/>
  <c r="AC3568" i="2" s="1"/>
  <c r="AO3571" i="2"/>
  <c r="AK3602" i="2"/>
  <c r="AL3602" i="2" s="1"/>
  <c r="AK3598" i="2"/>
  <c r="AL3598" i="2" s="1"/>
  <c r="AM3598" i="2" s="1"/>
  <c r="AO3576" i="2"/>
  <c r="AI3583" i="2"/>
  <c r="AM3583" i="2" s="1"/>
  <c r="AO3536" i="2"/>
  <c r="AK3507" i="2"/>
  <c r="AL3507" i="2" s="1"/>
  <c r="AK3573" i="2"/>
  <c r="AL3573" i="2" s="1"/>
  <c r="AM3573" i="2" s="1"/>
  <c r="AK3542" i="2"/>
  <c r="AL3542" i="2" s="1"/>
  <c r="AJ3576" i="2"/>
  <c r="AM3576" i="2" s="1"/>
  <c r="AJ3583" i="2"/>
  <c r="AH3602" i="2"/>
  <c r="AC3602" i="2" s="1"/>
  <c r="AJ3543" i="2"/>
  <c r="AO3542" i="2"/>
  <c r="AH3536" i="2"/>
  <c r="AC3536" i="2" s="1"/>
  <c r="AI3543" i="2"/>
  <c r="AO3546" i="2"/>
  <c r="AJ3553" i="2"/>
  <c r="AK3516" i="2"/>
  <c r="AL3516" i="2" s="1"/>
  <c r="AK3543" i="2"/>
  <c r="AL3543" i="2" s="1"/>
  <c r="AM3543" i="2" s="1"/>
  <c r="AK3601" i="2"/>
  <c r="AL3601" i="2" s="1"/>
  <c r="AI3536" i="2"/>
  <c r="AK3571" i="2"/>
  <c r="AL3571" i="2" s="1"/>
  <c r="AK3557" i="2"/>
  <c r="AL3557" i="2" s="1"/>
  <c r="AM3557" i="2" s="1"/>
  <c r="AO3557" i="2"/>
  <c r="AK3536" i="2"/>
  <c r="AL3536" i="2" s="1"/>
  <c r="AM3536" i="2" s="1"/>
  <c r="AJ3507" i="2"/>
  <c r="AH3524" i="2"/>
  <c r="AC3524" i="2" s="1"/>
  <c r="AJ3573" i="2"/>
  <c r="AI3573" i="2"/>
  <c r="AH3540" i="2"/>
  <c r="AC3540" i="2" s="1"/>
  <c r="AJ3598" i="2"/>
  <c r="AO3541" i="2"/>
  <c r="AO3604" i="2"/>
  <c r="AH3598" i="2"/>
  <c r="AC3598" i="2" s="1"/>
  <c r="AK3508" i="2"/>
  <c r="AL3508" i="2" s="1"/>
  <c r="AK3566" i="2"/>
  <c r="AL3566" i="2" s="1"/>
  <c r="AI3566" i="2"/>
  <c r="AH3523" i="2"/>
  <c r="AC3523" i="2" s="1"/>
  <c r="AO3537" i="2"/>
  <c r="AJ3537" i="2"/>
  <c r="AK3540" i="2"/>
  <c r="AL3540" i="2" s="1"/>
  <c r="AM3540" i="2" s="1"/>
  <c r="AJ3558" i="2"/>
  <c r="AI3526" i="2"/>
  <c r="AH3599" i="2"/>
  <c r="AC3599" i="2" s="1"/>
  <c r="AJ3559" i="2"/>
  <c r="AJ3566" i="2"/>
  <c r="AJ3541" i="2"/>
  <c r="AC3601" i="2"/>
  <c r="AI3599" i="2"/>
  <c r="AI3541" i="2"/>
  <c r="AM3541" i="2" s="1"/>
  <c r="AO3540" i="2"/>
  <c r="AI3601" i="2"/>
  <c r="AM3601" i="2" s="1"/>
  <c r="AI3540" i="2"/>
  <c r="AH3526" i="2"/>
  <c r="AC3526" i="2" s="1"/>
  <c r="AK3599" i="2"/>
  <c r="AL3599" i="2" s="1"/>
  <c r="AO3566" i="2"/>
  <c r="AH3537" i="2"/>
  <c r="AC3537" i="2" s="1"/>
  <c r="AO3583" i="2"/>
  <c r="AK3576" i="2"/>
  <c r="AL3576" i="2" s="1"/>
  <c r="AO3568" i="2"/>
  <c r="AJ3568" i="2"/>
  <c r="AI3519" i="2"/>
  <c r="AK3565" i="2"/>
  <c r="AL3565" i="2" s="1"/>
  <c r="AO3509" i="2"/>
  <c r="AH3519" i="2"/>
  <c r="AC3519" i="2" s="1"/>
  <c r="AH3565" i="2"/>
  <c r="AC3565" i="2" s="1"/>
  <c r="AJ3525" i="2"/>
  <c r="AH3551" i="2"/>
  <c r="AC3551" i="2" s="1"/>
  <c r="AJ3604" i="2"/>
  <c r="AM3604" i="2" s="1"/>
  <c r="AK3506" i="2"/>
  <c r="AL3506" i="2" s="1"/>
  <c r="AO3525" i="2"/>
  <c r="AK3519" i="2"/>
  <c r="AL3519" i="2" s="1"/>
  <c r="AJ3565" i="2"/>
  <c r="AI3525" i="2"/>
  <c r="AH3604" i="2"/>
  <c r="AC3604" i="2" s="1"/>
  <c r="AJ3506" i="2"/>
  <c r="AH3566" i="2"/>
  <c r="AC3566" i="2" s="1"/>
  <c r="AJ3519" i="2"/>
  <c r="AO3580" i="2"/>
  <c r="AJ3602" i="2"/>
  <c r="AI3528" i="2"/>
  <c r="AH3541" i="2"/>
  <c r="AC3541" i="2" s="1"/>
  <c r="AK3525" i="2"/>
  <c r="AL3525" i="2" s="1"/>
  <c r="AM3525" i="2" s="1"/>
  <c r="AK3537" i="2"/>
  <c r="AL3537" i="2" s="1"/>
  <c r="AO3558" i="2"/>
  <c r="AO3514" i="2"/>
  <c r="AH3506" i="2"/>
  <c r="AC3506" i="2" s="1"/>
  <c r="AK3526" i="2"/>
  <c r="AL3526" i="2" s="1"/>
  <c r="AO3569" i="2"/>
  <c r="AH3528" i="2"/>
  <c r="AK3580" i="2"/>
  <c r="AL3580" i="2" s="1"/>
  <c r="AO3599" i="2"/>
  <c r="AH3588" i="2"/>
  <c r="AC3588" i="2" s="1"/>
  <c r="AJ3588" i="2"/>
  <c r="AO3588" i="2"/>
  <c r="AH3509" i="2"/>
  <c r="AC3509" i="2" s="1"/>
  <c r="AE3591" i="2"/>
  <c r="AI3591" i="2" s="1"/>
  <c r="AI3509" i="2"/>
  <c r="AK3551" i="2"/>
  <c r="AL3551" i="2" s="1"/>
  <c r="AM3551" i="2" s="1"/>
  <c r="AH3529" i="2"/>
  <c r="AC3529" i="2" s="1"/>
  <c r="AO3578" i="2"/>
  <c r="AI3588" i="2"/>
  <c r="AI3511" i="2"/>
  <c r="AI3524" i="2"/>
  <c r="AH3559" i="2"/>
  <c r="AC3559" i="2" s="1"/>
  <c r="AO3579" i="2"/>
  <c r="AE3607" i="2"/>
  <c r="AO3607" i="2" s="1"/>
  <c r="AI3508" i="2"/>
  <c r="AI3559" i="2"/>
  <c r="AI3578" i="2"/>
  <c r="AK3517" i="2"/>
  <c r="AL3517" i="2" s="1"/>
  <c r="AH3578" i="2"/>
  <c r="AC3578" i="2" s="1"/>
  <c r="AK3529" i="2"/>
  <c r="AL3529" i="2" s="1"/>
  <c r="AM3529" i="2" s="1"/>
  <c r="AK3578" i="2"/>
  <c r="AL3578" i="2" s="1"/>
  <c r="AJ3511" i="2"/>
  <c r="AJ3524" i="2"/>
  <c r="AK3514" i="2"/>
  <c r="AL3514" i="2" s="1"/>
  <c r="AJ3510" i="2"/>
  <c r="AO3551" i="2"/>
  <c r="AJ3523" i="2"/>
  <c r="AI3517" i="2"/>
  <c r="AH3553" i="2"/>
  <c r="AC3553" i="2" s="1"/>
  <c r="AI3523" i="2"/>
  <c r="AH3517" i="2"/>
  <c r="AC3517" i="2" s="1"/>
  <c r="AI3510" i="2"/>
  <c r="AI3553" i="2"/>
  <c r="AK3523" i="2"/>
  <c r="AL3523" i="2" s="1"/>
  <c r="AA3600" i="2"/>
  <c r="AK3600" i="2" s="1"/>
  <c r="AL3600" i="2" s="1"/>
  <c r="AK3559" i="2"/>
  <c r="AL3559" i="2" s="1"/>
  <c r="AK3509" i="2"/>
  <c r="AL3509" i="2" s="1"/>
  <c r="AM3509" i="2" s="1"/>
  <c r="AH3564" i="2"/>
  <c r="AC3564" i="2" s="1"/>
  <c r="AJ3578" i="2"/>
  <c r="AO3517" i="2"/>
  <c r="AJ3514" i="2"/>
  <c r="AK3564" i="2"/>
  <c r="AL3564" i="2" s="1"/>
  <c r="AI3514" i="2"/>
  <c r="AM3514" i="2" s="1"/>
  <c r="AJ3564" i="2"/>
  <c r="AO3529" i="2"/>
  <c r="AH3515" i="2"/>
  <c r="AC3515" i="2" s="1"/>
  <c r="AO3553" i="2"/>
  <c r="AK3524" i="2"/>
  <c r="AL3524" i="2" s="1"/>
  <c r="AI3564" i="2"/>
  <c r="AC3528" i="2"/>
  <c r="AJ3580" i="2"/>
  <c r="AA3588" i="2"/>
  <c r="AK3588" i="2" s="1"/>
  <c r="AL3588" i="2" s="1"/>
  <c r="AH3510" i="2"/>
  <c r="AC3510" i="2" s="1"/>
  <c r="AI3506" i="2"/>
  <c r="AO3510" i="2"/>
  <c r="AK3569" i="2"/>
  <c r="AL3569" i="2" s="1"/>
  <c r="AM3569" i="2" s="1"/>
  <c r="AI3580" i="2"/>
  <c r="AM3589" i="2"/>
  <c r="AO3585" i="2"/>
  <c r="AM3595" i="2"/>
  <c r="AM3585" i="2"/>
  <c r="AM3582" i="2"/>
  <c r="AH3590" i="2"/>
  <c r="AC3590" i="2" s="1"/>
  <c r="AJ3590" i="2"/>
  <c r="AK3590" i="2"/>
  <c r="AL3590" i="2" s="1"/>
  <c r="AM3590" i="2" s="1"/>
  <c r="AO3596" i="2"/>
  <c r="AI3596" i="2"/>
  <c r="AJ3596" i="2"/>
  <c r="AM3605" i="2"/>
  <c r="AM3592" i="2"/>
  <c r="AO3593" i="2"/>
  <c r="AO3590" i="2"/>
  <c r="AM3584" i="2"/>
  <c r="AM3586" i="2"/>
  <c r="AH3594" i="2"/>
  <c r="AC3594" i="2"/>
  <c r="AI3594" i="2"/>
  <c r="AJ3594" i="2"/>
  <c r="AK3594" i="2"/>
  <c r="AL3594" i="2" s="1"/>
  <c r="AO3594" i="2"/>
  <c r="AJ3593" i="2"/>
  <c r="AK3593" i="2"/>
  <c r="AL3593" i="2" s="1"/>
  <c r="AI3593" i="2"/>
  <c r="AH3593" i="2"/>
  <c r="AC3593" i="2" s="1"/>
  <c r="AH3606" i="2"/>
  <c r="AC3606" i="2" s="1"/>
  <c r="AI3606" i="2"/>
  <c r="AK3606" i="2"/>
  <c r="AL3606" i="2" s="1"/>
  <c r="AJ3606" i="2"/>
  <c r="AO3606" i="2"/>
  <c r="AH3600" i="2"/>
  <c r="AI3600" i="2"/>
  <c r="AC3600" i="2"/>
  <c r="AJ3600" i="2"/>
  <c r="AO3600" i="2"/>
  <c r="AA3591" i="2"/>
  <c r="AH3597" i="2"/>
  <c r="AC3597" i="2" s="1"/>
  <c r="AI3597" i="2"/>
  <c r="AJ3597" i="2"/>
  <c r="AK3597" i="2"/>
  <c r="AL3597" i="2" s="1"/>
  <c r="AO3597" i="2"/>
  <c r="AI3603" i="2"/>
  <c r="AK3603" i="2"/>
  <c r="AL3603" i="2" s="1"/>
  <c r="AH3603" i="2"/>
  <c r="AC3603" i="2" s="1"/>
  <c r="AJ3603" i="2"/>
  <c r="AO3603" i="2"/>
  <c r="AH3587" i="2"/>
  <c r="AC3587" i="2" s="1"/>
  <c r="AJ3587" i="2"/>
  <c r="AK3587" i="2"/>
  <c r="AL3587" i="2" s="1"/>
  <c r="AI3587" i="2"/>
  <c r="AO3587" i="2"/>
  <c r="AM3581" i="2"/>
  <c r="AJ3542" i="2"/>
  <c r="AM3544" i="2"/>
  <c r="AI3542" i="2"/>
  <c r="AH3512" i="2"/>
  <c r="AC3512" i="2" s="1"/>
  <c r="AM3552" i="2"/>
  <c r="AK3534" i="2"/>
  <c r="AL3534" i="2" s="1"/>
  <c r="AJ3534" i="2"/>
  <c r="AO3560" i="2"/>
  <c r="AO3534" i="2"/>
  <c r="AM3574" i="2"/>
  <c r="AH3560" i="2"/>
  <c r="AC3560" i="2" s="1"/>
  <c r="AJ3522" i="2"/>
  <c r="AK3560" i="2"/>
  <c r="AL3560" i="2" s="1"/>
  <c r="AM3560" i="2" s="1"/>
  <c r="AM3530" i="2"/>
  <c r="AM3550" i="2"/>
  <c r="AH3516" i="2"/>
  <c r="AC3516" i="2" s="1"/>
  <c r="AM3553" i="2"/>
  <c r="AK3522" i="2"/>
  <c r="AL3522" i="2" s="1"/>
  <c r="AM3568" i="2"/>
  <c r="AC3518" i="2"/>
  <c r="AM3539" i="2"/>
  <c r="AJ3560" i="2"/>
  <c r="AM3520" i="2"/>
  <c r="AK3541" i="2"/>
  <c r="AL3541" i="2" s="1"/>
  <c r="AJ3554" i="2"/>
  <c r="AI3554" i="2"/>
  <c r="AK3554" i="2"/>
  <c r="AL3554" i="2" s="1"/>
  <c r="AK3561" i="2"/>
  <c r="AL3561" i="2" s="1"/>
  <c r="AM3556" i="2"/>
  <c r="AM3547" i="2"/>
  <c r="AJ3561" i="2"/>
  <c r="AJ3512" i="2"/>
  <c r="AH3527" i="2"/>
  <c r="AC3527" i="2" s="1"/>
  <c r="AM3571" i="2"/>
  <c r="AH3561" i="2"/>
  <c r="AC3561" i="2" s="1"/>
  <c r="AJ3575" i="2"/>
  <c r="AK3575" i="2"/>
  <c r="AL3575" i="2" s="1"/>
  <c r="AO3575" i="2"/>
  <c r="AO3561" i="2"/>
  <c r="AH3572" i="2"/>
  <c r="AC3572" i="2" s="1"/>
  <c r="AK3512" i="2"/>
  <c r="AL3512" i="2" s="1"/>
  <c r="AJ3516" i="2"/>
  <c r="AK3528" i="2"/>
  <c r="AL3528" i="2" s="1"/>
  <c r="AO3528" i="2"/>
  <c r="AI3561" i="2"/>
  <c r="AO3572" i="2"/>
  <c r="AI3516" i="2"/>
  <c r="AM3566" i="2"/>
  <c r="AI3512" i="2"/>
  <c r="AK3572" i="2"/>
  <c r="AL3572" i="2" s="1"/>
  <c r="AM3532" i="2"/>
  <c r="AO3515" i="2"/>
  <c r="AH3546" i="2"/>
  <c r="AC3546" i="2" s="1"/>
  <c r="AI3546" i="2"/>
  <c r="AJ3546" i="2"/>
  <c r="AI3575" i="2"/>
  <c r="AH3507" i="2"/>
  <c r="AC3507" i="2" s="1"/>
  <c r="AI3507" i="2"/>
  <c r="AO3516" i="2"/>
  <c r="AH3508" i="2"/>
  <c r="AC3508" i="2" s="1"/>
  <c r="AI3572" i="2"/>
  <c r="AC3534" i="2"/>
  <c r="AM3570" i="2"/>
  <c r="AK3515" i="2"/>
  <c r="AL3515" i="2" s="1"/>
  <c r="AO3518" i="2"/>
  <c r="AJ3518" i="2"/>
  <c r="AK3518" i="2"/>
  <c r="AL3518" i="2" s="1"/>
  <c r="AI3522" i="2"/>
  <c r="AO3522" i="2"/>
  <c r="AO3538" i="2"/>
  <c r="AO3554" i="2"/>
  <c r="AJ3515" i="2"/>
  <c r="AK3527" i="2"/>
  <c r="AL3527" i="2" s="1"/>
  <c r="AO3527" i="2"/>
  <c r="AO3545" i="2"/>
  <c r="AO3508" i="2"/>
  <c r="AI3527" i="2"/>
  <c r="AI3518" i="2"/>
  <c r="AO3531" i="2"/>
  <c r="AH3554" i="2"/>
  <c r="AC3554" i="2" s="1"/>
  <c r="AJ3538" i="2"/>
  <c r="AI3538" i="2"/>
  <c r="AK3538" i="2"/>
  <c r="AL3538" i="2" s="1"/>
  <c r="AH3575" i="2"/>
  <c r="AC3575" i="2" s="1"/>
  <c r="AJ3535" i="2"/>
  <c r="AK3535" i="2"/>
  <c r="AL3535" i="2" s="1"/>
  <c r="AH3535" i="2"/>
  <c r="AC3535" i="2" s="1"/>
  <c r="AI3535" i="2"/>
  <c r="AO3535" i="2"/>
  <c r="AM3562" i="2"/>
  <c r="AI3533" i="2"/>
  <c r="AJ3533" i="2"/>
  <c r="AK3533" i="2"/>
  <c r="AL3533" i="2" s="1"/>
  <c r="AH3533" i="2"/>
  <c r="AC3533" i="2" s="1"/>
  <c r="AH3563" i="2"/>
  <c r="AC3563" i="2" s="1"/>
  <c r="AI3563" i="2"/>
  <c r="AJ3563" i="2"/>
  <c r="AK3563" i="2"/>
  <c r="AL3563" i="2" s="1"/>
  <c r="AO3563" i="2"/>
  <c r="AJ3531" i="2"/>
  <c r="AK3531" i="2"/>
  <c r="AL3531" i="2" s="1"/>
  <c r="AH3531" i="2"/>
  <c r="AC3531" i="2" s="1"/>
  <c r="AI3531" i="2"/>
  <c r="AM3531" i="2" s="1"/>
  <c r="AH3513" i="2"/>
  <c r="AC3513" i="2" s="1"/>
  <c r="AI3513" i="2"/>
  <c r="AJ3513" i="2"/>
  <c r="AK3513" i="2"/>
  <c r="AL3513" i="2" s="1"/>
  <c r="AO3513" i="2"/>
  <c r="AC3545" i="2"/>
  <c r="AI3545" i="2"/>
  <c r="AJ3545" i="2"/>
  <c r="AK3545" i="2"/>
  <c r="AL3545" i="2" s="1"/>
  <c r="AO3533" i="2"/>
  <c r="AK3549" i="2"/>
  <c r="AL3549" i="2" s="1"/>
  <c r="AO3549" i="2"/>
  <c r="AH3549" i="2"/>
  <c r="AC3549" i="2" s="1"/>
  <c r="AI3549" i="2"/>
  <c r="AJ3549" i="2"/>
  <c r="AI3548" i="2"/>
  <c r="AJ3548" i="2"/>
  <c r="AK3548" i="2"/>
  <c r="AL3548" i="2" s="1"/>
  <c r="AO3548" i="2"/>
  <c r="AC3548" i="2"/>
  <c r="AK3521" i="2"/>
  <c r="AL3521" i="2" s="1"/>
  <c r="AO3521" i="2"/>
  <c r="AH3521" i="2"/>
  <c r="AC3521" i="2" s="1"/>
  <c r="AI3521" i="2"/>
  <c r="AJ3521" i="2"/>
  <c r="AM3567" i="2"/>
  <c r="AM3542" i="2" l="1"/>
  <c r="AM3507" i="2"/>
  <c r="AM3578" i="2"/>
  <c r="AM3599" i="2"/>
  <c r="AM3602" i="2"/>
  <c r="AM3564" i="2"/>
  <c r="AM3565" i="2"/>
  <c r="AM3594" i="2"/>
  <c r="AM3519" i="2"/>
  <c r="AM3559" i="2"/>
  <c r="AM3600" i="2"/>
  <c r="AM3508" i="2"/>
  <c r="AM3558" i="2"/>
  <c r="AM3523" i="2"/>
  <c r="AJ3591" i="2"/>
  <c r="AM3591" i="2" s="1"/>
  <c r="AH3591" i="2"/>
  <c r="AC3591" i="2" s="1"/>
  <c r="AM3526" i="2"/>
  <c r="AK3591" i="2"/>
  <c r="AL3591" i="2" s="1"/>
  <c r="AM3510" i="2"/>
  <c r="AM3588" i="2"/>
  <c r="AM3528" i="2"/>
  <c r="AM3524" i="2"/>
  <c r="AM3580" i="2"/>
  <c r="AM3511" i="2"/>
  <c r="AM3587" i="2"/>
  <c r="AM3506" i="2"/>
  <c r="AM3537" i="2"/>
  <c r="AM3513" i="2"/>
  <c r="AM3554" i="2"/>
  <c r="AM3522" i="2"/>
  <c r="AJ3607" i="2"/>
  <c r="AI3607" i="2"/>
  <c r="AM3607" i="2" s="1"/>
  <c r="AO3591" i="2"/>
  <c r="AK3607" i="2"/>
  <c r="AL3607" i="2" s="1"/>
  <c r="AH3607" i="2"/>
  <c r="AC3607" i="2" s="1"/>
  <c r="AM3517" i="2"/>
  <c r="AM3596" i="2"/>
  <c r="AM3593" i="2"/>
  <c r="AM3603" i="2"/>
  <c r="AM3597" i="2"/>
  <c r="AM3606" i="2"/>
  <c r="AM3534" i="2"/>
  <c r="AM3575" i="2"/>
  <c r="AM3521" i="2"/>
  <c r="AM3563" i="2"/>
  <c r="AM3512" i="2"/>
  <c r="AM3548" i="2"/>
  <c r="AM3518" i="2"/>
  <c r="AM3545" i="2"/>
  <c r="AM3561" i="2"/>
  <c r="AM3527" i="2"/>
  <c r="AM3538" i="2"/>
  <c r="AM3546" i="2"/>
  <c r="AM3515" i="2"/>
  <c r="AM3572" i="2"/>
  <c r="AM3535" i="2"/>
  <c r="AM3533" i="2"/>
  <c r="AM3549" i="2"/>
  <c r="AM3516" i="2"/>
  <c r="K3503" i="2" l="1"/>
  <c r="L3503" i="2" s="1"/>
  <c r="K3504" i="2"/>
  <c r="L3504" i="2" s="1"/>
  <c r="Q3504" i="2"/>
  <c r="Y3504" i="2" s="1"/>
  <c r="S3504" i="2"/>
  <c r="W3504" i="2"/>
  <c r="X3504" i="2"/>
  <c r="Z3504" i="2"/>
  <c r="AF3504" i="2"/>
  <c r="AG3504" i="2"/>
  <c r="AN3504" i="2"/>
  <c r="Q3505" i="2"/>
  <c r="Y3505" i="2" s="1"/>
  <c r="S3505" i="2"/>
  <c r="AE3505" i="2" s="1"/>
  <c r="W3505" i="2"/>
  <c r="X3505" i="2"/>
  <c r="Z3505" i="2"/>
  <c r="AN3505" i="2" s="1"/>
  <c r="AF3505" i="2"/>
  <c r="AG3505" i="2"/>
  <c r="AG3503" i="2"/>
  <c r="AF3503" i="2"/>
  <c r="Z3503" i="2"/>
  <c r="X3503" i="2"/>
  <c r="W3503" i="2"/>
  <c r="S3503" i="2"/>
  <c r="Q3503" i="2"/>
  <c r="Y3503" i="2" s="1"/>
  <c r="AE3504" i="2" l="1"/>
  <c r="AH3504" i="2" s="1"/>
  <c r="AC3504" i="2" s="1"/>
  <c r="AE3503" i="2"/>
  <c r="AJ3503" i="2" s="1"/>
  <c r="AA3504" i="2"/>
  <c r="AO3505" i="2"/>
  <c r="AA3505" i="2"/>
  <c r="K3505" i="2"/>
  <c r="L3505" i="2" s="1"/>
  <c r="AN3503" i="2"/>
  <c r="AA3503" i="2"/>
  <c r="AK3504" i="2" l="1"/>
  <c r="AL3504" i="2" s="1"/>
  <c r="AM3504" i="2" s="1"/>
  <c r="AK3503" i="2"/>
  <c r="AL3503" i="2" s="1"/>
  <c r="AM3503" i="2" s="1"/>
  <c r="AO3503" i="2"/>
  <c r="AH3503" i="2"/>
  <c r="AC3503" i="2" s="1"/>
  <c r="AI3503" i="2"/>
  <c r="AI3504" i="2"/>
  <c r="AJ3504" i="2"/>
  <c r="AO3504" i="2"/>
  <c r="AH3505" i="2"/>
  <c r="AJ3505" i="2"/>
  <c r="AI3505" i="2"/>
  <c r="AK3505" i="2"/>
  <c r="AL3505" i="2" s="1"/>
  <c r="AM3505" i="2" s="1"/>
  <c r="AC3505" i="2"/>
  <c r="U9" i="1" l="1"/>
  <c r="U10" i="1"/>
  <c r="U15" i="1"/>
  <c r="U16" i="1"/>
  <c r="U19" i="1"/>
  <c r="U20" i="1"/>
  <c r="U23" i="1"/>
  <c r="U25" i="1"/>
  <c r="U27" i="1"/>
  <c r="U29" i="1"/>
  <c r="U31" i="1"/>
  <c r="U33" i="1"/>
  <c r="U34" i="1"/>
  <c r="U36" i="1"/>
  <c r="U38" i="1"/>
  <c r="K3496" i="2" l="1"/>
  <c r="L3496" i="2" s="1"/>
  <c r="S3496" i="2"/>
  <c r="W3496" i="2"/>
  <c r="X3496" i="2"/>
  <c r="Y3496" i="2"/>
  <c r="Z3496" i="2"/>
  <c r="AN3496" i="2" s="1"/>
  <c r="AF3496" i="2"/>
  <c r="AG3496" i="2"/>
  <c r="K3497" i="2"/>
  <c r="L3497" i="2" s="1"/>
  <c r="S3497" i="2"/>
  <c r="W3497" i="2"/>
  <c r="X3497" i="2"/>
  <c r="Y3497" i="2"/>
  <c r="Z3497" i="2"/>
  <c r="AA3497" i="2" s="1"/>
  <c r="AF3497" i="2"/>
  <c r="AG3497" i="2"/>
  <c r="K3498" i="2"/>
  <c r="L3498" i="2" s="1"/>
  <c r="S3498" i="2"/>
  <c r="W3498" i="2"/>
  <c r="X3498" i="2"/>
  <c r="Y3498" i="2"/>
  <c r="Z3498" i="2"/>
  <c r="AN3498" i="2" s="1"/>
  <c r="AF3498" i="2"/>
  <c r="AG3498" i="2"/>
  <c r="K3499" i="2"/>
  <c r="L3499" i="2"/>
  <c r="S3499" i="2"/>
  <c r="W3499" i="2"/>
  <c r="X3499" i="2"/>
  <c r="Y3499" i="2"/>
  <c r="Z3499" i="2"/>
  <c r="AA3499" i="2" s="1"/>
  <c r="AF3499" i="2"/>
  <c r="AG3499" i="2"/>
  <c r="K3500" i="2"/>
  <c r="L3500" i="2" s="1"/>
  <c r="S3500" i="2"/>
  <c r="W3500" i="2"/>
  <c r="X3500" i="2"/>
  <c r="Y3500" i="2"/>
  <c r="Z3500" i="2"/>
  <c r="AN3500" i="2" s="1"/>
  <c r="AF3500" i="2"/>
  <c r="AG3500" i="2"/>
  <c r="K3501" i="2"/>
  <c r="L3501" i="2" s="1"/>
  <c r="S3501" i="2"/>
  <c r="W3501" i="2"/>
  <c r="X3501" i="2"/>
  <c r="Y3501" i="2"/>
  <c r="Z3501" i="2"/>
  <c r="AF3501" i="2"/>
  <c r="AG3501" i="2"/>
  <c r="K3502" i="2"/>
  <c r="L3502" i="2" s="1"/>
  <c r="S3502" i="2"/>
  <c r="W3502" i="2"/>
  <c r="X3502" i="2"/>
  <c r="Y3502" i="2"/>
  <c r="Z3502" i="2"/>
  <c r="AN3502" i="2" s="1"/>
  <c r="AA3502" i="2"/>
  <c r="AF3502" i="2"/>
  <c r="AG3502" i="2"/>
  <c r="AG3495" i="2"/>
  <c r="AF3495" i="2"/>
  <c r="Z3495" i="2"/>
  <c r="AN3495" i="2" s="1"/>
  <c r="Y3495" i="2"/>
  <c r="AA3495" i="2" s="1"/>
  <c r="X3495" i="2"/>
  <c r="W3495" i="2"/>
  <c r="S3495" i="2"/>
  <c r="K3495" i="2"/>
  <c r="L3495" i="2" s="1"/>
  <c r="AE3499" i="2" l="1"/>
  <c r="AO3499" i="2" s="1"/>
  <c r="AE3497" i="2"/>
  <c r="AJ3497" i="2" s="1"/>
  <c r="AN3499" i="2"/>
  <c r="AA3501" i="2"/>
  <c r="AN3497" i="2"/>
  <c r="AN3501" i="2"/>
  <c r="AE3502" i="2"/>
  <c r="AH3502" i="2" s="1"/>
  <c r="AC3502" i="2" s="1"/>
  <c r="AE3500" i="2"/>
  <c r="AO3500" i="2" s="1"/>
  <c r="AA3498" i="2"/>
  <c r="AE3495" i="2"/>
  <c r="AJ3495" i="2" s="1"/>
  <c r="AE3498" i="2"/>
  <c r="AK3498" i="2" s="1"/>
  <c r="AL3498" i="2" s="1"/>
  <c r="AE3501" i="2"/>
  <c r="AI3501" i="2" s="1"/>
  <c r="AE3496" i="2"/>
  <c r="AH3496" i="2" s="1"/>
  <c r="AA3500" i="2"/>
  <c r="AA3496" i="2"/>
  <c r="AI3497" i="2" l="1"/>
  <c r="AK3499" i="2"/>
  <c r="AL3499" i="2" s="1"/>
  <c r="AK3497" i="2"/>
  <c r="AL3497" i="2" s="1"/>
  <c r="AH3499" i="2"/>
  <c r="AC3499" i="2" s="1"/>
  <c r="AH3500" i="2"/>
  <c r="AC3500" i="2" s="1"/>
  <c r="AK3500" i="2"/>
  <c r="AL3500" i="2" s="1"/>
  <c r="AO3497" i="2"/>
  <c r="AI3499" i="2"/>
  <c r="AJ3499" i="2"/>
  <c r="AO3502" i="2"/>
  <c r="AH3497" i="2"/>
  <c r="AC3497" i="2" s="1"/>
  <c r="AJ3500" i="2"/>
  <c r="AI3500" i="2"/>
  <c r="AM3500" i="2" s="1"/>
  <c r="AI3502" i="2"/>
  <c r="AM3502" i="2" s="1"/>
  <c r="AJ3502" i="2"/>
  <c r="AK3502" i="2"/>
  <c r="AL3502" i="2" s="1"/>
  <c r="AH3495" i="2"/>
  <c r="AC3495" i="2" s="1"/>
  <c r="AK3501" i="2"/>
  <c r="AL3501" i="2" s="1"/>
  <c r="AJ3501" i="2"/>
  <c r="AH3501" i="2"/>
  <c r="AC3501" i="2" s="1"/>
  <c r="AK3495" i="2"/>
  <c r="AL3495" i="2" s="1"/>
  <c r="AO3495" i="2"/>
  <c r="AI3498" i="2"/>
  <c r="AO3496" i="2"/>
  <c r="AJ3498" i="2"/>
  <c r="AO3498" i="2"/>
  <c r="AH3498" i="2"/>
  <c r="AC3498" i="2" s="1"/>
  <c r="AJ3496" i="2"/>
  <c r="AO3501" i="2"/>
  <c r="AK3496" i="2"/>
  <c r="AL3496" i="2" s="1"/>
  <c r="AI3496" i="2"/>
  <c r="AC3496" i="2"/>
  <c r="AI3495" i="2"/>
  <c r="AM3501" i="2" l="1"/>
  <c r="AM3499" i="2"/>
  <c r="AM3497" i="2"/>
  <c r="AM3495" i="2"/>
  <c r="AM3496" i="2"/>
  <c r="AM3498" i="2"/>
  <c r="K3478" i="2" l="1"/>
  <c r="L3478" i="2" s="1"/>
  <c r="K3480" i="2"/>
  <c r="L3480" i="2" s="1"/>
  <c r="K3482" i="2"/>
  <c r="L3482" i="2" s="1"/>
  <c r="K3483" i="2"/>
  <c r="L3483" i="2" s="1"/>
  <c r="K3484" i="2"/>
  <c r="L3484" i="2" s="1"/>
  <c r="K3485" i="2"/>
  <c r="L3485" i="2" s="1"/>
  <c r="K3486" i="2"/>
  <c r="L3486" i="2" s="1"/>
  <c r="K3487" i="2"/>
  <c r="L3487" i="2" s="1"/>
  <c r="K3488" i="2"/>
  <c r="L3488" i="2" s="1"/>
  <c r="K3490" i="2"/>
  <c r="L3490" i="2" s="1"/>
  <c r="K3491" i="2"/>
  <c r="L3491" i="2" s="1"/>
  <c r="K3492" i="2"/>
  <c r="L3492" i="2" s="1"/>
  <c r="K3493" i="2"/>
  <c r="L3493" i="2" s="1"/>
  <c r="K3494" i="2"/>
  <c r="L3494" i="2" s="1"/>
  <c r="K3473" i="2"/>
  <c r="L3473" i="2" s="1"/>
  <c r="Q3473" i="2"/>
  <c r="Y3473" i="2" s="1"/>
  <c r="S3473" i="2"/>
  <c r="W3473" i="2"/>
  <c r="X3473" i="2"/>
  <c r="Z3473" i="2"/>
  <c r="AN3473" i="2" s="1"/>
  <c r="AF3473" i="2"/>
  <c r="AG3473" i="2"/>
  <c r="K3474" i="2"/>
  <c r="L3474" i="2" s="1"/>
  <c r="Q3474" i="2"/>
  <c r="Y3474" i="2" s="1"/>
  <c r="S3474" i="2"/>
  <c r="W3474" i="2"/>
  <c r="X3474" i="2"/>
  <c r="Z3474" i="2"/>
  <c r="AN3474" i="2" s="1"/>
  <c r="AF3474" i="2"/>
  <c r="AG3474" i="2"/>
  <c r="K3475" i="2"/>
  <c r="L3475" i="2"/>
  <c r="Q3475" i="2"/>
  <c r="S3475" i="2"/>
  <c r="W3475" i="2"/>
  <c r="X3475" i="2"/>
  <c r="Y3475" i="2"/>
  <c r="Z3475" i="2"/>
  <c r="AN3475" i="2" s="1"/>
  <c r="AF3475" i="2"/>
  <c r="AG3475" i="2"/>
  <c r="K3476" i="2"/>
  <c r="L3476" i="2" s="1"/>
  <c r="Q3476" i="2"/>
  <c r="Y3476" i="2" s="1"/>
  <c r="S3476" i="2"/>
  <c r="W3476" i="2"/>
  <c r="X3476" i="2"/>
  <c r="Z3476" i="2"/>
  <c r="AN3476" i="2" s="1"/>
  <c r="AF3476" i="2"/>
  <c r="AG3476" i="2"/>
  <c r="K3477" i="2"/>
  <c r="L3477" i="2" s="1"/>
  <c r="Q3477" i="2"/>
  <c r="Y3477" i="2" s="1"/>
  <c r="S3477" i="2"/>
  <c r="AE3477" i="2" s="1"/>
  <c r="W3477" i="2"/>
  <c r="X3477" i="2"/>
  <c r="Z3477" i="2"/>
  <c r="AF3477" i="2"/>
  <c r="AG3477" i="2"/>
  <c r="Q3478" i="2"/>
  <c r="S3478" i="2"/>
  <c r="W3478" i="2"/>
  <c r="X3478" i="2"/>
  <c r="Z3478" i="2"/>
  <c r="AN3478" i="2" s="1"/>
  <c r="AF3478" i="2"/>
  <c r="AG3478" i="2"/>
  <c r="K3479" i="2"/>
  <c r="L3479" i="2" s="1"/>
  <c r="Q3479" i="2"/>
  <c r="Y3479" i="2" s="1"/>
  <c r="S3479" i="2"/>
  <c r="W3479" i="2"/>
  <c r="X3479" i="2"/>
  <c r="Z3479" i="2"/>
  <c r="AN3479" i="2" s="1"/>
  <c r="AF3479" i="2"/>
  <c r="AG3479" i="2"/>
  <c r="Q3480" i="2"/>
  <c r="Y3480" i="2" s="1"/>
  <c r="S3480" i="2"/>
  <c r="W3480" i="2"/>
  <c r="X3480" i="2"/>
  <c r="Z3480" i="2"/>
  <c r="AF3480" i="2"/>
  <c r="AG3480" i="2"/>
  <c r="K3481" i="2"/>
  <c r="L3481" i="2" s="1"/>
  <c r="Q3481" i="2"/>
  <c r="Y3481" i="2" s="1"/>
  <c r="S3481" i="2"/>
  <c r="W3481" i="2"/>
  <c r="X3481" i="2"/>
  <c r="Z3481" i="2"/>
  <c r="AF3481" i="2"/>
  <c r="AG3481" i="2"/>
  <c r="Q3482" i="2"/>
  <c r="Y3482" i="2" s="1"/>
  <c r="S3482" i="2"/>
  <c r="W3482" i="2"/>
  <c r="X3482" i="2"/>
  <c r="Z3482" i="2"/>
  <c r="AF3482" i="2"/>
  <c r="AG3482" i="2"/>
  <c r="Q3483" i="2"/>
  <c r="S3483" i="2"/>
  <c r="W3483" i="2"/>
  <c r="X3483" i="2"/>
  <c r="Z3483" i="2"/>
  <c r="AN3483" i="2" s="1"/>
  <c r="AF3483" i="2"/>
  <c r="AG3483" i="2"/>
  <c r="Q3484" i="2"/>
  <c r="Y3484" i="2" s="1"/>
  <c r="S3484" i="2"/>
  <c r="W3484" i="2"/>
  <c r="X3484" i="2"/>
  <c r="Z3484" i="2"/>
  <c r="AN3484" i="2" s="1"/>
  <c r="AF3484" i="2"/>
  <c r="AG3484" i="2"/>
  <c r="Q3485" i="2"/>
  <c r="Y3485" i="2" s="1"/>
  <c r="S3485" i="2"/>
  <c r="W3485" i="2"/>
  <c r="X3485" i="2"/>
  <c r="Z3485" i="2"/>
  <c r="AN3485" i="2" s="1"/>
  <c r="AF3485" i="2"/>
  <c r="AG3485" i="2"/>
  <c r="Q3486" i="2"/>
  <c r="Y3486" i="2" s="1"/>
  <c r="S3486" i="2"/>
  <c r="W3486" i="2"/>
  <c r="X3486" i="2"/>
  <c r="Z3486" i="2"/>
  <c r="AN3486" i="2" s="1"/>
  <c r="AF3486" i="2"/>
  <c r="AG3486" i="2"/>
  <c r="Q3487" i="2"/>
  <c r="Y3487" i="2" s="1"/>
  <c r="S3487" i="2"/>
  <c r="W3487" i="2"/>
  <c r="X3487" i="2"/>
  <c r="Z3487" i="2"/>
  <c r="AN3487" i="2" s="1"/>
  <c r="AF3487" i="2"/>
  <c r="AG3487" i="2"/>
  <c r="Q3488" i="2"/>
  <c r="Y3488" i="2" s="1"/>
  <c r="S3488" i="2"/>
  <c r="W3488" i="2"/>
  <c r="X3488" i="2"/>
  <c r="Z3488" i="2"/>
  <c r="AF3488" i="2"/>
  <c r="AG3488" i="2"/>
  <c r="K3489" i="2"/>
  <c r="L3489" i="2" s="1"/>
  <c r="Q3489" i="2"/>
  <c r="S3489" i="2"/>
  <c r="W3489" i="2"/>
  <c r="X3489" i="2"/>
  <c r="Y3489" i="2"/>
  <c r="AE3489" i="2" s="1"/>
  <c r="Z3489" i="2"/>
  <c r="AN3489" i="2" s="1"/>
  <c r="AF3489" i="2"/>
  <c r="AG3489" i="2"/>
  <c r="Q3490" i="2"/>
  <c r="Y3490" i="2" s="1"/>
  <c r="S3490" i="2"/>
  <c r="W3490" i="2"/>
  <c r="X3490" i="2"/>
  <c r="Z3490" i="2"/>
  <c r="AF3490" i="2"/>
  <c r="AG3490" i="2"/>
  <c r="Q3491" i="2"/>
  <c r="Y3491" i="2" s="1"/>
  <c r="S3491" i="2"/>
  <c r="W3491" i="2"/>
  <c r="X3491" i="2"/>
  <c r="Z3491" i="2"/>
  <c r="AN3491" i="2" s="1"/>
  <c r="AF3491" i="2"/>
  <c r="AG3491" i="2"/>
  <c r="Q3492" i="2"/>
  <c r="Y3492" i="2" s="1"/>
  <c r="S3492" i="2"/>
  <c r="W3492" i="2"/>
  <c r="X3492" i="2"/>
  <c r="Z3492" i="2"/>
  <c r="AN3492" i="2" s="1"/>
  <c r="AF3492" i="2"/>
  <c r="AG3492" i="2"/>
  <c r="Q3493" i="2"/>
  <c r="Y3493" i="2" s="1"/>
  <c r="S3493" i="2"/>
  <c r="W3493" i="2"/>
  <c r="X3493" i="2"/>
  <c r="Z3493" i="2"/>
  <c r="AN3493" i="2" s="1"/>
  <c r="AF3493" i="2"/>
  <c r="AG3493" i="2"/>
  <c r="Q3494" i="2"/>
  <c r="Y3494" i="2" s="1"/>
  <c r="S3494" i="2"/>
  <c r="W3494" i="2"/>
  <c r="X3494" i="2"/>
  <c r="Z3494" i="2"/>
  <c r="AN3494" i="2" s="1"/>
  <c r="AF3494" i="2"/>
  <c r="AG3494" i="2"/>
  <c r="AG3472" i="2"/>
  <c r="AF3472" i="2"/>
  <c r="Z3472" i="2"/>
  <c r="X3472" i="2"/>
  <c r="W3472" i="2"/>
  <c r="S3472" i="2"/>
  <c r="Q3472" i="2"/>
  <c r="Y3472" i="2" s="1"/>
  <c r="K3472" i="2"/>
  <c r="L3472" i="2" s="1"/>
  <c r="K3471" i="2"/>
  <c r="L3471" i="2" s="1"/>
  <c r="S3471" i="2"/>
  <c r="W3471" i="2"/>
  <c r="X3471" i="2"/>
  <c r="Y3471" i="2"/>
  <c r="Z3471" i="2"/>
  <c r="AF3471" i="2"/>
  <c r="AG3471" i="2"/>
  <c r="AG3470" i="2"/>
  <c r="AF3470" i="2"/>
  <c r="Z3470" i="2"/>
  <c r="Y3470" i="2"/>
  <c r="X3470" i="2"/>
  <c r="W3470" i="2"/>
  <c r="S3470" i="2"/>
  <c r="K3470" i="2"/>
  <c r="L3470" i="2" s="1"/>
  <c r="K3422" i="2"/>
  <c r="L3422" i="2" s="1"/>
  <c r="S3422" i="2"/>
  <c r="W3422" i="2"/>
  <c r="X3422" i="2"/>
  <c r="Y3422" i="2"/>
  <c r="Z3422" i="2"/>
  <c r="AN3422" i="2" s="1"/>
  <c r="AF3422" i="2"/>
  <c r="AG3422" i="2"/>
  <c r="K3423" i="2"/>
  <c r="L3423" i="2" s="1"/>
  <c r="S3423" i="2"/>
  <c r="W3423" i="2"/>
  <c r="X3423" i="2"/>
  <c r="Y3423" i="2"/>
  <c r="Z3423" i="2"/>
  <c r="AN3423" i="2" s="1"/>
  <c r="AF3423" i="2"/>
  <c r="AG3423" i="2"/>
  <c r="K3424" i="2"/>
  <c r="L3424" i="2"/>
  <c r="S3424" i="2"/>
  <c r="W3424" i="2"/>
  <c r="X3424" i="2"/>
  <c r="Y3424" i="2"/>
  <c r="Z3424" i="2"/>
  <c r="AF3424" i="2"/>
  <c r="AG3424" i="2"/>
  <c r="K3425" i="2"/>
  <c r="L3425" i="2" s="1"/>
  <c r="S3425" i="2"/>
  <c r="W3425" i="2"/>
  <c r="X3425" i="2"/>
  <c r="Y3425" i="2"/>
  <c r="Z3425" i="2"/>
  <c r="AN3425" i="2" s="1"/>
  <c r="AF3425" i="2"/>
  <c r="AG3425" i="2"/>
  <c r="J12" i="1" s="1"/>
  <c r="K3426" i="2"/>
  <c r="L3426" i="2" s="1"/>
  <c r="S3426" i="2"/>
  <c r="W3426" i="2"/>
  <c r="X3426" i="2"/>
  <c r="Y3426" i="2"/>
  <c r="Z3426" i="2"/>
  <c r="AN3426" i="2" s="1"/>
  <c r="AF3426" i="2"/>
  <c r="AG3426" i="2"/>
  <c r="K3427" i="2"/>
  <c r="L3427" i="2"/>
  <c r="S3427" i="2"/>
  <c r="W3427" i="2"/>
  <c r="X3427" i="2"/>
  <c r="Y3427" i="2"/>
  <c r="Z3427" i="2"/>
  <c r="AF3427" i="2"/>
  <c r="AG3427" i="2"/>
  <c r="K3428" i="2"/>
  <c r="L3428" i="2" s="1"/>
  <c r="S3428" i="2"/>
  <c r="W3428" i="2"/>
  <c r="X3428" i="2"/>
  <c r="Y3428" i="2"/>
  <c r="Z3428" i="2"/>
  <c r="AF3428" i="2"/>
  <c r="AG3428" i="2"/>
  <c r="K3429" i="2"/>
  <c r="L3429" i="2" s="1"/>
  <c r="S3429" i="2"/>
  <c r="W3429" i="2"/>
  <c r="X3429" i="2"/>
  <c r="Y3429" i="2"/>
  <c r="Z3429" i="2"/>
  <c r="AN3429" i="2" s="1"/>
  <c r="AF3429" i="2"/>
  <c r="AG3429" i="2"/>
  <c r="K3430" i="2"/>
  <c r="L3430" i="2" s="1"/>
  <c r="S3430" i="2"/>
  <c r="W3430" i="2"/>
  <c r="X3430" i="2"/>
  <c r="Y3430" i="2"/>
  <c r="Z3430" i="2"/>
  <c r="AN3430" i="2" s="1"/>
  <c r="AF3430" i="2"/>
  <c r="AG3430" i="2"/>
  <c r="K3431" i="2"/>
  <c r="L3431" i="2"/>
  <c r="S3431" i="2"/>
  <c r="W3431" i="2"/>
  <c r="X3431" i="2"/>
  <c r="Y3431" i="2"/>
  <c r="Z3431" i="2"/>
  <c r="AF3431" i="2"/>
  <c r="AG3431" i="2"/>
  <c r="K3432" i="2"/>
  <c r="L3432" i="2" s="1"/>
  <c r="S3432" i="2"/>
  <c r="W3432" i="2"/>
  <c r="X3432" i="2"/>
  <c r="Y3432" i="2"/>
  <c r="Z3432" i="2"/>
  <c r="AN3432" i="2" s="1"/>
  <c r="AF3432" i="2"/>
  <c r="AG3432" i="2"/>
  <c r="K3433" i="2"/>
  <c r="L3433" i="2" s="1"/>
  <c r="S3433" i="2"/>
  <c r="W3433" i="2"/>
  <c r="X3433" i="2"/>
  <c r="Y3433" i="2"/>
  <c r="Z3433" i="2"/>
  <c r="AN3433" i="2" s="1"/>
  <c r="AF3433" i="2"/>
  <c r="AG3433" i="2"/>
  <c r="K3434" i="2"/>
  <c r="L3434" i="2" s="1"/>
  <c r="S3434" i="2"/>
  <c r="W3434" i="2"/>
  <c r="X3434" i="2"/>
  <c r="Y3434" i="2"/>
  <c r="Z3434" i="2"/>
  <c r="AF3434" i="2"/>
  <c r="AG3434" i="2"/>
  <c r="K3435" i="2"/>
  <c r="L3435" i="2" s="1"/>
  <c r="S3435" i="2"/>
  <c r="W3435" i="2"/>
  <c r="X3435" i="2"/>
  <c r="Y3435" i="2"/>
  <c r="Z3435" i="2"/>
  <c r="AN3435" i="2" s="1"/>
  <c r="AF3435" i="2"/>
  <c r="AG3435" i="2"/>
  <c r="K3436" i="2"/>
  <c r="L3436" i="2"/>
  <c r="S3436" i="2"/>
  <c r="W3436" i="2"/>
  <c r="X3436" i="2"/>
  <c r="Y3436" i="2"/>
  <c r="Z3436" i="2"/>
  <c r="AN3436" i="2" s="1"/>
  <c r="AF3436" i="2"/>
  <c r="AG3436" i="2"/>
  <c r="K3437" i="2"/>
  <c r="L3437" i="2" s="1"/>
  <c r="S3437" i="2"/>
  <c r="W3437" i="2"/>
  <c r="X3437" i="2"/>
  <c r="Y3437" i="2"/>
  <c r="Z3437" i="2"/>
  <c r="AA3437" i="2" s="1"/>
  <c r="AF3437" i="2"/>
  <c r="AG3437" i="2"/>
  <c r="K3438" i="2"/>
  <c r="L3438" i="2" s="1"/>
  <c r="S3438" i="2"/>
  <c r="W3438" i="2"/>
  <c r="X3438" i="2"/>
  <c r="Y3438" i="2"/>
  <c r="Z3438" i="2"/>
  <c r="AA3438" i="2"/>
  <c r="AF3438" i="2"/>
  <c r="AG3438" i="2"/>
  <c r="K3439" i="2"/>
  <c r="L3439" i="2"/>
  <c r="S3439" i="2"/>
  <c r="W3439" i="2"/>
  <c r="X3439" i="2"/>
  <c r="Y3439" i="2"/>
  <c r="Z3439" i="2"/>
  <c r="AF3439" i="2"/>
  <c r="AG3439" i="2"/>
  <c r="K3440" i="2"/>
  <c r="L3440" i="2" s="1"/>
  <c r="S3440" i="2"/>
  <c r="W3440" i="2"/>
  <c r="X3440" i="2"/>
  <c r="Y3440" i="2"/>
  <c r="Z3440" i="2"/>
  <c r="AA3440" i="2" s="1"/>
  <c r="AF3440" i="2"/>
  <c r="AG3440" i="2"/>
  <c r="K3441" i="2"/>
  <c r="L3441" i="2" s="1"/>
  <c r="S3441" i="2"/>
  <c r="W3441" i="2"/>
  <c r="X3441" i="2"/>
  <c r="Y3441" i="2"/>
  <c r="Z3441" i="2"/>
  <c r="AN3441" i="2" s="1"/>
  <c r="AF3441" i="2"/>
  <c r="AG3441" i="2"/>
  <c r="K3442" i="2"/>
  <c r="L3442" i="2"/>
  <c r="S3442" i="2"/>
  <c r="W3442" i="2"/>
  <c r="X3442" i="2"/>
  <c r="Y3442" i="2"/>
  <c r="Z3442" i="2"/>
  <c r="AF3442" i="2"/>
  <c r="AG3442" i="2"/>
  <c r="K3443" i="2"/>
  <c r="L3443" i="2" s="1"/>
  <c r="S3443" i="2"/>
  <c r="W3443" i="2"/>
  <c r="X3443" i="2"/>
  <c r="Y3443" i="2"/>
  <c r="Z3443" i="2"/>
  <c r="AA3443" i="2" s="1"/>
  <c r="AF3443" i="2"/>
  <c r="AG3443" i="2"/>
  <c r="K3444" i="2"/>
  <c r="L3444" i="2" s="1"/>
  <c r="S3444" i="2"/>
  <c r="W3444" i="2"/>
  <c r="X3444" i="2"/>
  <c r="Y3444" i="2"/>
  <c r="Z3444" i="2"/>
  <c r="AN3444" i="2" s="1"/>
  <c r="AF3444" i="2"/>
  <c r="AG3444" i="2"/>
  <c r="K3445" i="2"/>
  <c r="L3445" i="2" s="1"/>
  <c r="S3445" i="2"/>
  <c r="W3445" i="2"/>
  <c r="X3445" i="2"/>
  <c r="Y3445" i="2"/>
  <c r="Z3445" i="2"/>
  <c r="AA3445" i="2" s="1"/>
  <c r="AF3445" i="2"/>
  <c r="AG3445" i="2"/>
  <c r="K3446" i="2"/>
  <c r="L3446" i="2" s="1"/>
  <c r="S3446" i="2"/>
  <c r="W3446" i="2"/>
  <c r="X3446" i="2"/>
  <c r="Y3446" i="2"/>
  <c r="Z3446" i="2"/>
  <c r="AF3446" i="2"/>
  <c r="AG3446" i="2"/>
  <c r="K3447" i="2"/>
  <c r="L3447" i="2" s="1"/>
  <c r="S3447" i="2"/>
  <c r="AE3447" i="2" s="1"/>
  <c r="W3447" i="2"/>
  <c r="X3447" i="2"/>
  <c r="Y3447" i="2"/>
  <c r="Z3447" i="2"/>
  <c r="AA3447" i="2" s="1"/>
  <c r="AF3447" i="2"/>
  <c r="AG3447" i="2"/>
  <c r="K3448" i="2"/>
  <c r="L3448" i="2" s="1"/>
  <c r="S3448" i="2"/>
  <c r="W3448" i="2"/>
  <c r="X3448" i="2"/>
  <c r="Y3448" i="2"/>
  <c r="Z3448" i="2"/>
  <c r="AN3448" i="2" s="1"/>
  <c r="AF3448" i="2"/>
  <c r="AG3448" i="2"/>
  <c r="K3449" i="2"/>
  <c r="L3449" i="2" s="1"/>
  <c r="S3449" i="2"/>
  <c r="W3449" i="2"/>
  <c r="X3449" i="2"/>
  <c r="Y3449" i="2"/>
  <c r="Z3449" i="2"/>
  <c r="AN3449" i="2" s="1"/>
  <c r="AF3449" i="2"/>
  <c r="AG3449" i="2"/>
  <c r="K3450" i="2"/>
  <c r="L3450" i="2" s="1"/>
  <c r="S3450" i="2"/>
  <c r="W3450" i="2"/>
  <c r="X3450" i="2"/>
  <c r="Y3450" i="2"/>
  <c r="Z3450" i="2"/>
  <c r="AF3450" i="2"/>
  <c r="AG3450" i="2"/>
  <c r="K3451" i="2"/>
  <c r="L3451" i="2" s="1"/>
  <c r="S3451" i="2"/>
  <c r="W3451" i="2"/>
  <c r="X3451" i="2"/>
  <c r="Y3451" i="2"/>
  <c r="Z3451" i="2"/>
  <c r="AN3451" i="2" s="1"/>
  <c r="AF3451" i="2"/>
  <c r="AG3451" i="2"/>
  <c r="K3452" i="2"/>
  <c r="L3452" i="2" s="1"/>
  <c r="S3452" i="2"/>
  <c r="W3452" i="2"/>
  <c r="X3452" i="2"/>
  <c r="Y3452" i="2"/>
  <c r="Z3452" i="2"/>
  <c r="AN3452" i="2" s="1"/>
  <c r="AF3452" i="2"/>
  <c r="AG3452" i="2"/>
  <c r="K3453" i="2"/>
  <c r="L3453" i="2" s="1"/>
  <c r="S3453" i="2"/>
  <c r="W3453" i="2"/>
  <c r="X3453" i="2"/>
  <c r="Y3453" i="2"/>
  <c r="Z3453" i="2"/>
  <c r="AF3453" i="2"/>
  <c r="AG3453" i="2"/>
  <c r="K3454" i="2"/>
  <c r="L3454" i="2" s="1"/>
  <c r="S3454" i="2"/>
  <c r="W3454" i="2"/>
  <c r="X3454" i="2"/>
  <c r="Y3454" i="2"/>
  <c r="Z3454" i="2"/>
  <c r="AN3454" i="2" s="1"/>
  <c r="AF3454" i="2"/>
  <c r="AG3454" i="2"/>
  <c r="K3455" i="2"/>
  <c r="L3455" i="2" s="1"/>
  <c r="S3455" i="2"/>
  <c r="W3455" i="2"/>
  <c r="X3455" i="2"/>
  <c r="Y3455" i="2"/>
  <c r="Z3455" i="2"/>
  <c r="AN3455" i="2" s="1"/>
  <c r="AF3455" i="2"/>
  <c r="AG3455" i="2"/>
  <c r="K3456" i="2"/>
  <c r="L3456" i="2" s="1"/>
  <c r="S3456" i="2"/>
  <c r="W3456" i="2"/>
  <c r="X3456" i="2"/>
  <c r="Y3456" i="2"/>
  <c r="Z3456" i="2"/>
  <c r="AN3456" i="2" s="1"/>
  <c r="AF3456" i="2"/>
  <c r="AG3456" i="2"/>
  <c r="K3457" i="2"/>
  <c r="L3457" i="2" s="1"/>
  <c r="S3457" i="2"/>
  <c r="W3457" i="2"/>
  <c r="X3457" i="2"/>
  <c r="Y3457" i="2"/>
  <c r="Z3457" i="2"/>
  <c r="AN3457" i="2" s="1"/>
  <c r="AF3457" i="2"/>
  <c r="AG3457" i="2"/>
  <c r="K3458" i="2"/>
  <c r="L3458" i="2" s="1"/>
  <c r="S3458" i="2"/>
  <c r="W3458" i="2"/>
  <c r="X3458" i="2"/>
  <c r="Y3458" i="2"/>
  <c r="Z3458" i="2"/>
  <c r="AF3458" i="2"/>
  <c r="AG3458" i="2"/>
  <c r="K3459" i="2"/>
  <c r="L3459" i="2" s="1"/>
  <c r="S3459" i="2"/>
  <c r="W3459" i="2"/>
  <c r="X3459" i="2"/>
  <c r="Y3459" i="2"/>
  <c r="Z3459" i="2"/>
  <c r="AA3459" i="2" s="1"/>
  <c r="AF3459" i="2"/>
  <c r="AG3459" i="2"/>
  <c r="K3460" i="2"/>
  <c r="L3460" i="2"/>
  <c r="S3460" i="2"/>
  <c r="W3460" i="2"/>
  <c r="X3460" i="2"/>
  <c r="Y3460" i="2"/>
  <c r="Z3460" i="2"/>
  <c r="AN3460" i="2" s="1"/>
  <c r="AF3460" i="2"/>
  <c r="AG3460" i="2"/>
  <c r="K3461" i="2"/>
  <c r="L3461" i="2" s="1"/>
  <c r="S3461" i="2"/>
  <c r="W3461" i="2"/>
  <c r="X3461" i="2"/>
  <c r="Y3461" i="2"/>
  <c r="Z3461" i="2"/>
  <c r="AF3461" i="2"/>
  <c r="AG3461" i="2"/>
  <c r="K3462" i="2"/>
  <c r="L3462" i="2" s="1"/>
  <c r="S3462" i="2"/>
  <c r="W3462" i="2"/>
  <c r="X3462" i="2"/>
  <c r="Y3462" i="2"/>
  <c r="Z3462" i="2"/>
  <c r="AN3462" i="2" s="1"/>
  <c r="AF3462" i="2"/>
  <c r="AG3462" i="2"/>
  <c r="K3463" i="2"/>
  <c r="L3463" i="2"/>
  <c r="S3463" i="2"/>
  <c r="W3463" i="2"/>
  <c r="X3463" i="2"/>
  <c r="Y3463" i="2"/>
  <c r="Z3463" i="2"/>
  <c r="AA3463" i="2" s="1"/>
  <c r="AF3463" i="2"/>
  <c r="AG3463" i="2"/>
  <c r="K3464" i="2"/>
  <c r="L3464" i="2" s="1"/>
  <c r="S3464" i="2"/>
  <c r="W3464" i="2"/>
  <c r="X3464" i="2"/>
  <c r="Y3464" i="2"/>
  <c r="Z3464" i="2"/>
  <c r="AF3464" i="2"/>
  <c r="AG3464" i="2"/>
  <c r="K3465" i="2"/>
  <c r="L3465" i="2" s="1"/>
  <c r="S3465" i="2"/>
  <c r="W3465" i="2"/>
  <c r="X3465" i="2"/>
  <c r="Y3465" i="2"/>
  <c r="Z3465" i="2"/>
  <c r="AF3465" i="2"/>
  <c r="AG3465" i="2"/>
  <c r="K3466" i="2"/>
  <c r="L3466" i="2" s="1"/>
  <c r="S3466" i="2"/>
  <c r="W3466" i="2"/>
  <c r="X3466" i="2"/>
  <c r="Y3466" i="2"/>
  <c r="Z3466" i="2"/>
  <c r="AN3466" i="2" s="1"/>
  <c r="AF3466" i="2"/>
  <c r="AG3466" i="2"/>
  <c r="K3467" i="2"/>
  <c r="L3467" i="2" s="1"/>
  <c r="S3467" i="2"/>
  <c r="W3467" i="2"/>
  <c r="X3467" i="2"/>
  <c r="Y3467" i="2"/>
  <c r="Z3467" i="2"/>
  <c r="AN3467" i="2" s="1"/>
  <c r="AF3467" i="2"/>
  <c r="AG3467" i="2"/>
  <c r="K3468" i="2"/>
  <c r="L3468" i="2" s="1"/>
  <c r="S3468" i="2"/>
  <c r="W3468" i="2"/>
  <c r="X3468" i="2"/>
  <c r="Y3468" i="2"/>
  <c r="Z3468" i="2"/>
  <c r="AF3468" i="2"/>
  <c r="AG3468" i="2"/>
  <c r="K3469" i="2"/>
  <c r="L3469" i="2" s="1"/>
  <c r="S3469" i="2"/>
  <c r="W3469" i="2"/>
  <c r="X3469" i="2"/>
  <c r="Y3469" i="2"/>
  <c r="Z3469" i="2"/>
  <c r="AN3469" i="2" s="1"/>
  <c r="AF3469" i="2"/>
  <c r="AG3469" i="2"/>
  <c r="AG3421" i="2"/>
  <c r="AF3421" i="2"/>
  <c r="Z3421" i="2"/>
  <c r="Y3421" i="2"/>
  <c r="X3421" i="2"/>
  <c r="W3421" i="2"/>
  <c r="S3421" i="2"/>
  <c r="K3421" i="2"/>
  <c r="L3421" i="2" s="1"/>
  <c r="J23" i="1"/>
  <c r="J32" i="1"/>
  <c r="AA3452" i="2" l="1"/>
  <c r="AA3461" i="2"/>
  <c r="AA3434" i="2"/>
  <c r="AA3477" i="2"/>
  <c r="AA3475" i="2"/>
  <c r="AA3487" i="2"/>
  <c r="AA3468" i="2"/>
  <c r="AE3463" i="2"/>
  <c r="AI3463" i="2" s="1"/>
  <c r="AA3458" i="2"/>
  <c r="AA3454" i="2"/>
  <c r="AE3471" i="2"/>
  <c r="AC3471" i="2" s="1"/>
  <c r="AA3435" i="2"/>
  <c r="AE3461" i="2"/>
  <c r="AJ3461" i="2" s="1"/>
  <c r="AA3484" i="2"/>
  <c r="AE3466" i="2"/>
  <c r="AH3466" i="2" s="1"/>
  <c r="AC3466" i="2" s="1"/>
  <c r="AA3494" i="2"/>
  <c r="AE3475" i="2"/>
  <c r="AJ3475" i="2" s="1"/>
  <c r="AE3472" i="2"/>
  <c r="AI3472" i="2" s="1"/>
  <c r="AE3425" i="2"/>
  <c r="AI3425" i="2" s="1"/>
  <c r="AA3488" i="2"/>
  <c r="AE3473" i="2"/>
  <c r="AH3473" i="2" s="1"/>
  <c r="AC3473" i="2" s="1"/>
  <c r="AA3480" i="2"/>
  <c r="AA3464" i="2"/>
  <c r="AE3439" i="2"/>
  <c r="AJ3439" i="2" s="1"/>
  <c r="AE3470" i="2"/>
  <c r="AJ3470" i="2" s="1"/>
  <c r="AE3429" i="2"/>
  <c r="AI3429" i="2" s="1"/>
  <c r="AE3424" i="2"/>
  <c r="AI3424" i="2" s="1"/>
  <c r="AE3438" i="2"/>
  <c r="AH3438" i="2" s="1"/>
  <c r="AC3438" i="2" s="1"/>
  <c r="AE3460" i="2"/>
  <c r="AH3460" i="2" s="1"/>
  <c r="AC3460" i="2" s="1"/>
  <c r="AA3453" i="2"/>
  <c r="AA3471" i="2"/>
  <c r="AK3471" i="2" s="1"/>
  <c r="AL3471" i="2" s="1"/>
  <c r="AE3488" i="2"/>
  <c r="AJ3488" i="2" s="1"/>
  <c r="AA3465" i="2"/>
  <c r="AA3460" i="2"/>
  <c r="AA3442" i="2"/>
  <c r="AE3476" i="2"/>
  <c r="AI3476" i="2" s="1"/>
  <c r="AE3465" i="2"/>
  <c r="AJ3465" i="2" s="1"/>
  <c r="AA3432" i="2"/>
  <c r="AN3463" i="2"/>
  <c r="AO3463" i="2" s="1"/>
  <c r="AA3486" i="2"/>
  <c r="AN3465" i="2"/>
  <c r="AA3482" i="2"/>
  <c r="AA3474" i="2"/>
  <c r="AH3471" i="2"/>
  <c r="AE3490" i="2"/>
  <c r="AJ3490" i="2" s="1"/>
  <c r="AE3492" i="2"/>
  <c r="AJ3492" i="2" s="1"/>
  <c r="AE3474" i="2"/>
  <c r="AI3474" i="2" s="1"/>
  <c r="AA3490" i="2"/>
  <c r="AE3493" i="2"/>
  <c r="AJ3493" i="2" s="1"/>
  <c r="AA3493" i="2"/>
  <c r="AN3434" i="2"/>
  <c r="AA3481" i="2"/>
  <c r="AA3473" i="2"/>
  <c r="AE3487" i="2"/>
  <c r="AJ3487" i="2" s="1"/>
  <c r="AA3451" i="2"/>
  <c r="AA3429" i="2"/>
  <c r="AK3429" i="2" s="1"/>
  <c r="AL3429" i="2" s="1"/>
  <c r="AN3471" i="2"/>
  <c r="AO3471" i="2" s="1"/>
  <c r="AN3477" i="2"/>
  <c r="AO3477" i="2" s="1"/>
  <c r="AE3481" i="2"/>
  <c r="AI3481" i="2" s="1"/>
  <c r="AE3451" i="2"/>
  <c r="AI3451" i="2" s="1"/>
  <c r="AN3480" i="2"/>
  <c r="AN3459" i="2"/>
  <c r="AN3445" i="2"/>
  <c r="AA3462" i="2"/>
  <c r="AA3425" i="2"/>
  <c r="AK3425" i="2" s="1"/>
  <c r="AL3425" i="2" s="1"/>
  <c r="AE3486" i="2"/>
  <c r="AI3486" i="2" s="1"/>
  <c r="AE3484" i="2"/>
  <c r="AJ3484" i="2" s="1"/>
  <c r="AA3485" i="2"/>
  <c r="AE3468" i="2"/>
  <c r="AH3468" i="2" s="1"/>
  <c r="AC3468" i="2" s="1"/>
  <c r="AA3489" i="2"/>
  <c r="AK3489" i="2" s="1"/>
  <c r="AL3489" i="2" s="1"/>
  <c r="AA3436" i="2"/>
  <c r="AA3492" i="2"/>
  <c r="AH3475" i="2"/>
  <c r="AC3475" i="2" s="1"/>
  <c r="AK3475" i="2"/>
  <c r="AL3475" i="2" s="1"/>
  <c r="AO3475" i="2"/>
  <c r="AE3494" i="2"/>
  <c r="AI3494" i="2" s="1"/>
  <c r="AE3485" i="2"/>
  <c r="AJ3485" i="2" s="1"/>
  <c r="AE3491" i="2"/>
  <c r="AJ3491" i="2" s="1"/>
  <c r="AH3489" i="2"/>
  <c r="AC3489" i="2" s="1"/>
  <c r="AJ3489" i="2"/>
  <c r="AE3479" i="2"/>
  <c r="AO3479" i="2" s="1"/>
  <c r="Y3483" i="2"/>
  <c r="AA3483" i="2" s="1"/>
  <c r="AI3489" i="2"/>
  <c r="AE3480" i="2"/>
  <c r="AI3480" i="2" s="1"/>
  <c r="AE3482" i="2"/>
  <c r="AH3482" i="2" s="1"/>
  <c r="AC3482" i="2" s="1"/>
  <c r="AA3491" i="2"/>
  <c r="AI3475" i="2"/>
  <c r="AH3477" i="2"/>
  <c r="AC3477" i="2" s="1"/>
  <c r="AK3477" i="2"/>
  <c r="AL3477" i="2" s="1"/>
  <c r="AI3477" i="2"/>
  <c r="AJ3477" i="2"/>
  <c r="AA3476" i="2"/>
  <c r="AO3489" i="2"/>
  <c r="AN3488" i="2"/>
  <c r="AN3482" i="2"/>
  <c r="AN3490" i="2"/>
  <c r="AA3479" i="2"/>
  <c r="Y3478" i="2"/>
  <c r="AE3478" i="2" s="1"/>
  <c r="AN3481" i="2"/>
  <c r="AN3472" i="2"/>
  <c r="AA3472" i="2"/>
  <c r="AA3441" i="2"/>
  <c r="AE3441" i="2"/>
  <c r="AI3441" i="2" s="1"/>
  <c r="AJ3471" i="2"/>
  <c r="AE3443" i="2"/>
  <c r="AI3443" i="2" s="1"/>
  <c r="AI3471" i="2"/>
  <c r="AA3456" i="2"/>
  <c r="AE3431" i="2"/>
  <c r="AH3431" i="2" s="1"/>
  <c r="AC3431" i="2" s="1"/>
  <c r="AA3424" i="2"/>
  <c r="AA3426" i="2"/>
  <c r="AE3458" i="2"/>
  <c r="AA3439" i="2"/>
  <c r="AA3428" i="2"/>
  <c r="AE3453" i="2"/>
  <c r="AH3470" i="2"/>
  <c r="AC3470" i="2" s="1"/>
  <c r="AA3470" i="2"/>
  <c r="AK3470" i="2" s="1"/>
  <c r="AL3470" i="2" s="1"/>
  <c r="AN3470" i="2"/>
  <c r="AO3470" i="2" s="1"/>
  <c r="AE3462" i="2"/>
  <c r="AJ3462" i="2" s="1"/>
  <c r="AA3430" i="2"/>
  <c r="AE3430" i="2"/>
  <c r="AI3430" i="2" s="1"/>
  <c r="AA3423" i="2"/>
  <c r="AA3455" i="2"/>
  <c r="AA3444" i="2"/>
  <c r="AA3457" i="2"/>
  <c r="AA3467" i="2"/>
  <c r="AE3442" i="2"/>
  <c r="AI3442" i="2" s="1"/>
  <c r="AN3468" i="2"/>
  <c r="AN3443" i="2"/>
  <c r="AA3422" i="2"/>
  <c r="AN3458" i="2"/>
  <c r="AO3458" i="2" s="1"/>
  <c r="AA3433" i="2"/>
  <c r="AA3446" i="2"/>
  <c r="AA3448" i="2"/>
  <c r="AE3421" i="2"/>
  <c r="AI3421" i="2" s="1"/>
  <c r="AN3447" i="2"/>
  <c r="AO3447" i="2" s="1"/>
  <c r="AE3464" i="2"/>
  <c r="AJ3464" i="2" s="1"/>
  <c r="AE3452" i="2"/>
  <c r="AH3452" i="2" s="1"/>
  <c r="AC3452" i="2" s="1"/>
  <c r="AE3435" i="2"/>
  <c r="AE3446" i="2"/>
  <c r="AI3446" i="2" s="1"/>
  <c r="AA3450" i="2"/>
  <c r="AA3466" i="2"/>
  <c r="AE3459" i="2"/>
  <c r="AE3450" i="2"/>
  <c r="AE3428" i="2"/>
  <c r="AJ3428" i="2" s="1"/>
  <c r="AK3463" i="2"/>
  <c r="AL3463" i="2" s="1"/>
  <c r="AE3436" i="2"/>
  <c r="AJ3436" i="2" s="1"/>
  <c r="AE3454" i="2"/>
  <c r="AJ3454" i="2" s="1"/>
  <c r="AE3432" i="2"/>
  <c r="AH3432" i="2" s="1"/>
  <c r="AC3432" i="2" s="1"/>
  <c r="AE3457" i="2"/>
  <c r="AE3455" i="2"/>
  <c r="AH3455" i="2" s="1"/>
  <c r="AC3455" i="2" s="1"/>
  <c r="AE3469" i="2"/>
  <c r="AH3469" i="2" s="1"/>
  <c r="AC3469" i="2" s="1"/>
  <c r="AA3431" i="2"/>
  <c r="AN3446" i="2"/>
  <c r="AN3424" i="2"/>
  <c r="AE3427" i="2"/>
  <c r="AE3440" i="2"/>
  <c r="AN3427" i="2"/>
  <c r="AA3427" i="2"/>
  <c r="AN3437" i="2"/>
  <c r="AN3440" i="2"/>
  <c r="AE3449" i="2"/>
  <c r="AE3445" i="2"/>
  <c r="AN3464" i="2"/>
  <c r="J11" i="1"/>
  <c r="AN3450" i="2"/>
  <c r="AH3447" i="2"/>
  <c r="AC3447" i="2" s="1"/>
  <c r="AH3425" i="2"/>
  <c r="AC3425" i="2" s="1"/>
  <c r="AN3442" i="2"/>
  <c r="AI3447" i="2"/>
  <c r="AJ3447" i="2"/>
  <c r="AK3447" i="2"/>
  <c r="AL3447" i="2" s="1"/>
  <c r="J30" i="1"/>
  <c r="AE3437" i="2"/>
  <c r="AH3437" i="2" s="1"/>
  <c r="AE3456" i="2"/>
  <c r="AO3456" i="2" s="1"/>
  <c r="AE3426" i="2"/>
  <c r="AE3423" i="2"/>
  <c r="AE3433" i="2"/>
  <c r="AN3461" i="2"/>
  <c r="AO3461" i="2" s="1"/>
  <c r="AN3438" i="2"/>
  <c r="AO3438" i="2"/>
  <c r="AE3434" i="2"/>
  <c r="AN3439" i="2"/>
  <c r="AN3453" i="2"/>
  <c r="AE3448" i="2"/>
  <c r="AA3469" i="2"/>
  <c r="AA3449" i="2"/>
  <c r="AE3444" i="2"/>
  <c r="AN3431" i="2"/>
  <c r="AE3422" i="2"/>
  <c r="AN3428" i="2"/>
  <c r="AE3467" i="2"/>
  <c r="AA3421" i="2"/>
  <c r="AN3421" i="2"/>
  <c r="AH3461" i="2" l="1"/>
  <c r="AC3461" i="2" s="1"/>
  <c r="AI3490" i="2"/>
  <c r="AI3462" i="2"/>
  <c r="AO3481" i="2"/>
  <c r="AO3429" i="2"/>
  <c r="AI3438" i="2"/>
  <c r="AM3438" i="2" s="1"/>
  <c r="AJ3438" i="2"/>
  <c r="AK3438" i="2"/>
  <c r="AL3438" i="2" s="1"/>
  <c r="AO3466" i="2"/>
  <c r="AK3458" i="2"/>
  <c r="AL3458" i="2" s="1"/>
  <c r="AK3431" i="2"/>
  <c r="AL3431" i="2" s="1"/>
  <c r="AH3463" i="2"/>
  <c r="AC3463" i="2" s="1"/>
  <c r="AK3490" i="2"/>
  <c r="AL3490" i="2" s="1"/>
  <c r="AM3490" i="2" s="1"/>
  <c r="AK3460" i="2"/>
  <c r="AL3460" i="2" s="1"/>
  <c r="AH3490" i="2"/>
  <c r="AC3490" i="2" s="1"/>
  <c r="AK3453" i="2"/>
  <c r="AL3453" i="2" s="1"/>
  <c r="AH3439" i="2"/>
  <c r="AC3439" i="2" s="1"/>
  <c r="AJ3463" i="2"/>
  <c r="AK3430" i="2"/>
  <c r="AL3430" i="2" s="1"/>
  <c r="AJ3430" i="2"/>
  <c r="AI3488" i="2"/>
  <c r="AM3488" i="2" s="1"/>
  <c r="AH3430" i="2"/>
  <c r="AC3430" i="2" s="1"/>
  <c r="AJ3466" i="2"/>
  <c r="AK3488" i="2"/>
  <c r="AL3488" i="2" s="1"/>
  <c r="AI3465" i="2"/>
  <c r="AO3459" i="2"/>
  <c r="AK3466" i="2"/>
  <c r="AL3466" i="2" s="1"/>
  <c r="AO3490" i="2"/>
  <c r="AI3452" i="2"/>
  <c r="AI3466" i="2"/>
  <c r="AM3466" i="2" s="1"/>
  <c r="AO3492" i="2"/>
  <c r="AI3461" i="2"/>
  <c r="AM3461" i="2" s="1"/>
  <c r="AO3465" i="2"/>
  <c r="AI3468" i="2"/>
  <c r="AH3465" i="2"/>
  <c r="AC3465" i="2" s="1"/>
  <c r="AO3425" i="2"/>
  <c r="AK3486" i="2"/>
  <c r="AL3486" i="2" s="1"/>
  <c r="AO3439" i="2"/>
  <c r="AO3460" i="2"/>
  <c r="AJ3431" i="2"/>
  <c r="AK3435" i="2"/>
  <c r="AL3435" i="2" s="1"/>
  <c r="AK3461" i="2"/>
  <c r="AL3461" i="2" s="1"/>
  <c r="AH3424" i="2"/>
  <c r="AC3424" i="2" s="1"/>
  <c r="AK3439" i="2"/>
  <c r="AL3439" i="2" s="1"/>
  <c r="AK3484" i="2"/>
  <c r="AL3484" i="2" s="1"/>
  <c r="AM3484" i="2" s="1"/>
  <c r="AI3439" i="2"/>
  <c r="AO3484" i="2"/>
  <c r="AK3424" i="2"/>
  <c r="AL3424" i="2" s="1"/>
  <c r="AM3424" i="2" s="1"/>
  <c r="AH3484" i="2"/>
  <c r="AC3484" i="2" s="1"/>
  <c r="AI3470" i="2"/>
  <c r="AM3470" i="2" s="1"/>
  <c r="AH3441" i="2"/>
  <c r="AC3441" i="2" s="1"/>
  <c r="AO3468" i="2"/>
  <c r="AJ3429" i="2"/>
  <c r="AM3429" i="2" s="1"/>
  <c r="AO3424" i="2"/>
  <c r="AJ3424" i="2"/>
  <c r="AH3429" i="2"/>
  <c r="AC3429" i="2" s="1"/>
  <c r="AI3487" i="2"/>
  <c r="AI3484" i="2"/>
  <c r="AJ3425" i="2"/>
  <c r="AK3492" i="2"/>
  <c r="AL3492" i="2" s="1"/>
  <c r="AJ3421" i="2"/>
  <c r="AO3487" i="2"/>
  <c r="AK3451" i="2"/>
  <c r="AL3451" i="2" s="1"/>
  <c r="AO3421" i="2"/>
  <c r="AO3451" i="2"/>
  <c r="AO3488" i="2"/>
  <c r="AJ3451" i="2"/>
  <c r="AK3494" i="2"/>
  <c r="AL3494" i="2" s="1"/>
  <c r="AH3451" i="2"/>
  <c r="AC3451" i="2" s="1"/>
  <c r="AH3458" i="2"/>
  <c r="AC3458" i="2" s="1"/>
  <c r="AI3460" i="2"/>
  <c r="AO3450" i="2"/>
  <c r="AK3468" i="2"/>
  <c r="AL3468" i="2" s="1"/>
  <c r="AJ3460" i="2"/>
  <c r="AM3463" i="2"/>
  <c r="AJ3494" i="2"/>
  <c r="AH3488" i="2"/>
  <c r="AC3488" i="2" s="1"/>
  <c r="AK3465" i="2"/>
  <c r="AL3465" i="2" s="1"/>
  <c r="AJ3468" i="2"/>
  <c r="AK3481" i="2"/>
  <c r="AL3481" i="2" s="1"/>
  <c r="AO3446" i="2"/>
  <c r="AK3446" i="2"/>
  <c r="AL3446" i="2" s="1"/>
  <c r="AO3474" i="2"/>
  <c r="AK3474" i="2"/>
  <c r="AL3474" i="2" s="1"/>
  <c r="AJ3446" i="2"/>
  <c r="AO3431" i="2"/>
  <c r="AJ3474" i="2"/>
  <c r="AK3493" i="2"/>
  <c r="AL3493" i="2" s="1"/>
  <c r="AO3435" i="2"/>
  <c r="AH3474" i="2"/>
  <c r="AC3474" i="2" s="1"/>
  <c r="AH3446" i="2"/>
  <c r="AC3446" i="2" s="1"/>
  <c r="AH3486" i="2"/>
  <c r="AC3486" i="2" s="1"/>
  <c r="AO3434" i="2"/>
  <c r="AJ3435" i="2"/>
  <c r="AM3471" i="2"/>
  <c r="AI3492" i="2"/>
  <c r="AM3492" i="2" s="1"/>
  <c r="AI3493" i="2"/>
  <c r="AJ3481" i="2"/>
  <c r="AJ3486" i="2"/>
  <c r="AK3487" i="2"/>
  <c r="AL3487" i="2" s="1"/>
  <c r="AH3481" i="2"/>
  <c r="AC3481" i="2" s="1"/>
  <c r="AH3493" i="2"/>
  <c r="AC3493" i="2" s="1"/>
  <c r="AH3487" i="2"/>
  <c r="AC3487" i="2" s="1"/>
  <c r="AO3486" i="2"/>
  <c r="AO3480" i="2"/>
  <c r="AK3441" i="2"/>
  <c r="AL3441" i="2" s="1"/>
  <c r="AO3443" i="2"/>
  <c r="AO3441" i="2"/>
  <c r="AJ3441" i="2"/>
  <c r="AH3453" i="2"/>
  <c r="AC3453" i="2" s="1"/>
  <c r="AO3453" i="2"/>
  <c r="AI3431" i="2"/>
  <c r="AM3431" i="2" s="1"/>
  <c r="AO3430" i="2"/>
  <c r="AK3462" i="2"/>
  <c r="AL3462" i="2" s="1"/>
  <c r="AM3462" i="2" s="1"/>
  <c r="AO3493" i="2"/>
  <c r="AE3483" i="2"/>
  <c r="AH3483" i="2" s="1"/>
  <c r="AH3492" i="2"/>
  <c r="AC3492" i="2" s="1"/>
  <c r="AH3494" i="2"/>
  <c r="AC3494" i="2" s="1"/>
  <c r="AO3485" i="2"/>
  <c r="AI3485" i="2"/>
  <c r="AJ3476" i="2"/>
  <c r="AK3491" i="2"/>
  <c r="AL3491" i="2" s="1"/>
  <c r="AO3476" i="2"/>
  <c r="AH3476" i="2"/>
  <c r="AC3476" i="2" s="1"/>
  <c r="AH3491" i="2"/>
  <c r="AC3491" i="2" s="1"/>
  <c r="AI3473" i="2"/>
  <c r="AK3480" i="2"/>
  <c r="AL3480" i="2" s="1"/>
  <c r="AM3480" i="2" s="1"/>
  <c r="AH3480" i="2"/>
  <c r="AC3480" i="2" s="1"/>
  <c r="AJ3480" i="2"/>
  <c r="AJ3482" i="2"/>
  <c r="AH3472" i="2"/>
  <c r="AC3472" i="2" s="1"/>
  <c r="AK3482" i="2"/>
  <c r="AL3482" i="2" s="1"/>
  <c r="AJ3472" i="2"/>
  <c r="AO3494" i="2"/>
  <c r="AH3479" i="2"/>
  <c r="AC3479" i="2" s="1"/>
  <c r="AO3473" i="2"/>
  <c r="AM3489" i="2"/>
  <c r="AO3482" i="2"/>
  <c r="AO3472" i="2"/>
  <c r="AO3491" i="2"/>
  <c r="AI3482" i="2"/>
  <c r="AK3485" i="2"/>
  <c r="AL3485" i="2" s="1"/>
  <c r="AI3479" i="2"/>
  <c r="AK3473" i="2"/>
  <c r="AL3473" i="2" s="1"/>
  <c r="AJ3473" i="2"/>
  <c r="AJ3479" i="2"/>
  <c r="AI3491" i="2"/>
  <c r="AK3476" i="2"/>
  <c r="AL3476" i="2" s="1"/>
  <c r="AH3485" i="2"/>
  <c r="AC3485" i="2" s="1"/>
  <c r="AM3477" i="2"/>
  <c r="AM3475" i="2"/>
  <c r="AK3479" i="2"/>
  <c r="AL3479" i="2" s="1"/>
  <c r="AK3472" i="2"/>
  <c r="AL3472" i="2" s="1"/>
  <c r="AH3478" i="2"/>
  <c r="AC3478" i="2" s="1"/>
  <c r="AI3478" i="2"/>
  <c r="AJ3478" i="2"/>
  <c r="AO3478" i="2"/>
  <c r="AA3478" i="2"/>
  <c r="AK3478" i="2" s="1"/>
  <c r="AL3478" i="2" s="1"/>
  <c r="AI3453" i="2"/>
  <c r="AJ3453" i="2"/>
  <c r="AO3462" i="2"/>
  <c r="AO3427" i="2"/>
  <c r="AJ3443" i="2"/>
  <c r="AI3450" i="2"/>
  <c r="AJ3458" i="2"/>
  <c r="AI3458" i="2"/>
  <c r="AH3443" i="2"/>
  <c r="AC3443" i="2" s="1"/>
  <c r="AK3443" i="2"/>
  <c r="AL3443" i="2" s="1"/>
  <c r="AM3443" i="2" s="1"/>
  <c r="AI3435" i="2"/>
  <c r="AH3435" i="2"/>
  <c r="AC3435" i="2" s="1"/>
  <c r="AK3442" i="2"/>
  <c r="AL3442" i="2" s="1"/>
  <c r="AO3442" i="2"/>
  <c r="AH3442" i="2"/>
  <c r="AC3442" i="2" s="1"/>
  <c r="AK3459" i="2"/>
  <c r="AL3459" i="2" s="1"/>
  <c r="AJ3459" i="2"/>
  <c r="AI3436" i="2"/>
  <c r="AO3464" i="2"/>
  <c r="AI3464" i="2"/>
  <c r="AK3464" i="2"/>
  <c r="AL3464" i="2" s="1"/>
  <c r="AK3421" i="2"/>
  <c r="AL3421" i="2" s="1"/>
  <c r="AH3464" i="2"/>
  <c r="AC3464" i="2" s="1"/>
  <c r="AH3462" i="2"/>
  <c r="AC3462" i="2" s="1"/>
  <c r="AO3452" i="2"/>
  <c r="AH3421" i="2"/>
  <c r="AC3421" i="2" s="1"/>
  <c r="AJ3442" i="2"/>
  <c r="AK3452" i="2"/>
  <c r="AL3452" i="2" s="1"/>
  <c r="AJ3452" i="2"/>
  <c r="AO3437" i="2"/>
  <c r="AM3439" i="2"/>
  <c r="AK3428" i="2"/>
  <c r="AL3428" i="2" s="1"/>
  <c r="AI3428" i="2"/>
  <c r="AH3428" i="2"/>
  <c r="AC3428" i="2" s="1"/>
  <c r="AJ3432" i="2"/>
  <c r="AK3432" i="2"/>
  <c r="AL3432" i="2" s="1"/>
  <c r="AO3469" i="2"/>
  <c r="AH3454" i="2"/>
  <c r="AC3454" i="2" s="1"/>
  <c r="AO3432" i="2"/>
  <c r="AI3432" i="2"/>
  <c r="AJ3469" i="2"/>
  <c r="AM3425" i="2"/>
  <c r="AI3469" i="2"/>
  <c r="AH3457" i="2"/>
  <c r="AC3457" i="2" s="1"/>
  <c r="AJ3457" i="2"/>
  <c r="AK3457" i="2"/>
  <c r="AL3457" i="2" s="1"/>
  <c r="AI3457" i="2"/>
  <c r="AO3440" i="2"/>
  <c r="AK3469" i="2"/>
  <c r="AL3469" i="2" s="1"/>
  <c r="AO3457" i="2"/>
  <c r="AJ3455" i="2"/>
  <c r="AO3455" i="2"/>
  <c r="AH3436" i="2"/>
  <c r="AC3436" i="2" s="1"/>
  <c r="AK3455" i="2"/>
  <c r="AL3455" i="2" s="1"/>
  <c r="AI3455" i="2"/>
  <c r="AO3454" i="2"/>
  <c r="AO3436" i="2"/>
  <c r="AH3459" i="2"/>
  <c r="AC3459" i="2" s="1"/>
  <c r="AK3454" i="2"/>
  <c r="AL3454" i="2" s="1"/>
  <c r="AH3450" i="2"/>
  <c r="AC3450" i="2" s="1"/>
  <c r="AI3459" i="2"/>
  <c r="AI3454" i="2"/>
  <c r="AK3450" i="2"/>
  <c r="AL3450" i="2" s="1"/>
  <c r="AK3436" i="2"/>
  <c r="AL3436" i="2" s="1"/>
  <c r="AO3428" i="2"/>
  <c r="AJ3450" i="2"/>
  <c r="AI3444" i="2"/>
  <c r="AJ3444" i="2"/>
  <c r="AH3444" i="2"/>
  <c r="AC3444" i="2" s="1"/>
  <c r="AO3444" i="2"/>
  <c r="AK3444" i="2"/>
  <c r="AL3444" i="2" s="1"/>
  <c r="AH3449" i="2"/>
  <c r="AI3449" i="2"/>
  <c r="AC3449" i="2"/>
  <c r="AK3449" i="2"/>
  <c r="AL3449" i="2" s="1"/>
  <c r="AJ3449" i="2"/>
  <c r="AO3449" i="2"/>
  <c r="AK3422" i="2"/>
  <c r="AL3422" i="2" s="1"/>
  <c r="AO3422" i="2"/>
  <c r="AH3422" i="2"/>
  <c r="AJ3422" i="2"/>
  <c r="AI3422" i="2"/>
  <c r="J8" i="1"/>
  <c r="AK3433" i="2"/>
  <c r="AL3433" i="2" s="1"/>
  <c r="AO3433" i="2"/>
  <c r="AH3433" i="2"/>
  <c r="AC3433" i="2" s="1"/>
  <c r="AI3433" i="2"/>
  <c r="AJ3433" i="2"/>
  <c r="AJ3448" i="2"/>
  <c r="AK3448" i="2"/>
  <c r="AL3448" i="2" s="1"/>
  <c r="AI3448" i="2"/>
  <c r="AM3448" i="2" s="1"/>
  <c r="AO3448" i="2"/>
  <c r="AH3448" i="2"/>
  <c r="AC3448" i="2" s="1"/>
  <c r="AH3423" i="2"/>
  <c r="AC3423" i="2" s="1"/>
  <c r="AJ3423" i="2"/>
  <c r="AO3423" i="2"/>
  <c r="AI3423" i="2"/>
  <c r="AK3423" i="2"/>
  <c r="AL3423" i="2" s="1"/>
  <c r="AM3447" i="2"/>
  <c r="AJ3440" i="2"/>
  <c r="AK3440" i="2"/>
  <c r="AL3440" i="2" s="1"/>
  <c r="AH3440" i="2"/>
  <c r="AC3440" i="2" s="1"/>
  <c r="AI3440" i="2"/>
  <c r="AM3440" i="2" s="1"/>
  <c r="AH3434" i="2"/>
  <c r="AC3434" i="2" s="1"/>
  <c r="AI3434" i="2"/>
  <c r="AJ3434" i="2"/>
  <c r="AK3434" i="2"/>
  <c r="AL3434" i="2" s="1"/>
  <c r="AH3456" i="2"/>
  <c r="AC3456" i="2" s="1"/>
  <c r="AK3456" i="2"/>
  <c r="AL3456" i="2" s="1"/>
  <c r="AI3456" i="2"/>
  <c r="AJ3456" i="2"/>
  <c r="AJ3426" i="2"/>
  <c r="AK3426" i="2"/>
  <c r="AL3426" i="2" s="1"/>
  <c r="AH3426" i="2"/>
  <c r="AC3426" i="2" s="1"/>
  <c r="AI3426" i="2"/>
  <c r="AO3426" i="2"/>
  <c r="AK3467" i="2"/>
  <c r="AL3467" i="2" s="1"/>
  <c r="AI3467" i="2"/>
  <c r="AJ3467" i="2"/>
  <c r="AH3467" i="2"/>
  <c r="AC3467" i="2" s="1"/>
  <c r="AO3467" i="2"/>
  <c r="AC3437" i="2"/>
  <c r="AJ3437" i="2"/>
  <c r="AK3437" i="2"/>
  <c r="AL3437" i="2" s="1"/>
  <c r="AI3437" i="2"/>
  <c r="AH3445" i="2"/>
  <c r="AC3445" i="2" s="1"/>
  <c r="AJ3445" i="2"/>
  <c r="AO3445" i="2"/>
  <c r="AI3445" i="2"/>
  <c r="AK3445" i="2"/>
  <c r="AL3445" i="2" s="1"/>
  <c r="AH3427" i="2"/>
  <c r="AC3427" i="2" s="1"/>
  <c r="AK3427" i="2"/>
  <c r="AL3427" i="2" s="1"/>
  <c r="AJ3427" i="2"/>
  <c r="AI3427" i="2"/>
  <c r="AM3486" i="2" l="1"/>
  <c r="AM3430" i="2"/>
  <c r="AM3465" i="2"/>
  <c r="AM3446" i="2"/>
  <c r="AM3453" i="2"/>
  <c r="AM3493" i="2"/>
  <c r="AM3435" i="2"/>
  <c r="AM3460" i="2"/>
  <c r="AM3421" i="2"/>
  <c r="AM3468" i="2"/>
  <c r="AM3494" i="2"/>
  <c r="AM3454" i="2"/>
  <c r="AM3451" i="2"/>
  <c r="AM3487" i="2"/>
  <c r="AM3458" i="2"/>
  <c r="AJ3483" i="2"/>
  <c r="AM3476" i="2"/>
  <c r="AM3474" i="2"/>
  <c r="AM3481" i="2"/>
  <c r="AI3483" i="2"/>
  <c r="AM3441" i="2"/>
  <c r="AM3427" i="2"/>
  <c r="AM3491" i="2"/>
  <c r="AM3464" i="2"/>
  <c r="AM3479" i="2"/>
  <c r="AC3483" i="2"/>
  <c r="AM3485" i="2"/>
  <c r="AK3483" i="2"/>
  <c r="AL3483" i="2" s="1"/>
  <c r="AM3432" i="2"/>
  <c r="AO3483" i="2"/>
  <c r="AM3482" i="2"/>
  <c r="AM3472" i="2"/>
  <c r="AM3473" i="2"/>
  <c r="AM3478" i="2"/>
  <c r="AM3457" i="2"/>
  <c r="AM3459" i="2"/>
  <c r="AM3452" i="2"/>
  <c r="AM3426" i="2"/>
  <c r="AM3467" i="2"/>
  <c r="AM3445" i="2"/>
  <c r="AM3436" i="2"/>
  <c r="AM3428" i="2"/>
  <c r="AM3442" i="2"/>
  <c r="AM3469" i="2"/>
  <c r="AM3434" i="2"/>
  <c r="AM3450" i="2"/>
  <c r="J17" i="1"/>
  <c r="J18" i="1"/>
  <c r="AM3455" i="2"/>
  <c r="AM3456" i="2"/>
  <c r="AM3444" i="2"/>
  <c r="AM3437" i="2"/>
  <c r="AM3433" i="2"/>
  <c r="J13" i="1"/>
  <c r="AM3423" i="2"/>
  <c r="AM3449" i="2"/>
  <c r="AM3422" i="2"/>
  <c r="AC3422" i="2"/>
  <c r="AM3483" i="2" l="1"/>
  <c r="J14" i="1"/>
  <c r="J21" i="1"/>
  <c r="J22" i="1"/>
  <c r="AG3420" i="2"/>
  <c r="AF3420" i="2"/>
  <c r="Z3420" i="2"/>
  <c r="Y3420" i="2"/>
  <c r="X3420" i="2"/>
  <c r="W3420" i="2"/>
  <c r="S3420" i="2"/>
  <c r="AE3420" i="2" s="1"/>
  <c r="K3420" i="2"/>
  <c r="L3420" i="2" s="1"/>
  <c r="AJ3420" i="2" l="1"/>
  <c r="AI3420" i="2"/>
  <c r="AH3420" i="2"/>
  <c r="AC3420" i="2" s="1"/>
  <c r="AA3420" i="2"/>
  <c r="AK3420" i="2" s="1"/>
  <c r="AL3420" i="2" s="1"/>
  <c r="AN3420" i="2"/>
  <c r="AO3420" i="2" s="1"/>
  <c r="K3413" i="2"/>
  <c r="L3413" i="2" s="1"/>
  <c r="K3414" i="2"/>
  <c r="L3414" i="2" s="1"/>
  <c r="Q3414" i="2"/>
  <c r="Y3414" i="2" s="1"/>
  <c r="S3414" i="2"/>
  <c r="W3414" i="2"/>
  <c r="X3414" i="2"/>
  <c r="Z3414" i="2"/>
  <c r="AF3414" i="2"/>
  <c r="AG3414" i="2"/>
  <c r="AN3414" i="2"/>
  <c r="K3415" i="2"/>
  <c r="L3415" i="2" s="1"/>
  <c r="Q3415" i="2"/>
  <c r="Y3415" i="2" s="1"/>
  <c r="S3415" i="2"/>
  <c r="W3415" i="2"/>
  <c r="X3415" i="2"/>
  <c r="Z3415" i="2"/>
  <c r="AN3415" i="2" s="1"/>
  <c r="AF3415" i="2"/>
  <c r="AG3415" i="2"/>
  <c r="K3416" i="2"/>
  <c r="L3416" i="2" s="1"/>
  <c r="Q3416" i="2"/>
  <c r="Y3416" i="2" s="1"/>
  <c r="S3416" i="2"/>
  <c r="W3416" i="2"/>
  <c r="X3416" i="2"/>
  <c r="Z3416" i="2"/>
  <c r="AN3416" i="2" s="1"/>
  <c r="AF3416" i="2"/>
  <c r="AG3416" i="2"/>
  <c r="K3417" i="2"/>
  <c r="L3417" i="2" s="1"/>
  <c r="Q3417" i="2"/>
  <c r="Y3417" i="2" s="1"/>
  <c r="S3417" i="2"/>
  <c r="W3417" i="2"/>
  <c r="X3417" i="2"/>
  <c r="Z3417" i="2"/>
  <c r="AN3417" i="2" s="1"/>
  <c r="AF3417" i="2"/>
  <c r="AG3417" i="2"/>
  <c r="K3418" i="2"/>
  <c r="L3418" i="2" s="1"/>
  <c r="Q3418" i="2"/>
  <c r="Y3418" i="2" s="1"/>
  <c r="S3418" i="2"/>
  <c r="W3418" i="2"/>
  <c r="X3418" i="2"/>
  <c r="Z3418" i="2"/>
  <c r="AN3418" i="2" s="1"/>
  <c r="AF3418" i="2"/>
  <c r="AG3418" i="2"/>
  <c r="K3419" i="2"/>
  <c r="L3419" i="2" s="1"/>
  <c r="Q3419" i="2"/>
  <c r="Y3419" i="2" s="1"/>
  <c r="S3419" i="2"/>
  <c r="W3419" i="2"/>
  <c r="X3419" i="2"/>
  <c r="Z3419" i="2"/>
  <c r="AN3419" i="2" s="1"/>
  <c r="AF3419" i="2"/>
  <c r="AG3419" i="2"/>
  <c r="AG3413" i="2"/>
  <c r="AF3413" i="2"/>
  <c r="Z3413" i="2"/>
  <c r="AN3413" i="2" s="1"/>
  <c r="X3413" i="2"/>
  <c r="W3413" i="2"/>
  <c r="S3413" i="2"/>
  <c r="Q3413" i="2"/>
  <c r="AG3412" i="2"/>
  <c r="AF3412" i="2"/>
  <c r="Z3412" i="2"/>
  <c r="Y3412" i="2"/>
  <c r="X3412" i="2"/>
  <c r="W3412" i="2"/>
  <c r="S3412" i="2"/>
  <c r="K3412" i="2"/>
  <c r="L3412" i="2" s="1"/>
  <c r="K3390" i="2"/>
  <c r="L3390" i="2" s="1"/>
  <c r="S3390" i="2"/>
  <c r="W3390" i="2"/>
  <c r="X3390" i="2"/>
  <c r="Y3390" i="2"/>
  <c r="Z3390" i="2"/>
  <c r="AN3390" i="2" s="1"/>
  <c r="AF3390" i="2"/>
  <c r="AG3390" i="2"/>
  <c r="K3391" i="2"/>
  <c r="L3391" i="2" s="1"/>
  <c r="S3391" i="2"/>
  <c r="W3391" i="2"/>
  <c r="X3391" i="2"/>
  <c r="Y3391" i="2"/>
  <c r="Z3391" i="2"/>
  <c r="AN3391" i="2" s="1"/>
  <c r="AF3391" i="2"/>
  <c r="AG3391" i="2"/>
  <c r="K3392" i="2"/>
  <c r="L3392" i="2" s="1"/>
  <c r="S3392" i="2"/>
  <c r="W3392" i="2"/>
  <c r="X3392" i="2"/>
  <c r="Y3392" i="2"/>
  <c r="Z3392" i="2"/>
  <c r="AN3392" i="2" s="1"/>
  <c r="AF3392" i="2"/>
  <c r="AG3392" i="2"/>
  <c r="K3393" i="2"/>
  <c r="L3393" i="2" s="1"/>
  <c r="S3393" i="2"/>
  <c r="W3393" i="2"/>
  <c r="X3393" i="2"/>
  <c r="Y3393" i="2"/>
  <c r="Z3393" i="2"/>
  <c r="AN3393" i="2" s="1"/>
  <c r="AF3393" i="2"/>
  <c r="AG3393" i="2"/>
  <c r="K3394" i="2"/>
  <c r="L3394" i="2" s="1"/>
  <c r="S3394" i="2"/>
  <c r="W3394" i="2"/>
  <c r="X3394" i="2"/>
  <c r="Y3394" i="2"/>
  <c r="Z3394" i="2"/>
  <c r="AN3394" i="2" s="1"/>
  <c r="AF3394" i="2"/>
  <c r="AG3394" i="2"/>
  <c r="K3395" i="2"/>
  <c r="L3395" i="2" s="1"/>
  <c r="S3395" i="2"/>
  <c r="W3395" i="2"/>
  <c r="X3395" i="2"/>
  <c r="Y3395" i="2"/>
  <c r="Z3395" i="2"/>
  <c r="AF3395" i="2"/>
  <c r="AG3395" i="2"/>
  <c r="K3396" i="2"/>
  <c r="L3396" i="2" s="1"/>
  <c r="S3396" i="2"/>
  <c r="W3396" i="2"/>
  <c r="X3396" i="2"/>
  <c r="Y3396" i="2"/>
  <c r="Z3396" i="2"/>
  <c r="AN3396" i="2" s="1"/>
  <c r="AF3396" i="2"/>
  <c r="AG3396" i="2"/>
  <c r="K3397" i="2"/>
  <c r="L3397" i="2" s="1"/>
  <c r="S3397" i="2"/>
  <c r="W3397" i="2"/>
  <c r="X3397" i="2"/>
  <c r="Y3397" i="2"/>
  <c r="Z3397" i="2"/>
  <c r="AF3397" i="2"/>
  <c r="AG3397" i="2"/>
  <c r="K3398" i="2"/>
  <c r="L3398" i="2" s="1"/>
  <c r="S3398" i="2"/>
  <c r="W3398" i="2"/>
  <c r="X3398" i="2"/>
  <c r="Y3398" i="2"/>
  <c r="Z3398" i="2"/>
  <c r="AN3398" i="2" s="1"/>
  <c r="AF3398" i="2"/>
  <c r="AG3398" i="2"/>
  <c r="K3399" i="2"/>
  <c r="L3399" i="2" s="1"/>
  <c r="S3399" i="2"/>
  <c r="W3399" i="2"/>
  <c r="X3399" i="2"/>
  <c r="Y3399" i="2"/>
  <c r="Z3399" i="2"/>
  <c r="AN3399" i="2" s="1"/>
  <c r="AF3399" i="2"/>
  <c r="AG3399" i="2"/>
  <c r="K3400" i="2"/>
  <c r="L3400" i="2" s="1"/>
  <c r="S3400" i="2"/>
  <c r="W3400" i="2"/>
  <c r="X3400" i="2"/>
  <c r="Y3400" i="2"/>
  <c r="Z3400" i="2"/>
  <c r="AF3400" i="2"/>
  <c r="AG3400" i="2"/>
  <c r="K3401" i="2"/>
  <c r="L3401" i="2" s="1"/>
  <c r="S3401" i="2"/>
  <c r="W3401" i="2"/>
  <c r="X3401" i="2"/>
  <c r="Y3401" i="2"/>
  <c r="Z3401" i="2"/>
  <c r="AF3401" i="2"/>
  <c r="AG3401" i="2"/>
  <c r="K3402" i="2"/>
  <c r="L3402" i="2" s="1"/>
  <c r="S3402" i="2"/>
  <c r="W3402" i="2"/>
  <c r="X3402" i="2"/>
  <c r="Y3402" i="2"/>
  <c r="Z3402" i="2"/>
  <c r="AF3402" i="2"/>
  <c r="AG3402" i="2"/>
  <c r="K3403" i="2"/>
  <c r="L3403" i="2" s="1"/>
  <c r="S3403" i="2"/>
  <c r="W3403" i="2"/>
  <c r="X3403" i="2"/>
  <c r="Y3403" i="2"/>
  <c r="Z3403" i="2"/>
  <c r="AA3403" i="2" s="1"/>
  <c r="AF3403" i="2"/>
  <c r="AG3403" i="2"/>
  <c r="K3404" i="2"/>
  <c r="L3404" i="2" s="1"/>
  <c r="S3404" i="2"/>
  <c r="W3404" i="2"/>
  <c r="X3404" i="2"/>
  <c r="Y3404" i="2"/>
  <c r="Z3404" i="2"/>
  <c r="AN3404" i="2" s="1"/>
  <c r="AF3404" i="2"/>
  <c r="AG3404" i="2"/>
  <c r="K3405" i="2"/>
  <c r="L3405" i="2" s="1"/>
  <c r="S3405" i="2"/>
  <c r="W3405" i="2"/>
  <c r="X3405" i="2"/>
  <c r="Y3405" i="2"/>
  <c r="Z3405" i="2"/>
  <c r="AN3405" i="2" s="1"/>
  <c r="AF3405" i="2"/>
  <c r="AG3405" i="2"/>
  <c r="K3406" i="2"/>
  <c r="L3406" i="2" s="1"/>
  <c r="S3406" i="2"/>
  <c r="W3406" i="2"/>
  <c r="X3406" i="2"/>
  <c r="Y3406" i="2"/>
  <c r="Z3406" i="2"/>
  <c r="AN3406" i="2" s="1"/>
  <c r="AF3406" i="2"/>
  <c r="AG3406" i="2"/>
  <c r="K3407" i="2"/>
  <c r="L3407" i="2" s="1"/>
  <c r="S3407" i="2"/>
  <c r="W3407" i="2"/>
  <c r="X3407" i="2"/>
  <c r="Y3407" i="2"/>
  <c r="Z3407" i="2"/>
  <c r="AN3407" i="2" s="1"/>
  <c r="AF3407" i="2"/>
  <c r="AG3407" i="2"/>
  <c r="K3408" i="2"/>
  <c r="L3408" i="2" s="1"/>
  <c r="S3408" i="2"/>
  <c r="W3408" i="2"/>
  <c r="X3408" i="2"/>
  <c r="Y3408" i="2"/>
  <c r="Z3408" i="2"/>
  <c r="AN3408" i="2" s="1"/>
  <c r="AF3408" i="2"/>
  <c r="AG3408" i="2"/>
  <c r="K3409" i="2"/>
  <c r="L3409" i="2"/>
  <c r="S3409" i="2"/>
  <c r="W3409" i="2"/>
  <c r="X3409" i="2"/>
  <c r="Y3409" i="2"/>
  <c r="Z3409" i="2"/>
  <c r="AN3409" i="2" s="1"/>
  <c r="AF3409" i="2"/>
  <c r="AG3409" i="2"/>
  <c r="K3410" i="2"/>
  <c r="L3410" i="2" s="1"/>
  <c r="S3410" i="2"/>
  <c r="W3410" i="2"/>
  <c r="X3410" i="2"/>
  <c r="Y3410" i="2"/>
  <c r="Z3410" i="2"/>
  <c r="AN3410" i="2" s="1"/>
  <c r="AF3410" i="2"/>
  <c r="AG3410" i="2"/>
  <c r="K3411" i="2"/>
  <c r="L3411" i="2" s="1"/>
  <c r="S3411" i="2"/>
  <c r="W3411" i="2"/>
  <c r="X3411" i="2"/>
  <c r="Y3411" i="2"/>
  <c r="Z3411" i="2"/>
  <c r="AN3411" i="2" s="1"/>
  <c r="AF3411" i="2"/>
  <c r="AG3411" i="2"/>
  <c r="AG3389" i="2"/>
  <c r="AF3389" i="2"/>
  <c r="Z3389" i="2"/>
  <c r="AN3389" i="2" s="1"/>
  <c r="Y3389" i="2"/>
  <c r="X3389" i="2"/>
  <c r="W3389" i="2"/>
  <c r="S3389" i="2"/>
  <c r="K3389" i="2"/>
  <c r="L3389" i="2" s="1"/>
  <c r="AE3391" i="2" l="1"/>
  <c r="AA3402" i="2"/>
  <c r="AA3396" i="2"/>
  <c r="AE3416" i="2"/>
  <c r="AI3416" i="2" s="1"/>
  <c r="AA3400" i="2"/>
  <c r="AM3420" i="2"/>
  <c r="AA3401" i="2"/>
  <c r="AE3414" i="2"/>
  <c r="AJ3414" i="2" s="1"/>
  <c r="AA3416" i="2"/>
  <c r="AA3414" i="2"/>
  <c r="AE3418" i="2"/>
  <c r="AH3418" i="2" s="1"/>
  <c r="AC3418" i="2" s="1"/>
  <c r="AA3391" i="2"/>
  <c r="AA3398" i="2"/>
  <c r="AA3419" i="2"/>
  <c r="AN3403" i="2"/>
  <c r="AE3417" i="2"/>
  <c r="AJ3417" i="2" s="1"/>
  <c r="AE3400" i="2"/>
  <c r="AJ3400" i="2" s="1"/>
  <c r="AE3415" i="2"/>
  <c r="AA3415" i="2"/>
  <c r="AE3419" i="2"/>
  <c r="AA3417" i="2"/>
  <c r="AA3418" i="2"/>
  <c r="AA3393" i="2"/>
  <c r="AE3389" i="2"/>
  <c r="AJ3389" i="2" s="1"/>
  <c r="AE3395" i="2"/>
  <c r="AJ3395" i="2" s="1"/>
  <c r="AE3412" i="2"/>
  <c r="AI3412" i="2" s="1"/>
  <c r="AE3406" i="2"/>
  <c r="AJ3406" i="2" s="1"/>
  <c r="AE3410" i="2"/>
  <c r="AO3410" i="2" s="1"/>
  <c r="AA3404" i="2"/>
  <c r="AE3408" i="2"/>
  <c r="AH3408" i="2" s="1"/>
  <c r="AE3402" i="2"/>
  <c r="AI3402" i="2" s="1"/>
  <c r="AE3401" i="2"/>
  <c r="AJ3401" i="2" s="1"/>
  <c r="AE3399" i="2"/>
  <c r="AO3399" i="2" s="1"/>
  <c r="AE3403" i="2"/>
  <c r="AA3406" i="2"/>
  <c r="AA3408" i="2"/>
  <c r="Y3413" i="2"/>
  <c r="AA3413" i="2" s="1"/>
  <c r="AA3390" i="2"/>
  <c r="AA3392" i="2"/>
  <c r="AE3390" i="2"/>
  <c r="AH3390" i="2" s="1"/>
  <c r="AC3390" i="2" s="1"/>
  <c r="AA3409" i="2"/>
  <c r="AE3396" i="2"/>
  <c r="AK3396" i="2" s="1"/>
  <c r="AL3396" i="2" s="1"/>
  <c r="AA3412" i="2"/>
  <c r="AN3412" i="2"/>
  <c r="AE3409" i="2"/>
  <c r="AO3409" i="2" s="1"/>
  <c r="AE3411" i="2"/>
  <c r="AH3411" i="2" s="1"/>
  <c r="AC3411" i="2" s="1"/>
  <c r="AE3398" i="2"/>
  <c r="AE3393" i="2"/>
  <c r="AI3393" i="2" s="1"/>
  <c r="AA3394" i="2"/>
  <c r="AA3411" i="2"/>
  <c r="AN3401" i="2"/>
  <c r="AA3397" i="2"/>
  <c r="AA3405" i="2"/>
  <c r="AA3407" i="2"/>
  <c r="AA3399" i="2"/>
  <c r="AN3402" i="2"/>
  <c r="AN3400" i="2"/>
  <c r="AA3410" i="2"/>
  <c r="AO3391" i="2"/>
  <c r="AJ3391" i="2"/>
  <c r="AK3391" i="2"/>
  <c r="AL3391" i="2" s="1"/>
  <c r="AH3391" i="2"/>
  <c r="AC3391" i="2" s="1"/>
  <c r="AI3391" i="2"/>
  <c r="AE3392" i="2"/>
  <c r="AE3394" i="2"/>
  <c r="AO3394" i="2" s="1"/>
  <c r="AA3389" i="2"/>
  <c r="AE3407" i="2"/>
  <c r="AJ3407" i="2" s="1"/>
  <c r="AE3397" i="2"/>
  <c r="AE3405" i="2"/>
  <c r="AI3405" i="2" s="1"/>
  <c r="AE3404" i="2"/>
  <c r="AA3395" i="2"/>
  <c r="AN3395" i="2"/>
  <c r="AN3397" i="2"/>
  <c r="K3388" i="2"/>
  <c r="L3388" i="2" s="1"/>
  <c r="AG3388" i="2"/>
  <c r="AF3388" i="2"/>
  <c r="Z3388" i="2"/>
  <c r="X3388" i="2"/>
  <c r="W3388" i="2"/>
  <c r="S3388" i="2"/>
  <c r="Q3388" i="2"/>
  <c r="Y3388" i="2" s="1"/>
  <c r="K3377" i="2"/>
  <c r="L3377" i="2" s="1"/>
  <c r="K3380" i="2"/>
  <c r="L3380" i="2" s="1"/>
  <c r="K3382" i="2"/>
  <c r="L3382" i="2" s="1"/>
  <c r="K3383" i="2"/>
  <c r="L3383" i="2" s="1"/>
  <c r="K3385" i="2"/>
  <c r="L3385" i="2" s="1"/>
  <c r="K3386" i="2"/>
  <c r="L3386" i="2" s="1"/>
  <c r="K3387" i="2"/>
  <c r="L3387" i="2" s="1"/>
  <c r="K3372" i="2"/>
  <c r="L3372" i="2" s="1"/>
  <c r="K3373" i="2"/>
  <c r="L3373" i="2" s="1"/>
  <c r="Q3373" i="2"/>
  <c r="Y3373" i="2" s="1"/>
  <c r="S3373" i="2"/>
  <c r="W3373" i="2"/>
  <c r="X3373" i="2"/>
  <c r="Z3373" i="2"/>
  <c r="AN3373" i="2" s="1"/>
  <c r="AF3373" i="2"/>
  <c r="AG3373" i="2"/>
  <c r="K3374" i="2"/>
  <c r="L3374" i="2" s="1"/>
  <c r="Q3374" i="2"/>
  <c r="Y3374" i="2" s="1"/>
  <c r="S3374" i="2"/>
  <c r="W3374" i="2"/>
  <c r="X3374" i="2"/>
  <c r="Z3374" i="2"/>
  <c r="AN3374" i="2" s="1"/>
  <c r="AF3374" i="2"/>
  <c r="AG3374" i="2"/>
  <c r="K3375" i="2"/>
  <c r="L3375" i="2" s="1"/>
  <c r="Q3375" i="2"/>
  <c r="Y3375" i="2" s="1"/>
  <c r="S3375" i="2"/>
  <c r="W3375" i="2"/>
  <c r="X3375" i="2"/>
  <c r="Z3375" i="2"/>
  <c r="AN3375" i="2" s="1"/>
  <c r="AF3375" i="2"/>
  <c r="AG3375" i="2"/>
  <c r="K3376" i="2"/>
  <c r="L3376" i="2" s="1"/>
  <c r="Q3376" i="2"/>
  <c r="Y3376" i="2" s="1"/>
  <c r="S3376" i="2"/>
  <c r="W3376" i="2"/>
  <c r="X3376" i="2"/>
  <c r="Z3376" i="2"/>
  <c r="AN3376" i="2" s="1"/>
  <c r="AF3376" i="2"/>
  <c r="AG3376" i="2"/>
  <c r="Q3377" i="2"/>
  <c r="Y3377" i="2" s="1"/>
  <c r="S3377" i="2"/>
  <c r="W3377" i="2"/>
  <c r="X3377" i="2"/>
  <c r="Z3377" i="2"/>
  <c r="AF3377" i="2"/>
  <c r="AG3377" i="2"/>
  <c r="K3378" i="2"/>
  <c r="L3378" i="2" s="1"/>
  <c r="Q3378" i="2"/>
  <c r="Y3378" i="2" s="1"/>
  <c r="S3378" i="2"/>
  <c r="W3378" i="2"/>
  <c r="X3378" i="2"/>
  <c r="Z3378" i="2"/>
  <c r="AN3378" i="2" s="1"/>
  <c r="AF3378" i="2"/>
  <c r="AG3378" i="2"/>
  <c r="K3379" i="2"/>
  <c r="L3379" i="2" s="1"/>
  <c r="Q3379" i="2"/>
  <c r="Y3379" i="2" s="1"/>
  <c r="S3379" i="2"/>
  <c r="W3379" i="2"/>
  <c r="X3379" i="2"/>
  <c r="Z3379" i="2"/>
  <c r="AN3379" i="2" s="1"/>
  <c r="AF3379" i="2"/>
  <c r="AG3379" i="2"/>
  <c r="Q3380" i="2"/>
  <c r="Y3380" i="2" s="1"/>
  <c r="S3380" i="2"/>
  <c r="W3380" i="2"/>
  <c r="X3380" i="2"/>
  <c r="Z3380" i="2"/>
  <c r="AF3380" i="2"/>
  <c r="AG3380" i="2"/>
  <c r="K3381" i="2"/>
  <c r="L3381" i="2" s="1"/>
  <c r="Q3381" i="2"/>
  <c r="Y3381" i="2" s="1"/>
  <c r="S3381" i="2"/>
  <c r="W3381" i="2"/>
  <c r="X3381" i="2"/>
  <c r="Z3381" i="2"/>
  <c r="AF3381" i="2"/>
  <c r="AG3381" i="2"/>
  <c r="Q3382" i="2"/>
  <c r="Y3382" i="2" s="1"/>
  <c r="S3382" i="2"/>
  <c r="W3382" i="2"/>
  <c r="X3382" i="2"/>
  <c r="Z3382" i="2"/>
  <c r="AN3382" i="2" s="1"/>
  <c r="AF3382" i="2"/>
  <c r="AG3382" i="2"/>
  <c r="Q3383" i="2"/>
  <c r="S3383" i="2"/>
  <c r="W3383" i="2"/>
  <c r="X3383" i="2"/>
  <c r="Z3383" i="2"/>
  <c r="AN3383" i="2" s="1"/>
  <c r="AF3383" i="2"/>
  <c r="AG3383" i="2"/>
  <c r="K3384" i="2"/>
  <c r="L3384" i="2" s="1"/>
  <c r="Q3384" i="2"/>
  <c r="Y3384" i="2" s="1"/>
  <c r="S3384" i="2"/>
  <c r="W3384" i="2"/>
  <c r="X3384" i="2"/>
  <c r="Z3384" i="2"/>
  <c r="AN3384" i="2" s="1"/>
  <c r="AF3384" i="2"/>
  <c r="AG3384" i="2"/>
  <c r="Q3385" i="2"/>
  <c r="Y3385" i="2" s="1"/>
  <c r="S3385" i="2"/>
  <c r="W3385" i="2"/>
  <c r="X3385" i="2"/>
  <c r="Z3385" i="2"/>
  <c r="AN3385" i="2" s="1"/>
  <c r="AF3385" i="2"/>
  <c r="AG3385" i="2"/>
  <c r="Q3386" i="2"/>
  <c r="Y3386" i="2" s="1"/>
  <c r="S3386" i="2"/>
  <c r="W3386" i="2"/>
  <c r="X3386" i="2"/>
  <c r="Z3386" i="2"/>
  <c r="AN3386" i="2" s="1"/>
  <c r="AF3386" i="2"/>
  <c r="AG3386" i="2"/>
  <c r="Q3387" i="2"/>
  <c r="Y3387" i="2" s="1"/>
  <c r="S3387" i="2"/>
  <c r="W3387" i="2"/>
  <c r="X3387" i="2"/>
  <c r="Z3387" i="2"/>
  <c r="AN3387" i="2" s="1"/>
  <c r="AF3387" i="2"/>
  <c r="AG3387" i="2"/>
  <c r="AG3372" i="2"/>
  <c r="AF3372" i="2"/>
  <c r="Z3372" i="2"/>
  <c r="X3372" i="2"/>
  <c r="W3372" i="2"/>
  <c r="S3372" i="2"/>
  <c r="Q3372" i="2"/>
  <c r="Y3372" i="2" s="1"/>
  <c r="K3370" i="2"/>
  <c r="L3370" i="2" s="1"/>
  <c r="S3370" i="2"/>
  <c r="W3370" i="2"/>
  <c r="X3370" i="2"/>
  <c r="Y3370" i="2"/>
  <c r="Z3370" i="2"/>
  <c r="AN3370" i="2" s="1"/>
  <c r="AF3370" i="2"/>
  <c r="AG3370" i="2"/>
  <c r="K3371" i="2"/>
  <c r="L3371" i="2" s="1"/>
  <c r="S3371" i="2"/>
  <c r="W3371" i="2"/>
  <c r="X3371" i="2"/>
  <c r="Y3371" i="2"/>
  <c r="Z3371" i="2"/>
  <c r="AF3371" i="2"/>
  <c r="AG3371" i="2"/>
  <c r="AG3369" i="2"/>
  <c r="AF3369" i="2"/>
  <c r="Z3369" i="2"/>
  <c r="AN3369" i="2" s="1"/>
  <c r="Y3369" i="2"/>
  <c r="X3369" i="2"/>
  <c r="W3369" i="2"/>
  <c r="S3369" i="2"/>
  <c r="K3369" i="2"/>
  <c r="L3369" i="2" s="1"/>
  <c r="K3276" i="2"/>
  <c r="L3276" i="2" s="1"/>
  <c r="S3276" i="2"/>
  <c r="W3276" i="2"/>
  <c r="X3276" i="2"/>
  <c r="Y3276" i="2"/>
  <c r="Z3276" i="2"/>
  <c r="AN3276" i="2" s="1"/>
  <c r="AF3276" i="2"/>
  <c r="AG3276" i="2"/>
  <c r="K3277" i="2"/>
  <c r="L3277" i="2" s="1"/>
  <c r="S3277" i="2"/>
  <c r="W3277" i="2"/>
  <c r="X3277" i="2"/>
  <c r="Y3277" i="2"/>
  <c r="Z3277" i="2"/>
  <c r="AN3277" i="2" s="1"/>
  <c r="AF3277" i="2"/>
  <c r="AG3277" i="2"/>
  <c r="K3278" i="2"/>
  <c r="L3278" i="2" s="1"/>
  <c r="S3278" i="2"/>
  <c r="W3278" i="2"/>
  <c r="X3278" i="2"/>
  <c r="Y3278" i="2"/>
  <c r="Z3278" i="2"/>
  <c r="AN3278" i="2" s="1"/>
  <c r="AF3278" i="2"/>
  <c r="AG3278" i="2"/>
  <c r="K3279" i="2"/>
  <c r="L3279" i="2" s="1"/>
  <c r="S3279" i="2"/>
  <c r="W3279" i="2"/>
  <c r="X3279" i="2"/>
  <c r="Y3279" i="2"/>
  <c r="Z3279" i="2"/>
  <c r="AF3279" i="2"/>
  <c r="AG3279" i="2"/>
  <c r="K3280" i="2"/>
  <c r="L3280" i="2" s="1"/>
  <c r="S3280" i="2"/>
  <c r="W3280" i="2"/>
  <c r="X3280" i="2"/>
  <c r="Y3280" i="2"/>
  <c r="Z3280" i="2"/>
  <c r="AF3280" i="2"/>
  <c r="AG3280" i="2"/>
  <c r="K3281" i="2"/>
  <c r="L3281" i="2" s="1"/>
  <c r="S3281" i="2"/>
  <c r="W3281" i="2"/>
  <c r="X3281" i="2"/>
  <c r="Y3281" i="2"/>
  <c r="Z3281" i="2"/>
  <c r="AF3281" i="2"/>
  <c r="AG3281" i="2"/>
  <c r="K3282" i="2"/>
  <c r="L3282" i="2" s="1"/>
  <c r="S3282" i="2"/>
  <c r="W3282" i="2"/>
  <c r="X3282" i="2"/>
  <c r="Y3282" i="2"/>
  <c r="Z3282" i="2"/>
  <c r="AN3282" i="2" s="1"/>
  <c r="AF3282" i="2"/>
  <c r="AG3282" i="2"/>
  <c r="K3283" i="2"/>
  <c r="L3283" i="2" s="1"/>
  <c r="S3283" i="2"/>
  <c r="W3283" i="2"/>
  <c r="X3283" i="2"/>
  <c r="Y3283" i="2"/>
  <c r="Z3283" i="2"/>
  <c r="AF3283" i="2"/>
  <c r="AG3283" i="2"/>
  <c r="K3284" i="2"/>
  <c r="L3284" i="2" s="1"/>
  <c r="S3284" i="2"/>
  <c r="W3284" i="2"/>
  <c r="X3284" i="2"/>
  <c r="Y3284" i="2"/>
  <c r="Z3284" i="2"/>
  <c r="AF3284" i="2"/>
  <c r="AG3284" i="2"/>
  <c r="K3285" i="2"/>
  <c r="L3285" i="2" s="1"/>
  <c r="S3285" i="2"/>
  <c r="W3285" i="2"/>
  <c r="X3285" i="2"/>
  <c r="Y3285" i="2"/>
  <c r="Z3285" i="2"/>
  <c r="AN3285" i="2" s="1"/>
  <c r="AF3285" i="2"/>
  <c r="AG3285" i="2"/>
  <c r="K3286" i="2"/>
  <c r="L3286" i="2" s="1"/>
  <c r="S3286" i="2"/>
  <c r="W3286" i="2"/>
  <c r="X3286" i="2"/>
  <c r="Y3286" i="2"/>
  <c r="Z3286" i="2"/>
  <c r="AF3286" i="2"/>
  <c r="AG3286" i="2"/>
  <c r="K3287" i="2"/>
  <c r="L3287" i="2" s="1"/>
  <c r="S3287" i="2"/>
  <c r="W3287" i="2"/>
  <c r="X3287" i="2"/>
  <c r="Y3287" i="2"/>
  <c r="Z3287" i="2"/>
  <c r="AF3287" i="2"/>
  <c r="AG3287" i="2"/>
  <c r="K3288" i="2"/>
  <c r="L3288" i="2" s="1"/>
  <c r="S3288" i="2"/>
  <c r="W3288" i="2"/>
  <c r="X3288" i="2"/>
  <c r="Y3288" i="2"/>
  <c r="Z3288" i="2"/>
  <c r="AF3288" i="2"/>
  <c r="AG3288" i="2"/>
  <c r="K3289" i="2"/>
  <c r="L3289" i="2" s="1"/>
  <c r="S3289" i="2"/>
  <c r="W3289" i="2"/>
  <c r="X3289" i="2"/>
  <c r="Y3289" i="2"/>
  <c r="Z3289" i="2"/>
  <c r="AN3289" i="2" s="1"/>
  <c r="AF3289" i="2"/>
  <c r="AG3289" i="2"/>
  <c r="K3290" i="2"/>
  <c r="L3290" i="2" s="1"/>
  <c r="S3290" i="2"/>
  <c r="W3290" i="2"/>
  <c r="X3290" i="2"/>
  <c r="Y3290" i="2"/>
  <c r="Z3290" i="2"/>
  <c r="AF3290" i="2"/>
  <c r="AG3290" i="2"/>
  <c r="K3291" i="2"/>
  <c r="L3291" i="2" s="1"/>
  <c r="S3291" i="2"/>
  <c r="W3291" i="2"/>
  <c r="X3291" i="2"/>
  <c r="Y3291" i="2"/>
  <c r="Z3291" i="2"/>
  <c r="AF3291" i="2"/>
  <c r="AG3291" i="2"/>
  <c r="K3292" i="2"/>
  <c r="L3292" i="2" s="1"/>
  <c r="S3292" i="2"/>
  <c r="W3292" i="2"/>
  <c r="X3292" i="2"/>
  <c r="Y3292" i="2"/>
  <c r="Z3292" i="2"/>
  <c r="AF3292" i="2"/>
  <c r="AG3292" i="2"/>
  <c r="K3293" i="2"/>
  <c r="L3293" i="2" s="1"/>
  <c r="S3293" i="2"/>
  <c r="W3293" i="2"/>
  <c r="X3293" i="2"/>
  <c r="Y3293" i="2"/>
  <c r="Z3293" i="2"/>
  <c r="AN3293" i="2" s="1"/>
  <c r="AF3293" i="2"/>
  <c r="AG3293" i="2"/>
  <c r="K3294" i="2"/>
  <c r="L3294" i="2" s="1"/>
  <c r="S3294" i="2"/>
  <c r="W3294" i="2"/>
  <c r="X3294" i="2"/>
  <c r="Y3294" i="2"/>
  <c r="Z3294" i="2"/>
  <c r="AN3294" i="2" s="1"/>
  <c r="AF3294" i="2"/>
  <c r="AG3294" i="2"/>
  <c r="K3295" i="2"/>
  <c r="L3295" i="2" s="1"/>
  <c r="S3295" i="2"/>
  <c r="W3295" i="2"/>
  <c r="X3295" i="2"/>
  <c r="Y3295" i="2"/>
  <c r="Z3295" i="2"/>
  <c r="AF3295" i="2"/>
  <c r="AG3295" i="2"/>
  <c r="K3296" i="2"/>
  <c r="L3296" i="2" s="1"/>
  <c r="S3296" i="2"/>
  <c r="W3296" i="2"/>
  <c r="X3296" i="2"/>
  <c r="Y3296" i="2"/>
  <c r="Z3296" i="2"/>
  <c r="AF3296" i="2"/>
  <c r="AG3296" i="2"/>
  <c r="K3297" i="2"/>
  <c r="L3297" i="2" s="1"/>
  <c r="S3297" i="2"/>
  <c r="W3297" i="2"/>
  <c r="X3297" i="2"/>
  <c r="Y3297" i="2"/>
  <c r="Z3297" i="2"/>
  <c r="AF3297" i="2"/>
  <c r="AG3297" i="2"/>
  <c r="K3298" i="2"/>
  <c r="L3298" i="2" s="1"/>
  <c r="S3298" i="2"/>
  <c r="W3298" i="2"/>
  <c r="X3298" i="2"/>
  <c r="Y3298" i="2"/>
  <c r="Z3298" i="2"/>
  <c r="AF3298" i="2"/>
  <c r="AG3298" i="2"/>
  <c r="K3299" i="2"/>
  <c r="L3299" i="2" s="1"/>
  <c r="S3299" i="2"/>
  <c r="W3299" i="2"/>
  <c r="X3299" i="2"/>
  <c r="Y3299" i="2"/>
  <c r="Z3299" i="2"/>
  <c r="AF3299" i="2"/>
  <c r="AG3299" i="2"/>
  <c r="K3300" i="2"/>
  <c r="L3300" i="2" s="1"/>
  <c r="S3300" i="2"/>
  <c r="W3300" i="2"/>
  <c r="X3300" i="2"/>
  <c r="Y3300" i="2"/>
  <c r="Z3300" i="2"/>
  <c r="AF3300" i="2"/>
  <c r="AG3300" i="2"/>
  <c r="K3301" i="2"/>
  <c r="L3301" i="2" s="1"/>
  <c r="S3301" i="2"/>
  <c r="W3301" i="2"/>
  <c r="X3301" i="2"/>
  <c r="Y3301" i="2"/>
  <c r="Z3301" i="2"/>
  <c r="AN3301" i="2" s="1"/>
  <c r="AF3301" i="2"/>
  <c r="AG3301" i="2"/>
  <c r="K3302" i="2"/>
  <c r="L3302" i="2" s="1"/>
  <c r="S3302" i="2"/>
  <c r="W3302" i="2"/>
  <c r="X3302" i="2"/>
  <c r="Y3302" i="2"/>
  <c r="Z3302" i="2"/>
  <c r="AF3302" i="2"/>
  <c r="AG3302" i="2"/>
  <c r="K3303" i="2"/>
  <c r="L3303" i="2" s="1"/>
  <c r="S3303" i="2"/>
  <c r="W3303" i="2"/>
  <c r="X3303" i="2"/>
  <c r="Y3303" i="2"/>
  <c r="Z3303" i="2"/>
  <c r="AF3303" i="2"/>
  <c r="AG3303" i="2"/>
  <c r="K3304" i="2"/>
  <c r="L3304" i="2" s="1"/>
  <c r="S3304" i="2"/>
  <c r="W3304" i="2"/>
  <c r="X3304" i="2"/>
  <c r="Y3304" i="2"/>
  <c r="Z3304" i="2"/>
  <c r="AN3304" i="2" s="1"/>
  <c r="AF3304" i="2"/>
  <c r="AG3304" i="2"/>
  <c r="K3305" i="2"/>
  <c r="L3305" i="2" s="1"/>
  <c r="S3305" i="2"/>
  <c r="W3305" i="2"/>
  <c r="X3305" i="2"/>
  <c r="Y3305" i="2"/>
  <c r="Z3305" i="2"/>
  <c r="AN3305" i="2" s="1"/>
  <c r="AF3305" i="2"/>
  <c r="AG3305" i="2"/>
  <c r="K3306" i="2"/>
  <c r="L3306" i="2" s="1"/>
  <c r="S3306" i="2"/>
  <c r="W3306" i="2"/>
  <c r="X3306" i="2"/>
  <c r="Y3306" i="2"/>
  <c r="Z3306" i="2"/>
  <c r="AF3306" i="2"/>
  <c r="AG3306" i="2"/>
  <c r="K3307" i="2"/>
  <c r="L3307" i="2" s="1"/>
  <c r="S3307" i="2"/>
  <c r="W3307" i="2"/>
  <c r="X3307" i="2"/>
  <c r="Y3307" i="2"/>
  <c r="Z3307" i="2"/>
  <c r="AN3307" i="2" s="1"/>
  <c r="AF3307" i="2"/>
  <c r="AG3307" i="2"/>
  <c r="K3308" i="2"/>
  <c r="L3308" i="2" s="1"/>
  <c r="S3308" i="2"/>
  <c r="W3308" i="2"/>
  <c r="X3308" i="2"/>
  <c r="Y3308" i="2"/>
  <c r="Z3308" i="2"/>
  <c r="AN3308" i="2" s="1"/>
  <c r="AF3308" i="2"/>
  <c r="AG3308" i="2"/>
  <c r="K3309" i="2"/>
  <c r="L3309" i="2" s="1"/>
  <c r="S3309" i="2"/>
  <c r="W3309" i="2"/>
  <c r="X3309" i="2"/>
  <c r="Y3309" i="2"/>
  <c r="Z3309" i="2"/>
  <c r="AN3309" i="2" s="1"/>
  <c r="AF3309" i="2"/>
  <c r="AG3309" i="2"/>
  <c r="K3310" i="2"/>
  <c r="L3310" i="2" s="1"/>
  <c r="S3310" i="2"/>
  <c r="W3310" i="2"/>
  <c r="X3310" i="2"/>
  <c r="Y3310" i="2"/>
  <c r="Z3310" i="2"/>
  <c r="AF3310" i="2"/>
  <c r="AG3310" i="2"/>
  <c r="K3311" i="2"/>
  <c r="L3311" i="2" s="1"/>
  <c r="S3311" i="2"/>
  <c r="W3311" i="2"/>
  <c r="X3311" i="2"/>
  <c r="Y3311" i="2"/>
  <c r="Z3311" i="2"/>
  <c r="AF3311" i="2"/>
  <c r="AG3311" i="2"/>
  <c r="K3312" i="2"/>
  <c r="L3312" i="2" s="1"/>
  <c r="S3312" i="2"/>
  <c r="W3312" i="2"/>
  <c r="X3312" i="2"/>
  <c r="Y3312" i="2"/>
  <c r="Z3312" i="2"/>
  <c r="AN3312" i="2" s="1"/>
  <c r="AF3312" i="2"/>
  <c r="AG3312" i="2"/>
  <c r="K3313" i="2"/>
  <c r="L3313" i="2" s="1"/>
  <c r="S3313" i="2"/>
  <c r="W3313" i="2"/>
  <c r="X3313" i="2"/>
  <c r="Y3313" i="2"/>
  <c r="Z3313" i="2"/>
  <c r="AF3313" i="2"/>
  <c r="AG3313" i="2"/>
  <c r="K3314" i="2"/>
  <c r="L3314" i="2" s="1"/>
  <c r="S3314" i="2"/>
  <c r="W3314" i="2"/>
  <c r="X3314" i="2"/>
  <c r="Y3314" i="2"/>
  <c r="Z3314" i="2"/>
  <c r="AN3314" i="2" s="1"/>
  <c r="AF3314" i="2"/>
  <c r="AG3314" i="2"/>
  <c r="K3315" i="2"/>
  <c r="L3315" i="2" s="1"/>
  <c r="S3315" i="2"/>
  <c r="W3315" i="2"/>
  <c r="X3315" i="2"/>
  <c r="Y3315" i="2"/>
  <c r="Z3315" i="2"/>
  <c r="AF3315" i="2"/>
  <c r="AG3315" i="2"/>
  <c r="K3316" i="2"/>
  <c r="L3316" i="2" s="1"/>
  <c r="S3316" i="2"/>
  <c r="W3316" i="2"/>
  <c r="X3316" i="2"/>
  <c r="Y3316" i="2"/>
  <c r="Z3316" i="2"/>
  <c r="AN3316" i="2" s="1"/>
  <c r="AF3316" i="2"/>
  <c r="AG3316" i="2"/>
  <c r="K3317" i="2"/>
  <c r="L3317" i="2" s="1"/>
  <c r="S3317" i="2"/>
  <c r="W3317" i="2"/>
  <c r="X3317" i="2"/>
  <c r="Y3317" i="2"/>
  <c r="Z3317" i="2"/>
  <c r="AN3317" i="2" s="1"/>
  <c r="AF3317" i="2"/>
  <c r="AG3317" i="2"/>
  <c r="K3318" i="2"/>
  <c r="L3318" i="2" s="1"/>
  <c r="S3318" i="2"/>
  <c r="W3318" i="2"/>
  <c r="X3318" i="2"/>
  <c r="Y3318" i="2"/>
  <c r="Z3318" i="2"/>
  <c r="AN3318" i="2" s="1"/>
  <c r="AF3318" i="2"/>
  <c r="AG3318" i="2"/>
  <c r="K3319" i="2"/>
  <c r="L3319" i="2" s="1"/>
  <c r="S3319" i="2"/>
  <c r="W3319" i="2"/>
  <c r="X3319" i="2"/>
  <c r="Y3319" i="2"/>
  <c r="Z3319" i="2"/>
  <c r="AN3319" i="2" s="1"/>
  <c r="AF3319" i="2"/>
  <c r="AG3319" i="2"/>
  <c r="K3320" i="2"/>
  <c r="L3320" i="2" s="1"/>
  <c r="S3320" i="2"/>
  <c r="W3320" i="2"/>
  <c r="X3320" i="2"/>
  <c r="Y3320" i="2"/>
  <c r="Z3320" i="2"/>
  <c r="AN3320" i="2" s="1"/>
  <c r="AF3320" i="2"/>
  <c r="AG3320" i="2"/>
  <c r="K3321" i="2"/>
  <c r="L3321" i="2" s="1"/>
  <c r="S3321" i="2"/>
  <c r="W3321" i="2"/>
  <c r="X3321" i="2"/>
  <c r="Y3321" i="2"/>
  <c r="Z3321" i="2"/>
  <c r="AN3321" i="2" s="1"/>
  <c r="AF3321" i="2"/>
  <c r="AG3321" i="2"/>
  <c r="K3322" i="2"/>
  <c r="L3322" i="2" s="1"/>
  <c r="S3322" i="2"/>
  <c r="W3322" i="2"/>
  <c r="X3322" i="2"/>
  <c r="Y3322" i="2"/>
  <c r="Z3322" i="2"/>
  <c r="AN3322" i="2" s="1"/>
  <c r="AF3322" i="2"/>
  <c r="AG3322" i="2"/>
  <c r="K3323" i="2"/>
  <c r="L3323" i="2" s="1"/>
  <c r="S3323" i="2"/>
  <c r="W3323" i="2"/>
  <c r="X3323" i="2"/>
  <c r="Y3323" i="2"/>
  <c r="Z3323" i="2"/>
  <c r="AF3323" i="2"/>
  <c r="AG3323" i="2"/>
  <c r="K3324" i="2"/>
  <c r="L3324" i="2" s="1"/>
  <c r="S3324" i="2"/>
  <c r="W3324" i="2"/>
  <c r="X3324" i="2"/>
  <c r="Y3324" i="2"/>
  <c r="Z3324" i="2"/>
  <c r="AF3324" i="2"/>
  <c r="AG3324" i="2"/>
  <c r="K3325" i="2"/>
  <c r="L3325" i="2" s="1"/>
  <c r="S3325" i="2"/>
  <c r="W3325" i="2"/>
  <c r="X3325" i="2"/>
  <c r="Y3325" i="2"/>
  <c r="Z3325" i="2"/>
  <c r="AF3325" i="2"/>
  <c r="AG3325" i="2"/>
  <c r="K3326" i="2"/>
  <c r="L3326" i="2" s="1"/>
  <c r="S3326" i="2"/>
  <c r="W3326" i="2"/>
  <c r="X3326" i="2"/>
  <c r="Y3326" i="2"/>
  <c r="Z3326" i="2"/>
  <c r="AN3326" i="2" s="1"/>
  <c r="AF3326" i="2"/>
  <c r="AG3326" i="2"/>
  <c r="K3327" i="2"/>
  <c r="L3327" i="2" s="1"/>
  <c r="S3327" i="2"/>
  <c r="W3327" i="2"/>
  <c r="X3327" i="2"/>
  <c r="Y3327" i="2"/>
  <c r="Z3327" i="2"/>
  <c r="AF3327" i="2"/>
  <c r="AG3327" i="2"/>
  <c r="K3328" i="2"/>
  <c r="L3328" i="2" s="1"/>
  <c r="S3328" i="2"/>
  <c r="W3328" i="2"/>
  <c r="X3328" i="2"/>
  <c r="Y3328" i="2"/>
  <c r="Z3328" i="2"/>
  <c r="AN3328" i="2" s="1"/>
  <c r="AF3328" i="2"/>
  <c r="AG3328" i="2"/>
  <c r="K3329" i="2"/>
  <c r="L3329" i="2" s="1"/>
  <c r="S3329" i="2"/>
  <c r="W3329" i="2"/>
  <c r="X3329" i="2"/>
  <c r="Y3329" i="2"/>
  <c r="Z3329" i="2"/>
  <c r="AN3329" i="2" s="1"/>
  <c r="AF3329" i="2"/>
  <c r="AG3329" i="2"/>
  <c r="K3330" i="2"/>
  <c r="L3330" i="2" s="1"/>
  <c r="S3330" i="2"/>
  <c r="W3330" i="2"/>
  <c r="X3330" i="2"/>
  <c r="Y3330" i="2"/>
  <c r="Z3330" i="2"/>
  <c r="AN3330" i="2" s="1"/>
  <c r="AF3330" i="2"/>
  <c r="AG3330" i="2"/>
  <c r="K3331" i="2"/>
  <c r="L3331" i="2" s="1"/>
  <c r="S3331" i="2"/>
  <c r="W3331" i="2"/>
  <c r="X3331" i="2"/>
  <c r="Y3331" i="2"/>
  <c r="Z3331" i="2"/>
  <c r="AN3331" i="2" s="1"/>
  <c r="AF3331" i="2"/>
  <c r="AG3331" i="2"/>
  <c r="K3332" i="2"/>
  <c r="L3332" i="2" s="1"/>
  <c r="S3332" i="2"/>
  <c r="W3332" i="2"/>
  <c r="X3332" i="2"/>
  <c r="Y3332" i="2"/>
  <c r="Z3332" i="2"/>
  <c r="AF3332" i="2"/>
  <c r="AG3332" i="2"/>
  <c r="K3333" i="2"/>
  <c r="L3333" i="2" s="1"/>
  <c r="S3333" i="2"/>
  <c r="W3333" i="2"/>
  <c r="X3333" i="2"/>
  <c r="Y3333" i="2"/>
  <c r="Z3333" i="2"/>
  <c r="AF3333" i="2"/>
  <c r="AG3333" i="2"/>
  <c r="K3334" i="2"/>
  <c r="L3334" i="2" s="1"/>
  <c r="S3334" i="2"/>
  <c r="W3334" i="2"/>
  <c r="X3334" i="2"/>
  <c r="Y3334" i="2"/>
  <c r="Z3334" i="2"/>
  <c r="AF3334" i="2"/>
  <c r="AG3334" i="2"/>
  <c r="K3335" i="2"/>
  <c r="L3335" i="2" s="1"/>
  <c r="S3335" i="2"/>
  <c r="W3335" i="2"/>
  <c r="X3335" i="2"/>
  <c r="Y3335" i="2"/>
  <c r="Z3335" i="2"/>
  <c r="AF3335" i="2"/>
  <c r="AG3335" i="2"/>
  <c r="K3336" i="2"/>
  <c r="L3336" i="2" s="1"/>
  <c r="S3336" i="2"/>
  <c r="W3336" i="2"/>
  <c r="X3336" i="2"/>
  <c r="Y3336" i="2"/>
  <c r="Z3336" i="2"/>
  <c r="AN3336" i="2" s="1"/>
  <c r="AF3336" i="2"/>
  <c r="AG3336" i="2"/>
  <c r="K3337" i="2"/>
  <c r="L3337" i="2" s="1"/>
  <c r="S3337" i="2"/>
  <c r="W3337" i="2"/>
  <c r="X3337" i="2"/>
  <c r="Y3337" i="2"/>
  <c r="Z3337" i="2"/>
  <c r="AN3337" i="2" s="1"/>
  <c r="AF3337" i="2"/>
  <c r="AG3337" i="2"/>
  <c r="K3338" i="2"/>
  <c r="L3338" i="2" s="1"/>
  <c r="S3338" i="2"/>
  <c r="W3338" i="2"/>
  <c r="X3338" i="2"/>
  <c r="Y3338" i="2"/>
  <c r="Z3338" i="2"/>
  <c r="AN3338" i="2" s="1"/>
  <c r="AF3338" i="2"/>
  <c r="AG3338" i="2"/>
  <c r="K3339" i="2"/>
  <c r="L3339" i="2" s="1"/>
  <c r="S3339" i="2"/>
  <c r="W3339" i="2"/>
  <c r="X3339" i="2"/>
  <c r="Y3339" i="2"/>
  <c r="Z3339" i="2"/>
  <c r="AN3339" i="2" s="1"/>
  <c r="AF3339" i="2"/>
  <c r="AG3339" i="2"/>
  <c r="K3340" i="2"/>
  <c r="L3340" i="2" s="1"/>
  <c r="S3340" i="2"/>
  <c r="W3340" i="2"/>
  <c r="X3340" i="2"/>
  <c r="Y3340" i="2"/>
  <c r="Z3340" i="2"/>
  <c r="AN3340" i="2" s="1"/>
  <c r="AF3340" i="2"/>
  <c r="AG3340" i="2"/>
  <c r="K3341" i="2"/>
  <c r="L3341" i="2" s="1"/>
  <c r="S3341" i="2"/>
  <c r="W3341" i="2"/>
  <c r="X3341" i="2"/>
  <c r="Y3341" i="2"/>
  <c r="Z3341" i="2"/>
  <c r="AN3341" i="2" s="1"/>
  <c r="AF3341" i="2"/>
  <c r="AG3341" i="2"/>
  <c r="K3342" i="2"/>
  <c r="L3342" i="2" s="1"/>
  <c r="S3342" i="2"/>
  <c r="W3342" i="2"/>
  <c r="X3342" i="2"/>
  <c r="Y3342" i="2"/>
  <c r="Z3342" i="2"/>
  <c r="AF3342" i="2"/>
  <c r="AG3342" i="2"/>
  <c r="K3343" i="2"/>
  <c r="L3343" i="2" s="1"/>
  <c r="S3343" i="2"/>
  <c r="W3343" i="2"/>
  <c r="X3343" i="2"/>
  <c r="Y3343" i="2"/>
  <c r="Z3343" i="2"/>
  <c r="AF3343" i="2"/>
  <c r="AG3343" i="2"/>
  <c r="K3344" i="2"/>
  <c r="L3344" i="2" s="1"/>
  <c r="S3344" i="2"/>
  <c r="W3344" i="2"/>
  <c r="X3344" i="2"/>
  <c r="Y3344" i="2"/>
  <c r="Z3344" i="2"/>
  <c r="AF3344" i="2"/>
  <c r="AG3344" i="2"/>
  <c r="K3345" i="2"/>
  <c r="L3345" i="2" s="1"/>
  <c r="S3345" i="2"/>
  <c r="W3345" i="2"/>
  <c r="X3345" i="2"/>
  <c r="Y3345" i="2"/>
  <c r="Z3345" i="2"/>
  <c r="AF3345" i="2"/>
  <c r="AG3345" i="2"/>
  <c r="K3346" i="2"/>
  <c r="L3346" i="2" s="1"/>
  <c r="S3346" i="2"/>
  <c r="W3346" i="2"/>
  <c r="X3346" i="2"/>
  <c r="Y3346" i="2"/>
  <c r="Z3346" i="2"/>
  <c r="AF3346" i="2"/>
  <c r="AG3346" i="2"/>
  <c r="K3347" i="2"/>
  <c r="L3347" i="2" s="1"/>
  <c r="S3347" i="2"/>
  <c r="W3347" i="2"/>
  <c r="X3347" i="2"/>
  <c r="Y3347" i="2"/>
  <c r="Z3347" i="2"/>
  <c r="AF3347" i="2"/>
  <c r="AG3347" i="2"/>
  <c r="K3348" i="2"/>
  <c r="L3348" i="2" s="1"/>
  <c r="S3348" i="2"/>
  <c r="W3348" i="2"/>
  <c r="X3348" i="2"/>
  <c r="Y3348" i="2"/>
  <c r="Z3348" i="2"/>
  <c r="AN3348" i="2" s="1"/>
  <c r="AF3348" i="2"/>
  <c r="AG3348" i="2"/>
  <c r="K3349" i="2"/>
  <c r="L3349" i="2" s="1"/>
  <c r="S3349" i="2"/>
  <c r="W3349" i="2"/>
  <c r="X3349" i="2"/>
  <c r="Y3349" i="2"/>
  <c r="Z3349" i="2"/>
  <c r="AN3349" i="2" s="1"/>
  <c r="AF3349" i="2"/>
  <c r="AG3349" i="2"/>
  <c r="K3350" i="2"/>
  <c r="L3350" i="2" s="1"/>
  <c r="S3350" i="2"/>
  <c r="W3350" i="2"/>
  <c r="X3350" i="2"/>
  <c r="Y3350" i="2"/>
  <c r="Z3350" i="2"/>
  <c r="AN3350" i="2" s="1"/>
  <c r="AF3350" i="2"/>
  <c r="AG3350" i="2"/>
  <c r="K3351" i="2"/>
  <c r="L3351" i="2" s="1"/>
  <c r="S3351" i="2"/>
  <c r="W3351" i="2"/>
  <c r="X3351" i="2"/>
  <c r="Y3351" i="2"/>
  <c r="Z3351" i="2"/>
  <c r="AF3351" i="2"/>
  <c r="AG3351" i="2"/>
  <c r="K3352" i="2"/>
  <c r="L3352" i="2" s="1"/>
  <c r="S3352" i="2"/>
  <c r="W3352" i="2"/>
  <c r="X3352" i="2"/>
  <c r="Y3352" i="2"/>
  <c r="Z3352" i="2"/>
  <c r="AN3352" i="2" s="1"/>
  <c r="AF3352" i="2"/>
  <c r="AG3352" i="2"/>
  <c r="K3353" i="2"/>
  <c r="L3353" i="2" s="1"/>
  <c r="S3353" i="2"/>
  <c r="W3353" i="2"/>
  <c r="X3353" i="2"/>
  <c r="Y3353" i="2"/>
  <c r="Z3353" i="2"/>
  <c r="AN3353" i="2" s="1"/>
  <c r="AF3353" i="2"/>
  <c r="AG3353" i="2"/>
  <c r="K3354" i="2"/>
  <c r="L3354" i="2" s="1"/>
  <c r="S3354" i="2"/>
  <c r="W3354" i="2"/>
  <c r="X3354" i="2"/>
  <c r="Y3354" i="2"/>
  <c r="Z3354" i="2"/>
  <c r="AF3354" i="2"/>
  <c r="AG3354" i="2"/>
  <c r="K3355" i="2"/>
  <c r="L3355" i="2" s="1"/>
  <c r="S3355" i="2"/>
  <c r="W3355" i="2"/>
  <c r="X3355" i="2"/>
  <c r="Y3355" i="2"/>
  <c r="Z3355" i="2"/>
  <c r="AF3355" i="2"/>
  <c r="AG3355" i="2"/>
  <c r="K3356" i="2"/>
  <c r="L3356" i="2" s="1"/>
  <c r="S3356" i="2"/>
  <c r="W3356" i="2"/>
  <c r="X3356" i="2"/>
  <c r="Y3356" i="2"/>
  <c r="Z3356" i="2"/>
  <c r="AF3356" i="2"/>
  <c r="AG3356" i="2"/>
  <c r="K3357" i="2"/>
  <c r="L3357" i="2" s="1"/>
  <c r="S3357" i="2"/>
  <c r="W3357" i="2"/>
  <c r="X3357" i="2"/>
  <c r="Y3357" i="2"/>
  <c r="Z3357" i="2"/>
  <c r="AN3357" i="2" s="1"/>
  <c r="AF3357" i="2"/>
  <c r="AG3357" i="2"/>
  <c r="K3358" i="2"/>
  <c r="L3358" i="2" s="1"/>
  <c r="S3358" i="2"/>
  <c r="W3358" i="2"/>
  <c r="X3358" i="2"/>
  <c r="Y3358" i="2"/>
  <c r="Z3358" i="2"/>
  <c r="AN3358" i="2" s="1"/>
  <c r="AF3358" i="2"/>
  <c r="AG3358" i="2"/>
  <c r="K3359" i="2"/>
  <c r="L3359" i="2" s="1"/>
  <c r="S3359" i="2"/>
  <c r="W3359" i="2"/>
  <c r="X3359" i="2"/>
  <c r="Y3359" i="2"/>
  <c r="Z3359" i="2"/>
  <c r="AF3359" i="2"/>
  <c r="AG3359" i="2"/>
  <c r="K3360" i="2"/>
  <c r="L3360" i="2" s="1"/>
  <c r="S3360" i="2"/>
  <c r="W3360" i="2"/>
  <c r="X3360" i="2"/>
  <c r="Y3360" i="2"/>
  <c r="Z3360" i="2"/>
  <c r="AF3360" i="2"/>
  <c r="AG3360" i="2"/>
  <c r="K3361" i="2"/>
  <c r="L3361" i="2" s="1"/>
  <c r="S3361" i="2"/>
  <c r="W3361" i="2"/>
  <c r="X3361" i="2"/>
  <c r="Y3361" i="2"/>
  <c r="Z3361" i="2"/>
  <c r="AF3361" i="2"/>
  <c r="AG3361" i="2"/>
  <c r="K3362" i="2"/>
  <c r="L3362" i="2" s="1"/>
  <c r="S3362" i="2"/>
  <c r="W3362" i="2"/>
  <c r="X3362" i="2"/>
  <c r="Y3362" i="2"/>
  <c r="Z3362" i="2"/>
  <c r="AN3362" i="2" s="1"/>
  <c r="AF3362" i="2"/>
  <c r="AG3362" i="2"/>
  <c r="K3363" i="2"/>
  <c r="L3363" i="2" s="1"/>
  <c r="S3363" i="2"/>
  <c r="W3363" i="2"/>
  <c r="X3363" i="2"/>
  <c r="Y3363" i="2"/>
  <c r="Z3363" i="2"/>
  <c r="AF3363" i="2"/>
  <c r="AG3363" i="2"/>
  <c r="K3364" i="2"/>
  <c r="L3364" i="2" s="1"/>
  <c r="S3364" i="2"/>
  <c r="W3364" i="2"/>
  <c r="X3364" i="2"/>
  <c r="Y3364" i="2"/>
  <c r="Z3364" i="2"/>
  <c r="AN3364" i="2" s="1"/>
  <c r="AF3364" i="2"/>
  <c r="AG3364" i="2"/>
  <c r="K3365" i="2"/>
  <c r="L3365" i="2" s="1"/>
  <c r="S3365" i="2"/>
  <c r="W3365" i="2"/>
  <c r="X3365" i="2"/>
  <c r="Y3365" i="2"/>
  <c r="Z3365" i="2"/>
  <c r="AN3365" i="2" s="1"/>
  <c r="AF3365" i="2"/>
  <c r="AG3365" i="2"/>
  <c r="K3366" i="2"/>
  <c r="L3366" i="2" s="1"/>
  <c r="S3366" i="2"/>
  <c r="W3366" i="2"/>
  <c r="X3366" i="2"/>
  <c r="Y3366" i="2"/>
  <c r="Z3366" i="2"/>
  <c r="AN3366" i="2" s="1"/>
  <c r="AF3366" i="2"/>
  <c r="AG3366" i="2"/>
  <c r="K3367" i="2"/>
  <c r="L3367" i="2" s="1"/>
  <c r="S3367" i="2"/>
  <c r="W3367" i="2"/>
  <c r="X3367" i="2"/>
  <c r="Y3367" i="2"/>
  <c r="Z3367" i="2"/>
  <c r="AF3367" i="2"/>
  <c r="AG3367" i="2"/>
  <c r="K3368" i="2"/>
  <c r="L3368" i="2" s="1"/>
  <c r="S3368" i="2"/>
  <c r="W3368" i="2"/>
  <c r="X3368" i="2"/>
  <c r="Y3368" i="2"/>
  <c r="Z3368" i="2"/>
  <c r="AF3368" i="2"/>
  <c r="AG3368" i="2"/>
  <c r="AG3275" i="2"/>
  <c r="AF3275" i="2"/>
  <c r="Z3275" i="2"/>
  <c r="AN3275" i="2" s="1"/>
  <c r="Y3275" i="2"/>
  <c r="X3275" i="2"/>
  <c r="W3275" i="2"/>
  <c r="S3275" i="2"/>
  <c r="K3275" i="2"/>
  <c r="L3275" i="2" s="1"/>
  <c r="AO3414" i="2" l="1"/>
  <c r="AO3403" i="2"/>
  <c r="AI3417" i="2"/>
  <c r="AJ3418" i="2"/>
  <c r="AI3418" i="2"/>
  <c r="AK3410" i="2"/>
  <c r="AL3410" i="2" s="1"/>
  <c r="AO3389" i="2"/>
  <c r="AH3389" i="2"/>
  <c r="AC3389" i="2" s="1"/>
  <c r="AH3416" i="2"/>
  <c r="AC3416" i="2" s="1"/>
  <c r="AO3416" i="2"/>
  <c r="AK3416" i="2"/>
  <c r="AL3416" i="2" s="1"/>
  <c r="AJ3416" i="2"/>
  <c r="AK3398" i="2"/>
  <c r="AL3398" i="2" s="1"/>
  <c r="AH3414" i="2"/>
  <c r="AC3414" i="2" s="1"/>
  <c r="AI3414" i="2"/>
  <c r="AK3418" i="2"/>
  <c r="AL3418" i="2" s="1"/>
  <c r="AM3418" i="2" s="1"/>
  <c r="AK3414" i="2"/>
  <c r="AL3414" i="2" s="1"/>
  <c r="AO3418" i="2"/>
  <c r="AO3417" i="2"/>
  <c r="AI3389" i="2"/>
  <c r="AK3389" i="2"/>
  <c r="AL3389" i="2" s="1"/>
  <c r="AK3417" i="2"/>
  <c r="AL3417" i="2" s="1"/>
  <c r="AH3395" i="2"/>
  <c r="AC3395" i="2" s="1"/>
  <c r="AH3417" i="2"/>
  <c r="AC3417" i="2" s="1"/>
  <c r="AO3395" i="2"/>
  <c r="AK3395" i="2"/>
  <c r="AL3395" i="2" s="1"/>
  <c r="AJ3408" i="2"/>
  <c r="AO3400" i="2"/>
  <c r="AI3400" i="2"/>
  <c r="AH3400" i="2"/>
  <c r="AC3400" i="2" s="1"/>
  <c r="AK3400" i="2"/>
  <c r="AL3400" i="2" s="1"/>
  <c r="AH3419" i="2"/>
  <c r="AC3419" i="2" s="1"/>
  <c r="AK3419" i="2"/>
  <c r="AL3419" i="2" s="1"/>
  <c r="AI3419" i="2"/>
  <c r="AJ3419" i="2"/>
  <c r="AO3419" i="2"/>
  <c r="AH3415" i="2"/>
  <c r="AC3415" i="2" s="1"/>
  <c r="AI3415" i="2"/>
  <c r="AJ3415" i="2"/>
  <c r="AO3415" i="2"/>
  <c r="AK3415" i="2"/>
  <c r="AL3415" i="2" s="1"/>
  <c r="AK3412" i="2"/>
  <c r="AL3412" i="2" s="1"/>
  <c r="AI3410" i="2"/>
  <c r="AM3410" i="2" s="1"/>
  <c r="AO3412" i="2"/>
  <c r="AK3402" i="2"/>
  <c r="AL3402" i="2" s="1"/>
  <c r="AH3410" i="2"/>
  <c r="AC3410" i="2" s="1"/>
  <c r="AH3412" i="2"/>
  <c r="AC3412" i="2" s="1"/>
  <c r="AJ3412" i="2"/>
  <c r="AK3399" i="2"/>
  <c r="AL3399" i="2" s="1"/>
  <c r="AH3399" i="2"/>
  <c r="AC3399" i="2" s="1"/>
  <c r="AJ3410" i="2"/>
  <c r="AK3408" i="2"/>
  <c r="AL3408" i="2" s="1"/>
  <c r="AI3395" i="2"/>
  <c r="AO3401" i="2"/>
  <c r="AI3399" i="2"/>
  <c r="AK3401" i="2"/>
  <c r="AL3401" i="2" s="1"/>
  <c r="AH3406" i="2"/>
  <c r="AC3406" i="2" s="1"/>
  <c r="AO3408" i="2"/>
  <c r="AO3406" i="2"/>
  <c r="AK3406" i="2"/>
  <c r="AL3406" i="2" s="1"/>
  <c r="AI3406" i="2"/>
  <c r="AJ3399" i="2"/>
  <c r="AJ3402" i="2"/>
  <c r="AC3408" i="2"/>
  <c r="AH3402" i="2"/>
  <c r="AC3402" i="2" s="1"/>
  <c r="AI3408" i="2"/>
  <c r="AI3401" i="2"/>
  <c r="AI3403" i="2"/>
  <c r="AK3403" i="2"/>
  <c r="AL3403" i="2" s="1"/>
  <c r="AJ3403" i="2"/>
  <c r="AE3307" i="2"/>
  <c r="AJ3307" i="2" s="1"/>
  <c r="AA3361" i="2"/>
  <c r="AK3404" i="2"/>
  <c r="AL3404" i="2" s="1"/>
  <c r="AO3402" i="2"/>
  <c r="AI3390" i="2"/>
  <c r="AH3403" i="2"/>
  <c r="AC3403" i="2" s="1"/>
  <c r="AI3396" i="2"/>
  <c r="AJ3390" i="2"/>
  <c r="AI3409" i="2"/>
  <c r="AK3409" i="2"/>
  <c r="AL3409" i="2" s="1"/>
  <c r="AO3390" i="2"/>
  <c r="AO3396" i="2"/>
  <c r="AK3397" i="2"/>
  <c r="AL3397" i="2" s="1"/>
  <c r="AH3401" i="2"/>
  <c r="AC3401" i="2" s="1"/>
  <c r="AE3413" i="2"/>
  <c r="AJ3409" i="2"/>
  <c r="AJ3398" i="2"/>
  <c r="AJ3393" i="2"/>
  <c r="AI3411" i="2"/>
  <c r="AJ3396" i="2"/>
  <c r="AH3396" i="2"/>
  <c r="AC3396" i="2" s="1"/>
  <c r="AH3409" i="2"/>
  <c r="AC3409" i="2" s="1"/>
  <c r="AK3390" i="2"/>
  <c r="AL3390" i="2" s="1"/>
  <c r="AO3407" i="2"/>
  <c r="AO3411" i="2"/>
  <c r="AI3398" i="2"/>
  <c r="AH3398" i="2"/>
  <c r="AC3398" i="2" s="1"/>
  <c r="AO3393" i="2"/>
  <c r="AE3374" i="2"/>
  <c r="AJ3374" i="2" s="1"/>
  <c r="AE3352" i="2"/>
  <c r="AO3352" i="2" s="1"/>
  <c r="AK3393" i="2"/>
  <c r="AL3393" i="2" s="1"/>
  <c r="AJ3411" i="2"/>
  <c r="AK3411" i="2"/>
  <c r="AL3411" i="2" s="1"/>
  <c r="AH3393" i="2"/>
  <c r="AC3393" i="2" s="1"/>
  <c r="AO3398" i="2"/>
  <c r="AA3316" i="2"/>
  <c r="AA3297" i="2"/>
  <c r="AA3294" i="2"/>
  <c r="AA3326" i="2"/>
  <c r="AA3317" i="2"/>
  <c r="AA3278" i="2"/>
  <c r="AO3397" i="2"/>
  <c r="AA3371" i="2"/>
  <c r="AA3333" i="2"/>
  <c r="AA3314" i="2"/>
  <c r="AM3391" i="2"/>
  <c r="AI3394" i="2"/>
  <c r="AO3405" i="2"/>
  <c r="AI3407" i="2"/>
  <c r="AK3407" i="2"/>
  <c r="AL3407" i="2" s="1"/>
  <c r="AK3405" i="2"/>
  <c r="AL3405" i="2" s="1"/>
  <c r="AJ3405" i="2"/>
  <c r="AH3405" i="2"/>
  <c r="AC3405" i="2" s="1"/>
  <c r="AH3407" i="2"/>
  <c r="AC3407" i="2" s="1"/>
  <c r="AK3394" i="2"/>
  <c r="AL3394" i="2" s="1"/>
  <c r="AJ3394" i="2"/>
  <c r="AH3392" i="2"/>
  <c r="AH3394" i="2"/>
  <c r="AC3394" i="2" s="1"/>
  <c r="AK3392" i="2"/>
  <c r="AL3392" i="2" s="1"/>
  <c r="AJ3392" i="2"/>
  <c r="AI3392" i="2"/>
  <c r="AJ3397" i="2"/>
  <c r="AI3397" i="2"/>
  <c r="AO3392" i="2"/>
  <c r="AO3404" i="2"/>
  <c r="AJ3404" i="2"/>
  <c r="AH3404" i="2"/>
  <c r="AC3404" i="2" s="1"/>
  <c r="AI3404" i="2"/>
  <c r="AH3397" i="2"/>
  <c r="AC3397" i="2" s="1"/>
  <c r="AA3311" i="2"/>
  <c r="AA3287" i="2"/>
  <c r="AA3283" i="2"/>
  <c r="AA3312" i="2"/>
  <c r="AA3290" i="2"/>
  <c r="AA3284" i="2"/>
  <c r="AA3363" i="2"/>
  <c r="AA3306" i="2"/>
  <c r="AE3319" i="2"/>
  <c r="AH3319" i="2" s="1"/>
  <c r="AC3319" i="2" s="1"/>
  <c r="AE3377" i="2"/>
  <c r="AH3377" i="2" s="1"/>
  <c r="AC3377" i="2" s="1"/>
  <c r="AA3377" i="2"/>
  <c r="AE3386" i="2"/>
  <c r="AJ3386" i="2" s="1"/>
  <c r="AE3388" i="2"/>
  <c r="AJ3388" i="2" s="1"/>
  <c r="AE3323" i="2"/>
  <c r="AJ3323" i="2" s="1"/>
  <c r="AA3360" i="2"/>
  <c r="AE3375" i="2"/>
  <c r="AO3375" i="2" s="1"/>
  <c r="AA3324" i="2"/>
  <c r="AA3335" i="2"/>
  <c r="AA3323" i="2"/>
  <c r="AE3372" i="2"/>
  <c r="AJ3372" i="2" s="1"/>
  <c r="AE3304" i="2"/>
  <c r="AH3304" i="2" s="1"/>
  <c r="AE3276" i="2"/>
  <c r="AJ3276" i="2" s="1"/>
  <c r="AE3368" i="2"/>
  <c r="AI3368" i="2" s="1"/>
  <c r="AE3359" i="2"/>
  <c r="AJ3359" i="2" s="1"/>
  <c r="AA3357" i="2"/>
  <c r="AA3304" i="2"/>
  <c r="AA3380" i="2"/>
  <c r="AE3312" i="2"/>
  <c r="AH3312" i="2" s="1"/>
  <c r="AC3312" i="2" s="1"/>
  <c r="AE3303" i="2"/>
  <c r="AI3303" i="2" s="1"/>
  <c r="AA3322" i="2"/>
  <c r="AA3364" i="2"/>
  <c r="AA3344" i="2"/>
  <c r="AA3342" i="2"/>
  <c r="AA3318" i="2"/>
  <c r="AE3373" i="2"/>
  <c r="AI3373" i="2" s="1"/>
  <c r="AA3373" i="2"/>
  <c r="AA3353" i="2"/>
  <c r="AA3378" i="2"/>
  <c r="AE3370" i="2"/>
  <c r="AI3370" i="2" s="1"/>
  <c r="AE3351" i="2"/>
  <c r="AJ3351" i="2" s="1"/>
  <c r="AE3287" i="2"/>
  <c r="AA3349" i="2"/>
  <c r="AA3303" i="2"/>
  <c r="AA3327" i="2"/>
  <c r="AA3385" i="2"/>
  <c r="AE3365" i="2"/>
  <c r="AI3365" i="2" s="1"/>
  <c r="AA3347" i="2"/>
  <c r="AA3336" i="2"/>
  <c r="AA3370" i="2"/>
  <c r="AE3324" i="2"/>
  <c r="AH3324" i="2" s="1"/>
  <c r="AC3324" i="2" s="1"/>
  <c r="AE3329" i="2"/>
  <c r="AH3329" i="2" s="1"/>
  <c r="AC3329" i="2" s="1"/>
  <c r="AE3275" i="2"/>
  <c r="AO3275" i="2" s="1"/>
  <c r="AA3346" i="2"/>
  <c r="AE3385" i="2"/>
  <c r="AJ3385" i="2" s="1"/>
  <c r="Y3383" i="2"/>
  <c r="AA3383" i="2" s="1"/>
  <c r="AA3358" i="2"/>
  <c r="AE3344" i="2"/>
  <c r="AJ3344" i="2" s="1"/>
  <c r="AE3313" i="2"/>
  <c r="AI3313" i="2" s="1"/>
  <c r="AA3321" i="2"/>
  <c r="AA3332" i="2"/>
  <c r="AE3336" i="2"/>
  <c r="AN3323" i="2"/>
  <c r="AE3317" i="2"/>
  <c r="AH3317" i="2" s="1"/>
  <c r="AC3317" i="2" s="1"/>
  <c r="AA3381" i="2"/>
  <c r="AE3337" i="2"/>
  <c r="AI3337" i="2" s="1"/>
  <c r="AE3358" i="2"/>
  <c r="AJ3358" i="2" s="1"/>
  <c r="AE3349" i="2"/>
  <c r="AI3349" i="2" s="1"/>
  <c r="AA3328" i="2"/>
  <c r="AA3305" i="2"/>
  <c r="AE3290" i="2"/>
  <c r="AH3290" i="2" s="1"/>
  <c r="AC3290" i="2" s="1"/>
  <c r="AN3284" i="2"/>
  <c r="AE3364" i="2"/>
  <c r="AH3364" i="2" s="1"/>
  <c r="AC3364" i="2" s="1"/>
  <c r="AE3362" i="2"/>
  <c r="AJ3362" i="2" s="1"/>
  <c r="AE3357" i="2"/>
  <c r="AI3357" i="2" s="1"/>
  <c r="AA3348" i="2"/>
  <c r="AN3327" i="2"/>
  <c r="AE3305" i="2"/>
  <c r="AJ3305" i="2" s="1"/>
  <c r="AE3371" i="2"/>
  <c r="AJ3371" i="2" s="1"/>
  <c r="AA3386" i="2"/>
  <c r="AA3374" i="2"/>
  <c r="AA3282" i="2"/>
  <c r="AA3330" i="2"/>
  <c r="AA3309" i="2"/>
  <c r="AA3301" i="2"/>
  <c r="AA3285" i="2"/>
  <c r="AE3325" i="2"/>
  <c r="AE3382" i="2"/>
  <c r="AO3382" i="2" s="1"/>
  <c r="AE3322" i="2"/>
  <c r="AJ3322" i="2" s="1"/>
  <c r="AA3320" i="2"/>
  <c r="AE3340" i="2"/>
  <c r="AO3340" i="2" s="1"/>
  <c r="AE3335" i="2"/>
  <c r="AJ3335" i="2" s="1"/>
  <c r="AE3380" i="2"/>
  <c r="AJ3380" i="2" s="1"/>
  <c r="AA3338" i="2"/>
  <c r="AA3308" i="2"/>
  <c r="AN3303" i="2"/>
  <c r="AE3367" i="2"/>
  <c r="AI3367" i="2" s="1"/>
  <c r="AE3350" i="2"/>
  <c r="AJ3350" i="2" s="1"/>
  <c r="AE3315" i="2"/>
  <c r="AJ3315" i="2" s="1"/>
  <c r="AA3293" i="2"/>
  <c r="AE3279" i="2"/>
  <c r="AJ3279" i="2" s="1"/>
  <c r="AA3277" i="2"/>
  <c r="AA3384" i="2"/>
  <c r="AA3280" i="2"/>
  <c r="AE3284" i="2"/>
  <c r="AE3316" i="2"/>
  <c r="AI3316" i="2" s="1"/>
  <c r="AE3361" i="2"/>
  <c r="AI3361" i="2" s="1"/>
  <c r="AE3347" i="2"/>
  <c r="AJ3347" i="2" s="1"/>
  <c r="AE3299" i="2"/>
  <c r="AJ3299" i="2" s="1"/>
  <c r="AE3320" i="2"/>
  <c r="AA3365" i="2"/>
  <c r="AN3363" i="2"/>
  <c r="AE3308" i="2"/>
  <c r="AJ3308" i="2" s="1"/>
  <c r="AN3388" i="2"/>
  <c r="AA3388" i="2"/>
  <c r="AE3376" i="2"/>
  <c r="AJ3376" i="2" s="1"/>
  <c r="AE3387" i="2"/>
  <c r="AJ3387" i="2" s="1"/>
  <c r="AE3381" i="2"/>
  <c r="AA3387" i="2"/>
  <c r="AA3376" i="2"/>
  <c r="AE3384" i="2"/>
  <c r="AE3378" i="2"/>
  <c r="AJ3378" i="2" s="1"/>
  <c r="AE3379" i="2"/>
  <c r="AO3379" i="2" s="1"/>
  <c r="AA3379" i="2"/>
  <c r="AN3377" i="2"/>
  <c r="AA3382" i="2"/>
  <c r="AN3380" i="2"/>
  <c r="AA3375" i="2"/>
  <c r="AN3381" i="2"/>
  <c r="AA3372" i="2"/>
  <c r="AN3372" i="2"/>
  <c r="AA3369" i="2"/>
  <c r="AE3369" i="2"/>
  <c r="AI3369" i="2" s="1"/>
  <c r="AN3371" i="2"/>
  <c r="AE3288" i="2"/>
  <c r="AJ3288" i="2" s="1"/>
  <c r="AE3348" i="2"/>
  <c r="AO3348" i="2" s="1"/>
  <c r="AE3291" i="2"/>
  <c r="AH3291" i="2" s="1"/>
  <c r="AE3363" i="2"/>
  <c r="AE3281" i="2"/>
  <c r="AH3281" i="2" s="1"/>
  <c r="AC3281" i="2" s="1"/>
  <c r="AA3275" i="2"/>
  <c r="AA3339" i="2"/>
  <c r="AA3331" i="2"/>
  <c r="AE3321" i="2"/>
  <c r="AI3321" i="2" s="1"/>
  <c r="AE3300" i="2"/>
  <c r="AI3300" i="2" s="1"/>
  <c r="AE3295" i="2"/>
  <c r="AJ3295" i="2" s="1"/>
  <c r="AE3278" i="2"/>
  <c r="AH3278" i="2" s="1"/>
  <c r="AE3286" i="2"/>
  <c r="AJ3286" i="2" s="1"/>
  <c r="AE3343" i="2"/>
  <c r="AJ3343" i="2" s="1"/>
  <c r="AE3297" i="2"/>
  <c r="AI3297" i="2" s="1"/>
  <c r="AE3302" i="2"/>
  <c r="AJ3302" i="2" s="1"/>
  <c r="AE3283" i="2"/>
  <c r="AE3355" i="2"/>
  <c r="AH3355" i="2" s="1"/>
  <c r="AE3328" i="2"/>
  <c r="AA3296" i="2"/>
  <c r="AE3285" i="2"/>
  <c r="AE3311" i="2"/>
  <c r="AI3311" i="2" s="1"/>
  <c r="AE3366" i="2"/>
  <c r="AJ3366" i="2" s="1"/>
  <c r="AE3294" i="2"/>
  <c r="AH3294" i="2" s="1"/>
  <c r="AE3333" i="2"/>
  <c r="AI3333" i="2" s="1"/>
  <c r="AE3318" i="2"/>
  <c r="AO3318" i="2" s="1"/>
  <c r="AE3292" i="2"/>
  <c r="AH3292" i="2" s="1"/>
  <c r="AC3292" i="2" s="1"/>
  <c r="AE3339" i="2"/>
  <c r="AO3339" i="2" s="1"/>
  <c r="AE3332" i="2"/>
  <c r="AE3331" i="2"/>
  <c r="AJ3331" i="2" s="1"/>
  <c r="AE3280" i="2"/>
  <c r="AH3280" i="2" s="1"/>
  <c r="AC3280" i="2" s="1"/>
  <c r="AE3354" i="2"/>
  <c r="AH3354" i="2" s="1"/>
  <c r="AC3354" i="2" s="1"/>
  <c r="AE3327" i="2"/>
  <c r="AH3327" i="2" s="1"/>
  <c r="AC3327" i="2" s="1"/>
  <c r="AE3330" i="2"/>
  <c r="AI3330" i="2" s="1"/>
  <c r="AE3356" i="2"/>
  <c r="AA3354" i="2"/>
  <c r="AE3296" i="2"/>
  <c r="AJ3296" i="2" s="1"/>
  <c r="AA3368" i="2"/>
  <c r="AN3368" i="2"/>
  <c r="AA3355" i="2"/>
  <c r="AN3355" i="2"/>
  <c r="AN3360" i="2"/>
  <c r="AN3281" i="2"/>
  <c r="AA3356" i="2"/>
  <c r="AN3356" i="2"/>
  <c r="AA3286" i="2"/>
  <c r="AN3286" i="2"/>
  <c r="AA3313" i="2"/>
  <c r="AN3313" i="2"/>
  <c r="AE3309" i="2"/>
  <c r="AA3291" i="2"/>
  <c r="AN3291" i="2"/>
  <c r="AA3310" i="2"/>
  <c r="AN3310" i="2"/>
  <c r="AA3289" i="2"/>
  <c r="AE3289" i="2"/>
  <c r="AH3289" i="2" s="1"/>
  <c r="AN3346" i="2"/>
  <c r="AN3345" i="2"/>
  <c r="AA3345" i="2"/>
  <c r="AN3342" i="2"/>
  <c r="AA3299" i="2"/>
  <c r="AN3299" i="2"/>
  <c r="AA3292" i="2"/>
  <c r="AN3292" i="2"/>
  <c r="AN3334" i="2"/>
  <c r="AA3334" i="2"/>
  <c r="AA3359" i="2"/>
  <c r="AN3359" i="2"/>
  <c r="AA3341" i="2"/>
  <c r="AE3341" i="2"/>
  <c r="AO3341" i="2" s="1"/>
  <c r="AA3279" i="2"/>
  <c r="AN3279" i="2"/>
  <c r="AA3366" i="2"/>
  <c r="AN3354" i="2"/>
  <c r="AE3353" i="2"/>
  <c r="AH3353" i="2" s="1"/>
  <c r="AN3324" i="2"/>
  <c r="AA3315" i="2"/>
  <c r="AN3315" i="2"/>
  <c r="AN3290" i="2"/>
  <c r="AA3343" i="2"/>
  <c r="AN3343" i="2"/>
  <c r="AA3367" i="2"/>
  <c r="AN3367" i="2"/>
  <c r="AA3281" i="2"/>
  <c r="AN3344" i="2"/>
  <c r="AE3338" i="2"/>
  <c r="AA3300" i="2"/>
  <c r="AN3325" i="2"/>
  <c r="AA3325" i="2"/>
  <c r="AN3306" i="2"/>
  <c r="AA3302" i="2"/>
  <c r="AN3302" i="2"/>
  <c r="AE3293" i="2"/>
  <c r="AN3361" i="2"/>
  <c r="AE3345" i="2"/>
  <c r="AE3334" i="2"/>
  <c r="AA3307" i="2"/>
  <c r="AN3332" i="2"/>
  <c r="AE3301" i="2"/>
  <c r="AH3301" i="2" s="1"/>
  <c r="AA3295" i="2"/>
  <c r="AN3295" i="2"/>
  <c r="AA3276" i="2"/>
  <c r="AE3360" i="2"/>
  <c r="AH3360" i="2" s="1"/>
  <c r="AE3346" i="2"/>
  <c r="AH3346" i="2" s="1"/>
  <c r="AE3277" i="2"/>
  <c r="AO3277" i="2" s="1"/>
  <c r="AA3362" i="2"/>
  <c r="AA3350" i="2"/>
  <c r="AA3337" i="2"/>
  <c r="AN3333" i="2"/>
  <c r="AN3311" i="2"/>
  <c r="AN3300" i="2"/>
  <c r="AN3297" i="2"/>
  <c r="AN3288" i="2"/>
  <c r="AA3288" i="2"/>
  <c r="AE3326" i="2"/>
  <c r="AO3326" i="2" s="1"/>
  <c r="AN3296" i="2"/>
  <c r="AA3352" i="2"/>
  <c r="AA3351" i="2"/>
  <c r="AN3351" i="2"/>
  <c r="AA3319" i="2"/>
  <c r="AA3340" i="2"/>
  <c r="AA3329" i="2"/>
  <c r="AN3298" i="2"/>
  <c r="AA3298" i="2"/>
  <c r="AE3282" i="2"/>
  <c r="AO3282" i="2" s="1"/>
  <c r="AN3347" i="2"/>
  <c r="AE3310" i="2"/>
  <c r="AH3310" i="2" s="1"/>
  <c r="AN3283" i="2"/>
  <c r="AN3335" i="2"/>
  <c r="AE3298" i="2"/>
  <c r="AH3298" i="2" s="1"/>
  <c r="AN3280" i="2"/>
  <c r="AE3306" i="2"/>
  <c r="AH3306" i="2" s="1"/>
  <c r="AE3342" i="2"/>
  <c r="AE3314" i="2"/>
  <c r="AH3314" i="2" s="1"/>
  <c r="AN3287" i="2"/>
  <c r="AM3417" i="2" l="1"/>
  <c r="AM3416" i="2"/>
  <c r="AM3414" i="2"/>
  <c r="AM3389" i="2"/>
  <c r="AM3395" i="2"/>
  <c r="AM3400" i="2"/>
  <c r="AM3412" i="2"/>
  <c r="AM3419" i="2"/>
  <c r="AM3415" i="2"/>
  <c r="AM3402" i="2"/>
  <c r="AM3399" i="2"/>
  <c r="AM3407" i="2"/>
  <c r="AM3406" i="2"/>
  <c r="AM3401" i="2"/>
  <c r="AM3408" i="2"/>
  <c r="AH3307" i="2"/>
  <c r="AC3307" i="2" s="1"/>
  <c r="AM3403" i="2"/>
  <c r="AO3307" i="2"/>
  <c r="AK3307" i="2"/>
  <c r="AL3307" i="2" s="1"/>
  <c r="AM3409" i="2"/>
  <c r="AM3396" i="2"/>
  <c r="AI3307" i="2"/>
  <c r="AM3390" i="2"/>
  <c r="AM3411" i="2"/>
  <c r="AM3393" i="2"/>
  <c r="AK3283" i="2"/>
  <c r="AL3283" i="2" s="1"/>
  <c r="AO3374" i="2"/>
  <c r="AK3374" i="2"/>
  <c r="AL3374" i="2" s="1"/>
  <c r="AM3398" i="2"/>
  <c r="AK3413" i="2"/>
  <c r="AL3413" i="2" s="1"/>
  <c r="AJ3413" i="2"/>
  <c r="AI3413" i="2"/>
  <c r="AH3413" i="2"/>
  <c r="AC3413" i="2" s="1"/>
  <c r="AO3413" i="2"/>
  <c r="AI3388" i="2"/>
  <c r="AH3374" i="2"/>
  <c r="AC3374" i="2" s="1"/>
  <c r="AI3374" i="2"/>
  <c r="AK3352" i="2"/>
  <c r="AL3352" i="2" s="1"/>
  <c r="AJ3352" i="2"/>
  <c r="AI3352" i="2"/>
  <c r="AK3388" i="2"/>
  <c r="AL3388" i="2" s="1"/>
  <c r="AH3352" i="2"/>
  <c r="AC3352" i="2" s="1"/>
  <c r="AO3323" i="2"/>
  <c r="AC3392" i="2"/>
  <c r="AE3383" i="2"/>
  <c r="AJ3383" i="2" s="1"/>
  <c r="AM3397" i="2"/>
  <c r="AI3319" i="2"/>
  <c r="AM3405" i="2"/>
  <c r="AM3392" i="2"/>
  <c r="AM3394" i="2"/>
  <c r="AM3404" i="2"/>
  <c r="AI3375" i="2"/>
  <c r="AH3375" i="2"/>
  <c r="AC3375" i="2" s="1"/>
  <c r="AJ3375" i="2"/>
  <c r="AH3368" i="2"/>
  <c r="AC3368" i="2" s="1"/>
  <c r="AH3388" i="2"/>
  <c r="AC3388" i="2" s="1"/>
  <c r="AK3323" i="2"/>
  <c r="AL3323" i="2" s="1"/>
  <c r="AK3303" i="2"/>
  <c r="AL3303" i="2" s="1"/>
  <c r="AI3386" i="2"/>
  <c r="AK3287" i="2"/>
  <c r="AL3287" i="2" s="1"/>
  <c r="AJ3370" i="2"/>
  <c r="AK3375" i="2"/>
  <c r="AL3375" i="2" s="1"/>
  <c r="AH3370" i="2"/>
  <c r="AC3370" i="2" s="1"/>
  <c r="AO3359" i="2"/>
  <c r="AI3304" i="2"/>
  <c r="AI3359" i="2"/>
  <c r="AK3368" i="2"/>
  <c r="AL3368" i="2" s="1"/>
  <c r="AK3319" i="2"/>
  <c r="AL3319" i="2" s="1"/>
  <c r="AK3367" i="2"/>
  <c r="AL3367" i="2" s="1"/>
  <c r="AO3351" i="2"/>
  <c r="AH3351" i="2"/>
  <c r="AC3351" i="2" s="1"/>
  <c r="AK3284" i="2"/>
  <c r="AL3284" i="2" s="1"/>
  <c r="AO3319" i="2"/>
  <c r="AK3359" i="2"/>
  <c r="AL3359" i="2" s="1"/>
  <c r="AI3351" i="2"/>
  <c r="AJ3319" i="2"/>
  <c r="AK3337" i="2"/>
  <c r="AL3337" i="2" s="1"/>
  <c r="AH3372" i="2"/>
  <c r="AC3372" i="2" s="1"/>
  <c r="AJ3368" i="2"/>
  <c r="AI3323" i="2"/>
  <c r="AI3372" i="2"/>
  <c r="AO3279" i="2"/>
  <c r="AH3386" i="2"/>
  <c r="AC3386" i="2" s="1"/>
  <c r="AK3304" i="2"/>
  <c r="AL3304" i="2" s="1"/>
  <c r="AJ3329" i="2"/>
  <c r="AH3337" i="2"/>
  <c r="AC3337" i="2" s="1"/>
  <c r="AO3368" i="2"/>
  <c r="AH3323" i="2"/>
  <c r="AC3323" i="2" s="1"/>
  <c r="AO3370" i="2"/>
  <c r="AO3388" i="2"/>
  <c r="AK3350" i="2"/>
  <c r="AL3350" i="2" s="1"/>
  <c r="AH3308" i="2"/>
  <c r="AC3308" i="2" s="1"/>
  <c r="AO3350" i="2"/>
  <c r="AJ3367" i="2"/>
  <c r="AI3377" i="2"/>
  <c r="AK3377" i="2"/>
  <c r="AL3377" i="2" s="1"/>
  <c r="AH3287" i="2"/>
  <c r="AC3287" i="2" s="1"/>
  <c r="AH3349" i="2"/>
  <c r="AC3349" i="2" s="1"/>
  <c r="AH3350" i="2"/>
  <c r="AC3350" i="2" s="1"/>
  <c r="AO3386" i="2"/>
  <c r="AJ3377" i="2"/>
  <c r="AI3279" i="2"/>
  <c r="AO3377" i="2"/>
  <c r="AI3308" i="2"/>
  <c r="AH3358" i="2"/>
  <c r="AC3358" i="2" s="1"/>
  <c r="AK3386" i="2"/>
  <c r="AL3386" i="2" s="1"/>
  <c r="AK3276" i="2"/>
  <c r="AL3276" i="2" s="1"/>
  <c r="AH3275" i="2"/>
  <c r="AC3275" i="2" s="1"/>
  <c r="AO3276" i="2"/>
  <c r="AJ3304" i="2"/>
  <c r="AO3287" i="2"/>
  <c r="AO3372" i="2"/>
  <c r="AJ3373" i="2"/>
  <c r="AK3372" i="2"/>
  <c r="AL3372" i="2" s="1"/>
  <c r="AO3385" i="2"/>
  <c r="AK3312" i="2"/>
  <c r="AL3312" i="2" s="1"/>
  <c r="AO3304" i="2"/>
  <c r="AO3313" i="2"/>
  <c r="AJ3312" i="2"/>
  <c r="AI3312" i="2"/>
  <c r="AC3304" i="2"/>
  <c r="AO3365" i="2"/>
  <c r="AI3276" i="2"/>
  <c r="AJ3283" i="2"/>
  <c r="AO3335" i="2"/>
  <c r="AK3351" i="2"/>
  <c r="AL3351" i="2" s="1"/>
  <c r="AI3283" i="2"/>
  <c r="AH3365" i="2"/>
  <c r="AC3365" i="2" s="1"/>
  <c r="AO3349" i="2"/>
  <c r="AO3303" i="2"/>
  <c r="AO3367" i="2"/>
  <c r="AO3345" i="2"/>
  <c r="AH3359" i="2"/>
  <c r="AC3359" i="2" s="1"/>
  <c r="AK3381" i="2"/>
  <c r="AL3381" i="2" s="1"/>
  <c r="AK3336" i="2"/>
  <c r="AL3336" i="2" s="1"/>
  <c r="AK3370" i="2"/>
  <c r="AL3370" i="2" s="1"/>
  <c r="AO3356" i="2"/>
  <c r="AK3279" i="2"/>
  <c r="AL3279" i="2" s="1"/>
  <c r="AH3276" i="2"/>
  <c r="AC3276" i="2" s="1"/>
  <c r="AJ3317" i="2"/>
  <c r="AH3373" i="2"/>
  <c r="AC3373" i="2" s="1"/>
  <c r="AH3336" i="2"/>
  <c r="AC3336" i="2" s="1"/>
  <c r="AI3317" i="2"/>
  <c r="AO3317" i="2"/>
  <c r="AI3336" i="2"/>
  <c r="AK3356" i="2"/>
  <c r="AL3356" i="2" s="1"/>
  <c r="AO3336" i="2"/>
  <c r="AO3325" i="2"/>
  <c r="AI3324" i="2"/>
  <c r="AJ3303" i="2"/>
  <c r="AO3373" i="2"/>
  <c r="AH3303" i="2"/>
  <c r="AC3303" i="2" s="1"/>
  <c r="AI3329" i="2"/>
  <c r="AK3318" i="2"/>
  <c r="AL3318" i="2" s="1"/>
  <c r="AO3329" i="2"/>
  <c r="AI3318" i="2"/>
  <c r="AK3329" i="2"/>
  <c r="AL3329" i="2" s="1"/>
  <c r="AO3363" i="2"/>
  <c r="AJ3336" i="2"/>
  <c r="AK3317" i="2"/>
  <c r="AL3317" i="2" s="1"/>
  <c r="AK3373" i="2"/>
  <c r="AL3373" i="2" s="1"/>
  <c r="AJ3324" i="2"/>
  <c r="AI3344" i="2"/>
  <c r="AK3324" i="2"/>
  <c r="AL3324" i="2" s="1"/>
  <c r="AO3312" i="2"/>
  <c r="AJ3356" i="2"/>
  <c r="AJ3365" i="2"/>
  <c r="AO3305" i="2"/>
  <c r="AO3361" i="2"/>
  <c r="AJ3369" i="2"/>
  <c r="AH3385" i="2"/>
  <c r="AC3385" i="2" s="1"/>
  <c r="AK3365" i="2"/>
  <c r="AL3365" i="2" s="1"/>
  <c r="AK3369" i="2"/>
  <c r="AL3369" i="2" s="1"/>
  <c r="AI3385" i="2"/>
  <c r="AK3387" i="2"/>
  <c r="AL3387" i="2" s="1"/>
  <c r="AI3380" i="2"/>
  <c r="AJ3364" i="2"/>
  <c r="AO3371" i="2"/>
  <c r="AK3385" i="2"/>
  <c r="AL3385" i="2" s="1"/>
  <c r="AJ3287" i="2"/>
  <c r="AI3387" i="2"/>
  <c r="AO3366" i="2"/>
  <c r="AH3387" i="2"/>
  <c r="AC3387" i="2" s="1"/>
  <c r="AH3288" i="2"/>
  <c r="AC3288" i="2" s="1"/>
  <c r="AI3287" i="2"/>
  <c r="AI3358" i="2"/>
  <c r="AH3347" i="2"/>
  <c r="AC3347" i="2" s="1"/>
  <c r="AO3364" i="2"/>
  <c r="AK3380" i="2"/>
  <c r="AL3380" i="2" s="1"/>
  <c r="AO3302" i="2"/>
  <c r="AK3364" i="2"/>
  <c r="AL3364" i="2" s="1"/>
  <c r="AO3284" i="2"/>
  <c r="AK3340" i="2"/>
  <c r="AL3340" i="2" s="1"/>
  <c r="AI3364" i="2"/>
  <c r="AO3344" i="2"/>
  <c r="AI3291" i="2"/>
  <c r="AI3340" i="2"/>
  <c r="AH3295" i="2"/>
  <c r="AC3295" i="2" s="1"/>
  <c r="AI3382" i="2"/>
  <c r="AH3279" i="2"/>
  <c r="AC3279" i="2" s="1"/>
  <c r="AH3382" i="2"/>
  <c r="AC3382" i="2" s="1"/>
  <c r="AK3290" i="2"/>
  <c r="AL3290" i="2" s="1"/>
  <c r="AJ3382" i="2"/>
  <c r="AK3315" i="2"/>
  <c r="AL3315" i="2" s="1"/>
  <c r="AJ3348" i="2"/>
  <c r="AK3285" i="2"/>
  <c r="AL3285" i="2" s="1"/>
  <c r="AI3275" i="2"/>
  <c r="AI3325" i="2"/>
  <c r="AK3325" i="2"/>
  <c r="AL3325" i="2" s="1"/>
  <c r="AI3343" i="2"/>
  <c r="AK3328" i="2"/>
  <c r="AL3328" i="2" s="1"/>
  <c r="AH3357" i="2"/>
  <c r="AC3357" i="2" s="1"/>
  <c r="AO3290" i="2"/>
  <c r="AJ3313" i="2"/>
  <c r="AJ3337" i="2"/>
  <c r="AI3284" i="2"/>
  <c r="AO3337" i="2"/>
  <c r="AH3362" i="2"/>
  <c r="AC3362" i="2" s="1"/>
  <c r="AK3382" i="2"/>
  <c r="AL3382" i="2" s="1"/>
  <c r="AO3315" i="2"/>
  <c r="AI3350" i="2"/>
  <c r="AH3367" i="2"/>
  <c r="AC3367" i="2" s="1"/>
  <c r="AH3313" i="2"/>
  <c r="AC3313" i="2" s="1"/>
  <c r="AK3313" i="2"/>
  <c r="AL3313" i="2" s="1"/>
  <c r="AH3340" i="2"/>
  <c r="AC3340" i="2" s="1"/>
  <c r="AK3302" i="2"/>
  <c r="AL3302" i="2" s="1"/>
  <c r="AI3376" i="2"/>
  <c r="AK3291" i="2"/>
  <c r="AL3291" i="2" s="1"/>
  <c r="AJ3340" i="2"/>
  <c r="AK3384" i="2"/>
  <c r="AL3384" i="2" s="1"/>
  <c r="AI3290" i="2"/>
  <c r="AJ3325" i="2"/>
  <c r="AJ3290" i="2"/>
  <c r="AH3325" i="2"/>
  <c r="AC3325" i="2" s="1"/>
  <c r="AH3344" i="2"/>
  <c r="AC3344" i="2" s="1"/>
  <c r="AH3363" i="2"/>
  <c r="AC3363" i="2" s="1"/>
  <c r="AJ3275" i="2"/>
  <c r="AK3343" i="2"/>
  <c r="AL3343" i="2" s="1"/>
  <c r="AK3275" i="2"/>
  <c r="AL3275" i="2" s="1"/>
  <c r="AK3320" i="2"/>
  <c r="AL3320" i="2" s="1"/>
  <c r="AK3308" i="2"/>
  <c r="AL3308" i="2" s="1"/>
  <c r="AH3284" i="2"/>
  <c r="AC3284" i="2" s="1"/>
  <c r="AO3324" i="2"/>
  <c r="AO3342" i="2"/>
  <c r="AK3344" i="2"/>
  <c r="AL3344" i="2" s="1"/>
  <c r="AO3331" i="2"/>
  <c r="AO3308" i="2"/>
  <c r="AJ3349" i="2"/>
  <c r="AH3305" i="2"/>
  <c r="AC3305" i="2" s="1"/>
  <c r="AI3299" i="2"/>
  <c r="AJ3284" i="2"/>
  <c r="AH3320" i="2"/>
  <c r="AC3320" i="2" s="1"/>
  <c r="AO3322" i="2"/>
  <c r="AO3320" i="2"/>
  <c r="AO3362" i="2"/>
  <c r="AH3311" i="2"/>
  <c r="AC3311" i="2" s="1"/>
  <c r="AO3357" i="2"/>
  <c r="AO3299" i="2"/>
  <c r="AK3371" i="2"/>
  <c r="AL3371" i="2" s="1"/>
  <c r="AH3299" i="2"/>
  <c r="AC3299" i="2" s="1"/>
  <c r="AI3371" i="2"/>
  <c r="AH3380" i="2"/>
  <c r="AC3380" i="2" s="1"/>
  <c r="AK3299" i="2"/>
  <c r="AL3299" i="2" s="1"/>
  <c r="AJ3320" i="2"/>
  <c r="AI3347" i="2"/>
  <c r="AI3320" i="2"/>
  <c r="AO3332" i="2"/>
  <c r="AH3335" i="2"/>
  <c r="AC3335" i="2" s="1"/>
  <c r="AO3316" i="2"/>
  <c r="AK3305" i="2"/>
  <c r="AL3305" i="2" s="1"/>
  <c r="AJ3357" i="2"/>
  <c r="AO3347" i="2"/>
  <c r="AI3305" i="2"/>
  <c r="AH3361" i="2"/>
  <c r="AC3361" i="2" s="1"/>
  <c r="AK3347" i="2"/>
  <c r="AL3347" i="2" s="1"/>
  <c r="AI3322" i="2"/>
  <c r="AK3357" i="2"/>
  <c r="AL3357" i="2" s="1"/>
  <c r="AH3371" i="2"/>
  <c r="AC3371" i="2" s="1"/>
  <c r="AO3380" i="2"/>
  <c r="AI3378" i="2"/>
  <c r="AO3334" i="2"/>
  <c r="AK3349" i="2"/>
  <c r="AL3349" i="2" s="1"/>
  <c r="AH3316" i="2"/>
  <c r="AC3316" i="2" s="1"/>
  <c r="AI3335" i="2"/>
  <c r="AK3316" i="2"/>
  <c r="AL3316" i="2" s="1"/>
  <c r="AJ3361" i="2"/>
  <c r="AH3315" i="2"/>
  <c r="AC3315" i="2" s="1"/>
  <c r="AH3378" i="2"/>
  <c r="AC3378" i="2" s="1"/>
  <c r="AO3306" i="2"/>
  <c r="AK3362" i="2"/>
  <c r="AL3362" i="2" s="1"/>
  <c r="AH3343" i="2"/>
  <c r="AC3343" i="2" s="1"/>
  <c r="AK3322" i="2"/>
  <c r="AL3322" i="2" s="1"/>
  <c r="AK3335" i="2"/>
  <c r="AL3335" i="2" s="1"/>
  <c r="AJ3316" i="2"/>
  <c r="AK3361" i="2"/>
  <c r="AL3361" i="2" s="1"/>
  <c r="AK3311" i="2"/>
  <c r="AL3311" i="2" s="1"/>
  <c r="AI3315" i="2"/>
  <c r="AO3376" i="2"/>
  <c r="AO3378" i="2"/>
  <c r="AH3376" i="2"/>
  <c r="AC3376" i="2" s="1"/>
  <c r="AK3358" i="2"/>
  <c r="AL3358" i="2" s="1"/>
  <c r="AI3362" i="2"/>
  <c r="AH3322" i="2"/>
  <c r="AC3322" i="2" s="1"/>
  <c r="AK3378" i="2"/>
  <c r="AL3378" i="2" s="1"/>
  <c r="AO3358" i="2"/>
  <c r="AO3387" i="2"/>
  <c r="AK3376" i="2"/>
  <c r="AL3376" i="2" s="1"/>
  <c r="AJ3384" i="2"/>
  <c r="AI3384" i="2"/>
  <c r="AO3384" i="2"/>
  <c r="AO3381" i="2"/>
  <c r="AI3381" i="2"/>
  <c r="AH3381" i="2"/>
  <c r="AC3381" i="2" s="1"/>
  <c r="AH3384" i="2"/>
  <c r="AC3384" i="2" s="1"/>
  <c r="AJ3381" i="2"/>
  <c r="AK3379" i="2"/>
  <c r="AL3379" i="2" s="1"/>
  <c r="AH3379" i="2"/>
  <c r="AC3379" i="2" s="1"/>
  <c r="AI3379" i="2"/>
  <c r="AJ3379" i="2"/>
  <c r="AH3369" i="2"/>
  <c r="AC3369" i="2" s="1"/>
  <c r="AO3369" i="2"/>
  <c r="AJ3354" i="2"/>
  <c r="AI3354" i="2"/>
  <c r="AH3321" i="2"/>
  <c r="AC3321" i="2" s="1"/>
  <c r="AK3321" i="2"/>
  <c r="AL3321" i="2" s="1"/>
  <c r="AO3280" i="2"/>
  <c r="AJ3321" i="2"/>
  <c r="AO3301" i="2"/>
  <c r="AO3288" i="2"/>
  <c r="AK3331" i="2"/>
  <c r="AL3331" i="2" s="1"/>
  <c r="AI3331" i="2"/>
  <c r="AH3285" i="2"/>
  <c r="AC3285" i="2" s="1"/>
  <c r="AH3333" i="2"/>
  <c r="AC3333" i="2" s="1"/>
  <c r="AI3288" i="2"/>
  <c r="AK3288" i="2"/>
  <c r="AL3288" i="2" s="1"/>
  <c r="AO3328" i="2"/>
  <c r="AO3292" i="2"/>
  <c r="AO3296" i="2"/>
  <c r="AK3292" i="2"/>
  <c r="AL3292" i="2" s="1"/>
  <c r="AO3283" i="2"/>
  <c r="AK3354" i="2"/>
  <c r="AL3354" i="2" s="1"/>
  <c r="AO3355" i="2"/>
  <c r="AI3302" i="2"/>
  <c r="AO3333" i="2"/>
  <c r="AJ3333" i="2"/>
  <c r="AC3294" i="2"/>
  <c r="AH3341" i="2"/>
  <c r="AC3341" i="2" s="1"/>
  <c r="AC3355" i="2"/>
  <c r="AJ3332" i="2"/>
  <c r="AH3283" i="2"/>
  <c r="AC3283" i="2" s="1"/>
  <c r="AK3333" i="2"/>
  <c r="AL3333" i="2" s="1"/>
  <c r="AH3318" i="2"/>
  <c r="AC3318" i="2" s="1"/>
  <c r="AJ3328" i="2"/>
  <c r="AI3332" i="2"/>
  <c r="AJ3327" i="2"/>
  <c r="AO3294" i="2"/>
  <c r="AH3339" i="2"/>
  <c r="AC3339" i="2" s="1"/>
  <c r="AJ3318" i="2"/>
  <c r="AK3327" i="2"/>
  <c r="AL3327" i="2" s="1"/>
  <c r="AI3328" i="2"/>
  <c r="AO3327" i="2"/>
  <c r="AK3332" i="2"/>
  <c r="AL3332" i="2" s="1"/>
  <c r="AI3327" i="2"/>
  <c r="AK3296" i="2"/>
  <c r="AL3296" i="2" s="1"/>
  <c r="AJ3297" i="2"/>
  <c r="AO3291" i="2"/>
  <c r="AJ3363" i="2"/>
  <c r="AK3339" i="2"/>
  <c r="AL3339" i="2" s="1"/>
  <c r="AI3295" i="2"/>
  <c r="AH3332" i="2"/>
  <c r="AC3332" i="2" s="1"/>
  <c r="AI3280" i="2"/>
  <c r="AO3281" i="2"/>
  <c r="AO3360" i="2"/>
  <c r="AO3321" i="2"/>
  <c r="AK3297" i="2"/>
  <c r="AL3297" i="2" s="1"/>
  <c r="AH3297" i="2"/>
  <c r="AC3297" i="2" s="1"/>
  <c r="AO3297" i="2"/>
  <c r="AJ3280" i="2"/>
  <c r="AK3363" i="2"/>
  <c r="AL3363" i="2" s="1"/>
  <c r="AI3339" i="2"/>
  <c r="AK3300" i="2"/>
  <c r="AL3300" i="2" s="1"/>
  <c r="AO3330" i="2"/>
  <c r="AH3348" i="2"/>
  <c r="AC3348" i="2" s="1"/>
  <c r="AI3292" i="2"/>
  <c r="AJ3292" i="2"/>
  <c r="AO3298" i="2"/>
  <c r="AO3346" i="2"/>
  <c r="AO3285" i="2"/>
  <c r="AJ3285" i="2"/>
  <c r="AK3280" i="2"/>
  <c r="AL3280" i="2" s="1"/>
  <c r="AO3300" i="2"/>
  <c r="AI3363" i="2"/>
  <c r="AH3330" i="2"/>
  <c r="AC3330" i="2" s="1"/>
  <c r="AJ3300" i="2"/>
  <c r="AK3330" i="2"/>
  <c r="AL3330" i="2" s="1"/>
  <c r="AJ3355" i="2"/>
  <c r="AI3355" i="2"/>
  <c r="AJ3278" i="2"/>
  <c r="AK3278" i="2"/>
  <c r="AL3278" i="2" s="1"/>
  <c r="AK3295" i="2"/>
  <c r="AL3295" i="2" s="1"/>
  <c r="AK3281" i="2"/>
  <c r="AL3281" i="2" s="1"/>
  <c r="AO3295" i="2"/>
  <c r="AH3300" i="2"/>
  <c r="AC3300" i="2" s="1"/>
  <c r="AJ3330" i="2"/>
  <c r="AK3355" i="2"/>
  <c r="AL3355" i="2" s="1"/>
  <c r="AH3331" i="2"/>
  <c r="AC3331" i="2" s="1"/>
  <c r="AH3286" i="2"/>
  <c r="AC3286" i="2" s="1"/>
  <c r="AI3286" i="2"/>
  <c r="AC3278" i="2"/>
  <c r="AI3285" i="2"/>
  <c r="AO3311" i="2"/>
  <c r="AI3281" i="2"/>
  <c r="AO3354" i="2"/>
  <c r="AO3310" i="2"/>
  <c r="AI3278" i="2"/>
  <c r="AI3296" i="2"/>
  <c r="AH3296" i="2"/>
  <c r="AC3296" i="2" s="1"/>
  <c r="AJ3294" i="2"/>
  <c r="AI3294" i="2"/>
  <c r="AK3294" i="2"/>
  <c r="AL3294" i="2" s="1"/>
  <c r="AJ3311" i="2"/>
  <c r="AH3366" i="2"/>
  <c r="AC3366" i="2" s="1"/>
  <c r="AC3291" i="2"/>
  <c r="AJ3291" i="2"/>
  <c r="AJ3339" i="2"/>
  <c r="AI3366" i="2"/>
  <c r="AO3286" i="2"/>
  <c r="AK3286" i="2"/>
  <c r="AL3286" i="2" s="1"/>
  <c r="AI3348" i="2"/>
  <c r="AK3348" i="2"/>
  <c r="AL3348" i="2" s="1"/>
  <c r="AJ3281" i="2"/>
  <c r="AH3328" i="2"/>
  <c r="AC3328" i="2" s="1"/>
  <c r="AO3343" i="2"/>
  <c r="AK3366" i="2"/>
  <c r="AL3366" i="2" s="1"/>
  <c r="AI3356" i="2"/>
  <c r="AH3356" i="2"/>
  <c r="AC3356" i="2" s="1"/>
  <c r="AO3278" i="2"/>
  <c r="AH3302" i="2"/>
  <c r="AC3302" i="2" s="1"/>
  <c r="AI3309" i="2"/>
  <c r="AK3309" i="2"/>
  <c r="AL3309" i="2" s="1"/>
  <c r="AJ3309" i="2"/>
  <c r="AO3309" i="2"/>
  <c r="AC3346" i="2"/>
  <c r="AI3346" i="2"/>
  <c r="AJ3346" i="2"/>
  <c r="AK3346" i="2"/>
  <c r="AL3346" i="2" s="1"/>
  <c r="AI3301" i="2"/>
  <c r="AK3301" i="2"/>
  <c r="AL3301" i="2" s="1"/>
  <c r="AC3301" i="2"/>
  <c r="AJ3301" i="2"/>
  <c r="AK3334" i="2"/>
  <c r="AL3334" i="2" s="1"/>
  <c r="AJ3334" i="2"/>
  <c r="AH3334" i="2"/>
  <c r="AC3334" i="2" s="1"/>
  <c r="AI3334" i="2"/>
  <c r="AI3293" i="2"/>
  <c r="AK3293" i="2"/>
  <c r="AL3293" i="2" s="1"/>
  <c r="AJ3293" i="2"/>
  <c r="AO3293" i="2"/>
  <c r="AI3277" i="2"/>
  <c r="AK3277" i="2"/>
  <c r="AL3277" i="2" s="1"/>
  <c r="AJ3277" i="2"/>
  <c r="AI3326" i="2"/>
  <c r="AK3326" i="2"/>
  <c r="AL3326" i="2" s="1"/>
  <c r="AJ3326" i="2"/>
  <c r="AH3326" i="2"/>
  <c r="AC3326" i="2" s="1"/>
  <c r="AH3277" i="2"/>
  <c r="AC3277" i="2" s="1"/>
  <c r="AI3345" i="2"/>
  <c r="AK3345" i="2"/>
  <c r="AL3345" i="2" s="1"/>
  <c r="AJ3345" i="2"/>
  <c r="AI3342" i="2"/>
  <c r="AJ3342" i="2"/>
  <c r="AK3342" i="2"/>
  <c r="AL3342" i="2" s="1"/>
  <c r="AC3306" i="2"/>
  <c r="AI3306" i="2"/>
  <c r="AJ3306" i="2"/>
  <c r="AK3306" i="2"/>
  <c r="AL3306" i="2" s="1"/>
  <c r="AH3342" i="2"/>
  <c r="AC3342" i="2" s="1"/>
  <c r="AI3289" i="2"/>
  <c r="AK3289" i="2"/>
  <c r="AL3289" i="2" s="1"/>
  <c r="AC3289" i="2"/>
  <c r="AJ3289" i="2"/>
  <c r="AO3289" i="2"/>
  <c r="AJ3360" i="2"/>
  <c r="AI3360" i="2"/>
  <c r="AK3360" i="2"/>
  <c r="AL3360" i="2" s="1"/>
  <c r="AC3360" i="2"/>
  <c r="AH3309" i="2"/>
  <c r="AC3309" i="2" s="1"/>
  <c r="AC3310" i="2"/>
  <c r="AI3310" i="2"/>
  <c r="AK3310" i="2"/>
  <c r="AL3310" i="2" s="1"/>
  <c r="AJ3310" i="2"/>
  <c r="AH3338" i="2"/>
  <c r="AC3338" i="2" s="1"/>
  <c r="AJ3338" i="2"/>
  <c r="AI3338" i="2"/>
  <c r="AK3338" i="2"/>
  <c r="AL3338" i="2" s="1"/>
  <c r="AO3338" i="2"/>
  <c r="AH3293" i="2"/>
  <c r="AC3293" i="2" s="1"/>
  <c r="AC3298" i="2"/>
  <c r="AJ3298" i="2"/>
  <c r="AI3298" i="2"/>
  <c r="AK3298" i="2"/>
  <c r="AL3298" i="2" s="1"/>
  <c r="AC3314" i="2"/>
  <c r="AI3314" i="2"/>
  <c r="AO3314" i="2"/>
  <c r="AJ3314" i="2"/>
  <c r="AK3314" i="2"/>
  <c r="AL3314" i="2" s="1"/>
  <c r="AI3353" i="2"/>
  <c r="AK3353" i="2"/>
  <c r="AL3353" i="2" s="1"/>
  <c r="AJ3353" i="2"/>
  <c r="AO3353" i="2"/>
  <c r="AC3353" i="2"/>
  <c r="AI3341" i="2"/>
  <c r="AK3341" i="2"/>
  <c r="AL3341" i="2" s="1"/>
  <c r="AJ3341" i="2"/>
  <c r="AH3345" i="2"/>
  <c r="AC3345" i="2" s="1"/>
  <c r="AI3282" i="2"/>
  <c r="AJ3282" i="2"/>
  <c r="AK3282" i="2"/>
  <c r="AL3282" i="2" s="1"/>
  <c r="AH3282" i="2"/>
  <c r="AC3282" i="2" s="1"/>
  <c r="AH3383" i="2" l="1"/>
  <c r="AC3383" i="2" s="1"/>
  <c r="AM3307" i="2"/>
  <c r="AM3374" i="2"/>
  <c r="AO3383" i="2"/>
  <c r="AM3352" i="2"/>
  <c r="AM3388" i="2"/>
  <c r="AM3359" i="2"/>
  <c r="AM3413" i="2"/>
  <c r="AK3383" i="2"/>
  <c r="AL3383" i="2" s="1"/>
  <c r="AI3383" i="2"/>
  <c r="AM3383" i="2" s="1"/>
  <c r="AM3367" i="2"/>
  <c r="AM3372" i="2"/>
  <c r="AM3312" i="2"/>
  <c r="AM3303" i="2"/>
  <c r="AM3386" i="2"/>
  <c r="AM3319" i="2"/>
  <c r="AM3323" i="2"/>
  <c r="AM3304" i="2"/>
  <c r="AM3375" i="2"/>
  <c r="AM3276" i="2"/>
  <c r="AM3308" i="2"/>
  <c r="AM3373" i="2"/>
  <c r="AM3337" i="2"/>
  <c r="AM3283" i="2"/>
  <c r="AM3351" i="2"/>
  <c r="AM3368" i="2"/>
  <c r="AM3370" i="2"/>
  <c r="AM3287" i="2"/>
  <c r="AM3331" i="2"/>
  <c r="AM3362" i="2"/>
  <c r="AM3358" i="2"/>
  <c r="AM3279" i="2"/>
  <c r="AM3377" i="2"/>
  <c r="AM3369" i="2"/>
  <c r="AM3343" i="2"/>
  <c r="AM3364" i="2"/>
  <c r="AM3324" i="2"/>
  <c r="AM3344" i="2"/>
  <c r="AM3350" i="2"/>
  <c r="AM3336" i="2"/>
  <c r="AM3365" i="2"/>
  <c r="AM3311" i="2"/>
  <c r="AM3329" i="2"/>
  <c r="AM3340" i="2"/>
  <c r="AM3387" i="2"/>
  <c r="AM3361" i="2"/>
  <c r="AM3316" i="2"/>
  <c r="AM3385" i="2"/>
  <c r="AM3380" i="2"/>
  <c r="AM3317" i="2"/>
  <c r="AM3275" i="2"/>
  <c r="AM3355" i="2"/>
  <c r="AM3288" i="2"/>
  <c r="AM3297" i="2"/>
  <c r="AM3318" i="2"/>
  <c r="AM3278" i="2"/>
  <c r="AM3332" i="2"/>
  <c r="AM3376" i="2"/>
  <c r="AM3382" i="2"/>
  <c r="AM3328" i="2"/>
  <c r="AM3354" i="2"/>
  <c r="AM3321" i="2"/>
  <c r="AM3347" i="2"/>
  <c r="AM3290" i="2"/>
  <c r="AM3296" i="2"/>
  <c r="AM3315" i="2"/>
  <c r="AM3356" i="2"/>
  <c r="AM3292" i="2"/>
  <c r="AM3313" i="2"/>
  <c r="AM3322" i="2"/>
  <c r="AM3305" i="2"/>
  <c r="AM3291" i="2"/>
  <c r="AM3325" i="2"/>
  <c r="AM3320" i="2"/>
  <c r="AM3284" i="2"/>
  <c r="AM3371" i="2"/>
  <c r="AM3357" i="2"/>
  <c r="AM3335" i="2"/>
  <c r="AM3333" i="2"/>
  <c r="AM3349" i="2"/>
  <c r="AM3302" i="2"/>
  <c r="AM3378" i="2"/>
  <c r="AM3299" i="2"/>
  <c r="AM3363" i="2"/>
  <c r="AM3339" i="2"/>
  <c r="AM3295" i="2"/>
  <c r="AM3326" i="2"/>
  <c r="AM3381" i="2"/>
  <c r="AM3384" i="2"/>
  <c r="AM3379" i="2"/>
  <c r="AM3281" i="2"/>
  <c r="AM3327" i="2"/>
  <c r="AM3280" i="2"/>
  <c r="AM3300" i="2"/>
  <c r="AM3309" i="2"/>
  <c r="AM3345" i="2"/>
  <c r="AM3338" i="2"/>
  <c r="AM3285" i="2"/>
  <c r="AM3282" i="2"/>
  <c r="AM3346" i="2"/>
  <c r="AM3348" i="2"/>
  <c r="AM3294" i="2"/>
  <c r="AM3330" i="2"/>
  <c r="AM3277" i="2"/>
  <c r="AM3298" i="2"/>
  <c r="AM3310" i="2"/>
  <c r="AM3301" i="2"/>
  <c r="AM3293" i="2"/>
  <c r="AM3353" i="2"/>
  <c r="AM3366" i="2"/>
  <c r="AM3306" i="2"/>
  <c r="AM3341" i="2"/>
  <c r="AM3334" i="2"/>
  <c r="AM3286" i="2"/>
  <c r="AM3360" i="2"/>
  <c r="AM3289" i="2"/>
  <c r="AM3342" i="2"/>
  <c r="AM3314" i="2"/>
  <c r="AG3274" i="2" l="1"/>
  <c r="AF3274" i="2"/>
  <c r="Z3274" i="2"/>
  <c r="X3274" i="2"/>
  <c r="W3274" i="2"/>
  <c r="S3274" i="2"/>
  <c r="Q3274" i="2"/>
  <c r="Y3274" i="2" s="1"/>
  <c r="K3274" i="2"/>
  <c r="L3274" i="2" s="1"/>
  <c r="K3258" i="2"/>
  <c r="L3258" i="2" s="1"/>
  <c r="K3261" i="2"/>
  <c r="L3261" i="2" s="1"/>
  <c r="K3262" i="2"/>
  <c r="L3262" i="2" s="1"/>
  <c r="K3264" i="2"/>
  <c r="L3264" i="2" s="1"/>
  <c r="K3266" i="2"/>
  <c r="L3266" i="2" s="1"/>
  <c r="K3267" i="2"/>
  <c r="L3267" i="2" s="1"/>
  <c r="K3269" i="2"/>
  <c r="L3269" i="2" s="1"/>
  <c r="K3273" i="2"/>
  <c r="L3273" i="2" s="1"/>
  <c r="K3254" i="2"/>
  <c r="L3254" i="2" s="1"/>
  <c r="Q3254" i="2"/>
  <c r="Y3254" i="2" s="1"/>
  <c r="S3254" i="2"/>
  <c r="W3254" i="2"/>
  <c r="X3254" i="2"/>
  <c r="Z3254" i="2"/>
  <c r="AN3254" i="2" s="1"/>
  <c r="AF3254" i="2"/>
  <c r="AG3254" i="2"/>
  <c r="K3255" i="2"/>
  <c r="L3255" i="2" s="1"/>
  <c r="Q3255" i="2"/>
  <c r="Y3255" i="2" s="1"/>
  <c r="S3255" i="2"/>
  <c r="W3255" i="2"/>
  <c r="X3255" i="2"/>
  <c r="Z3255" i="2"/>
  <c r="AN3255" i="2" s="1"/>
  <c r="AF3255" i="2"/>
  <c r="AG3255" i="2"/>
  <c r="K3256" i="2"/>
  <c r="L3256" i="2" s="1"/>
  <c r="Q3256" i="2"/>
  <c r="Y3256" i="2" s="1"/>
  <c r="S3256" i="2"/>
  <c r="W3256" i="2"/>
  <c r="X3256" i="2"/>
  <c r="Z3256" i="2"/>
  <c r="AN3256" i="2" s="1"/>
  <c r="AF3256" i="2"/>
  <c r="AG3256" i="2"/>
  <c r="K3257" i="2"/>
  <c r="L3257" i="2" s="1"/>
  <c r="Q3257" i="2"/>
  <c r="S3257" i="2"/>
  <c r="W3257" i="2"/>
  <c r="X3257" i="2"/>
  <c r="Z3257" i="2"/>
  <c r="AN3257" i="2" s="1"/>
  <c r="AF3257" i="2"/>
  <c r="AG3257" i="2"/>
  <c r="Q3258" i="2"/>
  <c r="Y3258" i="2" s="1"/>
  <c r="S3258" i="2"/>
  <c r="W3258" i="2"/>
  <c r="X3258" i="2"/>
  <c r="Z3258" i="2"/>
  <c r="AN3258" i="2" s="1"/>
  <c r="AF3258" i="2"/>
  <c r="AG3258" i="2"/>
  <c r="K3259" i="2"/>
  <c r="L3259" i="2" s="1"/>
  <c r="Q3259" i="2"/>
  <c r="Y3259" i="2" s="1"/>
  <c r="S3259" i="2"/>
  <c r="W3259" i="2"/>
  <c r="X3259" i="2"/>
  <c r="Z3259" i="2"/>
  <c r="AN3259" i="2" s="1"/>
  <c r="AF3259" i="2"/>
  <c r="AG3259" i="2"/>
  <c r="K3260" i="2"/>
  <c r="L3260" i="2" s="1"/>
  <c r="Q3260" i="2"/>
  <c r="Y3260" i="2" s="1"/>
  <c r="S3260" i="2"/>
  <c r="W3260" i="2"/>
  <c r="X3260" i="2"/>
  <c r="Z3260" i="2"/>
  <c r="AN3260" i="2" s="1"/>
  <c r="AF3260" i="2"/>
  <c r="AG3260" i="2"/>
  <c r="Q3261" i="2"/>
  <c r="Y3261" i="2" s="1"/>
  <c r="S3261" i="2"/>
  <c r="W3261" i="2"/>
  <c r="X3261" i="2"/>
  <c r="Z3261" i="2"/>
  <c r="AN3261" i="2" s="1"/>
  <c r="AF3261" i="2"/>
  <c r="AG3261" i="2"/>
  <c r="Q3262" i="2"/>
  <c r="Y3262" i="2" s="1"/>
  <c r="S3262" i="2"/>
  <c r="W3262" i="2"/>
  <c r="X3262" i="2"/>
  <c r="Z3262" i="2"/>
  <c r="AN3262" i="2" s="1"/>
  <c r="AF3262" i="2"/>
  <c r="AG3262" i="2"/>
  <c r="K3263" i="2"/>
  <c r="L3263" i="2" s="1"/>
  <c r="Q3263" i="2"/>
  <c r="Y3263" i="2" s="1"/>
  <c r="S3263" i="2"/>
  <c r="W3263" i="2"/>
  <c r="X3263" i="2"/>
  <c r="Z3263" i="2"/>
  <c r="AN3263" i="2" s="1"/>
  <c r="AF3263" i="2"/>
  <c r="AG3263" i="2"/>
  <c r="Q3264" i="2"/>
  <c r="Y3264" i="2" s="1"/>
  <c r="S3264" i="2"/>
  <c r="W3264" i="2"/>
  <c r="X3264" i="2"/>
  <c r="Z3264" i="2"/>
  <c r="AN3264" i="2" s="1"/>
  <c r="AF3264" i="2"/>
  <c r="AG3264" i="2"/>
  <c r="K3265" i="2"/>
  <c r="L3265" i="2" s="1"/>
  <c r="Q3265" i="2"/>
  <c r="Y3265" i="2" s="1"/>
  <c r="S3265" i="2"/>
  <c r="W3265" i="2"/>
  <c r="X3265" i="2"/>
  <c r="Z3265" i="2"/>
  <c r="AN3265" i="2" s="1"/>
  <c r="AF3265" i="2"/>
  <c r="AG3265" i="2"/>
  <c r="Q3266" i="2"/>
  <c r="Y3266" i="2" s="1"/>
  <c r="S3266" i="2"/>
  <c r="W3266" i="2"/>
  <c r="X3266" i="2"/>
  <c r="Z3266" i="2"/>
  <c r="AN3266" i="2" s="1"/>
  <c r="AF3266" i="2"/>
  <c r="AG3266" i="2"/>
  <c r="Q3267" i="2"/>
  <c r="Y3267" i="2" s="1"/>
  <c r="S3267" i="2"/>
  <c r="W3267" i="2"/>
  <c r="X3267" i="2"/>
  <c r="Z3267" i="2"/>
  <c r="AN3267" i="2" s="1"/>
  <c r="AF3267" i="2"/>
  <c r="AG3267" i="2"/>
  <c r="K3268" i="2"/>
  <c r="L3268" i="2" s="1"/>
  <c r="Q3268" i="2"/>
  <c r="Y3268" i="2" s="1"/>
  <c r="S3268" i="2"/>
  <c r="W3268" i="2"/>
  <c r="X3268" i="2"/>
  <c r="Z3268" i="2"/>
  <c r="AF3268" i="2"/>
  <c r="AG3268" i="2"/>
  <c r="Q3269" i="2"/>
  <c r="Y3269" i="2" s="1"/>
  <c r="S3269" i="2"/>
  <c r="W3269" i="2"/>
  <c r="X3269" i="2"/>
  <c r="Z3269" i="2"/>
  <c r="AN3269" i="2" s="1"/>
  <c r="AF3269" i="2"/>
  <c r="AG3269" i="2"/>
  <c r="K3270" i="2"/>
  <c r="L3270" i="2" s="1"/>
  <c r="Q3270" i="2"/>
  <c r="Y3270" i="2" s="1"/>
  <c r="S3270" i="2"/>
  <c r="W3270" i="2"/>
  <c r="X3270" i="2"/>
  <c r="Z3270" i="2"/>
  <c r="AN3270" i="2" s="1"/>
  <c r="AF3270" i="2"/>
  <c r="AG3270" i="2"/>
  <c r="K3271" i="2"/>
  <c r="L3271" i="2" s="1"/>
  <c r="Q3271" i="2"/>
  <c r="Y3271" i="2" s="1"/>
  <c r="S3271" i="2"/>
  <c r="W3271" i="2"/>
  <c r="X3271" i="2"/>
  <c r="Z3271" i="2"/>
  <c r="AN3271" i="2" s="1"/>
  <c r="AF3271" i="2"/>
  <c r="AG3271" i="2"/>
  <c r="K3272" i="2"/>
  <c r="L3272" i="2" s="1"/>
  <c r="Q3272" i="2"/>
  <c r="Y3272" i="2" s="1"/>
  <c r="S3272" i="2"/>
  <c r="W3272" i="2"/>
  <c r="X3272" i="2"/>
  <c r="Z3272" i="2"/>
  <c r="AN3272" i="2" s="1"/>
  <c r="AF3272" i="2"/>
  <c r="AG3272" i="2"/>
  <c r="Q3273" i="2"/>
  <c r="Y3273" i="2" s="1"/>
  <c r="S3273" i="2"/>
  <c r="W3273" i="2"/>
  <c r="X3273" i="2"/>
  <c r="Z3273" i="2"/>
  <c r="AN3273" i="2" s="1"/>
  <c r="AF3273" i="2"/>
  <c r="AG3273" i="2"/>
  <c r="K3160" i="2"/>
  <c r="L3160" i="2" s="1"/>
  <c r="AI3160" i="2" s="1"/>
  <c r="S3160" i="2"/>
  <c r="W3160" i="2"/>
  <c r="Y3160" i="2"/>
  <c r="Z3160" i="2"/>
  <c r="AN3160" i="2" s="1"/>
  <c r="AF3160" i="2"/>
  <c r="AG3160" i="2"/>
  <c r="AJ3160" i="2"/>
  <c r="K3161" i="2"/>
  <c r="L3161" i="2" s="1"/>
  <c r="AI3161" i="2" s="1"/>
  <c r="S3161" i="2"/>
  <c r="W3161" i="2"/>
  <c r="Y3161" i="2"/>
  <c r="Z3161" i="2"/>
  <c r="AF3161" i="2"/>
  <c r="AG3161" i="2"/>
  <c r="AJ3161" i="2"/>
  <c r="K3162" i="2"/>
  <c r="L3162" i="2" s="1"/>
  <c r="AI3162" i="2" s="1"/>
  <c r="S3162" i="2"/>
  <c r="W3162" i="2"/>
  <c r="Y3162" i="2"/>
  <c r="Z3162" i="2"/>
  <c r="AF3162" i="2"/>
  <c r="AG3162" i="2"/>
  <c r="AJ3162" i="2"/>
  <c r="K3163" i="2"/>
  <c r="L3163" i="2" s="1"/>
  <c r="AI3163" i="2" s="1"/>
  <c r="S3163" i="2"/>
  <c r="W3163" i="2"/>
  <c r="Y3163" i="2"/>
  <c r="Z3163" i="2"/>
  <c r="AN3163" i="2" s="1"/>
  <c r="AF3163" i="2"/>
  <c r="AG3163" i="2"/>
  <c r="AJ3163" i="2"/>
  <c r="K3164" i="2"/>
  <c r="L3164" i="2" s="1"/>
  <c r="AI3164" i="2" s="1"/>
  <c r="S3164" i="2"/>
  <c r="W3164" i="2"/>
  <c r="Y3164" i="2"/>
  <c r="Z3164" i="2"/>
  <c r="AN3164" i="2" s="1"/>
  <c r="AF3164" i="2"/>
  <c r="AG3164" i="2"/>
  <c r="AJ3164" i="2"/>
  <c r="K3165" i="2"/>
  <c r="L3165" i="2" s="1"/>
  <c r="AI3165" i="2" s="1"/>
  <c r="S3165" i="2"/>
  <c r="W3165" i="2"/>
  <c r="Y3165" i="2"/>
  <c r="Z3165" i="2"/>
  <c r="AF3165" i="2"/>
  <c r="AG3165" i="2"/>
  <c r="AJ3165" i="2"/>
  <c r="K3166" i="2"/>
  <c r="L3166" i="2" s="1"/>
  <c r="AI3166" i="2" s="1"/>
  <c r="S3166" i="2"/>
  <c r="W3166" i="2"/>
  <c r="Y3166" i="2"/>
  <c r="Z3166" i="2"/>
  <c r="AF3166" i="2"/>
  <c r="AG3166" i="2"/>
  <c r="AJ3166" i="2"/>
  <c r="K3167" i="2"/>
  <c r="L3167" i="2" s="1"/>
  <c r="AI3167" i="2" s="1"/>
  <c r="S3167" i="2"/>
  <c r="W3167" i="2"/>
  <c r="Y3167" i="2"/>
  <c r="Z3167" i="2"/>
  <c r="AF3167" i="2"/>
  <c r="AG3167" i="2"/>
  <c r="AJ3167" i="2"/>
  <c r="K3168" i="2"/>
  <c r="L3168" i="2" s="1"/>
  <c r="AI3168" i="2" s="1"/>
  <c r="S3168" i="2"/>
  <c r="W3168" i="2"/>
  <c r="Y3168" i="2"/>
  <c r="Z3168" i="2"/>
  <c r="AN3168" i="2" s="1"/>
  <c r="AO3168" i="2" s="1"/>
  <c r="AF3168" i="2"/>
  <c r="AG3168" i="2"/>
  <c r="AJ3168" i="2"/>
  <c r="K3169" i="2"/>
  <c r="L3169" i="2" s="1"/>
  <c r="AI3169" i="2" s="1"/>
  <c r="S3169" i="2"/>
  <c r="W3169" i="2"/>
  <c r="Y3169" i="2"/>
  <c r="Z3169" i="2"/>
  <c r="AF3169" i="2"/>
  <c r="AG3169" i="2"/>
  <c r="AJ3169" i="2"/>
  <c r="K3170" i="2"/>
  <c r="L3170" i="2" s="1"/>
  <c r="AI3170" i="2" s="1"/>
  <c r="S3170" i="2"/>
  <c r="W3170" i="2"/>
  <c r="Y3170" i="2"/>
  <c r="Z3170" i="2"/>
  <c r="AF3170" i="2"/>
  <c r="AG3170" i="2"/>
  <c r="AJ3170" i="2"/>
  <c r="K3171" i="2"/>
  <c r="L3171" i="2" s="1"/>
  <c r="AI3171" i="2" s="1"/>
  <c r="S3171" i="2"/>
  <c r="W3171" i="2"/>
  <c r="Y3171" i="2"/>
  <c r="Z3171" i="2"/>
  <c r="AF3171" i="2"/>
  <c r="AG3171" i="2"/>
  <c r="AJ3171" i="2"/>
  <c r="K3172" i="2"/>
  <c r="L3172" i="2" s="1"/>
  <c r="AI3172" i="2" s="1"/>
  <c r="S3172" i="2"/>
  <c r="W3172" i="2"/>
  <c r="Y3172" i="2"/>
  <c r="Z3172" i="2"/>
  <c r="AN3172" i="2" s="1"/>
  <c r="AO3172" i="2" s="1"/>
  <c r="AF3172" i="2"/>
  <c r="AG3172" i="2"/>
  <c r="AJ3172" i="2"/>
  <c r="K3173" i="2"/>
  <c r="L3173" i="2" s="1"/>
  <c r="AI3173" i="2" s="1"/>
  <c r="S3173" i="2"/>
  <c r="W3173" i="2"/>
  <c r="Y3173" i="2"/>
  <c r="Z3173" i="2"/>
  <c r="AN3173" i="2" s="1"/>
  <c r="AO3173" i="2" s="1"/>
  <c r="AF3173" i="2"/>
  <c r="AG3173" i="2"/>
  <c r="AJ3173" i="2"/>
  <c r="K3174" i="2"/>
  <c r="L3174" i="2" s="1"/>
  <c r="AI3174" i="2" s="1"/>
  <c r="S3174" i="2"/>
  <c r="W3174" i="2"/>
  <c r="Y3174" i="2"/>
  <c r="Z3174" i="2"/>
  <c r="AF3174" i="2"/>
  <c r="AG3174" i="2"/>
  <c r="AJ3174" i="2"/>
  <c r="K3175" i="2"/>
  <c r="L3175" i="2" s="1"/>
  <c r="AI3175" i="2" s="1"/>
  <c r="S3175" i="2"/>
  <c r="W3175" i="2"/>
  <c r="Y3175" i="2"/>
  <c r="Z3175" i="2"/>
  <c r="AN3175" i="2" s="1"/>
  <c r="AF3175" i="2"/>
  <c r="AG3175" i="2"/>
  <c r="AJ3175" i="2"/>
  <c r="K3176" i="2"/>
  <c r="L3176" i="2" s="1"/>
  <c r="AI3176" i="2" s="1"/>
  <c r="S3176" i="2"/>
  <c r="W3176" i="2"/>
  <c r="Y3176" i="2"/>
  <c r="Z3176" i="2"/>
  <c r="AN3176" i="2" s="1"/>
  <c r="AO3176" i="2" s="1"/>
  <c r="AF3176" i="2"/>
  <c r="AG3176" i="2"/>
  <c r="AJ3176" i="2"/>
  <c r="K3177" i="2"/>
  <c r="L3177" i="2" s="1"/>
  <c r="AI3177" i="2" s="1"/>
  <c r="S3177" i="2"/>
  <c r="W3177" i="2"/>
  <c r="Y3177" i="2"/>
  <c r="Z3177" i="2"/>
  <c r="AF3177" i="2"/>
  <c r="AG3177" i="2"/>
  <c r="AJ3177" i="2"/>
  <c r="K3178" i="2"/>
  <c r="L3178" i="2" s="1"/>
  <c r="AI3178" i="2" s="1"/>
  <c r="S3178" i="2"/>
  <c r="W3178" i="2"/>
  <c r="Y3178" i="2"/>
  <c r="Z3178" i="2"/>
  <c r="AF3178" i="2"/>
  <c r="AG3178" i="2"/>
  <c r="AJ3178" i="2"/>
  <c r="K3179" i="2"/>
  <c r="L3179" i="2" s="1"/>
  <c r="AI3179" i="2" s="1"/>
  <c r="S3179" i="2"/>
  <c r="W3179" i="2"/>
  <c r="Y3179" i="2"/>
  <c r="Z3179" i="2"/>
  <c r="AN3179" i="2" s="1"/>
  <c r="AF3179" i="2"/>
  <c r="AG3179" i="2"/>
  <c r="AJ3179" i="2"/>
  <c r="K3180" i="2"/>
  <c r="L3180" i="2" s="1"/>
  <c r="AI3180" i="2" s="1"/>
  <c r="S3180" i="2"/>
  <c r="W3180" i="2"/>
  <c r="Y3180" i="2"/>
  <c r="Z3180" i="2"/>
  <c r="AN3180" i="2" s="1"/>
  <c r="AO3180" i="2" s="1"/>
  <c r="AF3180" i="2"/>
  <c r="AG3180" i="2"/>
  <c r="AJ3180" i="2"/>
  <c r="K3181" i="2"/>
  <c r="L3181" i="2" s="1"/>
  <c r="AI3181" i="2" s="1"/>
  <c r="S3181" i="2"/>
  <c r="W3181" i="2"/>
  <c r="Y3181" i="2"/>
  <c r="Z3181" i="2"/>
  <c r="AN3181" i="2" s="1"/>
  <c r="AF3181" i="2"/>
  <c r="AG3181" i="2"/>
  <c r="AJ3181" i="2"/>
  <c r="K3182" i="2"/>
  <c r="L3182" i="2" s="1"/>
  <c r="S3182" i="2"/>
  <c r="W3182" i="2"/>
  <c r="Y3182" i="2"/>
  <c r="Z3182" i="2"/>
  <c r="AF3182" i="2"/>
  <c r="AG3182" i="2"/>
  <c r="AJ3182" i="2"/>
  <c r="K3183" i="2"/>
  <c r="L3183" i="2" s="1"/>
  <c r="AI3183" i="2" s="1"/>
  <c r="S3183" i="2"/>
  <c r="W3183" i="2"/>
  <c r="Y3183" i="2"/>
  <c r="Z3183" i="2"/>
  <c r="AF3183" i="2"/>
  <c r="AG3183" i="2"/>
  <c r="AJ3183" i="2"/>
  <c r="K3184" i="2"/>
  <c r="L3184" i="2" s="1"/>
  <c r="AI3184" i="2" s="1"/>
  <c r="S3184" i="2"/>
  <c r="W3184" i="2"/>
  <c r="Y3184" i="2"/>
  <c r="Z3184" i="2"/>
  <c r="AN3184" i="2" s="1"/>
  <c r="AO3184" i="2" s="1"/>
  <c r="AF3184" i="2"/>
  <c r="AG3184" i="2"/>
  <c r="AJ3184" i="2"/>
  <c r="K3185" i="2"/>
  <c r="L3185" i="2" s="1"/>
  <c r="AI3185" i="2" s="1"/>
  <c r="S3185" i="2"/>
  <c r="W3185" i="2"/>
  <c r="Y3185" i="2"/>
  <c r="Z3185" i="2"/>
  <c r="AF3185" i="2"/>
  <c r="AG3185" i="2"/>
  <c r="AJ3185" i="2"/>
  <c r="K3186" i="2"/>
  <c r="L3186" i="2" s="1"/>
  <c r="AI3186" i="2" s="1"/>
  <c r="S3186" i="2"/>
  <c r="W3186" i="2"/>
  <c r="Y3186" i="2"/>
  <c r="Z3186" i="2"/>
  <c r="AF3186" i="2"/>
  <c r="AG3186" i="2"/>
  <c r="AJ3186" i="2"/>
  <c r="K3187" i="2"/>
  <c r="L3187" i="2" s="1"/>
  <c r="AI3187" i="2" s="1"/>
  <c r="S3187" i="2"/>
  <c r="W3187" i="2"/>
  <c r="Y3187" i="2"/>
  <c r="Z3187" i="2"/>
  <c r="AN3187" i="2" s="1"/>
  <c r="AF3187" i="2"/>
  <c r="AG3187" i="2"/>
  <c r="AJ3187" i="2"/>
  <c r="K3188" i="2"/>
  <c r="L3188" i="2" s="1"/>
  <c r="AI3188" i="2" s="1"/>
  <c r="S3188" i="2"/>
  <c r="W3188" i="2"/>
  <c r="Y3188" i="2"/>
  <c r="Z3188" i="2"/>
  <c r="AN3188" i="2" s="1"/>
  <c r="AF3188" i="2"/>
  <c r="AG3188" i="2"/>
  <c r="AJ3188" i="2"/>
  <c r="K3189" i="2"/>
  <c r="L3189" i="2" s="1"/>
  <c r="AI3189" i="2" s="1"/>
  <c r="S3189" i="2"/>
  <c r="W3189" i="2"/>
  <c r="Y3189" i="2"/>
  <c r="Z3189" i="2"/>
  <c r="AF3189" i="2"/>
  <c r="AG3189" i="2"/>
  <c r="AJ3189" i="2"/>
  <c r="K3190" i="2"/>
  <c r="L3190" i="2" s="1"/>
  <c r="AI3190" i="2" s="1"/>
  <c r="S3190" i="2"/>
  <c r="W3190" i="2"/>
  <c r="Y3190" i="2"/>
  <c r="Z3190" i="2"/>
  <c r="AF3190" i="2"/>
  <c r="AG3190" i="2"/>
  <c r="AJ3190" i="2"/>
  <c r="K3191" i="2"/>
  <c r="L3191" i="2" s="1"/>
  <c r="AI3191" i="2" s="1"/>
  <c r="S3191" i="2"/>
  <c r="W3191" i="2"/>
  <c r="Y3191" i="2"/>
  <c r="Z3191" i="2"/>
  <c r="AN3191" i="2" s="1"/>
  <c r="AF3191" i="2"/>
  <c r="AG3191" i="2"/>
  <c r="AJ3191" i="2"/>
  <c r="K3192" i="2"/>
  <c r="L3192" i="2" s="1"/>
  <c r="AI3192" i="2" s="1"/>
  <c r="S3192" i="2"/>
  <c r="W3192" i="2"/>
  <c r="Y3192" i="2"/>
  <c r="Z3192" i="2"/>
  <c r="AN3192" i="2" s="1"/>
  <c r="AO3192" i="2" s="1"/>
  <c r="AF3192" i="2"/>
  <c r="AG3192" i="2"/>
  <c r="AJ3192" i="2"/>
  <c r="K3193" i="2"/>
  <c r="L3193" i="2" s="1"/>
  <c r="AI3193" i="2" s="1"/>
  <c r="S3193" i="2"/>
  <c r="W3193" i="2"/>
  <c r="Y3193" i="2"/>
  <c r="Z3193" i="2"/>
  <c r="AF3193" i="2"/>
  <c r="AG3193" i="2"/>
  <c r="AJ3193" i="2"/>
  <c r="K3194" i="2"/>
  <c r="L3194" i="2" s="1"/>
  <c r="AI3194" i="2" s="1"/>
  <c r="S3194" i="2"/>
  <c r="W3194" i="2"/>
  <c r="Y3194" i="2"/>
  <c r="Z3194" i="2"/>
  <c r="AF3194" i="2"/>
  <c r="AG3194" i="2"/>
  <c r="AJ3194" i="2"/>
  <c r="K3195" i="2"/>
  <c r="L3195" i="2" s="1"/>
  <c r="AI3195" i="2" s="1"/>
  <c r="S3195" i="2"/>
  <c r="W3195" i="2"/>
  <c r="Y3195" i="2"/>
  <c r="Z3195" i="2"/>
  <c r="AN3195" i="2" s="1"/>
  <c r="AO3195" i="2" s="1"/>
  <c r="AF3195" i="2"/>
  <c r="AG3195" i="2"/>
  <c r="AJ3195" i="2"/>
  <c r="K3196" i="2"/>
  <c r="L3196" i="2" s="1"/>
  <c r="S3196" i="2"/>
  <c r="W3196" i="2"/>
  <c r="Y3196" i="2"/>
  <c r="Z3196" i="2"/>
  <c r="AN3196" i="2" s="1"/>
  <c r="AF3196" i="2"/>
  <c r="AG3196" i="2"/>
  <c r="AJ3196" i="2"/>
  <c r="K3197" i="2"/>
  <c r="L3197" i="2" s="1"/>
  <c r="AI3197" i="2" s="1"/>
  <c r="S3197" i="2"/>
  <c r="W3197" i="2"/>
  <c r="Y3197" i="2"/>
  <c r="Z3197" i="2"/>
  <c r="AN3197" i="2" s="1"/>
  <c r="AF3197" i="2"/>
  <c r="AG3197" i="2"/>
  <c r="AJ3197" i="2"/>
  <c r="K3198" i="2"/>
  <c r="L3198" i="2" s="1"/>
  <c r="S3198" i="2"/>
  <c r="W3198" i="2"/>
  <c r="Y3198" i="2"/>
  <c r="Z3198" i="2"/>
  <c r="AF3198" i="2"/>
  <c r="AG3198" i="2"/>
  <c r="AJ3198" i="2"/>
  <c r="K3199" i="2"/>
  <c r="L3199" i="2" s="1"/>
  <c r="S3199" i="2"/>
  <c r="W3199" i="2"/>
  <c r="Y3199" i="2"/>
  <c r="Z3199" i="2"/>
  <c r="AN3199" i="2" s="1"/>
  <c r="AF3199" i="2"/>
  <c r="AG3199" i="2"/>
  <c r="AJ3199" i="2"/>
  <c r="K3200" i="2"/>
  <c r="L3200" i="2" s="1"/>
  <c r="AI3200" i="2" s="1"/>
  <c r="S3200" i="2"/>
  <c r="W3200" i="2"/>
  <c r="Y3200" i="2"/>
  <c r="Z3200" i="2"/>
  <c r="AN3200" i="2" s="1"/>
  <c r="AO3200" i="2" s="1"/>
  <c r="AF3200" i="2"/>
  <c r="AG3200" i="2"/>
  <c r="AJ3200" i="2"/>
  <c r="K3201" i="2"/>
  <c r="L3201" i="2" s="1"/>
  <c r="AI3201" i="2" s="1"/>
  <c r="S3201" i="2"/>
  <c r="W3201" i="2"/>
  <c r="Y3201" i="2"/>
  <c r="Z3201" i="2"/>
  <c r="AF3201" i="2"/>
  <c r="AG3201" i="2"/>
  <c r="AJ3201" i="2"/>
  <c r="K3202" i="2"/>
  <c r="L3202" i="2" s="1"/>
  <c r="AI3202" i="2" s="1"/>
  <c r="S3202" i="2"/>
  <c r="W3202" i="2"/>
  <c r="Y3202" i="2"/>
  <c r="Z3202" i="2"/>
  <c r="AF3202" i="2"/>
  <c r="AG3202" i="2"/>
  <c r="AJ3202" i="2"/>
  <c r="K3203" i="2"/>
  <c r="L3203" i="2" s="1"/>
  <c r="AI3203" i="2" s="1"/>
  <c r="S3203" i="2"/>
  <c r="W3203" i="2"/>
  <c r="Y3203" i="2"/>
  <c r="Z3203" i="2"/>
  <c r="AN3203" i="2" s="1"/>
  <c r="AF3203" i="2"/>
  <c r="AG3203" i="2"/>
  <c r="AJ3203" i="2"/>
  <c r="K3204" i="2"/>
  <c r="L3204" i="2" s="1"/>
  <c r="AI3204" i="2" s="1"/>
  <c r="S3204" i="2"/>
  <c r="W3204" i="2"/>
  <c r="Y3204" i="2"/>
  <c r="Z3204" i="2"/>
  <c r="AN3204" i="2" s="1"/>
  <c r="AF3204" i="2"/>
  <c r="AG3204" i="2"/>
  <c r="AJ3204" i="2"/>
  <c r="K3205" i="2"/>
  <c r="L3205" i="2" s="1"/>
  <c r="AI3205" i="2" s="1"/>
  <c r="S3205" i="2"/>
  <c r="W3205" i="2"/>
  <c r="Y3205" i="2"/>
  <c r="Z3205" i="2"/>
  <c r="AF3205" i="2"/>
  <c r="AG3205" i="2"/>
  <c r="AJ3205" i="2"/>
  <c r="K3206" i="2"/>
  <c r="L3206" i="2" s="1"/>
  <c r="AI3206" i="2" s="1"/>
  <c r="S3206" i="2"/>
  <c r="W3206" i="2"/>
  <c r="Y3206" i="2"/>
  <c r="Z3206" i="2"/>
  <c r="AF3206" i="2"/>
  <c r="AG3206" i="2"/>
  <c r="AJ3206" i="2"/>
  <c r="K3207" i="2"/>
  <c r="L3207" i="2" s="1"/>
  <c r="AI3207" i="2" s="1"/>
  <c r="S3207" i="2"/>
  <c r="W3207" i="2"/>
  <c r="Y3207" i="2"/>
  <c r="Z3207" i="2"/>
  <c r="AN3207" i="2" s="1"/>
  <c r="AF3207" i="2"/>
  <c r="AG3207" i="2"/>
  <c r="AJ3207" i="2"/>
  <c r="K3208" i="2"/>
  <c r="L3208" i="2" s="1"/>
  <c r="AI3208" i="2" s="1"/>
  <c r="S3208" i="2"/>
  <c r="W3208" i="2"/>
  <c r="Y3208" i="2"/>
  <c r="Z3208" i="2"/>
  <c r="AN3208" i="2" s="1"/>
  <c r="AO3208" i="2" s="1"/>
  <c r="AF3208" i="2"/>
  <c r="AG3208" i="2"/>
  <c r="AJ3208" i="2"/>
  <c r="K3209" i="2"/>
  <c r="L3209" i="2" s="1"/>
  <c r="AI3209" i="2" s="1"/>
  <c r="S3209" i="2"/>
  <c r="W3209" i="2"/>
  <c r="Y3209" i="2"/>
  <c r="Z3209" i="2"/>
  <c r="AF3209" i="2"/>
  <c r="AG3209" i="2"/>
  <c r="AJ3209" i="2"/>
  <c r="K3210" i="2"/>
  <c r="L3210" i="2" s="1"/>
  <c r="AI3210" i="2" s="1"/>
  <c r="S3210" i="2"/>
  <c r="W3210" i="2"/>
  <c r="Y3210" i="2"/>
  <c r="Z3210" i="2"/>
  <c r="AF3210" i="2"/>
  <c r="AG3210" i="2"/>
  <c r="AJ3210" i="2"/>
  <c r="K3211" i="2"/>
  <c r="L3211" i="2" s="1"/>
  <c r="AI3211" i="2" s="1"/>
  <c r="S3211" i="2"/>
  <c r="W3211" i="2"/>
  <c r="Y3211" i="2"/>
  <c r="Z3211" i="2"/>
  <c r="AN3211" i="2" s="1"/>
  <c r="AO3211" i="2" s="1"/>
  <c r="AF3211" i="2"/>
  <c r="AG3211" i="2"/>
  <c r="AJ3211" i="2"/>
  <c r="K3212" i="2"/>
  <c r="L3212" i="2" s="1"/>
  <c r="AI3212" i="2" s="1"/>
  <c r="S3212" i="2"/>
  <c r="W3212" i="2"/>
  <c r="Y3212" i="2"/>
  <c r="Z3212" i="2"/>
  <c r="AN3212" i="2" s="1"/>
  <c r="AO3212" i="2" s="1"/>
  <c r="AF3212" i="2"/>
  <c r="AG3212" i="2"/>
  <c r="AJ3212" i="2"/>
  <c r="K3213" i="2"/>
  <c r="L3213" i="2" s="1"/>
  <c r="AI3213" i="2" s="1"/>
  <c r="S3213" i="2"/>
  <c r="W3213" i="2"/>
  <c r="Y3213" i="2"/>
  <c r="Z3213" i="2"/>
  <c r="AF3213" i="2"/>
  <c r="AG3213" i="2"/>
  <c r="AJ3213" i="2"/>
  <c r="K3214" i="2"/>
  <c r="L3214" i="2" s="1"/>
  <c r="AI3214" i="2" s="1"/>
  <c r="S3214" i="2"/>
  <c r="W3214" i="2"/>
  <c r="Y3214" i="2"/>
  <c r="Z3214" i="2"/>
  <c r="AF3214" i="2"/>
  <c r="AG3214" i="2"/>
  <c r="AJ3214" i="2"/>
  <c r="K3215" i="2"/>
  <c r="L3215" i="2" s="1"/>
  <c r="AI3215" i="2" s="1"/>
  <c r="S3215" i="2"/>
  <c r="W3215" i="2"/>
  <c r="Y3215" i="2"/>
  <c r="Z3215" i="2"/>
  <c r="AF3215" i="2"/>
  <c r="AG3215" i="2"/>
  <c r="AJ3215" i="2"/>
  <c r="K3216" i="2"/>
  <c r="L3216" i="2" s="1"/>
  <c r="AI3216" i="2" s="1"/>
  <c r="S3216" i="2"/>
  <c r="W3216" i="2"/>
  <c r="Y3216" i="2"/>
  <c r="Z3216" i="2"/>
  <c r="AN3216" i="2" s="1"/>
  <c r="AO3216" i="2" s="1"/>
  <c r="AF3216" i="2"/>
  <c r="AG3216" i="2"/>
  <c r="AJ3216" i="2"/>
  <c r="K3217" i="2"/>
  <c r="L3217" i="2" s="1"/>
  <c r="AI3217" i="2" s="1"/>
  <c r="S3217" i="2"/>
  <c r="W3217" i="2"/>
  <c r="Y3217" i="2"/>
  <c r="Z3217" i="2"/>
  <c r="AF3217" i="2"/>
  <c r="AG3217" i="2"/>
  <c r="AJ3217" i="2"/>
  <c r="K3218" i="2"/>
  <c r="L3218" i="2" s="1"/>
  <c r="AI3218" i="2" s="1"/>
  <c r="S3218" i="2"/>
  <c r="W3218" i="2"/>
  <c r="Y3218" i="2"/>
  <c r="Z3218" i="2"/>
  <c r="AF3218" i="2"/>
  <c r="AG3218" i="2"/>
  <c r="AJ3218" i="2"/>
  <c r="K3219" i="2"/>
  <c r="L3219" i="2" s="1"/>
  <c r="AI3219" i="2" s="1"/>
  <c r="S3219" i="2"/>
  <c r="W3219" i="2"/>
  <c r="Y3219" i="2"/>
  <c r="Z3219" i="2"/>
  <c r="AN3219" i="2" s="1"/>
  <c r="AF3219" i="2"/>
  <c r="AG3219" i="2"/>
  <c r="AJ3219" i="2"/>
  <c r="K3220" i="2"/>
  <c r="L3220" i="2" s="1"/>
  <c r="AI3220" i="2" s="1"/>
  <c r="S3220" i="2"/>
  <c r="W3220" i="2"/>
  <c r="Y3220" i="2"/>
  <c r="Z3220" i="2"/>
  <c r="AN3220" i="2" s="1"/>
  <c r="AO3220" i="2" s="1"/>
  <c r="AF3220" i="2"/>
  <c r="AG3220" i="2"/>
  <c r="AJ3220" i="2"/>
  <c r="K3221" i="2"/>
  <c r="L3221" i="2" s="1"/>
  <c r="AI3221" i="2" s="1"/>
  <c r="S3221" i="2"/>
  <c r="W3221" i="2"/>
  <c r="Y3221" i="2"/>
  <c r="Z3221" i="2"/>
  <c r="AF3221" i="2"/>
  <c r="AG3221" i="2"/>
  <c r="AJ3221" i="2"/>
  <c r="K3222" i="2"/>
  <c r="L3222" i="2" s="1"/>
  <c r="AI3222" i="2" s="1"/>
  <c r="S3222" i="2"/>
  <c r="W3222" i="2"/>
  <c r="Y3222" i="2"/>
  <c r="Z3222" i="2"/>
  <c r="AF3222" i="2"/>
  <c r="AG3222" i="2"/>
  <c r="AJ3222" i="2"/>
  <c r="K3223" i="2"/>
  <c r="L3223" i="2" s="1"/>
  <c r="AI3223" i="2" s="1"/>
  <c r="S3223" i="2"/>
  <c r="W3223" i="2"/>
  <c r="Y3223" i="2"/>
  <c r="Z3223" i="2"/>
  <c r="AN3223" i="2" s="1"/>
  <c r="AO3223" i="2" s="1"/>
  <c r="AF3223" i="2"/>
  <c r="AG3223" i="2"/>
  <c r="AJ3223" i="2"/>
  <c r="K3224" i="2"/>
  <c r="L3224" i="2" s="1"/>
  <c r="AI3224" i="2" s="1"/>
  <c r="S3224" i="2"/>
  <c r="W3224" i="2"/>
  <c r="Y3224" i="2"/>
  <c r="Z3224" i="2"/>
  <c r="AN3224" i="2" s="1"/>
  <c r="AO3224" i="2" s="1"/>
  <c r="AF3224" i="2"/>
  <c r="AG3224" i="2"/>
  <c r="AJ3224" i="2"/>
  <c r="K3225" i="2"/>
  <c r="L3225" i="2" s="1"/>
  <c r="AI3225" i="2" s="1"/>
  <c r="S3225" i="2"/>
  <c r="W3225" i="2"/>
  <c r="Y3225" i="2"/>
  <c r="Z3225" i="2"/>
  <c r="AF3225" i="2"/>
  <c r="AG3225" i="2"/>
  <c r="AJ3225" i="2"/>
  <c r="K3226" i="2"/>
  <c r="L3226" i="2" s="1"/>
  <c r="AI3226" i="2" s="1"/>
  <c r="S3226" i="2"/>
  <c r="W3226" i="2"/>
  <c r="Y3226" i="2"/>
  <c r="Z3226" i="2"/>
  <c r="AF3226" i="2"/>
  <c r="AG3226" i="2"/>
  <c r="AJ3226" i="2"/>
  <c r="K3227" i="2"/>
  <c r="L3227" i="2" s="1"/>
  <c r="AI3227" i="2" s="1"/>
  <c r="S3227" i="2"/>
  <c r="W3227" i="2"/>
  <c r="Y3227" i="2"/>
  <c r="Z3227" i="2"/>
  <c r="AN3227" i="2" s="1"/>
  <c r="AF3227" i="2"/>
  <c r="AG3227" i="2"/>
  <c r="AJ3227" i="2"/>
  <c r="K3228" i="2"/>
  <c r="L3228" i="2" s="1"/>
  <c r="AI3228" i="2" s="1"/>
  <c r="S3228" i="2"/>
  <c r="W3228" i="2"/>
  <c r="Y3228" i="2"/>
  <c r="Z3228" i="2"/>
  <c r="AN3228" i="2" s="1"/>
  <c r="AF3228" i="2"/>
  <c r="AG3228" i="2"/>
  <c r="AJ3228" i="2"/>
  <c r="K3229" i="2"/>
  <c r="L3229" i="2" s="1"/>
  <c r="AI3229" i="2" s="1"/>
  <c r="S3229" i="2"/>
  <c r="W3229" i="2"/>
  <c r="Y3229" i="2"/>
  <c r="Z3229" i="2"/>
  <c r="AF3229" i="2"/>
  <c r="AG3229" i="2"/>
  <c r="AJ3229" i="2"/>
  <c r="K3230" i="2"/>
  <c r="L3230" i="2" s="1"/>
  <c r="AI3230" i="2" s="1"/>
  <c r="S3230" i="2"/>
  <c r="W3230" i="2"/>
  <c r="Y3230" i="2"/>
  <c r="Z3230" i="2"/>
  <c r="AN3230" i="2" s="1"/>
  <c r="AF3230" i="2"/>
  <c r="AG3230" i="2"/>
  <c r="AJ3230" i="2"/>
  <c r="K3231" i="2"/>
  <c r="L3231" i="2" s="1"/>
  <c r="AI3231" i="2" s="1"/>
  <c r="S3231" i="2"/>
  <c r="W3231" i="2"/>
  <c r="Y3231" i="2"/>
  <c r="Z3231" i="2"/>
  <c r="AF3231" i="2"/>
  <c r="AG3231" i="2"/>
  <c r="AJ3231" i="2"/>
  <c r="K3232" i="2"/>
  <c r="L3232" i="2" s="1"/>
  <c r="AI3232" i="2" s="1"/>
  <c r="S3232" i="2"/>
  <c r="W3232" i="2"/>
  <c r="Y3232" i="2"/>
  <c r="Z3232" i="2"/>
  <c r="AN3232" i="2" s="1"/>
  <c r="AO3232" i="2" s="1"/>
  <c r="AF3232" i="2"/>
  <c r="AG3232" i="2"/>
  <c r="AJ3232" i="2"/>
  <c r="K3233" i="2"/>
  <c r="L3233" i="2" s="1"/>
  <c r="AI3233" i="2" s="1"/>
  <c r="S3233" i="2"/>
  <c r="W3233" i="2"/>
  <c r="Y3233" i="2"/>
  <c r="Z3233" i="2"/>
  <c r="AF3233" i="2"/>
  <c r="AG3233" i="2"/>
  <c r="AJ3233" i="2"/>
  <c r="K3234" i="2"/>
  <c r="L3234" i="2" s="1"/>
  <c r="AI3234" i="2" s="1"/>
  <c r="S3234" i="2"/>
  <c r="W3234" i="2"/>
  <c r="Y3234" i="2"/>
  <c r="Z3234" i="2"/>
  <c r="AF3234" i="2"/>
  <c r="AG3234" i="2"/>
  <c r="AJ3234" i="2"/>
  <c r="K3235" i="2"/>
  <c r="L3235" i="2" s="1"/>
  <c r="AI3235" i="2" s="1"/>
  <c r="S3235" i="2"/>
  <c r="W3235" i="2"/>
  <c r="Y3235" i="2"/>
  <c r="Z3235" i="2"/>
  <c r="AF3235" i="2"/>
  <c r="AG3235" i="2"/>
  <c r="AJ3235" i="2"/>
  <c r="K3236" i="2"/>
  <c r="L3236" i="2" s="1"/>
  <c r="AI3236" i="2" s="1"/>
  <c r="S3236" i="2"/>
  <c r="W3236" i="2"/>
  <c r="Y3236" i="2"/>
  <c r="Z3236" i="2"/>
  <c r="AN3236" i="2" s="1"/>
  <c r="AF3236" i="2"/>
  <c r="AG3236" i="2"/>
  <c r="AJ3236" i="2"/>
  <c r="K3237" i="2"/>
  <c r="L3237" i="2" s="1"/>
  <c r="AI3237" i="2" s="1"/>
  <c r="S3237" i="2"/>
  <c r="W3237" i="2"/>
  <c r="Y3237" i="2"/>
  <c r="Z3237" i="2"/>
  <c r="AF3237" i="2"/>
  <c r="AG3237" i="2"/>
  <c r="AJ3237" i="2"/>
  <c r="K3238" i="2"/>
  <c r="L3238" i="2" s="1"/>
  <c r="AI3238" i="2" s="1"/>
  <c r="S3238" i="2"/>
  <c r="W3238" i="2"/>
  <c r="Y3238" i="2"/>
  <c r="Z3238" i="2"/>
  <c r="AN3238" i="2" s="1"/>
  <c r="AF3238" i="2"/>
  <c r="AG3238" i="2"/>
  <c r="AJ3238" i="2"/>
  <c r="K3239" i="2"/>
  <c r="L3239" i="2" s="1"/>
  <c r="AI3239" i="2" s="1"/>
  <c r="S3239" i="2"/>
  <c r="W3239" i="2"/>
  <c r="Y3239" i="2"/>
  <c r="Z3239" i="2"/>
  <c r="AN3239" i="2" s="1"/>
  <c r="AF3239" i="2"/>
  <c r="AG3239" i="2"/>
  <c r="AJ3239" i="2"/>
  <c r="K3240" i="2"/>
  <c r="L3240" i="2" s="1"/>
  <c r="AI3240" i="2" s="1"/>
  <c r="S3240" i="2"/>
  <c r="W3240" i="2"/>
  <c r="Y3240" i="2"/>
  <c r="Z3240" i="2"/>
  <c r="AN3240" i="2" s="1"/>
  <c r="AO3240" i="2" s="1"/>
  <c r="AF3240" i="2"/>
  <c r="AG3240" i="2"/>
  <c r="AJ3240" i="2"/>
  <c r="K3241" i="2"/>
  <c r="L3241" i="2" s="1"/>
  <c r="AI3241" i="2" s="1"/>
  <c r="S3241" i="2"/>
  <c r="W3241" i="2"/>
  <c r="Y3241" i="2"/>
  <c r="Z3241" i="2"/>
  <c r="AF3241" i="2"/>
  <c r="AG3241" i="2"/>
  <c r="AJ3241" i="2"/>
  <c r="K3242" i="2"/>
  <c r="L3242" i="2" s="1"/>
  <c r="AI3242" i="2" s="1"/>
  <c r="S3242" i="2"/>
  <c r="W3242" i="2"/>
  <c r="Y3242" i="2"/>
  <c r="Z3242" i="2"/>
  <c r="AF3242" i="2"/>
  <c r="AG3242" i="2"/>
  <c r="AJ3242" i="2"/>
  <c r="K3243" i="2"/>
  <c r="L3243" i="2" s="1"/>
  <c r="AI3243" i="2" s="1"/>
  <c r="S3243" i="2"/>
  <c r="W3243" i="2"/>
  <c r="Y3243" i="2"/>
  <c r="Z3243" i="2"/>
  <c r="AN3243" i="2" s="1"/>
  <c r="AF3243" i="2"/>
  <c r="AG3243" i="2"/>
  <c r="AJ3243" i="2"/>
  <c r="K3244" i="2"/>
  <c r="L3244" i="2" s="1"/>
  <c r="AI3244" i="2" s="1"/>
  <c r="S3244" i="2"/>
  <c r="W3244" i="2"/>
  <c r="Y3244" i="2"/>
  <c r="Z3244" i="2"/>
  <c r="AF3244" i="2"/>
  <c r="AG3244" i="2"/>
  <c r="AJ3244" i="2"/>
  <c r="K3245" i="2"/>
  <c r="L3245" i="2" s="1"/>
  <c r="AI3245" i="2" s="1"/>
  <c r="S3245" i="2"/>
  <c r="W3245" i="2"/>
  <c r="Y3245" i="2"/>
  <c r="Z3245" i="2"/>
  <c r="AF3245" i="2"/>
  <c r="AG3245" i="2"/>
  <c r="AJ3245" i="2"/>
  <c r="K3246" i="2"/>
  <c r="L3246" i="2" s="1"/>
  <c r="AI3246" i="2" s="1"/>
  <c r="S3246" i="2"/>
  <c r="W3246" i="2"/>
  <c r="Y3246" i="2"/>
  <c r="Z3246" i="2"/>
  <c r="AF3246" i="2"/>
  <c r="AG3246" i="2"/>
  <c r="AJ3246" i="2"/>
  <c r="K3247" i="2"/>
  <c r="L3247" i="2" s="1"/>
  <c r="AI3247" i="2" s="1"/>
  <c r="S3247" i="2"/>
  <c r="W3247" i="2"/>
  <c r="Y3247" i="2"/>
  <c r="Z3247" i="2"/>
  <c r="AN3247" i="2" s="1"/>
  <c r="AF3247" i="2"/>
  <c r="AG3247" i="2"/>
  <c r="AJ3247" i="2"/>
  <c r="K3248" i="2"/>
  <c r="L3248" i="2" s="1"/>
  <c r="AI3248" i="2" s="1"/>
  <c r="S3248" i="2"/>
  <c r="W3248" i="2"/>
  <c r="Y3248" i="2"/>
  <c r="Z3248" i="2"/>
  <c r="AN3248" i="2" s="1"/>
  <c r="AO3248" i="2" s="1"/>
  <c r="AF3248" i="2"/>
  <c r="AG3248" i="2"/>
  <c r="AJ3248" i="2"/>
  <c r="K3249" i="2"/>
  <c r="L3249" i="2" s="1"/>
  <c r="AI3249" i="2" s="1"/>
  <c r="S3249" i="2"/>
  <c r="W3249" i="2"/>
  <c r="Y3249" i="2"/>
  <c r="Z3249" i="2"/>
  <c r="AF3249" i="2"/>
  <c r="AG3249" i="2"/>
  <c r="AJ3249" i="2"/>
  <c r="K3250" i="2"/>
  <c r="L3250" i="2" s="1"/>
  <c r="AI3250" i="2" s="1"/>
  <c r="S3250" i="2"/>
  <c r="W3250" i="2"/>
  <c r="Y3250" i="2"/>
  <c r="Z3250" i="2"/>
  <c r="AF3250" i="2"/>
  <c r="AG3250" i="2"/>
  <c r="AJ3250" i="2"/>
  <c r="K3251" i="2"/>
  <c r="L3251" i="2" s="1"/>
  <c r="AI3251" i="2" s="1"/>
  <c r="S3251" i="2"/>
  <c r="W3251" i="2"/>
  <c r="Y3251" i="2"/>
  <c r="Z3251" i="2"/>
  <c r="AF3251" i="2"/>
  <c r="AG3251" i="2"/>
  <c r="AJ3251" i="2"/>
  <c r="K3252" i="2"/>
  <c r="L3252" i="2" s="1"/>
  <c r="S3252" i="2"/>
  <c r="W3252" i="2"/>
  <c r="Y3252" i="2"/>
  <c r="Z3252" i="2"/>
  <c r="AF3252" i="2"/>
  <c r="AG3252" i="2"/>
  <c r="AJ3252" i="2"/>
  <c r="AJ3159" i="2"/>
  <c r="AG3159" i="2"/>
  <c r="AF3159" i="2"/>
  <c r="Z3159" i="2"/>
  <c r="Y3159" i="2"/>
  <c r="W3159" i="2"/>
  <c r="S3159" i="2"/>
  <c r="K3159" i="2"/>
  <c r="L3159" i="2" s="1"/>
  <c r="AI3159" i="2" s="1"/>
  <c r="AG3253" i="2"/>
  <c r="AF3253" i="2"/>
  <c r="Z3253" i="2"/>
  <c r="AN3253" i="2" s="1"/>
  <c r="X3253" i="2"/>
  <c r="W3253" i="2"/>
  <c r="S3253" i="2"/>
  <c r="Q3253" i="2"/>
  <c r="Y3253" i="2" s="1"/>
  <c r="K3253" i="2"/>
  <c r="L3253" i="2" s="1"/>
  <c r="K3157" i="2"/>
  <c r="L3157" i="2" s="1"/>
  <c r="S3157" i="2"/>
  <c r="W3157" i="2"/>
  <c r="X3157" i="2"/>
  <c r="Y3157" i="2"/>
  <c r="Z3157" i="2"/>
  <c r="AN3157" i="2" s="1"/>
  <c r="AF3157" i="2"/>
  <c r="AG3157" i="2"/>
  <c r="K3158" i="2"/>
  <c r="L3158" i="2" s="1"/>
  <c r="S3158" i="2"/>
  <c r="W3158" i="2"/>
  <c r="X3158" i="2"/>
  <c r="Y3158" i="2"/>
  <c r="Z3158" i="2"/>
  <c r="AN3158" i="2" s="1"/>
  <c r="AF3158" i="2"/>
  <c r="AG3158" i="2"/>
  <c r="AG3156" i="2"/>
  <c r="AF3156" i="2"/>
  <c r="Z3156" i="2"/>
  <c r="AN3156" i="2" s="1"/>
  <c r="Y3156" i="2"/>
  <c r="X3156" i="2"/>
  <c r="W3156" i="2"/>
  <c r="S3156" i="2"/>
  <c r="K3156" i="2"/>
  <c r="L3156" i="2" s="1"/>
  <c r="K3132" i="2"/>
  <c r="L3132" i="2" s="1"/>
  <c r="S3132" i="2"/>
  <c r="W3132" i="2"/>
  <c r="X3132" i="2"/>
  <c r="Y3132" i="2"/>
  <c r="Z3132" i="2"/>
  <c r="AN3132" i="2" s="1"/>
  <c r="AF3132" i="2"/>
  <c r="AG3132" i="2"/>
  <c r="K3133" i="2"/>
  <c r="L3133" i="2" s="1"/>
  <c r="S3133" i="2"/>
  <c r="W3133" i="2"/>
  <c r="X3133" i="2"/>
  <c r="Y3133" i="2"/>
  <c r="Z3133" i="2"/>
  <c r="AN3133" i="2" s="1"/>
  <c r="AF3133" i="2"/>
  <c r="AG3133" i="2"/>
  <c r="K3134" i="2"/>
  <c r="L3134" i="2" s="1"/>
  <c r="S3134" i="2"/>
  <c r="W3134" i="2"/>
  <c r="X3134" i="2"/>
  <c r="Y3134" i="2"/>
  <c r="Z3134" i="2"/>
  <c r="AN3134" i="2" s="1"/>
  <c r="AF3134" i="2"/>
  <c r="AG3134" i="2"/>
  <c r="K3135" i="2"/>
  <c r="L3135" i="2" s="1"/>
  <c r="S3135" i="2"/>
  <c r="W3135" i="2"/>
  <c r="X3135" i="2"/>
  <c r="Y3135" i="2"/>
  <c r="Z3135" i="2"/>
  <c r="AN3135" i="2" s="1"/>
  <c r="AF3135" i="2"/>
  <c r="AG3135" i="2"/>
  <c r="K3136" i="2"/>
  <c r="L3136" i="2" s="1"/>
  <c r="S3136" i="2"/>
  <c r="W3136" i="2"/>
  <c r="X3136" i="2"/>
  <c r="Y3136" i="2"/>
  <c r="Z3136" i="2"/>
  <c r="AF3136" i="2"/>
  <c r="AG3136" i="2"/>
  <c r="K3137" i="2"/>
  <c r="L3137" i="2" s="1"/>
  <c r="S3137" i="2"/>
  <c r="W3137" i="2"/>
  <c r="X3137" i="2"/>
  <c r="Y3137" i="2"/>
  <c r="Z3137" i="2"/>
  <c r="AN3137" i="2" s="1"/>
  <c r="AF3137" i="2"/>
  <c r="AG3137" i="2"/>
  <c r="K3138" i="2"/>
  <c r="L3138" i="2" s="1"/>
  <c r="S3138" i="2"/>
  <c r="W3138" i="2"/>
  <c r="X3138" i="2"/>
  <c r="Y3138" i="2"/>
  <c r="Z3138" i="2"/>
  <c r="AN3138" i="2" s="1"/>
  <c r="AF3138" i="2"/>
  <c r="AG3138" i="2"/>
  <c r="K3139" i="2"/>
  <c r="L3139" i="2" s="1"/>
  <c r="S3139" i="2"/>
  <c r="W3139" i="2"/>
  <c r="X3139" i="2"/>
  <c r="Y3139" i="2"/>
  <c r="Z3139" i="2"/>
  <c r="AN3139" i="2" s="1"/>
  <c r="AF3139" i="2"/>
  <c r="AG3139" i="2"/>
  <c r="K3140" i="2"/>
  <c r="L3140" i="2" s="1"/>
  <c r="S3140" i="2"/>
  <c r="W3140" i="2"/>
  <c r="X3140" i="2"/>
  <c r="Y3140" i="2"/>
  <c r="Z3140" i="2"/>
  <c r="AN3140" i="2" s="1"/>
  <c r="AF3140" i="2"/>
  <c r="AG3140" i="2"/>
  <c r="K3141" i="2"/>
  <c r="L3141" i="2" s="1"/>
  <c r="S3141" i="2"/>
  <c r="W3141" i="2"/>
  <c r="X3141" i="2"/>
  <c r="Y3141" i="2"/>
  <c r="Z3141" i="2"/>
  <c r="AF3141" i="2"/>
  <c r="AG3141" i="2"/>
  <c r="K3142" i="2"/>
  <c r="L3142" i="2" s="1"/>
  <c r="S3142" i="2"/>
  <c r="W3142" i="2"/>
  <c r="X3142" i="2"/>
  <c r="Y3142" i="2"/>
  <c r="Z3142" i="2"/>
  <c r="AN3142" i="2" s="1"/>
  <c r="AF3142" i="2"/>
  <c r="AG3142" i="2"/>
  <c r="K3143" i="2"/>
  <c r="L3143" i="2" s="1"/>
  <c r="S3143" i="2"/>
  <c r="W3143" i="2"/>
  <c r="X3143" i="2"/>
  <c r="Y3143" i="2"/>
  <c r="Z3143" i="2"/>
  <c r="AN3143" i="2" s="1"/>
  <c r="AF3143" i="2"/>
  <c r="AG3143" i="2"/>
  <c r="K3144" i="2"/>
  <c r="L3144" i="2" s="1"/>
  <c r="S3144" i="2"/>
  <c r="W3144" i="2"/>
  <c r="X3144" i="2"/>
  <c r="Y3144" i="2"/>
  <c r="Z3144" i="2"/>
  <c r="AN3144" i="2" s="1"/>
  <c r="AF3144" i="2"/>
  <c r="AG3144" i="2"/>
  <c r="K3145" i="2"/>
  <c r="L3145" i="2" s="1"/>
  <c r="S3145" i="2"/>
  <c r="W3145" i="2"/>
  <c r="X3145" i="2"/>
  <c r="Y3145" i="2"/>
  <c r="Z3145" i="2"/>
  <c r="AN3145" i="2" s="1"/>
  <c r="AF3145" i="2"/>
  <c r="AG3145" i="2"/>
  <c r="K3146" i="2"/>
  <c r="L3146" i="2" s="1"/>
  <c r="S3146" i="2"/>
  <c r="W3146" i="2"/>
  <c r="X3146" i="2"/>
  <c r="Y3146" i="2"/>
  <c r="Z3146" i="2"/>
  <c r="AN3146" i="2" s="1"/>
  <c r="AF3146" i="2"/>
  <c r="AG3146" i="2"/>
  <c r="K3147" i="2"/>
  <c r="L3147" i="2" s="1"/>
  <c r="S3147" i="2"/>
  <c r="W3147" i="2"/>
  <c r="X3147" i="2"/>
  <c r="Y3147" i="2"/>
  <c r="Z3147" i="2"/>
  <c r="AN3147" i="2" s="1"/>
  <c r="AF3147" i="2"/>
  <c r="AG3147" i="2"/>
  <c r="K3148" i="2"/>
  <c r="L3148" i="2" s="1"/>
  <c r="S3148" i="2"/>
  <c r="W3148" i="2"/>
  <c r="X3148" i="2"/>
  <c r="Y3148" i="2"/>
  <c r="Z3148" i="2"/>
  <c r="AN3148" i="2" s="1"/>
  <c r="AF3148" i="2"/>
  <c r="AG3148" i="2"/>
  <c r="K3149" i="2"/>
  <c r="L3149" i="2" s="1"/>
  <c r="S3149" i="2"/>
  <c r="W3149" i="2"/>
  <c r="X3149" i="2"/>
  <c r="Y3149" i="2"/>
  <c r="Z3149" i="2"/>
  <c r="AN3149" i="2" s="1"/>
  <c r="AF3149" i="2"/>
  <c r="AG3149" i="2"/>
  <c r="K3150" i="2"/>
  <c r="L3150" i="2" s="1"/>
  <c r="S3150" i="2"/>
  <c r="W3150" i="2"/>
  <c r="X3150" i="2"/>
  <c r="Y3150" i="2"/>
  <c r="Z3150" i="2"/>
  <c r="AN3150" i="2" s="1"/>
  <c r="AF3150" i="2"/>
  <c r="AG3150" i="2"/>
  <c r="K3151" i="2"/>
  <c r="L3151" i="2" s="1"/>
  <c r="S3151" i="2"/>
  <c r="W3151" i="2"/>
  <c r="X3151" i="2"/>
  <c r="Y3151" i="2"/>
  <c r="Z3151" i="2"/>
  <c r="AN3151" i="2" s="1"/>
  <c r="AF3151" i="2"/>
  <c r="AG3151" i="2"/>
  <c r="K3152" i="2"/>
  <c r="L3152" i="2" s="1"/>
  <c r="S3152" i="2"/>
  <c r="W3152" i="2"/>
  <c r="X3152" i="2"/>
  <c r="Y3152" i="2"/>
  <c r="Z3152" i="2"/>
  <c r="AN3152" i="2" s="1"/>
  <c r="AF3152" i="2"/>
  <c r="AG3152" i="2"/>
  <c r="K3153" i="2"/>
  <c r="L3153" i="2" s="1"/>
  <c r="S3153" i="2"/>
  <c r="W3153" i="2"/>
  <c r="X3153" i="2"/>
  <c r="Y3153" i="2"/>
  <c r="Z3153" i="2"/>
  <c r="AN3153" i="2" s="1"/>
  <c r="AF3153" i="2"/>
  <c r="AG3153" i="2"/>
  <c r="K3154" i="2"/>
  <c r="L3154" i="2" s="1"/>
  <c r="S3154" i="2"/>
  <c r="W3154" i="2"/>
  <c r="X3154" i="2"/>
  <c r="Y3154" i="2"/>
  <c r="Z3154" i="2"/>
  <c r="AN3154" i="2" s="1"/>
  <c r="AF3154" i="2"/>
  <c r="AG3154" i="2"/>
  <c r="K3155" i="2"/>
  <c r="L3155" i="2" s="1"/>
  <c r="S3155" i="2"/>
  <c r="W3155" i="2"/>
  <c r="X3155" i="2"/>
  <c r="Y3155" i="2"/>
  <c r="Z3155" i="2"/>
  <c r="AN3155" i="2" s="1"/>
  <c r="AF3155" i="2"/>
  <c r="AG3155" i="2"/>
  <c r="AA3193" i="2" l="1"/>
  <c r="AK3193" i="2" s="1"/>
  <c r="AA3258" i="2"/>
  <c r="AH3162" i="2"/>
  <c r="AC3162" i="2" s="1"/>
  <c r="AH3160" i="2"/>
  <c r="AC3160" i="2" s="1"/>
  <c r="AA3234" i="2"/>
  <c r="AK3234" i="2" s="1"/>
  <c r="AL3234" i="2" s="1"/>
  <c r="AM3234" i="2" s="1"/>
  <c r="AA3222" i="2"/>
  <c r="AK3222" i="2" s="1"/>
  <c r="AL3222" i="2" s="1"/>
  <c r="AM3222" i="2" s="1"/>
  <c r="AA3218" i="2"/>
  <c r="AK3218" i="2" s="1"/>
  <c r="AL3218" i="2" s="1"/>
  <c r="AM3218" i="2" s="1"/>
  <c r="AA3256" i="2"/>
  <c r="AH3214" i="2"/>
  <c r="AC3214" i="2" s="1"/>
  <c r="AA3244" i="2"/>
  <c r="AK3244" i="2" s="1"/>
  <c r="AL3244" i="2" s="1"/>
  <c r="AM3244" i="2" s="1"/>
  <c r="AH3182" i="2"/>
  <c r="AC3182" i="2" s="1"/>
  <c r="AH3180" i="2"/>
  <c r="AC3180" i="2" s="1"/>
  <c r="AA3214" i="2"/>
  <c r="AK3214" i="2" s="1"/>
  <c r="AL3214" i="2" s="1"/>
  <c r="AM3214" i="2" s="1"/>
  <c r="AA3190" i="2"/>
  <c r="AK3190" i="2" s="1"/>
  <c r="AL3190" i="2" s="1"/>
  <c r="AM3190" i="2" s="1"/>
  <c r="AA3182" i="2"/>
  <c r="AK3182" i="2" s="1"/>
  <c r="AL3182" i="2" s="1"/>
  <c r="AH3237" i="2"/>
  <c r="AC3237" i="2" s="1"/>
  <c r="AA3167" i="2"/>
  <c r="AK3167" i="2" s="1"/>
  <c r="AL3167" i="2" s="1"/>
  <c r="AM3167" i="2" s="1"/>
  <c r="AA3246" i="2"/>
  <c r="AK3246" i="2" s="1"/>
  <c r="AL3246" i="2" s="1"/>
  <c r="AM3246" i="2" s="1"/>
  <c r="AA3174" i="2"/>
  <c r="AK3174" i="2" s="1"/>
  <c r="AL3174" i="2" s="1"/>
  <c r="AM3174" i="2" s="1"/>
  <c r="AA3233" i="2"/>
  <c r="AK3233" i="2" s="1"/>
  <c r="AL3233" i="2" s="1"/>
  <c r="AM3233" i="2" s="1"/>
  <c r="AH3201" i="2"/>
  <c r="AC3201" i="2" s="1"/>
  <c r="AH3185" i="2"/>
  <c r="AC3185" i="2" s="1"/>
  <c r="AH3172" i="2"/>
  <c r="AC3172" i="2" s="1"/>
  <c r="AE3258" i="2"/>
  <c r="AH3258" i="2" s="1"/>
  <c r="AC3258" i="2" s="1"/>
  <c r="AA3177" i="2"/>
  <c r="AK3177" i="2" s="1"/>
  <c r="AL3177" i="2" s="1"/>
  <c r="AM3177" i="2" s="1"/>
  <c r="AA3179" i="2"/>
  <c r="AK3179" i="2" s="1"/>
  <c r="AL3179" i="2" s="1"/>
  <c r="AM3179" i="2" s="1"/>
  <c r="AA3237" i="2"/>
  <c r="AK3237" i="2" s="1"/>
  <c r="AL3237" i="2" s="1"/>
  <c r="AM3237" i="2" s="1"/>
  <c r="AA3225" i="2"/>
  <c r="AK3225" i="2" s="1"/>
  <c r="AL3225" i="2" s="1"/>
  <c r="AM3225" i="2" s="1"/>
  <c r="AA3161" i="2"/>
  <c r="AK3161" i="2" s="1"/>
  <c r="AL3161" i="2" s="1"/>
  <c r="AM3161" i="2" s="1"/>
  <c r="AH3232" i="2"/>
  <c r="AC3232" i="2" s="1"/>
  <c r="AH3199" i="2"/>
  <c r="AC3199" i="2" s="1"/>
  <c r="AH3193" i="2"/>
  <c r="AC3193" i="2" s="1"/>
  <c r="AH3161" i="2"/>
  <c r="AC3161" i="2" s="1"/>
  <c r="AH3207" i="2"/>
  <c r="AC3207" i="2" s="1"/>
  <c r="AA3228" i="2"/>
  <c r="AK3228" i="2" s="1"/>
  <c r="AL3228" i="2" s="1"/>
  <c r="AM3228" i="2" s="1"/>
  <c r="AA3205" i="2"/>
  <c r="AK3205" i="2" s="1"/>
  <c r="AL3205" i="2" s="1"/>
  <c r="AM3205" i="2" s="1"/>
  <c r="AA3203" i="2"/>
  <c r="AK3203" i="2" s="1"/>
  <c r="AL3203" i="2" s="1"/>
  <c r="AM3203" i="2" s="1"/>
  <c r="AA3166" i="2"/>
  <c r="AK3166" i="2" s="1"/>
  <c r="AL3166" i="2" s="1"/>
  <c r="AM3166" i="2" s="1"/>
  <c r="AA3162" i="2"/>
  <c r="AK3162" i="2" s="1"/>
  <c r="AL3162" i="2" s="1"/>
  <c r="AM3162" i="2" s="1"/>
  <c r="AE3261" i="2"/>
  <c r="AO3261" i="2" s="1"/>
  <c r="AN3237" i="2"/>
  <c r="AO3237" i="2" s="1"/>
  <c r="AL3193" i="2"/>
  <c r="AM3193" i="2" s="1"/>
  <c r="AA3196" i="2"/>
  <c r="AK3196" i="2" s="1"/>
  <c r="AL3196" i="2" s="1"/>
  <c r="AA3186" i="2"/>
  <c r="AK3186" i="2" s="1"/>
  <c r="AL3186" i="2" s="1"/>
  <c r="AM3186" i="2" s="1"/>
  <c r="AA3226" i="2"/>
  <c r="AK3226" i="2" s="1"/>
  <c r="AL3226" i="2" s="1"/>
  <c r="AM3226" i="2" s="1"/>
  <c r="AA3224" i="2"/>
  <c r="AK3224" i="2" s="1"/>
  <c r="AL3224" i="2" s="1"/>
  <c r="AM3224" i="2" s="1"/>
  <c r="AH3183" i="2"/>
  <c r="AC3183" i="2" s="1"/>
  <c r="AH3212" i="2"/>
  <c r="AC3212" i="2" s="1"/>
  <c r="AE3254" i="2"/>
  <c r="AO3254" i="2" s="1"/>
  <c r="AA3252" i="2"/>
  <c r="AK3252" i="2" s="1"/>
  <c r="AL3252" i="2" s="1"/>
  <c r="AH3177" i="2"/>
  <c r="AC3177" i="2" s="1"/>
  <c r="AH3190" i="2"/>
  <c r="AC3190" i="2" s="1"/>
  <c r="AA3251" i="2"/>
  <c r="AK3251" i="2" s="1"/>
  <c r="AL3251" i="2" s="1"/>
  <c r="AM3251" i="2" s="1"/>
  <c r="AA3249" i="2"/>
  <c r="AK3249" i="2" s="1"/>
  <c r="AL3249" i="2" s="1"/>
  <c r="AM3249" i="2" s="1"/>
  <c r="AH3165" i="2"/>
  <c r="AC3165" i="2" s="1"/>
  <c r="AA3261" i="2"/>
  <c r="AH3206" i="2"/>
  <c r="AC3206" i="2" s="1"/>
  <c r="AH3170" i="2"/>
  <c r="AC3170" i="2" s="1"/>
  <c r="AA3178" i="2"/>
  <c r="AK3178" i="2" s="1"/>
  <c r="AL3178" i="2" s="1"/>
  <c r="AM3178" i="2" s="1"/>
  <c r="AH3175" i="2"/>
  <c r="AC3175" i="2" s="1"/>
  <c r="AA3221" i="2"/>
  <c r="AK3221" i="2" s="1"/>
  <c r="AL3221" i="2" s="1"/>
  <c r="AM3221" i="2" s="1"/>
  <c r="AH3221" i="2"/>
  <c r="AC3221" i="2" s="1"/>
  <c r="AA3198" i="2"/>
  <c r="AK3198" i="2" s="1"/>
  <c r="AL3198" i="2" s="1"/>
  <c r="AA3185" i="2"/>
  <c r="AK3185" i="2" s="1"/>
  <c r="AL3185" i="2" s="1"/>
  <c r="AM3185" i="2" s="1"/>
  <c r="AH3209" i="2"/>
  <c r="AC3209" i="2" s="1"/>
  <c r="AA3183" i="2"/>
  <c r="AK3183" i="2" s="1"/>
  <c r="AL3183" i="2" s="1"/>
  <c r="AM3183" i="2" s="1"/>
  <c r="AA3200" i="2"/>
  <c r="AK3200" i="2" s="1"/>
  <c r="AL3200" i="2" s="1"/>
  <c r="AM3200" i="2" s="1"/>
  <c r="AH3166" i="2"/>
  <c r="AC3166" i="2" s="1"/>
  <c r="AA3209" i="2"/>
  <c r="AK3209" i="2" s="1"/>
  <c r="AL3209" i="2" s="1"/>
  <c r="AM3209" i="2" s="1"/>
  <c r="AA3192" i="2"/>
  <c r="AK3192" i="2" s="1"/>
  <c r="AL3192" i="2" s="1"/>
  <c r="AM3192" i="2" s="1"/>
  <c r="AA3247" i="2"/>
  <c r="AK3247" i="2" s="1"/>
  <c r="AL3247" i="2" s="1"/>
  <c r="AM3247" i="2" s="1"/>
  <c r="AA3223" i="2"/>
  <c r="AK3223" i="2" s="1"/>
  <c r="AL3223" i="2" s="1"/>
  <c r="AM3223" i="2" s="1"/>
  <c r="AA3171" i="2"/>
  <c r="AK3171" i="2" s="1"/>
  <c r="AL3171" i="2" s="1"/>
  <c r="AM3171" i="2" s="1"/>
  <c r="AH3202" i="2"/>
  <c r="AC3202" i="2" s="1"/>
  <c r="AA3195" i="2"/>
  <c r="AK3195" i="2" s="1"/>
  <c r="AL3195" i="2" s="1"/>
  <c r="AM3195" i="2" s="1"/>
  <c r="AN3231" i="2"/>
  <c r="AO3231" i="2" s="1"/>
  <c r="AH3200" i="2"/>
  <c r="AC3200" i="2" s="1"/>
  <c r="AN3198" i="2"/>
  <c r="AO3198" i="2" s="1"/>
  <c r="AO3191" i="2"/>
  <c r="AA3170" i="2"/>
  <c r="AK3170" i="2" s="1"/>
  <c r="AL3170" i="2" s="1"/>
  <c r="AM3170" i="2" s="1"/>
  <c r="AA3168" i="2"/>
  <c r="AK3168" i="2" s="1"/>
  <c r="AL3168" i="2" s="1"/>
  <c r="AM3168" i="2" s="1"/>
  <c r="AH3241" i="2"/>
  <c r="AC3241" i="2" s="1"/>
  <c r="AN3182" i="2"/>
  <c r="AO3182" i="2" s="1"/>
  <c r="AA3216" i="2"/>
  <c r="AK3216" i="2" s="1"/>
  <c r="AL3216" i="2" s="1"/>
  <c r="AM3216" i="2" s="1"/>
  <c r="AA3231" i="2"/>
  <c r="AK3231" i="2" s="1"/>
  <c r="AL3231" i="2" s="1"/>
  <c r="AM3231" i="2" s="1"/>
  <c r="AH3246" i="2"/>
  <c r="AC3246" i="2" s="1"/>
  <c r="AH3191" i="2"/>
  <c r="AC3191" i="2" s="1"/>
  <c r="AA3207" i="2"/>
  <c r="AK3207" i="2" s="1"/>
  <c r="AL3207" i="2" s="1"/>
  <c r="AM3207" i="2" s="1"/>
  <c r="AH3230" i="2"/>
  <c r="AC3230" i="2" s="1"/>
  <c r="AH3192" i="2"/>
  <c r="AC3192" i="2" s="1"/>
  <c r="AH3197" i="2"/>
  <c r="AC3197" i="2" s="1"/>
  <c r="AA3245" i="2"/>
  <c r="AK3245" i="2" s="1"/>
  <c r="AL3245" i="2" s="1"/>
  <c r="AM3245" i="2" s="1"/>
  <c r="AH3236" i="2"/>
  <c r="AC3236" i="2" s="1"/>
  <c r="AH3218" i="2"/>
  <c r="AC3218" i="2" s="1"/>
  <c r="AA3206" i="2"/>
  <c r="AK3206" i="2" s="1"/>
  <c r="AL3206" i="2" s="1"/>
  <c r="AM3206" i="2" s="1"/>
  <c r="AH3188" i="2"/>
  <c r="AC3188" i="2" s="1"/>
  <c r="AE3273" i="2"/>
  <c r="AH3273" i="2" s="1"/>
  <c r="AC3273" i="2" s="1"/>
  <c r="AA3264" i="2"/>
  <c r="AE3264" i="2"/>
  <c r="AO3264" i="2" s="1"/>
  <c r="AA3260" i="2"/>
  <c r="AA3219" i="2"/>
  <c r="AK3219" i="2" s="1"/>
  <c r="AL3219" i="2" s="1"/>
  <c r="AM3219" i="2" s="1"/>
  <c r="AA3194" i="2"/>
  <c r="AK3194" i="2" s="1"/>
  <c r="AL3194" i="2" s="1"/>
  <c r="AM3194" i="2" s="1"/>
  <c r="AO3247" i="2"/>
  <c r="AE3271" i="2"/>
  <c r="AH3271" i="2" s="1"/>
  <c r="AC3271" i="2" s="1"/>
  <c r="AA3259" i="2"/>
  <c r="AA3248" i="2"/>
  <c r="AK3248" i="2" s="1"/>
  <c r="AL3248" i="2" s="1"/>
  <c r="AM3248" i="2" s="1"/>
  <c r="AH3223" i="2"/>
  <c r="AC3223" i="2" s="1"/>
  <c r="AA3169" i="2"/>
  <c r="AK3169" i="2" s="1"/>
  <c r="AL3169" i="2" s="1"/>
  <c r="AM3169" i="2" s="1"/>
  <c r="AH3173" i="2"/>
  <c r="AC3173" i="2" s="1"/>
  <c r="AH3222" i="2"/>
  <c r="AC3222" i="2" s="1"/>
  <c r="AA3243" i="2"/>
  <c r="AK3243" i="2" s="1"/>
  <c r="AL3243" i="2" s="1"/>
  <c r="AM3243" i="2" s="1"/>
  <c r="AA3241" i="2"/>
  <c r="AK3241" i="2" s="1"/>
  <c r="AL3241" i="2" s="1"/>
  <c r="AM3241" i="2" s="1"/>
  <c r="AA3239" i="2"/>
  <c r="AK3239" i="2" s="1"/>
  <c r="AL3239" i="2" s="1"/>
  <c r="AM3239" i="2" s="1"/>
  <c r="AA3236" i="2"/>
  <c r="AK3236" i="2" s="1"/>
  <c r="AL3236" i="2" s="1"/>
  <c r="AM3236" i="2" s="1"/>
  <c r="AN3214" i="2"/>
  <c r="AO3214" i="2" s="1"/>
  <c r="AA3202" i="2"/>
  <c r="AK3202" i="2" s="1"/>
  <c r="AL3202" i="2" s="1"/>
  <c r="AM3202" i="2" s="1"/>
  <c r="AA3176" i="2"/>
  <c r="AK3176" i="2" s="1"/>
  <c r="AL3176" i="2" s="1"/>
  <c r="AM3176" i="2" s="1"/>
  <c r="AA3270" i="2"/>
  <c r="AE3270" i="2"/>
  <c r="AO3270" i="2" s="1"/>
  <c r="AH3224" i="2"/>
  <c r="AC3224" i="2" s="1"/>
  <c r="AA3250" i="2"/>
  <c r="AK3250" i="2" s="1"/>
  <c r="AL3250" i="2" s="1"/>
  <c r="AM3250" i="2" s="1"/>
  <c r="AA3254" i="2"/>
  <c r="AA3240" i="2"/>
  <c r="AK3240" i="2" s="1"/>
  <c r="AL3240" i="2" s="1"/>
  <c r="AM3240" i="2" s="1"/>
  <c r="AA3229" i="2"/>
  <c r="AK3229" i="2" s="1"/>
  <c r="AL3229" i="2" s="1"/>
  <c r="AM3229" i="2" s="1"/>
  <c r="AH3204" i="2"/>
  <c r="AC3204" i="2" s="1"/>
  <c r="AH3186" i="2"/>
  <c r="AC3186" i="2" s="1"/>
  <c r="AA3175" i="2"/>
  <c r="AK3175" i="2" s="1"/>
  <c r="AL3175" i="2" s="1"/>
  <c r="AM3175" i="2" s="1"/>
  <c r="AA3172" i="2"/>
  <c r="AK3172" i="2" s="1"/>
  <c r="AL3172" i="2" s="1"/>
  <c r="AM3172" i="2" s="1"/>
  <c r="AA3271" i="2"/>
  <c r="AH3247" i="2"/>
  <c r="AC3247" i="2" s="1"/>
  <c r="AH3234" i="2"/>
  <c r="AC3234" i="2" s="1"/>
  <c r="AN3246" i="2"/>
  <c r="AO3246" i="2" s="1"/>
  <c r="AO3230" i="2"/>
  <c r="AA3212" i="2"/>
  <c r="AK3212" i="2" s="1"/>
  <c r="AL3212" i="2" s="1"/>
  <c r="AM3212" i="2" s="1"/>
  <c r="AO3181" i="2"/>
  <c r="AA3235" i="2"/>
  <c r="AK3235" i="2" s="1"/>
  <c r="AL3235" i="2" s="1"/>
  <c r="AM3235" i="2" s="1"/>
  <c r="AA3215" i="2"/>
  <c r="AK3215" i="2" s="1"/>
  <c r="AL3215" i="2" s="1"/>
  <c r="AM3215" i="2" s="1"/>
  <c r="AA3204" i="2"/>
  <c r="AK3204" i="2" s="1"/>
  <c r="AL3204" i="2" s="1"/>
  <c r="AM3204" i="2" s="1"/>
  <c r="AA3199" i="2"/>
  <c r="AK3199" i="2" s="1"/>
  <c r="AL3199" i="2" s="1"/>
  <c r="AO3197" i="2"/>
  <c r="AA3191" i="2"/>
  <c r="AK3191" i="2" s="1"/>
  <c r="AL3191" i="2" s="1"/>
  <c r="AM3191" i="2" s="1"/>
  <c r="Y3257" i="2"/>
  <c r="AE3257" i="2" s="1"/>
  <c r="AI3257" i="2" s="1"/>
  <c r="AH3216" i="2"/>
  <c r="AC3216" i="2" s="1"/>
  <c r="AH3239" i="2"/>
  <c r="AC3239" i="2" s="1"/>
  <c r="AA3208" i="2"/>
  <c r="AK3208" i="2" s="1"/>
  <c r="AL3208" i="2" s="1"/>
  <c r="AM3208" i="2" s="1"/>
  <c r="AA3265" i="2"/>
  <c r="AA3238" i="2"/>
  <c r="AK3238" i="2" s="1"/>
  <c r="AL3238" i="2" s="1"/>
  <c r="AM3238" i="2" s="1"/>
  <c r="AA3210" i="2"/>
  <c r="AK3210" i="2" s="1"/>
  <c r="AL3210" i="2" s="1"/>
  <c r="AM3210" i="2" s="1"/>
  <c r="AA3189" i="2"/>
  <c r="AK3189" i="2" s="1"/>
  <c r="AL3189" i="2" s="1"/>
  <c r="AM3189" i="2" s="1"/>
  <c r="AH3184" i="2"/>
  <c r="AC3184" i="2" s="1"/>
  <c r="AA3173" i="2"/>
  <c r="AK3173" i="2" s="1"/>
  <c r="AL3173" i="2" s="1"/>
  <c r="AM3173" i="2" s="1"/>
  <c r="AA3255" i="2"/>
  <c r="AH3174" i="2"/>
  <c r="AC3174" i="2" s="1"/>
  <c r="AH3228" i="2"/>
  <c r="AC3228" i="2" s="1"/>
  <c r="AA3220" i="2"/>
  <c r="AK3220" i="2" s="1"/>
  <c r="AL3220" i="2" s="1"/>
  <c r="AM3220" i="2" s="1"/>
  <c r="AH3205" i="2"/>
  <c r="AC3205" i="2" s="1"/>
  <c r="AA3184" i="2"/>
  <c r="AK3184" i="2" s="1"/>
  <c r="AL3184" i="2" s="1"/>
  <c r="AM3184" i="2" s="1"/>
  <c r="AN3171" i="2"/>
  <c r="AO3171" i="2" s="1"/>
  <c r="AA3165" i="2"/>
  <c r="AK3165" i="2" s="1"/>
  <c r="AL3165" i="2" s="1"/>
  <c r="AM3165" i="2" s="1"/>
  <c r="AA3160" i="2"/>
  <c r="AK3160" i="2" s="1"/>
  <c r="AL3160" i="2" s="1"/>
  <c r="AM3160" i="2" s="1"/>
  <c r="AE3274" i="2"/>
  <c r="AJ3274" i="2" s="1"/>
  <c r="AA3274" i="2"/>
  <c r="AN3274" i="2"/>
  <c r="AE3267" i="2"/>
  <c r="AJ3267" i="2" s="1"/>
  <c r="AE3255" i="2"/>
  <c r="AI3255" i="2" s="1"/>
  <c r="AE3263" i="2"/>
  <c r="AO3263" i="2" s="1"/>
  <c r="AE3268" i="2"/>
  <c r="AH3268" i="2" s="1"/>
  <c r="AC3268" i="2" s="1"/>
  <c r="AE3266" i="2"/>
  <c r="AO3266" i="2" s="1"/>
  <c r="AE3259" i="2"/>
  <c r="AO3259" i="2" s="1"/>
  <c r="AE3265" i="2"/>
  <c r="AH3265" i="2" s="1"/>
  <c r="AC3265" i="2" s="1"/>
  <c r="AE3272" i="2"/>
  <c r="AE3269" i="2"/>
  <c r="AO3269" i="2" s="1"/>
  <c r="AE3260" i="2"/>
  <c r="AJ3260" i="2" s="1"/>
  <c r="AE3262" i="2"/>
  <c r="AH3262" i="2" s="1"/>
  <c r="AE3256" i="2"/>
  <c r="AO3256" i="2" s="1"/>
  <c r="AA3262" i="2"/>
  <c r="AA3268" i="2"/>
  <c r="AN3268" i="2"/>
  <c r="AA3267" i="2"/>
  <c r="AA3273" i="2"/>
  <c r="AA3263" i="2"/>
  <c r="AA3266" i="2"/>
  <c r="AA3269" i="2"/>
  <c r="AA3272" i="2"/>
  <c r="AH3225" i="2"/>
  <c r="AC3225" i="2" s="1"/>
  <c r="AN3251" i="2"/>
  <c r="AO3251" i="2" s="1"/>
  <c r="AH3244" i="2"/>
  <c r="AC3244" i="2" s="1"/>
  <c r="AO3238" i="2"/>
  <c r="AA3230" i="2"/>
  <c r="AK3230" i="2" s="1"/>
  <c r="AL3230" i="2" s="1"/>
  <c r="AM3230" i="2" s="1"/>
  <c r="AN3221" i="2"/>
  <c r="AO3221" i="2" s="1"/>
  <c r="AH3220" i="2"/>
  <c r="AC3220" i="2" s="1"/>
  <c r="AA3217" i="2"/>
  <c r="AK3217" i="2" s="1"/>
  <c r="AL3217" i="2" s="1"/>
  <c r="AM3217" i="2" s="1"/>
  <c r="AA3201" i="2"/>
  <c r="AK3201" i="2" s="1"/>
  <c r="AL3201" i="2" s="1"/>
  <c r="AM3201" i="2" s="1"/>
  <c r="AN3166" i="2"/>
  <c r="AO3166" i="2" s="1"/>
  <c r="AN3222" i="2"/>
  <c r="AO3222" i="2" s="1"/>
  <c r="AN3215" i="2"/>
  <c r="AO3215" i="2" s="1"/>
  <c r="AH3238" i="2"/>
  <c r="AC3238" i="2" s="1"/>
  <c r="AO3196" i="2"/>
  <c r="AH3189" i="2"/>
  <c r="AC3189" i="2" s="1"/>
  <c r="AN3167" i="2"/>
  <c r="AO3167" i="2" s="1"/>
  <c r="AO3199" i="2"/>
  <c r="AO3239" i="2"/>
  <c r="AH3231" i="2"/>
  <c r="AC3231" i="2" s="1"/>
  <c r="AH3198" i="2"/>
  <c r="AC3198" i="2" s="1"/>
  <c r="AN3252" i="2"/>
  <c r="AO3252" i="2" s="1"/>
  <c r="AN3245" i="2"/>
  <c r="AO3245" i="2" s="1"/>
  <c r="AN3206" i="2"/>
  <c r="AO3206" i="2" s="1"/>
  <c r="AN3174" i="2"/>
  <c r="AO3174" i="2" s="1"/>
  <c r="AN3235" i="2"/>
  <c r="AO3235" i="2" s="1"/>
  <c r="AH3242" i="2"/>
  <c r="AC3242" i="2" s="1"/>
  <c r="AH3229" i="2"/>
  <c r="AC3229" i="2" s="1"/>
  <c r="AO3207" i="2"/>
  <c r="AO3175" i="2"/>
  <c r="AH3168" i="2"/>
  <c r="AC3168" i="2" s="1"/>
  <c r="AN3183" i="2"/>
  <c r="AO3183" i="2" s="1"/>
  <c r="AA3211" i="2"/>
  <c r="AK3211" i="2" s="1"/>
  <c r="AL3211" i="2" s="1"/>
  <c r="AM3211" i="2" s="1"/>
  <c r="AH3252" i="2"/>
  <c r="AC3252" i="2" s="1"/>
  <c r="AA3242" i="2"/>
  <c r="AK3242" i="2" s="1"/>
  <c r="AL3242" i="2" s="1"/>
  <c r="AM3242" i="2" s="1"/>
  <c r="AO3236" i="2"/>
  <c r="AA3232" i="2"/>
  <c r="AK3232" i="2" s="1"/>
  <c r="AL3232" i="2" s="1"/>
  <c r="AM3232" i="2" s="1"/>
  <c r="AH3196" i="2"/>
  <c r="AC3196" i="2" s="1"/>
  <c r="AN3190" i="2"/>
  <c r="AO3190" i="2" s="1"/>
  <c r="AA3187" i="2"/>
  <c r="AK3187" i="2" s="1"/>
  <c r="AL3187" i="2" s="1"/>
  <c r="AM3187" i="2" s="1"/>
  <c r="AA3180" i="2"/>
  <c r="AK3180" i="2" s="1"/>
  <c r="AL3180" i="2" s="1"/>
  <c r="AM3180" i="2" s="1"/>
  <c r="AA3164" i="2"/>
  <c r="AK3164" i="2" s="1"/>
  <c r="AL3164" i="2" s="1"/>
  <c r="AM3164" i="2" s="1"/>
  <c r="AH3211" i="2"/>
  <c r="AC3211" i="2" s="1"/>
  <c r="AH3227" i="2"/>
  <c r="AC3227" i="2" s="1"/>
  <c r="AH3215" i="2"/>
  <c r="AC3215" i="2" s="1"/>
  <c r="AH3194" i="2"/>
  <c r="AC3194" i="2" s="1"/>
  <c r="AH3178" i="2"/>
  <c r="AC3178" i="2" s="1"/>
  <c r="AH3245" i="2"/>
  <c r="AC3245" i="2" s="1"/>
  <c r="AH3181" i="2"/>
  <c r="AC3181" i="2" s="1"/>
  <c r="AH3164" i="2"/>
  <c r="AC3164" i="2" s="1"/>
  <c r="AH3163" i="2"/>
  <c r="AC3163" i="2" s="1"/>
  <c r="AH3213" i="2"/>
  <c r="AC3213" i="2" s="1"/>
  <c r="AH3167" i="2"/>
  <c r="AC3167" i="2" s="1"/>
  <c r="AH3179" i="2"/>
  <c r="AC3179" i="2" s="1"/>
  <c r="AH3243" i="2"/>
  <c r="AC3243" i="2" s="1"/>
  <c r="AH3250" i="2"/>
  <c r="AC3250" i="2" s="1"/>
  <c r="AH3210" i="2"/>
  <c r="AC3210" i="2" s="1"/>
  <c r="AI3252" i="2"/>
  <c r="AI3198" i="2"/>
  <c r="AI3199" i="2"/>
  <c r="AI3182" i="2"/>
  <c r="AI3196" i="2"/>
  <c r="AN3218" i="2"/>
  <c r="AO3218" i="2" s="1"/>
  <c r="AN3169" i="2"/>
  <c r="AO3169" i="2" s="1"/>
  <c r="AN3244" i="2"/>
  <c r="AO3244" i="2" s="1"/>
  <c r="AH3233" i="2"/>
  <c r="AC3233" i="2" s="1"/>
  <c r="AA3227" i="2"/>
  <c r="AK3227" i="2" s="1"/>
  <c r="AL3227" i="2" s="1"/>
  <c r="AM3227" i="2" s="1"/>
  <c r="AO3219" i="2"/>
  <c r="AH3203" i="2"/>
  <c r="AC3203" i="2" s="1"/>
  <c r="AN3202" i="2"/>
  <c r="AO3202" i="2" s="1"/>
  <c r="AH3169" i="2"/>
  <c r="AC3169" i="2" s="1"/>
  <c r="AA3163" i="2"/>
  <c r="AK3163" i="2" s="1"/>
  <c r="AL3163" i="2" s="1"/>
  <c r="AM3163" i="2" s="1"/>
  <c r="AH3249" i="2"/>
  <c r="AC3249" i="2" s="1"/>
  <c r="AH3248" i="2"/>
  <c r="AC3248" i="2" s="1"/>
  <c r="AN3217" i="2"/>
  <c r="AO3217" i="2" s="1"/>
  <c r="AA3213" i="2"/>
  <c r="AK3213" i="2" s="1"/>
  <c r="AL3213" i="2" s="1"/>
  <c r="AM3213" i="2" s="1"/>
  <c r="AH3208" i="2"/>
  <c r="AC3208" i="2" s="1"/>
  <c r="AA3188" i="2"/>
  <c r="AK3188" i="2" s="1"/>
  <c r="AL3188" i="2" s="1"/>
  <c r="AM3188" i="2" s="1"/>
  <c r="AN3193" i="2"/>
  <c r="AO3193" i="2" s="1"/>
  <c r="AH3219" i="2"/>
  <c r="AC3219" i="2" s="1"/>
  <c r="AN3249" i="2"/>
  <c r="AO3249" i="2" s="1"/>
  <c r="AN3250" i="2"/>
  <c r="AO3250" i="2" s="1"/>
  <c r="AH3235" i="2"/>
  <c r="AC3235" i="2" s="1"/>
  <c r="AN3234" i="2"/>
  <c r="AO3234" i="2" s="1"/>
  <c r="AN3213" i="2"/>
  <c r="AO3213" i="2" s="1"/>
  <c r="AO3187" i="2"/>
  <c r="AH3171" i="2"/>
  <c r="AC3171" i="2" s="1"/>
  <c r="AN3170" i="2"/>
  <c r="AO3170" i="2" s="1"/>
  <c r="AN3242" i="2"/>
  <c r="AO3242" i="2" s="1"/>
  <c r="AH3195" i="2"/>
  <c r="AC3195" i="2" s="1"/>
  <c r="AH3251" i="2"/>
  <c r="AC3251" i="2" s="1"/>
  <c r="AH3240" i="2"/>
  <c r="AC3240" i="2" s="1"/>
  <c r="AH3226" i="2"/>
  <c r="AC3226" i="2" s="1"/>
  <c r="AO3188" i="2"/>
  <c r="AN3185" i="2"/>
  <c r="AO3185" i="2" s="1"/>
  <c r="AA3181" i="2"/>
  <c r="AK3181" i="2" s="1"/>
  <c r="AL3181" i="2" s="1"/>
  <c r="AM3181" i="2" s="1"/>
  <c r="AH3176" i="2"/>
  <c r="AC3176" i="2" s="1"/>
  <c r="AN3209" i="2"/>
  <c r="AO3209" i="2" s="1"/>
  <c r="AO3227" i="2"/>
  <c r="AN3210" i="2"/>
  <c r="AO3210" i="2" s="1"/>
  <c r="AN3189" i="2"/>
  <c r="AO3189" i="2" s="1"/>
  <c r="AO3164" i="2"/>
  <c r="AO3163" i="2"/>
  <c r="AO3228" i="2"/>
  <c r="AN3225" i="2"/>
  <c r="AO3225" i="2" s="1"/>
  <c r="AN3161" i="2"/>
  <c r="AO3161" i="2" s="1"/>
  <c r="AN3194" i="2"/>
  <c r="AO3194" i="2" s="1"/>
  <c r="AO3243" i="2"/>
  <c r="AN3229" i="2"/>
  <c r="AO3229" i="2" s="1"/>
  <c r="AH3217" i="2"/>
  <c r="AC3217" i="2" s="1"/>
  <c r="AO3203" i="2"/>
  <c r="AH3187" i="2"/>
  <c r="AC3187" i="2" s="1"/>
  <c r="AN3186" i="2"/>
  <c r="AO3186" i="2" s="1"/>
  <c r="AN3165" i="2"/>
  <c r="AO3165" i="2" s="1"/>
  <c r="AO3204" i="2"/>
  <c r="AN3201" i="2"/>
  <c r="AO3201" i="2" s="1"/>
  <c r="AA3197" i="2"/>
  <c r="AK3197" i="2" s="1"/>
  <c r="AL3197" i="2" s="1"/>
  <c r="AM3197" i="2" s="1"/>
  <c r="AN3226" i="2"/>
  <c r="AO3226" i="2" s="1"/>
  <c r="AN3205" i="2"/>
  <c r="AO3205" i="2" s="1"/>
  <c r="AO3179" i="2"/>
  <c r="AN3162" i="2"/>
  <c r="AO3162" i="2" s="1"/>
  <c r="AN3178" i="2"/>
  <c r="AO3178" i="2" s="1"/>
  <c r="AN3233" i="2"/>
  <c r="AO3233" i="2" s="1"/>
  <c r="AN3241" i="2"/>
  <c r="AO3241" i="2" s="1"/>
  <c r="AN3177" i="2"/>
  <c r="AO3177" i="2" s="1"/>
  <c r="AO3160" i="2"/>
  <c r="AH3159" i="2"/>
  <c r="AC3159" i="2" s="1"/>
  <c r="AN3159" i="2"/>
  <c r="AO3159" i="2" s="1"/>
  <c r="AA3159" i="2"/>
  <c r="AK3159" i="2" s="1"/>
  <c r="AL3159" i="2" s="1"/>
  <c r="AM3159" i="2" s="1"/>
  <c r="AA3147" i="2"/>
  <c r="AA3143" i="2"/>
  <c r="AA3135" i="2"/>
  <c r="AA3141" i="2"/>
  <c r="AN3141" i="2"/>
  <c r="AE3135" i="2"/>
  <c r="AH3135" i="2" s="1"/>
  <c r="AC3135" i="2" s="1"/>
  <c r="AE3144" i="2"/>
  <c r="AH3144" i="2" s="1"/>
  <c r="AC3144" i="2" s="1"/>
  <c r="AA3155" i="2"/>
  <c r="AE3155" i="2"/>
  <c r="AO3155" i="2" s="1"/>
  <c r="AE3147" i="2"/>
  <c r="AI3147" i="2" s="1"/>
  <c r="AA3154" i="2"/>
  <c r="AA3146" i="2"/>
  <c r="AA3151" i="2"/>
  <c r="AA3137" i="2"/>
  <c r="AE3134" i="2"/>
  <c r="AJ3134" i="2" s="1"/>
  <c r="AE3151" i="2"/>
  <c r="AO3151" i="2" s="1"/>
  <c r="AA3138" i="2"/>
  <c r="AA3157" i="2"/>
  <c r="AA3150" i="2"/>
  <c r="AE3143" i="2"/>
  <c r="AI3143" i="2" s="1"/>
  <c r="AA3139" i="2"/>
  <c r="AA3134" i="2"/>
  <c r="AE3157" i="2"/>
  <c r="AI3157" i="2" s="1"/>
  <c r="AE3149" i="2"/>
  <c r="AH3149" i="2" s="1"/>
  <c r="AC3149" i="2" s="1"/>
  <c r="AE3158" i="2"/>
  <c r="AE3154" i="2"/>
  <c r="AI3154" i="2" s="1"/>
  <c r="AA3145" i="2"/>
  <c r="AA3133" i="2"/>
  <c r="AE3152" i="2"/>
  <c r="AE3136" i="2"/>
  <c r="AH3136" i="2" s="1"/>
  <c r="AC3136" i="2" s="1"/>
  <c r="AA3142" i="2"/>
  <c r="AE3137" i="2"/>
  <c r="AI3137" i="2" s="1"/>
  <c r="AE3145" i="2"/>
  <c r="AO3145" i="2" s="1"/>
  <c r="AE3150" i="2"/>
  <c r="AO3150" i="2" s="1"/>
  <c r="AE3148" i="2"/>
  <c r="AI3148" i="2" s="1"/>
  <c r="AE3141" i="2"/>
  <c r="AA3158" i="2"/>
  <c r="AE3253" i="2"/>
  <c r="AJ3253" i="2" s="1"/>
  <c r="AA3253" i="2"/>
  <c r="AA3156" i="2"/>
  <c r="AE3156" i="2"/>
  <c r="AE3146" i="2"/>
  <c r="AO3146" i="2" s="1"/>
  <c r="AE3139" i="2"/>
  <c r="AH3139" i="2" s="1"/>
  <c r="AC3139" i="2" s="1"/>
  <c r="AE3138" i="2"/>
  <c r="AO3138" i="2" s="1"/>
  <c r="AE3153" i="2"/>
  <c r="AI3153" i="2" s="1"/>
  <c r="AE3133" i="2"/>
  <c r="AH3133" i="2" s="1"/>
  <c r="AC3133" i="2" s="1"/>
  <c r="AE3142" i="2"/>
  <c r="AO3142" i="2" s="1"/>
  <c r="AE3140" i="2"/>
  <c r="AO3140" i="2" s="1"/>
  <c r="AE3132" i="2"/>
  <c r="AO3132" i="2" s="1"/>
  <c r="AA3153" i="2"/>
  <c r="AA3149" i="2"/>
  <c r="AA3152" i="2"/>
  <c r="AA3148" i="2"/>
  <c r="AA3144" i="2"/>
  <c r="AA3140" i="2"/>
  <c r="AA3136" i="2"/>
  <c r="AA3132" i="2"/>
  <c r="AN3136" i="2"/>
  <c r="AJ3254" i="2" l="1"/>
  <c r="AI3254" i="2"/>
  <c r="AO3258" i="2"/>
  <c r="AJ3258" i="2"/>
  <c r="AI3258" i="2"/>
  <c r="AK3258" i="2"/>
  <c r="AL3258" i="2" s="1"/>
  <c r="AH3261" i="2"/>
  <c r="AC3261" i="2" s="1"/>
  <c r="AJ3271" i="2"/>
  <c r="AH3254" i="2"/>
  <c r="AC3254" i="2" s="1"/>
  <c r="AK3254" i="2"/>
  <c r="AL3254" i="2" s="1"/>
  <c r="AK3261" i="2"/>
  <c r="AL3261" i="2" s="1"/>
  <c r="AO3273" i="2"/>
  <c r="AI3261" i="2"/>
  <c r="AJ3261" i="2"/>
  <c r="AO3257" i="2"/>
  <c r="AI3266" i="2"/>
  <c r="AK3271" i="2"/>
  <c r="AL3271" i="2" s="1"/>
  <c r="AO3268" i="2"/>
  <c r="AI3270" i="2"/>
  <c r="AJ3273" i="2"/>
  <c r="AJ3266" i="2"/>
  <c r="AH3257" i="2"/>
  <c r="AC3257" i="2" s="1"/>
  <c r="AH3266" i="2"/>
  <c r="AC3266" i="2" s="1"/>
  <c r="AK3270" i="2"/>
  <c r="AL3270" i="2" s="1"/>
  <c r="AH3264" i="2"/>
  <c r="AC3264" i="2" s="1"/>
  <c r="AK3259" i="2"/>
  <c r="AL3259" i="2" s="1"/>
  <c r="AJ3257" i="2"/>
  <c r="AJ3259" i="2"/>
  <c r="AI3259" i="2"/>
  <c r="AH3270" i="2"/>
  <c r="AC3270" i="2" s="1"/>
  <c r="AK3273" i="2"/>
  <c r="AL3273" i="2" s="1"/>
  <c r="AH3259" i="2"/>
  <c r="AC3259" i="2" s="1"/>
  <c r="AI3264" i="2"/>
  <c r="AJ3264" i="2"/>
  <c r="AJ3265" i="2"/>
  <c r="AK3264" i="2"/>
  <c r="AL3264" i="2" s="1"/>
  <c r="AO3265" i="2"/>
  <c r="AK3265" i="2"/>
  <c r="AL3265" i="2" s="1"/>
  <c r="AI3273" i="2"/>
  <c r="AI3265" i="2"/>
  <c r="AI3271" i="2"/>
  <c r="AO3271" i="2"/>
  <c r="AJ3268" i="2"/>
  <c r="AK3268" i="2"/>
  <c r="AL3268" i="2" s="1"/>
  <c r="AK3272" i="2"/>
  <c r="AL3272" i="2" s="1"/>
  <c r="AK3260" i="2"/>
  <c r="AL3260" i="2" s="1"/>
  <c r="AH3255" i="2"/>
  <c r="AC3255" i="2" s="1"/>
  <c r="AH3267" i="2"/>
  <c r="AC3267" i="2" s="1"/>
  <c r="AJ3270" i="2"/>
  <c r="AA3257" i="2"/>
  <c r="AK3257" i="2" s="1"/>
  <c r="AL3257" i="2" s="1"/>
  <c r="AO3274" i="2"/>
  <c r="AK3274" i="2"/>
  <c r="AL3274" i="2" s="1"/>
  <c r="AH3274" i="2"/>
  <c r="AC3274" i="2" s="1"/>
  <c r="AI3274" i="2"/>
  <c r="AJ3263" i="2"/>
  <c r="AK3255" i="2"/>
  <c r="AL3255" i="2" s="1"/>
  <c r="AK3263" i="2"/>
  <c r="AL3263" i="2" s="1"/>
  <c r="AI3263" i="2"/>
  <c r="AJ3255" i="2"/>
  <c r="AI3267" i="2"/>
  <c r="AH3263" i="2"/>
  <c r="AC3263" i="2" s="1"/>
  <c r="AO3255" i="2"/>
  <c r="AO3267" i="2"/>
  <c r="AK3267" i="2"/>
  <c r="AL3267" i="2" s="1"/>
  <c r="AI3269" i="2"/>
  <c r="AJ3269" i="2"/>
  <c r="AI3268" i="2"/>
  <c r="AI3260" i="2"/>
  <c r="AK3269" i="2"/>
  <c r="AL3269" i="2" s="1"/>
  <c r="AH3272" i="2"/>
  <c r="AC3272" i="2" s="1"/>
  <c r="AO3260" i="2"/>
  <c r="AO3272" i="2"/>
  <c r="AJ3272" i="2"/>
  <c r="AI3272" i="2"/>
  <c r="AH3269" i="2"/>
  <c r="AC3269" i="2" s="1"/>
  <c r="AK3266" i="2"/>
  <c r="AL3266" i="2" s="1"/>
  <c r="AH3260" i="2"/>
  <c r="AC3260" i="2" s="1"/>
  <c r="AC3262" i="2"/>
  <c r="AI3262" i="2"/>
  <c r="AJ3262" i="2"/>
  <c r="AK3262" i="2"/>
  <c r="AL3262" i="2" s="1"/>
  <c r="AO3262" i="2"/>
  <c r="AK3256" i="2"/>
  <c r="AL3256" i="2" s="1"/>
  <c r="AH3256" i="2"/>
  <c r="AC3256" i="2" s="1"/>
  <c r="AI3256" i="2"/>
  <c r="AJ3256" i="2"/>
  <c r="AM3196" i="2"/>
  <c r="AM3198" i="2"/>
  <c r="AM3182" i="2"/>
  <c r="AM3199" i="2"/>
  <c r="AM3252" i="2"/>
  <c r="AO3141" i="2"/>
  <c r="AJ3135" i="2"/>
  <c r="AI3135" i="2"/>
  <c r="AK3135" i="2"/>
  <c r="AL3135" i="2" s="1"/>
  <c r="AO3135" i="2"/>
  <c r="AJ3144" i="2"/>
  <c r="AJ3143" i="2"/>
  <c r="AO3144" i="2"/>
  <c r="AI3144" i="2"/>
  <c r="AK3144" i="2"/>
  <c r="AL3144" i="2" s="1"/>
  <c r="AK3154" i="2"/>
  <c r="AL3154" i="2" s="1"/>
  <c r="AH3155" i="2"/>
  <c r="AC3155" i="2" s="1"/>
  <c r="AK3155" i="2"/>
  <c r="AL3155" i="2" s="1"/>
  <c r="AI3155" i="2"/>
  <c r="AJ3155" i="2"/>
  <c r="AJ3147" i="2"/>
  <c r="AK3147" i="2"/>
  <c r="AL3147" i="2" s="1"/>
  <c r="AH3147" i="2"/>
  <c r="AC3147" i="2" s="1"/>
  <c r="AH3143" i="2"/>
  <c r="AC3143" i="2" s="1"/>
  <c r="AJ3136" i="2"/>
  <c r="AK3156" i="2"/>
  <c r="AL3156" i="2" s="1"/>
  <c r="AO3147" i="2"/>
  <c r="AK3137" i="2"/>
  <c r="AL3137" i="2" s="1"/>
  <c r="AO3133" i="2"/>
  <c r="AI3151" i="2"/>
  <c r="AK3158" i="2"/>
  <c r="AL3158" i="2" s="1"/>
  <c r="AI3141" i="2"/>
  <c r="AH3141" i="2"/>
  <c r="AC3141" i="2" s="1"/>
  <c r="AJ3141" i="2"/>
  <c r="AK3151" i="2"/>
  <c r="AL3151" i="2" s="1"/>
  <c r="AJ3152" i="2"/>
  <c r="AK3157" i="2"/>
  <c r="AL3157" i="2" s="1"/>
  <c r="AK3152" i="2"/>
  <c r="AL3152" i="2" s="1"/>
  <c r="AH3137" i="2"/>
  <c r="AC3137" i="2" s="1"/>
  <c r="AJ3157" i="2"/>
  <c r="AH3148" i="2"/>
  <c r="AC3148" i="2" s="1"/>
  <c r="AK3134" i="2"/>
  <c r="AL3134" i="2" s="1"/>
  <c r="AO3134" i="2"/>
  <c r="AI3152" i="2"/>
  <c r="AH3152" i="2"/>
  <c r="AC3152" i="2" s="1"/>
  <c r="AH3150" i="2"/>
  <c r="AC3150" i="2" s="1"/>
  <c r="AJ3151" i="2"/>
  <c r="AH3145" i="2"/>
  <c r="AC3145" i="2" s="1"/>
  <c r="AH3157" i="2"/>
  <c r="AC3157" i="2" s="1"/>
  <c r="AJ3148" i="2"/>
  <c r="AO3152" i="2"/>
  <c r="AO3157" i="2"/>
  <c r="AH3151" i="2"/>
  <c r="AC3151" i="2" s="1"/>
  <c r="AO3148" i="2"/>
  <c r="AI3134" i="2"/>
  <c r="AH3134" i="2"/>
  <c r="AC3134" i="2" s="1"/>
  <c r="AO3137" i="2"/>
  <c r="AK3141" i="2"/>
  <c r="AL3141" i="2" s="1"/>
  <c r="AO3136" i="2"/>
  <c r="AO3154" i="2"/>
  <c r="AI3136" i="2"/>
  <c r="AK3136" i="2"/>
  <c r="AL3136" i="2" s="1"/>
  <c r="AH3158" i="2"/>
  <c r="AC3158" i="2" s="1"/>
  <c r="AO3149" i="2"/>
  <c r="AJ3150" i="2"/>
  <c r="AO3158" i="2"/>
  <c r="AJ3137" i="2"/>
  <c r="AK3150" i="2"/>
  <c r="AL3150" i="2" s="1"/>
  <c r="AJ3158" i="2"/>
  <c r="AK3148" i="2"/>
  <c r="AL3148" i="2" s="1"/>
  <c r="AI3150" i="2"/>
  <c r="AI3158" i="2"/>
  <c r="AH3154" i="2"/>
  <c r="AC3154" i="2" s="1"/>
  <c r="AI3132" i="2"/>
  <c r="AO3143" i="2"/>
  <c r="AK3149" i="2"/>
  <c r="AL3149" i="2" s="1"/>
  <c r="AK3145" i="2"/>
  <c r="AL3145" i="2" s="1"/>
  <c r="AJ3149" i="2"/>
  <c r="AJ3145" i="2"/>
  <c r="AI3149" i="2"/>
  <c r="AJ3154" i="2"/>
  <c r="AK3143" i="2"/>
  <c r="AL3143" i="2" s="1"/>
  <c r="AI3145" i="2"/>
  <c r="AH3253" i="2"/>
  <c r="AC3253" i="2" s="1"/>
  <c r="AK3253" i="2"/>
  <c r="AL3253" i="2" s="1"/>
  <c r="AI3253" i="2"/>
  <c r="AO3253" i="2"/>
  <c r="AH3156" i="2"/>
  <c r="AC3156" i="2" s="1"/>
  <c r="AO3156" i="2"/>
  <c r="AJ3156" i="2"/>
  <c r="AI3156" i="2"/>
  <c r="AJ3132" i="2"/>
  <c r="AJ3153" i="2"/>
  <c r="AO3139" i="2"/>
  <c r="AK3139" i="2"/>
  <c r="AL3139" i="2" s="1"/>
  <c r="AI3139" i="2"/>
  <c r="AH3153" i="2"/>
  <c r="AC3153" i="2" s="1"/>
  <c r="AJ3139" i="2"/>
  <c r="AO3153" i="2"/>
  <c r="AH3132" i="2"/>
  <c r="AC3132" i="2" s="1"/>
  <c r="AI3146" i="2"/>
  <c r="AJ3146" i="2"/>
  <c r="AK3153" i="2"/>
  <c r="AL3153" i="2" s="1"/>
  <c r="AK3146" i="2"/>
  <c r="AL3146" i="2" s="1"/>
  <c r="AK3132" i="2"/>
  <c r="AL3132" i="2" s="1"/>
  <c r="AI3140" i="2"/>
  <c r="AK3142" i="2"/>
  <c r="AL3142" i="2" s="1"/>
  <c r="AI3138" i="2"/>
  <c r="AH3140" i="2"/>
  <c r="AC3140" i="2" s="1"/>
  <c r="AJ3140" i="2"/>
  <c r="AJ3142" i="2"/>
  <c r="AK3140" i="2"/>
  <c r="AL3140" i="2" s="1"/>
  <c r="AK3138" i="2"/>
  <c r="AL3138" i="2" s="1"/>
  <c r="AH3142" i="2"/>
  <c r="AC3142" i="2" s="1"/>
  <c r="AK3133" i="2"/>
  <c r="AL3133" i="2" s="1"/>
  <c r="AJ3138" i="2"/>
  <c r="AI3142" i="2"/>
  <c r="AI3133" i="2"/>
  <c r="AH3138" i="2"/>
  <c r="AC3138" i="2" s="1"/>
  <c r="AJ3133" i="2"/>
  <c r="AH3146" i="2"/>
  <c r="AC3146" i="2" s="1"/>
  <c r="AM3254" i="2" l="1"/>
  <c r="AM3258" i="2"/>
  <c r="AM3261" i="2"/>
  <c r="AM3264" i="2"/>
  <c r="AM3271" i="2"/>
  <c r="AM3257" i="2"/>
  <c r="AM3270" i="2"/>
  <c r="AM3266" i="2"/>
  <c r="AM3259" i="2"/>
  <c r="AM3274" i="2"/>
  <c r="AM3268" i="2"/>
  <c r="AM3265" i="2"/>
  <c r="AM3273" i="2"/>
  <c r="AM3267" i="2"/>
  <c r="AM3272" i="2"/>
  <c r="AM3260" i="2"/>
  <c r="AM3263" i="2"/>
  <c r="AM3255" i="2"/>
  <c r="AM3269" i="2"/>
  <c r="AM3256" i="2"/>
  <c r="AM3262" i="2"/>
  <c r="AM3135" i="2"/>
  <c r="AM3137" i="2"/>
  <c r="AM3144" i="2"/>
  <c r="AM3143" i="2"/>
  <c r="AM3154" i="2"/>
  <c r="AM3157" i="2"/>
  <c r="AM3134" i="2"/>
  <c r="AM3155" i="2"/>
  <c r="AM3147" i="2"/>
  <c r="AM3151" i="2"/>
  <c r="AM3158" i="2"/>
  <c r="AM3136" i="2"/>
  <c r="AM3148" i="2"/>
  <c r="AM3152" i="2"/>
  <c r="AM3145" i="2"/>
  <c r="AM3141" i="2"/>
  <c r="AM3139" i="2"/>
  <c r="AM3132" i="2"/>
  <c r="AM3150" i="2"/>
  <c r="AM3149" i="2"/>
  <c r="AM3153" i="2"/>
  <c r="AM3253" i="2"/>
  <c r="AM3156" i="2"/>
  <c r="AM3146" i="2"/>
  <c r="AM3142" i="2"/>
  <c r="AM3138" i="2"/>
  <c r="AM3133" i="2"/>
  <c r="AM3140" i="2"/>
  <c r="AG3131" i="2" l="1"/>
  <c r="AF3131" i="2"/>
  <c r="Z3131" i="2"/>
  <c r="Y3131" i="2"/>
  <c r="X3131" i="2"/>
  <c r="W3131" i="2"/>
  <c r="S3131" i="2"/>
  <c r="K3131" i="2"/>
  <c r="L3131" i="2" s="1"/>
  <c r="K3114" i="2"/>
  <c r="L3114" i="2" s="1"/>
  <c r="K3115" i="2"/>
  <c r="L3115" i="2" s="1"/>
  <c r="K3123" i="2"/>
  <c r="L3123" i="2" s="1"/>
  <c r="K3124" i="2"/>
  <c r="L3124" i="2" s="1"/>
  <c r="K3130" i="2"/>
  <c r="L3130" i="2" s="1"/>
  <c r="K3107" i="2"/>
  <c r="L3107" i="2" s="1"/>
  <c r="K3108" i="2"/>
  <c r="L3108" i="2" s="1"/>
  <c r="Q3108" i="2"/>
  <c r="Y3108" i="2" s="1"/>
  <c r="S3108" i="2"/>
  <c r="W3108" i="2"/>
  <c r="X3108" i="2"/>
  <c r="Z3108" i="2"/>
  <c r="AN3108" i="2" s="1"/>
  <c r="AF3108" i="2"/>
  <c r="AG3108" i="2"/>
  <c r="K3109" i="2"/>
  <c r="L3109" i="2" s="1"/>
  <c r="Q3109" i="2"/>
  <c r="Y3109" i="2" s="1"/>
  <c r="S3109" i="2"/>
  <c r="W3109" i="2"/>
  <c r="X3109" i="2"/>
  <c r="Z3109" i="2"/>
  <c r="AN3109" i="2" s="1"/>
  <c r="AF3109" i="2"/>
  <c r="AG3109" i="2"/>
  <c r="K3110" i="2"/>
  <c r="L3110" i="2" s="1"/>
  <c r="Q3110" i="2"/>
  <c r="Y3110" i="2" s="1"/>
  <c r="S3110" i="2"/>
  <c r="W3110" i="2"/>
  <c r="X3110" i="2"/>
  <c r="Z3110" i="2"/>
  <c r="AN3110" i="2" s="1"/>
  <c r="AF3110" i="2"/>
  <c r="AG3110" i="2"/>
  <c r="K3111" i="2"/>
  <c r="L3111" i="2" s="1"/>
  <c r="Q3111" i="2"/>
  <c r="Y3111" i="2" s="1"/>
  <c r="S3111" i="2"/>
  <c r="W3111" i="2"/>
  <c r="X3111" i="2"/>
  <c r="Z3111" i="2"/>
  <c r="AN3111" i="2" s="1"/>
  <c r="AF3111" i="2"/>
  <c r="AG3111" i="2"/>
  <c r="K3112" i="2"/>
  <c r="L3112" i="2" s="1"/>
  <c r="Q3112" i="2"/>
  <c r="Y3112" i="2" s="1"/>
  <c r="S3112" i="2"/>
  <c r="W3112" i="2"/>
  <c r="X3112" i="2"/>
  <c r="Z3112" i="2"/>
  <c r="AN3112" i="2" s="1"/>
  <c r="AF3112" i="2"/>
  <c r="AG3112" i="2"/>
  <c r="K3113" i="2"/>
  <c r="L3113" i="2" s="1"/>
  <c r="Q3113" i="2"/>
  <c r="Y3113" i="2" s="1"/>
  <c r="S3113" i="2"/>
  <c r="W3113" i="2"/>
  <c r="X3113" i="2"/>
  <c r="Z3113" i="2"/>
  <c r="AF3113" i="2"/>
  <c r="AG3113" i="2"/>
  <c r="Q3114" i="2"/>
  <c r="Y3114" i="2" s="1"/>
  <c r="S3114" i="2"/>
  <c r="W3114" i="2"/>
  <c r="X3114" i="2"/>
  <c r="Z3114" i="2"/>
  <c r="AN3114" i="2" s="1"/>
  <c r="AF3114" i="2"/>
  <c r="AG3114" i="2"/>
  <c r="Q3115" i="2"/>
  <c r="Y3115" i="2" s="1"/>
  <c r="S3115" i="2"/>
  <c r="W3115" i="2"/>
  <c r="X3115" i="2"/>
  <c r="Z3115" i="2"/>
  <c r="AF3115" i="2"/>
  <c r="AG3115" i="2"/>
  <c r="K3116" i="2"/>
  <c r="L3116" i="2" s="1"/>
  <c r="Q3116" i="2"/>
  <c r="Y3116" i="2" s="1"/>
  <c r="S3116" i="2"/>
  <c r="W3116" i="2"/>
  <c r="X3116" i="2"/>
  <c r="Z3116" i="2"/>
  <c r="AF3116" i="2"/>
  <c r="AG3116" i="2"/>
  <c r="K3117" i="2"/>
  <c r="L3117" i="2" s="1"/>
  <c r="Q3117" i="2"/>
  <c r="Y3117" i="2" s="1"/>
  <c r="S3117" i="2"/>
  <c r="W3117" i="2"/>
  <c r="X3117" i="2"/>
  <c r="Z3117" i="2"/>
  <c r="AN3117" i="2" s="1"/>
  <c r="AF3117" i="2"/>
  <c r="AG3117" i="2"/>
  <c r="K3118" i="2"/>
  <c r="L3118" i="2" s="1"/>
  <c r="Q3118" i="2"/>
  <c r="Y3118" i="2" s="1"/>
  <c r="S3118" i="2"/>
  <c r="W3118" i="2"/>
  <c r="X3118" i="2"/>
  <c r="Z3118" i="2"/>
  <c r="AN3118" i="2" s="1"/>
  <c r="AF3118" i="2"/>
  <c r="AG3118" i="2"/>
  <c r="K3119" i="2"/>
  <c r="L3119" i="2" s="1"/>
  <c r="Q3119" i="2"/>
  <c r="Y3119" i="2" s="1"/>
  <c r="S3119" i="2"/>
  <c r="W3119" i="2"/>
  <c r="X3119" i="2"/>
  <c r="Z3119" i="2"/>
  <c r="AN3119" i="2" s="1"/>
  <c r="AF3119" i="2"/>
  <c r="AG3119" i="2"/>
  <c r="K3120" i="2"/>
  <c r="L3120" i="2" s="1"/>
  <c r="Q3120" i="2"/>
  <c r="Y3120" i="2" s="1"/>
  <c r="S3120" i="2"/>
  <c r="W3120" i="2"/>
  <c r="X3120" i="2"/>
  <c r="Z3120" i="2"/>
  <c r="AF3120" i="2"/>
  <c r="AG3120" i="2"/>
  <c r="K3121" i="2"/>
  <c r="L3121" i="2" s="1"/>
  <c r="Q3121" i="2"/>
  <c r="Y3121" i="2" s="1"/>
  <c r="S3121" i="2"/>
  <c r="W3121" i="2"/>
  <c r="X3121" i="2"/>
  <c r="Z3121" i="2"/>
  <c r="AF3121" i="2"/>
  <c r="AG3121" i="2"/>
  <c r="K3122" i="2"/>
  <c r="L3122" i="2" s="1"/>
  <c r="Q3122" i="2"/>
  <c r="Y3122" i="2" s="1"/>
  <c r="S3122" i="2"/>
  <c r="W3122" i="2"/>
  <c r="X3122" i="2"/>
  <c r="Z3122" i="2"/>
  <c r="AN3122" i="2" s="1"/>
  <c r="AF3122" i="2"/>
  <c r="AG3122" i="2"/>
  <c r="Q3123" i="2"/>
  <c r="Y3123" i="2" s="1"/>
  <c r="S3123" i="2"/>
  <c r="W3123" i="2"/>
  <c r="X3123" i="2"/>
  <c r="Z3123" i="2"/>
  <c r="AF3123" i="2"/>
  <c r="AG3123" i="2"/>
  <c r="Q3124" i="2"/>
  <c r="Y3124" i="2" s="1"/>
  <c r="S3124" i="2"/>
  <c r="W3124" i="2"/>
  <c r="X3124" i="2"/>
  <c r="Z3124" i="2"/>
  <c r="AF3124" i="2"/>
  <c r="AG3124" i="2"/>
  <c r="K3125" i="2"/>
  <c r="L3125" i="2" s="1"/>
  <c r="Q3125" i="2"/>
  <c r="Y3125" i="2" s="1"/>
  <c r="S3125" i="2"/>
  <c r="W3125" i="2"/>
  <c r="X3125" i="2"/>
  <c r="Z3125" i="2"/>
  <c r="AN3125" i="2" s="1"/>
  <c r="AF3125" i="2"/>
  <c r="AG3125" i="2"/>
  <c r="K3126" i="2"/>
  <c r="L3126" i="2" s="1"/>
  <c r="Q3126" i="2"/>
  <c r="Y3126" i="2" s="1"/>
  <c r="S3126" i="2"/>
  <c r="W3126" i="2"/>
  <c r="X3126" i="2"/>
  <c r="Z3126" i="2"/>
  <c r="AN3126" i="2" s="1"/>
  <c r="AF3126" i="2"/>
  <c r="AG3126" i="2"/>
  <c r="K3127" i="2"/>
  <c r="L3127" i="2" s="1"/>
  <c r="Q3127" i="2"/>
  <c r="Y3127" i="2" s="1"/>
  <c r="S3127" i="2"/>
  <c r="W3127" i="2"/>
  <c r="X3127" i="2"/>
  <c r="Z3127" i="2"/>
  <c r="AN3127" i="2" s="1"/>
  <c r="AF3127" i="2"/>
  <c r="AG3127" i="2"/>
  <c r="K3128" i="2"/>
  <c r="L3128" i="2" s="1"/>
  <c r="Q3128" i="2"/>
  <c r="Y3128" i="2" s="1"/>
  <c r="S3128" i="2"/>
  <c r="W3128" i="2"/>
  <c r="X3128" i="2"/>
  <c r="Z3128" i="2"/>
  <c r="AN3128" i="2" s="1"/>
  <c r="AF3128" i="2"/>
  <c r="AG3128" i="2"/>
  <c r="K3129" i="2"/>
  <c r="L3129" i="2" s="1"/>
  <c r="Q3129" i="2"/>
  <c r="Y3129" i="2" s="1"/>
  <c r="S3129" i="2"/>
  <c r="W3129" i="2"/>
  <c r="X3129" i="2"/>
  <c r="Z3129" i="2"/>
  <c r="AF3129" i="2"/>
  <c r="AG3129" i="2"/>
  <c r="Q3130" i="2"/>
  <c r="Y3130" i="2" s="1"/>
  <c r="S3130" i="2"/>
  <c r="W3130" i="2"/>
  <c r="X3130" i="2"/>
  <c r="Z3130" i="2"/>
  <c r="AN3130" i="2" s="1"/>
  <c r="AF3130" i="2"/>
  <c r="AG3130" i="2"/>
  <c r="AG3107" i="2"/>
  <c r="AF3107" i="2"/>
  <c r="Z3107" i="2"/>
  <c r="AN3107" i="2" s="1"/>
  <c r="X3107" i="2"/>
  <c r="W3107" i="2"/>
  <c r="S3107" i="2"/>
  <c r="Q3107" i="2"/>
  <c r="Y3107" i="2" s="1"/>
  <c r="K3065" i="2"/>
  <c r="L3065" i="2" s="1"/>
  <c r="S3065" i="2"/>
  <c r="W3065" i="2"/>
  <c r="X3065" i="2"/>
  <c r="Y3065" i="2"/>
  <c r="Z3065" i="2"/>
  <c r="AN3065" i="2" s="1"/>
  <c r="AF3065" i="2"/>
  <c r="AG3065" i="2"/>
  <c r="K3066" i="2"/>
  <c r="L3066" i="2" s="1"/>
  <c r="S3066" i="2"/>
  <c r="W3066" i="2"/>
  <c r="X3066" i="2"/>
  <c r="Y3066" i="2"/>
  <c r="Z3066" i="2"/>
  <c r="AF3066" i="2"/>
  <c r="AG3066" i="2"/>
  <c r="K3067" i="2"/>
  <c r="L3067" i="2" s="1"/>
  <c r="S3067" i="2"/>
  <c r="W3067" i="2"/>
  <c r="X3067" i="2"/>
  <c r="Y3067" i="2"/>
  <c r="Z3067" i="2"/>
  <c r="AN3067" i="2" s="1"/>
  <c r="AF3067" i="2"/>
  <c r="AG3067" i="2"/>
  <c r="K3068" i="2"/>
  <c r="L3068" i="2" s="1"/>
  <c r="S3068" i="2"/>
  <c r="W3068" i="2"/>
  <c r="X3068" i="2"/>
  <c r="Y3068" i="2"/>
  <c r="Z3068" i="2"/>
  <c r="AF3068" i="2"/>
  <c r="AG3068" i="2"/>
  <c r="K3069" i="2"/>
  <c r="L3069" i="2" s="1"/>
  <c r="S3069" i="2"/>
  <c r="W3069" i="2"/>
  <c r="X3069" i="2"/>
  <c r="Y3069" i="2"/>
  <c r="Z3069" i="2"/>
  <c r="AN3069" i="2" s="1"/>
  <c r="AF3069" i="2"/>
  <c r="AG3069" i="2"/>
  <c r="K3070" i="2"/>
  <c r="L3070" i="2" s="1"/>
  <c r="S3070" i="2"/>
  <c r="W3070" i="2"/>
  <c r="X3070" i="2"/>
  <c r="Y3070" i="2"/>
  <c r="Z3070" i="2"/>
  <c r="AF3070" i="2"/>
  <c r="AG3070" i="2"/>
  <c r="K3071" i="2"/>
  <c r="L3071" i="2" s="1"/>
  <c r="S3071" i="2"/>
  <c r="W3071" i="2"/>
  <c r="X3071" i="2"/>
  <c r="Y3071" i="2"/>
  <c r="Z3071" i="2"/>
  <c r="AN3071" i="2" s="1"/>
  <c r="AF3071" i="2"/>
  <c r="AG3071" i="2"/>
  <c r="K3072" i="2"/>
  <c r="L3072" i="2" s="1"/>
  <c r="S3072" i="2"/>
  <c r="W3072" i="2"/>
  <c r="X3072" i="2"/>
  <c r="Y3072" i="2"/>
  <c r="Z3072" i="2"/>
  <c r="AF3072" i="2"/>
  <c r="AG3072" i="2"/>
  <c r="K3073" i="2"/>
  <c r="L3073" i="2" s="1"/>
  <c r="S3073" i="2"/>
  <c r="W3073" i="2"/>
  <c r="X3073" i="2"/>
  <c r="Y3073" i="2"/>
  <c r="Z3073" i="2"/>
  <c r="AN3073" i="2" s="1"/>
  <c r="AF3073" i="2"/>
  <c r="AG3073" i="2"/>
  <c r="K3074" i="2"/>
  <c r="L3074" i="2" s="1"/>
  <c r="S3074" i="2"/>
  <c r="W3074" i="2"/>
  <c r="X3074" i="2"/>
  <c r="Y3074" i="2"/>
  <c r="Z3074" i="2"/>
  <c r="AF3074" i="2"/>
  <c r="AG3074" i="2"/>
  <c r="K3075" i="2"/>
  <c r="L3075" i="2" s="1"/>
  <c r="S3075" i="2"/>
  <c r="W3075" i="2"/>
  <c r="X3075" i="2"/>
  <c r="Y3075" i="2"/>
  <c r="Z3075" i="2"/>
  <c r="AN3075" i="2" s="1"/>
  <c r="AF3075" i="2"/>
  <c r="AG3075" i="2"/>
  <c r="K3076" i="2"/>
  <c r="L3076" i="2" s="1"/>
  <c r="S3076" i="2"/>
  <c r="W3076" i="2"/>
  <c r="X3076" i="2"/>
  <c r="Y3076" i="2"/>
  <c r="Z3076" i="2"/>
  <c r="AN3076" i="2" s="1"/>
  <c r="AF3076" i="2"/>
  <c r="AG3076" i="2"/>
  <c r="K3077" i="2"/>
  <c r="L3077" i="2" s="1"/>
  <c r="S3077" i="2"/>
  <c r="W3077" i="2"/>
  <c r="X3077" i="2"/>
  <c r="Y3077" i="2"/>
  <c r="Z3077" i="2"/>
  <c r="AN3077" i="2" s="1"/>
  <c r="AF3077" i="2"/>
  <c r="AG3077" i="2"/>
  <c r="K3078" i="2"/>
  <c r="L3078" i="2" s="1"/>
  <c r="S3078" i="2"/>
  <c r="W3078" i="2"/>
  <c r="X3078" i="2"/>
  <c r="Y3078" i="2"/>
  <c r="Z3078" i="2"/>
  <c r="AN3078" i="2" s="1"/>
  <c r="AF3078" i="2"/>
  <c r="AG3078" i="2"/>
  <c r="K3079" i="2"/>
  <c r="L3079" i="2" s="1"/>
  <c r="S3079" i="2"/>
  <c r="W3079" i="2"/>
  <c r="X3079" i="2"/>
  <c r="Y3079" i="2"/>
  <c r="Z3079" i="2"/>
  <c r="AN3079" i="2" s="1"/>
  <c r="AF3079" i="2"/>
  <c r="AG3079" i="2"/>
  <c r="K3080" i="2"/>
  <c r="L3080" i="2" s="1"/>
  <c r="S3080" i="2"/>
  <c r="W3080" i="2"/>
  <c r="X3080" i="2"/>
  <c r="Y3080" i="2"/>
  <c r="Z3080" i="2"/>
  <c r="AN3080" i="2" s="1"/>
  <c r="AF3080" i="2"/>
  <c r="AG3080" i="2"/>
  <c r="K3081" i="2"/>
  <c r="L3081" i="2" s="1"/>
  <c r="S3081" i="2"/>
  <c r="W3081" i="2"/>
  <c r="X3081" i="2"/>
  <c r="Y3081" i="2"/>
  <c r="Z3081" i="2"/>
  <c r="AN3081" i="2" s="1"/>
  <c r="AF3081" i="2"/>
  <c r="AG3081" i="2"/>
  <c r="K3082" i="2"/>
  <c r="L3082" i="2" s="1"/>
  <c r="S3082" i="2"/>
  <c r="W3082" i="2"/>
  <c r="X3082" i="2"/>
  <c r="Y3082" i="2"/>
  <c r="Z3082" i="2"/>
  <c r="AN3082" i="2" s="1"/>
  <c r="AF3082" i="2"/>
  <c r="AG3082" i="2"/>
  <c r="K3083" i="2"/>
  <c r="L3083" i="2" s="1"/>
  <c r="S3083" i="2"/>
  <c r="W3083" i="2"/>
  <c r="X3083" i="2"/>
  <c r="Y3083" i="2"/>
  <c r="Z3083" i="2"/>
  <c r="AN3083" i="2" s="1"/>
  <c r="AF3083" i="2"/>
  <c r="AG3083" i="2"/>
  <c r="K3084" i="2"/>
  <c r="L3084" i="2" s="1"/>
  <c r="S3084" i="2"/>
  <c r="W3084" i="2"/>
  <c r="X3084" i="2"/>
  <c r="Y3084" i="2"/>
  <c r="Z3084" i="2"/>
  <c r="AF3084" i="2"/>
  <c r="AG3084" i="2"/>
  <c r="K3085" i="2"/>
  <c r="L3085" i="2" s="1"/>
  <c r="S3085" i="2"/>
  <c r="W3085" i="2"/>
  <c r="X3085" i="2"/>
  <c r="Y3085" i="2"/>
  <c r="Z3085" i="2"/>
  <c r="AN3085" i="2" s="1"/>
  <c r="AF3085" i="2"/>
  <c r="AG3085" i="2"/>
  <c r="K3086" i="2"/>
  <c r="L3086" i="2" s="1"/>
  <c r="S3086" i="2"/>
  <c r="W3086" i="2"/>
  <c r="X3086" i="2"/>
  <c r="Y3086" i="2"/>
  <c r="Z3086" i="2"/>
  <c r="AN3086" i="2" s="1"/>
  <c r="AF3086" i="2"/>
  <c r="AG3086" i="2"/>
  <c r="K3087" i="2"/>
  <c r="L3087" i="2" s="1"/>
  <c r="S3087" i="2"/>
  <c r="W3087" i="2"/>
  <c r="X3087" i="2"/>
  <c r="Y3087" i="2"/>
  <c r="Z3087" i="2"/>
  <c r="AN3087" i="2" s="1"/>
  <c r="AF3087" i="2"/>
  <c r="AG3087" i="2"/>
  <c r="K3088" i="2"/>
  <c r="L3088" i="2" s="1"/>
  <c r="S3088" i="2"/>
  <c r="W3088" i="2"/>
  <c r="X3088" i="2"/>
  <c r="Y3088" i="2"/>
  <c r="Z3088" i="2"/>
  <c r="AF3088" i="2"/>
  <c r="AG3088" i="2"/>
  <c r="K3089" i="2"/>
  <c r="L3089" i="2" s="1"/>
  <c r="S3089" i="2"/>
  <c r="W3089" i="2"/>
  <c r="X3089" i="2"/>
  <c r="Y3089" i="2"/>
  <c r="Z3089" i="2"/>
  <c r="AN3089" i="2" s="1"/>
  <c r="AF3089" i="2"/>
  <c r="AG3089" i="2"/>
  <c r="K3090" i="2"/>
  <c r="L3090" i="2" s="1"/>
  <c r="S3090" i="2"/>
  <c r="W3090" i="2"/>
  <c r="X3090" i="2"/>
  <c r="Y3090" i="2"/>
  <c r="Z3090" i="2"/>
  <c r="AF3090" i="2"/>
  <c r="AG3090" i="2"/>
  <c r="K3091" i="2"/>
  <c r="L3091" i="2" s="1"/>
  <c r="S3091" i="2"/>
  <c r="W3091" i="2"/>
  <c r="X3091" i="2"/>
  <c r="Y3091" i="2"/>
  <c r="Z3091" i="2"/>
  <c r="AN3091" i="2" s="1"/>
  <c r="AF3091" i="2"/>
  <c r="AG3091" i="2"/>
  <c r="K3092" i="2"/>
  <c r="L3092" i="2" s="1"/>
  <c r="S3092" i="2"/>
  <c r="W3092" i="2"/>
  <c r="X3092" i="2"/>
  <c r="Y3092" i="2"/>
  <c r="Z3092" i="2"/>
  <c r="AF3092" i="2"/>
  <c r="AG3092" i="2"/>
  <c r="K3093" i="2"/>
  <c r="L3093" i="2" s="1"/>
  <c r="S3093" i="2"/>
  <c r="W3093" i="2"/>
  <c r="X3093" i="2"/>
  <c r="Y3093" i="2"/>
  <c r="Z3093" i="2"/>
  <c r="AN3093" i="2" s="1"/>
  <c r="AF3093" i="2"/>
  <c r="AG3093" i="2"/>
  <c r="K3094" i="2"/>
  <c r="L3094" i="2" s="1"/>
  <c r="S3094" i="2"/>
  <c r="W3094" i="2"/>
  <c r="X3094" i="2"/>
  <c r="Y3094" i="2"/>
  <c r="Z3094" i="2"/>
  <c r="AF3094" i="2"/>
  <c r="AG3094" i="2"/>
  <c r="K3095" i="2"/>
  <c r="L3095" i="2" s="1"/>
  <c r="S3095" i="2"/>
  <c r="W3095" i="2"/>
  <c r="X3095" i="2"/>
  <c r="Y3095" i="2"/>
  <c r="Z3095" i="2"/>
  <c r="AN3095" i="2" s="1"/>
  <c r="AF3095" i="2"/>
  <c r="AG3095" i="2"/>
  <c r="K3096" i="2"/>
  <c r="L3096" i="2" s="1"/>
  <c r="S3096" i="2"/>
  <c r="W3096" i="2"/>
  <c r="X3096" i="2"/>
  <c r="Y3096" i="2"/>
  <c r="Z3096" i="2"/>
  <c r="AF3096" i="2"/>
  <c r="AG3096" i="2"/>
  <c r="K3097" i="2"/>
  <c r="L3097" i="2" s="1"/>
  <c r="S3097" i="2"/>
  <c r="W3097" i="2"/>
  <c r="X3097" i="2"/>
  <c r="Y3097" i="2"/>
  <c r="Z3097" i="2"/>
  <c r="AN3097" i="2" s="1"/>
  <c r="AF3097" i="2"/>
  <c r="AG3097" i="2"/>
  <c r="K3098" i="2"/>
  <c r="L3098" i="2" s="1"/>
  <c r="S3098" i="2"/>
  <c r="W3098" i="2"/>
  <c r="X3098" i="2"/>
  <c r="Y3098" i="2"/>
  <c r="Z3098" i="2"/>
  <c r="AF3098" i="2"/>
  <c r="AG3098" i="2"/>
  <c r="K3099" i="2"/>
  <c r="L3099" i="2" s="1"/>
  <c r="S3099" i="2"/>
  <c r="W3099" i="2"/>
  <c r="X3099" i="2"/>
  <c r="Y3099" i="2"/>
  <c r="Z3099" i="2"/>
  <c r="AN3099" i="2" s="1"/>
  <c r="AF3099" i="2"/>
  <c r="AG3099" i="2"/>
  <c r="K3100" i="2"/>
  <c r="L3100" i="2" s="1"/>
  <c r="S3100" i="2"/>
  <c r="W3100" i="2"/>
  <c r="X3100" i="2"/>
  <c r="Y3100" i="2"/>
  <c r="Z3100" i="2"/>
  <c r="AF3100" i="2"/>
  <c r="AG3100" i="2"/>
  <c r="K3101" i="2"/>
  <c r="L3101" i="2" s="1"/>
  <c r="S3101" i="2"/>
  <c r="W3101" i="2"/>
  <c r="X3101" i="2"/>
  <c r="Y3101" i="2"/>
  <c r="Z3101" i="2"/>
  <c r="AN3101" i="2" s="1"/>
  <c r="AF3101" i="2"/>
  <c r="AG3101" i="2"/>
  <c r="K3102" i="2"/>
  <c r="L3102" i="2" s="1"/>
  <c r="S3102" i="2"/>
  <c r="W3102" i="2"/>
  <c r="X3102" i="2"/>
  <c r="Y3102" i="2"/>
  <c r="Z3102" i="2"/>
  <c r="AF3102" i="2"/>
  <c r="AG3102" i="2"/>
  <c r="K3103" i="2"/>
  <c r="L3103" i="2" s="1"/>
  <c r="S3103" i="2"/>
  <c r="W3103" i="2"/>
  <c r="X3103" i="2"/>
  <c r="Y3103" i="2"/>
  <c r="Z3103" i="2"/>
  <c r="AN3103" i="2" s="1"/>
  <c r="AF3103" i="2"/>
  <c r="AG3103" i="2"/>
  <c r="K3104" i="2"/>
  <c r="L3104" i="2" s="1"/>
  <c r="S3104" i="2"/>
  <c r="W3104" i="2"/>
  <c r="X3104" i="2"/>
  <c r="Y3104" i="2"/>
  <c r="Z3104" i="2"/>
  <c r="AF3104" i="2"/>
  <c r="AG3104" i="2"/>
  <c r="K3105" i="2"/>
  <c r="L3105" i="2" s="1"/>
  <c r="S3105" i="2"/>
  <c r="W3105" i="2"/>
  <c r="X3105" i="2"/>
  <c r="Y3105" i="2"/>
  <c r="Z3105" i="2"/>
  <c r="AN3105" i="2" s="1"/>
  <c r="AF3105" i="2"/>
  <c r="AG3105" i="2"/>
  <c r="K3106" i="2"/>
  <c r="L3106" i="2" s="1"/>
  <c r="S3106" i="2"/>
  <c r="W3106" i="2"/>
  <c r="X3106" i="2"/>
  <c r="Y3106" i="2"/>
  <c r="Z3106" i="2"/>
  <c r="AF3106" i="2"/>
  <c r="AG3106" i="2"/>
  <c r="AG3064" i="2"/>
  <c r="AF3064" i="2"/>
  <c r="Z3064" i="2"/>
  <c r="Y3064" i="2"/>
  <c r="X3064" i="2"/>
  <c r="W3064" i="2"/>
  <c r="S3064" i="2"/>
  <c r="K3064" i="2"/>
  <c r="L3064" i="2" s="1"/>
  <c r="K3059" i="2"/>
  <c r="L3059" i="2" s="1"/>
  <c r="S3059" i="2"/>
  <c r="Y3059" i="2"/>
  <c r="Z3059" i="2"/>
  <c r="AN3059" i="2" s="1"/>
  <c r="AO3059" i="2" s="1"/>
  <c r="AF3059" i="2"/>
  <c r="AG3059" i="2"/>
  <c r="K3060" i="2"/>
  <c r="L3060" i="2" s="1"/>
  <c r="S3060" i="2"/>
  <c r="Y3060" i="2"/>
  <c r="Z3060" i="2"/>
  <c r="AF3060" i="2"/>
  <c r="AG3060" i="2"/>
  <c r="K3061" i="2"/>
  <c r="L3061" i="2" s="1"/>
  <c r="S3061" i="2"/>
  <c r="Y3061" i="2"/>
  <c r="Z3061" i="2"/>
  <c r="AN3061" i="2" s="1"/>
  <c r="AF3061" i="2"/>
  <c r="AG3061" i="2"/>
  <c r="K3062" i="2"/>
  <c r="L3062" i="2" s="1"/>
  <c r="S3062" i="2"/>
  <c r="Y3062" i="2"/>
  <c r="Z3062" i="2"/>
  <c r="AF3062" i="2"/>
  <c r="AG3062" i="2"/>
  <c r="K3063" i="2"/>
  <c r="L3063" i="2" s="1"/>
  <c r="S3063" i="2"/>
  <c r="Y3063" i="2"/>
  <c r="Z3063" i="2"/>
  <c r="AN3063" i="2" s="1"/>
  <c r="AF3063" i="2"/>
  <c r="AG3063" i="2"/>
  <c r="AG3058" i="2"/>
  <c r="AF3058" i="2"/>
  <c r="Z3058" i="2"/>
  <c r="AN3058" i="2" s="1"/>
  <c r="Y3058" i="2"/>
  <c r="S3058" i="2"/>
  <c r="K3058" i="2"/>
  <c r="L3058" i="2" s="1"/>
  <c r="K3050" i="2"/>
  <c r="L3050" i="2" s="1"/>
  <c r="K3051" i="2"/>
  <c r="L3051" i="2" s="1"/>
  <c r="K3052" i="2"/>
  <c r="L3052" i="2" s="1"/>
  <c r="K3053" i="2"/>
  <c r="L3053" i="2" s="1"/>
  <c r="K3056" i="2"/>
  <c r="L3056" i="2" s="1"/>
  <c r="K3057" i="2"/>
  <c r="L3057" i="2" s="1"/>
  <c r="K3049" i="2"/>
  <c r="L3049" i="2" s="1"/>
  <c r="Q3050" i="2"/>
  <c r="Y3050" i="2" s="1"/>
  <c r="S3050" i="2"/>
  <c r="W3050" i="2"/>
  <c r="X3050" i="2"/>
  <c r="Z3050" i="2"/>
  <c r="AN3050" i="2" s="1"/>
  <c r="AF3050" i="2"/>
  <c r="AG3050" i="2"/>
  <c r="Q3051" i="2"/>
  <c r="Y3051" i="2" s="1"/>
  <c r="S3051" i="2"/>
  <c r="W3051" i="2"/>
  <c r="X3051" i="2"/>
  <c r="Z3051" i="2"/>
  <c r="AN3051" i="2" s="1"/>
  <c r="AF3051" i="2"/>
  <c r="AG3051" i="2"/>
  <c r="Q3052" i="2"/>
  <c r="Y3052" i="2" s="1"/>
  <c r="S3052" i="2"/>
  <c r="W3052" i="2"/>
  <c r="X3052" i="2"/>
  <c r="Z3052" i="2"/>
  <c r="AN3052" i="2" s="1"/>
  <c r="AF3052" i="2"/>
  <c r="AG3052" i="2"/>
  <c r="Q3053" i="2"/>
  <c r="Y3053" i="2" s="1"/>
  <c r="S3053" i="2"/>
  <c r="W3053" i="2"/>
  <c r="X3053" i="2"/>
  <c r="Z3053" i="2"/>
  <c r="AN3053" i="2" s="1"/>
  <c r="AF3053" i="2"/>
  <c r="AG3053" i="2"/>
  <c r="K3054" i="2"/>
  <c r="L3054" i="2" s="1"/>
  <c r="Q3054" i="2"/>
  <c r="Y3054" i="2" s="1"/>
  <c r="S3054" i="2"/>
  <c r="W3054" i="2"/>
  <c r="X3054" i="2"/>
  <c r="Z3054" i="2"/>
  <c r="AF3054" i="2"/>
  <c r="AG3054" i="2"/>
  <c r="Q3055" i="2"/>
  <c r="S3055" i="2"/>
  <c r="W3055" i="2"/>
  <c r="X3055" i="2"/>
  <c r="Z3055" i="2"/>
  <c r="AF3055" i="2"/>
  <c r="AG3055" i="2"/>
  <c r="Q3056" i="2"/>
  <c r="Y3056" i="2" s="1"/>
  <c r="S3056" i="2"/>
  <c r="W3056" i="2"/>
  <c r="X3056" i="2"/>
  <c r="Z3056" i="2"/>
  <c r="AN3056" i="2" s="1"/>
  <c r="AF3056" i="2"/>
  <c r="AG3056" i="2"/>
  <c r="Q3057" i="2"/>
  <c r="Y3057" i="2" s="1"/>
  <c r="S3057" i="2"/>
  <c r="W3057" i="2"/>
  <c r="X3057" i="2"/>
  <c r="Z3057" i="2"/>
  <c r="AN3057" i="2" s="1"/>
  <c r="AF3057" i="2"/>
  <c r="AG3057" i="2"/>
  <c r="AG3049" i="2"/>
  <c r="AF3049" i="2"/>
  <c r="Z3049" i="2"/>
  <c r="AN3049" i="2" s="1"/>
  <c r="X3049" i="2"/>
  <c r="W3049" i="2"/>
  <c r="S3049" i="2"/>
  <c r="Q3049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W3012" i="2"/>
  <c r="X3012" i="2"/>
  <c r="Q3013" i="2"/>
  <c r="Y3013" i="2" s="1"/>
  <c r="Q3014" i="2"/>
  <c r="Y3014" i="2" s="1"/>
  <c r="Q3015" i="2"/>
  <c r="Y3015" i="2" s="1"/>
  <c r="Q3016" i="2"/>
  <c r="Y3016" i="2" s="1"/>
  <c r="Q3017" i="2"/>
  <c r="Y3017" i="2" s="1"/>
  <c r="Q3018" i="2"/>
  <c r="Y3018" i="2" s="1"/>
  <c r="Q3019" i="2"/>
  <c r="Y3019" i="2" s="1"/>
  <c r="Q3020" i="2"/>
  <c r="Y3020" i="2" s="1"/>
  <c r="Q3021" i="2"/>
  <c r="Y3021" i="2" s="1"/>
  <c r="Q3022" i="2"/>
  <c r="Y3022" i="2" s="1"/>
  <c r="Q3023" i="2"/>
  <c r="Y3023" i="2" s="1"/>
  <c r="Q3024" i="2"/>
  <c r="Y3024" i="2" s="1"/>
  <c r="Q3025" i="2"/>
  <c r="Y3025" i="2" s="1"/>
  <c r="Q3026" i="2"/>
  <c r="Y3026" i="2" s="1"/>
  <c r="Q3027" i="2"/>
  <c r="Y3027" i="2" s="1"/>
  <c r="Q3028" i="2"/>
  <c r="Y3028" i="2" s="1"/>
  <c r="Q3029" i="2"/>
  <c r="Y3029" i="2" s="1"/>
  <c r="Q3030" i="2"/>
  <c r="Y3030" i="2" s="1"/>
  <c r="Q3031" i="2"/>
  <c r="Y3031" i="2" s="1"/>
  <c r="Q3032" i="2"/>
  <c r="Y3032" i="2" s="1"/>
  <c r="Q3033" i="2"/>
  <c r="Y3033" i="2" s="1"/>
  <c r="Q3034" i="2"/>
  <c r="Y3034" i="2" s="1"/>
  <c r="Q3035" i="2"/>
  <c r="Y3035" i="2" s="1"/>
  <c r="Q3036" i="2"/>
  <c r="Y3036" i="2" s="1"/>
  <c r="Q3037" i="2"/>
  <c r="Y3037" i="2" s="1"/>
  <c r="Q3038" i="2"/>
  <c r="Y3038" i="2" s="1"/>
  <c r="Q3039" i="2"/>
  <c r="Y3039" i="2" s="1"/>
  <c r="Q3040" i="2"/>
  <c r="Y3040" i="2" s="1"/>
  <c r="Q3041" i="2"/>
  <c r="Y3041" i="2" s="1"/>
  <c r="Q3042" i="2"/>
  <c r="Y3042" i="2" s="1"/>
  <c r="Q3043" i="2"/>
  <c r="Y3043" i="2" s="1"/>
  <c r="Q3044" i="2"/>
  <c r="Y3044" i="2" s="1"/>
  <c r="Q3045" i="2"/>
  <c r="Y3045" i="2" s="1"/>
  <c r="Q3046" i="2"/>
  <c r="Y3046" i="2" s="1"/>
  <c r="Q3047" i="2"/>
  <c r="Y3047" i="2" s="1"/>
  <c r="Q3048" i="2"/>
  <c r="Y3048" i="2" s="1"/>
  <c r="Q3012" i="2"/>
  <c r="K3027" i="2"/>
  <c r="L3027" i="2" s="1"/>
  <c r="K3029" i="2"/>
  <c r="L3029" i="2" s="1"/>
  <c r="K3030" i="2"/>
  <c r="L3030" i="2" s="1"/>
  <c r="K3036" i="2"/>
  <c r="L3036" i="2" s="1"/>
  <c r="K3043" i="2"/>
  <c r="L3043" i="2" s="1"/>
  <c r="K3013" i="2"/>
  <c r="L3013" i="2" s="1"/>
  <c r="S3013" i="2"/>
  <c r="W3013" i="2"/>
  <c r="Z3013" i="2"/>
  <c r="AN3013" i="2" s="1"/>
  <c r="AF3013" i="2"/>
  <c r="AG3013" i="2"/>
  <c r="K3014" i="2"/>
  <c r="L3014" i="2" s="1"/>
  <c r="S3014" i="2"/>
  <c r="W3014" i="2"/>
  <c r="Z3014" i="2"/>
  <c r="AN3014" i="2" s="1"/>
  <c r="AF3014" i="2"/>
  <c r="AG3014" i="2"/>
  <c r="K3015" i="2"/>
  <c r="L3015" i="2" s="1"/>
  <c r="S3015" i="2"/>
  <c r="W3015" i="2"/>
  <c r="Z3015" i="2"/>
  <c r="AN3015" i="2" s="1"/>
  <c r="AF3015" i="2"/>
  <c r="AG3015" i="2"/>
  <c r="K3016" i="2"/>
  <c r="L3016" i="2" s="1"/>
  <c r="S3016" i="2"/>
  <c r="W3016" i="2"/>
  <c r="Z3016" i="2"/>
  <c r="AN3016" i="2" s="1"/>
  <c r="AF3016" i="2"/>
  <c r="AG3016" i="2"/>
  <c r="K3017" i="2"/>
  <c r="L3017" i="2" s="1"/>
  <c r="S3017" i="2"/>
  <c r="W3017" i="2"/>
  <c r="Z3017" i="2"/>
  <c r="AF3017" i="2"/>
  <c r="AG3017" i="2"/>
  <c r="K3018" i="2"/>
  <c r="L3018" i="2" s="1"/>
  <c r="S3018" i="2"/>
  <c r="W3018" i="2"/>
  <c r="Z3018" i="2"/>
  <c r="AN3018" i="2" s="1"/>
  <c r="AF3018" i="2"/>
  <c r="AG3018" i="2"/>
  <c r="K3019" i="2"/>
  <c r="L3019" i="2" s="1"/>
  <c r="S3019" i="2"/>
  <c r="W3019" i="2"/>
  <c r="Z3019" i="2"/>
  <c r="AN3019" i="2" s="1"/>
  <c r="AF3019" i="2"/>
  <c r="AG3019" i="2"/>
  <c r="K3020" i="2"/>
  <c r="L3020" i="2" s="1"/>
  <c r="S3020" i="2"/>
  <c r="W3020" i="2"/>
  <c r="Z3020" i="2"/>
  <c r="AN3020" i="2" s="1"/>
  <c r="AF3020" i="2"/>
  <c r="AG3020" i="2"/>
  <c r="K3021" i="2"/>
  <c r="L3021" i="2" s="1"/>
  <c r="S3021" i="2"/>
  <c r="W3021" i="2"/>
  <c r="Z3021" i="2"/>
  <c r="AN3021" i="2" s="1"/>
  <c r="AF3021" i="2"/>
  <c r="AG3021" i="2"/>
  <c r="K3022" i="2"/>
  <c r="L3022" i="2" s="1"/>
  <c r="S3022" i="2"/>
  <c r="W3022" i="2"/>
  <c r="Z3022" i="2"/>
  <c r="AF3022" i="2"/>
  <c r="AG3022" i="2"/>
  <c r="K3023" i="2"/>
  <c r="L3023" i="2" s="1"/>
  <c r="S3023" i="2"/>
  <c r="W3023" i="2"/>
  <c r="Z3023" i="2"/>
  <c r="AN3023" i="2" s="1"/>
  <c r="AF3023" i="2"/>
  <c r="AG3023" i="2"/>
  <c r="K3024" i="2"/>
  <c r="L3024" i="2" s="1"/>
  <c r="S3024" i="2"/>
  <c r="W3024" i="2"/>
  <c r="Z3024" i="2"/>
  <c r="AN3024" i="2" s="1"/>
  <c r="AF3024" i="2"/>
  <c r="AG3024" i="2"/>
  <c r="K3025" i="2"/>
  <c r="L3025" i="2" s="1"/>
  <c r="S3025" i="2"/>
  <c r="W3025" i="2"/>
  <c r="Z3025" i="2"/>
  <c r="AN3025" i="2" s="1"/>
  <c r="AF3025" i="2"/>
  <c r="AG3025" i="2"/>
  <c r="S3026" i="2"/>
  <c r="W3026" i="2"/>
  <c r="Z3026" i="2"/>
  <c r="AN3026" i="2" s="1"/>
  <c r="AF3026" i="2"/>
  <c r="AG3026" i="2"/>
  <c r="S3027" i="2"/>
  <c r="W3027" i="2"/>
  <c r="Z3027" i="2"/>
  <c r="AN3027" i="2" s="1"/>
  <c r="AF3027" i="2"/>
  <c r="AG3027" i="2"/>
  <c r="K3028" i="2"/>
  <c r="L3028" i="2" s="1"/>
  <c r="S3028" i="2"/>
  <c r="W3028" i="2"/>
  <c r="Z3028" i="2"/>
  <c r="AF3028" i="2"/>
  <c r="AG3028" i="2"/>
  <c r="S3029" i="2"/>
  <c r="W3029" i="2"/>
  <c r="Z3029" i="2"/>
  <c r="AN3029" i="2" s="1"/>
  <c r="AF3029" i="2"/>
  <c r="AG3029" i="2"/>
  <c r="S3030" i="2"/>
  <c r="W3030" i="2"/>
  <c r="Z3030" i="2"/>
  <c r="AF3030" i="2"/>
  <c r="AG3030" i="2"/>
  <c r="K3031" i="2"/>
  <c r="L3031" i="2" s="1"/>
  <c r="S3031" i="2"/>
  <c r="W3031" i="2"/>
  <c r="Z3031" i="2"/>
  <c r="AN3031" i="2" s="1"/>
  <c r="AF3031" i="2"/>
  <c r="AG3031" i="2"/>
  <c r="K3032" i="2"/>
  <c r="L3032" i="2" s="1"/>
  <c r="S3032" i="2"/>
  <c r="W3032" i="2"/>
  <c r="Z3032" i="2"/>
  <c r="AF3032" i="2"/>
  <c r="AG3032" i="2"/>
  <c r="K3033" i="2"/>
  <c r="L3033" i="2" s="1"/>
  <c r="S3033" i="2"/>
  <c r="W3033" i="2"/>
  <c r="Z3033" i="2"/>
  <c r="AN3033" i="2" s="1"/>
  <c r="AF3033" i="2"/>
  <c r="AG3033" i="2"/>
  <c r="K3034" i="2"/>
  <c r="L3034" i="2" s="1"/>
  <c r="S3034" i="2"/>
  <c r="W3034" i="2"/>
  <c r="Z3034" i="2"/>
  <c r="AF3034" i="2"/>
  <c r="AG3034" i="2"/>
  <c r="K3035" i="2"/>
  <c r="L3035" i="2" s="1"/>
  <c r="S3035" i="2"/>
  <c r="W3035" i="2"/>
  <c r="Z3035" i="2"/>
  <c r="AN3035" i="2" s="1"/>
  <c r="AF3035" i="2"/>
  <c r="AG3035" i="2"/>
  <c r="S3036" i="2"/>
  <c r="W3036" i="2"/>
  <c r="Z3036" i="2"/>
  <c r="AF3036" i="2"/>
  <c r="AG3036" i="2"/>
  <c r="K3037" i="2"/>
  <c r="L3037" i="2" s="1"/>
  <c r="S3037" i="2"/>
  <c r="W3037" i="2"/>
  <c r="Z3037" i="2"/>
  <c r="AF3037" i="2"/>
  <c r="AG3037" i="2"/>
  <c r="K3038" i="2"/>
  <c r="L3038" i="2" s="1"/>
  <c r="S3038" i="2"/>
  <c r="W3038" i="2"/>
  <c r="Z3038" i="2"/>
  <c r="AF3038" i="2"/>
  <c r="AG3038" i="2"/>
  <c r="K3039" i="2"/>
  <c r="L3039" i="2" s="1"/>
  <c r="S3039" i="2"/>
  <c r="W3039" i="2"/>
  <c r="Z3039" i="2"/>
  <c r="AN3039" i="2" s="1"/>
  <c r="AF3039" i="2"/>
  <c r="AG3039" i="2"/>
  <c r="K3040" i="2"/>
  <c r="L3040" i="2" s="1"/>
  <c r="S3040" i="2"/>
  <c r="W3040" i="2"/>
  <c r="Z3040" i="2"/>
  <c r="AN3040" i="2" s="1"/>
  <c r="AF3040" i="2"/>
  <c r="AG3040" i="2"/>
  <c r="K3041" i="2"/>
  <c r="L3041" i="2" s="1"/>
  <c r="S3041" i="2"/>
  <c r="W3041" i="2"/>
  <c r="Z3041" i="2"/>
  <c r="AN3041" i="2" s="1"/>
  <c r="AF3041" i="2"/>
  <c r="AG3041" i="2"/>
  <c r="S3042" i="2"/>
  <c r="W3042" i="2"/>
  <c r="Z3042" i="2"/>
  <c r="AN3042" i="2" s="1"/>
  <c r="AF3042" i="2"/>
  <c r="AG3042" i="2"/>
  <c r="S3043" i="2"/>
  <c r="W3043" i="2"/>
  <c r="Z3043" i="2"/>
  <c r="AN3043" i="2" s="1"/>
  <c r="AF3043" i="2"/>
  <c r="AG3043" i="2"/>
  <c r="K3044" i="2"/>
  <c r="L3044" i="2" s="1"/>
  <c r="S3044" i="2"/>
  <c r="W3044" i="2"/>
  <c r="Z3044" i="2"/>
  <c r="AN3044" i="2" s="1"/>
  <c r="AF3044" i="2"/>
  <c r="AG3044" i="2"/>
  <c r="K3045" i="2"/>
  <c r="L3045" i="2" s="1"/>
  <c r="S3045" i="2"/>
  <c r="W3045" i="2"/>
  <c r="Z3045" i="2"/>
  <c r="AN3045" i="2" s="1"/>
  <c r="AF3045" i="2"/>
  <c r="AG3045" i="2"/>
  <c r="S3046" i="2"/>
  <c r="W3046" i="2"/>
  <c r="Z3046" i="2"/>
  <c r="AF3046" i="2"/>
  <c r="AG3046" i="2"/>
  <c r="K3047" i="2"/>
  <c r="L3047" i="2" s="1"/>
  <c r="S3047" i="2"/>
  <c r="W3047" i="2"/>
  <c r="Z3047" i="2"/>
  <c r="AN3047" i="2" s="1"/>
  <c r="AF3047" i="2"/>
  <c r="AG3047" i="2"/>
  <c r="K3048" i="2"/>
  <c r="L3048" i="2" s="1"/>
  <c r="S3048" i="2"/>
  <c r="W3048" i="2"/>
  <c r="Z3048" i="2"/>
  <c r="AF3048" i="2"/>
  <c r="AG3048" i="2"/>
  <c r="AG3012" i="2"/>
  <c r="AF3012" i="2"/>
  <c r="Z3012" i="2"/>
  <c r="S3012" i="2"/>
  <c r="K3001" i="2"/>
  <c r="L3001" i="2" s="1"/>
  <c r="S3001" i="2"/>
  <c r="W3001" i="2"/>
  <c r="X3001" i="2"/>
  <c r="Y3001" i="2"/>
  <c r="Z3001" i="2"/>
  <c r="AN3001" i="2" s="1"/>
  <c r="AF3001" i="2"/>
  <c r="AG3001" i="2"/>
  <c r="K3002" i="2"/>
  <c r="L3002" i="2" s="1"/>
  <c r="S3002" i="2"/>
  <c r="W3002" i="2"/>
  <c r="X3002" i="2"/>
  <c r="Y3002" i="2"/>
  <c r="Z3002" i="2"/>
  <c r="AN3002" i="2" s="1"/>
  <c r="AF3002" i="2"/>
  <c r="AG3002" i="2"/>
  <c r="K3003" i="2"/>
  <c r="L3003" i="2" s="1"/>
  <c r="S3003" i="2"/>
  <c r="W3003" i="2"/>
  <c r="X3003" i="2"/>
  <c r="Y3003" i="2"/>
  <c r="Z3003" i="2"/>
  <c r="AN3003" i="2" s="1"/>
  <c r="AF3003" i="2"/>
  <c r="AG3003" i="2"/>
  <c r="K3004" i="2"/>
  <c r="L3004" i="2" s="1"/>
  <c r="S3004" i="2"/>
  <c r="W3004" i="2"/>
  <c r="X3004" i="2"/>
  <c r="Y3004" i="2"/>
  <c r="Z3004" i="2"/>
  <c r="AN3004" i="2" s="1"/>
  <c r="AF3004" i="2"/>
  <c r="AG3004" i="2"/>
  <c r="K3005" i="2"/>
  <c r="L3005" i="2" s="1"/>
  <c r="S3005" i="2"/>
  <c r="W3005" i="2"/>
  <c r="X3005" i="2"/>
  <c r="Y3005" i="2"/>
  <c r="Z3005" i="2"/>
  <c r="AN3005" i="2" s="1"/>
  <c r="AF3005" i="2"/>
  <c r="AG3005" i="2"/>
  <c r="K3006" i="2"/>
  <c r="L3006" i="2" s="1"/>
  <c r="S3006" i="2"/>
  <c r="W3006" i="2"/>
  <c r="X3006" i="2"/>
  <c r="Y3006" i="2"/>
  <c r="Z3006" i="2"/>
  <c r="AN3006" i="2" s="1"/>
  <c r="AF3006" i="2"/>
  <c r="AG3006" i="2"/>
  <c r="K3007" i="2"/>
  <c r="L3007" i="2" s="1"/>
  <c r="S3007" i="2"/>
  <c r="W3007" i="2"/>
  <c r="X3007" i="2"/>
  <c r="Y3007" i="2"/>
  <c r="Z3007" i="2"/>
  <c r="AN3007" i="2" s="1"/>
  <c r="AF3007" i="2"/>
  <c r="AG3007" i="2"/>
  <c r="K3008" i="2"/>
  <c r="L3008" i="2" s="1"/>
  <c r="S3008" i="2"/>
  <c r="W3008" i="2"/>
  <c r="X3008" i="2"/>
  <c r="Y3008" i="2"/>
  <c r="Z3008" i="2"/>
  <c r="AF3008" i="2"/>
  <c r="AG3008" i="2"/>
  <c r="K3009" i="2"/>
  <c r="L3009" i="2" s="1"/>
  <c r="S3009" i="2"/>
  <c r="W3009" i="2"/>
  <c r="X3009" i="2"/>
  <c r="Y3009" i="2"/>
  <c r="Z3009" i="2"/>
  <c r="AF3009" i="2"/>
  <c r="AG3009" i="2"/>
  <c r="K3010" i="2"/>
  <c r="L3010" i="2" s="1"/>
  <c r="S3010" i="2"/>
  <c r="W3010" i="2"/>
  <c r="X3010" i="2"/>
  <c r="Y3010" i="2"/>
  <c r="Z3010" i="2"/>
  <c r="AN3010" i="2" s="1"/>
  <c r="AF3010" i="2"/>
  <c r="AG3010" i="2"/>
  <c r="K3011" i="2"/>
  <c r="L3011" i="2" s="1"/>
  <c r="S3011" i="2"/>
  <c r="W3011" i="2"/>
  <c r="X3011" i="2"/>
  <c r="Y3011" i="2"/>
  <c r="Z3011" i="2"/>
  <c r="AN3011" i="2" s="1"/>
  <c r="AF3011" i="2"/>
  <c r="AG3011" i="2"/>
  <c r="AG3000" i="2"/>
  <c r="AF3000" i="2"/>
  <c r="Z3000" i="2"/>
  <c r="Y3000" i="2"/>
  <c r="X3000" i="2"/>
  <c r="W3000" i="2"/>
  <c r="S3000" i="2"/>
  <c r="K3000" i="2"/>
  <c r="L3000" i="2" s="1"/>
  <c r="K2864" i="2"/>
  <c r="L2864" i="2" s="1"/>
  <c r="S2864" i="2"/>
  <c r="W2864" i="2"/>
  <c r="X2864" i="2"/>
  <c r="Y2864" i="2"/>
  <c r="Z2864" i="2"/>
  <c r="AN2864" i="2" s="1"/>
  <c r="AF2864" i="2"/>
  <c r="AG2864" i="2"/>
  <c r="K2865" i="2"/>
  <c r="L2865" i="2" s="1"/>
  <c r="S2865" i="2"/>
  <c r="W2865" i="2"/>
  <c r="X2865" i="2"/>
  <c r="Y2865" i="2"/>
  <c r="Z2865" i="2"/>
  <c r="AN2865" i="2" s="1"/>
  <c r="AF2865" i="2"/>
  <c r="AG2865" i="2"/>
  <c r="K2866" i="2"/>
  <c r="L2866" i="2" s="1"/>
  <c r="S2866" i="2"/>
  <c r="W2866" i="2"/>
  <c r="X2866" i="2"/>
  <c r="Y2866" i="2"/>
  <c r="Z2866" i="2"/>
  <c r="AN2866" i="2" s="1"/>
  <c r="AF2866" i="2"/>
  <c r="AG2866" i="2"/>
  <c r="K2867" i="2"/>
  <c r="L2867" i="2" s="1"/>
  <c r="S2867" i="2"/>
  <c r="W2867" i="2"/>
  <c r="X2867" i="2"/>
  <c r="Y2867" i="2"/>
  <c r="Z2867" i="2"/>
  <c r="AN2867" i="2" s="1"/>
  <c r="AF2867" i="2"/>
  <c r="AG2867" i="2"/>
  <c r="K2868" i="2"/>
  <c r="L2868" i="2" s="1"/>
  <c r="S2868" i="2"/>
  <c r="W2868" i="2"/>
  <c r="X2868" i="2"/>
  <c r="Y2868" i="2"/>
  <c r="Z2868" i="2"/>
  <c r="AN2868" i="2" s="1"/>
  <c r="AF2868" i="2"/>
  <c r="AG2868" i="2"/>
  <c r="K2869" i="2"/>
  <c r="L2869" i="2" s="1"/>
  <c r="S2869" i="2"/>
  <c r="W2869" i="2"/>
  <c r="X2869" i="2"/>
  <c r="Y2869" i="2"/>
  <c r="Z2869" i="2"/>
  <c r="AN2869" i="2" s="1"/>
  <c r="AF2869" i="2"/>
  <c r="AG2869" i="2"/>
  <c r="K2870" i="2"/>
  <c r="L2870" i="2" s="1"/>
  <c r="S2870" i="2"/>
  <c r="W2870" i="2"/>
  <c r="X2870" i="2"/>
  <c r="Y2870" i="2"/>
  <c r="Z2870" i="2"/>
  <c r="AN2870" i="2" s="1"/>
  <c r="AF2870" i="2"/>
  <c r="AG2870" i="2"/>
  <c r="K2871" i="2"/>
  <c r="L2871" i="2" s="1"/>
  <c r="S2871" i="2"/>
  <c r="W2871" i="2"/>
  <c r="X2871" i="2"/>
  <c r="Y2871" i="2"/>
  <c r="Z2871" i="2"/>
  <c r="AN2871" i="2" s="1"/>
  <c r="AF2871" i="2"/>
  <c r="AG2871" i="2"/>
  <c r="K2872" i="2"/>
  <c r="L2872" i="2" s="1"/>
  <c r="S2872" i="2"/>
  <c r="W2872" i="2"/>
  <c r="X2872" i="2"/>
  <c r="Y2872" i="2"/>
  <c r="Z2872" i="2"/>
  <c r="AN2872" i="2" s="1"/>
  <c r="AF2872" i="2"/>
  <c r="AG2872" i="2"/>
  <c r="K2873" i="2"/>
  <c r="L2873" i="2" s="1"/>
  <c r="S2873" i="2"/>
  <c r="W2873" i="2"/>
  <c r="X2873" i="2"/>
  <c r="Y2873" i="2"/>
  <c r="Z2873" i="2"/>
  <c r="AN2873" i="2" s="1"/>
  <c r="AF2873" i="2"/>
  <c r="AG2873" i="2"/>
  <c r="K2874" i="2"/>
  <c r="L2874" i="2" s="1"/>
  <c r="S2874" i="2"/>
  <c r="W2874" i="2"/>
  <c r="X2874" i="2"/>
  <c r="Y2874" i="2"/>
  <c r="Z2874" i="2"/>
  <c r="AF2874" i="2"/>
  <c r="AG2874" i="2"/>
  <c r="K2875" i="2"/>
  <c r="L2875" i="2" s="1"/>
  <c r="S2875" i="2"/>
  <c r="W2875" i="2"/>
  <c r="X2875" i="2"/>
  <c r="Y2875" i="2"/>
  <c r="Z2875" i="2"/>
  <c r="AF2875" i="2"/>
  <c r="AG2875" i="2"/>
  <c r="K2876" i="2"/>
  <c r="L2876" i="2" s="1"/>
  <c r="S2876" i="2"/>
  <c r="W2876" i="2"/>
  <c r="X2876" i="2"/>
  <c r="Y2876" i="2"/>
  <c r="Z2876" i="2"/>
  <c r="AF2876" i="2"/>
  <c r="AG2876" i="2"/>
  <c r="K2877" i="2"/>
  <c r="L2877" i="2" s="1"/>
  <c r="S2877" i="2"/>
  <c r="W2877" i="2"/>
  <c r="X2877" i="2"/>
  <c r="Y2877" i="2"/>
  <c r="Z2877" i="2"/>
  <c r="AF2877" i="2"/>
  <c r="AG2877" i="2"/>
  <c r="K2878" i="2"/>
  <c r="L2878" i="2" s="1"/>
  <c r="S2878" i="2"/>
  <c r="W2878" i="2"/>
  <c r="X2878" i="2"/>
  <c r="Y2878" i="2"/>
  <c r="Z2878" i="2"/>
  <c r="AF2878" i="2"/>
  <c r="AG2878" i="2"/>
  <c r="K2879" i="2"/>
  <c r="L2879" i="2" s="1"/>
  <c r="S2879" i="2"/>
  <c r="W2879" i="2"/>
  <c r="X2879" i="2"/>
  <c r="Y2879" i="2"/>
  <c r="Z2879" i="2"/>
  <c r="AN2879" i="2" s="1"/>
  <c r="AF2879" i="2"/>
  <c r="AG2879" i="2"/>
  <c r="K2880" i="2"/>
  <c r="L2880" i="2" s="1"/>
  <c r="S2880" i="2"/>
  <c r="W2880" i="2"/>
  <c r="X2880" i="2"/>
  <c r="Y2880" i="2"/>
  <c r="Z2880" i="2"/>
  <c r="AF2880" i="2"/>
  <c r="AG2880" i="2"/>
  <c r="K2881" i="2"/>
  <c r="L2881" i="2" s="1"/>
  <c r="S2881" i="2"/>
  <c r="W2881" i="2"/>
  <c r="X2881" i="2"/>
  <c r="Y2881" i="2"/>
  <c r="Z2881" i="2"/>
  <c r="AN2881" i="2" s="1"/>
  <c r="AF2881" i="2"/>
  <c r="AG2881" i="2"/>
  <c r="K2882" i="2"/>
  <c r="L2882" i="2" s="1"/>
  <c r="S2882" i="2"/>
  <c r="W2882" i="2"/>
  <c r="X2882" i="2"/>
  <c r="Y2882" i="2"/>
  <c r="Z2882" i="2"/>
  <c r="AF2882" i="2"/>
  <c r="AG2882" i="2"/>
  <c r="K2883" i="2"/>
  <c r="L2883" i="2" s="1"/>
  <c r="S2883" i="2"/>
  <c r="W2883" i="2"/>
  <c r="X2883" i="2"/>
  <c r="Y2883" i="2"/>
  <c r="Z2883" i="2"/>
  <c r="AN2883" i="2" s="1"/>
  <c r="AF2883" i="2"/>
  <c r="AG2883" i="2"/>
  <c r="K2884" i="2"/>
  <c r="L2884" i="2" s="1"/>
  <c r="S2884" i="2"/>
  <c r="W2884" i="2"/>
  <c r="X2884" i="2"/>
  <c r="Y2884" i="2"/>
  <c r="Z2884" i="2"/>
  <c r="AF2884" i="2"/>
  <c r="AG2884" i="2"/>
  <c r="K2885" i="2"/>
  <c r="L2885" i="2" s="1"/>
  <c r="S2885" i="2"/>
  <c r="W2885" i="2"/>
  <c r="X2885" i="2"/>
  <c r="Y2885" i="2"/>
  <c r="Z2885" i="2"/>
  <c r="AF2885" i="2"/>
  <c r="AG2885" i="2"/>
  <c r="K2886" i="2"/>
  <c r="L2886" i="2" s="1"/>
  <c r="S2886" i="2"/>
  <c r="W2886" i="2"/>
  <c r="X2886" i="2"/>
  <c r="Y2886" i="2"/>
  <c r="Z2886" i="2"/>
  <c r="AF2886" i="2"/>
  <c r="AG2886" i="2"/>
  <c r="K2887" i="2"/>
  <c r="L2887" i="2" s="1"/>
  <c r="S2887" i="2"/>
  <c r="W2887" i="2"/>
  <c r="X2887" i="2"/>
  <c r="Y2887" i="2"/>
  <c r="Z2887" i="2"/>
  <c r="AN2887" i="2" s="1"/>
  <c r="AF2887" i="2"/>
  <c r="AG2887" i="2"/>
  <c r="K2888" i="2"/>
  <c r="L2888" i="2" s="1"/>
  <c r="S2888" i="2"/>
  <c r="W2888" i="2"/>
  <c r="X2888" i="2"/>
  <c r="Y2888" i="2"/>
  <c r="Z2888" i="2"/>
  <c r="AF2888" i="2"/>
  <c r="AG2888" i="2"/>
  <c r="K2889" i="2"/>
  <c r="L2889" i="2" s="1"/>
  <c r="S2889" i="2"/>
  <c r="W2889" i="2"/>
  <c r="X2889" i="2"/>
  <c r="Y2889" i="2"/>
  <c r="Z2889" i="2"/>
  <c r="AN2889" i="2" s="1"/>
  <c r="AF2889" i="2"/>
  <c r="AG2889" i="2"/>
  <c r="K2890" i="2"/>
  <c r="L2890" i="2" s="1"/>
  <c r="S2890" i="2"/>
  <c r="W2890" i="2"/>
  <c r="X2890" i="2"/>
  <c r="Y2890" i="2"/>
  <c r="Z2890" i="2"/>
  <c r="AF2890" i="2"/>
  <c r="AG2890" i="2"/>
  <c r="K2891" i="2"/>
  <c r="L2891" i="2" s="1"/>
  <c r="S2891" i="2"/>
  <c r="W2891" i="2"/>
  <c r="X2891" i="2"/>
  <c r="Y2891" i="2"/>
  <c r="Z2891" i="2"/>
  <c r="AF2891" i="2"/>
  <c r="AG2891" i="2"/>
  <c r="K2892" i="2"/>
  <c r="L2892" i="2" s="1"/>
  <c r="S2892" i="2"/>
  <c r="W2892" i="2"/>
  <c r="X2892" i="2"/>
  <c r="Y2892" i="2"/>
  <c r="Z2892" i="2"/>
  <c r="AF2892" i="2"/>
  <c r="AG2892" i="2"/>
  <c r="K2893" i="2"/>
  <c r="L2893" i="2" s="1"/>
  <c r="S2893" i="2"/>
  <c r="W2893" i="2"/>
  <c r="X2893" i="2"/>
  <c r="Y2893" i="2"/>
  <c r="Z2893" i="2"/>
  <c r="AN2893" i="2" s="1"/>
  <c r="AF2893" i="2"/>
  <c r="AG2893" i="2"/>
  <c r="K2894" i="2"/>
  <c r="L2894" i="2" s="1"/>
  <c r="S2894" i="2"/>
  <c r="W2894" i="2"/>
  <c r="X2894" i="2"/>
  <c r="Y2894" i="2"/>
  <c r="Z2894" i="2"/>
  <c r="AF2894" i="2"/>
  <c r="AG2894" i="2"/>
  <c r="K2895" i="2"/>
  <c r="L2895" i="2" s="1"/>
  <c r="S2895" i="2"/>
  <c r="W2895" i="2"/>
  <c r="X2895" i="2"/>
  <c r="Y2895" i="2"/>
  <c r="Z2895" i="2"/>
  <c r="AN2895" i="2" s="1"/>
  <c r="AF2895" i="2"/>
  <c r="AG2895" i="2"/>
  <c r="K2896" i="2"/>
  <c r="L2896" i="2" s="1"/>
  <c r="S2896" i="2"/>
  <c r="W2896" i="2"/>
  <c r="X2896" i="2"/>
  <c r="Y2896" i="2"/>
  <c r="Z2896" i="2"/>
  <c r="AF2896" i="2"/>
  <c r="AG2896" i="2"/>
  <c r="K2897" i="2"/>
  <c r="L2897" i="2" s="1"/>
  <c r="S2897" i="2"/>
  <c r="W2897" i="2"/>
  <c r="X2897" i="2"/>
  <c r="Y2897" i="2"/>
  <c r="Z2897" i="2"/>
  <c r="AN2897" i="2" s="1"/>
  <c r="AF2897" i="2"/>
  <c r="AG2897" i="2"/>
  <c r="K2898" i="2"/>
  <c r="L2898" i="2" s="1"/>
  <c r="S2898" i="2"/>
  <c r="W2898" i="2"/>
  <c r="X2898" i="2"/>
  <c r="Y2898" i="2"/>
  <c r="Z2898" i="2"/>
  <c r="AF2898" i="2"/>
  <c r="AG2898" i="2"/>
  <c r="K2899" i="2"/>
  <c r="L2899" i="2" s="1"/>
  <c r="S2899" i="2"/>
  <c r="W2899" i="2"/>
  <c r="X2899" i="2"/>
  <c r="Y2899" i="2"/>
  <c r="Z2899" i="2"/>
  <c r="AN2899" i="2" s="1"/>
  <c r="AF2899" i="2"/>
  <c r="AG2899" i="2"/>
  <c r="K2900" i="2"/>
  <c r="L2900" i="2" s="1"/>
  <c r="S2900" i="2"/>
  <c r="W2900" i="2"/>
  <c r="X2900" i="2"/>
  <c r="Y2900" i="2"/>
  <c r="Z2900" i="2"/>
  <c r="AF2900" i="2"/>
  <c r="AG2900" i="2"/>
  <c r="K2901" i="2"/>
  <c r="L2901" i="2" s="1"/>
  <c r="S2901" i="2"/>
  <c r="W2901" i="2"/>
  <c r="X2901" i="2"/>
  <c r="Y2901" i="2"/>
  <c r="Z2901" i="2"/>
  <c r="AF2901" i="2"/>
  <c r="AG2901" i="2"/>
  <c r="K2902" i="2"/>
  <c r="L2902" i="2" s="1"/>
  <c r="S2902" i="2"/>
  <c r="W2902" i="2"/>
  <c r="X2902" i="2"/>
  <c r="Y2902" i="2"/>
  <c r="Z2902" i="2"/>
  <c r="AF2902" i="2"/>
  <c r="AG2902" i="2"/>
  <c r="K2903" i="2"/>
  <c r="L2903" i="2" s="1"/>
  <c r="S2903" i="2"/>
  <c r="W2903" i="2"/>
  <c r="X2903" i="2"/>
  <c r="Y2903" i="2"/>
  <c r="Z2903" i="2"/>
  <c r="AN2903" i="2" s="1"/>
  <c r="AF2903" i="2"/>
  <c r="AG2903" i="2"/>
  <c r="K2904" i="2"/>
  <c r="L2904" i="2" s="1"/>
  <c r="S2904" i="2"/>
  <c r="W2904" i="2"/>
  <c r="X2904" i="2"/>
  <c r="Y2904" i="2"/>
  <c r="Z2904" i="2"/>
  <c r="AF2904" i="2"/>
  <c r="AG2904" i="2"/>
  <c r="K2905" i="2"/>
  <c r="L2905" i="2" s="1"/>
  <c r="S2905" i="2"/>
  <c r="W2905" i="2"/>
  <c r="X2905" i="2"/>
  <c r="Y2905" i="2"/>
  <c r="Z2905" i="2"/>
  <c r="AN2905" i="2" s="1"/>
  <c r="AF2905" i="2"/>
  <c r="AG2905" i="2"/>
  <c r="K2906" i="2"/>
  <c r="L2906" i="2" s="1"/>
  <c r="S2906" i="2"/>
  <c r="W2906" i="2"/>
  <c r="X2906" i="2"/>
  <c r="Y2906" i="2"/>
  <c r="Z2906" i="2"/>
  <c r="AF2906" i="2"/>
  <c r="AG2906" i="2"/>
  <c r="K2907" i="2"/>
  <c r="L2907" i="2" s="1"/>
  <c r="S2907" i="2"/>
  <c r="W2907" i="2"/>
  <c r="X2907" i="2"/>
  <c r="Y2907" i="2"/>
  <c r="Z2907" i="2"/>
  <c r="AF2907" i="2"/>
  <c r="AG2907" i="2"/>
  <c r="K2908" i="2"/>
  <c r="L2908" i="2" s="1"/>
  <c r="S2908" i="2"/>
  <c r="W2908" i="2"/>
  <c r="X2908" i="2"/>
  <c r="Y2908" i="2"/>
  <c r="Z2908" i="2"/>
  <c r="AF2908" i="2"/>
  <c r="AG2908" i="2"/>
  <c r="K2909" i="2"/>
  <c r="L2909" i="2" s="1"/>
  <c r="S2909" i="2"/>
  <c r="W2909" i="2"/>
  <c r="X2909" i="2"/>
  <c r="Y2909" i="2"/>
  <c r="Z2909" i="2"/>
  <c r="AN2909" i="2" s="1"/>
  <c r="AF2909" i="2"/>
  <c r="AG2909" i="2"/>
  <c r="K2910" i="2"/>
  <c r="L2910" i="2" s="1"/>
  <c r="S2910" i="2"/>
  <c r="W2910" i="2"/>
  <c r="X2910" i="2"/>
  <c r="Y2910" i="2"/>
  <c r="Z2910" i="2"/>
  <c r="AF2910" i="2"/>
  <c r="AG2910" i="2"/>
  <c r="K2911" i="2"/>
  <c r="L2911" i="2" s="1"/>
  <c r="S2911" i="2"/>
  <c r="W2911" i="2"/>
  <c r="X2911" i="2"/>
  <c r="Y2911" i="2"/>
  <c r="Z2911" i="2"/>
  <c r="AN2911" i="2" s="1"/>
  <c r="AF2911" i="2"/>
  <c r="AG2911" i="2"/>
  <c r="K2912" i="2"/>
  <c r="L2912" i="2" s="1"/>
  <c r="S2912" i="2"/>
  <c r="W2912" i="2"/>
  <c r="X2912" i="2"/>
  <c r="Y2912" i="2"/>
  <c r="Z2912" i="2"/>
  <c r="AF2912" i="2"/>
  <c r="AG2912" i="2"/>
  <c r="K2913" i="2"/>
  <c r="L2913" i="2" s="1"/>
  <c r="S2913" i="2"/>
  <c r="W2913" i="2"/>
  <c r="X2913" i="2"/>
  <c r="Y2913" i="2"/>
  <c r="Z2913" i="2"/>
  <c r="AF2913" i="2"/>
  <c r="AG2913" i="2"/>
  <c r="K2914" i="2"/>
  <c r="L2914" i="2" s="1"/>
  <c r="S2914" i="2"/>
  <c r="W2914" i="2"/>
  <c r="X2914" i="2"/>
  <c r="Y2914" i="2"/>
  <c r="Z2914" i="2"/>
  <c r="AF2914" i="2"/>
  <c r="AG2914" i="2"/>
  <c r="K2915" i="2"/>
  <c r="L2915" i="2" s="1"/>
  <c r="S2915" i="2"/>
  <c r="W2915" i="2"/>
  <c r="X2915" i="2"/>
  <c r="Y2915" i="2"/>
  <c r="Z2915" i="2"/>
  <c r="AN2915" i="2" s="1"/>
  <c r="AF2915" i="2"/>
  <c r="AG2915" i="2"/>
  <c r="K2916" i="2"/>
  <c r="L2916" i="2" s="1"/>
  <c r="S2916" i="2"/>
  <c r="W2916" i="2"/>
  <c r="X2916" i="2"/>
  <c r="Y2916" i="2"/>
  <c r="Z2916" i="2"/>
  <c r="AF2916" i="2"/>
  <c r="AG2916" i="2"/>
  <c r="K2917" i="2"/>
  <c r="L2917" i="2" s="1"/>
  <c r="S2917" i="2"/>
  <c r="W2917" i="2"/>
  <c r="X2917" i="2"/>
  <c r="Y2917" i="2"/>
  <c r="Z2917" i="2"/>
  <c r="AN2917" i="2" s="1"/>
  <c r="AF2917" i="2"/>
  <c r="AG2917" i="2"/>
  <c r="K2918" i="2"/>
  <c r="L2918" i="2" s="1"/>
  <c r="S2918" i="2"/>
  <c r="W2918" i="2"/>
  <c r="X2918" i="2"/>
  <c r="Y2918" i="2"/>
  <c r="Z2918" i="2"/>
  <c r="AF2918" i="2"/>
  <c r="AG2918" i="2"/>
  <c r="K2919" i="2"/>
  <c r="L2919" i="2" s="1"/>
  <c r="S2919" i="2"/>
  <c r="W2919" i="2"/>
  <c r="X2919" i="2"/>
  <c r="Y2919" i="2"/>
  <c r="Z2919" i="2"/>
  <c r="AN2919" i="2" s="1"/>
  <c r="AF2919" i="2"/>
  <c r="AG2919" i="2"/>
  <c r="K2920" i="2"/>
  <c r="L2920" i="2" s="1"/>
  <c r="S2920" i="2"/>
  <c r="W2920" i="2"/>
  <c r="X2920" i="2"/>
  <c r="Y2920" i="2"/>
  <c r="Z2920" i="2"/>
  <c r="AF2920" i="2"/>
  <c r="AG2920" i="2"/>
  <c r="K2921" i="2"/>
  <c r="L2921" i="2" s="1"/>
  <c r="S2921" i="2"/>
  <c r="W2921" i="2"/>
  <c r="X2921" i="2"/>
  <c r="Y2921" i="2"/>
  <c r="Z2921" i="2"/>
  <c r="AF2921" i="2"/>
  <c r="AG2921" i="2"/>
  <c r="K2922" i="2"/>
  <c r="L2922" i="2" s="1"/>
  <c r="S2922" i="2"/>
  <c r="W2922" i="2"/>
  <c r="X2922" i="2"/>
  <c r="Y2922" i="2"/>
  <c r="Z2922" i="2"/>
  <c r="AF2922" i="2"/>
  <c r="AG2922" i="2"/>
  <c r="K2923" i="2"/>
  <c r="L2923" i="2" s="1"/>
  <c r="S2923" i="2"/>
  <c r="W2923" i="2"/>
  <c r="X2923" i="2"/>
  <c r="Y2923" i="2"/>
  <c r="Z2923" i="2"/>
  <c r="AN2923" i="2" s="1"/>
  <c r="AF2923" i="2"/>
  <c r="AG2923" i="2"/>
  <c r="K2924" i="2"/>
  <c r="L2924" i="2" s="1"/>
  <c r="S2924" i="2"/>
  <c r="W2924" i="2"/>
  <c r="X2924" i="2"/>
  <c r="Y2924" i="2"/>
  <c r="Z2924" i="2"/>
  <c r="AF2924" i="2"/>
  <c r="AG2924" i="2"/>
  <c r="K2925" i="2"/>
  <c r="L2925" i="2" s="1"/>
  <c r="S2925" i="2"/>
  <c r="W2925" i="2"/>
  <c r="X2925" i="2"/>
  <c r="Y2925" i="2"/>
  <c r="Z2925" i="2"/>
  <c r="AF2925" i="2"/>
  <c r="AG2925" i="2"/>
  <c r="K2926" i="2"/>
  <c r="L2926" i="2" s="1"/>
  <c r="S2926" i="2"/>
  <c r="W2926" i="2"/>
  <c r="X2926" i="2"/>
  <c r="Y2926" i="2"/>
  <c r="Z2926" i="2"/>
  <c r="AF2926" i="2"/>
  <c r="AG2926" i="2"/>
  <c r="K2927" i="2"/>
  <c r="L2927" i="2" s="1"/>
  <c r="S2927" i="2"/>
  <c r="W2927" i="2"/>
  <c r="X2927" i="2"/>
  <c r="Y2927" i="2"/>
  <c r="Z2927" i="2"/>
  <c r="AN2927" i="2" s="1"/>
  <c r="AF2927" i="2"/>
  <c r="AG2927" i="2"/>
  <c r="K2928" i="2"/>
  <c r="L2928" i="2" s="1"/>
  <c r="S2928" i="2"/>
  <c r="W2928" i="2"/>
  <c r="X2928" i="2"/>
  <c r="Y2928" i="2"/>
  <c r="Z2928" i="2"/>
  <c r="AF2928" i="2"/>
  <c r="AG2928" i="2"/>
  <c r="K2929" i="2"/>
  <c r="L2929" i="2" s="1"/>
  <c r="S2929" i="2"/>
  <c r="W2929" i="2"/>
  <c r="X2929" i="2"/>
  <c r="Y2929" i="2"/>
  <c r="Z2929" i="2"/>
  <c r="AN2929" i="2" s="1"/>
  <c r="AF2929" i="2"/>
  <c r="AG2929" i="2"/>
  <c r="K2930" i="2"/>
  <c r="L2930" i="2" s="1"/>
  <c r="S2930" i="2"/>
  <c r="W2930" i="2"/>
  <c r="X2930" i="2"/>
  <c r="Y2930" i="2"/>
  <c r="Z2930" i="2"/>
  <c r="AF2930" i="2"/>
  <c r="AG2930" i="2"/>
  <c r="K2931" i="2"/>
  <c r="L2931" i="2" s="1"/>
  <c r="S2931" i="2"/>
  <c r="W2931" i="2"/>
  <c r="X2931" i="2"/>
  <c r="Y2931" i="2"/>
  <c r="Z2931" i="2"/>
  <c r="AN2931" i="2" s="1"/>
  <c r="AF2931" i="2"/>
  <c r="AG2931" i="2"/>
  <c r="K2932" i="2"/>
  <c r="L2932" i="2" s="1"/>
  <c r="S2932" i="2"/>
  <c r="W2932" i="2"/>
  <c r="X2932" i="2"/>
  <c r="Y2932" i="2"/>
  <c r="Z2932" i="2"/>
  <c r="AF2932" i="2"/>
  <c r="AG2932" i="2"/>
  <c r="K2933" i="2"/>
  <c r="L2933" i="2" s="1"/>
  <c r="S2933" i="2"/>
  <c r="W2933" i="2"/>
  <c r="X2933" i="2"/>
  <c r="Y2933" i="2"/>
  <c r="Z2933" i="2"/>
  <c r="AN2933" i="2" s="1"/>
  <c r="AF2933" i="2"/>
  <c r="AG2933" i="2"/>
  <c r="K2934" i="2"/>
  <c r="L2934" i="2" s="1"/>
  <c r="S2934" i="2"/>
  <c r="W2934" i="2"/>
  <c r="X2934" i="2"/>
  <c r="Y2934" i="2"/>
  <c r="Z2934" i="2"/>
  <c r="AF2934" i="2"/>
  <c r="AG2934" i="2"/>
  <c r="K2935" i="2"/>
  <c r="L2935" i="2" s="1"/>
  <c r="S2935" i="2"/>
  <c r="W2935" i="2"/>
  <c r="X2935" i="2"/>
  <c r="Y2935" i="2"/>
  <c r="Z2935" i="2"/>
  <c r="AN2935" i="2" s="1"/>
  <c r="AF2935" i="2"/>
  <c r="AG2935" i="2"/>
  <c r="K2936" i="2"/>
  <c r="L2936" i="2" s="1"/>
  <c r="S2936" i="2"/>
  <c r="W2936" i="2"/>
  <c r="X2936" i="2"/>
  <c r="Y2936" i="2"/>
  <c r="Z2936" i="2"/>
  <c r="AN2936" i="2" s="1"/>
  <c r="AF2936" i="2"/>
  <c r="AG2936" i="2"/>
  <c r="K2937" i="2"/>
  <c r="L2937" i="2" s="1"/>
  <c r="S2937" i="2"/>
  <c r="W2937" i="2"/>
  <c r="X2937" i="2"/>
  <c r="Y2937" i="2"/>
  <c r="Z2937" i="2"/>
  <c r="AN2937" i="2" s="1"/>
  <c r="AF2937" i="2"/>
  <c r="AG2937" i="2"/>
  <c r="K2938" i="2"/>
  <c r="L2938" i="2" s="1"/>
  <c r="S2938" i="2"/>
  <c r="W2938" i="2"/>
  <c r="X2938" i="2"/>
  <c r="Y2938" i="2"/>
  <c r="Z2938" i="2"/>
  <c r="AF2938" i="2"/>
  <c r="AG2938" i="2"/>
  <c r="K2939" i="2"/>
  <c r="L2939" i="2" s="1"/>
  <c r="S2939" i="2"/>
  <c r="W2939" i="2"/>
  <c r="X2939" i="2"/>
  <c r="Y2939" i="2"/>
  <c r="Z2939" i="2"/>
  <c r="AN2939" i="2" s="1"/>
  <c r="AF2939" i="2"/>
  <c r="AG2939" i="2"/>
  <c r="K2940" i="2"/>
  <c r="L2940" i="2" s="1"/>
  <c r="S2940" i="2"/>
  <c r="W2940" i="2"/>
  <c r="X2940" i="2"/>
  <c r="Y2940" i="2"/>
  <c r="Z2940" i="2"/>
  <c r="AN2940" i="2" s="1"/>
  <c r="AF2940" i="2"/>
  <c r="AG2940" i="2"/>
  <c r="K2941" i="2"/>
  <c r="L2941" i="2" s="1"/>
  <c r="S2941" i="2"/>
  <c r="W2941" i="2"/>
  <c r="X2941" i="2"/>
  <c r="Y2941" i="2"/>
  <c r="Z2941" i="2"/>
  <c r="AN2941" i="2" s="1"/>
  <c r="AF2941" i="2"/>
  <c r="AG2941" i="2"/>
  <c r="K2942" i="2"/>
  <c r="L2942" i="2" s="1"/>
  <c r="S2942" i="2"/>
  <c r="W2942" i="2"/>
  <c r="X2942" i="2"/>
  <c r="Y2942" i="2"/>
  <c r="Z2942" i="2"/>
  <c r="AF2942" i="2"/>
  <c r="AG2942" i="2"/>
  <c r="K2943" i="2"/>
  <c r="L2943" i="2" s="1"/>
  <c r="S2943" i="2"/>
  <c r="W2943" i="2"/>
  <c r="X2943" i="2"/>
  <c r="Y2943" i="2"/>
  <c r="Z2943" i="2"/>
  <c r="AN2943" i="2" s="1"/>
  <c r="AF2943" i="2"/>
  <c r="AG2943" i="2"/>
  <c r="K2944" i="2"/>
  <c r="L2944" i="2" s="1"/>
  <c r="S2944" i="2"/>
  <c r="W2944" i="2"/>
  <c r="X2944" i="2"/>
  <c r="Y2944" i="2"/>
  <c r="Z2944" i="2"/>
  <c r="AN2944" i="2" s="1"/>
  <c r="AF2944" i="2"/>
  <c r="AG2944" i="2"/>
  <c r="K2945" i="2"/>
  <c r="L2945" i="2" s="1"/>
  <c r="S2945" i="2"/>
  <c r="W2945" i="2"/>
  <c r="X2945" i="2"/>
  <c r="Y2945" i="2"/>
  <c r="Z2945" i="2"/>
  <c r="AF2945" i="2"/>
  <c r="AG2945" i="2"/>
  <c r="K2946" i="2"/>
  <c r="L2946" i="2" s="1"/>
  <c r="S2946" i="2"/>
  <c r="W2946" i="2"/>
  <c r="X2946" i="2"/>
  <c r="Y2946" i="2"/>
  <c r="Z2946" i="2"/>
  <c r="AF2946" i="2"/>
  <c r="AG2946" i="2"/>
  <c r="K2947" i="2"/>
  <c r="L2947" i="2" s="1"/>
  <c r="S2947" i="2"/>
  <c r="W2947" i="2"/>
  <c r="X2947" i="2"/>
  <c r="Y2947" i="2"/>
  <c r="Z2947" i="2"/>
  <c r="AN2947" i="2" s="1"/>
  <c r="AF2947" i="2"/>
  <c r="AG2947" i="2"/>
  <c r="K2948" i="2"/>
  <c r="L2948" i="2" s="1"/>
  <c r="S2948" i="2"/>
  <c r="W2948" i="2"/>
  <c r="X2948" i="2"/>
  <c r="Y2948" i="2"/>
  <c r="Z2948" i="2"/>
  <c r="AN2948" i="2" s="1"/>
  <c r="AF2948" i="2"/>
  <c r="AG2948" i="2"/>
  <c r="K2949" i="2"/>
  <c r="L2949" i="2" s="1"/>
  <c r="S2949" i="2"/>
  <c r="W2949" i="2"/>
  <c r="X2949" i="2"/>
  <c r="Y2949" i="2"/>
  <c r="Z2949" i="2"/>
  <c r="AF2949" i="2"/>
  <c r="AG2949" i="2"/>
  <c r="K2950" i="2"/>
  <c r="L2950" i="2" s="1"/>
  <c r="S2950" i="2"/>
  <c r="W2950" i="2"/>
  <c r="X2950" i="2"/>
  <c r="Y2950" i="2"/>
  <c r="Z2950" i="2"/>
  <c r="AF2950" i="2"/>
  <c r="AG2950" i="2"/>
  <c r="K2951" i="2"/>
  <c r="L2951" i="2" s="1"/>
  <c r="S2951" i="2"/>
  <c r="W2951" i="2"/>
  <c r="X2951" i="2"/>
  <c r="Y2951" i="2"/>
  <c r="Z2951" i="2"/>
  <c r="AN2951" i="2" s="1"/>
  <c r="AF2951" i="2"/>
  <c r="AG2951" i="2"/>
  <c r="K2952" i="2"/>
  <c r="L2952" i="2" s="1"/>
  <c r="S2952" i="2"/>
  <c r="W2952" i="2"/>
  <c r="X2952" i="2"/>
  <c r="Y2952" i="2"/>
  <c r="Z2952" i="2"/>
  <c r="AN2952" i="2" s="1"/>
  <c r="AF2952" i="2"/>
  <c r="AG2952" i="2"/>
  <c r="K2953" i="2"/>
  <c r="L2953" i="2" s="1"/>
  <c r="S2953" i="2"/>
  <c r="W2953" i="2"/>
  <c r="X2953" i="2"/>
  <c r="Y2953" i="2"/>
  <c r="Z2953" i="2"/>
  <c r="AN2953" i="2" s="1"/>
  <c r="AF2953" i="2"/>
  <c r="AG2953" i="2"/>
  <c r="K2954" i="2"/>
  <c r="L2954" i="2" s="1"/>
  <c r="S2954" i="2"/>
  <c r="W2954" i="2"/>
  <c r="X2954" i="2"/>
  <c r="Y2954" i="2"/>
  <c r="Z2954" i="2"/>
  <c r="AF2954" i="2"/>
  <c r="AG2954" i="2"/>
  <c r="K2955" i="2"/>
  <c r="L2955" i="2" s="1"/>
  <c r="S2955" i="2"/>
  <c r="W2955" i="2"/>
  <c r="X2955" i="2"/>
  <c r="Y2955" i="2"/>
  <c r="Z2955" i="2"/>
  <c r="AF2955" i="2"/>
  <c r="AG2955" i="2"/>
  <c r="K2956" i="2"/>
  <c r="L2956" i="2" s="1"/>
  <c r="S2956" i="2"/>
  <c r="W2956" i="2"/>
  <c r="X2956" i="2"/>
  <c r="Y2956" i="2"/>
  <c r="Z2956" i="2"/>
  <c r="AN2956" i="2" s="1"/>
  <c r="AF2956" i="2"/>
  <c r="AG2956" i="2"/>
  <c r="K2957" i="2"/>
  <c r="L2957" i="2" s="1"/>
  <c r="S2957" i="2"/>
  <c r="W2957" i="2"/>
  <c r="X2957" i="2"/>
  <c r="Y2957" i="2"/>
  <c r="Z2957" i="2"/>
  <c r="AF2957" i="2"/>
  <c r="AG2957" i="2"/>
  <c r="K2958" i="2"/>
  <c r="L2958" i="2" s="1"/>
  <c r="S2958" i="2"/>
  <c r="W2958" i="2"/>
  <c r="X2958" i="2"/>
  <c r="Y2958" i="2"/>
  <c r="Z2958" i="2"/>
  <c r="AF2958" i="2"/>
  <c r="AG2958" i="2"/>
  <c r="K2959" i="2"/>
  <c r="L2959" i="2" s="1"/>
  <c r="S2959" i="2"/>
  <c r="W2959" i="2"/>
  <c r="X2959" i="2"/>
  <c r="Y2959" i="2"/>
  <c r="Z2959" i="2"/>
  <c r="AF2959" i="2"/>
  <c r="AG2959" i="2"/>
  <c r="K2960" i="2"/>
  <c r="L2960" i="2" s="1"/>
  <c r="S2960" i="2"/>
  <c r="W2960" i="2"/>
  <c r="X2960" i="2"/>
  <c r="Y2960" i="2"/>
  <c r="Z2960" i="2"/>
  <c r="AF2960" i="2"/>
  <c r="AG2960" i="2"/>
  <c r="K2961" i="2"/>
  <c r="L2961" i="2" s="1"/>
  <c r="S2961" i="2"/>
  <c r="W2961" i="2"/>
  <c r="X2961" i="2"/>
  <c r="Y2961" i="2"/>
  <c r="Z2961" i="2"/>
  <c r="AF2961" i="2"/>
  <c r="AG2961" i="2"/>
  <c r="K2962" i="2"/>
  <c r="L2962" i="2" s="1"/>
  <c r="S2962" i="2"/>
  <c r="W2962" i="2"/>
  <c r="X2962" i="2"/>
  <c r="Y2962" i="2"/>
  <c r="Z2962" i="2"/>
  <c r="AF2962" i="2"/>
  <c r="AG2962" i="2"/>
  <c r="K2963" i="2"/>
  <c r="L2963" i="2" s="1"/>
  <c r="S2963" i="2"/>
  <c r="W2963" i="2"/>
  <c r="X2963" i="2"/>
  <c r="Y2963" i="2"/>
  <c r="Z2963" i="2"/>
  <c r="AN2963" i="2" s="1"/>
  <c r="AF2963" i="2"/>
  <c r="AG2963" i="2"/>
  <c r="K2964" i="2"/>
  <c r="L2964" i="2" s="1"/>
  <c r="S2964" i="2"/>
  <c r="W2964" i="2"/>
  <c r="X2964" i="2"/>
  <c r="Y2964" i="2"/>
  <c r="Z2964" i="2"/>
  <c r="AF2964" i="2"/>
  <c r="AG2964" i="2"/>
  <c r="K2965" i="2"/>
  <c r="L2965" i="2" s="1"/>
  <c r="S2965" i="2"/>
  <c r="W2965" i="2"/>
  <c r="X2965" i="2"/>
  <c r="Y2965" i="2"/>
  <c r="Z2965" i="2"/>
  <c r="AN2965" i="2" s="1"/>
  <c r="AF2965" i="2"/>
  <c r="AG2965" i="2"/>
  <c r="K2966" i="2"/>
  <c r="L2966" i="2" s="1"/>
  <c r="S2966" i="2"/>
  <c r="W2966" i="2"/>
  <c r="X2966" i="2"/>
  <c r="Y2966" i="2"/>
  <c r="Z2966" i="2"/>
  <c r="AF2966" i="2"/>
  <c r="AG2966" i="2"/>
  <c r="K2967" i="2"/>
  <c r="L2967" i="2" s="1"/>
  <c r="S2967" i="2"/>
  <c r="W2967" i="2"/>
  <c r="X2967" i="2"/>
  <c r="Y2967" i="2"/>
  <c r="Z2967" i="2"/>
  <c r="AN2967" i="2" s="1"/>
  <c r="AF2967" i="2"/>
  <c r="AG2967" i="2"/>
  <c r="K2968" i="2"/>
  <c r="L2968" i="2" s="1"/>
  <c r="S2968" i="2"/>
  <c r="W2968" i="2"/>
  <c r="X2968" i="2"/>
  <c r="Y2968" i="2"/>
  <c r="Z2968" i="2"/>
  <c r="AN2968" i="2" s="1"/>
  <c r="AF2968" i="2"/>
  <c r="AG2968" i="2"/>
  <c r="K2969" i="2"/>
  <c r="L2969" i="2" s="1"/>
  <c r="S2969" i="2"/>
  <c r="W2969" i="2"/>
  <c r="X2969" i="2"/>
  <c r="Y2969" i="2"/>
  <c r="Z2969" i="2"/>
  <c r="AN2969" i="2" s="1"/>
  <c r="AF2969" i="2"/>
  <c r="AG2969" i="2"/>
  <c r="K2970" i="2"/>
  <c r="L2970" i="2" s="1"/>
  <c r="S2970" i="2"/>
  <c r="W2970" i="2"/>
  <c r="X2970" i="2"/>
  <c r="Y2970" i="2"/>
  <c r="Z2970" i="2"/>
  <c r="AF2970" i="2"/>
  <c r="AG2970" i="2"/>
  <c r="K2971" i="2"/>
  <c r="L2971" i="2" s="1"/>
  <c r="S2971" i="2"/>
  <c r="W2971" i="2"/>
  <c r="X2971" i="2"/>
  <c r="Y2971" i="2"/>
  <c r="Z2971" i="2"/>
  <c r="AN2971" i="2" s="1"/>
  <c r="AF2971" i="2"/>
  <c r="AG2971" i="2"/>
  <c r="K2972" i="2"/>
  <c r="L2972" i="2" s="1"/>
  <c r="S2972" i="2"/>
  <c r="W2972" i="2"/>
  <c r="X2972" i="2"/>
  <c r="Y2972" i="2"/>
  <c r="Z2972" i="2"/>
  <c r="AF2972" i="2"/>
  <c r="AG2972" i="2"/>
  <c r="K2973" i="2"/>
  <c r="L2973" i="2" s="1"/>
  <c r="S2973" i="2"/>
  <c r="W2973" i="2"/>
  <c r="X2973" i="2"/>
  <c r="Y2973" i="2"/>
  <c r="Z2973" i="2"/>
  <c r="AN2973" i="2" s="1"/>
  <c r="AF2973" i="2"/>
  <c r="AG2973" i="2"/>
  <c r="K2974" i="2"/>
  <c r="L2974" i="2" s="1"/>
  <c r="S2974" i="2"/>
  <c r="W2974" i="2"/>
  <c r="X2974" i="2"/>
  <c r="Y2974" i="2"/>
  <c r="Z2974" i="2"/>
  <c r="AF2974" i="2"/>
  <c r="AG2974" i="2"/>
  <c r="K2975" i="2"/>
  <c r="L2975" i="2" s="1"/>
  <c r="S2975" i="2"/>
  <c r="W2975" i="2"/>
  <c r="X2975" i="2"/>
  <c r="Y2975" i="2"/>
  <c r="Z2975" i="2"/>
  <c r="AN2975" i="2" s="1"/>
  <c r="AF2975" i="2"/>
  <c r="AG2975" i="2"/>
  <c r="K2976" i="2"/>
  <c r="L2976" i="2" s="1"/>
  <c r="S2976" i="2"/>
  <c r="W2976" i="2"/>
  <c r="X2976" i="2"/>
  <c r="Y2976" i="2"/>
  <c r="Z2976" i="2"/>
  <c r="AN2976" i="2" s="1"/>
  <c r="AF2976" i="2"/>
  <c r="AG2976" i="2"/>
  <c r="K2977" i="2"/>
  <c r="L2977" i="2" s="1"/>
  <c r="S2977" i="2"/>
  <c r="W2977" i="2"/>
  <c r="X2977" i="2"/>
  <c r="Y2977" i="2"/>
  <c r="Z2977" i="2"/>
  <c r="AN2977" i="2" s="1"/>
  <c r="AF2977" i="2"/>
  <c r="AG2977" i="2"/>
  <c r="K2978" i="2"/>
  <c r="L2978" i="2" s="1"/>
  <c r="S2978" i="2"/>
  <c r="W2978" i="2"/>
  <c r="X2978" i="2"/>
  <c r="Y2978" i="2"/>
  <c r="Z2978" i="2"/>
  <c r="AN2978" i="2" s="1"/>
  <c r="AF2978" i="2"/>
  <c r="AG2978" i="2"/>
  <c r="K2979" i="2"/>
  <c r="L2979" i="2" s="1"/>
  <c r="S2979" i="2"/>
  <c r="W2979" i="2"/>
  <c r="X2979" i="2"/>
  <c r="Y2979" i="2"/>
  <c r="Z2979" i="2"/>
  <c r="AN2979" i="2" s="1"/>
  <c r="AF2979" i="2"/>
  <c r="AG2979" i="2"/>
  <c r="K2980" i="2"/>
  <c r="L2980" i="2" s="1"/>
  <c r="S2980" i="2"/>
  <c r="W2980" i="2"/>
  <c r="X2980" i="2"/>
  <c r="Y2980" i="2"/>
  <c r="Z2980" i="2"/>
  <c r="AN2980" i="2" s="1"/>
  <c r="AF2980" i="2"/>
  <c r="AG2980" i="2"/>
  <c r="K2981" i="2"/>
  <c r="L2981" i="2" s="1"/>
  <c r="S2981" i="2"/>
  <c r="W2981" i="2"/>
  <c r="X2981" i="2"/>
  <c r="Y2981" i="2"/>
  <c r="Z2981" i="2"/>
  <c r="AF2981" i="2"/>
  <c r="AG2981" i="2"/>
  <c r="K2982" i="2"/>
  <c r="L2982" i="2" s="1"/>
  <c r="S2982" i="2"/>
  <c r="W2982" i="2"/>
  <c r="X2982" i="2"/>
  <c r="Y2982" i="2"/>
  <c r="Z2982" i="2"/>
  <c r="AN2982" i="2" s="1"/>
  <c r="AF2982" i="2"/>
  <c r="AG2982" i="2"/>
  <c r="K2983" i="2"/>
  <c r="L2983" i="2" s="1"/>
  <c r="S2983" i="2"/>
  <c r="W2983" i="2"/>
  <c r="X2983" i="2"/>
  <c r="Y2983" i="2"/>
  <c r="Z2983" i="2"/>
  <c r="AN2983" i="2" s="1"/>
  <c r="AF2983" i="2"/>
  <c r="AG2983" i="2"/>
  <c r="K2984" i="2"/>
  <c r="L2984" i="2" s="1"/>
  <c r="S2984" i="2"/>
  <c r="W2984" i="2"/>
  <c r="X2984" i="2"/>
  <c r="Y2984" i="2"/>
  <c r="Z2984" i="2"/>
  <c r="AN2984" i="2" s="1"/>
  <c r="AF2984" i="2"/>
  <c r="AG2984" i="2"/>
  <c r="K2985" i="2"/>
  <c r="L2985" i="2" s="1"/>
  <c r="S2985" i="2"/>
  <c r="W2985" i="2"/>
  <c r="X2985" i="2"/>
  <c r="Y2985" i="2"/>
  <c r="Z2985" i="2"/>
  <c r="AN2985" i="2" s="1"/>
  <c r="AF2985" i="2"/>
  <c r="AG2985" i="2"/>
  <c r="K2986" i="2"/>
  <c r="L2986" i="2" s="1"/>
  <c r="S2986" i="2"/>
  <c r="W2986" i="2"/>
  <c r="X2986" i="2"/>
  <c r="Y2986" i="2"/>
  <c r="Z2986" i="2"/>
  <c r="AN2986" i="2" s="1"/>
  <c r="AF2986" i="2"/>
  <c r="AG2986" i="2"/>
  <c r="K2987" i="2"/>
  <c r="L2987" i="2" s="1"/>
  <c r="S2987" i="2"/>
  <c r="W2987" i="2"/>
  <c r="X2987" i="2"/>
  <c r="Y2987" i="2"/>
  <c r="Z2987" i="2"/>
  <c r="AN2987" i="2" s="1"/>
  <c r="AF2987" i="2"/>
  <c r="AG2987" i="2"/>
  <c r="K2988" i="2"/>
  <c r="L2988" i="2" s="1"/>
  <c r="S2988" i="2"/>
  <c r="W2988" i="2"/>
  <c r="X2988" i="2"/>
  <c r="Y2988" i="2"/>
  <c r="Z2988" i="2"/>
  <c r="AN2988" i="2" s="1"/>
  <c r="AF2988" i="2"/>
  <c r="AG2988" i="2"/>
  <c r="K2989" i="2"/>
  <c r="L2989" i="2" s="1"/>
  <c r="S2989" i="2"/>
  <c r="W2989" i="2"/>
  <c r="X2989" i="2"/>
  <c r="Y2989" i="2"/>
  <c r="Z2989" i="2"/>
  <c r="AN2989" i="2" s="1"/>
  <c r="AF2989" i="2"/>
  <c r="AG2989" i="2"/>
  <c r="K2990" i="2"/>
  <c r="L2990" i="2" s="1"/>
  <c r="S2990" i="2"/>
  <c r="W2990" i="2"/>
  <c r="X2990" i="2"/>
  <c r="Y2990" i="2"/>
  <c r="Z2990" i="2"/>
  <c r="AN2990" i="2" s="1"/>
  <c r="AF2990" i="2"/>
  <c r="AG2990" i="2"/>
  <c r="K2991" i="2"/>
  <c r="L2991" i="2" s="1"/>
  <c r="S2991" i="2"/>
  <c r="W2991" i="2"/>
  <c r="X2991" i="2"/>
  <c r="Y2991" i="2"/>
  <c r="Z2991" i="2"/>
  <c r="AN2991" i="2" s="1"/>
  <c r="AF2991" i="2"/>
  <c r="AG2991" i="2"/>
  <c r="K2992" i="2"/>
  <c r="L2992" i="2" s="1"/>
  <c r="S2992" i="2"/>
  <c r="W2992" i="2"/>
  <c r="X2992" i="2"/>
  <c r="Y2992" i="2"/>
  <c r="Z2992" i="2"/>
  <c r="AF2992" i="2"/>
  <c r="AG2992" i="2"/>
  <c r="K2993" i="2"/>
  <c r="L2993" i="2" s="1"/>
  <c r="S2993" i="2"/>
  <c r="W2993" i="2"/>
  <c r="X2993" i="2"/>
  <c r="Y2993" i="2"/>
  <c r="Z2993" i="2"/>
  <c r="AF2993" i="2"/>
  <c r="AG2993" i="2"/>
  <c r="K2994" i="2"/>
  <c r="L2994" i="2" s="1"/>
  <c r="S2994" i="2"/>
  <c r="W2994" i="2"/>
  <c r="X2994" i="2"/>
  <c r="Y2994" i="2"/>
  <c r="Z2994" i="2"/>
  <c r="AN2994" i="2" s="1"/>
  <c r="AF2994" i="2"/>
  <c r="AG2994" i="2"/>
  <c r="K2995" i="2"/>
  <c r="L2995" i="2" s="1"/>
  <c r="S2995" i="2"/>
  <c r="W2995" i="2"/>
  <c r="X2995" i="2"/>
  <c r="Y2995" i="2"/>
  <c r="Z2995" i="2"/>
  <c r="AN2995" i="2" s="1"/>
  <c r="AF2995" i="2"/>
  <c r="AG2995" i="2"/>
  <c r="K2996" i="2"/>
  <c r="L2996" i="2" s="1"/>
  <c r="S2996" i="2"/>
  <c r="W2996" i="2"/>
  <c r="X2996" i="2"/>
  <c r="Y2996" i="2"/>
  <c r="Z2996" i="2"/>
  <c r="AN2996" i="2" s="1"/>
  <c r="AF2996" i="2"/>
  <c r="AG2996" i="2"/>
  <c r="K2997" i="2"/>
  <c r="L2997" i="2" s="1"/>
  <c r="S2997" i="2"/>
  <c r="W2997" i="2"/>
  <c r="X2997" i="2"/>
  <c r="Y2997" i="2"/>
  <c r="Z2997" i="2"/>
  <c r="AN2997" i="2" s="1"/>
  <c r="AF2997" i="2"/>
  <c r="AG2997" i="2"/>
  <c r="K2998" i="2"/>
  <c r="L2998" i="2" s="1"/>
  <c r="S2998" i="2"/>
  <c r="W2998" i="2"/>
  <c r="X2998" i="2"/>
  <c r="Y2998" i="2"/>
  <c r="Z2998" i="2"/>
  <c r="AN2998" i="2" s="1"/>
  <c r="AF2998" i="2"/>
  <c r="AG2998" i="2"/>
  <c r="K2999" i="2"/>
  <c r="L2999" i="2" s="1"/>
  <c r="S2999" i="2"/>
  <c r="W2999" i="2"/>
  <c r="X2999" i="2"/>
  <c r="Y2999" i="2"/>
  <c r="Z2999" i="2"/>
  <c r="AF2999" i="2"/>
  <c r="AG2999" i="2"/>
  <c r="AG2863" i="2"/>
  <c r="AF2863" i="2"/>
  <c r="Z2863" i="2"/>
  <c r="AN2863" i="2" s="1"/>
  <c r="Y2863" i="2"/>
  <c r="X2863" i="2"/>
  <c r="W2863" i="2"/>
  <c r="S2863" i="2"/>
  <c r="K2863" i="2"/>
  <c r="L2863" i="2" s="1"/>
  <c r="K2839" i="2"/>
  <c r="L2839" i="2" s="1"/>
  <c r="S2839" i="2"/>
  <c r="W2839" i="2"/>
  <c r="X2839" i="2"/>
  <c r="Y2839" i="2"/>
  <c r="Z2839" i="2"/>
  <c r="AN2839" i="2" s="1"/>
  <c r="AF2839" i="2"/>
  <c r="AG2839" i="2"/>
  <c r="K2840" i="2"/>
  <c r="L2840" i="2" s="1"/>
  <c r="S2840" i="2"/>
  <c r="W2840" i="2"/>
  <c r="X2840" i="2"/>
  <c r="Y2840" i="2"/>
  <c r="Z2840" i="2"/>
  <c r="AN2840" i="2" s="1"/>
  <c r="AF2840" i="2"/>
  <c r="AG2840" i="2"/>
  <c r="K2841" i="2"/>
  <c r="L2841" i="2" s="1"/>
  <c r="S2841" i="2"/>
  <c r="W2841" i="2"/>
  <c r="X2841" i="2"/>
  <c r="Y2841" i="2"/>
  <c r="Z2841" i="2"/>
  <c r="AN2841" i="2" s="1"/>
  <c r="AF2841" i="2"/>
  <c r="AG2841" i="2"/>
  <c r="K2842" i="2"/>
  <c r="L2842" i="2" s="1"/>
  <c r="S2842" i="2"/>
  <c r="W2842" i="2"/>
  <c r="X2842" i="2"/>
  <c r="Y2842" i="2"/>
  <c r="Z2842" i="2"/>
  <c r="AN2842" i="2" s="1"/>
  <c r="AF2842" i="2"/>
  <c r="AG2842" i="2"/>
  <c r="K2843" i="2"/>
  <c r="L2843" i="2" s="1"/>
  <c r="S2843" i="2"/>
  <c r="W2843" i="2"/>
  <c r="X2843" i="2"/>
  <c r="Y2843" i="2"/>
  <c r="Z2843" i="2"/>
  <c r="AF2843" i="2"/>
  <c r="AG2843" i="2"/>
  <c r="K2844" i="2"/>
  <c r="L2844" i="2" s="1"/>
  <c r="S2844" i="2"/>
  <c r="W2844" i="2"/>
  <c r="X2844" i="2"/>
  <c r="Y2844" i="2"/>
  <c r="Z2844" i="2"/>
  <c r="AN2844" i="2" s="1"/>
  <c r="AF2844" i="2"/>
  <c r="AG2844" i="2"/>
  <c r="K2845" i="2"/>
  <c r="L2845" i="2" s="1"/>
  <c r="S2845" i="2"/>
  <c r="W2845" i="2"/>
  <c r="X2845" i="2"/>
  <c r="Y2845" i="2"/>
  <c r="Z2845" i="2"/>
  <c r="AN2845" i="2" s="1"/>
  <c r="AF2845" i="2"/>
  <c r="AG2845" i="2"/>
  <c r="K2846" i="2"/>
  <c r="L2846" i="2" s="1"/>
  <c r="S2846" i="2"/>
  <c r="W2846" i="2"/>
  <c r="X2846" i="2"/>
  <c r="Y2846" i="2"/>
  <c r="Z2846" i="2"/>
  <c r="AN2846" i="2" s="1"/>
  <c r="AF2846" i="2"/>
  <c r="AG2846" i="2"/>
  <c r="K2847" i="2"/>
  <c r="L2847" i="2" s="1"/>
  <c r="S2847" i="2"/>
  <c r="W2847" i="2"/>
  <c r="X2847" i="2"/>
  <c r="Y2847" i="2"/>
  <c r="Z2847" i="2"/>
  <c r="AN2847" i="2" s="1"/>
  <c r="AF2847" i="2"/>
  <c r="AG2847" i="2"/>
  <c r="K2848" i="2"/>
  <c r="L2848" i="2" s="1"/>
  <c r="S2848" i="2"/>
  <c r="W2848" i="2"/>
  <c r="X2848" i="2"/>
  <c r="Y2848" i="2"/>
  <c r="Z2848" i="2"/>
  <c r="AF2848" i="2"/>
  <c r="AG2848" i="2"/>
  <c r="K2849" i="2"/>
  <c r="L2849" i="2" s="1"/>
  <c r="S2849" i="2"/>
  <c r="W2849" i="2"/>
  <c r="X2849" i="2"/>
  <c r="Y2849" i="2"/>
  <c r="Z2849" i="2"/>
  <c r="AN2849" i="2" s="1"/>
  <c r="AF2849" i="2"/>
  <c r="AG2849" i="2"/>
  <c r="K2850" i="2"/>
  <c r="L2850" i="2" s="1"/>
  <c r="S2850" i="2"/>
  <c r="W2850" i="2"/>
  <c r="X2850" i="2"/>
  <c r="Y2850" i="2"/>
  <c r="Z2850" i="2"/>
  <c r="AF2850" i="2"/>
  <c r="AG2850" i="2"/>
  <c r="K2851" i="2"/>
  <c r="L2851" i="2" s="1"/>
  <c r="S2851" i="2"/>
  <c r="W2851" i="2"/>
  <c r="X2851" i="2"/>
  <c r="Y2851" i="2"/>
  <c r="Z2851" i="2"/>
  <c r="AN2851" i="2" s="1"/>
  <c r="AF2851" i="2"/>
  <c r="AG2851" i="2"/>
  <c r="K2852" i="2"/>
  <c r="L2852" i="2" s="1"/>
  <c r="S2852" i="2"/>
  <c r="W2852" i="2"/>
  <c r="X2852" i="2"/>
  <c r="Y2852" i="2"/>
  <c r="Z2852" i="2"/>
  <c r="AN2852" i="2" s="1"/>
  <c r="AF2852" i="2"/>
  <c r="AG2852" i="2"/>
  <c r="K2853" i="2"/>
  <c r="L2853" i="2" s="1"/>
  <c r="S2853" i="2"/>
  <c r="W2853" i="2"/>
  <c r="X2853" i="2"/>
  <c r="Y2853" i="2"/>
  <c r="Z2853" i="2"/>
  <c r="AN2853" i="2" s="1"/>
  <c r="AF2853" i="2"/>
  <c r="AG2853" i="2"/>
  <c r="K2854" i="2"/>
  <c r="L2854" i="2" s="1"/>
  <c r="S2854" i="2"/>
  <c r="W2854" i="2"/>
  <c r="X2854" i="2"/>
  <c r="Y2854" i="2"/>
  <c r="Z2854" i="2"/>
  <c r="AN2854" i="2" s="1"/>
  <c r="AF2854" i="2"/>
  <c r="AG2854" i="2"/>
  <c r="K2855" i="2"/>
  <c r="L2855" i="2" s="1"/>
  <c r="S2855" i="2"/>
  <c r="W2855" i="2"/>
  <c r="X2855" i="2"/>
  <c r="Y2855" i="2"/>
  <c r="Z2855" i="2"/>
  <c r="AF2855" i="2"/>
  <c r="AG2855" i="2"/>
  <c r="K2856" i="2"/>
  <c r="L2856" i="2" s="1"/>
  <c r="S2856" i="2"/>
  <c r="W2856" i="2"/>
  <c r="X2856" i="2"/>
  <c r="Y2856" i="2"/>
  <c r="Z2856" i="2"/>
  <c r="AN2856" i="2" s="1"/>
  <c r="AF2856" i="2"/>
  <c r="AG2856" i="2"/>
  <c r="K2857" i="2"/>
  <c r="L2857" i="2" s="1"/>
  <c r="S2857" i="2"/>
  <c r="W2857" i="2"/>
  <c r="X2857" i="2"/>
  <c r="Y2857" i="2"/>
  <c r="Z2857" i="2"/>
  <c r="AN2857" i="2" s="1"/>
  <c r="AF2857" i="2"/>
  <c r="AG2857" i="2"/>
  <c r="K2858" i="2"/>
  <c r="L2858" i="2" s="1"/>
  <c r="S2858" i="2"/>
  <c r="W2858" i="2"/>
  <c r="X2858" i="2"/>
  <c r="Y2858" i="2"/>
  <c r="Z2858" i="2"/>
  <c r="AN2858" i="2" s="1"/>
  <c r="AF2858" i="2"/>
  <c r="AG2858" i="2"/>
  <c r="K2859" i="2"/>
  <c r="L2859" i="2" s="1"/>
  <c r="S2859" i="2"/>
  <c r="W2859" i="2"/>
  <c r="X2859" i="2"/>
  <c r="Y2859" i="2"/>
  <c r="Z2859" i="2"/>
  <c r="AF2859" i="2"/>
  <c r="AG2859" i="2"/>
  <c r="K2860" i="2"/>
  <c r="L2860" i="2" s="1"/>
  <c r="S2860" i="2"/>
  <c r="W2860" i="2"/>
  <c r="X2860" i="2"/>
  <c r="Y2860" i="2"/>
  <c r="Z2860" i="2"/>
  <c r="AN2860" i="2" s="1"/>
  <c r="AF2860" i="2"/>
  <c r="AG2860" i="2"/>
  <c r="K2861" i="2"/>
  <c r="L2861" i="2" s="1"/>
  <c r="S2861" i="2"/>
  <c r="W2861" i="2"/>
  <c r="X2861" i="2"/>
  <c r="Y2861" i="2"/>
  <c r="Z2861" i="2"/>
  <c r="AN2861" i="2" s="1"/>
  <c r="AF2861" i="2"/>
  <c r="AG2861" i="2"/>
  <c r="K2862" i="2"/>
  <c r="L2862" i="2" s="1"/>
  <c r="S2862" i="2"/>
  <c r="W2862" i="2"/>
  <c r="X2862" i="2"/>
  <c r="Y2862" i="2"/>
  <c r="Z2862" i="2"/>
  <c r="AN2862" i="2" s="1"/>
  <c r="AF2862" i="2"/>
  <c r="AG2862" i="2"/>
  <c r="AG2838" i="2"/>
  <c r="AF2838" i="2"/>
  <c r="Z2838" i="2"/>
  <c r="Y2838" i="2"/>
  <c r="X2838" i="2"/>
  <c r="W2838" i="2"/>
  <c r="S2838" i="2"/>
  <c r="K2838" i="2"/>
  <c r="L2838" i="2" s="1"/>
  <c r="AA3084" i="2" l="1"/>
  <c r="AE3131" i="2"/>
  <c r="AI3131" i="2" s="1"/>
  <c r="AA3059" i="2"/>
  <c r="AK3059" i="2" s="1"/>
  <c r="AL3059" i="2" s="1"/>
  <c r="AE3090" i="2"/>
  <c r="AH3090" i="2" s="1"/>
  <c r="AC3090" i="2" s="1"/>
  <c r="AA3111" i="2"/>
  <c r="AE3046" i="2"/>
  <c r="AH3046" i="2" s="1"/>
  <c r="AC3046" i="2" s="1"/>
  <c r="AA3119" i="2"/>
  <c r="AA3127" i="2"/>
  <c r="AA3046" i="2"/>
  <c r="AE3084" i="2"/>
  <c r="AI3084" i="2" s="1"/>
  <c r="AA3131" i="2"/>
  <c r="AN3131" i="2"/>
  <c r="AE3122" i="2"/>
  <c r="AI3122" i="2" s="1"/>
  <c r="AE3080" i="2"/>
  <c r="AI3080" i="2" s="1"/>
  <c r="AE3078" i="2"/>
  <c r="AJ3078" i="2" s="1"/>
  <c r="AE3074" i="2"/>
  <c r="AI3074" i="2" s="1"/>
  <c r="AA3030" i="2"/>
  <c r="AE3099" i="2"/>
  <c r="AI3099" i="2" s="1"/>
  <c r="AE3096" i="2"/>
  <c r="AJ3096" i="2" s="1"/>
  <c r="AA3124" i="2"/>
  <c r="AE3064" i="2"/>
  <c r="AJ3064" i="2" s="1"/>
  <c r="AE3106" i="2"/>
  <c r="AH3106" i="2" s="1"/>
  <c r="AC3106" i="2" s="1"/>
  <c r="AA3074" i="2"/>
  <c r="AA3120" i="2"/>
  <c r="AE3076" i="2"/>
  <c r="AI3076" i="2" s="1"/>
  <c r="AA3009" i="2"/>
  <c r="AE3110" i="2"/>
  <c r="AI3110" i="2" s="1"/>
  <c r="AE3082" i="2"/>
  <c r="AJ3082" i="2" s="1"/>
  <c r="AE3121" i="2"/>
  <c r="AJ3121" i="2" s="1"/>
  <c r="AA3115" i="2"/>
  <c r="AA3129" i="2"/>
  <c r="AN3084" i="2"/>
  <c r="AE3068" i="2"/>
  <c r="AJ3068" i="2" s="1"/>
  <c r="AE3066" i="2"/>
  <c r="AH3066" i="2" s="1"/>
  <c r="AC3066" i="2" s="1"/>
  <c r="AN3120" i="2"/>
  <c r="AA3113" i="2"/>
  <c r="AE2859" i="2"/>
  <c r="AH2859" i="2" s="1"/>
  <c r="AC2859" i="2" s="1"/>
  <c r="AA3123" i="2"/>
  <c r="AA3121" i="2"/>
  <c r="AE2861" i="2"/>
  <c r="AI2861" i="2" s="1"/>
  <c r="AE3129" i="2"/>
  <c r="AH3129" i="2" s="1"/>
  <c r="AC3129" i="2" s="1"/>
  <c r="AA2961" i="2"/>
  <c r="AA2957" i="2"/>
  <c r="AA2945" i="2"/>
  <c r="AA2891" i="2"/>
  <c r="AA3128" i="2"/>
  <c r="AE3109" i="2"/>
  <c r="AI3109" i="2" s="1"/>
  <c r="AA3109" i="2"/>
  <c r="AE3120" i="2"/>
  <c r="AI3120" i="2" s="1"/>
  <c r="AA3104" i="2"/>
  <c r="AE3111" i="2"/>
  <c r="AI3111" i="2" s="1"/>
  <c r="AA3063" i="2"/>
  <c r="AK3063" i="2" s="1"/>
  <c r="AL3063" i="2" s="1"/>
  <c r="AE3127" i="2"/>
  <c r="AO3127" i="2" s="1"/>
  <c r="AE3119" i="2"/>
  <c r="AI3119" i="2" s="1"/>
  <c r="AA3112" i="2"/>
  <c r="AE3102" i="2"/>
  <c r="AI3102" i="2" s="1"/>
  <c r="AE3088" i="2"/>
  <c r="AH3088" i="2" s="1"/>
  <c r="AC3088" i="2" s="1"/>
  <c r="AE3123" i="2"/>
  <c r="AJ3123" i="2" s="1"/>
  <c r="AA3108" i="2"/>
  <c r="AA3096" i="2"/>
  <c r="AA3125" i="2"/>
  <c r="AE3113" i="2"/>
  <c r="AH3113" i="2" s="1"/>
  <c r="AE3104" i="2"/>
  <c r="AI3104" i="2" s="1"/>
  <c r="AE3100" i="2"/>
  <c r="AI3100" i="2" s="1"/>
  <c r="AE3098" i="2"/>
  <c r="AI3098" i="2" s="1"/>
  <c r="AE3086" i="2"/>
  <c r="AH3086" i="2" s="1"/>
  <c r="AC3086" i="2" s="1"/>
  <c r="AA3107" i="2"/>
  <c r="AN3129" i="2"/>
  <c r="AN3121" i="2"/>
  <c r="AN3113" i="2"/>
  <c r="AA2955" i="2"/>
  <c r="AA3080" i="2"/>
  <c r="AE3128" i="2"/>
  <c r="AJ3128" i="2" s="1"/>
  <c r="AA3061" i="2"/>
  <c r="AK3061" i="2" s="1"/>
  <c r="AL3061" i="2" s="1"/>
  <c r="AA3088" i="2"/>
  <c r="AA3066" i="2"/>
  <c r="AE3112" i="2"/>
  <c r="AI3112" i="2" s="1"/>
  <c r="AE3108" i="2"/>
  <c r="AO3108" i="2" s="1"/>
  <c r="AE3124" i="2"/>
  <c r="AH3124" i="2" s="1"/>
  <c r="AE3116" i="2"/>
  <c r="AI3116" i="2" s="1"/>
  <c r="AE3115" i="2"/>
  <c r="AJ3115" i="2" s="1"/>
  <c r="AE3130" i="2"/>
  <c r="AJ3130" i="2" s="1"/>
  <c r="AE3114" i="2"/>
  <c r="AH3114" i="2" s="1"/>
  <c r="AC3114" i="2" s="1"/>
  <c r="AE3118" i="2"/>
  <c r="AA3117" i="2"/>
  <c r="AE3117" i="2"/>
  <c r="AO3117" i="2" s="1"/>
  <c r="AE3126" i="2"/>
  <c r="AO3126" i="2" s="1"/>
  <c r="AE3125" i="2"/>
  <c r="AO3125" i="2" s="1"/>
  <c r="AA3116" i="2"/>
  <c r="AA3130" i="2"/>
  <c r="AN3123" i="2"/>
  <c r="AA3122" i="2"/>
  <c r="AN3115" i="2"/>
  <c r="AA3114" i="2"/>
  <c r="AN3124" i="2"/>
  <c r="AN3116" i="2"/>
  <c r="AA3118" i="2"/>
  <c r="AA3110" i="2"/>
  <c r="AA3126" i="2"/>
  <c r="AE3107" i="2"/>
  <c r="AO3107" i="2" s="1"/>
  <c r="AA2885" i="2"/>
  <c r="AE2973" i="2"/>
  <c r="AO2973" i="2" s="1"/>
  <c r="AE2913" i="2"/>
  <c r="AH2913" i="2" s="1"/>
  <c r="AC2913" i="2" s="1"/>
  <c r="AE2907" i="2"/>
  <c r="AJ2907" i="2" s="1"/>
  <c r="AE3094" i="2"/>
  <c r="AH3094" i="2" s="1"/>
  <c r="AC3094" i="2" s="1"/>
  <c r="AE3072" i="2"/>
  <c r="AJ3072" i="2" s="1"/>
  <c r="AA3062" i="2"/>
  <c r="AK3062" i="2" s="1"/>
  <c r="AL3062" i="2" s="1"/>
  <c r="AE3092" i="2"/>
  <c r="AI3092" i="2" s="1"/>
  <c r="AN3088" i="2"/>
  <c r="AA3098" i="2"/>
  <c r="AA3076" i="2"/>
  <c r="AA3068" i="2"/>
  <c r="AE3070" i="2"/>
  <c r="AJ3070" i="2" s="1"/>
  <c r="AA3092" i="2"/>
  <c r="AE3073" i="2"/>
  <c r="AH3073" i="2" s="1"/>
  <c r="AC3073" i="2" s="1"/>
  <c r="AA3070" i="2"/>
  <c r="AA3102" i="2"/>
  <c r="AA3106" i="2"/>
  <c r="AA3090" i="2"/>
  <c r="AA3086" i="2"/>
  <c r="AA3082" i="2"/>
  <c r="AA3078" i="2"/>
  <c r="AE3103" i="2"/>
  <c r="AO3103" i="2" s="1"/>
  <c r="AA3100" i="2"/>
  <c r="AA3094" i="2"/>
  <c r="AA3072" i="2"/>
  <c r="AE3093" i="2"/>
  <c r="AO3093" i="2" s="1"/>
  <c r="AE3087" i="2"/>
  <c r="AO3087" i="2" s="1"/>
  <c r="AE3079" i="2"/>
  <c r="AO3079" i="2" s="1"/>
  <c r="AE3067" i="2"/>
  <c r="AO3067" i="2" s="1"/>
  <c r="AE3105" i="2"/>
  <c r="AO3105" i="2" s="1"/>
  <c r="AE3089" i="2"/>
  <c r="AH3089" i="2" s="1"/>
  <c r="AE3081" i="2"/>
  <c r="AO3081" i="2" s="1"/>
  <c r="AE3095" i="2"/>
  <c r="AO3095" i="2" s="1"/>
  <c r="AE3069" i="2"/>
  <c r="AO3069" i="2" s="1"/>
  <c r="AE3101" i="2"/>
  <c r="AE3083" i="2"/>
  <c r="AO3083" i="2" s="1"/>
  <c r="AE3075" i="2"/>
  <c r="AO3075" i="2" s="1"/>
  <c r="AE3091" i="2"/>
  <c r="AE3065" i="2"/>
  <c r="AO3065" i="2" s="1"/>
  <c r="AE3097" i="2"/>
  <c r="AE3085" i="2"/>
  <c r="AO3085" i="2" s="1"/>
  <c r="AE3077" i="2"/>
  <c r="AE3071" i="2"/>
  <c r="AA3105" i="2"/>
  <c r="AA3103" i="2"/>
  <c r="AA3101" i="2"/>
  <c r="AA3099" i="2"/>
  <c r="AA3097" i="2"/>
  <c r="AA3095" i="2"/>
  <c r="AA3093" i="2"/>
  <c r="AA3091" i="2"/>
  <c r="AA3089" i="2"/>
  <c r="AA3087" i="2"/>
  <c r="AA3085" i="2"/>
  <c r="AA3083" i="2"/>
  <c r="AA3081" i="2"/>
  <c r="AA3079" i="2"/>
  <c r="AA3077" i="2"/>
  <c r="AA3075" i="2"/>
  <c r="AA3073" i="2"/>
  <c r="AA3071" i="2"/>
  <c r="AA3069" i="2"/>
  <c r="AA3067" i="2"/>
  <c r="AA3065" i="2"/>
  <c r="AN3106" i="2"/>
  <c r="AN3104" i="2"/>
  <c r="AN3102" i="2"/>
  <c r="AN3100" i="2"/>
  <c r="AN3098" i="2"/>
  <c r="AN3096" i="2"/>
  <c r="AN3094" i="2"/>
  <c r="AN3092" i="2"/>
  <c r="AN3090" i="2"/>
  <c r="AN3074" i="2"/>
  <c r="AN3072" i="2"/>
  <c r="AN3070" i="2"/>
  <c r="AN3068" i="2"/>
  <c r="AN3066" i="2"/>
  <c r="AA3064" i="2"/>
  <c r="AN3064" i="2"/>
  <c r="AI3060" i="2"/>
  <c r="AH3062" i="2"/>
  <c r="AC3062" i="2" s="1"/>
  <c r="AO3063" i="2"/>
  <c r="AI3062" i="2"/>
  <c r="AJ3058" i="2"/>
  <c r="AA3060" i="2"/>
  <c r="AI3061" i="2"/>
  <c r="AH3061" i="2"/>
  <c r="AC3061" i="2" s="1"/>
  <c r="AJ3061" i="2"/>
  <c r="AI3063" i="2"/>
  <c r="AH3063" i="2"/>
  <c r="AC3063" i="2" s="1"/>
  <c r="AJ3063" i="2"/>
  <c r="AO3061" i="2"/>
  <c r="AH3059" i="2"/>
  <c r="AC3059" i="2" s="1"/>
  <c r="AI3059" i="2"/>
  <c r="AJ3059" i="2"/>
  <c r="AN3062" i="2"/>
  <c r="AO3062" i="2" s="1"/>
  <c r="AN3060" i="2"/>
  <c r="AJ3062" i="2"/>
  <c r="AA3058" i="2"/>
  <c r="AA2943" i="2"/>
  <c r="AA2951" i="2"/>
  <c r="AE2945" i="2"/>
  <c r="AI2945" i="2" s="1"/>
  <c r="AE2984" i="2"/>
  <c r="AO2984" i="2" s="1"/>
  <c r="AA3038" i="2"/>
  <c r="AE2995" i="2"/>
  <c r="AJ2995" i="2" s="1"/>
  <c r="AA2862" i="2"/>
  <c r="AE3038" i="2"/>
  <c r="AJ3038" i="2" s="1"/>
  <c r="AE2899" i="2"/>
  <c r="AO2899" i="2" s="1"/>
  <c r="AE2897" i="2"/>
  <c r="AJ2897" i="2" s="1"/>
  <c r="AA3041" i="2"/>
  <c r="AA3002" i="2"/>
  <c r="AA2984" i="2"/>
  <c r="AE2869" i="2"/>
  <c r="AH2869" i="2" s="1"/>
  <c r="AC2869" i="2" s="1"/>
  <c r="AE2922" i="2"/>
  <c r="AH2922" i="2" s="1"/>
  <c r="AC2922" i="2" s="1"/>
  <c r="AA2921" i="2"/>
  <c r="AA2907" i="2"/>
  <c r="AA2899" i="2"/>
  <c r="AE2974" i="2"/>
  <c r="AI2974" i="2" s="1"/>
  <c r="AE3035" i="2"/>
  <c r="AO3035" i="2" s="1"/>
  <c r="AE3019" i="2"/>
  <c r="AH3019" i="2" s="1"/>
  <c r="AC3019" i="2" s="1"/>
  <c r="AE2977" i="2"/>
  <c r="AI2977" i="2" s="1"/>
  <c r="AA2855" i="2"/>
  <c r="AA2849" i="2"/>
  <c r="AE2971" i="2"/>
  <c r="AH2971" i="2" s="1"/>
  <c r="AC2971" i="2" s="1"/>
  <c r="AE2957" i="2"/>
  <c r="AH2957" i="2" s="1"/>
  <c r="AC2957" i="2" s="1"/>
  <c r="AE2903" i="2"/>
  <c r="AH2903" i="2" s="1"/>
  <c r="AC2903" i="2" s="1"/>
  <c r="AA3022" i="2"/>
  <c r="AE2954" i="2"/>
  <c r="AI2954" i="2" s="1"/>
  <c r="AE2871" i="2"/>
  <c r="AH2871" i="2" s="1"/>
  <c r="AC2871" i="2" s="1"/>
  <c r="AA3014" i="2"/>
  <c r="AA3032" i="2"/>
  <c r="AA2846" i="2"/>
  <c r="AA2988" i="2"/>
  <c r="AA2995" i="2"/>
  <c r="AA2960" i="2"/>
  <c r="AA2975" i="2"/>
  <c r="AA2939" i="2"/>
  <c r="AA3043" i="2"/>
  <c r="AA2860" i="2"/>
  <c r="AA3026" i="2"/>
  <c r="AA2923" i="2"/>
  <c r="AA3021" i="2"/>
  <c r="AA2850" i="2"/>
  <c r="AE2839" i="2"/>
  <c r="AI2839" i="2" s="1"/>
  <c r="AE2951" i="2"/>
  <c r="AJ2951" i="2" s="1"/>
  <c r="AE2910" i="2"/>
  <c r="AJ2910" i="2" s="1"/>
  <c r="AA2887" i="2"/>
  <c r="AE3003" i="2"/>
  <c r="AH3003" i="2" s="1"/>
  <c r="AC3003" i="2" s="1"/>
  <c r="AE2860" i="2"/>
  <c r="AI2860" i="2" s="1"/>
  <c r="AA2852" i="2"/>
  <c r="AA2947" i="2"/>
  <c r="AE2997" i="2"/>
  <c r="AH2997" i="2" s="1"/>
  <c r="AC2997" i="2" s="1"/>
  <c r="AE2908" i="2"/>
  <c r="AI2908" i="2" s="1"/>
  <c r="AE3010" i="2"/>
  <c r="AJ3010" i="2" s="1"/>
  <c r="AA3042" i="2"/>
  <c r="AA3034" i="2"/>
  <c r="AA3027" i="2"/>
  <c r="AA2859" i="2"/>
  <c r="AA2857" i="2"/>
  <c r="AA2842" i="2"/>
  <c r="AA2993" i="2"/>
  <c r="AE2962" i="2"/>
  <c r="AI2962" i="2" s="1"/>
  <c r="AE2917" i="2"/>
  <c r="AJ2917" i="2" s="1"/>
  <c r="AE2891" i="2"/>
  <c r="AI2891" i="2" s="1"/>
  <c r="AE2843" i="2"/>
  <c r="AJ2843" i="2" s="1"/>
  <c r="AA2883" i="2"/>
  <c r="AA3036" i="2"/>
  <c r="AN3022" i="2"/>
  <c r="AA2840" i="2"/>
  <c r="AA2989" i="2"/>
  <c r="AE2969" i="2"/>
  <c r="AH2969" i="2" s="1"/>
  <c r="AC2969" i="2" s="1"/>
  <c r="AN2957" i="2"/>
  <c r="AA2952" i="2"/>
  <c r="AA2913" i="2"/>
  <c r="AA2877" i="2"/>
  <c r="AA2875" i="2"/>
  <c r="AN3009" i="2"/>
  <c r="AN3046" i="2"/>
  <c r="AN3038" i="2"/>
  <c r="AA3025" i="2"/>
  <c r="AA2996" i="2"/>
  <c r="AE3041" i="2"/>
  <c r="AO3041" i="2" s="1"/>
  <c r="AE3020" i="2"/>
  <c r="AJ3020" i="2" s="1"/>
  <c r="AA3017" i="2"/>
  <c r="AE2989" i="2"/>
  <c r="AI2989" i="2" s="1"/>
  <c r="AA2981" i="2"/>
  <c r="AA2972" i="2"/>
  <c r="AE2965" i="2"/>
  <c r="AI2965" i="2" s="1"/>
  <c r="AA2931" i="2"/>
  <c r="AA2903" i="2"/>
  <c r="AE2892" i="2"/>
  <c r="AI2892" i="2" s="1"/>
  <c r="AE2881" i="2"/>
  <c r="AJ2881" i="2" s="1"/>
  <c r="AA3005" i="2"/>
  <c r="AA3048" i="2"/>
  <c r="AA2845" i="2"/>
  <c r="AA2843" i="2"/>
  <c r="AE2996" i="2"/>
  <c r="AO2996" i="2" s="1"/>
  <c r="AA2994" i="2"/>
  <c r="AN2891" i="2"/>
  <c r="AE3024" i="2"/>
  <c r="AI3024" i="2" s="1"/>
  <c r="AE3056" i="2"/>
  <c r="AJ3056" i="2" s="1"/>
  <c r="AE3000" i="2"/>
  <c r="AH3000" i="2" s="1"/>
  <c r="AC3000" i="2" s="1"/>
  <c r="AN2850" i="2"/>
  <c r="AA2990" i="2"/>
  <c r="AE2983" i="2"/>
  <c r="AJ2983" i="2" s="1"/>
  <c r="AN2945" i="2"/>
  <c r="AA2940" i="2"/>
  <c r="AE2933" i="2"/>
  <c r="AI2933" i="2" s="1"/>
  <c r="AA2927" i="2"/>
  <c r="AA2895" i="2"/>
  <c r="AA3010" i="2"/>
  <c r="AA3001" i="2"/>
  <c r="AA2964" i="2"/>
  <c r="AA2949" i="2"/>
  <c r="AA2925" i="2"/>
  <c r="AA3037" i="2"/>
  <c r="AE2838" i="2"/>
  <c r="AJ2838" i="2" s="1"/>
  <c r="AE2993" i="2"/>
  <c r="AE2979" i="2"/>
  <c r="AI2979" i="2" s="1"/>
  <c r="AA2977" i="2"/>
  <c r="AA2963" i="2"/>
  <c r="AA2956" i="2"/>
  <c r="AE2955" i="2"/>
  <c r="AJ2955" i="2" s="1"/>
  <c r="AN2949" i="2"/>
  <c r="AE2948" i="2"/>
  <c r="AH2948" i="2" s="1"/>
  <c r="AC2948" i="2" s="1"/>
  <c r="AN2885" i="2"/>
  <c r="AE2875" i="2"/>
  <c r="AH2875" i="2" s="1"/>
  <c r="AC2875" i="2" s="1"/>
  <c r="AE2873" i="2"/>
  <c r="AO2873" i="2" s="1"/>
  <c r="AE3023" i="2"/>
  <c r="AI3023" i="2" s="1"/>
  <c r="AA3045" i="2"/>
  <c r="AA3029" i="2"/>
  <c r="AA3013" i="2"/>
  <c r="AE3057" i="2"/>
  <c r="AI3057" i="2" s="1"/>
  <c r="AA2999" i="2"/>
  <c r="AE2982" i="2"/>
  <c r="AJ2982" i="2" s="1"/>
  <c r="AA2901" i="2"/>
  <c r="AA2871" i="2"/>
  <c r="AA3008" i="2"/>
  <c r="AN3030" i="2"/>
  <c r="AA3044" i="2"/>
  <c r="AA3028" i="2"/>
  <c r="AA2968" i="2"/>
  <c r="AA2854" i="2"/>
  <c r="AE2863" i="2"/>
  <c r="AH2863" i="2" s="1"/>
  <c r="AC2863" i="2" s="1"/>
  <c r="AA2997" i="2"/>
  <c r="AE2992" i="2"/>
  <c r="AJ2992" i="2" s="1"/>
  <c r="AA2985" i="2"/>
  <c r="AA2973" i="2"/>
  <c r="AN2921" i="2"/>
  <c r="AA2911" i="2"/>
  <c r="AN2907" i="2"/>
  <c r="AA2869" i="2"/>
  <c r="AE2866" i="2"/>
  <c r="AJ2866" i="2" s="1"/>
  <c r="AE3008" i="2"/>
  <c r="AH3008" i="2" s="1"/>
  <c r="AC3008" i="2" s="1"/>
  <c r="AN3037" i="2"/>
  <c r="AA3040" i="2"/>
  <c r="AA3024" i="2"/>
  <c r="AN2981" i="2"/>
  <c r="AE2961" i="2"/>
  <c r="AI2961" i="2" s="1"/>
  <c r="AE2925" i="2"/>
  <c r="AH2925" i="2" s="1"/>
  <c r="AC2925" i="2" s="1"/>
  <c r="AE2906" i="2"/>
  <c r="AI2906" i="2" s="1"/>
  <c r="AE3045" i="2"/>
  <c r="AH3045" i="2" s="1"/>
  <c r="AA3039" i="2"/>
  <c r="AA3023" i="2"/>
  <c r="AE2856" i="2"/>
  <c r="AJ2856" i="2" s="1"/>
  <c r="AE2980" i="2"/>
  <c r="AH2980" i="2" s="1"/>
  <c r="AC2980" i="2" s="1"/>
  <c r="AA2971" i="2"/>
  <c r="AA2935" i="2"/>
  <c r="AE2885" i="2"/>
  <c r="AI2885" i="2" s="1"/>
  <c r="AA2881" i="2"/>
  <c r="AN2877" i="2"/>
  <c r="AE2864" i="2"/>
  <c r="AJ2864" i="2" s="1"/>
  <c r="AE3011" i="2"/>
  <c r="AH3011" i="2" s="1"/>
  <c r="AC3011" i="2" s="1"/>
  <c r="AA3004" i="2"/>
  <c r="AN3034" i="2"/>
  <c r="AN3017" i="2"/>
  <c r="AE3043" i="2"/>
  <c r="AI3043" i="2" s="1"/>
  <c r="AN2993" i="2"/>
  <c r="AN2955" i="2"/>
  <c r="AN2875" i="2"/>
  <c r="AE3047" i="2"/>
  <c r="AO3047" i="2" s="1"/>
  <c r="AE3033" i="2"/>
  <c r="AI3033" i="2" s="1"/>
  <c r="AA3006" i="2"/>
  <c r="AE2840" i="2"/>
  <c r="AJ2840" i="2" s="1"/>
  <c r="AA2983" i="2"/>
  <c r="AN2960" i="2"/>
  <c r="AE2916" i="2"/>
  <c r="AJ2916" i="2" s="1"/>
  <c r="AA2879" i="2"/>
  <c r="AA2867" i="2"/>
  <c r="AA3020" i="2"/>
  <c r="AN3055" i="2"/>
  <c r="AA3035" i="2"/>
  <c r="AA3019" i="2"/>
  <c r="AA2841" i="2"/>
  <c r="AA2998" i="2"/>
  <c r="AA2986" i="2"/>
  <c r="AA2941" i="2"/>
  <c r="AA2919" i="2"/>
  <c r="AA2893" i="2"/>
  <c r="AA2865" i="2"/>
  <c r="AE3004" i="2"/>
  <c r="AO3004" i="2" s="1"/>
  <c r="AA3018" i="2"/>
  <c r="AA3057" i="2"/>
  <c r="AA3033" i="2"/>
  <c r="AE2852" i="2"/>
  <c r="AO2852" i="2" s="1"/>
  <c r="AA2948" i="2"/>
  <c r="AE2938" i="2"/>
  <c r="AJ2938" i="2" s="1"/>
  <c r="AA2936" i="2"/>
  <c r="AE3007" i="2"/>
  <c r="AH3007" i="2" s="1"/>
  <c r="AC3007" i="2" s="1"/>
  <c r="AA3016" i="2"/>
  <c r="AA2991" i="2"/>
  <c r="AA2848" i="2"/>
  <c r="AN2999" i="2"/>
  <c r="AE2998" i="2"/>
  <c r="AJ2998" i="2" s="1"/>
  <c r="AN2913" i="2"/>
  <c r="AE2912" i="2"/>
  <c r="AN2901" i="2"/>
  <c r="AN3008" i="2"/>
  <c r="AA3047" i="2"/>
  <c r="AA3031" i="2"/>
  <c r="AA3015" i="2"/>
  <c r="AA2858" i="2"/>
  <c r="AE2988" i="2"/>
  <c r="AI2988" i="2" s="1"/>
  <c r="AE2850" i="2"/>
  <c r="AA2839" i="2"/>
  <c r="AN2961" i="2"/>
  <c r="AE2953" i="2"/>
  <c r="AH2953" i="2" s="1"/>
  <c r="AC2953" i="2" s="1"/>
  <c r="AE2931" i="2"/>
  <c r="AH2931" i="2" s="1"/>
  <c r="AC2931" i="2" s="1"/>
  <c r="AN2925" i="2"/>
  <c r="AA2915" i="2"/>
  <c r="AE2893" i="2"/>
  <c r="AJ2893" i="2" s="1"/>
  <c r="AA2873" i="2"/>
  <c r="AE2865" i="2"/>
  <c r="AH2865" i="2" s="1"/>
  <c r="AA3051" i="2"/>
  <c r="AE3051" i="2"/>
  <c r="AJ3051" i="2" s="1"/>
  <c r="AA3052" i="2"/>
  <c r="AE3052" i="2"/>
  <c r="AI3052" i="2" s="1"/>
  <c r="AE3050" i="2"/>
  <c r="AH3050" i="2" s="1"/>
  <c r="AE3054" i="2"/>
  <c r="AH3054" i="2" s="1"/>
  <c r="AC3054" i="2" s="1"/>
  <c r="AA3054" i="2"/>
  <c r="AA3050" i="2"/>
  <c r="K3055" i="2"/>
  <c r="L3055" i="2" s="1"/>
  <c r="AE3053" i="2"/>
  <c r="AO3053" i="2" s="1"/>
  <c r="AA3053" i="2"/>
  <c r="Y3055" i="2"/>
  <c r="AE3055" i="2" s="1"/>
  <c r="AH3055" i="2" s="1"/>
  <c r="AN3054" i="2"/>
  <c r="AA3056" i="2"/>
  <c r="Y3049" i="2"/>
  <c r="AA3049" i="2" s="1"/>
  <c r="AE3048" i="2"/>
  <c r="AI3048" i="2" s="1"/>
  <c r="AE3040" i="2"/>
  <c r="AJ3040" i="2" s="1"/>
  <c r="AE3032" i="2"/>
  <c r="AH3032" i="2" s="1"/>
  <c r="AC3032" i="2" s="1"/>
  <c r="AE3018" i="2"/>
  <c r="AI3018" i="2" s="1"/>
  <c r="AE3014" i="2"/>
  <c r="AJ3014" i="2" s="1"/>
  <c r="AE3016" i="2"/>
  <c r="AO3016" i="2" s="1"/>
  <c r="AE3036" i="2"/>
  <c r="AH3036" i="2" s="1"/>
  <c r="AE3028" i="2"/>
  <c r="AI3028" i="2" s="1"/>
  <c r="AE3025" i="2"/>
  <c r="AI3025" i="2" s="1"/>
  <c r="AE3044" i="2"/>
  <c r="AI3044" i="2" s="1"/>
  <c r="AE3042" i="2"/>
  <c r="AJ3042" i="2" s="1"/>
  <c r="Y3012" i="2"/>
  <c r="AE3012" i="2" s="1"/>
  <c r="AE3027" i="2"/>
  <c r="AI3027" i="2" s="1"/>
  <c r="AE3034" i="2"/>
  <c r="AI3034" i="2" s="1"/>
  <c r="AE3029" i="2"/>
  <c r="AJ3029" i="2" s="1"/>
  <c r="AE3022" i="2"/>
  <c r="AI3022" i="2" s="1"/>
  <c r="AE3039" i="2"/>
  <c r="AI3039" i="2" s="1"/>
  <c r="AE3017" i="2"/>
  <c r="AH3017" i="2" s="1"/>
  <c r="AE3021" i="2"/>
  <c r="AH3021" i="2" s="1"/>
  <c r="AC3021" i="2" s="1"/>
  <c r="AE3015" i="2"/>
  <c r="AJ3015" i="2" s="1"/>
  <c r="AE3031" i="2"/>
  <c r="AH3031" i="2" s="1"/>
  <c r="AE3013" i="2"/>
  <c r="AO3013" i="2" s="1"/>
  <c r="AE3030" i="2"/>
  <c r="AE3037" i="2"/>
  <c r="AI3037" i="2" s="1"/>
  <c r="K3042" i="2"/>
  <c r="L3042" i="2" s="1"/>
  <c r="K3046" i="2"/>
  <c r="L3046" i="2" s="1"/>
  <c r="K3026" i="2"/>
  <c r="L3026" i="2" s="1"/>
  <c r="K3012" i="2"/>
  <c r="L3012" i="2" s="1"/>
  <c r="AN3048" i="2"/>
  <c r="AN3036" i="2"/>
  <c r="AN3032" i="2"/>
  <c r="AN3028" i="2"/>
  <c r="AN3012" i="2"/>
  <c r="AE3002" i="2"/>
  <c r="AH3002" i="2" s="1"/>
  <c r="AC3002" i="2" s="1"/>
  <c r="AE3006" i="2"/>
  <c r="AI3006" i="2" s="1"/>
  <c r="AE3005" i="2"/>
  <c r="AO3005" i="2" s="1"/>
  <c r="AE3009" i="2"/>
  <c r="AE3001" i="2"/>
  <c r="AH3001" i="2" s="1"/>
  <c r="AA3011" i="2"/>
  <c r="AA3007" i="2"/>
  <c r="AA3003" i="2"/>
  <c r="AA3000" i="2"/>
  <c r="AN3000" i="2"/>
  <c r="AE2905" i="2"/>
  <c r="AH2905" i="2" s="1"/>
  <c r="AC2905" i="2" s="1"/>
  <c r="AE2970" i="2"/>
  <c r="AI2970" i="2" s="1"/>
  <c r="AE2978" i="2"/>
  <c r="AJ2978" i="2" s="1"/>
  <c r="AE2966" i="2"/>
  <c r="AJ2966" i="2" s="1"/>
  <c r="AE2937" i="2"/>
  <c r="AH2937" i="2" s="1"/>
  <c r="AC2937" i="2" s="1"/>
  <c r="AE2909" i="2"/>
  <c r="AI2909" i="2" s="1"/>
  <c r="AE2967" i="2"/>
  <c r="AO2967" i="2" s="1"/>
  <c r="AE2987" i="2"/>
  <c r="AJ2987" i="2" s="1"/>
  <c r="AE2935" i="2"/>
  <c r="AH2935" i="2" s="1"/>
  <c r="AC2935" i="2" s="1"/>
  <c r="AE2929" i="2"/>
  <c r="AI2929" i="2" s="1"/>
  <c r="AE2915" i="2"/>
  <c r="AJ2915" i="2" s="1"/>
  <c r="AE2888" i="2"/>
  <c r="AI2888" i="2" s="1"/>
  <c r="AE2883" i="2"/>
  <c r="AI2883" i="2" s="1"/>
  <c r="AE2991" i="2"/>
  <c r="AJ2991" i="2" s="1"/>
  <c r="AE2968" i="2"/>
  <c r="AJ2968" i="2" s="1"/>
  <c r="AE2963" i="2"/>
  <c r="AH2963" i="2" s="1"/>
  <c r="AC2963" i="2" s="1"/>
  <c r="AE2949" i="2"/>
  <c r="AI2949" i="2" s="1"/>
  <c r="AE2946" i="2"/>
  <c r="AH2946" i="2" s="1"/>
  <c r="AC2946" i="2" s="1"/>
  <c r="AE2943" i="2"/>
  <c r="AE2901" i="2"/>
  <c r="AI2901" i="2" s="1"/>
  <c r="AA2969" i="2"/>
  <c r="AE2924" i="2"/>
  <c r="AE2921" i="2"/>
  <c r="AH2921" i="2" s="1"/>
  <c r="AA2889" i="2"/>
  <c r="AE2999" i="2"/>
  <c r="AH2999" i="2" s="1"/>
  <c r="AC2999" i="2" s="1"/>
  <c r="AE2986" i="2"/>
  <c r="AI2986" i="2" s="1"/>
  <c r="AE2941" i="2"/>
  <c r="AJ2941" i="2" s="1"/>
  <c r="AE2927" i="2"/>
  <c r="AH2927" i="2" s="1"/>
  <c r="AC2927" i="2" s="1"/>
  <c r="AE2911" i="2"/>
  <c r="AH2911" i="2" s="1"/>
  <c r="AC2911" i="2" s="1"/>
  <c r="AA2897" i="2"/>
  <c r="AA2953" i="2"/>
  <c r="AA2933" i="2"/>
  <c r="AE2975" i="2"/>
  <c r="AH2975" i="2" s="1"/>
  <c r="AC2975" i="2" s="1"/>
  <c r="AA2959" i="2"/>
  <c r="AE2947" i="2"/>
  <c r="AH2947" i="2" s="1"/>
  <c r="AE2919" i="2"/>
  <c r="AI2919" i="2" s="1"/>
  <c r="AA2917" i="2"/>
  <c r="AA2905" i="2"/>
  <c r="AE2889" i="2"/>
  <c r="AH2889" i="2" s="1"/>
  <c r="AC2889" i="2" s="1"/>
  <c r="AE2879" i="2"/>
  <c r="AI2879" i="2" s="1"/>
  <c r="AA2992" i="2"/>
  <c r="AE2923" i="2"/>
  <c r="AH2923" i="2" s="1"/>
  <c r="AC2923" i="2" s="1"/>
  <c r="AE2877" i="2"/>
  <c r="AI2877" i="2" s="1"/>
  <c r="AE2867" i="2"/>
  <c r="AH2867" i="2" s="1"/>
  <c r="AC2867" i="2" s="1"/>
  <c r="AA2979" i="2"/>
  <c r="AA2965" i="2"/>
  <c r="AE2959" i="2"/>
  <c r="AI2959" i="2" s="1"/>
  <c r="AE2939" i="2"/>
  <c r="AJ2939" i="2" s="1"/>
  <c r="AE2914" i="2"/>
  <c r="AE2887" i="2"/>
  <c r="AJ2887" i="2" s="1"/>
  <c r="AE2990" i="2"/>
  <c r="AI2990" i="2" s="1"/>
  <c r="AE2981" i="2"/>
  <c r="AH2981" i="2" s="1"/>
  <c r="AC2981" i="2" s="1"/>
  <c r="AA2937" i="2"/>
  <c r="AA2929" i="2"/>
  <c r="AA2909" i="2"/>
  <c r="AE2895" i="2"/>
  <c r="AO2895" i="2" s="1"/>
  <c r="AA2987" i="2"/>
  <c r="AA2976" i="2"/>
  <c r="AN2934" i="2"/>
  <c r="AA2934" i="2"/>
  <c r="AE2920" i="2"/>
  <c r="AN2904" i="2"/>
  <c r="AA2904" i="2"/>
  <c r="AA2982" i="2"/>
  <c r="AN2950" i="2"/>
  <c r="AA2950" i="2"/>
  <c r="AN2930" i="2"/>
  <c r="AA2930" i="2"/>
  <c r="AN2900" i="2"/>
  <c r="AA2900" i="2"/>
  <c r="AN2896" i="2"/>
  <c r="AA2896" i="2"/>
  <c r="AN2888" i="2"/>
  <c r="AA2888" i="2"/>
  <c r="AN2884" i="2"/>
  <c r="AA2884" i="2"/>
  <c r="AN2880" i="2"/>
  <c r="AA2880" i="2"/>
  <c r="AN2876" i="2"/>
  <c r="AA2876" i="2"/>
  <c r="AN2992" i="2"/>
  <c r="AN2970" i="2"/>
  <c r="AA2970" i="2"/>
  <c r="AN2964" i="2"/>
  <c r="AE2960" i="2"/>
  <c r="AE2944" i="2"/>
  <c r="AH2944" i="2" s="1"/>
  <c r="AE2934" i="2"/>
  <c r="AH2934" i="2" s="1"/>
  <c r="AN2918" i="2"/>
  <c r="AA2918" i="2"/>
  <c r="AE2904" i="2"/>
  <c r="AH2904" i="2" s="1"/>
  <c r="AN2962" i="2"/>
  <c r="AA2962" i="2"/>
  <c r="AN2892" i="2"/>
  <c r="AA2892" i="2"/>
  <c r="AE2976" i="2"/>
  <c r="AH2976" i="2" s="1"/>
  <c r="AE2950" i="2"/>
  <c r="AH2950" i="2" s="1"/>
  <c r="AN2946" i="2"/>
  <c r="AA2946" i="2"/>
  <c r="AE2930" i="2"/>
  <c r="AH2930" i="2" s="1"/>
  <c r="AN2914" i="2"/>
  <c r="AA2914" i="2"/>
  <c r="AE2900" i="2"/>
  <c r="AH2900" i="2" s="1"/>
  <c r="AE2868" i="2"/>
  <c r="AO2868" i="2" s="1"/>
  <c r="AN2922" i="2"/>
  <c r="AA2922" i="2"/>
  <c r="AE2994" i="2"/>
  <c r="AO2994" i="2" s="1"/>
  <c r="AE2985" i="2"/>
  <c r="AO2985" i="2" s="1"/>
  <c r="AE2926" i="2"/>
  <c r="AN2910" i="2"/>
  <c r="AA2910" i="2"/>
  <c r="AE2896" i="2"/>
  <c r="AN2959" i="2"/>
  <c r="AN2906" i="2"/>
  <c r="AA2906" i="2"/>
  <c r="AE2884" i="2"/>
  <c r="AE2880" i="2"/>
  <c r="AE2876" i="2"/>
  <c r="AE2872" i="2"/>
  <c r="AO2872" i="2" s="1"/>
  <c r="AN2926" i="2"/>
  <c r="AA2926" i="2"/>
  <c r="AN2972" i="2"/>
  <c r="AE2956" i="2"/>
  <c r="AO2956" i="2" s="1"/>
  <c r="AE2940" i="2"/>
  <c r="AH2940" i="2" s="1"/>
  <c r="AE2918" i="2"/>
  <c r="AN2902" i="2"/>
  <c r="AA2902" i="2"/>
  <c r="AA2980" i="2"/>
  <c r="AN2958" i="2"/>
  <c r="AA2958" i="2"/>
  <c r="AN2942" i="2"/>
  <c r="AA2942" i="2"/>
  <c r="AN2932" i="2"/>
  <c r="AA2932" i="2"/>
  <c r="AN2898" i="2"/>
  <c r="AA2898" i="2"/>
  <c r="AN2928" i="2"/>
  <c r="AA2928" i="2"/>
  <c r="AN2894" i="2"/>
  <c r="AA2894" i="2"/>
  <c r="AN2890" i="2"/>
  <c r="AA2890" i="2"/>
  <c r="AN2886" i="2"/>
  <c r="AA2886" i="2"/>
  <c r="AN2882" i="2"/>
  <c r="AA2882" i="2"/>
  <c r="AN2878" i="2"/>
  <c r="AA2878" i="2"/>
  <c r="AN2874" i="2"/>
  <c r="AA2874" i="2"/>
  <c r="AN2974" i="2"/>
  <c r="AA2974" i="2"/>
  <c r="AN2924" i="2"/>
  <c r="AA2924" i="2"/>
  <c r="AE2952" i="2"/>
  <c r="AH2952" i="2" s="1"/>
  <c r="AE2936" i="2"/>
  <c r="AH2936" i="2" s="1"/>
  <c r="AN2920" i="2"/>
  <c r="AA2920" i="2"/>
  <c r="AE2902" i="2"/>
  <c r="AH2902" i="2" s="1"/>
  <c r="AN2938" i="2"/>
  <c r="AA2938" i="2"/>
  <c r="AE2932" i="2"/>
  <c r="AH2932" i="2" s="1"/>
  <c r="AN2916" i="2"/>
  <c r="AA2916" i="2"/>
  <c r="AE2898" i="2"/>
  <c r="AH2898" i="2" s="1"/>
  <c r="AE2870" i="2"/>
  <c r="AH2870" i="2" s="1"/>
  <c r="AN2954" i="2"/>
  <c r="AA2954" i="2"/>
  <c r="AE2972" i="2"/>
  <c r="AH2972" i="2" s="1"/>
  <c r="AE2964" i="2"/>
  <c r="AH2964" i="2" s="1"/>
  <c r="AE2928" i="2"/>
  <c r="AH2928" i="2" s="1"/>
  <c r="AN2912" i="2"/>
  <c r="AA2912" i="2"/>
  <c r="AE2894" i="2"/>
  <c r="AH2894" i="2" s="1"/>
  <c r="AE2890" i="2"/>
  <c r="AH2890" i="2" s="1"/>
  <c r="AE2886" i="2"/>
  <c r="AH2886" i="2" s="1"/>
  <c r="AE2882" i="2"/>
  <c r="AH2882" i="2" s="1"/>
  <c r="AE2878" i="2"/>
  <c r="AH2878" i="2" s="1"/>
  <c r="AE2874" i="2"/>
  <c r="AH2874" i="2" s="1"/>
  <c r="AN2966" i="2"/>
  <c r="AA2966" i="2"/>
  <c r="AE2958" i="2"/>
  <c r="AH2958" i="2" s="1"/>
  <c r="AE2942" i="2"/>
  <c r="AA2978" i="2"/>
  <c r="AA2967" i="2"/>
  <c r="AA2944" i="2"/>
  <c r="AN2908" i="2"/>
  <c r="AA2908" i="2"/>
  <c r="AA2870" i="2"/>
  <c r="AA2866" i="2"/>
  <c r="AA2872" i="2"/>
  <c r="AA2868" i="2"/>
  <c r="AA2864" i="2"/>
  <c r="AA2863" i="2"/>
  <c r="AA2851" i="2"/>
  <c r="AA2844" i="2"/>
  <c r="AE2854" i="2"/>
  <c r="AA2847" i="2"/>
  <c r="AE2844" i="2"/>
  <c r="AO2844" i="2" s="1"/>
  <c r="AE2847" i="2"/>
  <c r="AO2847" i="2" s="1"/>
  <c r="AA2861" i="2"/>
  <c r="AE2855" i="2"/>
  <c r="AA2853" i="2"/>
  <c r="AA2856" i="2"/>
  <c r="AE2862" i="2"/>
  <c r="AJ2862" i="2" s="1"/>
  <c r="AE2849" i="2"/>
  <c r="AE2853" i="2"/>
  <c r="AJ2853" i="2" s="1"/>
  <c r="AE2842" i="2"/>
  <c r="AH2842" i="2" s="1"/>
  <c r="AC2842" i="2" s="1"/>
  <c r="AE2857" i="2"/>
  <c r="AI2857" i="2" s="1"/>
  <c r="AE2846" i="2"/>
  <c r="AJ2846" i="2" s="1"/>
  <c r="AE2858" i="2"/>
  <c r="AJ2858" i="2" s="1"/>
  <c r="AE2851" i="2"/>
  <c r="AI2851" i="2" s="1"/>
  <c r="AE2848" i="2"/>
  <c r="AJ2848" i="2" s="1"/>
  <c r="AE2841" i="2"/>
  <c r="AH2841" i="2" s="1"/>
  <c r="AE2845" i="2"/>
  <c r="AI2845" i="2" s="1"/>
  <c r="AN2848" i="2"/>
  <c r="AN2859" i="2"/>
  <c r="AN2855" i="2"/>
  <c r="AN2843" i="2"/>
  <c r="AA2838" i="2"/>
  <c r="AN2838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3" i="2"/>
  <c r="K4" i="2"/>
  <c r="L4" i="2" s="1"/>
  <c r="W4" i="2"/>
  <c r="X4" i="2"/>
  <c r="Y4" i="2"/>
  <c r="Z4" i="2"/>
  <c r="AF4" i="2"/>
  <c r="AG4" i="2"/>
  <c r="K5" i="2"/>
  <c r="L5" i="2" s="1"/>
  <c r="W5" i="2"/>
  <c r="X5" i="2"/>
  <c r="Y5" i="2"/>
  <c r="Z5" i="2"/>
  <c r="AN5" i="2" s="1"/>
  <c r="AF5" i="2"/>
  <c r="AG5" i="2"/>
  <c r="K6" i="2"/>
  <c r="L6" i="2" s="1"/>
  <c r="W6" i="2"/>
  <c r="X6" i="2"/>
  <c r="Y6" i="2"/>
  <c r="Z6" i="2"/>
  <c r="AN6" i="2" s="1"/>
  <c r="AF6" i="2"/>
  <c r="AG6" i="2"/>
  <c r="K7" i="2"/>
  <c r="L7" i="2" s="1"/>
  <c r="W7" i="2"/>
  <c r="X7" i="2"/>
  <c r="Y7" i="2"/>
  <c r="Z7" i="2"/>
  <c r="AF7" i="2"/>
  <c r="AG7" i="2"/>
  <c r="K8" i="2"/>
  <c r="L8" i="2" s="1"/>
  <c r="W8" i="2"/>
  <c r="X8" i="2"/>
  <c r="Y8" i="2"/>
  <c r="Z8" i="2"/>
  <c r="AF8" i="2"/>
  <c r="AG8" i="2"/>
  <c r="K9" i="2"/>
  <c r="L9" i="2" s="1"/>
  <c r="W9" i="2"/>
  <c r="X9" i="2"/>
  <c r="Y9" i="2"/>
  <c r="Z9" i="2"/>
  <c r="AN9" i="2" s="1"/>
  <c r="AF9" i="2"/>
  <c r="AG9" i="2"/>
  <c r="K10" i="2"/>
  <c r="L10" i="2" s="1"/>
  <c r="W10" i="2"/>
  <c r="X10" i="2"/>
  <c r="Y10" i="2"/>
  <c r="Z10" i="2"/>
  <c r="AF10" i="2"/>
  <c r="AG10" i="2"/>
  <c r="K11" i="2"/>
  <c r="L11" i="2" s="1"/>
  <c r="W11" i="2"/>
  <c r="X11" i="2"/>
  <c r="Y11" i="2"/>
  <c r="Z11" i="2"/>
  <c r="AF11" i="2"/>
  <c r="AG11" i="2"/>
  <c r="K12" i="2"/>
  <c r="L12" i="2" s="1"/>
  <c r="W12" i="2"/>
  <c r="X12" i="2"/>
  <c r="Y12" i="2"/>
  <c r="Z12" i="2"/>
  <c r="AN12" i="2" s="1"/>
  <c r="AF12" i="2"/>
  <c r="AG12" i="2"/>
  <c r="K13" i="2"/>
  <c r="L13" i="2" s="1"/>
  <c r="W13" i="2"/>
  <c r="X13" i="2"/>
  <c r="Y13" i="2"/>
  <c r="Z13" i="2"/>
  <c r="AF13" i="2"/>
  <c r="AG13" i="2"/>
  <c r="K14" i="2"/>
  <c r="L14" i="2" s="1"/>
  <c r="W14" i="2"/>
  <c r="X14" i="2"/>
  <c r="Y14" i="2"/>
  <c r="Z14" i="2"/>
  <c r="AF14" i="2"/>
  <c r="AG14" i="2"/>
  <c r="K15" i="2"/>
  <c r="L15" i="2" s="1"/>
  <c r="W15" i="2"/>
  <c r="X15" i="2"/>
  <c r="Y15" i="2"/>
  <c r="Z15" i="2"/>
  <c r="AN15" i="2" s="1"/>
  <c r="AF15" i="2"/>
  <c r="AG15" i="2"/>
  <c r="K16" i="2"/>
  <c r="L16" i="2" s="1"/>
  <c r="W16" i="2"/>
  <c r="X16" i="2"/>
  <c r="Y16" i="2"/>
  <c r="Z16" i="2"/>
  <c r="AF16" i="2"/>
  <c r="AG16" i="2"/>
  <c r="K17" i="2"/>
  <c r="L17" i="2" s="1"/>
  <c r="W17" i="2"/>
  <c r="X17" i="2"/>
  <c r="Y17" i="2"/>
  <c r="Z17" i="2"/>
  <c r="AN17" i="2" s="1"/>
  <c r="AF17" i="2"/>
  <c r="AG17" i="2"/>
  <c r="K18" i="2"/>
  <c r="L18" i="2" s="1"/>
  <c r="W18" i="2"/>
  <c r="X18" i="2"/>
  <c r="Y18" i="2"/>
  <c r="Z18" i="2"/>
  <c r="AF18" i="2"/>
  <c r="AG18" i="2"/>
  <c r="K19" i="2"/>
  <c r="L19" i="2" s="1"/>
  <c r="W19" i="2"/>
  <c r="X19" i="2"/>
  <c r="Y19" i="2"/>
  <c r="Z19" i="2"/>
  <c r="AF19" i="2"/>
  <c r="AG19" i="2"/>
  <c r="K20" i="2"/>
  <c r="L20" i="2" s="1"/>
  <c r="W20" i="2"/>
  <c r="X20" i="2"/>
  <c r="Y20" i="2"/>
  <c r="Z20" i="2"/>
  <c r="AN20" i="2" s="1"/>
  <c r="AF20" i="2"/>
  <c r="AG20" i="2"/>
  <c r="K21" i="2"/>
  <c r="L21" i="2" s="1"/>
  <c r="W21" i="2"/>
  <c r="X21" i="2"/>
  <c r="Y21" i="2"/>
  <c r="Z21" i="2"/>
  <c r="AN21" i="2" s="1"/>
  <c r="AF21" i="2"/>
  <c r="AG21" i="2"/>
  <c r="K22" i="2"/>
  <c r="L22" i="2" s="1"/>
  <c r="W22" i="2"/>
  <c r="X22" i="2"/>
  <c r="Y22" i="2"/>
  <c r="Z22" i="2"/>
  <c r="AF22" i="2"/>
  <c r="AG22" i="2"/>
  <c r="K23" i="2"/>
  <c r="L23" i="2" s="1"/>
  <c r="W23" i="2"/>
  <c r="X23" i="2"/>
  <c r="Y23" i="2"/>
  <c r="Z23" i="2"/>
  <c r="AN23" i="2" s="1"/>
  <c r="AF23" i="2"/>
  <c r="AG23" i="2"/>
  <c r="K24" i="2"/>
  <c r="L24" i="2" s="1"/>
  <c r="W24" i="2"/>
  <c r="X24" i="2"/>
  <c r="Y24" i="2"/>
  <c r="Z24" i="2"/>
  <c r="AF24" i="2"/>
  <c r="AG24" i="2"/>
  <c r="K25" i="2"/>
  <c r="L25" i="2" s="1"/>
  <c r="W25" i="2"/>
  <c r="X25" i="2"/>
  <c r="Y25" i="2"/>
  <c r="Z25" i="2"/>
  <c r="AF25" i="2"/>
  <c r="AG25" i="2"/>
  <c r="K26" i="2"/>
  <c r="L26" i="2" s="1"/>
  <c r="W26" i="2"/>
  <c r="X26" i="2"/>
  <c r="Y26" i="2"/>
  <c r="Z26" i="2"/>
  <c r="AF26" i="2"/>
  <c r="AG26" i="2"/>
  <c r="K27" i="2"/>
  <c r="L27" i="2" s="1"/>
  <c r="W27" i="2"/>
  <c r="X27" i="2"/>
  <c r="Y27" i="2"/>
  <c r="Z27" i="2"/>
  <c r="AN27" i="2" s="1"/>
  <c r="AF27" i="2"/>
  <c r="AG27" i="2"/>
  <c r="K28" i="2"/>
  <c r="L28" i="2" s="1"/>
  <c r="W28" i="2"/>
  <c r="X28" i="2"/>
  <c r="Y28" i="2"/>
  <c r="Z28" i="2"/>
  <c r="AN28" i="2" s="1"/>
  <c r="AF28" i="2"/>
  <c r="AG28" i="2"/>
  <c r="K29" i="2"/>
  <c r="L29" i="2" s="1"/>
  <c r="W29" i="2"/>
  <c r="X29" i="2"/>
  <c r="Y29" i="2"/>
  <c r="Z29" i="2"/>
  <c r="AF29" i="2"/>
  <c r="AG29" i="2"/>
  <c r="K30" i="2"/>
  <c r="L30" i="2" s="1"/>
  <c r="W30" i="2"/>
  <c r="X30" i="2"/>
  <c r="Y30" i="2"/>
  <c r="Z30" i="2"/>
  <c r="AF30" i="2"/>
  <c r="AG30" i="2"/>
  <c r="K31" i="2"/>
  <c r="L31" i="2" s="1"/>
  <c r="W31" i="2"/>
  <c r="X31" i="2"/>
  <c r="Y31" i="2"/>
  <c r="Z31" i="2"/>
  <c r="AN31" i="2" s="1"/>
  <c r="AF31" i="2"/>
  <c r="AG31" i="2"/>
  <c r="K32" i="2"/>
  <c r="L32" i="2" s="1"/>
  <c r="W32" i="2"/>
  <c r="X32" i="2"/>
  <c r="Y32" i="2"/>
  <c r="Z32" i="2"/>
  <c r="AF32" i="2"/>
  <c r="AG32" i="2"/>
  <c r="K33" i="2"/>
  <c r="L33" i="2" s="1"/>
  <c r="W33" i="2"/>
  <c r="X33" i="2"/>
  <c r="Y33" i="2"/>
  <c r="Z33" i="2"/>
  <c r="AF33" i="2"/>
  <c r="AG33" i="2"/>
  <c r="K34" i="2"/>
  <c r="L34" i="2" s="1"/>
  <c r="W34" i="2"/>
  <c r="X34" i="2"/>
  <c r="Y34" i="2"/>
  <c r="Z34" i="2"/>
  <c r="AF34" i="2"/>
  <c r="AG34" i="2"/>
  <c r="K35" i="2"/>
  <c r="L35" i="2" s="1"/>
  <c r="W35" i="2"/>
  <c r="X35" i="2"/>
  <c r="Y35" i="2"/>
  <c r="Z35" i="2"/>
  <c r="AF35" i="2"/>
  <c r="AG35" i="2"/>
  <c r="K36" i="2"/>
  <c r="L36" i="2" s="1"/>
  <c r="W36" i="2"/>
  <c r="X36" i="2"/>
  <c r="Y36" i="2"/>
  <c r="Z36" i="2"/>
  <c r="AN36" i="2" s="1"/>
  <c r="AF36" i="2"/>
  <c r="AG36" i="2"/>
  <c r="K37" i="2"/>
  <c r="L37" i="2" s="1"/>
  <c r="W37" i="2"/>
  <c r="X37" i="2"/>
  <c r="Y37" i="2"/>
  <c r="Z37" i="2"/>
  <c r="AF37" i="2"/>
  <c r="AG37" i="2"/>
  <c r="K38" i="2"/>
  <c r="L38" i="2" s="1"/>
  <c r="W38" i="2"/>
  <c r="X38" i="2"/>
  <c r="Y38" i="2"/>
  <c r="Z38" i="2"/>
  <c r="AN38" i="2" s="1"/>
  <c r="AF38" i="2"/>
  <c r="AG38" i="2"/>
  <c r="K39" i="2"/>
  <c r="L39" i="2" s="1"/>
  <c r="W39" i="2"/>
  <c r="X39" i="2"/>
  <c r="Y39" i="2"/>
  <c r="Z39" i="2"/>
  <c r="AF39" i="2"/>
  <c r="AG39" i="2"/>
  <c r="K40" i="2"/>
  <c r="L40" i="2" s="1"/>
  <c r="W40" i="2"/>
  <c r="X40" i="2"/>
  <c r="Y40" i="2"/>
  <c r="Z40" i="2"/>
  <c r="AF40" i="2"/>
  <c r="AG40" i="2"/>
  <c r="K41" i="2"/>
  <c r="L41" i="2" s="1"/>
  <c r="W41" i="2"/>
  <c r="X41" i="2"/>
  <c r="Y41" i="2"/>
  <c r="Z41" i="2"/>
  <c r="AF41" i="2"/>
  <c r="AG41" i="2"/>
  <c r="K42" i="2"/>
  <c r="L42" i="2" s="1"/>
  <c r="W42" i="2"/>
  <c r="X42" i="2"/>
  <c r="Y42" i="2"/>
  <c r="Z42" i="2"/>
  <c r="AF42" i="2"/>
  <c r="AG42" i="2"/>
  <c r="K43" i="2"/>
  <c r="L43" i="2" s="1"/>
  <c r="W43" i="2"/>
  <c r="X43" i="2"/>
  <c r="Y43" i="2"/>
  <c r="Z43" i="2"/>
  <c r="AN43" i="2" s="1"/>
  <c r="AF43" i="2"/>
  <c r="AG43" i="2"/>
  <c r="K44" i="2"/>
  <c r="L44" i="2" s="1"/>
  <c r="W44" i="2"/>
  <c r="X44" i="2"/>
  <c r="Y44" i="2"/>
  <c r="Z44" i="2"/>
  <c r="AN44" i="2" s="1"/>
  <c r="AF44" i="2"/>
  <c r="AG44" i="2"/>
  <c r="K45" i="2"/>
  <c r="L45" i="2" s="1"/>
  <c r="W45" i="2"/>
  <c r="X45" i="2"/>
  <c r="Y45" i="2"/>
  <c r="Z45" i="2"/>
  <c r="AF45" i="2"/>
  <c r="AG45" i="2"/>
  <c r="K46" i="2"/>
  <c r="L46" i="2" s="1"/>
  <c r="W46" i="2"/>
  <c r="X46" i="2"/>
  <c r="Y46" i="2"/>
  <c r="Z46" i="2"/>
  <c r="AN46" i="2" s="1"/>
  <c r="AF46" i="2"/>
  <c r="AG46" i="2"/>
  <c r="K47" i="2"/>
  <c r="L47" i="2" s="1"/>
  <c r="W47" i="2"/>
  <c r="X47" i="2"/>
  <c r="Y47" i="2"/>
  <c r="Z47" i="2"/>
  <c r="AF47" i="2"/>
  <c r="AG47" i="2"/>
  <c r="K48" i="2"/>
  <c r="L48" i="2" s="1"/>
  <c r="W48" i="2"/>
  <c r="X48" i="2"/>
  <c r="Y48" i="2"/>
  <c r="Z48" i="2"/>
  <c r="AN48" i="2" s="1"/>
  <c r="AF48" i="2"/>
  <c r="AG48" i="2"/>
  <c r="K49" i="2"/>
  <c r="L49" i="2" s="1"/>
  <c r="W49" i="2"/>
  <c r="X49" i="2"/>
  <c r="Y49" i="2"/>
  <c r="Z49" i="2"/>
  <c r="AF49" i="2"/>
  <c r="AG49" i="2"/>
  <c r="K50" i="2"/>
  <c r="L50" i="2" s="1"/>
  <c r="W50" i="2"/>
  <c r="X50" i="2"/>
  <c r="Y50" i="2"/>
  <c r="Z50" i="2"/>
  <c r="AF50" i="2"/>
  <c r="AG50" i="2"/>
  <c r="K51" i="2"/>
  <c r="L51" i="2" s="1"/>
  <c r="W51" i="2"/>
  <c r="X51" i="2"/>
  <c r="Y51" i="2"/>
  <c r="Z51" i="2"/>
  <c r="AN51" i="2" s="1"/>
  <c r="AF51" i="2"/>
  <c r="AG51" i="2"/>
  <c r="K52" i="2"/>
  <c r="L52" i="2" s="1"/>
  <c r="W52" i="2"/>
  <c r="X52" i="2"/>
  <c r="Y52" i="2"/>
  <c r="Z52" i="2"/>
  <c r="AF52" i="2"/>
  <c r="AG52" i="2"/>
  <c r="K53" i="2"/>
  <c r="L53" i="2" s="1"/>
  <c r="W53" i="2"/>
  <c r="X53" i="2"/>
  <c r="Y53" i="2"/>
  <c r="Z53" i="2"/>
  <c r="AN53" i="2" s="1"/>
  <c r="AF53" i="2"/>
  <c r="AG53" i="2"/>
  <c r="K54" i="2"/>
  <c r="L54" i="2" s="1"/>
  <c r="W54" i="2"/>
  <c r="X54" i="2"/>
  <c r="Y54" i="2"/>
  <c r="Z54" i="2"/>
  <c r="AN54" i="2" s="1"/>
  <c r="AF54" i="2"/>
  <c r="AG54" i="2"/>
  <c r="K55" i="2"/>
  <c r="L55" i="2" s="1"/>
  <c r="W55" i="2"/>
  <c r="X55" i="2"/>
  <c r="Y55" i="2"/>
  <c r="Z55" i="2"/>
  <c r="AF55" i="2"/>
  <c r="AG55" i="2"/>
  <c r="K56" i="2"/>
  <c r="L56" i="2" s="1"/>
  <c r="W56" i="2"/>
  <c r="X56" i="2"/>
  <c r="Y56" i="2"/>
  <c r="Z56" i="2"/>
  <c r="AN56" i="2" s="1"/>
  <c r="AF56" i="2"/>
  <c r="AG56" i="2"/>
  <c r="K57" i="2"/>
  <c r="L57" i="2" s="1"/>
  <c r="W57" i="2"/>
  <c r="X57" i="2"/>
  <c r="Y57" i="2"/>
  <c r="Z57" i="2"/>
  <c r="AF57" i="2"/>
  <c r="AG57" i="2"/>
  <c r="K58" i="2"/>
  <c r="L58" i="2" s="1"/>
  <c r="W58" i="2"/>
  <c r="X58" i="2"/>
  <c r="Y58" i="2"/>
  <c r="Z58" i="2"/>
  <c r="AF58" i="2"/>
  <c r="AG58" i="2"/>
  <c r="K59" i="2"/>
  <c r="L59" i="2" s="1"/>
  <c r="W59" i="2"/>
  <c r="X59" i="2"/>
  <c r="Y59" i="2"/>
  <c r="Z59" i="2"/>
  <c r="AF59" i="2"/>
  <c r="AG59" i="2"/>
  <c r="K60" i="2"/>
  <c r="L60" i="2" s="1"/>
  <c r="W60" i="2"/>
  <c r="X60" i="2"/>
  <c r="Y60" i="2"/>
  <c r="Z60" i="2"/>
  <c r="AN60" i="2" s="1"/>
  <c r="AF60" i="2"/>
  <c r="AG60" i="2"/>
  <c r="K61" i="2"/>
  <c r="L61" i="2" s="1"/>
  <c r="W61" i="2"/>
  <c r="X61" i="2"/>
  <c r="Y61" i="2"/>
  <c r="Z61" i="2"/>
  <c r="AF61" i="2"/>
  <c r="AG61" i="2"/>
  <c r="K62" i="2"/>
  <c r="L62" i="2" s="1"/>
  <c r="W62" i="2"/>
  <c r="X62" i="2"/>
  <c r="Y62" i="2"/>
  <c r="Z62" i="2"/>
  <c r="AF62" i="2"/>
  <c r="AG62" i="2"/>
  <c r="K63" i="2"/>
  <c r="L63" i="2" s="1"/>
  <c r="W63" i="2"/>
  <c r="X63" i="2"/>
  <c r="Y63" i="2"/>
  <c r="Z63" i="2"/>
  <c r="AF63" i="2"/>
  <c r="AG63" i="2"/>
  <c r="K64" i="2"/>
  <c r="L64" i="2" s="1"/>
  <c r="W64" i="2"/>
  <c r="X64" i="2"/>
  <c r="Y64" i="2"/>
  <c r="Z64" i="2"/>
  <c r="AN64" i="2" s="1"/>
  <c r="AF64" i="2"/>
  <c r="AG64" i="2"/>
  <c r="K65" i="2"/>
  <c r="L65" i="2" s="1"/>
  <c r="W65" i="2"/>
  <c r="X65" i="2"/>
  <c r="Y65" i="2"/>
  <c r="Z65" i="2"/>
  <c r="AF65" i="2"/>
  <c r="AG65" i="2"/>
  <c r="K66" i="2"/>
  <c r="L66" i="2" s="1"/>
  <c r="W66" i="2"/>
  <c r="X66" i="2"/>
  <c r="Y66" i="2"/>
  <c r="Z66" i="2"/>
  <c r="AF66" i="2"/>
  <c r="AG66" i="2"/>
  <c r="K67" i="2"/>
  <c r="L67" i="2" s="1"/>
  <c r="W67" i="2"/>
  <c r="X67" i="2"/>
  <c r="Y67" i="2"/>
  <c r="Z67" i="2"/>
  <c r="AN67" i="2" s="1"/>
  <c r="AF67" i="2"/>
  <c r="AG67" i="2"/>
  <c r="K68" i="2"/>
  <c r="L68" i="2" s="1"/>
  <c r="W68" i="2"/>
  <c r="X68" i="2"/>
  <c r="Y68" i="2"/>
  <c r="Z68" i="2"/>
  <c r="AF68" i="2"/>
  <c r="AG68" i="2"/>
  <c r="K69" i="2"/>
  <c r="L69" i="2" s="1"/>
  <c r="W69" i="2"/>
  <c r="X69" i="2"/>
  <c r="Y69" i="2"/>
  <c r="Z69" i="2"/>
  <c r="AF69" i="2"/>
  <c r="AG69" i="2"/>
  <c r="K70" i="2"/>
  <c r="L70" i="2" s="1"/>
  <c r="W70" i="2"/>
  <c r="X70" i="2"/>
  <c r="Y70" i="2"/>
  <c r="Z70" i="2"/>
  <c r="AF70" i="2"/>
  <c r="AG70" i="2"/>
  <c r="K71" i="2"/>
  <c r="L71" i="2" s="1"/>
  <c r="W71" i="2"/>
  <c r="X71" i="2"/>
  <c r="Y71" i="2"/>
  <c r="Z71" i="2"/>
  <c r="AN71" i="2" s="1"/>
  <c r="AF71" i="2"/>
  <c r="AG71" i="2"/>
  <c r="K72" i="2"/>
  <c r="L72" i="2" s="1"/>
  <c r="W72" i="2"/>
  <c r="X72" i="2"/>
  <c r="Y72" i="2"/>
  <c r="Z72" i="2"/>
  <c r="AN72" i="2" s="1"/>
  <c r="AF72" i="2"/>
  <c r="AG72" i="2"/>
  <c r="K73" i="2"/>
  <c r="L73" i="2" s="1"/>
  <c r="W73" i="2"/>
  <c r="X73" i="2"/>
  <c r="Y73" i="2"/>
  <c r="Z73" i="2"/>
  <c r="AN73" i="2" s="1"/>
  <c r="AF73" i="2"/>
  <c r="AG73" i="2"/>
  <c r="K74" i="2"/>
  <c r="L74" i="2" s="1"/>
  <c r="W74" i="2"/>
  <c r="X74" i="2"/>
  <c r="Y74" i="2"/>
  <c r="Z74" i="2"/>
  <c r="AF74" i="2"/>
  <c r="AG74" i="2"/>
  <c r="K75" i="2"/>
  <c r="L75" i="2" s="1"/>
  <c r="W75" i="2"/>
  <c r="X75" i="2"/>
  <c r="Y75" i="2"/>
  <c r="Z75" i="2"/>
  <c r="AN75" i="2" s="1"/>
  <c r="AF75" i="2"/>
  <c r="AG75" i="2"/>
  <c r="K76" i="2"/>
  <c r="L76" i="2" s="1"/>
  <c r="W76" i="2"/>
  <c r="X76" i="2"/>
  <c r="Y76" i="2"/>
  <c r="Z76" i="2"/>
  <c r="AF76" i="2"/>
  <c r="AG76" i="2"/>
  <c r="K77" i="2"/>
  <c r="L77" i="2" s="1"/>
  <c r="W77" i="2"/>
  <c r="X77" i="2"/>
  <c r="Y77" i="2"/>
  <c r="Z77" i="2"/>
  <c r="AF77" i="2"/>
  <c r="AG77" i="2"/>
  <c r="K78" i="2"/>
  <c r="L78" i="2" s="1"/>
  <c r="W78" i="2"/>
  <c r="X78" i="2"/>
  <c r="Y78" i="2"/>
  <c r="Z78" i="2"/>
  <c r="AF78" i="2"/>
  <c r="AG78" i="2"/>
  <c r="K79" i="2"/>
  <c r="L79" i="2" s="1"/>
  <c r="W79" i="2"/>
  <c r="X79" i="2"/>
  <c r="Y79" i="2"/>
  <c r="Z79" i="2"/>
  <c r="AF79" i="2"/>
  <c r="AG79" i="2"/>
  <c r="K80" i="2"/>
  <c r="L80" i="2" s="1"/>
  <c r="W80" i="2"/>
  <c r="X80" i="2"/>
  <c r="Y80" i="2"/>
  <c r="Z80" i="2"/>
  <c r="AN80" i="2" s="1"/>
  <c r="AF80" i="2"/>
  <c r="AG80" i="2"/>
  <c r="K81" i="2"/>
  <c r="L81" i="2" s="1"/>
  <c r="W81" i="2"/>
  <c r="X81" i="2"/>
  <c r="Y81" i="2"/>
  <c r="Z81" i="2"/>
  <c r="AN81" i="2" s="1"/>
  <c r="AF81" i="2"/>
  <c r="AG81" i="2"/>
  <c r="K82" i="2"/>
  <c r="L82" i="2" s="1"/>
  <c r="W82" i="2"/>
  <c r="X82" i="2"/>
  <c r="Y82" i="2"/>
  <c r="Z82" i="2"/>
  <c r="AF82" i="2"/>
  <c r="AG82" i="2"/>
  <c r="K83" i="2"/>
  <c r="L83" i="2" s="1"/>
  <c r="W83" i="2"/>
  <c r="X83" i="2"/>
  <c r="Y83" i="2"/>
  <c r="Z83" i="2"/>
  <c r="AF83" i="2"/>
  <c r="AG83" i="2"/>
  <c r="K84" i="2"/>
  <c r="L84" i="2" s="1"/>
  <c r="W84" i="2"/>
  <c r="X84" i="2"/>
  <c r="Y84" i="2"/>
  <c r="Z84" i="2"/>
  <c r="AF84" i="2"/>
  <c r="AG84" i="2"/>
  <c r="K85" i="2"/>
  <c r="L85" i="2" s="1"/>
  <c r="W85" i="2"/>
  <c r="X85" i="2"/>
  <c r="Y85" i="2"/>
  <c r="Z85" i="2"/>
  <c r="AF85" i="2"/>
  <c r="AG85" i="2"/>
  <c r="K86" i="2"/>
  <c r="L86" i="2" s="1"/>
  <c r="W86" i="2"/>
  <c r="X86" i="2"/>
  <c r="Y86" i="2"/>
  <c r="Z86" i="2"/>
  <c r="AF86" i="2"/>
  <c r="AG86" i="2"/>
  <c r="K87" i="2"/>
  <c r="L87" i="2" s="1"/>
  <c r="W87" i="2"/>
  <c r="X87" i="2"/>
  <c r="Y87" i="2"/>
  <c r="Z87" i="2"/>
  <c r="AF87" i="2"/>
  <c r="AG87" i="2"/>
  <c r="K88" i="2"/>
  <c r="L88" i="2" s="1"/>
  <c r="W88" i="2"/>
  <c r="X88" i="2"/>
  <c r="Y88" i="2"/>
  <c r="Z88" i="2"/>
  <c r="AF88" i="2"/>
  <c r="AG88" i="2"/>
  <c r="K89" i="2"/>
  <c r="L89" i="2" s="1"/>
  <c r="W89" i="2"/>
  <c r="X89" i="2"/>
  <c r="Y89" i="2"/>
  <c r="Z89" i="2"/>
  <c r="AN89" i="2" s="1"/>
  <c r="AF89" i="2"/>
  <c r="AG89" i="2"/>
  <c r="K90" i="2"/>
  <c r="L90" i="2" s="1"/>
  <c r="W90" i="2"/>
  <c r="X90" i="2"/>
  <c r="Y90" i="2"/>
  <c r="Z90" i="2"/>
  <c r="AF90" i="2"/>
  <c r="AG90" i="2"/>
  <c r="K91" i="2"/>
  <c r="L91" i="2" s="1"/>
  <c r="W91" i="2"/>
  <c r="X91" i="2"/>
  <c r="Y91" i="2"/>
  <c r="Z91" i="2"/>
  <c r="AF91" i="2"/>
  <c r="AG91" i="2"/>
  <c r="K92" i="2"/>
  <c r="L92" i="2" s="1"/>
  <c r="W92" i="2"/>
  <c r="X92" i="2"/>
  <c r="Y92" i="2"/>
  <c r="Z92" i="2"/>
  <c r="AN92" i="2" s="1"/>
  <c r="AF92" i="2"/>
  <c r="AG92" i="2"/>
  <c r="K93" i="2"/>
  <c r="L93" i="2" s="1"/>
  <c r="W93" i="2"/>
  <c r="X93" i="2"/>
  <c r="Y93" i="2"/>
  <c r="Z93" i="2"/>
  <c r="AN93" i="2" s="1"/>
  <c r="AF93" i="2"/>
  <c r="AG93" i="2"/>
  <c r="K94" i="2"/>
  <c r="L94" i="2" s="1"/>
  <c r="W94" i="2"/>
  <c r="X94" i="2"/>
  <c r="Y94" i="2"/>
  <c r="Z94" i="2"/>
  <c r="AF94" i="2"/>
  <c r="AG94" i="2"/>
  <c r="K95" i="2"/>
  <c r="L95" i="2" s="1"/>
  <c r="W95" i="2"/>
  <c r="X95" i="2"/>
  <c r="Y95" i="2"/>
  <c r="Z95" i="2"/>
  <c r="AN95" i="2" s="1"/>
  <c r="AF95" i="2"/>
  <c r="AG95" i="2"/>
  <c r="K96" i="2"/>
  <c r="L96" i="2" s="1"/>
  <c r="W96" i="2"/>
  <c r="X96" i="2"/>
  <c r="Y96" i="2"/>
  <c r="Z96" i="2"/>
  <c r="AN96" i="2" s="1"/>
  <c r="AF96" i="2"/>
  <c r="AG96" i="2"/>
  <c r="K97" i="2"/>
  <c r="L97" i="2" s="1"/>
  <c r="W97" i="2"/>
  <c r="X97" i="2"/>
  <c r="Y97" i="2"/>
  <c r="Z97" i="2"/>
  <c r="AN97" i="2" s="1"/>
  <c r="AF97" i="2"/>
  <c r="AG97" i="2"/>
  <c r="K98" i="2"/>
  <c r="L98" i="2" s="1"/>
  <c r="W98" i="2"/>
  <c r="X98" i="2"/>
  <c r="Y98" i="2"/>
  <c r="Z98" i="2"/>
  <c r="AF98" i="2"/>
  <c r="AG98" i="2"/>
  <c r="K99" i="2"/>
  <c r="L99" i="2" s="1"/>
  <c r="W99" i="2"/>
  <c r="X99" i="2"/>
  <c r="Y99" i="2"/>
  <c r="Z99" i="2"/>
  <c r="AF99" i="2"/>
  <c r="AG99" i="2"/>
  <c r="K100" i="2"/>
  <c r="L100" i="2" s="1"/>
  <c r="W100" i="2"/>
  <c r="X100" i="2"/>
  <c r="Y100" i="2"/>
  <c r="Z100" i="2"/>
  <c r="AN100" i="2" s="1"/>
  <c r="AF100" i="2"/>
  <c r="AG100" i="2"/>
  <c r="K101" i="2"/>
  <c r="L101" i="2" s="1"/>
  <c r="W101" i="2"/>
  <c r="X101" i="2"/>
  <c r="Y101" i="2"/>
  <c r="Z101" i="2"/>
  <c r="AF101" i="2"/>
  <c r="AG101" i="2"/>
  <c r="K102" i="2"/>
  <c r="L102" i="2" s="1"/>
  <c r="W102" i="2"/>
  <c r="X102" i="2"/>
  <c r="Y102" i="2"/>
  <c r="Z102" i="2"/>
  <c r="AN102" i="2" s="1"/>
  <c r="AF102" i="2"/>
  <c r="AG102" i="2"/>
  <c r="K103" i="2"/>
  <c r="L103" i="2" s="1"/>
  <c r="W103" i="2"/>
  <c r="X103" i="2"/>
  <c r="Y103" i="2"/>
  <c r="Z103" i="2"/>
  <c r="AF103" i="2"/>
  <c r="AG103" i="2"/>
  <c r="K104" i="2"/>
  <c r="L104" i="2" s="1"/>
  <c r="W104" i="2"/>
  <c r="X104" i="2"/>
  <c r="Y104" i="2"/>
  <c r="Z104" i="2"/>
  <c r="AN104" i="2" s="1"/>
  <c r="AF104" i="2"/>
  <c r="AG104" i="2"/>
  <c r="K105" i="2"/>
  <c r="L105" i="2" s="1"/>
  <c r="W105" i="2"/>
  <c r="X105" i="2"/>
  <c r="Y105" i="2"/>
  <c r="Z105" i="2"/>
  <c r="AN105" i="2" s="1"/>
  <c r="AF105" i="2"/>
  <c r="AG105" i="2"/>
  <c r="K106" i="2"/>
  <c r="L106" i="2" s="1"/>
  <c r="W106" i="2"/>
  <c r="X106" i="2"/>
  <c r="Y106" i="2"/>
  <c r="Z106" i="2"/>
  <c r="AF106" i="2"/>
  <c r="AG106" i="2"/>
  <c r="K107" i="2"/>
  <c r="L107" i="2" s="1"/>
  <c r="W107" i="2"/>
  <c r="X107" i="2"/>
  <c r="Y107" i="2"/>
  <c r="Z107" i="2"/>
  <c r="AF107" i="2"/>
  <c r="AG107" i="2"/>
  <c r="K108" i="2"/>
  <c r="L108" i="2" s="1"/>
  <c r="W108" i="2"/>
  <c r="X108" i="2"/>
  <c r="Y108" i="2"/>
  <c r="Z108" i="2"/>
  <c r="AF108" i="2"/>
  <c r="AG108" i="2"/>
  <c r="K109" i="2"/>
  <c r="L109" i="2" s="1"/>
  <c r="W109" i="2"/>
  <c r="X109" i="2"/>
  <c r="Y109" i="2"/>
  <c r="Z109" i="2"/>
  <c r="AN109" i="2" s="1"/>
  <c r="AF109" i="2"/>
  <c r="AG109" i="2"/>
  <c r="K110" i="2"/>
  <c r="L110" i="2" s="1"/>
  <c r="W110" i="2"/>
  <c r="X110" i="2"/>
  <c r="Y110" i="2"/>
  <c r="Z110" i="2"/>
  <c r="AN110" i="2" s="1"/>
  <c r="AF110" i="2"/>
  <c r="AG110" i="2"/>
  <c r="K111" i="2"/>
  <c r="L111" i="2" s="1"/>
  <c r="W111" i="2"/>
  <c r="X111" i="2"/>
  <c r="Y111" i="2"/>
  <c r="Z111" i="2"/>
  <c r="AF111" i="2"/>
  <c r="AG111" i="2"/>
  <c r="K112" i="2"/>
  <c r="L112" i="2" s="1"/>
  <c r="W112" i="2"/>
  <c r="X112" i="2"/>
  <c r="Y112" i="2"/>
  <c r="Z112" i="2"/>
  <c r="AF112" i="2"/>
  <c r="AG112" i="2"/>
  <c r="K113" i="2"/>
  <c r="L113" i="2" s="1"/>
  <c r="W113" i="2"/>
  <c r="X113" i="2"/>
  <c r="Y113" i="2"/>
  <c r="Z113" i="2"/>
  <c r="AF113" i="2"/>
  <c r="AG113" i="2"/>
  <c r="K114" i="2"/>
  <c r="L114" i="2" s="1"/>
  <c r="W114" i="2"/>
  <c r="X114" i="2"/>
  <c r="Y114" i="2"/>
  <c r="Z114" i="2"/>
  <c r="AN114" i="2" s="1"/>
  <c r="AF114" i="2"/>
  <c r="AG114" i="2"/>
  <c r="K115" i="2"/>
  <c r="L115" i="2" s="1"/>
  <c r="W115" i="2"/>
  <c r="X115" i="2"/>
  <c r="Y115" i="2"/>
  <c r="Z115" i="2"/>
  <c r="AF115" i="2"/>
  <c r="AG115" i="2"/>
  <c r="K116" i="2"/>
  <c r="L116" i="2" s="1"/>
  <c r="W116" i="2"/>
  <c r="X116" i="2"/>
  <c r="Y116" i="2"/>
  <c r="Z116" i="2"/>
  <c r="AN116" i="2" s="1"/>
  <c r="AF116" i="2"/>
  <c r="AG116" i="2"/>
  <c r="K117" i="2"/>
  <c r="L117" i="2" s="1"/>
  <c r="W117" i="2"/>
  <c r="X117" i="2"/>
  <c r="Y117" i="2"/>
  <c r="Z117" i="2"/>
  <c r="AF117" i="2"/>
  <c r="AG117" i="2"/>
  <c r="K118" i="2"/>
  <c r="L118" i="2" s="1"/>
  <c r="W118" i="2"/>
  <c r="X118" i="2"/>
  <c r="Y118" i="2"/>
  <c r="Z118" i="2"/>
  <c r="AN118" i="2" s="1"/>
  <c r="AF118" i="2"/>
  <c r="AG118" i="2"/>
  <c r="K119" i="2"/>
  <c r="L119" i="2" s="1"/>
  <c r="W119" i="2"/>
  <c r="X119" i="2"/>
  <c r="Y119" i="2"/>
  <c r="Z119" i="2"/>
  <c r="AN119" i="2" s="1"/>
  <c r="AF119" i="2"/>
  <c r="AG119" i="2"/>
  <c r="K120" i="2"/>
  <c r="L120" i="2" s="1"/>
  <c r="W120" i="2"/>
  <c r="X120" i="2"/>
  <c r="Y120" i="2"/>
  <c r="Z120" i="2"/>
  <c r="AF120" i="2"/>
  <c r="AG120" i="2"/>
  <c r="K121" i="2"/>
  <c r="L121" i="2" s="1"/>
  <c r="W121" i="2"/>
  <c r="X121" i="2"/>
  <c r="Y121" i="2"/>
  <c r="Z121" i="2"/>
  <c r="AF121" i="2"/>
  <c r="AG121" i="2"/>
  <c r="K122" i="2"/>
  <c r="L122" i="2" s="1"/>
  <c r="W122" i="2"/>
  <c r="X122" i="2"/>
  <c r="Y122" i="2"/>
  <c r="Z122" i="2"/>
  <c r="AF122" i="2"/>
  <c r="AG122" i="2"/>
  <c r="K123" i="2"/>
  <c r="L123" i="2" s="1"/>
  <c r="W123" i="2"/>
  <c r="X123" i="2"/>
  <c r="Y123" i="2"/>
  <c r="Z123" i="2"/>
  <c r="AN123" i="2" s="1"/>
  <c r="AF123" i="2"/>
  <c r="AG123" i="2"/>
  <c r="K124" i="2"/>
  <c r="L124" i="2" s="1"/>
  <c r="W124" i="2"/>
  <c r="X124" i="2"/>
  <c r="Y124" i="2"/>
  <c r="Z124" i="2"/>
  <c r="AF124" i="2"/>
  <c r="AG124" i="2"/>
  <c r="K125" i="2"/>
  <c r="L125" i="2" s="1"/>
  <c r="W125" i="2"/>
  <c r="X125" i="2"/>
  <c r="Y125" i="2"/>
  <c r="Z125" i="2"/>
  <c r="AN125" i="2" s="1"/>
  <c r="AF125" i="2"/>
  <c r="AG125" i="2"/>
  <c r="K126" i="2"/>
  <c r="L126" i="2" s="1"/>
  <c r="W126" i="2"/>
  <c r="X126" i="2"/>
  <c r="Y126" i="2"/>
  <c r="Z126" i="2"/>
  <c r="AN126" i="2" s="1"/>
  <c r="AF126" i="2"/>
  <c r="AG126" i="2"/>
  <c r="K127" i="2"/>
  <c r="L127" i="2" s="1"/>
  <c r="W127" i="2"/>
  <c r="X127" i="2"/>
  <c r="Y127" i="2"/>
  <c r="Z127" i="2"/>
  <c r="AN127" i="2" s="1"/>
  <c r="AF127" i="2"/>
  <c r="AG127" i="2"/>
  <c r="K128" i="2"/>
  <c r="L128" i="2" s="1"/>
  <c r="W128" i="2"/>
  <c r="X128" i="2"/>
  <c r="Y128" i="2"/>
  <c r="Z128" i="2"/>
  <c r="AF128" i="2"/>
  <c r="AG128" i="2"/>
  <c r="K129" i="2"/>
  <c r="L129" i="2" s="1"/>
  <c r="W129" i="2"/>
  <c r="X129" i="2"/>
  <c r="Y129" i="2"/>
  <c r="Z129" i="2"/>
  <c r="AN129" i="2" s="1"/>
  <c r="AF129" i="2"/>
  <c r="AG129" i="2"/>
  <c r="K130" i="2"/>
  <c r="L130" i="2" s="1"/>
  <c r="W130" i="2"/>
  <c r="X130" i="2"/>
  <c r="Y130" i="2"/>
  <c r="Z130" i="2"/>
  <c r="AF130" i="2"/>
  <c r="AG130" i="2"/>
  <c r="K131" i="2"/>
  <c r="L131" i="2" s="1"/>
  <c r="W131" i="2"/>
  <c r="X131" i="2"/>
  <c r="Y131" i="2"/>
  <c r="Z131" i="2"/>
  <c r="AF131" i="2"/>
  <c r="AG131" i="2"/>
  <c r="K132" i="2"/>
  <c r="L132" i="2" s="1"/>
  <c r="W132" i="2"/>
  <c r="X132" i="2"/>
  <c r="Y132" i="2"/>
  <c r="Z132" i="2"/>
  <c r="AN132" i="2" s="1"/>
  <c r="AF132" i="2"/>
  <c r="AG132" i="2"/>
  <c r="K133" i="2"/>
  <c r="L133" i="2" s="1"/>
  <c r="W133" i="2"/>
  <c r="X133" i="2"/>
  <c r="Y133" i="2"/>
  <c r="Z133" i="2"/>
  <c r="AN133" i="2" s="1"/>
  <c r="AF133" i="2"/>
  <c r="AG133" i="2"/>
  <c r="K134" i="2"/>
  <c r="L134" i="2" s="1"/>
  <c r="W134" i="2"/>
  <c r="X134" i="2"/>
  <c r="Y134" i="2"/>
  <c r="Z134" i="2"/>
  <c r="AF134" i="2"/>
  <c r="AG134" i="2"/>
  <c r="K135" i="2"/>
  <c r="L135" i="2" s="1"/>
  <c r="W135" i="2"/>
  <c r="X135" i="2"/>
  <c r="Y135" i="2"/>
  <c r="Z135" i="2"/>
  <c r="AF135" i="2"/>
  <c r="AG135" i="2"/>
  <c r="K136" i="2"/>
  <c r="L136" i="2" s="1"/>
  <c r="W136" i="2"/>
  <c r="X136" i="2"/>
  <c r="Y136" i="2"/>
  <c r="Z136" i="2"/>
  <c r="AF136" i="2"/>
  <c r="AG136" i="2"/>
  <c r="K137" i="2"/>
  <c r="L137" i="2" s="1"/>
  <c r="W137" i="2"/>
  <c r="X137" i="2"/>
  <c r="Y137" i="2"/>
  <c r="Z137" i="2"/>
  <c r="AF137" i="2"/>
  <c r="AG137" i="2"/>
  <c r="K138" i="2"/>
  <c r="L138" i="2" s="1"/>
  <c r="W138" i="2"/>
  <c r="X138" i="2"/>
  <c r="Y138" i="2"/>
  <c r="Z138" i="2"/>
  <c r="AN138" i="2" s="1"/>
  <c r="AF138" i="2"/>
  <c r="AG138" i="2"/>
  <c r="K139" i="2"/>
  <c r="L139" i="2" s="1"/>
  <c r="W139" i="2"/>
  <c r="X139" i="2"/>
  <c r="Y139" i="2"/>
  <c r="Z139" i="2"/>
  <c r="AF139" i="2"/>
  <c r="AG139" i="2"/>
  <c r="K140" i="2"/>
  <c r="L140" i="2" s="1"/>
  <c r="W140" i="2"/>
  <c r="X140" i="2"/>
  <c r="Y140" i="2"/>
  <c r="Z140" i="2"/>
  <c r="AF140" i="2"/>
  <c r="AG140" i="2"/>
  <c r="K141" i="2"/>
  <c r="L141" i="2" s="1"/>
  <c r="W141" i="2"/>
  <c r="X141" i="2"/>
  <c r="Y141" i="2"/>
  <c r="Z141" i="2"/>
  <c r="AF141" i="2"/>
  <c r="AG141" i="2"/>
  <c r="K142" i="2"/>
  <c r="L142" i="2" s="1"/>
  <c r="W142" i="2"/>
  <c r="X142" i="2"/>
  <c r="Y142" i="2"/>
  <c r="Z142" i="2"/>
  <c r="AN142" i="2" s="1"/>
  <c r="AF142" i="2"/>
  <c r="AG142" i="2"/>
  <c r="K143" i="2"/>
  <c r="L143" i="2" s="1"/>
  <c r="W143" i="2"/>
  <c r="X143" i="2"/>
  <c r="Y143" i="2"/>
  <c r="Z143" i="2"/>
  <c r="AN143" i="2" s="1"/>
  <c r="AF143" i="2"/>
  <c r="AG143" i="2"/>
  <c r="K144" i="2"/>
  <c r="L144" i="2" s="1"/>
  <c r="W144" i="2"/>
  <c r="X144" i="2"/>
  <c r="Y144" i="2"/>
  <c r="Z144" i="2"/>
  <c r="AN144" i="2" s="1"/>
  <c r="AF144" i="2"/>
  <c r="AG144" i="2"/>
  <c r="K145" i="2"/>
  <c r="L145" i="2" s="1"/>
  <c r="W145" i="2"/>
  <c r="X145" i="2"/>
  <c r="Y145" i="2"/>
  <c r="Z145" i="2"/>
  <c r="AN145" i="2" s="1"/>
  <c r="AF145" i="2"/>
  <c r="AG145" i="2"/>
  <c r="K146" i="2"/>
  <c r="L146" i="2" s="1"/>
  <c r="W146" i="2"/>
  <c r="X146" i="2"/>
  <c r="Y146" i="2"/>
  <c r="Z146" i="2"/>
  <c r="AF146" i="2"/>
  <c r="AG146" i="2"/>
  <c r="K147" i="2"/>
  <c r="L147" i="2" s="1"/>
  <c r="W147" i="2"/>
  <c r="X147" i="2"/>
  <c r="Y147" i="2"/>
  <c r="Z147" i="2"/>
  <c r="AF147" i="2"/>
  <c r="AG147" i="2"/>
  <c r="K148" i="2"/>
  <c r="L148" i="2" s="1"/>
  <c r="W148" i="2"/>
  <c r="X148" i="2"/>
  <c r="Y148" i="2"/>
  <c r="Z148" i="2"/>
  <c r="AN148" i="2" s="1"/>
  <c r="AF148" i="2"/>
  <c r="AG148" i="2"/>
  <c r="K149" i="2"/>
  <c r="L149" i="2" s="1"/>
  <c r="W149" i="2"/>
  <c r="X149" i="2"/>
  <c r="Y149" i="2"/>
  <c r="Z149" i="2"/>
  <c r="AN149" i="2" s="1"/>
  <c r="AF149" i="2"/>
  <c r="AG149" i="2"/>
  <c r="K150" i="2"/>
  <c r="L150" i="2" s="1"/>
  <c r="W150" i="2"/>
  <c r="X150" i="2"/>
  <c r="Y150" i="2"/>
  <c r="Z150" i="2"/>
  <c r="AF150" i="2"/>
  <c r="AG150" i="2"/>
  <c r="K151" i="2"/>
  <c r="L151" i="2" s="1"/>
  <c r="W151" i="2"/>
  <c r="X151" i="2"/>
  <c r="Y151" i="2"/>
  <c r="Z151" i="2"/>
  <c r="AN151" i="2" s="1"/>
  <c r="AF151" i="2"/>
  <c r="AG151" i="2"/>
  <c r="K152" i="2"/>
  <c r="L152" i="2" s="1"/>
  <c r="W152" i="2"/>
  <c r="X152" i="2"/>
  <c r="Y152" i="2"/>
  <c r="Z152" i="2"/>
  <c r="AN152" i="2" s="1"/>
  <c r="AF152" i="2"/>
  <c r="AG152" i="2"/>
  <c r="K153" i="2"/>
  <c r="L153" i="2" s="1"/>
  <c r="W153" i="2"/>
  <c r="X153" i="2"/>
  <c r="Y153" i="2"/>
  <c r="Z153" i="2"/>
  <c r="AN153" i="2" s="1"/>
  <c r="AF153" i="2"/>
  <c r="AG153" i="2"/>
  <c r="K154" i="2"/>
  <c r="L154" i="2" s="1"/>
  <c r="W154" i="2"/>
  <c r="X154" i="2"/>
  <c r="Y154" i="2"/>
  <c r="Z154" i="2"/>
  <c r="AF154" i="2"/>
  <c r="AG154" i="2"/>
  <c r="K155" i="2"/>
  <c r="L155" i="2" s="1"/>
  <c r="W155" i="2"/>
  <c r="X155" i="2"/>
  <c r="Y155" i="2"/>
  <c r="Z155" i="2"/>
  <c r="AF155" i="2"/>
  <c r="AG155" i="2"/>
  <c r="K156" i="2"/>
  <c r="L156" i="2" s="1"/>
  <c r="W156" i="2"/>
  <c r="X156" i="2"/>
  <c r="Y156" i="2"/>
  <c r="Z156" i="2"/>
  <c r="AN156" i="2" s="1"/>
  <c r="AF156" i="2"/>
  <c r="AG156" i="2"/>
  <c r="K157" i="2"/>
  <c r="L157" i="2" s="1"/>
  <c r="W157" i="2"/>
  <c r="X157" i="2"/>
  <c r="Y157" i="2"/>
  <c r="Z157" i="2"/>
  <c r="AF157" i="2"/>
  <c r="AG157" i="2"/>
  <c r="K158" i="2"/>
  <c r="L158" i="2" s="1"/>
  <c r="W158" i="2"/>
  <c r="X158" i="2"/>
  <c r="Y158" i="2"/>
  <c r="Z158" i="2"/>
  <c r="AN158" i="2" s="1"/>
  <c r="AF158" i="2"/>
  <c r="AG158" i="2"/>
  <c r="K159" i="2"/>
  <c r="L159" i="2" s="1"/>
  <c r="W159" i="2"/>
  <c r="X159" i="2"/>
  <c r="Y159" i="2"/>
  <c r="Z159" i="2"/>
  <c r="AN159" i="2" s="1"/>
  <c r="AF159" i="2"/>
  <c r="AG159" i="2"/>
  <c r="K160" i="2"/>
  <c r="L160" i="2" s="1"/>
  <c r="W160" i="2"/>
  <c r="X160" i="2"/>
  <c r="Y160" i="2"/>
  <c r="Z160" i="2"/>
  <c r="AF160" i="2"/>
  <c r="AG160" i="2"/>
  <c r="K161" i="2"/>
  <c r="L161" i="2" s="1"/>
  <c r="W161" i="2"/>
  <c r="X161" i="2"/>
  <c r="Y161" i="2"/>
  <c r="Z161" i="2"/>
  <c r="AN161" i="2" s="1"/>
  <c r="AF161" i="2"/>
  <c r="AG161" i="2"/>
  <c r="K162" i="2"/>
  <c r="L162" i="2" s="1"/>
  <c r="W162" i="2"/>
  <c r="X162" i="2"/>
  <c r="Y162" i="2"/>
  <c r="Z162" i="2"/>
  <c r="AN162" i="2" s="1"/>
  <c r="AF162" i="2"/>
  <c r="AG162" i="2"/>
  <c r="K163" i="2"/>
  <c r="L163" i="2" s="1"/>
  <c r="W163" i="2"/>
  <c r="X163" i="2"/>
  <c r="Y163" i="2"/>
  <c r="Z163" i="2"/>
  <c r="AF163" i="2"/>
  <c r="AG163" i="2"/>
  <c r="K164" i="2"/>
  <c r="L164" i="2" s="1"/>
  <c r="W164" i="2"/>
  <c r="X164" i="2"/>
  <c r="Y164" i="2"/>
  <c r="Z164" i="2"/>
  <c r="AN164" i="2" s="1"/>
  <c r="AF164" i="2"/>
  <c r="AG164" i="2"/>
  <c r="K165" i="2"/>
  <c r="L165" i="2" s="1"/>
  <c r="W165" i="2"/>
  <c r="X165" i="2"/>
  <c r="Y165" i="2"/>
  <c r="Z165" i="2"/>
  <c r="AF165" i="2"/>
  <c r="AG165" i="2"/>
  <c r="K166" i="2"/>
  <c r="L166" i="2" s="1"/>
  <c r="W166" i="2"/>
  <c r="X166" i="2"/>
  <c r="Y166" i="2"/>
  <c r="Z166" i="2"/>
  <c r="AN166" i="2" s="1"/>
  <c r="AF166" i="2"/>
  <c r="AG166" i="2"/>
  <c r="K167" i="2"/>
  <c r="L167" i="2" s="1"/>
  <c r="W167" i="2"/>
  <c r="X167" i="2"/>
  <c r="Y167" i="2"/>
  <c r="Z167" i="2"/>
  <c r="AN167" i="2" s="1"/>
  <c r="AF167" i="2"/>
  <c r="AG167" i="2"/>
  <c r="K168" i="2"/>
  <c r="L168" i="2" s="1"/>
  <c r="W168" i="2"/>
  <c r="X168" i="2"/>
  <c r="Y168" i="2"/>
  <c r="Z168" i="2"/>
  <c r="AN168" i="2" s="1"/>
  <c r="AF168" i="2"/>
  <c r="AG168" i="2"/>
  <c r="K169" i="2"/>
  <c r="L169" i="2" s="1"/>
  <c r="W169" i="2"/>
  <c r="X169" i="2"/>
  <c r="Y169" i="2"/>
  <c r="Z169" i="2"/>
  <c r="AN169" i="2" s="1"/>
  <c r="AF169" i="2"/>
  <c r="AG169" i="2"/>
  <c r="K170" i="2"/>
  <c r="L170" i="2" s="1"/>
  <c r="W170" i="2"/>
  <c r="X170" i="2"/>
  <c r="Y170" i="2"/>
  <c r="Z170" i="2"/>
  <c r="AF170" i="2"/>
  <c r="AG170" i="2"/>
  <c r="K171" i="2"/>
  <c r="L171" i="2" s="1"/>
  <c r="W171" i="2"/>
  <c r="X171" i="2"/>
  <c r="Y171" i="2"/>
  <c r="Z171" i="2"/>
  <c r="AF171" i="2"/>
  <c r="AG171" i="2"/>
  <c r="K172" i="2"/>
  <c r="L172" i="2" s="1"/>
  <c r="W172" i="2"/>
  <c r="X172" i="2"/>
  <c r="Y172" i="2"/>
  <c r="Z172" i="2"/>
  <c r="AN172" i="2" s="1"/>
  <c r="AF172" i="2"/>
  <c r="AG172" i="2"/>
  <c r="K173" i="2"/>
  <c r="L173" i="2" s="1"/>
  <c r="W173" i="2"/>
  <c r="X173" i="2"/>
  <c r="Y173" i="2"/>
  <c r="Z173" i="2"/>
  <c r="AN173" i="2" s="1"/>
  <c r="AF173" i="2"/>
  <c r="AG173" i="2"/>
  <c r="K174" i="2"/>
  <c r="L174" i="2" s="1"/>
  <c r="W174" i="2"/>
  <c r="X174" i="2"/>
  <c r="Y174" i="2"/>
  <c r="Z174" i="2"/>
  <c r="AF174" i="2"/>
  <c r="AG174" i="2"/>
  <c r="K175" i="2"/>
  <c r="L175" i="2" s="1"/>
  <c r="W175" i="2"/>
  <c r="X175" i="2"/>
  <c r="Y175" i="2"/>
  <c r="Z175" i="2"/>
  <c r="AN175" i="2" s="1"/>
  <c r="AF175" i="2"/>
  <c r="AG175" i="2"/>
  <c r="K176" i="2"/>
  <c r="L176" i="2" s="1"/>
  <c r="W176" i="2"/>
  <c r="X176" i="2"/>
  <c r="Y176" i="2"/>
  <c r="Z176" i="2"/>
  <c r="AN176" i="2" s="1"/>
  <c r="AF176" i="2"/>
  <c r="AG176" i="2"/>
  <c r="K177" i="2"/>
  <c r="L177" i="2" s="1"/>
  <c r="W177" i="2"/>
  <c r="X177" i="2"/>
  <c r="Y177" i="2"/>
  <c r="Z177" i="2"/>
  <c r="AF177" i="2"/>
  <c r="AG177" i="2"/>
  <c r="K178" i="2"/>
  <c r="L178" i="2" s="1"/>
  <c r="W178" i="2"/>
  <c r="X178" i="2"/>
  <c r="Y178" i="2"/>
  <c r="Z178" i="2"/>
  <c r="AF178" i="2"/>
  <c r="AG178" i="2"/>
  <c r="K179" i="2"/>
  <c r="L179" i="2" s="1"/>
  <c r="W179" i="2"/>
  <c r="X179" i="2"/>
  <c r="Y179" i="2"/>
  <c r="Z179" i="2"/>
  <c r="AN179" i="2" s="1"/>
  <c r="AF179" i="2"/>
  <c r="AG179" i="2"/>
  <c r="K180" i="2"/>
  <c r="L180" i="2" s="1"/>
  <c r="W180" i="2"/>
  <c r="X180" i="2"/>
  <c r="Y180" i="2"/>
  <c r="Z180" i="2"/>
  <c r="AN180" i="2" s="1"/>
  <c r="AF180" i="2"/>
  <c r="AG180" i="2"/>
  <c r="K181" i="2"/>
  <c r="L181" i="2" s="1"/>
  <c r="W181" i="2"/>
  <c r="X181" i="2"/>
  <c r="Y181" i="2"/>
  <c r="Z181" i="2"/>
  <c r="AF181" i="2"/>
  <c r="AG181" i="2"/>
  <c r="K182" i="2"/>
  <c r="L182" i="2" s="1"/>
  <c r="W182" i="2"/>
  <c r="X182" i="2"/>
  <c r="Y182" i="2"/>
  <c r="Z182" i="2"/>
  <c r="AF182" i="2"/>
  <c r="AG182" i="2"/>
  <c r="K183" i="2"/>
  <c r="L183" i="2" s="1"/>
  <c r="W183" i="2"/>
  <c r="X183" i="2"/>
  <c r="Y183" i="2"/>
  <c r="Z183" i="2"/>
  <c r="AN183" i="2" s="1"/>
  <c r="AF183" i="2"/>
  <c r="AG183" i="2"/>
  <c r="K184" i="2"/>
  <c r="L184" i="2" s="1"/>
  <c r="W184" i="2"/>
  <c r="X184" i="2"/>
  <c r="Y184" i="2"/>
  <c r="Z184" i="2"/>
  <c r="AN184" i="2" s="1"/>
  <c r="AF184" i="2"/>
  <c r="AG184" i="2"/>
  <c r="K185" i="2"/>
  <c r="L185" i="2" s="1"/>
  <c r="W185" i="2"/>
  <c r="X185" i="2"/>
  <c r="Y185" i="2"/>
  <c r="Z185" i="2"/>
  <c r="AF185" i="2"/>
  <c r="AG185" i="2"/>
  <c r="K186" i="2"/>
  <c r="L186" i="2" s="1"/>
  <c r="W186" i="2"/>
  <c r="X186" i="2"/>
  <c r="Y186" i="2"/>
  <c r="Z186" i="2"/>
  <c r="AF186" i="2"/>
  <c r="AG186" i="2"/>
  <c r="K187" i="2"/>
  <c r="L187" i="2" s="1"/>
  <c r="W187" i="2"/>
  <c r="X187" i="2"/>
  <c r="Y187" i="2"/>
  <c r="Z187" i="2"/>
  <c r="AN187" i="2" s="1"/>
  <c r="AF187" i="2"/>
  <c r="AG187" i="2"/>
  <c r="K188" i="2"/>
  <c r="L188" i="2" s="1"/>
  <c r="W188" i="2"/>
  <c r="X188" i="2"/>
  <c r="Y188" i="2"/>
  <c r="Z188" i="2"/>
  <c r="AN188" i="2" s="1"/>
  <c r="AF188" i="2"/>
  <c r="AG188" i="2"/>
  <c r="K189" i="2"/>
  <c r="L189" i="2" s="1"/>
  <c r="W189" i="2"/>
  <c r="X189" i="2"/>
  <c r="Y189" i="2"/>
  <c r="Z189" i="2"/>
  <c r="AN189" i="2" s="1"/>
  <c r="AF189" i="2"/>
  <c r="AG189" i="2"/>
  <c r="K190" i="2"/>
  <c r="L190" i="2" s="1"/>
  <c r="W190" i="2"/>
  <c r="X190" i="2"/>
  <c r="Y190" i="2"/>
  <c r="Z190" i="2"/>
  <c r="AF190" i="2"/>
  <c r="AG190" i="2"/>
  <c r="K191" i="2"/>
  <c r="L191" i="2" s="1"/>
  <c r="W191" i="2"/>
  <c r="X191" i="2"/>
  <c r="Y191" i="2"/>
  <c r="Z191" i="2"/>
  <c r="AF191" i="2"/>
  <c r="AG191" i="2"/>
  <c r="K192" i="2"/>
  <c r="L192" i="2" s="1"/>
  <c r="W192" i="2"/>
  <c r="X192" i="2"/>
  <c r="Y192" i="2"/>
  <c r="Z192" i="2"/>
  <c r="AN192" i="2" s="1"/>
  <c r="AF192" i="2"/>
  <c r="AG192" i="2"/>
  <c r="K193" i="2"/>
  <c r="L193" i="2" s="1"/>
  <c r="W193" i="2"/>
  <c r="X193" i="2"/>
  <c r="Y193" i="2"/>
  <c r="Z193" i="2"/>
  <c r="AF193" i="2"/>
  <c r="AG193" i="2"/>
  <c r="K194" i="2"/>
  <c r="L194" i="2" s="1"/>
  <c r="W194" i="2"/>
  <c r="X194" i="2"/>
  <c r="Y194" i="2"/>
  <c r="Z194" i="2"/>
  <c r="AN194" i="2" s="1"/>
  <c r="AF194" i="2"/>
  <c r="AG194" i="2"/>
  <c r="K195" i="2"/>
  <c r="L195" i="2" s="1"/>
  <c r="W195" i="2"/>
  <c r="X195" i="2"/>
  <c r="Y195" i="2"/>
  <c r="Z195" i="2"/>
  <c r="AF195" i="2"/>
  <c r="AG195" i="2"/>
  <c r="K196" i="2"/>
  <c r="L196" i="2" s="1"/>
  <c r="W196" i="2"/>
  <c r="X196" i="2"/>
  <c r="Y196" i="2"/>
  <c r="Z196" i="2"/>
  <c r="AF196" i="2"/>
  <c r="AG196" i="2"/>
  <c r="K197" i="2"/>
  <c r="L197" i="2" s="1"/>
  <c r="W197" i="2"/>
  <c r="X197" i="2"/>
  <c r="Y197" i="2"/>
  <c r="Z197" i="2"/>
  <c r="AN197" i="2" s="1"/>
  <c r="AF197" i="2"/>
  <c r="AG197" i="2"/>
  <c r="K198" i="2"/>
  <c r="L198" i="2" s="1"/>
  <c r="W198" i="2"/>
  <c r="X198" i="2"/>
  <c r="Y198" i="2"/>
  <c r="Z198" i="2"/>
  <c r="AN198" i="2" s="1"/>
  <c r="AF198" i="2"/>
  <c r="AG198" i="2"/>
  <c r="K199" i="2"/>
  <c r="L199" i="2" s="1"/>
  <c r="W199" i="2"/>
  <c r="X199" i="2"/>
  <c r="Y199" i="2"/>
  <c r="Z199" i="2"/>
  <c r="AF199" i="2"/>
  <c r="AG199" i="2"/>
  <c r="K200" i="2"/>
  <c r="L200" i="2" s="1"/>
  <c r="W200" i="2"/>
  <c r="X200" i="2"/>
  <c r="Y200" i="2"/>
  <c r="Z200" i="2"/>
  <c r="AN200" i="2" s="1"/>
  <c r="AF200" i="2"/>
  <c r="AG200" i="2"/>
  <c r="K201" i="2"/>
  <c r="L201" i="2" s="1"/>
  <c r="W201" i="2"/>
  <c r="X201" i="2"/>
  <c r="Y201" i="2"/>
  <c r="Z201" i="2"/>
  <c r="AF201" i="2"/>
  <c r="AG201" i="2"/>
  <c r="K202" i="2"/>
  <c r="L202" i="2" s="1"/>
  <c r="W202" i="2"/>
  <c r="X202" i="2"/>
  <c r="Y202" i="2"/>
  <c r="Z202" i="2"/>
  <c r="AN202" i="2" s="1"/>
  <c r="AF202" i="2"/>
  <c r="AG202" i="2"/>
  <c r="K203" i="2"/>
  <c r="L203" i="2" s="1"/>
  <c r="W203" i="2"/>
  <c r="X203" i="2"/>
  <c r="Y203" i="2"/>
  <c r="Z203" i="2"/>
  <c r="AF203" i="2"/>
  <c r="AG203" i="2"/>
  <c r="K204" i="2"/>
  <c r="L204" i="2" s="1"/>
  <c r="W204" i="2"/>
  <c r="X204" i="2"/>
  <c r="Y204" i="2"/>
  <c r="Z204" i="2"/>
  <c r="AN204" i="2" s="1"/>
  <c r="AF204" i="2"/>
  <c r="AG204" i="2"/>
  <c r="K205" i="2"/>
  <c r="L205" i="2" s="1"/>
  <c r="W205" i="2"/>
  <c r="X205" i="2"/>
  <c r="Y205" i="2"/>
  <c r="Z205" i="2"/>
  <c r="AF205" i="2"/>
  <c r="AG205" i="2"/>
  <c r="K206" i="2"/>
  <c r="L206" i="2" s="1"/>
  <c r="W206" i="2"/>
  <c r="X206" i="2"/>
  <c r="Y206" i="2"/>
  <c r="Z206" i="2"/>
  <c r="AN206" i="2" s="1"/>
  <c r="AF206" i="2"/>
  <c r="AG206" i="2"/>
  <c r="K207" i="2"/>
  <c r="L207" i="2" s="1"/>
  <c r="W207" i="2"/>
  <c r="X207" i="2"/>
  <c r="Y207" i="2"/>
  <c r="Z207" i="2"/>
  <c r="AN207" i="2" s="1"/>
  <c r="AF207" i="2"/>
  <c r="AG207" i="2"/>
  <c r="K208" i="2"/>
  <c r="L208" i="2" s="1"/>
  <c r="W208" i="2"/>
  <c r="X208" i="2"/>
  <c r="Y208" i="2"/>
  <c r="Z208" i="2"/>
  <c r="AN208" i="2" s="1"/>
  <c r="AF208" i="2"/>
  <c r="AG208" i="2"/>
  <c r="K209" i="2"/>
  <c r="L209" i="2" s="1"/>
  <c r="W209" i="2"/>
  <c r="X209" i="2"/>
  <c r="Y209" i="2"/>
  <c r="Z209" i="2"/>
  <c r="AN209" i="2" s="1"/>
  <c r="AF209" i="2"/>
  <c r="AG209" i="2"/>
  <c r="K210" i="2"/>
  <c r="L210" i="2" s="1"/>
  <c r="W210" i="2"/>
  <c r="X210" i="2"/>
  <c r="Y210" i="2"/>
  <c r="Z210" i="2"/>
  <c r="AN210" i="2" s="1"/>
  <c r="AF210" i="2"/>
  <c r="AG210" i="2"/>
  <c r="K211" i="2"/>
  <c r="L211" i="2" s="1"/>
  <c r="W211" i="2"/>
  <c r="X211" i="2"/>
  <c r="Y211" i="2"/>
  <c r="Z211" i="2"/>
  <c r="AF211" i="2"/>
  <c r="AG211" i="2"/>
  <c r="K212" i="2"/>
  <c r="L212" i="2" s="1"/>
  <c r="W212" i="2"/>
  <c r="X212" i="2"/>
  <c r="Y212" i="2"/>
  <c r="Z212" i="2"/>
  <c r="AN212" i="2" s="1"/>
  <c r="AF212" i="2"/>
  <c r="AG212" i="2"/>
  <c r="K213" i="2"/>
  <c r="L213" i="2" s="1"/>
  <c r="W213" i="2"/>
  <c r="X213" i="2"/>
  <c r="Y213" i="2"/>
  <c r="Z213" i="2"/>
  <c r="AF213" i="2"/>
  <c r="AG213" i="2"/>
  <c r="K214" i="2"/>
  <c r="L214" i="2" s="1"/>
  <c r="W214" i="2"/>
  <c r="X214" i="2"/>
  <c r="Y214" i="2"/>
  <c r="Z214" i="2"/>
  <c r="AN214" i="2" s="1"/>
  <c r="AF214" i="2"/>
  <c r="AG214" i="2"/>
  <c r="K215" i="2"/>
  <c r="L215" i="2" s="1"/>
  <c r="W215" i="2"/>
  <c r="X215" i="2"/>
  <c r="Y215" i="2"/>
  <c r="Z215" i="2"/>
  <c r="AN215" i="2" s="1"/>
  <c r="AF215" i="2"/>
  <c r="AG215" i="2"/>
  <c r="K216" i="2"/>
  <c r="L216" i="2" s="1"/>
  <c r="W216" i="2"/>
  <c r="X216" i="2"/>
  <c r="Y216" i="2"/>
  <c r="Z216" i="2"/>
  <c r="AN216" i="2" s="1"/>
  <c r="AF216" i="2"/>
  <c r="AG216" i="2"/>
  <c r="K217" i="2"/>
  <c r="L217" i="2" s="1"/>
  <c r="W217" i="2"/>
  <c r="X217" i="2"/>
  <c r="Y217" i="2"/>
  <c r="Z217" i="2"/>
  <c r="AF217" i="2"/>
  <c r="AG217" i="2"/>
  <c r="K218" i="2"/>
  <c r="L218" i="2" s="1"/>
  <c r="W218" i="2"/>
  <c r="X218" i="2"/>
  <c r="Y218" i="2"/>
  <c r="Z218" i="2"/>
  <c r="AN218" i="2" s="1"/>
  <c r="AF218" i="2"/>
  <c r="AG218" i="2"/>
  <c r="K219" i="2"/>
  <c r="L219" i="2" s="1"/>
  <c r="W219" i="2"/>
  <c r="X219" i="2"/>
  <c r="Y219" i="2"/>
  <c r="Z219" i="2"/>
  <c r="AF219" i="2"/>
  <c r="AG219" i="2"/>
  <c r="K220" i="2"/>
  <c r="L220" i="2" s="1"/>
  <c r="W220" i="2"/>
  <c r="X220" i="2"/>
  <c r="Y220" i="2"/>
  <c r="Z220" i="2"/>
  <c r="AN220" i="2" s="1"/>
  <c r="AF220" i="2"/>
  <c r="AG220" i="2"/>
  <c r="K221" i="2"/>
  <c r="L221" i="2" s="1"/>
  <c r="W221" i="2"/>
  <c r="X221" i="2"/>
  <c r="Y221" i="2"/>
  <c r="Z221" i="2"/>
  <c r="AN221" i="2" s="1"/>
  <c r="AF221" i="2"/>
  <c r="AG221" i="2"/>
  <c r="K222" i="2"/>
  <c r="L222" i="2" s="1"/>
  <c r="W222" i="2"/>
  <c r="X222" i="2"/>
  <c r="Y222" i="2"/>
  <c r="Z222" i="2"/>
  <c r="AN222" i="2" s="1"/>
  <c r="AF222" i="2"/>
  <c r="AG222" i="2"/>
  <c r="K223" i="2"/>
  <c r="L223" i="2" s="1"/>
  <c r="W223" i="2"/>
  <c r="X223" i="2"/>
  <c r="Y223" i="2"/>
  <c r="Z223" i="2"/>
  <c r="AN223" i="2" s="1"/>
  <c r="AF223" i="2"/>
  <c r="AG223" i="2"/>
  <c r="K224" i="2"/>
  <c r="L224" i="2" s="1"/>
  <c r="W224" i="2"/>
  <c r="X224" i="2"/>
  <c r="Y224" i="2"/>
  <c r="Z224" i="2"/>
  <c r="AF224" i="2"/>
  <c r="AG224" i="2"/>
  <c r="K225" i="2"/>
  <c r="L225" i="2" s="1"/>
  <c r="W225" i="2"/>
  <c r="X225" i="2"/>
  <c r="Y225" i="2"/>
  <c r="Z225" i="2"/>
  <c r="AN225" i="2" s="1"/>
  <c r="AF225" i="2"/>
  <c r="AG225" i="2"/>
  <c r="K226" i="2"/>
  <c r="L226" i="2" s="1"/>
  <c r="W226" i="2"/>
  <c r="X226" i="2"/>
  <c r="Y226" i="2"/>
  <c r="Z226" i="2"/>
  <c r="AN226" i="2" s="1"/>
  <c r="AF226" i="2"/>
  <c r="AG226" i="2"/>
  <c r="K227" i="2"/>
  <c r="L227" i="2" s="1"/>
  <c r="W227" i="2"/>
  <c r="X227" i="2"/>
  <c r="Y227" i="2"/>
  <c r="Z227" i="2"/>
  <c r="AF227" i="2"/>
  <c r="AG227" i="2"/>
  <c r="K228" i="2"/>
  <c r="L228" i="2" s="1"/>
  <c r="W228" i="2"/>
  <c r="X228" i="2"/>
  <c r="Y228" i="2"/>
  <c r="Z228" i="2"/>
  <c r="AN228" i="2" s="1"/>
  <c r="AF228" i="2"/>
  <c r="AG228" i="2"/>
  <c r="K229" i="2"/>
  <c r="L229" i="2" s="1"/>
  <c r="W229" i="2"/>
  <c r="X229" i="2"/>
  <c r="Y229" i="2"/>
  <c r="Z229" i="2"/>
  <c r="AN229" i="2" s="1"/>
  <c r="AF229" i="2"/>
  <c r="AG229" i="2"/>
  <c r="K230" i="2"/>
  <c r="L230" i="2" s="1"/>
  <c r="W230" i="2"/>
  <c r="X230" i="2"/>
  <c r="Y230" i="2"/>
  <c r="Z230" i="2"/>
  <c r="AF230" i="2"/>
  <c r="AG230" i="2"/>
  <c r="K231" i="2"/>
  <c r="L231" i="2" s="1"/>
  <c r="W231" i="2"/>
  <c r="X231" i="2"/>
  <c r="Y231" i="2"/>
  <c r="Z231" i="2"/>
  <c r="AF231" i="2"/>
  <c r="AG231" i="2"/>
  <c r="K232" i="2"/>
  <c r="L232" i="2" s="1"/>
  <c r="W232" i="2"/>
  <c r="X232" i="2"/>
  <c r="Y232" i="2"/>
  <c r="Z232" i="2"/>
  <c r="AF232" i="2"/>
  <c r="AG232" i="2"/>
  <c r="K233" i="2"/>
  <c r="L233" i="2" s="1"/>
  <c r="W233" i="2"/>
  <c r="X233" i="2"/>
  <c r="Y233" i="2"/>
  <c r="Z233" i="2"/>
  <c r="AN233" i="2" s="1"/>
  <c r="AF233" i="2"/>
  <c r="AG233" i="2"/>
  <c r="K234" i="2"/>
  <c r="L234" i="2" s="1"/>
  <c r="W234" i="2"/>
  <c r="X234" i="2"/>
  <c r="Y234" i="2"/>
  <c r="Z234" i="2"/>
  <c r="AF234" i="2"/>
  <c r="AG234" i="2"/>
  <c r="K235" i="2"/>
  <c r="L235" i="2" s="1"/>
  <c r="W235" i="2"/>
  <c r="X235" i="2"/>
  <c r="Y235" i="2"/>
  <c r="Z235" i="2"/>
  <c r="AF235" i="2"/>
  <c r="AG235" i="2"/>
  <c r="K236" i="2"/>
  <c r="L236" i="2" s="1"/>
  <c r="W236" i="2"/>
  <c r="X236" i="2"/>
  <c r="Y236" i="2"/>
  <c r="Z236" i="2"/>
  <c r="AF236" i="2"/>
  <c r="AG236" i="2"/>
  <c r="K237" i="2"/>
  <c r="L237" i="2" s="1"/>
  <c r="W237" i="2"/>
  <c r="X237" i="2"/>
  <c r="Y237" i="2"/>
  <c r="Z237" i="2"/>
  <c r="AF237" i="2"/>
  <c r="AG237" i="2"/>
  <c r="K238" i="2"/>
  <c r="L238" i="2" s="1"/>
  <c r="W238" i="2"/>
  <c r="X238" i="2"/>
  <c r="Y238" i="2"/>
  <c r="Z238" i="2"/>
  <c r="AN238" i="2" s="1"/>
  <c r="AF238" i="2"/>
  <c r="AG238" i="2"/>
  <c r="K239" i="2"/>
  <c r="L239" i="2" s="1"/>
  <c r="W239" i="2"/>
  <c r="X239" i="2"/>
  <c r="Y239" i="2"/>
  <c r="Z239" i="2"/>
  <c r="AN239" i="2" s="1"/>
  <c r="AF239" i="2"/>
  <c r="AG239" i="2"/>
  <c r="K240" i="2"/>
  <c r="L240" i="2" s="1"/>
  <c r="W240" i="2"/>
  <c r="X240" i="2"/>
  <c r="Y240" i="2"/>
  <c r="Z240" i="2"/>
  <c r="AF240" i="2"/>
  <c r="AG240" i="2"/>
  <c r="K241" i="2"/>
  <c r="L241" i="2" s="1"/>
  <c r="W241" i="2"/>
  <c r="X241" i="2"/>
  <c r="Y241" i="2"/>
  <c r="Z241" i="2"/>
  <c r="AF241" i="2"/>
  <c r="AG241" i="2"/>
  <c r="K242" i="2"/>
  <c r="L242" i="2" s="1"/>
  <c r="W242" i="2"/>
  <c r="X242" i="2"/>
  <c r="Y242" i="2"/>
  <c r="Z242" i="2"/>
  <c r="AF242" i="2"/>
  <c r="AG242" i="2"/>
  <c r="K243" i="2"/>
  <c r="L243" i="2" s="1"/>
  <c r="W243" i="2"/>
  <c r="X243" i="2"/>
  <c r="Y243" i="2"/>
  <c r="Z243" i="2"/>
  <c r="AF243" i="2"/>
  <c r="AG243" i="2"/>
  <c r="K244" i="2"/>
  <c r="L244" i="2" s="1"/>
  <c r="W244" i="2"/>
  <c r="X244" i="2"/>
  <c r="Y244" i="2"/>
  <c r="Z244" i="2"/>
  <c r="AF244" i="2"/>
  <c r="AG244" i="2"/>
  <c r="K245" i="2"/>
  <c r="L245" i="2" s="1"/>
  <c r="W245" i="2"/>
  <c r="X245" i="2"/>
  <c r="Y245" i="2"/>
  <c r="Z245" i="2"/>
  <c r="AF245" i="2"/>
  <c r="AG245" i="2"/>
  <c r="K246" i="2"/>
  <c r="L246" i="2" s="1"/>
  <c r="W246" i="2"/>
  <c r="X246" i="2"/>
  <c r="Y246" i="2"/>
  <c r="Z246" i="2"/>
  <c r="AF246" i="2"/>
  <c r="AG246" i="2"/>
  <c r="K247" i="2"/>
  <c r="L247" i="2" s="1"/>
  <c r="W247" i="2"/>
  <c r="X247" i="2"/>
  <c r="Y247" i="2"/>
  <c r="Z247" i="2"/>
  <c r="AN247" i="2" s="1"/>
  <c r="AF247" i="2"/>
  <c r="AG247" i="2"/>
  <c r="K248" i="2"/>
  <c r="L248" i="2" s="1"/>
  <c r="W248" i="2"/>
  <c r="X248" i="2"/>
  <c r="Y248" i="2"/>
  <c r="Z248" i="2"/>
  <c r="AF248" i="2"/>
  <c r="AG248" i="2"/>
  <c r="K249" i="2"/>
  <c r="L249" i="2" s="1"/>
  <c r="W249" i="2"/>
  <c r="X249" i="2"/>
  <c r="Y249" i="2"/>
  <c r="Z249" i="2"/>
  <c r="AN249" i="2" s="1"/>
  <c r="AF249" i="2"/>
  <c r="AG249" i="2"/>
  <c r="K250" i="2"/>
  <c r="L250" i="2" s="1"/>
  <c r="W250" i="2"/>
  <c r="X250" i="2"/>
  <c r="Y250" i="2"/>
  <c r="Z250" i="2"/>
  <c r="AN250" i="2" s="1"/>
  <c r="AF250" i="2"/>
  <c r="AG250" i="2"/>
  <c r="K251" i="2"/>
  <c r="L251" i="2" s="1"/>
  <c r="W251" i="2"/>
  <c r="X251" i="2"/>
  <c r="Y251" i="2"/>
  <c r="Z251" i="2"/>
  <c r="AN251" i="2" s="1"/>
  <c r="AF251" i="2"/>
  <c r="AG251" i="2"/>
  <c r="K252" i="2"/>
  <c r="L252" i="2" s="1"/>
  <c r="W252" i="2"/>
  <c r="X252" i="2"/>
  <c r="Y252" i="2"/>
  <c r="Z252" i="2"/>
  <c r="AN252" i="2" s="1"/>
  <c r="AF252" i="2"/>
  <c r="AG252" i="2"/>
  <c r="K253" i="2"/>
  <c r="L253" i="2" s="1"/>
  <c r="W253" i="2"/>
  <c r="X253" i="2"/>
  <c r="Y253" i="2"/>
  <c r="Z253" i="2"/>
  <c r="AN253" i="2" s="1"/>
  <c r="AF253" i="2"/>
  <c r="AG253" i="2"/>
  <c r="K254" i="2"/>
  <c r="L254" i="2" s="1"/>
  <c r="W254" i="2"/>
  <c r="X254" i="2"/>
  <c r="Y254" i="2"/>
  <c r="Z254" i="2"/>
  <c r="AN254" i="2" s="1"/>
  <c r="AF254" i="2"/>
  <c r="AG254" i="2"/>
  <c r="K255" i="2"/>
  <c r="L255" i="2" s="1"/>
  <c r="W255" i="2"/>
  <c r="X255" i="2"/>
  <c r="Y255" i="2"/>
  <c r="Z255" i="2"/>
  <c r="AN255" i="2" s="1"/>
  <c r="AF255" i="2"/>
  <c r="AG255" i="2"/>
  <c r="K256" i="2"/>
  <c r="L256" i="2" s="1"/>
  <c r="W256" i="2"/>
  <c r="X256" i="2"/>
  <c r="Y256" i="2"/>
  <c r="Z256" i="2"/>
  <c r="AF256" i="2"/>
  <c r="AG256" i="2"/>
  <c r="K257" i="2"/>
  <c r="L257" i="2" s="1"/>
  <c r="W257" i="2"/>
  <c r="X257" i="2"/>
  <c r="Y257" i="2"/>
  <c r="Z257" i="2"/>
  <c r="AF257" i="2"/>
  <c r="AG257" i="2"/>
  <c r="K258" i="2"/>
  <c r="L258" i="2" s="1"/>
  <c r="W258" i="2"/>
  <c r="X258" i="2"/>
  <c r="Y258" i="2"/>
  <c r="Z258" i="2"/>
  <c r="AF258" i="2"/>
  <c r="AG258" i="2"/>
  <c r="K259" i="2"/>
  <c r="L259" i="2" s="1"/>
  <c r="W259" i="2"/>
  <c r="X259" i="2"/>
  <c r="Y259" i="2"/>
  <c r="Z259" i="2"/>
  <c r="AF259" i="2"/>
  <c r="AG259" i="2"/>
  <c r="K260" i="2"/>
  <c r="L260" i="2" s="1"/>
  <c r="W260" i="2"/>
  <c r="X260" i="2"/>
  <c r="Y260" i="2"/>
  <c r="Z260" i="2"/>
  <c r="AN260" i="2" s="1"/>
  <c r="AF260" i="2"/>
  <c r="AG260" i="2"/>
  <c r="K261" i="2"/>
  <c r="L261" i="2" s="1"/>
  <c r="W261" i="2"/>
  <c r="X261" i="2"/>
  <c r="Y261" i="2"/>
  <c r="Z261" i="2"/>
  <c r="AN261" i="2" s="1"/>
  <c r="AF261" i="2"/>
  <c r="AG261" i="2"/>
  <c r="K262" i="2"/>
  <c r="L262" i="2" s="1"/>
  <c r="W262" i="2"/>
  <c r="X262" i="2"/>
  <c r="Y262" i="2"/>
  <c r="Z262" i="2"/>
  <c r="AN262" i="2" s="1"/>
  <c r="AF262" i="2"/>
  <c r="AG262" i="2"/>
  <c r="K263" i="2"/>
  <c r="L263" i="2" s="1"/>
  <c r="W263" i="2"/>
  <c r="X263" i="2"/>
  <c r="Y263" i="2"/>
  <c r="Z263" i="2"/>
  <c r="AN263" i="2" s="1"/>
  <c r="AF263" i="2"/>
  <c r="AG263" i="2"/>
  <c r="K264" i="2"/>
  <c r="L264" i="2" s="1"/>
  <c r="W264" i="2"/>
  <c r="X264" i="2"/>
  <c r="Y264" i="2"/>
  <c r="Z264" i="2"/>
  <c r="AN264" i="2" s="1"/>
  <c r="AF264" i="2"/>
  <c r="AG264" i="2"/>
  <c r="K265" i="2"/>
  <c r="L265" i="2" s="1"/>
  <c r="W265" i="2"/>
  <c r="X265" i="2"/>
  <c r="Y265" i="2"/>
  <c r="Z265" i="2"/>
  <c r="AF265" i="2"/>
  <c r="AG265" i="2"/>
  <c r="K266" i="2"/>
  <c r="L266" i="2" s="1"/>
  <c r="W266" i="2"/>
  <c r="X266" i="2"/>
  <c r="Y266" i="2"/>
  <c r="Z266" i="2"/>
  <c r="AF266" i="2"/>
  <c r="AG266" i="2"/>
  <c r="K267" i="2"/>
  <c r="L267" i="2" s="1"/>
  <c r="W267" i="2"/>
  <c r="X267" i="2"/>
  <c r="Y267" i="2"/>
  <c r="Z267" i="2"/>
  <c r="AF267" i="2"/>
  <c r="AG267" i="2"/>
  <c r="K268" i="2"/>
  <c r="L268" i="2" s="1"/>
  <c r="W268" i="2"/>
  <c r="X268" i="2"/>
  <c r="Y268" i="2"/>
  <c r="Z268" i="2"/>
  <c r="AN268" i="2" s="1"/>
  <c r="AF268" i="2"/>
  <c r="AG268" i="2"/>
  <c r="K269" i="2"/>
  <c r="L269" i="2" s="1"/>
  <c r="W269" i="2"/>
  <c r="X269" i="2"/>
  <c r="Y269" i="2"/>
  <c r="Z269" i="2"/>
  <c r="AN269" i="2" s="1"/>
  <c r="AF269" i="2"/>
  <c r="AG269" i="2"/>
  <c r="K270" i="2"/>
  <c r="L270" i="2" s="1"/>
  <c r="W270" i="2"/>
  <c r="X270" i="2"/>
  <c r="Y270" i="2"/>
  <c r="Z270" i="2"/>
  <c r="AN270" i="2" s="1"/>
  <c r="AF270" i="2"/>
  <c r="AG270" i="2"/>
  <c r="K271" i="2"/>
  <c r="L271" i="2" s="1"/>
  <c r="W271" i="2"/>
  <c r="X271" i="2"/>
  <c r="Y271" i="2"/>
  <c r="Z271" i="2"/>
  <c r="AN271" i="2" s="1"/>
  <c r="AF271" i="2"/>
  <c r="AG271" i="2"/>
  <c r="K272" i="2"/>
  <c r="L272" i="2" s="1"/>
  <c r="W272" i="2"/>
  <c r="X272" i="2"/>
  <c r="Y272" i="2"/>
  <c r="Z272" i="2"/>
  <c r="AN272" i="2" s="1"/>
  <c r="AF272" i="2"/>
  <c r="AG272" i="2"/>
  <c r="K273" i="2"/>
  <c r="L273" i="2" s="1"/>
  <c r="W273" i="2"/>
  <c r="X273" i="2"/>
  <c r="Y273" i="2"/>
  <c r="Z273" i="2"/>
  <c r="AF273" i="2"/>
  <c r="AG273" i="2"/>
  <c r="K274" i="2"/>
  <c r="L274" i="2" s="1"/>
  <c r="W274" i="2"/>
  <c r="X274" i="2"/>
  <c r="Y274" i="2"/>
  <c r="Z274" i="2"/>
  <c r="AF274" i="2"/>
  <c r="AG274" i="2"/>
  <c r="K275" i="2"/>
  <c r="L275" i="2" s="1"/>
  <c r="W275" i="2"/>
  <c r="X275" i="2"/>
  <c r="Y275" i="2"/>
  <c r="Z275" i="2"/>
  <c r="AF275" i="2"/>
  <c r="AG275" i="2"/>
  <c r="K276" i="2"/>
  <c r="L276" i="2" s="1"/>
  <c r="W276" i="2"/>
  <c r="X276" i="2"/>
  <c r="Y276" i="2"/>
  <c r="Z276" i="2"/>
  <c r="AF276" i="2"/>
  <c r="AG276" i="2"/>
  <c r="K277" i="2"/>
  <c r="L277" i="2" s="1"/>
  <c r="W277" i="2"/>
  <c r="X277" i="2"/>
  <c r="Y277" i="2"/>
  <c r="Z277" i="2"/>
  <c r="AN277" i="2" s="1"/>
  <c r="AF277" i="2"/>
  <c r="AG277" i="2"/>
  <c r="K278" i="2"/>
  <c r="L278" i="2" s="1"/>
  <c r="W278" i="2"/>
  <c r="X278" i="2"/>
  <c r="Y278" i="2"/>
  <c r="Z278" i="2"/>
  <c r="AN278" i="2" s="1"/>
  <c r="AF278" i="2"/>
  <c r="AG278" i="2"/>
  <c r="K279" i="2"/>
  <c r="L279" i="2" s="1"/>
  <c r="W279" i="2"/>
  <c r="X279" i="2"/>
  <c r="Y279" i="2"/>
  <c r="Z279" i="2"/>
  <c r="AF279" i="2"/>
  <c r="AG279" i="2"/>
  <c r="K280" i="2"/>
  <c r="L280" i="2" s="1"/>
  <c r="W280" i="2"/>
  <c r="X280" i="2"/>
  <c r="Y280" i="2"/>
  <c r="Z280" i="2"/>
  <c r="AF280" i="2"/>
  <c r="AG280" i="2"/>
  <c r="K281" i="2"/>
  <c r="L281" i="2" s="1"/>
  <c r="W281" i="2"/>
  <c r="X281" i="2"/>
  <c r="Y281" i="2"/>
  <c r="Z281" i="2"/>
  <c r="AF281" i="2"/>
  <c r="AG281" i="2"/>
  <c r="K282" i="2"/>
  <c r="L282" i="2" s="1"/>
  <c r="W282" i="2"/>
  <c r="X282" i="2"/>
  <c r="Y282" i="2"/>
  <c r="Z282" i="2"/>
  <c r="AN282" i="2" s="1"/>
  <c r="AF282" i="2"/>
  <c r="AG282" i="2"/>
  <c r="K283" i="2"/>
  <c r="L283" i="2" s="1"/>
  <c r="W283" i="2"/>
  <c r="X283" i="2"/>
  <c r="Y283" i="2"/>
  <c r="Z283" i="2"/>
  <c r="AF283" i="2"/>
  <c r="AG283" i="2"/>
  <c r="K284" i="2"/>
  <c r="L284" i="2" s="1"/>
  <c r="W284" i="2"/>
  <c r="X284" i="2"/>
  <c r="Y284" i="2"/>
  <c r="Z284" i="2"/>
  <c r="AN284" i="2" s="1"/>
  <c r="AF284" i="2"/>
  <c r="AG284" i="2"/>
  <c r="K285" i="2"/>
  <c r="L285" i="2" s="1"/>
  <c r="W285" i="2"/>
  <c r="X285" i="2"/>
  <c r="Y285" i="2"/>
  <c r="Z285" i="2"/>
  <c r="AF285" i="2"/>
  <c r="AG285" i="2"/>
  <c r="K286" i="2"/>
  <c r="L286" i="2" s="1"/>
  <c r="W286" i="2"/>
  <c r="X286" i="2"/>
  <c r="Y286" i="2"/>
  <c r="Z286" i="2"/>
  <c r="AN286" i="2" s="1"/>
  <c r="AF286" i="2"/>
  <c r="AG286" i="2"/>
  <c r="K287" i="2"/>
  <c r="L287" i="2" s="1"/>
  <c r="W287" i="2"/>
  <c r="X287" i="2"/>
  <c r="Y287" i="2"/>
  <c r="Z287" i="2"/>
  <c r="AN287" i="2" s="1"/>
  <c r="AF287" i="2"/>
  <c r="AG287" i="2"/>
  <c r="K288" i="2"/>
  <c r="L288" i="2" s="1"/>
  <c r="W288" i="2"/>
  <c r="X288" i="2"/>
  <c r="Y288" i="2"/>
  <c r="Z288" i="2"/>
  <c r="AF288" i="2"/>
  <c r="AG288" i="2"/>
  <c r="K289" i="2"/>
  <c r="L289" i="2" s="1"/>
  <c r="W289" i="2"/>
  <c r="X289" i="2"/>
  <c r="Y289" i="2"/>
  <c r="Z289" i="2"/>
  <c r="AF289" i="2"/>
  <c r="AG289" i="2"/>
  <c r="K290" i="2"/>
  <c r="L290" i="2" s="1"/>
  <c r="W290" i="2"/>
  <c r="X290" i="2"/>
  <c r="Y290" i="2"/>
  <c r="Z290" i="2"/>
  <c r="AN290" i="2" s="1"/>
  <c r="AF290" i="2"/>
  <c r="AG290" i="2"/>
  <c r="K291" i="2"/>
  <c r="L291" i="2" s="1"/>
  <c r="W291" i="2"/>
  <c r="X291" i="2"/>
  <c r="Y291" i="2"/>
  <c r="Z291" i="2"/>
  <c r="AF291" i="2"/>
  <c r="AG291" i="2"/>
  <c r="K292" i="2"/>
  <c r="L292" i="2" s="1"/>
  <c r="W292" i="2"/>
  <c r="X292" i="2"/>
  <c r="Y292" i="2"/>
  <c r="Z292" i="2"/>
  <c r="AN292" i="2" s="1"/>
  <c r="AF292" i="2"/>
  <c r="AG292" i="2"/>
  <c r="K293" i="2"/>
  <c r="L293" i="2" s="1"/>
  <c r="W293" i="2"/>
  <c r="X293" i="2"/>
  <c r="Y293" i="2"/>
  <c r="Z293" i="2"/>
  <c r="AF293" i="2"/>
  <c r="AG293" i="2"/>
  <c r="K294" i="2"/>
  <c r="L294" i="2" s="1"/>
  <c r="W294" i="2"/>
  <c r="X294" i="2"/>
  <c r="Y294" i="2"/>
  <c r="Z294" i="2"/>
  <c r="AN294" i="2" s="1"/>
  <c r="AF294" i="2"/>
  <c r="AG294" i="2"/>
  <c r="K295" i="2"/>
  <c r="L295" i="2" s="1"/>
  <c r="W295" i="2"/>
  <c r="X295" i="2"/>
  <c r="Y295" i="2"/>
  <c r="Z295" i="2"/>
  <c r="AN295" i="2" s="1"/>
  <c r="AF295" i="2"/>
  <c r="AG295" i="2"/>
  <c r="K296" i="2"/>
  <c r="L296" i="2" s="1"/>
  <c r="W296" i="2"/>
  <c r="X296" i="2"/>
  <c r="Y296" i="2"/>
  <c r="Z296" i="2"/>
  <c r="AF296" i="2"/>
  <c r="AG296" i="2"/>
  <c r="K297" i="2"/>
  <c r="L297" i="2" s="1"/>
  <c r="W297" i="2"/>
  <c r="X297" i="2"/>
  <c r="Y297" i="2"/>
  <c r="Z297" i="2"/>
  <c r="AF297" i="2"/>
  <c r="AG297" i="2"/>
  <c r="K298" i="2"/>
  <c r="L298" i="2" s="1"/>
  <c r="W298" i="2"/>
  <c r="X298" i="2"/>
  <c r="Y298" i="2"/>
  <c r="Z298" i="2"/>
  <c r="AF298" i="2"/>
  <c r="AG298" i="2"/>
  <c r="K299" i="2"/>
  <c r="L299" i="2" s="1"/>
  <c r="W299" i="2"/>
  <c r="X299" i="2"/>
  <c r="Y299" i="2"/>
  <c r="Z299" i="2"/>
  <c r="AF299" i="2"/>
  <c r="AG299" i="2"/>
  <c r="K300" i="2"/>
  <c r="L300" i="2" s="1"/>
  <c r="W300" i="2"/>
  <c r="X300" i="2"/>
  <c r="Y300" i="2"/>
  <c r="Z300" i="2"/>
  <c r="AN300" i="2" s="1"/>
  <c r="AF300" i="2"/>
  <c r="AG300" i="2"/>
  <c r="K301" i="2"/>
  <c r="L301" i="2" s="1"/>
  <c r="W301" i="2"/>
  <c r="X301" i="2"/>
  <c r="Y301" i="2"/>
  <c r="Z301" i="2"/>
  <c r="AF301" i="2"/>
  <c r="AG301" i="2"/>
  <c r="K302" i="2"/>
  <c r="L302" i="2" s="1"/>
  <c r="W302" i="2"/>
  <c r="X302" i="2"/>
  <c r="Y302" i="2"/>
  <c r="Z302" i="2"/>
  <c r="AN302" i="2" s="1"/>
  <c r="AF302" i="2"/>
  <c r="AG302" i="2"/>
  <c r="K303" i="2"/>
  <c r="L303" i="2" s="1"/>
  <c r="W303" i="2"/>
  <c r="X303" i="2"/>
  <c r="Y303" i="2"/>
  <c r="Z303" i="2"/>
  <c r="AN303" i="2" s="1"/>
  <c r="AF303" i="2"/>
  <c r="AG303" i="2"/>
  <c r="K304" i="2"/>
  <c r="L304" i="2" s="1"/>
  <c r="W304" i="2"/>
  <c r="X304" i="2"/>
  <c r="Y304" i="2"/>
  <c r="Z304" i="2"/>
  <c r="AF304" i="2"/>
  <c r="AG304" i="2"/>
  <c r="K305" i="2"/>
  <c r="L305" i="2" s="1"/>
  <c r="W305" i="2"/>
  <c r="X305" i="2"/>
  <c r="Y305" i="2"/>
  <c r="Z305" i="2"/>
  <c r="AF305" i="2"/>
  <c r="AG305" i="2"/>
  <c r="K306" i="2"/>
  <c r="L306" i="2" s="1"/>
  <c r="W306" i="2"/>
  <c r="X306" i="2"/>
  <c r="Y306" i="2"/>
  <c r="Z306" i="2"/>
  <c r="AF306" i="2"/>
  <c r="AG306" i="2"/>
  <c r="K307" i="2"/>
  <c r="L307" i="2" s="1"/>
  <c r="W307" i="2"/>
  <c r="X307" i="2"/>
  <c r="Y307" i="2"/>
  <c r="Z307" i="2"/>
  <c r="AF307" i="2"/>
  <c r="AG307" i="2"/>
  <c r="K308" i="2"/>
  <c r="L308" i="2" s="1"/>
  <c r="W308" i="2"/>
  <c r="X308" i="2"/>
  <c r="Y308" i="2"/>
  <c r="Z308" i="2"/>
  <c r="AN308" i="2" s="1"/>
  <c r="AF308" i="2"/>
  <c r="AG308" i="2"/>
  <c r="K309" i="2"/>
  <c r="L309" i="2" s="1"/>
  <c r="W309" i="2"/>
  <c r="X309" i="2"/>
  <c r="Y309" i="2"/>
  <c r="Z309" i="2"/>
  <c r="AF309" i="2"/>
  <c r="AG309" i="2"/>
  <c r="K310" i="2"/>
  <c r="L310" i="2" s="1"/>
  <c r="W310" i="2"/>
  <c r="X310" i="2"/>
  <c r="Y310" i="2"/>
  <c r="Z310" i="2"/>
  <c r="AF310" i="2"/>
  <c r="AG310" i="2"/>
  <c r="K311" i="2"/>
  <c r="L311" i="2" s="1"/>
  <c r="W311" i="2"/>
  <c r="X311" i="2"/>
  <c r="Y311" i="2"/>
  <c r="Z311" i="2"/>
  <c r="AN311" i="2" s="1"/>
  <c r="AF311" i="2"/>
  <c r="AG311" i="2"/>
  <c r="K312" i="2"/>
  <c r="L312" i="2" s="1"/>
  <c r="W312" i="2"/>
  <c r="X312" i="2"/>
  <c r="Y312" i="2"/>
  <c r="Z312" i="2"/>
  <c r="AN312" i="2" s="1"/>
  <c r="AF312" i="2"/>
  <c r="AG312" i="2"/>
  <c r="K313" i="2"/>
  <c r="L313" i="2" s="1"/>
  <c r="W313" i="2"/>
  <c r="X313" i="2"/>
  <c r="Y313" i="2"/>
  <c r="Z313" i="2"/>
  <c r="AN313" i="2" s="1"/>
  <c r="AF313" i="2"/>
  <c r="AG313" i="2"/>
  <c r="K314" i="2"/>
  <c r="L314" i="2" s="1"/>
  <c r="W314" i="2"/>
  <c r="X314" i="2"/>
  <c r="Y314" i="2"/>
  <c r="Z314" i="2"/>
  <c r="AF314" i="2"/>
  <c r="AG314" i="2"/>
  <c r="K315" i="2"/>
  <c r="L315" i="2" s="1"/>
  <c r="W315" i="2"/>
  <c r="X315" i="2"/>
  <c r="Y315" i="2"/>
  <c r="Z315" i="2"/>
  <c r="AN315" i="2" s="1"/>
  <c r="AF315" i="2"/>
  <c r="AG315" i="2"/>
  <c r="K316" i="2"/>
  <c r="L316" i="2" s="1"/>
  <c r="W316" i="2"/>
  <c r="X316" i="2"/>
  <c r="Y316" i="2"/>
  <c r="Z316" i="2"/>
  <c r="AN316" i="2" s="1"/>
  <c r="AF316" i="2"/>
  <c r="AG316" i="2"/>
  <c r="K317" i="2"/>
  <c r="L317" i="2" s="1"/>
  <c r="W317" i="2"/>
  <c r="X317" i="2"/>
  <c r="Y317" i="2"/>
  <c r="Z317" i="2"/>
  <c r="AN317" i="2" s="1"/>
  <c r="AF317" i="2"/>
  <c r="AG317" i="2"/>
  <c r="K318" i="2"/>
  <c r="L318" i="2" s="1"/>
  <c r="W318" i="2"/>
  <c r="X318" i="2"/>
  <c r="Y318" i="2"/>
  <c r="Z318" i="2"/>
  <c r="AN318" i="2" s="1"/>
  <c r="AF318" i="2"/>
  <c r="AG318" i="2"/>
  <c r="K319" i="2"/>
  <c r="L319" i="2" s="1"/>
  <c r="W319" i="2"/>
  <c r="X319" i="2"/>
  <c r="Y319" i="2"/>
  <c r="Z319" i="2"/>
  <c r="AF319" i="2"/>
  <c r="AG319" i="2"/>
  <c r="K320" i="2"/>
  <c r="L320" i="2" s="1"/>
  <c r="W320" i="2"/>
  <c r="X320" i="2"/>
  <c r="Y320" i="2"/>
  <c r="Z320" i="2"/>
  <c r="AN320" i="2" s="1"/>
  <c r="AF320" i="2"/>
  <c r="AG320" i="2"/>
  <c r="K321" i="2"/>
  <c r="L321" i="2" s="1"/>
  <c r="W321" i="2"/>
  <c r="X321" i="2"/>
  <c r="Y321" i="2"/>
  <c r="Z321" i="2"/>
  <c r="AN321" i="2" s="1"/>
  <c r="AF321" i="2"/>
  <c r="AG321" i="2"/>
  <c r="K322" i="2"/>
  <c r="L322" i="2" s="1"/>
  <c r="W322" i="2"/>
  <c r="X322" i="2"/>
  <c r="Y322" i="2"/>
  <c r="Z322" i="2"/>
  <c r="AN322" i="2" s="1"/>
  <c r="AF322" i="2"/>
  <c r="AG322" i="2"/>
  <c r="K323" i="2"/>
  <c r="L323" i="2" s="1"/>
  <c r="W323" i="2"/>
  <c r="X323" i="2"/>
  <c r="Y323" i="2"/>
  <c r="Z323" i="2"/>
  <c r="AF323" i="2"/>
  <c r="AG323" i="2"/>
  <c r="K324" i="2"/>
  <c r="L324" i="2" s="1"/>
  <c r="W324" i="2"/>
  <c r="X324" i="2"/>
  <c r="Y324" i="2"/>
  <c r="Z324" i="2"/>
  <c r="AF324" i="2"/>
  <c r="AG324" i="2"/>
  <c r="K325" i="2"/>
  <c r="L325" i="2" s="1"/>
  <c r="W325" i="2"/>
  <c r="X325" i="2"/>
  <c r="Y325" i="2"/>
  <c r="Z325" i="2"/>
  <c r="AF325" i="2"/>
  <c r="AG325" i="2"/>
  <c r="K326" i="2"/>
  <c r="L326" i="2" s="1"/>
  <c r="W326" i="2"/>
  <c r="X326" i="2"/>
  <c r="Y326" i="2"/>
  <c r="Z326" i="2"/>
  <c r="AN326" i="2" s="1"/>
  <c r="AF326" i="2"/>
  <c r="AG326" i="2"/>
  <c r="K327" i="2"/>
  <c r="L327" i="2" s="1"/>
  <c r="W327" i="2"/>
  <c r="X327" i="2"/>
  <c r="Y327" i="2"/>
  <c r="Z327" i="2"/>
  <c r="AN327" i="2" s="1"/>
  <c r="AF327" i="2"/>
  <c r="AG327" i="2"/>
  <c r="K328" i="2"/>
  <c r="L328" i="2" s="1"/>
  <c r="W328" i="2"/>
  <c r="X328" i="2"/>
  <c r="Y328" i="2"/>
  <c r="Z328" i="2"/>
  <c r="AN328" i="2" s="1"/>
  <c r="AF328" i="2"/>
  <c r="AG328" i="2"/>
  <c r="K329" i="2"/>
  <c r="L329" i="2" s="1"/>
  <c r="W329" i="2"/>
  <c r="X329" i="2"/>
  <c r="Y329" i="2"/>
  <c r="Z329" i="2"/>
  <c r="AN329" i="2" s="1"/>
  <c r="AF329" i="2"/>
  <c r="AG329" i="2"/>
  <c r="K330" i="2"/>
  <c r="L330" i="2" s="1"/>
  <c r="W330" i="2"/>
  <c r="X330" i="2"/>
  <c r="Y330" i="2"/>
  <c r="Z330" i="2"/>
  <c r="AF330" i="2"/>
  <c r="AG330" i="2"/>
  <c r="K331" i="2"/>
  <c r="L331" i="2" s="1"/>
  <c r="W331" i="2"/>
  <c r="X331" i="2"/>
  <c r="Y331" i="2"/>
  <c r="Z331" i="2"/>
  <c r="AF331" i="2"/>
  <c r="AG331" i="2"/>
  <c r="K332" i="2"/>
  <c r="L332" i="2" s="1"/>
  <c r="W332" i="2"/>
  <c r="X332" i="2"/>
  <c r="Y332" i="2"/>
  <c r="Z332" i="2"/>
  <c r="AF332" i="2"/>
  <c r="AG332" i="2"/>
  <c r="K333" i="2"/>
  <c r="L333" i="2" s="1"/>
  <c r="W333" i="2"/>
  <c r="X333" i="2"/>
  <c r="Y333" i="2"/>
  <c r="Z333" i="2"/>
  <c r="AF333" i="2"/>
  <c r="AG333" i="2"/>
  <c r="K334" i="2"/>
  <c r="L334" i="2" s="1"/>
  <c r="W334" i="2"/>
  <c r="X334" i="2"/>
  <c r="Y334" i="2"/>
  <c r="Z334" i="2"/>
  <c r="AF334" i="2"/>
  <c r="AG334" i="2"/>
  <c r="K335" i="2"/>
  <c r="L335" i="2" s="1"/>
  <c r="W335" i="2"/>
  <c r="X335" i="2"/>
  <c r="Y335" i="2"/>
  <c r="Z335" i="2"/>
  <c r="AN335" i="2" s="1"/>
  <c r="AF335" i="2"/>
  <c r="AG335" i="2"/>
  <c r="K336" i="2"/>
  <c r="L336" i="2" s="1"/>
  <c r="W336" i="2"/>
  <c r="X336" i="2"/>
  <c r="Y336" i="2"/>
  <c r="Z336" i="2"/>
  <c r="AN336" i="2" s="1"/>
  <c r="AF336" i="2"/>
  <c r="AG336" i="2"/>
  <c r="K337" i="2"/>
  <c r="L337" i="2" s="1"/>
  <c r="W337" i="2"/>
  <c r="X337" i="2"/>
  <c r="Y337" i="2"/>
  <c r="Z337" i="2"/>
  <c r="AN337" i="2" s="1"/>
  <c r="AF337" i="2"/>
  <c r="AG337" i="2"/>
  <c r="K338" i="2"/>
  <c r="L338" i="2" s="1"/>
  <c r="W338" i="2"/>
  <c r="X338" i="2"/>
  <c r="Y338" i="2"/>
  <c r="Z338" i="2"/>
  <c r="AF338" i="2"/>
  <c r="AG338" i="2"/>
  <c r="K339" i="2"/>
  <c r="L339" i="2" s="1"/>
  <c r="W339" i="2"/>
  <c r="X339" i="2"/>
  <c r="Y339" i="2"/>
  <c r="Z339" i="2"/>
  <c r="AN339" i="2" s="1"/>
  <c r="AF339" i="2"/>
  <c r="AG339" i="2"/>
  <c r="K340" i="2"/>
  <c r="L340" i="2" s="1"/>
  <c r="W340" i="2"/>
  <c r="X340" i="2"/>
  <c r="Y340" i="2"/>
  <c r="Z340" i="2"/>
  <c r="AN340" i="2" s="1"/>
  <c r="AF340" i="2"/>
  <c r="AG340" i="2"/>
  <c r="K341" i="2"/>
  <c r="L341" i="2" s="1"/>
  <c r="W341" i="2"/>
  <c r="X341" i="2"/>
  <c r="Y341" i="2"/>
  <c r="Z341" i="2"/>
  <c r="AF341" i="2"/>
  <c r="AG341" i="2"/>
  <c r="K342" i="2"/>
  <c r="L342" i="2" s="1"/>
  <c r="W342" i="2"/>
  <c r="X342" i="2"/>
  <c r="Y342" i="2"/>
  <c r="Z342" i="2"/>
  <c r="AN342" i="2" s="1"/>
  <c r="AF342" i="2"/>
  <c r="AG342" i="2"/>
  <c r="K343" i="2"/>
  <c r="L343" i="2" s="1"/>
  <c r="W343" i="2"/>
  <c r="X343" i="2"/>
  <c r="Y343" i="2"/>
  <c r="Z343" i="2"/>
  <c r="AN343" i="2" s="1"/>
  <c r="AF343" i="2"/>
  <c r="AG343" i="2"/>
  <c r="K344" i="2"/>
  <c r="L344" i="2" s="1"/>
  <c r="W344" i="2"/>
  <c r="X344" i="2"/>
  <c r="Y344" i="2"/>
  <c r="Z344" i="2"/>
  <c r="AF344" i="2"/>
  <c r="AG344" i="2"/>
  <c r="K345" i="2"/>
  <c r="L345" i="2" s="1"/>
  <c r="W345" i="2"/>
  <c r="X345" i="2"/>
  <c r="Y345" i="2"/>
  <c r="Z345" i="2"/>
  <c r="AN345" i="2" s="1"/>
  <c r="AF345" i="2"/>
  <c r="AG345" i="2"/>
  <c r="K346" i="2"/>
  <c r="L346" i="2" s="1"/>
  <c r="W346" i="2"/>
  <c r="X346" i="2"/>
  <c r="Y346" i="2"/>
  <c r="Z346" i="2"/>
  <c r="AF346" i="2"/>
  <c r="AG346" i="2"/>
  <c r="K347" i="2"/>
  <c r="L347" i="2" s="1"/>
  <c r="W347" i="2"/>
  <c r="X347" i="2"/>
  <c r="Y347" i="2"/>
  <c r="Z347" i="2"/>
  <c r="AF347" i="2"/>
  <c r="AG347" i="2"/>
  <c r="K348" i="2"/>
  <c r="L348" i="2" s="1"/>
  <c r="W348" i="2"/>
  <c r="X348" i="2"/>
  <c r="Y348" i="2"/>
  <c r="Z348" i="2"/>
  <c r="AN348" i="2" s="1"/>
  <c r="AF348" i="2"/>
  <c r="AG348" i="2"/>
  <c r="K349" i="2"/>
  <c r="L349" i="2" s="1"/>
  <c r="W349" i="2"/>
  <c r="X349" i="2"/>
  <c r="Y349" i="2"/>
  <c r="Z349" i="2"/>
  <c r="AF349" i="2"/>
  <c r="AG349" i="2"/>
  <c r="K350" i="2"/>
  <c r="L350" i="2" s="1"/>
  <c r="W350" i="2"/>
  <c r="X350" i="2"/>
  <c r="Y350" i="2"/>
  <c r="Z350" i="2"/>
  <c r="AF350" i="2"/>
  <c r="AG350" i="2"/>
  <c r="K351" i="2"/>
  <c r="L351" i="2" s="1"/>
  <c r="W351" i="2"/>
  <c r="X351" i="2"/>
  <c r="Y351" i="2"/>
  <c r="Z351" i="2"/>
  <c r="AF351" i="2"/>
  <c r="AG351" i="2"/>
  <c r="K352" i="2"/>
  <c r="L352" i="2" s="1"/>
  <c r="W352" i="2"/>
  <c r="X352" i="2"/>
  <c r="Y352" i="2"/>
  <c r="Z352" i="2"/>
  <c r="AN352" i="2" s="1"/>
  <c r="AF352" i="2"/>
  <c r="AG352" i="2"/>
  <c r="K353" i="2"/>
  <c r="L353" i="2" s="1"/>
  <c r="W353" i="2"/>
  <c r="X353" i="2"/>
  <c r="Y353" i="2"/>
  <c r="Z353" i="2"/>
  <c r="AN353" i="2" s="1"/>
  <c r="AF353" i="2"/>
  <c r="AG353" i="2"/>
  <c r="K354" i="2"/>
  <c r="L354" i="2" s="1"/>
  <c r="W354" i="2"/>
  <c r="X354" i="2"/>
  <c r="Y354" i="2"/>
  <c r="Z354" i="2"/>
  <c r="AF354" i="2"/>
  <c r="AG354" i="2"/>
  <c r="K355" i="2"/>
  <c r="L355" i="2" s="1"/>
  <c r="W355" i="2"/>
  <c r="X355" i="2"/>
  <c r="Y355" i="2"/>
  <c r="Z355" i="2"/>
  <c r="AN355" i="2" s="1"/>
  <c r="AF355" i="2"/>
  <c r="AG355" i="2"/>
  <c r="K356" i="2"/>
  <c r="L356" i="2" s="1"/>
  <c r="W356" i="2"/>
  <c r="X356" i="2"/>
  <c r="Y356" i="2"/>
  <c r="Z356" i="2"/>
  <c r="AN356" i="2" s="1"/>
  <c r="AF356" i="2"/>
  <c r="AG356" i="2"/>
  <c r="K357" i="2"/>
  <c r="L357" i="2" s="1"/>
  <c r="W357" i="2"/>
  <c r="X357" i="2"/>
  <c r="Y357" i="2"/>
  <c r="Z357" i="2"/>
  <c r="AF357" i="2"/>
  <c r="AG357" i="2"/>
  <c r="K358" i="2"/>
  <c r="L358" i="2" s="1"/>
  <c r="W358" i="2"/>
  <c r="X358" i="2"/>
  <c r="Y358" i="2"/>
  <c r="Z358" i="2"/>
  <c r="AF358" i="2"/>
  <c r="AG358" i="2"/>
  <c r="K359" i="2"/>
  <c r="L359" i="2" s="1"/>
  <c r="W359" i="2"/>
  <c r="X359" i="2"/>
  <c r="Y359" i="2"/>
  <c r="Z359" i="2"/>
  <c r="AF359" i="2"/>
  <c r="AG359" i="2"/>
  <c r="K360" i="2"/>
  <c r="L360" i="2" s="1"/>
  <c r="W360" i="2"/>
  <c r="X360" i="2"/>
  <c r="Y360" i="2"/>
  <c r="Z360" i="2"/>
  <c r="AN360" i="2" s="1"/>
  <c r="AF360" i="2"/>
  <c r="AG360" i="2"/>
  <c r="K361" i="2"/>
  <c r="L361" i="2" s="1"/>
  <c r="W361" i="2"/>
  <c r="X361" i="2"/>
  <c r="Y361" i="2"/>
  <c r="Z361" i="2"/>
  <c r="AN361" i="2" s="1"/>
  <c r="AF361" i="2"/>
  <c r="AG361" i="2"/>
  <c r="K362" i="2"/>
  <c r="L362" i="2" s="1"/>
  <c r="W362" i="2"/>
  <c r="X362" i="2"/>
  <c r="Y362" i="2"/>
  <c r="Z362" i="2"/>
  <c r="AF362" i="2"/>
  <c r="AG362" i="2"/>
  <c r="K363" i="2"/>
  <c r="L363" i="2" s="1"/>
  <c r="W363" i="2"/>
  <c r="X363" i="2"/>
  <c r="Y363" i="2"/>
  <c r="Z363" i="2"/>
  <c r="AF363" i="2"/>
  <c r="AG363" i="2"/>
  <c r="K364" i="2"/>
  <c r="L364" i="2" s="1"/>
  <c r="W364" i="2"/>
  <c r="X364" i="2"/>
  <c r="Y364" i="2"/>
  <c r="Z364" i="2"/>
  <c r="AN364" i="2" s="1"/>
  <c r="AF364" i="2"/>
  <c r="AG364" i="2"/>
  <c r="K365" i="2"/>
  <c r="L365" i="2" s="1"/>
  <c r="W365" i="2"/>
  <c r="X365" i="2"/>
  <c r="Y365" i="2"/>
  <c r="Z365" i="2"/>
  <c r="AF365" i="2"/>
  <c r="AG365" i="2"/>
  <c r="K366" i="2"/>
  <c r="L366" i="2" s="1"/>
  <c r="W366" i="2"/>
  <c r="X366" i="2"/>
  <c r="Y366" i="2"/>
  <c r="Z366" i="2"/>
  <c r="AF366" i="2"/>
  <c r="AG366" i="2"/>
  <c r="K367" i="2"/>
  <c r="L367" i="2" s="1"/>
  <c r="W367" i="2"/>
  <c r="X367" i="2"/>
  <c r="Y367" i="2"/>
  <c r="Z367" i="2"/>
  <c r="AF367" i="2"/>
  <c r="AG367" i="2"/>
  <c r="K368" i="2"/>
  <c r="L368" i="2" s="1"/>
  <c r="W368" i="2"/>
  <c r="X368" i="2"/>
  <c r="Y368" i="2"/>
  <c r="Z368" i="2"/>
  <c r="AN368" i="2" s="1"/>
  <c r="AF368" i="2"/>
  <c r="AG368" i="2"/>
  <c r="K369" i="2"/>
  <c r="L369" i="2" s="1"/>
  <c r="W369" i="2"/>
  <c r="X369" i="2"/>
  <c r="Y369" i="2"/>
  <c r="Z369" i="2"/>
  <c r="AN369" i="2" s="1"/>
  <c r="AF369" i="2"/>
  <c r="AG369" i="2"/>
  <c r="K370" i="2"/>
  <c r="L370" i="2" s="1"/>
  <c r="W370" i="2"/>
  <c r="X370" i="2"/>
  <c r="Y370" i="2"/>
  <c r="Z370" i="2"/>
  <c r="AN370" i="2" s="1"/>
  <c r="AF370" i="2"/>
  <c r="AG370" i="2"/>
  <c r="K371" i="2"/>
  <c r="L371" i="2" s="1"/>
  <c r="W371" i="2"/>
  <c r="X371" i="2"/>
  <c r="Y371" i="2"/>
  <c r="Z371" i="2"/>
  <c r="AN371" i="2" s="1"/>
  <c r="AF371" i="2"/>
  <c r="AG371" i="2"/>
  <c r="K372" i="2"/>
  <c r="L372" i="2" s="1"/>
  <c r="W372" i="2"/>
  <c r="X372" i="2"/>
  <c r="Y372" i="2"/>
  <c r="Z372" i="2"/>
  <c r="AN372" i="2" s="1"/>
  <c r="AF372" i="2"/>
  <c r="AG372" i="2"/>
  <c r="K373" i="2"/>
  <c r="L373" i="2" s="1"/>
  <c r="W373" i="2"/>
  <c r="X373" i="2"/>
  <c r="Y373" i="2"/>
  <c r="Z373" i="2"/>
  <c r="AF373" i="2"/>
  <c r="AG373" i="2"/>
  <c r="K374" i="2"/>
  <c r="L374" i="2" s="1"/>
  <c r="W374" i="2"/>
  <c r="X374" i="2"/>
  <c r="Y374" i="2"/>
  <c r="Z374" i="2"/>
  <c r="AN374" i="2" s="1"/>
  <c r="AF374" i="2"/>
  <c r="AG374" i="2"/>
  <c r="K375" i="2"/>
  <c r="L375" i="2" s="1"/>
  <c r="W375" i="2"/>
  <c r="X375" i="2"/>
  <c r="Y375" i="2"/>
  <c r="Z375" i="2"/>
  <c r="AN375" i="2" s="1"/>
  <c r="AF375" i="2"/>
  <c r="AG375" i="2"/>
  <c r="K376" i="2"/>
  <c r="L376" i="2" s="1"/>
  <c r="W376" i="2"/>
  <c r="X376" i="2"/>
  <c r="Y376" i="2"/>
  <c r="Z376" i="2"/>
  <c r="AF376" i="2"/>
  <c r="AG376" i="2"/>
  <c r="K377" i="2"/>
  <c r="L377" i="2" s="1"/>
  <c r="W377" i="2"/>
  <c r="X377" i="2"/>
  <c r="Y377" i="2"/>
  <c r="Z377" i="2"/>
  <c r="AN377" i="2" s="1"/>
  <c r="AF377" i="2"/>
  <c r="AG377" i="2"/>
  <c r="K378" i="2"/>
  <c r="L378" i="2" s="1"/>
  <c r="W378" i="2"/>
  <c r="X378" i="2"/>
  <c r="Y378" i="2"/>
  <c r="Z378" i="2"/>
  <c r="AF378" i="2"/>
  <c r="AG378" i="2"/>
  <c r="K379" i="2"/>
  <c r="L379" i="2" s="1"/>
  <c r="W379" i="2"/>
  <c r="X379" i="2"/>
  <c r="Y379" i="2"/>
  <c r="Z379" i="2"/>
  <c r="AN379" i="2" s="1"/>
  <c r="AF379" i="2"/>
  <c r="AG379" i="2"/>
  <c r="K380" i="2"/>
  <c r="L380" i="2" s="1"/>
  <c r="W380" i="2"/>
  <c r="X380" i="2"/>
  <c r="Y380" i="2"/>
  <c r="Z380" i="2"/>
  <c r="AN380" i="2" s="1"/>
  <c r="AF380" i="2"/>
  <c r="AG380" i="2"/>
  <c r="K381" i="2"/>
  <c r="L381" i="2" s="1"/>
  <c r="W381" i="2"/>
  <c r="X381" i="2"/>
  <c r="Y381" i="2"/>
  <c r="Z381" i="2"/>
  <c r="AF381" i="2"/>
  <c r="AG381" i="2"/>
  <c r="K382" i="2"/>
  <c r="L382" i="2" s="1"/>
  <c r="W382" i="2"/>
  <c r="X382" i="2"/>
  <c r="Y382" i="2"/>
  <c r="Z382" i="2"/>
  <c r="AF382" i="2"/>
  <c r="AG382" i="2"/>
  <c r="K383" i="2"/>
  <c r="L383" i="2" s="1"/>
  <c r="W383" i="2"/>
  <c r="X383" i="2"/>
  <c r="Y383" i="2"/>
  <c r="Z383" i="2"/>
  <c r="AF383" i="2"/>
  <c r="AG383" i="2"/>
  <c r="K384" i="2"/>
  <c r="L384" i="2" s="1"/>
  <c r="W384" i="2"/>
  <c r="X384" i="2"/>
  <c r="Y384" i="2"/>
  <c r="Z384" i="2"/>
  <c r="AF384" i="2"/>
  <c r="AG384" i="2"/>
  <c r="K385" i="2"/>
  <c r="L385" i="2" s="1"/>
  <c r="W385" i="2"/>
  <c r="X385" i="2"/>
  <c r="Y385" i="2"/>
  <c r="Z385" i="2"/>
  <c r="AN385" i="2" s="1"/>
  <c r="AF385" i="2"/>
  <c r="AG385" i="2"/>
  <c r="K386" i="2"/>
  <c r="L386" i="2" s="1"/>
  <c r="W386" i="2"/>
  <c r="X386" i="2"/>
  <c r="Y386" i="2"/>
  <c r="Z386" i="2"/>
  <c r="AN386" i="2" s="1"/>
  <c r="AF386" i="2"/>
  <c r="AG386" i="2"/>
  <c r="K387" i="2"/>
  <c r="L387" i="2" s="1"/>
  <c r="W387" i="2"/>
  <c r="X387" i="2"/>
  <c r="Y387" i="2"/>
  <c r="Z387" i="2"/>
  <c r="AN387" i="2" s="1"/>
  <c r="AF387" i="2"/>
  <c r="AG387" i="2"/>
  <c r="K388" i="2"/>
  <c r="L388" i="2" s="1"/>
  <c r="W388" i="2"/>
  <c r="X388" i="2"/>
  <c r="Y388" i="2"/>
  <c r="Z388" i="2"/>
  <c r="AN388" i="2" s="1"/>
  <c r="AF388" i="2"/>
  <c r="AG388" i="2"/>
  <c r="K389" i="2"/>
  <c r="L389" i="2" s="1"/>
  <c r="W389" i="2"/>
  <c r="X389" i="2"/>
  <c r="Y389" i="2"/>
  <c r="Z389" i="2"/>
  <c r="AF389" i="2"/>
  <c r="AG389" i="2"/>
  <c r="K390" i="2"/>
  <c r="L390" i="2" s="1"/>
  <c r="W390" i="2"/>
  <c r="X390" i="2"/>
  <c r="Y390" i="2"/>
  <c r="Z390" i="2"/>
  <c r="AF390" i="2"/>
  <c r="AG390" i="2"/>
  <c r="K391" i="2"/>
  <c r="L391" i="2" s="1"/>
  <c r="W391" i="2"/>
  <c r="X391" i="2"/>
  <c r="Y391" i="2"/>
  <c r="Z391" i="2"/>
  <c r="AF391" i="2"/>
  <c r="AG391" i="2"/>
  <c r="K392" i="2"/>
  <c r="L392" i="2" s="1"/>
  <c r="W392" i="2"/>
  <c r="X392" i="2"/>
  <c r="Y392" i="2"/>
  <c r="Z392" i="2"/>
  <c r="AN392" i="2" s="1"/>
  <c r="AF392" i="2"/>
  <c r="AG392" i="2"/>
  <c r="K393" i="2"/>
  <c r="L393" i="2" s="1"/>
  <c r="W393" i="2"/>
  <c r="X393" i="2"/>
  <c r="Y393" i="2"/>
  <c r="Z393" i="2"/>
  <c r="AN393" i="2" s="1"/>
  <c r="AF393" i="2"/>
  <c r="AG393" i="2"/>
  <c r="K394" i="2"/>
  <c r="L394" i="2" s="1"/>
  <c r="W394" i="2"/>
  <c r="X394" i="2"/>
  <c r="Y394" i="2"/>
  <c r="Z394" i="2"/>
  <c r="AF394" i="2"/>
  <c r="AG394" i="2"/>
  <c r="K395" i="2"/>
  <c r="L395" i="2" s="1"/>
  <c r="W395" i="2"/>
  <c r="X395" i="2"/>
  <c r="Y395" i="2"/>
  <c r="Z395" i="2"/>
  <c r="AN395" i="2" s="1"/>
  <c r="AF395" i="2"/>
  <c r="AG395" i="2"/>
  <c r="K396" i="2"/>
  <c r="L396" i="2" s="1"/>
  <c r="W396" i="2"/>
  <c r="X396" i="2"/>
  <c r="Y396" i="2"/>
  <c r="Z396" i="2"/>
  <c r="AF396" i="2"/>
  <c r="AG396" i="2"/>
  <c r="K397" i="2"/>
  <c r="L397" i="2" s="1"/>
  <c r="W397" i="2"/>
  <c r="X397" i="2"/>
  <c r="Y397" i="2"/>
  <c r="Z397" i="2"/>
  <c r="AF397" i="2"/>
  <c r="AG397" i="2"/>
  <c r="K398" i="2"/>
  <c r="L398" i="2" s="1"/>
  <c r="W398" i="2"/>
  <c r="X398" i="2"/>
  <c r="Y398" i="2"/>
  <c r="Z398" i="2"/>
  <c r="AF398" i="2"/>
  <c r="AG398" i="2"/>
  <c r="K399" i="2"/>
  <c r="L399" i="2" s="1"/>
  <c r="W399" i="2"/>
  <c r="X399" i="2"/>
  <c r="Y399" i="2"/>
  <c r="Z399" i="2"/>
  <c r="AF399" i="2"/>
  <c r="AG399" i="2"/>
  <c r="K400" i="2"/>
  <c r="L400" i="2" s="1"/>
  <c r="W400" i="2"/>
  <c r="X400" i="2"/>
  <c r="Y400" i="2"/>
  <c r="Z400" i="2"/>
  <c r="AF400" i="2"/>
  <c r="AG400" i="2"/>
  <c r="K401" i="2"/>
  <c r="L401" i="2" s="1"/>
  <c r="W401" i="2"/>
  <c r="X401" i="2"/>
  <c r="Y401" i="2"/>
  <c r="Z401" i="2"/>
  <c r="AN401" i="2" s="1"/>
  <c r="AF401" i="2"/>
  <c r="AG401" i="2"/>
  <c r="K402" i="2"/>
  <c r="L402" i="2" s="1"/>
  <c r="W402" i="2"/>
  <c r="X402" i="2"/>
  <c r="Y402" i="2"/>
  <c r="Z402" i="2"/>
  <c r="AF402" i="2"/>
  <c r="AG402" i="2"/>
  <c r="K403" i="2"/>
  <c r="L403" i="2" s="1"/>
  <c r="W403" i="2"/>
  <c r="X403" i="2"/>
  <c r="Y403" i="2"/>
  <c r="Z403" i="2"/>
  <c r="AF403" i="2"/>
  <c r="AG403" i="2"/>
  <c r="K404" i="2"/>
  <c r="L404" i="2" s="1"/>
  <c r="W404" i="2"/>
  <c r="X404" i="2"/>
  <c r="Y404" i="2"/>
  <c r="Z404" i="2"/>
  <c r="AN404" i="2" s="1"/>
  <c r="AF404" i="2"/>
  <c r="AG404" i="2"/>
  <c r="K405" i="2"/>
  <c r="L405" i="2" s="1"/>
  <c r="W405" i="2"/>
  <c r="X405" i="2"/>
  <c r="Y405" i="2"/>
  <c r="Z405" i="2"/>
  <c r="AF405" i="2"/>
  <c r="AG405" i="2"/>
  <c r="K406" i="2"/>
  <c r="L406" i="2" s="1"/>
  <c r="W406" i="2"/>
  <c r="X406" i="2"/>
  <c r="Y406" i="2"/>
  <c r="Z406" i="2"/>
  <c r="AF406" i="2"/>
  <c r="AG406" i="2"/>
  <c r="K407" i="2"/>
  <c r="L407" i="2" s="1"/>
  <c r="W407" i="2"/>
  <c r="X407" i="2"/>
  <c r="Y407" i="2"/>
  <c r="Z407" i="2"/>
  <c r="AN407" i="2" s="1"/>
  <c r="AF407" i="2"/>
  <c r="AG407" i="2"/>
  <c r="K408" i="2"/>
  <c r="L408" i="2" s="1"/>
  <c r="W408" i="2"/>
  <c r="X408" i="2"/>
  <c r="Y408" i="2"/>
  <c r="Z408" i="2"/>
  <c r="AN408" i="2" s="1"/>
  <c r="AF408" i="2"/>
  <c r="AG408" i="2"/>
  <c r="K409" i="2"/>
  <c r="L409" i="2" s="1"/>
  <c r="W409" i="2"/>
  <c r="X409" i="2"/>
  <c r="Y409" i="2"/>
  <c r="Z409" i="2"/>
  <c r="AF409" i="2"/>
  <c r="AG409" i="2"/>
  <c r="K410" i="2"/>
  <c r="L410" i="2" s="1"/>
  <c r="W410" i="2"/>
  <c r="X410" i="2"/>
  <c r="Y410" i="2"/>
  <c r="Z410" i="2"/>
  <c r="AN410" i="2" s="1"/>
  <c r="AF410" i="2"/>
  <c r="AG410" i="2"/>
  <c r="K411" i="2"/>
  <c r="L411" i="2" s="1"/>
  <c r="W411" i="2"/>
  <c r="X411" i="2"/>
  <c r="Y411" i="2"/>
  <c r="Z411" i="2"/>
  <c r="AF411" i="2"/>
  <c r="AG411" i="2"/>
  <c r="K412" i="2"/>
  <c r="L412" i="2" s="1"/>
  <c r="W412" i="2"/>
  <c r="X412" i="2"/>
  <c r="Y412" i="2"/>
  <c r="Z412" i="2"/>
  <c r="AF412" i="2"/>
  <c r="AG412" i="2"/>
  <c r="K413" i="2"/>
  <c r="L413" i="2" s="1"/>
  <c r="W413" i="2"/>
  <c r="X413" i="2"/>
  <c r="Y413" i="2"/>
  <c r="Z413" i="2"/>
  <c r="AF413" i="2"/>
  <c r="AG413" i="2"/>
  <c r="K414" i="2"/>
  <c r="L414" i="2" s="1"/>
  <c r="W414" i="2"/>
  <c r="X414" i="2"/>
  <c r="Y414" i="2"/>
  <c r="Z414" i="2"/>
  <c r="AF414" i="2"/>
  <c r="AG414" i="2"/>
  <c r="K415" i="2"/>
  <c r="L415" i="2" s="1"/>
  <c r="W415" i="2"/>
  <c r="X415" i="2"/>
  <c r="Y415" i="2"/>
  <c r="Z415" i="2"/>
  <c r="AN415" i="2" s="1"/>
  <c r="AF415" i="2"/>
  <c r="AG415" i="2"/>
  <c r="K416" i="2"/>
  <c r="L416" i="2" s="1"/>
  <c r="W416" i="2"/>
  <c r="X416" i="2"/>
  <c r="Y416" i="2"/>
  <c r="Z416" i="2"/>
  <c r="AN416" i="2" s="1"/>
  <c r="AF416" i="2"/>
  <c r="AG416" i="2"/>
  <c r="K417" i="2"/>
  <c r="L417" i="2" s="1"/>
  <c r="W417" i="2"/>
  <c r="X417" i="2"/>
  <c r="Y417" i="2"/>
  <c r="Z417" i="2"/>
  <c r="AN417" i="2" s="1"/>
  <c r="AF417" i="2"/>
  <c r="AG417" i="2"/>
  <c r="K418" i="2"/>
  <c r="L418" i="2" s="1"/>
  <c r="W418" i="2"/>
  <c r="X418" i="2"/>
  <c r="Y418" i="2"/>
  <c r="Z418" i="2"/>
  <c r="AN418" i="2" s="1"/>
  <c r="AF418" i="2"/>
  <c r="AG418" i="2"/>
  <c r="K419" i="2"/>
  <c r="L419" i="2" s="1"/>
  <c r="W419" i="2"/>
  <c r="X419" i="2"/>
  <c r="Y419" i="2"/>
  <c r="Z419" i="2"/>
  <c r="AF419" i="2"/>
  <c r="AG419" i="2"/>
  <c r="K420" i="2"/>
  <c r="L420" i="2" s="1"/>
  <c r="W420" i="2"/>
  <c r="X420" i="2"/>
  <c r="Y420" i="2"/>
  <c r="Z420" i="2"/>
  <c r="AF420" i="2"/>
  <c r="AG420" i="2"/>
  <c r="K421" i="2"/>
  <c r="L421" i="2" s="1"/>
  <c r="W421" i="2"/>
  <c r="X421" i="2"/>
  <c r="Y421" i="2"/>
  <c r="Z421" i="2"/>
  <c r="AF421" i="2"/>
  <c r="AG421" i="2"/>
  <c r="K422" i="2"/>
  <c r="L422" i="2" s="1"/>
  <c r="W422" i="2"/>
  <c r="X422" i="2"/>
  <c r="Y422" i="2"/>
  <c r="Z422" i="2"/>
  <c r="AF422" i="2"/>
  <c r="AG422" i="2"/>
  <c r="K423" i="2"/>
  <c r="L423" i="2" s="1"/>
  <c r="W423" i="2"/>
  <c r="X423" i="2"/>
  <c r="Y423" i="2"/>
  <c r="Z423" i="2"/>
  <c r="AF423" i="2"/>
  <c r="AG423" i="2"/>
  <c r="K424" i="2"/>
  <c r="L424" i="2" s="1"/>
  <c r="W424" i="2"/>
  <c r="X424" i="2"/>
  <c r="Y424" i="2"/>
  <c r="Z424" i="2"/>
  <c r="AN424" i="2" s="1"/>
  <c r="AF424" i="2"/>
  <c r="AG424" i="2"/>
  <c r="K425" i="2"/>
  <c r="L425" i="2" s="1"/>
  <c r="W425" i="2"/>
  <c r="X425" i="2"/>
  <c r="Y425" i="2"/>
  <c r="Z425" i="2"/>
  <c r="AN425" i="2" s="1"/>
  <c r="AF425" i="2"/>
  <c r="AG425" i="2"/>
  <c r="K426" i="2"/>
  <c r="L426" i="2" s="1"/>
  <c r="W426" i="2"/>
  <c r="X426" i="2"/>
  <c r="Y426" i="2"/>
  <c r="Z426" i="2"/>
  <c r="AF426" i="2"/>
  <c r="AG426" i="2"/>
  <c r="K427" i="2"/>
  <c r="L427" i="2" s="1"/>
  <c r="W427" i="2"/>
  <c r="X427" i="2"/>
  <c r="Y427" i="2"/>
  <c r="Z427" i="2"/>
  <c r="AF427" i="2"/>
  <c r="AG427" i="2"/>
  <c r="K428" i="2"/>
  <c r="L428" i="2" s="1"/>
  <c r="W428" i="2"/>
  <c r="X428" i="2"/>
  <c r="Y428" i="2"/>
  <c r="Z428" i="2"/>
  <c r="AF428" i="2"/>
  <c r="AG428" i="2"/>
  <c r="K429" i="2"/>
  <c r="L429" i="2" s="1"/>
  <c r="W429" i="2"/>
  <c r="X429" i="2"/>
  <c r="Y429" i="2"/>
  <c r="Z429" i="2"/>
  <c r="AF429" i="2"/>
  <c r="AG429" i="2"/>
  <c r="K430" i="2"/>
  <c r="L430" i="2" s="1"/>
  <c r="W430" i="2"/>
  <c r="X430" i="2"/>
  <c r="Y430" i="2"/>
  <c r="Z430" i="2"/>
  <c r="AF430" i="2"/>
  <c r="AG430" i="2"/>
  <c r="K431" i="2"/>
  <c r="L431" i="2" s="1"/>
  <c r="W431" i="2"/>
  <c r="X431" i="2"/>
  <c r="Y431" i="2"/>
  <c r="Z431" i="2"/>
  <c r="AN431" i="2" s="1"/>
  <c r="AF431" i="2"/>
  <c r="AG431" i="2"/>
  <c r="K432" i="2"/>
  <c r="L432" i="2" s="1"/>
  <c r="W432" i="2"/>
  <c r="X432" i="2"/>
  <c r="Y432" i="2"/>
  <c r="Z432" i="2"/>
  <c r="AN432" i="2" s="1"/>
  <c r="AF432" i="2"/>
  <c r="AG432" i="2"/>
  <c r="K433" i="2"/>
  <c r="L433" i="2" s="1"/>
  <c r="W433" i="2"/>
  <c r="X433" i="2"/>
  <c r="Y433" i="2"/>
  <c r="Z433" i="2"/>
  <c r="AN433" i="2" s="1"/>
  <c r="AF433" i="2"/>
  <c r="AG433" i="2"/>
  <c r="K434" i="2"/>
  <c r="L434" i="2" s="1"/>
  <c r="W434" i="2"/>
  <c r="X434" i="2"/>
  <c r="Y434" i="2"/>
  <c r="Z434" i="2"/>
  <c r="AF434" i="2"/>
  <c r="AG434" i="2"/>
  <c r="K435" i="2"/>
  <c r="L435" i="2" s="1"/>
  <c r="W435" i="2"/>
  <c r="X435" i="2"/>
  <c r="Y435" i="2"/>
  <c r="Z435" i="2"/>
  <c r="AF435" i="2"/>
  <c r="AG435" i="2"/>
  <c r="K436" i="2"/>
  <c r="L436" i="2" s="1"/>
  <c r="W436" i="2"/>
  <c r="X436" i="2"/>
  <c r="Y436" i="2"/>
  <c r="Z436" i="2"/>
  <c r="AF436" i="2"/>
  <c r="AG436" i="2"/>
  <c r="K437" i="2"/>
  <c r="L437" i="2" s="1"/>
  <c r="W437" i="2"/>
  <c r="X437" i="2"/>
  <c r="Y437" i="2"/>
  <c r="Z437" i="2"/>
  <c r="AF437" i="2"/>
  <c r="AG437" i="2"/>
  <c r="K438" i="2"/>
  <c r="L438" i="2" s="1"/>
  <c r="W438" i="2"/>
  <c r="X438" i="2"/>
  <c r="Y438" i="2"/>
  <c r="Z438" i="2"/>
  <c r="AF438" i="2"/>
  <c r="AG438" i="2"/>
  <c r="K439" i="2"/>
  <c r="L439" i="2" s="1"/>
  <c r="W439" i="2"/>
  <c r="X439" i="2"/>
  <c r="Y439" i="2"/>
  <c r="Z439" i="2"/>
  <c r="AF439" i="2"/>
  <c r="AG439" i="2"/>
  <c r="K440" i="2"/>
  <c r="L440" i="2" s="1"/>
  <c r="W440" i="2"/>
  <c r="X440" i="2"/>
  <c r="Y440" i="2"/>
  <c r="Z440" i="2"/>
  <c r="AN440" i="2" s="1"/>
  <c r="AF440" i="2"/>
  <c r="AG440" i="2"/>
  <c r="K441" i="2"/>
  <c r="L441" i="2" s="1"/>
  <c r="W441" i="2"/>
  <c r="X441" i="2"/>
  <c r="Y441" i="2"/>
  <c r="Z441" i="2"/>
  <c r="AF441" i="2"/>
  <c r="AG441" i="2"/>
  <c r="K442" i="2"/>
  <c r="L442" i="2" s="1"/>
  <c r="W442" i="2"/>
  <c r="X442" i="2"/>
  <c r="Y442" i="2"/>
  <c r="Z442" i="2"/>
  <c r="AN442" i="2" s="1"/>
  <c r="AF442" i="2"/>
  <c r="AG442" i="2"/>
  <c r="K443" i="2"/>
  <c r="L443" i="2" s="1"/>
  <c r="W443" i="2"/>
  <c r="X443" i="2"/>
  <c r="Y443" i="2"/>
  <c r="Z443" i="2"/>
  <c r="AF443" i="2"/>
  <c r="AG443" i="2"/>
  <c r="K444" i="2"/>
  <c r="L444" i="2" s="1"/>
  <c r="W444" i="2"/>
  <c r="X444" i="2"/>
  <c r="Y444" i="2"/>
  <c r="Z444" i="2"/>
  <c r="AN444" i="2" s="1"/>
  <c r="AF444" i="2"/>
  <c r="AG444" i="2"/>
  <c r="K445" i="2"/>
  <c r="L445" i="2" s="1"/>
  <c r="W445" i="2"/>
  <c r="X445" i="2"/>
  <c r="Y445" i="2"/>
  <c r="Z445" i="2"/>
  <c r="AF445" i="2"/>
  <c r="AG445" i="2"/>
  <c r="K446" i="2"/>
  <c r="L446" i="2" s="1"/>
  <c r="W446" i="2"/>
  <c r="X446" i="2"/>
  <c r="Y446" i="2"/>
  <c r="Z446" i="2"/>
  <c r="AF446" i="2"/>
  <c r="AG446" i="2"/>
  <c r="K447" i="2"/>
  <c r="L447" i="2" s="1"/>
  <c r="W447" i="2"/>
  <c r="X447" i="2"/>
  <c r="Y447" i="2"/>
  <c r="Z447" i="2"/>
  <c r="AN447" i="2" s="1"/>
  <c r="AF447" i="2"/>
  <c r="AG447" i="2"/>
  <c r="K448" i="2"/>
  <c r="L448" i="2" s="1"/>
  <c r="W448" i="2"/>
  <c r="X448" i="2"/>
  <c r="Y448" i="2"/>
  <c r="Z448" i="2"/>
  <c r="AN448" i="2" s="1"/>
  <c r="AF448" i="2"/>
  <c r="AG448" i="2"/>
  <c r="K449" i="2"/>
  <c r="L449" i="2" s="1"/>
  <c r="W449" i="2"/>
  <c r="X449" i="2"/>
  <c r="Y449" i="2"/>
  <c r="Z449" i="2"/>
  <c r="AF449" i="2"/>
  <c r="AG449" i="2"/>
  <c r="K450" i="2"/>
  <c r="L450" i="2" s="1"/>
  <c r="W450" i="2"/>
  <c r="X450" i="2"/>
  <c r="Y450" i="2"/>
  <c r="Z450" i="2"/>
  <c r="AF450" i="2"/>
  <c r="AG450" i="2"/>
  <c r="K451" i="2"/>
  <c r="L451" i="2" s="1"/>
  <c r="W451" i="2"/>
  <c r="X451" i="2"/>
  <c r="Y451" i="2"/>
  <c r="Z451" i="2"/>
  <c r="AF451" i="2"/>
  <c r="AG451" i="2"/>
  <c r="K452" i="2"/>
  <c r="L452" i="2" s="1"/>
  <c r="W452" i="2"/>
  <c r="X452" i="2"/>
  <c r="Y452" i="2"/>
  <c r="Z452" i="2"/>
  <c r="AN452" i="2" s="1"/>
  <c r="AF452" i="2"/>
  <c r="AG452" i="2"/>
  <c r="K453" i="2"/>
  <c r="L453" i="2" s="1"/>
  <c r="W453" i="2"/>
  <c r="X453" i="2"/>
  <c r="Y453" i="2"/>
  <c r="Z453" i="2"/>
  <c r="AF453" i="2"/>
  <c r="AG453" i="2"/>
  <c r="K454" i="2"/>
  <c r="L454" i="2" s="1"/>
  <c r="W454" i="2"/>
  <c r="X454" i="2"/>
  <c r="Y454" i="2"/>
  <c r="Z454" i="2"/>
  <c r="AF454" i="2"/>
  <c r="AG454" i="2"/>
  <c r="K455" i="2"/>
  <c r="L455" i="2" s="1"/>
  <c r="W455" i="2"/>
  <c r="X455" i="2"/>
  <c r="Y455" i="2"/>
  <c r="Z455" i="2"/>
  <c r="AF455" i="2"/>
  <c r="AG455" i="2"/>
  <c r="K456" i="2"/>
  <c r="L456" i="2" s="1"/>
  <c r="W456" i="2"/>
  <c r="X456" i="2"/>
  <c r="Y456" i="2"/>
  <c r="Z456" i="2"/>
  <c r="AN456" i="2" s="1"/>
  <c r="AF456" i="2"/>
  <c r="AG456" i="2"/>
  <c r="K457" i="2"/>
  <c r="L457" i="2" s="1"/>
  <c r="W457" i="2"/>
  <c r="X457" i="2"/>
  <c r="Y457" i="2"/>
  <c r="Z457" i="2"/>
  <c r="AN457" i="2" s="1"/>
  <c r="AF457" i="2"/>
  <c r="AG457" i="2"/>
  <c r="K458" i="2"/>
  <c r="L458" i="2" s="1"/>
  <c r="W458" i="2"/>
  <c r="X458" i="2"/>
  <c r="Y458" i="2"/>
  <c r="Z458" i="2"/>
  <c r="AN458" i="2" s="1"/>
  <c r="AF458" i="2"/>
  <c r="AG458" i="2"/>
  <c r="K459" i="2"/>
  <c r="L459" i="2" s="1"/>
  <c r="W459" i="2"/>
  <c r="X459" i="2"/>
  <c r="Y459" i="2"/>
  <c r="Z459" i="2"/>
  <c r="AF459" i="2"/>
  <c r="AG459" i="2"/>
  <c r="K460" i="2"/>
  <c r="L460" i="2" s="1"/>
  <c r="W460" i="2"/>
  <c r="X460" i="2"/>
  <c r="Y460" i="2"/>
  <c r="Z460" i="2"/>
  <c r="AF460" i="2"/>
  <c r="AG460" i="2"/>
  <c r="K461" i="2"/>
  <c r="L461" i="2" s="1"/>
  <c r="W461" i="2"/>
  <c r="X461" i="2"/>
  <c r="Y461" i="2"/>
  <c r="Z461" i="2"/>
  <c r="AF461" i="2"/>
  <c r="AG461" i="2"/>
  <c r="K462" i="2"/>
  <c r="L462" i="2" s="1"/>
  <c r="W462" i="2"/>
  <c r="X462" i="2"/>
  <c r="Y462" i="2"/>
  <c r="Z462" i="2"/>
  <c r="AF462" i="2"/>
  <c r="AG462" i="2"/>
  <c r="K463" i="2"/>
  <c r="L463" i="2" s="1"/>
  <c r="W463" i="2"/>
  <c r="X463" i="2"/>
  <c r="Y463" i="2"/>
  <c r="Z463" i="2"/>
  <c r="AN463" i="2" s="1"/>
  <c r="AF463" i="2"/>
  <c r="AG463" i="2"/>
  <c r="K464" i="2"/>
  <c r="L464" i="2" s="1"/>
  <c r="W464" i="2"/>
  <c r="X464" i="2"/>
  <c r="Y464" i="2"/>
  <c r="Z464" i="2"/>
  <c r="AF464" i="2"/>
  <c r="AG464" i="2"/>
  <c r="K465" i="2"/>
  <c r="L465" i="2" s="1"/>
  <c r="W465" i="2"/>
  <c r="X465" i="2"/>
  <c r="Y465" i="2"/>
  <c r="Z465" i="2"/>
  <c r="AF465" i="2"/>
  <c r="AG465" i="2"/>
  <c r="K466" i="2"/>
  <c r="L466" i="2" s="1"/>
  <c r="W466" i="2"/>
  <c r="X466" i="2"/>
  <c r="Y466" i="2"/>
  <c r="Z466" i="2"/>
  <c r="AF466" i="2"/>
  <c r="AG466" i="2"/>
  <c r="K467" i="2"/>
  <c r="L467" i="2" s="1"/>
  <c r="W467" i="2"/>
  <c r="X467" i="2"/>
  <c r="Y467" i="2"/>
  <c r="Z467" i="2"/>
  <c r="AF467" i="2"/>
  <c r="AG467" i="2"/>
  <c r="K468" i="2"/>
  <c r="L468" i="2" s="1"/>
  <c r="W468" i="2"/>
  <c r="X468" i="2"/>
  <c r="Y468" i="2"/>
  <c r="Z468" i="2"/>
  <c r="AN468" i="2" s="1"/>
  <c r="AF468" i="2"/>
  <c r="AG468" i="2"/>
  <c r="K469" i="2"/>
  <c r="L469" i="2" s="1"/>
  <c r="W469" i="2"/>
  <c r="X469" i="2"/>
  <c r="Y469" i="2"/>
  <c r="Z469" i="2"/>
  <c r="AF469" i="2"/>
  <c r="AG469" i="2"/>
  <c r="K470" i="2"/>
  <c r="L470" i="2" s="1"/>
  <c r="W470" i="2"/>
  <c r="X470" i="2"/>
  <c r="Y470" i="2"/>
  <c r="Z470" i="2"/>
  <c r="AF470" i="2"/>
  <c r="AG470" i="2"/>
  <c r="K471" i="2"/>
  <c r="L471" i="2" s="1"/>
  <c r="W471" i="2"/>
  <c r="X471" i="2"/>
  <c r="Y471" i="2"/>
  <c r="Z471" i="2"/>
  <c r="AF471" i="2"/>
  <c r="AG471" i="2"/>
  <c r="K472" i="2"/>
  <c r="L472" i="2" s="1"/>
  <c r="W472" i="2"/>
  <c r="X472" i="2"/>
  <c r="Y472" i="2"/>
  <c r="Z472" i="2"/>
  <c r="AN472" i="2" s="1"/>
  <c r="AF472" i="2"/>
  <c r="AG472" i="2"/>
  <c r="K473" i="2"/>
  <c r="L473" i="2" s="1"/>
  <c r="W473" i="2"/>
  <c r="X473" i="2"/>
  <c r="Y473" i="2"/>
  <c r="Z473" i="2"/>
  <c r="AN473" i="2" s="1"/>
  <c r="AF473" i="2"/>
  <c r="AG473" i="2"/>
  <c r="K474" i="2"/>
  <c r="L474" i="2" s="1"/>
  <c r="W474" i="2"/>
  <c r="X474" i="2"/>
  <c r="Y474" i="2"/>
  <c r="Z474" i="2"/>
  <c r="AN474" i="2" s="1"/>
  <c r="AF474" i="2"/>
  <c r="AG474" i="2"/>
  <c r="K475" i="2"/>
  <c r="L475" i="2" s="1"/>
  <c r="W475" i="2"/>
  <c r="X475" i="2"/>
  <c r="Y475" i="2"/>
  <c r="Z475" i="2"/>
  <c r="AF475" i="2"/>
  <c r="AG475" i="2"/>
  <c r="K476" i="2"/>
  <c r="L476" i="2" s="1"/>
  <c r="W476" i="2"/>
  <c r="X476" i="2"/>
  <c r="Y476" i="2"/>
  <c r="Z476" i="2"/>
  <c r="AF476" i="2"/>
  <c r="AG476" i="2"/>
  <c r="K477" i="2"/>
  <c r="L477" i="2" s="1"/>
  <c r="W477" i="2"/>
  <c r="X477" i="2"/>
  <c r="Y477" i="2"/>
  <c r="Z477" i="2"/>
  <c r="AF477" i="2"/>
  <c r="AG477" i="2"/>
  <c r="K478" i="2"/>
  <c r="L478" i="2" s="1"/>
  <c r="W478" i="2"/>
  <c r="X478" i="2"/>
  <c r="Y478" i="2"/>
  <c r="Z478" i="2"/>
  <c r="AF478" i="2"/>
  <c r="AG478" i="2"/>
  <c r="K479" i="2"/>
  <c r="L479" i="2" s="1"/>
  <c r="W479" i="2"/>
  <c r="X479" i="2"/>
  <c r="Y479" i="2"/>
  <c r="Z479" i="2"/>
  <c r="AF479" i="2"/>
  <c r="AG479" i="2"/>
  <c r="K480" i="2"/>
  <c r="L480" i="2" s="1"/>
  <c r="W480" i="2"/>
  <c r="X480" i="2"/>
  <c r="Y480" i="2"/>
  <c r="Z480" i="2"/>
  <c r="AF480" i="2"/>
  <c r="AG480" i="2"/>
  <c r="K481" i="2"/>
  <c r="L481" i="2" s="1"/>
  <c r="W481" i="2"/>
  <c r="X481" i="2"/>
  <c r="Y481" i="2"/>
  <c r="Z481" i="2"/>
  <c r="AN481" i="2" s="1"/>
  <c r="AF481" i="2"/>
  <c r="AG481" i="2"/>
  <c r="K482" i="2"/>
  <c r="L482" i="2" s="1"/>
  <c r="W482" i="2"/>
  <c r="X482" i="2"/>
  <c r="Y482" i="2"/>
  <c r="Z482" i="2"/>
  <c r="AN482" i="2" s="1"/>
  <c r="AF482" i="2"/>
  <c r="AG482" i="2"/>
  <c r="K483" i="2"/>
  <c r="L483" i="2" s="1"/>
  <c r="W483" i="2"/>
  <c r="X483" i="2"/>
  <c r="Y483" i="2"/>
  <c r="Z483" i="2"/>
  <c r="AF483" i="2"/>
  <c r="AG483" i="2"/>
  <c r="K484" i="2"/>
  <c r="L484" i="2" s="1"/>
  <c r="W484" i="2"/>
  <c r="X484" i="2"/>
  <c r="Y484" i="2"/>
  <c r="Z484" i="2"/>
  <c r="AF484" i="2"/>
  <c r="AG484" i="2"/>
  <c r="K485" i="2"/>
  <c r="L485" i="2" s="1"/>
  <c r="W485" i="2"/>
  <c r="X485" i="2"/>
  <c r="Y485" i="2"/>
  <c r="Z485" i="2"/>
  <c r="AF485" i="2"/>
  <c r="AG485" i="2"/>
  <c r="K486" i="2"/>
  <c r="L486" i="2" s="1"/>
  <c r="W486" i="2"/>
  <c r="X486" i="2"/>
  <c r="Y486" i="2"/>
  <c r="Z486" i="2"/>
  <c r="AF486" i="2"/>
  <c r="AG486" i="2"/>
  <c r="K487" i="2"/>
  <c r="L487" i="2" s="1"/>
  <c r="W487" i="2"/>
  <c r="X487" i="2"/>
  <c r="Y487" i="2"/>
  <c r="Z487" i="2"/>
  <c r="AN487" i="2" s="1"/>
  <c r="AF487" i="2"/>
  <c r="AG487" i="2"/>
  <c r="K488" i="2"/>
  <c r="L488" i="2" s="1"/>
  <c r="W488" i="2"/>
  <c r="X488" i="2"/>
  <c r="Y488" i="2"/>
  <c r="Z488" i="2"/>
  <c r="AN488" i="2" s="1"/>
  <c r="AF488" i="2"/>
  <c r="AG488" i="2"/>
  <c r="K489" i="2"/>
  <c r="L489" i="2" s="1"/>
  <c r="W489" i="2"/>
  <c r="X489" i="2"/>
  <c r="Y489" i="2"/>
  <c r="Z489" i="2"/>
  <c r="AN489" i="2" s="1"/>
  <c r="AF489" i="2"/>
  <c r="AG489" i="2"/>
  <c r="K490" i="2"/>
  <c r="L490" i="2" s="1"/>
  <c r="W490" i="2"/>
  <c r="X490" i="2"/>
  <c r="Y490" i="2"/>
  <c r="Z490" i="2"/>
  <c r="AF490" i="2"/>
  <c r="AG490" i="2"/>
  <c r="K491" i="2"/>
  <c r="L491" i="2" s="1"/>
  <c r="W491" i="2"/>
  <c r="X491" i="2"/>
  <c r="Y491" i="2"/>
  <c r="Z491" i="2"/>
  <c r="AF491" i="2"/>
  <c r="AG491" i="2"/>
  <c r="K492" i="2"/>
  <c r="L492" i="2" s="1"/>
  <c r="W492" i="2"/>
  <c r="X492" i="2"/>
  <c r="Y492" i="2"/>
  <c r="Z492" i="2"/>
  <c r="AF492" i="2"/>
  <c r="AG492" i="2"/>
  <c r="K493" i="2"/>
  <c r="L493" i="2" s="1"/>
  <c r="W493" i="2"/>
  <c r="X493" i="2"/>
  <c r="Y493" i="2"/>
  <c r="Z493" i="2"/>
  <c r="AF493" i="2"/>
  <c r="AG493" i="2"/>
  <c r="K494" i="2"/>
  <c r="L494" i="2" s="1"/>
  <c r="W494" i="2"/>
  <c r="X494" i="2"/>
  <c r="Y494" i="2"/>
  <c r="Z494" i="2"/>
  <c r="AN494" i="2" s="1"/>
  <c r="AF494" i="2"/>
  <c r="AG494" i="2"/>
  <c r="K495" i="2"/>
  <c r="L495" i="2" s="1"/>
  <c r="W495" i="2"/>
  <c r="X495" i="2"/>
  <c r="Y495" i="2"/>
  <c r="Z495" i="2"/>
  <c r="AF495" i="2"/>
  <c r="AG495" i="2"/>
  <c r="K496" i="2"/>
  <c r="L496" i="2" s="1"/>
  <c r="W496" i="2"/>
  <c r="X496" i="2"/>
  <c r="Y496" i="2"/>
  <c r="Z496" i="2"/>
  <c r="AN496" i="2" s="1"/>
  <c r="AF496" i="2"/>
  <c r="AG496" i="2"/>
  <c r="K497" i="2"/>
  <c r="L497" i="2" s="1"/>
  <c r="W497" i="2"/>
  <c r="X497" i="2"/>
  <c r="Y497" i="2"/>
  <c r="Z497" i="2"/>
  <c r="AF497" i="2"/>
  <c r="AG497" i="2"/>
  <c r="K498" i="2"/>
  <c r="L498" i="2" s="1"/>
  <c r="W498" i="2"/>
  <c r="X498" i="2"/>
  <c r="Y498" i="2"/>
  <c r="Z498" i="2"/>
  <c r="AN498" i="2" s="1"/>
  <c r="AF498" i="2"/>
  <c r="AG498" i="2"/>
  <c r="K499" i="2"/>
  <c r="L499" i="2" s="1"/>
  <c r="W499" i="2"/>
  <c r="X499" i="2"/>
  <c r="Y499" i="2"/>
  <c r="Z499" i="2"/>
  <c r="AF499" i="2"/>
  <c r="AG499" i="2"/>
  <c r="K500" i="2"/>
  <c r="L500" i="2" s="1"/>
  <c r="W500" i="2"/>
  <c r="X500" i="2"/>
  <c r="Y500" i="2"/>
  <c r="Z500" i="2"/>
  <c r="AN500" i="2" s="1"/>
  <c r="AF500" i="2"/>
  <c r="AG500" i="2"/>
  <c r="K501" i="2"/>
  <c r="L501" i="2" s="1"/>
  <c r="W501" i="2"/>
  <c r="X501" i="2"/>
  <c r="Y501" i="2"/>
  <c r="Z501" i="2"/>
  <c r="AN501" i="2" s="1"/>
  <c r="AF501" i="2"/>
  <c r="AG501" i="2"/>
  <c r="K502" i="2"/>
  <c r="L502" i="2" s="1"/>
  <c r="W502" i="2"/>
  <c r="X502" i="2"/>
  <c r="Y502" i="2"/>
  <c r="Z502" i="2"/>
  <c r="AF502" i="2"/>
  <c r="AG502" i="2"/>
  <c r="K503" i="2"/>
  <c r="L503" i="2" s="1"/>
  <c r="W503" i="2"/>
  <c r="X503" i="2"/>
  <c r="Y503" i="2"/>
  <c r="Z503" i="2"/>
  <c r="AN503" i="2" s="1"/>
  <c r="AF503" i="2"/>
  <c r="AG503" i="2"/>
  <c r="K504" i="2"/>
  <c r="L504" i="2" s="1"/>
  <c r="W504" i="2"/>
  <c r="X504" i="2"/>
  <c r="Y504" i="2"/>
  <c r="Z504" i="2"/>
  <c r="AN504" i="2" s="1"/>
  <c r="AF504" i="2"/>
  <c r="AG504" i="2"/>
  <c r="K505" i="2"/>
  <c r="L505" i="2" s="1"/>
  <c r="W505" i="2"/>
  <c r="X505" i="2"/>
  <c r="Y505" i="2"/>
  <c r="Z505" i="2"/>
  <c r="AN505" i="2" s="1"/>
  <c r="AF505" i="2"/>
  <c r="AG505" i="2"/>
  <c r="K506" i="2"/>
  <c r="L506" i="2" s="1"/>
  <c r="W506" i="2"/>
  <c r="X506" i="2"/>
  <c r="Y506" i="2"/>
  <c r="Z506" i="2"/>
  <c r="AF506" i="2"/>
  <c r="AG506" i="2"/>
  <c r="K507" i="2"/>
  <c r="L507" i="2" s="1"/>
  <c r="W507" i="2"/>
  <c r="X507" i="2"/>
  <c r="Y507" i="2"/>
  <c r="Z507" i="2"/>
  <c r="AF507" i="2"/>
  <c r="AG507" i="2"/>
  <c r="K508" i="2"/>
  <c r="L508" i="2" s="1"/>
  <c r="W508" i="2"/>
  <c r="X508" i="2"/>
  <c r="Y508" i="2"/>
  <c r="Z508" i="2"/>
  <c r="AN508" i="2" s="1"/>
  <c r="AF508" i="2"/>
  <c r="AG508" i="2"/>
  <c r="K509" i="2"/>
  <c r="L509" i="2" s="1"/>
  <c r="W509" i="2"/>
  <c r="X509" i="2"/>
  <c r="Y509" i="2"/>
  <c r="Z509" i="2"/>
  <c r="AN509" i="2" s="1"/>
  <c r="AF509" i="2"/>
  <c r="AG509" i="2"/>
  <c r="K510" i="2"/>
  <c r="L510" i="2" s="1"/>
  <c r="W510" i="2"/>
  <c r="X510" i="2"/>
  <c r="Y510" i="2"/>
  <c r="Z510" i="2"/>
  <c r="AF510" i="2"/>
  <c r="AG510" i="2"/>
  <c r="K511" i="2"/>
  <c r="L511" i="2" s="1"/>
  <c r="W511" i="2"/>
  <c r="X511" i="2"/>
  <c r="Y511" i="2"/>
  <c r="Z511" i="2"/>
  <c r="AN511" i="2" s="1"/>
  <c r="AF511" i="2"/>
  <c r="AG511" i="2"/>
  <c r="K512" i="2"/>
  <c r="L512" i="2" s="1"/>
  <c r="W512" i="2"/>
  <c r="X512" i="2"/>
  <c r="Y512" i="2"/>
  <c r="Z512" i="2"/>
  <c r="AN512" i="2" s="1"/>
  <c r="AF512" i="2"/>
  <c r="AG512" i="2"/>
  <c r="K513" i="2"/>
  <c r="L513" i="2" s="1"/>
  <c r="W513" i="2"/>
  <c r="X513" i="2"/>
  <c r="Y513" i="2"/>
  <c r="Z513" i="2"/>
  <c r="AN513" i="2" s="1"/>
  <c r="AF513" i="2"/>
  <c r="AG513" i="2"/>
  <c r="K514" i="2"/>
  <c r="L514" i="2" s="1"/>
  <c r="W514" i="2"/>
  <c r="X514" i="2"/>
  <c r="Y514" i="2"/>
  <c r="Z514" i="2"/>
  <c r="AF514" i="2"/>
  <c r="AG514" i="2"/>
  <c r="K515" i="2"/>
  <c r="L515" i="2" s="1"/>
  <c r="W515" i="2"/>
  <c r="X515" i="2"/>
  <c r="Y515" i="2"/>
  <c r="Z515" i="2"/>
  <c r="AF515" i="2"/>
  <c r="AG515" i="2"/>
  <c r="K516" i="2"/>
  <c r="L516" i="2" s="1"/>
  <c r="W516" i="2"/>
  <c r="X516" i="2"/>
  <c r="Y516" i="2"/>
  <c r="Z516" i="2"/>
  <c r="AF516" i="2"/>
  <c r="AG516" i="2"/>
  <c r="K517" i="2"/>
  <c r="L517" i="2" s="1"/>
  <c r="W517" i="2"/>
  <c r="X517" i="2"/>
  <c r="Y517" i="2"/>
  <c r="Z517" i="2"/>
  <c r="AF517" i="2"/>
  <c r="AG517" i="2"/>
  <c r="K518" i="2"/>
  <c r="L518" i="2" s="1"/>
  <c r="W518" i="2"/>
  <c r="X518" i="2"/>
  <c r="Y518" i="2"/>
  <c r="Z518" i="2"/>
  <c r="AN518" i="2" s="1"/>
  <c r="AF518" i="2"/>
  <c r="AG518" i="2"/>
  <c r="K519" i="2"/>
  <c r="L519" i="2" s="1"/>
  <c r="W519" i="2"/>
  <c r="X519" i="2"/>
  <c r="Y519" i="2"/>
  <c r="Z519" i="2"/>
  <c r="AF519" i="2"/>
  <c r="AG519" i="2"/>
  <c r="K520" i="2"/>
  <c r="L520" i="2" s="1"/>
  <c r="W520" i="2"/>
  <c r="X520" i="2"/>
  <c r="Y520" i="2"/>
  <c r="Z520" i="2"/>
  <c r="AF520" i="2"/>
  <c r="AG520" i="2"/>
  <c r="K521" i="2"/>
  <c r="L521" i="2" s="1"/>
  <c r="W521" i="2"/>
  <c r="X521" i="2"/>
  <c r="Y521" i="2"/>
  <c r="Z521" i="2"/>
  <c r="AF521" i="2"/>
  <c r="AG521" i="2"/>
  <c r="K522" i="2"/>
  <c r="L522" i="2" s="1"/>
  <c r="W522" i="2"/>
  <c r="X522" i="2"/>
  <c r="Y522" i="2"/>
  <c r="Z522" i="2"/>
  <c r="AF522" i="2"/>
  <c r="AG522" i="2"/>
  <c r="K523" i="2"/>
  <c r="L523" i="2" s="1"/>
  <c r="W523" i="2"/>
  <c r="X523" i="2"/>
  <c r="Y523" i="2"/>
  <c r="Z523" i="2"/>
  <c r="AN523" i="2" s="1"/>
  <c r="AF523" i="2"/>
  <c r="AG523" i="2"/>
  <c r="K524" i="2"/>
  <c r="L524" i="2" s="1"/>
  <c r="W524" i="2"/>
  <c r="X524" i="2"/>
  <c r="Y524" i="2"/>
  <c r="Z524" i="2"/>
  <c r="AF524" i="2"/>
  <c r="AG524" i="2"/>
  <c r="K525" i="2"/>
  <c r="L525" i="2" s="1"/>
  <c r="W525" i="2"/>
  <c r="X525" i="2"/>
  <c r="Y525" i="2"/>
  <c r="Z525" i="2"/>
  <c r="AN525" i="2" s="1"/>
  <c r="AF525" i="2"/>
  <c r="AG525" i="2"/>
  <c r="K526" i="2"/>
  <c r="L526" i="2" s="1"/>
  <c r="W526" i="2"/>
  <c r="X526" i="2"/>
  <c r="Y526" i="2"/>
  <c r="Z526" i="2"/>
  <c r="AN526" i="2" s="1"/>
  <c r="AF526" i="2"/>
  <c r="AG526" i="2"/>
  <c r="K527" i="2"/>
  <c r="L527" i="2" s="1"/>
  <c r="W527" i="2"/>
  <c r="X527" i="2"/>
  <c r="Y527" i="2"/>
  <c r="Z527" i="2"/>
  <c r="AN527" i="2" s="1"/>
  <c r="AF527" i="2"/>
  <c r="AG527" i="2"/>
  <c r="K528" i="2"/>
  <c r="L528" i="2" s="1"/>
  <c r="W528" i="2"/>
  <c r="X528" i="2"/>
  <c r="Y528" i="2"/>
  <c r="Z528" i="2"/>
  <c r="AN528" i="2" s="1"/>
  <c r="AF528" i="2"/>
  <c r="AG528" i="2"/>
  <c r="K529" i="2"/>
  <c r="L529" i="2" s="1"/>
  <c r="W529" i="2"/>
  <c r="X529" i="2"/>
  <c r="Y529" i="2"/>
  <c r="Z529" i="2"/>
  <c r="AF529" i="2"/>
  <c r="AG529" i="2"/>
  <c r="K530" i="2"/>
  <c r="L530" i="2" s="1"/>
  <c r="W530" i="2"/>
  <c r="X530" i="2"/>
  <c r="Y530" i="2"/>
  <c r="Z530" i="2"/>
  <c r="AN530" i="2" s="1"/>
  <c r="AF530" i="2"/>
  <c r="AG530" i="2"/>
  <c r="K531" i="2"/>
  <c r="L531" i="2" s="1"/>
  <c r="W531" i="2"/>
  <c r="X531" i="2"/>
  <c r="Y531" i="2"/>
  <c r="Z531" i="2"/>
  <c r="AN531" i="2" s="1"/>
  <c r="AF531" i="2"/>
  <c r="AG531" i="2"/>
  <c r="K532" i="2"/>
  <c r="L532" i="2" s="1"/>
  <c r="W532" i="2"/>
  <c r="X532" i="2"/>
  <c r="Y532" i="2"/>
  <c r="Z532" i="2"/>
  <c r="AN532" i="2" s="1"/>
  <c r="AF532" i="2"/>
  <c r="AG532" i="2"/>
  <c r="K533" i="2"/>
  <c r="L533" i="2" s="1"/>
  <c r="W533" i="2"/>
  <c r="X533" i="2"/>
  <c r="Y533" i="2"/>
  <c r="Z533" i="2"/>
  <c r="AF533" i="2"/>
  <c r="AG533" i="2"/>
  <c r="K534" i="2"/>
  <c r="L534" i="2" s="1"/>
  <c r="W534" i="2"/>
  <c r="X534" i="2"/>
  <c r="Y534" i="2"/>
  <c r="Z534" i="2"/>
  <c r="AN534" i="2" s="1"/>
  <c r="AF534" i="2"/>
  <c r="AG534" i="2"/>
  <c r="K535" i="2"/>
  <c r="L535" i="2" s="1"/>
  <c r="W535" i="2"/>
  <c r="X535" i="2"/>
  <c r="Y535" i="2"/>
  <c r="Z535" i="2"/>
  <c r="AN535" i="2" s="1"/>
  <c r="AF535" i="2"/>
  <c r="AG535" i="2"/>
  <c r="K536" i="2"/>
  <c r="L536" i="2" s="1"/>
  <c r="W536" i="2"/>
  <c r="X536" i="2"/>
  <c r="Y536" i="2"/>
  <c r="Z536" i="2"/>
  <c r="AN536" i="2" s="1"/>
  <c r="AF536" i="2"/>
  <c r="AG536" i="2"/>
  <c r="K537" i="2"/>
  <c r="L537" i="2" s="1"/>
  <c r="W537" i="2"/>
  <c r="X537" i="2"/>
  <c r="Y537" i="2"/>
  <c r="Z537" i="2"/>
  <c r="AN537" i="2" s="1"/>
  <c r="AF537" i="2"/>
  <c r="AG537" i="2"/>
  <c r="K538" i="2"/>
  <c r="L538" i="2" s="1"/>
  <c r="W538" i="2"/>
  <c r="X538" i="2"/>
  <c r="Y538" i="2"/>
  <c r="Z538" i="2"/>
  <c r="AN538" i="2" s="1"/>
  <c r="AF538" i="2"/>
  <c r="AG538" i="2"/>
  <c r="K539" i="2"/>
  <c r="L539" i="2" s="1"/>
  <c r="W539" i="2"/>
  <c r="X539" i="2"/>
  <c r="Y539" i="2"/>
  <c r="Z539" i="2"/>
  <c r="AN539" i="2" s="1"/>
  <c r="AF539" i="2"/>
  <c r="AG539" i="2"/>
  <c r="K540" i="2"/>
  <c r="L540" i="2" s="1"/>
  <c r="W540" i="2"/>
  <c r="X540" i="2"/>
  <c r="Y540" i="2"/>
  <c r="Z540" i="2"/>
  <c r="AN540" i="2" s="1"/>
  <c r="AF540" i="2"/>
  <c r="AG540" i="2"/>
  <c r="K541" i="2"/>
  <c r="L541" i="2" s="1"/>
  <c r="W541" i="2"/>
  <c r="X541" i="2"/>
  <c r="Y541" i="2"/>
  <c r="Z541" i="2"/>
  <c r="AF541" i="2"/>
  <c r="AG541" i="2"/>
  <c r="K542" i="2"/>
  <c r="L542" i="2" s="1"/>
  <c r="W542" i="2"/>
  <c r="X542" i="2"/>
  <c r="Y542" i="2"/>
  <c r="Z542" i="2"/>
  <c r="AF542" i="2"/>
  <c r="AG542" i="2"/>
  <c r="K543" i="2"/>
  <c r="L543" i="2" s="1"/>
  <c r="W543" i="2"/>
  <c r="X543" i="2"/>
  <c r="Y543" i="2"/>
  <c r="Z543" i="2"/>
  <c r="AN543" i="2" s="1"/>
  <c r="AF543" i="2"/>
  <c r="AG543" i="2"/>
  <c r="K544" i="2"/>
  <c r="L544" i="2" s="1"/>
  <c r="W544" i="2"/>
  <c r="X544" i="2"/>
  <c r="Y544" i="2"/>
  <c r="Z544" i="2"/>
  <c r="AN544" i="2" s="1"/>
  <c r="AF544" i="2"/>
  <c r="AG544" i="2"/>
  <c r="K545" i="2"/>
  <c r="L545" i="2" s="1"/>
  <c r="W545" i="2"/>
  <c r="X545" i="2"/>
  <c r="Y545" i="2"/>
  <c r="Z545" i="2"/>
  <c r="AN545" i="2" s="1"/>
  <c r="AF545" i="2"/>
  <c r="AG545" i="2"/>
  <c r="K546" i="2"/>
  <c r="L546" i="2" s="1"/>
  <c r="W546" i="2"/>
  <c r="X546" i="2"/>
  <c r="Y546" i="2"/>
  <c r="Z546" i="2"/>
  <c r="AF546" i="2"/>
  <c r="AG546" i="2"/>
  <c r="K547" i="2"/>
  <c r="L547" i="2" s="1"/>
  <c r="W547" i="2"/>
  <c r="X547" i="2"/>
  <c r="Y547" i="2"/>
  <c r="Z547" i="2"/>
  <c r="AN547" i="2" s="1"/>
  <c r="AF547" i="2"/>
  <c r="AG547" i="2"/>
  <c r="K548" i="2"/>
  <c r="L548" i="2" s="1"/>
  <c r="W548" i="2"/>
  <c r="X548" i="2"/>
  <c r="Y548" i="2"/>
  <c r="Z548" i="2"/>
  <c r="AN548" i="2" s="1"/>
  <c r="AF548" i="2"/>
  <c r="AG548" i="2"/>
  <c r="K549" i="2"/>
  <c r="L549" i="2" s="1"/>
  <c r="W549" i="2"/>
  <c r="X549" i="2"/>
  <c r="Y549" i="2"/>
  <c r="Z549" i="2"/>
  <c r="AN549" i="2" s="1"/>
  <c r="AF549" i="2"/>
  <c r="AG549" i="2"/>
  <c r="K550" i="2"/>
  <c r="L550" i="2" s="1"/>
  <c r="W550" i="2"/>
  <c r="X550" i="2"/>
  <c r="Y550" i="2"/>
  <c r="Z550" i="2"/>
  <c r="AF550" i="2"/>
  <c r="AG550" i="2"/>
  <c r="K551" i="2"/>
  <c r="L551" i="2" s="1"/>
  <c r="W551" i="2"/>
  <c r="X551" i="2"/>
  <c r="Y551" i="2"/>
  <c r="Z551" i="2"/>
  <c r="AF551" i="2"/>
  <c r="AG551" i="2"/>
  <c r="K552" i="2"/>
  <c r="L552" i="2" s="1"/>
  <c r="W552" i="2"/>
  <c r="X552" i="2"/>
  <c r="Y552" i="2"/>
  <c r="Z552" i="2"/>
  <c r="AN552" i="2" s="1"/>
  <c r="AF552" i="2"/>
  <c r="AG552" i="2"/>
  <c r="K553" i="2"/>
  <c r="L553" i="2" s="1"/>
  <c r="W553" i="2"/>
  <c r="X553" i="2"/>
  <c r="Y553" i="2"/>
  <c r="Z553" i="2"/>
  <c r="AF553" i="2"/>
  <c r="AG553" i="2"/>
  <c r="K554" i="2"/>
  <c r="L554" i="2" s="1"/>
  <c r="W554" i="2"/>
  <c r="X554" i="2"/>
  <c r="Y554" i="2"/>
  <c r="Z554" i="2"/>
  <c r="AN554" i="2" s="1"/>
  <c r="AF554" i="2"/>
  <c r="AG554" i="2"/>
  <c r="K555" i="2"/>
  <c r="L555" i="2" s="1"/>
  <c r="W555" i="2"/>
  <c r="X555" i="2"/>
  <c r="Y555" i="2"/>
  <c r="Z555" i="2"/>
  <c r="AF555" i="2"/>
  <c r="AG555" i="2"/>
  <c r="K556" i="2"/>
  <c r="L556" i="2" s="1"/>
  <c r="W556" i="2"/>
  <c r="X556" i="2"/>
  <c r="Y556" i="2"/>
  <c r="Z556" i="2"/>
  <c r="AN556" i="2" s="1"/>
  <c r="AF556" i="2"/>
  <c r="AG556" i="2"/>
  <c r="K557" i="2"/>
  <c r="L557" i="2" s="1"/>
  <c r="W557" i="2"/>
  <c r="X557" i="2"/>
  <c r="Y557" i="2"/>
  <c r="Z557" i="2"/>
  <c r="AN557" i="2" s="1"/>
  <c r="AF557" i="2"/>
  <c r="AG557" i="2"/>
  <c r="K558" i="2"/>
  <c r="L558" i="2" s="1"/>
  <c r="W558" i="2"/>
  <c r="X558" i="2"/>
  <c r="Y558" i="2"/>
  <c r="Z558" i="2"/>
  <c r="AF558" i="2"/>
  <c r="AG558" i="2"/>
  <c r="K559" i="2"/>
  <c r="L559" i="2" s="1"/>
  <c r="W559" i="2"/>
  <c r="X559" i="2"/>
  <c r="Y559" i="2"/>
  <c r="Z559" i="2"/>
  <c r="AF559" i="2"/>
  <c r="AG559" i="2"/>
  <c r="K560" i="2"/>
  <c r="L560" i="2" s="1"/>
  <c r="W560" i="2"/>
  <c r="X560" i="2"/>
  <c r="Y560" i="2"/>
  <c r="Z560" i="2"/>
  <c r="AN560" i="2" s="1"/>
  <c r="AF560" i="2"/>
  <c r="AG560" i="2"/>
  <c r="K561" i="2"/>
  <c r="L561" i="2" s="1"/>
  <c r="W561" i="2"/>
  <c r="X561" i="2"/>
  <c r="Y561" i="2"/>
  <c r="Z561" i="2"/>
  <c r="AN561" i="2" s="1"/>
  <c r="AF561" i="2"/>
  <c r="AG561" i="2"/>
  <c r="K562" i="2"/>
  <c r="L562" i="2" s="1"/>
  <c r="W562" i="2"/>
  <c r="X562" i="2"/>
  <c r="Y562" i="2"/>
  <c r="Z562" i="2"/>
  <c r="AF562" i="2"/>
  <c r="AG562" i="2"/>
  <c r="K563" i="2"/>
  <c r="L563" i="2" s="1"/>
  <c r="W563" i="2"/>
  <c r="X563" i="2"/>
  <c r="Y563" i="2"/>
  <c r="Z563" i="2"/>
  <c r="AN563" i="2" s="1"/>
  <c r="AF563" i="2"/>
  <c r="AG563" i="2"/>
  <c r="K564" i="2"/>
  <c r="L564" i="2" s="1"/>
  <c r="W564" i="2"/>
  <c r="X564" i="2"/>
  <c r="Y564" i="2"/>
  <c r="Z564" i="2"/>
  <c r="AF564" i="2"/>
  <c r="AG564" i="2"/>
  <c r="K565" i="2"/>
  <c r="L565" i="2" s="1"/>
  <c r="W565" i="2"/>
  <c r="X565" i="2"/>
  <c r="Y565" i="2"/>
  <c r="Z565" i="2"/>
  <c r="AN565" i="2" s="1"/>
  <c r="AF565" i="2"/>
  <c r="AG565" i="2"/>
  <c r="K566" i="2"/>
  <c r="L566" i="2" s="1"/>
  <c r="W566" i="2"/>
  <c r="X566" i="2"/>
  <c r="Y566" i="2"/>
  <c r="Z566" i="2"/>
  <c r="AN566" i="2" s="1"/>
  <c r="AF566" i="2"/>
  <c r="AG566" i="2"/>
  <c r="K567" i="2"/>
  <c r="L567" i="2" s="1"/>
  <c r="W567" i="2"/>
  <c r="X567" i="2"/>
  <c r="Y567" i="2"/>
  <c r="Z567" i="2"/>
  <c r="AF567" i="2"/>
  <c r="AG567" i="2"/>
  <c r="K568" i="2"/>
  <c r="L568" i="2" s="1"/>
  <c r="W568" i="2"/>
  <c r="X568" i="2"/>
  <c r="Y568" i="2"/>
  <c r="Z568" i="2"/>
  <c r="AF568" i="2"/>
  <c r="AG568" i="2"/>
  <c r="K569" i="2"/>
  <c r="L569" i="2" s="1"/>
  <c r="W569" i="2"/>
  <c r="X569" i="2"/>
  <c r="Y569" i="2"/>
  <c r="Z569" i="2"/>
  <c r="AF569" i="2"/>
  <c r="AG569" i="2"/>
  <c r="K570" i="2"/>
  <c r="L570" i="2" s="1"/>
  <c r="W570" i="2"/>
  <c r="X570" i="2"/>
  <c r="Y570" i="2"/>
  <c r="Z570" i="2"/>
  <c r="AF570" i="2"/>
  <c r="AG570" i="2"/>
  <c r="K571" i="2"/>
  <c r="L571" i="2" s="1"/>
  <c r="W571" i="2"/>
  <c r="X571" i="2"/>
  <c r="Y571" i="2"/>
  <c r="Z571" i="2"/>
  <c r="AF571" i="2"/>
  <c r="AG571" i="2"/>
  <c r="K572" i="2"/>
  <c r="L572" i="2" s="1"/>
  <c r="W572" i="2"/>
  <c r="X572" i="2"/>
  <c r="Y572" i="2"/>
  <c r="Z572" i="2"/>
  <c r="AN572" i="2" s="1"/>
  <c r="AF572" i="2"/>
  <c r="AG572" i="2"/>
  <c r="K573" i="2"/>
  <c r="L573" i="2" s="1"/>
  <c r="W573" i="2"/>
  <c r="X573" i="2"/>
  <c r="Y573" i="2"/>
  <c r="Z573" i="2"/>
  <c r="AN573" i="2" s="1"/>
  <c r="AF573" i="2"/>
  <c r="AG573" i="2"/>
  <c r="K574" i="2"/>
  <c r="L574" i="2" s="1"/>
  <c r="W574" i="2"/>
  <c r="X574" i="2"/>
  <c r="Y574" i="2"/>
  <c r="Z574" i="2"/>
  <c r="AF574" i="2"/>
  <c r="AG574" i="2"/>
  <c r="K575" i="2"/>
  <c r="L575" i="2" s="1"/>
  <c r="W575" i="2"/>
  <c r="X575" i="2"/>
  <c r="Y575" i="2"/>
  <c r="Z575" i="2"/>
  <c r="AN575" i="2" s="1"/>
  <c r="AF575" i="2"/>
  <c r="AG575" i="2"/>
  <c r="K576" i="2"/>
  <c r="L576" i="2" s="1"/>
  <c r="W576" i="2"/>
  <c r="X576" i="2"/>
  <c r="Y576" i="2"/>
  <c r="Z576" i="2"/>
  <c r="AF576" i="2"/>
  <c r="AG576" i="2"/>
  <c r="K577" i="2"/>
  <c r="L577" i="2" s="1"/>
  <c r="W577" i="2"/>
  <c r="X577" i="2"/>
  <c r="Y577" i="2"/>
  <c r="Z577" i="2"/>
  <c r="AF577" i="2"/>
  <c r="AG577" i="2"/>
  <c r="K578" i="2"/>
  <c r="L578" i="2" s="1"/>
  <c r="W578" i="2"/>
  <c r="X578" i="2"/>
  <c r="Y578" i="2"/>
  <c r="Z578" i="2"/>
  <c r="AN578" i="2" s="1"/>
  <c r="AF578" i="2"/>
  <c r="AG578" i="2"/>
  <c r="K579" i="2"/>
  <c r="L579" i="2" s="1"/>
  <c r="W579" i="2"/>
  <c r="X579" i="2"/>
  <c r="Y579" i="2"/>
  <c r="Z579" i="2"/>
  <c r="AN579" i="2" s="1"/>
  <c r="AF579" i="2"/>
  <c r="AG579" i="2"/>
  <c r="K580" i="2"/>
  <c r="L580" i="2" s="1"/>
  <c r="W580" i="2"/>
  <c r="X580" i="2"/>
  <c r="Y580" i="2"/>
  <c r="Z580" i="2"/>
  <c r="AN580" i="2" s="1"/>
  <c r="AF580" i="2"/>
  <c r="AG580" i="2"/>
  <c r="K581" i="2"/>
  <c r="L581" i="2" s="1"/>
  <c r="W581" i="2"/>
  <c r="X581" i="2"/>
  <c r="Y581" i="2"/>
  <c r="Z581" i="2"/>
  <c r="AN581" i="2" s="1"/>
  <c r="AF581" i="2"/>
  <c r="AG581" i="2"/>
  <c r="K582" i="2"/>
  <c r="L582" i="2" s="1"/>
  <c r="W582" i="2"/>
  <c r="X582" i="2"/>
  <c r="Y582" i="2"/>
  <c r="Z582" i="2"/>
  <c r="AF582" i="2"/>
  <c r="AG582" i="2"/>
  <c r="K583" i="2"/>
  <c r="L583" i="2" s="1"/>
  <c r="W583" i="2"/>
  <c r="X583" i="2"/>
  <c r="Y583" i="2"/>
  <c r="Z583" i="2"/>
  <c r="AN583" i="2" s="1"/>
  <c r="AF583" i="2"/>
  <c r="AG583" i="2"/>
  <c r="K584" i="2"/>
  <c r="L584" i="2" s="1"/>
  <c r="W584" i="2"/>
  <c r="X584" i="2"/>
  <c r="Y584" i="2"/>
  <c r="Z584" i="2"/>
  <c r="AF584" i="2"/>
  <c r="AG584" i="2"/>
  <c r="K585" i="2"/>
  <c r="L585" i="2" s="1"/>
  <c r="W585" i="2"/>
  <c r="X585" i="2"/>
  <c r="Y585" i="2"/>
  <c r="Z585" i="2"/>
  <c r="AF585" i="2"/>
  <c r="AG585" i="2"/>
  <c r="K586" i="2"/>
  <c r="L586" i="2" s="1"/>
  <c r="W586" i="2"/>
  <c r="X586" i="2"/>
  <c r="Y586" i="2"/>
  <c r="Z586" i="2"/>
  <c r="AN586" i="2" s="1"/>
  <c r="AF586" i="2"/>
  <c r="AG586" i="2"/>
  <c r="K587" i="2"/>
  <c r="L587" i="2" s="1"/>
  <c r="W587" i="2"/>
  <c r="X587" i="2"/>
  <c r="Y587" i="2"/>
  <c r="Z587" i="2"/>
  <c r="AN587" i="2" s="1"/>
  <c r="AF587" i="2"/>
  <c r="AG587" i="2"/>
  <c r="K588" i="2"/>
  <c r="L588" i="2" s="1"/>
  <c r="W588" i="2"/>
  <c r="X588" i="2"/>
  <c r="Y588" i="2"/>
  <c r="Z588" i="2"/>
  <c r="AN588" i="2" s="1"/>
  <c r="AF588" i="2"/>
  <c r="AG588" i="2"/>
  <c r="K589" i="2"/>
  <c r="L589" i="2" s="1"/>
  <c r="W589" i="2"/>
  <c r="X589" i="2"/>
  <c r="Y589" i="2"/>
  <c r="Z589" i="2"/>
  <c r="AN589" i="2" s="1"/>
  <c r="AF589" i="2"/>
  <c r="AG589" i="2"/>
  <c r="K590" i="2"/>
  <c r="L590" i="2" s="1"/>
  <c r="W590" i="2"/>
  <c r="X590" i="2"/>
  <c r="Y590" i="2"/>
  <c r="Z590" i="2"/>
  <c r="AN590" i="2" s="1"/>
  <c r="AF590" i="2"/>
  <c r="AG590" i="2"/>
  <c r="K591" i="2"/>
  <c r="L591" i="2" s="1"/>
  <c r="W591" i="2"/>
  <c r="X591" i="2"/>
  <c r="Y591" i="2"/>
  <c r="Z591" i="2"/>
  <c r="AN591" i="2" s="1"/>
  <c r="AF591" i="2"/>
  <c r="AG591" i="2"/>
  <c r="K592" i="2"/>
  <c r="L592" i="2" s="1"/>
  <c r="W592" i="2"/>
  <c r="X592" i="2"/>
  <c r="Y592" i="2"/>
  <c r="Z592" i="2"/>
  <c r="AF592" i="2"/>
  <c r="AG592" i="2"/>
  <c r="K593" i="2"/>
  <c r="L593" i="2" s="1"/>
  <c r="W593" i="2"/>
  <c r="X593" i="2"/>
  <c r="Y593" i="2"/>
  <c r="Z593" i="2"/>
  <c r="AF593" i="2"/>
  <c r="AG593" i="2"/>
  <c r="K594" i="2"/>
  <c r="L594" i="2" s="1"/>
  <c r="W594" i="2"/>
  <c r="X594" i="2"/>
  <c r="Y594" i="2"/>
  <c r="Z594" i="2"/>
  <c r="AF594" i="2"/>
  <c r="AG594" i="2"/>
  <c r="K595" i="2"/>
  <c r="L595" i="2" s="1"/>
  <c r="W595" i="2"/>
  <c r="X595" i="2"/>
  <c r="Y595" i="2"/>
  <c r="Z595" i="2"/>
  <c r="AN595" i="2" s="1"/>
  <c r="AF595" i="2"/>
  <c r="AG595" i="2"/>
  <c r="K596" i="2"/>
  <c r="L596" i="2" s="1"/>
  <c r="W596" i="2"/>
  <c r="X596" i="2"/>
  <c r="Y596" i="2"/>
  <c r="Z596" i="2"/>
  <c r="AN596" i="2" s="1"/>
  <c r="AF596" i="2"/>
  <c r="AG596" i="2"/>
  <c r="K597" i="2"/>
  <c r="L597" i="2" s="1"/>
  <c r="W597" i="2"/>
  <c r="X597" i="2"/>
  <c r="Y597" i="2"/>
  <c r="Z597" i="2"/>
  <c r="AN597" i="2" s="1"/>
  <c r="AF597" i="2"/>
  <c r="AG597" i="2"/>
  <c r="K598" i="2"/>
  <c r="L598" i="2" s="1"/>
  <c r="W598" i="2"/>
  <c r="X598" i="2"/>
  <c r="Y598" i="2"/>
  <c r="Z598" i="2"/>
  <c r="AN598" i="2" s="1"/>
  <c r="AF598" i="2"/>
  <c r="AG598" i="2"/>
  <c r="K599" i="2"/>
  <c r="L599" i="2" s="1"/>
  <c r="W599" i="2"/>
  <c r="X599" i="2"/>
  <c r="Y599" i="2"/>
  <c r="Z599" i="2"/>
  <c r="AN599" i="2" s="1"/>
  <c r="AF599" i="2"/>
  <c r="AG599" i="2"/>
  <c r="K600" i="2"/>
  <c r="L600" i="2" s="1"/>
  <c r="W600" i="2"/>
  <c r="X600" i="2"/>
  <c r="Y600" i="2"/>
  <c r="Z600" i="2"/>
  <c r="AN600" i="2" s="1"/>
  <c r="AF600" i="2"/>
  <c r="AG600" i="2"/>
  <c r="K601" i="2"/>
  <c r="L601" i="2" s="1"/>
  <c r="W601" i="2"/>
  <c r="X601" i="2"/>
  <c r="Y601" i="2"/>
  <c r="Z601" i="2"/>
  <c r="AF601" i="2"/>
  <c r="AG601" i="2"/>
  <c r="K602" i="2"/>
  <c r="L602" i="2" s="1"/>
  <c r="W602" i="2"/>
  <c r="X602" i="2"/>
  <c r="Y602" i="2"/>
  <c r="Z602" i="2"/>
  <c r="AF602" i="2"/>
  <c r="AG602" i="2"/>
  <c r="K603" i="2"/>
  <c r="L603" i="2" s="1"/>
  <c r="W603" i="2"/>
  <c r="X603" i="2"/>
  <c r="Y603" i="2"/>
  <c r="Z603" i="2"/>
  <c r="AF603" i="2"/>
  <c r="AG603" i="2"/>
  <c r="K604" i="2"/>
  <c r="L604" i="2" s="1"/>
  <c r="W604" i="2"/>
  <c r="X604" i="2"/>
  <c r="Y604" i="2"/>
  <c r="Z604" i="2"/>
  <c r="AN604" i="2" s="1"/>
  <c r="AF604" i="2"/>
  <c r="AG604" i="2"/>
  <c r="K605" i="2"/>
  <c r="L605" i="2" s="1"/>
  <c r="W605" i="2"/>
  <c r="X605" i="2"/>
  <c r="Y605" i="2"/>
  <c r="Z605" i="2"/>
  <c r="AN605" i="2" s="1"/>
  <c r="AF605" i="2"/>
  <c r="AG605" i="2"/>
  <c r="K606" i="2"/>
  <c r="L606" i="2" s="1"/>
  <c r="W606" i="2"/>
  <c r="X606" i="2"/>
  <c r="Y606" i="2"/>
  <c r="Z606" i="2"/>
  <c r="AN606" i="2" s="1"/>
  <c r="AF606" i="2"/>
  <c r="AG606" i="2"/>
  <c r="K607" i="2"/>
  <c r="L607" i="2" s="1"/>
  <c r="W607" i="2"/>
  <c r="X607" i="2"/>
  <c r="Y607" i="2"/>
  <c r="Z607" i="2"/>
  <c r="AF607" i="2"/>
  <c r="AG607" i="2"/>
  <c r="K608" i="2"/>
  <c r="L608" i="2" s="1"/>
  <c r="W608" i="2"/>
  <c r="X608" i="2"/>
  <c r="Y608" i="2"/>
  <c r="Z608" i="2"/>
  <c r="AN608" i="2" s="1"/>
  <c r="AF608" i="2"/>
  <c r="AG608" i="2"/>
  <c r="K609" i="2"/>
  <c r="L609" i="2" s="1"/>
  <c r="W609" i="2"/>
  <c r="X609" i="2"/>
  <c r="Y609" i="2"/>
  <c r="Z609" i="2"/>
  <c r="AF609" i="2"/>
  <c r="AG609" i="2"/>
  <c r="K610" i="2"/>
  <c r="L610" i="2" s="1"/>
  <c r="W610" i="2"/>
  <c r="X610" i="2"/>
  <c r="Y610" i="2"/>
  <c r="Z610" i="2"/>
  <c r="AF610" i="2"/>
  <c r="AG610" i="2"/>
  <c r="K611" i="2"/>
  <c r="L611" i="2" s="1"/>
  <c r="W611" i="2"/>
  <c r="X611" i="2"/>
  <c r="Y611" i="2"/>
  <c r="Z611" i="2"/>
  <c r="AN611" i="2" s="1"/>
  <c r="AF611" i="2"/>
  <c r="AG611" i="2"/>
  <c r="K612" i="2"/>
  <c r="L612" i="2" s="1"/>
  <c r="W612" i="2"/>
  <c r="X612" i="2"/>
  <c r="Y612" i="2"/>
  <c r="Z612" i="2"/>
  <c r="AN612" i="2" s="1"/>
  <c r="AF612" i="2"/>
  <c r="AG612" i="2"/>
  <c r="K613" i="2"/>
  <c r="L613" i="2" s="1"/>
  <c r="W613" i="2"/>
  <c r="X613" i="2"/>
  <c r="Y613" i="2"/>
  <c r="Z613" i="2"/>
  <c r="AN613" i="2" s="1"/>
  <c r="AF613" i="2"/>
  <c r="AG613" i="2"/>
  <c r="K614" i="2"/>
  <c r="L614" i="2" s="1"/>
  <c r="W614" i="2"/>
  <c r="X614" i="2"/>
  <c r="Y614" i="2"/>
  <c r="Z614" i="2"/>
  <c r="AN614" i="2" s="1"/>
  <c r="AF614" i="2"/>
  <c r="AG614" i="2"/>
  <c r="K615" i="2"/>
  <c r="L615" i="2" s="1"/>
  <c r="W615" i="2"/>
  <c r="X615" i="2"/>
  <c r="Y615" i="2"/>
  <c r="Z615" i="2"/>
  <c r="AF615" i="2"/>
  <c r="AG615" i="2"/>
  <c r="K616" i="2"/>
  <c r="L616" i="2" s="1"/>
  <c r="W616" i="2"/>
  <c r="X616" i="2"/>
  <c r="Y616" i="2"/>
  <c r="Z616" i="2"/>
  <c r="AN616" i="2" s="1"/>
  <c r="AF616" i="2"/>
  <c r="AG616" i="2"/>
  <c r="K617" i="2"/>
  <c r="L617" i="2" s="1"/>
  <c r="W617" i="2"/>
  <c r="X617" i="2"/>
  <c r="Y617" i="2"/>
  <c r="Z617" i="2"/>
  <c r="AN617" i="2" s="1"/>
  <c r="AF617" i="2"/>
  <c r="AG617" i="2"/>
  <c r="K618" i="2"/>
  <c r="L618" i="2" s="1"/>
  <c r="W618" i="2"/>
  <c r="X618" i="2"/>
  <c r="Y618" i="2"/>
  <c r="Z618" i="2"/>
  <c r="AF618" i="2"/>
  <c r="AG618" i="2"/>
  <c r="K619" i="2"/>
  <c r="L619" i="2" s="1"/>
  <c r="W619" i="2"/>
  <c r="X619" i="2"/>
  <c r="Y619" i="2"/>
  <c r="Z619" i="2"/>
  <c r="AN619" i="2" s="1"/>
  <c r="AF619" i="2"/>
  <c r="AG619" i="2"/>
  <c r="K620" i="2"/>
  <c r="L620" i="2" s="1"/>
  <c r="W620" i="2"/>
  <c r="X620" i="2"/>
  <c r="Y620" i="2"/>
  <c r="Z620" i="2"/>
  <c r="AN620" i="2" s="1"/>
  <c r="AF620" i="2"/>
  <c r="AG620" i="2"/>
  <c r="K621" i="2"/>
  <c r="L621" i="2" s="1"/>
  <c r="W621" i="2"/>
  <c r="X621" i="2"/>
  <c r="Y621" i="2"/>
  <c r="Z621" i="2"/>
  <c r="AF621" i="2"/>
  <c r="AG621" i="2"/>
  <c r="K622" i="2"/>
  <c r="L622" i="2" s="1"/>
  <c r="W622" i="2"/>
  <c r="X622" i="2"/>
  <c r="Y622" i="2"/>
  <c r="Z622" i="2"/>
  <c r="AF622" i="2"/>
  <c r="AG622" i="2"/>
  <c r="K623" i="2"/>
  <c r="L623" i="2" s="1"/>
  <c r="W623" i="2"/>
  <c r="X623" i="2"/>
  <c r="Y623" i="2"/>
  <c r="Z623" i="2"/>
  <c r="AN623" i="2" s="1"/>
  <c r="AF623" i="2"/>
  <c r="AG623" i="2"/>
  <c r="K624" i="2"/>
  <c r="L624" i="2" s="1"/>
  <c r="W624" i="2"/>
  <c r="X624" i="2"/>
  <c r="Y624" i="2"/>
  <c r="Z624" i="2"/>
  <c r="AN624" i="2" s="1"/>
  <c r="AF624" i="2"/>
  <c r="AG624" i="2"/>
  <c r="K625" i="2"/>
  <c r="L625" i="2" s="1"/>
  <c r="W625" i="2"/>
  <c r="X625" i="2"/>
  <c r="Y625" i="2"/>
  <c r="Z625" i="2"/>
  <c r="AF625" i="2"/>
  <c r="AG625" i="2"/>
  <c r="K626" i="2"/>
  <c r="L626" i="2" s="1"/>
  <c r="W626" i="2"/>
  <c r="X626" i="2"/>
  <c r="Y626" i="2"/>
  <c r="Z626" i="2"/>
  <c r="AN626" i="2" s="1"/>
  <c r="AF626" i="2"/>
  <c r="AG626" i="2"/>
  <c r="K627" i="2"/>
  <c r="L627" i="2" s="1"/>
  <c r="W627" i="2"/>
  <c r="X627" i="2"/>
  <c r="Y627" i="2"/>
  <c r="Z627" i="2"/>
  <c r="AN627" i="2" s="1"/>
  <c r="AF627" i="2"/>
  <c r="AG627" i="2"/>
  <c r="K628" i="2"/>
  <c r="L628" i="2" s="1"/>
  <c r="W628" i="2"/>
  <c r="X628" i="2"/>
  <c r="Y628" i="2"/>
  <c r="Z628" i="2"/>
  <c r="AN628" i="2" s="1"/>
  <c r="AF628" i="2"/>
  <c r="AG628" i="2"/>
  <c r="K629" i="2"/>
  <c r="L629" i="2" s="1"/>
  <c r="W629" i="2"/>
  <c r="X629" i="2"/>
  <c r="Y629" i="2"/>
  <c r="Z629" i="2"/>
  <c r="AN629" i="2" s="1"/>
  <c r="AF629" i="2"/>
  <c r="AG629" i="2"/>
  <c r="K630" i="2"/>
  <c r="L630" i="2" s="1"/>
  <c r="W630" i="2"/>
  <c r="X630" i="2"/>
  <c r="Y630" i="2"/>
  <c r="Z630" i="2"/>
  <c r="AN630" i="2" s="1"/>
  <c r="AF630" i="2"/>
  <c r="AG630" i="2"/>
  <c r="K631" i="2"/>
  <c r="L631" i="2" s="1"/>
  <c r="W631" i="2"/>
  <c r="X631" i="2"/>
  <c r="Y631" i="2"/>
  <c r="Z631" i="2"/>
  <c r="AF631" i="2"/>
  <c r="AG631" i="2"/>
  <c r="K632" i="2"/>
  <c r="L632" i="2" s="1"/>
  <c r="W632" i="2"/>
  <c r="X632" i="2"/>
  <c r="Y632" i="2"/>
  <c r="Z632" i="2"/>
  <c r="AN632" i="2" s="1"/>
  <c r="AF632" i="2"/>
  <c r="AG632" i="2"/>
  <c r="K633" i="2"/>
  <c r="L633" i="2" s="1"/>
  <c r="W633" i="2"/>
  <c r="X633" i="2"/>
  <c r="Y633" i="2"/>
  <c r="Z633" i="2"/>
  <c r="AF633" i="2"/>
  <c r="AG633" i="2"/>
  <c r="K634" i="2"/>
  <c r="L634" i="2" s="1"/>
  <c r="W634" i="2"/>
  <c r="X634" i="2"/>
  <c r="Y634" i="2"/>
  <c r="Z634" i="2"/>
  <c r="AN634" i="2" s="1"/>
  <c r="AF634" i="2"/>
  <c r="AG634" i="2"/>
  <c r="K635" i="2"/>
  <c r="L635" i="2" s="1"/>
  <c r="W635" i="2"/>
  <c r="X635" i="2"/>
  <c r="Y635" i="2"/>
  <c r="Z635" i="2"/>
  <c r="AN635" i="2" s="1"/>
  <c r="AF635" i="2"/>
  <c r="AG635" i="2"/>
  <c r="K636" i="2"/>
  <c r="L636" i="2" s="1"/>
  <c r="W636" i="2"/>
  <c r="X636" i="2"/>
  <c r="Y636" i="2"/>
  <c r="Z636" i="2"/>
  <c r="AN636" i="2" s="1"/>
  <c r="AF636" i="2"/>
  <c r="AG636" i="2"/>
  <c r="K637" i="2"/>
  <c r="L637" i="2" s="1"/>
  <c r="W637" i="2"/>
  <c r="X637" i="2"/>
  <c r="Y637" i="2"/>
  <c r="Z637" i="2"/>
  <c r="AN637" i="2" s="1"/>
  <c r="AF637" i="2"/>
  <c r="AG637" i="2"/>
  <c r="K638" i="2"/>
  <c r="L638" i="2" s="1"/>
  <c r="W638" i="2"/>
  <c r="X638" i="2"/>
  <c r="Y638" i="2"/>
  <c r="Z638" i="2"/>
  <c r="AF638" i="2"/>
  <c r="AG638" i="2"/>
  <c r="K639" i="2"/>
  <c r="L639" i="2" s="1"/>
  <c r="W639" i="2"/>
  <c r="X639" i="2"/>
  <c r="Y639" i="2"/>
  <c r="Z639" i="2"/>
  <c r="AF639" i="2"/>
  <c r="AG639" i="2"/>
  <c r="K640" i="2"/>
  <c r="L640" i="2" s="1"/>
  <c r="W640" i="2"/>
  <c r="X640" i="2"/>
  <c r="Y640" i="2"/>
  <c r="Z640" i="2"/>
  <c r="AF640" i="2"/>
  <c r="AG640" i="2"/>
  <c r="K641" i="2"/>
  <c r="L641" i="2" s="1"/>
  <c r="W641" i="2"/>
  <c r="X641" i="2"/>
  <c r="Y641" i="2"/>
  <c r="Z641" i="2"/>
  <c r="AF641" i="2"/>
  <c r="AG641" i="2"/>
  <c r="K642" i="2"/>
  <c r="L642" i="2" s="1"/>
  <c r="W642" i="2"/>
  <c r="X642" i="2"/>
  <c r="Y642" i="2"/>
  <c r="Z642" i="2"/>
  <c r="AN642" i="2" s="1"/>
  <c r="AF642" i="2"/>
  <c r="AG642" i="2"/>
  <c r="K643" i="2"/>
  <c r="L643" i="2" s="1"/>
  <c r="W643" i="2"/>
  <c r="X643" i="2"/>
  <c r="Y643" i="2"/>
  <c r="Z643" i="2"/>
  <c r="AN643" i="2" s="1"/>
  <c r="AF643" i="2"/>
  <c r="AG643" i="2"/>
  <c r="K644" i="2"/>
  <c r="L644" i="2" s="1"/>
  <c r="W644" i="2"/>
  <c r="X644" i="2"/>
  <c r="Y644" i="2"/>
  <c r="Z644" i="2"/>
  <c r="AN644" i="2" s="1"/>
  <c r="AF644" i="2"/>
  <c r="AG644" i="2"/>
  <c r="K645" i="2"/>
  <c r="L645" i="2" s="1"/>
  <c r="W645" i="2"/>
  <c r="X645" i="2"/>
  <c r="Y645" i="2"/>
  <c r="Z645" i="2"/>
  <c r="AN645" i="2" s="1"/>
  <c r="AF645" i="2"/>
  <c r="AG645" i="2"/>
  <c r="K646" i="2"/>
  <c r="L646" i="2" s="1"/>
  <c r="W646" i="2"/>
  <c r="X646" i="2"/>
  <c r="Y646" i="2"/>
  <c r="Z646" i="2"/>
  <c r="AN646" i="2" s="1"/>
  <c r="AF646" i="2"/>
  <c r="AG646" i="2"/>
  <c r="K647" i="2"/>
  <c r="L647" i="2" s="1"/>
  <c r="W647" i="2"/>
  <c r="X647" i="2"/>
  <c r="Y647" i="2"/>
  <c r="Z647" i="2"/>
  <c r="AF647" i="2"/>
  <c r="AG647" i="2"/>
  <c r="K648" i="2"/>
  <c r="L648" i="2" s="1"/>
  <c r="W648" i="2"/>
  <c r="X648" i="2"/>
  <c r="Y648" i="2"/>
  <c r="Z648" i="2"/>
  <c r="AN648" i="2" s="1"/>
  <c r="AF648" i="2"/>
  <c r="AG648" i="2"/>
  <c r="K649" i="2"/>
  <c r="L649" i="2" s="1"/>
  <c r="W649" i="2"/>
  <c r="X649" i="2"/>
  <c r="Y649" i="2"/>
  <c r="Z649" i="2"/>
  <c r="AF649" i="2"/>
  <c r="AG649" i="2"/>
  <c r="K650" i="2"/>
  <c r="L650" i="2" s="1"/>
  <c r="W650" i="2"/>
  <c r="X650" i="2"/>
  <c r="Y650" i="2"/>
  <c r="Z650" i="2"/>
  <c r="AF650" i="2"/>
  <c r="AG650" i="2"/>
  <c r="K651" i="2"/>
  <c r="L651" i="2" s="1"/>
  <c r="W651" i="2"/>
  <c r="X651" i="2"/>
  <c r="Y651" i="2"/>
  <c r="Z651" i="2"/>
  <c r="AN651" i="2" s="1"/>
  <c r="AF651" i="2"/>
  <c r="AG651" i="2"/>
  <c r="K652" i="2"/>
  <c r="L652" i="2" s="1"/>
  <c r="W652" i="2"/>
  <c r="X652" i="2"/>
  <c r="Y652" i="2"/>
  <c r="Z652" i="2"/>
  <c r="AN652" i="2" s="1"/>
  <c r="AF652" i="2"/>
  <c r="AG652" i="2"/>
  <c r="K653" i="2"/>
  <c r="L653" i="2" s="1"/>
  <c r="W653" i="2"/>
  <c r="X653" i="2"/>
  <c r="Y653" i="2"/>
  <c r="Z653" i="2"/>
  <c r="AN653" i="2" s="1"/>
  <c r="AF653" i="2"/>
  <c r="AG653" i="2"/>
  <c r="K654" i="2"/>
  <c r="L654" i="2" s="1"/>
  <c r="W654" i="2"/>
  <c r="X654" i="2"/>
  <c r="Y654" i="2"/>
  <c r="Z654" i="2"/>
  <c r="AF654" i="2"/>
  <c r="AG654" i="2"/>
  <c r="K655" i="2"/>
  <c r="L655" i="2" s="1"/>
  <c r="W655" i="2"/>
  <c r="X655" i="2"/>
  <c r="Y655" i="2"/>
  <c r="Z655" i="2"/>
  <c r="AF655" i="2"/>
  <c r="AG655" i="2"/>
  <c r="K656" i="2"/>
  <c r="L656" i="2" s="1"/>
  <c r="W656" i="2"/>
  <c r="X656" i="2"/>
  <c r="Y656" i="2"/>
  <c r="Z656" i="2"/>
  <c r="AF656" i="2"/>
  <c r="AG656" i="2"/>
  <c r="K657" i="2"/>
  <c r="L657" i="2" s="1"/>
  <c r="W657" i="2"/>
  <c r="X657" i="2"/>
  <c r="Y657" i="2"/>
  <c r="Z657" i="2"/>
  <c r="AF657" i="2"/>
  <c r="AG657" i="2"/>
  <c r="K658" i="2"/>
  <c r="L658" i="2" s="1"/>
  <c r="W658" i="2"/>
  <c r="X658" i="2"/>
  <c r="Y658" i="2"/>
  <c r="Z658" i="2"/>
  <c r="AF658" i="2"/>
  <c r="AG658" i="2"/>
  <c r="K659" i="2"/>
  <c r="L659" i="2" s="1"/>
  <c r="W659" i="2"/>
  <c r="X659" i="2"/>
  <c r="Y659" i="2"/>
  <c r="Z659" i="2"/>
  <c r="AN659" i="2" s="1"/>
  <c r="AF659" i="2"/>
  <c r="AG659" i="2"/>
  <c r="K660" i="2"/>
  <c r="L660" i="2" s="1"/>
  <c r="W660" i="2"/>
  <c r="X660" i="2"/>
  <c r="Y660" i="2"/>
  <c r="Z660" i="2"/>
  <c r="AN660" i="2" s="1"/>
  <c r="AF660" i="2"/>
  <c r="AG660" i="2"/>
  <c r="K661" i="2"/>
  <c r="L661" i="2" s="1"/>
  <c r="W661" i="2"/>
  <c r="X661" i="2"/>
  <c r="Y661" i="2"/>
  <c r="Z661" i="2"/>
  <c r="AN661" i="2" s="1"/>
  <c r="AF661" i="2"/>
  <c r="AG661" i="2"/>
  <c r="K662" i="2"/>
  <c r="L662" i="2" s="1"/>
  <c r="W662" i="2"/>
  <c r="X662" i="2"/>
  <c r="Y662" i="2"/>
  <c r="Z662" i="2"/>
  <c r="AN662" i="2" s="1"/>
  <c r="AF662" i="2"/>
  <c r="AG662" i="2"/>
  <c r="K663" i="2"/>
  <c r="L663" i="2" s="1"/>
  <c r="W663" i="2"/>
  <c r="X663" i="2"/>
  <c r="Y663" i="2"/>
  <c r="Z663" i="2"/>
  <c r="AN663" i="2" s="1"/>
  <c r="AF663" i="2"/>
  <c r="AG663" i="2"/>
  <c r="K664" i="2"/>
  <c r="L664" i="2" s="1"/>
  <c r="W664" i="2"/>
  <c r="X664" i="2"/>
  <c r="Y664" i="2"/>
  <c r="Z664" i="2"/>
  <c r="AF664" i="2"/>
  <c r="AG664" i="2"/>
  <c r="K665" i="2"/>
  <c r="L665" i="2" s="1"/>
  <c r="W665" i="2"/>
  <c r="X665" i="2"/>
  <c r="Y665" i="2"/>
  <c r="Z665" i="2"/>
  <c r="AF665" i="2"/>
  <c r="AG665" i="2"/>
  <c r="K666" i="2"/>
  <c r="L666" i="2" s="1"/>
  <c r="W666" i="2"/>
  <c r="X666" i="2"/>
  <c r="Y666" i="2"/>
  <c r="Z666" i="2"/>
  <c r="AF666" i="2"/>
  <c r="AG666" i="2"/>
  <c r="K667" i="2"/>
  <c r="L667" i="2" s="1"/>
  <c r="W667" i="2"/>
  <c r="X667" i="2"/>
  <c r="Y667" i="2"/>
  <c r="Z667" i="2"/>
  <c r="AF667" i="2"/>
  <c r="AG667" i="2"/>
  <c r="K668" i="2"/>
  <c r="L668" i="2" s="1"/>
  <c r="W668" i="2"/>
  <c r="X668" i="2"/>
  <c r="Y668" i="2"/>
  <c r="Z668" i="2"/>
  <c r="AN668" i="2" s="1"/>
  <c r="AF668" i="2"/>
  <c r="AG668" i="2"/>
  <c r="K669" i="2"/>
  <c r="L669" i="2" s="1"/>
  <c r="W669" i="2"/>
  <c r="X669" i="2"/>
  <c r="Y669" i="2"/>
  <c r="Z669" i="2"/>
  <c r="AN669" i="2" s="1"/>
  <c r="AF669" i="2"/>
  <c r="AG669" i="2"/>
  <c r="K670" i="2"/>
  <c r="L670" i="2" s="1"/>
  <c r="W670" i="2"/>
  <c r="X670" i="2"/>
  <c r="Y670" i="2"/>
  <c r="Z670" i="2"/>
  <c r="AF670" i="2"/>
  <c r="AG670" i="2"/>
  <c r="K671" i="2"/>
  <c r="L671" i="2" s="1"/>
  <c r="W671" i="2"/>
  <c r="X671" i="2"/>
  <c r="Y671" i="2"/>
  <c r="Z671" i="2"/>
  <c r="AN671" i="2" s="1"/>
  <c r="AF671" i="2"/>
  <c r="AG671" i="2"/>
  <c r="K672" i="2"/>
  <c r="L672" i="2" s="1"/>
  <c r="W672" i="2"/>
  <c r="X672" i="2"/>
  <c r="Y672" i="2"/>
  <c r="Z672" i="2"/>
  <c r="AF672" i="2"/>
  <c r="AG672" i="2"/>
  <c r="K673" i="2"/>
  <c r="L673" i="2" s="1"/>
  <c r="W673" i="2"/>
  <c r="X673" i="2"/>
  <c r="Y673" i="2"/>
  <c r="Z673" i="2"/>
  <c r="AN673" i="2" s="1"/>
  <c r="AF673" i="2"/>
  <c r="AG673" i="2"/>
  <c r="K674" i="2"/>
  <c r="L674" i="2" s="1"/>
  <c r="W674" i="2"/>
  <c r="X674" i="2"/>
  <c r="Y674" i="2"/>
  <c r="Z674" i="2"/>
  <c r="AN674" i="2" s="1"/>
  <c r="AF674" i="2"/>
  <c r="AG674" i="2"/>
  <c r="K675" i="2"/>
  <c r="L675" i="2" s="1"/>
  <c r="W675" i="2"/>
  <c r="X675" i="2"/>
  <c r="Y675" i="2"/>
  <c r="Z675" i="2"/>
  <c r="AN675" i="2" s="1"/>
  <c r="AF675" i="2"/>
  <c r="AG675" i="2"/>
  <c r="K676" i="2"/>
  <c r="L676" i="2" s="1"/>
  <c r="W676" i="2"/>
  <c r="X676" i="2"/>
  <c r="Y676" i="2"/>
  <c r="Z676" i="2"/>
  <c r="AN676" i="2" s="1"/>
  <c r="AF676" i="2"/>
  <c r="AG676" i="2"/>
  <c r="K677" i="2"/>
  <c r="L677" i="2" s="1"/>
  <c r="W677" i="2"/>
  <c r="X677" i="2"/>
  <c r="Y677" i="2"/>
  <c r="Z677" i="2"/>
  <c r="AN677" i="2" s="1"/>
  <c r="AF677" i="2"/>
  <c r="AG677" i="2"/>
  <c r="K678" i="2"/>
  <c r="L678" i="2" s="1"/>
  <c r="W678" i="2"/>
  <c r="X678" i="2"/>
  <c r="Y678" i="2"/>
  <c r="Z678" i="2"/>
  <c r="AN678" i="2" s="1"/>
  <c r="AF678" i="2"/>
  <c r="AG678" i="2"/>
  <c r="K679" i="2"/>
  <c r="L679" i="2" s="1"/>
  <c r="W679" i="2"/>
  <c r="X679" i="2"/>
  <c r="Y679" i="2"/>
  <c r="Z679" i="2"/>
  <c r="AN679" i="2" s="1"/>
  <c r="AF679" i="2"/>
  <c r="AG679" i="2"/>
  <c r="K680" i="2"/>
  <c r="L680" i="2" s="1"/>
  <c r="W680" i="2"/>
  <c r="X680" i="2"/>
  <c r="Y680" i="2"/>
  <c r="Z680" i="2"/>
  <c r="AN680" i="2" s="1"/>
  <c r="AF680" i="2"/>
  <c r="AG680" i="2"/>
  <c r="K681" i="2"/>
  <c r="L681" i="2" s="1"/>
  <c r="W681" i="2"/>
  <c r="X681" i="2"/>
  <c r="Y681" i="2"/>
  <c r="Z681" i="2"/>
  <c r="AN681" i="2" s="1"/>
  <c r="AF681" i="2"/>
  <c r="AG681" i="2"/>
  <c r="K682" i="2"/>
  <c r="L682" i="2" s="1"/>
  <c r="W682" i="2"/>
  <c r="X682" i="2"/>
  <c r="Y682" i="2"/>
  <c r="Z682" i="2"/>
  <c r="AF682" i="2"/>
  <c r="AG682" i="2"/>
  <c r="K683" i="2"/>
  <c r="L683" i="2" s="1"/>
  <c r="W683" i="2"/>
  <c r="X683" i="2"/>
  <c r="Y683" i="2"/>
  <c r="Z683" i="2"/>
  <c r="AF683" i="2"/>
  <c r="AG683" i="2"/>
  <c r="K684" i="2"/>
  <c r="L684" i="2" s="1"/>
  <c r="W684" i="2"/>
  <c r="X684" i="2"/>
  <c r="Y684" i="2"/>
  <c r="Z684" i="2"/>
  <c r="AF684" i="2"/>
  <c r="AG684" i="2"/>
  <c r="K685" i="2"/>
  <c r="L685" i="2" s="1"/>
  <c r="W685" i="2"/>
  <c r="X685" i="2"/>
  <c r="Y685" i="2"/>
  <c r="Z685" i="2"/>
  <c r="AN685" i="2" s="1"/>
  <c r="AF685" i="2"/>
  <c r="AG685" i="2"/>
  <c r="K686" i="2"/>
  <c r="L686" i="2" s="1"/>
  <c r="W686" i="2"/>
  <c r="X686" i="2"/>
  <c r="Y686" i="2"/>
  <c r="Z686" i="2"/>
  <c r="AF686" i="2"/>
  <c r="AG686" i="2"/>
  <c r="K687" i="2"/>
  <c r="L687" i="2" s="1"/>
  <c r="W687" i="2"/>
  <c r="X687" i="2"/>
  <c r="Y687" i="2"/>
  <c r="Z687" i="2"/>
  <c r="AF687" i="2"/>
  <c r="AG687" i="2"/>
  <c r="K688" i="2"/>
  <c r="L688" i="2" s="1"/>
  <c r="W688" i="2"/>
  <c r="X688" i="2"/>
  <c r="Y688" i="2"/>
  <c r="Z688" i="2"/>
  <c r="AN688" i="2" s="1"/>
  <c r="AF688" i="2"/>
  <c r="AG688" i="2"/>
  <c r="K689" i="2"/>
  <c r="L689" i="2" s="1"/>
  <c r="W689" i="2"/>
  <c r="X689" i="2"/>
  <c r="Y689" i="2"/>
  <c r="Z689" i="2"/>
  <c r="AN689" i="2" s="1"/>
  <c r="AF689" i="2"/>
  <c r="AG689" i="2"/>
  <c r="K690" i="2"/>
  <c r="L690" i="2" s="1"/>
  <c r="W690" i="2"/>
  <c r="X690" i="2"/>
  <c r="Y690" i="2"/>
  <c r="Z690" i="2"/>
  <c r="AN690" i="2" s="1"/>
  <c r="AF690" i="2"/>
  <c r="AG690" i="2"/>
  <c r="K691" i="2"/>
  <c r="L691" i="2" s="1"/>
  <c r="W691" i="2"/>
  <c r="X691" i="2"/>
  <c r="Y691" i="2"/>
  <c r="Z691" i="2"/>
  <c r="AF691" i="2"/>
  <c r="AG691" i="2"/>
  <c r="K692" i="2"/>
  <c r="L692" i="2" s="1"/>
  <c r="W692" i="2"/>
  <c r="X692" i="2"/>
  <c r="Y692" i="2"/>
  <c r="Z692" i="2"/>
  <c r="AN692" i="2" s="1"/>
  <c r="AF692" i="2"/>
  <c r="AG692" i="2"/>
  <c r="K693" i="2"/>
  <c r="L693" i="2" s="1"/>
  <c r="W693" i="2"/>
  <c r="X693" i="2"/>
  <c r="Y693" i="2"/>
  <c r="Z693" i="2"/>
  <c r="AN693" i="2" s="1"/>
  <c r="AF693" i="2"/>
  <c r="AG693" i="2"/>
  <c r="K694" i="2"/>
  <c r="L694" i="2" s="1"/>
  <c r="W694" i="2"/>
  <c r="X694" i="2"/>
  <c r="Y694" i="2"/>
  <c r="Z694" i="2"/>
  <c r="AN694" i="2" s="1"/>
  <c r="AF694" i="2"/>
  <c r="AG694" i="2"/>
  <c r="K695" i="2"/>
  <c r="L695" i="2" s="1"/>
  <c r="W695" i="2"/>
  <c r="X695" i="2"/>
  <c r="Y695" i="2"/>
  <c r="Z695" i="2"/>
  <c r="AN695" i="2" s="1"/>
  <c r="AF695" i="2"/>
  <c r="AG695" i="2"/>
  <c r="K696" i="2"/>
  <c r="L696" i="2" s="1"/>
  <c r="W696" i="2"/>
  <c r="X696" i="2"/>
  <c r="Y696" i="2"/>
  <c r="Z696" i="2"/>
  <c r="AN696" i="2" s="1"/>
  <c r="AF696" i="2"/>
  <c r="AG696" i="2"/>
  <c r="K697" i="2"/>
  <c r="L697" i="2" s="1"/>
  <c r="W697" i="2"/>
  <c r="X697" i="2"/>
  <c r="Y697" i="2"/>
  <c r="Z697" i="2"/>
  <c r="AN697" i="2" s="1"/>
  <c r="AF697" i="2"/>
  <c r="AG697" i="2"/>
  <c r="K698" i="2"/>
  <c r="L698" i="2" s="1"/>
  <c r="W698" i="2"/>
  <c r="X698" i="2"/>
  <c r="Y698" i="2"/>
  <c r="Z698" i="2"/>
  <c r="AF698" i="2"/>
  <c r="AG698" i="2"/>
  <c r="K699" i="2"/>
  <c r="L699" i="2" s="1"/>
  <c r="W699" i="2"/>
  <c r="X699" i="2"/>
  <c r="Y699" i="2"/>
  <c r="Z699" i="2"/>
  <c r="AF699" i="2"/>
  <c r="AG699" i="2"/>
  <c r="K700" i="2"/>
  <c r="L700" i="2" s="1"/>
  <c r="W700" i="2"/>
  <c r="X700" i="2"/>
  <c r="Y700" i="2"/>
  <c r="Z700" i="2"/>
  <c r="AF700" i="2"/>
  <c r="AG700" i="2"/>
  <c r="K701" i="2"/>
  <c r="L701" i="2" s="1"/>
  <c r="W701" i="2"/>
  <c r="X701" i="2"/>
  <c r="Y701" i="2"/>
  <c r="Z701" i="2"/>
  <c r="AN701" i="2" s="1"/>
  <c r="AF701" i="2"/>
  <c r="AG701" i="2"/>
  <c r="K702" i="2"/>
  <c r="L702" i="2" s="1"/>
  <c r="W702" i="2"/>
  <c r="X702" i="2"/>
  <c r="Y702" i="2"/>
  <c r="Z702" i="2"/>
  <c r="AF702" i="2"/>
  <c r="AG702" i="2"/>
  <c r="K703" i="2"/>
  <c r="L703" i="2" s="1"/>
  <c r="W703" i="2"/>
  <c r="X703" i="2"/>
  <c r="Y703" i="2"/>
  <c r="Z703" i="2"/>
  <c r="AF703" i="2"/>
  <c r="AG703" i="2"/>
  <c r="K704" i="2"/>
  <c r="L704" i="2" s="1"/>
  <c r="W704" i="2"/>
  <c r="X704" i="2"/>
  <c r="Y704" i="2"/>
  <c r="Z704" i="2"/>
  <c r="AN704" i="2" s="1"/>
  <c r="AF704" i="2"/>
  <c r="AG704" i="2"/>
  <c r="K705" i="2"/>
  <c r="L705" i="2" s="1"/>
  <c r="W705" i="2"/>
  <c r="X705" i="2"/>
  <c r="Y705" i="2"/>
  <c r="Z705" i="2"/>
  <c r="AN705" i="2" s="1"/>
  <c r="AF705" i="2"/>
  <c r="AG705" i="2"/>
  <c r="K706" i="2"/>
  <c r="L706" i="2" s="1"/>
  <c r="W706" i="2"/>
  <c r="X706" i="2"/>
  <c r="Y706" i="2"/>
  <c r="Z706" i="2"/>
  <c r="AF706" i="2"/>
  <c r="AG706" i="2"/>
  <c r="K707" i="2"/>
  <c r="L707" i="2" s="1"/>
  <c r="W707" i="2"/>
  <c r="X707" i="2"/>
  <c r="Y707" i="2"/>
  <c r="Z707" i="2"/>
  <c r="AN707" i="2" s="1"/>
  <c r="AF707" i="2"/>
  <c r="AG707" i="2"/>
  <c r="K708" i="2"/>
  <c r="L708" i="2" s="1"/>
  <c r="W708" i="2"/>
  <c r="X708" i="2"/>
  <c r="Y708" i="2"/>
  <c r="Z708" i="2"/>
  <c r="AN708" i="2" s="1"/>
  <c r="AF708" i="2"/>
  <c r="AG708" i="2"/>
  <c r="K709" i="2"/>
  <c r="L709" i="2" s="1"/>
  <c r="W709" i="2"/>
  <c r="X709" i="2"/>
  <c r="Y709" i="2"/>
  <c r="Z709" i="2"/>
  <c r="AN709" i="2" s="1"/>
  <c r="AF709" i="2"/>
  <c r="AG709" i="2"/>
  <c r="K710" i="2"/>
  <c r="L710" i="2" s="1"/>
  <c r="W710" i="2"/>
  <c r="X710" i="2"/>
  <c r="Y710" i="2"/>
  <c r="Z710" i="2"/>
  <c r="AF710" i="2"/>
  <c r="AG710" i="2"/>
  <c r="K711" i="2"/>
  <c r="L711" i="2" s="1"/>
  <c r="W711" i="2"/>
  <c r="X711" i="2"/>
  <c r="Y711" i="2"/>
  <c r="Z711" i="2"/>
  <c r="AF711" i="2"/>
  <c r="AG711" i="2"/>
  <c r="K712" i="2"/>
  <c r="L712" i="2" s="1"/>
  <c r="W712" i="2"/>
  <c r="X712" i="2"/>
  <c r="Y712" i="2"/>
  <c r="Z712" i="2"/>
  <c r="AN712" i="2" s="1"/>
  <c r="AF712" i="2"/>
  <c r="AG712" i="2"/>
  <c r="K713" i="2"/>
  <c r="L713" i="2" s="1"/>
  <c r="W713" i="2"/>
  <c r="X713" i="2"/>
  <c r="Y713" i="2"/>
  <c r="Z713" i="2"/>
  <c r="AN713" i="2" s="1"/>
  <c r="AF713" i="2"/>
  <c r="AG713" i="2"/>
  <c r="K714" i="2"/>
  <c r="L714" i="2" s="1"/>
  <c r="W714" i="2"/>
  <c r="X714" i="2"/>
  <c r="Y714" i="2"/>
  <c r="Z714" i="2"/>
  <c r="AF714" i="2"/>
  <c r="AG714" i="2"/>
  <c r="K715" i="2"/>
  <c r="L715" i="2" s="1"/>
  <c r="W715" i="2"/>
  <c r="X715" i="2"/>
  <c r="Y715" i="2"/>
  <c r="Z715" i="2"/>
  <c r="AF715" i="2"/>
  <c r="AG715" i="2"/>
  <c r="K716" i="2"/>
  <c r="L716" i="2" s="1"/>
  <c r="W716" i="2"/>
  <c r="X716" i="2"/>
  <c r="Y716" i="2"/>
  <c r="Z716" i="2"/>
  <c r="AN716" i="2" s="1"/>
  <c r="AF716" i="2"/>
  <c r="AG716" i="2"/>
  <c r="K717" i="2"/>
  <c r="L717" i="2" s="1"/>
  <c r="W717" i="2"/>
  <c r="X717" i="2"/>
  <c r="Y717" i="2"/>
  <c r="Z717" i="2"/>
  <c r="AF717" i="2"/>
  <c r="AG717" i="2"/>
  <c r="K718" i="2"/>
  <c r="L718" i="2" s="1"/>
  <c r="W718" i="2"/>
  <c r="X718" i="2"/>
  <c r="Y718" i="2"/>
  <c r="Z718" i="2"/>
  <c r="AN718" i="2" s="1"/>
  <c r="AF718" i="2"/>
  <c r="AG718" i="2"/>
  <c r="K719" i="2"/>
  <c r="L719" i="2" s="1"/>
  <c r="W719" i="2"/>
  <c r="X719" i="2"/>
  <c r="Y719" i="2"/>
  <c r="Z719" i="2"/>
  <c r="AN719" i="2" s="1"/>
  <c r="AF719" i="2"/>
  <c r="AG719" i="2"/>
  <c r="K720" i="2"/>
  <c r="L720" i="2" s="1"/>
  <c r="W720" i="2"/>
  <c r="X720" i="2"/>
  <c r="Y720" i="2"/>
  <c r="Z720" i="2"/>
  <c r="AF720" i="2"/>
  <c r="AG720" i="2"/>
  <c r="K721" i="2"/>
  <c r="L721" i="2" s="1"/>
  <c r="W721" i="2"/>
  <c r="X721" i="2"/>
  <c r="Y721" i="2"/>
  <c r="Z721" i="2"/>
  <c r="AF721" i="2"/>
  <c r="AG721" i="2"/>
  <c r="K722" i="2"/>
  <c r="L722" i="2" s="1"/>
  <c r="W722" i="2"/>
  <c r="X722" i="2"/>
  <c r="Y722" i="2"/>
  <c r="Z722" i="2"/>
  <c r="AF722" i="2"/>
  <c r="AG722" i="2"/>
  <c r="K723" i="2"/>
  <c r="L723" i="2" s="1"/>
  <c r="W723" i="2"/>
  <c r="X723" i="2"/>
  <c r="Y723" i="2"/>
  <c r="Z723" i="2"/>
  <c r="AN723" i="2" s="1"/>
  <c r="AF723" i="2"/>
  <c r="AG723" i="2"/>
  <c r="K724" i="2"/>
  <c r="L724" i="2" s="1"/>
  <c r="W724" i="2"/>
  <c r="X724" i="2"/>
  <c r="Y724" i="2"/>
  <c r="Z724" i="2"/>
  <c r="AN724" i="2" s="1"/>
  <c r="AF724" i="2"/>
  <c r="AG724" i="2"/>
  <c r="K725" i="2"/>
  <c r="L725" i="2" s="1"/>
  <c r="W725" i="2"/>
  <c r="X725" i="2"/>
  <c r="Y725" i="2"/>
  <c r="Z725" i="2"/>
  <c r="AF725" i="2"/>
  <c r="AG725" i="2"/>
  <c r="K726" i="2"/>
  <c r="L726" i="2" s="1"/>
  <c r="W726" i="2"/>
  <c r="X726" i="2"/>
  <c r="Y726" i="2"/>
  <c r="Z726" i="2"/>
  <c r="AF726" i="2"/>
  <c r="AG726" i="2"/>
  <c r="K727" i="2"/>
  <c r="L727" i="2" s="1"/>
  <c r="W727" i="2"/>
  <c r="X727" i="2"/>
  <c r="Y727" i="2"/>
  <c r="Z727" i="2"/>
  <c r="AF727" i="2"/>
  <c r="AG727" i="2"/>
  <c r="K728" i="2"/>
  <c r="L728" i="2" s="1"/>
  <c r="W728" i="2"/>
  <c r="X728" i="2"/>
  <c r="Y728" i="2"/>
  <c r="Z728" i="2"/>
  <c r="AN728" i="2" s="1"/>
  <c r="AF728" i="2"/>
  <c r="AG728" i="2"/>
  <c r="K729" i="2"/>
  <c r="L729" i="2" s="1"/>
  <c r="W729" i="2"/>
  <c r="X729" i="2"/>
  <c r="Y729" i="2"/>
  <c r="Z729" i="2"/>
  <c r="AN729" i="2" s="1"/>
  <c r="AF729" i="2"/>
  <c r="AG729" i="2"/>
  <c r="K730" i="2"/>
  <c r="L730" i="2" s="1"/>
  <c r="W730" i="2"/>
  <c r="X730" i="2"/>
  <c r="Y730" i="2"/>
  <c r="Z730" i="2"/>
  <c r="AN730" i="2" s="1"/>
  <c r="AF730" i="2"/>
  <c r="AG730" i="2"/>
  <c r="K731" i="2"/>
  <c r="L731" i="2" s="1"/>
  <c r="W731" i="2"/>
  <c r="X731" i="2"/>
  <c r="Y731" i="2"/>
  <c r="Z731" i="2"/>
  <c r="AF731" i="2"/>
  <c r="AG731" i="2"/>
  <c r="K732" i="2"/>
  <c r="L732" i="2" s="1"/>
  <c r="W732" i="2"/>
  <c r="X732" i="2"/>
  <c r="Y732" i="2"/>
  <c r="Z732" i="2"/>
  <c r="AN732" i="2" s="1"/>
  <c r="AF732" i="2"/>
  <c r="AG732" i="2"/>
  <c r="K733" i="2"/>
  <c r="L733" i="2" s="1"/>
  <c r="W733" i="2"/>
  <c r="X733" i="2"/>
  <c r="Y733" i="2"/>
  <c r="Z733" i="2"/>
  <c r="AF733" i="2"/>
  <c r="AG733" i="2"/>
  <c r="K734" i="2"/>
  <c r="L734" i="2" s="1"/>
  <c r="W734" i="2"/>
  <c r="X734" i="2"/>
  <c r="Y734" i="2"/>
  <c r="Z734" i="2"/>
  <c r="AN734" i="2" s="1"/>
  <c r="AF734" i="2"/>
  <c r="AG734" i="2"/>
  <c r="K735" i="2"/>
  <c r="L735" i="2" s="1"/>
  <c r="W735" i="2"/>
  <c r="X735" i="2"/>
  <c r="Y735" i="2"/>
  <c r="Z735" i="2"/>
  <c r="AN735" i="2" s="1"/>
  <c r="AF735" i="2"/>
  <c r="AG735" i="2"/>
  <c r="K736" i="2"/>
  <c r="L736" i="2" s="1"/>
  <c r="W736" i="2"/>
  <c r="X736" i="2"/>
  <c r="Y736" i="2"/>
  <c r="Z736" i="2"/>
  <c r="AF736" i="2"/>
  <c r="AG736" i="2"/>
  <c r="K737" i="2"/>
  <c r="L737" i="2" s="1"/>
  <c r="W737" i="2"/>
  <c r="X737" i="2"/>
  <c r="Y737" i="2"/>
  <c r="Z737" i="2"/>
  <c r="AF737" i="2"/>
  <c r="AG737" i="2"/>
  <c r="K738" i="2"/>
  <c r="L738" i="2" s="1"/>
  <c r="W738" i="2"/>
  <c r="X738" i="2"/>
  <c r="Y738" i="2"/>
  <c r="Z738" i="2"/>
  <c r="AN738" i="2" s="1"/>
  <c r="AF738" i="2"/>
  <c r="AG738" i="2"/>
  <c r="K739" i="2"/>
  <c r="L739" i="2" s="1"/>
  <c r="W739" i="2"/>
  <c r="X739" i="2"/>
  <c r="Y739" i="2"/>
  <c r="Z739" i="2"/>
  <c r="AN739" i="2" s="1"/>
  <c r="AF739" i="2"/>
  <c r="AG739" i="2"/>
  <c r="K740" i="2"/>
  <c r="L740" i="2" s="1"/>
  <c r="W740" i="2"/>
  <c r="X740" i="2"/>
  <c r="Y740" i="2"/>
  <c r="Z740" i="2"/>
  <c r="AF740" i="2"/>
  <c r="AG740" i="2"/>
  <c r="K741" i="2"/>
  <c r="L741" i="2" s="1"/>
  <c r="W741" i="2"/>
  <c r="X741" i="2"/>
  <c r="Y741" i="2"/>
  <c r="Z741" i="2"/>
  <c r="AF741" i="2"/>
  <c r="AG741" i="2"/>
  <c r="K742" i="2"/>
  <c r="L742" i="2" s="1"/>
  <c r="W742" i="2"/>
  <c r="X742" i="2"/>
  <c r="Y742" i="2"/>
  <c r="Z742" i="2"/>
  <c r="AN742" i="2" s="1"/>
  <c r="AF742" i="2"/>
  <c r="AG742" i="2"/>
  <c r="K743" i="2"/>
  <c r="L743" i="2" s="1"/>
  <c r="W743" i="2"/>
  <c r="X743" i="2"/>
  <c r="Y743" i="2"/>
  <c r="Z743" i="2"/>
  <c r="AF743" i="2"/>
  <c r="AG743" i="2"/>
  <c r="K744" i="2"/>
  <c r="L744" i="2" s="1"/>
  <c r="W744" i="2"/>
  <c r="X744" i="2"/>
  <c r="Y744" i="2"/>
  <c r="Z744" i="2"/>
  <c r="AN744" i="2" s="1"/>
  <c r="AF744" i="2"/>
  <c r="AG744" i="2"/>
  <c r="K745" i="2"/>
  <c r="L745" i="2" s="1"/>
  <c r="W745" i="2"/>
  <c r="X745" i="2"/>
  <c r="Y745" i="2"/>
  <c r="Z745" i="2"/>
  <c r="AN745" i="2" s="1"/>
  <c r="AF745" i="2"/>
  <c r="AG745" i="2"/>
  <c r="K746" i="2"/>
  <c r="L746" i="2" s="1"/>
  <c r="W746" i="2"/>
  <c r="X746" i="2"/>
  <c r="Y746" i="2"/>
  <c r="Z746" i="2"/>
  <c r="AN746" i="2" s="1"/>
  <c r="AF746" i="2"/>
  <c r="AG746" i="2"/>
  <c r="K747" i="2"/>
  <c r="L747" i="2" s="1"/>
  <c r="W747" i="2"/>
  <c r="X747" i="2"/>
  <c r="Y747" i="2"/>
  <c r="Z747" i="2"/>
  <c r="AN747" i="2" s="1"/>
  <c r="AF747" i="2"/>
  <c r="AG747" i="2"/>
  <c r="K748" i="2"/>
  <c r="L748" i="2" s="1"/>
  <c r="W748" i="2"/>
  <c r="X748" i="2"/>
  <c r="Y748" i="2"/>
  <c r="Z748" i="2"/>
  <c r="AF748" i="2"/>
  <c r="AG748" i="2"/>
  <c r="K749" i="2"/>
  <c r="L749" i="2" s="1"/>
  <c r="W749" i="2"/>
  <c r="X749" i="2"/>
  <c r="Y749" i="2"/>
  <c r="Z749" i="2"/>
  <c r="AF749" i="2"/>
  <c r="AG749" i="2"/>
  <c r="K750" i="2"/>
  <c r="L750" i="2" s="1"/>
  <c r="W750" i="2"/>
  <c r="X750" i="2"/>
  <c r="Y750" i="2"/>
  <c r="Z750" i="2"/>
  <c r="AF750" i="2"/>
  <c r="AG750" i="2"/>
  <c r="K751" i="2"/>
  <c r="L751" i="2" s="1"/>
  <c r="W751" i="2"/>
  <c r="X751" i="2"/>
  <c r="Y751" i="2"/>
  <c r="Z751" i="2"/>
  <c r="AF751" i="2"/>
  <c r="AG751" i="2"/>
  <c r="K752" i="2"/>
  <c r="L752" i="2" s="1"/>
  <c r="W752" i="2"/>
  <c r="X752" i="2"/>
  <c r="Y752" i="2"/>
  <c r="Z752" i="2"/>
  <c r="AN752" i="2" s="1"/>
  <c r="AF752" i="2"/>
  <c r="AG752" i="2"/>
  <c r="K753" i="2"/>
  <c r="L753" i="2" s="1"/>
  <c r="W753" i="2"/>
  <c r="X753" i="2"/>
  <c r="Y753" i="2"/>
  <c r="Z753" i="2"/>
  <c r="AF753" i="2"/>
  <c r="AG753" i="2"/>
  <c r="K754" i="2"/>
  <c r="L754" i="2" s="1"/>
  <c r="W754" i="2"/>
  <c r="X754" i="2"/>
  <c r="Y754" i="2"/>
  <c r="Z754" i="2"/>
  <c r="AN754" i="2" s="1"/>
  <c r="AF754" i="2"/>
  <c r="AG754" i="2"/>
  <c r="K755" i="2"/>
  <c r="L755" i="2" s="1"/>
  <c r="W755" i="2"/>
  <c r="X755" i="2"/>
  <c r="Y755" i="2"/>
  <c r="Z755" i="2"/>
  <c r="AF755" i="2"/>
  <c r="AG755" i="2"/>
  <c r="K756" i="2"/>
  <c r="L756" i="2" s="1"/>
  <c r="W756" i="2"/>
  <c r="X756" i="2"/>
  <c r="Y756" i="2"/>
  <c r="Z756" i="2"/>
  <c r="AF756" i="2"/>
  <c r="AG756" i="2"/>
  <c r="K757" i="2"/>
  <c r="L757" i="2" s="1"/>
  <c r="W757" i="2"/>
  <c r="X757" i="2"/>
  <c r="Y757" i="2"/>
  <c r="Z757" i="2"/>
  <c r="AF757" i="2"/>
  <c r="AG757" i="2"/>
  <c r="K758" i="2"/>
  <c r="L758" i="2" s="1"/>
  <c r="W758" i="2"/>
  <c r="X758" i="2"/>
  <c r="Y758" i="2"/>
  <c r="Z758" i="2"/>
  <c r="AN758" i="2" s="1"/>
  <c r="AF758" i="2"/>
  <c r="AG758" i="2"/>
  <c r="K759" i="2"/>
  <c r="L759" i="2" s="1"/>
  <c r="W759" i="2"/>
  <c r="X759" i="2"/>
  <c r="Y759" i="2"/>
  <c r="Z759" i="2"/>
  <c r="AF759" i="2"/>
  <c r="AG759" i="2"/>
  <c r="K760" i="2"/>
  <c r="L760" i="2" s="1"/>
  <c r="W760" i="2"/>
  <c r="X760" i="2"/>
  <c r="Y760" i="2"/>
  <c r="Z760" i="2"/>
  <c r="AN760" i="2" s="1"/>
  <c r="AF760" i="2"/>
  <c r="AG760" i="2"/>
  <c r="K761" i="2"/>
  <c r="L761" i="2" s="1"/>
  <c r="W761" i="2"/>
  <c r="X761" i="2"/>
  <c r="Y761" i="2"/>
  <c r="Z761" i="2"/>
  <c r="AN761" i="2" s="1"/>
  <c r="AF761" i="2"/>
  <c r="AG761" i="2"/>
  <c r="K762" i="2"/>
  <c r="L762" i="2" s="1"/>
  <c r="W762" i="2"/>
  <c r="X762" i="2"/>
  <c r="Y762" i="2"/>
  <c r="Z762" i="2"/>
  <c r="AN762" i="2" s="1"/>
  <c r="AF762" i="2"/>
  <c r="AG762" i="2"/>
  <c r="K763" i="2"/>
  <c r="L763" i="2" s="1"/>
  <c r="W763" i="2"/>
  <c r="X763" i="2"/>
  <c r="Y763" i="2"/>
  <c r="Z763" i="2"/>
  <c r="AN763" i="2" s="1"/>
  <c r="AF763" i="2"/>
  <c r="AG763" i="2"/>
  <c r="K764" i="2"/>
  <c r="L764" i="2" s="1"/>
  <c r="W764" i="2"/>
  <c r="X764" i="2"/>
  <c r="Y764" i="2"/>
  <c r="Z764" i="2"/>
  <c r="AF764" i="2"/>
  <c r="AG764" i="2"/>
  <c r="K765" i="2"/>
  <c r="L765" i="2" s="1"/>
  <c r="W765" i="2"/>
  <c r="X765" i="2"/>
  <c r="Y765" i="2"/>
  <c r="Z765" i="2"/>
  <c r="AF765" i="2"/>
  <c r="AG765" i="2"/>
  <c r="K766" i="2"/>
  <c r="L766" i="2" s="1"/>
  <c r="W766" i="2"/>
  <c r="X766" i="2"/>
  <c r="Y766" i="2"/>
  <c r="Z766" i="2"/>
  <c r="AN766" i="2" s="1"/>
  <c r="AF766" i="2"/>
  <c r="AG766" i="2"/>
  <c r="K767" i="2"/>
  <c r="L767" i="2" s="1"/>
  <c r="W767" i="2"/>
  <c r="X767" i="2"/>
  <c r="Y767" i="2"/>
  <c r="Z767" i="2"/>
  <c r="AF767" i="2"/>
  <c r="AG767" i="2"/>
  <c r="K768" i="2"/>
  <c r="L768" i="2" s="1"/>
  <c r="W768" i="2"/>
  <c r="X768" i="2"/>
  <c r="Y768" i="2"/>
  <c r="Z768" i="2"/>
  <c r="AN768" i="2" s="1"/>
  <c r="AF768" i="2"/>
  <c r="AG768" i="2"/>
  <c r="K769" i="2"/>
  <c r="L769" i="2" s="1"/>
  <c r="W769" i="2"/>
  <c r="X769" i="2"/>
  <c r="Y769" i="2"/>
  <c r="Z769" i="2"/>
  <c r="AF769" i="2"/>
  <c r="AG769" i="2"/>
  <c r="K770" i="2"/>
  <c r="L770" i="2" s="1"/>
  <c r="W770" i="2"/>
  <c r="X770" i="2"/>
  <c r="Y770" i="2"/>
  <c r="Z770" i="2"/>
  <c r="AF770" i="2"/>
  <c r="AG770" i="2"/>
  <c r="K771" i="2"/>
  <c r="L771" i="2" s="1"/>
  <c r="W771" i="2"/>
  <c r="X771" i="2"/>
  <c r="Y771" i="2"/>
  <c r="Z771" i="2"/>
  <c r="AF771" i="2"/>
  <c r="AG771" i="2"/>
  <c r="K772" i="2"/>
  <c r="L772" i="2" s="1"/>
  <c r="W772" i="2"/>
  <c r="X772" i="2"/>
  <c r="Y772" i="2"/>
  <c r="Z772" i="2"/>
  <c r="AF772" i="2"/>
  <c r="AG772" i="2"/>
  <c r="K773" i="2"/>
  <c r="L773" i="2" s="1"/>
  <c r="W773" i="2"/>
  <c r="X773" i="2"/>
  <c r="Y773" i="2"/>
  <c r="Z773" i="2"/>
  <c r="AF773" i="2"/>
  <c r="AG773" i="2"/>
  <c r="K774" i="2"/>
  <c r="L774" i="2" s="1"/>
  <c r="W774" i="2"/>
  <c r="X774" i="2"/>
  <c r="Y774" i="2"/>
  <c r="Z774" i="2"/>
  <c r="AN774" i="2" s="1"/>
  <c r="AF774" i="2"/>
  <c r="AG774" i="2"/>
  <c r="K775" i="2"/>
  <c r="L775" i="2" s="1"/>
  <c r="W775" i="2"/>
  <c r="X775" i="2"/>
  <c r="Y775" i="2"/>
  <c r="Z775" i="2"/>
  <c r="AN775" i="2" s="1"/>
  <c r="AF775" i="2"/>
  <c r="AG775" i="2"/>
  <c r="K776" i="2"/>
  <c r="L776" i="2" s="1"/>
  <c r="W776" i="2"/>
  <c r="X776" i="2"/>
  <c r="Y776" i="2"/>
  <c r="Z776" i="2"/>
  <c r="AF776" i="2"/>
  <c r="AG776" i="2"/>
  <c r="K777" i="2"/>
  <c r="L777" i="2" s="1"/>
  <c r="W777" i="2"/>
  <c r="X777" i="2"/>
  <c r="Y777" i="2"/>
  <c r="Z777" i="2"/>
  <c r="AF777" i="2"/>
  <c r="AG777" i="2"/>
  <c r="K778" i="2"/>
  <c r="L778" i="2" s="1"/>
  <c r="W778" i="2"/>
  <c r="X778" i="2"/>
  <c r="Y778" i="2"/>
  <c r="Z778" i="2"/>
  <c r="AF778" i="2"/>
  <c r="AG778" i="2"/>
  <c r="K779" i="2"/>
  <c r="L779" i="2" s="1"/>
  <c r="W779" i="2"/>
  <c r="X779" i="2"/>
  <c r="Y779" i="2"/>
  <c r="Z779" i="2"/>
  <c r="AN779" i="2" s="1"/>
  <c r="AF779" i="2"/>
  <c r="AG779" i="2"/>
  <c r="K780" i="2"/>
  <c r="L780" i="2" s="1"/>
  <c r="W780" i="2"/>
  <c r="X780" i="2"/>
  <c r="Y780" i="2"/>
  <c r="Z780" i="2"/>
  <c r="AF780" i="2"/>
  <c r="AG780" i="2"/>
  <c r="K781" i="2"/>
  <c r="L781" i="2" s="1"/>
  <c r="W781" i="2"/>
  <c r="X781" i="2"/>
  <c r="Y781" i="2"/>
  <c r="Z781" i="2"/>
  <c r="AF781" i="2"/>
  <c r="AG781" i="2"/>
  <c r="K782" i="2"/>
  <c r="L782" i="2" s="1"/>
  <c r="W782" i="2"/>
  <c r="X782" i="2"/>
  <c r="Y782" i="2"/>
  <c r="Z782" i="2"/>
  <c r="AF782" i="2"/>
  <c r="AG782" i="2"/>
  <c r="K783" i="2"/>
  <c r="L783" i="2" s="1"/>
  <c r="W783" i="2"/>
  <c r="X783" i="2"/>
  <c r="Y783" i="2"/>
  <c r="Z783" i="2"/>
  <c r="AN783" i="2" s="1"/>
  <c r="AF783" i="2"/>
  <c r="AG783" i="2"/>
  <c r="K784" i="2"/>
  <c r="L784" i="2" s="1"/>
  <c r="W784" i="2"/>
  <c r="X784" i="2"/>
  <c r="Y784" i="2"/>
  <c r="Z784" i="2"/>
  <c r="AN784" i="2" s="1"/>
  <c r="AF784" i="2"/>
  <c r="AG784" i="2"/>
  <c r="K785" i="2"/>
  <c r="L785" i="2" s="1"/>
  <c r="W785" i="2"/>
  <c r="X785" i="2"/>
  <c r="Y785" i="2"/>
  <c r="Z785" i="2"/>
  <c r="AF785" i="2"/>
  <c r="AG785" i="2"/>
  <c r="K786" i="2"/>
  <c r="L786" i="2" s="1"/>
  <c r="W786" i="2"/>
  <c r="X786" i="2"/>
  <c r="Y786" i="2"/>
  <c r="Z786" i="2"/>
  <c r="AF786" i="2"/>
  <c r="AG786" i="2"/>
  <c r="K787" i="2"/>
  <c r="L787" i="2" s="1"/>
  <c r="W787" i="2"/>
  <c r="X787" i="2"/>
  <c r="Y787" i="2"/>
  <c r="Z787" i="2"/>
  <c r="AN787" i="2" s="1"/>
  <c r="AF787" i="2"/>
  <c r="AG787" i="2"/>
  <c r="K788" i="2"/>
  <c r="L788" i="2" s="1"/>
  <c r="W788" i="2"/>
  <c r="X788" i="2"/>
  <c r="Y788" i="2"/>
  <c r="Z788" i="2"/>
  <c r="AF788" i="2"/>
  <c r="AG788" i="2"/>
  <c r="K789" i="2"/>
  <c r="L789" i="2" s="1"/>
  <c r="W789" i="2"/>
  <c r="X789" i="2"/>
  <c r="Y789" i="2"/>
  <c r="Z789" i="2"/>
  <c r="AN789" i="2" s="1"/>
  <c r="AF789" i="2"/>
  <c r="AG789" i="2"/>
  <c r="K790" i="2"/>
  <c r="L790" i="2" s="1"/>
  <c r="W790" i="2"/>
  <c r="X790" i="2"/>
  <c r="Y790" i="2"/>
  <c r="Z790" i="2"/>
  <c r="AF790" i="2"/>
  <c r="AG790" i="2"/>
  <c r="K791" i="2"/>
  <c r="L791" i="2" s="1"/>
  <c r="W791" i="2"/>
  <c r="X791" i="2"/>
  <c r="Y791" i="2"/>
  <c r="Z791" i="2"/>
  <c r="AN791" i="2" s="1"/>
  <c r="AF791" i="2"/>
  <c r="AG791" i="2"/>
  <c r="K792" i="2"/>
  <c r="L792" i="2" s="1"/>
  <c r="W792" i="2"/>
  <c r="X792" i="2"/>
  <c r="Y792" i="2"/>
  <c r="Z792" i="2"/>
  <c r="AN792" i="2" s="1"/>
  <c r="AF792" i="2"/>
  <c r="AG792" i="2"/>
  <c r="K793" i="2"/>
  <c r="L793" i="2" s="1"/>
  <c r="W793" i="2"/>
  <c r="X793" i="2"/>
  <c r="Y793" i="2"/>
  <c r="Z793" i="2"/>
  <c r="AF793" i="2"/>
  <c r="AG793" i="2"/>
  <c r="K794" i="2"/>
  <c r="L794" i="2" s="1"/>
  <c r="W794" i="2"/>
  <c r="X794" i="2"/>
  <c r="Y794" i="2"/>
  <c r="Z794" i="2"/>
  <c r="AF794" i="2"/>
  <c r="AG794" i="2"/>
  <c r="K795" i="2"/>
  <c r="L795" i="2" s="1"/>
  <c r="W795" i="2"/>
  <c r="X795" i="2"/>
  <c r="Y795" i="2"/>
  <c r="Z795" i="2"/>
  <c r="AN795" i="2" s="1"/>
  <c r="AF795" i="2"/>
  <c r="AG795" i="2"/>
  <c r="K796" i="2"/>
  <c r="L796" i="2" s="1"/>
  <c r="W796" i="2"/>
  <c r="X796" i="2"/>
  <c r="Y796" i="2"/>
  <c r="Z796" i="2"/>
  <c r="AN796" i="2" s="1"/>
  <c r="AF796" i="2"/>
  <c r="AG796" i="2"/>
  <c r="K797" i="2"/>
  <c r="L797" i="2" s="1"/>
  <c r="W797" i="2"/>
  <c r="X797" i="2"/>
  <c r="Y797" i="2"/>
  <c r="Z797" i="2"/>
  <c r="AF797" i="2"/>
  <c r="AG797" i="2"/>
  <c r="K798" i="2"/>
  <c r="L798" i="2" s="1"/>
  <c r="W798" i="2"/>
  <c r="X798" i="2"/>
  <c r="Y798" i="2"/>
  <c r="Z798" i="2"/>
  <c r="AN798" i="2" s="1"/>
  <c r="AF798" i="2"/>
  <c r="AG798" i="2"/>
  <c r="K799" i="2"/>
  <c r="L799" i="2" s="1"/>
  <c r="W799" i="2"/>
  <c r="X799" i="2"/>
  <c r="Y799" i="2"/>
  <c r="Z799" i="2"/>
  <c r="AF799" i="2"/>
  <c r="AG799" i="2"/>
  <c r="K800" i="2"/>
  <c r="L800" i="2" s="1"/>
  <c r="W800" i="2"/>
  <c r="X800" i="2"/>
  <c r="Y800" i="2"/>
  <c r="Z800" i="2"/>
  <c r="AN800" i="2" s="1"/>
  <c r="AF800" i="2"/>
  <c r="AG800" i="2"/>
  <c r="K801" i="2"/>
  <c r="L801" i="2" s="1"/>
  <c r="W801" i="2"/>
  <c r="X801" i="2"/>
  <c r="Y801" i="2"/>
  <c r="Z801" i="2"/>
  <c r="AN801" i="2" s="1"/>
  <c r="AF801" i="2"/>
  <c r="AG801" i="2"/>
  <c r="K802" i="2"/>
  <c r="L802" i="2" s="1"/>
  <c r="W802" i="2"/>
  <c r="X802" i="2"/>
  <c r="Y802" i="2"/>
  <c r="Z802" i="2"/>
  <c r="AF802" i="2"/>
  <c r="AG802" i="2"/>
  <c r="K803" i="2"/>
  <c r="L803" i="2" s="1"/>
  <c r="W803" i="2"/>
  <c r="X803" i="2"/>
  <c r="Y803" i="2"/>
  <c r="Z803" i="2"/>
  <c r="AN803" i="2" s="1"/>
  <c r="AF803" i="2"/>
  <c r="AG803" i="2"/>
  <c r="K804" i="2"/>
  <c r="L804" i="2" s="1"/>
  <c r="W804" i="2"/>
  <c r="X804" i="2"/>
  <c r="Y804" i="2"/>
  <c r="Z804" i="2"/>
  <c r="AN804" i="2" s="1"/>
  <c r="AF804" i="2"/>
  <c r="AG804" i="2"/>
  <c r="K805" i="2"/>
  <c r="L805" i="2" s="1"/>
  <c r="W805" i="2"/>
  <c r="X805" i="2"/>
  <c r="Y805" i="2"/>
  <c r="Z805" i="2"/>
  <c r="AF805" i="2"/>
  <c r="AG805" i="2"/>
  <c r="K806" i="2"/>
  <c r="L806" i="2" s="1"/>
  <c r="W806" i="2"/>
  <c r="X806" i="2"/>
  <c r="Y806" i="2"/>
  <c r="Z806" i="2"/>
  <c r="AN806" i="2" s="1"/>
  <c r="AF806" i="2"/>
  <c r="AG806" i="2"/>
  <c r="K807" i="2"/>
  <c r="L807" i="2" s="1"/>
  <c r="W807" i="2"/>
  <c r="X807" i="2"/>
  <c r="Y807" i="2"/>
  <c r="Z807" i="2"/>
  <c r="AN807" i="2" s="1"/>
  <c r="AF807" i="2"/>
  <c r="AG807" i="2"/>
  <c r="K808" i="2"/>
  <c r="L808" i="2" s="1"/>
  <c r="W808" i="2"/>
  <c r="X808" i="2"/>
  <c r="Y808" i="2"/>
  <c r="Z808" i="2"/>
  <c r="AN808" i="2" s="1"/>
  <c r="AF808" i="2"/>
  <c r="AG808" i="2"/>
  <c r="K809" i="2"/>
  <c r="L809" i="2" s="1"/>
  <c r="W809" i="2"/>
  <c r="X809" i="2"/>
  <c r="Y809" i="2"/>
  <c r="Z809" i="2"/>
  <c r="AF809" i="2"/>
  <c r="AG809" i="2"/>
  <c r="K810" i="2"/>
  <c r="L810" i="2" s="1"/>
  <c r="W810" i="2"/>
  <c r="X810" i="2"/>
  <c r="Y810" i="2"/>
  <c r="Z810" i="2"/>
  <c r="AF810" i="2"/>
  <c r="AG810" i="2"/>
  <c r="K811" i="2"/>
  <c r="L811" i="2" s="1"/>
  <c r="W811" i="2"/>
  <c r="X811" i="2"/>
  <c r="Y811" i="2"/>
  <c r="Z811" i="2"/>
  <c r="AN811" i="2" s="1"/>
  <c r="AF811" i="2"/>
  <c r="AG811" i="2"/>
  <c r="K812" i="2"/>
  <c r="L812" i="2" s="1"/>
  <c r="W812" i="2"/>
  <c r="X812" i="2"/>
  <c r="Y812" i="2"/>
  <c r="Z812" i="2"/>
  <c r="AF812" i="2"/>
  <c r="AG812" i="2"/>
  <c r="K813" i="2"/>
  <c r="L813" i="2" s="1"/>
  <c r="W813" i="2"/>
  <c r="X813" i="2"/>
  <c r="Y813" i="2"/>
  <c r="Z813" i="2"/>
  <c r="AF813" i="2"/>
  <c r="AG813" i="2"/>
  <c r="K814" i="2"/>
  <c r="L814" i="2" s="1"/>
  <c r="W814" i="2"/>
  <c r="X814" i="2"/>
  <c r="Y814" i="2"/>
  <c r="Z814" i="2"/>
  <c r="AN814" i="2" s="1"/>
  <c r="AF814" i="2"/>
  <c r="AG814" i="2"/>
  <c r="K815" i="2"/>
  <c r="L815" i="2" s="1"/>
  <c r="W815" i="2"/>
  <c r="X815" i="2"/>
  <c r="Y815" i="2"/>
  <c r="Z815" i="2"/>
  <c r="AF815" i="2"/>
  <c r="AG815" i="2"/>
  <c r="K816" i="2"/>
  <c r="L816" i="2" s="1"/>
  <c r="W816" i="2"/>
  <c r="X816" i="2"/>
  <c r="Y816" i="2"/>
  <c r="Z816" i="2"/>
  <c r="AN816" i="2" s="1"/>
  <c r="AF816" i="2"/>
  <c r="AG816" i="2"/>
  <c r="K817" i="2"/>
  <c r="L817" i="2" s="1"/>
  <c r="W817" i="2"/>
  <c r="X817" i="2"/>
  <c r="Y817" i="2"/>
  <c r="Z817" i="2"/>
  <c r="AF817" i="2"/>
  <c r="AG817" i="2"/>
  <c r="K818" i="2"/>
  <c r="L818" i="2" s="1"/>
  <c r="W818" i="2"/>
  <c r="X818" i="2"/>
  <c r="Y818" i="2"/>
  <c r="Z818" i="2"/>
  <c r="AF818" i="2"/>
  <c r="AG818" i="2"/>
  <c r="K819" i="2"/>
  <c r="L819" i="2" s="1"/>
  <c r="W819" i="2"/>
  <c r="X819" i="2"/>
  <c r="Y819" i="2"/>
  <c r="Z819" i="2"/>
  <c r="AN819" i="2" s="1"/>
  <c r="AF819" i="2"/>
  <c r="AG819" i="2"/>
  <c r="K820" i="2"/>
  <c r="L820" i="2" s="1"/>
  <c r="W820" i="2"/>
  <c r="X820" i="2"/>
  <c r="Y820" i="2"/>
  <c r="Z820" i="2"/>
  <c r="AN820" i="2" s="1"/>
  <c r="AF820" i="2"/>
  <c r="AG820" i="2"/>
  <c r="K821" i="2"/>
  <c r="L821" i="2" s="1"/>
  <c r="W821" i="2"/>
  <c r="X821" i="2"/>
  <c r="Y821" i="2"/>
  <c r="Z821" i="2"/>
  <c r="AF821" i="2"/>
  <c r="AG821" i="2"/>
  <c r="K822" i="2"/>
  <c r="L822" i="2" s="1"/>
  <c r="W822" i="2"/>
  <c r="X822" i="2"/>
  <c r="Y822" i="2"/>
  <c r="Z822" i="2"/>
  <c r="AN822" i="2" s="1"/>
  <c r="AF822" i="2"/>
  <c r="AG822" i="2"/>
  <c r="K823" i="2"/>
  <c r="L823" i="2" s="1"/>
  <c r="W823" i="2"/>
  <c r="X823" i="2"/>
  <c r="Y823" i="2"/>
  <c r="Z823" i="2"/>
  <c r="AF823" i="2"/>
  <c r="AG823" i="2"/>
  <c r="K824" i="2"/>
  <c r="L824" i="2" s="1"/>
  <c r="W824" i="2"/>
  <c r="X824" i="2"/>
  <c r="Y824" i="2"/>
  <c r="Z824" i="2"/>
  <c r="AN824" i="2" s="1"/>
  <c r="AF824" i="2"/>
  <c r="AG824" i="2"/>
  <c r="K825" i="2"/>
  <c r="L825" i="2" s="1"/>
  <c r="W825" i="2"/>
  <c r="X825" i="2"/>
  <c r="Y825" i="2"/>
  <c r="Z825" i="2"/>
  <c r="AN825" i="2" s="1"/>
  <c r="AF825" i="2"/>
  <c r="AG825" i="2"/>
  <c r="K826" i="2"/>
  <c r="L826" i="2" s="1"/>
  <c r="W826" i="2"/>
  <c r="X826" i="2"/>
  <c r="Y826" i="2"/>
  <c r="Z826" i="2"/>
  <c r="AF826" i="2"/>
  <c r="AG826" i="2"/>
  <c r="K827" i="2"/>
  <c r="L827" i="2" s="1"/>
  <c r="W827" i="2"/>
  <c r="X827" i="2"/>
  <c r="Y827" i="2"/>
  <c r="Z827" i="2"/>
  <c r="AN827" i="2" s="1"/>
  <c r="AF827" i="2"/>
  <c r="AG827" i="2"/>
  <c r="K828" i="2"/>
  <c r="L828" i="2" s="1"/>
  <c r="W828" i="2"/>
  <c r="X828" i="2"/>
  <c r="Y828" i="2"/>
  <c r="Z828" i="2"/>
  <c r="AF828" i="2"/>
  <c r="AG828" i="2"/>
  <c r="K829" i="2"/>
  <c r="L829" i="2" s="1"/>
  <c r="W829" i="2"/>
  <c r="X829" i="2"/>
  <c r="Y829" i="2"/>
  <c r="Z829" i="2"/>
  <c r="AF829" i="2"/>
  <c r="AG829" i="2"/>
  <c r="K830" i="2"/>
  <c r="L830" i="2" s="1"/>
  <c r="W830" i="2"/>
  <c r="X830" i="2"/>
  <c r="Y830" i="2"/>
  <c r="Z830" i="2"/>
  <c r="AN830" i="2" s="1"/>
  <c r="AF830" i="2"/>
  <c r="AG830" i="2"/>
  <c r="K831" i="2"/>
  <c r="L831" i="2" s="1"/>
  <c r="W831" i="2"/>
  <c r="X831" i="2"/>
  <c r="Y831" i="2"/>
  <c r="Z831" i="2"/>
  <c r="AF831" i="2"/>
  <c r="AG831" i="2"/>
  <c r="K832" i="2"/>
  <c r="L832" i="2" s="1"/>
  <c r="W832" i="2"/>
  <c r="X832" i="2"/>
  <c r="Y832" i="2"/>
  <c r="Z832" i="2"/>
  <c r="AN832" i="2" s="1"/>
  <c r="AF832" i="2"/>
  <c r="AG832" i="2"/>
  <c r="K833" i="2"/>
  <c r="L833" i="2" s="1"/>
  <c r="W833" i="2"/>
  <c r="X833" i="2"/>
  <c r="Y833" i="2"/>
  <c r="Z833" i="2"/>
  <c r="AF833" i="2"/>
  <c r="AG833" i="2"/>
  <c r="K834" i="2"/>
  <c r="L834" i="2" s="1"/>
  <c r="W834" i="2"/>
  <c r="X834" i="2"/>
  <c r="Y834" i="2"/>
  <c r="Z834" i="2"/>
  <c r="AF834" i="2"/>
  <c r="AG834" i="2"/>
  <c r="K835" i="2"/>
  <c r="L835" i="2" s="1"/>
  <c r="W835" i="2"/>
  <c r="X835" i="2"/>
  <c r="Y835" i="2"/>
  <c r="Z835" i="2"/>
  <c r="AN835" i="2" s="1"/>
  <c r="AF835" i="2"/>
  <c r="AG835" i="2"/>
  <c r="K836" i="2"/>
  <c r="L836" i="2" s="1"/>
  <c r="W836" i="2"/>
  <c r="X836" i="2"/>
  <c r="Y836" i="2"/>
  <c r="Z836" i="2"/>
  <c r="AF836" i="2"/>
  <c r="AG836" i="2"/>
  <c r="K837" i="2"/>
  <c r="L837" i="2" s="1"/>
  <c r="W837" i="2"/>
  <c r="X837" i="2"/>
  <c r="Y837" i="2"/>
  <c r="Z837" i="2"/>
  <c r="AF837" i="2"/>
  <c r="AG837" i="2"/>
  <c r="K838" i="2"/>
  <c r="L838" i="2" s="1"/>
  <c r="W838" i="2"/>
  <c r="X838" i="2"/>
  <c r="Y838" i="2"/>
  <c r="Z838" i="2"/>
  <c r="AN838" i="2" s="1"/>
  <c r="AF838" i="2"/>
  <c r="AG838" i="2"/>
  <c r="K839" i="2"/>
  <c r="L839" i="2" s="1"/>
  <c r="W839" i="2"/>
  <c r="X839" i="2"/>
  <c r="Y839" i="2"/>
  <c r="Z839" i="2"/>
  <c r="AN839" i="2" s="1"/>
  <c r="AF839" i="2"/>
  <c r="AG839" i="2"/>
  <c r="K840" i="2"/>
  <c r="L840" i="2" s="1"/>
  <c r="W840" i="2"/>
  <c r="X840" i="2"/>
  <c r="Y840" i="2"/>
  <c r="Z840" i="2"/>
  <c r="AN840" i="2" s="1"/>
  <c r="AF840" i="2"/>
  <c r="AG840" i="2"/>
  <c r="K841" i="2"/>
  <c r="L841" i="2" s="1"/>
  <c r="W841" i="2"/>
  <c r="X841" i="2"/>
  <c r="Y841" i="2"/>
  <c r="Z841" i="2"/>
  <c r="AN841" i="2" s="1"/>
  <c r="AF841" i="2"/>
  <c r="AG841" i="2"/>
  <c r="K842" i="2"/>
  <c r="L842" i="2" s="1"/>
  <c r="W842" i="2"/>
  <c r="X842" i="2"/>
  <c r="Y842" i="2"/>
  <c r="Z842" i="2"/>
  <c r="AF842" i="2"/>
  <c r="AG842" i="2"/>
  <c r="K843" i="2"/>
  <c r="L843" i="2" s="1"/>
  <c r="W843" i="2"/>
  <c r="X843" i="2"/>
  <c r="Y843" i="2"/>
  <c r="Z843" i="2"/>
  <c r="AF843" i="2"/>
  <c r="AG843" i="2"/>
  <c r="K844" i="2"/>
  <c r="L844" i="2" s="1"/>
  <c r="W844" i="2"/>
  <c r="X844" i="2"/>
  <c r="Y844" i="2"/>
  <c r="Z844" i="2"/>
  <c r="AN844" i="2" s="1"/>
  <c r="AF844" i="2"/>
  <c r="AG844" i="2"/>
  <c r="K845" i="2"/>
  <c r="L845" i="2" s="1"/>
  <c r="W845" i="2"/>
  <c r="X845" i="2"/>
  <c r="Y845" i="2"/>
  <c r="Z845" i="2"/>
  <c r="AF845" i="2"/>
  <c r="AG845" i="2"/>
  <c r="K846" i="2"/>
  <c r="L846" i="2" s="1"/>
  <c r="W846" i="2"/>
  <c r="X846" i="2"/>
  <c r="Y846" i="2"/>
  <c r="Z846" i="2"/>
  <c r="AF846" i="2"/>
  <c r="AG846" i="2"/>
  <c r="K847" i="2"/>
  <c r="L847" i="2" s="1"/>
  <c r="W847" i="2"/>
  <c r="X847" i="2"/>
  <c r="Y847" i="2"/>
  <c r="Z847" i="2"/>
  <c r="AN847" i="2" s="1"/>
  <c r="AF847" i="2"/>
  <c r="AG847" i="2"/>
  <c r="K848" i="2"/>
  <c r="L848" i="2" s="1"/>
  <c r="W848" i="2"/>
  <c r="X848" i="2"/>
  <c r="Y848" i="2"/>
  <c r="Z848" i="2"/>
  <c r="AN848" i="2" s="1"/>
  <c r="AF848" i="2"/>
  <c r="AG848" i="2"/>
  <c r="K849" i="2"/>
  <c r="L849" i="2" s="1"/>
  <c r="W849" i="2"/>
  <c r="X849" i="2"/>
  <c r="Y849" i="2"/>
  <c r="Z849" i="2"/>
  <c r="AN849" i="2" s="1"/>
  <c r="AF849" i="2"/>
  <c r="AG849" i="2"/>
  <c r="K850" i="2"/>
  <c r="L850" i="2" s="1"/>
  <c r="W850" i="2"/>
  <c r="X850" i="2"/>
  <c r="Y850" i="2"/>
  <c r="Z850" i="2"/>
  <c r="AF850" i="2"/>
  <c r="AG850" i="2"/>
  <c r="K851" i="2"/>
  <c r="L851" i="2" s="1"/>
  <c r="W851" i="2"/>
  <c r="X851" i="2"/>
  <c r="Y851" i="2"/>
  <c r="Z851" i="2"/>
  <c r="AF851" i="2"/>
  <c r="AG851" i="2"/>
  <c r="K852" i="2"/>
  <c r="L852" i="2" s="1"/>
  <c r="W852" i="2"/>
  <c r="X852" i="2"/>
  <c r="Y852" i="2"/>
  <c r="Z852" i="2"/>
  <c r="AF852" i="2"/>
  <c r="AG852" i="2"/>
  <c r="K853" i="2"/>
  <c r="L853" i="2" s="1"/>
  <c r="W853" i="2"/>
  <c r="X853" i="2"/>
  <c r="Y853" i="2"/>
  <c r="Z853" i="2"/>
  <c r="AF853" i="2"/>
  <c r="AG853" i="2"/>
  <c r="K854" i="2"/>
  <c r="L854" i="2" s="1"/>
  <c r="W854" i="2"/>
  <c r="X854" i="2"/>
  <c r="Y854" i="2"/>
  <c r="Z854" i="2"/>
  <c r="AN854" i="2" s="1"/>
  <c r="AF854" i="2"/>
  <c r="AG854" i="2"/>
  <c r="K855" i="2"/>
  <c r="L855" i="2" s="1"/>
  <c r="W855" i="2"/>
  <c r="X855" i="2"/>
  <c r="Y855" i="2"/>
  <c r="Z855" i="2"/>
  <c r="AN855" i="2" s="1"/>
  <c r="AF855" i="2"/>
  <c r="AG855" i="2"/>
  <c r="K856" i="2"/>
  <c r="L856" i="2" s="1"/>
  <c r="W856" i="2"/>
  <c r="X856" i="2"/>
  <c r="Y856" i="2"/>
  <c r="Z856" i="2"/>
  <c r="AN856" i="2" s="1"/>
  <c r="AF856" i="2"/>
  <c r="AG856" i="2"/>
  <c r="K857" i="2"/>
  <c r="L857" i="2" s="1"/>
  <c r="W857" i="2"/>
  <c r="X857" i="2"/>
  <c r="Y857" i="2"/>
  <c r="Z857" i="2"/>
  <c r="AN857" i="2" s="1"/>
  <c r="AF857" i="2"/>
  <c r="AG857" i="2"/>
  <c r="K858" i="2"/>
  <c r="L858" i="2" s="1"/>
  <c r="W858" i="2"/>
  <c r="X858" i="2"/>
  <c r="Y858" i="2"/>
  <c r="Z858" i="2"/>
  <c r="AF858" i="2"/>
  <c r="AG858" i="2"/>
  <c r="K859" i="2"/>
  <c r="L859" i="2" s="1"/>
  <c r="W859" i="2"/>
  <c r="X859" i="2"/>
  <c r="Y859" i="2"/>
  <c r="Z859" i="2"/>
  <c r="AN859" i="2" s="1"/>
  <c r="AF859" i="2"/>
  <c r="AG859" i="2"/>
  <c r="K860" i="2"/>
  <c r="L860" i="2" s="1"/>
  <c r="W860" i="2"/>
  <c r="X860" i="2"/>
  <c r="Y860" i="2"/>
  <c r="Z860" i="2"/>
  <c r="AF860" i="2"/>
  <c r="AG860" i="2"/>
  <c r="K861" i="2"/>
  <c r="L861" i="2" s="1"/>
  <c r="W861" i="2"/>
  <c r="X861" i="2"/>
  <c r="Y861" i="2"/>
  <c r="Z861" i="2"/>
  <c r="AF861" i="2"/>
  <c r="AG861" i="2"/>
  <c r="K862" i="2"/>
  <c r="L862" i="2" s="1"/>
  <c r="W862" i="2"/>
  <c r="X862" i="2"/>
  <c r="Y862" i="2"/>
  <c r="Z862" i="2"/>
  <c r="AN862" i="2" s="1"/>
  <c r="AF862" i="2"/>
  <c r="AG862" i="2"/>
  <c r="K863" i="2"/>
  <c r="L863" i="2" s="1"/>
  <c r="W863" i="2"/>
  <c r="X863" i="2"/>
  <c r="Y863" i="2"/>
  <c r="Z863" i="2"/>
  <c r="AF863" i="2"/>
  <c r="AG863" i="2"/>
  <c r="K864" i="2"/>
  <c r="L864" i="2" s="1"/>
  <c r="W864" i="2"/>
  <c r="X864" i="2"/>
  <c r="Y864" i="2"/>
  <c r="Z864" i="2"/>
  <c r="AN864" i="2" s="1"/>
  <c r="AF864" i="2"/>
  <c r="AG864" i="2"/>
  <c r="K865" i="2"/>
  <c r="L865" i="2" s="1"/>
  <c r="W865" i="2"/>
  <c r="X865" i="2"/>
  <c r="Y865" i="2"/>
  <c r="Z865" i="2"/>
  <c r="AF865" i="2"/>
  <c r="AG865" i="2"/>
  <c r="K866" i="2"/>
  <c r="L866" i="2" s="1"/>
  <c r="W866" i="2"/>
  <c r="X866" i="2"/>
  <c r="Y866" i="2"/>
  <c r="Z866" i="2"/>
  <c r="AF866" i="2"/>
  <c r="AG866" i="2"/>
  <c r="K867" i="2"/>
  <c r="L867" i="2" s="1"/>
  <c r="W867" i="2"/>
  <c r="X867" i="2"/>
  <c r="Y867" i="2"/>
  <c r="Z867" i="2"/>
  <c r="AN867" i="2" s="1"/>
  <c r="AF867" i="2"/>
  <c r="AG867" i="2"/>
  <c r="K868" i="2"/>
  <c r="L868" i="2" s="1"/>
  <c r="W868" i="2"/>
  <c r="X868" i="2"/>
  <c r="Y868" i="2"/>
  <c r="Z868" i="2"/>
  <c r="AN868" i="2" s="1"/>
  <c r="AF868" i="2"/>
  <c r="AG868" i="2"/>
  <c r="K869" i="2"/>
  <c r="L869" i="2" s="1"/>
  <c r="W869" i="2"/>
  <c r="X869" i="2"/>
  <c r="Y869" i="2"/>
  <c r="Z869" i="2"/>
  <c r="AF869" i="2"/>
  <c r="AG869" i="2"/>
  <c r="K870" i="2"/>
  <c r="L870" i="2" s="1"/>
  <c r="W870" i="2"/>
  <c r="X870" i="2"/>
  <c r="Y870" i="2"/>
  <c r="Z870" i="2"/>
  <c r="AN870" i="2" s="1"/>
  <c r="AF870" i="2"/>
  <c r="AG870" i="2"/>
  <c r="K871" i="2"/>
  <c r="L871" i="2" s="1"/>
  <c r="W871" i="2"/>
  <c r="X871" i="2"/>
  <c r="Y871" i="2"/>
  <c r="Z871" i="2"/>
  <c r="AN871" i="2" s="1"/>
  <c r="AF871" i="2"/>
  <c r="AG871" i="2"/>
  <c r="K872" i="2"/>
  <c r="L872" i="2" s="1"/>
  <c r="W872" i="2"/>
  <c r="X872" i="2"/>
  <c r="Y872" i="2"/>
  <c r="Z872" i="2"/>
  <c r="AN872" i="2" s="1"/>
  <c r="AF872" i="2"/>
  <c r="AG872" i="2"/>
  <c r="K873" i="2"/>
  <c r="L873" i="2" s="1"/>
  <c r="W873" i="2"/>
  <c r="X873" i="2"/>
  <c r="Y873" i="2"/>
  <c r="Z873" i="2"/>
  <c r="AN873" i="2" s="1"/>
  <c r="AF873" i="2"/>
  <c r="AG873" i="2"/>
  <c r="K874" i="2"/>
  <c r="L874" i="2" s="1"/>
  <c r="W874" i="2"/>
  <c r="X874" i="2"/>
  <c r="Y874" i="2"/>
  <c r="Z874" i="2"/>
  <c r="AN874" i="2" s="1"/>
  <c r="AF874" i="2"/>
  <c r="AG874" i="2"/>
  <c r="K875" i="2"/>
  <c r="L875" i="2" s="1"/>
  <c r="W875" i="2"/>
  <c r="X875" i="2"/>
  <c r="Y875" i="2"/>
  <c r="Z875" i="2"/>
  <c r="AN875" i="2" s="1"/>
  <c r="AF875" i="2"/>
  <c r="AG875" i="2"/>
  <c r="K876" i="2"/>
  <c r="L876" i="2" s="1"/>
  <c r="W876" i="2"/>
  <c r="X876" i="2"/>
  <c r="Y876" i="2"/>
  <c r="Z876" i="2"/>
  <c r="AF876" i="2"/>
  <c r="AG876" i="2"/>
  <c r="K877" i="2"/>
  <c r="L877" i="2" s="1"/>
  <c r="W877" i="2"/>
  <c r="X877" i="2"/>
  <c r="Y877" i="2"/>
  <c r="Z877" i="2"/>
  <c r="AF877" i="2"/>
  <c r="AG877" i="2"/>
  <c r="K878" i="2"/>
  <c r="L878" i="2" s="1"/>
  <c r="W878" i="2"/>
  <c r="X878" i="2"/>
  <c r="Y878" i="2"/>
  <c r="Z878" i="2"/>
  <c r="AN878" i="2" s="1"/>
  <c r="AF878" i="2"/>
  <c r="AG878" i="2"/>
  <c r="K879" i="2"/>
  <c r="L879" i="2" s="1"/>
  <c r="W879" i="2"/>
  <c r="X879" i="2"/>
  <c r="Y879" i="2"/>
  <c r="Z879" i="2"/>
  <c r="AF879" i="2"/>
  <c r="AG879" i="2"/>
  <c r="K880" i="2"/>
  <c r="L880" i="2" s="1"/>
  <c r="W880" i="2"/>
  <c r="X880" i="2"/>
  <c r="Y880" i="2"/>
  <c r="Z880" i="2"/>
  <c r="AN880" i="2" s="1"/>
  <c r="AF880" i="2"/>
  <c r="AG880" i="2"/>
  <c r="K881" i="2"/>
  <c r="L881" i="2" s="1"/>
  <c r="W881" i="2"/>
  <c r="X881" i="2"/>
  <c r="Y881" i="2"/>
  <c r="Z881" i="2"/>
  <c r="AF881" i="2"/>
  <c r="AG881" i="2"/>
  <c r="K882" i="2"/>
  <c r="L882" i="2" s="1"/>
  <c r="W882" i="2"/>
  <c r="X882" i="2"/>
  <c r="Y882" i="2"/>
  <c r="Z882" i="2"/>
  <c r="AN882" i="2" s="1"/>
  <c r="AF882" i="2"/>
  <c r="AG882" i="2"/>
  <c r="K883" i="2"/>
  <c r="L883" i="2" s="1"/>
  <c r="W883" i="2"/>
  <c r="X883" i="2"/>
  <c r="Y883" i="2"/>
  <c r="Z883" i="2"/>
  <c r="AN883" i="2" s="1"/>
  <c r="AF883" i="2"/>
  <c r="AG883" i="2"/>
  <c r="K884" i="2"/>
  <c r="L884" i="2" s="1"/>
  <c r="W884" i="2"/>
  <c r="X884" i="2"/>
  <c r="Y884" i="2"/>
  <c r="Z884" i="2"/>
  <c r="AF884" i="2"/>
  <c r="AG884" i="2"/>
  <c r="K885" i="2"/>
  <c r="L885" i="2" s="1"/>
  <c r="W885" i="2"/>
  <c r="X885" i="2"/>
  <c r="Y885" i="2"/>
  <c r="Z885" i="2"/>
  <c r="AF885" i="2"/>
  <c r="AG885" i="2"/>
  <c r="K886" i="2"/>
  <c r="L886" i="2" s="1"/>
  <c r="W886" i="2"/>
  <c r="X886" i="2"/>
  <c r="Y886" i="2"/>
  <c r="Z886" i="2"/>
  <c r="AN886" i="2" s="1"/>
  <c r="AF886" i="2"/>
  <c r="AG886" i="2"/>
  <c r="K887" i="2"/>
  <c r="L887" i="2" s="1"/>
  <c r="W887" i="2"/>
  <c r="X887" i="2"/>
  <c r="Y887" i="2"/>
  <c r="Z887" i="2"/>
  <c r="AF887" i="2"/>
  <c r="AG887" i="2"/>
  <c r="K888" i="2"/>
  <c r="L888" i="2" s="1"/>
  <c r="W888" i="2"/>
  <c r="X888" i="2"/>
  <c r="Y888" i="2"/>
  <c r="Z888" i="2"/>
  <c r="AF888" i="2"/>
  <c r="AG888" i="2"/>
  <c r="K889" i="2"/>
  <c r="L889" i="2" s="1"/>
  <c r="W889" i="2"/>
  <c r="X889" i="2"/>
  <c r="Y889" i="2"/>
  <c r="Z889" i="2"/>
  <c r="AN889" i="2" s="1"/>
  <c r="AF889" i="2"/>
  <c r="AG889" i="2"/>
  <c r="K890" i="2"/>
  <c r="L890" i="2" s="1"/>
  <c r="W890" i="2"/>
  <c r="X890" i="2"/>
  <c r="Y890" i="2"/>
  <c r="Z890" i="2"/>
  <c r="AN890" i="2" s="1"/>
  <c r="AF890" i="2"/>
  <c r="AG890" i="2"/>
  <c r="K891" i="2"/>
  <c r="L891" i="2" s="1"/>
  <c r="W891" i="2"/>
  <c r="X891" i="2"/>
  <c r="Y891" i="2"/>
  <c r="Z891" i="2"/>
  <c r="AN891" i="2" s="1"/>
  <c r="AF891" i="2"/>
  <c r="AG891" i="2"/>
  <c r="K892" i="2"/>
  <c r="L892" i="2" s="1"/>
  <c r="W892" i="2"/>
  <c r="X892" i="2"/>
  <c r="Y892" i="2"/>
  <c r="Z892" i="2"/>
  <c r="AF892" i="2"/>
  <c r="AG892" i="2"/>
  <c r="K893" i="2"/>
  <c r="L893" i="2" s="1"/>
  <c r="W893" i="2"/>
  <c r="X893" i="2"/>
  <c r="Y893" i="2"/>
  <c r="Z893" i="2"/>
  <c r="AF893" i="2"/>
  <c r="AG893" i="2"/>
  <c r="K894" i="2"/>
  <c r="L894" i="2" s="1"/>
  <c r="W894" i="2"/>
  <c r="X894" i="2"/>
  <c r="Y894" i="2"/>
  <c r="Z894" i="2"/>
  <c r="AF894" i="2"/>
  <c r="AG894" i="2"/>
  <c r="K895" i="2"/>
  <c r="L895" i="2" s="1"/>
  <c r="W895" i="2"/>
  <c r="X895" i="2"/>
  <c r="Y895" i="2"/>
  <c r="Z895" i="2"/>
  <c r="AN895" i="2" s="1"/>
  <c r="AF895" i="2"/>
  <c r="AG895" i="2"/>
  <c r="K896" i="2"/>
  <c r="L896" i="2" s="1"/>
  <c r="W896" i="2"/>
  <c r="X896" i="2"/>
  <c r="Y896" i="2"/>
  <c r="Z896" i="2"/>
  <c r="AN896" i="2" s="1"/>
  <c r="AF896" i="2"/>
  <c r="AG896" i="2"/>
  <c r="K897" i="2"/>
  <c r="L897" i="2" s="1"/>
  <c r="W897" i="2"/>
  <c r="X897" i="2"/>
  <c r="Y897" i="2"/>
  <c r="Z897" i="2"/>
  <c r="AN897" i="2" s="1"/>
  <c r="AF897" i="2"/>
  <c r="AG897" i="2"/>
  <c r="K898" i="2"/>
  <c r="L898" i="2" s="1"/>
  <c r="W898" i="2"/>
  <c r="X898" i="2"/>
  <c r="Y898" i="2"/>
  <c r="Z898" i="2"/>
  <c r="AF898" i="2"/>
  <c r="AG898" i="2"/>
  <c r="K899" i="2"/>
  <c r="L899" i="2" s="1"/>
  <c r="W899" i="2"/>
  <c r="X899" i="2"/>
  <c r="Y899" i="2"/>
  <c r="Z899" i="2"/>
  <c r="AF899" i="2"/>
  <c r="AG899" i="2"/>
  <c r="K900" i="2"/>
  <c r="L900" i="2" s="1"/>
  <c r="W900" i="2"/>
  <c r="X900" i="2"/>
  <c r="Y900" i="2"/>
  <c r="Z900" i="2"/>
  <c r="AN900" i="2" s="1"/>
  <c r="AF900" i="2"/>
  <c r="AG900" i="2"/>
  <c r="K901" i="2"/>
  <c r="L901" i="2" s="1"/>
  <c r="W901" i="2"/>
  <c r="X901" i="2"/>
  <c r="Y901" i="2"/>
  <c r="Z901" i="2"/>
  <c r="AF901" i="2"/>
  <c r="AG901" i="2"/>
  <c r="K902" i="2"/>
  <c r="L902" i="2" s="1"/>
  <c r="W902" i="2"/>
  <c r="X902" i="2"/>
  <c r="Y902" i="2"/>
  <c r="Z902" i="2"/>
  <c r="AF902" i="2"/>
  <c r="AG902" i="2"/>
  <c r="K903" i="2"/>
  <c r="L903" i="2" s="1"/>
  <c r="W903" i="2"/>
  <c r="X903" i="2"/>
  <c r="Y903" i="2"/>
  <c r="Z903" i="2"/>
  <c r="AF903" i="2"/>
  <c r="AG903" i="2"/>
  <c r="K904" i="2"/>
  <c r="L904" i="2" s="1"/>
  <c r="W904" i="2"/>
  <c r="X904" i="2"/>
  <c r="Y904" i="2"/>
  <c r="Z904" i="2"/>
  <c r="AF904" i="2"/>
  <c r="AG904" i="2"/>
  <c r="K905" i="2"/>
  <c r="L905" i="2" s="1"/>
  <c r="W905" i="2"/>
  <c r="X905" i="2"/>
  <c r="Y905" i="2"/>
  <c r="Z905" i="2"/>
  <c r="AN905" i="2" s="1"/>
  <c r="AF905" i="2"/>
  <c r="AG905" i="2"/>
  <c r="K906" i="2"/>
  <c r="L906" i="2" s="1"/>
  <c r="W906" i="2"/>
  <c r="X906" i="2"/>
  <c r="Y906" i="2"/>
  <c r="Z906" i="2"/>
  <c r="AN906" i="2" s="1"/>
  <c r="AF906" i="2"/>
  <c r="AG906" i="2"/>
  <c r="K907" i="2"/>
  <c r="L907" i="2" s="1"/>
  <c r="W907" i="2"/>
  <c r="X907" i="2"/>
  <c r="Y907" i="2"/>
  <c r="Z907" i="2"/>
  <c r="AN907" i="2" s="1"/>
  <c r="AF907" i="2"/>
  <c r="AG907" i="2"/>
  <c r="K908" i="2"/>
  <c r="L908" i="2" s="1"/>
  <c r="W908" i="2"/>
  <c r="X908" i="2"/>
  <c r="Y908" i="2"/>
  <c r="Z908" i="2"/>
  <c r="AF908" i="2"/>
  <c r="AG908" i="2"/>
  <c r="K909" i="2"/>
  <c r="L909" i="2" s="1"/>
  <c r="W909" i="2"/>
  <c r="X909" i="2"/>
  <c r="Y909" i="2"/>
  <c r="Z909" i="2"/>
  <c r="AN909" i="2" s="1"/>
  <c r="AF909" i="2"/>
  <c r="AG909" i="2"/>
  <c r="K910" i="2"/>
  <c r="L910" i="2" s="1"/>
  <c r="W910" i="2"/>
  <c r="X910" i="2"/>
  <c r="Y910" i="2"/>
  <c r="Z910" i="2"/>
  <c r="AF910" i="2"/>
  <c r="AG910" i="2"/>
  <c r="K911" i="2"/>
  <c r="L911" i="2" s="1"/>
  <c r="W911" i="2"/>
  <c r="X911" i="2"/>
  <c r="Y911" i="2"/>
  <c r="Z911" i="2"/>
  <c r="AN911" i="2" s="1"/>
  <c r="AF911" i="2"/>
  <c r="AG911" i="2"/>
  <c r="K912" i="2"/>
  <c r="L912" i="2" s="1"/>
  <c r="W912" i="2"/>
  <c r="X912" i="2"/>
  <c r="Y912" i="2"/>
  <c r="Z912" i="2"/>
  <c r="AF912" i="2"/>
  <c r="AG912" i="2"/>
  <c r="K913" i="2"/>
  <c r="L913" i="2" s="1"/>
  <c r="W913" i="2"/>
  <c r="X913" i="2"/>
  <c r="Y913" i="2"/>
  <c r="Z913" i="2"/>
  <c r="AN913" i="2" s="1"/>
  <c r="AF913" i="2"/>
  <c r="AG913" i="2"/>
  <c r="K914" i="2"/>
  <c r="L914" i="2" s="1"/>
  <c r="W914" i="2"/>
  <c r="X914" i="2"/>
  <c r="Y914" i="2"/>
  <c r="Z914" i="2"/>
  <c r="AF914" i="2"/>
  <c r="AG914" i="2"/>
  <c r="K915" i="2"/>
  <c r="L915" i="2" s="1"/>
  <c r="W915" i="2"/>
  <c r="X915" i="2"/>
  <c r="Y915" i="2"/>
  <c r="Z915" i="2"/>
  <c r="AN915" i="2" s="1"/>
  <c r="AF915" i="2"/>
  <c r="AG915" i="2"/>
  <c r="K916" i="2"/>
  <c r="L916" i="2" s="1"/>
  <c r="W916" i="2"/>
  <c r="X916" i="2"/>
  <c r="Y916" i="2"/>
  <c r="Z916" i="2"/>
  <c r="AF916" i="2"/>
  <c r="AG916" i="2"/>
  <c r="K917" i="2"/>
  <c r="L917" i="2" s="1"/>
  <c r="W917" i="2"/>
  <c r="X917" i="2"/>
  <c r="Y917" i="2"/>
  <c r="Z917" i="2"/>
  <c r="AF917" i="2"/>
  <c r="AG917" i="2"/>
  <c r="K918" i="2"/>
  <c r="L918" i="2" s="1"/>
  <c r="W918" i="2"/>
  <c r="X918" i="2"/>
  <c r="Y918" i="2"/>
  <c r="Z918" i="2"/>
  <c r="AF918" i="2"/>
  <c r="AG918" i="2"/>
  <c r="K919" i="2"/>
  <c r="L919" i="2" s="1"/>
  <c r="W919" i="2"/>
  <c r="X919" i="2"/>
  <c r="Y919" i="2"/>
  <c r="Z919" i="2"/>
  <c r="AF919" i="2"/>
  <c r="AG919" i="2"/>
  <c r="K920" i="2"/>
  <c r="L920" i="2" s="1"/>
  <c r="W920" i="2"/>
  <c r="X920" i="2"/>
  <c r="Y920" i="2"/>
  <c r="Z920" i="2"/>
  <c r="AF920" i="2"/>
  <c r="AG920" i="2"/>
  <c r="K921" i="2"/>
  <c r="L921" i="2" s="1"/>
  <c r="W921" i="2"/>
  <c r="X921" i="2"/>
  <c r="Y921" i="2"/>
  <c r="Z921" i="2"/>
  <c r="AN921" i="2" s="1"/>
  <c r="AF921" i="2"/>
  <c r="AG921" i="2"/>
  <c r="K922" i="2"/>
  <c r="L922" i="2" s="1"/>
  <c r="W922" i="2"/>
  <c r="X922" i="2"/>
  <c r="Y922" i="2"/>
  <c r="Z922" i="2"/>
  <c r="AF922" i="2"/>
  <c r="AG922" i="2"/>
  <c r="K923" i="2"/>
  <c r="L923" i="2" s="1"/>
  <c r="W923" i="2"/>
  <c r="X923" i="2"/>
  <c r="Y923" i="2"/>
  <c r="Z923" i="2"/>
  <c r="AN923" i="2" s="1"/>
  <c r="AF923" i="2"/>
  <c r="AG923" i="2"/>
  <c r="K924" i="2"/>
  <c r="L924" i="2" s="1"/>
  <c r="W924" i="2"/>
  <c r="X924" i="2"/>
  <c r="Y924" i="2"/>
  <c r="Z924" i="2"/>
  <c r="AF924" i="2"/>
  <c r="AG924" i="2"/>
  <c r="K925" i="2"/>
  <c r="L925" i="2" s="1"/>
  <c r="W925" i="2"/>
  <c r="X925" i="2"/>
  <c r="Y925" i="2"/>
  <c r="Z925" i="2"/>
  <c r="AF925" i="2"/>
  <c r="AG925" i="2"/>
  <c r="K926" i="2"/>
  <c r="L926" i="2" s="1"/>
  <c r="W926" i="2"/>
  <c r="X926" i="2"/>
  <c r="Y926" i="2"/>
  <c r="Z926" i="2"/>
  <c r="AF926" i="2"/>
  <c r="AG926" i="2"/>
  <c r="K927" i="2"/>
  <c r="L927" i="2" s="1"/>
  <c r="W927" i="2"/>
  <c r="X927" i="2"/>
  <c r="Y927" i="2"/>
  <c r="Z927" i="2"/>
  <c r="AN927" i="2" s="1"/>
  <c r="AF927" i="2"/>
  <c r="AG927" i="2"/>
  <c r="K928" i="2"/>
  <c r="L928" i="2" s="1"/>
  <c r="W928" i="2"/>
  <c r="X928" i="2"/>
  <c r="Y928" i="2"/>
  <c r="Z928" i="2"/>
  <c r="AF928" i="2"/>
  <c r="AG928" i="2"/>
  <c r="K929" i="2"/>
  <c r="L929" i="2" s="1"/>
  <c r="W929" i="2"/>
  <c r="X929" i="2"/>
  <c r="Y929" i="2"/>
  <c r="Z929" i="2"/>
  <c r="AN929" i="2" s="1"/>
  <c r="AF929" i="2"/>
  <c r="AG929" i="2"/>
  <c r="K930" i="2"/>
  <c r="L930" i="2" s="1"/>
  <c r="W930" i="2"/>
  <c r="X930" i="2"/>
  <c r="Y930" i="2"/>
  <c r="Z930" i="2"/>
  <c r="AF930" i="2"/>
  <c r="AG930" i="2"/>
  <c r="K931" i="2"/>
  <c r="L931" i="2" s="1"/>
  <c r="W931" i="2"/>
  <c r="X931" i="2"/>
  <c r="Y931" i="2"/>
  <c r="Z931" i="2"/>
  <c r="AN931" i="2" s="1"/>
  <c r="AF931" i="2"/>
  <c r="AG931" i="2"/>
  <c r="K932" i="2"/>
  <c r="L932" i="2" s="1"/>
  <c r="W932" i="2"/>
  <c r="X932" i="2"/>
  <c r="Y932" i="2"/>
  <c r="Z932" i="2"/>
  <c r="AF932" i="2"/>
  <c r="AG932" i="2"/>
  <c r="K933" i="2"/>
  <c r="L933" i="2" s="1"/>
  <c r="W933" i="2"/>
  <c r="X933" i="2"/>
  <c r="Y933" i="2"/>
  <c r="Z933" i="2"/>
  <c r="AN933" i="2" s="1"/>
  <c r="AF933" i="2"/>
  <c r="AG933" i="2"/>
  <c r="K934" i="2"/>
  <c r="L934" i="2" s="1"/>
  <c r="W934" i="2"/>
  <c r="X934" i="2"/>
  <c r="Y934" i="2"/>
  <c r="Z934" i="2"/>
  <c r="AF934" i="2"/>
  <c r="AG934" i="2"/>
  <c r="K935" i="2"/>
  <c r="L935" i="2" s="1"/>
  <c r="W935" i="2"/>
  <c r="X935" i="2"/>
  <c r="Y935" i="2"/>
  <c r="Z935" i="2"/>
  <c r="AN935" i="2" s="1"/>
  <c r="AF935" i="2"/>
  <c r="AG935" i="2"/>
  <c r="K936" i="2"/>
  <c r="L936" i="2" s="1"/>
  <c r="W936" i="2"/>
  <c r="X936" i="2"/>
  <c r="Y936" i="2"/>
  <c r="Z936" i="2"/>
  <c r="AF936" i="2"/>
  <c r="AG936" i="2"/>
  <c r="K937" i="2"/>
  <c r="L937" i="2" s="1"/>
  <c r="W937" i="2"/>
  <c r="X937" i="2"/>
  <c r="Y937" i="2"/>
  <c r="Z937" i="2"/>
  <c r="AF937" i="2"/>
  <c r="AG937" i="2"/>
  <c r="K938" i="2"/>
  <c r="L938" i="2" s="1"/>
  <c r="W938" i="2"/>
  <c r="X938" i="2"/>
  <c r="Y938" i="2"/>
  <c r="Z938" i="2"/>
  <c r="AF938" i="2"/>
  <c r="AG938" i="2"/>
  <c r="K939" i="2"/>
  <c r="L939" i="2" s="1"/>
  <c r="W939" i="2"/>
  <c r="X939" i="2"/>
  <c r="Y939" i="2"/>
  <c r="Z939" i="2"/>
  <c r="AN939" i="2" s="1"/>
  <c r="AF939" i="2"/>
  <c r="AG939" i="2"/>
  <c r="K940" i="2"/>
  <c r="L940" i="2" s="1"/>
  <c r="W940" i="2"/>
  <c r="X940" i="2"/>
  <c r="Y940" i="2"/>
  <c r="Z940" i="2"/>
  <c r="AN940" i="2" s="1"/>
  <c r="AF940" i="2"/>
  <c r="AG940" i="2"/>
  <c r="K941" i="2"/>
  <c r="L941" i="2" s="1"/>
  <c r="W941" i="2"/>
  <c r="X941" i="2"/>
  <c r="Y941" i="2"/>
  <c r="Z941" i="2"/>
  <c r="AF941" i="2"/>
  <c r="AG941" i="2"/>
  <c r="K942" i="2"/>
  <c r="L942" i="2" s="1"/>
  <c r="W942" i="2"/>
  <c r="X942" i="2"/>
  <c r="Y942" i="2"/>
  <c r="Z942" i="2"/>
  <c r="AN942" i="2" s="1"/>
  <c r="AF942" i="2"/>
  <c r="AG942" i="2"/>
  <c r="K943" i="2"/>
  <c r="L943" i="2" s="1"/>
  <c r="W943" i="2"/>
  <c r="X943" i="2"/>
  <c r="Y943" i="2"/>
  <c r="Z943" i="2"/>
  <c r="AN943" i="2" s="1"/>
  <c r="AF943" i="2"/>
  <c r="AG943" i="2"/>
  <c r="K944" i="2"/>
  <c r="L944" i="2" s="1"/>
  <c r="W944" i="2"/>
  <c r="X944" i="2"/>
  <c r="Y944" i="2"/>
  <c r="Z944" i="2"/>
  <c r="AF944" i="2"/>
  <c r="AG944" i="2"/>
  <c r="K945" i="2"/>
  <c r="L945" i="2" s="1"/>
  <c r="W945" i="2"/>
  <c r="X945" i="2"/>
  <c r="Y945" i="2"/>
  <c r="Z945" i="2"/>
  <c r="AF945" i="2"/>
  <c r="AG945" i="2"/>
  <c r="K946" i="2"/>
  <c r="L946" i="2" s="1"/>
  <c r="W946" i="2"/>
  <c r="X946" i="2"/>
  <c r="Y946" i="2"/>
  <c r="Z946" i="2"/>
  <c r="AF946" i="2"/>
  <c r="AG946" i="2"/>
  <c r="K947" i="2"/>
  <c r="L947" i="2" s="1"/>
  <c r="W947" i="2"/>
  <c r="X947" i="2"/>
  <c r="Y947" i="2"/>
  <c r="Z947" i="2"/>
  <c r="AN947" i="2" s="1"/>
  <c r="AF947" i="2"/>
  <c r="AG947" i="2"/>
  <c r="K948" i="2"/>
  <c r="L948" i="2" s="1"/>
  <c r="W948" i="2"/>
  <c r="X948" i="2"/>
  <c r="Y948" i="2"/>
  <c r="Z948" i="2"/>
  <c r="AN948" i="2" s="1"/>
  <c r="AF948" i="2"/>
  <c r="AG948" i="2"/>
  <c r="K949" i="2"/>
  <c r="L949" i="2" s="1"/>
  <c r="W949" i="2"/>
  <c r="X949" i="2"/>
  <c r="Y949" i="2"/>
  <c r="Z949" i="2"/>
  <c r="AN949" i="2" s="1"/>
  <c r="AF949" i="2"/>
  <c r="AG949" i="2"/>
  <c r="K950" i="2"/>
  <c r="L950" i="2" s="1"/>
  <c r="W950" i="2"/>
  <c r="X950" i="2"/>
  <c r="Y950" i="2"/>
  <c r="Z950" i="2"/>
  <c r="AN950" i="2" s="1"/>
  <c r="AF950" i="2"/>
  <c r="AG950" i="2"/>
  <c r="K951" i="2"/>
  <c r="L951" i="2" s="1"/>
  <c r="W951" i="2"/>
  <c r="X951" i="2"/>
  <c r="Y951" i="2"/>
  <c r="Z951" i="2"/>
  <c r="AN951" i="2" s="1"/>
  <c r="AF951" i="2"/>
  <c r="AG951" i="2"/>
  <c r="K952" i="2"/>
  <c r="L952" i="2" s="1"/>
  <c r="W952" i="2"/>
  <c r="X952" i="2"/>
  <c r="Y952" i="2"/>
  <c r="Z952" i="2"/>
  <c r="AF952" i="2"/>
  <c r="AG952" i="2"/>
  <c r="K953" i="2"/>
  <c r="L953" i="2" s="1"/>
  <c r="W953" i="2"/>
  <c r="X953" i="2"/>
  <c r="Y953" i="2"/>
  <c r="Z953" i="2"/>
  <c r="AN953" i="2" s="1"/>
  <c r="AF953" i="2"/>
  <c r="AG953" i="2"/>
  <c r="K954" i="2"/>
  <c r="L954" i="2" s="1"/>
  <c r="W954" i="2"/>
  <c r="X954" i="2"/>
  <c r="Y954" i="2"/>
  <c r="Z954" i="2"/>
  <c r="AN954" i="2" s="1"/>
  <c r="AF954" i="2"/>
  <c r="AG954" i="2"/>
  <c r="K955" i="2"/>
  <c r="L955" i="2" s="1"/>
  <c r="W955" i="2"/>
  <c r="X955" i="2"/>
  <c r="Y955" i="2"/>
  <c r="Z955" i="2"/>
  <c r="AN955" i="2" s="1"/>
  <c r="AF955" i="2"/>
  <c r="AG955" i="2"/>
  <c r="K956" i="2"/>
  <c r="L956" i="2" s="1"/>
  <c r="W956" i="2"/>
  <c r="X956" i="2"/>
  <c r="Y956" i="2"/>
  <c r="Z956" i="2"/>
  <c r="AN956" i="2" s="1"/>
  <c r="AF956" i="2"/>
  <c r="AG956" i="2"/>
  <c r="K957" i="2"/>
  <c r="L957" i="2" s="1"/>
  <c r="W957" i="2"/>
  <c r="X957" i="2"/>
  <c r="Y957" i="2"/>
  <c r="Z957" i="2"/>
  <c r="AN957" i="2" s="1"/>
  <c r="AF957" i="2"/>
  <c r="AG957" i="2"/>
  <c r="K958" i="2"/>
  <c r="L958" i="2" s="1"/>
  <c r="W958" i="2"/>
  <c r="X958" i="2"/>
  <c r="Y958" i="2"/>
  <c r="Z958" i="2"/>
  <c r="AF958" i="2"/>
  <c r="AG958" i="2"/>
  <c r="K959" i="2"/>
  <c r="L959" i="2" s="1"/>
  <c r="W959" i="2"/>
  <c r="X959" i="2"/>
  <c r="Y959" i="2"/>
  <c r="Z959" i="2"/>
  <c r="AF959" i="2"/>
  <c r="AG959" i="2"/>
  <c r="K960" i="2"/>
  <c r="L960" i="2" s="1"/>
  <c r="W960" i="2"/>
  <c r="X960" i="2"/>
  <c r="Y960" i="2"/>
  <c r="Z960" i="2"/>
  <c r="AF960" i="2"/>
  <c r="AG960" i="2"/>
  <c r="K961" i="2"/>
  <c r="L961" i="2" s="1"/>
  <c r="W961" i="2"/>
  <c r="X961" i="2"/>
  <c r="Y961" i="2"/>
  <c r="Z961" i="2"/>
  <c r="AN961" i="2" s="1"/>
  <c r="AF961" i="2"/>
  <c r="AG961" i="2"/>
  <c r="K962" i="2"/>
  <c r="L962" i="2" s="1"/>
  <c r="W962" i="2"/>
  <c r="X962" i="2"/>
  <c r="Y962" i="2"/>
  <c r="Z962" i="2"/>
  <c r="AN962" i="2" s="1"/>
  <c r="AF962" i="2"/>
  <c r="AG962" i="2"/>
  <c r="K963" i="2"/>
  <c r="L963" i="2" s="1"/>
  <c r="W963" i="2"/>
  <c r="X963" i="2"/>
  <c r="Y963" i="2"/>
  <c r="Z963" i="2"/>
  <c r="AN963" i="2" s="1"/>
  <c r="AF963" i="2"/>
  <c r="AG963" i="2"/>
  <c r="K964" i="2"/>
  <c r="L964" i="2" s="1"/>
  <c r="W964" i="2"/>
  <c r="X964" i="2"/>
  <c r="Y964" i="2"/>
  <c r="Z964" i="2"/>
  <c r="AN964" i="2" s="1"/>
  <c r="AF964" i="2"/>
  <c r="AG964" i="2"/>
  <c r="K965" i="2"/>
  <c r="L965" i="2" s="1"/>
  <c r="W965" i="2"/>
  <c r="X965" i="2"/>
  <c r="Y965" i="2"/>
  <c r="Z965" i="2"/>
  <c r="AN965" i="2" s="1"/>
  <c r="AF965" i="2"/>
  <c r="AG965" i="2"/>
  <c r="K966" i="2"/>
  <c r="L966" i="2" s="1"/>
  <c r="W966" i="2"/>
  <c r="X966" i="2"/>
  <c r="Y966" i="2"/>
  <c r="Z966" i="2"/>
  <c r="AF966" i="2"/>
  <c r="AG966" i="2"/>
  <c r="K967" i="2"/>
  <c r="L967" i="2" s="1"/>
  <c r="W967" i="2"/>
  <c r="X967" i="2"/>
  <c r="Y967" i="2"/>
  <c r="Z967" i="2"/>
  <c r="AF967" i="2"/>
  <c r="AG967" i="2"/>
  <c r="K968" i="2"/>
  <c r="L968" i="2" s="1"/>
  <c r="W968" i="2"/>
  <c r="X968" i="2"/>
  <c r="Y968" i="2"/>
  <c r="Z968" i="2"/>
  <c r="AF968" i="2"/>
  <c r="AG968" i="2"/>
  <c r="K969" i="2"/>
  <c r="L969" i="2" s="1"/>
  <c r="W969" i="2"/>
  <c r="X969" i="2"/>
  <c r="Y969" i="2"/>
  <c r="Z969" i="2"/>
  <c r="AN969" i="2" s="1"/>
  <c r="AF969" i="2"/>
  <c r="AG969" i="2"/>
  <c r="K970" i="2"/>
  <c r="L970" i="2" s="1"/>
  <c r="W970" i="2"/>
  <c r="X970" i="2"/>
  <c r="Y970" i="2"/>
  <c r="Z970" i="2"/>
  <c r="AF970" i="2"/>
  <c r="AG970" i="2"/>
  <c r="K971" i="2"/>
  <c r="L971" i="2" s="1"/>
  <c r="W971" i="2"/>
  <c r="X971" i="2"/>
  <c r="Y971" i="2"/>
  <c r="Z971" i="2"/>
  <c r="AN971" i="2" s="1"/>
  <c r="AF971" i="2"/>
  <c r="AG971" i="2"/>
  <c r="K972" i="2"/>
  <c r="L972" i="2" s="1"/>
  <c r="W972" i="2"/>
  <c r="X972" i="2"/>
  <c r="Y972" i="2"/>
  <c r="Z972" i="2"/>
  <c r="AN972" i="2" s="1"/>
  <c r="AF972" i="2"/>
  <c r="AG972" i="2"/>
  <c r="K973" i="2"/>
  <c r="L973" i="2" s="1"/>
  <c r="W973" i="2"/>
  <c r="X973" i="2"/>
  <c r="Y973" i="2"/>
  <c r="Z973" i="2"/>
  <c r="AN973" i="2" s="1"/>
  <c r="AF973" i="2"/>
  <c r="AG973" i="2"/>
  <c r="K974" i="2"/>
  <c r="L974" i="2" s="1"/>
  <c r="W974" i="2"/>
  <c r="X974" i="2"/>
  <c r="Y974" i="2"/>
  <c r="Z974" i="2"/>
  <c r="AF974" i="2"/>
  <c r="AG974" i="2"/>
  <c r="K975" i="2"/>
  <c r="L975" i="2" s="1"/>
  <c r="W975" i="2"/>
  <c r="X975" i="2"/>
  <c r="Y975" i="2"/>
  <c r="Z975" i="2"/>
  <c r="AF975" i="2"/>
  <c r="AG975" i="2"/>
  <c r="K976" i="2"/>
  <c r="L976" i="2" s="1"/>
  <c r="W976" i="2"/>
  <c r="X976" i="2"/>
  <c r="Y976" i="2"/>
  <c r="Z976" i="2"/>
  <c r="AF976" i="2"/>
  <c r="AG976" i="2"/>
  <c r="K977" i="2"/>
  <c r="L977" i="2" s="1"/>
  <c r="W977" i="2"/>
  <c r="X977" i="2"/>
  <c r="Y977" i="2"/>
  <c r="Z977" i="2"/>
  <c r="AN977" i="2" s="1"/>
  <c r="AF977" i="2"/>
  <c r="AG977" i="2"/>
  <c r="K978" i="2"/>
  <c r="L978" i="2" s="1"/>
  <c r="W978" i="2"/>
  <c r="X978" i="2"/>
  <c r="Y978" i="2"/>
  <c r="Z978" i="2"/>
  <c r="AF978" i="2"/>
  <c r="AG978" i="2"/>
  <c r="K979" i="2"/>
  <c r="L979" i="2" s="1"/>
  <c r="W979" i="2"/>
  <c r="X979" i="2"/>
  <c r="Y979" i="2"/>
  <c r="Z979" i="2"/>
  <c r="AN979" i="2" s="1"/>
  <c r="AF979" i="2"/>
  <c r="AG979" i="2"/>
  <c r="K980" i="2"/>
  <c r="L980" i="2" s="1"/>
  <c r="W980" i="2"/>
  <c r="X980" i="2"/>
  <c r="Y980" i="2"/>
  <c r="Z980" i="2"/>
  <c r="AF980" i="2"/>
  <c r="AG980" i="2"/>
  <c r="K981" i="2"/>
  <c r="L981" i="2" s="1"/>
  <c r="W981" i="2"/>
  <c r="X981" i="2"/>
  <c r="Y981" i="2"/>
  <c r="Z981" i="2"/>
  <c r="AN981" i="2" s="1"/>
  <c r="AF981" i="2"/>
  <c r="AG981" i="2"/>
  <c r="K982" i="2"/>
  <c r="L982" i="2" s="1"/>
  <c r="W982" i="2"/>
  <c r="X982" i="2"/>
  <c r="Y982" i="2"/>
  <c r="Z982" i="2"/>
  <c r="AF982" i="2"/>
  <c r="AG982" i="2"/>
  <c r="K983" i="2"/>
  <c r="L983" i="2" s="1"/>
  <c r="W983" i="2"/>
  <c r="X983" i="2"/>
  <c r="Y983" i="2"/>
  <c r="Z983" i="2"/>
  <c r="AN983" i="2" s="1"/>
  <c r="AF983" i="2"/>
  <c r="AG983" i="2"/>
  <c r="K984" i="2"/>
  <c r="L984" i="2" s="1"/>
  <c r="W984" i="2"/>
  <c r="X984" i="2"/>
  <c r="Y984" i="2"/>
  <c r="Z984" i="2"/>
  <c r="AF984" i="2"/>
  <c r="AG984" i="2"/>
  <c r="K985" i="2"/>
  <c r="L985" i="2" s="1"/>
  <c r="W985" i="2"/>
  <c r="X985" i="2"/>
  <c r="Y985" i="2"/>
  <c r="Z985" i="2"/>
  <c r="AN985" i="2" s="1"/>
  <c r="AF985" i="2"/>
  <c r="AG985" i="2"/>
  <c r="K986" i="2"/>
  <c r="L986" i="2" s="1"/>
  <c r="W986" i="2"/>
  <c r="X986" i="2"/>
  <c r="Y986" i="2"/>
  <c r="Z986" i="2"/>
  <c r="AN986" i="2" s="1"/>
  <c r="AF986" i="2"/>
  <c r="AG986" i="2"/>
  <c r="K987" i="2"/>
  <c r="L987" i="2" s="1"/>
  <c r="W987" i="2"/>
  <c r="X987" i="2"/>
  <c r="Y987" i="2"/>
  <c r="Z987" i="2"/>
  <c r="AN987" i="2" s="1"/>
  <c r="AF987" i="2"/>
  <c r="AG987" i="2"/>
  <c r="K988" i="2"/>
  <c r="L988" i="2" s="1"/>
  <c r="W988" i="2"/>
  <c r="X988" i="2"/>
  <c r="Y988" i="2"/>
  <c r="Z988" i="2"/>
  <c r="AN988" i="2" s="1"/>
  <c r="AF988" i="2"/>
  <c r="AG988" i="2"/>
  <c r="K989" i="2"/>
  <c r="L989" i="2" s="1"/>
  <c r="W989" i="2"/>
  <c r="X989" i="2"/>
  <c r="Y989" i="2"/>
  <c r="Z989" i="2"/>
  <c r="AN989" i="2" s="1"/>
  <c r="AF989" i="2"/>
  <c r="AG989" i="2"/>
  <c r="K990" i="2"/>
  <c r="L990" i="2" s="1"/>
  <c r="W990" i="2"/>
  <c r="X990" i="2"/>
  <c r="Y990" i="2"/>
  <c r="Z990" i="2"/>
  <c r="AF990" i="2"/>
  <c r="AG990" i="2"/>
  <c r="K991" i="2"/>
  <c r="L991" i="2" s="1"/>
  <c r="W991" i="2"/>
  <c r="X991" i="2"/>
  <c r="Y991" i="2"/>
  <c r="Z991" i="2"/>
  <c r="AF991" i="2"/>
  <c r="AG991" i="2"/>
  <c r="K992" i="2"/>
  <c r="L992" i="2" s="1"/>
  <c r="W992" i="2"/>
  <c r="X992" i="2"/>
  <c r="Y992" i="2"/>
  <c r="Z992" i="2"/>
  <c r="AF992" i="2"/>
  <c r="AG992" i="2"/>
  <c r="K993" i="2"/>
  <c r="L993" i="2" s="1"/>
  <c r="W993" i="2"/>
  <c r="X993" i="2"/>
  <c r="Y993" i="2"/>
  <c r="Z993" i="2"/>
  <c r="AN993" i="2" s="1"/>
  <c r="AF993" i="2"/>
  <c r="AG993" i="2"/>
  <c r="K994" i="2"/>
  <c r="L994" i="2" s="1"/>
  <c r="W994" i="2"/>
  <c r="X994" i="2"/>
  <c r="Y994" i="2"/>
  <c r="Z994" i="2"/>
  <c r="AN994" i="2" s="1"/>
  <c r="AF994" i="2"/>
  <c r="AG994" i="2"/>
  <c r="K995" i="2"/>
  <c r="L995" i="2" s="1"/>
  <c r="W995" i="2"/>
  <c r="X995" i="2"/>
  <c r="Y995" i="2"/>
  <c r="Z995" i="2"/>
  <c r="AN995" i="2" s="1"/>
  <c r="AF995" i="2"/>
  <c r="AG995" i="2"/>
  <c r="K996" i="2"/>
  <c r="L996" i="2" s="1"/>
  <c r="W996" i="2"/>
  <c r="X996" i="2"/>
  <c r="Y996" i="2"/>
  <c r="Z996" i="2"/>
  <c r="AN996" i="2" s="1"/>
  <c r="AF996" i="2"/>
  <c r="AG996" i="2"/>
  <c r="K997" i="2"/>
  <c r="L997" i="2" s="1"/>
  <c r="W997" i="2"/>
  <c r="X997" i="2"/>
  <c r="Y997" i="2"/>
  <c r="Z997" i="2"/>
  <c r="AN997" i="2" s="1"/>
  <c r="AF997" i="2"/>
  <c r="AG997" i="2"/>
  <c r="K998" i="2"/>
  <c r="L998" i="2" s="1"/>
  <c r="W998" i="2"/>
  <c r="X998" i="2"/>
  <c r="Y998" i="2"/>
  <c r="Z998" i="2"/>
  <c r="AN998" i="2" s="1"/>
  <c r="AF998" i="2"/>
  <c r="AG998" i="2"/>
  <c r="K999" i="2"/>
  <c r="L999" i="2" s="1"/>
  <c r="W999" i="2"/>
  <c r="X999" i="2"/>
  <c r="Y999" i="2"/>
  <c r="Z999" i="2"/>
  <c r="AF999" i="2"/>
  <c r="AG999" i="2"/>
  <c r="K1000" i="2"/>
  <c r="L1000" i="2" s="1"/>
  <c r="W1000" i="2"/>
  <c r="X1000" i="2"/>
  <c r="Y1000" i="2"/>
  <c r="Z1000" i="2"/>
  <c r="AF1000" i="2"/>
  <c r="AG1000" i="2"/>
  <c r="K1001" i="2"/>
  <c r="L1001" i="2" s="1"/>
  <c r="W1001" i="2"/>
  <c r="X1001" i="2"/>
  <c r="Y1001" i="2"/>
  <c r="Z1001" i="2"/>
  <c r="AN1001" i="2" s="1"/>
  <c r="AF1001" i="2"/>
  <c r="AG1001" i="2"/>
  <c r="K1002" i="2"/>
  <c r="L1002" i="2" s="1"/>
  <c r="W1002" i="2"/>
  <c r="X1002" i="2"/>
  <c r="Y1002" i="2"/>
  <c r="Z1002" i="2"/>
  <c r="AN1002" i="2" s="1"/>
  <c r="AF1002" i="2"/>
  <c r="AG1002" i="2"/>
  <c r="K1003" i="2"/>
  <c r="L1003" i="2" s="1"/>
  <c r="W1003" i="2"/>
  <c r="X1003" i="2"/>
  <c r="Y1003" i="2"/>
  <c r="Z1003" i="2"/>
  <c r="AN1003" i="2" s="1"/>
  <c r="AF1003" i="2"/>
  <c r="AG1003" i="2"/>
  <c r="K1004" i="2"/>
  <c r="L1004" i="2" s="1"/>
  <c r="W1004" i="2"/>
  <c r="X1004" i="2"/>
  <c r="Y1004" i="2"/>
  <c r="Z1004" i="2"/>
  <c r="AN1004" i="2" s="1"/>
  <c r="AF1004" i="2"/>
  <c r="AG1004" i="2"/>
  <c r="K1005" i="2"/>
  <c r="L1005" i="2" s="1"/>
  <c r="W1005" i="2"/>
  <c r="X1005" i="2"/>
  <c r="Y1005" i="2"/>
  <c r="Z1005" i="2"/>
  <c r="AF1005" i="2"/>
  <c r="AG1005" i="2"/>
  <c r="K1006" i="2"/>
  <c r="L1006" i="2" s="1"/>
  <c r="W1006" i="2"/>
  <c r="X1006" i="2"/>
  <c r="Y1006" i="2"/>
  <c r="Z1006" i="2"/>
  <c r="AF1006" i="2"/>
  <c r="AG1006" i="2"/>
  <c r="K1007" i="2"/>
  <c r="L1007" i="2" s="1"/>
  <c r="W1007" i="2"/>
  <c r="X1007" i="2"/>
  <c r="Y1007" i="2"/>
  <c r="Z1007" i="2"/>
  <c r="AN1007" i="2" s="1"/>
  <c r="AF1007" i="2"/>
  <c r="AG1007" i="2"/>
  <c r="K1008" i="2"/>
  <c r="L1008" i="2" s="1"/>
  <c r="W1008" i="2"/>
  <c r="X1008" i="2"/>
  <c r="Y1008" i="2"/>
  <c r="Z1008" i="2"/>
  <c r="AF1008" i="2"/>
  <c r="AG1008" i="2"/>
  <c r="K1009" i="2"/>
  <c r="L1009" i="2" s="1"/>
  <c r="W1009" i="2"/>
  <c r="X1009" i="2"/>
  <c r="Y1009" i="2"/>
  <c r="Z1009" i="2"/>
  <c r="AF1009" i="2"/>
  <c r="AG1009" i="2"/>
  <c r="K1010" i="2"/>
  <c r="L1010" i="2" s="1"/>
  <c r="W1010" i="2"/>
  <c r="X1010" i="2"/>
  <c r="Y1010" i="2"/>
  <c r="Z1010" i="2"/>
  <c r="AF1010" i="2"/>
  <c r="AG1010" i="2"/>
  <c r="K1011" i="2"/>
  <c r="L1011" i="2" s="1"/>
  <c r="W1011" i="2"/>
  <c r="X1011" i="2"/>
  <c r="Y1011" i="2"/>
  <c r="Z1011" i="2"/>
  <c r="AN1011" i="2" s="1"/>
  <c r="AF1011" i="2"/>
  <c r="AG1011" i="2"/>
  <c r="K1012" i="2"/>
  <c r="L1012" i="2" s="1"/>
  <c r="W1012" i="2"/>
  <c r="X1012" i="2"/>
  <c r="Y1012" i="2"/>
  <c r="Z1012" i="2"/>
  <c r="AN1012" i="2" s="1"/>
  <c r="AF1012" i="2"/>
  <c r="AG1012" i="2"/>
  <c r="K1013" i="2"/>
  <c r="L1013" i="2" s="1"/>
  <c r="W1013" i="2"/>
  <c r="X1013" i="2"/>
  <c r="Y1013" i="2"/>
  <c r="Z1013" i="2"/>
  <c r="AF1013" i="2"/>
  <c r="AG1013" i="2"/>
  <c r="K1014" i="2"/>
  <c r="L1014" i="2" s="1"/>
  <c r="W1014" i="2"/>
  <c r="X1014" i="2"/>
  <c r="Y1014" i="2"/>
  <c r="Z1014" i="2"/>
  <c r="AF1014" i="2"/>
  <c r="AG1014" i="2"/>
  <c r="K1015" i="2"/>
  <c r="L1015" i="2" s="1"/>
  <c r="W1015" i="2"/>
  <c r="X1015" i="2"/>
  <c r="Y1015" i="2"/>
  <c r="Z1015" i="2"/>
  <c r="AF1015" i="2"/>
  <c r="AG1015" i="2"/>
  <c r="K1016" i="2"/>
  <c r="L1016" i="2" s="1"/>
  <c r="W1016" i="2"/>
  <c r="X1016" i="2"/>
  <c r="Y1016" i="2"/>
  <c r="Z1016" i="2"/>
  <c r="AF1016" i="2"/>
  <c r="AG1016" i="2"/>
  <c r="K1017" i="2"/>
  <c r="L1017" i="2" s="1"/>
  <c r="W1017" i="2"/>
  <c r="X1017" i="2"/>
  <c r="Y1017" i="2"/>
  <c r="Z1017" i="2"/>
  <c r="AN1017" i="2" s="1"/>
  <c r="AF1017" i="2"/>
  <c r="AG1017" i="2"/>
  <c r="K1018" i="2"/>
  <c r="L1018" i="2" s="1"/>
  <c r="W1018" i="2"/>
  <c r="X1018" i="2"/>
  <c r="Y1018" i="2"/>
  <c r="Z1018" i="2"/>
  <c r="AN1018" i="2" s="1"/>
  <c r="AF1018" i="2"/>
  <c r="AG1018" i="2"/>
  <c r="K1019" i="2"/>
  <c r="L1019" i="2" s="1"/>
  <c r="W1019" i="2"/>
  <c r="X1019" i="2"/>
  <c r="Y1019" i="2"/>
  <c r="Z1019" i="2"/>
  <c r="AN1019" i="2" s="1"/>
  <c r="AF1019" i="2"/>
  <c r="AG1019" i="2"/>
  <c r="K1020" i="2"/>
  <c r="L1020" i="2" s="1"/>
  <c r="W1020" i="2"/>
  <c r="X1020" i="2"/>
  <c r="Y1020" i="2"/>
  <c r="Z1020" i="2"/>
  <c r="AF1020" i="2"/>
  <c r="AG1020" i="2"/>
  <c r="K1021" i="2"/>
  <c r="L1021" i="2" s="1"/>
  <c r="W1021" i="2"/>
  <c r="X1021" i="2"/>
  <c r="Y1021" i="2"/>
  <c r="Z1021" i="2"/>
  <c r="AF1021" i="2"/>
  <c r="AG1021" i="2"/>
  <c r="K1022" i="2"/>
  <c r="L1022" i="2" s="1"/>
  <c r="W1022" i="2"/>
  <c r="X1022" i="2"/>
  <c r="Y1022" i="2"/>
  <c r="Z1022" i="2"/>
  <c r="AF1022" i="2"/>
  <c r="AG1022" i="2"/>
  <c r="K1023" i="2"/>
  <c r="L1023" i="2" s="1"/>
  <c r="W1023" i="2"/>
  <c r="X1023" i="2"/>
  <c r="Y1023" i="2"/>
  <c r="Z1023" i="2"/>
  <c r="AF1023" i="2"/>
  <c r="AG1023" i="2"/>
  <c r="K1024" i="2"/>
  <c r="L1024" i="2" s="1"/>
  <c r="W1024" i="2"/>
  <c r="X1024" i="2"/>
  <c r="Y1024" i="2"/>
  <c r="Z1024" i="2"/>
  <c r="AF1024" i="2"/>
  <c r="AG1024" i="2"/>
  <c r="K1025" i="2"/>
  <c r="L1025" i="2" s="1"/>
  <c r="W1025" i="2"/>
  <c r="X1025" i="2"/>
  <c r="Y1025" i="2"/>
  <c r="Z1025" i="2"/>
  <c r="AF1025" i="2"/>
  <c r="AG1025" i="2"/>
  <c r="K1026" i="2"/>
  <c r="L1026" i="2" s="1"/>
  <c r="W1026" i="2"/>
  <c r="X1026" i="2"/>
  <c r="Y1026" i="2"/>
  <c r="Z1026" i="2"/>
  <c r="AN1026" i="2" s="1"/>
  <c r="AF1026" i="2"/>
  <c r="AG1026" i="2"/>
  <c r="K1027" i="2"/>
  <c r="L1027" i="2" s="1"/>
  <c r="W1027" i="2"/>
  <c r="X1027" i="2"/>
  <c r="Y1027" i="2"/>
  <c r="Z1027" i="2"/>
  <c r="AN1027" i="2" s="1"/>
  <c r="AF1027" i="2"/>
  <c r="AG1027" i="2"/>
  <c r="K1028" i="2"/>
  <c r="L1028" i="2" s="1"/>
  <c r="W1028" i="2"/>
  <c r="X1028" i="2"/>
  <c r="Y1028" i="2"/>
  <c r="Z1028" i="2"/>
  <c r="AN1028" i="2" s="1"/>
  <c r="AF1028" i="2"/>
  <c r="AG1028" i="2"/>
  <c r="K1029" i="2"/>
  <c r="L1029" i="2" s="1"/>
  <c r="W1029" i="2"/>
  <c r="X1029" i="2"/>
  <c r="Y1029" i="2"/>
  <c r="Z1029" i="2"/>
  <c r="AN1029" i="2" s="1"/>
  <c r="AF1029" i="2"/>
  <c r="AG1029" i="2"/>
  <c r="K1030" i="2"/>
  <c r="L1030" i="2" s="1"/>
  <c r="W1030" i="2"/>
  <c r="X1030" i="2"/>
  <c r="Y1030" i="2"/>
  <c r="Z1030" i="2"/>
  <c r="AF1030" i="2"/>
  <c r="AG1030" i="2"/>
  <c r="K1031" i="2"/>
  <c r="L1031" i="2" s="1"/>
  <c r="W1031" i="2"/>
  <c r="X1031" i="2"/>
  <c r="Y1031" i="2"/>
  <c r="Z1031" i="2"/>
  <c r="AN1031" i="2" s="1"/>
  <c r="AF1031" i="2"/>
  <c r="AG1031" i="2"/>
  <c r="K1032" i="2"/>
  <c r="L1032" i="2" s="1"/>
  <c r="W1032" i="2"/>
  <c r="X1032" i="2"/>
  <c r="Y1032" i="2"/>
  <c r="Z1032" i="2"/>
  <c r="AF1032" i="2"/>
  <c r="AG1032" i="2"/>
  <c r="K1033" i="2"/>
  <c r="L1033" i="2" s="1"/>
  <c r="W1033" i="2"/>
  <c r="X1033" i="2"/>
  <c r="Y1033" i="2"/>
  <c r="Z1033" i="2"/>
  <c r="AN1033" i="2" s="1"/>
  <c r="AF1033" i="2"/>
  <c r="AG1033" i="2"/>
  <c r="K1034" i="2"/>
  <c r="L1034" i="2" s="1"/>
  <c r="W1034" i="2"/>
  <c r="X1034" i="2"/>
  <c r="Y1034" i="2"/>
  <c r="Z1034" i="2"/>
  <c r="AF1034" i="2"/>
  <c r="AG1034" i="2"/>
  <c r="K1035" i="2"/>
  <c r="L1035" i="2" s="1"/>
  <c r="W1035" i="2"/>
  <c r="X1035" i="2"/>
  <c r="Y1035" i="2"/>
  <c r="Z1035" i="2"/>
  <c r="AN1035" i="2" s="1"/>
  <c r="AF1035" i="2"/>
  <c r="AG1035" i="2"/>
  <c r="K1036" i="2"/>
  <c r="L1036" i="2" s="1"/>
  <c r="W1036" i="2"/>
  <c r="X1036" i="2"/>
  <c r="Y1036" i="2"/>
  <c r="Z1036" i="2"/>
  <c r="AN1036" i="2" s="1"/>
  <c r="AF1036" i="2"/>
  <c r="AG1036" i="2"/>
  <c r="K1037" i="2"/>
  <c r="L1037" i="2" s="1"/>
  <c r="W1037" i="2"/>
  <c r="X1037" i="2"/>
  <c r="Y1037" i="2"/>
  <c r="Z1037" i="2"/>
  <c r="AF1037" i="2"/>
  <c r="AG1037" i="2"/>
  <c r="K1038" i="2"/>
  <c r="L1038" i="2" s="1"/>
  <c r="W1038" i="2"/>
  <c r="X1038" i="2"/>
  <c r="Y1038" i="2"/>
  <c r="Z1038" i="2"/>
  <c r="AF1038" i="2"/>
  <c r="AG1038" i="2"/>
  <c r="K1039" i="2"/>
  <c r="L1039" i="2" s="1"/>
  <c r="W1039" i="2"/>
  <c r="X1039" i="2"/>
  <c r="Y1039" i="2"/>
  <c r="Z1039" i="2"/>
  <c r="AN1039" i="2" s="1"/>
  <c r="AF1039" i="2"/>
  <c r="AG1039" i="2"/>
  <c r="K1040" i="2"/>
  <c r="L1040" i="2" s="1"/>
  <c r="W1040" i="2"/>
  <c r="X1040" i="2"/>
  <c r="Y1040" i="2"/>
  <c r="Z1040" i="2"/>
  <c r="AF1040" i="2"/>
  <c r="AG1040" i="2"/>
  <c r="K1041" i="2"/>
  <c r="L1041" i="2" s="1"/>
  <c r="W1041" i="2"/>
  <c r="X1041" i="2"/>
  <c r="Y1041" i="2"/>
  <c r="Z1041" i="2"/>
  <c r="AF1041" i="2"/>
  <c r="AG1041" i="2"/>
  <c r="K1042" i="2"/>
  <c r="L1042" i="2" s="1"/>
  <c r="W1042" i="2"/>
  <c r="X1042" i="2"/>
  <c r="Y1042" i="2"/>
  <c r="Z1042" i="2"/>
  <c r="AF1042" i="2"/>
  <c r="AG1042" i="2"/>
  <c r="K1043" i="2"/>
  <c r="L1043" i="2" s="1"/>
  <c r="W1043" i="2"/>
  <c r="X1043" i="2"/>
  <c r="Y1043" i="2"/>
  <c r="Z1043" i="2"/>
  <c r="AN1043" i="2" s="1"/>
  <c r="AF1043" i="2"/>
  <c r="AG1043" i="2"/>
  <c r="K1044" i="2"/>
  <c r="L1044" i="2" s="1"/>
  <c r="W1044" i="2"/>
  <c r="X1044" i="2"/>
  <c r="Y1044" i="2"/>
  <c r="Z1044" i="2"/>
  <c r="AN1044" i="2" s="1"/>
  <c r="AF1044" i="2"/>
  <c r="AG1044" i="2"/>
  <c r="K1045" i="2"/>
  <c r="L1045" i="2" s="1"/>
  <c r="W1045" i="2"/>
  <c r="X1045" i="2"/>
  <c r="Y1045" i="2"/>
  <c r="Z1045" i="2"/>
  <c r="AN1045" i="2" s="1"/>
  <c r="AF1045" i="2"/>
  <c r="AG1045" i="2"/>
  <c r="K1046" i="2"/>
  <c r="L1046" i="2" s="1"/>
  <c r="W1046" i="2"/>
  <c r="X1046" i="2"/>
  <c r="Y1046" i="2"/>
  <c r="Z1046" i="2"/>
  <c r="AN1046" i="2" s="1"/>
  <c r="AF1046" i="2"/>
  <c r="AG1046" i="2"/>
  <c r="K1047" i="2"/>
  <c r="L1047" i="2" s="1"/>
  <c r="W1047" i="2"/>
  <c r="X1047" i="2"/>
  <c r="Y1047" i="2"/>
  <c r="Z1047" i="2"/>
  <c r="AF1047" i="2"/>
  <c r="AG1047" i="2"/>
  <c r="K1048" i="2"/>
  <c r="L1048" i="2" s="1"/>
  <c r="W1048" i="2"/>
  <c r="X1048" i="2"/>
  <c r="Y1048" i="2"/>
  <c r="Z1048" i="2"/>
  <c r="AF1048" i="2"/>
  <c r="AG1048" i="2"/>
  <c r="K1049" i="2"/>
  <c r="L1049" i="2" s="1"/>
  <c r="W1049" i="2"/>
  <c r="X1049" i="2"/>
  <c r="Y1049" i="2"/>
  <c r="Z1049" i="2"/>
  <c r="AF1049" i="2"/>
  <c r="AG1049" i="2"/>
  <c r="K1050" i="2"/>
  <c r="L1050" i="2" s="1"/>
  <c r="W1050" i="2"/>
  <c r="X1050" i="2"/>
  <c r="Y1050" i="2"/>
  <c r="Z1050" i="2"/>
  <c r="AN1050" i="2" s="1"/>
  <c r="AF1050" i="2"/>
  <c r="AG1050" i="2"/>
  <c r="K1051" i="2"/>
  <c r="L1051" i="2" s="1"/>
  <c r="W1051" i="2"/>
  <c r="X1051" i="2"/>
  <c r="Y1051" i="2"/>
  <c r="Z1051" i="2"/>
  <c r="AN1051" i="2" s="1"/>
  <c r="AF1051" i="2"/>
  <c r="AG1051" i="2"/>
  <c r="K1052" i="2"/>
  <c r="L1052" i="2" s="1"/>
  <c r="W1052" i="2"/>
  <c r="X1052" i="2"/>
  <c r="Y1052" i="2"/>
  <c r="Z1052" i="2"/>
  <c r="AN1052" i="2" s="1"/>
  <c r="AF1052" i="2"/>
  <c r="AG1052" i="2"/>
  <c r="K1053" i="2"/>
  <c r="L1053" i="2" s="1"/>
  <c r="W1053" i="2"/>
  <c r="X1053" i="2"/>
  <c r="Y1053" i="2"/>
  <c r="Z1053" i="2"/>
  <c r="AF1053" i="2"/>
  <c r="AG1053" i="2"/>
  <c r="K1054" i="2"/>
  <c r="L1054" i="2" s="1"/>
  <c r="W1054" i="2"/>
  <c r="X1054" i="2"/>
  <c r="Y1054" i="2"/>
  <c r="Z1054" i="2"/>
  <c r="AF1054" i="2"/>
  <c r="AG1054" i="2"/>
  <c r="K1055" i="2"/>
  <c r="L1055" i="2" s="1"/>
  <c r="W1055" i="2"/>
  <c r="X1055" i="2"/>
  <c r="Y1055" i="2"/>
  <c r="Z1055" i="2"/>
  <c r="AN1055" i="2" s="1"/>
  <c r="AF1055" i="2"/>
  <c r="AG1055" i="2"/>
  <c r="K1056" i="2"/>
  <c r="L1056" i="2" s="1"/>
  <c r="W1056" i="2"/>
  <c r="X1056" i="2"/>
  <c r="Y1056" i="2"/>
  <c r="Z1056" i="2"/>
  <c r="AF1056" i="2"/>
  <c r="AG1056" i="2"/>
  <c r="K1057" i="2"/>
  <c r="L1057" i="2" s="1"/>
  <c r="W1057" i="2"/>
  <c r="X1057" i="2"/>
  <c r="Y1057" i="2"/>
  <c r="Z1057" i="2"/>
  <c r="AF1057" i="2"/>
  <c r="AG1057" i="2"/>
  <c r="K1058" i="2"/>
  <c r="L1058" i="2" s="1"/>
  <c r="W1058" i="2"/>
  <c r="X1058" i="2"/>
  <c r="Y1058" i="2"/>
  <c r="Z1058" i="2"/>
  <c r="AF1058" i="2"/>
  <c r="AG1058" i="2"/>
  <c r="K1059" i="2"/>
  <c r="L1059" i="2" s="1"/>
  <c r="W1059" i="2"/>
  <c r="X1059" i="2"/>
  <c r="Y1059" i="2"/>
  <c r="Z1059" i="2"/>
  <c r="AN1059" i="2" s="1"/>
  <c r="AF1059" i="2"/>
  <c r="AG1059" i="2"/>
  <c r="K1060" i="2"/>
  <c r="L1060" i="2" s="1"/>
  <c r="W1060" i="2"/>
  <c r="X1060" i="2"/>
  <c r="Y1060" i="2"/>
  <c r="Z1060" i="2"/>
  <c r="AF1060" i="2"/>
  <c r="AG1060" i="2"/>
  <c r="K1061" i="2"/>
  <c r="L1061" i="2" s="1"/>
  <c r="W1061" i="2"/>
  <c r="X1061" i="2"/>
  <c r="Y1061" i="2"/>
  <c r="Z1061" i="2"/>
  <c r="AF1061" i="2"/>
  <c r="AG1061" i="2"/>
  <c r="K1062" i="2"/>
  <c r="L1062" i="2" s="1"/>
  <c r="W1062" i="2"/>
  <c r="X1062" i="2"/>
  <c r="Y1062" i="2"/>
  <c r="Z1062" i="2"/>
  <c r="AN1062" i="2" s="1"/>
  <c r="AF1062" i="2"/>
  <c r="AG1062" i="2"/>
  <c r="K1063" i="2"/>
  <c r="L1063" i="2" s="1"/>
  <c r="W1063" i="2"/>
  <c r="X1063" i="2"/>
  <c r="Y1063" i="2"/>
  <c r="Z1063" i="2"/>
  <c r="AF1063" i="2"/>
  <c r="AG1063" i="2"/>
  <c r="K1064" i="2"/>
  <c r="L1064" i="2" s="1"/>
  <c r="W1064" i="2"/>
  <c r="X1064" i="2"/>
  <c r="Y1064" i="2"/>
  <c r="Z1064" i="2"/>
  <c r="AF1064" i="2"/>
  <c r="AG1064" i="2"/>
  <c r="K1065" i="2"/>
  <c r="L1065" i="2" s="1"/>
  <c r="W1065" i="2"/>
  <c r="X1065" i="2"/>
  <c r="Y1065" i="2"/>
  <c r="Z1065" i="2"/>
  <c r="AF1065" i="2"/>
  <c r="AG1065" i="2"/>
  <c r="K1066" i="2"/>
  <c r="L1066" i="2" s="1"/>
  <c r="W1066" i="2"/>
  <c r="X1066" i="2"/>
  <c r="Y1066" i="2"/>
  <c r="Z1066" i="2"/>
  <c r="AN1066" i="2" s="1"/>
  <c r="AF1066" i="2"/>
  <c r="AG1066" i="2"/>
  <c r="K1067" i="2"/>
  <c r="L1067" i="2" s="1"/>
  <c r="W1067" i="2"/>
  <c r="X1067" i="2"/>
  <c r="Y1067" i="2"/>
  <c r="Z1067" i="2"/>
  <c r="AF1067" i="2"/>
  <c r="AG1067" i="2"/>
  <c r="K1068" i="2"/>
  <c r="L1068" i="2" s="1"/>
  <c r="W1068" i="2"/>
  <c r="X1068" i="2"/>
  <c r="Y1068" i="2"/>
  <c r="Z1068" i="2"/>
  <c r="AN1068" i="2" s="1"/>
  <c r="AF1068" i="2"/>
  <c r="AG1068" i="2"/>
  <c r="K1069" i="2"/>
  <c r="L1069" i="2" s="1"/>
  <c r="W1069" i="2"/>
  <c r="X1069" i="2"/>
  <c r="Y1069" i="2"/>
  <c r="Z1069" i="2"/>
  <c r="AF1069" i="2"/>
  <c r="AG1069" i="2"/>
  <c r="K1070" i="2"/>
  <c r="L1070" i="2" s="1"/>
  <c r="W1070" i="2"/>
  <c r="X1070" i="2"/>
  <c r="Y1070" i="2"/>
  <c r="Z1070" i="2"/>
  <c r="AN1070" i="2" s="1"/>
  <c r="AF1070" i="2"/>
  <c r="AG1070" i="2"/>
  <c r="K1071" i="2"/>
  <c r="L1071" i="2" s="1"/>
  <c r="W1071" i="2"/>
  <c r="X1071" i="2"/>
  <c r="Y1071" i="2"/>
  <c r="Z1071" i="2"/>
  <c r="AF1071" i="2"/>
  <c r="AG1071" i="2"/>
  <c r="K1072" i="2"/>
  <c r="L1072" i="2" s="1"/>
  <c r="W1072" i="2"/>
  <c r="X1072" i="2"/>
  <c r="Y1072" i="2"/>
  <c r="Z1072" i="2"/>
  <c r="AF1072" i="2"/>
  <c r="AG1072" i="2"/>
  <c r="K1073" i="2"/>
  <c r="L1073" i="2" s="1"/>
  <c r="W1073" i="2"/>
  <c r="X1073" i="2"/>
  <c r="Y1073" i="2"/>
  <c r="Z1073" i="2"/>
  <c r="AF1073" i="2"/>
  <c r="AG1073" i="2"/>
  <c r="K1074" i="2"/>
  <c r="L1074" i="2" s="1"/>
  <c r="W1074" i="2"/>
  <c r="X1074" i="2"/>
  <c r="Y1074" i="2"/>
  <c r="Z1074" i="2"/>
  <c r="AF1074" i="2"/>
  <c r="AG1074" i="2"/>
  <c r="K1075" i="2"/>
  <c r="L1075" i="2" s="1"/>
  <c r="W1075" i="2"/>
  <c r="X1075" i="2"/>
  <c r="Y1075" i="2"/>
  <c r="Z1075" i="2"/>
  <c r="AN1075" i="2" s="1"/>
  <c r="AF1075" i="2"/>
  <c r="AG1075" i="2"/>
  <c r="K1076" i="2"/>
  <c r="L1076" i="2" s="1"/>
  <c r="W1076" i="2"/>
  <c r="X1076" i="2"/>
  <c r="Y1076" i="2"/>
  <c r="Z1076" i="2"/>
  <c r="AN1076" i="2" s="1"/>
  <c r="AF1076" i="2"/>
  <c r="AG1076" i="2"/>
  <c r="K1077" i="2"/>
  <c r="L1077" i="2" s="1"/>
  <c r="W1077" i="2"/>
  <c r="X1077" i="2"/>
  <c r="Y1077" i="2"/>
  <c r="Z1077" i="2"/>
  <c r="AF1077" i="2"/>
  <c r="AG1077" i="2"/>
  <c r="K1078" i="2"/>
  <c r="L1078" i="2" s="1"/>
  <c r="W1078" i="2"/>
  <c r="X1078" i="2"/>
  <c r="Y1078" i="2"/>
  <c r="Z1078" i="2"/>
  <c r="AF1078" i="2"/>
  <c r="AG1078" i="2"/>
  <c r="K1079" i="2"/>
  <c r="L1079" i="2" s="1"/>
  <c r="W1079" i="2"/>
  <c r="X1079" i="2"/>
  <c r="Y1079" i="2"/>
  <c r="Z1079" i="2"/>
  <c r="AN1079" i="2" s="1"/>
  <c r="AF1079" i="2"/>
  <c r="AG1079" i="2"/>
  <c r="K1080" i="2"/>
  <c r="L1080" i="2" s="1"/>
  <c r="W1080" i="2"/>
  <c r="X1080" i="2"/>
  <c r="Y1080" i="2"/>
  <c r="Z1080" i="2"/>
  <c r="AF1080" i="2"/>
  <c r="AG1080" i="2"/>
  <c r="K1081" i="2"/>
  <c r="L1081" i="2" s="1"/>
  <c r="W1081" i="2"/>
  <c r="X1081" i="2"/>
  <c r="Y1081" i="2"/>
  <c r="Z1081" i="2"/>
  <c r="AN1081" i="2" s="1"/>
  <c r="AF1081" i="2"/>
  <c r="AG1081" i="2"/>
  <c r="K1082" i="2"/>
  <c r="L1082" i="2" s="1"/>
  <c r="W1082" i="2"/>
  <c r="X1082" i="2"/>
  <c r="Y1082" i="2"/>
  <c r="Z1082" i="2"/>
  <c r="AN1082" i="2" s="1"/>
  <c r="AF1082" i="2"/>
  <c r="AG1082" i="2"/>
  <c r="K1083" i="2"/>
  <c r="L1083" i="2" s="1"/>
  <c r="W1083" i="2"/>
  <c r="X1083" i="2"/>
  <c r="Y1083" i="2"/>
  <c r="Z1083" i="2"/>
  <c r="AF1083" i="2"/>
  <c r="AG1083" i="2"/>
  <c r="K1084" i="2"/>
  <c r="L1084" i="2" s="1"/>
  <c r="W1084" i="2"/>
  <c r="X1084" i="2"/>
  <c r="Y1084" i="2"/>
  <c r="Z1084" i="2"/>
  <c r="AF1084" i="2"/>
  <c r="AG1084" i="2"/>
  <c r="K1085" i="2"/>
  <c r="L1085" i="2" s="1"/>
  <c r="W1085" i="2"/>
  <c r="X1085" i="2"/>
  <c r="Y1085" i="2"/>
  <c r="Z1085" i="2"/>
  <c r="AN1085" i="2" s="1"/>
  <c r="AF1085" i="2"/>
  <c r="AG1085" i="2"/>
  <c r="K1086" i="2"/>
  <c r="L1086" i="2" s="1"/>
  <c r="W1086" i="2"/>
  <c r="X1086" i="2"/>
  <c r="Y1086" i="2"/>
  <c r="Z1086" i="2"/>
  <c r="AN1086" i="2" s="1"/>
  <c r="AF1086" i="2"/>
  <c r="AG1086" i="2"/>
  <c r="K1087" i="2"/>
  <c r="L1087" i="2" s="1"/>
  <c r="W1087" i="2"/>
  <c r="X1087" i="2"/>
  <c r="Y1087" i="2"/>
  <c r="Z1087" i="2"/>
  <c r="AN1087" i="2" s="1"/>
  <c r="AF1087" i="2"/>
  <c r="AG1087" i="2"/>
  <c r="K1088" i="2"/>
  <c r="L1088" i="2" s="1"/>
  <c r="W1088" i="2"/>
  <c r="X1088" i="2"/>
  <c r="Y1088" i="2"/>
  <c r="Z1088" i="2"/>
  <c r="AF1088" i="2"/>
  <c r="AG1088" i="2"/>
  <c r="K1089" i="2"/>
  <c r="L1089" i="2" s="1"/>
  <c r="W1089" i="2"/>
  <c r="X1089" i="2"/>
  <c r="Y1089" i="2"/>
  <c r="Z1089" i="2"/>
  <c r="AN1089" i="2" s="1"/>
  <c r="AF1089" i="2"/>
  <c r="AG1089" i="2"/>
  <c r="K1090" i="2"/>
  <c r="L1090" i="2" s="1"/>
  <c r="W1090" i="2"/>
  <c r="X1090" i="2"/>
  <c r="Y1090" i="2"/>
  <c r="Z1090" i="2"/>
  <c r="AN1090" i="2" s="1"/>
  <c r="AF1090" i="2"/>
  <c r="AG1090" i="2"/>
  <c r="K1091" i="2"/>
  <c r="L1091" i="2" s="1"/>
  <c r="W1091" i="2"/>
  <c r="X1091" i="2"/>
  <c r="Y1091" i="2"/>
  <c r="Z1091" i="2"/>
  <c r="AF1091" i="2"/>
  <c r="AG1091" i="2"/>
  <c r="K1092" i="2"/>
  <c r="L1092" i="2" s="1"/>
  <c r="W1092" i="2"/>
  <c r="X1092" i="2"/>
  <c r="Y1092" i="2"/>
  <c r="Z1092" i="2"/>
  <c r="AF1092" i="2"/>
  <c r="AG1092" i="2"/>
  <c r="K1093" i="2"/>
  <c r="L1093" i="2" s="1"/>
  <c r="W1093" i="2"/>
  <c r="X1093" i="2"/>
  <c r="Y1093" i="2"/>
  <c r="Z1093" i="2"/>
  <c r="AN1093" i="2" s="1"/>
  <c r="AF1093" i="2"/>
  <c r="AG1093" i="2"/>
  <c r="K1094" i="2"/>
  <c r="L1094" i="2" s="1"/>
  <c r="W1094" i="2"/>
  <c r="X1094" i="2"/>
  <c r="Y1094" i="2"/>
  <c r="Z1094" i="2"/>
  <c r="AF1094" i="2"/>
  <c r="AG1094" i="2"/>
  <c r="K1095" i="2"/>
  <c r="L1095" i="2" s="1"/>
  <c r="W1095" i="2"/>
  <c r="X1095" i="2"/>
  <c r="Y1095" i="2"/>
  <c r="Z1095" i="2"/>
  <c r="AN1095" i="2" s="1"/>
  <c r="AF1095" i="2"/>
  <c r="AG1095" i="2"/>
  <c r="K1096" i="2"/>
  <c r="L1096" i="2" s="1"/>
  <c r="W1096" i="2"/>
  <c r="X1096" i="2"/>
  <c r="Y1096" i="2"/>
  <c r="Z1096" i="2"/>
  <c r="AF1096" i="2"/>
  <c r="AG1096" i="2"/>
  <c r="K1097" i="2"/>
  <c r="L1097" i="2" s="1"/>
  <c r="W1097" i="2"/>
  <c r="X1097" i="2"/>
  <c r="Y1097" i="2"/>
  <c r="Z1097" i="2"/>
  <c r="AF1097" i="2"/>
  <c r="AG1097" i="2"/>
  <c r="K1098" i="2"/>
  <c r="L1098" i="2" s="1"/>
  <c r="W1098" i="2"/>
  <c r="X1098" i="2"/>
  <c r="Y1098" i="2"/>
  <c r="Z1098" i="2"/>
  <c r="AN1098" i="2" s="1"/>
  <c r="AF1098" i="2"/>
  <c r="AG1098" i="2"/>
  <c r="K1099" i="2"/>
  <c r="L1099" i="2" s="1"/>
  <c r="W1099" i="2"/>
  <c r="X1099" i="2"/>
  <c r="Y1099" i="2"/>
  <c r="Z1099" i="2"/>
  <c r="AF1099" i="2"/>
  <c r="AG1099" i="2"/>
  <c r="K1100" i="2"/>
  <c r="L1100" i="2" s="1"/>
  <c r="W1100" i="2"/>
  <c r="X1100" i="2"/>
  <c r="Y1100" i="2"/>
  <c r="Z1100" i="2"/>
  <c r="AN1100" i="2" s="1"/>
  <c r="AF1100" i="2"/>
  <c r="AG1100" i="2"/>
  <c r="K1101" i="2"/>
  <c r="L1101" i="2" s="1"/>
  <c r="W1101" i="2"/>
  <c r="X1101" i="2"/>
  <c r="Y1101" i="2"/>
  <c r="Z1101" i="2"/>
  <c r="AN1101" i="2" s="1"/>
  <c r="AF1101" i="2"/>
  <c r="AG1101" i="2"/>
  <c r="K1102" i="2"/>
  <c r="L1102" i="2" s="1"/>
  <c r="W1102" i="2"/>
  <c r="X1102" i="2"/>
  <c r="Y1102" i="2"/>
  <c r="Z1102" i="2"/>
  <c r="AN1102" i="2" s="1"/>
  <c r="AF1102" i="2"/>
  <c r="AG1102" i="2"/>
  <c r="K1103" i="2"/>
  <c r="L1103" i="2" s="1"/>
  <c r="W1103" i="2"/>
  <c r="X1103" i="2"/>
  <c r="Y1103" i="2"/>
  <c r="Z1103" i="2"/>
  <c r="AF1103" i="2"/>
  <c r="AG1103" i="2"/>
  <c r="K1104" i="2"/>
  <c r="L1104" i="2" s="1"/>
  <c r="W1104" i="2"/>
  <c r="X1104" i="2"/>
  <c r="Y1104" i="2"/>
  <c r="Z1104" i="2"/>
  <c r="AF1104" i="2"/>
  <c r="AG1104" i="2"/>
  <c r="K1105" i="2"/>
  <c r="L1105" i="2" s="1"/>
  <c r="W1105" i="2"/>
  <c r="X1105" i="2"/>
  <c r="Y1105" i="2"/>
  <c r="Z1105" i="2"/>
  <c r="AN1105" i="2" s="1"/>
  <c r="AF1105" i="2"/>
  <c r="AG1105" i="2"/>
  <c r="K1106" i="2"/>
  <c r="L1106" i="2" s="1"/>
  <c r="W1106" i="2"/>
  <c r="X1106" i="2"/>
  <c r="Y1106" i="2"/>
  <c r="Z1106" i="2"/>
  <c r="AN1106" i="2" s="1"/>
  <c r="AF1106" i="2"/>
  <c r="AG1106" i="2"/>
  <c r="K1107" i="2"/>
  <c r="L1107" i="2" s="1"/>
  <c r="W1107" i="2"/>
  <c r="X1107" i="2"/>
  <c r="Y1107" i="2"/>
  <c r="Z1107" i="2"/>
  <c r="AN1107" i="2" s="1"/>
  <c r="AF1107" i="2"/>
  <c r="AG1107" i="2"/>
  <c r="K1108" i="2"/>
  <c r="L1108" i="2" s="1"/>
  <c r="W1108" i="2"/>
  <c r="X1108" i="2"/>
  <c r="Y1108" i="2"/>
  <c r="Z1108" i="2"/>
  <c r="AN1108" i="2" s="1"/>
  <c r="AF1108" i="2"/>
  <c r="AG1108" i="2"/>
  <c r="K1109" i="2"/>
  <c r="L1109" i="2" s="1"/>
  <c r="W1109" i="2"/>
  <c r="X1109" i="2"/>
  <c r="Y1109" i="2"/>
  <c r="Z1109" i="2"/>
  <c r="AN1109" i="2" s="1"/>
  <c r="AF1109" i="2"/>
  <c r="AG1109" i="2"/>
  <c r="K1110" i="2"/>
  <c r="L1110" i="2" s="1"/>
  <c r="W1110" i="2"/>
  <c r="X1110" i="2"/>
  <c r="Y1110" i="2"/>
  <c r="Z1110" i="2"/>
  <c r="AF1110" i="2"/>
  <c r="AG1110" i="2"/>
  <c r="K1111" i="2"/>
  <c r="L1111" i="2" s="1"/>
  <c r="W1111" i="2"/>
  <c r="X1111" i="2"/>
  <c r="Y1111" i="2"/>
  <c r="Z1111" i="2"/>
  <c r="AN1111" i="2" s="1"/>
  <c r="AF1111" i="2"/>
  <c r="AG1111" i="2"/>
  <c r="K1112" i="2"/>
  <c r="L1112" i="2" s="1"/>
  <c r="W1112" i="2"/>
  <c r="X1112" i="2"/>
  <c r="Y1112" i="2"/>
  <c r="Z1112" i="2"/>
  <c r="AF1112" i="2"/>
  <c r="AG1112" i="2"/>
  <c r="K1113" i="2"/>
  <c r="L1113" i="2" s="1"/>
  <c r="W1113" i="2"/>
  <c r="X1113" i="2"/>
  <c r="Y1113" i="2"/>
  <c r="Z1113" i="2"/>
  <c r="AF1113" i="2"/>
  <c r="AG1113" i="2"/>
  <c r="K1114" i="2"/>
  <c r="L1114" i="2" s="1"/>
  <c r="W1114" i="2"/>
  <c r="X1114" i="2"/>
  <c r="Y1114" i="2"/>
  <c r="Z1114" i="2"/>
  <c r="AN1114" i="2" s="1"/>
  <c r="AF1114" i="2"/>
  <c r="AG1114" i="2"/>
  <c r="K1115" i="2"/>
  <c r="L1115" i="2" s="1"/>
  <c r="W1115" i="2"/>
  <c r="X1115" i="2"/>
  <c r="Y1115" i="2"/>
  <c r="Z1115" i="2"/>
  <c r="AN1115" i="2" s="1"/>
  <c r="AF1115" i="2"/>
  <c r="AG1115" i="2"/>
  <c r="K1116" i="2"/>
  <c r="L1116" i="2" s="1"/>
  <c r="W1116" i="2"/>
  <c r="X1116" i="2"/>
  <c r="Y1116" i="2"/>
  <c r="Z1116" i="2"/>
  <c r="AN1116" i="2" s="1"/>
  <c r="AF1116" i="2"/>
  <c r="AG1116" i="2"/>
  <c r="K1117" i="2"/>
  <c r="L1117" i="2" s="1"/>
  <c r="W1117" i="2"/>
  <c r="X1117" i="2"/>
  <c r="Y1117" i="2"/>
  <c r="Z1117" i="2"/>
  <c r="AN1117" i="2" s="1"/>
  <c r="AF1117" i="2"/>
  <c r="AG1117" i="2"/>
  <c r="K1118" i="2"/>
  <c r="L1118" i="2" s="1"/>
  <c r="W1118" i="2"/>
  <c r="X1118" i="2"/>
  <c r="Y1118" i="2"/>
  <c r="Z1118" i="2"/>
  <c r="AF1118" i="2"/>
  <c r="AG1118" i="2"/>
  <c r="K1119" i="2"/>
  <c r="L1119" i="2" s="1"/>
  <c r="W1119" i="2"/>
  <c r="X1119" i="2"/>
  <c r="Y1119" i="2"/>
  <c r="Z1119" i="2"/>
  <c r="AF1119" i="2"/>
  <c r="AG1119" i="2"/>
  <c r="K1120" i="2"/>
  <c r="L1120" i="2" s="1"/>
  <c r="W1120" i="2"/>
  <c r="X1120" i="2"/>
  <c r="Y1120" i="2"/>
  <c r="Z1120" i="2"/>
  <c r="AF1120" i="2"/>
  <c r="AG1120" i="2"/>
  <c r="K1121" i="2"/>
  <c r="L1121" i="2" s="1"/>
  <c r="W1121" i="2"/>
  <c r="X1121" i="2"/>
  <c r="Y1121" i="2"/>
  <c r="Z1121" i="2"/>
  <c r="AF1121" i="2"/>
  <c r="AG1121" i="2"/>
  <c r="K1122" i="2"/>
  <c r="L1122" i="2" s="1"/>
  <c r="W1122" i="2"/>
  <c r="X1122" i="2"/>
  <c r="Y1122" i="2"/>
  <c r="Z1122" i="2"/>
  <c r="AN1122" i="2" s="1"/>
  <c r="AF1122" i="2"/>
  <c r="AG1122" i="2"/>
  <c r="K1123" i="2"/>
  <c r="L1123" i="2" s="1"/>
  <c r="W1123" i="2"/>
  <c r="X1123" i="2"/>
  <c r="Y1123" i="2"/>
  <c r="Z1123" i="2"/>
  <c r="AF1123" i="2"/>
  <c r="AG1123" i="2"/>
  <c r="K1124" i="2"/>
  <c r="L1124" i="2" s="1"/>
  <c r="W1124" i="2"/>
  <c r="X1124" i="2"/>
  <c r="Y1124" i="2"/>
  <c r="Z1124" i="2"/>
  <c r="AF1124" i="2"/>
  <c r="AG1124" i="2"/>
  <c r="K1125" i="2"/>
  <c r="L1125" i="2" s="1"/>
  <c r="W1125" i="2"/>
  <c r="X1125" i="2"/>
  <c r="Y1125" i="2"/>
  <c r="Z1125" i="2"/>
  <c r="AN1125" i="2" s="1"/>
  <c r="AF1125" i="2"/>
  <c r="AG1125" i="2"/>
  <c r="K1126" i="2"/>
  <c r="L1126" i="2" s="1"/>
  <c r="W1126" i="2"/>
  <c r="X1126" i="2"/>
  <c r="Y1126" i="2"/>
  <c r="Z1126" i="2"/>
  <c r="AN1126" i="2" s="1"/>
  <c r="AF1126" i="2"/>
  <c r="AG1126" i="2"/>
  <c r="K1127" i="2"/>
  <c r="L1127" i="2" s="1"/>
  <c r="W1127" i="2"/>
  <c r="X1127" i="2"/>
  <c r="Y1127" i="2"/>
  <c r="Z1127" i="2"/>
  <c r="AN1127" i="2" s="1"/>
  <c r="AF1127" i="2"/>
  <c r="AG1127" i="2"/>
  <c r="K1128" i="2"/>
  <c r="L1128" i="2" s="1"/>
  <c r="W1128" i="2"/>
  <c r="X1128" i="2"/>
  <c r="Y1128" i="2"/>
  <c r="Z1128" i="2"/>
  <c r="AF1128" i="2"/>
  <c r="AG1128" i="2"/>
  <c r="K1129" i="2"/>
  <c r="L1129" i="2" s="1"/>
  <c r="W1129" i="2"/>
  <c r="X1129" i="2"/>
  <c r="Y1129" i="2"/>
  <c r="Z1129" i="2"/>
  <c r="AF1129" i="2"/>
  <c r="AG1129" i="2"/>
  <c r="K1130" i="2"/>
  <c r="L1130" i="2" s="1"/>
  <c r="W1130" i="2"/>
  <c r="X1130" i="2"/>
  <c r="Y1130" i="2"/>
  <c r="Z1130" i="2"/>
  <c r="AN1130" i="2" s="1"/>
  <c r="AF1130" i="2"/>
  <c r="AG1130" i="2"/>
  <c r="K1131" i="2"/>
  <c r="L1131" i="2" s="1"/>
  <c r="W1131" i="2"/>
  <c r="X1131" i="2"/>
  <c r="Y1131" i="2"/>
  <c r="Z1131" i="2"/>
  <c r="AF1131" i="2"/>
  <c r="AG1131" i="2"/>
  <c r="K1132" i="2"/>
  <c r="L1132" i="2" s="1"/>
  <c r="W1132" i="2"/>
  <c r="X1132" i="2"/>
  <c r="Y1132" i="2"/>
  <c r="Z1132" i="2"/>
  <c r="AF1132" i="2"/>
  <c r="AG1132" i="2"/>
  <c r="K1133" i="2"/>
  <c r="L1133" i="2" s="1"/>
  <c r="W1133" i="2"/>
  <c r="X1133" i="2"/>
  <c r="Y1133" i="2"/>
  <c r="Z1133" i="2"/>
  <c r="AN1133" i="2" s="1"/>
  <c r="AF1133" i="2"/>
  <c r="AG1133" i="2"/>
  <c r="K1134" i="2"/>
  <c r="L1134" i="2" s="1"/>
  <c r="W1134" i="2"/>
  <c r="X1134" i="2"/>
  <c r="Y1134" i="2"/>
  <c r="Z1134" i="2"/>
  <c r="AF1134" i="2"/>
  <c r="AG1134" i="2"/>
  <c r="K1135" i="2"/>
  <c r="L1135" i="2" s="1"/>
  <c r="W1135" i="2"/>
  <c r="X1135" i="2"/>
  <c r="Y1135" i="2"/>
  <c r="Z1135" i="2"/>
  <c r="AF1135" i="2"/>
  <c r="AG1135" i="2"/>
  <c r="K1136" i="2"/>
  <c r="L1136" i="2" s="1"/>
  <c r="W1136" i="2"/>
  <c r="X1136" i="2"/>
  <c r="Y1136" i="2"/>
  <c r="Z1136" i="2"/>
  <c r="AF1136" i="2"/>
  <c r="AG1136" i="2"/>
  <c r="K1137" i="2"/>
  <c r="L1137" i="2" s="1"/>
  <c r="W1137" i="2"/>
  <c r="X1137" i="2"/>
  <c r="Y1137" i="2"/>
  <c r="Z1137" i="2"/>
  <c r="AF1137" i="2"/>
  <c r="AG1137" i="2"/>
  <c r="K1138" i="2"/>
  <c r="L1138" i="2" s="1"/>
  <c r="W1138" i="2"/>
  <c r="X1138" i="2"/>
  <c r="Y1138" i="2"/>
  <c r="Z1138" i="2"/>
  <c r="AF1138" i="2"/>
  <c r="AG1138" i="2"/>
  <c r="K1139" i="2"/>
  <c r="L1139" i="2" s="1"/>
  <c r="W1139" i="2"/>
  <c r="X1139" i="2"/>
  <c r="Y1139" i="2"/>
  <c r="Z1139" i="2"/>
  <c r="AN1139" i="2" s="1"/>
  <c r="AF1139" i="2"/>
  <c r="AG1139" i="2"/>
  <c r="K1140" i="2"/>
  <c r="L1140" i="2" s="1"/>
  <c r="W1140" i="2"/>
  <c r="X1140" i="2"/>
  <c r="Y1140" i="2"/>
  <c r="Z1140" i="2"/>
  <c r="AN1140" i="2" s="1"/>
  <c r="AF1140" i="2"/>
  <c r="AG1140" i="2"/>
  <c r="K1141" i="2"/>
  <c r="L1141" i="2" s="1"/>
  <c r="W1141" i="2"/>
  <c r="X1141" i="2"/>
  <c r="Y1141" i="2"/>
  <c r="Z1141" i="2"/>
  <c r="AN1141" i="2" s="1"/>
  <c r="AF1141" i="2"/>
  <c r="AG1141" i="2"/>
  <c r="K1142" i="2"/>
  <c r="L1142" i="2" s="1"/>
  <c r="W1142" i="2"/>
  <c r="X1142" i="2"/>
  <c r="Y1142" i="2"/>
  <c r="Z1142" i="2"/>
  <c r="AF1142" i="2"/>
  <c r="AG1142" i="2"/>
  <c r="K1143" i="2"/>
  <c r="L1143" i="2" s="1"/>
  <c r="W1143" i="2"/>
  <c r="X1143" i="2"/>
  <c r="Y1143" i="2"/>
  <c r="Z1143" i="2"/>
  <c r="AF1143" i="2"/>
  <c r="AG1143" i="2"/>
  <c r="K1144" i="2"/>
  <c r="L1144" i="2" s="1"/>
  <c r="W1144" i="2"/>
  <c r="X1144" i="2"/>
  <c r="Y1144" i="2"/>
  <c r="Z1144" i="2"/>
  <c r="AF1144" i="2"/>
  <c r="AG1144" i="2"/>
  <c r="K1145" i="2"/>
  <c r="L1145" i="2" s="1"/>
  <c r="W1145" i="2"/>
  <c r="X1145" i="2"/>
  <c r="Y1145" i="2"/>
  <c r="Z1145" i="2"/>
  <c r="AF1145" i="2"/>
  <c r="AG1145" i="2"/>
  <c r="K1146" i="2"/>
  <c r="L1146" i="2" s="1"/>
  <c r="W1146" i="2"/>
  <c r="X1146" i="2"/>
  <c r="Y1146" i="2"/>
  <c r="Z1146" i="2"/>
  <c r="AN1146" i="2" s="1"/>
  <c r="AF1146" i="2"/>
  <c r="AG1146" i="2"/>
  <c r="K1147" i="2"/>
  <c r="L1147" i="2" s="1"/>
  <c r="W1147" i="2"/>
  <c r="X1147" i="2"/>
  <c r="Y1147" i="2"/>
  <c r="Z1147" i="2"/>
  <c r="AF1147" i="2"/>
  <c r="AG1147" i="2"/>
  <c r="K1148" i="2"/>
  <c r="L1148" i="2" s="1"/>
  <c r="W1148" i="2"/>
  <c r="X1148" i="2"/>
  <c r="Y1148" i="2"/>
  <c r="Z1148" i="2"/>
  <c r="AN1148" i="2" s="1"/>
  <c r="AF1148" i="2"/>
  <c r="AG1148" i="2"/>
  <c r="K1149" i="2"/>
  <c r="L1149" i="2" s="1"/>
  <c r="W1149" i="2"/>
  <c r="X1149" i="2"/>
  <c r="Y1149" i="2"/>
  <c r="Z1149" i="2"/>
  <c r="AN1149" i="2" s="1"/>
  <c r="AF1149" i="2"/>
  <c r="AG1149" i="2"/>
  <c r="K1150" i="2"/>
  <c r="L1150" i="2" s="1"/>
  <c r="W1150" i="2"/>
  <c r="X1150" i="2"/>
  <c r="Y1150" i="2"/>
  <c r="Z1150" i="2"/>
  <c r="AN1150" i="2" s="1"/>
  <c r="AF1150" i="2"/>
  <c r="AG1150" i="2"/>
  <c r="K1151" i="2"/>
  <c r="L1151" i="2" s="1"/>
  <c r="W1151" i="2"/>
  <c r="X1151" i="2"/>
  <c r="Y1151" i="2"/>
  <c r="Z1151" i="2"/>
  <c r="AN1151" i="2" s="1"/>
  <c r="AF1151" i="2"/>
  <c r="AG1151" i="2"/>
  <c r="K1152" i="2"/>
  <c r="L1152" i="2" s="1"/>
  <c r="W1152" i="2"/>
  <c r="X1152" i="2"/>
  <c r="Y1152" i="2"/>
  <c r="Z1152" i="2"/>
  <c r="AF1152" i="2"/>
  <c r="AG1152" i="2"/>
  <c r="K1153" i="2"/>
  <c r="L1153" i="2" s="1"/>
  <c r="W1153" i="2"/>
  <c r="X1153" i="2"/>
  <c r="Y1153" i="2"/>
  <c r="Z1153" i="2"/>
  <c r="AN1153" i="2" s="1"/>
  <c r="AF1153" i="2"/>
  <c r="AG1153" i="2"/>
  <c r="K1154" i="2"/>
  <c r="L1154" i="2" s="1"/>
  <c r="W1154" i="2"/>
  <c r="X1154" i="2"/>
  <c r="Y1154" i="2"/>
  <c r="Z1154" i="2"/>
  <c r="AF1154" i="2"/>
  <c r="AG1154" i="2"/>
  <c r="K1155" i="2"/>
  <c r="L1155" i="2" s="1"/>
  <c r="W1155" i="2"/>
  <c r="X1155" i="2"/>
  <c r="Y1155" i="2"/>
  <c r="Z1155" i="2"/>
  <c r="AF1155" i="2"/>
  <c r="AG1155" i="2"/>
  <c r="K1156" i="2"/>
  <c r="L1156" i="2" s="1"/>
  <c r="W1156" i="2"/>
  <c r="X1156" i="2"/>
  <c r="Y1156" i="2"/>
  <c r="Z1156" i="2"/>
  <c r="AF1156" i="2"/>
  <c r="AG1156" i="2"/>
  <c r="K1157" i="2"/>
  <c r="L1157" i="2" s="1"/>
  <c r="W1157" i="2"/>
  <c r="X1157" i="2"/>
  <c r="Y1157" i="2"/>
  <c r="Z1157" i="2"/>
  <c r="AN1157" i="2" s="1"/>
  <c r="AF1157" i="2"/>
  <c r="AG1157" i="2"/>
  <c r="K1158" i="2"/>
  <c r="L1158" i="2" s="1"/>
  <c r="W1158" i="2"/>
  <c r="X1158" i="2"/>
  <c r="Y1158" i="2"/>
  <c r="Z1158" i="2"/>
  <c r="AN1158" i="2" s="1"/>
  <c r="AF1158" i="2"/>
  <c r="AG1158" i="2"/>
  <c r="K1159" i="2"/>
  <c r="L1159" i="2" s="1"/>
  <c r="W1159" i="2"/>
  <c r="X1159" i="2"/>
  <c r="Y1159" i="2"/>
  <c r="Z1159" i="2"/>
  <c r="AF1159" i="2"/>
  <c r="AG1159" i="2"/>
  <c r="K1160" i="2"/>
  <c r="L1160" i="2" s="1"/>
  <c r="W1160" i="2"/>
  <c r="X1160" i="2"/>
  <c r="Y1160" i="2"/>
  <c r="Z1160" i="2"/>
  <c r="AF1160" i="2"/>
  <c r="AG1160" i="2"/>
  <c r="K1161" i="2"/>
  <c r="L1161" i="2" s="1"/>
  <c r="W1161" i="2"/>
  <c r="X1161" i="2"/>
  <c r="Y1161" i="2"/>
  <c r="Z1161" i="2"/>
  <c r="AF1161" i="2"/>
  <c r="AG1161" i="2"/>
  <c r="K1162" i="2"/>
  <c r="L1162" i="2" s="1"/>
  <c r="W1162" i="2"/>
  <c r="X1162" i="2"/>
  <c r="Y1162" i="2"/>
  <c r="Z1162" i="2"/>
  <c r="AF1162" i="2"/>
  <c r="AG1162" i="2"/>
  <c r="K1163" i="2"/>
  <c r="L1163" i="2" s="1"/>
  <c r="W1163" i="2"/>
  <c r="X1163" i="2"/>
  <c r="Y1163" i="2"/>
  <c r="Z1163" i="2"/>
  <c r="AF1163" i="2"/>
  <c r="AG1163" i="2"/>
  <c r="K1164" i="2"/>
  <c r="L1164" i="2" s="1"/>
  <c r="W1164" i="2"/>
  <c r="X1164" i="2"/>
  <c r="Y1164" i="2"/>
  <c r="Z1164" i="2"/>
  <c r="AN1164" i="2" s="1"/>
  <c r="AF1164" i="2"/>
  <c r="AG1164" i="2"/>
  <c r="K1165" i="2"/>
  <c r="L1165" i="2" s="1"/>
  <c r="W1165" i="2"/>
  <c r="X1165" i="2"/>
  <c r="Y1165" i="2"/>
  <c r="Z1165" i="2"/>
  <c r="AN1165" i="2" s="1"/>
  <c r="AF1165" i="2"/>
  <c r="AG1165" i="2"/>
  <c r="K1166" i="2"/>
  <c r="L1166" i="2" s="1"/>
  <c r="W1166" i="2"/>
  <c r="X1166" i="2"/>
  <c r="Y1166" i="2"/>
  <c r="Z1166" i="2"/>
  <c r="AF1166" i="2"/>
  <c r="AG1166" i="2"/>
  <c r="K1167" i="2"/>
  <c r="L1167" i="2" s="1"/>
  <c r="W1167" i="2"/>
  <c r="X1167" i="2"/>
  <c r="Y1167" i="2"/>
  <c r="Z1167" i="2"/>
  <c r="AN1167" i="2" s="1"/>
  <c r="AF1167" i="2"/>
  <c r="AG1167" i="2"/>
  <c r="K1168" i="2"/>
  <c r="L1168" i="2" s="1"/>
  <c r="W1168" i="2"/>
  <c r="X1168" i="2"/>
  <c r="Y1168" i="2"/>
  <c r="Z1168" i="2"/>
  <c r="AF1168" i="2"/>
  <c r="AG1168" i="2"/>
  <c r="K1169" i="2"/>
  <c r="L1169" i="2" s="1"/>
  <c r="W1169" i="2"/>
  <c r="X1169" i="2"/>
  <c r="Y1169" i="2"/>
  <c r="Z1169" i="2"/>
  <c r="AN1169" i="2" s="1"/>
  <c r="AF1169" i="2"/>
  <c r="AG1169" i="2"/>
  <c r="K1170" i="2"/>
  <c r="L1170" i="2" s="1"/>
  <c r="W1170" i="2"/>
  <c r="X1170" i="2"/>
  <c r="Y1170" i="2"/>
  <c r="Z1170" i="2"/>
  <c r="AF1170" i="2"/>
  <c r="AG1170" i="2"/>
  <c r="K1171" i="2"/>
  <c r="L1171" i="2" s="1"/>
  <c r="W1171" i="2"/>
  <c r="X1171" i="2"/>
  <c r="Y1171" i="2"/>
  <c r="Z1171" i="2"/>
  <c r="AF1171" i="2"/>
  <c r="AG1171" i="2"/>
  <c r="K1172" i="2"/>
  <c r="L1172" i="2" s="1"/>
  <c r="W1172" i="2"/>
  <c r="X1172" i="2"/>
  <c r="Y1172" i="2"/>
  <c r="Z1172" i="2"/>
  <c r="AN1172" i="2" s="1"/>
  <c r="AF1172" i="2"/>
  <c r="AG1172" i="2"/>
  <c r="K1173" i="2"/>
  <c r="L1173" i="2" s="1"/>
  <c r="W1173" i="2"/>
  <c r="X1173" i="2"/>
  <c r="Y1173" i="2"/>
  <c r="Z1173" i="2"/>
  <c r="AN1173" i="2" s="1"/>
  <c r="AF1173" i="2"/>
  <c r="AG1173" i="2"/>
  <c r="K1174" i="2"/>
  <c r="L1174" i="2" s="1"/>
  <c r="W1174" i="2"/>
  <c r="X1174" i="2"/>
  <c r="Y1174" i="2"/>
  <c r="Z1174" i="2"/>
  <c r="AF1174" i="2"/>
  <c r="AG1174" i="2"/>
  <c r="K1175" i="2"/>
  <c r="L1175" i="2" s="1"/>
  <c r="W1175" i="2"/>
  <c r="X1175" i="2"/>
  <c r="Y1175" i="2"/>
  <c r="Z1175" i="2"/>
  <c r="AF1175" i="2"/>
  <c r="AG1175" i="2"/>
  <c r="K1176" i="2"/>
  <c r="L1176" i="2" s="1"/>
  <c r="W1176" i="2"/>
  <c r="X1176" i="2"/>
  <c r="Y1176" i="2"/>
  <c r="Z1176" i="2"/>
  <c r="AF1176" i="2"/>
  <c r="AG1176" i="2"/>
  <c r="K1177" i="2"/>
  <c r="L1177" i="2" s="1"/>
  <c r="W1177" i="2"/>
  <c r="X1177" i="2"/>
  <c r="Y1177" i="2"/>
  <c r="Z1177" i="2"/>
  <c r="AN1177" i="2" s="1"/>
  <c r="AF1177" i="2"/>
  <c r="AG1177" i="2"/>
  <c r="K1178" i="2"/>
  <c r="L1178" i="2" s="1"/>
  <c r="W1178" i="2"/>
  <c r="X1178" i="2"/>
  <c r="Y1178" i="2"/>
  <c r="Z1178" i="2"/>
  <c r="AN1178" i="2" s="1"/>
  <c r="AF1178" i="2"/>
  <c r="AG1178" i="2"/>
  <c r="K1179" i="2"/>
  <c r="L1179" i="2" s="1"/>
  <c r="W1179" i="2"/>
  <c r="X1179" i="2"/>
  <c r="Y1179" i="2"/>
  <c r="Z1179" i="2"/>
  <c r="AN1179" i="2" s="1"/>
  <c r="AF1179" i="2"/>
  <c r="AG1179" i="2"/>
  <c r="K1180" i="2"/>
  <c r="L1180" i="2" s="1"/>
  <c r="W1180" i="2"/>
  <c r="X1180" i="2"/>
  <c r="Y1180" i="2"/>
  <c r="Z1180" i="2"/>
  <c r="AN1180" i="2" s="1"/>
  <c r="AF1180" i="2"/>
  <c r="AG1180" i="2"/>
  <c r="K1181" i="2"/>
  <c r="L1181" i="2" s="1"/>
  <c r="W1181" i="2"/>
  <c r="X1181" i="2"/>
  <c r="Y1181" i="2"/>
  <c r="Z1181" i="2"/>
  <c r="AN1181" i="2" s="1"/>
  <c r="AF1181" i="2"/>
  <c r="AG1181" i="2"/>
  <c r="K1182" i="2"/>
  <c r="L1182" i="2" s="1"/>
  <c r="W1182" i="2"/>
  <c r="X1182" i="2"/>
  <c r="Y1182" i="2"/>
  <c r="Z1182" i="2"/>
  <c r="AF1182" i="2"/>
  <c r="AG1182" i="2"/>
  <c r="K1183" i="2"/>
  <c r="L1183" i="2" s="1"/>
  <c r="W1183" i="2"/>
  <c r="X1183" i="2"/>
  <c r="Y1183" i="2"/>
  <c r="Z1183" i="2"/>
  <c r="AF1183" i="2"/>
  <c r="AG1183" i="2"/>
  <c r="K1184" i="2"/>
  <c r="L1184" i="2" s="1"/>
  <c r="W1184" i="2"/>
  <c r="X1184" i="2"/>
  <c r="Y1184" i="2"/>
  <c r="Z1184" i="2"/>
  <c r="AF1184" i="2"/>
  <c r="AG1184" i="2"/>
  <c r="K1185" i="2"/>
  <c r="L1185" i="2" s="1"/>
  <c r="W1185" i="2"/>
  <c r="X1185" i="2"/>
  <c r="Y1185" i="2"/>
  <c r="Z1185" i="2"/>
  <c r="AN1185" i="2" s="1"/>
  <c r="AF1185" i="2"/>
  <c r="AG1185" i="2"/>
  <c r="K1186" i="2"/>
  <c r="L1186" i="2" s="1"/>
  <c r="W1186" i="2"/>
  <c r="X1186" i="2"/>
  <c r="Y1186" i="2"/>
  <c r="Z1186" i="2"/>
  <c r="AF1186" i="2"/>
  <c r="AG1186" i="2"/>
  <c r="K1187" i="2"/>
  <c r="L1187" i="2" s="1"/>
  <c r="W1187" i="2"/>
  <c r="X1187" i="2"/>
  <c r="Y1187" i="2"/>
  <c r="Z1187" i="2"/>
  <c r="AN1187" i="2" s="1"/>
  <c r="AF1187" i="2"/>
  <c r="AG1187" i="2"/>
  <c r="K1188" i="2"/>
  <c r="L1188" i="2" s="1"/>
  <c r="W1188" i="2"/>
  <c r="X1188" i="2"/>
  <c r="Y1188" i="2"/>
  <c r="Z1188" i="2"/>
  <c r="AF1188" i="2"/>
  <c r="AG1188" i="2"/>
  <c r="K1189" i="2"/>
  <c r="L1189" i="2" s="1"/>
  <c r="W1189" i="2"/>
  <c r="X1189" i="2"/>
  <c r="Y1189" i="2"/>
  <c r="Z1189" i="2"/>
  <c r="AN1189" i="2" s="1"/>
  <c r="AF1189" i="2"/>
  <c r="AG1189" i="2"/>
  <c r="K1190" i="2"/>
  <c r="L1190" i="2" s="1"/>
  <c r="W1190" i="2"/>
  <c r="X1190" i="2"/>
  <c r="Y1190" i="2"/>
  <c r="Z1190" i="2"/>
  <c r="AN1190" i="2" s="1"/>
  <c r="AF1190" i="2"/>
  <c r="AG1190" i="2"/>
  <c r="K1191" i="2"/>
  <c r="L1191" i="2" s="1"/>
  <c r="W1191" i="2"/>
  <c r="X1191" i="2"/>
  <c r="Y1191" i="2"/>
  <c r="Z1191" i="2"/>
  <c r="AF1191" i="2"/>
  <c r="AG1191" i="2"/>
  <c r="K1192" i="2"/>
  <c r="L1192" i="2" s="1"/>
  <c r="W1192" i="2"/>
  <c r="X1192" i="2"/>
  <c r="Y1192" i="2"/>
  <c r="Z1192" i="2"/>
  <c r="AF1192" i="2"/>
  <c r="AG1192" i="2"/>
  <c r="K1193" i="2"/>
  <c r="L1193" i="2" s="1"/>
  <c r="W1193" i="2"/>
  <c r="X1193" i="2"/>
  <c r="Y1193" i="2"/>
  <c r="Z1193" i="2"/>
  <c r="AF1193" i="2"/>
  <c r="AG1193" i="2"/>
  <c r="K1194" i="2"/>
  <c r="L1194" i="2" s="1"/>
  <c r="W1194" i="2"/>
  <c r="X1194" i="2"/>
  <c r="Y1194" i="2"/>
  <c r="Z1194" i="2"/>
  <c r="AF1194" i="2"/>
  <c r="AG1194" i="2"/>
  <c r="K1195" i="2"/>
  <c r="L1195" i="2" s="1"/>
  <c r="W1195" i="2"/>
  <c r="X1195" i="2"/>
  <c r="Y1195" i="2"/>
  <c r="Z1195" i="2"/>
  <c r="AN1195" i="2" s="1"/>
  <c r="AF1195" i="2"/>
  <c r="AG1195" i="2"/>
  <c r="K1196" i="2"/>
  <c r="L1196" i="2" s="1"/>
  <c r="W1196" i="2"/>
  <c r="X1196" i="2"/>
  <c r="Y1196" i="2"/>
  <c r="Z1196" i="2"/>
  <c r="AN1196" i="2" s="1"/>
  <c r="AF1196" i="2"/>
  <c r="AG1196" i="2"/>
  <c r="K1197" i="2"/>
  <c r="L1197" i="2" s="1"/>
  <c r="W1197" i="2"/>
  <c r="X1197" i="2"/>
  <c r="Y1197" i="2"/>
  <c r="Z1197" i="2"/>
  <c r="AN1197" i="2" s="1"/>
  <c r="AF1197" i="2"/>
  <c r="AG1197" i="2"/>
  <c r="K1198" i="2"/>
  <c r="L1198" i="2" s="1"/>
  <c r="W1198" i="2"/>
  <c r="X1198" i="2"/>
  <c r="Y1198" i="2"/>
  <c r="Z1198" i="2"/>
  <c r="AF1198" i="2"/>
  <c r="AG1198" i="2"/>
  <c r="K1199" i="2"/>
  <c r="L1199" i="2" s="1"/>
  <c r="W1199" i="2"/>
  <c r="X1199" i="2"/>
  <c r="Y1199" i="2"/>
  <c r="Z1199" i="2"/>
  <c r="AN1199" i="2" s="1"/>
  <c r="AF1199" i="2"/>
  <c r="AG1199" i="2"/>
  <c r="K1200" i="2"/>
  <c r="L1200" i="2" s="1"/>
  <c r="W1200" i="2"/>
  <c r="X1200" i="2"/>
  <c r="Y1200" i="2"/>
  <c r="Z1200" i="2"/>
  <c r="AF1200" i="2"/>
  <c r="AG1200" i="2"/>
  <c r="K1201" i="2"/>
  <c r="L1201" i="2" s="1"/>
  <c r="W1201" i="2"/>
  <c r="X1201" i="2"/>
  <c r="Y1201" i="2"/>
  <c r="Z1201" i="2"/>
  <c r="AN1201" i="2" s="1"/>
  <c r="AF1201" i="2"/>
  <c r="AG1201" i="2"/>
  <c r="K1202" i="2"/>
  <c r="L1202" i="2" s="1"/>
  <c r="W1202" i="2"/>
  <c r="X1202" i="2"/>
  <c r="Y1202" i="2"/>
  <c r="Z1202" i="2"/>
  <c r="AN1202" i="2" s="1"/>
  <c r="AF1202" i="2"/>
  <c r="AG1202" i="2"/>
  <c r="K1203" i="2"/>
  <c r="L1203" i="2" s="1"/>
  <c r="W1203" i="2"/>
  <c r="X1203" i="2"/>
  <c r="Y1203" i="2"/>
  <c r="Z1203" i="2"/>
  <c r="AN1203" i="2" s="1"/>
  <c r="AF1203" i="2"/>
  <c r="AG1203" i="2"/>
  <c r="K1204" i="2"/>
  <c r="L1204" i="2" s="1"/>
  <c r="W1204" i="2"/>
  <c r="X1204" i="2"/>
  <c r="Y1204" i="2"/>
  <c r="Z1204" i="2"/>
  <c r="AN1204" i="2" s="1"/>
  <c r="AF1204" i="2"/>
  <c r="AG1204" i="2"/>
  <c r="K1205" i="2"/>
  <c r="L1205" i="2" s="1"/>
  <c r="W1205" i="2"/>
  <c r="X1205" i="2"/>
  <c r="Y1205" i="2"/>
  <c r="Z1205" i="2"/>
  <c r="AF1205" i="2"/>
  <c r="AG1205" i="2"/>
  <c r="K1206" i="2"/>
  <c r="L1206" i="2" s="1"/>
  <c r="W1206" i="2"/>
  <c r="X1206" i="2"/>
  <c r="Y1206" i="2"/>
  <c r="Z1206" i="2"/>
  <c r="AF1206" i="2"/>
  <c r="AG1206" i="2"/>
  <c r="K1207" i="2"/>
  <c r="L1207" i="2" s="1"/>
  <c r="W1207" i="2"/>
  <c r="X1207" i="2"/>
  <c r="Y1207" i="2"/>
  <c r="Z1207" i="2"/>
  <c r="AN1207" i="2" s="1"/>
  <c r="AF1207" i="2"/>
  <c r="AG1207" i="2"/>
  <c r="K1208" i="2"/>
  <c r="L1208" i="2" s="1"/>
  <c r="W1208" i="2"/>
  <c r="X1208" i="2"/>
  <c r="Y1208" i="2"/>
  <c r="Z1208" i="2"/>
  <c r="AF1208" i="2"/>
  <c r="AG1208" i="2"/>
  <c r="K1209" i="2"/>
  <c r="L1209" i="2" s="1"/>
  <c r="W1209" i="2"/>
  <c r="X1209" i="2"/>
  <c r="Y1209" i="2"/>
  <c r="Z1209" i="2"/>
  <c r="AN1209" i="2" s="1"/>
  <c r="AF1209" i="2"/>
  <c r="AG1209" i="2"/>
  <c r="K1210" i="2"/>
  <c r="L1210" i="2" s="1"/>
  <c r="W1210" i="2"/>
  <c r="X1210" i="2"/>
  <c r="Y1210" i="2"/>
  <c r="Z1210" i="2"/>
  <c r="AN1210" i="2" s="1"/>
  <c r="AF1210" i="2"/>
  <c r="AG1210" i="2"/>
  <c r="K1211" i="2"/>
  <c r="L1211" i="2" s="1"/>
  <c r="W1211" i="2"/>
  <c r="X1211" i="2"/>
  <c r="Y1211" i="2"/>
  <c r="Z1211" i="2"/>
  <c r="AN1211" i="2" s="1"/>
  <c r="AF1211" i="2"/>
  <c r="AG1211" i="2"/>
  <c r="K1212" i="2"/>
  <c r="L1212" i="2" s="1"/>
  <c r="W1212" i="2"/>
  <c r="X1212" i="2"/>
  <c r="Y1212" i="2"/>
  <c r="Z1212" i="2"/>
  <c r="AN1212" i="2" s="1"/>
  <c r="AF1212" i="2"/>
  <c r="AG1212" i="2"/>
  <c r="K1213" i="2"/>
  <c r="L1213" i="2" s="1"/>
  <c r="W1213" i="2"/>
  <c r="X1213" i="2"/>
  <c r="Y1213" i="2"/>
  <c r="Z1213" i="2"/>
  <c r="AF1213" i="2"/>
  <c r="AG1213" i="2"/>
  <c r="K1214" i="2"/>
  <c r="L1214" i="2" s="1"/>
  <c r="W1214" i="2"/>
  <c r="X1214" i="2"/>
  <c r="Y1214" i="2"/>
  <c r="Z1214" i="2"/>
  <c r="AF1214" i="2"/>
  <c r="AG1214" i="2"/>
  <c r="K1215" i="2"/>
  <c r="L1215" i="2" s="1"/>
  <c r="W1215" i="2"/>
  <c r="X1215" i="2"/>
  <c r="Y1215" i="2"/>
  <c r="Z1215" i="2"/>
  <c r="AN1215" i="2" s="1"/>
  <c r="AF1215" i="2"/>
  <c r="AG1215" i="2"/>
  <c r="K1216" i="2"/>
  <c r="L1216" i="2" s="1"/>
  <c r="W1216" i="2"/>
  <c r="X1216" i="2"/>
  <c r="Y1216" i="2"/>
  <c r="Z1216" i="2"/>
  <c r="AF1216" i="2"/>
  <c r="AG1216" i="2"/>
  <c r="K1217" i="2"/>
  <c r="L1217" i="2" s="1"/>
  <c r="W1217" i="2"/>
  <c r="X1217" i="2"/>
  <c r="Y1217" i="2"/>
  <c r="Z1217" i="2"/>
  <c r="AF1217" i="2"/>
  <c r="AG1217" i="2"/>
  <c r="K1218" i="2"/>
  <c r="L1218" i="2" s="1"/>
  <c r="W1218" i="2"/>
  <c r="X1218" i="2"/>
  <c r="Y1218" i="2"/>
  <c r="Z1218" i="2"/>
  <c r="AF1218" i="2"/>
  <c r="AG1218" i="2"/>
  <c r="K1219" i="2"/>
  <c r="L1219" i="2" s="1"/>
  <c r="W1219" i="2"/>
  <c r="X1219" i="2"/>
  <c r="Y1219" i="2"/>
  <c r="Z1219" i="2"/>
  <c r="AN1219" i="2" s="1"/>
  <c r="AF1219" i="2"/>
  <c r="AG1219" i="2"/>
  <c r="K1220" i="2"/>
  <c r="L1220" i="2" s="1"/>
  <c r="W1220" i="2"/>
  <c r="X1220" i="2"/>
  <c r="Y1220" i="2"/>
  <c r="Z1220" i="2"/>
  <c r="AN1220" i="2" s="1"/>
  <c r="AF1220" i="2"/>
  <c r="AG1220" i="2"/>
  <c r="K1221" i="2"/>
  <c r="L1221" i="2" s="1"/>
  <c r="W1221" i="2"/>
  <c r="X1221" i="2"/>
  <c r="Y1221" i="2"/>
  <c r="Z1221" i="2"/>
  <c r="AF1221" i="2"/>
  <c r="AG1221" i="2"/>
  <c r="K1222" i="2"/>
  <c r="L1222" i="2" s="1"/>
  <c r="W1222" i="2"/>
  <c r="X1222" i="2"/>
  <c r="Y1222" i="2"/>
  <c r="Z1222" i="2"/>
  <c r="AN1222" i="2" s="1"/>
  <c r="AF1222" i="2"/>
  <c r="AG1222" i="2"/>
  <c r="K1223" i="2"/>
  <c r="L1223" i="2" s="1"/>
  <c r="W1223" i="2"/>
  <c r="X1223" i="2"/>
  <c r="Y1223" i="2"/>
  <c r="Z1223" i="2"/>
  <c r="AN1223" i="2" s="1"/>
  <c r="AF1223" i="2"/>
  <c r="AG1223" i="2"/>
  <c r="K1224" i="2"/>
  <c r="L1224" i="2" s="1"/>
  <c r="W1224" i="2"/>
  <c r="X1224" i="2"/>
  <c r="Y1224" i="2"/>
  <c r="Z1224" i="2"/>
  <c r="AN1224" i="2" s="1"/>
  <c r="AF1224" i="2"/>
  <c r="AG1224" i="2"/>
  <c r="K1225" i="2"/>
  <c r="L1225" i="2" s="1"/>
  <c r="W1225" i="2"/>
  <c r="X1225" i="2"/>
  <c r="Y1225" i="2"/>
  <c r="Z1225" i="2"/>
  <c r="AN1225" i="2" s="1"/>
  <c r="AF1225" i="2"/>
  <c r="AG1225" i="2"/>
  <c r="K1226" i="2"/>
  <c r="L1226" i="2" s="1"/>
  <c r="W1226" i="2"/>
  <c r="X1226" i="2"/>
  <c r="Y1226" i="2"/>
  <c r="Z1226" i="2"/>
  <c r="AN1226" i="2" s="1"/>
  <c r="AF1226" i="2"/>
  <c r="AG1226" i="2"/>
  <c r="K1227" i="2"/>
  <c r="L1227" i="2" s="1"/>
  <c r="W1227" i="2"/>
  <c r="X1227" i="2"/>
  <c r="Y1227" i="2"/>
  <c r="Z1227" i="2"/>
  <c r="AF1227" i="2"/>
  <c r="AG1227" i="2"/>
  <c r="K1228" i="2"/>
  <c r="L1228" i="2" s="1"/>
  <c r="W1228" i="2"/>
  <c r="X1228" i="2"/>
  <c r="Y1228" i="2"/>
  <c r="Z1228" i="2"/>
  <c r="AN1228" i="2" s="1"/>
  <c r="AF1228" i="2"/>
  <c r="AG1228" i="2"/>
  <c r="K1229" i="2"/>
  <c r="L1229" i="2" s="1"/>
  <c r="W1229" i="2"/>
  <c r="X1229" i="2"/>
  <c r="Y1229" i="2"/>
  <c r="Z1229" i="2"/>
  <c r="AF1229" i="2"/>
  <c r="AG1229" i="2"/>
  <c r="K1230" i="2"/>
  <c r="L1230" i="2" s="1"/>
  <c r="W1230" i="2"/>
  <c r="X1230" i="2"/>
  <c r="Y1230" i="2"/>
  <c r="Z1230" i="2"/>
  <c r="AF1230" i="2"/>
  <c r="AG1230" i="2"/>
  <c r="K1231" i="2"/>
  <c r="L1231" i="2" s="1"/>
  <c r="W1231" i="2"/>
  <c r="X1231" i="2"/>
  <c r="Y1231" i="2"/>
  <c r="Z1231" i="2"/>
  <c r="AN1231" i="2" s="1"/>
  <c r="AF1231" i="2"/>
  <c r="AG1231" i="2"/>
  <c r="K1232" i="2"/>
  <c r="L1232" i="2" s="1"/>
  <c r="W1232" i="2"/>
  <c r="X1232" i="2"/>
  <c r="Y1232" i="2"/>
  <c r="Z1232" i="2"/>
  <c r="AN1232" i="2" s="1"/>
  <c r="AF1232" i="2"/>
  <c r="AG1232" i="2"/>
  <c r="K1233" i="2"/>
  <c r="L1233" i="2" s="1"/>
  <c r="W1233" i="2"/>
  <c r="X1233" i="2"/>
  <c r="Y1233" i="2"/>
  <c r="Z1233" i="2"/>
  <c r="AN1233" i="2" s="1"/>
  <c r="AF1233" i="2"/>
  <c r="AG1233" i="2"/>
  <c r="K1234" i="2"/>
  <c r="L1234" i="2" s="1"/>
  <c r="W1234" i="2"/>
  <c r="X1234" i="2"/>
  <c r="Y1234" i="2"/>
  <c r="Z1234" i="2"/>
  <c r="AN1234" i="2" s="1"/>
  <c r="AF1234" i="2"/>
  <c r="AG1234" i="2"/>
  <c r="K1235" i="2"/>
  <c r="L1235" i="2" s="1"/>
  <c r="W1235" i="2"/>
  <c r="X1235" i="2"/>
  <c r="Y1235" i="2"/>
  <c r="Z1235" i="2"/>
  <c r="AF1235" i="2"/>
  <c r="AG1235" i="2"/>
  <c r="K1236" i="2"/>
  <c r="L1236" i="2" s="1"/>
  <c r="W1236" i="2"/>
  <c r="X1236" i="2"/>
  <c r="Y1236" i="2"/>
  <c r="Z1236" i="2"/>
  <c r="AN1236" i="2" s="1"/>
  <c r="AF1236" i="2"/>
  <c r="AG1236" i="2"/>
  <c r="K1237" i="2"/>
  <c r="L1237" i="2" s="1"/>
  <c r="W1237" i="2"/>
  <c r="X1237" i="2"/>
  <c r="Y1237" i="2"/>
  <c r="Z1237" i="2"/>
  <c r="AN1237" i="2" s="1"/>
  <c r="AF1237" i="2"/>
  <c r="AG1237" i="2"/>
  <c r="K1238" i="2"/>
  <c r="L1238" i="2" s="1"/>
  <c r="W1238" i="2"/>
  <c r="X1238" i="2"/>
  <c r="Y1238" i="2"/>
  <c r="Z1238" i="2"/>
  <c r="AF1238" i="2"/>
  <c r="AG1238" i="2"/>
  <c r="K1239" i="2"/>
  <c r="L1239" i="2" s="1"/>
  <c r="W1239" i="2"/>
  <c r="X1239" i="2"/>
  <c r="Y1239" i="2"/>
  <c r="Z1239" i="2"/>
  <c r="AN1239" i="2" s="1"/>
  <c r="AF1239" i="2"/>
  <c r="AG1239" i="2"/>
  <c r="K1240" i="2"/>
  <c r="L1240" i="2" s="1"/>
  <c r="W1240" i="2"/>
  <c r="X1240" i="2"/>
  <c r="Y1240" i="2"/>
  <c r="Z1240" i="2"/>
  <c r="AN1240" i="2" s="1"/>
  <c r="AF1240" i="2"/>
  <c r="AG1240" i="2"/>
  <c r="K1241" i="2"/>
  <c r="L1241" i="2" s="1"/>
  <c r="W1241" i="2"/>
  <c r="X1241" i="2"/>
  <c r="Y1241" i="2"/>
  <c r="Z1241" i="2"/>
  <c r="AN1241" i="2" s="1"/>
  <c r="AF1241" i="2"/>
  <c r="AG1241" i="2"/>
  <c r="K1242" i="2"/>
  <c r="L1242" i="2" s="1"/>
  <c r="W1242" i="2"/>
  <c r="X1242" i="2"/>
  <c r="Y1242" i="2"/>
  <c r="Z1242" i="2"/>
  <c r="AN1242" i="2" s="1"/>
  <c r="AF1242" i="2"/>
  <c r="AG1242" i="2"/>
  <c r="K1243" i="2"/>
  <c r="L1243" i="2" s="1"/>
  <c r="W1243" i="2"/>
  <c r="X1243" i="2"/>
  <c r="Y1243" i="2"/>
  <c r="Z1243" i="2"/>
  <c r="AN1243" i="2" s="1"/>
  <c r="AF1243" i="2"/>
  <c r="AG1243" i="2"/>
  <c r="K1244" i="2"/>
  <c r="L1244" i="2" s="1"/>
  <c r="W1244" i="2"/>
  <c r="X1244" i="2"/>
  <c r="Y1244" i="2"/>
  <c r="Z1244" i="2"/>
  <c r="AN1244" i="2" s="1"/>
  <c r="AF1244" i="2"/>
  <c r="AG1244" i="2"/>
  <c r="K1245" i="2"/>
  <c r="L1245" i="2" s="1"/>
  <c r="W1245" i="2"/>
  <c r="X1245" i="2"/>
  <c r="Y1245" i="2"/>
  <c r="Z1245" i="2"/>
  <c r="AN1245" i="2" s="1"/>
  <c r="AF1245" i="2"/>
  <c r="AG1245" i="2"/>
  <c r="K1246" i="2"/>
  <c r="L1246" i="2" s="1"/>
  <c r="W1246" i="2"/>
  <c r="X1246" i="2"/>
  <c r="Y1246" i="2"/>
  <c r="Z1246" i="2"/>
  <c r="AF1246" i="2"/>
  <c r="AG1246" i="2"/>
  <c r="K1247" i="2"/>
  <c r="L1247" i="2" s="1"/>
  <c r="W1247" i="2"/>
  <c r="X1247" i="2"/>
  <c r="Y1247" i="2"/>
  <c r="Z1247" i="2"/>
  <c r="AN1247" i="2" s="1"/>
  <c r="AF1247" i="2"/>
  <c r="AG1247" i="2"/>
  <c r="K1248" i="2"/>
  <c r="L1248" i="2" s="1"/>
  <c r="W1248" i="2"/>
  <c r="X1248" i="2"/>
  <c r="Y1248" i="2"/>
  <c r="Z1248" i="2"/>
  <c r="AN1248" i="2" s="1"/>
  <c r="AF1248" i="2"/>
  <c r="AG1248" i="2"/>
  <c r="K1249" i="2"/>
  <c r="L1249" i="2" s="1"/>
  <c r="W1249" i="2"/>
  <c r="X1249" i="2"/>
  <c r="Y1249" i="2"/>
  <c r="Z1249" i="2"/>
  <c r="AN1249" i="2" s="1"/>
  <c r="AF1249" i="2"/>
  <c r="AG1249" i="2"/>
  <c r="K1250" i="2"/>
  <c r="L1250" i="2" s="1"/>
  <c r="W1250" i="2"/>
  <c r="X1250" i="2"/>
  <c r="Y1250" i="2"/>
  <c r="Z1250" i="2"/>
  <c r="AN1250" i="2" s="1"/>
  <c r="AF1250" i="2"/>
  <c r="AG1250" i="2"/>
  <c r="K1251" i="2"/>
  <c r="L1251" i="2" s="1"/>
  <c r="W1251" i="2"/>
  <c r="X1251" i="2"/>
  <c r="Y1251" i="2"/>
  <c r="Z1251" i="2"/>
  <c r="AF1251" i="2"/>
  <c r="AG1251" i="2"/>
  <c r="K1252" i="2"/>
  <c r="L1252" i="2" s="1"/>
  <c r="W1252" i="2"/>
  <c r="X1252" i="2"/>
  <c r="Y1252" i="2"/>
  <c r="Z1252" i="2"/>
  <c r="AF1252" i="2"/>
  <c r="AG1252" i="2"/>
  <c r="K1253" i="2"/>
  <c r="L1253" i="2" s="1"/>
  <c r="W1253" i="2"/>
  <c r="X1253" i="2"/>
  <c r="Y1253" i="2"/>
  <c r="Z1253" i="2"/>
  <c r="AN1253" i="2" s="1"/>
  <c r="AF1253" i="2"/>
  <c r="AG1253" i="2"/>
  <c r="K1254" i="2"/>
  <c r="L1254" i="2" s="1"/>
  <c r="W1254" i="2"/>
  <c r="X1254" i="2"/>
  <c r="Y1254" i="2"/>
  <c r="Z1254" i="2"/>
  <c r="AF1254" i="2"/>
  <c r="AG1254" i="2"/>
  <c r="K1255" i="2"/>
  <c r="L1255" i="2" s="1"/>
  <c r="W1255" i="2"/>
  <c r="X1255" i="2"/>
  <c r="Y1255" i="2"/>
  <c r="Z1255" i="2"/>
  <c r="AN1255" i="2" s="1"/>
  <c r="AF1255" i="2"/>
  <c r="AG1255" i="2"/>
  <c r="K1256" i="2"/>
  <c r="L1256" i="2" s="1"/>
  <c r="W1256" i="2"/>
  <c r="X1256" i="2"/>
  <c r="Y1256" i="2"/>
  <c r="Z1256" i="2"/>
  <c r="AN1256" i="2" s="1"/>
  <c r="AF1256" i="2"/>
  <c r="AG1256" i="2"/>
  <c r="K1257" i="2"/>
  <c r="L1257" i="2" s="1"/>
  <c r="W1257" i="2"/>
  <c r="X1257" i="2"/>
  <c r="Y1257" i="2"/>
  <c r="Z1257" i="2"/>
  <c r="AN1257" i="2" s="1"/>
  <c r="AF1257" i="2"/>
  <c r="AG1257" i="2"/>
  <c r="K1258" i="2"/>
  <c r="L1258" i="2" s="1"/>
  <c r="W1258" i="2"/>
  <c r="X1258" i="2"/>
  <c r="Y1258" i="2"/>
  <c r="Z1258" i="2"/>
  <c r="AF1258" i="2"/>
  <c r="AG1258" i="2"/>
  <c r="K1259" i="2"/>
  <c r="L1259" i="2" s="1"/>
  <c r="W1259" i="2"/>
  <c r="X1259" i="2"/>
  <c r="Y1259" i="2"/>
  <c r="Z1259" i="2"/>
  <c r="AN1259" i="2" s="1"/>
  <c r="AF1259" i="2"/>
  <c r="AG1259" i="2"/>
  <c r="K1260" i="2"/>
  <c r="L1260" i="2" s="1"/>
  <c r="W1260" i="2"/>
  <c r="X1260" i="2"/>
  <c r="Y1260" i="2"/>
  <c r="Z1260" i="2"/>
  <c r="AF1260" i="2"/>
  <c r="AG1260" i="2"/>
  <c r="K1261" i="2"/>
  <c r="L1261" i="2" s="1"/>
  <c r="W1261" i="2"/>
  <c r="X1261" i="2"/>
  <c r="Y1261" i="2"/>
  <c r="Z1261" i="2"/>
  <c r="AF1261" i="2"/>
  <c r="AG1261" i="2"/>
  <c r="K1262" i="2"/>
  <c r="L1262" i="2" s="1"/>
  <c r="W1262" i="2"/>
  <c r="X1262" i="2"/>
  <c r="Y1262" i="2"/>
  <c r="Z1262" i="2"/>
  <c r="AN1262" i="2" s="1"/>
  <c r="AF1262" i="2"/>
  <c r="AG1262" i="2"/>
  <c r="K1263" i="2"/>
  <c r="L1263" i="2" s="1"/>
  <c r="W1263" i="2"/>
  <c r="X1263" i="2"/>
  <c r="Y1263" i="2"/>
  <c r="Z1263" i="2"/>
  <c r="AN1263" i="2" s="1"/>
  <c r="AF1263" i="2"/>
  <c r="AG1263" i="2"/>
  <c r="K1264" i="2"/>
  <c r="L1264" i="2" s="1"/>
  <c r="W1264" i="2"/>
  <c r="X1264" i="2"/>
  <c r="Y1264" i="2"/>
  <c r="Z1264" i="2"/>
  <c r="AN1264" i="2" s="1"/>
  <c r="AF1264" i="2"/>
  <c r="AG1264" i="2"/>
  <c r="K1265" i="2"/>
  <c r="L1265" i="2" s="1"/>
  <c r="W1265" i="2"/>
  <c r="X1265" i="2"/>
  <c r="Y1265" i="2"/>
  <c r="Z1265" i="2"/>
  <c r="AN1265" i="2" s="1"/>
  <c r="AF1265" i="2"/>
  <c r="AG1265" i="2"/>
  <c r="K1266" i="2"/>
  <c r="L1266" i="2" s="1"/>
  <c r="W1266" i="2"/>
  <c r="X1266" i="2"/>
  <c r="Y1266" i="2"/>
  <c r="Z1266" i="2"/>
  <c r="AF1266" i="2"/>
  <c r="AG1266" i="2"/>
  <c r="K1267" i="2"/>
  <c r="L1267" i="2" s="1"/>
  <c r="W1267" i="2"/>
  <c r="X1267" i="2"/>
  <c r="Y1267" i="2"/>
  <c r="Z1267" i="2"/>
  <c r="AF1267" i="2"/>
  <c r="AG1267" i="2"/>
  <c r="K1268" i="2"/>
  <c r="L1268" i="2" s="1"/>
  <c r="W1268" i="2"/>
  <c r="X1268" i="2"/>
  <c r="Y1268" i="2"/>
  <c r="Z1268" i="2"/>
  <c r="AN1268" i="2" s="1"/>
  <c r="AF1268" i="2"/>
  <c r="AG1268" i="2"/>
  <c r="K1269" i="2"/>
  <c r="L1269" i="2" s="1"/>
  <c r="W1269" i="2"/>
  <c r="X1269" i="2"/>
  <c r="Y1269" i="2"/>
  <c r="Z1269" i="2"/>
  <c r="AF1269" i="2"/>
  <c r="AG1269" i="2"/>
  <c r="K1270" i="2"/>
  <c r="L1270" i="2" s="1"/>
  <c r="W1270" i="2"/>
  <c r="X1270" i="2"/>
  <c r="Y1270" i="2"/>
  <c r="Z1270" i="2"/>
  <c r="AN1270" i="2" s="1"/>
  <c r="AF1270" i="2"/>
  <c r="AG1270" i="2"/>
  <c r="K1271" i="2"/>
  <c r="L1271" i="2" s="1"/>
  <c r="W1271" i="2"/>
  <c r="X1271" i="2"/>
  <c r="Y1271" i="2"/>
  <c r="Z1271" i="2"/>
  <c r="AN1271" i="2" s="1"/>
  <c r="AF1271" i="2"/>
  <c r="AG1271" i="2"/>
  <c r="K1272" i="2"/>
  <c r="L1272" i="2" s="1"/>
  <c r="W1272" i="2"/>
  <c r="X1272" i="2"/>
  <c r="Y1272" i="2"/>
  <c r="Z1272" i="2"/>
  <c r="AN1272" i="2" s="1"/>
  <c r="AF1272" i="2"/>
  <c r="AG1272" i="2"/>
  <c r="K1273" i="2"/>
  <c r="L1273" i="2" s="1"/>
  <c r="W1273" i="2"/>
  <c r="X1273" i="2"/>
  <c r="Y1273" i="2"/>
  <c r="Z1273" i="2"/>
  <c r="AN1273" i="2" s="1"/>
  <c r="AF1273" i="2"/>
  <c r="AG1273" i="2"/>
  <c r="K1274" i="2"/>
  <c r="L1274" i="2" s="1"/>
  <c r="W1274" i="2"/>
  <c r="X1274" i="2"/>
  <c r="Y1274" i="2"/>
  <c r="Z1274" i="2"/>
  <c r="AN1274" i="2" s="1"/>
  <c r="AF1274" i="2"/>
  <c r="AG1274" i="2"/>
  <c r="K1275" i="2"/>
  <c r="L1275" i="2" s="1"/>
  <c r="W1275" i="2"/>
  <c r="X1275" i="2"/>
  <c r="Y1275" i="2"/>
  <c r="Z1275" i="2"/>
  <c r="AN1275" i="2" s="1"/>
  <c r="AF1275" i="2"/>
  <c r="AG1275" i="2"/>
  <c r="K1276" i="2"/>
  <c r="L1276" i="2" s="1"/>
  <c r="W1276" i="2"/>
  <c r="X1276" i="2"/>
  <c r="Y1276" i="2"/>
  <c r="Z1276" i="2"/>
  <c r="AN1276" i="2" s="1"/>
  <c r="AF1276" i="2"/>
  <c r="AG1276" i="2"/>
  <c r="K1277" i="2"/>
  <c r="L1277" i="2" s="1"/>
  <c r="W1277" i="2"/>
  <c r="X1277" i="2"/>
  <c r="Y1277" i="2"/>
  <c r="Z1277" i="2"/>
  <c r="AF1277" i="2"/>
  <c r="AG1277" i="2"/>
  <c r="K1278" i="2"/>
  <c r="L1278" i="2" s="1"/>
  <c r="W1278" i="2"/>
  <c r="X1278" i="2"/>
  <c r="Y1278" i="2"/>
  <c r="Z1278" i="2"/>
  <c r="AF1278" i="2"/>
  <c r="AG1278" i="2"/>
  <c r="K1279" i="2"/>
  <c r="L1279" i="2" s="1"/>
  <c r="W1279" i="2"/>
  <c r="X1279" i="2"/>
  <c r="Y1279" i="2"/>
  <c r="Z1279" i="2"/>
  <c r="AN1279" i="2" s="1"/>
  <c r="AF1279" i="2"/>
  <c r="AG1279" i="2"/>
  <c r="K1280" i="2"/>
  <c r="L1280" i="2" s="1"/>
  <c r="W1280" i="2"/>
  <c r="X1280" i="2"/>
  <c r="Y1280" i="2"/>
  <c r="Z1280" i="2"/>
  <c r="AF1280" i="2"/>
  <c r="AG1280" i="2"/>
  <c r="K1281" i="2"/>
  <c r="L1281" i="2" s="1"/>
  <c r="W1281" i="2"/>
  <c r="X1281" i="2"/>
  <c r="Y1281" i="2"/>
  <c r="Z1281" i="2"/>
  <c r="AN1281" i="2" s="1"/>
  <c r="AF1281" i="2"/>
  <c r="AG1281" i="2"/>
  <c r="K1282" i="2"/>
  <c r="L1282" i="2" s="1"/>
  <c r="W1282" i="2"/>
  <c r="X1282" i="2"/>
  <c r="Y1282" i="2"/>
  <c r="Z1282" i="2"/>
  <c r="AN1282" i="2" s="1"/>
  <c r="AF1282" i="2"/>
  <c r="AG1282" i="2"/>
  <c r="K1283" i="2"/>
  <c r="L1283" i="2" s="1"/>
  <c r="W1283" i="2"/>
  <c r="X1283" i="2"/>
  <c r="Y1283" i="2"/>
  <c r="Z1283" i="2"/>
  <c r="AN1283" i="2" s="1"/>
  <c r="AF1283" i="2"/>
  <c r="AG1283" i="2"/>
  <c r="K1284" i="2"/>
  <c r="L1284" i="2" s="1"/>
  <c r="W1284" i="2"/>
  <c r="X1284" i="2"/>
  <c r="Y1284" i="2"/>
  <c r="Z1284" i="2"/>
  <c r="AF1284" i="2"/>
  <c r="AG1284" i="2"/>
  <c r="K1285" i="2"/>
  <c r="L1285" i="2" s="1"/>
  <c r="W1285" i="2"/>
  <c r="X1285" i="2"/>
  <c r="Y1285" i="2"/>
  <c r="Z1285" i="2"/>
  <c r="AF1285" i="2"/>
  <c r="AG1285" i="2"/>
  <c r="K1286" i="2"/>
  <c r="L1286" i="2" s="1"/>
  <c r="W1286" i="2"/>
  <c r="X1286" i="2"/>
  <c r="Y1286" i="2"/>
  <c r="Z1286" i="2"/>
  <c r="AF1286" i="2"/>
  <c r="AG1286" i="2"/>
  <c r="K1287" i="2"/>
  <c r="L1287" i="2" s="1"/>
  <c r="W1287" i="2"/>
  <c r="X1287" i="2"/>
  <c r="Y1287" i="2"/>
  <c r="Z1287" i="2"/>
  <c r="AN1287" i="2" s="1"/>
  <c r="AF1287" i="2"/>
  <c r="AG1287" i="2"/>
  <c r="K1288" i="2"/>
  <c r="L1288" i="2" s="1"/>
  <c r="W1288" i="2"/>
  <c r="X1288" i="2"/>
  <c r="Y1288" i="2"/>
  <c r="Z1288" i="2"/>
  <c r="AF1288" i="2"/>
  <c r="AG1288" i="2"/>
  <c r="K1289" i="2"/>
  <c r="L1289" i="2" s="1"/>
  <c r="W1289" i="2"/>
  <c r="X1289" i="2"/>
  <c r="Y1289" i="2"/>
  <c r="Z1289" i="2"/>
  <c r="AN1289" i="2" s="1"/>
  <c r="AF1289" i="2"/>
  <c r="AG1289" i="2"/>
  <c r="K1290" i="2"/>
  <c r="L1290" i="2" s="1"/>
  <c r="W1290" i="2"/>
  <c r="X1290" i="2"/>
  <c r="Y1290" i="2"/>
  <c r="Z1290" i="2"/>
  <c r="AN1290" i="2" s="1"/>
  <c r="AF1290" i="2"/>
  <c r="AG1290" i="2"/>
  <c r="K1291" i="2"/>
  <c r="L1291" i="2" s="1"/>
  <c r="W1291" i="2"/>
  <c r="X1291" i="2"/>
  <c r="Y1291" i="2"/>
  <c r="Z1291" i="2"/>
  <c r="AN1291" i="2" s="1"/>
  <c r="AF1291" i="2"/>
  <c r="AG1291" i="2"/>
  <c r="K1292" i="2"/>
  <c r="L1292" i="2" s="1"/>
  <c r="W1292" i="2"/>
  <c r="X1292" i="2"/>
  <c r="Y1292" i="2"/>
  <c r="Z1292" i="2"/>
  <c r="AN1292" i="2" s="1"/>
  <c r="AF1292" i="2"/>
  <c r="AG1292" i="2"/>
  <c r="K1293" i="2"/>
  <c r="L1293" i="2" s="1"/>
  <c r="W1293" i="2"/>
  <c r="X1293" i="2"/>
  <c r="Y1293" i="2"/>
  <c r="Z1293" i="2"/>
  <c r="AF1293" i="2"/>
  <c r="AG1293" i="2"/>
  <c r="K1294" i="2"/>
  <c r="L1294" i="2" s="1"/>
  <c r="W1294" i="2"/>
  <c r="X1294" i="2"/>
  <c r="Y1294" i="2"/>
  <c r="Z1294" i="2"/>
  <c r="AN1294" i="2" s="1"/>
  <c r="AF1294" i="2"/>
  <c r="AG1294" i="2"/>
  <c r="K1295" i="2"/>
  <c r="L1295" i="2" s="1"/>
  <c r="W1295" i="2"/>
  <c r="X1295" i="2"/>
  <c r="Y1295" i="2"/>
  <c r="Z1295" i="2"/>
  <c r="AN1295" i="2" s="1"/>
  <c r="AF1295" i="2"/>
  <c r="AG1295" i="2"/>
  <c r="K1296" i="2"/>
  <c r="L1296" i="2" s="1"/>
  <c r="W1296" i="2"/>
  <c r="X1296" i="2"/>
  <c r="Y1296" i="2"/>
  <c r="Z1296" i="2"/>
  <c r="AF1296" i="2"/>
  <c r="AG1296" i="2"/>
  <c r="K1297" i="2"/>
  <c r="L1297" i="2" s="1"/>
  <c r="W1297" i="2"/>
  <c r="X1297" i="2"/>
  <c r="Y1297" i="2"/>
  <c r="Z1297" i="2"/>
  <c r="AN1297" i="2" s="1"/>
  <c r="AF1297" i="2"/>
  <c r="AG1297" i="2"/>
  <c r="K1298" i="2"/>
  <c r="L1298" i="2" s="1"/>
  <c r="W1298" i="2"/>
  <c r="X1298" i="2"/>
  <c r="Y1298" i="2"/>
  <c r="Z1298" i="2"/>
  <c r="AN1298" i="2" s="1"/>
  <c r="AF1298" i="2"/>
  <c r="AG1298" i="2"/>
  <c r="K1299" i="2"/>
  <c r="L1299" i="2" s="1"/>
  <c r="W1299" i="2"/>
  <c r="X1299" i="2"/>
  <c r="Y1299" i="2"/>
  <c r="Z1299" i="2"/>
  <c r="AF1299" i="2"/>
  <c r="AG1299" i="2"/>
  <c r="K1300" i="2"/>
  <c r="L1300" i="2" s="1"/>
  <c r="W1300" i="2"/>
  <c r="X1300" i="2"/>
  <c r="Y1300" i="2"/>
  <c r="Z1300" i="2"/>
  <c r="AF1300" i="2"/>
  <c r="AG1300" i="2"/>
  <c r="K1301" i="2"/>
  <c r="L1301" i="2" s="1"/>
  <c r="W1301" i="2"/>
  <c r="X1301" i="2"/>
  <c r="Y1301" i="2"/>
  <c r="Z1301" i="2"/>
  <c r="AF1301" i="2"/>
  <c r="AG1301" i="2"/>
  <c r="K1302" i="2"/>
  <c r="L1302" i="2" s="1"/>
  <c r="W1302" i="2"/>
  <c r="X1302" i="2"/>
  <c r="Y1302" i="2"/>
  <c r="Z1302" i="2"/>
  <c r="AF1302" i="2"/>
  <c r="AG1302" i="2"/>
  <c r="K1303" i="2"/>
  <c r="L1303" i="2" s="1"/>
  <c r="W1303" i="2"/>
  <c r="X1303" i="2"/>
  <c r="Y1303" i="2"/>
  <c r="Z1303" i="2"/>
  <c r="AN1303" i="2" s="1"/>
  <c r="AF1303" i="2"/>
  <c r="AG1303" i="2"/>
  <c r="K1304" i="2"/>
  <c r="L1304" i="2" s="1"/>
  <c r="W1304" i="2"/>
  <c r="X1304" i="2"/>
  <c r="Y1304" i="2"/>
  <c r="Z1304" i="2"/>
  <c r="AF1304" i="2"/>
  <c r="AG1304" i="2"/>
  <c r="K1305" i="2"/>
  <c r="L1305" i="2" s="1"/>
  <c r="W1305" i="2"/>
  <c r="X1305" i="2"/>
  <c r="Y1305" i="2"/>
  <c r="Z1305" i="2"/>
  <c r="AN1305" i="2" s="1"/>
  <c r="AF1305" i="2"/>
  <c r="AG1305" i="2"/>
  <c r="K1306" i="2"/>
  <c r="L1306" i="2" s="1"/>
  <c r="W1306" i="2"/>
  <c r="X1306" i="2"/>
  <c r="Y1306" i="2"/>
  <c r="Z1306" i="2"/>
  <c r="AF1306" i="2"/>
  <c r="AG1306" i="2"/>
  <c r="K1307" i="2"/>
  <c r="L1307" i="2" s="1"/>
  <c r="W1307" i="2"/>
  <c r="X1307" i="2"/>
  <c r="Y1307" i="2"/>
  <c r="Z1307" i="2"/>
  <c r="AN1307" i="2" s="1"/>
  <c r="AF1307" i="2"/>
  <c r="AG1307" i="2"/>
  <c r="K1308" i="2"/>
  <c r="L1308" i="2" s="1"/>
  <c r="W1308" i="2"/>
  <c r="X1308" i="2"/>
  <c r="Y1308" i="2"/>
  <c r="Z1308" i="2"/>
  <c r="AF1308" i="2"/>
  <c r="AG1308" i="2"/>
  <c r="K1309" i="2"/>
  <c r="L1309" i="2" s="1"/>
  <c r="W1309" i="2"/>
  <c r="X1309" i="2"/>
  <c r="Y1309" i="2"/>
  <c r="Z1309" i="2"/>
  <c r="AF1309" i="2"/>
  <c r="AG1309" i="2"/>
  <c r="K1310" i="2"/>
  <c r="L1310" i="2" s="1"/>
  <c r="W1310" i="2"/>
  <c r="X1310" i="2"/>
  <c r="Y1310" i="2"/>
  <c r="Z1310" i="2"/>
  <c r="AF1310" i="2"/>
  <c r="AG1310" i="2"/>
  <c r="K1311" i="2"/>
  <c r="L1311" i="2" s="1"/>
  <c r="W1311" i="2"/>
  <c r="X1311" i="2"/>
  <c r="Y1311" i="2"/>
  <c r="Z1311" i="2"/>
  <c r="AF1311" i="2"/>
  <c r="AG1311" i="2"/>
  <c r="K1312" i="2"/>
  <c r="L1312" i="2" s="1"/>
  <c r="W1312" i="2"/>
  <c r="X1312" i="2"/>
  <c r="Y1312" i="2"/>
  <c r="Z1312" i="2"/>
  <c r="AF1312" i="2"/>
  <c r="AG1312" i="2"/>
  <c r="K1313" i="2"/>
  <c r="L1313" i="2" s="1"/>
  <c r="W1313" i="2"/>
  <c r="X1313" i="2"/>
  <c r="Y1313" i="2"/>
  <c r="Z1313" i="2"/>
  <c r="AN1313" i="2" s="1"/>
  <c r="AF1313" i="2"/>
  <c r="AG1313" i="2"/>
  <c r="K1314" i="2"/>
  <c r="L1314" i="2" s="1"/>
  <c r="W1314" i="2"/>
  <c r="X1314" i="2"/>
  <c r="Y1314" i="2"/>
  <c r="Z1314" i="2"/>
  <c r="AF1314" i="2"/>
  <c r="AG1314" i="2"/>
  <c r="K1315" i="2"/>
  <c r="L1315" i="2" s="1"/>
  <c r="W1315" i="2"/>
  <c r="X1315" i="2"/>
  <c r="Y1315" i="2"/>
  <c r="Z1315" i="2"/>
  <c r="AF1315" i="2"/>
  <c r="AG1315" i="2"/>
  <c r="K1316" i="2"/>
  <c r="L1316" i="2" s="1"/>
  <c r="W1316" i="2"/>
  <c r="X1316" i="2"/>
  <c r="Y1316" i="2"/>
  <c r="Z1316" i="2"/>
  <c r="AF1316" i="2"/>
  <c r="AG1316" i="2"/>
  <c r="K1317" i="2"/>
  <c r="L1317" i="2" s="1"/>
  <c r="W1317" i="2"/>
  <c r="X1317" i="2"/>
  <c r="Y1317" i="2"/>
  <c r="Z1317" i="2"/>
  <c r="AF1317" i="2"/>
  <c r="AG1317" i="2"/>
  <c r="K1318" i="2"/>
  <c r="L1318" i="2" s="1"/>
  <c r="W1318" i="2"/>
  <c r="X1318" i="2"/>
  <c r="Y1318" i="2"/>
  <c r="Z1318" i="2"/>
  <c r="AN1318" i="2" s="1"/>
  <c r="AF1318" i="2"/>
  <c r="AG1318" i="2"/>
  <c r="K1319" i="2"/>
  <c r="L1319" i="2" s="1"/>
  <c r="W1319" i="2"/>
  <c r="X1319" i="2"/>
  <c r="Y1319" i="2"/>
  <c r="Z1319" i="2"/>
  <c r="AN1319" i="2" s="1"/>
  <c r="AF1319" i="2"/>
  <c r="AG1319" i="2"/>
  <c r="K1320" i="2"/>
  <c r="L1320" i="2" s="1"/>
  <c r="W1320" i="2"/>
  <c r="X1320" i="2"/>
  <c r="Y1320" i="2"/>
  <c r="Z1320" i="2"/>
  <c r="AF1320" i="2"/>
  <c r="AG1320" i="2"/>
  <c r="K1321" i="2"/>
  <c r="L1321" i="2" s="1"/>
  <c r="W1321" i="2"/>
  <c r="X1321" i="2"/>
  <c r="Y1321" i="2"/>
  <c r="Z1321" i="2"/>
  <c r="AN1321" i="2" s="1"/>
  <c r="AF1321" i="2"/>
  <c r="AG1321" i="2"/>
  <c r="K1322" i="2"/>
  <c r="L1322" i="2" s="1"/>
  <c r="W1322" i="2"/>
  <c r="X1322" i="2"/>
  <c r="Y1322" i="2"/>
  <c r="Z1322" i="2"/>
  <c r="AF1322" i="2"/>
  <c r="AG1322" i="2"/>
  <c r="K1323" i="2"/>
  <c r="L1323" i="2" s="1"/>
  <c r="W1323" i="2"/>
  <c r="X1323" i="2"/>
  <c r="Y1323" i="2"/>
  <c r="Z1323" i="2"/>
  <c r="AN1323" i="2" s="1"/>
  <c r="AF1323" i="2"/>
  <c r="AG1323" i="2"/>
  <c r="K1324" i="2"/>
  <c r="L1324" i="2" s="1"/>
  <c r="W1324" i="2"/>
  <c r="X1324" i="2"/>
  <c r="Y1324" i="2"/>
  <c r="Z1324" i="2"/>
  <c r="AF1324" i="2"/>
  <c r="AG1324" i="2"/>
  <c r="K1325" i="2"/>
  <c r="L1325" i="2" s="1"/>
  <c r="W1325" i="2"/>
  <c r="X1325" i="2"/>
  <c r="Y1325" i="2"/>
  <c r="Z1325" i="2"/>
  <c r="AF1325" i="2"/>
  <c r="AG1325" i="2"/>
  <c r="K1326" i="2"/>
  <c r="L1326" i="2" s="1"/>
  <c r="W1326" i="2"/>
  <c r="X1326" i="2"/>
  <c r="Y1326" i="2"/>
  <c r="Z1326" i="2"/>
  <c r="AF1326" i="2"/>
  <c r="AG1326" i="2"/>
  <c r="K1327" i="2"/>
  <c r="L1327" i="2" s="1"/>
  <c r="W1327" i="2"/>
  <c r="X1327" i="2"/>
  <c r="Y1327" i="2"/>
  <c r="Z1327" i="2"/>
  <c r="AF1327" i="2"/>
  <c r="AG1327" i="2"/>
  <c r="K1328" i="2"/>
  <c r="L1328" i="2" s="1"/>
  <c r="W1328" i="2"/>
  <c r="X1328" i="2"/>
  <c r="Y1328" i="2"/>
  <c r="Z1328" i="2"/>
  <c r="AF1328" i="2"/>
  <c r="AG1328" i="2"/>
  <c r="K1329" i="2"/>
  <c r="L1329" i="2" s="1"/>
  <c r="W1329" i="2"/>
  <c r="X1329" i="2"/>
  <c r="Y1329" i="2"/>
  <c r="Z1329" i="2"/>
  <c r="AN1329" i="2" s="1"/>
  <c r="AF1329" i="2"/>
  <c r="AG1329" i="2"/>
  <c r="K1330" i="2"/>
  <c r="L1330" i="2" s="1"/>
  <c r="W1330" i="2"/>
  <c r="X1330" i="2"/>
  <c r="Y1330" i="2"/>
  <c r="Z1330" i="2"/>
  <c r="AN1330" i="2" s="1"/>
  <c r="AF1330" i="2"/>
  <c r="AG1330" i="2"/>
  <c r="K1331" i="2"/>
  <c r="L1331" i="2" s="1"/>
  <c r="W1331" i="2"/>
  <c r="X1331" i="2"/>
  <c r="Y1331" i="2"/>
  <c r="Z1331" i="2"/>
  <c r="AF1331" i="2"/>
  <c r="AG1331" i="2"/>
  <c r="K1332" i="2"/>
  <c r="L1332" i="2" s="1"/>
  <c r="W1332" i="2"/>
  <c r="X1332" i="2"/>
  <c r="Y1332" i="2"/>
  <c r="Z1332" i="2"/>
  <c r="AN1332" i="2" s="1"/>
  <c r="AF1332" i="2"/>
  <c r="AG1332" i="2"/>
  <c r="K1333" i="2"/>
  <c r="L1333" i="2" s="1"/>
  <c r="W1333" i="2"/>
  <c r="X1333" i="2"/>
  <c r="Y1333" i="2"/>
  <c r="Z1333" i="2"/>
  <c r="AF1333" i="2"/>
  <c r="AG1333" i="2"/>
  <c r="K1334" i="2"/>
  <c r="L1334" i="2" s="1"/>
  <c r="W1334" i="2"/>
  <c r="X1334" i="2"/>
  <c r="Y1334" i="2"/>
  <c r="Z1334" i="2"/>
  <c r="AF1334" i="2"/>
  <c r="AG1334" i="2"/>
  <c r="K1335" i="2"/>
  <c r="L1335" i="2" s="1"/>
  <c r="W1335" i="2"/>
  <c r="X1335" i="2"/>
  <c r="Y1335" i="2"/>
  <c r="Z1335" i="2"/>
  <c r="AN1335" i="2" s="1"/>
  <c r="AF1335" i="2"/>
  <c r="AG1335" i="2"/>
  <c r="K1336" i="2"/>
  <c r="L1336" i="2" s="1"/>
  <c r="W1336" i="2"/>
  <c r="X1336" i="2"/>
  <c r="Y1336" i="2"/>
  <c r="Z1336" i="2"/>
  <c r="AF1336" i="2"/>
  <c r="AG1336" i="2"/>
  <c r="K1337" i="2"/>
  <c r="L1337" i="2" s="1"/>
  <c r="W1337" i="2"/>
  <c r="X1337" i="2"/>
  <c r="Y1337" i="2"/>
  <c r="Z1337" i="2"/>
  <c r="AF1337" i="2"/>
  <c r="AG1337" i="2"/>
  <c r="K1338" i="2"/>
  <c r="L1338" i="2" s="1"/>
  <c r="W1338" i="2"/>
  <c r="X1338" i="2"/>
  <c r="Y1338" i="2"/>
  <c r="Z1338" i="2"/>
  <c r="AF1338" i="2"/>
  <c r="AG1338" i="2"/>
  <c r="K1339" i="2"/>
  <c r="L1339" i="2" s="1"/>
  <c r="W1339" i="2"/>
  <c r="X1339" i="2"/>
  <c r="Y1339" i="2"/>
  <c r="Z1339" i="2"/>
  <c r="AF1339" i="2"/>
  <c r="AG1339" i="2"/>
  <c r="K1340" i="2"/>
  <c r="L1340" i="2" s="1"/>
  <c r="W1340" i="2"/>
  <c r="X1340" i="2"/>
  <c r="Y1340" i="2"/>
  <c r="Z1340" i="2"/>
  <c r="AN1340" i="2" s="1"/>
  <c r="AF1340" i="2"/>
  <c r="AG1340" i="2"/>
  <c r="K1341" i="2"/>
  <c r="L1341" i="2" s="1"/>
  <c r="W1341" i="2"/>
  <c r="X1341" i="2"/>
  <c r="Y1341" i="2"/>
  <c r="Z1341" i="2"/>
  <c r="AF1341" i="2"/>
  <c r="AG1341" i="2"/>
  <c r="K1342" i="2"/>
  <c r="L1342" i="2" s="1"/>
  <c r="W1342" i="2"/>
  <c r="X1342" i="2"/>
  <c r="Y1342" i="2"/>
  <c r="Z1342" i="2"/>
  <c r="AF1342" i="2"/>
  <c r="AG1342" i="2"/>
  <c r="K1343" i="2"/>
  <c r="L1343" i="2" s="1"/>
  <c r="W1343" i="2"/>
  <c r="X1343" i="2"/>
  <c r="Y1343" i="2"/>
  <c r="Z1343" i="2"/>
  <c r="AN1343" i="2" s="1"/>
  <c r="AF1343" i="2"/>
  <c r="AG1343" i="2"/>
  <c r="K1344" i="2"/>
  <c r="L1344" i="2" s="1"/>
  <c r="W1344" i="2"/>
  <c r="X1344" i="2"/>
  <c r="Y1344" i="2"/>
  <c r="Z1344" i="2"/>
  <c r="AN1344" i="2" s="1"/>
  <c r="AF1344" i="2"/>
  <c r="AG1344" i="2"/>
  <c r="K1345" i="2"/>
  <c r="L1345" i="2" s="1"/>
  <c r="W1345" i="2"/>
  <c r="X1345" i="2"/>
  <c r="Y1345" i="2"/>
  <c r="Z1345" i="2"/>
  <c r="AN1345" i="2" s="1"/>
  <c r="AF1345" i="2"/>
  <c r="AG1345" i="2"/>
  <c r="K1346" i="2"/>
  <c r="L1346" i="2" s="1"/>
  <c r="W1346" i="2"/>
  <c r="X1346" i="2"/>
  <c r="Y1346" i="2"/>
  <c r="Z1346" i="2"/>
  <c r="AN1346" i="2" s="1"/>
  <c r="AF1346" i="2"/>
  <c r="AG1346" i="2"/>
  <c r="K1347" i="2"/>
  <c r="L1347" i="2" s="1"/>
  <c r="W1347" i="2"/>
  <c r="X1347" i="2"/>
  <c r="Y1347" i="2"/>
  <c r="Z1347" i="2"/>
  <c r="AF1347" i="2"/>
  <c r="AG1347" i="2"/>
  <c r="K1348" i="2"/>
  <c r="L1348" i="2" s="1"/>
  <c r="W1348" i="2"/>
  <c r="X1348" i="2"/>
  <c r="Y1348" i="2"/>
  <c r="Z1348" i="2"/>
  <c r="AN1348" i="2" s="1"/>
  <c r="AF1348" i="2"/>
  <c r="AG1348" i="2"/>
  <c r="K1349" i="2"/>
  <c r="L1349" i="2" s="1"/>
  <c r="W1349" i="2"/>
  <c r="X1349" i="2"/>
  <c r="Y1349" i="2"/>
  <c r="Z1349" i="2"/>
  <c r="AN1349" i="2" s="1"/>
  <c r="AF1349" i="2"/>
  <c r="AG1349" i="2"/>
  <c r="K1350" i="2"/>
  <c r="L1350" i="2" s="1"/>
  <c r="W1350" i="2"/>
  <c r="X1350" i="2"/>
  <c r="Y1350" i="2"/>
  <c r="Z1350" i="2"/>
  <c r="AF1350" i="2"/>
  <c r="AG1350" i="2"/>
  <c r="K1351" i="2"/>
  <c r="L1351" i="2" s="1"/>
  <c r="W1351" i="2"/>
  <c r="X1351" i="2"/>
  <c r="Y1351" i="2"/>
  <c r="Z1351" i="2"/>
  <c r="AF1351" i="2"/>
  <c r="AG1351" i="2"/>
  <c r="K1352" i="2"/>
  <c r="L1352" i="2" s="1"/>
  <c r="W1352" i="2"/>
  <c r="X1352" i="2"/>
  <c r="Y1352" i="2"/>
  <c r="Z1352" i="2"/>
  <c r="AN1352" i="2" s="1"/>
  <c r="AF1352" i="2"/>
  <c r="AG1352" i="2"/>
  <c r="K1353" i="2"/>
  <c r="L1353" i="2" s="1"/>
  <c r="W1353" i="2"/>
  <c r="X1353" i="2"/>
  <c r="Y1353" i="2"/>
  <c r="Z1353" i="2"/>
  <c r="AN1353" i="2" s="1"/>
  <c r="AF1353" i="2"/>
  <c r="AG1353" i="2"/>
  <c r="K1354" i="2"/>
  <c r="L1354" i="2" s="1"/>
  <c r="W1354" i="2"/>
  <c r="X1354" i="2"/>
  <c r="Y1354" i="2"/>
  <c r="Z1354" i="2"/>
  <c r="AN1354" i="2" s="1"/>
  <c r="AF1354" i="2"/>
  <c r="AG1354" i="2"/>
  <c r="K1355" i="2"/>
  <c r="L1355" i="2" s="1"/>
  <c r="W1355" i="2"/>
  <c r="X1355" i="2"/>
  <c r="Y1355" i="2"/>
  <c r="Z1355" i="2"/>
  <c r="AN1355" i="2" s="1"/>
  <c r="AF1355" i="2"/>
  <c r="AG1355" i="2"/>
  <c r="K1356" i="2"/>
  <c r="L1356" i="2" s="1"/>
  <c r="W1356" i="2"/>
  <c r="X1356" i="2"/>
  <c r="Y1356" i="2"/>
  <c r="Z1356" i="2"/>
  <c r="AN1356" i="2" s="1"/>
  <c r="AF1356" i="2"/>
  <c r="AG1356" i="2"/>
  <c r="K1357" i="2"/>
  <c r="L1357" i="2" s="1"/>
  <c r="W1357" i="2"/>
  <c r="X1357" i="2"/>
  <c r="Y1357" i="2"/>
  <c r="Z1357" i="2"/>
  <c r="AN1357" i="2" s="1"/>
  <c r="AF1357" i="2"/>
  <c r="AG1357" i="2"/>
  <c r="K1358" i="2"/>
  <c r="L1358" i="2" s="1"/>
  <c r="W1358" i="2"/>
  <c r="X1358" i="2"/>
  <c r="Y1358" i="2"/>
  <c r="Z1358" i="2"/>
  <c r="AF1358" i="2"/>
  <c r="AG1358" i="2"/>
  <c r="K1359" i="2"/>
  <c r="L1359" i="2" s="1"/>
  <c r="W1359" i="2"/>
  <c r="X1359" i="2"/>
  <c r="Y1359" i="2"/>
  <c r="Z1359" i="2"/>
  <c r="AN1359" i="2" s="1"/>
  <c r="AF1359" i="2"/>
  <c r="AG1359" i="2"/>
  <c r="K1360" i="2"/>
  <c r="L1360" i="2" s="1"/>
  <c r="W1360" i="2"/>
  <c r="X1360" i="2"/>
  <c r="Y1360" i="2"/>
  <c r="Z1360" i="2"/>
  <c r="AN1360" i="2" s="1"/>
  <c r="AF1360" i="2"/>
  <c r="AG1360" i="2"/>
  <c r="K1361" i="2"/>
  <c r="L1361" i="2" s="1"/>
  <c r="W1361" i="2"/>
  <c r="X1361" i="2"/>
  <c r="Y1361" i="2"/>
  <c r="Z1361" i="2"/>
  <c r="AN1361" i="2" s="1"/>
  <c r="AF1361" i="2"/>
  <c r="AG1361" i="2"/>
  <c r="K1362" i="2"/>
  <c r="L1362" i="2" s="1"/>
  <c r="W1362" i="2"/>
  <c r="X1362" i="2"/>
  <c r="Y1362" i="2"/>
  <c r="Z1362" i="2"/>
  <c r="AF1362" i="2"/>
  <c r="AG1362" i="2"/>
  <c r="K1363" i="2"/>
  <c r="L1363" i="2" s="1"/>
  <c r="W1363" i="2"/>
  <c r="X1363" i="2"/>
  <c r="Y1363" i="2"/>
  <c r="Z1363" i="2"/>
  <c r="AF1363" i="2"/>
  <c r="AG1363" i="2"/>
  <c r="K1364" i="2"/>
  <c r="L1364" i="2" s="1"/>
  <c r="W1364" i="2"/>
  <c r="X1364" i="2"/>
  <c r="Y1364" i="2"/>
  <c r="Z1364" i="2"/>
  <c r="AN1364" i="2" s="1"/>
  <c r="AF1364" i="2"/>
  <c r="AG1364" i="2"/>
  <c r="K1365" i="2"/>
  <c r="L1365" i="2" s="1"/>
  <c r="W1365" i="2"/>
  <c r="X1365" i="2"/>
  <c r="Y1365" i="2"/>
  <c r="Z1365" i="2"/>
  <c r="AF1365" i="2"/>
  <c r="AG1365" i="2"/>
  <c r="K1366" i="2"/>
  <c r="L1366" i="2" s="1"/>
  <c r="W1366" i="2"/>
  <c r="X1366" i="2"/>
  <c r="Y1366" i="2"/>
  <c r="Z1366" i="2"/>
  <c r="AF1366" i="2"/>
  <c r="AG1366" i="2"/>
  <c r="K1367" i="2"/>
  <c r="L1367" i="2" s="1"/>
  <c r="W1367" i="2"/>
  <c r="X1367" i="2"/>
  <c r="Y1367" i="2"/>
  <c r="Z1367" i="2"/>
  <c r="AN1367" i="2" s="1"/>
  <c r="AF1367" i="2"/>
  <c r="AG1367" i="2"/>
  <c r="K1368" i="2"/>
  <c r="L1368" i="2" s="1"/>
  <c r="W1368" i="2"/>
  <c r="X1368" i="2"/>
  <c r="Y1368" i="2"/>
  <c r="Z1368" i="2"/>
  <c r="AF1368" i="2"/>
  <c r="AG1368" i="2"/>
  <c r="K1369" i="2"/>
  <c r="L1369" i="2" s="1"/>
  <c r="W1369" i="2"/>
  <c r="X1369" i="2"/>
  <c r="Y1369" i="2"/>
  <c r="Z1369" i="2"/>
  <c r="AN1369" i="2" s="1"/>
  <c r="AF1369" i="2"/>
  <c r="AG1369" i="2"/>
  <c r="K1370" i="2"/>
  <c r="L1370" i="2" s="1"/>
  <c r="W1370" i="2"/>
  <c r="X1370" i="2"/>
  <c r="Y1370" i="2"/>
  <c r="Z1370" i="2"/>
  <c r="AN1370" i="2" s="1"/>
  <c r="AF1370" i="2"/>
  <c r="AG1370" i="2"/>
  <c r="K1371" i="2"/>
  <c r="L1371" i="2" s="1"/>
  <c r="W1371" i="2"/>
  <c r="X1371" i="2"/>
  <c r="Y1371" i="2"/>
  <c r="Z1371" i="2"/>
  <c r="AF1371" i="2"/>
  <c r="AG1371" i="2"/>
  <c r="K1372" i="2"/>
  <c r="L1372" i="2" s="1"/>
  <c r="W1372" i="2"/>
  <c r="X1372" i="2"/>
  <c r="Y1372" i="2"/>
  <c r="Z1372" i="2"/>
  <c r="AN1372" i="2" s="1"/>
  <c r="AF1372" i="2"/>
  <c r="AG1372" i="2"/>
  <c r="K1373" i="2"/>
  <c r="L1373" i="2" s="1"/>
  <c r="W1373" i="2"/>
  <c r="X1373" i="2"/>
  <c r="Y1373" i="2"/>
  <c r="Z1373" i="2"/>
  <c r="AN1373" i="2" s="1"/>
  <c r="AF1373" i="2"/>
  <c r="AG1373" i="2"/>
  <c r="K1374" i="2"/>
  <c r="L1374" i="2" s="1"/>
  <c r="W1374" i="2"/>
  <c r="X1374" i="2"/>
  <c r="Y1374" i="2"/>
  <c r="Z1374" i="2"/>
  <c r="AF1374" i="2"/>
  <c r="AG1374" i="2"/>
  <c r="K1375" i="2"/>
  <c r="L1375" i="2" s="1"/>
  <c r="W1375" i="2"/>
  <c r="X1375" i="2"/>
  <c r="Y1375" i="2"/>
  <c r="Z1375" i="2"/>
  <c r="AF1375" i="2"/>
  <c r="AG1375" i="2"/>
  <c r="K1376" i="2"/>
  <c r="L1376" i="2" s="1"/>
  <c r="W1376" i="2"/>
  <c r="X1376" i="2"/>
  <c r="Y1376" i="2"/>
  <c r="Z1376" i="2"/>
  <c r="AN1376" i="2" s="1"/>
  <c r="AF1376" i="2"/>
  <c r="AG1376" i="2"/>
  <c r="K1377" i="2"/>
  <c r="L1377" i="2" s="1"/>
  <c r="W1377" i="2"/>
  <c r="X1377" i="2"/>
  <c r="Y1377" i="2"/>
  <c r="Z1377" i="2"/>
  <c r="AN1377" i="2" s="1"/>
  <c r="AF1377" i="2"/>
  <c r="AG1377" i="2"/>
  <c r="K1378" i="2"/>
  <c r="L1378" i="2" s="1"/>
  <c r="W1378" i="2"/>
  <c r="X1378" i="2"/>
  <c r="Y1378" i="2"/>
  <c r="Z1378" i="2"/>
  <c r="AN1378" i="2" s="1"/>
  <c r="AF1378" i="2"/>
  <c r="AG1378" i="2"/>
  <c r="K1379" i="2"/>
  <c r="L1379" i="2" s="1"/>
  <c r="W1379" i="2"/>
  <c r="X1379" i="2"/>
  <c r="Y1379" i="2"/>
  <c r="Z1379" i="2"/>
  <c r="AN1379" i="2" s="1"/>
  <c r="AF1379" i="2"/>
  <c r="AG1379" i="2"/>
  <c r="K1380" i="2"/>
  <c r="L1380" i="2" s="1"/>
  <c r="W1380" i="2"/>
  <c r="X1380" i="2"/>
  <c r="Y1380" i="2"/>
  <c r="Z1380" i="2"/>
  <c r="AF1380" i="2"/>
  <c r="AG1380" i="2"/>
  <c r="K1381" i="2"/>
  <c r="L1381" i="2" s="1"/>
  <c r="W1381" i="2"/>
  <c r="X1381" i="2"/>
  <c r="Y1381" i="2"/>
  <c r="Z1381" i="2"/>
  <c r="AN1381" i="2" s="1"/>
  <c r="AF1381" i="2"/>
  <c r="AG1381" i="2"/>
  <c r="K1382" i="2"/>
  <c r="L1382" i="2" s="1"/>
  <c r="W1382" i="2"/>
  <c r="X1382" i="2"/>
  <c r="Y1382" i="2"/>
  <c r="Z1382" i="2"/>
  <c r="AN1382" i="2" s="1"/>
  <c r="AF1382" i="2"/>
  <c r="AG1382" i="2"/>
  <c r="K1383" i="2"/>
  <c r="L1383" i="2" s="1"/>
  <c r="W1383" i="2"/>
  <c r="X1383" i="2"/>
  <c r="Y1383" i="2"/>
  <c r="Z1383" i="2"/>
  <c r="AN1383" i="2" s="1"/>
  <c r="AF1383" i="2"/>
  <c r="AG1383" i="2"/>
  <c r="K1384" i="2"/>
  <c r="L1384" i="2" s="1"/>
  <c r="W1384" i="2"/>
  <c r="X1384" i="2"/>
  <c r="Y1384" i="2"/>
  <c r="Z1384" i="2"/>
  <c r="AF1384" i="2"/>
  <c r="AG1384" i="2"/>
  <c r="K1385" i="2"/>
  <c r="L1385" i="2" s="1"/>
  <c r="W1385" i="2"/>
  <c r="X1385" i="2"/>
  <c r="Y1385" i="2"/>
  <c r="Z1385" i="2"/>
  <c r="AF1385" i="2"/>
  <c r="AG1385" i="2"/>
  <c r="K1386" i="2"/>
  <c r="L1386" i="2" s="1"/>
  <c r="W1386" i="2"/>
  <c r="X1386" i="2"/>
  <c r="Y1386" i="2"/>
  <c r="Z1386" i="2"/>
  <c r="AF1386" i="2"/>
  <c r="AG1386" i="2"/>
  <c r="K1387" i="2"/>
  <c r="L1387" i="2" s="1"/>
  <c r="W1387" i="2"/>
  <c r="X1387" i="2"/>
  <c r="Y1387" i="2"/>
  <c r="Z1387" i="2"/>
  <c r="AN1387" i="2" s="1"/>
  <c r="AF1387" i="2"/>
  <c r="AG1387" i="2"/>
  <c r="K1388" i="2"/>
  <c r="L1388" i="2" s="1"/>
  <c r="W1388" i="2"/>
  <c r="X1388" i="2"/>
  <c r="Y1388" i="2"/>
  <c r="Z1388" i="2"/>
  <c r="AN1388" i="2" s="1"/>
  <c r="AF1388" i="2"/>
  <c r="AG1388" i="2"/>
  <c r="K1389" i="2"/>
  <c r="L1389" i="2" s="1"/>
  <c r="W1389" i="2"/>
  <c r="X1389" i="2"/>
  <c r="Y1389" i="2"/>
  <c r="Z1389" i="2"/>
  <c r="AF1389" i="2"/>
  <c r="AG1389" i="2"/>
  <c r="K1390" i="2"/>
  <c r="L1390" i="2" s="1"/>
  <c r="W1390" i="2"/>
  <c r="X1390" i="2"/>
  <c r="Y1390" i="2"/>
  <c r="Z1390" i="2"/>
  <c r="AF1390" i="2"/>
  <c r="AG1390" i="2"/>
  <c r="K1391" i="2"/>
  <c r="L1391" i="2" s="1"/>
  <c r="W1391" i="2"/>
  <c r="X1391" i="2"/>
  <c r="Y1391" i="2"/>
  <c r="Z1391" i="2"/>
  <c r="AF1391" i="2"/>
  <c r="AG1391" i="2"/>
  <c r="K1392" i="2"/>
  <c r="L1392" i="2" s="1"/>
  <c r="W1392" i="2"/>
  <c r="X1392" i="2"/>
  <c r="Y1392" i="2"/>
  <c r="Z1392" i="2"/>
  <c r="AF1392" i="2"/>
  <c r="AG1392" i="2"/>
  <c r="K1393" i="2"/>
  <c r="L1393" i="2" s="1"/>
  <c r="W1393" i="2"/>
  <c r="X1393" i="2"/>
  <c r="Y1393" i="2"/>
  <c r="Z1393" i="2"/>
  <c r="AN1393" i="2" s="1"/>
  <c r="AF1393" i="2"/>
  <c r="AG1393" i="2"/>
  <c r="K1394" i="2"/>
  <c r="L1394" i="2" s="1"/>
  <c r="W1394" i="2"/>
  <c r="X1394" i="2"/>
  <c r="Y1394" i="2"/>
  <c r="Z1394" i="2"/>
  <c r="AN1394" i="2" s="1"/>
  <c r="AF1394" i="2"/>
  <c r="AG1394" i="2"/>
  <c r="K1395" i="2"/>
  <c r="L1395" i="2" s="1"/>
  <c r="W1395" i="2"/>
  <c r="X1395" i="2"/>
  <c r="Y1395" i="2"/>
  <c r="Z1395" i="2"/>
  <c r="AF1395" i="2"/>
  <c r="AG1395" i="2"/>
  <c r="K1396" i="2"/>
  <c r="L1396" i="2" s="1"/>
  <c r="W1396" i="2"/>
  <c r="X1396" i="2"/>
  <c r="Y1396" i="2"/>
  <c r="Z1396" i="2"/>
  <c r="AF1396" i="2"/>
  <c r="AG1396" i="2"/>
  <c r="K1397" i="2"/>
  <c r="L1397" i="2" s="1"/>
  <c r="W1397" i="2"/>
  <c r="X1397" i="2"/>
  <c r="Y1397" i="2"/>
  <c r="Z1397" i="2"/>
  <c r="AN1397" i="2" s="1"/>
  <c r="AF1397" i="2"/>
  <c r="AG1397" i="2"/>
  <c r="K1398" i="2"/>
  <c r="L1398" i="2" s="1"/>
  <c r="W1398" i="2"/>
  <c r="X1398" i="2"/>
  <c r="Y1398" i="2"/>
  <c r="Z1398" i="2"/>
  <c r="AN1398" i="2" s="1"/>
  <c r="AF1398" i="2"/>
  <c r="AG1398" i="2"/>
  <c r="K1399" i="2"/>
  <c r="L1399" i="2" s="1"/>
  <c r="W1399" i="2"/>
  <c r="X1399" i="2"/>
  <c r="Y1399" i="2"/>
  <c r="Z1399" i="2"/>
  <c r="AN1399" i="2" s="1"/>
  <c r="AF1399" i="2"/>
  <c r="AG1399" i="2"/>
  <c r="K1400" i="2"/>
  <c r="L1400" i="2" s="1"/>
  <c r="W1400" i="2"/>
  <c r="X1400" i="2"/>
  <c r="Y1400" i="2"/>
  <c r="Z1400" i="2"/>
  <c r="AF1400" i="2"/>
  <c r="AG1400" i="2"/>
  <c r="K1401" i="2"/>
  <c r="L1401" i="2" s="1"/>
  <c r="W1401" i="2"/>
  <c r="X1401" i="2"/>
  <c r="Y1401" i="2"/>
  <c r="Z1401" i="2"/>
  <c r="AN1401" i="2" s="1"/>
  <c r="AF1401" i="2"/>
  <c r="AG1401" i="2"/>
  <c r="K1402" i="2"/>
  <c r="L1402" i="2" s="1"/>
  <c r="W1402" i="2"/>
  <c r="X1402" i="2"/>
  <c r="Y1402" i="2"/>
  <c r="Z1402" i="2"/>
  <c r="AF1402" i="2"/>
  <c r="AG1402" i="2"/>
  <c r="K1403" i="2"/>
  <c r="L1403" i="2" s="1"/>
  <c r="W1403" i="2"/>
  <c r="X1403" i="2"/>
  <c r="Y1403" i="2"/>
  <c r="Z1403" i="2"/>
  <c r="AN1403" i="2" s="1"/>
  <c r="AF1403" i="2"/>
  <c r="AG1403" i="2"/>
  <c r="K1404" i="2"/>
  <c r="L1404" i="2" s="1"/>
  <c r="W1404" i="2"/>
  <c r="X1404" i="2"/>
  <c r="Y1404" i="2"/>
  <c r="Z1404" i="2"/>
  <c r="AF1404" i="2"/>
  <c r="AG1404" i="2"/>
  <c r="K1405" i="2"/>
  <c r="L1405" i="2" s="1"/>
  <c r="W1405" i="2"/>
  <c r="X1405" i="2"/>
  <c r="Y1405" i="2"/>
  <c r="Z1405" i="2"/>
  <c r="AF1405" i="2"/>
  <c r="AG1405" i="2"/>
  <c r="K1406" i="2"/>
  <c r="L1406" i="2" s="1"/>
  <c r="W1406" i="2"/>
  <c r="X1406" i="2"/>
  <c r="Y1406" i="2"/>
  <c r="Z1406" i="2"/>
  <c r="AF1406" i="2"/>
  <c r="AG1406" i="2"/>
  <c r="K1407" i="2"/>
  <c r="L1407" i="2" s="1"/>
  <c r="W1407" i="2"/>
  <c r="X1407" i="2"/>
  <c r="Y1407" i="2"/>
  <c r="Z1407" i="2"/>
  <c r="AF1407" i="2"/>
  <c r="AG1407" i="2"/>
  <c r="K1408" i="2"/>
  <c r="L1408" i="2" s="1"/>
  <c r="W1408" i="2"/>
  <c r="X1408" i="2"/>
  <c r="Y1408" i="2"/>
  <c r="Z1408" i="2"/>
  <c r="AF1408" i="2"/>
  <c r="AG1408" i="2"/>
  <c r="K1409" i="2"/>
  <c r="L1409" i="2" s="1"/>
  <c r="W1409" i="2"/>
  <c r="X1409" i="2"/>
  <c r="Y1409" i="2"/>
  <c r="Z1409" i="2"/>
  <c r="AN1409" i="2" s="1"/>
  <c r="AF1409" i="2"/>
  <c r="AG1409" i="2"/>
  <c r="K1410" i="2"/>
  <c r="L1410" i="2" s="1"/>
  <c r="W1410" i="2"/>
  <c r="X1410" i="2"/>
  <c r="Y1410" i="2"/>
  <c r="Z1410" i="2"/>
  <c r="AN1410" i="2" s="1"/>
  <c r="AF1410" i="2"/>
  <c r="AG1410" i="2"/>
  <c r="K1411" i="2"/>
  <c r="L1411" i="2" s="1"/>
  <c r="W1411" i="2"/>
  <c r="X1411" i="2"/>
  <c r="Y1411" i="2"/>
  <c r="Z1411" i="2"/>
  <c r="AN1411" i="2" s="1"/>
  <c r="AF1411" i="2"/>
  <c r="AG1411" i="2"/>
  <c r="K1412" i="2"/>
  <c r="L1412" i="2" s="1"/>
  <c r="W1412" i="2"/>
  <c r="X1412" i="2"/>
  <c r="Y1412" i="2"/>
  <c r="Z1412" i="2"/>
  <c r="AF1412" i="2"/>
  <c r="AG1412" i="2"/>
  <c r="K1413" i="2"/>
  <c r="L1413" i="2" s="1"/>
  <c r="W1413" i="2"/>
  <c r="X1413" i="2"/>
  <c r="Y1413" i="2"/>
  <c r="Z1413" i="2"/>
  <c r="AF1413" i="2"/>
  <c r="AG1413" i="2"/>
  <c r="K1414" i="2"/>
  <c r="L1414" i="2" s="1"/>
  <c r="W1414" i="2"/>
  <c r="X1414" i="2"/>
  <c r="Y1414" i="2"/>
  <c r="Z1414" i="2"/>
  <c r="AF1414" i="2"/>
  <c r="AG1414" i="2"/>
  <c r="K1415" i="2"/>
  <c r="L1415" i="2" s="1"/>
  <c r="W1415" i="2"/>
  <c r="X1415" i="2"/>
  <c r="Y1415" i="2"/>
  <c r="Z1415" i="2"/>
  <c r="AF1415" i="2"/>
  <c r="AG1415" i="2"/>
  <c r="K1416" i="2"/>
  <c r="L1416" i="2" s="1"/>
  <c r="W1416" i="2"/>
  <c r="X1416" i="2"/>
  <c r="Y1416" i="2"/>
  <c r="Z1416" i="2"/>
  <c r="AF1416" i="2"/>
  <c r="AG1416" i="2"/>
  <c r="K1417" i="2"/>
  <c r="L1417" i="2" s="1"/>
  <c r="W1417" i="2"/>
  <c r="X1417" i="2"/>
  <c r="Y1417" i="2"/>
  <c r="Z1417" i="2"/>
  <c r="AN1417" i="2" s="1"/>
  <c r="AF1417" i="2"/>
  <c r="AG1417" i="2"/>
  <c r="K1418" i="2"/>
  <c r="L1418" i="2" s="1"/>
  <c r="W1418" i="2"/>
  <c r="X1418" i="2"/>
  <c r="Y1418" i="2"/>
  <c r="Z1418" i="2"/>
  <c r="AN1418" i="2" s="1"/>
  <c r="AF1418" i="2"/>
  <c r="AG1418" i="2"/>
  <c r="K1419" i="2"/>
  <c r="L1419" i="2" s="1"/>
  <c r="W1419" i="2"/>
  <c r="X1419" i="2"/>
  <c r="Y1419" i="2"/>
  <c r="Z1419" i="2"/>
  <c r="AN1419" i="2" s="1"/>
  <c r="AF1419" i="2"/>
  <c r="AG1419" i="2"/>
  <c r="K1420" i="2"/>
  <c r="L1420" i="2" s="1"/>
  <c r="W1420" i="2"/>
  <c r="X1420" i="2"/>
  <c r="Y1420" i="2"/>
  <c r="Z1420" i="2"/>
  <c r="AN1420" i="2" s="1"/>
  <c r="AF1420" i="2"/>
  <c r="AG1420" i="2"/>
  <c r="K1421" i="2"/>
  <c r="L1421" i="2" s="1"/>
  <c r="W1421" i="2"/>
  <c r="X1421" i="2"/>
  <c r="Y1421" i="2"/>
  <c r="Z1421" i="2"/>
  <c r="AF1421" i="2"/>
  <c r="AG1421" i="2"/>
  <c r="K1422" i="2"/>
  <c r="L1422" i="2" s="1"/>
  <c r="W1422" i="2"/>
  <c r="X1422" i="2"/>
  <c r="Y1422" i="2"/>
  <c r="Z1422" i="2"/>
  <c r="AF1422" i="2"/>
  <c r="AG1422" i="2"/>
  <c r="K1423" i="2"/>
  <c r="L1423" i="2" s="1"/>
  <c r="W1423" i="2"/>
  <c r="X1423" i="2"/>
  <c r="Y1423" i="2"/>
  <c r="Z1423" i="2"/>
  <c r="AF1423" i="2"/>
  <c r="AG1423" i="2"/>
  <c r="K1424" i="2"/>
  <c r="L1424" i="2" s="1"/>
  <c r="W1424" i="2"/>
  <c r="X1424" i="2"/>
  <c r="Y1424" i="2"/>
  <c r="Z1424" i="2"/>
  <c r="AN1424" i="2" s="1"/>
  <c r="AF1424" i="2"/>
  <c r="AG1424" i="2"/>
  <c r="K1425" i="2"/>
  <c r="L1425" i="2" s="1"/>
  <c r="W1425" i="2"/>
  <c r="X1425" i="2"/>
  <c r="Y1425" i="2"/>
  <c r="Z1425" i="2"/>
  <c r="AN1425" i="2" s="1"/>
  <c r="AF1425" i="2"/>
  <c r="AG1425" i="2"/>
  <c r="K1426" i="2"/>
  <c r="L1426" i="2" s="1"/>
  <c r="W1426" i="2"/>
  <c r="X1426" i="2"/>
  <c r="Y1426" i="2"/>
  <c r="Z1426" i="2"/>
  <c r="AF1426" i="2"/>
  <c r="AG1426" i="2"/>
  <c r="K1427" i="2"/>
  <c r="L1427" i="2" s="1"/>
  <c r="W1427" i="2"/>
  <c r="X1427" i="2"/>
  <c r="Y1427" i="2"/>
  <c r="Z1427" i="2"/>
  <c r="AF1427" i="2"/>
  <c r="AG1427" i="2"/>
  <c r="K1428" i="2"/>
  <c r="L1428" i="2" s="1"/>
  <c r="W1428" i="2"/>
  <c r="X1428" i="2"/>
  <c r="Y1428" i="2"/>
  <c r="Z1428" i="2"/>
  <c r="AN1428" i="2" s="1"/>
  <c r="AF1428" i="2"/>
  <c r="AG1428" i="2"/>
  <c r="K1429" i="2"/>
  <c r="L1429" i="2" s="1"/>
  <c r="W1429" i="2"/>
  <c r="X1429" i="2"/>
  <c r="Y1429" i="2"/>
  <c r="Z1429" i="2"/>
  <c r="AF1429" i="2"/>
  <c r="AG1429" i="2"/>
  <c r="K1430" i="2"/>
  <c r="L1430" i="2" s="1"/>
  <c r="W1430" i="2"/>
  <c r="X1430" i="2"/>
  <c r="Y1430" i="2"/>
  <c r="Z1430" i="2"/>
  <c r="AN1430" i="2" s="1"/>
  <c r="AF1430" i="2"/>
  <c r="AG1430" i="2"/>
  <c r="K1431" i="2"/>
  <c r="L1431" i="2" s="1"/>
  <c r="W1431" i="2"/>
  <c r="X1431" i="2"/>
  <c r="Y1431" i="2"/>
  <c r="Z1431" i="2"/>
  <c r="AN1431" i="2" s="1"/>
  <c r="AF1431" i="2"/>
  <c r="AG1431" i="2"/>
  <c r="K1432" i="2"/>
  <c r="L1432" i="2" s="1"/>
  <c r="W1432" i="2"/>
  <c r="X1432" i="2"/>
  <c r="Y1432" i="2"/>
  <c r="Z1432" i="2"/>
  <c r="AN1432" i="2" s="1"/>
  <c r="AF1432" i="2"/>
  <c r="AG1432" i="2"/>
  <c r="K1433" i="2"/>
  <c r="L1433" i="2" s="1"/>
  <c r="W1433" i="2"/>
  <c r="X1433" i="2"/>
  <c r="Y1433" i="2"/>
  <c r="Z1433" i="2"/>
  <c r="AN1433" i="2" s="1"/>
  <c r="AF1433" i="2"/>
  <c r="AG1433" i="2"/>
  <c r="K1434" i="2"/>
  <c r="L1434" i="2" s="1"/>
  <c r="W1434" i="2"/>
  <c r="X1434" i="2"/>
  <c r="Y1434" i="2"/>
  <c r="Z1434" i="2"/>
  <c r="AF1434" i="2"/>
  <c r="AG1434" i="2"/>
  <c r="K1435" i="2"/>
  <c r="L1435" i="2" s="1"/>
  <c r="W1435" i="2"/>
  <c r="X1435" i="2"/>
  <c r="Y1435" i="2"/>
  <c r="Z1435" i="2"/>
  <c r="AF1435" i="2"/>
  <c r="AG1435" i="2"/>
  <c r="K1436" i="2"/>
  <c r="L1436" i="2" s="1"/>
  <c r="W1436" i="2"/>
  <c r="X1436" i="2"/>
  <c r="Y1436" i="2"/>
  <c r="Z1436" i="2"/>
  <c r="AN1436" i="2" s="1"/>
  <c r="AF1436" i="2"/>
  <c r="AG1436" i="2"/>
  <c r="K1437" i="2"/>
  <c r="L1437" i="2" s="1"/>
  <c r="W1437" i="2"/>
  <c r="X1437" i="2"/>
  <c r="Y1437" i="2"/>
  <c r="Z1437" i="2"/>
  <c r="AF1437" i="2"/>
  <c r="AG1437" i="2"/>
  <c r="K1438" i="2"/>
  <c r="L1438" i="2" s="1"/>
  <c r="W1438" i="2"/>
  <c r="X1438" i="2"/>
  <c r="Y1438" i="2"/>
  <c r="Z1438" i="2"/>
  <c r="AN1438" i="2" s="1"/>
  <c r="AF1438" i="2"/>
  <c r="AG1438" i="2"/>
  <c r="K1439" i="2"/>
  <c r="L1439" i="2" s="1"/>
  <c r="W1439" i="2"/>
  <c r="X1439" i="2"/>
  <c r="Y1439" i="2"/>
  <c r="Z1439" i="2"/>
  <c r="AF1439" i="2"/>
  <c r="AG1439" i="2"/>
  <c r="K1440" i="2"/>
  <c r="L1440" i="2" s="1"/>
  <c r="W1440" i="2"/>
  <c r="X1440" i="2"/>
  <c r="Y1440" i="2"/>
  <c r="Z1440" i="2"/>
  <c r="AN1440" i="2" s="1"/>
  <c r="AF1440" i="2"/>
  <c r="AG1440" i="2"/>
  <c r="K1441" i="2"/>
  <c r="L1441" i="2" s="1"/>
  <c r="W1441" i="2"/>
  <c r="X1441" i="2"/>
  <c r="Y1441" i="2"/>
  <c r="Z1441" i="2"/>
  <c r="AN1441" i="2" s="1"/>
  <c r="AF1441" i="2"/>
  <c r="AG1441" i="2"/>
  <c r="K1442" i="2"/>
  <c r="L1442" i="2" s="1"/>
  <c r="W1442" i="2"/>
  <c r="X1442" i="2"/>
  <c r="Y1442" i="2"/>
  <c r="Z1442" i="2"/>
  <c r="AF1442" i="2"/>
  <c r="AG1442" i="2"/>
  <c r="K1443" i="2"/>
  <c r="L1443" i="2" s="1"/>
  <c r="W1443" i="2"/>
  <c r="X1443" i="2"/>
  <c r="Y1443" i="2"/>
  <c r="Z1443" i="2"/>
  <c r="AN1443" i="2" s="1"/>
  <c r="AF1443" i="2"/>
  <c r="AG1443" i="2"/>
  <c r="K1444" i="2"/>
  <c r="L1444" i="2" s="1"/>
  <c r="W1444" i="2"/>
  <c r="X1444" i="2"/>
  <c r="Y1444" i="2"/>
  <c r="Z1444" i="2"/>
  <c r="AN1444" i="2" s="1"/>
  <c r="AF1444" i="2"/>
  <c r="AG1444" i="2"/>
  <c r="K1445" i="2"/>
  <c r="L1445" i="2" s="1"/>
  <c r="W1445" i="2"/>
  <c r="X1445" i="2"/>
  <c r="Y1445" i="2"/>
  <c r="Z1445" i="2"/>
  <c r="AF1445" i="2"/>
  <c r="AG1445" i="2"/>
  <c r="K1446" i="2"/>
  <c r="L1446" i="2" s="1"/>
  <c r="W1446" i="2"/>
  <c r="X1446" i="2"/>
  <c r="Y1446" i="2"/>
  <c r="Z1446" i="2"/>
  <c r="AF1446" i="2"/>
  <c r="AG1446" i="2"/>
  <c r="K1447" i="2"/>
  <c r="L1447" i="2" s="1"/>
  <c r="W1447" i="2"/>
  <c r="X1447" i="2"/>
  <c r="Y1447" i="2"/>
  <c r="Z1447" i="2"/>
  <c r="AF1447" i="2"/>
  <c r="AG1447" i="2"/>
  <c r="K1448" i="2"/>
  <c r="L1448" i="2" s="1"/>
  <c r="W1448" i="2"/>
  <c r="X1448" i="2"/>
  <c r="Y1448" i="2"/>
  <c r="Z1448" i="2"/>
  <c r="AN1448" i="2" s="1"/>
  <c r="AF1448" i="2"/>
  <c r="AG1448" i="2"/>
  <c r="K1449" i="2"/>
  <c r="L1449" i="2" s="1"/>
  <c r="W1449" i="2"/>
  <c r="X1449" i="2"/>
  <c r="Y1449" i="2"/>
  <c r="Z1449" i="2"/>
  <c r="AN1449" i="2" s="1"/>
  <c r="AF1449" i="2"/>
  <c r="AG1449" i="2"/>
  <c r="K1450" i="2"/>
  <c r="L1450" i="2" s="1"/>
  <c r="W1450" i="2"/>
  <c r="X1450" i="2"/>
  <c r="Y1450" i="2"/>
  <c r="Z1450" i="2"/>
  <c r="AF1450" i="2"/>
  <c r="AG1450" i="2"/>
  <c r="K1451" i="2"/>
  <c r="L1451" i="2" s="1"/>
  <c r="W1451" i="2"/>
  <c r="X1451" i="2"/>
  <c r="Y1451" i="2"/>
  <c r="Z1451" i="2"/>
  <c r="AN1451" i="2" s="1"/>
  <c r="AF1451" i="2"/>
  <c r="AG1451" i="2"/>
  <c r="K1452" i="2"/>
  <c r="L1452" i="2" s="1"/>
  <c r="W1452" i="2"/>
  <c r="X1452" i="2"/>
  <c r="Y1452" i="2"/>
  <c r="Z1452" i="2"/>
  <c r="AN1452" i="2" s="1"/>
  <c r="AF1452" i="2"/>
  <c r="AG1452" i="2"/>
  <c r="K1453" i="2"/>
  <c r="L1453" i="2" s="1"/>
  <c r="W1453" i="2"/>
  <c r="X1453" i="2"/>
  <c r="Y1453" i="2"/>
  <c r="Z1453" i="2"/>
  <c r="AF1453" i="2"/>
  <c r="AG1453" i="2"/>
  <c r="K1454" i="2"/>
  <c r="L1454" i="2" s="1"/>
  <c r="W1454" i="2"/>
  <c r="X1454" i="2"/>
  <c r="Y1454" i="2"/>
  <c r="Z1454" i="2"/>
  <c r="AN1454" i="2" s="1"/>
  <c r="AF1454" i="2"/>
  <c r="AG1454" i="2"/>
  <c r="K1455" i="2"/>
  <c r="L1455" i="2" s="1"/>
  <c r="W1455" i="2"/>
  <c r="X1455" i="2"/>
  <c r="Y1455" i="2"/>
  <c r="Z1455" i="2"/>
  <c r="AF1455" i="2"/>
  <c r="AG1455" i="2"/>
  <c r="K1456" i="2"/>
  <c r="L1456" i="2" s="1"/>
  <c r="W1456" i="2"/>
  <c r="X1456" i="2"/>
  <c r="Y1456" i="2"/>
  <c r="Z1456" i="2"/>
  <c r="AF1456" i="2"/>
  <c r="AG1456" i="2"/>
  <c r="K1457" i="2"/>
  <c r="L1457" i="2" s="1"/>
  <c r="W1457" i="2"/>
  <c r="X1457" i="2"/>
  <c r="Y1457" i="2"/>
  <c r="Z1457" i="2"/>
  <c r="AN1457" i="2" s="1"/>
  <c r="AF1457" i="2"/>
  <c r="AG1457" i="2"/>
  <c r="K1458" i="2"/>
  <c r="L1458" i="2" s="1"/>
  <c r="W1458" i="2"/>
  <c r="X1458" i="2"/>
  <c r="Y1458" i="2"/>
  <c r="Z1458" i="2"/>
  <c r="AF1458" i="2"/>
  <c r="AG1458" i="2"/>
  <c r="K1459" i="2"/>
  <c r="L1459" i="2" s="1"/>
  <c r="W1459" i="2"/>
  <c r="X1459" i="2"/>
  <c r="Y1459" i="2"/>
  <c r="Z1459" i="2"/>
  <c r="AN1459" i="2" s="1"/>
  <c r="AF1459" i="2"/>
  <c r="AG1459" i="2"/>
  <c r="K1460" i="2"/>
  <c r="L1460" i="2" s="1"/>
  <c r="W1460" i="2"/>
  <c r="X1460" i="2"/>
  <c r="Y1460" i="2"/>
  <c r="Z1460" i="2"/>
  <c r="AN1460" i="2" s="1"/>
  <c r="AF1460" i="2"/>
  <c r="AG1460" i="2"/>
  <c r="K1461" i="2"/>
  <c r="L1461" i="2" s="1"/>
  <c r="W1461" i="2"/>
  <c r="X1461" i="2"/>
  <c r="Y1461" i="2"/>
  <c r="Z1461" i="2"/>
  <c r="AF1461" i="2"/>
  <c r="AG1461" i="2"/>
  <c r="K1462" i="2"/>
  <c r="L1462" i="2" s="1"/>
  <c r="W1462" i="2"/>
  <c r="X1462" i="2"/>
  <c r="Y1462" i="2"/>
  <c r="Z1462" i="2"/>
  <c r="AN1462" i="2" s="1"/>
  <c r="AF1462" i="2"/>
  <c r="AG1462" i="2"/>
  <c r="K1463" i="2"/>
  <c r="L1463" i="2" s="1"/>
  <c r="W1463" i="2"/>
  <c r="X1463" i="2"/>
  <c r="Y1463" i="2"/>
  <c r="Z1463" i="2"/>
  <c r="AN1463" i="2" s="1"/>
  <c r="AF1463" i="2"/>
  <c r="AG1463" i="2"/>
  <c r="K1464" i="2"/>
  <c r="L1464" i="2" s="1"/>
  <c r="W1464" i="2"/>
  <c r="X1464" i="2"/>
  <c r="Y1464" i="2"/>
  <c r="Z1464" i="2"/>
  <c r="AN1464" i="2" s="1"/>
  <c r="AF1464" i="2"/>
  <c r="AG1464" i="2"/>
  <c r="K1465" i="2"/>
  <c r="L1465" i="2" s="1"/>
  <c r="W1465" i="2"/>
  <c r="X1465" i="2"/>
  <c r="Y1465" i="2"/>
  <c r="Z1465" i="2"/>
  <c r="AN1465" i="2" s="1"/>
  <c r="AF1465" i="2"/>
  <c r="AG1465" i="2"/>
  <c r="K1466" i="2"/>
  <c r="L1466" i="2" s="1"/>
  <c r="W1466" i="2"/>
  <c r="X1466" i="2"/>
  <c r="Y1466" i="2"/>
  <c r="Z1466" i="2"/>
  <c r="AF1466" i="2"/>
  <c r="AG1466" i="2"/>
  <c r="K1467" i="2"/>
  <c r="L1467" i="2" s="1"/>
  <c r="W1467" i="2"/>
  <c r="X1467" i="2"/>
  <c r="Y1467" i="2"/>
  <c r="Z1467" i="2"/>
  <c r="AF1467" i="2"/>
  <c r="AG1467" i="2"/>
  <c r="K1468" i="2"/>
  <c r="L1468" i="2" s="1"/>
  <c r="W1468" i="2"/>
  <c r="X1468" i="2"/>
  <c r="Y1468" i="2"/>
  <c r="Z1468" i="2"/>
  <c r="AN1468" i="2" s="1"/>
  <c r="AF1468" i="2"/>
  <c r="AG1468" i="2"/>
  <c r="K1469" i="2"/>
  <c r="L1469" i="2" s="1"/>
  <c r="W1469" i="2"/>
  <c r="X1469" i="2"/>
  <c r="Y1469" i="2"/>
  <c r="Z1469" i="2"/>
  <c r="AF1469" i="2"/>
  <c r="AG1469" i="2"/>
  <c r="K1470" i="2"/>
  <c r="L1470" i="2" s="1"/>
  <c r="W1470" i="2"/>
  <c r="X1470" i="2"/>
  <c r="Y1470" i="2"/>
  <c r="Z1470" i="2"/>
  <c r="AN1470" i="2" s="1"/>
  <c r="AF1470" i="2"/>
  <c r="AG1470" i="2"/>
  <c r="K1471" i="2"/>
  <c r="L1471" i="2" s="1"/>
  <c r="W1471" i="2"/>
  <c r="X1471" i="2"/>
  <c r="Y1471" i="2"/>
  <c r="Z1471" i="2"/>
  <c r="AF1471" i="2"/>
  <c r="AG1471" i="2"/>
  <c r="K1472" i="2"/>
  <c r="L1472" i="2" s="1"/>
  <c r="W1472" i="2"/>
  <c r="X1472" i="2"/>
  <c r="Y1472" i="2"/>
  <c r="Z1472" i="2"/>
  <c r="AN1472" i="2" s="1"/>
  <c r="AF1472" i="2"/>
  <c r="AG1472" i="2"/>
  <c r="K1473" i="2"/>
  <c r="L1473" i="2" s="1"/>
  <c r="W1473" i="2"/>
  <c r="X1473" i="2"/>
  <c r="Y1473" i="2"/>
  <c r="Z1473" i="2"/>
  <c r="AN1473" i="2" s="1"/>
  <c r="AF1473" i="2"/>
  <c r="AG1473" i="2"/>
  <c r="K1474" i="2"/>
  <c r="L1474" i="2" s="1"/>
  <c r="W1474" i="2"/>
  <c r="X1474" i="2"/>
  <c r="Y1474" i="2"/>
  <c r="Z1474" i="2"/>
  <c r="AN1474" i="2" s="1"/>
  <c r="AF1474" i="2"/>
  <c r="AG1474" i="2"/>
  <c r="K1475" i="2"/>
  <c r="L1475" i="2" s="1"/>
  <c r="W1475" i="2"/>
  <c r="X1475" i="2"/>
  <c r="Y1475" i="2"/>
  <c r="Z1475" i="2"/>
  <c r="AN1475" i="2" s="1"/>
  <c r="AF1475" i="2"/>
  <c r="AG1475" i="2"/>
  <c r="K1476" i="2"/>
  <c r="L1476" i="2" s="1"/>
  <c r="W1476" i="2"/>
  <c r="X1476" i="2"/>
  <c r="Y1476" i="2"/>
  <c r="Z1476" i="2"/>
  <c r="AN1476" i="2" s="1"/>
  <c r="AF1476" i="2"/>
  <c r="AG1476" i="2"/>
  <c r="K1477" i="2"/>
  <c r="L1477" i="2" s="1"/>
  <c r="W1477" i="2"/>
  <c r="X1477" i="2"/>
  <c r="Y1477" i="2"/>
  <c r="Z1477" i="2"/>
  <c r="AF1477" i="2"/>
  <c r="AG1477" i="2"/>
  <c r="K1478" i="2"/>
  <c r="L1478" i="2" s="1"/>
  <c r="W1478" i="2"/>
  <c r="X1478" i="2"/>
  <c r="Y1478" i="2"/>
  <c r="Z1478" i="2"/>
  <c r="AN1478" i="2" s="1"/>
  <c r="AF1478" i="2"/>
  <c r="AG1478" i="2"/>
  <c r="K1479" i="2"/>
  <c r="L1479" i="2" s="1"/>
  <c r="W1479" i="2"/>
  <c r="X1479" i="2"/>
  <c r="Y1479" i="2"/>
  <c r="Z1479" i="2"/>
  <c r="AF1479" i="2"/>
  <c r="AG1479" i="2"/>
  <c r="K1480" i="2"/>
  <c r="L1480" i="2" s="1"/>
  <c r="W1480" i="2"/>
  <c r="X1480" i="2"/>
  <c r="Y1480" i="2"/>
  <c r="Z1480" i="2"/>
  <c r="AF1480" i="2"/>
  <c r="AG1480" i="2"/>
  <c r="K1481" i="2"/>
  <c r="L1481" i="2" s="1"/>
  <c r="W1481" i="2"/>
  <c r="X1481" i="2"/>
  <c r="Y1481" i="2"/>
  <c r="Z1481" i="2"/>
  <c r="AN1481" i="2" s="1"/>
  <c r="AF1481" i="2"/>
  <c r="AG1481" i="2"/>
  <c r="K1482" i="2"/>
  <c r="L1482" i="2" s="1"/>
  <c r="W1482" i="2"/>
  <c r="X1482" i="2"/>
  <c r="Y1482" i="2"/>
  <c r="Z1482" i="2"/>
  <c r="AN1482" i="2" s="1"/>
  <c r="AF1482" i="2"/>
  <c r="AG1482" i="2"/>
  <c r="K1483" i="2"/>
  <c r="L1483" i="2" s="1"/>
  <c r="W1483" i="2"/>
  <c r="X1483" i="2"/>
  <c r="Y1483" i="2"/>
  <c r="Z1483" i="2"/>
  <c r="AN1483" i="2" s="1"/>
  <c r="AF1483" i="2"/>
  <c r="AG1483" i="2"/>
  <c r="K1484" i="2"/>
  <c r="L1484" i="2" s="1"/>
  <c r="W1484" i="2"/>
  <c r="X1484" i="2"/>
  <c r="Y1484" i="2"/>
  <c r="Z1484" i="2"/>
  <c r="AN1484" i="2" s="1"/>
  <c r="AF1484" i="2"/>
  <c r="AG1484" i="2"/>
  <c r="K1485" i="2"/>
  <c r="L1485" i="2" s="1"/>
  <c r="W1485" i="2"/>
  <c r="X1485" i="2"/>
  <c r="Y1485" i="2"/>
  <c r="Z1485" i="2"/>
  <c r="AF1485" i="2"/>
  <c r="AG1485" i="2"/>
  <c r="K1486" i="2"/>
  <c r="L1486" i="2" s="1"/>
  <c r="W1486" i="2"/>
  <c r="X1486" i="2"/>
  <c r="Y1486" i="2"/>
  <c r="Z1486" i="2"/>
  <c r="AF1486" i="2"/>
  <c r="AG1486" i="2"/>
  <c r="K1487" i="2"/>
  <c r="L1487" i="2" s="1"/>
  <c r="W1487" i="2"/>
  <c r="X1487" i="2"/>
  <c r="Y1487" i="2"/>
  <c r="Z1487" i="2"/>
  <c r="AN1487" i="2" s="1"/>
  <c r="AF1487" i="2"/>
  <c r="AG1487" i="2"/>
  <c r="K1488" i="2"/>
  <c r="L1488" i="2" s="1"/>
  <c r="W1488" i="2"/>
  <c r="X1488" i="2"/>
  <c r="Y1488" i="2"/>
  <c r="Z1488" i="2"/>
  <c r="AN1488" i="2" s="1"/>
  <c r="AF1488" i="2"/>
  <c r="AG1488" i="2"/>
  <c r="K1489" i="2"/>
  <c r="L1489" i="2" s="1"/>
  <c r="W1489" i="2"/>
  <c r="X1489" i="2"/>
  <c r="Y1489" i="2"/>
  <c r="Z1489" i="2"/>
  <c r="AN1489" i="2" s="1"/>
  <c r="AF1489" i="2"/>
  <c r="AG1489" i="2"/>
  <c r="K1490" i="2"/>
  <c r="L1490" i="2" s="1"/>
  <c r="W1490" i="2"/>
  <c r="X1490" i="2"/>
  <c r="Y1490" i="2"/>
  <c r="Z1490" i="2"/>
  <c r="AN1490" i="2" s="1"/>
  <c r="AF1490" i="2"/>
  <c r="AG1490" i="2"/>
  <c r="K1491" i="2"/>
  <c r="L1491" i="2" s="1"/>
  <c r="W1491" i="2"/>
  <c r="X1491" i="2"/>
  <c r="Y1491" i="2"/>
  <c r="Z1491" i="2"/>
  <c r="AF1491" i="2"/>
  <c r="AG1491" i="2"/>
  <c r="K1492" i="2"/>
  <c r="L1492" i="2" s="1"/>
  <c r="W1492" i="2"/>
  <c r="X1492" i="2"/>
  <c r="Y1492" i="2"/>
  <c r="Z1492" i="2"/>
  <c r="AF1492" i="2"/>
  <c r="AG1492" i="2"/>
  <c r="K1493" i="2"/>
  <c r="L1493" i="2" s="1"/>
  <c r="W1493" i="2"/>
  <c r="X1493" i="2"/>
  <c r="Y1493" i="2"/>
  <c r="Z1493" i="2"/>
  <c r="AF1493" i="2"/>
  <c r="AG1493" i="2"/>
  <c r="K1494" i="2"/>
  <c r="L1494" i="2" s="1"/>
  <c r="W1494" i="2"/>
  <c r="X1494" i="2"/>
  <c r="Y1494" i="2"/>
  <c r="Z1494" i="2"/>
  <c r="AF1494" i="2"/>
  <c r="AG1494" i="2"/>
  <c r="K1495" i="2"/>
  <c r="L1495" i="2" s="1"/>
  <c r="W1495" i="2"/>
  <c r="X1495" i="2"/>
  <c r="Y1495" i="2"/>
  <c r="Z1495" i="2"/>
  <c r="AN1495" i="2" s="1"/>
  <c r="AF1495" i="2"/>
  <c r="AG1495" i="2"/>
  <c r="K1496" i="2"/>
  <c r="L1496" i="2" s="1"/>
  <c r="W1496" i="2"/>
  <c r="X1496" i="2"/>
  <c r="Y1496" i="2"/>
  <c r="Z1496" i="2"/>
  <c r="AN1496" i="2" s="1"/>
  <c r="AF1496" i="2"/>
  <c r="AG1496" i="2"/>
  <c r="K1497" i="2"/>
  <c r="L1497" i="2" s="1"/>
  <c r="W1497" i="2"/>
  <c r="X1497" i="2"/>
  <c r="Y1497" i="2"/>
  <c r="Z1497" i="2"/>
  <c r="AF1497" i="2"/>
  <c r="AG1497" i="2"/>
  <c r="K1498" i="2"/>
  <c r="L1498" i="2" s="1"/>
  <c r="W1498" i="2"/>
  <c r="X1498" i="2"/>
  <c r="Y1498" i="2"/>
  <c r="Z1498" i="2"/>
  <c r="AF1498" i="2"/>
  <c r="AG1498" i="2"/>
  <c r="K1499" i="2"/>
  <c r="L1499" i="2" s="1"/>
  <c r="W1499" i="2"/>
  <c r="X1499" i="2"/>
  <c r="Y1499" i="2"/>
  <c r="Z1499" i="2"/>
  <c r="AF1499" i="2"/>
  <c r="AG1499" i="2"/>
  <c r="K1500" i="2"/>
  <c r="L1500" i="2" s="1"/>
  <c r="W1500" i="2"/>
  <c r="X1500" i="2"/>
  <c r="Y1500" i="2"/>
  <c r="Z1500" i="2"/>
  <c r="AF1500" i="2"/>
  <c r="AG1500" i="2"/>
  <c r="K1501" i="2"/>
  <c r="L1501" i="2" s="1"/>
  <c r="W1501" i="2"/>
  <c r="X1501" i="2"/>
  <c r="Y1501" i="2"/>
  <c r="Z1501" i="2"/>
  <c r="AF1501" i="2"/>
  <c r="AG1501" i="2"/>
  <c r="K1502" i="2"/>
  <c r="L1502" i="2" s="1"/>
  <c r="W1502" i="2"/>
  <c r="X1502" i="2"/>
  <c r="Y1502" i="2"/>
  <c r="Z1502" i="2"/>
  <c r="AF1502" i="2"/>
  <c r="AG1502" i="2"/>
  <c r="K1503" i="2"/>
  <c r="L1503" i="2" s="1"/>
  <c r="W1503" i="2"/>
  <c r="X1503" i="2"/>
  <c r="Y1503" i="2"/>
  <c r="Z1503" i="2"/>
  <c r="AN1503" i="2" s="1"/>
  <c r="AF1503" i="2"/>
  <c r="AG1503" i="2"/>
  <c r="K1504" i="2"/>
  <c r="L1504" i="2" s="1"/>
  <c r="W1504" i="2"/>
  <c r="X1504" i="2"/>
  <c r="Y1504" i="2"/>
  <c r="Z1504" i="2"/>
  <c r="AF1504" i="2"/>
  <c r="AG1504" i="2"/>
  <c r="K1505" i="2"/>
  <c r="L1505" i="2" s="1"/>
  <c r="W1505" i="2"/>
  <c r="X1505" i="2"/>
  <c r="Y1505" i="2"/>
  <c r="Z1505" i="2"/>
  <c r="AN1505" i="2" s="1"/>
  <c r="AF1505" i="2"/>
  <c r="AG1505" i="2"/>
  <c r="K1506" i="2"/>
  <c r="L1506" i="2" s="1"/>
  <c r="W1506" i="2"/>
  <c r="X1506" i="2"/>
  <c r="Y1506" i="2"/>
  <c r="Z1506" i="2"/>
  <c r="AN1506" i="2" s="1"/>
  <c r="AF1506" i="2"/>
  <c r="AG1506" i="2"/>
  <c r="K1507" i="2"/>
  <c r="L1507" i="2" s="1"/>
  <c r="W1507" i="2"/>
  <c r="X1507" i="2"/>
  <c r="Y1507" i="2"/>
  <c r="Z1507" i="2"/>
  <c r="AN1507" i="2" s="1"/>
  <c r="AF1507" i="2"/>
  <c r="AG1507" i="2"/>
  <c r="K1508" i="2"/>
  <c r="L1508" i="2" s="1"/>
  <c r="W1508" i="2"/>
  <c r="X1508" i="2"/>
  <c r="Y1508" i="2"/>
  <c r="Z1508" i="2"/>
  <c r="AF1508" i="2"/>
  <c r="AG1508" i="2"/>
  <c r="K1509" i="2"/>
  <c r="L1509" i="2" s="1"/>
  <c r="W1509" i="2"/>
  <c r="X1509" i="2"/>
  <c r="Y1509" i="2"/>
  <c r="Z1509" i="2"/>
  <c r="AF1509" i="2"/>
  <c r="AG1509" i="2"/>
  <c r="K1510" i="2"/>
  <c r="L1510" i="2" s="1"/>
  <c r="W1510" i="2"/>
  <c r="X1510" i="2"/>
  <c r="Y1510" i="2"/>
  <c r="Z1510" i="2"/>
  <c r="AF1510" i="2"/>
  <c r="AG1510" i="2"/>
  <c r="K1511" i="2"/>
  <c r="L1511" i="2" s="1"/>
  <c r="W1511" i="2"/>
  <c r="X1511" i="2"/>
  <c r="Y1511" i="2"/>
  <c r="Z1511" i="2"/>
  <c r="AN1511" i="2" s="1"/>
  <c r="AF1511" i="2"/>
  <c r="AG1511" i="2"/>
  <c r="K1512" i="2"/>
  <c r="L1512" i="2" s="1"/>
  <c r="W1512" i="2"/>
  <c r="X1512" i="2"/>
  <c r="Y1512" i="2"/>
  <c r="Z1512" i="2"/>
  <c r="AN1512" i="2" s="1"/>
  <c r="AF1512" i="2"/>
  <c r="AG1512" i="2"/>
  <c r="K1513" i="2"/>
  <c r="L1513" i="2" s="1"/>
  <c r="W1513" i="2"/>
  <c r="X1513" i="2"/>
  <c r="Y1513" i="2"/>
  <c r="Z1513" i="2"/>
  <c r="AF1513" i="2"/>
  <c r="AG1513" i="2"/>
  <c r="K1514" i="2"/>
  <c r="L1514" i="2" s="1"/>
  <c r="W1514" i="2"/>
  <c r="X1514" i="2"/>
  <c r="Y1514" i="2"/>
  <c r="Z1514" i="2"/>
  <c r="AF1514" i="2"/>
  <c r="AG1514" i="2"/>
  <c r="K1515" i="2"/>
  <c r="L1515" i="2" s="1"/>
  <c r="W1515" i="2"/>
  <c r="X1515" i="2"/>
  <c r="Y1515" i="2"/>
  <c r="Z1515" i="2"/>
  <c r="AF1515" i="2"/>
  <c r="AG1515" i="2"/>
  <c r="K1516" i="2"/>
  <c r="L1516" i="2" s="1"/>
  <c r="W1516" i="2"/>
  <c r="X1516" i="2"/>
  <c r="Y1516" i="2"/>
  <c r="Z1516" i="2"/>
  <c r="AF1516" i="2"/>
  <c r="AG1516" i="2"/>
  <c r="K1517" i="2"/>
  <c r="L1517" i="2" s="1"/>
  <c r="W1517" i="2"/>
  <c r="X1517" i="2"/>
  <c r="Y1517" i="2"/>
  <c r="Z1517" i="2"/>
  <c r="AF1517" i="2"/>
  <c r="AG1517" i="2"/>
  <c r="K1518" i="2"/>
  <c r="L1518" i="2" s="1"/>
  <c r="W1518" i="2"/>
  <c r="X1518" i="2"/>
  <c r="Y1518" i="2"/>
  <c r="Z1518" i="2"/>
  <c r="AF1518" i="2"/>
  <c r="AG1518" i="2"/>
  <c r="K1519" i="2"/>
  <c r="L1519" i="2" s="1"/>
  <c r="W1519" i="2"/>
  <c r="X1519" i="2"/>
  <c r="Y1519" i="2"/>
  <c r="Z1519" i="2"/>
  <c r="AF1519" i="2"/>
  <c r="AG1519" i="2"/>
  <c r="K1520" i="2"/>
  <c r="L1520" i="2" s="1"/>
  <c r="W1520" i="2"/>
  <c r="X1520" i="2"/>
  <c r="Y1520" i="2"/>
  <c r="Z1520" i="2"/>
  <c r="AF1520" i="2"/>
  <c r="AG1520" i="2"/>
  <c r="K1521" i="2"/>
  <c r="L1521" i="2" s="1"/>
  <c r="W1521" i="2"/>
  <c r="X1521" i="2"/>
  <c r="Y1521" i="2"/>
  <c r="Z1521" i="2"/>
  <c r="AF1521" i="2"/>
  <c r="AG1521" i="2"/>
  <c r="K1522" i="2"/>
  <c r="L1522" i="2" s="1"/>
  <c r="W1522" i="2"/>
  <c r="X1522" i="2"/>
  <c r="Y1522" i="2"/>
  <c r="Z1522" i="2"/>
  <c r="AN1522" i="2" s="1"/>
  <c r="AF1522" i="2"/>
  <c r="AG1522" i="2"/>
  <c r="K1523" i="2"/>
  <c r="L1523" i="2" s="1"/>
  <c r="W1523" i="2"/>
  <c r="X1523" i="2"/>
  <c r="Y1523" i="2"/>
  <c r="Z1523" i="2"/>
  <c r="AN1523" i="2" s="1"/>
  <c r="AF1523" i="2"/>
  <c r="AG1523" i="2"/>
  <c r="K1524" i="2"/>
  <c r="L1524" i="2" s="1"/>
  <c r="W1524" i="2"/>
  <c r="X1524" i="2"/>
  <c r="Y1524" i="2"/>
  <c r="Z1524" i="2"/>
  <c r="AF1524" i="2"/>
  <c r="AG1524" i="2"/>
  <c r="K1525" i="2"/>
  <c r="L1525" i="2" s="1"/>
  <c r="W1525" i="2"/>
  <c r="X1525" i="2"/>
  <c r="Y1525" i="2"/>
  <c r="Z1525" i="2"/>
  <c r="AF1525" i="2"/>
  <c r="AG1525" i="2"/>
  <c r="K1526" i="2"/>
  <c r="L1526" i="2" s="1"/>
  <c r="W1526" i="2"/>
  <c r="X1526" i="2"/>
  <c r="Y1526" i="2"/>
  <c r="Z1526" i="2"/>
  <c r="AF1526" i="2"/>
  <c r="AG1526" i="2"/>
  <c r="K1527" i="2"/>
  <c r="L1527" i="2" s="1"/>
  <c r="W1527" i="2"/>
  <c r="X1527" i="2"/>
  <c r="Y1527" i="2"/>
  <c r="Z1527" i="2"/>
  <c r="AN1527" i="2" s="1"/>
  <c r="AF1527" i="2"/>
  <c r="AG1527" i="2"/>
  <c r="K1528" i="2"/>
  <c r="L1528" i="2" s="1"/>
  <c r="W1528" i="2"/>
  <c r="X1528" i="2"/>
  <c r="Y1528" i="2"/>
  <c r="Z1528" i="2"/>
  <c r="AN1528" i="2" s="1"/>
  <c r="AF1528" i="2"/>
  <c r="AG1528" i="2"/>
  <c r="K1529" i="2"/>
  <c r="L1529" i="2" s="1"/>
  <c r="W1529" i="2"/>
  <c r="X1529" i="2"/>
  <c r="Y1529" i="2"/>
  <c r="Z1529" i="2"/>
  <c r="AN1529" i="2" s="1"/>
  <c r="AF1529" i="2"/>
  <c r="AG1529" i="2"/>
  <c r="K1530" i="2"/>
  <c r="L1530" i="2" s="1"/>
  <c r="W1530" i="2"/>
  <c r="X1530" i="2"/>
  <c r="Y1530" i="2"/>
  <c r="Z1530" i="2"/>
  <c r="AF1530" i="2"/>
  <c r="AG1530" i="2"/>
  <c r="K1531" i="2"/>
  <c r="L1531" i="2" s="1"/>
  <c r="W1531" i="2"/>
  <c r="X1531" i="2"/>
  <c r="Y1531" i="2"/>
  <c r="Z1531" i="2"/>
  <c r="AN1531" i="2" s="1"/>
  <c r="AF1531" i="2"/>
  <c r="AG1531" i="2"/>
  <c r="K1532" i="2"/>
  <c r="L1532" i="2" s="1"/>
  <c r="W1532" i="2"/>
  <c r="X1532" i="2"/>
  <c r="Y1532" i="2"/>
  <c r="Z1532" i="2"/>
  <c r="AN1532" i="2" s="1"/>
  <c r="AF1532" i="2"/>
  <c r="AG1532" i="2"/>
  <c r="K1533" i="2"/>
  <c r="L1533" i="2" s="1"/>
  <c r="W1533" i="2"/>
  <c r="X1533" i="2"/>
  <c r="Y1533" i="2"/>
  <c r="Z1533" i="2"/>
  <c r="AF1533" i="2"/>
  <c r="AG1533" i="2"/>
  <c r="K1534" i="2"/>
  <c r="L1534" i="2" s="1"/>
  <c r="W1534" i="2"/>
  <c r="X1534" i="2"/>
  <c r="Y1534" i="2"/>
  <c r="Z1534" i="2"/>
  <c r="AF1534" i="2"/>
  <c r="AG1534" i="2"/>
  <c r="K1535" i="2"/>
  <c r="L1535" i="2" s="1"/>
  <c r="W1535" i="2"/>
  <c r="X1535" i="2"/>
  <c r="Y1535" i="2"/>
  <c r="Z1535" i="2"/>
  <c r="AF1535" i="2"/>
  <c r="AG1535" i="2"/>
  <c r="K1536" i="2"/>
  <c r="L1536" i="2" s="1"/>
  <c r="W1536" i="2"/>
  <c r="X1536" i="2"/>
  <c r="Y1536" i="2"/>
  <c r="Z1536" i="2"/>
  <c r="AF1536" i="2"/>
  <c r="AG1536" i="2"/>
  <c r="K1537" i="2"/>
  <c r="L1537" i="2" s="1"/>
  <c r="W1537" i="2"/>
  <c r="X1537" i="2"/>
  <c r="Y1537" i="2"/>
  <c r="Z1537" i="2"/>
  <c r="AN1537" i="2" s="1"/>
  <c r="AF1537" i="2"/>
  <c r="AG1537" i="2"/>
  <c r="K1538" i="2"/>
  <c r="L1538" i="2" s="1"/>
  <c r="W1538" i="2"/>
  <c r="X1538" i="2"/>
  <c r="Y1538" i="2"/>
  <c r="Z1538" i="2"/>
  <c r="AN1538" i="2" s="1"/>
  <c r="AF1538" i="2"/>
  <c r="AG1538" i="2"/>
  <c r="K1539" i="2"/>
  <c r="L1539" i="2" s="1"/>
  <c r="W1539" i="2"/>
  <c r="X1539" i="2"/>
  <c r="Y1539" i="2"/>
  <c r="Z1539" i="2"/>
  <c r="AN1539" i="2" s="1"/>
  <c r="AF1539" i="2"/>
  <c r="AG1539" i="2"/>
  <c r="K1540" i="2"/>
  <c r="L1540" i="2" s="1"/>
  <c r="W1540" i="2"/>
  <c r="X1540" i="2"/>
  <c r="Y1540" i="2"/>
  <c r="Z1540" i="2"/>
  <c r="AN1540" i="2" s="1"/>
  <c r="AF1540" i="2"/>
  <c r="AG1540" i="2"/>
  <c r="K1541" i="2"/>
  <c r="L1541" i="2" s="1"/>
  <c r="W1541" i="2"/>
  <c r="X1541" i="2"/>
  <c r="Y1541" i="2"/>
  <c r="Z1541" i="2"/>
  <c r="AN1541" i="2" s="1"/>
  <c r="AF1541" i="2"/>
  <c r="AG1541" i="2"/>
  <c r="K1542" i="2"/>
  <c r="L1542" i="2" s="1"/>
  <c r="W1542" i="2"/>
  <c r="X1542" i="2"/>
  <c r="Y1542" i="2"/>
  <c r="Z1542" i="2"/>
  <c r="AN1542" i="2" s="1"/>
  <c r="AF1542" i="2"/>
  <c r="AG1542" i="2"/>
  <c r="K1543" i="2"/>
  <c r="L1543" i="2" s="1"/>
  <c r="W1543" i="2"/>
  <c r="X1543" i="2"/>
  <c r="Y1543" i="2"/>
  <c r="Z1543" i="2"/>
  <c r="AF1543" i="2"/>
  <c r="AG1543" i="2"/>
  <c r="K1544" i="2"/>
  <c r="L1544" i="2" s="1"/>
  <c r="W1544" i="2"/>
  <c r="X1544" i="2"/>
  <c r="Y1544" i="2"/>
  <c r="Z1544" i="2"/>
  <c r="AN1544" i="2" s="1"/>
  <c r="AF1544" i="2"/>
  <c r="AG1544" i="2"/>
  <c r="K1545" i="2"/>
  <c r="L1545" i="2" s="1"/>
  <c r="W1545" i="2"/>
  <c r="X1545" i="2"/>
  <c r="Y1545" i="2"/>
  <c r="Z1545" i="2"/>
  <c r="AF1545" i="2"/>
  <c r="AG1545" i="2"/>
  <c r="K1546" i="2"/>
  <c r="L1546" i="2" s="1"/>
  <c r="W1546" i="2"/>
  <c r="X1546" i="2"/>
  <c r="Y1546" i="2"/>
  <c r="Z1546" i="2"/>
  <c r="AN1546" i="2" s="1"/>
  <c r="AF1546" i="2"/>
  <c r="AG1546" i="2"/>
  <c r="K1547" i="2"/>
  <c r="L1547" i="2" s="1"/>
  <c r="W1547" i="2"/>
  <c r="X1547" i="2"/>
  <c r="Y1547" i="2"/>
  <c r="Z1547" i="2"/>
  <c r="AN1547" i="2" s="1"/>
  <c r="AF1547" i="2"/>
  <c r="AG1547" i="2"/>
  <c r="K1548" i="2"/>
  <c r="L1548" i="2" s="1"/>
  <c r="W1548" i="2"/>
  <c r="X1548" i="2"/>
  <c r="Y1548" i="2"/>
  <c r="Z1548" i="2"/>
  <c r="AF1548" i="2"/>
  <c r="AG1548" i="2"/>
  <c r="K1549" i="2"/>
  <c r="L1549" i="2" s="1"/>
  <c r="W1549" i="2"/>
  <c r="X1549" i="2"/>
  <c r="Y1549" i="2"/>
  <c r="Z1549" i="2"/>
  <c r="AN1549" i="2" s="1"/>
  <c r="AF1549" i="2"/>
  <c r="AG1549" i="2"/>
  <c r="K1550" i="2"/>
  <c r="L1550" i="2" s="1"/>
  <c r="W1550" i="2"/>
  <c r="X1550" i="2"/>
  <c r="Y1550" i="2"/>
  <c r="Z1550" i="2"/>
  <c r="AN1550" i="2" s="1"/>
  <c r="AF1550" i="2"/>
  <c r="AG1550" i="2"/>
  <c r="K1551" i="2"/>
  <c r="L1551" i="2" s="1"/>
  <c r="W1551" i="2"/>
  <c r="X1551" i="2"/>
  <c r="Y1551" i="2"/>
  <c r="Z1551" i="2"/>
  <c r="AN1551" i="2" s="1"/>
  <c r="AF1551" i="2"/>
  <c r="AG1551" i="2"/>
  <c r="K1552" i="2"/>
  <c r="L1552" i="2" s="1"/>
  <c r="W1552" i="2"/>
  <c r="X1552" i="2"/>
  <c r="Y1552" i="2"/>
  <c r="Z1552" i="2"/>
  <c r="AF1552" i="2"/>
  <c r="AG1552" i="2"/>
  <c r="K1553" i="2"/>
  <c r="L1553" i="2" s="1"/>
  <c r="W1553" i="2"/>
  <c r="X1553" i="2"/>
  <c r="Y1553" i="2"/>
  <c r="Z1553" i="2"/>
  <c r="AF1553" i="2"/>
  <c r="AG1553" i="2"/>
  <c r="K1554" i="2"/>
  <c r="L1554" i="2" s="1"/>
  <c r="W1554" i="2"/>
  <c r="X1554" i="2"/>
  <c r="Y1554" i="2"/>
  <c r="Z1554" i="2"/>
  <c r="AN1554" i="2" s="1"/>
  <c r="AF1554" i="2"/>
  <c r="AG1554" i="2"/>
  <c r="K1555" i="2"/>
  <c r="L1555" i="2" s="1"/>
  <c r="W1555" i="2"/>
  <c r="X1555" i="2"/>
  <c r="Y1555" i="2"/>
  <c r="Z1555" i="2"/>
  <c r="AN1555" i="2" s="1"/>
  <c r="AF1555" i="2"/>
  <c r="AG1555" i="2"/>
  <c r="K1556" i="2"/>
  <c r="L1556" i="2" s="1"/>
  <c r="W1556" i="2"/>
  <c r="X1556" i="2"/>
  <c r="Y1556" i="2"/>
  <c r="Z1556" i="2"/>
  <c r="AF1556" i="2"/>
  <c r="AG1556" i="2"/>
  <c r="K1557" i="2"/>
  <c r="L1557" i="2" s="1"/>
  <c r="W1557" i="2"/>
  <c r="X1557" i="2"/>
  <c r="Y1557" i="2"/>
  <c r="Z1557" i="2"/>
  <c r="AF1557" i="2"/>
  <c r="AG1557" i="2"/>
  <c r="K1558" i="2"/>
  <c r="L1558" i="2" s="1"/>
  <c r="W1558" i="2"/>
  <c r="X1558" i="2"/>
  <c r="Y1558" i="2"/>
  <c r="Z1558" i="2"/>
  <c r="AN1558" i="2" s="1"/>
  <c r="AF1558" i="2"/>
  <c r="AG1558" i="2"/>
  <c r="K1559" i="2"/>
  <c r="L1559" i="2" s="1"/>
  <c r="W1559" i="2"/>
  <c r="X1559" i="2"/>
  <c r="Y1559" i="2"/>
  <c r="Z1559" i="2"/>
  <c r="AF1559" i="2"/>
  <c r="AG1559" i="2"/>
  <c r="K1560" i="2"/>
  <c r="L1560" i="2" s="1"/>
  <c r="W1560" i="2"/>
  <c r="X1560" i="2"/>
  <c r="Y1560" i="2"/>
  <c r="Z1560" i="2"/>
  <c r="AF1560" i="2"/>
  <c r="AG1560" i="2"/>
  <c r="K1561" i="2"/>
  <c r="L1561" i="2" s="1"/>
  <c r="W1561" i="2"/>
  <c r="X1561" i="2"/>
  <c r="Y1561" i="2"/>
  <c r="Z1561" i="2"/>
  <c r="AF1561" i="2"/>
  <c r="AG1561" i="2"/>
  <c r="K1562" i="2"/>
  <c r="L1562" i="2" s="1"/>
  <c r="W1562" i="2"/>
  <c r="X1562" i="2"/>
  <c r="Y1562" i="2"/>
  <c r="Z1562" i="2"/>
  <c r="AF1562" i="2"/>
  <c r="AG1562" i="2"/>
  <c r="K1563" i="2"/>
  <c r="L1563" i="2" s="1"/>
  <c r="W1563" i="2"/>
  <c r="X1563" i="2"/>
  <c r="Y1563" i="2"/>
  <c r="Z1563" i="2"/>
  <c r="AN1563" i="2" s="1"/>
  <c r="AF1563" i="2"/>
  <c r="AG1563" i="2"/>
  <c r="K1564" i="2"/>
  <c r="L1564" i="2" s="1"/>
  <c r="W1564" i="2"/>
  <c r="X1564" i="2"/>
  <c r="Y1564" i="2"/>
  <c r="Z1564" i="2"/>
  <c r="AN1564" i="2" s="1"/>
  <c r="AF1564" i="2"/>
  <c r="AG1564" i="2"/>
  <c r="K1565" i="2"/>
  <c r="L1565" i="2" s="1"/>
  <c r="W1565" i="2"/>
  <c r="X1565" i="2"/>
  <c r="Y1565" i="2"/>
  <c r="Z1565" i="2"/>
  <c r="AF1565" i="2"/>
  <c r="AG1565" i="2"/>
  <c r="K1566" i="2"/>
  <c r="L1566" i="2" s="1"/>
  <c r="W1566" i="2"/>
  <c r="X1566" i="2"/>
  <c r="Y1566" i="2"/>
  <c r="Z1566" i="2"/>
  <c r="AF1566" i="2"/>
  <c r="AG1566" i="2"/>
  <c r="K1567" i="2"/>
  <c r="L1567" i="2" s="1"/>
  <c r="W1567" i="2"/>
  <c r="X1567" i="2"/>
  <c r="Y1567" i="2"/>
  <c r="Z1567" i="2"/>
  <c r="AN1567" i="2" s="1"/>
  <c r="AF1567" i="2"/>
  <c r="AG1567" i="2"/>
  <c r="K1568" i="2"/>
  <c r="L1568" i="2" s="1"/>
  <c r="W1568" i="2"/>
  <c r="X1568" i="2"/>
  <c r="Y1568" i="2"/>
  <c r="Z1568" i="2"/>
  <c r="AN1568" i="2" s="1"/>
  <c r="AF1568" i="2"/>
  <c r="AG1568" i="2"/>
  <c r="K1569" i="2"/>
  <c r="L1569" i="2" s="1"/>
  <c r="W1569" i="2"/>
  <c r="X1569" i="2"/>
  <c r="Y1569" i="2"/>
  <c r="Z1569" i="2"/>
  <c r="AF1569" i="2"/>
  <c r="AG1569" i="2"/>
  <c r="K1570" i="2"/>
  <c r="L1570" i="2" s="1"/>
  <c r="W1570" i="2"/>
  <c r="X1570" i="2"/>
  <c r="Y1570" i="2"/>
  <c r="Z1570" i="2"/>
  <c r="AN1570" i="2" s="1"/>
  <c r="AF1570" i="2"/>
  <c r="AG1570" i="2"/>
  <c r="K1571" i="2"/>
  <c r="L1571" i="2" s="1"/>
  <c r="W1571" i="2"/>
  <c r="X1571" i="2"/>
  <c r="Y1571" i="2"/>
  <c r="Z1571" i="2"/>
  <c r="AN1571" i="2" s="1"/>
  <c r="AF1571" i="2"/>
  <c r="AG1571" i="2"/>
  <c r="K1572" i="2"/>
  <c r="L1572" i="2" s="1"/>
  <c r="W1572" i="2"/>
  <c r="X1572" i="2"/>
  <c r="Y1572" i="2"/>
  <c r="Z1572" i="2"/>
  <c r="AN1572" i="2" s="1"/>
  <c r="AF1572" i="2"/>
  <c r="AG1572" i="2"/>
  <c r="K1573" i="2"/>
  <c r="L1573" i="2" s="1"/>
  <c r="W1573" i="2"/>
  <c r="X1573" i="2"/>
  <c r="Y1573" i="2"/>
  <c r="Z1573" i="2"/>
  <c r="AN1573" i="2" s="1"/>
  <c r="AF1573" i="2"/>
  <c r="AG1573" i="2"/>
  <c r="K1574" i="2"/>
  <c r="L1574" i="2" s="1"/>
  <c r="W1574" i="2"/>
  <c r="X1574" i="2"/>
  <c r="Y1574" i="2"/>
  <c r="Z1574" i="2"/>
  <c r="AF1574" i="2"/>
  <c r="AG1574" i="2"/>
  <c r="K1575" i="2"/>
  <c r="L1575" i="2" s="1"/>
  <c r="W1575" i="2"/>
  <c r="X1575" i="2"/>
  <c r="Y1575" i="2"/>
  <c r="Z1575" i="2"/>
  <c r="AN1575" i="2" s="1"/>
  <c r="AF1575" i="2"/>
  <c r="AG1575" i="2"/>
  <c r="K1576" i="2"/>
  <c r="L1576" i="2" s="1"/>
  <c r="W1576" i="2"/>
  <c r="X1576" i="2"/>
  <c r="Y1576" i="2"/>
  <c r="Z1576" i="2"/>
  <c r="AN1576" i="2" s="1"/>
  <c r="AF1576" i="2"/>
  <c r="AG1576" i="2"/>
  <c r="K1577" i="2"/>
  <c r="L1577" i="2" s="1"/>
  <c r="W1577" i="2"/>
  <c r="X1577" i="2"/>
  <c r="Y1577" i="2"/>
  <c r="Z1577" i="2"/>
  <c r="AF1577" i="2"/>
  <c r="AG1577" i="2"/>
  <c r="K1578" i="2"/>
  <c r="L1578" i="2" s="1"/>
  <c r="W1578" i="2"/>
  <c r="X1578" i="2"/>
  <c r="Y1578" i="2"/>
  <c r="Z1578" i="2"/>
  <c r="AN1578" i="2" s="1"/>
  <c r="AF1578" i="2"/>
  <c r="AG1578" i="2"/>
  <c r="K1579" i="2"/>
  <c r="L1579" i="2" s="1"/>
  <c r="W1579" i="2"/>
  <c r="X1579" i="2"/>
  <c r="Y1579" i="2"/>
  <c r="Z1579" i="2"/>
  <c r="AN1579" i="2" s="1"/>
  <c r="AF1579" i="2"/>
  <c r="AG1579" i="2"/>
  <c r="K1580" i="2"/>
  <c r="L1580" i="2" s="1"/>
  <c r="W1580" i="2"/>
  <c r="X1580" i="2"/>
  <c r="Y1580" i="2"/>
  <c r="Z1580" i="2"/>
  <c r="AN1580" i="2" s="1"/>
  <c r="AF1580" i="2"/>
  <c r="AG1580" i="2"/>
  <c r="K1581" i="2"/>
  <c r="L1581" i="2" s="1"/>
  <c r="W1581" i="2"/>
  <c r="X1581" i="2"/>
  <c r="Y1581" i="2"/>
  <c r="Z1581" i="2"/>
  <c r="AN1581" i="2" s="1"/>
  <c r="AF1581" i="2"/>
  <c r="AG1581" i="2"/>
  <c r="K1582" i="2"/>
  <c r="L1582" i="2" s="1"/>
  <c r="W1582" i="2"/>
  <c r="X1582" i="2"/>
  <c r="Y1582" i="2"/>
  <c r="Z1582" i="2"/>
  <c r="AN1582" i="2" s="1"/>
  <c r="AF1582" i="2"/>
  <c r="AG1582" i="2"/>
  <c r="K1583" i="2"/>
  <c r="L1583" i="2" s="1"/>
  <c r="W1583" i="2"/>
  <c r="X1583" i="2"/>
  <c r="Y1583" i="2"/>
  <c r="Z1583" i="2"/>
  <c r="AF1583" i="2"/>
  <c r="AG1583" i="2"/>
  <c r="K1584" i="2"/>
  <c r="L1584" i="2" s="1"/>
  <c r="W1584" i="2"/>
  <c r="X1584" i="2"/>
  <c r="Y1584" i="2"/>
  <c r="Z1584" i="2"/>
  <c r="AF1584" i="2"/>
  <c r="AG1584" i="2"/>
  <c r="K1585" i="2"/>
  <c r="L1585" i="2" s="1"/>
  <c r="W1585" i="2"/>
  <c r="X1585" i="2"/>
  <c r="Y1585" i="2"/>
  <c r="Z1585" i="2"/>
  <c r="AF1585" i="2"/>
  <c r="AG1585" i="2"/>
  <c r="K1586" i="2"/>
  <c r="L1586" i="2" s="1"/>
  <c r="W1586" i="2"/>
  <c r="X1586" i="2"/>
  <c r="Y1586" i="2"/>
  <c r="Z1586" i="2"/>
  <c r="AN1586" i="2" s="1"/>
  <c r="AF1586" i="2"/>
  <c r="AG1586" i="2"/>
  <c r="K1587" i="2"/>
  <c r="L1587" i="2" s="1"/>
  <c r="W1587" i="2"/>
  <c r="X1587" i="2"/>
  <c r="Y1587" i="2"/>
  <c r="Z1587" i="2"/>
  <c r="AN1587" i="2" s="1"/>
  <c r="AF1587" i="2"/>
  <c r="AG1587" i="2"/>
  <c r="K1588" i="2"/>
  <c r="L1588" i="2" s="1"/>
  <c r="W1588" i="2"/>
  <c r="X1588" i="2"/>
  <c r="Y1588" i="2"/>
  <c r="Z1588" i="2"/>
  <c r="AN1588" i="2" s="1"/>
  <c r="AF1588" i="2"/>
  <c r="AG1588" i="2"/>
  <c r="K1589" i="2"/>
  <c r="L1589" i="2" s="1"/>
  <c r="W1589" i="2"/>
  <c r="X1589" i="2"/>
  <c r="Y1589" i="2"/>
  <c r="Z1589" i="2"/>
  <c r="AF1589" i="2"/>
  <c r="AG1589" i="2"/>
  <c r="K1590" i="2"/>
  <c r="L1590" i="2" s="1"/>
  <c r="W1590" i="2"/>
  <c r="X1590" i="2"/>
  <c r="Y1590" i="2"/>
  <c r="Z1590" i="2"/>
  <c r="AN1590" i="2" s="1"/>
  <c r="AF1590" i="2"/>
  <c r="AG1590" i="2"/>
  <c r="K1591" i="2"/>
  <c r="L1591" i="2" s="1"/>
  <c r="W1591" i="2"/>
  <c r="X1591" i="2"/>
  <c r="Y1591" i="2"/>
  <c r="Z1591" i="2"/>
  <c r="AF1591" i="2"/>
  <c r="AG1591" i="2"/>
  <c r="K1592" i="2"/>
  <c r="L1592" i="2" s="1"/>
  <c r="W1592" i="2"/>
  <c r="X1592" i="2"/>
  <c r="Y1592" i="2"/>
  <c r="Z1592" i="2"/>
  <c r="AF1592" i="2"/>
  <c r="AG1592" i="2"/>
  <c r="K1593" i="2"/>
  <c r="L1593" i="2" s="1"/>
  <c r="W1593" i="2"/>
  <c r="X1593" i="2"/>
  <c r="Y1593" i="2"/>
  <c r="Z1593" i="2"/>
  <c r="AF1593" i="2"/>
  <c r="AG1593" i="2"/>
  <c r="K1594" i="2"/>
  <c r="L1594" i="2" s="1"/>
  <c r="W1594" i="2"/>
  <c r="X1594" i="2"/>
  <c r="Y1594" i="2"/>
  <c r="Z1594" i="2"/>
  <c r="AN1594" i="2" s="1"/>
  <c r="AF1594" i="2"/>
  <c r="AG1594" i="2"/>
  <c r="K1595" i="2"/>
  <c r="L1595" i="2" s="1"/>
  <c r="W1595" i="2"/>
  <c r="X1595" i="2"/>
  <c r="Y1595" i="2"/>
  <c r="Z1595" i="2"/>
  <c r="AN1595" i="2" s="1"/>
  <c r="AF1595" i="2"/>
  <c r="AG1595" i="2"/>
  <c r="K1596" i="2"/>
  <c r="L1596" i="2" s="1"/>
  <c r="W1596" i="2"/>
  <c r="X1596" i="2"/>
  <c r="Y1596" i="2"/>
  <c r="Z1596" i="2"/>
  <c r="AN1596" i="2" s="1"/>
  <c r="AF1596" i="2"/>
  <c r="AG1596" i="2"/>
  <c r="K1597" i="2"/>
  <c r="L1597" i="2" s="1"/>
  <c r="W1597" i="2"/>
  <c r="X1597" i="2"/>
  <c r="Y1597" i="2"/>
  <c r="Z1597" i="2"/>
  <c r="AN1597" i="2" s="1"/>
  <c r="AF1597" i="2"/>
  <c r="AG1597" i="2"/>
  <c r="K1598" i="2"/>
  <c r="L1598" i="2" s="1"/>
  <c r="W1598" i="2"/>
  <c r="X1598" i="2"/>
  <c r="Y1598" i="2"/>
  <c r="Z1598" i="2"/>
  <c r="AF1598" i="2"/>
  <c r="AG1598" i="2"/>
  <c r="K1599" i="2"/>
  <c r="L1599" i="2" s="1"/>
  <c r="W1599" i="2"/>
  <c r="X1599" i="2"/>
  <c r="Y1599" i="2"/>
  <c r="Z1599" i="2"/>
  <c r="AN1599" i="2" s="1"/>
  <c r="AF1599" i="2"/>
  <c r="AG1599" i="2"/>
  <c r="K1600" i="2"/>
  <c r="L1600" i="2" s="1"/>
  <c r="W1600" i="2"/>
  <c r="X1600" i="2"/>
  <c r="Y1600" i="2"/>
  <c r="Z1600" i="2"/>
  <c r="AN1600" i="2" s="1"/>
  <c r="AF1600" i="2"/>
  <c r="AG1600" i="2"/>
  <c r="K1601" i="2"/>
  <c r="L1601" i="2" s="1"/>
  <c r="W1601" i="2"/>
  <c r="X1601" i="2"/>
  <c r="Y1601" i="2"/>
  <c r="Z1601" i="2"/>
  <c r="AF1601" i="2"/>
  <c r="AG1601" i="2"/>
  <c r="K1602" i="2"/>
  <c r="L1602" i="2" s="1"/>
  <c r="W1602" i="2"/>
  <c r="X1602" i="2"/>
  <c r="Y1602" i="2"/>
  <c r="Z1602" i="2"/>
  <c r="AF1602" i="2"/>
  <c r="AG1602" i="2"/>
  <c r="K1603" i="2"/>
  <c r="L1603" i="2" s="1"/>
  <c r="W1603" i="2"/>
  <c r="X1603" i="2"/>
  <c r="Y1603" i="2"/>
  <c r="Z1603" i="2"/>
  <c r="AN1603" i="2" s="1"/>
  <c r="AF1603" i="2"/>
  <c r="AG1603" i="2"/>
  <c r="K1604" i="2"/>
  <c r="L1604" i="2" s="1"/>
  <c r="W1604" i="2"/>
  <c r="X1604" i="2"/>
  <c r="Y1604" i="2"/>
  <c r="Z1604" i="2"/>
  <c r="AN1604" i="2" s="1"/>
  <c r="AF1604" i="2"/>
  <c r="AG1604" i="2"/>
  <c r="K1605" i="2"/>
  <c r="L1605" i="2" s="1"/>
  <c r="W1605" i="2"/>
  <c r="X1605" i="2"/>
  <c r="Y1605" i="2"/>
  <c r="Z1605" i="2"/>
  <c r="AF1605" i="2"/>
  <c r="AG1605" i="2"/>
  <c r="K1606" i="2"/>
  <c r="L1606" i="2" s="1"/>
  <c r="W1606" i="2"/>
  <c r="X1606" i="2"/>
  <c r="Y1606" i="2"/>
  <c r="Z1606" i="2"/>
  <c r="AN1606" i="2" s="1"/>
  <c r="AF1606" i="2"/>
  <c r="AG1606" i="2"/>
  <c r="K1607" i="2"/>
  <c r="L1607" i="2" s="1"/>
  <c r="W1607" i="2"/>
  <c r="X1607" i="2"/>
  <c r="Y1607" i="2"/>
  <c r="Z1607" i="2"/>
  <c r="AF1607" i="2"/>
  <c r="AG1607" i="2"/>
  <c r="K1608" i="2"/>
  <c r="L1608" i="2" s="1"/>
  <c r="W1608" i="2"/>
  <c r="X1608" i="2"/>
  <c r="Y1608" i="2"/>
  <c r="Z1608" i="2"/>
  <c r="AN1608" i="2" s="1"/>
  <c r="AF1608" i="2"/>
  <c r="AG1608" i="2"/>
  <c r="K1609" i="2"/>
  <c r="L1609" i="2" s="1"/>
  <c r="W1609" i="2"/>
  <c r="X1609" i="2"/>
  <c r="Y1609" i="2"/>
  <c r="Z1609" i="2"/>
  <c r="AF1609" i="2"/>
  <c r="AG1609" i="2"/>
  <c r="K1610" i="2"/>
  <c r="L1610" i="2" s="1"/>
  <c r="W1610" i="2"/>
  <c r="X1610" i="2"/>
  <c r="Y1610" i="2"/>
  <c r="Z1610" i="2"/>
  <c r="AN1610" i="2" s="1"/>
  <c r="AF1610" i="2"/>
  <c r="AG1610" i="2"/>
  <c r="K1611" i="2"/>
  <c r="L1611" i="2" s="1"/>
  <c r="W1611" i="2"/>
  <c r="X1611" i="2"/>
  <c r="Y1611" i="2"/>
  <c r="Z1611" i="2"/>
  <c r="AF1611" i="2"/>
  <c r="AG1611" i="2"/>
  <c r="K1612" i="2"/>
  <c r="L1612" i="2" s="1"/>
  <c r="W1612" i="2"/>
  <c r="X1612" i="2"/>
  <c r="Y1612" i="2"/>
  <c r="Z1612" i="2"/>
  <c r="AN1612" i="2" s="1"/>
  <c r="AF1612" i="2"/>
  <c r="AG1612" i="2"/>
  <c r="K1613" i="2"/>
  <c r="L1613" i="2" s="1"/>
  <c r="W1613" i="2"/>
  <c r="X1613" i="2"/>
  <c r="Y1613" i="2"/>
  <c r="Z1613" i="2"/>
  <c r="AF1613" i="2"/>
  <c r="AG1613" i="2"/>
  <c r="K1614" i="2"/>
  <c r="L1614" i="2" s="1"/>
  <c r="W1614" i="2"/>
  <c r="X1614" i="2"/>
  <c r="Y1614" i="2"/>
  <c r="Z1614" i="2"/>
  <c r="AN1614" i="2" s="1"/>
  <c r="AF1614" i="2"/>
  <c r="AG1614" i="2"/>
  <c r="K1615" i="2"/>
  <c r="L1615" i="2" s="1"/>
  <c r="W1615" i="2"/>
  <c r="X1615" i="2"/>
  <c r="Y1615" i="2"/>
  <c r="Z1615" i="2"/>
  <c r="AN1615" i="2" s="1"/>
  <c r="AF1615" i="2"/>
  <c r="AG1615" i="2"/>
  <c r="K1616" i="2"/>
  <c r="L1616" i="2" s="1"/>
  <c r="W1616" i="2"/>
  <c r="X1616" i="2"/>
  <c r="Y1616" i="2"/>
  <c r="Z1616" i="2"/>
  <c r="AF1616" i="2"/>
  <c r="AG1616" i="2"/>
  <c r="K1617" i="2"/>
  <c r="L1617" i="2" s="1"/>
  <c r="W1617" i="2"/>
  <c r="X1617" i="2"/>
  <c r="Y1617" i="2"/>
  <c r="Z1617" i="2"/>
  <c r="AF1617" i="2"/>
  <c r="AG1617" i="2"/>
  <c r="K1618" i="2"/>
  <c r="L1618" i="2" s="1"/>
  <c r="W1618" i="2"/>
  <c r="X1618" i="2"/>
  <c r="Y1618" i="2"/>
  <c r="Z1618" i="2"/>
  <c r="AN1618" i="2" s="1"/>
  <c r="AF1618" i="2"/>
  <c r="AG1618" i="2"/>
  <c r="K1619" i="2"/>
  <c r="L1619" i="2" s="1"/>
  <c r="W1619" i="2"/>
  <c r="X1619" i="2"/>
  <c r="Y1619" i="2"/>
  <c r="Z1619" i="2"/>
  <c r="AF1619" i="2"/>
  <c r="AG1619" i="2"/>
  <c r="K1620" i="2"/>
  <c r="L1620" i="2" s="1"/>
  <c r="W1620" i="2"/>
  <c r="X1620" i="2"/>
  <c r="Y1620" i="2"/>
  <c r="Z1620" i="2"/>
  <c r="AN1620" i="2" s="1"/>
  <c r="AF1620" i="2"/>
  <c r="AG1620" i="2"/>
  <c r="K1621" i="2"/>
  <c r="L1621" i="2" s="1"/>
  <c r="W1621" i="2"/>
  <c r="X1621" i="2"/>
  <c r="Y1621" i="2"/>
  <c r="Z1621" i="2"/>
  <c r="AN1621" i="2" s="1"/>
  <c r="AF1621" i="2"/>
  <c r="AG1621" i="2"/>
  <c r="K1622" i="2"/>
  <c r="L1622" i="2" s="1"/>
  <c r="W1622" i="2"/>
  <c r="X1622" i="2"/>
  <c r="Y1622" i="2"/>
  <c r="Z1622" i="2"/>
  <c r="AN1622" i="2" s="1"/>
  <c r="AF1622" i="2"/>
  <c r="AG1622" i="2"/>
  <c r="K1623" i="2"/>
  <c r="L1623" i="2" s="1"/>
  <c r="W1623" i="2"/>
  <c r="X1623" i="2"/>
  <c r="Y1623" i="2"/>
  <c r="Z1623" i="2"/>
  <c r="AF1623" i="2"/>
  <c r="AG1623" i="2"/>
  <c r="K1624" i="2"/>
  <c r="L1624" i="2" s="1"/>
  <c r="W1624" i="2"/>
  <c r="X1624" i="2"/>
  <c r="Y1624" i="2"/>
  <c r="Z1624" i="2"/>
  <c r="AF1624" i="2"/>
  <c r="AG1624" i="2"/>
  <c r="K1625" i="2"/>
  <c r="L1625" i="2" s="1"/>
  <c r="W1625" i="2"/>
  <c r="X1625" i="2"/>
  <c r="Y1625" i="2"/>
  <c r="Z1625" i="2"/>
  <c r="AF1625" i="2"/>
  <c r="AG1625" i="2"/>
  <c r="K1626" i="2"/>
  <c r="L1626" i="2" s="1"/>
  <c r="W1626" i="2"/>
  <c r="X1626" i="2"/>
  <c r="Y1626" i="2"/>
  <c r="Z1626" i="2"/>
  <c r="AF1626" i="2"/>
  <c r="AG1626" i="2"/>
  <c r="K1627" i="2"/>
  <c r="L1627" i="2" s="1"/>
  <c r="W1627" i="2"/>
  <c r="X1627" i="2"/>
  <c r="Y1627" i="2"/>
  <c r="Z1627" i="2"/>
  <c r="AF1627" i="2"/>
  <c r="AG1627" i="2"/>
  <c r="K1628" i="2"/>
  <c r="L1628" i="2" s="1"/>
  <c r="W1628" i="2"/>
  <c r="X1628" i="2"/>
  <c r="Y1628" i="2"/>
  <c r="Z1628" i="2"/>
  <c r="AN1628" i="2" s="1"/>
  <c r="AF1628" i="2"/>
  <c r="AG1628" i="2"/>
  <c r="K1629" i="2"/>
  <c r="L1629" i="2" s="1"/>
  <c r="W1629" i="2"/>
  <c r="X1629" i="2"/>
  <c r="Y1629" i="2"/>
  <c r="Z1629" i="2"/>
  <c r="AN1629" i="2" s="1"/>
  <c r="AF1629" i="2"/>
  <c r="AG1629" i="2"/>
  <c r="K1630" i="2"/>
  <c r="L1630" i="2" s="1"/>
  <c r="W1630" i="2"/>
  <c r="X1630" i="2"/>
  <c r="Y1630" i="2"/>
  <c r="Z1630" i="2"/>
  <c r="AF1630" i="2"/>
  <c r="AG1630" i="2"/>
  <c r="K1631" i="2"/>
  <c r="L1631" i="2" s="1"/>
  <c r="W1631" i="2"/>
  <c r="X1631" i="2"/>
  <c r="Y1631" i="2"/>
  <c r="Z1631" i="2"/>
  <c r="AN1631" i="2" s="1"/>
  <c r="AF1631" i="2"/>
  <c r="AG1631" i="2"/>
  <c r="K1632" i="2"/>
  <c r="L1632" i="2" s="1"/>
  <c r="W1632" i="2"/>
  <c r="X1632" i="2"/>
  <c r="Y1632" i="2"/>
  <c r="Z1632" i="2"/>
  <c r="AF1632" i="2"/>
  <c r="AG1632" i="2"/>
  <c r="K1633" i="2"/>
  <c r="L1633" i="2" s="1"/>
  <c r="W1633" i="2"/>
  <c r="X1633" i="2"/>
  <c r="Y1633" i="2"/>
  <c r="Z1633" i="2"/>
  <c r="AF1633" i="2"/>
  <c r="AG1633" i="2"/>
  <c r="K1634" i="2"/>
  <c r="L1634" i="2" s="1"/>
  <c r="W1634" i="2"/>
  <c r="X1634" i="2"/>
  <c r="Y1634" i="2"/>
  <c r="Z1634" i="2"/>
  <c r="AN1634" i="2" s="1"/>
  <c r="AF1634" i="2"/>
  <c r="AG1634" i="2"/>
  <c r="K1635" i="2"/>
  <c r="L1635" i="2" s="1"/>
  <c r="W1635" i="2"/>
  <c r="X1635" i="2"/>
  <c r="Y1635" i="2"/>
  <c r="Z1635" i="2"/>
  <c r="AF1635" i="2"/>
  <c r="AG1635" i="2"/>
  <c r="K1636" i="2"/>
  <c r="L1636" i="2" s="1"/>
  <c r="W1636" i="2"/>
  <c r="X1636" i="2"/>
  <c r="Y1636" i="2"/>
  <c r="Z1636" i="2"/>
  <c r="AN1636" i="2" s="1"/>
  <c r="AF1636" i="2"/>
  <c r="AG1636" i="2"/>
  <c r="K1637" i="2"/>
  <c r="L1637" i="2" s="1"/>
  <c r="W1637" i="2"/>
  <c r="X1637" i="2"/>
  <c r="Y1637" i="2"/>
  <c r="Z1637" i="2"/>
  <c r="AN1637" i="2" s="1"/>
  <c r="AF1637" i="2"/>
  <c r="AG1637" i="2"/>
  <c r="K1638" i="2"/>
  <c r="L1638" i="2" s="1"/>
  <c r="W1638" i="2"/>
  <c r="X1638" i="2"/>
  <c r="Y1638" i="2"/>
  <c r="Z1638" i="2"/>
  <c r="AN1638" i="2" s="1"/>
  <c r="AF1638" i="2"/>
  <c r="AG1638" i="2"/>
  <c r="K1639" i="2"/>
  <c r="L1639" i="2" s="1"/>
  <c r="W1639" i="2"/>
  <c r="X1639" i="2"/>
  <c r="Y1639" i="2"/>
  <c r="Z1639" i="2"/>
  <c r="AF1639" i="2"/>
  <c r="AG1639" i="2"/>
  <c r="K1640" i="2"/>
  <c r="L1640" i="2" s="1"/>
  <c r="W1640" i="2"/>
  <c r="X1640" i="2"/>
  <c r="Y1640" i="2"/>
  <c r="Z1640" i="2"/>
  <c r="AN1640" i="2" s="1"/>
  <c r="AF1640" i="2"/>
  <c r="AG1640" i="2"/>
  <c r="K1641" i="2"/>
  <c r="L1641" i="2" s="1"/>
  <c r="W1641" i="2"/>
  <c r="X1641" i="2"/>
  <c r="Y1641" i="2"/>
  <c r="Z1641" i="2"/>
  <c r="AF1641" i="2"/>
  <c r="AG1641" i="2"/>
  <c r="K1642" i="2"/>
  <c r="L1642" i="2" s="1"/>
  <c r="W1642" i="2"/>
  <c r="X1642" i="2"/>
  <c r="Y1642" i="2"/>
  <c r="Z1642" i="2"/>
  <c r="AN1642" i="2" s="1"/>
  <c r="AF1642" i="2"/>
  <c r="AG1642" i="2"/>
  <c r="K1643" i="2"/>
  <c r="L1643" i="2" s="1"/>
  <c r="W1643" i="2"/>
  <c r="X1643" i="2"/>
  <c r="Y1643" i="2"/>
  <c r="Z1643" i="2"/>
  <c r="AN1643" i="2" s="1"/>
  <c r="AF1643" i="2"/>
  <c r="AG1643" i="2"/>
  <c r="K1644" i="2"/>
  <c r="L1644" i="2" s="1"/>
  <c r="W1644" i="2"/>
  <c r="X1644" i="2"/>
  <c r="Y1644" i="2"/>
  <c r="Z1644" i="2"/>
  <c r="AF1644" i="2"/>
  <c r="AG1644" i="2"/>
  <c r="K1645" i="2"/>
  <c r="L1645" i="2" s="1"/>
  <c r="W1645" i="2"/>
  <c r="X1645" i="2"/>
  <c r="Y1645" i="2"/>
  <c r="Z1645" i="2"/>
  <c r="AN1645" i="2" s="1"/>
  <c r="AF1645" i="2"/>
  <c r="AG1645" i="2"/>
  <c r="K1646" i="2"/>
  <c r="L1646" i="2" s="1"/>
  <c r="W1646" i="2"/>
  <c r="X1646" i="2"/>
  <c r="Y1646" i="2"/>
  <c r="Z1646" i="2"/>
  <c r="AN1646" i="2" s="1"/>
  <c r="AF1646" i="2"/>
  <c r="AG1646" i="2"/>
  <c r="K1647" i="2"/>
  <c r="L1647" i="2" s="1"/>
  <c r="W1647" i="2"/>
  <c r="X1647" i="2"/>
  <c r="Y1647" i="2"/>
  <c r="Z1647" i="2"/>
  <c r="AF1647" i="2"/>
  <c r="AG1647" i="2"/>
  <c r="K1648" i="2"/>
  <c r="L1648" i="2" s="1"/>
  <c r="W1648" i="2"/>
  <c r="X1648" i="2"/>
  <c r="Y1648" i="2"/>
  <c r="Z1648" i="2"/>
  <c r="AF1648" i="2"/>
  <c r="AG1648" i="2"/>
  <c r="K1649" i="2"/>
  <c r="L1649" i="2" s="1"/>
  <c r="W1649" i="2"/>
  <c r="X1649" i="2"/>
  <c r="Y1649" i="2"/>
  <c r="Z1649" i="2"/>
  <c r="AN1649" i="2" s="1"/>
  <c r="AF1649" i="2"/>
  <c r="AG1649" i="2"/>
  <c r="K1650" i="2"/>
  <c r="L1650" i="2" s="1"/>
  <c r="W1650" i="2"/>
  <c r="X1650" i="2"/>
  <c r="Y1650" i="2"/>
  <c r="Z1650" i="2"/>
  <c r="AF1650" i="2"/>
  <c r="AG1650" i="2"/>
  <c r="K1651" i="2"/>
  <c r="L1651" i="2" s="1"/>
  <c r="W1651" i="2"/>
  <c r="X1651" i="2"/>
  <c r="Y1651" i="2"/>
  <c r="Z1651" i="2"/>
  <c r="AN1651" i="2" s="1"/>
  <c r="AF1651" i="2"/>
  <c r="AG1651" i="2"/>
  <c r="K1652" i="2"/>
  <c r="L1652" i="2" s="1"/>
  <c r="W1652" i="2"/>
  <c r="X1652" i="2"/>
  <c r="Y1652" i="2"/>
  <c r="Z1652" i="2"/>
  <c r="AF1652" i="2"/>
  <c r="AG1652" i="2"/>
  <c r="K1653" i="2"/>
  <c r="L1653" i="2" s="1"/>
  <c r="W1653" i="2"/>
  <c r="X1653" i="2"/>
  <c r="Y1653" i="2"/>
  <c r="Z1653" i="2"/>
  <c r="AN1653" i="2" s="1"/>
  <c r="AF1653" i="2"/>
  <c r="AG1653" i="2"/>
  <c r="K1654" i="2"/>
  <c r="L1654" i="2" s="1"/>
  <c r="W1654" i="2"/>
  <c r="X1654" i="2"/>
  <c r="Y1654" i="2"/>
  <c r="Z1654" i="2"/>
  <c r="AF1654" i="2"/>
  <c r="AG1654" i="2"/>
  <c r="K1655" i="2"/>
  <c r="L1655" i="2" s="1"/>
  <c r="W1655" i="2"/>
  <c r="X1655" i="2"/>
  <c r="Y1655" i="2"/>
  <c r="Z1655" i="2"/>
  <c r="AN1655" i="2" s="1"/>
  <c r="AF1655" i="2"/>
  <c r="AG1655" i="2"/>
  <c r="K1656" i="2"/>
  <c r="L1656" i="2" s="1"/>
  <c r="W1656" i="2"/>
  <c r="X1656" i="2"/>
  <c r="Y1656" i="2"/>
  <c r="Z1656" i="2"/>
  <c r="AF1656" i="2"/>
  <c r="AG1656" i="2"/>
  <c r="K1657" i="2"/>
  <c r="L1657" i="2" s="1"/>
  <c r="W1657" i="2"/>
  <c r="X1657" i="2"/>
  <c r="Y1657" i="2"/>
  <c r="Z1657" i="2"/>
  <c r="AF1657" i="2"/>
  <c r="AG1657" i="2"/>
  <c r="K1658" i="2"/>
  <c r="L1658" i="2" s="1"/>
  <c r="W1658" i="2"/>
  <c r="X1658" i="2"/>
  <c r="Y1658" i="2"/>
  <c r="Z1658" i="2"/>
  <c r="AN1658" i="2" s="1"/>
  <c r="AF1658" i="2"/>
  <c r="AG1658" i="2"/>
  <c r="K1659" i="2"/>
  <c r="L1659" i="2" s="1"/>
  <c r="W1659" i="2"/>
  <c r="X1659" i="2"/>
  <c r="Y1659" i="2"/>
  <c r="Z1659" i="2"/>
  <c r="AN1659" i="2" s="1"/>
  <c r="AF1659" i="2"/>
  <c r="AG1659" i="2"/>
  <c r="K1660" i="2"/>
  <c r="L1660" i="2" s="1"/>
  <c r="W1660" i="2"/>
  <c r="X1660" i="2"/>
  <c r="Y1660" i="2"/>
  <c r="Z1660" i="2"/>
  <c r="AF1660" i="2"/>
  <c r="AG1660" i="2"/>
  <c r="K1661" i="2"/>
  <c r="L1661" i="2" s="1"/>
  <c r="W1661" i="2"/>
  <c r="X1661" i="2"/>
  <c r="Y1661" i="2"/>
  <c r="Z1661" i="2"/>
  <c r="AN1661" i="2" s="1"/>
  <c r="AF1661" i="2"/>
  <c r="AG1661" i="2"/>
  <c r="K1662" i="2"/>
  <c r="L1662" i="2" s="1"/>
  <c r="W1662" i="2"/>
  <c r="X1662" i="2"/>
  <c r="Y1662" i="2"/>
  <c r="Z1662" i="2"/>
  <c r="AF1662" i="2"/>
  <c r="AG1662" i="2"/>
  <c r="K1663" i="2"/>
  <c r="L1663" i="2" s="1"/>
  <c r="W1663" i="2"/>
  <c r="X1663" i="2"/>
  <c r="Y1663" i="2"/>
  <c r="Z1663" i="2"/>
  <c r="AF1663" i="2"/>
  <c r="AG1663" i="2"/>
  <c r="K1664" i="2"/>
  <c r="L1664" i="2" s="1"/>
  <c r="W1664" i="2"/>
  <c r="X1664" i="2"/>
  <c r="Y1664" i="2"/>
  <c r="Z1664" i="2"/>
  <c r="AN1664" i="2" s="1"/>
  <c r="AF1664" i="2"/>
  <c r="AG1664" i="2"/>
  <c r="K1665" i="2"/>
  <c r="L1665" i="2" s="1"/>
  <c r="W1665" i="2"/>
  <c r="X1665" i="2"/>
  <c r="Y1665" i="2"/>
  <c r="Z1665" i="2"/>
  <c r="AN1665" i="2" s="1"/>
  <c r="AF1665" i="2"/>
  <c r="AG1665" i="2"/>
  <c r="K1666" i="2"/>
  <c r="L1666" i="2" s="1"/>
  <c r="W1666" i="2"/>
  <c r="X1666" i="2"/>
  <c r="Y1666" i="2"/>
  <c r="Z1666" i="2"/>
  <c r="AF1666" i="2"/>
  <c r="AG1666" i="2"/>
  <c r="K1667" i="2"/>
  <c r="L1667" i="2" s="1"/>
  <c r="W1667" i="2"/>
  <c r="X1667" i="2"/>
  <c r="Y1667" i="2"/>
  <c r="Z1667" i="2"/>
  <c r="AN1667" i="2" s="1"/>
  <c r="AF1667" i="2"/>
  <c r="AG1667" i="2"/>
  <c r="K1668" i="2"/>
  <c r="L1668" i="2" s="1"/>
  <c r="W1668" i="2"/>
  <c r="X1668" i="2"/>
  <c r="Y1668" i="2"/>
  <c r="Z1668" i="2"/>
  <c r="AF1668" i="2"/>
  <c r="AG1668" i="2"/>
  <c r="K1669" i="2"/>
  <c r="L1669" i="2" s="1"/>
  <c r="W1669" i="2"/>
  <c r="X1669" i="2"/>
  <c r="Y1669" i="2"/>
  <c r="Z1669" i="2"/>
  <c r="AN1669" i="2" s="1"/>
  <c r="AF1669" i="2"/>
  <c r="AG1669" i="2"/>
  <c r="K1670" i="2"/>
  <c r="L1670" i="2" s="1"/>
  <c r="W1670" i="2"/>
  <c r="X1670" i="2"/>
  <c r="Y1670" i="2"/>
  <c r="Z1670" i="2"/>
  <c r="AN1670" i="2" s="1"/>
  <c r="AF1670" i="2"/>
  <c r="AG1670" i="2"/>
  <c r="K1671" i="2"/>
  <c r="L1671" i="2" s="1"/>
  <c r="W1671" i="2"/>
  <c r="X1671" i="2"/>
  <c r="Y1671" i="2"/>
  <c r="Z1671" i="2"/>
  <c r="AF1671" i="2"/>
  <c r="AG1671" i="2"/>
  <c r="K1672" i="2"/>
  <c r="L1672" i="2" s="1"/>
  <c r="W1672" i="2"/>
  <c r="X1672" i="2"/>
  <c r="Y1672" i="2"/>
  <c r="Z1672" i="2"/>
  <c r="AF1672" i="2"/>
  <c r="AG1672" i="2"/>
  <c r="K1673" i="2"/>
  <c r="L1673" i="2" s="1"/>
  <c r="W1673" i="2"/>
  <c r="X1673" i="2"/>
  <c r="Y1673" i="2"/>
  <c r="Z1673" i="2"/>
  <c r="AN1673" i="2" s="1"/>
  <c r="AF1673" i="2"/>
  <c r="AG1673" i="2"/>
  <c r="K1674" i="2"/>
  <c r="L1674" i="2" s="1"/>
  <c r="W1674" i="2"/>
  <c r="X1674" i="2"/>
  <c r="Y1674" i="2"/>
  <c r="Z1674" i="2"/>
  <c r="AN1674" i="2" s="1"/>
  <c r="AF1674" i="2"/>
  <c r="AG1674" i="2"/>
  <c r="K1675" i="2"/>
  <c r="L1675" i="2" s="1"/>
  <c r="W1675" i="2"/>
  <c r="X1675" i="2"/>
  <c r="Y1675" i="2"/>
  <c r="Z1675" i="2"/>
  <c r="AF1675" i="2"/>
  <c r="AG1675" i="2"/>
  <c r="K1676" i="2"/>
  <c r="L1676" i="2" s="1"/>
  <c r="W1676" i="2"/>
  <c r="X1676" i="2"/>
  <c r="Y1676" i="2"/>
  <c r="Z1676" i="2"/>
  <c r="AF1676" i="2"/>
  <c r="AG1676" i="2"/>
  <c r="K1677" i="2"/>
  <c r="L1677" i="2" s="1"/>
  <c r="W1677" i="2"/>
  <c r="X1677" i="2"/>
  <c r="Y1677" i="2"/>
  <c r="Z1677" i="2"/>
  <c r="AF1677" i="2"/>
  <c r="AG1677" i="2"/>
  <c r="K1678" i="2"/>
  <c r="L1678" i="2" s="1"/>
  <c r="W1678" i="2"/>
  <c r="X1678" i="2"/>
  <c r="Y1678" i="2"/>
  <c r="Z1678" i="2"/>
  <c r="AN1678" i="2" s="1"/>
  <c r="AF1678" i="2"/>
  <c r="AG1678" i="2"/>
  <c r="K1679" i="2"/>
  <c r="L1679" i="2" s="1"/>
  <c r="W1679" i="2"/>
  <c r="X1679" i="2"/>
  <c r="Y1679" i="2"/>
  <c r="Z1679" i="2"/>
  <c r="AF1679" i="2"/>
  <c r="AG1679" i="2"/>
  <c r="K1680" i="2"/>
  <c r="L1680" i="2" s="1"/>
  <c r="W1680" i="2"/>
  <c r="X1680" i="2"/>
  <c r="Y1680" i="2"/>
  <c r="Z1680" i="2"/>
  <c r="AN1680" i="2" s="1"/>
  <c r="AF1680" i="2"/>
  <c r="AG1680" i="2"/>
  <c r="K1681" i="2"/>
  <c r="L1681" i="2" s="1"/>
  <c r="W1681" i="2"/>
  <c r="X1681" i="2"/>
  <c r="Y1681" i="2"/>
  <c r="Z1681" i="2"/>
  <c r="AF1681" i="2"/>
  <c r="AG1681" i="2"/>
  <c r="K1682" i="2"/>
  <c r="L1682" i="2" s="1"/>
  <c r="W1682" i="2"/>
  <c r="X1682" i="2"/>
  <c r="Y1682" i="2"/>
  <c r="Z1682" i="2"/>
  <c r="AN1682" i="2" s="1"/>
  <c r="AF1682" i="2"/>
  <c r="AG1682" i="2"/>
  <c r="K1683" i="2"/>
  <c r="L1683" i="2" s="1"/>
  <c r="W1683" i="2"/>
  <c r="X1683" i="2"/>
  <c r="Y1683" i="2"/>
  <c r="Z1683" i="2"/>
  <c r="AF1683" i="2"/>
  <c r="AG1683" i="2"/>
  <c r="K1684" i="2"/>
  <c r="L1684" i="2" s="1"/>
  <c r="W1684" i="2"/>
  <c r="X1684" i="2"/>
  <c r="Y1684" i="2"/>
  <c r="Z1684" i="2"/>
  <c r="AN1684" i="2" s="1"/>
  <c r="AF1684" i="2"/>
  <c r="AG1684" i="2"/>
  <c r="K1685" i="2"/>
  <c r="L1685" i="2" s="1"/>
  <c r="W1685" i="2"/>
  <c r="X1685" i="2"/>
  <c r="Y1685" i="2"/>
  <c r="Z1685" i="2"/>
  <c r="AN1685" i="2" s="1"/>
  <c r="AF1685" i="2"/>
  <c r="AG1685" i="2"/>
  <c r="K1686" i="2"/>
  <c r="L1686" i="2" s="1"/>
  <c r="W1686" i="2"/>
  <c r="X1686" i="2"/>
  <c r="Y1686" i="2"/>
  <c r="Z1686" i="2"/>
  <c r="AN1686" i="2" s="1"/>
  <c r="AF1686" i="2"/>
  <c r="AG1686" i="2"/>
  <c r="K1687" i="2"/>
  <c r="L1687" i="2" s="1"/>
  <c r="W1687" i="2"/>
  <c r="X1687" i="2"/>
  <c r="Y1687" i="2"/>
  <c r="Z1687" i="2"/>
  <c r="AF1687" i="2"/>
  <c r="AG1687" i="2"/>
  <c r="K1688" i="2"/>
  <c r="L1688" i="2" s="1"/>
  <c r="W1688" i="2"/>
  <c r="X1688" i="2"/>
  <c r="Y1688" i="2"/>
  <c r="Z1688" i="2"/>
  <c r="AN1688" i="2" s="1"/>
  <c r="AF1688" i="2"/>
  <c r="AG1688" i="2"/>
  <c r="K1689" i="2"/>
  <c r="L1689" i="2" s="1"/>
  <c r="W1689" i="2"/>
  <c r="X1689" i="2"/>
  <c r="Y1689" i="2"/>
  <c r="Z1689" i="2"/>
  <c r="AF1689" i="2"/>
  <c r="AG1689" i="2"/>
  <c r="K1690" i="2"/>
  <c r="L1690" i="2" s="1"/>
  <c r="W1690" i="2"/>
  <c r="X1690" i="2"/>
  <c r="Y1690" i="2"/>
  <c r="Z1690" i="2"/>
  <c r="AF1690" i="2"/>
  <c r="AG1690" i="2"/>
  <c r="K1691" i="2"/>
  <c r="L1691" i="2" s="1"/>
  <c r="W1691" i="2"/>
  <c r="X1691" i="2"/>
  <c r="Y1691" i="2"/>
  <c r="Z1691" i="2"/>
  <c r="AN1691" i="2" s="1"/>
  <c r="AF1691" i="2"/>
  <c r="AG1691" i="2"/>
  <c r="K1692" i="2"/>
  <c r="L1692" i="2" s="1"/>
  <c r="W1692" i="2"/>
  <c r="X1692" i="2"/>
  <c r="Y1692" i="2"/>
  <c r="Z1692" i="2"/>
  <c r="AF1692" i="2"/>
  <c r="AG1692" i="2"/>
  <c r="K1693" i="2"/>
  <c r="L1693" i="2" s="1"/>
  <c r="W1693" i="2"/>
  <c r="X1693" i="2"/>
  <c r="Y1693" i="2"/>
  <c r="Z1693" i="2"/>
  <c r="AF1693" i="2"/>
  <c r="AG1693" i="2"/>
  <c r="K1694" i="2"/>
  <c r="L1694" i="2" s="1"/>
  <c r="W1694" i="2"/>
  <c r="X1694" i="2"/>
  <c r="Y1694" i="2"/>
  <c r="Z1694" i="2"/>
  <c r="AF1694" i="2"/>
  <c r="AG1694" i="2"/>
  <c r="K1695" i="2"/>
  <c r="L1695" i="2" s="1"/>
  <c r="W1695" i="2"/>
  <c r="X1695" i="2"/>
  <c r="Y1695" i="2"/>
  <c r="Z1695" i="2"/>
  <c r="AN1695" i="2" s="1"/>
  <c r="AF1695" i="2"/>
  <c r="AG1695" i="2"/>
  <c r="K1696" i="2"/>
  <c r="L1696" i="2" s="1"/>
  <c r="W1696" i="2"/>
  <c r="X1696" i="2"/>
  <c r="Y1696" i="2"/>
  <c r="Z1696" i="2"/>
  <c r="AF1696" i="2"/>
  <c r="AG1696" i="2"/>
  <c r="K1697" i="2"/>
  <c r="L1697" i="2" s="1"/>
  <c r="W1697" i="2"/>
  <c r="X1697" i="2"/>
  <c r="Y1697" i="2"/>
  <c r="Z1697" i="2"/>
  <c r="AN1697" i="2" s="1"/>
  <c r="AF1697" i="2"/>
  <c r="AG1697" i="2"/>
  <c r="K1698" i="2"/>
  <c r="L1698" i="2" s="1"/>
  <c r="W1698" i="2"/>
  <c r="X1698" i="2"/>
  <c r="Y1698" i="2"/>
  <c r="Z1698" i="2"/>
  <c r="AN1698" i="2" s="1"/>
  <c r="AF1698" i="2"/>
  <c r="AG1698" i="2"/>
  <c r="K1699" i="2"/>
  <c r="L1699" i="2" s="1"/>
  <c r="W1699" i="2"/>
  <c r="X1699" i="2"/>
  <c r="Y1699" i="2"/>
  <c r="Z1699" i="2"/>
  <c r="AN1699" i="2" s="1"/>
  <c r="AF1699" i="2"/>
  <c r="AG1699" i="2"/>
  <c r="K1700" i="2"/>
  <c r="L1700" i="2" s="1"/>
  <c r="W1700" i="2"/>
  <c r="X1700" i="2"/>
  <c r="Y1700" i="2"/>
  <c r="Z1700" i="2"/>
  <c r="AN1700" i="2" s="1"/>
  <c r="AF1700" i="2"/>
  <c r="AG1700" i="2"/>
  <c r="K1701" i="2"/>
  <c r="L1701" i="2" s="1"/>
  <c r="W1701" i="2"/>
  <c r="X1701" i="2"/>
  <c r="Y1701" i="2"/>
  <c r="Z1701" i="2"/>
  <c r="AN1701" i="2" s="1"/>
  <c r="AF1701" i="2"/>
  <c r="AG1701" i="2"/>
  <c r="K1702" i="2"/>
  <c r="L1702" i="2" s="1"/>
  <c r="W1702" i="2"/>
  <c r="X1702" i="2"/>
  <c r="Y1702" i="2"/>
  <c r="Z1702" i="2"/>
  <c r="AF1702" i="2"/>
  <c r="AG1702" i="2"/>
  <c r="K1703" i="2"/>
  <c r="L1703" i="2" s="1"/>
  <c r="W1703" i="2"/>
  <c r="X1703" i="2"/>
  <c r="Y1703" i="2"/>
  <c r="Z1703" i="2"/>
  <c r="AF1703" i="2"/>
  <c r="AG1703" i="2"/>
  <c r="K1704" i="2"/>
  <c r="L1704" i="2" s="1"/>
  <c r="W1704" i="2"/>
  <c r="X1704" i="2"/>
  <c r="Y1704" i="2"/>
  <c r="Z1704" i="2"/>
  <c r="AF1704" i="2"/>
  <c r="AG1704" i="2"/>
  <c r="K1705" i="2"/>
  <c r="L1705" i="2" s="1"/>
  <c r="W1705" i="2"/>
  <c r="X1705" i="2"/>
  <c r="Y1705" i="2"/>
  <c r="Z1705" i="2"/>
  <c r="AN1705" i="2" s="1"/>
  <c r="AF1705" i="2"/>
  <c r="AG1705" i="2"/>
  <c r="K1706" i="2"/>
  <c r="L1706" i="2" s="1"/>
  <c r="W1706" i="2"/>
  <c r="X1706" i="2"/>
  <c r="Y1706" i="2"/>
  <c r="Z1706" i="2"/>
  <c r="AF1706" i="2"/>
  <c r="AG1706" i="2"/>
  <c r="K1707" i="2"/>
  <c r="L1707" i="2" s="1"/>
  <c r="W1707" i="2"/>
  <c r="X1707" i="2"/>
  <c r="Y1707" i="2"/>
  <c r="Z1707" i="2"/>
  <c r="AF1707" i="2"/>
  <c r="AG1707" i="2"/>
  <c r="K1708" i="2"/>
  <c r="L1708" i="2" s="1"/>
  <c r="W1708" i="2"/>
  <c r="X1708" i="2"/>
  <c r="Y1708" i="2"/>
  <c r="Z1708" i="2"/>
  <c r="AF1708" i="2"/>
  <c r="AG1708" i="2"/>
  <c r="K1709" i="2"/>
  <c r="L1709" i="2" s="1"/>
  <c r="W1709" i="2"/>
  <c r="X1709" i="2"/>
  <c r="Y1709" i="2"/>
  <c r="Z1709" i="2"/>
  <c r="AF1709" i="2"/>
  <c r="AG1709" i="2"/>
  <c r="K1710" i="2"/>
  <c r="L1710" i="2" s="1"/>
  <c r="W1710" i="2"/>
  <c r="X1710" i="2"/>
  <c r="Y1710" i="2"/>
  <c r="Z1710" i="2"/>
  <c r="AF1710" i="2"/>
  <c r="AG1710" i="2"/>
  <c r="K1711" i="2"/>
  <c r="L1711" i="2" s="1"/>
  <c r="W1711" i="2"/>
  <c r="X1711" i="2"/>
  <c r="Y1711" i="2"/>
  <c r="Z1711" i="2"/>
  <c r="AF1711" i="2"/>
  <c r="AG1711" i="2"/>
  <c r="K1712" i="2"/>
  <c r="L1712" i="2" s="1"/>
  <c r="W1712" i="2"/>
  <c r="X1712" i="2"/>
  <c r="Y1712" i="2"/>
  <c r="Z1712" i="2"/>
  <c r="AN1712" i="2" s="1"/>
  <c r="AF1712" i="2"/>
  <c r="AG1712" i="2"/>
  <c r="K1713" i="2"/>
  <c r="L1713" i="2" s="1"/>
  <c r="W1713" i="2"/>
  <c r="X1713" i="2"/>
  <c r="Y1713" i="2"/>
  <c r="Z1713" i="2"/>
  <c r="AF1713" i="2"/>
  <c r="AG1713" i="2"/>
  <c r="K1714" i="2"/>
  <c r="L1714" i="2" s="1"/>
  <c r="W1714" i="2"/>
  <c r="X1714" i="2"/>
  <c r="Y1714" i="2"/>
  <c r="Z1714" i="2"/>
  <c r="AN1714" i="2" s="1"/>
  <c r="AF1714" i="2"/>
  <c r="AG1714" i="2"/>
  <c r="K1715" i="2"/>
  <c r="L1715" i="2" s="1"/>
  <c r="W1715" i="2"/>
  <c r="X1715" i="2"/>
  <c r="Y1715" i="2"/>
  <c r="Z1715" i="2"/>
  <c r="AN1715" i="2" s="1"/>
  <c r="AF1715" i="2"/>
  <c r="AG1715" i="2"/>
  <c r="K1716" i="2"/>
  <c r="L1716" i="2" s="1"/>
  <c r="W1716" i="2"/>
  <c r="X1716" i="2"/>
  <c r="Y1716" i="2"/>
  <c r="Z1716" i="2"/>
  <c r="AN1716" i="2" s="1"/>
  <c r="AF1716" i="2"/>
  <c r="AG1716" i="2"/>
  <c r="K1717" i="2"/>
  <c r="L1717" i="2" s="1"/>
  <c r="W1717" i="2"/>
  <c r="X1717" i="2"/>
  <c r="Y1717" i="2"/>
  <c r="Z1717" i="2"/>
  <c r="AF1717" i="2"/>
  <c r="AG1717" i="2"/>
  <c r="K1718" i="2"/>
  <c r="L1718" i="2" s="1"/>
  <c r="W1718" i="2"/>
  <c r="X1718" i="2"/>
  <c r="Y1718" i="2"/>
  <c r="Z1718" i="2"/>
  <c r="AN1718" i="2" s="1"/>
  <c r="AF1718" i="2"/>
  <c r="AG1718" i="2"/>
  <c r="K1719" i="2"/>
  <c r="L1719" i="2" s="1"/>
  <c r="W1719" i="2"/>
  <c r="X1719" i="2"/>
  <c r="Y1719" i="2"/>
  <c r="Z1719" i="2"/>
  <c r="AF1719" i="2"/>
  <c r="AG1719" i="2"/>
  <c r="K1720" i="2"/>
  <c r="L1720" i="2" s="1"/>
  <c r="W1720" i="2"/>
  <c r="X1720" i="2"/>
  <c r="Y1720" i="2"/>
  <c r="Z1720" i="2"/>
  <c r="AN1720" i="2" s="1"/>
  <c r="AF1720" i="2"/>
  <c r="AG1720" i="2"/>
  <c r="K1721" i="2"/>
  <c r="L1721" i="2" s="1"/>
  <c r="W1721" i="2"/>
  <c r="X1721" i="2"/>
  <c r="Y1721" i="2"/>
  <c r="Z1721" i="2"/>
  <c r="AF1721" i="2"/>
  <c r="AG1721" i="2"/>
  <c r="K1722" i="2"/>
  <c r="L1722" i="2" s="1"/>
  <c r="W1722" i="2"/>
  <c r="X1722" i="2"/>
  <c r="Y1722" i="2"/>
  <c r="Z1722" i="2"/>
  <c r="AF1722" i="2"/>
  <c r="AG1722" i="2"/>
  <c r="K1723" i="2"/>
  <c r="L1723" i="2" s="1"/>
  <c r="W1723" i="2"/>
  <c r="X1723" i="2"/>
  <c r="Y1723" i="2"/>
  <c r="Z1723" i="2"/>
  <c r="AF1723" i="2"/>
  <c r="AG1723" i="2"/>
  <c r="K1724" i="2"/>
  <c r="L1724" i="2" s="1"/>
  <c r="W1724" i="2"/>
  <c r="X1724" i="2"/>
  <c r="Y1724" i="2"/>
  <c r="Z1724" i="2"/>
  <c r="AN1724" i="2" s="1"/>
  <c r="AF1724" i="2"/>
  <c r="AG1724" i="2"/>
  <c r="K1725" i="2"/>
  <c r="L1725" i="2" s="1"/>
  <c r="W1725" i="2"/>
  <c r="X1725" i="2"/>
  <c r="Y1725" i="2"/>
  <c r="Z1725" i="2"/>
  <c r="AN1725" i="2" s="1"/>
  <c r="AF1725" i="2"/>
  <c r="AG1725" i="2"/>
  <c r="K1726" i="2"/>
  <c r="L1726" i="2" s="1"/>
  <c r="W1726" i="2"/>
  <c r="X1726" i="2"/>
  <c r="Y1726" i="2"/>
  <c r="Z1726" i="2"/>
  <c r="AN1726" i="2" s="1"/>
  <c r="AF1726" i="2"/>
  <c r="AG1726" i="2"/>
  <c r="K1727" i="2"/>
  <c r="L1727" i="2" s="1"/>
  <c r="W1727" i="2"/>
  <c r="X1727" i="2"/>
  <c r="Y1727" i="2"/>
  <c r="Z1727" i="2"/>
  <c r="AF1727" i="2"/>
  <c r="AG1727" i="2"/>
  <c r="K1728" i="2"/>
  <c r="L1728" i="2" s="1"/>
  <c r="W1728" i="2"/>
  <c r="X1728" i="2"/>
  <c r="Y1728" i="2"/>
  <c r="Z1728" i="2"/>
  <c r="AN1728" i="2" s="1"/>
  <c r="AF1728" i="2"/>
  <c r="AG1728" i="2"/>
  <c r="K1729" i="2"/>
  <c r="L1729" i="2" s="1"/>
  <c r="W1729" i="2"/>
  <c r="X1729" i="2"/>
  <c r="Y1729" i="2"/>
  <c r="Z1729" i="2"/>
  <c r="AN1729" i="2" s="1"/>
  <c r="AF1729" i="2"/>
  <c r="AG1729" i="2"/>
  <c r="K1730" i="2"/>
  <c r="L1730" i="2" s="1"/>
  <c r="W1730" i="2"/>
  <c r="X1730" i="2"/>
  <c r="Y1730" i="2"/>
  <c r="Z1730" i="2"/>
  <c r="AF1730" i="2"/>
  <c r="AG1730" i="2"/>
  <c r="K1731" i="2"/>
  <c r="L1731" i="2" s="1"/>
  <c r="W1731" i="2"/>
  <c r="X1731" i="2"/>
  <c r="Y1731" i="2"/>
  <c r="Z1731" i="2"/>
  <c r="AF1731" i="2"/>
  <c r="AG1731" i="2"/>
  <c r="K1732" i="2"/>
  <c r="L1732" i="2" s="1"/>
  <c r="W1732" i="2"/>
  <c r="X1732" i="2"/>
  <c r="Y1732" i="2"/>
  <c r="Z1732" i="2"/>
  <c r="AF1732" i="2"/>
  <c r="AG1732" i="2"/>
  <c r="K1733" i="2"/>
  <c r="L1733" i="2" s="1"/>
  <c r="W1733" i="2"/>
  <c r="X1733" i="2"/>
  <c r="Y1733" i="2"/>
  <c r="Z1733" i="2"/>
  <c r="AF1733" i="2"/>
  <c r="AG1733" i="2"/>
  <c r="K1734" i="2"/>
  <c r="L1734" i="2" s="1"/>
  <c r="W1734" i="2"/>
  <c r="X1734" i="2"/>
  <c r="Y1734" i="2"/>
  <c r="Z1734" i="2"/>
  <c r="AN1734" i="2" s="1"/>
  <c r="AF1734" i="2"/>
  <c r="AG1734" i="2"/>
  <c r="K1735" i="2"/>
  <c r="L1735" i="2" s="1"/>
  <c r="W1735" i="2"/>
  <c r="X1735" i="2"/>
  <c r="Y1735" i="2"/>
  <c r="Z1735" i="2"/>
  <c r="AN1735" i="2" s="1"/>
  <c r="AF1735" i="2"/>
  <c r="AG1735" i="2"/>
  <c r="K1736" i="2"/>
  <c r="L1736" i="2" s="1"/>
  <c r="W1736" i="2"/>
  <c r="X1736" i="2"/>
  <c r="Y1736" i="2"/>
  <c r="Z1736" i="2"/>
  <c r="AN1736" i="2" s="1"/>
  <c r="AF1736" i="2"/>
  <c r="AG1736" i="2"/>
  <c r="K1737" i="2"/>
  <c r="L1737" i="2" s="1"/>
  <c r="W1737" i="2"/>
  <c r="X1737" i="2"/>
  <c r="Y1737" i="2"/>
  <c r="Z1737" i="2"/>
  <c r="AF1737" i="2"/>
  <c r="AG1737" i="2"/>
  <c r="K1738" i="2"/>
  <c r="L1738" i="2" s="1"/>
  <c r="W1738" i="2"/>
  <c r="X1738" i="2"/>
  <c r="Y1738" i="2"/>
  <c r="Z1738" i="2"/>
  <c r="AF1738" i="2"/>
  <c r="AG1738" i="2"/>
  <c r="K1739" i="2"/>
  <c r="L1739" i="2" s="1"/>
  <c r="W1739" i="2"/>
  <c r="X1739" i="2"/>
  <c r="Y1739" i="2"/>
  <c r="Z1739" i="2"/>
  <c r="AF1739" i="2"/>
  <c r="AG1739" i="2"/>
  <c r="K1740" i="2"/>
  <c r="L1740" i="2" s="1"/>
  <c r="W1740" i="2"/>
  <c r="X1740" i="2"/>
  <c r="Y1740" i="2"/>
  <c r="Z1740" i="2"/>
  <c r="AF1740" i="2"/>
  <c r="AG1740" i="2"/>
  <c r="K1741" i="2"/>
  <c r="L1741" i="2" s="1"/>
  <c r="W1741" i="2"/>
  <c r="X1741" i="2"/>
  <c r="Y1741" i="2"/>
  <c r="Z1741" i="2"/>
  <c r="AN1741" i="2" s="1"/>
  <c r="AF1741" i="2"/>
  <c r="AG1741" i="2"/>
  <c r="K1742" i="2"/>
  <c r="L1742" i="2" s="1"/>
  <c r="W1742" i="2"/>
  <c r="X1742" i="2"/>
  <c r="Y1742" i="2"/>
  <c r="Z1742" i="2"/>
  <c r="AF1742" i="2"/>
  <c r="AG1742" i="2"/>
  <c r="K1743" i="2"/>
  <c r="L1743" i="2" s="1"/>
  <c r="W1743" i="2"/>
  <c r="X1743" i="2"/>
  <c r="Y1743" i="2"/>
  <c r="Z1743" i="2"/>
  <c r="AN1743" i="2" s="1"/>
  <c r="AF1743" i="2"/>
  <c r="AG1743" i="2"/>
  <c r="K1744" i="2"/>
  <c r="L1744" i="2" s="1"/>
  <c r="W1744" i="2"/>
  <c r="X1744" i="2"/>
  <c r="Y1744" i="2"/>
  <c r="Z1744" i="2"/>
  <c r="AF1744" i="2"/>
  <c r="AG1744" i="2"/>
  <c r="K1745" i="2"/>
  <c r="L1745" i="2" s="1"/>
  <c r="W1745" i="2"/>
  <c r="X1745" i="2"/>
  <c r="Y1745" i="2"/>
  <c r="Z1745" i="2"/>
  <c r="AN1745" i="2" s="1"/>
  <c r="AF1745" i="2"/>
  <c r="AG1745" i="2"/>
  <c r="K1746" i="2"/>
  <c r="L1746" i="2" s="1"/>
  <c r="W1746" i="2"/>
  <c r="X1746" i="2"/>
  <c r="Y1746" i="2"/>
  <c r="Z1746" i="2"/>
  <c r="AF1746" i="2"/>
  <c r="AG1746" i="2"/>
  <c r="K1747" i="2"/>
  <c r="L1747" i="2" s="1"/>
  <c r="W1747" i="2"/>
  <c r="X1747" i="2"/>
  <c r="Y1747" i="2"/>
  <c r="Z1747" i="2"/>
  <c r="AF1747" i="2"/>
  <c r="AG1747" i="2"/>
  <c r="K1748" i="2"/>
  <c r="L1748" i="2" s="1"/>
  <c r="W1748" i="2"/>
  <c r="X1748" i="2"/>
  <c r="Y1748" i="2"/>
  <c r="Z1748" i="2"/>
  <c r="AF1748" i="2"/>
  <c r="AG1748" i="2"/>
  <c r="K1749" i="2"/>
  <c r="L1749" i="2" s="1"/>
  <c r="W1749" i="2"/>
  <c r="X1749" i="2"/>
  <c r="Y1749" i="2"/>
  <c r="Z1749" i="2"/>
  <c r="AN1749" i="2" s="1"/>
  <c r="AF1749" i="2"/>
  <c r="AG1749" i="2"/>
  <c r="K1750" i="2"/>
  <c r="L1750" i="2" s="1"/>
  <c r="W1750" i="2"/>
  <c r="X1750" i="2"/>
  <c r="Y1750" i="2"/>
  <c r="Z1750" i="2"/>
  <c r="AF1750" i="2"/>
  <c r="AG1750" i="2"/>
  <c r="K1751" i="2"/>
  <c r="L1751" i="2" s="1"/>
  <c r="W1751" i="2"/>
  <c r="X1751" i="2"/>
  <c r="Y1751" i="2"/>
  <c r="Z1751" i="2"/>
  <c r="AN1751" i="2" s="1"/>
  <c r="AF1751" i="2"/>
  <c r="AG1751" i="2"/>
  <c r="K1752" i="2"/>
  <c r="L1752" i="2" s="1"/>
  <c r="W1752" i="2"/>
  <c r="X1752" i="2"/>
  <c r="Y1752" i="2"/>
  <c r="Z1752" i="2"/>
  <c r="AF1752" i="2"/>
  <c r="AG1752" i="2"/>
  <c r="K1753" i="2"/>
  <c r="L1753" i="2" s="1"/>
  <c r="W1753" i="2"/>
  <c r="X1753" i="2"/>
  <c r="Y1753" i="2"/>
  <c r="Z1753" i="2"/>
  <c r="AF1753" i="2"/>
  <c r="AG1753" i="2"/>
  <c r="K1754" i="2"/>
  <c r="L1754" i="2" s="1"/>
  <c r="W1754" i="2"/>
  <c r="X1754" i="2"/>
  <c r="Y1754" i="2"/>
  <c r="Z1754" i="2"/>
  <c r="AN1754" i="2" s="1"/>
  <c r="AF1754" i="2"/>
  <c r="AG1754" i="2"/>
  <c r="K1755" i="2"/>
  <c r="L1755" i="2" s="1"/>
  <c r="W1755" i="2"/>
  <c r="X1755" i="2"/>
  <c r="Y1755" i="2"/>
  <c r="Z1755" i="2"/>
  <c r="AF1755" i="2"/>
  <c r="AG1755" i="2"/>
  <c r="K1756" i="2"/>
  <c r="L1756" i="2" s="1"/>
  <c r="W1756" i="2"/>
  <c r="X1756" i="2"/>
  <c r="Y1756" i="2"/>
  <c r="Z1756" i="2"/>
  <c r="AF1756" i="2"/>
  <c r="AG1756" i="2"/>
  <c r="K1757" i="2"/>
  <c r="L1757" i="2" s="1"/>
  <c r="W1757" i="2"/>
  <c r="X1757" i="2"/>
  <c r="Y1757" i="2"/>
  <c r="Z1757" i="2"/>
  <c r="AF1757" i="2"/>
  <c r="AG1757" i="2"/>
  <c r="K1758" i="2"/>
  <c r="L1758" i="2" s="1"/>
  <c r="W1758" i="2"/>
  <c r="X1758" i="2"/>
  <c r="Y1758" i="2"/>
  <c r="Z1758" i="2"/>
  <c r="AN1758" i="2" s="1"/>
  <c r="AF1758" i="2"/>
  <c r="AG1758" i="2"/>
  <c r="K1759" i="2"/>
  <c r="L1759" i="2" s="1"/>
  <c r="W1759" i="2"/>
  <c r="X1759" i="2"/>
  <c r="Y1759" i="2"/>
  <c r="Z1759" i="2"/>
  <c r="AN1759" i="2" s="1"/>
  <c r="AF1759" i="2"/>
  <c r="AG1759" i="2"/>
  <c r="K1760" i="2"/>
  <c r="L1760" i="2" s="1"/>
  <c r="W1760" i="2"/>
  <c r="X1760" i="2"/>
  <c r="Y1760" i="2"/>
  <c r="Z1760" i="2"/>
  <c r="AF1760" i="2"/>
  <c r="AG1760" i="2"/>
  <c r="K1761" i="2"/>
  <c r="L1761" i="2" s="1"/>
  <c r="W1761" i="2"/>
  <c r="X1761" i="2"/>
  <c r="Y1761" i="2"/>
  <c r="Z1761" i="2"/>
  <c r="AN1761" i="2" s="1"/>
  <c r="AF1761" i="2"/>
  <c r="AG1761" i="2"/>
  <c r="K1762" i="2"/>
  <c r="L1762" i="2" s="1"/>
  <c r="W1762" i="2"/>
  <c r="X1762" i="2"/>
  <c r="Y1762" i="2"/>
  <c r="Z1762" i="2"/>
  <c r="AN1762" i="2" s="1"/>
  <c r="AF1762" i="2"/>
  <c r="AG1762" i="2"/>
  <c r="K1763" i="2"/>
  <c r="L1763" i="2" s="1"/>
  <c r="W1763" i="2"/>
  <c r="X1763" i="2"/>
  <c r="Y1763" i="2"/>
  <c r="Z1763" i="2"/>
  <c r="AN1763" i="2" s="1"/>
  <c r="AF1763" i="2"/>
  <c r="AG1763" i="2"/>
  <c r="K1764" i="2"/>
  <c r="L1764" i="2" s="1"/>
  <c r="W1764" i="2"/>
  <c r="X1764" i="2"/>
  <c r="Y1764" i="2"/>
  <c r="Z1764" i="2"/>
  <c r="AF1764" i="2"/>
  <c r="AG1764" i="2"/>
  <c r="K1765" i="2"/>
  <c r="L1765" i="2" s="1"/>
  <c r="W1765" i="2"/>
  <c r="X1765" i="2"/>
  <c r="Y1765" i="2"/>
  <c r="Z1765" i="2"/>
  <c r="AN1765" i="2" s="1"/>
  <c r="AF1765" i="2"/>
  <c r="AG1765" i="2"/>
  <c r="K1766" i="2"/>
  <c r="L1766" i="2" s="1"/>
  <c r="W1766" i="2"/>
  <c r="X1766" i="2"/>
  <c r="Y1766" i="2"/>
  <c r="Z1766" i="2"/>
  <c r="AN1766" i="2" s="1"/>
  <c r="AF1766" i="2"/>
  <c r="AG1766" i="2"/>
  <c r="K1767" i="2"/>
  <c r="L1767" i="2" s="1"/>
  <c r="W1767" i="2"/>
  <c r="X1767" i="2"/>
  <c r="Y1767" i="2"/>
  <c r="Z1767" i="2"/>
  <c r="AN1767" i="2" s="1"/>
  <c r="AF1767" i="2"/>
  <c r="AG1767" i="2"/>
  <c r="K1768" i="2"/>
  <c r="L1768" i="2" s="1"/>
  <c r="W1768" i="2"/>
  <c r="X1768" i="2"/>
  <c r="Y1768" i="2"/>
  <c r="Z1768" i="2"/>
  <c r="AF1768" i="2"/>
  <c r="AG1768" i="2"/>
  <c r="K1769" i="2"/>
  <c r="L1769" i="2" s="1"/>
  <c r="W1769" i="2"/>
  <c r="X1769" i="2"/>
  <c r="Y1769" i="2"/>
  <c r="Z1769" i="2"/>
  <c r="AF1769" i="2"/>
  <c r="AG1769" i="2"/>
  <c r="K1770" i="2"/>
  <c r="L1770" i="2" s="1"/>
  <c r="W1770" i="2"/>
  <c r="X1770" i="2"/>
  <c r="Y1770" i="2"/>
  <c r="Z1770" i="2"/>
  <c r="AN1770" i="2" s="1"/>
  <c r="AF1770" i="2"/>
  <c r="AG1770" i="2"/>
  <c r="K1771" i="2"/>
  <c r="L1771" i="2" s="1"/>
  <c r="W1771" i="2"/>
  <c r="X1771" i="2"/>
  <c r="Y1771" i="2"/>
  <c r="Z1771" i="2"/>
  <c r="AF1771" i="2"/>
  <c r="AG1771" i="2"/>
  <c r="K1772" i="2"/>
  <c r="L1772" i="2" s="1"/>
  <c r="W1772" i="2"/>
  <c r="X1772" i="2"/>
  <c r="Y1772" i="2"/>
  <c r="Z1772" i="2"/>
  <c r="AF1772" i="2"/>
  <c r="AG1772" i="2"/>
  <c r="K1773" i="2"/>
  <c r="L1773" i="2" s="1"/>
  <c r="W1773" i="2"/>
  <c r="X1773" i="2"/>
  <c r="Y1773" i="2"/>
  <c r="Z1773" i="2"/>
  <c r="AN1773" i="2" s="1"/>
  <c r="AF1773" i="2"/>
  <c r="AG1773" i="2"/>
  <c r="K1774" i="2"/>
  <c r="L1774" i="2" s="1"/>
  <c r="W1774" i="2"/>
  <c r="X1774" i="2"/>
  <c r="Y1774" i="2"/>
  <c r="Z1774" i="2"/>
  <c r="AF1774" i="2"/>
  <c r="AG1774" i="2"/>
  <c r="K1775" i="2"/>
  <c r="L1775" i="2" s="1"/>
  <c r="W1775" i="2"/>
  <c r="X1775" i="2"/>
  <c r="Y1775" i="2"/>
  <c r="Z1775" i="2"/>
  <c r="AN1775" i="2" s="1"/>
  <c r="AF1775" i="2"/>
  <c r="AG1775" i="2"/>
  <c r="K1776" i="2"/>
  <c r="L1776" i="2" s="1"/>
  <c r="W1776" i="2"/>
  <c r="X1776" i="2"/>
  <c r="Y1776" i="2"/>
  <c r="Z1776" i="2"/>
  <c r="AN1776" i="2" s="1"/>
  <c r="AF1776" i="2"/>
  <c r="AG1776" i="2"/>
  <c r="K1777" i="2"/>
  <c r="L1777" i="2" s="1"/>
  <c r="W1777" i="2"/>
  <c r="X1777" i="2"/>
  <c r="Y1777" i="2"/>
  <c r="Z1777" i="2"/>
  <c r="AN1777" i="2" s="1"/>
  <c r="AF1777" i="2"/>
  <c r="AG1777" i="2"/>
  <c r="K1778" i="2"/>
  <c r="L1778" i="2" s="1"/>
  <c r="W1778" i="2"/>
  <c r="X1778" i="2"/>
  <c r="Y1778" i="2"/>
  <c r="Z1778" i="2"/>
  <c r="AN1778" i="2" s="1"/>
  <c r="AF1778" i="2"/>
  <c r="AG1778" i="2"/>
  <c r="K1779" i="2"/>
  <c r="L1779" i="2" s="1"/>
  <c r="W1779" i="2"/>
  <c r="X1779" i="2"/>
  <c r="Y1779" i="2"/>
  <c r="Z1779" i="2"/>
  <c r="AF1779" i="2"/>
  <c r="AG1779" i="2"/>
  <c r="K1780" i="2"/>
  <c r="L1780" i="2" s="1"/>
  <c r="W1780" i="2"/>
  <c r="X1780" i="2"/>
  <c r="Y1780" i="2"/>
  <c r="Z1780" i="2"/>
  <c r="AF1780" i="2"/>
  <c r="AG1780" i="2"/>
  <c r="K1781" i="2"/>
  <c r="L1781" i="2" s="1"/>
  <c r="W1781" i="2"/>
  <c r="X1781" i="2"/>
  <c r="Y1781" i="2"/>
  <c r="Z1781" i="2"/>
  <c r="AF1781" i="2"/>
  <c r="AG1781" i="2"/>
  <c r="K1782" i="2"/>
  <c r="L1782" i="2" s="1"/>
  <c r="W1782" i="2"/>
  <c r="X1782" i="2"/>
  <c r="Y1782" i="2"/>
  <c r="Z1782" i="2"/>
  <c r="AF1782" i="2"/>
  <c r="AG1782" i="2"/>
  <c r="K1783" i="2"/>
  <c r="L1783" i="2" s="1"/>
  <c r="W1783" i="2"/>
  <c r="X1783" i="2"/>
  <c r="Y1783" i="2"/>
  <c r="Z1783" i="2"/>
  <c r="AN1783" i="2" s="1"/>
  <c r="AF1783" i="2"/>
  <c r="AG1783" i="2"/>
  <c r="K1784" i="2"/>
  <c r="L1784" i="2" s="1"/>
  <c r="W1784" i="2"/>
  <c r="X1784" i="2"/>
  <c r="Y1784" i="2"/>
  <c r="Z1784" i="2"/>
  <c r="AN1784" i="2" s="1"/>
  <c r="AF1784" i="2"/>
  <c r="AG1784" i="2"/>
  <c r="K1785" i="2"/>
  <c r="L1785" i="2" s="1"/>
  <c r="W1785" i="2"/>
  <c r="X1785" i="2"/>
  <c r="Y1785" i="2"/>
  <c r="Z1785" i="2"/>
  <c r="AF1785" i="2"/>
  <c r="AG1785" i="2"/>
  <c r="K1786" i="2"/>
  <c r="L1786" i="2" s="1"/>
  <c r="W1786" i="2"/>
  <c r="X1786" i="2"/>
  <c r="Y1786" i="2"/>
  <c r="Z1786" i="2"/>
  <c r="AF1786" i="2"/>
  <c r="AG1786" i="2"/>
  <c r="K1787" i="2"/>
  <c r="L1787" i="2" s="1"/>
  <c r="W1787" i="2"/>
  <c r="X1787" i="2"/>
  <c r="Y1787" i="2"/>
  <c r="Z1787" i="2"/>
  <c r="AF1787" i="2"/>
  <c r="AG1787" i="2"/>
  <c r="K1788" i="2"/>
  <c r="L1788" i="2" s="1"/>
  <c r="W1788" i="2"/>
  <c r="X1788" i="2"/>
  <c r="Y1788" i="2"/>
  <c r="Z1788" i="2"/>
  <c r="AF1788" i="2"/>
  <c r="AG1788" i="2"/>
  <c r="K1789" i="2"/>
  <c r="L1789" i="2" s="1"/>
  <c r="W1789" i="2"/>
  <c r="X1789" i="2"/>
  <c r="Y1789" i="2"/>
  <c r="Z1789" i="2"/>
  <c r="AF1789" i="2"/>
  <c r="AG1789" i="2"/>
  <c r="K1790" i="2"/>
  <c r="L1790" i="2" s="1"/>
  <c r="W1790" i="2"/>
  <c r="X1790" i="2"/>
  <c r="Y1790" i="2"/>
  <c r="Z1790" i="2"/>
  <c r="AN1790" i="2" s="1"/>
  <c r="AF1790" i="2"/>
  <c r="AG1790" i="2"/>
  <c r="K1791" i="2"/>
  <c r="L1791" i="2" s="1"/>
  <c r="W1791" i="2"/>
  <c r="X1791" i="2"/>
  <c r="Y1791" i="2"/>
  <c r="Z1791" i="2"/>
  <c r="AN1791" i="2" s="1"/>
  <c r="AF1791" i="2"/>
  <c r="AG1791" i="2"/>
  <c r="K1792" i="2"/>
  <c r="L1792" i="2" s="1"/>
  <c r="W1792" i="2"/>
  <c r="X1792" i="2"/>
  <c r="Y1792" i="2"/>
  <c r="Z1792" i="2"/>
  <c r="AF1792" i="2"/>
  <c r="AG1792" i="2"/>
  <c r="K1793" i="2"/>
  <c r="L1793" i="2" s="1"/>
  <c r="W1793" i="2"/>
  <c r="X1793" i="2"/>
  <c r="Y1793" i="2"/>
  <c r="Z1793" i="2"/>
  <c r="AN1793" i="2" s="1"/>
  <c r="AF1793" i="2"/>
  <c r="AG1793" i="2"/>
  <c r="K1794" i="2"/>
  <c r="L1794" i="2" s="1"/>
  <c r="W1794" i="2"/>
  <c r="X1794" i="2"/>
  <c r="Y1794" i="2"/>
  <c r="Z1794" i="2"/>
  <c r="AF1794" i="2"/>
  <c r="AG1794" i="2"/>
  <c r="K1795" i="2"/>
  <c r="L1795" i="2" s="1"/>
  <c r="W1795" i="2"/>
  <c r="X1795" i="2"/>
  <c r="Y1795" i="2"/>
  <c r="Z1795" i="2"/>
  <c r="AN1795" i="2" s="1"/>
  <c r="AF1795" i="2"/>
  <c r="AG1795" i="2"/>
  <c r="K1796" i="2"/>
  <c r="L1796" i="2" s="1"/>
  <c r="W1796" i="2"/>
  <c r="X1796" i="2"/>
  <c r="Y1796" i="2"/>
  <c r="Z1796" i="2"/>
  <c r="AF1796" i="2"/>
  <c r="AG1796" i="2"/>
  <c r="K1797" i="2"/>
  <c r="L1797" i="2" s="1"/>
  <c r="W1797" i="2"/>
  <c r="X1797" i="2"/>
  <c r="Y1797" i="2"/>
  <c r="Z1797" i="2"/>
  <c r="AN1797" i="2" s="1"/>
  <c r="AF1797" i="2"/>
  <c r="AG1797" i="2"/>
  <c r="K1798" i="2"/>
  <c r="L1798" i="2" s="1"/>
  <c r="W1798" i="2"/>
  <c r="X1798" i="2"/>
  <c r="Y1798" i="2"/>
  <c r="Z1798" i="2"/>
  <c r="AN1798" i="2" s="1"/>
  <c r="AF1798" i="2"/>
  <c r="AG1798" i="2"/>
  <c r="K1799" i="2"/>
  <c r="L1799" i="2" s="1"/>
  <c r="W1799" i="2"/>
  <c r="X1799" i="2"/>
  <c r="Y1799" i="2"/>
  <c r="Z1799" i="2"/>
  <c r="AN1799" i="2" s="1"/>
  <c r="AF1799" i="2"/>
  <c r="AG1799" i="2"/>
  <c r="K1800" i="2"/>
  <c r="L1800" i="2" s="1"/>
  <c r="W1800" i="2"/>
  <c r="X1800" i="2"/>
  <c r="Y1800" i="2"/>
  <c r="Z1800" i="2"/>
  <c r="AF1800" i="2"/>
  <c r="AG1800" i="2"/>
  <c r="K1801" i="2"/>
  <c r="L1801" i="2" s="1"/>
  <c r="W1801" i="2"/>
  <c r="X1801" i="2"/>
  <c r="Y1801" i="2"/>
  <c r="Z1801" i="2"/>
  <c r="AF1801" i="2"/>
  <c r="AG1801" i="2"/>
  <c r="K1802" i="2"/>
  <c r="L1802" i="2" s="1"/>
  <c r="W1802" i="2"/>
  <c r="X1802" i="2"/>
  <c r="Y1802" i="2"/>
  <c r="Z1802" i="2"/>
  <c r="AF1802" i="2"/>
  <c r="AG1802" i="2"/>
  <c r="K1803" i="2"/>
  <c r="L1803" i="2" s="1"/>
  <c r="W1803" i="2"/>
  <c r="X1803" i="2"/>
  <c r="Y1803" i="2"/>
  <c r="Z1803" i="2"/>
  <c r="AN1803" i="2" s="1"/>
  <c r="AF1803" i="2"/>
  <c r="AG1803" i="2"/>
  <c r="K1804" i="2"/>
  <c r="L1804" i="2" s="1"/>
  <c r="W1804" i="2"/>
  <c r="X1804" i="2"/>
  <c r="Y1804" i="2"/>
  <c r="Z1804" i="2"/>
  <c r="AF1804" i="2"/>
  <c r="AG1804" i="2"/>
  <c r="K1805" i="2"/>
  <c r="L1805" i="2" s="1"/>
  <c r="W1805" i="2"/>
  <c r="X1805" i="2"/>
  <c r="Y1805" i="2"/>
  <c r="Z1805" i="2"/>
  <c r="AN1805" i="2" s="1"/>
  <c r="AF1805" i="2"/>
  <c r="AG1805" i="2"/>
  <c r="K1806" i="2"/>
  <c r="L1806" i="2" s="1"/>
  <c r="W1806" i="2"/>
  <c r="X1806" i="2"/>
  <c r="Y1806" i="2"/>
  <c r="Z1806" i="2"/>
  <c r="AF1806" i="2"/>
  <c r="AG1806" i="2"/>
  <c r="K1807" i="2"/>
  <c r="L1807" i="2" s="1"/>
  <c r="W1807" i="2"/>
  <c r="X1807" i="2"/>
  <c r="Y1807" i="2"/>
  <c r="Z1807" i="2"/>
  <c r="AN1807" i="2" s="1"/>
  <c r="AF1807" i="2"/>
  <c r="AG1807" i="2"/>
  <c r="K1808" i="2"/>
  <c r="L1808" i="2" s="1"/>
  <c r="W1808" i="2"/>
  <c r="X1808" i="2"/>
  <c r="Y1808" i="2"/>
  <c r="Z1808" i="2"/>
  <c r="AF1808" i="2"/>
  <c r="AG1808" i="2"/>
  <c r="K1809" i="2"/>
  <c r="L1809" i="2" s="1"/>
  <c r="W1809" i="2"/>
  <c r="X1809" i="2"/>
  <c r="Y1809" i="2"/>
  <c r="Z1809" i="2"/>
  <c r="AF1809" i="2"/>
  <c r="AG1809" i="2"/>
  <c r="K1810" i="2"/>
  <c r="L1810" i="2" s="1"/>
  <c r="W1810" i="2"/>
  <c r="X1810" i="2"/>
  <c r="Y1810" i="2"/>
  <c r="Z1810" i="2"/>
  <c r="AF1810" i="2"/>
  <c r="AG1810" i="2"/>
  <c r="K1811" i="2"/>
  <c r="L1811" i="2" s="1"/>
  <c r="W1811" i="2"/>
  <c r="X1811" i="2"/>
  <c r="Y1811" i="2"/>
  <c r="Z1811" i="2"/>
  <c r="AN1811" i="2" s="1"/>
  <c r="AF1811" i="2"/>
  <c r="AG1811" i="2"/>
  <c r="K1812" i="2"/>
  <c r="L1812" i="2" s="1"/>
  <c r="W1812" i="2"/>
  <c r="X1812" i="2"/>
  <c r="Y1812" i="2"/>
  <c r="Z1812" i="2"/>
  <c r="AF1812" i="2"/>
  <c r="AG1812" i="2"/>
  <c r="K1813" i="2"/>
  <c r="L1813" i="2" s="1"/>
  <c r="W1813" i="2"/>
  <c r="X1813" i="2"/>
  <c r="Y1813" i="2"/>
  <c r="Z1813" i="2"/>
  <c r="AN1813" i="2" s="1"/>
  <c r="AF1813" i="2"/>
  <c r="AG1813" i="2"/>
  <c r="K1814" i="2"/>
  <c r="L1814" i="2" s="1"/>
  <c r="W1814" i="2"/>
  <c r="X1814" i="2"/>
  <c r="Y1814" i="2"/>
  <c r="Z1814" i="2"/>
  <c r="AF1814" i="2"/>
  <c r="AG1814" i="2"/>
  <c r="K1815" i="2"/>
  <c r="L1815" i="2" s="1"/>
  <c r="W1815" i="2"/>
  <c r="X1815" i="2"/>
  <c r="Y1815" i="2"/>
  <c r="Z1815" i="2"/>
  <c r="AN1815" i="2" s="1"/>
  <c r="AF1815" i="2"/>
  <c r="AG1815" i="2"/>
  <c r="K1816" i="2"/>
  <c r="L1816" i="2" s="1"/>
  <c r="W1816" i="2"/>
  <c r="X1816" i="2"/>
  <c r="Y1816" i="2"/>
  <c r="Z1816" i="2"/>
  <c r="AN1816" i="2" s="1"/>
  <c r="AF1816" i="2"/>
  <c r="AG1816" i="2"/>
  <c r="K1817" i="2"/>
  <c r="L1817" i="2" s="1"/>
  <c r="W1817" i="2"/>
  <c r="X1817" i="2"/>
  <c r="Y1817" i="2"/>
  <c r="Z1817" i="2"/>
  <c r="AF1817" i="2"/>
  <c r="AG1817" i="2"/>
  <c r="K1818" i="2"/>
  <c r="L1818" i="2" s="1"/>
  <c r="W1818" i="2"/>
  <c r="X1818" i="2"/>
  <c r="Y1818" i="2"/>
  <c r="Z1818" i="2"/>
  <c r="AF1818" i="2"/>
  <c r="AG1818" i="2"/>
  <c r="K1819" i="2"/>
  <c r="L1819" i="2" s="1"/>
  <c r="W1819" i="2"/>
  <c r="X1819" i="2"/>
  <c r="Y1819" i="2"/>
  <c r="Z1819" i="2"/>
  <c r="AN1819" i="2" s="1"/>
  <c r="AF1819" i="2"/>
  <c r="AG1819" i="2"/>
  <c r="K1820" i="2"/>
  <c r="L1820" i="2" s="1"/>
  <c r="W1820" i="2"/>
  <c r="X1820" i="2"/>
  <c r="Y1820" i="2"/>
  <c r="Z1820" i="2"/>
  <c r="AF1820" i="2"/>
  <c r="AG1820" i="2"/>
  <c r="K1821" i="2"/>
  <c r="L1821" i="2" s="1"/>
  <c r="W1821" i="2"/>
  <c r="X1821" i="2"/>
  <c r="Y1821" i="2"/>
  <c r="Z1821" i="2"/>
  <c r="AN1821" i="2" s="1"/>
  <c r="AF1821" i="2"/>
  <c r="AG1821" i="2"/>
  <c r="K1822" i="2"/>
  <c r="L1822" i="2" s="1"/>
  <c r="W1822" i="2"/>
  <c r="X1822" i="2"/>
  <c r="Y1822" i="2"/>
  <c r="Z1822" i="2"/>
  <c r="AF1822" i="2"/>
  <c r="AG1822" i="2"/>
  <c r="K1823" i="2"/>
  <c r="L1823" i="2" s="1"/>
  <c r="W1823" i="2"/>
  <c r="X1823" i="2"/>
  <c r="Y1823" i="2"/>
  <c r="Z1823" i="2"/>
  <c r="AN1823" i="2" s="1"/>
  <c r="AF1823" i="2"/>
  <c r="AG1823" i="2"/>
  <c r="K1824" i="2"/>
  <c r="L1824" i="2" s="1"/>
  <c r="W1824" i="2"/>
  <c r="X1824" i="2"/>
  <c r="Y1824" i="2"/>
  <c r="Z1824" i="2"/>
  <c r="AF1824" i="2"/>
  <c r="AG1824" i="2"/>
  <c r="K1825" i="2"/>
  <c r="L1825" i="2" s="1"/>
  <c r="W1825" i="2"/>
  <c r="X1825" i="2"/>
  <c r="Y1825" i="2"/>
  <c r="Z1825" i="2"/>
  <c r="AF1825" i="2"/>
  <c r="AG1825" i="2"/>
  <c r="K1826" i="2"/>
  <c r="L1826" i="2" s="1"/>
  <c r="W1826" i="2"/>
  <c r="X1826" i="2"/>
  <c r="Y1826" i="2"/>
  <c r="Z1826" i="2"/>
  <c r="AF1826" i="2"/>
  <c r="AG1826" i="2"/>
  <c r="K1827" i="2"/>
  <c r="L1827" i="2" s="1"/>
  <c r="W1827" i="2"/>
  <c r="X1827" i="2"/>
  <c r="Y1827" i="2"/>
  <c r="Z1827" i="2"/>
  <c r="AF1827" i="2"/>
  <c r="AG1827" i="2"/>
  <c r="K1828" i="2"/>
  <c r="L1828" i="2" s="1"/>
  <c r="W1828" i="2"/>
  <c r="X1828" i="2"/>
  <c r="Y1828" i="2"/>
  <c r="Z1828" i="2"/>
  <c r="AF1828" i="2"/>
  <c r="AG1828" i="2"/>
  <c r="K1829" i="2"/>
  <c r="L1829" i="2" s="1"/>
  <c r="W1829" i="2"/>
  <c r="X1829" i="2"/>
  <c r="Y1829" i="2"/>
  <c r="Z1829" i="2"/>
  <c r="AN1829" i="2" s="1"/>
  <c r="AF1829" i="2"/>
  <c r="AG1829" i="2"/>
  <c r="K1830" i="2"/>
  <c r="L1830" i="2" s="1"/>
  <c r="W1830" i="2"/>
  <c r="X1830" i="2"/>
  <c r="Y1830" i="2"/>
  <c r="Z1830" i="2"/>
  <c r="AF1830" i="2"/>
  <c r="AG1830" i="2"/>
  <c r="K1831" i="2"/>
  <c r="L1831" i="2" s="1"/>
  <c r="W1831" i="2"/>
  <c r="X1831" i="2"/>
  <c r="Y1831" i="2"/>
  <c r="Z1831" i="2"/>
  <c r="AN1831" i="2" s="1"/>
  <c r="AF1831" i="2"/>
  <c r="AG1831" i="2"/>
  <c r="K1832" i="2"/>
  <c r="L1832" i="2" s="1"/>
  <c r="W1832" i="2"/>
  <c r="X1832" i="2"/>
  <c r="Y1832" i="2"/>
  <c r="Z1832" i="2"/>
  <c r="AN1832" i="2" s="1"/>
  <c r="AF1832" i="2"/>
  <c r="AG1832" i="2"/>
  <c r="K1833" i="2"/>
  <c r="L1833" i="2" s="1"/>
  <c r="W1833" i="2"/>
  <c r="X1833" i="2"/>
  <c r="Y1833" i="2"/>
  <c r="Z1833" i="2"/>
  <c r="AN1833" i="2" s="1"/>
  <c r="AF1833" i="2"/>
  <c r="AG1833" i="2"/>
  <c r="K1834" i="2"/>
  <c r="L1834" i="2" s="1"/>
  <c r="W1834" i="2"/>
  <c r="X1834" i="2"/>
  <c r="Y1834" i="2"/>
  <c r="Z1834" i="2"/>
  <c r="AF1834" i="2"/>
  <c r="AG1834" i="2"/>
  <c r="K1835" i="2"/>
  <c r="L1835" i="2" s="1"/>
  <c r="W1835" i="2"/>
  <c r="X1835" i="2"/>
  <c r="Y1835" i="2"/>
  <c r="Z1835" i="2"/>
  <c r="AN1835" i="2" s="1"/>
  <c r="AF1835" i="2"/>
  <c r="AG1835" i="2"/>
  <c r="K1836" i="2"/>
  <c r="L1836" i="2" s="1"/>
  <c r="W1836" i="2"/>
  <c r="X1836" i="2"/>
  <c r="Y1836" i="2"/>
  <c r="Z1836" i="2"/>
  <c r="AF1836" i="2"/>
  <c r="AG1836" i="2"/>
  <c r="K1837" i="2"/>
  <c r="L1837" i="2" s="1"/>
  <c r="W1837" i="2"/>
  <c r="X1837" i="2"/>
  <c r="Y1837" i="2"/>
  <c r="Z1837" i="2"/>
  <c r="AN1837" i="2" s="1"/>
  <c r="AF1837" i="2"/>
  <c r="AG1837" i="2"/>
  <c r="K1838" i="2"/>
  <c r="L1838" i="2" s="1"/>
  <c r="W1838" i="2"/>
  <c r="X1838" i="2"/>
  <c r="Y1838" i="2"/>
  <c r="Z1838" i="2"/>
  <c r="AF1838" i="2"/>
  <c r="AG1838" i="2"/>
  <c r="K1839" i="2"/>
  <c r="L1839" i="2" s="1"/>
  <c r="W1839" i="2"/>
  <c r="X1839" i="2"/>
  <c r="Y1839" i="2"/>
  <c r="Z1839" i="2"/>
  <c r="AN1839" i="2" s="1"/>
  <c r="AF1839" i="2"/>
  <c r="AG1839" i="2"/>
  <c r="K1840" i="2"/>
  <c r="L1840" i="2" s="1"/>
  <c r="W1840" i="2"/>
  <c r="X1840" i="2"/>
  <c r="Y1840" i="2"/>
  <c r="Z1840" i="2"/>
  <c r="AF1840" i="2"/>
  <c r="AG1840" i="2"/>
  <c r="K1841" i="2"/>
  <c r="L1841" i="2" s="1"/>
  <c r="W1841" i="2"/>
  <c r="X1841" i="2"/>
  <c r="Y1841" i="2"/>
  <c r="Z1841" i="2"/>
  <c r="AF1841" i="2"/>
  <c r="AG1841" i="2"/>
  <c r="K1842" i="2"/>
  <c r="L1842" i="2" s="1"/>
  <c r="W1842" i="2"/>
  <c r="X1842" i="2"/>
  <c r="Y1842" i="2"/>
  <c r="Z1842" i="2"/>
  <c r="AN1842" i="2" s="1"/>
  <c r="AF1842" i="2"/>
  <c r="AG1842" i="2"/>
  <c r="K1843" i="2"/>
  <c r="L1843" i="2" s="1"/>
  <c r="W1843" i="2"/>
  <c r="X1843" i="2"/>
  <c r="Y1843" i="2"/>
  <c r="Z1843" i="2"/>
  <c r="AN1843" i="2" s="1"/>
  <c r="AF1843" i="2"/>
  <c r="AG1843" i="2"/>
  <c r="K1844" i="2"/>
  <c r="L1844" i="2" s="1"/>
  <c r="W1844" i="2"/>
  <c r="X1844" i="2"/>
  <c r="Y1844" i="2"/>
  <c r="Z1844" i="2"/>
  <c r="AF1844" i="2"/>
  <c r="AG1844" i="2"/>
  <c r="K1845" i="2"/>
  <c r="L1845" i="2" s="1"/>
  <c r="W1845" i="2"/>
  <c r="X1845" i="2"/>
  <c r="Y1845" i="2"/>
  <c r="Z1845" i="2"/>
  <c r="AF1845" i="2"/>
  <c r="AG1845" i="2"/>
  <c r="K1846" i="2"/>
  <c r="L1846" i="2" s="1"/>
  <c r="W1846" i="2"/>
  <c r="X1846" i="2"/>
  <c r="Y1846" i="2"/>
  <c r="Z1846" i="2"/>
  <c r="AF1846" i="2"/>
  <c r="AG1846" i="2"/>
  <c r="K1847" i="2"/>
  <c r="L1847" i="2" s="1"/>
  <c r="W1847" i="2"/>
  <c r="X1847" i="2"/>
  <c r="Y1847" i="2"/>
  <c r="Z1847" i="2"/>
  <c r="AF1847" i="2"/>
  <c r="AG1847" i="2"/>
  <c r="K1848" i="2"/>
  <c r="L1848" i="2" s="1"/>
  <c r="W1848" i="2"/>
  <c r="X1848" i="2"/>
  <c r="Y1848" i="2"/>
  <c r="Z1848" i="2"/>
  <c r="AN1848" i="2" s="1"/>
  <c r="AF1848" i="2"/>
  <c r="AG1848" i="2"/>
  <c r="K1849" i="2"/>
  <c r="L1849" i="2" s="1"/>
  <c r="W1849" i="2"/>
  <c r="X1849" i="2"/>
  <c r="Y1849" i="2"/>
  <c r="Z1849" i="2"/>
  <c r="AF1849" i="2"/>
  <c r="AG1849" i="2"/>
  <c r="K1850" i="2"/>
  <c r="L1850" i="2" s="1"/>
  <c r="W1850" i="2"/>
  <c r="X1850" i="2"/>
  <c r="Y1850" i="2"/>
  <c r="Z1850" i="2"/>
  <c r="AN1850" i="2" s="1"/>
  <c r="AF1850" i="2"/>
  <c r="AG1850" i="2"/>
  <c r="K1851" i="2"/>
  <c r="L1851" i="2" s="1"/>
  <c r="W1851" i="2"/>
  <c r="X1851" i="2"/>
  <c r="Y1851" i="2"/>
  <c r="Z1851" i="2"/>
  <c r="AF1851" i="2"/>
  <c r="AG1851" i="2"/>
  <c r="K1852" i="2"/>
  <c r="L1852" i="2" s="1"/>
  <c r="W1852" i="2"/>
  <c r="X1852" i="2"/>
  <c r="Y1852" i="2"/>
  <c r="Z1852" i="2"/>
  <c r="AF1852" i="2"/>
  <c r="AG1852" i="2"/>
  <c r="K1853" i="2"/>
  <c r="L1853" i="2" s="1"/>
  <c r="W1853" i="2"/>
  <c r="X1853" i="2"/>
  <c r="Y1853" i="2"/>
  <c r="Z1853" i="2"/>
  <c r="AF1853" i="2"/>
  <c r="AG1853" i="2"/>
  <c r="K1854" i="2"/>
  <c r="L1854" i="2" s="1"/>
  <c r="W1854" i="2"/>
  <c r="X1854" i="2"/>
  <c r="Y1854" i="2"/>
  <c r="Z1854" i="2"/>
  <c r="AN1854" i="2" s="1"/>
  <c r="AF1854" i="2"/>
  <c r="AG1854" i="2"/>
  <c r="K1855" i="2"/>
  <c r="L1855" i="2" s="1"/>
  <c r="W1855" i="2"/>
  <c r="X1855" i="2"/>
  <c r="Y1855" i="2"/>
  <c r="Z1855" i="2"/>
  <c r="AN1855" i="2" s="1"/>
  <c r="AF1855" i="2"/>
  <c r="AG1855" i="2"/>
  <c r="K1856" i="2"/>
  <c r="L1856" i="2" s="1"/>
  <c r="W1856" i="2"/>
  <c r="X1856" i="2"/>
  <c r="Y1856" i="2"/>
  <c r="Z1856" i="2"/>
  <c r="AF1856" i="2"/>
  <c r="AG1856" i="2"/>
  <c r="K1857" i="2"/>
  <c r="L1857" i="2" s="1"/>
  <c r="W1857" i="2"/>
  <c r="X1857" i="2"/>
  <c r="Y1857" i="2"/>
  <c r="Z1857" i="2"/>
  <c r="AF1857" i="2"/>
  <c r="AG1857" i="2"/>
  <c r="K1858" i="2"/>
  <c r="L1858" i="2" s="1"/>
  <c r="W1858" i="2"/>
  <c r="X1858" i="2"/>
  <c r="Y1858" i="2"/>
  <c r="Z1858" i="2"/>
  <c r="AN1858" i="2" s="1"/>
  <c r="AF1858" i="2"/>
  <c r="AG1858" i="2"/>
  <c r="K1859" i="2"/>
  <c r="L1859" i="2" s="1"/>
  <c r="W1859" i="2"/>
  <c r="X1859" i="2"/>
  <c r="Y1859" i="2"/>
  <c r="Z1859" i="2"/>
  <c r="AN1859" i="2" s="1"/>
  <c r="AF1859" i="2"/>
  <c r="AG1859" i="2"/>
  <c r="K1860" i="2"/>
  <c r="L1860" i="2" s="1"/>
  <c r="W1860" i="2"/>
  <c r="X1860" i="2"/>
  <c r="Y1860" i="2"/>
  <c r="Z1860" i="2"/>
  <c r="AF1860" i="2"/>
  <c r="AG1860" i="2"/>
  <c r="K1861" i="2"/>
  <c r="L1861" i="2" s="1"/>
  <c r="W1861" i="2"/>
  <c r="X1861" i="2"/>
  <c r="Y1861" i="2"/>
  <c r="Z1861" i="2"/>
  <c r="AF1861" i="2"/>
  <c r="AG1861" i="2"/>
  <c r="K1862" i="2"/>
  <c r="L1862" i="2" s="1"/>
  <c r="W1862" i="2"/>
  <c r="X1862" i="2"/>
  <c r="Y1862" i="2"/>
  <c r="Z1862" i="2"/>
  <c r="AF1862" i="2"/>
  <c r="AG1862" i="2"/>
  <c r="K1863" i="2"/>
  <c r="L1863" i="2" s="1"/>
  <c r="W1863" i="2"/>
  <c r="X1863" i="2"/>
  <c r="Y1863" i="2"/>
  <c r="Z1863" i="2"/>
  <c r="AF1863" i="2"/>
  <c r="AG1863" i="2"/>
  <c r="K1864" i="2"/>
  <c r="L1864" i="2" s="1"/>
  <c r="W1864" i="2"/>
  <c r="X1864" i="2"/>
  <c r="Y1864" i="2"/>
  <c r="Z1864" i="2"/>
  <c r="AN1864" i="2" s="1"/>
  <c r="AF1864" i="2"/>
  <c r="AG1864" i="2"/>
  <c r="K1865" i="2"/>
  <c r="L1865" i="2" s="1"/>
  <c r="W1865" i="2"/>
  <c r="X1865" i="2"/>
  <c r="Y1865" i="2"/>
  <c r="Z1865" i="2"/>
  <c r="AF1865" i="2"/>
  <c r="AG1865" i="2"/>
  <c r="K1866" i="2"/>
  <c r="L1866" i="2" s="1"/>
  <c r="W1866" i="2"/>
  <c r="X1866" i="2"/>
  <c r="Y1866" i="2"/>
  <c r="Z1866" i="2"/>
  <c r="AF1866" i="2"/>
  <c r="AG1866" i="2"/>
  <c r="K1867" i="2"/>
  <c r="L1867" i="2" s="1"/>
  <c r="W1867" i="2"/>
  <c r="X1867" i="2"/>
  <c r="Y1867" i="2"/>
  <c r="Z1867" i="2"/>
  <c r="AF1867" i="2"/>
  <c r="AG1867" i="2"/>
  <c r="K1868" i="2"/>
  <c r="L1868" i="2" s="1"/>
  <c r="W1868" i="2"/>
  <c r="X1868" i="2"/>
  <c r="Y1868" i="2"/>
  <c r="Z1868" i="2"/>
  <c r="AF1868" i="2"/>
  <c r="AG1868" i="2"/>
  <c r="K1869" i="2"/>
  <c r="L1869" i="2" s="1"/>
  <c r="W1869" i="2"/>
  <c r="X1869" i="2"/>
  <c r="Y1869" i="2"/>
  <c r="Z1869" i="2"/>
  <c r="AF1869" i="2"/>
  <c r="AG1869" i="2"/>
  <c r="K1870" i="2"/>
  <c r="L1870" i="2" s="1"/>
  <c r="W1870" i="2"/>
  <c r="X1870" i="2"/>
  <c r="Y1870" i="2"/>
  <c r="Z1870" i="2"/>
  <c r="AN1870" i="2" s="1"/>
  <c r="AF1870" i="2"/>
  <c r="AG1870" i="2"/>
  <c r="K1871" i="2"/>
  <c r="L1871" i="2" s="1"/>
  <c r="W1871" i="2"/>
  <c r="X1871" i="2"/>
  <c r="Y1871" i="2"/>
  <c r="Z1871" i="2"/>
  <c r="AF1871" i="2"/>
  <c r="AG1871" i="2"/>
  <c r="K1872" i="2"/>
  <c r="L1872" i="2" s="1"/>
  <c r="W1872" i="2"/>
  <c r="X1872" i="2"/>
  <c r="Y1872" i="2"/>
  <c r="Z1872" i="2"/>
  <c r="AN1872" i="2" s="1"/>
  <c r="AF1872" i="2"/>
  <c r="AG1872" i="2"/>
  <c r="K1873" i="2"/>
  <c r="L1873" i="2" s="1"/>
  <c r="W1873" i="2"/>
  <c r="X1873" i="2"/>
  <c r="Y1873" i="2"/>
  <c r="Z1873" i="2"/>
  <c r="AF1873" i="2"/>
  <c r="AG1873" i="2"/>
  <c r="K1874" i="2"/>
  <c r="L1874" i="2" s="1"/>
  <c r="W1874" i="2"/>
  <c r="X1874" i="2"/>
  <c r="Y1874" i="2"/>
  <c r="Z1874" i="2"/>
  <c r="AF1874" i="2"/>
  <c r="AG1874" i="2"/>
  <c r="K1875" i="2"/>
  <c r="L1875" i="2" s="1"/>
  <c r="W1875" i="2"/>
  <c r="X1875" i="2"/>
  <c r="Y1875" i="2"/>
  <c r="Z1875" i="2"/>
  <c r="AF1875" i="2"/>
  <c r="AG1875" i="2"/>
  <c r="K1876" i="2"/>
  <c r="L1876" i="2" s="1"/>
  <c r="W1876" i="2"/>
  <c r="X1876" i="2"/>
  <c r="Y1876" i="2"/>
  <c r="Z1876" i="2"/>
  <c r="AF1876" i="2"/>
  <c r="AG1876" i="2"/>
  <c r="K1877" i="2"/>
  <c r="L1877" i="2" s="1"/>
  <c r="W1877" i="2"/>
  <c r="X1877" i="2"/>
  <c r="Y1877" i="2"/>
  <c r="Z1877" i="2"/>
  <c r="AF1877" i="2"/>
  <c r="AG1877" i="2"/>
  <c r="K1878" i="2"/>
  <c r="L1878" i="2" s="1"/>
  <c r="W1878" i="2"/>
  <c r="X1878" i="2"/>
  <c r="Y1878" i="2"/>
  <c r="Z1878" i="2"/>
  <c r="AF1878" i="2"/>
  <c r="AG1878" i="2"/>
  <c r="K1879" i="2"/>
  <c r="L1879" i="2" s="1"/>
  <c r="W1879" i="2"/>
  <c r="X1879" i="2"/>
  <c r="Y1879" i="2"/>
  <c r="Z1879" i="2"/>
  <c r="AF1879" i="2"/>
  <c r="AG1879" i="2"/>
  <c r="K1880" i="2"/>
  <c r="L1880" i="2" s="1"/>
  <c r="W1880" i="2"/>
  <c r="X1880" i="2"/>
  <c r="Y1880" i="2"/>
  <c r="Z1880" i="2"/>
  <c r="AN1880" i="2" s="1"/>
  <c r="AF1880" i="2"/>
  <c r="AG1880" i="2"/>
  <c r="K1881" i="2"/>
  <c r="L1881" i="2" s="1"/>
  <c r="W1881" i="2"/>
  <c r="X1881" i="2"/>
  <c r="Y1881" i="2"/>
  <c r="Z1881" i="2"/>
  <c r="AF1881" i="2"/>
  <c r="AG1881" i="2"/>
  <c r="K1882" i="2"/>
  <c r="L1882" i="2" s="1"/>
  <c r="W1882" i="2"/>
  <c r="X1882" i="2"/>
  <c r="Y1882" i="2"/>
  <c r="Z1882" i="2"/>
  <c r="AF1882" i="2"/>
  <c r="AG1882" i="2"/>
  <c r="K1883" i="2"/>
  <c r="L1883" i="2" s="1"/>
  <c r="W1883" i="2"/>
  <c r="X1883" i="2"/>
  <c r="Y1883" i="2"/>
  <c r="Z1883" i="2"/>
  <c r="AF1883" i="2"/>
  <c r="AG1883" i="2"/>
  <c r="K1884" i="2"/>
  <c r="L1884" i="2" s="1"/>
  <c r="W1884" i="2"/>
  <c r="X1884" i="2"/>
  <c r="Y1884" i="2"/>
  <c r="Z1884" i="2"/>
  <c r="AF1884" i="2"/>
  <c r="AG1884" i="2"/>
  <c r="K1885" i="2"/>
  <c r="L1885" i="2" s="1"/>
  <c r="W1885" i="2"/>
  <c r="X1885" i="2"/>
  <c r="Y1885" i="2"/>
  <c r="Z1885" i="2"/>
  <c r="AF1885" i="2"/>
  <c r="AG1885" i="2"/>
  <c r="K1886" i="2"/>
  <c r="L1886" i="2" s="1"/>
  <c r="W1886" i="2"/>
  <c r="X1886" i="2"/>
  <c r="Y1886" i="2"/>
  <c r="Z1886" i="2"/>
  <c r="AN1886" i="2" s="1"/>
  <c r="AF1886" i="2"/>
  <c r="AG1886" i="2"/>
  <c r="K1887" i="2"/>
  <c r="L1887" i="2" s="1"/>
  <c r="W1887" i="2"/>
  <c r="X1887" i="2"/>
  <c r="Y1887" i="2"/>
  <c r="Z1887" i="2"/>
  <c r="AN1887" i="2" s="1"/>
  <c r="AF1887" i="2"/>
  <c r="AG1887" i="2"/>
  <c r="K1888" i="2"/>
  <c r="L1888" i="2" s="1"/>
  <c r="W1888" i="2"/>
  <c r="X1888" i="2"/>
  <c r="Y1888" i="2"/>
  <c r="Z1888" i="2"/>
  <c r="AF1888" i="2"/>
  <c r="AG1888" i="2"/>
  <c r="K1889" i="2"/>
  <c r="L1889" i="2" s="1"/>
  <c r="W1889" i="2"/>
  <c r="X1889" i="2"/>
  <c r="Y1889" i="2"/>
  <c r="Z1889" i="2"/>
  <c r="AF1889" i="2"/>
  <c r="AG1889" i="2"/>
  <c r="K1890" i="2"/>
  <c r="L1890" i="2" s="1"/>
  <c r="W1890" i="2"/>
  <c r="X1890" i="2"/>
  <c r="Y1890" i="2"/>
  <c r="Z1890" i="2"/>
  <c r="AF1890" i="2"/>
  <c r="AG1890" i="2"/>
  <c r="K1891" i="2"/>
  <c r="L1891" i="2" s="1"/>
  <c r="W1891" i="2"/>
  <c r="X1891" i="2"/>
  <c r="Y1891" i="2"/>
  <c r="Z1891" i="2"/>
  <c r="AF1891" i="2"/>
  <c r="AG1891" i="2"/>
  <c r="K1892" i="2"/>
  <c r="L1892" i="2" s="1"/>
  <c r="W1892" i="2"/>
  <c r="X1892" i="2"/>
  <c r="Y1892" i="2"/>
  <c r="Z1892" i="2"/>
  <c r="AF1892" i="2"/>
  <c r="AG1892" i="2"/>
  <c r="K1893" i="2"/>
  <c r="L1893" i="2" s="1"/>
  <c r="W1893" i="2"/>
  <c r="X1893" i="2"/>
  <c r="Y1893" i="2"/>
  <c r="Z1893" i="2"/>
  <c r="AN1893" i="2" s="1"/>
  <c r="AF1893" i="2"/>
  <c r="AG1893" i="2"/>
  <c r="K1894" i="2"/>
  <c r="L1894" i="2" s="1"/>
  <c r="W1894" i="2"/>
  <c r="X1894" i="2"/>
  <c r="Y1894" i="2"/>
  <c r="Z1894" i="2"/>
  <c r="AF1894" i="2"/>
  <c r="AG1894" i="2"/>
  <c r="K1895" i="2"/>
  <c r="L1895" i="2" s="1"/>
  <c r="W1895" i="2"/>
  <c r="X1895" i="2"/>
  <c r="Y1895" i="2"/>
  <c r="Z1895" i="2"/>
  <c r="AF1895" i="2"/>
  <c r="AG1895" i="2"/>
  <c r="K1896" i="2"/>
  <c r="L1896" i="2" s="1"/>
  <c r="W1896" i="2"/>
  <c r="X1896" i="2"/>
  <c r="Y1896" i="2"/>
  <c r="Z1896" i="2"/>
  <c r="AF1896" i="2"/>
  <c r="AG1896" i="2"/>
  <c r="K1897" i="2"/>
  <c r="L1897" i="2" s="1"/>
  <c r="W1897" i="2"/>
  <c r="X1897" i="2"/>
  <c r="Y1897" i="2"/>
  <c r="Z1897" i="2"/>
  <c r="AF1897" i="2"/>
  <c r="AG1897" i="2"/>
  <c r="K1898" i="2"/>
  <c r="L1898" i="2" s="1"/>
  <c r="W1898" i="2"/>
  <c r="X1898" i="2"/>
  <c r="Y1898" i="2"/>
  <c r="Z1898" i="2"/>
  <c r="AF1898" i="2"/>
  <c r="AG1898" i="2"/>
  <c r="K1899" i="2"/>
  <c r="L1899" i="2" s="1"/>
  <c r="W1899" i="2"/>
  <c r="X1899" i="2"/>
  <c r="Y1899" i="2"/>
  <c r="Z1899" i="2"/>
  <c r="AN1899" i="2" s="1"/>
  <c r="AF1899" i="2"/>
  <c r="AG1899" i="2"/>
  <c r="K1900" i="2"/>
  <c r="L1900" i="2" s="1"/>
  <c r="W1900" i="2"/>
  <c r="X1900" i="2"/>
  <c r="Y1900" i="2"/>
  <c r="Z1900" i="2"/>
  <c r="AN1900" i="2" s="1"/>
  <c r="AF1900" i="2"/>
  <c r="AG1900" i="2"/>
  <c r="K1901" i="2"/>
  <c r="L1901" i="2" s="1"/>
  <c r="W1901" i="2"/>
  <c r="X1901" i="2"/>
  <c r="Y1901" i="2"/>
  <c r="Z1901" i="2"/>
  <c r="AF1901" i="2"/>
  <c r="AG1901" i="2"/>
  <c r="K1902" i="2"/>
  <c r="L1902" i="2" s="1"/>
  <c r="W1902" i="2"/>
  <c r="X1902" i="2"/>
  <c r="Y1902" i="2"/>
  <c r="Z1902" i="2"/>
  <c r="AF1902" i="2"/>
  <c r="AG1902" i="2"/>
  <c r="K1903" i="2"/>
  <c r="L1903" i="2" s="1"/>
  <c r="W1903" i="2"/>
  <c r="X1903" i="2"/>
  <c r="Y1903" i="2"/>
  <c r="Z1903" i="2"/>
  <c r="AF1903" i="2"/>
  <c r="AG1903" i="2"/>
  <c r="K1904" i="2"/>
  <c r="L1904" i="2" s="1"/>
  <c r="W1904" i="2"/>
  <c r="X1904" i="2"/>
  <c r="Y1904" i="2"/>
  <c r="Z1904" i="2"/>
  <c r="AF1904" i="2"/>
  <c r="AG1904" i="2"/>
  <c r="K1905" i="2"/>
  <c r="L1905" i="2" s="1"/>
  <c r="W1905" i="2"/>
  <c r="X1905" i="2"/>
  <c r="Y1905" i="2"/>
  <c r="Z1905" i="2"/>
  <c r="AF1905" i="2"/>
  <c r="AG1905" i="2"/>
  <c r="K1906" i="2"/>
  <c r="L1906" i="2" s="1"/>
  <c r="W1906" i="2"/>
  <c r="X1906" i="2"/>
  <c r="Y1906" i="2"/>
  <c r="Z1906" i="2"/>
  <c r="AF1906" i="2"/>
  <c r="AG1906" i="2"/>
  <c r="K1907" i="2"/>
  <c r="L1907" i="2" s="1"/>
  <c r="W1907" i="2"/>
  <c r="X1907" i="2"/>
  <c r="Y1907" i="2"/>
  <c r="Z1907" i="2"/>
  <c r="AN1907" i="2" s="1"/>
  <c r="AF1907" i="2"/>
  <c r="AG1907" i="2"/>
  <c r="K1908" i="2"/>
  <c r="L1908" i="2" s="1"/>
  <c r="W1908" i="2"/>
  <c r="X1908" i="2"/>
  <c r="Y1908" i="2"/>
  <c r="Z1908" i="2"/>
  <c r="AN1908" i="2" s="1"/>
  <c r="AF1908" i="2"/>
  <c r="AG1908" i="2"/>
  <c r="K1909" i="2"/>
  <c r="L1909" i="2" s="1"/>
  <c r="W1909" i="2"/>
  <c r="X1909" i="2"/>
  <c r="Y1909" i="2"/>
  <c r="Z1909" i="2"/>
  <c r="AF1909" i="2"/>
  <c r="AG1909" i="2"/>
  <c r="K1910" i="2"/>
  <c r="L1910" i="2" s="1"/>
  <c r="W1910" i="2"/>
  <c r="X1910" i="2"/>
  <c r="Y1910" i="2"/>
  <c r="Z1910" i="2"/>
  <c r="AF1910" i="2"/>
  <c r="AG1910" i="2"/>
  <c r="K1911" i="2"/>
  <c r="L1911" i="2" s="1"/>
  <c r="W1911" i="2"/>
  <c r="X1911" i="2"/>
  <c r="Y1911" i="2"/>
  <c r="Z1911" i="2"/>
  <c r="AF1911" i="2"/>
  <c r="AG1911" i="2"/>
  <c r="K1912" i="2"/>
  <c r="L1912" i="2" s="1"/>
  <c r="W1912" i="2"/>
  <c r="X1912" i="2"/>
  <c r="Y1912" i="2"/>
  <c r="Z1912" i="2"/>
  <c r="AF1912" i="2"/>
  <c r="AG1912" i="2"/>
  <c r="K1913" i="2"/>
  <c r="L1913" i="2" s="1"/>
  <c r="W1913" i="2"/>
  <c r="X1913" i="2"/>
  <c r="Y1913" i="2"/>
  <c r="Z1913" i="2"/>
  <c r="AF1913" i="2"/>
  <c r="AG1913" i="2"/>
  <c r="K1914" i="2"/>
  <c r="L1914" i="2" s="1"/>
  <c r="W1914" i="2"/>
  <c r="X1914" i="2"/>
  <c r="Y1914" i="2"/>
  <c r="Z1914" i="2"/>
  <c r="AF1914" i="2"/>
  <c r="AG1914" i="2"/>
  <c r="K1915" i="2"/>
  <c r="L1915" i="2" s="1"/>
  <c r="W1915" i="2"/>
  <c r="X1915" i="2"/>
  <c r="Y1915" i="2"/>
  <c r="Z1915" i="2"/>
  <c r="AN1915" i="2" s="1"/>
  <c r="AF1915" i="2"/>
  <c r="AG1915" i="2"/>
  <c r="K1916" i="2"/>
  <c r="L1916" i="2" s="1"/>
  <c r="W1916" i="2"/>
  <c r="X1916" i="2"/>
  <c r="Y1916" i="2"/>
  <c r="Z1916" i="2"/>
  <c r="AN1916" i="2" s="1"/>
  <c r="AF1916" i="2"/>
  <c r="AG1916" i="2"/>
  <c r="K1917" i="2"/>
  <c r="L1917" i="2" s="1"/>
  <c r="W1917" i="2"/>
  <c r="X1917" i="2"/>
  <c r="Y1917" i="2"/>
  <c r="Z1917" i="2"/>
  <c r="AN1917" i="2" s="1"/>
  <c r="AF1917" i="2"/>
  <c r="AG1917" i="2"/>
  <c r="K1918" i="2"/>
  <c r="L1918" i="2" s="1"/>
  <c r="W1918" i="2"/>
  <c r="X1918" i="2"/>
  <c r="Y1918" i="2"/>
  <c r="Z1918" i="2"/>
  <c r="AN1918" i="2" s="1"/>
  <c r="AF1918" i="2"/>
  <c r="AG1918" i="2"/>
  <c r="K1919" i="2"/>
  <c r="L1919" i="2" s="1"/>
  <c r="W1919" i="2"/>
  <c r="X1919" i="2"/>
  <c r="Y1919" i="2"/>
  <c r="Z1919" i="2"/>
  <c r="AF1919" i="2"/>
  <c r="AG1919" i="2"/>
  <c r="K1920" i="2"/>
  <c r="L1920" i="2" s="1"/>
  <c r="W1920" i="2"/>
  <c r="X1920" i="2"/>
  <c r="Y1920" i="2"/>
  <c r="Z1920" i="2"/>
  <c r="AF1920" i="2"/>
  <c r="AG1920" i="2"/>
  <c r="K1921" i="2"/>
  <c r="L1921" i="2" s="1"/>
  <c r="W1921" i="2"/>
  <c r="X1921" i="2"/>
  <c r="Y1921" i="2"/>
  <c r="Z1921" i="2"/>
  <c r="AF1921" i="2"/>
  <c r="AG1921" i="2"/>
  <c r="K1922" i="2"/>
  <c r="L1922" i="2" s="1"/>
  <c r="W1922" i="2"/>
  <c r="X1922" i="2"/>
  <c r="Y1922" i="2"/>
  <c r="Z1922" i="2"/>
  <c r="AN1922" i="2" s="1"/>
  <c r="AF1922" i="2"/>
  <c r="AG1922" i="2"/>
  <c r="K1923" i="2"/>
  <c r="L1923" i="2" s="1"/>
  <c r="W1923" i="2"/>
  <c r="X1923" i="2"/>
  <c r="Y1923" i="2"/>
  <c r="Z1923" i="2"/>
  <c r="AF1923" i="2"/>
  <c r="AG1923" i="2"/>
  <c r="K1924" i="2"/>
  <c r="L1924" i="2" s="1"/>
  <c r="W1924" i="2"/>
  <c r="X1924" i="2"/>
  <c r="Y1924" i="2"/>
  <c r="Z1924" i="2"/>
  <c r="AN1924" i="2" s="1"/>
  <c r="AF1924" i="2"/>
  <c r="AG1924" i="2"/>
  <c r="K1925" i="2"/>
  <c r="L1925" i="2" s="1"/>
  <c r="W1925" i="2"/>
  <c r="X1925" i="2"/>
  <c r="Y1925" i="2"/>
  <c r="Z1925" i="2"/>
  <c r="AF1925" i="2"/>
  <c r="AG1925" i="2"/>
  <c r="K1926" i="2"/>
  <c r="L1926" i="2" s="1"/>
  <c r="W1926" i="2"/>
  <c r="X1926" i="2"/>
  <c r="Y1926" i="2"/>
  <c r="Z1926" i="2"/>
  <c r="AN1926" i="2" s="1"/>
  <c r="AF1926" i="2"/>
  <c r="AG1926" i="2"/>
  <c r="K1927" i="2"/>
  <c r="L1927" i="2" s="1"/>
  <c r="W1927" i="2"/>
  <c r="X1927" i="2"/>
  <c r="Y1927" i="2"/>
  <c r="Z1927" i="2"/>
  <c r="AF1927" i="2"/>
  <c r="AG1927" i="2"/>
  <c r="K1928" i="2"/>
  <c r="L1928" i="2" s="1"/>
  <c r="W1928" i="2"/>
  <c r="X1928" i="2"/>
  <c r="Y1928" i="2"/>
  <c r="Z1928" i="2"/>
  <c r="AF1928" i="2"/>
  <c r="AG1928" i="2"/>
  <c r="K1929" i="2"/>
  <c r="L1929" i="2" s="1"/>
  <c r="W1929" i="2"/>
  <c r="X1929" i="2"/>
  <c r="Y1929" i="2"/>
  <c r="Z1929" i="2"/>
  <c r="AF1929" i="2"/>
  <c r="AG1929" i="2"/>
  <c r="K1930" i="2"/>
  <c r="L1930" i="2" s="1"/>
  <c r="W1930" i="2"/>
  <c r="X1930" i="2"/>
  <c r="Y1930" i="2"/>
  <c r="Z1930" i="2"/>
  <c r="AN1930" i="2" s="1"/>
  <c r="AF1930" i="2"/>
  <c r="AG1930" i="2"/>
  <c r="K1931" i="2"/>
  <c r="L1931" i="2" s="1"/>
  <c r="W1931" i="2"/>
  <c r="X1931" i="2"/>
  <c r="Y1931" i="2"/>
  <c r="Z1931" i="2"/>
  <c r="AN1931" i="2" s="1"/>
  <c r="AF1931" i="2"/>
  <c r="AG1931" i="2"/>
  <c r="K1932" i="2"/>
  <c r="L1932" i="2" s="1"/>
  <c r="W1932" i="2"/>
  <c r="X1932" i="2"/>
  <c r="Y1932" i="2"/>
  <c r="Z1932" i="2"/>
  <c r="AN1932" i="2" s="1"/>
  <c r="AF1932" i="2"/>
  <c r="AG1932" i="2"/>
  <c r="K1933" i="2"/>
  <c r="L1933" i="2" s="1"/>
  <c r="W1933" i="2"/>
  <c r="X1933" i="2"/>
  <c r="Y1933" i="2"/>
  <c r="Z1933" i="2"/>
  <c r="AF1933" i="2"/>
  <c r="AG1933" i="2"/>
  <c r="K1934" i="2"/>
  <c r="L1934" i="2" s="1"/>
  <c r="W1934" i="2"/>
  <c r="X1934" i="2"/>
  <c r="Y1934" i="2"/>
  <c r="Z1934" i="2"/>
  <c r="AF1934" i="2"/>
  <c r="AG1934" i="2"/>
  <c r="K1935" i="2"/>
  <c r="L1935" i="2" s="1"/>
  <c r="W1935" i="2"/>
  <c r="X1935" i="2"/>
  <c r="Y1935" i="2"/>
  <c r="Z1935" i="2"/>
  <c r="AF1935" i="2"/>
  <c r="AG1935" i="2"/>
  <c r="K1936" i="2"/>
  <c r="L1936" i="2" s="1"/>
  <c r="W1936" i="2"/>
  <c r="X1936" i="2"/>
  <c r="Y1936" i="2"/>
  <c r="Z1936" i="2"/>
  <c r="AF1936" i="2"/>
  <c r="AG1936" i="2"/>
  <c r="K1937" i="2"/>
  <c r="L1937" i="2" s="1"/>
  <c r="W1937" i="2"/>
  <c r="X1937" i="2"/>
  <c r="Y1937" i="2"/>
  <c r="Z1937" i="2"/>
  <c r="AF1937" i="2"/>
  <c r="AG1937" i="2"/>
  <c r="K1938" i="2"/>
  <c r="L1938" i="2" s="1"/>
  <c r="W1938" i="2"/>
  <c r="X1938" i="2"/>
  <c r="Y1938" i="2"/>
  <c r="Z1938" i="2"/>
  <c r="AN1938" i="2" s="1"/>
  <c r="AF1938" i="2"/>
  <c r="AG1938" i="2"/>
  <c r="K1939" i="2"/>
  <c r="L1939" i="2" s="1"/>
  <c r="W1939" i="2"/>
  <c r="X1939" i="2"/>
  <c r="Y1939" i="2"/>
  <c r="Z1939" i="2"/>
  <c r="AF1939" i="2"/>
  <c r="AG1939" i="2"/>
  <c r="K1940" i="2"/>
  <c r="L1940" i="2" s="1"/>
  <c r="W1940" i="2"/>
  <c r="X1940" i="2"/>
  <c r="Y1940" i="2"/>
  <c r="Z1940" i="2"/>
  <c r="AN1940" i="2" s="1"/>
  <c r="AF1940" i="2"/>
  <c r="AG1940" i="2"/>
  <c r="K1941" i="2"/>
  <c r="L1941" i="2" s="1"/>
  <c r="W1941" i="2"/>
  <c r="X1941" i="2"/>
  <c r="Y1941" i="2"/>
  <c r="Z1941" i="2"/>
  <c r="AF1941" i="2"/>
  <c r="AG1941" i="2"/>
  <c r="K1942" i="2"/>
  <c r="L1942" i="2" s="1"/>
  <c r="W1942" i="2"/>
  <c r="X1942" i="2"/>
  <c r="Y1942" i="2"/>
  <c r="Z1942" i="2"/>
  <c r="AN1942" i="2" s="1"/>
  <c r="AF1942" i="2"/>
  <c r="AG1942" i="2"/>
  <c r="K1943" i="2"/>
  <c r="L1943" i="2" s="1"/>
  <c r="W1943" i="2"/>
  <c r="X1943" i="2"/>
  <c r="Y1943" i="2"/>
  <c r="Z1943" i="2"/>
  <c r="AF1943" i="2"/>
  <c r="AG1943" i="2"/>
  <c r="K1944" i="2"/>
  <c r="L1944" i="2" s="1"/>
  <c r="W1944" i="2"/>
  <c r="X1944" i="2"/>
  <c r="Y1944" i="2"/>
  <c r="Z1944" i="2"/>
  <c r="AF1944" i="2"/>
  <c r="AG1944" i="2"/>
  <c r="K1945" i="2"/>
  <c r="L1945" i="2" s="1"/>
  <c r="W1945" i="2"/>
  <c r="X1945" i="2"/>
  <c r="Y1945" i="2"/>
  <c r="Z1945" i="2"/>
  <c r="AF1945" i="2"/>
  <c r="AG1945" i="2"/>
  <c r="K1946" i="2"/>
  <c r="L1946" i="2" s="1"/>
  <c r="W1946" i="2"/>
  <c r="X1946" i="2"/>
  <c r="Y1946" i="2"/>
  <c r="Z1946" i="2"/>
  <c r="AN1946" i="2" s="1"/>
  <c r="AF1946" i="2"/>
  <c r="AG1946" i="2"/>
  <c r="K1947" i="2"/>
  <c r="L1947" i="2" s="1"/>
  <c r="W1947" i="2"/>
  <c r="X1947" i="2"/>
  <c r="Y1947" i="2"/>
  <c r="Z1947" i="2"/>
  <c r="AN1947" i="2" s="1"/>
  <c r="AF1947" i="2"/>
  <c r="AG1947" i="2"/>
  <c r="K1948" i="2"/>
  <c r="L1948" i="2" s="1"/>
  <c r="W1948" i="2"/>
  <c r="X1948" i="2"/>
  <c r="Y1948" i="2"/>
  <c r="Z1948" i="2"/>
  <c r="AN1948" i="2" s="1"/>
  <c r="AF1948" i="2"/>
  <c r="AG1948" i="2"/>
  <c r="K1949" i="2"/>
  <c r="L1949" i="2" s="1"/>
  <c r="W1949" i="2"/>
  <c r="X1949" i="2"/>
  <c r="Y1949" i="2"/>
  <c r="Z1949" i="2"/>
  <c r="AF1949" i="2"/>
  <c r="AG1949" i="2"/>
  <c r="K1950" i="2"/>
  <c r="L1950" i="2" s="1"/>
  <c r="W1950" i="2"/>
  <c r="X1950" i="2"/>
  <c r="Y1950" i="2"/>
  <c r="Z1950" i="2"/>
  <c r="AF1950" i="2"/>
  <c r="AG1950" i="2"/>
  <c r="K1951" i="2"/>
  <c r="L1951" i="2" s="1"/>
  <c r="W1951" i="2"/>
  <c r="X1951" i="2"/>
  <c r="Y1951" i="2"/>
  <c r="Z1951" i="2"/>
  <c r="AF1951" i="2"/>
  <c r="AG1951" i="2"/>
  <c r="K1952" i="2"/>
  <c r="L1952" i="2" s="1"/>
  <c r="W1952" i="2"/>
  <c r="X1952" i="2"/>
  <c r="Y1952" i="2"/>
  <c r="Z1952" i="2"/>
  <c r="AF1952" i="2"/>
  <c r="AG1952" i="2"/>
  <c r="K1953" i="2"/>
  <c r="L1953" i="2" s="1"/>
  <c r="W1953" i="2"/>
  <c r="X1953" i="2"/>
  <c r="Y1953" i="2"/>
  <c r="Z1953" i="2"/>
  <c r="AF1953" i="2"/>
  <c r="AG1953" i="2"/>
  <c r="K1954" i="2"/>
  <c r="L1954" i="2" s="1"/>
  <c r="W1954" i="2"/>
  <c r="X1954" i="2"/>
  <c r="Y1954" i="2"/>
  <c r="Z1954" i="2"/>
  <c r="AF1954" i="2"/>
  <c r="AG1954" i="2"/>
  <c r="K1955" i="2"/>
  <c r="L1955" i="2" s="1"/>
  <c r="W1955" i="2"/>
  <c r="X1955" i="2"/>
  <c r="Y1955" i="2"/>
  <c r="Z1955" i="2"/>
  <c r="AN1955" i="2" s="1"/>
  <c r="AF1955" i="2"/>
  <c r="AG1955" i="2"/>
  <c r="K1956" i="2"/>
  <c r="L1956" i="2" s="1"/>
  <c r="W1956" i="2"/>
  <c r="X1956" i="2"/>
  <c r="Y1956" i="2"/>
  <c r="Z1956" i="2"/>
  <c r="AN1956" i="2" s="1"/>
  <c r="AF1956" i="2"/>
  <c r="AG1956" i="2"/>
  <c r="K1957" i="2"/>
  <c r="L1957" i="2" s="1"/>
  <c r="W1957" i="2"/>
  <c r="X1957" i="2"/>
  <c r="Y1957" i="2"/>
  <c r="Z1957" i="2"/>
  <c r="AN1957" i="2" s="1"/>
  <c r="AF1957" i="2"/>
  <c r="AG1957" i="2"/>
  <c r="K1958" i="2"/>
  <c r="L1958" i="2" s="1"/>
  <c r="W1958" i="2"/>
  <c r="X1958" i="2"/>
  <c r="Y1958" i="2"/>
  <c r="Z1958" i="2"/>
  <c r="AF1958" i="2"/>
  <c r="AG1958" i="2"/>
  <c r="K1959" i="2"/>
  <c r="L1959" i="2" s="1"/>
  <c r="W1959" i="2"/>
  <c r="X1959" i="2"/>
  <c r="Y1959" i="2"/>
  <c r="Z1959" i="2"/>
  <c r="AF1959" i="2"/>
  <c r="AG1959" i="2"/>
  <c r="K1960" i="2"/>
  <c r="L1960" i="2" s="1"/>
  <c r="W1960" i="2"/>
  <c r="X1960" i="2"/>
  <c r="Y1960" i="2"/>
  <c r="Z1960" i="2"/>
  <c r="AF1960" i="2"/>
  <c r="AG1960" i="2"/>
  <c r="K1961" i="2"/>
  <c r="L1961" i="2" s="1"/>
  <c r="W1961" i="2"/>
  <c r="X1961" i="2"/>
  <c r="Y1961" i="2"/>
  <c r="Z1961" i="2"/>
  <c r="AF1961" i="2"/>
  <c r="AG1961" i="2"/>
  <c r="K1962" i="2"/>
  <c r="L1962" i="2" s="1"/>
  <c r="W1962" i="2"/>
  <c r="X1962" i="2"/>
  <c r="Y1962" i="2"/>
  <c r="Z1962" i="2"/>
  <c r="AN1962" i="2" s="1"/>
  <c r="AF1962" i="2"/>
  <c r="AG1962" i="2"/>
  <c r="K1963" i="2"/>
  <c r="L1963" i="2" s="1"/>
  <c r="W1963" i="2"/>
  <c r="X1963" i="2"/>
  <c r="Y1963" i="2"/>
  <c r="Z1963" i="2"/>
  <c r="AF1963" i="2"/>
  <c r="AG1963" i="2"/>
  <c r="K1964" i="2"/>
  <c r="L1964" i="2" s="1"/>
  <c r="W1964" i="2"/>
  <c r="X1964" i="2"/>
  <c r="Y1964" i="2"/>
  <c r="Z1964" i="2"/>
  <c r="AN1964" i="2" s="1"/>
  <c r="AF1964" i="2"/>
  <c r="AG1964" i="2"/>
  <c r="K1965" i="2"/>
  <c r="L1965" i="2" s="1"/>
  <c r="W1965" i="2"/>
  <c r="X1965" i="2"/>
  <c r="Y1965" i="2"/>
  <c r="Z1965" i="2"/>
  <c r="AF1965" i="2"/>
  <c r="AG1965" i="2"/>
  <c r="K1966" i="2"/>
  <c r="L1966" i="2" s="1"/>
  <c r="W1966" i="2"/>
  <c r="X1966" i="2"/>
  <c r="Y1966" i="2"/>
  <c r="Z1966" i="2"/>
  <c r="AF1966" i="2"/>
  <c r="AG1966" i="2"/>
  <c r="K1967" i="2"/>
  <c r="L1967" i="2" s="1"/>
  <c r="W1967" i="2"/>
  <c r="X1967" i="2"/>
  <c r="Y1967" i="2"/>
  <c r="Z1967" i="2"/>
  <c r="AF1967" i="2"/>
  <c r="AG1967" i="2"/>
  <c r="K1968" i="2"/>
  <c r="L1968" i="2" s="1"/>
  <c r="W1968" i="2"/>
  <c r="X1968" i="2"/>
  <c r="Y1968" i="2"/>
  <c r="Z1968" i="2"/>
  <c r="AF1968" i="2"/>
  <c r="AG1968" i="2"/>
  <c r="K1969" i="2"/>
  <c r="L1969" i="2" s="1"/>
  <c r="W1969" i="2"/>
  <c r="X1969" i="2"/>
  <c r="Y1969" i="2"/>
  <c r="Z1969" i="2"/>
  <c r="AF1969" i="2"/>
  <c r="AG1969" i="2"/>
  <c r="K1970" i="2"/>
  <c r="L1970" i="2" s="1"/>
  <c r="W1970" i="2"/>
  <c r="X1970" i="2"/>
  <c r="Y1970" i="2"/>
  <c r="Z1970" i="2"/>
  <c r="AN1970" i="2" s="1"/>
  <c r="AF1970" i="2"/>
  <c r="AG1970" i="2"/>
  <c r="K1971" i="2"/>
  <c r="L1971" i="2" s="1"/>
  <c r="W1971" i="2"/>
  <c r="X1971" i="2"/>
  <c r="Y1971" i="2"/>
  <c r="Z1971" i="2"/>
  <c r="AN1971" i="2" s="1"/>
  <c r="AF1971" i="2"/>
  <c r="AG1971" i="2"/>
  <c r="K1972" i="2"/>
  <c r="L1972" i="2" s="1"/>
  <c r="W1972" i="2"/>
  <c r="X1972" i="2"/>
  <c r="Y1972" i="2"/>
  <c r="Z1972" i="2"/>
  <c r="AN1972" i="2" s="1"/>
  <c r="AF1972" i="2"/>
  <c r="AG1972" i="2"/>
  <c r="K1973" i="2"/>
  <c r="L1973" i="2" s="1"/>
  <c r="W1973" i="2"/>
  <c r="X1973" i="2"/>
  <c r="Y1973" i="2"/>
  <c r="Z1973" i="2"/>
  <c r="AF1973" i="2"/>
  <c r="AG1973" i="2"/>
  <c r="K1974" i="2"/>
  <c r="L1974" i="2" s="1"/>
  <c r="W1974" i="2"/>
  <c r="X1974" i="2"/>
  <c r="Y1974" i="2"/>
  <c r="Z1974" i="2"/>
  <c r="AF1974" i="2"/>
  <c r="AG1974" i="2"/>
  <c r="K1975" i="2"/>
  <c r="L1975" i="2" s="1"/>
  <c r="W1975" i="2"/>
  <c r="X1975" i="2"/>
  <c r="Y1975" i="2"/>
  <c r="Z1975" i="2"/>
  <c r="AF1975" i="2"/>
  <c r="AG1975" i="2"/>
  <c r="K1976" i="2"/>
  <c r="L1976" i="2" s="1"/>
  <c r="W1976" i="2"/>
  <c r="X1976" i="2"/>
  <c r="Y1976" i="2"/>
  <c r="Z1976" i="2"/>
  <c r="AF1976" i="2"/>
  <c r="AG1976" i="2"/>
  <c r="K1977" i="2"/>
  <c r="L1977" i="2" s="1"/>
  <c r="W1977" i="2"/>
  <c r="X1977" i="2"/>
  <c r="Y1977" i="2"/>
  <c r="Z1977" i="2"/>
  <c r="AF1977" i="2"/>
  <c r="AG1977" i="2"/>
  <c r="K1978" i="2"/>
  <c r="L1978" i="2" s="1"/>
  <c r="W1978" i="2"/>
  <c r="X1978" i="2"/>
  <c r="Y1978" i="2"/>
  <c r="Z1978" i="2"/>
  <c r="AF1978" i="2"/>
  <c r="AG1978" i="2"/>
  <c r="K1979" i="2"/>
  <c r="L1979" i="2" s="1"/>
  <c r="W1979" i="2"/>
  <c r="X1979" i="2"/>
  <c r="Y1979" i="2"/>
  <c r="Z1979" i="2"/>
  <c r="AN1979" i="2" s="1"/>
  <c r="AF1979" i="2"/>
  <c r="AG1979" i="2"/>
  <c r="K1980" i="2"/>
  <c r="L1980" i="2" s="1"/>
  <c r="W1980" i="2"/>
  <c r="X1980" i="2"/>
  <c r="Y1980" i="2"/>
  <c r="Z1980" i="2"/>
  <c r="AN1980" i="2" s="1"/>
  <c r="AF1980" i="2"/>
  <c r="AG1980" i="2"/>
  <c r="K1981" i="2"/>
  <c r="L1981" i="2" s="1"/>
  <c r="W1981" i="2"/>
  <c r="X1981" i="2"/>
  <c r="Y1981" i="2"/>
  <c r="Z1981" i="2"/>
  <c r="AF1981" i="2"/>
  <c r="AG1981" i="2"/>
  <c r="K1982" i="2"/>
  <c r="L1982" i="2" s="1"/>
  <c r="W1982" i="2"/>
  <c r="X1982" i="2"/>
  <c r="Y1982" i="2"/>
  <c r="Z1982" i="2"/>
  <c r="AF1982" i="2"/>
  <c r="AG1982" i="2"/>
  <c r="K1983" i="2"/>
  <c r="L1983" i="2" s="1"/>
  <c r="W1983" i="2"/>
  <c r="X1983" i="2"/>
  <c r="Y1983" i="2"/>
  <c r="Z1983" i="2"/>
  <c r="AF1983" i="2"/>
  <c r="AG1983" i="2"/>
  <c r="K1984" i="2"/>
  <c r="L1984" i="2" s="1"/>
  <c r="W1984" i="2"/>
  <c r="X1984" i="2"/>
  <c r="Y1984" i="2"/>
  <c r="Z1984" i="2"/>
  <c r="AF1984" i="2"/>
  <c r="AG1984" i="2"/>
  <c r="K1985" i="2"/>
  <c r="L1985" i="2" s="1"/>
  <c r="W1985" i="2"/>
  <c r="X1985" i="2"/>
  <c r="Y1985" i="2"/>
  <c r="Z1985" i="2"/>
  <c r="AF1985" i="2"/>
  <c r="AG1985" i="2"/>
  <c r="K1986" i="2"/>
  <c r="L1986" i="2" s="1"/>
  <c r="W1986" i="2"/>
  <c r="X1986" i="2"/>
  <c r="Y1986" i="2"/>
  <c r="Z1986" i="2"/>
  <c r="AF1986" i="2"/>
  <c r="AG1986" i="2"/>
  <c r="K1987" i="2"/>
  <c r="L1987" i="2" s="1"/>
  <c r="W1987" i="2"/>
  <c r="X1987" i="2"/>
  <c r="Y1987" i="2"/>
  <c r="Z1987" i="2"/>
  <c r="AN1987" i="2" s="1"/>
  <c r="AF1987" i="2"/>
  <c r="AG1987" i="2"/>
  <c r="K1988" i="2"/>
  <c r="L1988" i="2" s="1"/>
  <c r="W1988" i="2"/>
  <c r="X1988" i="2"/>
  <c r="Y1988" i="2"/>
  <c r="Z1988" i="2"/>
  <c r="AN1988" i="2" s="1"/>
  <c r="AF1988" i="2"/>
  <c r="AG1988" i="2"/>
  <c r="K1989" i="2"/>
  <c r="L1989" i="2" s="1"/>
  <c r="W1989" i="2"/>
  <c r="X1989" i="2"/>
  <c r="Y1989" i="2"/>
  <c r="Z1989" i="2"/>
  <c r="AF1989" i="2"/>
  <c r="AG1989" i="2"/>
  <c r="K1990" i="2"/>
  <c r="L1990" i="2" s="1"/>
  <c r="W1990" i="2"/>
  <c r="X1990" i="2"/>
  <c r="Y1990" i="2"/>
  <c r="Z1990" i="2"/>
  <c r="AN1990" i="2" s="1"/>
  <c r="AF1990" i="2"/>
  <c r="AG1990" i="2"/>
  <c r="K1991" i="2"/>
  <c r="L1991" i="2" s="1"/>
  <c r="W1991" i="2"/>
  <c r="X1991" i="2"/>
  <c r="Y1991" i="2"/>
  <c r="Z1991" i="2"/>
  <c r="AF1991" i="2"/>
  <c r="AG1991" i="2"/>
  <c r="K1992" i="2"/>
  <c r="L1992" i="2" s="1"/>
  <c r="W1992" i="2"/>
  <c r="X1992" i="2"/>
  <c r="Y1992" i="2"/>
  <c r="Z1992" i="2"/>
  <c r="AF1992" i="2"/>
  <c r="AG1992" i="2"/>
  <c r="K1993" i="2"/>
  <c r="L1993" i="2" s="1"/>
  <c r="W1993" i="2"/>
  <c r="X1993" i="2"/>
  <c r="Y1993" i="2"/>
  <c r="Z1993" i="2"/>
  <c r="AF1993" i="2"/>
  <c r="AG1993" i="2"/>
  <c r="K1994" i="2"/>
  <c r="L1994" i="2" s="1"/>
  <c r="W1994" i="2"/>
  <c r="X1994" i="2"/>
  <c r="Y1994" i="2"/>
  <c r="Z1994" i="2"/>
  <c r="AF1994" i="2"/>
  <c r="AG1994" i="2"/>
  <c r="K1995" i="2"/>
  <c r="L1995" i="2" s="1"/>
  <c r="W1995" i="2"/>
  <c r="X1995" i="2"/>
  <c r="Y1995" i="2"/>
  <c r="Z1995" i="2"/>
  <c r="AN1995" i="2" s="1"/>
  <c r="AF1995" i="2"/>
  <c r="AG1995" i="2"/>
  <c r="K1996" i="2"/>
  <c r="L1996" i="2" s="1"/>
  <c r="W1996" i="2"/>
  <c r="X1996" i="2"/>
  <c r="Y1996" i="2"/>
  <c r="Z1996" i="2"/>
  <c r="AN1996" i="2" s="1"/>
  <c r="AF1996" i="2"/>
  <c r="AG1996" i="2"/>
  <c r="K1997" i="2"/>
  <c r="L1997" i="2" s="1"/>
  <c r="W1997" i="2"/>
  <c r="X1997" i="2"/>
  <c r="Y1997" i="2"/>
  <c r="Z1997" i="2"/>
  <c r="AN1997" i="2" s="1"/>
  <c r="AF1997" i="2"/>
  <c r="AG1997" i="2"/>
  <c r="K1998" i="2"/>
  <c r="L1998" i="2" s="1"/>
  <c r="W1998" i="2"/>
  <c r="X1998" i="2"/>
  <c r="Y1998" i="2"/>
  <c r="Z1998" i="2"/>
  <c r="AF1998" i="2"/>
  <c r="AG1998" i="2"/>
  <c r="K1999" i="2"/>
  <c r="L1999" i="2" s="1"/>
  <c r="W1999" i="2"/>
  <c r="X1999" i="2"/>
  <c r="Y1999" i="2"/>
  <c r="Z1999" i="2"/>
  <c r="AF1999" i="2"/>
  <c r="AG1999" i="2"/>
  <c r="K2000" i="2"/>
  <c r="L2000" i="2" s="1"/>
  <c r="W2000" i="2"/>
  <c r="X2000" i="2"/>
  <c r="Y2000" i="2"/>
  <c r="Z2000" i="2"/>
  <c r="AF2000" i="2"/>
  <c r="AG2000" i="2"/>
  <c r="K2001" i="2"/>
  <c r="L2001" i="2" s="1"/>
  <c r="W2001" i="2"/>
  <c r="X2001" i="2"/>
  <c r="Y2001" i="2"/>
  <c r="Z2001" i="2"/>
  <c r="AF2001" i="2"/>
  <c r="AG2001" i="2"/>
  <c r="K2002" i="2"/>
  <c r="L2002" i="2" s="1"/>
  <c r="W2002" i="2"/>
  <c r="X2002" i="2"/>
  <c r="Y2002" i="2"/>
  <c r="Z2002" i="2"/>
  <c r="AF2002" i="2"/>
  <c r="AG2002" i="2"/>
  <c r="K2003" i="2"/>
  <c r="L2003" i="2" s="1"/>
  <c r="W2003" i="2"/>
  <c r="X2003" i="2"/>
  <c r="Y2003" i="2"/>
  <c r="Z2003" i="2"/>
  <c r="AN2003" i="2" s="1"/>
  <c r="AF2003" i="2"/>
  <c r="AG2003" i="2"/>
  <c r="K2004" i="2"/>
  <c r="L2004" i="2" s="1"/>
  <c r="W2004" i="2"/>
  <c r="X2004" i="2"/>
  <c r="Y2004" i="2"/>
  <c r="Z2004" i="2"/>
  <c r="AF2004" i="2"/>
  <c r="AG2004" i="2"/>
  <c r="K2005" i="2"/>
  <c r="L2005" i="2" s="1"/>
  <c r="W2005" i="2"/>
  <c r="X2005" i="2"/>
  <c r="Y2005" i="2"/>
  <c r="Z2005" i="2"/>
  <c r="AN2005" i="2" s="1"/>
  <c r="AF2005" i="2"/>
  <c r="AG2005" i="2"/>
  <c r="K2006" i="2"/>
  <c r="L2006" i="2" s="1"/>
  <c r="W2006" i="2"/>
  <c r="X2006" i="2"/>
  <c r="Y2006" i="2"/>
  <c r="Z2006" i="2"/>
  <c r="AF2006" i="2"/>
  <c r="AG2006" i="2"/>
  <c r="K2007" i="2"/>
  <c r="L2007" i="2" s="1"/>
  <c r="W2007" i="2"/>
  <c r="X2007" i="2"/>
  <c r="Y2007" i="2"/>
  <c r="Z2007" i="2"/>
  <c r="AF2007" i="2"/>
  <c r="AG2007" i="2"/>
  <c r="K2008" i="2"/>
  <c r="L2008" i="2" s="1"/>
  <c r="W2008" i="2"/>
  <c r="X2008" i="2"/>
  <c r="Y2008" i="2"/>
  <c r="Z2008" i="2"/>
  <c r="AF2008" i="2"/>
  <c r="AG2008" i="2"/>
  <c r="K2009" i="2"/>
  <c r="L2009" i="2" s="1"/>
  <c r="W2009" i="2"/>
  <c r="X2009" i="2"/>
  <c r="Y2009" i="2"/>
  <c r="Z2009" i="2"/>
  <c r="AF2009" i="2"/>
  <c r="AG2009" i="2"/>
  <c r="K2010" i="2"/>
  <c r="L2010" i="2" s="1"/>
  <c r="W2010" i="2"/>
  <c r="X2010" i="2"/>
  <c r="Y2010" i="2"/>
  <c r="Z2010" i="2"/>
  <c r="AF2010" i="2"/>
  <c r="AG2010" i="2"/>
  <c r="K2011" i="2"/>
  <c r="L2011" i="2" s="1"/>
  <c r="W2011" i="2"/>
  <c r="X2011" i="2"/>
  <c r="Y2011" i="2"/>
  <c r="Z2011" i="2"/>
  <c r="AN2011" i="2" s="1"/>
  <c r="AF2011" i="2"/>
  <c r="AG2011" i="2"/>
  <c r="K2012" i="2"/>
  <c r="L2012" i="2" s="1"/>
  <c r="W2012" i="2"/>
  <c r="X2012" i="2"/>
  <c r="Y2012" i="2"/>
  <c r="Z2012" i="2"/>
  <c r="AN2012" i="2" s="1"/>
  <c r="AF2012" i="2"/>
  <c r="AG2012" i="2"/>
  <c r="K2013" i="2"/>
  <c r="L2013" i="2" s="1"/>
  <c r="W2013" i="2"/>
  <c r="X2013" i="2"/>
  <c r="Y2013" i="2"/>
  <c r="Z2013" i="2"/>
  <c r="AN2013" i="2" s="1"/>
  <c r="AF2013" i="2"/>
  <c r="AG2013" i="2"/>
  <c r="K2014" i="2"/>
  <c r="L2014" i="2" s="1"/>
  <c r="W2014" i="2"/>
  <c r="X2014" i="2"/>
  <c r="Y2014" i="2"/>
  <c r="Z2014" i="2"/>
  <c r="AF2014" i="2"/>
  <c r="AG2014" i="2"/>
  <c r="K2015" i="2"/>
  <c r="L2015" i="2" s="1"/>
  <c r="W2015" i="2"/>
  <c r="X2015" i="2"/>
  <c r="Y2015" i="2"/>
  <c r="Z2015" i="2"/>
  <c r="AN2015" i="2" s="1"/>
  <c r="AF2015" i="2"/>
  <c r="AG2015" i="2"/>
  <c r="K2016" i="2"/>
  <c r="L2016" i="2" s="1"/>
  <c r="W2016" i="2"/>
  <c r="X2016" i="2"/>
  <c r="Y2016" i="2"/>
  <c r="Z2016" i="2"/>
  <c r="AF2016" i="2"/>
  <c r="AG2016" i="2"/>
  <c r="K2017" i="2"/>
  <c r="L2017" i="2" s="1"/>
  <c r="W2017" i="2"/>
  <c r="X2017" i="2"/>
  <c r="Y2017" i="2"/>
  <c r="Z2017" i="2"/>
  <c r="AF2017" i="2"/>
  <c r="AG2017" i="2"/>
  <c r="K2018" i="2"/>
  <c r="L2018" i="2" s="1"/>
  <c r="W2018" i="2"/>
  <c r="X2018" i="2"/>
  <c r="Y2018" i="2"/>
  <c r="Z2018" i="2"/>
  <c r="AF2018" i="2"/>
  <c r="AG2018" i="2"/>
  <c r="K2019" i="2"/>
  <c r="L2019" i="2" s="1"/>
  <c r="W2019" i="2"/>
  <c r="X2019" i="2"/>
  <c r="Y2019" i="2"/>
  <c r="Z2019" i="2"/>
  <c r="AN2019" i="2" s="1"/>
  <c r="AF2019" i="2"/>
  <c r="AG2019" i="2"/>
  <c r="K2020" i="2"/>
  <c r="L2020" i="2" s="1"/>
  <c r="W2020" i="2"/>
  <c r="X2020" i="2"/>
  <c r="Y2020" i="2"/>
  <c r="Z2020" i="2"/>
  <c r="AN2020" i="2" s="1"/>
  <c r="AF2020" i="2"/>
  <c r="AG2020" i="2"/>
  <c r="K2021" i="2"/>
  <c r="L2021" i="2" s="1"/>
  <c r="W2021" i="2"/>
  <c r="X2021" i="2"/>
  <c r="Y2021" i="2"/>
  <c r="Z2021" i="2"/>
  <c r="AF2021" i="2"/>
  <c r="AG2021" i="2"/>
  <c r="K2022" i="2"/>
  <c r="L2022" i="2" s="1"/>
  <c r="W2022" i="2"/>
  <c r="X2022" i="2"/>
  <c r="Y2022" i="2"/>
  <c r="Z2022" i="2"/>
  <c r="AN2022" i="2" s="1"/>
  <c r="AF2022" i="2"/>
  <c r="AG2022" i="2"/>
  <c r="K2023" i="2"/>
  <c r="L2023" i="2" s="1"/>
  <c r="W2023" i="2"/>
  <c r="X2023" i="2"/>
  <c r="Y2023" i="2"/>
  <c r="Z2023" i="2"/>
  <c r="AN2023" i="2" s="1"/>
  <c r="AF2023" i="2"/>
  <c r="AG2023" i="2"/>
  <c r="K2024" i="2"/>
  <c r="L2024" i="2" s="1"/>
  <c r="W2024" i="2"/>
  <c r="X2024" i="2"/>
  <c r="Y2024" i="2"/>
  <c r="Z2024" i="2"/>
  <c r="AF2024" i="2"/>
  <c r="AG2024" i="2"/>
  <c r="K2025" i="2"/>
  <c r="L2025" i="2" s="1"/>
  <c r="W2025" i="2"/>
  <c r="X2025" i="2"/>
  <c r="Y2025" i="2"/>
  <c r="Z2025" i="2"/>
  <c r="AN2025" i="2" s="1"/>
  <c r="AF2025" i="2"/>
  <c r="AG2025" i="2"/>
  <c r="K2026" i="2"/>
  <c r="L2026" i="2" s="1"/>
  <c r="W2026" i="2"/>
  <c r="X2026" i="2"/>
  <c r="Y2026" i="2"/>
  <c r="Z2026" i="2"/>
  <c r="AN2026" i="2" s="1"/>
  <c r="AF2026" i="2"/>
  <c r="AG2026" i="2"/>
  <c r="K2027" i="2"/>
  <c r="L2027" i="2" s="1"/>
  <c r="W2027" i="2"/>
  <c r="X2027" i="2"/>
  <c r="Y2027" i="2"/>
  <c r="Z2027" i="2"/>
  <c r="AN2027" i="2" s="1"/>
  <c r="AF2027" i="2"/>
  <c r="AG2027" i="2"/>
  <c r="K2028" i="2"/>
  <c r="L2028" i="2" s="1"/>
  <c r="W2028" i="2"/>
  <c r="X2028" i="2"/>
  <c r="Y2028" i="2"/>
  <c r="Z2028" i="2"/>
  <c r="AN2028" i="2" s="1"/>
  <c r="AF2028" i="2"/>
  <c r="AG2028" i="2"/>
  <c r="K2029" i="2"/>
  <c r="L2029" i="2" s="1"/>
  <c r="W2029" i="2"/>
  <c r="X2029" i="2"/>
  <c r="Y2029" i="2"/>
  <c r="Z2029" i="2"/>
  <c r="AF2029" i="2"/>
  <c r="AG2029" i="2"/>
  <c r="K2030" i="2"/>
  <c r="L2030" i="2" s="1"/>
  <c r="W2030" i="2"/>
  <c r="X2030" i="2"/>
  <c r="Y2030" i="2"/>
  <c r="Z2030" i="2"/>
  <c r="AF2030" i="2"/>
  <c r="AG2030" i="2"/>
  <c r="K2031" i="2"/>
  <c r="L2031" i="2" s="1"/>
  <c r="W2031" i="2"/>
  <c r="X2031" i="2"/>
  <c r="Y2031" i="2"/>
  <c r="Z2031" i="2"/>
  <c r="AF2031" i="2"/>
  <c r="AG2031" i="2"/>
  <c r="K2032" i="2"/>
  <c r="L2032" i="2" s="1"/>
  <c r="W2032" i="2"/>
  <c r="X2032" i="2"/>
  <c r="Y2032" i="2"/>
  <c r="Z2032" i="2"/>
  <c r="AF2032" i="2"/>
  <c r="AG2032" i="2"/>
  <c r="K2033" i="2"/>
  <c r="L2033" i="2" s="1"/>
  <c r="W2033" i="2"/>
  <c r="X2033" i="2"/>
  <c r="Y2033" i="2"/>
  <c r="Z2033" i="2"/>
  <c r="AF2033" i="2"/>
  <c r="AG2033" i="2"/>
  <c r="K2034" i="2"/>
  <c r="L2034" i="2" s="1"/>
  <c r="W2034" i="2"/>
  <c r="X2034" i="2"/>
  <c r="Y2034" i="2"/>
  <c r="Z2034" i="2"/>
  <c r="AF2034" i="2"/>
  <c r="AG2034" i="2"/>
  <c r="K2035" i="2"/>
  <c r="L2035" i="2" s="1"/>
  <c r="W2035" i="2"/>
  <c r="X2035" i="2"/>
  <c r="Y2035" i="2"/>
  <c r="Z2035" i="2"/>
  <c r="AN2035" i="2" s="1"/>
  <c r="AF2035" i="2"/>
  <c r="AG2035" i="2"/>
  <c r="K2036" i="2"/>
  <c r="L2036" i="2" s="1"/>
  <c r="W2036" i="2"/>
  <c r="X2036" i="2"/>
  <c r="Y2036" i="2"/>
  <c r="Z2036" i="2"/>
  <c r="AF2036" i="2"/>
  <c r="AG2036" i="2"/>
  <c r="K2037" i="2"/>
  <c r="L2037" i="2" s="1"/>
  <c r="W2037" i="2"/>
  <c r="X2037" i="2"/>
  <c r="Y2037" i="2"/>
  <c r="Z2037" i="2"/>
  <c r="AF2037" i="2"/>
  <c r="AG2037" i="2"/>
  <c r="K2038" i="2"/>
  <c r="L2038" i="2" s="1"/>
  <c r="W2038" i="2"/>
  <c r="X2038" i="2"/>
  <c r="Y2038" i="2"/>
  <c r="Z2038" i="2"/>
  <c r="AF2038" i="2"/>
  <c r="AG2038" i="2"/>
  <c r="K2039" i="2"/>
  <c r="L2039" i="2" s="1"/>
  <c r="W2039" i="2"/>
  <c r="X2039" i="2"/>
  <c r="Y2039" i="2"/>
  <c r="Z2039" i="2"/>
  <c r="AN2039" i="2" s="1"/>
  <c r="AF2039" i="2"/>
  <c r="AG2039" i="2"/>
  <c r="K2040" i="2"/>
  <c r="L2040" i="2" s="1"/>
  <c r="W2040" i="2"/>
  <c r="X2040" i="2"/>
  <c r="Y2040" i="2"/>
  <c r="Z2040" i="2"/>
  <c r="AF2040" i="2"/>
  <c r="AG2040" i="2"/>
  <c r="K2041" i="2"/>
  <c r="L2041" i="2" s="1"/>
  <c r="W2041" i="2"/>
  <c r="X2041" i="2"/>
  <c r="Y2041" i="2"/>
  <c r="Z2041" i="2"/>
  <c r="AF2041" i="2"/>
  <c r="AG2041" i="2"/>
  <c r="K2042" i="2"/>
  <c r="L2042" i="2" s="1"/>
  <c r="W2042" i="2"/>
  <c r="X2042" i="2"/>
  <c r="Y2042" i="2"/>
  <c r="Z2042" i="2"/>
  <c r="AN2042" i="2" s="1"/>
  <c r="AF2042" i="2"/>
  <c r="AG2042" i="2"/>
  <c r="K2043" i="2"/>
  <c r="L2043" i="2" s="1"/>
  <c r="W2043" i="2"/>
  <c r="X2043" i="2"/>
  <c r="Y2043" i="2"/>
  <c r="Z2043" i="2"/>
  <c r="AF2043" i="2"/>
  <c r="AG2043" i="2"/>
  <c r="K2044" i="2"/>
  <c r="L2044" i="2" s="1"/>
  <c r="W2044" i="2"/>
  <c r="X2044" i="2"/>
  <c r="Y2044" i="2"/>
  <c r="Z2044" i="2"/>
  <c r="AF2044" i="2"/>
  <c r="AG2044" i="2"/>
  <c r="K2045" i="2"/>
  <c r="L2045" i="2" s="1"/>
  <c r="W2045" i="2"/>
  <c r="X2045" i="2"/>
  <c r="Y2045" i="2"/>
  <c r="Z2045" i="2"/>
  <c r="AF2045" i="2"/>
  <c r="AG2045" i="2"/>
  <c r="K2046" i="2"/>
  <c r="L2046" i="2" s="1"/>
  <c r="W2046" i="2"/>
  <c r="X2046" i="2"/>
  <c r="Y2046" i="2"/>
  <c r="Z2046" i="2"/>
  <c r="AN2046" i="2" s="1"/>
  <c r="AF2046" i="2"/>
  <c r="AG2046" i="2"/>
  <c r="K2047" i="2"/>
  <c r="L2047" i="2" s="1"/>
  <c r="W2047" i="2"/>
  <c r="X2047" i="2"/>
  <c r="Y2047" i="2"/>
  <c r="Z2047" i="2"/>
  <c r="AN2047" i="2" s="1"/>
  <c r="AF2047" i="2"/>
  <c r="AG2047" i="2"/>
  <c r="K2048" i="2"/>
  <c r="L2048" i="2" s="1"/>
  <c r="W2048" i="2"/>
  <c r="X2048" i="2"/>
  <c r="Y2048" i="2"/>
  <c r="Z2048" i="2"/>
  <c r="AF2048" i="2"/>
  <c r="AG2048" i="2"/>
  <c r="K2049" i="2"/>
  <c r="L2049" i="2" s="1"/>
  <c r="W2049" i="2"/>
  <c r="X2049" i="2"/>
  <c r="Y2049" i="2"/>
  <c r="Z2049" i="2"/>
  <c r="AN2049" i="2" s="1"/>
  <c r="AF2049" i="2"/>
  <c r="AG2049" i="2"/>
  <c r="K2050" i="2"/>
  <c r="L2050" i="2" s="1"/>
  <c r="W2050" i="2"/>
  <c r="X2050" i="2"/>
  <c r="Y2050" i="2"/>
  <c r="Z2050" i="2"/>
  <c r="AN2050" i="2" s="1"/>
  <c r="AF2050" i="2"/>
  <c r="AG2050" i="2"/>
  <c r="K2051" i="2"/>
  <c r="L2051" i="2" s="1"/>
  <c r="W2051" i="2"/>
  <c r="X2051" i="2"/>
  <c r="Y2051" i="2"/>
  <c r="Z2051" i="2"/>
  <c r="AN2051" i="2" s="1"/>
  <c r="AF2051" i="2"/>
  <c r="AG2051" i="2"/>
  <c r="K2052" i="2"/>
  <c r="L2052" i="2" s="1"/>
  <c r="W2052" i="2"/>
  <c r="X2052" i="2"/>
  <c r="Y2052" i="2"/>
  <c r="Z2052" i="2"/>
  <c r="AF2052" i="2"/>
  <c r="AG2052" i="2"/>
  <c r="K2053" i="2"/>
  <c r="L2053" i="2" s="1"/>
  <c r="W2053" i="2"/>
  <c r="X2053" i="2"/>
  <c r="Y2053" i="2"/>
  <c r="Z2053" i="2"/>
  <c r="AF2053" i="2"/>
  <c r="AG2053" i="2"/>
  <c r="K2054" i="2"/>
  <c r="L2054" i="2" s="1"/>
  <c r="W2054" i="2"/>
  <c r="X2054" i="2"/>
  <c r="Y2054" i="2"/>
  <c r="Z2054" i="2"/>
  <c r="AF2054" i="2"/>
  <c r="AG2054" i="2"/>
  <c r="K2055" i="2"/>
  <c r="L2055" i="2" s="1"/>
  <c r="W2055" i="2"/>
  <c r="X2055" i="2"/>
  <c r="Y2055" i="2"/>
  <c r="Z2055" i="2"/>
  <c r="AN2055" i="2" s="1"/>
  <c r="AF2055" i="2"/>
  <c r="AG2055" i="2"/>
  <c r="K2056" i="2"/>
  <c r="L2056" i="2" s="1"/>
  <c r="W2056" i="2"/>
  <c r="X2056" i="2"/>
  <c r="Y2056" i="2"/>
  <c r="Z2056" i="2"/>
  <c r="AF2056" i="2"/>
  <c r="AG2056" i="2"/>
  <c r="K2057" i="2"/>
  <c r="L2057" i="2" s="1"/>
  <c r="W2057" i="2"/>
  <c r="X2057" i="2"/>
  <c r="Y2057" i="2"/>
  <c r="Z2057" i="2"/>
  <c r="AN2057" i="2" s="1"/>
  <c r="AF2057" i="2"/>
  <c r="AG2057" i="2"/>
  <c r="K2058" i="2"/>
  <c r="L2058" i="2" s="1"/>
  <c r="W2058" i="2"/>
  <c r="X2058" i="2"/>
  <c r="Y2058" i="2"/>
  <c r="Z2058" i="2"/>
  <c r="AF2058" i="2"/>
  <c r="AG2058" i="2"/>
  <c r="K2059" i="2"/>
  <c r="L2059" i="2" s="1"/>
  <c r="W2059" i="2"/>
  <c r="X2059" i="2"/>
  <c r="Y2059" i="2"/>
  <c r="Z2059" i="2"/>
  <c r="AF2059" i="2"/>
  <c r="AG2059" i="2"/>
  <c r="K2060" i="2"/>
  <c r="L2060" i="2" s="1"/>
  <c r="W2060" i="2"/>
  <c r="X2060" i="2"/>
  <c r="Y2060" i="2"/>
  <c r="Z2060" i="2"/>
  <c r="AN2060" i="2" s="1"/>
  <c r="AF2060" i="2"/>
  <c r="AG2060" i="2"/>
  <c r="K2061" i="2"/>
  <c r="L2061" i="2" s="1"/>
  <c r="W2061" i="2"/>
  <c r="X2061" i="2"/>
  <c r="Y2061" i="2"/>
  <c r="Z2061" i="2"/>
  <c r="AN2061" i="2" s="1"/>
  <c r="AF2061" i="2"/>
  <c r="AG2061" i="2"/>
  <c r="K2062" i="2"/>
  <c r="L2062" i="2" s="1"/>
  <c r="W2062" i="2"/>
  <c r="X2062" i="2"/>
  <c r="Y2062" i="2"/>
  <c r="Z2062" i="2"/>
  <c r="AN2062" i="2" s="1"/>
  <c r="AF2062" i="2"/>
  <c r="AG2062" i="2"/>
  <c r="K2063" i="2"/>
  <c r="L2063" i="2" s="1"/>
  <c r="W2063" i="2"/>
  <c r="X2063" i="2"/>
  <c r="Y2063" i="2"/>
  <c r="Z2063" i="2"/>
  <c r="AF2063" i="2"/>
  <c r="AG2063" i="2"/>
  <c r="K2064" i="2"/>
  <c r="L2064" i="2" s="1"/>
  <c r="W2064" i="2"/>
  <c r="X2064" i="2"/>
  <c r="Y2064" i="2"/>
  <c r="Z2064" i="2"/>
  <c r="AN2064" i="2" s="1"/>
  <c r="AF2064" i="2"/>
  <c r="AG2064" i="2"/>
  <c r="K2065" i="2"/>
  <c r="L2065" i="2" s="1"/>
  <c r="W2065" i="2"/>
  <c r="X2065" i="2"/>
  <c r="Y2065" i="2"/>
  <c r="Z2065" i="2"/>
  <c r="AF2065" i="2"/>
  <c r="AG2065" i="2"/>
  <c r="K2066" i="2"/>
  <c r="L2066" i="2" s="1"/>
  <c r="W2066" i="2"/>
  <c r="X2066" i="2"/>
  <c r="Y2066" i="2"/>
  <c r="Z2066" i="2"/>
  <c r="AN2066" i="2" s="1"/>
  <c r="AF2066" i="2"/>
  <c r="AG2066" i="2"/>
  <c r="K2067" i="2"/>
  <c r="L2067" i="2" s="1"/>
  <c r="W2067" i="2"/>
  <c r="X2067" i="2"/>
  <c r="Y2067" i="2"/>
  <c r="Z2067" i="2"/>
  <c r="AN2067" i="2" s="1"/>
  <c r="AF2067" i="2"/>
  <c r="AG2067" i="2"/>
  <c r="K2068" i="2"/>
  <c r="L2068" i="2" s="1"/>
  <c r="W2068" i="2"/>
  <c r="X2068" i="2"/>
  <c r="Y2068" i="2"/>
  <c r="Z2068" i="2"/>
  <c r="AF2068" i="2"/>
  <c r="AG2068" i="2"/>
  <c r="K2069" i="2"/>
  <c r="L2069" i="2" s="1"/>
  <c r="W2069" i="2"/>
  <c r="X2069" i="2"/>
  <c r="Y2069" i="2"/>
  <c r="Z2069" i="2"/>
  <c r="AN2069" i="2" s="1"/>
  <c r="AF2069" i="2"/>
  <c r="AG2069" i="2"/>
  <c r="K2070" i="2"/>
  <c r="L2070" i="2" s="1"/>
  <c r="W2070" i="2"/>
  <c r="X2070" i="2"/>
  <c r="Y2070" i="2"/>
  <c r="Z2070" i="2"/>
  <c r="AF2070" i="2"/>
  <c r="AG2070" i="2"/>
  <c r="K2071" i="2"/>
  <c r="L2071" i="2" s="1"/>
  <c r="W2071" i="2"/>
  <c r="X2071" i="2"/>
  <c r="Y2071" i="2"/>
  <c r="Z2071" i="2"/>
  <c r="AF2071" i="2"/>
  <c r="AG2071" i="2"/>
  <c r="K2072" i="2"/>
  <c r="L2072" i="2" s="1"/>
  <c r="W2072" i="2"/>
  <c r="X2072" i="2"/>
  <c r="Y2072" i="2"/>
  <c r="Z2072" i="2"/>
  <c r="AN2072" i="2" s="1"/>
  <c r="AF2072" i="2"/>
  <c r="AG2072" i="2"/>
  <c r="K2073" i="2"/>
  <c r="L2073" i="2" s="1"/>
  <c r="W2073" i="2"/>
  <c r="X2073" i="2"/>
  <c r="Y2073" i="2"/>
  <c r="Z2073" i="2"/>
  <c r="AN2073" i="2" s="1"/>
  <c r="AF2073" i="2"/>
  <c r="AG2073" i="2"/>
  <c r="K2074" i="2"/>
  <c r="L2074" i="2" s="1"/>
  <c r="W2074" i="2"/>
  <c r="X2074" i="2"/>
  <c r="Y2074" i="2"/>
  <c r="Z2074" i="2"/>
  <c r="AN2074" i="2" s="1"/>
  <c r="AF2074" i="2"/>
  <c r="AG2074" i="2"/>
  <c r="K2075" i="2"/>
  <c r="L2075" i="2" s="1"/>
  <c r="W2075" i="2"/>
  <c r="X2075" i="2"/>
  <c r="Y2075" i="2"/>
  <c r="Z2075" i="2"/>
  <c r="AF2075" i="2"/>
  <c r="AG2075" i="2"/>
  <c r="K2076" i="2"/>
  <c r="L2076" i="2" s="1"/>
  <c r="W2076" i="2"/>
  <c r="X2076" i="2"/>
  <c r="Y2076" i="2"/>
  <c r="Z2076" i="2"/>
  <c r="AF2076" i="2"/>
  <c r="AG2076" i="2"/>
  <c r="K2077" i="2"/>
  <c r="L2077" i="2" s="1"/>
  <c r="W2077" i="2"/>
  <c r="X2077" i="2"/>
  <c r="Y2077" i="2"/>
  <c r="Z2077" i="2"/>
  <c r="AF2077" i="2"/>
  <c r="AG2077" i="2"/>
  <c r="K2078" i="2"/>
  <c r="L2078" i="2" s="1"/>
  <c r="W2078" i="2"/>
  <c r="X2078" i="2"/>
  <c r="Y2078" i="2"/>
  <c r="Z2078" i="2"/>
  <c r="AN2078" i="2" s="1"/>
  <c r="AF2078" i="2"/>
  <c r="AG2078" i="2"/>
  <c r="K2079" i="2"/>
  <c r="L2079" i="2" s="1"/>
  <c r="W2079" i="2"/>
  <c r="X2079" i="2"/>
  <c r="Y2079" i="2"/>
  <c r="Z2079" i="2"/>
  <c r="AF2079" i="2"/>
  <c r="AG2079" i="2"/>
  <c r="K2080" i="2"/>
  <c r="L2080" i="2" s="1"/>
  <c r="W2080" i="2"/>
  <c r="X2080" i="2"/>
  <c r="Y2080" i="2"/>
  <c r="Z2080" i="2"/>
  <c r="AF2080" i="2"/>
  <c r="AG2080" i="2"/>
  <c r="K2081" i="2"/>
  <c r="L2081" i="2" s="1"/>
  <c r="W2081" i="2"/>
  <c r="X2081" i="2"/>
  <c r="Y2081" i="2"/>
  <c r="Z2081" i="2"/>
  <c r="AN2081" i="2" s="1"/>
  <c r="AF2081" i="2"/>
  <c r="AG2081" i="2"/>
  <c r="K2082" i="2"/>
  <c r="L2082" i="2" s="1"/>
  <c r="W2082" i="2"/>
  <c r="X2082" i="2"/>
  <c r="Y2082" i="2"/>
  <c r="Z2082" i="2"/>
  <c r="AF2082" i="2"/>
  <c r="AG2082" i="2"/>
  <c r="K2083" i="2"/>
  <c r="L2083" i="2" s="1"/>
  <c r="W2083" i="2"/>
  <c r="X2083" i="2"/>
  <c r="Y2083" i="2"/>
  <c r="Z2083" i="2"/>
  <c r="AN2083" i="2" s="1"/>
  <c r="AF2083" i="2"/>
  <c r="AG2083" i="2"/>
  <c r="K2084" i="2"/>
  <c r="L2084" i="2" s="1"/>
  <c r="W2084" i="2"/>
  <c r="X2084" i="2"/>
  <c r="Y2084" i="2"/>
  <c r="Z2084" i="2"/>
  <c r="AF2084" i="2"/>
  <c r="AG2084" i="2"/>
  <c r="K2085" i="2"/>
  <c r="L2085" i="2" s="1"/>
  <c r="W2085" i="2"/>
  <c r="X2085" i="2"/>
  <c r="Y2085" i="2"/>
  <c r="Z2085" i="2"/>
  <c r="AN2085" i="2" s="1"/>
  <c r="AF2085" i="2"/>
  <c r="AG2085" i="2"/>
  <c r="K2086" i="2"/>
  <c r="L2086" i="2" s="1"/>
  <c r="W2086" i="2"/>
  <c r="X2086" i="2"/>
  <c r="Y2086" i="2"/>
  <c r="Z2086" i="2"/>
  <c r="AF2086" i="2"/>
  <c r="AG2086" i="2"/>
  <c r="K2087" i="2"/>
  <c r="L2087" i="2" s="1"/>
  <c r="W2087" i="2"/>
  <c r="X2087" i="2"/>
  <c r="Y2087" i="2"/>
  <c r="Z2087" i="2"/>
  <c r="AF2087" i="2"/>
  <c r="AG2087" i="2"/>
  <c r="K2088" i="2"/>
  <c r="L2088" i="2" s="1"/>
  <c r="W2088" i="2"/>
  <c r="X2088" i="2"/>
  <c r="Y2088" i="2"/>
  <c r="Z2088" i="2"/>
  <c r="AF2088" i="2"/>
  <c r="AG2088" i="2"/>
  <c r="K2089" i="2"/>
  <c r="L2089" i="2" s="1"/>
  <c r="W2089" i="2"/>
  <c r="X2089" i="2"/>
  <c r="Y2089" i="2"/>
  <c r="Z2089" i="2"/>
  <c r="AN2089" i="2" s="1"/>
  <c r="AF2089" i="2"/>
  <c r="AG2089" i="2"/>
  <c r="K2090" i="2"/>
  <c r="L2090" i="2" s="1"/>
  <c r="W2090" i="2"/>
  <c r="X2090" i="2"/>
  <c r="Y2090" i="2"/>
  <c r="Z2090" i="2"/>
  <c r="AN2090" i="2" s="1"/>
  <c r="AF2090" i="2"/>
  <c r="AG2090" i="2"/>
  <c r="K2091" i="2"/>
  <c r="L2091" i="2" s="1"/>
  <c r="W2091" i="2"/>
  <c r="X2091" i="2"/>
  <c r="Y2091" i="2"/>
  <c r="Z2091" i="2"/>
  <c r="AN2091" i="2" s="1"/>
  <c r="AF2091" i="2"/>
  <c r="AG2091" i="2"/>
  <c r="K2092" i="2"/>
  <c r="L2092" i="2" s="1"/>
  <c r="W2092" i="2"/>
  <c r="X2092" i="2"/>
  <c r="Y2092" i="2"/>
  <c r="Z2092" i="2"/>
  <c r="AN2092" i="2" s="1"/>
  <c r="AF2092" i="2"/>
  <c r="AG2092" i="2"/>
  <c r="K2093" i="2"/>
  <c r="L2093" i="2" s="1"/>
  <c r="W2093" i="2"/>
  <c r="X2093" i="2"/>
  <c r="Y2093" i="2"/>
  <c r="Z2093" i="2"/>
  <c r="AN2093" i="2" s="1"/>
  <c r="AF2093" i="2"/>
  <c r="AG2093" i="2"/>
  <c r="K2094" i="2"/>
  <c r="L2094" i="2" s="1"/>
  <c r="W2094" i="2"/>
  <c r="X2094" i="2"/>
  <c r="Y2094" i="2"/>
  <c r="Z2094" i="2"/>
  <c r="AN2094" i="2" s="1"/>
  <c r="AF2094" i="2"/>
  <c r="AG2094" i="2"/>
  <c r="K2095" i="2"/>
  <c r="L2095" i="2" s="1"/>
  <c r="W2095" i="2"/>
  <c r="X2095" i="2"/>
  <c r="Y2095" i="2"/>
  <c r="Z2095" i="2"/>
  <c r="AF2095" i="2"/>
  <c r="AG2095" i="2"/>
  <c r="K2096" i="2"/>
  <c r="L2096" i="2" s="1"/>
  <c r="W2096" i="2"/>
  <c r="X2096" i="2"/>
  <c r="Y2096" i="2"/>
  <c r="Z2096" i="2"/>
  <c r="AF2096" i="2"/>
  <c r="AG2096" i="2"/>
  <c r="K2097" i="2"/>
  <c r="L2097" i="2" s="1"/>
  <c r="W2097" i="2"/>
  <c r="X2097" i="2"/>
  <c r="Y2097" i="2"/>
  <c r="Z2097" i="2"/>
  <c r="AN2097" i="2" s="1"/>
  <c r="AF2097" i="2"/>
  <c r="AG2097" i="2"/>
  <c r="K2098" i="2"/>
  <c r="L2098" i="2" s="1"/>
  <c r="W2098" i="2"/>
  <c r="X2098" i="2"/>
  <c r="Y2098" i="2"/>
  <c r="Z2098" i="2"/>
  <c r="AF2098" i="2"/>
  <c r="AG2098" i="2"/>
  <c r="K2099" i="2"/>
  <c r="L2099" i="2" s="1"/>
  <c r="W2099" i="2"/>
  <c r="X2099" i="2"/>
  <c r="Y2099" i="2"/>
  <c r="Z2099" i="2"/>
  <c r="AF2099" i="2"/>
  <c r="AG2099" i="2"/>
  <c r="K2100" i="2"/>
  <c r="L2100" i="2" s="1"/>
  <c r="W2100" i="2"/>
  <c r="X2100" i="2"/>
  <c r="Y2100" i="2"/>
  <c r="Z2100" i="2"/>
  <c r="AF2100" i="2"/>
  <c r="AG2100" i="2"/>
  <c r="K2101" i="2"/>
  <c r="L2101" i="2" s="1"/>
  <c r="W2101" i="2"/>
  <c r="X2101" i="2"/>
  <c r="Y2101" i="2"/>
  <c r="Z2101" i="2"/>
  <c r="AN2101" i="2" s="1"/>
  <c r="AF2101" i="2"/>
  <c r="AG2101" i="2"/>
  <c r="K2102" i="2"/>
  <c r="L2102" i="2" s="1"/>
  <c r="W2102" i="2"/>
  <c r="X2102" i="2"/>
  <c r="Y2102" i="2"/>
  <c r="Z2102" i="2"/>
  <c r="AN2102" i="2" s="1"/>
  <c r="AF2102" i="2"/>
  <c r="AG2102" i="2"/>
  <c r="K2103" i="2"/>
  <c r="L2103" i="2" s="1"/>
  <c r="W2103" i="2"/>
  <c r="X2103" i="2"/>
  <c r="Y2103" i="2"/>
  <c r="Z2103" i="2"/>
  <c r="AN2103" i="2" s="1"/>
  <c r="AF2103" i="2"/>
  <c r="AG2103" i="2"/>
  <c r="K2104" i="2"/>
  <c r="L2104" i="2" s="1"/>
  <c r="W2104" i="2"/>
  <c r="X2104" i="2"/>
  <c r="Y2104" i="2"/>
  <c r="Z2104" i="2"/>
  <c r="AN2104" i="2" s="1"/>
  <c r="AF2104" i="2"/>
  <c r="AG2104" i="2"/>
  <c r="K2105" i="2"/>
  <c r="L2105" i="2" s="1"/>
  <c r="W2105" i="2"/>
  <c r="X2105" i="2"/>
  <c r="Y2105" i="2"/>
  <c r="Z2105" i="2"/>
  <c r="AN2105" i="2" s="1"/>
  <c r="AF2105" i="2"/>
  <c r="AG2105" i="2"/>
  <c r="K2106" i="2"/>
  <c r="L2106" i="2" s="1"/>
  <c r="W2106" i="2"/>
  <c r="X2106" i="2"/>
  <c r="Y2106" i="2"/>
  <c r="Z2106" i="2"/>
  <c r="AN2106" i="2" s="1"/>
  <c r="AF2106" i="2"/>
  <c r="AG2106" i="2"/>
  <c r="K2107" i="2"/>
  <c r="L2107" i="2" s="1"/>
  <c r="W2107" i="2"/>
  <c r="X2107" i="2"/>
  <c r="Y2107" i="2"/>
  <c r="Z2107" i="2"/>
  <c r="AN2107" i="2" s="1"/>
  <c r="AF2107" i="2"/>
  <c r="AG2107" i="2"/>
  <c r="K2108" i="2"/>
  <c r="L2108" i="2" s="1"/>
  <c r="W2108" i="2"/>
  <c r="X2108" i="2"/>
  <c r="Y2108" i="2"/>
  <c r="Z2108" i="2"/>
  <c r="AN2108" i="2" s="1"/>
  <c r="AF2108" i="2"/>
  <c r="AG2108" i="2"/>
  <c r="K2109" i="2"/>
  <c r="L2109" i="2" s="1"/>
  <c r="W2109" i="2"/>
  <c r="X2109" i="2"/>
  <c r="Y2109" i="2"/>
  <c r="Z2109" i="2"/>
  <c r="AF2109" i="2"/>
  <c r="AG2109" i="2"/>
  <c r="K2110" i="2"/>
  <c r="L2110" i="2" s="1"/>
  <c r="W2110" i="2"/>
  <c r="X2110" i="2"/>
  <c r="Y2110" i="2"/>
  <c r="Z2110" i="2"/>
  <c r="AF2110" i="2"/>
  <c r="AG2110" i="2"/>
  <c r="K2111" i="2"/>
  <c r="L2111" i="2" s="1"/>
  <c r="W2111" i="2"/>
  <c r="X2111" i="2"/>
  <c r="Y2111" i="2"/>
  <c r="Z2111" i="2"/>
  <c r="AN2111" i="2" s="1"/>
  <c r="AF2111" i="2"/>
  <c r="AG2111" i="2"/>
  <c r="K2112" i="2"/>
  <c r="L2112" i="2" s="1"/>
  <c r="W2112" i="2"/>
  <c r="X2112" i="2"/>
  <c r="Y2112" i="2"/>
  <c r="Z2112" i="2"/>
  <c r="AN2112" i="2" s="1"/>
  <c r="AF2112" i="2"/>
  <c r="AG2112" i="2"/>
  <c r="K2113" i="2"/>
  <c r="L2113" i="2" s="1"/>
  <c r="W2113" i="2"/>
  <c r="X2113" i="2"/>
  <c r="Y2113" i="2"/>
  <c r="Z2113" i="2"/>
  <c r="AN2113" i="2" s="1"/>
  <c r="AF2113" i="2"/>
  <c r="AG2113" i="2"/>
  <c r="K2114" i="2"/>
  <c r="L2114" i="2" s="1"/>
  <c r="W2114" i="2"/>
  <c r="X2114" i="2"/>
  <c r="Y2114" i="2"/>
  <c r="Z2114" i="2"/>
  <c r="AN2114" i="2" s="1"/>
  <c r="AF2114" i="2"/>
  <c r="AG2114" i="2"/>
  <c r="K2115" i="2"/>
  <c r="L2115" i="2" s="1"/>
  <c r="W2115" i="2"/>
  <c r="X2115" i="2"/>
  <c r="Y2115" i="2"/>
  <c r="Z2115" i="2"/>
  <c r="AN2115" i="2" s="1"/>
  <c r="AF2115" i="2"/>
  <c r="AG2115" i="2"/>
  <c r="K2116" i="2"/>
  <c r="L2116" i="2" s="1"/>
  <c r="W2116" i="2"/>
  <c r="X2116" i="2"/>
  <c r="Y2116" i="2"/>
  <c r="Z2116" i="2"/>
  <c r="AN2116" i="2" s="1"/>
  <c r="AF2116" i="2"/>
  <c r="AG2116" i="2"/>
  <c r="K2117" i="2"/>
  <c r="L2117" i="2" s="1"/>
  <c r="W2117" i="2"/>
  <c r="X2117" i="2"/>
  <c r="Y2117" i="2"/>
  <c r="Z2117" i="2"/>
  <c r="AN2117" i="2" s="1"/>
  <c r="AF2117" i="2"/>
  <c r="AG2117" i="2"/>
  <c r="K2118" i="2"/>
  <c r="L2118" i="2" s="1"/>
  <c r="W2118" i="2"/>
  <c r="X2118" i="2"/>
  <c r="Y2118" i="2"/>
  <c r="Z2118" i="2"/>
  <c r="AF2118" i="2"/>
  <c r="AG2118" i="2"/>
  <c r="K2119" i="2"/>
  <c r="L2119" i="2" s="1"/>
  <c r="W2119" i="2"/>
  <c r="X2119" i="2"/>
  <c r="Y2119" i="2"/>
  <c r="Z2119" i="2"/>
  <c r="AN2119" i="2" s="1"/>
  <c r="AF2119" i="2"/>
  <c r="AG2119" i="2"/>
  <c r="K2120" i="2"/>
  <c r="L2120" i="2" s="1"/>
  <c r="W2120" i="2"/>
  <c r="X2120" i="2"/>
  <c r="Y2120" i="2"/>
  <c r="Z2120" i="2"/>
  <c r="AN2120" i="2" s="1"/>
  <c r="AF2120" i="2"/>
  <c r="AG2120" i="2"/>
  <c r="K2121" i="2"/>
  <c r="L2121" i="2" s="1"/>
  <c r="W2121" i="2"/>
  <c r="X2121" i="2"/>
  <c r="Y2121" i="2"/>
  <c r="Z2121" i="2"/>
  <c r="AN2121" i="2" s="1"/>
  <c r="AF2121" i="2"/>
  <c r="AG2121" i="2"/>
  <c r="K2122" i="2"/>
  <c r="L2122" i="2" s="1"/>
  <c r="W2122" i="2"/>
  <c r="X2122" i="2"/>
  <c r="Y2122" i="2"/>
  <c r="Z2122" i="2"/>
  <c r="AF2122" i="2"/>
  <c r="AG2122" i="2"/>
  <c r="K2123" i="2"/>
  <c r="L2123" i="2" s="1"/>
  <c r="W2123" i="2"/>
  <c r="X2123" i="2"/>
  <c r="Y2123" i="2"/>
  <c r="Z2123" i="2"/>
  <c r="AN2123" i="2" s="1"/>
  <c r="AF2123" i="2"/>
  <c r="AG2123" i="2"/>
  <c r="K2124" i="2"/>
  <c r="L2124" i="2" s="1"/>
  <c r="W2124" i="2"/>
  <c r="X2124" i="2"/>
  <c r="Y2124" i="2"/>
  <c r="Z2124" i="2"/>
  <c r="AF2124" i="2"/>
  <c r="AG2124" i="2"/>
  <c r="K2125" i="2"/>
  <c r="L2125" i="2" s="1"/>
  <c r="W2125" i="2"/>
  <c r="X2125" i="2"/>
  <c r="Y2125" i="2"/>
  <c r="Z2125" i="2"/>
  <c r="AN2125" i="2" s="1"/>
  <c r="AF2125" i="2"/>
  <c r="AG2125" i="2"/>
  <c r="K2126" i="2"/>
  <c r="L2126" i="2" s="1"/>
  <c r="W2126" i="2"/>
  <c r="X2126" i="2"/>
  <c r="Y2126" i="2"/>
  <c r="Z2126" i="2"/>
  <c r="AN2126" i="2" s="1"/>
  <c r="AF2126" i="2"/>
  <c r="AG2126" i="2"/>
  <c r="K2127" i="2"/>
  <c r="L2127" i="2" s="1"/>
  <c r="W2127" i="2"/>
  <c r="X2127" i="2"/>
  <c r="Y2127" i="2"/>
  <c r="Z2127" i="2"/>
  <c r="AN2127" i="2" s="1"/>
  <c r="AF2127" i="2"/>
  <c r="AG2127" i="2"/>
  <c r="K2128" i="2"/>
  <c r="L2128" i="2" s="1"/>
  <c r="W2128" i="2"/>
  <c r="X2128" i="2"/>
  <c r="Y2128" i="2"/>
  <c r="Z2128" i="2"/>
  <c r="AN2128" i="2" s="1"/>
  <c r="AF2128" i="2"/>
  <c r="AG2128" i="2"/>
  <c r="K2129" i="2"/>
  <c r="L2129" i="2" s="1"/>
  <c r="W2129" i="2"/>
  <c r="X2129" i="2"/>
  <c r="Y2129" i="2"/>
  <c r="Z2129" i="2"/>
  <c r="AF2129" i="2"/>
  <c r="AG2129" i="2"/>
  <c r="K2130" i="2"/>
  <c r="L2130" i="2" s="1"/>
  <c r="W2130" i="2"/>
  <c r="X2130" i="2"/>
  <c r="Y2130" i="2"/>
  <c r="Z2130" i="2"/>
  <c r="AF2130" i="2"/>
  <c r="AG2130" i="2"/>
  <c r="K2131" i="2"/>
  <c r="L2131" i="2" s="1"/>
  <c r="W2131" i="2"/>
  <c r="X2131" i="2"/>
  <c r="Y2131" i="2"/>
  <c r="Z2131" i="2"/>
  <c r="AN2131" i="2" s="1"/>
  <c r="AF2131" i="2"/>
  <c r="AG2131" i="2"/>
  <c r="K2132" i="2"/>
  <c r="L2132" i="2" s="1"/>
  <c r="W2132" i="2"/>
  <c r="X2132" i="2"/>
  <c r="Y2132" i="2"/>
  <c r="Z2132" i="2"/>
  <c r="AN2132" i="2" s="1"/>
  <c r="AF2132" i="2"/>
  <c r="AG2132" i="2"/>
  <c r="K2133" i="2"/>
  <c r="L2133" i="2" s="1"/>
  <c r="W2133" i="2"/>
  <c r="X2133" i="2"/>
  <c r="Y2133" i="2"/>
  <c r="Z2133" i="2"/>
  <c r="AN2133" i="2" s="1"/>
  <c r="AF2133" i="2"/>
  <c r="AG2133" i="2"/>
  <c r="K2134" i="2"/>
  <c r="L2134" i="2" s="1"/>
  <c r="W2134" i="2"/>
  <c r="X2134" i="2"/>
  <c r="Y2134" i="2"/>
  <c r="Z2134" i="2"/>
  <c r="AN2134" i="2" s="1"/>
  <c r="AF2134" i="2"/>
  <c r="AG2134" i="2"/>
  <c r="K2135" i="2"/>
  <c r="L2135" i="2" s="1"/>
  <c r="W2135" i="2"/>
  <c r="X2135" i="2"/>
  <c r="Y2135" i="2"/>
  <c r="Z2135" i="2"/>
  <c r="AN2135" i="2" s="1"/>
  <c r="AF2135" i="2"/>
  <c r="AG2135" i="2"/>
  <c r="K2136" i="2"/>
  <c r="L2136" i="2" s="1"/>
  <c r="W2136" i="2"/>
  <c r="X2136" i="2"/>
  <c r="Y2136" i="2"/>
  <c r="Z2136" i="2"/>
  <c r="AN2136" i="2" s="1"/>
  <c r="AF2136" i="2"/>
  <c r="AG2136" i="2"/>
  <c r="K2137" i="2"/>
  <c r="L2137" i="2" s="1"/>
  <c r="W2137" i="2"/>
  <c r="X2137" i="2"/>
  <c r="Y2137" i="2"/>
  <c r="Z2137" i="2"/>
  <c r="AN2137" i="2" s="1"/>
  <c r="AF2137" i="2"/>
  <c r="AG2137" i="2"/>
  <c r="K2138" i="2"/>
  <c r="L2138" i="2" s="1"/>
  <c r="W2138" i="2"/>
  <c r="X2138" i="2"/>
  <c r="Y2138" i="2"/>
  <c r="Z2138" i="2"/>
  <c r="AN2138" i="2" s="1"/>
  <c r="AF2138" i="2"/>
  <c r="AG2138" i="2"/>
  <c r="K2139" i="2"/>
  <c r="L2139" i="2" s="1"/>
  <c r="W2139" i="2"/>
  <c r="X2139" i="2"/>
  <c r="Y2139" i="2"/>
  <c r="Z2139" i="2"/>
  <c r="AN2139" i="2" s="1"/>
  <c r="AF2139" i="2"/>
  <c r="AG2139" i="2"/>
  <c r="K2140" i="2"/>
  <c r="L2140" i="2" s="1"/>
  <c r="W2140" i="2"/>
  <c r="X2140" i="2"/>
  <c r="Y2140" i="2"/>
  <c r="Z2140" i="2"/>
  <c r="AF2140" i="2"/>
  <c r="AG2140" i="2"/>
  <c r="K2141" i="2"/>
  <c r="L2141" i="2" s="1"/>
  <c r="W2141" i="2"/>
  <c r="X2141" i="2"/>
  <c r="Y2141" i="2"/>
  <c r="Z2141" i="2"/>
  <c r="AN2141" i="2" s="1"/>
  <c r="AF2141" i="2"/>
  <c r="AG2141" i="2"/>
  <c r="K2142" i="2"/>
  <c r="L2142" i="2" s="1"/>
  <c r="W2142" i="2"/>
  <c r="X2142" i="2"/>
  <c r="Y2142" i="2"/>
  <c r="Z2142" i="2"/>
  <c r="AN2142" i="2" s="1"/>
  <c r="AF2142" i="2"/>
  <c r="AG2142" i="2"/>
  <c r="K2143" i="2"/>
  <c r="L2143" i="2" s="1"/>
  <c r="W2143" i="2"/>
  <c r="X2143" i="2"/>
  <c r="Y2143" i="2"/>
  <c r="Z2143" i="2"/>
  <c r="AN2143" i="2" s="1"/>
  <c r="AF2143" i="2"/>
  <c r="AG2143" i="2"/>
  <c r="K2144" i="2"/>
  <c r="L2144" i="2" s="1"/>
  <c r="W2144" i="2"/>
  <c r="X2144" i="2"/>
  <c r="Y2144" i="2"/>
  <c r="Z2144" i="2"/>
  <c r="AF2144" i="2"/>
  <c r="AG2144" i="2"/>
  <c r="K2145" i="2"/>
  <c r="L2145" i="2" s="1"/>
  <c r="W2145" i="2"/>
  <c r="X2145" i="2"/>
  <c r="Y2145" i="2"/>
  <c r="Z2145" i="2"/>
  <c r="AF2145" i="2"/>
  <c r="AG2145" i="2"/>
  <c r="K2146" i="2"/>
  <c r="L2146" i="2" s="1"/>
  <c r="W2146" i="2"/>
  <c r="X2146" i="2"/>
  <c r="Y2146" i="2"/>
  <c r="Z2146" i="2"/>
  <c r="AN2146" i="2" s="1"/>
  <c r="AF2146" i="2"/>
  <c r="AG2146" i="2"/>
  <c r="K2147" i="2"/>
  <c r="L2147" i="2" s="1"/>
  <c r="W2147" i="2"/>
  <c r="X2147" i="2"/>
  <c r="Y2147" i="2"/>
  <c r="Z2147" i="2"/>
  <c r="AN2147" i="2" s="1"/>
  <c r="AF2147" i="2"/>
  <c r="AG2147" i="2"/>
  <c r="K2148" i="2"/>
  <c r="L2148" i="2" s="1"/>
  <c r="W2148" i="2"/>
  <c r="X2148" i="2"/>
  <c r="Y2148" i="2"/>
  <c r="Z2148" i="2"/>
  <c r="AN2148" i="2" s="1"/>
  <c r="AF2148" i="2"/>
  <c r="AG2148" i="2"/>
  <c r="K2149" i="2"/>
  <c r="L2149" i="2" s="1"/>
  <c r="W2149" i="2"/>
  <c r="X2149" i="2"/>
  <c r="Y2149" i="2"/>
  <c r="Z2149" i="2"/>
  <c r="AN2149" i="2" s="1"/>
  <c r="AF2149" i="2"/>
  <c r="AG2149" i="2"/>
  <c r="K2150" i="2"/>
  <c r="L2150" i="2" s="1"/>
  <c r="W2150" i="2"/>
  <c r="X2150" i="2"/>
  <c r="Y2150" i="2"/>
  <c r="Z2150" i="2"/>
  <c r="AN2150" i="2" s="1"/>
  <c r="AF2150" i="2"/>
  <c r="AG2150" i="2"/>
  <c r="K2151" i="2"/>
  <c r="L2151" i="2" s="1"/>
  <c r="W2151" i="2"/>
  <c r="X2151" i="2"/>
  <c r="Y2151" i="2"/>
  <c r="Z2151" i="2"/>
  <c r="AN2151" i="2" s="1"/>
  <c r="AF2151" i="2"/>
  <c r="AG2151" i="2"/>
  <c r="K2152" i="2"/>
  <c r="L2152" i="2" s="1"/>
  <c r="W2152" i="2"/>
  <c r="X2152" i="2"/>
  <c r="Y2152" i="2"/>
  <c r="Z2152" i="2"/>
  <c r="AF2152" i="2"/>
  <c r="AG2152" i="2"/>
  <c r="K2153" i="2"/>
  <c r="L2153" i="2" s="1"/>
  <c r="W2153" i="2"/>
  <c r="X2153" i="2"/>
  <c r="Y2153" i="2"/>
  <c r="Z2153" i="2"/>
  <c r="AF2153" i="2"/>
  <c r="AG2153" i="2"/>
  <c r="K2154" i="2"/>
  <c r="L2154" i="2" s="1"/>
  <c r="W2154" i="2"/>
  <c r="X2154" i="2"/>
  <c r="Y2154" i="2"/>
  <c r="Z2154" i="2"/>
  <c r="AN2154" i="2" s="1"/>
  <c r="AF2154" i="2"/>
  <c r="AG2154" i="2"/>
  <c r="K2155" i="2"/>
  <c r="L2155" i="2" s="1"/>
  <c r="W2155" i="2"/>
  <c r="X2155" i="2"/>
  <c r="Y2155" i="2"/>
  <c r="Z2155" i="2"/>
  <c r="AF2155" i="2"/>
  <c r="AG2155" i="2"/>
  <c r="K2156" i="2"/>
  <c r="L2156" i="2" s="1"/>
  <c r="W2156" i="2"/>
  <c r="X2156" i="2"/>
  <c r="Y2156" i="2"/>
  <c r="Z2156" i="2"/>
  <c r="AF2156" i="2"/>
  <c r="AG2156" i="2"/>
  <c r="K2157" i="2"/>
  <c r="L2157" i="2" s="1"/>
  <c r="W2157" i="2"/>
  <c r="X2157" i="2"/>
  <c r="Y2157" i="2"/>
  <c r="Z2157" i="2"/>
  <c r="AN2157" i="2" s="1"/>
  <c r="AF2157" i="2"/>
  <c r="AG2157" i="2"/>
  <c r="K2158" i="2"/>
  <c r="L2158" i="2" s="1"/>
  <c r="W2158" i="2"/>
  <c r="X2158" i="2"/>
  <c r="Y2158" i="2"/>
  <c r="Z2158" i="2"/>
  <c r="AF2158" i="2"/>
  <c r="AG2158" i="2"/>
  <c r="K2159" i="2"/>
  <c r="L2159" i="2" s="1"/>
  <c r="W2159" i="2"/>
  <c r="X2159" i="2"/>
  <c r="Y2159" i="2"/>
  <c r="Z2159" i="2"/>
  <c r="AN2159" i="2" s="1"/>
  <c r="AF2159" i="2"/>
  <c r="AG2159" i="2"/>
  <c r="K2160" i="2"/>
  <c r="L2160" i="2" s="1"/>
  <c r="W2160" i="2"/>
  <c r="X2160" i="2"/>
  <c r="Y2160" i="2"/>
  <c r="Z2160" i="2"/>
  <c r="AN2160" i="2" s="1"/>
  <c r="AF2160" i="2"/>
  <c r="AG2160" i="2"/>
  <c r="K2161" i="2"/>
  <c r="L2161" i="2" s="1"/>
  <c r="W2161" i="2"/>
  <c r="X2161" i="2"/>
  <c r="Y2161" i="2"/>
  <c r="Z2161" i="2"/>
  <c r="AF2161" i="2"/>
  <c r="AG2161" i="2"/>
  <c r="K2162" i="2"/>
  <c r="L2162" i="2" s="1"/>
  <c r="W2162" i="2"/>
  <c r="X2162" i="2"/>
  <c r="Y2162" i="2"/>
  <c r="Z2162" i="2"/>
  <c r="AF2162" i="2"/>
  <c r="AG2162" i="2"/>
  <c r="K2163" i="2"/>
  <c r="L2163" i="2" s="1"/>
  <c r="W2163" i="2"/>
  <c r="X2163" i="2"/>
  <c r="Y2163" i="2"/>
  <c r="Z2163" i="2"/>
  <c r="AN2163" i="2" s="1"/>
  <c r="AF2163" i="2"/>
  <c r="AG2163" i="2"/>
  <c r="K2164" i="2"/>
  <c r="L2164" i="2" s="1"/>
  <c r="W2164" i="2"/>
  <c r="X2164" i="2"/>
  <c r="Y2164" i="2"/>
  <c r="Z2164" i="2"/>
  <c r="AN2164" i="2" s="1"/>
  <c r="AF2164" i="2"/>
  <c r="AG2164" i="2"/>
  <c r="K2165" i="2"/>
  <c r="L2165" i="2" s="1"/>
  <c r="W2165" i="2"/>
  <c r="X2165" i="2"/>
  <c r="Y2165" i="2"/>
  <c r="Z2165" i="2"/>
  <c r="AF2165" i="2"/>
  <c r="AG2165" i="2"/>
  <c r="K2166" i="2"/>
  <c r="L2166" i="2" s="1"/>
  <c r="W2166" i="2"/>
  <c r="X2166" i="2"/>
  <c r="Y2166" i="2"/>
  <c r="Z2166" i="2"/>
  <c r="AN2166" i="2" s="1"/>
  <c r="AF2166" i="2"/>
  <c r="AG2166" i="2"/>
  <c r="K2167" i="2"/>
  <c r="L2167" i="2" s="1"/>
  <c r="W2167" i="2"/>
  <c r="X2167" i="2"/>
  <c r="Y2167" i="2"/>
  <c r="Z2167" i="2"/>
  <c r="AF2167" i="2"/>
  <c r="AG2167" i="2"/>
  <c r="K2168" i="2"/>
  <c r="L2168" i="2" s="1"/>
  <c r="W2168" i="2"/>
  <c r="X2168" i="2"/>
  <c r="Y2168" i="2"/>
  <c r="Z2168" i="2"/>
  <c r="AF2168" i="2"/>
  <c r="AG2168" i="2"/>
  <c r="K2169" i="2"/>
  <c r="L2169" i="2" s="1"/>
  <c r="W2169" i="2"/>
  <c r="X2169" i="2"/>
  <c r="Y2169" i="2"/>
  <c r="Z2169" i="2"/>
  <c r="AF2169" i="2"/>
  <c r="AG2169" i="2"/>
  <c r="K2170" i="2"/>
  <c r="L2170" i="2" s="1"/>
  <c r="W2170" i="2"/>
  <c r="X2170" i="2"/>
  <c r="Y2170" i="2"/>
  <c r="Z2170" i="2"/>
  <c r="AN2170" i="2" s="1"/>
  <c r="AF2170" i="2"/>
  <c r="AG2170" i="2"/>
  <c r="K2171" i="2"/>
  <c r="L2171" i="2" s="1"/>
  <c r="W2171" i="2"/>
  <c r="X2171" i="2"/>
  <c r="Y2171" i="2"/>
  <c r="Z2171" i="2"/>
  <c r="AN2171" i="2" s="1"/>
  <c r="AF2171" i="2"/>
  <c r="AG2171" i="2"/>
  <c r="K2172" i="2"/>
  <c r="L2172" i="2" s="1"/>
  <c r="W2172" i="2"/>
  <c r="X2172" i="2"/>
  <c r="Y2172" i="2"/>
  <c r="Z2172" i="2"/>
  <c r="AF2172" i="2"/>
  <c r="AG2172" i="2"/>
  <c r="K2173" i="2"/>
  <c r="L2173" i="2" s="1"/>
  <c r="W2173" i="2"/>
  <c r="X2173" i="2"/>
  <c r="Y2173" i="2"/>
  <c r="Z2173" i="2"/>
  <c r="AF2173" i="2"/>
  <c r="AG2173" i="2"/>
  <c r="K2174" i="2"/>
  <c r="L2174" i="2" s="1"/>
  <c r="W2174" i="2"/>
  <c r="X2174" i="2"/>
  <c r="Y2174" i="2"/>
  <c r="Z2174" i="2"/>
  <c r="AN2174" i="2" s="1"/>
  <c r="AF2174" i="2"/>
  <c r="AG2174" i="2"/>
  <c r="K2175" i="2"/>
  <c r="L2175" i="2" s="1"/>
  <c r="W2175" i="2"/>
  <c r="X2175" i="2"/>
  <c r="Y2175" i="2"/>
  <c r="Z2175" i="2"/>
  <c r="AN2175" i="2" s="1"/>
  <c r="AF2175" i="2"/>
  <c r="AG2175" i="2"/>
  <c r="K2176" i="2"/>
  <c r="L2176" i="2" s="1"/>
  <c r="W2176" i="2"/>
  <c r="X2176" i="2"/>
  <c r="Y2176" i="2"/>
  <c r="Z2176" i="2"/>
  <c r="AN2176" i="2" s="1"/>
  <c r="AF2176" i="2"/>
  <c r="AG2176" i="2"/>
  <c r="K2177" i="2"/>
  <c r="L2177" i="2" s="1"/>
  <c r="W2177" i="2"/>
  <c r="X2177" i="2"/>
  <c r="Y2177" i="2"/>
  <c r="Z2177" i="2"/>
  <c r="AF2177" i="2"/>
  <c r="AG2177" i="2"/>
  <c r="K2178" i="2"/>
  <c r="L2178" i="2" s="1"/>
  <c r="W2178" i="2"/>
  <c r="X2178" i="2"/>
  <c r="Y2178" i="2"/>
  <c r="Z2178" i="2"/>
  <c r="AF2178" i="2"/>
  <c r="AG2178" i="2"/>
  <c r="K2179" i="2"/>
  <c r="L2179" i="2" s="1"/>
  <c r="W2179" i="2"/>
  <c r="X2179" i="2"/>
  <c r="Y2179" i="2"/>
  <c r="Z2179" i="2"/>
  <c r="AN2179" i="2" s="1"/>
  <c r="AF2179" i="2"/>
  <c r="AG2179" i="2"/>
  <c r="K2180" i="2"/>
  <c r="L2180" i="2" s="1"/>
  <c r="W2180" i="2"/>
  <c r="X2180" i="2"/>
  <c r="Y2180" i="2"/>
  <c r="Z2180" i="2"/>
  <c r="AN2180" i="2" s="1"/>
  <c r="AF2180" i="2"/>
  <c r="AG2180" i="2"/>
  <c r="K2181" i="2"/>
  <c r="L2181" i="2" s="1"/>
  <c r="W2181" i="2"/>
  <c r="X2181" i="2"/>
  <c r="Y2181" i="2"/>
  <c r="Z2181" i="2"/>
  <c r="AF2181" i="2"/>
  <c r="AG2181" i="2"/>
  <c r="K2182" i="2"/>
  <c r="L2182" i="2" s="1"/>
  <c r="W2182" i="2"/>
  <c r="X2182" i="2"/>
  <c r="Y2182" i="2"/>
  <c r="Z2182" i="2"/>
  <c r="AN2182" i="2" s="1"/>
  <c r="AF2182" i="2"/>
  <c r="AG2182" i="2"/>
  <c r="K2183" i="2"/>
  <c r="L2183" i="2" s="1"/>
  <c r="W2183" i="2"/>
  <c r="X2183" i="2"/>
  <c r="Y2183" i="2"/>
  <c r="Z2183" i="2"/>
  <c r="AF2183" i="2"/>
  <c r="AG2183" i="2"/>
  <c r="K2184" i="2"/>
  <c r="L2184" i="2" s="1"/>
  <c r="W2184" i="2"/>
  <c r="X2184" i="2"/>
  <c r="Y2184" i="2"/>
  <c r="Z2184" i="2"/>
  <c r="AN2184" i="2" s="1"/>
  <c r="AF2184" i="2"/>
  <c r="AG2184" i="2"/>
  <c r="K2185" i="2"/>
  <c r="L2185" i="2" s="1"/>
  <c r="W2185" i="2"/>
  <c r="X2185" i="2"/>
  <c r="Y2185" i="2"/>
  <c r="Z2185" i="2"/>
  <c r="AF2185" i="2"/>
  <c r="AG2185" i="2"/>
  <c r="K2186" i="2"/>
  <c r="L2186" i="2" s="1"/>
  <c r="W2186" i="2"/>
  <c r="X2186" i="2"/>
  <c r="Y2186" i="2"/>
  <c r="Z2186" i="2"/>
  <c r="AN2186" i="2" s="1"/>
  <c r="AF2186" i="2"/>
  <c r="AG2186" i="2"/>
  <c r="K2187" i="2"/>
  <c r="L2187" i="2" s="1"/>
  <c r="W2187" i="2"/>
  <c r="X2187" i="2"/>
  <c r="Y2187" i="2"/>
  <c r="Z2187" i="2"/>
  <c r="AN2187" i="2" s="1"/>
  <c r="AF2187" i="2"/>
  <c r="AG2187" i="2"/>
  <c r="K2188" i="2"/>
  <c r="L2188" i="2" s="1"/>
  <c r="W2188" i="2"/>
  <c r="X2188" i="2"/>
  <c r="Y2188" i="2"/>
  <c r="Z2188" i="2"/>
  <c r="AF2188" i="2"/>
  <c r="AG2188" i="2"/>
  <c r="K2189" i="2"/>
  <c r="L2189" i="2" s="1"/>
  <c r="W2189" i="2"/>
  <c r="X2189" i="2"/>
  <c r="Y2189" i="2"/>
  <c r="Z2189" i="2"/>
  <c r="AF2189" i="2"/>
  <c r="AG2189" i="2"/>
  <c r="K2190" i="2"/>
  <c r="L2190" i="2" s="1"/>
  <c r="W2190" i="2"/>
  <c r="X2190" i="2"/>
  <c r="Y2190" i="2"/>
  <c r="Z2190" i="2"/>
  <c r="AF2190" i="2"/>
  <c r="AG2190" i="2"/>
  <c r="K2191" i="2"/>
  <c r="L2191" i="2" s="1"/>
  <c r="W2191" i="2"/>
  <c r="X2191" i="2"/>
  <c r="Y2191" i="2"/>
  <c r="Z2191" i="2"/>
  <c r="AN2191" i="2" s="1"/>
  <c r="AF2191" i="2"/>
  <c r="AG2191" i="2"/>
  <c r="K2192" i="2"/>
  <c r="L2192" i="2" s="1"/>
  <c r="W2192" i="2"/>
  <c r="X2192" i="2"/>
  <c r="Y2192" i="2"/>
  <c r="Z2192" i="2"/>
  <c r="AF2192" i="2"/>
  <c r="AG2192" i="2"/>
  <c r="K2193" i="2"/>
  <c r="L2193" i="2" s="1"/>
  <c r="W2193" i="2"/>
  <c r="X2193" i="2"/>
  <c r="Y2193" i="2"/>
  <c r="Z2193" i="2"/>
  <c r="AF2193" i="2"/>
  <c r="AG2193" i="2"/>
  <c r="K2194" i="2"/>
  <c r="L2194" i="2" s="1"/>
  <c r="W2194" i="2"/>
  <c r="X2194" i="2"/>
  <c r="Y2194" i="2"/>
  <c r="Z2194" i="2"/>
  <c r="AF2194" i="2"/>
  <c r="AG2194" i="2"/>
  <c r="K2195" i="2"/>
  <c r="L2195" i="2" s="1"/>
  <c r="W2195" i="2"/>
  <c r="X2195" i="2"/>
  <c r="Y2195" i="2"/>
  <c r="Z2195" i="2"/>
  <c r="AN2195" i="2" s="1"/>
  <c r="AF2195" i="2"/>
  <c r="AG2195" i="2"/>
  <c r="K2196" i="2"/>
  <c r="L2196" i="2" s="1"/>
  <c r="W2196" i="2"/>
  <c r="X2196" i="2"/>
  <c r="Y2196" i="2"/>
  <c r="Z2196" i="2"/>
  <c r="AN2196" i="2" s="1"/>
  <c r="AF2196" i="2"/>
  <c r="AG2196" i="2"/>
  <c r="K2197" i="2"/>
  <c r="L2197" i="2" s="1"/>
  <c r="W2197" i="2"/>
  <c r="X2197" i="2"/>
  <c r="Y2197" i="2"/>
  <c r="Z2197" i="2"/>
  <c r="AF2197" i="2"/>
  <c r="AG2197" i="2"/>
  <c r="K2198" i="2"/>
  <c r="L2198" i="2" s="1"/>
  <c r="W2198" i="2"/>
  <c r="X2198" i="2"/>
  <c r="Y2198" i="2"/>
  <c r="Z2198" i="2"/>
  <c r="AN2198" i="2" s="1"/>
  <c r="AF2198" i="2"/>
  <c r="AG2198" i="2"/>
  <c r="K2199" i="2"/>
  <c r="L2199" i="2" s="1"/>
  <c r="W2199" i="2"/>
  <c r="X2199" i="2"/>
  <c r="Y2199" i="2"/>
  <c r="Z2199" i="2"/>
  <c r="AN2199" i="2" s="1"/>
  <c r="AF2199" i="2"/>
  <c r="AG2199" i="2"/>
  <c r="K2200" i="2"/>
  <c r="L2200" i="2" s="1"/>
  <c r="W2200" i="2"/>
  <c r="X2200" i="2"/>
  <c r="Y2200" i="2"/>
  <c r="Z2200" i="2"/>
  <c r="AN2200" i="2" s="1"/>
  <c r="AF2200" i="2"/>
  <c r="AG2200" i="2"/>
  <c r="K2201" i="2"/>
  <c r="L2201" i="2" s="1"/>
  <c r="W2201" i="2"/>
  <c r="X2201" i="2"/>
  <c r="Y2201" i="2"/>
  <c r="Z2201" i="2"/>
  <c r="AN2201" i="2" s="1"/>
  <c r="AF2201" i="2"/>
  <c r="AG2201" i="2"/>
  <c r="K2202" i="2"/>
  <c r="L2202" i="2" s="1"/>
  <c r="W2202" i="2"/>
  <c r="X2202" i="2"/>
  <c r="Y2202" i="2"/>
  <c r="Z2202" i="2"/>
  <c r="AN2202" i="2" s="1"/>
  <c r="AF2202" i="2"/>
  <c r="AG2202" i="2"/>
  <c r="K2203" i="2"/>
  <c r="L2203" i="2" s="1"/>
  <c r="W2203" i="2"/>
  <c r="X2203" i="2"/>
  <c r="Y2203" i="2"/>
  <c r="Z2203" i="2"/>
  <c r="AN2203" i="2" s="1"/>
  <c r="AF2203" i="2"/>
  <c r="AG2203" i="2"/>
  <c r="K2204" i="2"/>
  <c r="L2204" i="2" s="1"/>
  <c r="W2204" i="2"/>
  <c r="X2204" i="2"/>
  <c r="Y2204" i="2"/>
  <c r="Z2204" i="2"/>
  <c r="AF2204" i="2"/>
  <c r="AG2204" i="2"/>
  <c r="K2205" i="2"/>
  <c r="L2205" i="2" s="1"/>
  <c r="W2205" i="2"/>
  <c r="X2205" i="2"/>
  <c r="Y2205" i="2"/>
  <c r="Z2205" i="2"/>
  <c r="AN2205" i="2" s="1"/>
  <c r="AF2205" i="2"/>
  <c r="AG2205" i="2"/>
  <c r="K2206" i="2"/>
  <c r="L2206" i="2" s="1"/>
  <c r="W2206" i="2"/>
  <c r="X2206" i="2"/>
  <c r="Y2206" i="2"/>
  <c r="Z2206" i="2"/>
  <c r="AN2206" i="2" s="1"/>
  <c r="AF2206" i="2"/>
  <c r="AG2206" i="2"/>
  <c r="K2207" i="2"/>
  <c r="L2207" i="2" s="1"/>
  <c r="W2207" i="2"/>
  <c r="X2207" i="2"/>
  <c r="Y2207" i="2"/>
  <c r="Z2207" i="2"/>
  <c r="AN2207" i="2" s="1"/>
  <c r="AF2207" i="2"/>
  <c r="AG2207" i="2"/>
  <c r="K2208" i="2"/>
  <c r="L2208" i="2" s="1"/>
  <c r="W2208" i="2"/>
  <c r="X2208" i="2"/>
  <c r="Y2208" i="2"/>
  <c r="Z2208" i="2"/>
  <c r="AF2208" i="2"/>
  <c r="AG2208" i="2"/>
  <c r="K2209" i="2"/>
  <c r="L2209" i="2" s="1"/>
  <c r="W2209" i="2"/>
  <c r="X2209" i="2"/>
  <c r="Y2209" i="2"/>
  <c r="Z2209" i="2"/>
  <c r="AN2209" i="2" s="1"/>
  <c r="AF2209" i="2"/>
  <c r="AG2209" i="2"/>
  <c r="K2210" i="2"/>
  <c r="L2210" i="2" s="1"/>
  <c r="W2210" i="2"/>
  <c r="X2210" i="2"/>
  <c r="Y2210" i="2"/>
  <c r="Z2210" i="2"/>
  <c r="AF2210" i="2"/>
  <c r="AG2210" i="2"/>
  <c r="K2211" i="2"/>
  <c r="L2211" i="2" s="1"/>
  <c r="W2211" i="2"/>
  <c r="X2211" i="2"/>
  <c r="Y2211" i="2"/>
  <c r="Z2211" i="2"/>
  <c r="AN2211" i="2" s="1"/>
  <c r="AF2211" i="2"/>
  <c r="AG2211" i="2"/>
  <c r="K2212" i="2"/>
  <c r="L2212" i="2" s="1"/>
  <c r="W2212" i="2"/>
  <c r="X2212" i="2"/>
  <c r="Y2212" i="2"/>
  <c r="Z2212" i="2"/>
  <c r="AN2212" i="2" s="1"/>
  <c r="AF2212" i="2"/>
  <c r="AG2212" i="2"/>
  <c r="K2213" i="2"/>
  <c r="L2213" i="2" s="1"/>
  <c r="W2213" i="2"/>
  <c r="X2213" i="2"/>
  <c r="Y2213" i="2"/>
  <c r="Z2213" i="2"/>
  <c r="AF2213" i="2"/>
  <c r="AG2213" i="2"/>
  <c r="K2214" i="2"/>
  <c r="L2214" i="2" s="1"/>
  <c r="W2214" i="2"/>
  <c r="X2214" i="2"/>
  <c r="Y2214" i="2"/>
  <c r="Z2214" i="2"/>
  <c r="AN2214" i="2" s="1"/>
  <c r="AF2214" i="2"/>
  <c r="AG2214" i="2"/>
  <c r="K2215" i="2"/>
  <c r="L2215" i="2" s="1"/>
  <c r="W2215" i="2"/>
  <c r="X2215" i="2"/>
  <c r="Y2215" i="2"/>
  <c r="Z2215" i="2"/>
  <c r="AN2215" i="2" s="1"/>
  <c r="AF2215" i="2"/>
  <c r="AG2215" i="2"/>
  <c r="K2216" i="2"/>
  <c r="L2216" i="2" s="1"/>
  <c r="W2216" i="2"/>
  <c r="X2216" i="2"/>
  <c r="Y2216" i="2"/>
  <c r="Z2216" i="2"/>
  <c r="AN2216" i="2" s="1"/>
  <c r="AF2216" i="2"/>
  <c r="AG2216" i="2"/>
  <c r="K2217" i="2"/>
  <c r="L2217" i="2" s="1"/>
  <c r="W2217" i="2"/>
  <c r="X2217" i="2"/>
  <c r="Y2217" i="2"/>
  <c r="Z2217" i="2"/>
  <c r="AF2217" i="2"/>
  <c r="AG2217" i="2"/>
  <c r="K2218" i="2"/>
  <c r="L2218" i="2" s="1"/>
  <c r="W2218" i="2"/>
  <c r="X2218" i="2"/>
  <c r="Y2218" i="2"/>
  <c r="Z2218" i="2"/>
  <c r="AN2218" i="2" s="1"/>
  <c r="AF2218" i="2"/>
  <c r="AG2218" i="2"/>
  <c r="K2219" i="2"/>
  <c r="L2219" i="2" s="1"/>
  <c r="W2219" i="2"/>
  <c r="X2219" i="2"/>
  <c r="Y2219" i="2"/>
  <c r="Z2219" i="2"/>
  <c r="AN2219" i="2" s="1"/>
  <c r="AF2219" i="2"/>
  <c r="AG2219" i="2"/>
  <c r="K2220" i="2"/>
  <c r="L2220" i="2" s="1"/>
  <c r="W2220" i="2"/>
  <c r="X2220" i="2"/>
  <c r="Y2220" i="2"/>
  <c r="Z2220" i="2"/>
  <c r="AN2220" i="2" s="1"/>
  <c r="AF2220" i="2"/>
  <c r="AG2220" i="2"/>
  <c r="K2221" i="2"/>
  <c r="L2221" i="2" s="1"/>
  <c r="W2221" i="2"/>
  <c r="X2221" i="2"/>
  <c r="Y2221" i="2"/>
  <c r="Z2221" i="2"/>
  <c r="AN2221" i="2" s="1"/>
  <c r="AF2221" i="2"/>
  <c r="AG2221" i="2"/>
  <c r="K2222" i="2"/>
  <c r="L2222" i="2" s="1"/>
  <c r="W2222" i="2"/>
  <c r="X2222" i="2"/>
  <c r="Y2222" i="2"/>
  <c r="Z2222" i="2"/>
  <c r="AN2222" i="2" s="1"/>
  <c r="AF2222" i="2"/>
  <c r="AG2222" i="2"/>
  <c r="K2223" i="2"/>
  <c r="L2223" i="2" s="1"/>
  <c r="W2223" i="2"/>
  <c r="X2223" i="2"/>
  <c r="Y2223" i="2"/>
  <c r="Z2223" i="2"/>
  <c r="AN2223" i="2" s="1"/>
  <c r="AF2223" i="2"/>
  <c r="AG2223" i="2"/>
  <c r="K2224" i="2"/>
  <c r="L2224" i="2" s="1"/>
  <c r="W2224" i="2"/>
  <c r="X2224" i="2"/>
  <c r="Y2224" i="2"/>
  <c r="Z2224" i="2"/>
  <c r="AN2224" i="2" s="1"/>
  <c r="AF2224" i="2"/>
  <c r="AG2224" i="2"/>
  <c r="K2225" i="2"/>
  <c r="L2225" i="2" s="1"/>
  <c r="W2225" i="2"/>
  <c r="X2225" i="2"/>
  <c r="Y2225" i="2"/>
  <c r="Z2225" i="2"/>
  <c r="AN2225" i="2" s="1"/>
  <c r="AF2225" i="2"/>
  <c r="AG2225" i="2"/>
  <c r="K2226" i="2"/>
  <c r="L2226" i="2" s="1"/>
  <c r="W2226" i="2"/>
  <c r="X2226" i="2"/>
  <c r="Y2226" i="2"/>
  <c r="Z2226" i="2"/>
  <c r="AN2226" i="2" s="1"/>
  <c r="AF2226" i="2"/>
  <c r="AG2226" i="2"/>
  <c r="K2227" i="2"/>
  <c r="L2227" i="2" s="1"/>
  <c r="W2227" i="2"/>
  <c r="X2227" i="2"/>
  <c r="Y2227" i="2"/>
  <c r="Z2227" i="2"/>
  <c r="AN2227" i="2" s="1"/>
  <c r="AF2227" i="2"/>
  <c r="AG2227" i="2"/>
  <c r="K2228" i="2"/>
  <c r="L2228" i="2" s="1"/>
  <c r="W2228" i="2"/>
  <c r="X2228" i="2"/>
  <c r="Y2228" i="2"/>
  <c r="Z2228" i="2"/>
  <c r="AF2228" i="2"/>
  <c r="AG2228" i="2"/>
  <c r="K2229" i="2"/>
  <c r="L2229" i="2" s="1"/>
  <c r="W2229" i="2"/>
  <c r="X2229" i="2"/>
  <c r="Y2229" i="2"/>
  <c r="Z2229" i="2"/>
  <c r="AN2229" i="2" s="1"/>
  <c r="AF2229" i="2"/>
  <c r="AG2229" i="2"/>
  <c r="K2230" i="2"/>
  <c r="L2230" i="2" s="1"/>
  <c r="W2230" i="2"/>
  <c r="X2230" i="2"/>
  <c r="Y2230" i="2"/>
  <c r="Z2230" i="2"/>
  <c r="AN2230" i="2" s="1"/>
  <c r="AF2230" i="2"/>
  <c r="AG2230" i="2"/>
  <c r="K2231" i="2"/>
  <c r="L2231" i="2" s="1"/>
  <c r="W2231" i="2"/>
  <c r="X2231" i="2"/>
  <c r="Y2231" i="2"/>
  <c r="Z2231" i="2"/>
  <c r="AN2231" i="2" s="1"/>
  <c r="AF2231" i="2"/>
  <c r="AG2231" i="2"/>
  <c r="K2232" i="2"/>
  <c r="L2232" i="2" s="1"/>
  <c r="W2232" i="2"/>
  <c r="X2232" i="2"/>
  <c r="Y2232" i="2"/>
  <c r="Z2232" i="2"/>
  <c r="AN2232" i="2" s="1"/>
  <c r="AF2232" i="2"/>
  <c r="AG2232" i="2"/>
  <c r="K2233" i="2"/>
  <c r="L2233" i="2" s="1"/>
  <c r="W2233" i="2"/>
  <c r="X2233" i="2"/>
  <c r="Y2233" i="2"/>
  <c r="Z2233" i="2"/>
  <c r="AF2233" i="2"/>
  <c r="AG2233" i="2"/>
  <c r="K2234" i="2"/>
  <c r="L2234" i="2" s="1"/>
  <c r="W2234" i="2"/>
  <c r="X2234" i="2"/>
  <c r="Y2234" i="2"/>
  <c r="Z2234" i="2"/>
  <c r="AN2234" i="2" s="1"/>
  <c r="AF2234" i="2"/>
  <c r="AG2234" i="2"/>
  <c r="K2235" i="2"/>
  <c r="L2235" i="2" s="1"/>
  <c r="W2235" i="2"/>
  <c r="X2235" i="2"/>
  <c r="Y2235" i="2"/>
  <c r="Z2235" i="2"/>
  <c r="AN2235" i="2" s="1"/>
  <c r="AF2235" i="2"/>
  <c r="AG2235" i="2"/>
  <c r="K2236" i="2"/>
  <c r="L2236" i="2" s="1"/>
  <c r="W2236" i="2"/>
  <c r="X2236" i="2"/>
  <c r="Y2236" i="2"/>
  <c r="Z2236" i="2"/>
  <c r="AN2236" i="2" s="1"/>
  <c r="AF2236" i="2"/>
  <c r="AG2236" i="2"/>
  <c r="K2237" i="2"/>
  <c r="L2237" i="2" s="1"/>
  <c r="W2237" i="2"/>
  <c r="X2237" i="2"/>
  <c r="Y2237" i="2"/>
  <c r="Z2237" i="2"/>
  <c r="AF2237" i="2"/>
  <c r="AG2237" i="2"/>
  <c r="K2238" i="2"/>
  <c r="L2238" i="2" s="1"/>
  <c r="W2238" i="2"/>
  <c r="X2238" i="2"/>
  <c r="Y2238" i="2"/>
  <c r="Z2238" i="2"/>
  <c r="AN2238" i="2" s="1"/>
  <c r="AF2238" i="2"/>
  <c r="AG2238" i="2"/>
  <c r="K2239" i="2"/>
  <c r="L2239" i="2" s="1"/>
  <c r="W2239" i="2"/>
  <c r="X2239" i="2"/>
  <c r="Y2239" i="2"/>
  <c r="Z2239" i="2"/>
  <c r="AF2239" i="2"/>
  <c r="AG2239" i="2"/>
  <c r="K2240" i="2"/>
  <c r="L2240" i="2" s="1"/>
  <c r="W2240" i="2"/>
  <c r="X2240" i="2"/>
  <c r="Y2240" i="2"/>
  <c r="Z2240" i="2"/>
  <c r="AN2240" i="2" s="1"/>
  <c r="AF2240" i="2"/>
  <c r="AG2240" i="2"/>
  <c r="K2241" i="2"/>
  <c r="L2241" i="2" s="1"/>
  <c r="W2241" i="2"/>
  <c r="X2241" i="2"/>
  <c r="Y2241" i="2"/>
  <c r="Z2241" i="2"/>
  <c r="AN2241" i="2" s="1"/>
  <c r="AF2241" i="2"/>
  <c r="AG2241" i="2"/>
  <c r="K2242" i="2"/>
  <c r="L2242" i="2" s="1"/>
  <c r="W2242" i="2"/>
  <c r="X2242" i="2"/>
  <c r="Y2242" i="2"/>
  <c r="Z2242" i="2"/>
  <c r="AF2242" i="2"/>
  <c r="AG2242" i="2"/>
  <c r="K2243" i="2"/>
  <c r="L2243" i="2" s="1"/>
  <c r="W2243" i="2"/>
  <c r="X2243" i="2"/>
  <c r="Y2243" i="2"/>
  <c r="Z2243" i="2"/>
  <c r="AF2243" i="2"/>
  <c r="AG2243" i="2"/>
  <c r="K2244" i="2"/>
  <c r="L2244" i="2" s="1"/>
  <c r="W2244" i="2"/>
  <c r="X2244" i="2"/>
  <c r="Y2244" i="2"/>
  <c r="Z2244" i="2"/>
  <c r="AF2244" i="2"/>
  <c r="AG2244" i="2"/>
  <c r="K2245" i="2"/>
  <c r="L2245" i="2" s="1"/>
  <c r="W2245" i="2"/>
  <c r="X2245" i="2"/>
  <c r="Y2245" i="2"/>
  <c r="Z2245" i="2"/>
  <c r="AF2245" i="2"/>
  <c r="AG2245" i="2"/>
  <c r="K2246" i="2"/>
  <c r="L2246" i="2" s="1"/>
  <c r="W2246" i="2"/>
  <c r="X2246" i="2"/>
  <c r="Y2246" i="2"/>
  <c r="Z2246" i="2"/>
  <c r="AN2246" i="2" s="1"/>
  <c r="AF2246" i="2"/>
  <c r="AG2246" i="2"/>
  <c r="K2247" i="2"/>
  <c r="L2247" i="2" s="1"/>
  <c r="W2247" i="2"/>
  <c r="X2247" i="2"/>
  <c r="Y2247" i="2"/>
  <c r="Z2247" i="2"/>
  <c r="AF2247" i="2"/>
  <c r="AG2247" i="2"/>
  <c r="K2248" i="2"/>
  <c r="L2248" i="2" s="1"/>
  <c r="W2248" i="2"/>
  <c r="X2248" i="2"/>
  <c r="Y2248" i="2"/>
  <c r="Z2248" i="2"/>
  <c r="AF2248" i="2"/>
  <c r="AG2248" i="2"/>
  <c r="K2249" i="2"/>
  <c r="L2249" i="2" s="1"/>
  <c r="W2249" i="2"/>
  <c r="X2249" i="2"/>
  <c r="Y2249" i="2"/>
  <c r="Z2249" i="2"/>
  <c r="AF2249" i="2"/>
  <c r="AG2249" i="2"/>
  <c r="K2250" i="2"/>
  <c r="L2250" i="2" s="1"/>
  <c r="W2250" i="2"/>
  <c r="X2250" i="2"/>
  <c r="Y2250" i="2"/>
  <c r="Z2250" i="2"/>
  <c r="AF2250" i="2"/>
  <c r="AG2250" i="2"/>
  <c r="K2251" i="2"/>
  <c r="L2251" i="2" s="1"/>
  <c r="W2251" i="2"/>
  <c r="X2251" i="2"/>
  <c r="Y2251" i="2"/>
  <c r="Z2251" i="2"/>
  <c r="AF2251" i="2"/>
  <c r="AG2251" i="2"/>
  <c r="K2252" i="2"/>
  <c r="L2252" i="2" s="1"/>
  <c r="W2252" i="2"/>
  <c r="X2252" i="2"/>
  <c r="Y2252" i="2"/>
  <c r="Z2252" i="2"/>
  <c r="AF2252" i="2"/>
  <c r="AG2252" i="2"/>
  <c r="K2253" i="2"/>
  <c r="L2253" i="2" s="1"/>
  <c r="W2253" i="2"/>
  <c r="X2253" i="2"/>
  <c r="Y2253" i="2"/>
  <c r="Z2253" i="2"/>
  <c r="AF2253" i="2"/>
  <c r="AG2253" i="2"/>
  <c r="K2254" i="2"/>
  <c r="L2254" i="2" s="1"/>
  <c r="W2254" i="2"/>
  <c r="X2254" i="2"/>
  <c r="Y2254" i="2"/>
  <c r="Z2254" i="2"/>
  <c r="AN2254" i="2" s="1"/>
  <c r="AF2254" i="2"/>
  <c r="AG2254" i="2"/>
  <c r="K2255" i="2"/>
  <c r="L2255" i="2" s="1"/>
  <c r="W2255" i="2"/>
  <c r="X2255" i="2"/>
  <c r="Y2255" i="2"/>
  <c r="Z2255" i="2"/>
  <c r="AF2255" i="2"/>
  <c r="AG2255" i="2"/>
  <c r="K2256" i="2"/>
  <c r="L2256" i="2" s="1"/>
  <c r="W2256" i="2"/>
  <c r="X2256" i="2"/>
  <c r="Y2256" i="2"/>
  <c r="Z2256" i="2"/>
  <c r="AF2256" i="2"/>
  <c r="AG2256" i="2"/>
  <c r="K2257" i="2"/>
  <c r="L2257" i="2" s="1"/>
  <c r="W2257" i="2"/>
  <c r="X2257" i="2"/>
  <c r="Y2257" i="2"/>
  <c r="Z2257" i="2"/>
  <c r="AF2257" i="2"/>
  <c r="AG2257" i="2"/>
  <c r="K2258" i="2"/>
  <c r="L2258" i="2" s="1"/>
  <c r="W2258" i="2"/>
  <c r="X2258" i="2"/>
  <c r="Y2258" i="2"/>
  <c r="Z2258" i="2"/>
  <c r="AN2258" i="2" s="1"/>
  <c r="AF2258" i="2"/>
  <c r="AG2258" i="2"/>
  <c r="K2259" i="2"/>
  <c r="L2259" i="2" s="1"/>
  <c r="W2259" i="2"/>
  <c r="X2259" i="2"/>
  <c r="Y2259" i="2"/>
  <c r="Z2259" i="2"/>
  <c r="AN2259" i="2" s="1"/>
  <c r="AF2259" i="2"/>
  <c r="AG2259" i="2"/>
  <c r="K2260" i="2"/>
  <c r="L2260" i="2" s="1"/>
  <c r="W2260" i="2"/>
  <c r="X2260" i="2"/>
  <c r="Y2260" i="2"/>
  <c r="Z2260" i="2"/>
  <c r="AF2260" i="2"/>
  <c r="AG2260" i="2"/>
  <c r="K2261" i="2"/>
  <c r="L2261" i="2" s="1"/>
  <c r="W2261" i="2"/>
  <c r="X2261" i="2"/>
  <c r="Y2261" i="2"/>
  <c r="Z2261" i="2"/>
  <c r="AF2261" i="2"/>
  <c r="AG2261" i="2"/>
  <c r="K2262" i="2"/>
  <c r="L2262" i="2" s="1"/>
  <c r="W2262" i="2"/>
  <c r="X2262" i="2"/>
  <c r="Y2262" i="2"/>
  <c r="Z2262" i="2"/>
  <c r="AN2262" i="2" s="1"/>
  <c r="AF2262" i="2"/>
  <c r="AG2262" i="2"/>
  <c r="K2263" i="2"/>
  <c r="L2263" i="2" s="1"/>
  <c r="W2263" i="2"/>
  <c r="X2263" i="2"/>
  <c r="Y2263" i="2"/>
  <c r="Z2263" i="2"/>
  <c r="AN2263" i="2" s="1"/>
  <c r="AF2263" i="2"/>
  <c r="AG2263" i="2"/>
  <c r="K2264" i="2"/>
  <c r="L2264" i="2" s="1"/>
  <c r="W2264" i="2"/>
  <c r="X2264" i="2"/>
  <c r="Y2264" i="2"/>
  <c r="Z2264" i="2"/>
  <c r="AF2264" i="2"/>
  <c r="AG2264" i="2"/>
  <c r="K2265" i="2"/>
  <c r="L2265" i="2" s="1"/>
  <c r="W2265" i="2"/>
  <c r="X2265" i="2"/>
  <c r="Y2265" i="2"/>
  <c r="Z2265" i="2"/>
  <c r="AF2265" i="2"/>
  <c r="AG2265" i="2"/>
  <c r="K2266" i="2"/>
  <c r="L2266" i="2" s="1"/>
  <c r="W2266" i="2"/>
  <c r="X2266" i="2"/>
  <c r="Y2266" i="2"/>
  <c r="Z2266" i="2"/>
  <c r="AN2266" i="2" s="1"/>
  <c r="AF2266" i="2"/>
  <c r="AG2266" i="2"/>
  <c r="K2267" i="2"/>
  <c r="L2267" i="2" s="1"/>
  <c r="W2267" i="2"/>
  <c r="X2267" i="2"/>
  <c r="Y2267" i="2"/>
  <c r="Z2267" i="2"/>
  <c r="AN2267" i="2" s="1"/>
  <c r="AF2267" i="2"/>
  <c r="AG2267" i="2"/>
  <c r="K2268" i="2"/>
  <c r="L2268" i="2" s="1"/>
  <c r="W2268" i="2"/>
  <c r="X2268" i="2"/>
  <c r="Y2268" i="2"/>
  <c r="Z2268" i="2"/>
  <c r="AN2268" i="2" s="1"/>
  <c r="AF2268" i="2"/>
  <c r="AG2268" i="2"/>
  <c r="K2269" i="2"/>
  <c r="L2269" i="2" s="1"/>
  <c r="W2269" i="2"/>
  <c r="X2269" i="2"/>
  <c r="Y2269" i="2"/>
  <c r="Z2269" i="2"/>
  <c r="AF2269" i="2"/>
  <c r="AG2269" i="2"/>
  <c r="K2270" i="2"/>
  <c r="L2270" i="2" s="1"/>
  <c r="W2270" i="2"/>
  <c r="X2270" i="2"/>
  <c r="Y2270" i="2"/>
  <c r="Z2270" i="2"/>
  <c r="AN2270" i="2" s="1"/>
  <c r="AF2270" i="2"/>
  <c r="AG2270" i="2"/>
  <c r="K2271" i="2"/>
  <c r="L2271" i="2" s="1"/>
  <c r="W2271" i="2"/>
  <c r="X2271" i="2"/>
  <c r="Y2271" i="2"/>
  <c r="Z2271" i="2"/>
  <c r="AN2271" i="2" s="1"/>
  <c r="AF2271" i="2"/>
  <c r="AG2271" i="2"/>
  <c r="K2272" i="2"/>
  <c r="L2272" i="2" s="1"/>
  <c r="W2272" i="2"/>
  <c r="X2272" i="2"/>
  <c r="Y2272" i="2"/>
  <c r="Z2272" i="2"/>
  <c r="AF2272" i="2"/>
  <c r="AG2272" i="2"/>
  <c r="K2273" i="2"/>
  <c r="L2273" i="2" s="1"/>
  <c r="W2273" i="2"/>
  <c r="X2273" i="2"/>
  <c r="Y2273" i="2"/>
  <c r="Z2273" i="2"/>
  <c r="AF2273" i="2"/>
  <c r="AG2273" i="2"/>
  <c r="K2274" i="2"/>
  <c r="L2274" i="2" s="1"/>
  <c r="W2274" i="2"/>
  <c r="X2274" i="2"/>
  <c r="Y2274" i="2"/>
  <c r="Z2274" i="2"/>
  <c r="AN2274" i="2" s="1"/>
  <c r="AF2274" i="2"/>
  <c r="AG2274" i="2"/>
  <c r="K2275" i="2"/>
  <c r="L2275" i="2" s="1"/>
  <c r="W2275" i="2"/>
  <c r="X2275" i="2"/>
  <c r="Y2275" i="2"/>
  <c r="Z2275" i="2"/>
  <c r="AF2275" i="2"/>
  <c r="AG2275" i="2"/>
  <c r="K2276" i="2"/>
  <c r="L2276" i="2" s="1"/>
  <c r="W2276" i="2"/>
  <c r="X2276" i="2"/>
  <c r="Y2276" i="2"/>
  <c r="Z2276" i="2"/>
  <c r="AF2276" i="2"/>
  <c r="AG2276" i="2"/>
  <c r="K2277" i="2"/>
  <c r="L2277" i="2" s="1"/>
  <c r="W2277" i="2"/>
  <c r="X2277" i="2"/>
  <c r="Y2277" i="2"/>
  <c r="Z2277" i="2"/>
  <c r="AN2277" i="2" s="1"/>
  <c r="AF2277" i="2"/>
  <c r="AG2277" i="2"/>
  <c r="K2278" i="2"/>
  <c r="L2278" i="2" s="1"/>
  <c r="W2278" i="2"/>
  <c r="X2278" i="2"/>
  <c r="Y2278" i="2"/>
  <c r="Z2278" i="2"/>
  <c r="AF2278" i="2"/>
  <c r="AG2278" i="2"/>
  <c r="K2279" i="2"/>
  <c r="L2279" i="2" s="1"/>
  <c r="W2279" i="2"/>
  <c r="X2279" i="2"/>
  <c r="Y2279" i="2"/>
  <c r="Z2279" i="2"/>
  <c r="AF2279" i="2"/>
  <c r="AG2279" i="2"/>
  <c r="K2280" i="2"/>
  <c r="L2280" i="2" s="1"/>
  <c r="W2280" i="2"/>
  <c r="X2280" i="2"/>
  <c r="Y2280" i="2"/>
  <c r="Z2280" i="2"/>
  <c r="AN2280" i="2" s="1"/>
  <c r="AF2280" i="2"/>
  <c r="AG2280" i="2"/>
  <c r="K2281" i="2"/>
  <c r="L2281" i="2" s="1"/>
  <c r="W2281" i="2"/>
  <c r="X2281" i="2"/>
  <c r="Y2281" i="2"/>
  <c r="Z2281" i="2"/>
  <c r="AF2281" i="2"/>
  <c r="AG2281" i="2"/>
  <c r="K2282" i="2"/>
  <c r="L2282" i="2" s="1"/>
  <c r="W2282" i="2"/>
  <c r="X2282" i="2"/>
  <c r="Y2282" i="2"/>
  <c r="Z2282" i="2"/>
  <c r="AF2282" i="2"/>
  <c r="AG2282" i="2"/>
  <c r="K2283" i="2"/>
  <c r="L2283" i="2" s="1"/>
  <c r="W2283" i="2"/>
  <c r="X2283" i="2"/>
  <c r="Y2283" i="2"/>
  <c r="Z2283" i="2"/>
  <c r="AF2283" i="2"/>
  <c r="AG2283" i="2"/>
  <c r="K2284" i="2"/>
  <c r="L2284" i="2" s="1"/>
  <c r="W2284" i="2"/>
  <c r="X2284" i="2"/>
  <c r="Y2284" i="2"/>
  <c r="Z2284" i="2"/>
  <c r="AF2284" i="2"/>
  <c r="AG2284" i="2"/>
  <c r="K2285" i="2"/>
  <c r="L2285" i="2" s="1"/>
  <c r="W2285" i="2"/>
  <c r="X2285" i="2"/>
  <c r="Y2285" i="2"/>
  <c r="Z2285" i="2"/>
  <c r="AN2285" i="2" s="1"/>
  <c r="AF2285" i="2"/>
  <c r="AG2285" i="2"/>
  <c r="K2286" i="2"/>
  <c r="L2286" i="2" s="1"/>
  <c r="W2286" i="2"/>
  <c r="X2286" i="2"/>
  <c r="Y2286" i="2"/>
  <c r="Z2286" i="2"/>
  <c r="AF2286" i="2"/>
  <c r="AG2286" i="2"/>
  <c r="K2287" i="2"/>
  <c r="L2287" i="2" s="1"/>
  <c r="W2287" i="2"/>
  <c r="X2287" i="2"/>
  <c r="Y2287" i="2"/>
  <c r="Z2287" i="2"/>
  <c r="AF2287" i="2"/>
  <c r="AG2287" i="2"/>
  <c r="K2288" i="2"/>
  <c r="L2288" i="2" s="1"/>
  <c r="W2288" i="2"/>
  <c r="X2288" i="2"/>
  <c r="Y2288" i="2"/>
  <c r="Z2288" i="2"/>
  <c r="AF2288" i="2"/>
  <c r="AG2288" i="2"/>
  <c r="K2289" i="2"/>
  <c r="L2289" i="2" s="1"/>
  <c r="W2289" i="2"/>
  <c r="X2289" i="2"/>
  <c r="Y2289" i="2"/>
  <c r="Z2289" i="2"/>
  <c r="AF2289" i="2"/>
  <c r="AG2289" i="2"/>
  <c r="K2290" i="2"/>
  <c r="L2290" i="2" s="1"/>
  <c r="W2290" i="2"/>
  <c r="X2290" i="2"/>
  <c r="Y2290" i="2"/>
  <c r="Z2290" i="2"/>
  <c r="AF2290" i="2"/>
  <c r="AG2290" i="2"/>
  <c r="K2291" i="2"/>
  <c r="L2291" i="2" s="1"/>
  <c r="W2291" i="2"/>
  <c r="X2291" i="2"/>
  <c r="Y2291" i="2"/>
  <c r="Z2291" i="2"/>
  <c r="AF2291" i="2"/>
  <c r="AG2291" i="2"/>
  <c r="K2292" i="2"/>
  <c r="L2292" i="2" s="1"/>
  <c r="W2292" i="2"/>
  <c r="X2292" i="2"/>
  <c r="Y2292" i="2"/>
  <c r="Z2292" i="2"/>
  <c r="AF2292" i="2"/>
  <c r="AG2292" i="2"/>
  <c r="K2293" i="2"/>
  <c r="L2293" i="2" s="1"/>
  <c r="W2293" i="2"/>
  <c r="X2293" i="2"/>
  <c r="Y2293" i="2"/>
  <c r="Z2293" i="2"/>
  <c r="AN2293" i="2" s="1"/>
  <c r="AF2293" i="2"/>
  <c r="AG2293" i="2"/>
  <c r="K2294" i="2"/>
  <c r="L2294" i="2" s="1"/>
  <c r="W2294" i="2"/>
  <c r="X2294" i="2"/>
  <c r="Y2294" i="2"/>
  <c r="Z2294" i="2"/>
  <c r="AF2294" i="2"/>
  <c r="AG2294" i="2"/>
  <c r="K2295" i="2"/>
  <c r="L2295" i="2" s="1"/>
  <c r="W2295" i="2"/>
  <c r="X2295" i="2"/>
  <c r="Y2295" i="2"/>
  <c r="Z2295" i="2"/>
  <c r="AN2295" i="2" s="1"/>
  <c r="AF2295" i="2"/>
  <c r="AG2295" i="2"/>
  <c r="K2296" i="2"/>
  <c r="L2296" i="2" s="1"/>
  <c r="W2296" i="2"/>
  <c r="X2296" i="2"/>
  <c r="Y2296" i="2"/>
  <c r="Z2296" i="2"/>
  <c r="AF2296" i="2"/>
  <c r="AG2296" i="2"/>
  <c r="K2297" i="2"/>
  <c r="L2297" i="2" s="1"/>
  <c r="W2297" i="2"/>
  <c r="X2297" i="2"/>
  <c r="Y2297" i="2"/>
  <c r="Z2297" i="2"/>
  <c r="AF2297" i="2"/>
  <c r="AG2297" i="2"/>
  <c r="K2298" i="2"/>
  <c r="L2298" i="2" s="1"/>
  <c r="W2298" i="2"/>
  <c r="X2298" i="2"/>
  <c r="Y2298" i="2"/>
  <c r="Z2298" i="2"/>
  <c r="AN2298" i="2" s="1"/>
  <c r="AF2298" i="2"/>
  <c r="AG2298" i="2"/>
  <c r="K2299" i="2"/>
  <c r="L2299" i="2" s="1"/>
  <c r="W2299" i="2"/>
  <c r="X2299" i="2"/>
  <c r="Y2299" i="2"/>
  <c r="Z2299" i="2"/>
  <c r="AF2299" i="2"/>
  <c r="AG2299" i="2"/>
  <c r="K2300" i="2"/>
  <c r="L2300" i="2" s="1"/>
  <c r="W2300" i="2"/>
  <c r="X2300" i="2"/>
  <c r="Y2300" i="2"/>
  <c r="Z2300" i="2"/>
  <c r="AF2300" i="2"/>
  <c r="AG2300" i="2"/>
  <c r="K2301" i="2"/>
  <c r="L2301" i="2" s="1"/>
  <c r="W2301" i="2"/>
  <c r="X2301" i="2"/>
  <c r="Y2301" i="2"/>
  <c r="Z2301" i="2"/>
  <c r="AN2301" i="2" s="1"/>
  <c r="AF2301" i="2"/>
  <c r="AG2301" i="2"/>
  <c r="K2302" i="2"/>
  <c r="L2302" i="2" s="1"/>
  <c r="W2302" i="2"/>
  <c r="X2302" i="2"/>
  <c r="Y2302" i="2"/>
  <c r="Z2302" i="2"/>
  <c r="AF2302" i="2"/>
  <c r="AG2302" i="2"/>
  <c r="K2303" i="2"/>
  <c r="L2303" i="2" s="1"/>
  <c r="W2303" i="2"/>
  <c r="X2303" i="2"/>
  <c r="Y2303" i="2"/>
  <c r="Z2303" i="2"/>
  <c r="AF2303" i="2"/>
  <c r="AG2303" i="2"/>
  <c r="K2304" i="2"/>
  <c r="L2304" i="2" s="1"/>
  <c r="W2304" i="2"/>
  <c r="X2304" i="2"/>
  <c r="Y2304" i="2"/>
  <c r="Z2304" i="2"/>
  <c r="AF2304" i="2"/>
  <c r="AG2304" i="2"/>
  <c r="K2305" i="2"/>
  <c r="L2305" i="2" s="1"/>
  <c r="W2305" i="2"/>
  <c r="X2305" i="2"/>
  <c r="Y2305" i="2"/>
  <c r="Z2305" i="2"/>
  <c r="AF2305" i="2"/>
  <c r="AG2305" i="2"/>
  <c r="K2306" i="2"/>
  <c r="L2306" i="2" s="1"/>
  <c r="W2306" i="2"/>
  <c r="X2306" i="2"/>
  <c r="Y2306" i="2"/>
  <c r="Z2306" i="2"/>
  <c r="AF2306" i="2"/>
  <c r="AG2306" i="2"/>
  <c r="K2307" i="2"/>
  <c r="L2307" i="2" s="1"/>
  <c r="W2307" i="2"/>
  <c r="X2307" i="2"/>
  <c r="Y2307" i="2"/>
  <c r="Z2307" i="2"/>
  <c r="AF2307" i="2"/>
  <c r="AG2307" i="2"/>
  <c r="K2308" i="2"/>
  <c r="L2308" i="2" s="1"/>
  <c r="W2308" i="2"/>
  <c r="X2308" i="2"/>
  <c r="Y2308" i="2"/>
  <c r="Z2308" i="2"/>
  <c r="AF2308" i="2"/>
  <c r="AG2308" i="2"/>
  <c r="K2309" i="2"/>
  <c r="L2309" i="2" s="1"/>
  <c r="W2309" i="2"/>
  <c r="X2309" i="2"/>
  <c r="Y2309" i="2"/>
  <c r="Z2309" i="2"/>
  <c r="AN2309" i="2" s="1"/>
  <c r="AF2309" i="2"/>
  <c r="AG2309" i="2"/>
  <c r="K2310" i="2"/>
  <c r="L2310" i="2" s="1"/>
  <c r="W2310" i="2"/>
  <c r="X2310" i="2"/>
  <c r="Y2310" i="2"/>
  <c r="Z2310" i="2"/>
  <c r="AF2310" i="2"/>
  <c r="AG2310" i="2"/>
  <c r="K2311" i="2"/>
  <c r="L2311" i="2" s="1"/>
  <c r="W2311" i="2"/>
  <c r="X2311" i="2"/>
  <c r="Y2311" i="2"/>
  <c r="Z2311" i="2"/>
  <c r="AF2311" i="2"/>
  <c r="AG2311" i="2"/>
  <c r="K2312" i="2"/>
  <c r="L2312" i="2" s="1"/>
  <c r="W2312" i="2"/>
  <c r="X2312" i="2"/>
  <c r="Y2312" i="2"/>
  <c r="Z2312" i="2"/>
  <c r="AN2312" i="2" s="1"/>
  <c r="AF2312" i="2"/>
  <c r="AG2312" i="2"/>
  <c r="K2313" i="2"/>
  <c r="L2313" i="2" s="1"/>
  <c r="W2313" i="2"/>
  <c r="X2313" i="2"/>
  <c r="Y2313" i="2"/>
  <c r="Z2313" i="2"/>
  <c r="AF2313" i="2"/>
  <c r="AG2313" i="2"/>
  <c r="K2314" i="2"/>
  <c r="L2314" i="2" s="1"/>
  <c r="W2314" i="2"/>
  <c r="X2314" i="2"/>
  <c r="Y2314" i="2"/>
  <c r="Z2314" i="2"/>
  <c r="AF2314" i="2"/>
  <c r="AG2314" i="2"/>
  <c r="K2315" i="2"/>
  <c r="L2315" i="2" s="1"/>
  <c r="W2315" i="2"/>
  <c r="X2315" i="2"/>
  <c r="Y2315" i="2"/>
  <c r="Z2315" i="2"/>
  <c r="AF2315" i="2"/>
  <c r="AG2315" i="2"/>
  <c r="K2316" i="2"/>
  <c r="L2316" i="2" s="1"/>
  <c r="W2316" i="2"/>
  <c r="X2316" i="2"/>
  <c r="Y2316" i="2"/>
  <c r="Z2316" i="2"/>
  <c r="AF2316" i="2"/>
  <c r="AG2316" i="2"/>
  <c r="K2317" i="2"/>
  <c r="L2317" i="2" s="1"/>
  <c r="W2317" i="2"/>
  <c r="X2317" i="2"/>
  <c r="Y2317" i="2"/>
  <c r="Z2317" i="2"/>
  <c r="AN2317" i="2" s="1"/>
  <c r="AF2317" i="2"/>
  <c r="AG2317" i="2"/>
  <c r="K2318" i="2"/>
  <c r="L2318" i="2" s="1"/>
  <c r="W2318" i="2"/>
  <c r="X2318" i="2"/>
  <c r="Y2318" i="2"/>
  <c r="Z2318" i="2"/>
  <c r="AF2318" i="2"/>
  <c r="AG2318" i="2"/>
  <c r="K2319" i="2"/>
  <c r="L2319" i="2" s="1"/>
  <c r="W2319" i="2"/>
  <c r="X2319" i="2"/>
  <c r="Y2319" i="2"/>
  <c r="Z2319" i="2"/>
  <c r="AN2319" i="2" s="1"/>
  <c r="AF2319" i="2"/>
  <c r="AG2319" i="2"/>
  <c r="K2320" i="2"/>
  <c r="L2320" i="2" s="1"/>
  <c r="W2320" i="2"/>
  <c r="X2320" i="2"/>
  <c r="Y2320" i="2"/>
  <c r="Z2320" i="2"/>
  <c r="AN2320" i="2" s="1"/>
  <c r="AF2320" i="2"/>
  <c r="AG2320" i="2"/>
  <c r="K2321" i="2"/>
  <c r="L2321" i="2" s="1"/>
  <c r="W2321" i="2"/>
  <c r="X2321" i="2"/>
  <c r="Y2321" i="2"/>
  <c r="Z2321" i="2"/>
  <c r="AF2321" i="2"/>
  <c r="AG2321" i="2"/>
  <c r="K2322" i="2"/>
  <c r="L2322" i="2" s="1"/>
  <c r="W2322" i="2"/>
  <c r="X2322" i="2"/>
  <c r="Y2322" i="2"/>
  <c r="Z2322" i="2"/>
  <c r="AN2322" i="2" s="1"/>
  <c r="AF2322" i="2"/>
  <c r="AG2322" i="2"/>
  <c r="K2323" i="2"/>
  <c r="L2323" i="2" s="1"/>
  <c r="W2323" i="2"/>
  <c r="X2323" i="2"/>
  <c r="Y2323" i="2"/>
  <c r="Z2323" i="2"/>
  <c r="AF2323" i="2"/>
  <c r="AG2323" i="2"/>
  <c r="K2324" i="2"/>
  <c r="L2324" i="2" s="1"/>
  <c r="W2324" i="2"/>
  <c r="X2324" i="2"/>
  <c r="Y2324" i="2"/>
  <c r="Z2324" i="2"/>
  <c r="AF2324" i="2"/>
  <c r="AG2324" i="2"/>
  <c r="K2325" i="2"/>
  <c r="L2325" i="2" s="1"/>
  <c r="W2325" i="2"/>
  <c r="X2325" i="2"/>
  <c r="Y2325" i="2"/>
  <c r="Z2325" i="2"/>
  <c r="AF2325" i="2"/>
  <c r="AG2325" i="2"/>
  <c r="K2326" i="2"/>
  <c r="L2326" i="2" s="1"/>
  <c r="W2326" i="2"/>
  <c r="X2326" i="2"/>
  <c r="Y2326" i="2"/>
  <c r="Z2326" i="2"/>
  <c r="AF2326" i="2"/>
  <c r="AG2326" i="2"/>
  <c r="K2327" i="2"/>
  <c r="L2327" i="2" s="1"/>
  <c r="W2327" i="2"/>
  <c r="X2327" i="2"/>
  <c r="Y2327" i="2"/>
  <c r="Z2327" i="2"/>
  <c r="AF2327" i="2"/>
  <c r="AG2327" i="2"/>
  <c r="K2328" i="2"/>
  <c r="L2328" i="2" s="1"/>
  <c r="W2328" i="2"/>
  <c r="X2328" i="2"/>
  <c r="Y2328" i="2"/>
  <c r="Z2328" i="2"/>
  <c r="AF2328" i="2"/>
  <c r="AG2328" i="2"/>
  <c r="K2329" i="2"/>
  <c r="L2329" i="2" s="1"/>
  <c r="W2329" i="2"/>
  <c r="X2329" i="2"/>
  <c r="Y2329" i="2"/>
  <c r="Z2329" i="2"/>
  <c r="AF2329" i="2"/>
  <c r="AG2329" i="2"/>
  <c r="K2330" i="2"/>
  <c r="L2330" i="2" s="1"/>
  <c r="W2330" i="2"/>
  <c r="X2330" i="2"/>
  <c r="Y2330" i="2"/>
  <c r="Z2330" i="2"/>
  <c r="AF2330" i="2"/>
  <c r="AG2330" i="2"/>
  <c r="K2331" i="2"/>
  <c r="L2331" i="2" s="1"/>
  <c r="W2331" i="2"/>
  <c r="X2331" i="2"/>
  <c r="Y2331" i="2"/>
  <c r="Z2331" i="2"/>
  <c r="AF2331" i="2"/>
  <c r="AG2331" i="2"/>
  <c r="K2332" i="2"/>
  <c r="L2332" i="2" s="1"/>
  <c r="W2332" i="2"/>
  <c r="X2332" i="2"/>
  <c r="Y2332" i="2"/>
  <c r="Z2332" i="2"/>
  <c r="AF2332" i="2"/>
  <c r="AG2332" i="2"/>
  <c r="K2333" i="2"/>
  <c r="L2333" i="2" s="1"/>
  <c r="W2333" i="2"/>
  <c r="X2333" i="2"/>
  <c r="Y2333" i="2"/>
  <c r="Z2333" i="2"/>
  <c r="AN2333" i="2" s="1"/>
  <c r="AF2333" i="2"/>
  <c r="AG2333" i="2"/>
  <c r="K2334" i="2"/>
  <c r="L2334" i="2" s="1"/>
  <c r="W2334" i="2"/>
  <c r="X2334" i="2"/>
  <c r="Y2334" i="2"/>
  <c r="Z2334" i="2"/>
  <c r="AF2334" i="2"/>
  <c r="AG2334" i="2"/>
  <c r="K2335" i="2"/>
  <c r="L2335" i="2" s="1"/>
  <c r="W2335" i="2"/>
  <c r="X2335" i="2"/>
  <c r="Y2335" i="2"/>
  <c r="Z2335" i="2"/>
  <c r="AF2335" i="2"/>
  <c r="AG2335" i="2"/>
  <c r="K2336" i="2"/>
  <c r="L2336" i="2" s="1"/>
  <c r="W2336" i="2"/>
  <c r="X2336" i="2"/>
  <c r="Y2336" i="2"/>
  <c r="Z2336" i="2"/>
  <c r="AF2336" i="2"/>
  <c r="AG2336" i="2"/>
  <c r="K2337" i="2"/>
  <c r="L2337" i="2" s="1"/>
  <c r="W2337" i="2"/>
  <c r="X2337" i="2"/>
  <c r="Y2337" i="2"/>
  <c r="Z2337" i="2"/>
  <c r="AF2337" i="2"/>
  <c r="AG2337" i="2"/>
  <c r="K2338" i="2"/>
  <c r="L2338" i="2" s="1"/>
  <c r="W2338" i="2"/>
  <c r="X2338" i="2"/>
  <c r="Y2338" i="2"/>
  <c r="Z2338" i="2"/>
  <c r="AN2338" i="2" s="1"/>
  <c r="AF2338" i="2"/>
  <c r="AG2338" i="2"/>
  <c r="K2339" i="2"/>
  <c r="L2339" i="2" s="1"/>
  <c r="W2339" i="2"/>
  <c r="X2339" i="2"/>
  <c r="Y2339" i="2"/>
  <c r="Z2339" i="2"/>
  <c r="AF2339" i="2"/>
  <c r="AG2339" i="2"/>
  <c r="K2340" i="2"/>
  <c r="L2340" i="2" s="1"/>
  <c r="W2340" i="2"/>
  <c r="X2340" i="2"/>
  <c r="Y2340" i="2"/>
  <c r="Z2340" i="2"/>
  <c r="AF2340" i="2"/>
  <c r="AG2340" i="2"/>
  <c r="K2341" i="2"/>
  <c r="L2341" i="2" s="1"/>
  <c r="W2341" i="2"/>
  <c r="X2341" i="2"/>
  <c r="Y2341" i="2"/>
  <c r="Z2341" i="2"/>
  <c r="AF2341" i="2"/>
  <c r="AG2341" i="2"/>
  <c r="K2342" i="2"/>
  <c r="L2342" i="2" s="1"/>
  <c r="W2342" i="2"/>
  <c r="X2342" i="2"/>
  <c r="Y2342" i="2"/>
  <c r="Z2342" i="2"/>
  <c r="AF2342" i="2"/>
  <c r="AG2342" i="2"/>
  <c r="K2343" i="2"/>
  <c r="L2343" i="2" s="1"/>
  <c r="W2343" i="2"/>
  <c r="X2343" i="2"/>
  <c r="Y2343" i="2"/>
  <c r="Z2343" i="2"/>
  <c r="AF2343" i="2"/>
  <c r="AG2343" i="2"/>
  <c r="K2344" i="2"/>
  <c r="L2344" i="2" s="1"/>
  <c r="W2344" i="2"/>
  <c r="X2344" i="2"/>
  <c r="Y2344" i="2"/>
  <c r="Z2344" i="2"/>
  <c r="AF2344" i="2"/>
  <c r="AG2344" i="2"/>
  <c r="K2345" i="2"/>
  <c r="L2345" i="2" s="1"/>
  <c r="W2345" i="2"/>
  <c r="X2345" i="2"/>
  <c r="Y2345" i="2"/>
  <c r="Z2345" i="2"/>
  <c r="AF2345" i="2"/>
  <c r="AG2345" i="2"/>
  <c r="K2346" i="2"/>
  <c r="L2346" i="2" s="1"/>
  <c r="W2346" i="2"/>
  <c r="X2346" i="2"/>
  <c r="Y2346" i="2"/>
  <c r="Z2346" i="2"/>
  <c r="AF2346" i="2"/>
  <c r="AG2346" i="2"/>
  <c r="K2347" i="2"/>
  <c r="L2347" i="2" s="1"/>
  <c r="W2347" i="2"/>
  <c r="X2347" i="2"/>
  <c r="Y2347" i="2"/>
  <c r="Z2347" i="2"/>
  <c r="AF2347" i="2"/>
  <c r="AG2347" i="2"/>
  <c r="K2348" i="2"/>
  <c r="L2348" i="2" s="1"/>
  <c r="W2348" i="2"/>
  <c r="X2348" i="2"/>
  <c r="Y2348" i="2"/>
  <c r="Z2348" i="2"/>
  <c r="AF2348" i="2"/>
  <c r="AG2348" i="2"/>
  <c r="K2349" i="2"/>
  <c r="L2349" i="2" s="1"/>
  <c r="W2349" i="2"/>
  <c r="X2349" i="2"/>
  <c r="Y2349" i="2"/>
  <c r="Z2349" i="2"/>
  <c r="AN2349" i="2" s="1"/>
  <c r="AF2349" i="2"/>
  <c r="AG2349" i="2"/>
  <c r="K2350" i="2"/>
  <c r="L2350" i="2" s="1"/>
  <c r="W2350" i="2"/>
  <c r="X2350" i="2"/>
  <c r="Y2350" i="2"/>
  <c r="Z2350" i="2"/>
  <c r="AF2350" i="2"/>
  <c r="AG2350" i="2"/>
  <c r="K2351" i="2"/>
  <c r="L2351" i="2" s="1"/>
  <c r="W2351" i="2"/>
  <c r="X2351" i="2"/>
  <c r="Y2351" i="2"/>
  <c r="Z2351" i="2"/>
  <c r="AN2351" i="2" s="1"/>
  <c r="AF2351" i="2"/>
  <c r="AG2351" i="2"/>
  <c r="K2352" i="2"/>
  <c r="L2352" i="2" s="1"/>
  <c r="W2352" i="2"/>
  <c r="X2352" i="2"/>
  <c r="Y2352" i="2"/>
  <c r="Z2352" i="2"/>
  <c r="AF2352" i="2"/>
  <c r="AG2352" i="2"/>
  <c r="K2353" i="2"/>
  <c r="L2353" i="2" s="1"/>
  <c r="W2353" i="2"/>
  <c r="X2353" i="2"/>
  <c r="Y2353" i="2"/>
  <c r="Z2353" i="2"/>
  <c r="AF2353" i="2"/>
  <c r="AG2353" i="2"/>
  <c r="K2354" i="2"/>
  <c r="L2354" i="2" s="1"/>
  <c r="W2354" i="2"/>
  <c r="X2354" i="2"/>
  <c r="Y2354" i="2"/>
  <c r="Z2354" i="2"/>
  <c r="AF2354" i="2"/>
  <c r="AG2354" i="2"/>
  <c r="K2355" i="2"/>
  <c r="L2355" i="2" s="1"/>
  <c r="W2355" i="2"/>
  <c r="X2355" i="2"/>
  <c r="Y2355" i="2"/>
  <c r="Z2355" i="2"/>
  <c r="AF2355" i="2"/>
  <c r="AG2355" i="2"/>
  <c r="K2356" i="2"/>
  <c r="L2356" i="2" s="1"/>
  <c r="W2356" i="2"/>
  <c r="X2356" i="2"/>
  <c r="Y2356" i="2"/>
  <c r="Z2356" i="2"/>
  <c r="AF2356" i="2"/>
  <c r="AG2356" i="2"/>
  <c r="K2357" i="2"/>
  <c r="L2357" i="2" s="1"/>
  <c r="W2357" i="2"/>
  <c r="X2357" i="2"/>
  <c r="Y2357" i="2"/>
  <c r="Z2357" i="2"/>
  <c r="AN2357" i="2" s="1"/>
  <c r="AF2357" i="2"/>
  <c r="AG2357" i="2"/>
  <c r="K2358" i="2"/>
  <c r="L2358" i="2" s="1"/>
  <c r="W2358" i="2"/>
  <c r="X2358" i="2"/>
  <c r="Y2358" i="2"/>
  <c r="Z2358" i="2"/>
  <c r="AF2358" i="2"/>
  <c r="AG2358" i="2"/>
  <c r="K2359" i="2"/>
  <c r="L2359" i="2" s="1"/>
  <c r="W2359" i="2"/>
  <c r="X2359" i="2"/>
  <c r="Y2359" i="2"/>
  <c r="Z2359" i="2"/>
  <c r="AF2359" i="2"/>
  <c r="AG2359" i="2"/>
  <c r="K2360" i="2"/>
  <c r="L2360" i="2" s="1"/>
  <c r="W2360" i="2"/>
  <c r="X2360" i="2"/>
  <c r="Y2360" i="2"/>
  <c r="Z2360" i="2"/>
  <c r="AN2360" i="2" s="1"/>
  <c r="AF2360" i="2"/>
  <c r="AG2360" i="2"/>
  <c r="K2361" i="2"/>
  <c r="L2361" i="2" s="1"/>
  <c r="W2361" i="2"/>
  <c r="X2361" i="2"/>
  <c r="Y2361" i="2"/>
  <c r="Z2361" i="2"/>
  <c r="AF2361" i="2"/>
  <c r="AG2361" i="2"/>
  <c r="K2362" i="2"/>
  <c r="L2362" i="2" s="1"/>
  <c r="W2362" i="2"/>
  <c r="X2362" i="2"/>
  <c r="Y2362" i="2"/>
  <c r="Z2362" i="2"/>
  <c r="AF2362" i="2"/>
  <c r="AG2362" i="2"/>
  <c r="K2363" i="2"/>
  <c r="L2363" i="2" s="1"/>
  <c r="W2363" i="2"/>
  <c r="X2363" i="2"/>
  <c r="Y2363" i="2"/>
  <c r="Z2363" i="2"/>
  <c r="AF2363" i="2"/>
  <c r="AG2363" i="2"/>
  <c r="K2364" i="2"/>
  <c r="L2364" i="2" s="1"/>
  <c r="W2364" i="2"/>
  <c r="X2364" i="2"/>
  <c r="Y2364" i="2"/>
  <c r="Z2364" i="2"/>
  <c r="AF2364" i="2"/>
  <c r="AG2364" i="2"/>
  <c r="K2365" i="2"/>
  <c r="L2365" i="2" s="1"/>
  <c r="W2365" i="2"/>
  <c r="X2365" i="2"/>
  <c r="Y2365" i="2"/>
  <c r="Z2365" i="2"/>
  <c r="AN2365" i="2" s="1"/>
  <c r="AF2365" i="2"/>
  <c r="AG2365" i="2"/>
  <c r="K2366" i="2"/>
  <c r="L2366" i="2" s="1"/>
  <c r="W2366" i="2"/>
  <c r="X2366" i="2"/>
  <c r="Y2366" i="2"/>
  <c r="Z2366" i="2"/>
  <c r="AF2366" i="2"/>
  <c r="AG2366" i="2"/>
  <c r="K2367" i="2"/>
  <c r="L2367" i="2" s="1"/>
  <c r="W2367" i="2"/>
  <c r="X2367" i="2"/>
  <c r="Y2367" i="2"/>
  <c r="Z2367" i="2"/>
  <c r="AN2367" i="2" s="1"/>
  <c r="AF2367" i="2"/>
  <c r="AG2367" i="2"/>
  <c r="K2368" i="2"/>
  <c r="L2368" i="2" s="1"/>
  <c r="W2368" i="2"/>
  <c r="X2368" i="2"/>
  <c r="Y2368" i="2"/>
  <c r="Z2368" i="2"/>
  <c r="AN2368" i="2" s="1"/>
  <c r="AF2368" i="2"/>
  <c r="AG2368" i="2"/>
  <c r="K2369" i="2"/>
  <c r="L2369" i="2" s="1"/>
  <c r="W2369" i="2"/>
  <c r="X2369" i="2"/>
  <c r="Y2369" i="2"/>
  <c r="Z2369" i="2"/>
  <c r="AF2369" i="2"/>
  <c r="AG2369" i="2"/>
  <c r="K2370" i="2"/>
  <c r="L2370" i="2" s="1"/>
  <c r="W2370" i="2"/>
  <c r="X2370" i="2"/>
  <c r="Y2370" i="2"/>
  <c r="Z2370" i="2"/>
  <c r="AN2370" i="2" s="1"/>
  <c r="AF2370" i="2"/>
  <c r="AG2370" i="2"/>
  <c r="K2371" i="2"/>
  <c r="L2371" i="2" s="1"/>
  <c r="W2371" i="2"/>
  <c r="X2371" i="2"/>
  <c r="Y2371" i="2"/>
  <c r="Z2371" i="2"/>
  <c r="AF2371" i="2"/>
  <c r="AG2371" i="2"/>
  <c r="K2372" i="2"/>
  <c r="L2372" i="2" s="1"/>
  <c r="W2372" i="2"/>
  <c r="X2372" i="2"/>
  <c r="Y2372" i="2"/>
  <c r="Z2372" i="2"/>
  <c r="AF2372" i="2"/>
  <c r="AG2372" i="2"/>
  <c r="K2373" i="2"/>
  <c r="L2373" i="2" s="1"/>
  <c r="W2373" i="2"/>
  <c r="X2373" i="2"/>
  <c r="Y2373" i="2"/>
  <c r="Z2373" i="2"/>
  <c r="AN2373" i="2" s="1"/>
  <c r="AF2373" i="2"/>
  <c r="AG2373" i="2"/>
  <c r="K2374" i="2"/>
  <c r="L2374" i="2" s="1"/>
  <c r="W2374" i="2"/>
  <c r="X2374" i="2"/>
  <c r="Y2374" i="2"/>
  <c r="Z2374" i="2"/>
  <c r="AF2374" i="2"/>
  <c r="AG2374" i="2"/>
  <c r="K2375" i="2"/>
  <c r="L2375" i="2" s="1"/>
  <c r="W2375" i="2"/>
  <c r="X2375" i="2"/>
  <c r="Y2375" i="2"/>
  <c r="Z2375" i="2"/>
  <c r="AN2375" i="2" s="1"/>
  <c r="AF2375" i="2"/>
  <c r="AG2375" i="2"/>
  <c r="K2376" i="2"/>
  <c r="L2376" i="2" s="1"/>
  <c r="W2376" i="2"/>
  <c r="X2376" i="2"/>
  <c r="Y2376" i="2"/>
  <c r="Z2376" i="2"/>
  <c r="AF2376" i="2"/>
  <c r="AG2376" i="2"/>
  <c r="K2377" i="2"/>
  <c r="L2377" i="2" s="1"/>
  <c r="W2377" i="2"/>
  <c r="X2377" i="2"/>
  <c r="Y2377" i="2"/>
  <c r="Z2377" i="2"/>
  <c r="AF2377" i="2"/>
  <c r="AG2377" i="2"/>
  <c r="K2378" i="2"/>
  <c r="L2378" i="2" s="1"/>
  <c r="W2378" i="2"/>
  <c r="X2378" i="2"/>
  <c r="Y2378" i="2"/>
  <c r="Z2378" i="2"/>
  <c r="AF2378" i="2"/>
  <c r="AG2378" i="2"/>
  <c r="K2379" i="2"/>
  <c r="L2379" i="2" s="1"/>
  <c r="W2379" i="2"/>
  <c r="X2379" i="2"/>
  <c r="Y2379" i="2"/>
  <c r="Z2379" i="2"/>
  <c r="AF2379" i="2"/>
  <c r="AG2379" i="2"/>
  <c r="K2380" i="2"/>
  <c r="L2380" i="2" s="1"/>
  <c r="W2380" i="2"/>
  <c r="X2380" i="2"/>
  <c r="Y2380" i="2"/>
  <c r="Z2380" i="2"/>
  <c r="AF2380" i="2"/>
  <c r="AG2380" i="2"/>
  <c r="K2381" i="2"/>
  <c r="L2381" i="2" s="1"/>
  <c r="W2381" i="2"/>
  <c r="X2381" i="2"/>
  <c r="Y2381" i="2"/>
  <c r="Z2381" i="2"/>
  <c r="AN2381" i="2" s="1"/>
  <c r="AF2381" i="2"/>
  <c r="AG2381" i="2"/>
  <c r="K2382" i="2"/>
  <c r="L2382" i="2" s="1"/>
  <c r="W2382" i="2"/>
  <c r="X2382" i="2"/>
  <c r="Y2382" i="2"/>
  <c r="Z2382" i="2"/>
  <c r="AF2382" i="2"/>
  <c r="AG2382" i="2"/>
  <c r="K2383" i="2"/>
  <c r="L2383" i="2" s="1"/>
  <c r="W2383" i="2"/>
  <c r="X2383" i="2"/>
  <c r="Y2383" i="2"/>
  <c r="Z2383" i="2"/>
  <c r="AN2383" i="2" s="1"/>
  <c r="AF2383" i="2"/>
  <c r="AG2383" i="2"/>
  <c r="K2384" i="2"/>
  <c r="L2384" i="2" s="1"/>
  <c r="W2384" i="2"/>
  <c r="X2384" i="2"/>
  <c r="Y2384" i="2"/>
  <c r="Z2384" i="2"/>
  <c r="AF2384" i="2"/>
  <c r="AG2384" i="2"/>
  <c r="K2385" i="2"/>
  <c r="L2385" i="2" s="1"/>
  <c r="W2385" i="2"/>
  <c r="X2385" i="2"/>
  <c r="Y2385" i="2"/>
  <c r="Z2385" i="2"/>
  <c r="AF2385" i="2"/>
  <c r="AG2385" i="2"/>
  <c r="K2386" i="2"/>
  <c r="L2386" i="2" s="1"/>
  <c r="W2386" i="2"/>
  <c r="X2386" i="2"/>
  <c r="Y2386" i="2"/>
  <c r="Z2386" i="2"/>
  <c r="AN2386" i="2" s="1"/>
  <c r="AF2386" i="2"/>
  <c r="AG2386" i="2"/>
  <c r="K2387" i="2"/>
  <c r="L2387" i="2" s="1"/>
  <c r="W2387" i="2"/>
  <c r="X2387" i="2"/>
  <c r="Y2387" i="2"/>
  <c r="Z2387" i="2"/>
  <c r="AF2387" i="2"/>
  <c r="AG2387" i="2"/>
  <c r="K2388" i="2"/>
  <c r="L2388" i="2" s="1"/>
  <c r="W2388" i="2"/>
  <c r="X2388" i="2"/>
  <c r="Y2388" i="2"/>
  <c r="Z2388" i="2"/>
  <c r="AF2388" i="2"/>
  <c r="AG2388" i="2"/>
  <c r="K2389" i="2"/>
  <c r="L2389" i="2" s="1"/>
  <c r="W2389" i="2"/>
  <c r="X2389" i="2"/>
  <c r="Y2389" i="2"/>
  <c r="Z2389" i="2"/>
  <c r="AN2389" i="2" s="1"/>
  <c r="AF2389" i="2"/>
  <c r="AG2389" i="2"/>
  <c r="K2390" i="2"/>
  <c r="L2390" i="2" s="1"/>
  <c r="W2390" i="2"/>
  <c r="X2390" i="2"/>
  <c r="Y2390" i="2"/>
  <c r="Z2390" i="2"/>
  <c r="AF2390" i="2"/>
  <c r="AG2390" i="2"/>
  <c r="K2391" i="2"/>
  <c r="L2391" i="2" s="1"/>
  <c r="W2391" i="2"/>
  <c r="X2391" i="2"/>
  <c r="Y2391" i="2"/>
  <c r="Z2391" i="2"/>
  <c r="AF2391" i="2"/>
  <c r="AG2391" i="2"/>
  <c r="K2392" i="2"/>
  <c r="L2392" i="2" s="1"/>
  <c r="W2392" i="2"/>
  <c r="X2392" i="2"/>
  <c r="Y2392" i="2"/>
  <c r="Z2392" i="2"/>
  <c r="AF2392" i="2"/>
  <c r="AG2392" i="2"/>
  <c r="K2393" i="2"/>
  <c r="L2393" i="2" s="1"/>
  <c r="W2393" i="2"/>
  <c r="X2393" i="2"/>
  <c r="Y2393" i="2"/>
  <c r="Z2393" i="2"/>
  <c r="AF2393" i="2"/>
  <c r="AG2393" i="2"/>
  <c r="K2394" i="2"/>
  <c r="L2394" i="2" s="1"/>
  <c r="W2394" i="2"/>
  <c r="X2394" i="2"/>
  <c r="Y2394" i="2"/>
  <c r="Z2394" i="2"/>
  <c r="AF2394" i="2"/>
  <c r="AG2394" i="2"/>
  <c r="K2395" i="2"/>
  <c r="L2395" i="2" s="1"/>
  <c r="W2395" i="2"/>
  <c r="X2395" i="2"/>
  <c r="Y2395" i="2"/>
  <c r="Z2395" i="2"/>
  <c r="AF2395" i="2"/>
  <c r="AG2395" i="2"/>
  <c r="K2396" i="2"/>
  <c r="L2396" i="2" s="1"/>
  <c r="W2396" i="2"/>
  <c r="X2396" i="2"/>
  <c r="Y2396" i="2"/>
  <c r="Z2396" i="2"/>
  <c r="AF2396" i="2"/>
  <c r="AG2396" i="2"/>
  <c r="K2397" i="2"/>
  <c r="L2397" i="2" s="1"/>
  <c r="W2397" i="2"/>
  <c r="X2397" i="2"/>
  <c r="Y2397" i="2"/>
  <c r="Z2397" i="2"/>
  <c r="AN2397" i="2" s="1"/>
  <c r="AF2397" i="2"/>
  <c r="AG2397" i="2"/>
  <c r="K2398" i="2"/>
  <c r="L2398" i="2" s="1"/>
  <c r="W2398" i="2"/>
  <c r="X2398" i="2"/>
  <c r="Y2398" i="2"/>
  <c r="Z2398" i="2"/>
  <c r="AN2398" i="2" s="1"/>
  <c r="AF2398" i="2"/>
  <c r="AG2398" i="2"/>
  <c r="K2399" i="2"/>
  <c r="L2399" i="2" s="1"/>
  <c r="W2399" i="2"/>
  <c r="X2399" i="2"/>
  <c r="Y2399" i="2"/>
  <c r="Z2399" i="2"/>
  <c r="AN2399" i="2" s="1"/>
  <c r="AF2399" i="2"/>
  <c r="AG2399" i="2"/>
  <c r="K2400" i="2"/>
  <c r="L2400" i="2" s="1"/>
  <c r="W2400" i="2"/>
  <c r="X2400" i="2"/>
  <c r="Y2400" i="2"/>
  <c r="Z2400" i="2"/>
  <c r="AN2400" i="2" s="1"/>
  <c r="AF2400" i="2"/>
  <c r="AG2400" i="2"/>
  <c r="K2401" i="2"/>
  <c r="L2401" i="2" s="1"/>
  <c r="W2401" i="2"/>
  <c r="X2401" i="2"/>
  <c r="Y2401" i="2"/>
  <c r="Z2401" i="2"/>
  <c r="AN2401" i="2" s="1"/>
  <c r="AF2401" i="2"/>
  <c r="AG2401" i="2"/>
  <c r="K2402" i="2"/>
  <c r="L2402" i="2" s="1"/>
  <c r="W2402" i="2"/>
  <c r="X2402" i="2"/>
  <c r="Y2402" i="2"/>
  <c r="Z2402" i="2"/>
  <c r="AN2402" i="2" s="1"/>
  <c r="AF2402" i="2"/>
  <c r="AG2402" i="2"/>
  <c r="K2403" i="2"/>
  <c r="L2403" i="2" s="1"/>
  <c r="W2403" i="2"/>
  <c r="X2403" i="2"/>
  <c r="Y2403" i="2"/>
  <c r="Z2403" i="2"/>
  <c r="AF2403" i="2"/>
  <c r="AG2403" i="2"/>
  <c r="K2404" i="2"/>
  <c r="L2404" i="2" s="1"/>
  <c r="W2404" i="2"/>
  <c r="X2404" i="2"/>
  <c r="Y2404" i="2"/>
  <c r="Z2404" i="2"/>
  <c r="AF2404" i="2"/>
  <c r="AG2404" i="2"/>
  <c r="K2405" i="2"/>
  <c r="L2405" i="2" s="1"/>
  <c r="W2405" i="2"/>
  <c r="X2405" i="2"/>
  <c r="Y2405" i="2"/>
  <c r="Z2405" i="2"/>
  <c r="AN2405" i="2" s="1"/>
  <c r="AF2405" i="2"/>
  <c r="AG2405" i="2"/>
  <c r="K2406" i="2"/>
  <c r="L2406" i="2" s="1"/>
  <c r="W2406" i="2"/>
  <c r="X2406" i="2"/>
  <c r="Y2406" i="2"/>
  <c r="Z2406" i="2"/>
  <c r="AN2406" i="2" s="1"/>
  <c r="AF2406" i="2"/>
  <c r="AG2406" i="2"/>
  <c r="K2407" i="2"/>
  <c r="L2407" i="2" s="1"/>
  <c r="W2407" i="2"/>
  <c r="X2407" i="2"/>
  <c r="Y2407" i="2"/>
  <c r="Z2407" i="2"/>
  <c r="AF2407" i="2"/>
  <c r="AG2407" i="2"/>
  <c r="K2408" i="2"/>
  <c r="L2408" i="2" s="1"/>
  <c r="W2408" i="2"/>
  <c r="X2408" i="2"/>
  <c r="Y2408" i="2"/>
  <c r="Z2408" i="2"/>
  <c r="AN2408" i="2" s="1"/>
  <c r="AF2408" i="2"/>
  <c r="AG2408" i="2"/>
  <c r="K2409" i="2"/>
  <c r="L2409" i="2" s="1"/>
  <c r="W2409" i="2"/>
  <c r="X2409" i="2"/>
  <c r="Y2409" i="2"/>
  <c r="Z2409" i="2"/>
  <c r="AF2409" i="2"/>
  <c r="AG2409" i="2"/>
  <c r="K2410" i="2"/>
  <c r="L2410" i="2" s="1"/>
  <c r="W2410" i="2"/>
  <c r="X2410" i="2"/>
  <c r="Y2410" i="2"/>
  <c r="Z2410" i="2"/>
  <c r="AN2410" i="2" s="1"/>
  <c r="AF2410" i="2"/>
  <c r="AG2410" i="2"/>
  <c r="K2411" i="2"/>
  <c r="L2411" i="2" s="1"/>
  <c r="W2411" i="2"/>
  <c r="X2411" i="2"/>
  <c r="Y2411" i="2"/>
  <c r="Z2411" i="2"/>
  <c r="AF2411" i="2"/>
  <c r="AG2411" i="2"/>
  <c r="K2412" i="2"/>
  <c r="L2412" i="2" s="1"/>
  <c r="W2412" i="2"/>
  <c r="X2412" i="2"/>
  <c r="Y2412" i="2"/>
  <c r="Z2412" i="2"/>
  <c r="AF2412" i="2"/>
  <c r="AG2412" i="2"/>
  <c r="K2413" i="2"/>
  <c r="L2413" i="2" s="1"/>
  <c r="W2413" i="2"/>
  <c r="X2413" i="2"/>
  <c r="Y2413" i="2"/>
  <c r="Z2413" i="2"/>
  <c r="AN2413" i="2" s="1"/>
  <c r="AF2413" i="2"/>
  <c r="AG2413" i="2"/>
  <c r="K2414" i="2"/>
  <c r="L2414" i="2" s="1"/>
  <c r="W2414" i="2"/>
  <c r="X2414" i="2"/>
  <c r="Y2414" i="2"/>
  <c r="Z2414" i="2"/>
  <c r="AN2414" i="2" s="1"/>
  <c r="AF2414" i="2"/>
  <c r="AG2414" i="2"/>
  <c r="K2415" i="2"/>
  <c r="L2415" i="2" s="1"/>
  <c r="W2415" i="2"/>
  <c r="X2415" i="2"/>
  <c r="Y2415" i="2"/>
  <c r="Z2415" i="2"/>
  <c r="AN2415" i="2" s="1"/>
  <c r="AF2415" i="2"/>
  <c r="AG2415" i="2"/>
  <c r="K2416" i="2"/>
  <c r="L2416" i="2" s="1"/>
  <c r="W2416" i="2"/>
  <c r="X2416" i="2"/>
  <c r="Y2416" i="2"/>
  <c r="Z2416" i="2"/>
  <c r="AF2416" i="2"/>
  <c r="AG2416" i="2"/>
  <c r="K2417" i="2"/>
  <c r="L2417" i="2" s="1"/>
  <c r="W2417" i="2"/>
  <c r="X2417" i="2"/>
  <c r="Y2417" i="2"/>
  <c r="Z2417" i="2"/>
  <c r="AF2417" i="2"/>
  <c r="AG2417" i="2"/>
  <c r="K2418" i="2"/>
  <c r="L2418" i="2" s="1"/>
  <c r="W2418" i="2"/>
  <c r="X2418" i="2"/>
  <c r="Y2418" i="2"/>
  <c r="Z2418" i="2"/>
  <c r="AF2418" i="2"/>
  <c r="AG2418" i="2"/>
  <c r="K2419" i="2"/>
  <c r="L2419" i="2" s="1"/>
  <c r="W2419" i="2"/>
  <c r="X2419" i="2"/>
  <c r="Y2419" i="2"/>
  <c r="Z2419" i="2"/>
  <c r="AN2419" i="2" s="1"/>
  <c r="AF2419" i="2"/>
  <c r="AG2419" i="2"/>
  <c r="K2420" i="2"/>
  <c r="L2420" i="2" s="1"/>
  <c r="W2420" i="2"/>
  <c r="X2420" i="2"/>
  <c r="Y2420" i="2"/>
  <c r="Z2420" i="2"/>
  <c r="AF2420" i="2"/>
  <c r="AG2420" i="2"/>
  <c r="K2421" i="2"/>
  <c r="L2421" i="2" s="1"/>
  <c r="W2421" i="2"/>
  <c r="X2421" i="2"/>
  <c r="Y2421" i="2"/>
  <c r="Z2421" i="2"/>
  <c r="AN2421" i="2" s="1"/>
  <c r="AF2421" i="2"/>
  <c r="AG2421" i="2"/>
  <c r="K2422" i="2"/>
  <c r="L2422" i="2" s="1"/>
  <c r="W2422" i="2"/>
  <c r="X2422" i="2"/>
  <c r="Y2422" i="2"/>
  <c r="Z2422" i="2"/>
  <c r="AN2422" i="2" s="1"/>
  <c r="AF2422" i="2"/>
  <c r="AG2422" i="2"/>
  <c r="K2423" i="2"/>
  <c r="L2423" i="2" s="1"/>
  <c r="W2423" i="2"/>
  <c r="X2423" i="2"/>
  <c r="Y2423" i="2"/>
  <c r="Z2423" i="2"/>
  <c r="AN2423" i="2" s="1"/>
  <c r="AF2423" i="2"/>
  <c r="AG2423" i="2"/>
  <c r="K2424" i="2"/>
  <c r="L2424" i="2" s="1"/>
  <c r="W2424" i="2"/>
  <c r="X2424" i="2"/>
  <c r="Y2424" i="2"/>
  <c r="Z2424" i="2"/>
  <c r="AN2424" i="2" s="1"/>
  <c r="AF2424" i="2"/>
  <c r="AG2424" i="2"/>
  <c r="K2425" i="2"/>
  <c r="L2425" i="2" s="1"/>
  <c r="W2425" i="2"/>
  <c r="X2425" i="2"/>
  <c r="Y2425" i="2"/>
  <c r="Z2425" i="2"/>
  <c r="AN2425" i="2" s="1"/>
  <c r="AF2425" i="2"/>
  <c r="AG2425" i="2"/>
  <c r="K2426" i="2"/>
  <c r="L2426" i="2" s="1"/>
  <c r="W2426" i="2"/>
  <c r="X2426" i="2"/>
  <c r="Y2426" i="2"/>
  <c r="Z2426" i="2"/>
  <c r="AF2426" i="2"/>
  <c r="AG2426" i="2"/>
  <c r="K2427" i="2"/>
  <c r="L2427" i="2" s="1"/>
  <c r="W2427" i="2"/>
  <c r="X2427" i="2"/>
  <c r="Y2427" i="2"/>
  <c r="Z2427" i="2"/>
  <c r="AN2427" i="2" s="1"/>
  <c r="AF2427" i="2"/>
  <c r="AG2427" i="2"/>
  <c r="K2428" i="2"/>
  <c r="L2428" i="2" s="1"/>
  <c r="W2428" i="2"/>
  <c r="X2428" i="2"/>
  <c r="Y2428" i="2"/>
  <c r="Z2428" i="2"/>
  <c r="AF2428" i="2"/>
  <c r="AG2428" i="2"/>
  <c r="K2429" i="2"/>
  <c r="L2429" i="2" s="1"/>
  <c r="W2429" i="2"/>
  <c r="X2429" i="2"/>
  <c r="Y2429" i="2"/>
  <c r="Z2429" i="2"/>
  <c r="AN2429" i="2" s="1"/>
  <c r="AF2429" i="2"/>
  <c r="AG2429" i="2"/>
  <c r="K2430" i="2"/>
  <c r="L2430" i="2" s="1"/>
  <c r="W2430" i="2"/>
  <c r="X2430" i="2"/>
  <c r="Y2430" i="2"/>
  <c r="Z2430" i="2"/>
  <c r="AF2430" i="2"/>
  <c r="AG2430" i="2"/>
  <c r="K2431" i="2"/>
  <c r="L2431" i="2" s="1"/>
  <c r="W2431" i="2"/>
  <c r="X2431" i="2"/>
  <c r="Y2431" i="2"/>
  <c r="Z2431" i="2"/>
  <c r="AF2431" i="2"/>
  <c r="AG2431" i="2"/>
  <c r="K2432" i="2"/>
  <c r="L2432" i="2" s="1"/>
  <c r="W2432" i="2"/>
  <c r="X2432" i="2"/>
  <c r="Y2432" i="2"/>
  <c r="Z2432" i="2"/>
  <c r="AN2432" i="2" s="1"/>
  <c r="AF2432" i="2"/>
  <c r="AG2432" i="2"/>
  <c r="K2433" i="2"/>
  <c r="L2433" i="2" s="1"/>
  <c r="W2433" i="2"/>
  <c r="X2433" i="2"/>
  <c r="Y2433" i="2"/>
  <c r="Z2433" i="2"/>
  <c r="AN2433" i="2" s="1"/>
  <c r="AF2433" i="2"/>
  <c r="AG2433" i="2"/>
  <c r="K2434" i="2"/>
  <c r="L2434" i="2" s="1"/>
  <c r="W2434" i="2"/>
  <c r="X2434" i="2"/>
  <c r="Y2434" i="2"/>
  <c r="Z2434" i="2"/>
  <c r="AF2434" i="2"/>
  <c r="AG2434" i="2"/>
  <c r="K2435" i="2"/>
  <c r="L2435" i="2" s="1"/>
  <c r="W2435" i="2"/>
  <c r="X2435" i="2"/>
  <c r="Y2435" i="2"/>
  <c r="Z2435" i="2"/>
  <c r="AN2435" i="2" s="1"/>
  <c r="AF2435" i="2"/>
  <c r="AG2435" i="2"/>
  <c r="K2436" i="2"/>
  <c r="L2436" i="2" s="1"/>
  <c r="W2436" i="2"/>
  <c r="X2436" i="2"/>
  <c r="Y2436" i="2"/>
  <c r="Z2436" i="2"/>
  <c r="AF2436" i="2"/>
  <c r="AG2436" i="2"/>
  <c r="K2437" i="2"/>
  <c r="L2437" i="2" s="1"/>
  <c r="W2437" i="2"/>
  <c r="X2437" i="2"/>
  <c r="Y2437" i="2"/>
  <c r="Z2437" i="2"/>
  <c r="AN2437" i="2" s="1"/>
  <c r="AF2437" i="2"/>
  <c r="AG2437" i="2"/>
  <c r="K2438" i="2"/>
  <c r="L2438" i="2" s="1"/>
  <c r="W2438" i="2"/>
  <c r="X2438" i="2"/>
  <c r="Y2438" i="2"/>
  <c r="Z2438" i="2"/>
  <c r="AN2438" i="2" s="1"/>
  <c r="AF2438" i="2"/>
  <c r="AG2438" i="2"/>
  <c r="K2439" i="2"/>
  <c r="L2439" i="2" s="1"/>
  <c r="W2439" i="2"/>
  <c r="X2439" i="2"/>
  <c r="Y2439" i="2"/>
  <c r="Z2439" i="2"/>
  <c r="AF2439" i="2"/>
  <c r="AG2439" i="2"/>
  <c r="K2440" i="2"/>
  <c r="L2440" i="2" s="1"/>
  <c r="W2440" i="2"/>
  <c r="X2440" i="2"/>
  <c r="Y2440" i="2"/>
  <c r="Z2440" i="2"/>
  <c r="AN2440" i="2" s="1"/>
  <c r="AF2440" i="2"/>
  <c r="AG2440" i="2"/>
  <c r="K2441" i="2"/>
  <c r="L2441" i="2" s="1"/>
  <c r="W2441" i="2"/>
  <c r="X2441" i="2"/>
  <c r="Y2441" i="2"/>
  <c r="Z2441" i="2"/>
  <c r="AN2441" i="2" s="1"/>
  <c r="AF2441" i="2"/>
  <c r="AG2441" i="2"/>
  <c r="K2442" i="2"/>
  <c r="L2442" i="2" s="1"/>
  <c r="W2442" i="2"/>
  <c r="X2442" i="2"/>
  <c r="Y2442" i="2"/>
  <c r="Z2442" i="2"/>
  <c r="AN2442" i="2" s="1"/>
  <c r="AF2442" i="2"/>
  <c r="AG2442" i="2"/>
  <c r="K2443" i="2"/>
  <c r="L2443" i="2" s="1"/>
  <c r="W2443" i="2"/>
  <c r="X2443" i="2"/>
  <c r="Y2443" i="2"/>
  <c r="Z2443" i="2"/>
  <c r="AN2443" i="2" s="1"/>
  <c r="AF2443" i="2"/>
  <c r="AG2443" i="2"/>
  <c r="K2444" i="2"/>
  <c r="L2444" i="2" s="1"/>
  <c r="W2444" i="2"/>
  <c r="X2444" i="2"/>
  <c r="Y2444" i="2"/>
  <c r="Z2444" i="2"/>
  <c r="AF2444" i="2"/>
  <c r="AG2444" i="2"/>
  <c r="K2445" i="2"/>
  <c r="L2445" i="2" s="1"/>
  <c r="W2445" i="2"/>
  <c r="X2445" i="2"/>
  <c r="Y2445" i="2"/>
  <c r="Z2445" i="2"/>
  <c r="AN2445" i="2" s="1"/>
  <c r="AF2445" i="2"/>
  <c r="AG2445" i="2"/>
  <c r="K2446" i="2"/>
  <c r="L2446" i="2" s="1"/>
  <c r="W2446" i="2"/>
  <c r="X2446" i="2"/>
  <c r="Y2446" i="2"/>
  <c r="Z2446" i="2"/>
  <c r="AN2446" i="2" s="1"/>
  <c r="AF2446" i="2"/>
  <c r="AG2446" i="2"/>
  <c r="K2447" i="2"/>
  <c r="L2447" i="2" s="1"/>
  <c r="W2447" i="2"/>
  <c r="X2447" i="2"/>
  <c r="Y2447" i="2"/>
  <c r="Z2447" i="2"/>
  <c r="AF2447" i="2"/>
  <c r="AG2447" i="2"/>
  <c r="K2448" i="2"/>
  <c r="L2448" i="2" s="1"/>
  <c r="W2448" i="2"/>
  <c r="X2448" i="2"/>
  <c r="Y2448" i="2"/>
  <c r="Z2448" i="2"/>
  <c r="AN2448" i="2" s="1"/>
  <c r="AF2448" i="2"/>
  <c r="AG2448" i="2"/>
  <c r="K2449" i="2"/>
  <c r="L2449" i="2" s="1"/>
  <c r="W2449" i="2"/>
  <c r="X2449" i="2"/>
  <c r="Y2449" i="2"/>
  <c r="Z2449" i="2"/>
  <c r="AN2449" i="2" s="1"/>
  <c r="AF2449" i="2"/>
  <c r="AG2449" i="2"/>
  <c r="K2450" i="2"/>
  <c r="L2450" i="2" s="1"/>
  <c r="W2450" i="2"/>
  <c r="X2450" i="2"/>
  <c r="Y2450" i="2"/>
  <c r="Z2450" i="2"/>
  <c r="AF2450" i="2"/>
  <c r="AG2450" i="2"/>
  <c r="K2451" i="2"/>
  <c r="L2451" i="2" s="1"/>
  <c r="W2451" i="2"/>
  <c r="X2451" i="2"/>
  <c r="Y2451" i="2"/>
  <c r="Z2451" i="2"/>
  <c r="AN2451" i="2" s="1"/>
  <c r="AF2451" i="2"/>
  <c r="AG2451" i="2"/>
  <c r="K2452" i="2"/>
  <c r="L2452" i="2" s="1"/>
  <c r="W2452" i="2"/>
  <c r="X2452" i="2"/>
  <c r="Y2452" i="2"/>
  <c r="Z2452" i="2"/>
  <c r="AF2452" i="2"/>
  <c r="AG2452" i="2"/>
  <c r="K2453" i="2"/>
  <c r="L2453" i="2" s="1"/>
  <c r="W2453" i="2"/>
  <c r="X2453" i="2"/>
  <c r="Y2453" i="2"/>
  <c r="Z2453" i="2"/>
  <c r="AN2453" i="2" s="1"/>
  <c r="AF2453" i="2"/>
  <c r="AG2453" i="2"/>
  <c r="K2454" i="2"/>
  <c r="L2454" i="2" s="1"/>
  <c r="W2454" i="2"/>
  <c r="X2454" i="2"/>
  <c r="Y2454" i="2"/>
  <c r="Z2454" i="2"/>
  <c r="AN2454" i="2" s="1"/>
  <c r="AF2454" i="2"/>
  <c r="AG2454" i="2"/>
  <c r="K2455" i="2"/>
  <c r="L2455" i="2" s="1"/>
  <c r="W2455" i="2"/>
  <c r="X2455" i="2"/>
  <c r="Y2455" i="2"/>
  <c r="Z2455" i="2"/>
  <c r="AF2455" i="2"/>
  <c r="AG2455" i="2"/>
  <c r="K2456" i="2"/>
  <c r="L2456" i="2" s="1"/>
  <c r="W2456" i="2"/>
  <c r="X2456" i="2"/>
  <c r="Y2456" i="2"/>
  <c r="Z2456" i="2"/>
  <c r="AF2456" i="2"/>
  <c r="AG2456" i="2"/>
  <c r="K2457" i="2"/>
  <c r="L2457" i="2" s="1"/>
  <c r="W2457" i="2"/>
  <c r="X2457" i="2"/>
  <c r="Y2457" i="2"/>
  <c r="Z2457" i="2"/>
  <c r="AN2457" i="2" s="1"/>
  <c r="AF2457" i="2"/>
  <c r="AG2457" i="2"/>
  <c r="K2458" i="2"/>
  <c r="L2458" i="2" s="1"/>
  <c r="W2458" i="2"/>
  <c r="X2458" i="2"/>
  <c r="Y2458" i="2"/>
  <c r="Z2458" i="2"/>
  <c r="AN2458" i="2" s="1"/>
  <c r="AF2458" i="2"/>
  <c r="AG2458" i="2"/>
  <c r="K2459" i="2"/>
  <c r="L2459" i="2" s="1"/>
  <c r="W2459" i="2"/>
  <c r="X2459" i="2"/>
  <c r="Y2459" i="2"/>
  <c r="Z2459" i="2"/>
  <c r="AF2459" i="2"/>
  <c r="AG2459" i="2"/>
  <c r="K2460" i="2"/>
  <c r="L2460" i="2" s="1"/>
  <c r="W2460" i="2"/>
  <c r="X2460" i="2"/>
  <c r="Y2460" i="2"/>
  <c r="Z2460" i="2"/>
  <c r="AF2460" i="2"/>
  <c r="AG2460" i="2"/>
  <c r="K2461" i="2"/>
  <c r="L2461" i="2" s="1"/>
  <c r="W2461" i="2"/>
  <c r="X2461" i="2"/>
  <c r="Y2461" i="2"/>
  <c r="Z2461" i="2"/>
  <c r="AN2461" i="2" s="1"/>
  <c r="AF2461" i="2"/>
  <c r="AG2461" i="2"/>
  <c r="K2462" i="2"/>
  <c r="L2462" i="2" s="1"/>
  <c r="W2462" i="2"/>
  <c r="X2462" i="2"/>
  <c r="Y2462" i="2"/>
  <c r="Z2462" i="2"/>
  <c r="AN2462" i="2" s="1"/>
  <c r="AF2462" i="2"/>
  <c r="AG2462" i="2"/>
  <c r="K2463" i="2"/>
  <c r="L2463" i="2" s="1"/>
  <c r="W2463" i="2"/>
  <c r="X2463" i="2"/>
  <c r="Y2463" i="2"/>
  <c r="Z2463" i="2"/>
  <c r="AF2463" i="2"/>
  <c r="AG2463" i="2"/>
  <c r="K2464" i="2"/>
  <c r="L2464" i="2" s="1"/>
  <c r="W2464" i="2"/>
  <c r="X2464" i="2"/>
  <c r="Y2464" i="2"/>
  <c r="Z2464" i="2"/>
  <c r="AN2464" i="2" s="1"/>
  <c r="AF2464" i="2"/>
  <c r="AG2464" i="2"/>
  <c r="K2465" i="2"/>
  <c r="L2465" i="2" s="1"/>
  <c r="W2465" i="2"/>
  <c r="X2465" i="2"/>
  <c r="Y2465" i="2"/>
  <c r="Z2465" i="2"/>
  <c r="AN2465" i="2" s="1"/>
  <c r="AF2465" i="2"/>
  <c r="AG2465" i="2"/>
  <c r="K2466" i="2"/>
  <c r="L2466" i="2" s="1"/>
  <c r="W2466" i="2"/>
  <c r="X2466" i="2"/>
  <c r="Y2466" i="2"/>
  <c r="Z2466" i="2"/>
  <c r="AN2466" i="2" s="1"/>
  <c r="AF2466" i="2"/>
  <c r="AG2466" i="2"/>
  <c r="K2467" i="2"/>
  <c r="L2467" i="2" s="1"/>
  <c r="W2467" i="2"/>
  <c r="X2467" i="2"/>
  <c r="Y2467" i="2"/>
  <c r="Z2467" i="2"/>
  <c r="AF2467" i="2"/>
  <c r="AG2467" i="2"/>
  <c r="K2468" i="2"/>
  <c r="L2468" i="2" s="1"/>
  <c r="W2468" i="2"/>
  <c r="X2468" i="2"/>
  <c r="Y2468" i="2"/>
  <c r="Z2468" i="2"/>
  <c r="AF2468" i="2"/>
  <c r="AG2468" i="2"/>
  <c r="K2469" i="2"/>
  <c r="L2469" i="2" s="1"/>
  <c r="W2469" i="2"/>
  <c r="X2469" i="2"/>
  <c r="Y2469" i="2"/>
  <c r="Z2469" i="2"/>
  <c r="AN2469" i="2" s="1"/>
  <c r="AF2469" i="2"/>
  <c r="AG2469" i="2"/>
  <c r="K2470" i="2"/>
  <c r="L2470" i="2" s="1"/>
  <c r="W2470" i="2"/>
  <c r="X2470" i="2"/>
  <c r="Y2470" i="2"/>
  <c r="Z2470" i="2"/>
  <c r="AN2470" i="2" s="1"/>
  <c r="AF2470" i="2"/>
  <c r="AG2470" i="2"/>
  <c r="K2471" i="2"/>
  <c r="L2471" i="2" s="1"/>
  <c r="W2471" i="2"/>
  <c r="X2471" i="2"/>
  <c r="Y2471" i="2"/>
  <c r="Z2471" i="2"/>
  <c r="AF2471" i="2"/>
  <c r="AG2471" i="2"/>
  <c r="K2472" i="2"/>
  <c r="L2472" i="2" s="1"/>
  <c r="W2472" i="2"/>
  <c r="X2472" i="2"/>
  <c r="Y2472" i="2"/>
  <c r="Z2472" i="2"/>
  <c r="AN2472" i="2" s="1"/>
  <c r="AF2472" i="2"/>
  <c r="AG2472" i="2"/>
  <c r="K2473" i="2"/>
  <c r="L2473" i="2" s="1"/>
  <c r="W2473" i="2"/>
  <c r="X2473" i="2"/>
  <c r="Y2473" i="2"/>
  <c r="Z2473" i="2"/>
  <c r="AN2473" i="2" s="1"/>
  <c r="AF2473" i="2"/>
  <c r="AG2473" i="2"/>
  <c r="K2474" i="2"/>
  <c r="L2474" i="2" s="1"/>
  <c r="W2474" i="2"/>
  <c r="X2474" i="2"/>
  <c r="Y2474" i="2"/>
  <c r="Z2474" i="2"/>
  <c r="AN2474" i="2" s="1"/>
  <c r="AF2474" i="2"/>
  <c r="AG2474" i="2"/>
  <c r="K2475" i="2"/>
  <c r="L2475" i="2" s="1"/>
  <c r="W2475" i="2"/>
  <c r="X2475" i="2"/>
  <c r="Y2475" i="2"/>
  <c r="Z2475" i="2"/>
  <c r="AN2475" i="2" s="1"/>
  <c r="AF2475" i="2"/>
  <c r="AG2475" i="2"/>
  <c r="K2476" i="2"/>
  <c r="L2476" i="2" s="1"/>
  <c r="W2476" i="2"/>
  <c r="X2476" i="2"/>
  <c r="Y2476" i="2"/>
  <c r="Z2476" i="2"/>
  <c r="AF2476" i="2"/>
  <c r="AG2476" i="2"/>
  <c r="K2477" i="2"/>
  <c r="L2477" i="2" s="1"/>
  <c r="W2477" i="2"/>
  <c r="X2477" i="2"/>
  <c r="Y2477" i="2"/>
  <c r="Z2477" i="2"/>
  <c r="AN2477" i="2" s="1"/>
  <c r="AF2477" i="2"/>
  <c r="AG2477" i="2"/>
  <c r="K2478" i="2"/>
  <c r="L2478" i="2" s="1"/>
  <c r="W2478" i="2"/>
  <c r="X2478" i="2"/>
  <c r="Y2478" i="2"/>
  <c r="Z2478" i="2"/>
  <c r="AN2478" i="2" s="1"/>
  <c r="AF2478" i="2"/>
  <c r="AG2478" i="2"/>
  <c r="K2479" i="2"/>
  <c r="L2479" i="2" s="1"/>
  <c r="W2479" i="2"/>
  <c r="X2479" i="2"/>
  <c r="Y2479" i="2"/>
  <c r="Z2479" i="2"/>
  <c r="AF2479" i="2"/>
  <c r="AG2479" i="2"/>
  <c r="K2480" i="2"/>
  <c r="L2480" i="2" s="1"/>
  <c r="W2480" i="2"/>
  <c r="X2480" i="2"/>
  <c r="Y2480" i="2"/>
  <c r="Z2480" i="2"/>
  <c r="AN2480" i="2" s="1"/>
  <c r="AF2480" i="2"/>
  <c r="AG2480" i="2"/>
  <c r="K2481" i="2"/>
  <c r="L2481" i="2" s="1"/>
  <c r="W2481" i="2"/>
  <c r="X2481" i="2"/>
  <c r="Y2481" i="2"/>
  <c r="Z2481" i="2"/>
  <c r="AN2481" i="2" s="1"/>
  <c r="AF2481" i="2"/>
  <c r="AG2481" i="2"/>
  <c r="K2482" i="2"/>
  <c r="L2482" i="2" s="1"/>
  <c r="W2482" i="2"/>
  <c r="X2482" i="2"/>
  <c r="Y2482" i="2"/>
  <c r="Z2482" i="2"/>
  <c r="AN2482" i="2" s="1"/>
  <c r="AF2482" i="2"/>
  <c r="AG2482" i="2"/>
  <c r="K2483" i="2"/>
  <c r="L2483" i="2" s="1"/>
  <c r="W2483" i="2"/>
  <c r="X2483" i="2"/>
  <c r="Y2483" i="2"/>
  <c r="Z2483" i="2"/>
  <c r="AN2483" i="2" s="1"/>
  <c r="AF2483" i="2"/>
  <c r="AG2483" i="2"/>
  <c r="K2484" i="2"/>
  <c r="L2484" i="2" s="1"/>
  <c r="W2484" i="2"/>
  <c r="X2484" i="2"/>
  <c r="Y2484" i="2"/>
  <c r="Z2484" i="2"/>
  <c r="AF2484" i="2"/>
  <c r="AG2484" i="2"/>
  <c r="K2485" i="2"/>
  <c r="L2485" i="2" s="1"/>
  <c r="W2485" i="2"/>
  <c r="X2485" i="2"/>
  <c r="Y2485" i="2"/>
  <c r="Z2485" i="2"/>
  <c r="AN2485" i="2" s="1"/>
  <c r="AF2485" i="2"/>
  <c r="AG2485" i="2"/>
  <c r="K2486" i="2"/>
  <c r="L2486" i="2" s="1"/>
  <c r="W2486" i="2"/>
  <c r="X2486" i="2"/>
  <c r="Y2486" i="2"/>
  <c r="Z2486" i="2"/>
  <c r="AF2486" i="2"/>
  <c r="AG2486" i="2"/>
  <c r="K2487" i="2"/>
  <c r="L2487" i="2" s="1"/>
  <c r="W2487" i="2"/>
  <c r="X2487" i="2"/>
  <c r="Y2487" i="2"/>
  <c r="Z2487" i="2"/>
  <c r="AF2487" i="2"/>
  <c r="AG2487" i="2"/>
  <c r="K2488" i="2"/>
  <c r="L2488" i="2" s="1"/>
  <c r="W2488" i="2"/>
  <c r="X2488" i="2"/>
  <c r="Y2488" i="2"/>
  <c r="Z2488" i="2"/>
  <c r="AN2488" i="2" s="1"/>
  <c r="AF2488" i="2"/>
  <c r="AG2488" i="2"/>
  <c r="K2489" i="2"/>
  <c r="L2489" i="2" s="1"/>
  <c r="W2489" i="2"/>
  <c r="X2489" i="2"/>
  <c r="Y2489" i="2"/>
  <c r="Z2489" i="2"/>
  <c r="AN2489" i="2" s="1"/>
  <c r="AF2489" i="2"/>
  <c r="AG2489" i="2"/>
  <c r="K2490" i="2"/>
  <c r="L2490" i="2" s="1"/>
  <c r="W2490" i="2"/>
  <c r="X2490" i="2"/>
  <c r="Y2490" i="2"/>
  <c r="Z2490" i="2"/>
  <c r="AN2490" i="2" s="1"/>
  <c r="AF2490" i="2"/>
  <c r="AG2490" i="2"/>
  <c r="K2491" i="2"/>
  <c r="L2491" i="2" s="1"/>
  <c r="W2491" i="2"/>
  <c r="X2491" i="2"/>
  <c r="Y2491" i="2"/>
  <c r="Z2491" i="2"/>
  <c r="AN2491" i="2" s="1"/>
  <c r="AF2491" i="2"/>
  <c r="AG2491" i="2"/>
  <c r="K2492" i="2"/>
  <c r="L2492" i="2" s="1"/>
  <c r="W2492" i="2"/>
  <c r="X2492" i="2"/>
  <c r="Y2492" i="2"/>
  <c r="Z2492" i="2"/>
  <c r="AF2492" i="2"/>
  <c r="AG2492" i="2"/>
  <c r="K2493" i="2"/>
  <c r="L2493" i="2" s="1"/>
  <c r="W2493" i="2"/>
  <c r="X2493" i="2"/>
  <c r="Y2493" i="2"/>
  <c r="Z2493" i="2"/>
  <c r="AN2493" i="2" s="1"/>
  <c r="AF2493" i="2"/>
  <c r="AG2493" i="2"/>
  <c r="K2494" i="2"/>
  <c r="L2494" i="2" s="1"/>
  <c r="W2494" i="2"/>
  <c r="X2494" i="2"/>
  <c r="Y2494" i="2"/>
  <c r="Z2494" i="2"/>
  <c r="AF2494" i="2"/>
  <c r="AG2494" i="2"/>
  <c r="K2495" i="2"/>
  <c r="L2495" i="2" s="1"/>
  <c r="W2495" i="2"/>
  <c r="X2495" i="2"/>
  <c r="Y2495" i="2"/>
  <c r="Z2495" i="2"/>
  <c r="AF2495" i="2"/>
  <c r="AG2495" i="2"/>
  <c r="K2496" i="2"/>
  <c r="L2496" i="2" s="1"/>
  <c r="W2496" i="2"/>
  <c r="X2496" i="2"/>
  <c r="Y2496" i="2"/>
  <c r="Z2496" i="2"/>
  <c r="AN2496" i="2" s="1"/>
  <c r="AF2496" i="2"/>
  <c r="AG2496" i="2"/>
  <c r="K2497" i="2"/>
  <c r="L2497" i="2" s="1"/>
  <c r="W2497" i="2"/>
  <c r="X2497" i="2"/>
  <c r="Y2497" i="2"/>
  <c r="Z2497" i="2"/>
  <c r="AN2497" i="2" s="1"/>
  <c r="AF2497" i="2"/>
  <c r="AG2497" i="2"/>
  <c r="K2498" i="2"/>
  <c r="L2498" i="2" s="1"/>
  <c r="W2498" i="2"/>
  <c r="X2498" i="2"/>
  <c r="Y2498" i="2"/>
  <c r="Z2498" i="2"/>
  <c r="AN2498" i="2" s="1"/>
  <c r="AF2498" i="2"/>
  <c r="AG2498" i="2"/>
  <c r="K2499" i="2"/>
  <c r="L2499" i="2" s="1"/>
  <c r="W2499" i="2"/>
  <c r="X2499" i="2"/>
  <c r="Y2499" i="2"/>
  <c r="Z2499" i="2"/>
  <c r="AN2499" i="2" s="1"/>
  <c r="AF2499" i="2"/>
  <c r="AG2499" i="2"/>
  <c r="K2500" i="2"/>
  <c r="L2500" i="2" s="1"/>
  <c r="W2500" i="2"/>
  <c r="X2500" i="2"/>
  <c r="Y2500" i="2"/>
  <c r="Z2500" i="2"/>
  <c r="AF2500" i="2"/>
  <c r="AG2500" i="2"/>
  <c r="K2501" i="2"/>
  <c r="L2501" i="2" s="1"/>
  <c r="W2501" i="2"/>
  <c r="X2501" i="2"/>
  <c r="Y2501" i="2"/>
  <c r="Z2501" i="2"/>
  <c r="AN2501" i="2" s="1"/>
  <c r="AF2501" i="2"/>
  <c r="AG2501" i="2"/>
  <c r="K2502" i="2"/>
  <c r="L2502" i="2" s="1"/>
  <c r="W2502" i="2"/>
  <c r="X2502" i="2"/>
  <c r="Y2502" i="2"/>
  <c r="Z2502" i="2"/>
  <c r="AN2502" i="2" s="1"/>
  <c r="AF2502" i="2"/>
  <c r="AG2502" i="2"/>
  <c r="K2503" i="2"/>
  <c r="L2503" i="2" s="1"/>
  <c r="W2503" i="2"/>
  <c r="X2503" i="2"/>
  <c r="Y2503" i="2"/>
  <c r="Z2503" i="2"/>
  <c r="AF2503" i="2"/>
  <c r="AG2503" i="2"/>
  <c r="K2504" i="2"/>
  <c r="L2504" i="2" s="1"/>
  <c r="W2504" i="2"/>
  <c r="X2504" i="2"/>
  <c r="Y2504" i="2"/>
  <c r="Z2504" i="2"/>
  <c r="AN2504" i="2" s="1"/>
  <c r="AF2504" i="2"/>
  <c r="AG2504" i="2"/>
  <c r="K2505" i="2"/>
  <c r="L2505" i="2" s="1"/>
  <c r="W2505" i="2"/>
  <c r="X2505" i="2"/>
  <c r="Y2505" i="2"/>
  <c r="Z2505" i="2"/>
  <c r="AN2505" i="2" s="1"/>
  <c r="AF2505" i="2"/>
  <c r="AG2505" i="2"/>
  <c r="K2506" i="2"/>
  <c r="L2506" i="2" s="1"/>
  <c r="W2506" i="2"/>
  <c r="X2506" i="2"/>
  <c r="Y2506" i="2"/>
  <c r="Z2506" i="2"/>
  <c r="AF2506" i="2"/>
  <c r="AG2506" i="2"/>
  <c r="K2507" i="2"/>
  <c r="L2507" i="2" s="1"/>
  <c r="W2507" i="2"/>
  <c r="X2507" i="2"/>
  <c r="Y2507" i="2"/>
  <c r="Z2507" i="2"/>
  <c r="AN2507" i="2" s="1"/>
  <c r="AF2507" i="2"/>
  <c r="AG2507" i="2"/>
  <c r="K2508" i="2"/>
  <c r="L2508" i="2" s="1"/>
  <c r="W2508" i="2"/>
  <c r="X2508" i="2"/>
  <c r="Y2508" i="2"/>
  <c r="Z2508" i="2"/>
  <c r="AF2508" i="2"/>
  <c r="AG2508" i="2"/>
  <c r="K2509" i="2"/>
  <c r="L2509" i="2" s="1"/>
  <c r="W2509" i="2"/>
  <c r="X2509" i="2"/>
  <c r="Y2509" i="2"/>
  <c r="Z2509" i="2"/>
  <c r="AN2509" i="2" s="1"/>
  <c r="AF2509" i="2"/>
  <c r="AG2509" i="2"/>
  <c r="K2510" i="2"/>
  <c r="L2510" i="2" s="1"/>
  <c r="W2510" i="2"/>
  <c r="X2510" i="2"/>
  <c r="Y2510" i="2"/>
  <c r="Z2510" i="2"/>
  <c r="AN2510" i="2" s="1"/>
  <c r="AF2510" i="2"/>
  <c r="AG2510" i="2"/>
  <c r="K2511" i="2"/>
  <c r="L2511" i="2" s="1"/>
  <c r="W2511" i="2"/>
  <c r="X2511" i="2"/>
  <c r="Y2511" i="2"/>
  <c r="Z2511" i="2"/>
  <c r="AN2511" i="2" s="1"/>
  <c r="AF2511" i="2"/>
  <c r="AG2511" i="2"/>
  <c r="K2512" i="2"/>
  <c r="L2512" i="2" s="1"/>
  <c r="W2512" i="2"/>
  <c r="X2512" i="2"/>
  <c r="Y2512" i="2"/>
  <c r="Z2512" i="2"/>
  <c r="AF2512" i="2"/>
  <c r="AG2512" i="2"/>
  <c r="K2513" i="2"/>
  <c r="L2513" i="2" s="1"/>
  <c r="W2513" i="2"/>
  <c r="X2513" i="2"/>
  <c r="Y2513" i="2"/>
  <c r="Z2513" i="2"/>
  <c r="AN2513" i="2" s="1"/>
  <c r="AF2513" i="2"/>
  <c r="AG2513" i="2"/>
  <c r="K2514" i="2"/>
  <c r="L2514" i="2" s="1"/>
  <c r="W2514" i="2"/>
  <c r="X2514" i="2"/>
  <c r="Y2514" i="2"/>
  <c r="Z2514" i="2"/>
  <c r="AF2514" i="2"/>
  <c r="AG2514" i="2"/>
  <c r="K2515" i="2"/>
  <c r="L2515" i="2" s="1"/>
  <c r="W2515" i="2"/>
  <c r="X2515" i="2"/>
  <c r="Y2515" i="2"/>
  <c r="Z2515" i="2"/>
  <c r="AN2515" i="2" s="1"/>
  <c r="AF2515" i="2"/>
  <c r="AG2515" i="2"/>
  <c r="K2516" i="2"/>
  <c r="L2516" i="2" s="1"/>
  <c r="W2516" i="2"/>
  <c r="X2516" i="2"/>
  <c r="Y2516" i="2"/>
  <c r="Z2516" i="2"/>
  <c r="AF2516" i="2"/>
  <c r="AG2516" i="2"/>
  <c r="K2517" i="2"/>
  <c r="L2517" i="2" s="1"/>
  <c r="W2517" i="2"/>
  <c r="X2517" i="2"/>
  <c r="Y2517" i="2"/>
  <c r="Z2517" i="2"/>
  <c r="AN2517" i="2" s="1"/>
  <c r="AF2517" i="2"/>
  <c r="AG2517" i="2"/>
  <c r="K2518" i="2"/>
  <c r="L2518" i="2" s="1"/>
  <c r="W2518" i="2"/>
  <c r="X2518" i="2"/>
  <c r="Y2518" i="2"/>
  <c r="Z2518" i="2"/>
  <c r="AN2518" i="2" s="1"/>
  <c r="AF2518" i="2"/>
  <c r="AG2518" i="2"/>
  <c r="K2519" i="2"/>
  <c r="L2519" i="2" s="1"/>
  <c r="W2519" i="2"/>
  <c r="X2519" i="2"/>
  <c r="Y2519" i="2"/>
  <c r="Z2519" i="2"/>
  <c r="AF2519" i="2"/>
  <c r="AG2519" i="2"/>
  <c r="K2520" i="2"/>
  <c r="L2520" i="2" s="1"/>
  <c r="W2520" i="2"/>
  <c r="X2520" i="2"/>
  <c r="Y2520" i="2"/>
  <c r="Z2520" i="2"/>
  <c r="AF2520" i="2"/>
  <c r="AG2520" i="2"/>
  <c r="K2521" i="2"/>
  <c r="L2521" i="2" s="1"/>
  <c r="W2521" i="2"/>
  <c r="X2521" i="2"/>
  <c r="Y2521" i="2"/>
  <c r="Z2521" i="2"/>
  <c r="AN2521" i="2" s="1"/>
  <c r="AF2521" i="2"/>
  <c r="AG2521" i="2"/>
  <c r="K2522" i="2"/>
  <c r="L2522" i="2" s="1"/>
  <c r="W2522" i="2"/>
  <c r="X2522" i="2"/>
  <c r="Y2522" i="2"/>
  <c r="Z2522" i="2"/>
  <c r="AN2522" i="2" s="1"/>
  <c r="AF2522" i="2"/>
  <c r="AG2522" i="2"/>
  <c r="K2523" i="2"/>
  <c r="L2523" i="2" s="1"/>
  <c r="W2523" i="2"/>
  <c r="X2523" i="2"/>
  <c r="Y2523" i="2"/>
  <c r="Z2523" i="2"/>
  <c r="AF2523" i="2"/>
  <c r="AG2523" i="2"/>
  <c r="K2524" i="2"/>
  <c r="L2524" i="2" s="1"/>
  <c r="W2524" i="2"/>
  <c r="X2524" i="2"/>
  <c r="Y2524" i="2"/>
  <c r="Z2524" i="2"/>
  <c r="AF2524" i="2"/>
  <c r="AG2524" i="2"/>
  <c r="K2525" i="2"/>
  <c r="L2525" i="2" s="1"/>
  <c r="W2525" i="2"/>
  <c r="X2525" i="2"/>
  <c r="Y2525" i="2"/>
  <c r="Z2525" i="2"/>
  <c r="AN2525" i="2" s="1"/>
  <c r="AF2525" i="2"/>
  <c r="AG2525" i="2"/>
  <c r="K2526" i="2"/>
  <c r="L2526" i="2" s="1"/>
  <c r="W2526" i="2"/>
  <c r="X2526" i="2"/>
  <c r="Y2526" i="2"/>
  <c r="Z2526" i="2"/>
  <c r="AN2526" i="2" s="1"/>
  <c r="AF2526" i="2"/>
  <c r="AG2526" i="2"/>
  <c r="K2527" i="2"/>
  <c r="L2527" i="2" s="1"/>
  <c r="W2527" i="2"/>
  <c r="X2527" i="2"/>
  <c r="Y2527" i="2"/>
  <c r="Z2527" i="2"/>
  <c r="AN2527" i="2" s="1"/>
  <c r="AF2527" i="2"/>
  <c r="AG2527" i="2"/>
  <c r="K2528" i="2"/>
  <c r="L2528" i="2" s="1"/>
  <c r="W2528" i="2"/>
  <c r="X2528" i="2"/>
  <c r="Y2528" i="2"/>
  <c r="Z2528" i="2"/>
  <c r="AN2528" i="2" s="1"/>
  <c r="AF2528" i="2"/>
  <c r="AG2528" i="2"/>
  <c r="K2529" i="2"/>
  <c r="L2529" i="2" s="1"/>
  <c r="W2529" i="2"/>
  <c r="X2529" i="2"/>
  <c r="Y2529" i="2"/>
  <c r="Z2529" i="2"/>
  <c r="AN2529" i="2" s="1"/>
  <c r="AF2529" i="2"/>
  <c r="AG2529" i="2"/>
  <c r="K2530" i="2"/>
  <c r="L2530" i="2" s="1"/>
  <c r="W2530" i="2"/>
  <c r="X2530" i="2"/>
  <c r="Y2530" i="2"/>
  <c r="Z2530" i="2"/>
  <c r="AF2530" i="2"/>
  <c r="AG2530" i="2"/>
  <c r="K2531" i="2"/>
  <c r="L2531" i="2" s="1"/>
  <c r="W2531" i="2"/>
  <c r="X2531" i="2"/>
  <c r="Y2531" i="2"/>
  <c r="Z2531" i="2"/>
  <c r="AN2531" i="2" s="1"/>
  <c r="AF2531" i="2"/>
  <c r="AG2531" i="2"/>
  <c r="K2532" i="2"/>
  <c r="L2532" i="2" s="1"/>
  <c r="W2532" i="2"/>
  <c r="X2532" i="2"/>
  <c r="Y2532" i="2"/>
  <c r="Z2532" i="2"/>
  <c r="AF2532" i="2"/>
  <c r="AG2532" i="2"/>
  <c r="K2533" i="2"/>
  <c r="L2533" i="2" s="1"/>
  <c r="W2533" i="2"/>
  <c r="X2533" i="2"/>
  <c r="Y2533" i="2"/>
  <c r="Z2533" i="2"/>
  <c r="AF2533" i="2"/>
  <c r="AG2533" i="2"/>
  <c r="K2534" i="2"/>
  <c r="L2534" i="2" s="1"/>
  <c r="W2534" i="2"/>
  <c r="X2534" i="2"/>
  <c r="Y2534" i="2"/>
  <c r="Z2534" i="2"/>
  <c r="AF2534" i="2"/>
  <c r="AG2534" i="2"/>
  <c r="K2535" i="2"/>
  <c r="L2535" i="2" s="1"/>
  <c r="W2535" i="2"/>
  <c r="X2535" i="2"/>
  <c r="Y2535" i="2"/>
  <c r="Z2535" i="2"/>
  <c r="AF2535" i="2"/>
  <c r="AG2535" i="2"/>
  <c r="K2536" i="2"/>
  <c r="L2536" i="2" s="1"/>
  <c r="W2536" i="2"/>
  <c r="X2536" i="2"/>
  <c r="Y2536" i="2"/>
  <c r="Z2536" i="2"/>
  <c r="AN2536" i="2" s="1"/>
  <c r="AF2536" i="2"/>
  <c r="AG2536" i="2"/>
  <c r="K2537" i="2"/>
  <c r="L2537" i="2" s="1"/>
  <c r="W2537" i="2"/>
  <c r="X2537" i="2"/>
  <c r="Y2537" i="2"/>
  <c r="Z2537" i="2"/>
  <c r="AN2537" i="2" s="1"/>
  <c r="AF2537" i="2"/>
  <c r="AG2537" i="2"/>
  <c r="K2538" i="2"/>
  <c r="L2538" i="2" s="1"/>
  <c r="W2538" i="2"/>
  <c r="X2538" i="2"/>
  <c r="Y2538" i="2"/>
  <c r="Z2538" i="2"/>
  <c r="AF2538" i="2"/>
  <c r="AG2538" i="2"/>
  <c r="K2539" i="2"/>
  <c r="L2539" i="2" s="1"/>
  <c r="W2539" i="2"/>
  <c r="X2539" i="2"/>
  <c r="Y2539" i="2"/>
  <c r="Z2539" i="2"/>
  <c r="AN2539" i="2" s="1"/>
  <c r="AF2539" i="2"/>
  <c r="AG2539" i="2"/>
  <c r="K2540" i="2"/>
  <c r="L2540" i="2" s="1"/>
  <c r="W2540" i="2"/>
  <c r="X2540" i="2"/>
  <c r="Y2540" i="2"/>
  <c r="Z2540" i="2"/>
  <c r="AF2540" i="2"/>
  <c r="AG2540" i="2"/>
  <c r="K2541" i="2"/>
  <c r="L2541" i="2" s="1"/>
  <c r="W2541" i="2"/>
  <c r="X2541" i="2"/>
  <c r="Y2541" i="2"/>
  <c r="Z2541" i="2"/>
  <c r="AF2541" i="2"/>
  <c r="AG2541" i="2"/>
  <c r="K2542" i="2"/>
  <c r="L2542" i="2" s="1"/>
  <c r="W2542" i="2"/>
  <c r="X2542" i="2"/>
  <c r="Y2542" i="2"/>
  <c r="Z2542" i="2"/>
  <c r="AF2542" i="2"/>
  <c r="AG2542" i="2"/>
  <c r="K2543" i="2"/>
  <c r="L2543" i="2" s="1"/>
  <c r="W2543" i="2"/>
  <c r="X2543" i="2"/>
  <c r="Y2543" i="2"/>
  <c r="Z2543" i="2"/>
  <c r="AF2543" i="2"/>
  <c r="AG2543" i="2"/>
  <c r="K2544" i="2"/>
  <c r="L2544" i="2" s="1"/>
  <c r="W2544" i="2"/>
  <c r="X2544" i="2"/>
  <c r="Y2544" i="2"/>
  <c r="Z2544" i="2"/>
  <c r="AN2544" i="2" s="1"/>
  <c r="AF2544" i="2"/>
  <c r="AG2544" i="2"/>
  <c r="K2545" i="2"/>
  <c r="L2545" i="2" s="1"/>
  <c r="W2545" i="2"/>
  <c r="X2545" i="2"/>
  <c r="Y2545" i="2"/>
  <c r="Z2545" i="2"/>
  <c r="AF2545" i="2"/>
  <c r="AG2545" i="2"/>
  <c r="K2546" i="2"/>
  <c r="L2546" i="2" s="1"/>
  <c r="W2546" i="2"/>
  <c r="X2546" i="2"/>
  <c r="Y2546" i="2"/>
  <c r="Z2546" i="2"/>
  <c r="AF2546" i="2"/>
  <c r="AG2546" i="2"/>
  <c r="K2547" i="2"/>
  <c r="L2547" i="2" s="1"/>
  <c r="W2547" i="2"/>
  <c r="X2547" i="2"/>
  <c r="Y2547" i="2"/>
  <c r="Z2547" i="2"/>
  <c r="AN2547" i="2" s="1"/>
  <c r="AF2547" i="2"/>
  <c r="AG2547" i="2"/>
  <c r="K2548" i="2"/>
  <c r="L2548" i="2" s="1"/>
  <c r="W2548" i="2"/>
  <c r="X2548" i="2"/>
  <c r="Y2548" i="2"/>
  <c r="Z2548" i="2"/>
  <c r="AF2548" i="2"/>
  <c r="AG2548" i="2"/>
  <c r="K2549" i="2"/>
  <c r="L2549" i="2" s="1"/>
  <c r="W2549" i="2"/>
  <c r="X2549" i="2"/>
  <c r="Y2549" i="2"/>
  <c r="Z2549" i="2"/>
  <c r="AF2549" i="2"/>
  <c r="AG2549" i="2"/>
  <c r="K2550" i="2"/>
  <c r="L2550" i="2" s="1"/>
  <c r="W2550" i="2"/>
  <c r="X2550" i="2"/>
  <c r="Y2550" i="2"/>
  <c r="Z2550" i="2"/>
  <c r="AF2550" i="2"/>
  <c r="AG2550" i="2"/>
  <c r="K2551" i="2"/>
  <c r="L2551" i="2" s="1"/>
  <c r="W2551" i="2"/>
  <c r="X2551" i="2"/>
  <c r="Y2551" i="2"/>
  <c r="Z2551" i="2"/>
  <c r="AF2551" i="2"/>
  <c r="AG2551" i="2"/>
  <c r="K2552" i="2"/>
  <c r="L2552" i="2" s="1"/>
  <c r="W2552" i="2"/>
  <c r="X2552" i="2"/>
  <c r="Y2552" i="2"/>
  <c r="Z2552" i="2"/>
  <c r="AN2552" i="2" s="1"/>
  <c r="AF2552" i="2"/>
  <c r="AG2552" i="2"/>
  <c r="K2553" i="2"/>
  <c r="L2553" i="2" s="1"/>
  <c r="W2553" i="2"/>
  <c r="X2553" i="2"/>
  <c r="Y2553" i="2"/>
  <c r="Z2553" i="2"/>
  <c r="AN2553" i="2" s="1"/>
  <c r="AF2553" i="2"/>
  <c r="AG2553" i="2"/>
  <c r="K2554" i="2"/>
  <c r="L2554" i="2" s="1"/>
  <c r="W2554" i="2"/>
  <c r="X2554" i="2"/>
  <c r="Y2554" i="2"/>
  <c r="Z2554" i="2"/>
  <c r="AN2554" i="2" s="1"/>
  <c r="AF2554" i="2"/>
  <c r="AG2554" i="2"/>
  <c r="K2555" i="2"/>
  <c r="L2555" i="2" s="1"/>
  <c r="W2555" i="2"/>
  <c r="X2555" i="2"/>
  <c r="Y2555" i="2"/>
  <c r="Z2555" i="2"/>
  <c r="AN2555" i="2" s="1"/>
  <c r="AF2555" i="2"/>
  <c r="AG2555" i="2"/>
  <c r="K2556" i="2"/>
  <c r="L2556" i="2" s="1"/>
  <c r="W2556" i="2"/>
  <c r="X2556" i="2"/>
  <c r="Y2556" i="2"/>
  <c r="Z2556" i="2"/>
  <c r="AF2556" i="2"/>
  <c r="AG2556" i="2"/>
  <c r="K2557" i="2"/>
  <c r="L2557" i="2" s="1"/>
  <c r="W2557" i="2"/>
  <c r="X2557" i="2"/>
  <c r="Y2557" i="2"/>
  <c r="Z2557" i="2"/>
  <c r="AN2557" i="2" s="1"/>
  <c r="AF2557" i="2"/>
  <c r="AG2557" i="2"/>
  <c r="K2558" i="2"/>
  <c r="L2558" i="2" s="1"/>
  <c r="W2558" i="2"/>
  <c r="X2558" i="2"/>
  <c r="Y2558" i="2"/>
  <c r="Z2558" i="2"/>
  <c r="AN2558" i="2" s="1"/>
  <c r="AF2558" i="2"/>
  <c r="AG2558" i="2"/>
  <c r="K2559" i="2"/>
  <c r="L2559" i="2" s="1"/>
  <c r="W2559" i="2"/>
  <c r="X2559" i="2"/>
  <c r="Y2559" i="2"/>
  <c r="Z2559" i="2"/>
  <c r="AF2559" i="2"/>
  <c r="AG2559" i="2"/>
  <c r="K2560" i="2"/>
  <c r="L2560" i="2" s="1"/>
  <c r="W2560" i="2"/>
  <c r="X2560" i="2"/>
  <c r="Y2560" i="2"/>
  <c r="Z2560" i="2"/>
  <c r="AN2560" i="2" s="1"/>
  <c r="AF2560" i="2"/>
  <c r="AG2560" i="2"/>
  <c r="K2561" i="2"/>
  <c r="L2561" i="2" s="1"/>
  <c r="W2561" i="2"/>
  <c r="X2561" i="2"/>
  <c r="Y2561" i="2"/>
  <c r="Z2561" i="2"/>
  <c r="AF2561" i="2"/>
  <c r="AG2561" i="2"/>
  <c r="K2562" i="2"/>
  <c r="L2562" i="2" s="1"/>
  <c r="W2562" i="2"/>
  <c r="X2562" i="2"/>
  <c r="Y2562" i="2"/>
  <c r="Z2562" i="2"/>
  <c r="AN2562" i="2" s="1"/>
  <c r="AF2562" i="2"/>
  <c r="AG2562" i="2"/>
  <c r="K2563" i="2"/>
  <c r="L2563" i="2" s="1"/>
  <c r="W2563" i="2"/>
  <c r="X2563" i="2"/>
  <c r="Y2563" i="2"/>
  <c r="Z2563" i="2"/>
  <c r="AN2563" i="2" s="1"/>
  <c r="AF2563" i="2"/>
  <c r="AG2563" i="2"/>
  <c r="K2564" i="2"/>
  <c r="L2564" i="2" s="1"/>
  <c r="W2564" i="2"/>
  <c r="X2564" i="2"/>
  <c r="Y2564" i="2"/>
  <c r="Z2564" i="2"/>
  <c r="AN2564" i="2" s="1"/>
  <c r="AF2564" i="2"/>
  <c r="AG2564" i="2"/>
  <c r="K2565" i="2"/>
  <c r="L2565" i="2" s="1"/>
  <c r="W2565" i="2"/>
  <c r="X2565" i="2"/>
  <c r="Y2565" i="2"/>
  <c r="Z2565" i="2"/>
  <c r="AF2565" i="2"/>
  <c r="AG2565" i="2"/>
  <c r="K2566" i="2"/>
  <c r="L2566" i="2" s="1"/>
  <c r="W2566" i="2"/>
  <c r="X2566" i="2"/>
  <c r="Y2566" i="2"/>
  <c r="Z2566" i="2"/>
  <c r="AN2566" i="2" s="1"/>
  <c r="AF2566" i="2"/>
  <c r="AG2566" i="2"/>
  <c r="K2567" i="2"/>
  <c r="L2567" i="2" s="1"/>
  <c r="W2567" i="2"/>
  <c r="X2567" i="2"/>
  <c r="Y2567" i="2"/>
  <c r="Z2567" i="2"/>
  <c r="AN2567" i="2" s="1"/>
  <c r="AF2567" i="2"/>
  <c r="AG2567" i="2"/>
  <c r="K2568" i="2"/>
  <c r="L2568" i="2" s="1"/>
  <c r="W2568" i="2"/>
  <c r="X2568" i="2"/>
  <c r="Y2568" i="2"/>
  <c r="Z2568" i="2"/>
  <c r="AN2568" i="2" s="1"/>
  <c r="AF2568" i="2"/>
  <c r="AG2568" i="2"/>
  <c r="K2569" i="2"/>
  <c r="L2569" i="2" s="1"/>
  <c r="W2569" i="2"/>
  <c r="X2569" i="2"/>
  <c r="Y2569" i="2"/>
  <c r="Z2569" i="2"/>
  <c r="AN2569" i="2" s="1"/>
  <c r="AF2569" i="2"/>
  <c r="AG2569" i="2"/>
  <c r="K2570" i="2"/>
  <c r="L2570" i="2" s="1"/>
  <c r="W2570" i="2"/>
  <c r="X2570" i="2"/>
  <c r="Y2570" i="2"/>
  <c r="Z2570" i="2"/>
  <c r="AF2570" i="2"/>
  <c r="AG2570" i="2"/>
  <c r="K2571" i="2"/>
  <c r="L2571" i="2" s="1"/>
  <c r="W2571" i="2"/>
  <c r="X2571" i="2"/>
  <c r="Y2571" i="2"/>
  <c r="Z2571" i="2"/>
  <c r="AF2571" i="2"/>
  <c r="AG2571" i="2"/>
  <c r="K2572" i="2"/>
  <c r="L2572" i="2" s="1"/>
  <c r="W2572" i="2"/>
  <c r="X2572" i="2"/>
  <c r="Y2572" i="2"/>
  <c r="Z2572" i="2"/>
  <c r="AN2572" i="2" s="1"/>
  <c r="AF2572" i="2"/>
  <c r="AG2572" i="2"/>
  <c r="K2573" i="2"/>
  <c r="L2573" i="2" s="1"/>
  <c r="W2573" i="2"/>
  <c r="X2573" i="2"/>
  <c r="Y2573" i="2"/>
  <c r="Z2573" i="2"/>
  <c r="AF2573" i="2"/>
  <c r="AG2573" i="2"/>
  <c r="K2574" i="2"/>
  <c r="L2574" i="2" s="1"/>
  <c r="W2574" i="2"/>
  <c r="X2574" i="2"/>
  <c r="Y2574" i="2"/>
  <c r="Z2574" i="2"/>
  <c r="AN2574" i="2" s="1"/>
  <c r="AF2574" i="2"/>
  <c r="AG2574" i="2"/>
  <c r="K2575" i="2"/>
  <c r="L2575" i="2" s="1"/>
  <c r="W2575" i="2"/>
  <c r="X2575" i="2"/>
  <c r="Y2575" i="2"/>
  <c r="Z2575" i="2"/>
  <c r="AF2575" i="2"/>
  <c r="AG2575" i="2"/>
  <c r="K2576" i="2"/>
  <c r="L2576" i="2" s="1"/>
  <c r="W2576" i="2"/>
  <c r="X2576" i="2"/>
  <c r="Y2576" i="2"/>
  <c r="Z2576" i="2"/>
  <c r="AN2576" i="2" s="1"/>
  <c r="AF2576" i="2"/>
  <c r="AG2576" i="2"/>
  <c r="K2577" i="2"/>
  <c r="L2577" i="2" s="1"/>
  <c r="W2577" i="2"/>
  <c r="X2577" i="2"/>
  <c r="Y2577" i="2"/>
  <c r="Z2577" i="2"/>
  <c r="AN2577" i="2" s="1"/>
  <c r="AF2577" i="2"/>
  <c r="AG2577" i="2"/>
  <c r="K2578" i="2"/>
  <c r="L2578" i="2" s="1"/>
  <c r="W2578" i="2"/>
  <c r="X2578" i="2"/>
  <c r="Y2578" i="2"/>
  <c r="Z2578" i="2"/>
  <c r="AN2578" i="2" s="1"/>
  <c r="AF2578" i="2"/>
  <c r="AG2578" i="2"/>
  <c r="K2579" i="2"/>
  <c r="L2579" i="2" s="1"/>
  <c r="W2579" i="2"/>
  <c r="X2579" i="2"/>
  <c r="Y2579" i="2"/>
  <c r="Z2579" i="2"/>
  <c r="AF2579" i="2"/>
  <c r="AG2579" i="2"/>
  <c r="K2580" i="2"/>
  <c r="L2580" i="2" s="1"/>
  <c r="W2580" i="2"/>
  <c r="X2580" i="2"/>
  <c r="Y2580" i="2"/>
  <c r="Z2580" i="2"/>
  <c r="AN2580" i="2" s="1"/>
  <c r="AF2580" i="2"/>
  <c r="AG2580" i="2"/>
  <c r="K2581" i="2"/>
  <c r="L2581" i="2" s="1"/>
  <c r="W2581" i="2"/>
  <c r="X2581" i="2"/>
  <c r="Y2581" i="2"/>
  <c r="Z2581" i="2"/>
  <c r="AF2581" i="2"/>
  <c r="AG2581" i="2"/>
  <c r="K2582" i="2"/>
  <c r="L2582" i="2" s="1"/>
  <c r="W2582" i="2"/>
  <c r="X2582" i="2"/>
  <c r="Y2582" i="2"/>
  <c r="Z2582" i="2"/>
  <c r="AN2582" i="2" s="1"/>
  <c r="AF2582" i="2"/>
  <c r="AG2582" i="2"/>
  <c r="K2583" i="2"/>
  <c r="L2583" i="2" s="1"/>
  <c r="W2583" i="2"/>
  <c r="X2583" i="2"/>
  <c r="Y2583" i="2"/>
  <c r="Z2583" i="2"/>
  <c r="AN2583" i="2" s="1"/>
  <c r="AF2583" i="2"/>
  <c r="AG2583" i="2"/>
  <c r="K2584" i="2"/>
  <c r="L2584" i="2" s="1"/>
  <c r="W2584" i="2"/>
  <c r="X2584" i="2"/>
  <c r="Y2584" i="2"/>
  <c r="Z2584" i="2"/>
  <c r="AN2584" i="2" s="1"/>
  <c r="AF2584" i="2"/>
  <c r="AG2584" i="2"/>
  <c r="K2585" i="2"/>
  <c r="L2585" i="2" s="1"/>
  <c r="W2585" i="2"/>
  <c r="X2585" i="2"/>
  <c r="Y2585" i="2"/>
  <c r="Z2585" i="2"/>
  <c r="AN2585" i="2" s="1"/>
  <c r="AF2585" i="2"/>
  <c r="AG2585" i="2"/>
  <c r="K2586" i="2"/>
  <c r="L2586" i="2" s="1"/>
  <c r="W2586" i="2"/>
  <c r="X2586" i="2"/>
  <c r="Y2586" i="2"/>
  <c r="Z2586" i="2"/>
  <c r="AF2586" i="2"/>
  <c r="AG2586" i="2"/>
  <c r="K2587" i="2"/>
  <c r="L2587" i="2" s="1"/>
  <c r="W2587" i="2"/>
  <c r="X2587" i="2"/>
  <c r="Y2587" i="2"/>
  <c r="Z2587" i="2"/>
  <c r="AN2587" i="2" s="1"/>
  <c r="AF2587" i="2"/>
  <c r="AG2587" i="2"/>
  <c r="K2588" i="2"/>
  <c r="L2588" i="2" s="1"/>
  <c r="W2588" i="2"/>
  <c r="X2588" i="2"/>
  <c r="Y2588" i="2"/>
  <c r="Z2588" i="2"/>
  <c r="AN2588" i="2" s="1"/>
  <c r="AF2588" i="2"/>
  <c r="AG2588" i="2"/>
  <c r="K2589" i="2"/>
  <c r="L2589" i="2" s="1"/>
  <c r="W2589" i="2"/>
  <c r="X2589" i="2"/>
  <c r="Y2589" i="2"/>
  <c r="Z2589" i="2"/>
  <c r="AF2589" i="2"/>
  <c r="AG2589" i="2"/>
  <c r="K2590" i="2"/>
  <c r="L2590" i="2" s="1"/>
  <c r="W2590" i="2"/>
  <c r="X2590" i="2"/>
  <c r="Y2590" i="2"/>
  <c r="Z2590" i="2"/>
  <c r="AN2590" i="2" s="1"/>
  <c r="AF2590" i="2"/>
  <c r="AG2590" i="2"/>
  <c r="K2591" i="2"/>
  <c r="L2591" i="2" s="1"/>
  <c r="W2591" i="2"/>
  <c r="X2591" i="2"/>
  <c r="Y2591" i="2"/>
  <c r="Z2591" i="2"/>
  <c r="AF2591" i="2"/>
  <c r="AG2591" i="2"/>
  <c r="K2592" i="2"/>
  <c r="L2592" i="2" s="1"/>
  <c r="W2592" i="2"/>
  <c r="X2592" i="2"/>
  <c r="Y2592" i="2"/>
  <c r="Z2592" i="2"/>
  <c r="AN2592" i="2" s="1"/>
  <c r="AF2592" i="2"/>
  <c r="AG2592" i="2"/>
  <c r="K2593" i="2"/>
  <c r="L2593" i="2" s="1"/>
  <c r="W2593" i="2"/>
  <c r="X2593" i="2"/>
  <c r="Y2593" i="2"/>
  <c r="Z2593" i="2"/>
  <c r="AN2593" i="2" s="1"/>
  <c r="AF2593" i="2"/>
  <c r="AG2593" i="2"/>
  <c r="K2594" i="2"/>
  <c r="L2594" i="2" s="1"/>
  <c r="W2594" i="2"/>
  <c r="X2594" i="2"/>
  <c r="Y2594" i="2"/>
  <c r="Z2594" i="2"/>
  <c r="AF2594" i="2"/>
  <c r="AG2594" i="2"/>
  <c r="K2595" i="2"/>
  <c r="L2595" i="2" s="1"/>
  <c r="W2595" i="2"/>
  <c r="X2595" i="2"/>
  <c r="Y2595" i="2"/>
  <c r="Z2595" i="2"/>
  <c r="AN2595" i="2" s="1"/>
  <c r="AF2595" i="2"/>
  <c r="AG2595" i="2"/>
  <c r="K2596" i="2"/>
  <c r="L2596" i="2" s="1"/>
  <c r="W2596" i="2"/>
  <c r="X2596" i="2"/>
  <c r="Y2596" i="2"/>
  <c r="Z2596" i="2"/>
  <c r="AF2596" i="2"/>
  <c r="AG2596" i="2"/>
  <c r="K2597" i="2"/>
  <c r="L2597" i="2" s="1"/>
  <c r="W2597" i="2"/>
  <c r="X2597" i="2"/>
  <c r="Y2597" i="2"/>
  <c r="Z2597" i="2"/>
  <c r="AF2597" i="2"/>
  <c r="AG2597" i="2"/>
  <c r="K2598" i="2"/>
  <c r="L2598" i="2" s="1"/>
  <c r="W2598" i="2"/>
  <c r="X2598" i="2"/>
  <c r="Y2598" i="2"/>
  <c r="Z2598" i="2"/>
  <c r="AN2598" i="2" s="1"/>
  <c r="AF2598" i="2"/>
  <c r="AG2598" i="2"/>
  <c r="K2599" i="2"/>
  <c r="L2599" i="2" s="1"/>
  <c r="W2599" i="2"/>
  <c r="X2599" i="2"/>
  <c r="Y2599" i="2"/>
  <c r="Z2599" i="2"/>
  <c r="AF2599" i="2"/>
  <c r="AG2599" i="2"/>
  <c r="K2600" i="2"/>
  <c r="L2600" i="2" s="1"/>
  <c r="W2600" i="2"/>
  <c r="X2600" i="2"/>
  <c r="Y2600" i="2"/>
  <c r="Z2600" i="2"/>
  <c r="AN2600" i="2" s="1"/>
  <c r="AF2600" i="2"/>
  <c r="AG2600" i="2"/>
  <c r="K2601" i="2"/>
  <c r="L2601" i="2" s="1"/>
  <c r="W2601" i="2"/>
  <c r="X2601" i="2"/>
  <c r="Y2601" i="2"/>
  <c r="Z2601" i="2"/>
  <c r="AN2601" i="2" s="1"/>
  <c r="AF2601" i="2"/>
  <c r="AG2601" i="2"/>
  <c r="K2602" i="2"/>
  <c r="L2602" i="2" s="1"/>
  <c r="W2602" i="2"/>
  <c r="X2602" i="2"/>
  <c r="Y2602" i="2"/>
  <c r="Z2602" i="2"/>
  <c r="AN2602" i="2" s="1"/>
  <c r="AF2602" i="2"/>
  <c r="AG2602" i="2"/>
  <c r="K2603" i="2"/>
  <c r="L2603" i="2" s="1"/>
  <c r="W2603" i="2"/>
  <c r="X2603" i="2"/>
  <c r="Y2603" i="2"/>
  <c r="Z2603" i="2"/>
  <c r="AN2603" i="2" s="1"/>
  <c r="AF2603" i="2"/>
  <c r="AG2603" i="2"/>
  <c r="K2604" i="2"/>
  <c r="L2604" i="2" s="1"/>
  <c r="W2604" i="2"/>
  <c r="X2604" i="2"/>
  <c r="Y2604" i="2"/>
  <c r="Z2604" i="2"/>
  <c r="AF2604" i="2"/>
  <c r="AG2604" i="2"/>
  <c r="K2605" i="2"/>
  <c r="L2605" i="2" s="1"/>
  <c r="W2605" i="2"/>
  <c r="X2605" i="2"/>
  <c r="Y2605" i="2"/>
  <c r="Z2605" i="2"/>
  <c r="AF2605" i="2"/>
  <c r="AG2605" i="2"/>
  <c r="K2606" i="2"/>
  <c r="L2606" i="2" s="1"/>
  <c r="W2606" i="2"/>
  <c r="X2606" i="2"/>
  <c r="Y2606" i="2"/>
  <c r="Z2606" i="2"/>
  <c r="AN2606" i="2" s="1"/>
  <c r="AF2606" i="2"/>
  <c r="AG2606" i="2"/>
  <c r="K2607" i="2"/>
  <c r="L2607" i="2" s="1"/>
  <c r="W2607" i="2"/>
  <c r="X2607" i="2"/>
  <c r="Y2607" i="2"/>
  <c r="Z2607" i="2"/>
  <c r="AN2607" i="2" s="1"/>
  <c r="AF2607" i="2"/>
  <c r="AG2607" i="2"/>
  <c r="K2608" i="2"/>
  <c r="L2608" i="2" s="1"/>
  <c r="W2608" i="2"/>
  <c r="X2608" i="2"/>
  <c r="Y2608" i="2"/>
  <c r="Z2608" i="2"/>
  <c r="AN2608" i="2" s="1"/>
  <c r="AF2608" i="2"/>
  <c r="AG2608" i="2"/>
  <c r="K2609" i="2"/>
  <c r="L2609" i="2" s="1"/>
  <c r="W2609" i="2"/>
  <c r="X2609" i="2"/>
  <c r="Y2609" i="2"/>
  <c r="Z2609" i="2"/>
  <c r="AN2609" i="2" s="1"/>
  <c r="AF2609" i="2"/>
  <c r="AG2609" i="2"/>
  <c r="K2610" i="2"/>
  <c r="L2610" i="2" s="1"/>
  <c r="W2610" i="2"/>
  <c r="X2610" i="2"/>
  <c r="Y2610" i="2"/>
  <c r="Z2610" i="2"/>
  <c r="AN2610" i="2" s="1"/>
  <c r="AF2610" i="2"/>
  <c r="AG2610" i="2"/>
  <c r="K2611" i="2"/>
  <c r="L2611" i="2" s="1"/>
  <c r="W2611" i="2"/>
  <c r="X2611" i="2"/>
  <c r="Y2611" i="2"/>
  <c r="Z2611" i="2"/>
  <c r="AN2611" i="2" s="1"/>
  <c r="AF2611" i="2"/>
  <c r="AG2611" i="2"/>
  <c r="K2612" i="2"/>
  <c r="L2612" i="2" s="1"/>
  <c r="W2612" i="2"/>
  <c r="X2612" i="2"/>
  <c r="Y2612" i="2"/>
  <c r="Z2612" i="2"/>
  <c r="AF2612" i="2"/>
  <c r="AG2612" i="2"/>
  <c r="K2613" i="2"/>
  <c r="L2613" i="2" s="1"/>
  <c r="W2613" i="2"/>
  <c r="X2613" i="2"/>
  <c r="Y2613" i="2"/>
  <c r="Z2613" i="2"/>
  <c r="AF2613" i="2"/>
  <c r="AG2613" i="2"/>
  <c r="K2614" i="2"/>
  <c r="L2614" i="2" s="1"/>
  <c r="W2614" i="2"/>
  <c r="X2614" i="2"/>
  <c r="Y2614" i="2"/>
  <c r="Z2614" i="2"/>
  <c r="AN2614" i="2" s="1"/>
  <c r="AF2614" i="2"/>
  <c r="AG2614" i="2"/>
  <c r="K2615" i="2"/>
  <c r="L2615" i="2" s="1"/>
  <c r="W2615" i="2"/>
  <c r="X2615" i="2"/>
  <c r="Y2615" i="2"/>
  <c r="Z2615" i="2"/>
  <c r="AN2615" i="2" s="1"/>
  <c r="AF2615" i="2"/>
  <c r="AG2615" i="2"/>
  <c r="K2616" i="2"/>
  <c r="L2616" i="2" s="1"/>
  <c r="W2616" i="2"/>
  <c r="X2616" i="2"/>
  <c r="Y2616" i="2"/>
  <c r="Z2616" i="2"/>
  <c r="AN2616" i="2" s="1"/>
  <c r="AF2616" i="2"/>
  <c r="AG2616" i="2"/>
  <c r="K2617" i="2"/>
  <c r="L2617" i="2" s="1"/>
  <c r="W2617" i="2"/>
  <c r="X2617" i="2"/>
  <c r="Y2617" i="2"/>
  <c r="Z2617" i="2"/>
  <c r="AF2617" i="2"/>
  <c r="AG2617" i="2"/>
  <c r="K2618" i="2"/>
  <c r="L2618" i="2" s="1"/>
  <c r="W2618" i="2"/>
  <c r="X2618" i="2"/>
  <c r="Y2618" i="2"/>
  <c r="Z2618" i="2"/>
  <c r="AF2618" i="2"/>
  <c r="AG2618" i="2"/>
  <c r="K2619" i="2"/>
  <c r="L2619" i="2" s="1"/>
  <c r="W2619" i="2"/>
  <c r="X2619" i="2"/>
  <c r="Y2619" i="2"/>
  <c r="Z2619" i="2"/>
  <c r="AF2619" i="2"/>
  <c r="AG2619" i="2"/>
  <c r="K2620" i="2"/>
  <c r="L2620" i="2" s="1"/>
  <c r="W2620" i="2"/>
  <c r="X2620" i="2"/>
  <c r="Y2620" i="2"/>
  <c r="Z2620" i="2"/>
  <c r="AF2620" i="2"/>
  <c r="AG2620" i="2"/>
  <c r="K2621" i="2"/>
  <c r="L2621" i="2" s="1"/>
  <c r="W2621" i="2"/>
  <c r="X2621" i="2"/>
  <c r="Y2621" i="2"/>
  <c r="Z2621" i="2"/>
  <c r="AF2621" i="2"/>
  <c r="AG2621" i="2"/>
  <c r="K2622" i="2"/>
  <c r="L2622" i="2" s="1"/>
  <c r="W2622" i="2"/>
  <c r="X2622" i="2"/>
  <c r="Y2622" i="2"/>
  <c r="Z2622" i="2"/>
  <c r="AN2622" i="2" s="1"/>
  <c r="AF2622" i="2"/>
  <c r="AG2622" i="2"/>
  <c r="K2623" i="2"/>
  <c r="L2623" i="2" s="1"/>
  <c r="W2623" i="2"/>
  <c r="X2623" i="2"/>
  <c r="Y2623" i="2"/>
  <c r="Z2623" i="2"/>
  <c r="AF2623" i="2"/>
  <c r="AG2623" i="2"/>
  <c r="K2624" i="2"/>
  <c r="L2624" i="2" s="1"/>
  <c r="W2624" i="2"/>
  <c r="X2624" i="2"/>
  <c r="Y2624" i="2"/>
  <c r="Z2624" i="2"/>
  <c r="AN2624" i="2" s="1"/>
  <c r="AF2624" i="2"/>
  <c r="AG2624" i="2"/>
  <c r="K2625" i="2"/>
  <c r="L2625" i="2" s="1"/>
  <c r="W2625" i="2"/>
  <c r="X2625" i="2"/>
  <c r="Y2625" i="2"/>
  <c r="Z2625" i="2"/>
  <c r="AN2625" i="2" s="1"/>
  <c r="AF2625" i="2"/>
  <c r="AG2625" i="2"/>
  <c r="K2626" i="2"/>
  <c r="L2626" i="2" s="1"/>
  <c r="W2626" i="2"/>
  <c r="X2626" i="2"/>
  <c r="Y2626" i="2"/>
  <c r="Z2626" i="2"/>
  <c r="AF2626" i="2"/>
  <c r="AG2626" i="2"/>
  <c r="K2627" i="2"/>
  <c r="L2627" i="2" s="1"/>
  <c r="W2627" i="2"/>
  <c r="X2627" i="2"/>
  <c r="Y2627" i="2"/>
  <c r="Z2627" i="2"/>
  <c r="AN2627" i="2" s="1"/>
  <c r="AF2627" i="2"/>
  <c r="AG2627" i="2"/>
  <c r="K2628" i="2"/>
  <c r="L2628" i="2" s="1"/>
  <c r="W2628" i="2"/>
  <c r="X2628" i="2"/>
  <c r="Y2628" i="2"/>
  <c r="Z2628" i="2"/>
  <c r="AF2628" i="2"/>
  <c r="AG2628" i="2"/>
  <c r="K2629" i="2"/>
  <c r="L2629" i="2" s="1"/>
  <c r="W2629" i="2"/>
  <c r="X2629" i="2"/>
  <c r="Y2629" i="2"/>
  <c r="Z2629" i="2"/>
  <c r="AF2629" i="2"/>
  <c r="AG2629" i="2"/>
  <c r="K2630" i="2"/>
  <c r="L2630" i="2" s="1"/>
  <c r="W2630" i="2"/>
  <c r="X2630" i="2"/>
  <c r="Y2630" i="2"/>
  <c r="Z2630" i="2"/>
  <c r="AF2630" i="2"/>
  <c r="AG2630" i="2"/>
  <c r="K2631" i="2"/>
  <c r="L2631" i="2" s="1"/>
  <c r="W2631" i="2"/>
  <c r="X2631" i="2"/>
  <c r="Y2631" i="2"/>
  <c r="Z2631" i="2"/>
  <c r="AN2631" i="2" s="1"/>
  <c r="AF2631" i="2"/>
  <c r="AG2631" i="2"/>
  <c r="K2632" i="2"/>
  <c r="L2632" i="2" s="1"/>
  <c r="W2632" i="2"/>
  <c r="X2632" i="2"/>
  <c r="Y2632" i="2"/>
  <c r="Z2632" i="2"/>
  <c r="AN2632" i="2" s="1"/>
  <c r="AF2632" i="2"/>
  <c r="AG2632" i="2"/>
  <c r="K2633" i="2"/>
  <c r="L2633" i="2" s="1"/>
  <c r="W2633" i="2"/>
  <c r="X2633" i="2"/>
  <c r="Y2633" i="2"/>
  <c r="Z2633" i="2"/>
  <c r="AN2633" i="2" s="1"/>
  <c r="AF2633" i="2"/>
  <c r="AG2633" i="2"/>
  <c r="K2634" i="2"/>
  <c r="L2634" i="2" s="1"/>
  <c r="W2634" i="2"/>
  <c r="X2634" i="2"/>
  <c r="Y2634" i="2"/>
  <c r="Z2634" i="2"/>
  <c r="AN2634" i="2" s="1"/>
  <c r="AF2634" i="2"/>
  <c r="AG2634" i="2"/>
  <c r="K2635" i="2"/>
  <c r="L2635" i="2" s="1"/>
  <c r="W2635" i="2"/>
  <c r="X2635" i="2"/>
  <c r="Y2635" i="2"/>
  <c r="Z2635" i="2"/>
  <c r="AN2635" i="2" s="1"/>
  <c r="AF2635" i="2"/>
  <c r="AG2635" i="2"/>
  <c r="K2636" i="2"/>
  <c r="L2636" i="2" s="1"/>
  <c r="W2636" i="2"/>
  <c r="X2636" i="2"/>
  <c r="Y2636" i="2"/>
  <c r="Z2636" i="2"/>
  <c r="AF2636" i="2"/>
  <c r="AG2636" i="2"/>
  <c r="K2637" i="2"/>
  <c r="L2637" i="2" s="1"/>
  <c r="W2637" i="2"/>
  <c r="X2637" i="2"/>
  <c r="Y2637" i="2"/>
  <c r="Z2637" i="2"/>
  <c r="AF2637" i="2"/>
  <c r="AG2637" i="2"/>
  <c r="K2638" i="2"/>
  <c r="L2638" i="2" s="1"/>
  <c r="W2638" i="2"/>
  <c r="X2638" i="2"/>
  <c r="Y2638" i="2"/>
  <c r="Z2638" i="2"/>
  <c r="AF2638" i="2"/>
  <c r="AG2638" i="2"/>
  <c r="K2639" i="2"/>
  <c r="L2639" i="2" s="1"/>
  <c r="W2639" i="2"/>
  <c r="X2639" i="2"/>
  <c r="Y2639" i="2"/>
  <c r="Z2639" i="2"/>
  <c r="AN2639" i="2" s="1"/>
  <c r="AF2639" i="2"/>
  <c r="AG2639" i="2"/>
  <c r="K2640" i="2"/>
  <c r="L2640" i="2" s="1"/>
  <c r="W2640" i="2"/>
  <c r="X2640" i="2"/>
  <c r="Y2640" i="2"/>
  <c r="Z2640" i="2"/>
  <c r="AN2640" i="2" s="1"/>
  <c r="AF2640" i="2"/>
  <c r="AG2640" i="2"/>
  <c r="K2641" i="2"/>
  <c r="L2641" i="2" s="1"/>
  <c r="W2641" i="2"/>
  <c r="X2641" i="2"/>
  <c r="Y2641" i="2"/>
  <c r="Z2641" i="2"/>
  <c r="AN2641" i="2" s="1"/>
  <c r="AF2641" i="2"/>
  <c r="AG2641" i="2"/>
  <c r="K2642" i="2"/>
  <c r="L2642" i="2" s="1"/>
  <c r="W2642" i="2"/>
  <c r="X2642" i="2"/>
  <c r="Y2642" i="2"/>
  <c r="Z2642" i="2"/>
  <c r="AN2642" i="2" s="1"/>
  <c r="AF2642" i="2"/>
  <c r="AG2642" i="2"/>
  <c r="K2643" i="2"/>
  <c r="L2643" i="2" s="1"/>
  <c r="W2643" i="2"/>
  <c r="X2643" i="2"/>
  <c r="Y2643" i="2"/>
  <c r="Z2643" i="2"/>
  <c r="AN2643" i="2" s="1"/>
  <c r="AF2643" i="2"/>
  <c r="AG2643" i="2"/>
  <c r="K2644" i="2"/>
  <c r="L2644" i="2" s="1"/>
  <c r="W2644" i="2"/>
  <c r="X2644" i="2"/>
  <c r="Y2644" i="2"/>
  <c r="Z2644" i="2"/>
  <c r="AF2644" i="2"/>
  <c r="AG2644" i="2"/>
  <c r="K2645" i="2"/>
  <c r="L2645" i="2" s="1"/>
  <c r="W2645" i="2"/>
  <c r="X2645" i="2"/>
  <c r="Y2645" i="2"/>
  <c r="Z2645" i="2"/>
  <c r="AF2645" i="2"/>
  <c r="AG2645" i="2"/>
  <c r="K2646" i="2"/>
  <c r="L2646" i="2" s="1"/>
  <c r="W2646" i="2"/>
  <c r="X2646" i="2"/>
  <c r="Y2646" i="2"/>
  <c r="Z2646" i="2"/>
  <c r="AF2646" i="2"/>
  <c r="AG2646" i="2"/>
  <c r="K2647" i="2"/>
  <c r="L2647" i="2" s="1"/>
  <c r="W2647" i="2"/>
  <c r="X2647" i="2"/>
  <c r="Y2647" i="2"/>
  <c r="Z2647" i="2"/>
  <c r="AN2647" i="2" s="1"/>
  <c r="AF2647" i="2"/>
  <c r="AG2647" i="2"/>
  <c r="K2648" i="2"/>
  <c r="L2648" i="2" s="1"/>
  <c r="W2648" i="2"/>
  <c r="X2648" i="2"/>
  <c r="Y2648" i="2"/>
  <c r="Z2648" i="2"/>
  <c r="AN2648" i="2" s="1"/>
  <c r="AF2648" i="2"/>
  <c r="AG2648" i="2"/>
  <c r="K2649" i="2"/>
  <c r="L2649" i="2" s="1"/>
  <c r="W2649" i="2"/>
  <c r="X2649" i="2"/>
  <c r="Y2649" i="2"/>
  <c r="Z2649" i="2"/>
  <c r="AF2649" i="2"/>
  <c r="AG2649" i="2"/>
  <c r="K2650" i="2"/>
  <c r="L2650" i="2" s="1"/>
  <c r="W2650" i="2"/>
  <c r="X2650" i="2"/>
  <c r="Y2650" i="2"/>
  <c r="Z2650" i="2"/>
  <c r="AN2650" i="2" s="1"/>
  <c r="AF2650" i="2"/>
  <c r="AG2650" i="2"/>
  <c r="K2651" i="2"/>
  <c r="L2651" i="2" s="1"/>
  <c r="W2651" i="2"/>
  <c r="X2651" i="2"/>
  <c r="Y2651" i="2"/>
  <c r="Z2651" i="2"/>
  <c r="AN2651" i="2" s="1"/>
  <c r="AF2651" i="2"/>
  <c r="AG2651" i="2"/>
  <c r="K2652" i="2"/>
  <c r="L2652" i="2" s="1"/>
  <c r="W2652" i="2"/>
  <c r="X2652" i="2"/>
  <c r="Y2652" i="2"/>
  <c r="Z2652" i="2"/>
  <c r="AF2652" i="2"/>
  <c r="AG2652" i="2"/>
  <c r="K2653" i="2"/>
  <c r="L2653" i="2" s="1"/>
  <c r="W2653" i="2"/>
  <c r="X2653" i="2"/>
  <c r="Y2653" i="2"/>
  <c r="Z2653" i="2"/>
  <c r="AF2653" i="2"/>
  <c r="AG2653" i="2"/>
  <c r="K2654" i="2"/>
  <c r="L2654" i="2" s="1"/>
  <c r="W2654" i="2"/>
  <c r="X2654" i="2"/>
  <c r="Y2654" i="2"/>
  <c r="Z2654" i="2"/>
  <c r="AF2654" i="2"/>
  <c r="AG2654" i="2"/>
  <c r="K2655" i="2"/>
  <c r="L2655" i="2" s="1"/>
  <c r="W2655" i="2"/>
  <c r="X2655" i="2"/>
  <c r="Y2655" i="2"/>
  <c r="Z2655" i="2"/>
  <c r="AN2655" i="2" s="1"/>
  <c r="AF2655" i="2"/>
  <c r="AG2655" i="2"/>
  <c r="K2656" i="2"/>
  <c r="L2656" i="2" s="1"/>
  <c r="W2656" i="2"/>
  <c r="X2656" i="2"/>
  <c r="Y2656" i="2"/>
  <c r="Z2656" i="2"/>
  <c r="AN2656" i="2" s="1"/>
  <c r="AF2656" i="2"/>
  <c r="AG2656" i="2"/>
  <c r="K2657" i="2"/>
  <c r="L2657" i="2" s="1"/>
  <c r="W2657" i="2"/>
  <c r="X2657" i="2"/>
  <c r="Y2657" i="2"/>
  <c r="Z2657" i="2"/>
  <c r="AN2657" i="2" s="1"/>
  <c r="AF2657" i="2"/>
  <c r="AG2657" i="2"/>
  <c r="K2658" i="2"/>
  <c r="L2658" i="2" s="1"/>
  <c r="W2658" i="2"/>
  <c r="X2658" i="2"/>
  <c r="Y2658" i="2"/>
  <c r="Z2658" i="2"/>
  <c r="AN2658" i="2" s="1"/>
  <c r="AF2658" i="2"/>
  <c r="AG2658" i="2"/>
  <c r="K2659" i="2"/>
  <c r="L2659" i="2" s="1"/>
  <c r="W2659" i="2"/>
  <c r="X2659" i="2"/>
  <c r="Y2659" i="2"/>
  <c r="Z2659" i="2"/>
  <c r="AF2659" i="2"/>
  <c r="AG2659" i="2"/>
  <c r="K2660" i="2"/>
  <c r="L2660" i="2" s="1"/>
  <c r="W2660" i="2"/>
  <c r="X2660" i="2"/>
  <c r="Y2660" i="2"/>
  <c r="Z2660" i="2"/>
  <c r="AF2660" i="2"/>
  <c r="AG2660" i="2"/>
  <c r="K2661" i="2"/>
  <c r="L2661" i="2" s="1"/>
  <c r="W2661" i="2"/>
  <c r="X2661" i="2"/>
  <c r="Y2661" i="2"/>
  <c r="Z2661" i="2"/>
  <c r="AF2661" i="2"/>
  <c r="AG2661" i="2"/>
  <c r="K2662" i="2"/>
  <c r="L2662" i="2" s="1"/>
  <c r="W2662" i="2"/>
  <c r="X2662" i="2"/>
  <c r="Y2662" i="2"/>
  <c r="Z2662" i="2"/>
  <c r="AF2662" i="2"/>
  <c r="AG2662" i="2"/>
  <c r="K2663" i="2"/>
  <c r="L2663" i="2" s="1"/>
  <c r="W2663" i="2"/>
  <c r="X2663" i="2"/>
  <c r="Y2663" i="2"/>
  <c r="Z2663" i="2"/>
  <c r="AN2663" i="2" s="1"/>
  <c r="AF2663" i="2"/>
  <c r="AG2663" i="2"/>
  <c r="K2664" i="2"/>
  <c r="L2664" i="2" s="1"/>
  <c r="W2664" i="2"/>
  <c r="X2664" i="2"/>
  <c r="Y2664" i="2"/>
  <c r="Z2664" i="2"/>
  <c r="AN2664" i="2" s="1"/>
  <c r="AF2664" i="2"/>
  <c r="AG2664" i="2"/>
  <c r="K2665" i="2"/>
  <c r="L2665" i="2" s="1"/>
  <c r="W2665" i="2"/>
  <c r="X2665" i="2"/>
  <c r="Y2665" i="2"/>
  <c r="Z2665" i="2"/>
  <c r="AF2665" i="2"/>
  <c r="AG2665" i="2"/>
  <c r="K2666" i="2"/>
  <c r="L2666" i="2" s="1"/>
  <c r="W2666" i="2"/>
  <c r="X2666" i="2"/>
  <c r="Y2666" i="2"/>
  <c r="Z2666" i="2"/>
  <c r="AF2666" i="2"/>
  <c r="AG2666" i="2"/>
  <c r="K2667" i="2"/>
  <c r="L2667" i="2" s="1"/>
  <c r="W2667" i="2"/>
  <c r="X2667" i="2"/>
  <c r="Y2667" i="2"/>
  <c r="Z2667" i="2"/>
  <c r="AN2667" i="2" s="1"/>
  <c r="AF2667" i="2"/>
  <c r="AG2667" i="2"/>
  <c r="K2668" i="2"/>
  <c r="L2668" i="2" s="1"/>
  <c r="W2668" i="2"/>
  <c r="X2668" i="2"/>
  <c r="Y2668" i="2"/>
  <c r="Z2668" i="2"/>
  <c r="AF2668" i="2"/>
  <c r="AG2668" i="2"/>
  <c r="K2669" i="2"/>
  <c r="L2669" i="2" s="1"/>
  <c r="W2669" i="2"/>
  <c r="X2669" i="2"/>
  <c r="Y2669" i="2"/>
  <c r="Z2669" i="2"/>
  <c r="AF2669" i="2"/>
  <c r="AG2669" i="2"/>
  <c r="K2670" i="2"/>
  <c r="L2670" i="2" s="1"/>
  <c r="W2670" i="2"/>
  <c r="X2670" i="2"/>
  <c r="Y2670" i="2"/>
  <c r="Z2670" i="2"/>
  <c r="AF2670" i="2"/>
  <c r="AG2670" i="2"/>
  <c r="K2671" i="2"/>
  <c r="L2671" i="2" s="1"/>
  <c r="W2671" i="2"/>
  <c r="X2671" i="2"/>
  <c r="Y2671" i="2"/>
  <c r="Z2671" i="2"/>
  <c r="AN2671" i="2" s="1"/>
  <c r="AF2671" i="2"/>
  <c r="AG2671" i="2"/>
  <c r="K2672" i="2"/>
  <c r="L2672" i="2" s="1"/>
  <c r="W2672" i="2"/>
  <c r="X2672" i="2"/>
  <c r="Y2672" i="2"/>
  <c r="Z2672" i="2"/>
  <c r="AN2672" i="2" s="1"/>
  <c r="AF2672" i="2"/>
  <c r="AG2672" i="2"/>
  <c r="K2673" i="2"/>
  <c r="L2673" i="2" s="1"/>
  <c r="W2673" i="2"/>
  <c r="X2673" i="2"/>
  <c r="Y2673" i="2"/>
  <c r="Z2673" i="2"/>
  <c r="AF2673" i="2"/>
  <c r="AG2673" i="2"/>
  <c r="K2674" i="2"/>
  <c r="L2674" i="2" s="1"/>
  <c r="W2674" i="2"/>
  <c r="X2674" i="2"/>
  <c r="Y2674" i="2"/>
  <c r="Z2674" i="2"/>
  <c r="AN2674" i="2" s="1"/>
  <c r="AF2674" i="2"/>
  <c r="AG2674" i="2"/>
  <c r="K2675" i="2"/>
  <c r="L2675" i="2" s="1"/>
  <c r="W2675" i="2"/>
  <c r="X2675" i="2"/>
  <c r="Y2675" i="2"/>
  <c r="Z2675" i="2"/>
  <c r="AF2675" i="2"/>
  <c r="AG2675" i="2"/>
  <c r="K2676" i="2"/>
  <c r="L2676" i="2" s="1"/>
  <c r="W2676" i="2"/>
  <c r="X2676" i="2"/>
  <c r="Y2676" i="2"/>
  <c r="Z2676" i="2"/>
  <c r="AF2676" i="2"/>
  <c r="AG2676" i="2"/>
  <c r="K2677" i="2"/>
  <c r="L2677" i="2" s="1"/>
  <c r="W2677" i="2"/>
  <c r="X2677" i="2"/>
  <c r="Y2677" i="2"/>
  <c r="Z2677" i="2"/>
  <c r="AF2677" i="2"/>
  <c r="AG2677" i="2"/>
  <c r="K2678" i="2"/>
  <c r="L2678" i="2" s="1"/>
  <c r="W2678" i="2"/>
  <c r="X2678" i="2"/>
  <c r="Y2678" i="2"/>
  <c r="Z2678" i="2"/>
  <c r="AF2678" i="2"/>
  <c r="AG2678" i="2"/>
  <c r="K2679" i="2"/>
  <c r="L2679" i="2" s="1"/>
  <c r="W2679" i="2"/>
  <c r="X2679" i="2"/>
  <c r="Y2679" i="2"/>
  <c r="Z2679" i="2"/>
  <c r="AF2679" i="2"/>
  <c r="AG2679" i="2"/>
  <c r="K2680" i="2"/>
  <c r="L2680" i="2" s="1"/>
  <c r="W2680" i="2"/>
  <c r="X2680" i="2"/>
  <c r="Y2680" i="2"/>
  <c r="Z2680" i="2"/>
  <c r="AN2680" i="2" s="1"/>
  <c r="AF2680" i="2"/>
  <c r="AG2680" i="2"/>
  <c r="K2681" i="2"/>
  <c r="L2681" i="2" s="1"/>
  <c r="W2681" i="2"/>
  <c r="X2681" i="2"/>
  <c r="Y2681" i="2"/>
  <c r="Z2681" i="2"/>
  <c r="AF2681" i="2"/>
  <c r="AG2681" i="2"/>
  <c r="K2682" i="2"/>
  <c r="L2682" i="2" s="1"/>
  <c r="W2682" i="2"/>
  <c r="X2682" i="2"/>
  <c r="Y2682" i="2"/>
  <c r="Z2682" i="2"/>
  <c r="AF2682" i="2"/>
  <c r="AG2682" i="2"/>
  <c r="K2683" i="2"/>
  <c r="L2683" i="2" s="1"/>
  <c r="W2683" i="2"/>
  <c r="X2683" i="2"/>
  <c r="Y2683" i="2"/>
  <c r="Z2683" i="2"/>
  <c r="AN2683" i="2" s="1"/>
  <c r="AF2683" i="2"/>
  <c r="AG2683" i="2"/>
  <c r="K2684" i="2"/>
  <c r="L2684" i="2" s="1"/>
  <c r="W2684" i="2"/>
  <c r="X2684" i="2"/>
  <c r="Y2684" i="2"/>
  <c r="Z2684" i="2"/>
  <c r="AF2684" i="2"/>
  <c r="AG2684" i="2"/>
  <c r="K2685" i="2"/>
  <c r="L2685" i="2" s="1"/>
  <c r="W2685" i="2"/>
  <c r="X2685" i="2"/>
  <c r="Y2685" i="2"/>
  <c r="Z2685" i="2"/>
  <c r="AF2685" i="2"/>
  <c r="AG2685" i="2"/>
  <c r="K2686" i="2"/>
  <c r="L2686" i="2" s="1"/>
  <c r="W2686" i="2"/>
  <c r="X2686" i="2"/>
  <c r="Y2686" i="2"/>
  <c r="Z2686" i="2"/>
  <c r="AF2686" i="2"/>
  <c r="AG2686" i="2"/>
  <c r="K2687" i="2"/>
  <c r="L2687" i="2" s="1"/>
  <c r="W2687" i="2"/>
  <c r="X2687" i="2"/>
  <c r="Y2687" i="2"/>
  <c r="Z2687" i="2"/>
  <c r="AN2687" i="2" s="1"/>
  <c r="AF2687" i="2"/>
  <c r="AG2687" i="2"/>
  <c r="K2688" i="2"/>
  <c r="L2688" i="2" s="1"/>
  <c r="W2688" i="2"/>
  <c r="X2688" i="2"/>
  <c r="Y2688" i="2"/>
  <c r="Z2688" i="2"/>
  <c r="AN2688" i="2" s="1"/>
  <c r="AF2688" i="2"/>
  <c r="AG2688" i="2"/>
  <c r="K2689" i="2"/>
  <c r="L2689" i="2" s="1"/>
  <c r="W2689" i="2"/>
  <c r="X2689" i="2"/>
  <c r="Y2689" i="2"/>
  <c r="Z2689" i="2"/>
  <c r="AF2689" i="2"/>
  <c r="AG2689" i="2"/>
  <c r="K2690" i="2"/>
  <c r="L2690" i="2" s="1"/>
  <c r="W2690" i="2"/>
  <c r="X2690" i="2"/>
  <c r="Y2690" i="2"/>
  <c r="Z2690" i="2"/>
  <c r="AN2690" i="2" s="1"/>
  <c r="AF2690" i="2"/>
  <c r="AG2690" i="2"/>
  <c r="K2691" i="2"/>
  <c r="L2691" i="2" s="1"/>
  <c r="W2691" i="2"/>
  <c r="X2691" i="2"/>
  <c r="Y2691" i="2"/>
  <c r="Z2691" i="2"/>
  <c r="AN2691" i="2" s="1"/>
  <c r="AF2691" i="2"/>
  <c r="AG2691" i="2"/>
  <c r="K2692" i="2"/>
  <c r="L2692" i="2" s="1"/>
  <c r="W2692" i="2"/>
  <c r="X2692" i="2"/>
  <c r="Y2692" i="2"/>
  <c r="Z2692" i="2"/>
  <c r="AF2692" i="2"/>
  <c r="AG2692" i="2"/>
  <c r="K2693" i="2"/>
  <c r="L2693" i="2" s="1"/>
  <c r="W2693" i="2"/>
  <c r="X2693" i="2"/>
  <c r="Y2693" i="2"/>
  <c r="Z2693" i="2"/>
  <c r="AF2693" i="2"/>
  <c r="AG2693" i="2"/>
  <c r="K2694" i="2"/>
  <c r="L2694" i="2" s="1"/>
  <c r="W2694" i="2"/>
  <c r="X2694" i="2"/>
  <c r="Y2694" i="2"/>
  <c r="Z2694" i="2"/>
  <c r="AF2694" i="2"/>
  <c r="AG2694" i="2"/>
  <c r="K2695" i="2"/>
  <c r="L2695" i="2" s="1"/>
  <c r="W2695" i="2"/>
  <c r="X2695" i="2"/>
  <c r="Y2695" i="2"/>
  <c r="Z2695" i="2"/>
  <c r="AN2695" i="2" s="1"/>
  <c r="AF2695" i="2"/>
  <c r="AG2695" i="2"/>
  <c r="K2696" i="2"/>
  <c r="L2696" i="2" s="1"/>
  <c r="W2696" i="2"/>
  <c r="X2696" i="2"/>
  <c r="Y2696" i="2"/>
  <c r="Z2696" i="2"/>
  <c r="AN2696" i="2" s="1"/>
  <c r="AF2696" i="2"/>
  <c r="AG2696" i="2"/>
  <c r="K2697" i="2"/>
  <c r="L2697" i="2" s="1"/>
  <c r="W2697" i="2"/>
  <c r="X2697" i="2"/>
  <c r="Y2697" i="2"/>
  <c r="Z2697" i="2"/>
  <c r="AN2697" i="2" s="1"/>
  <c r="AF2697" i="2"/>
  <c r="AG2697" i="2"/>
  <c r="K2698" i="2"/>
  <c r="L2698" i="2" s="1"/>
  <c r="W2698" i="2"/>
  <c r="X2698" i="2"/>
  <c r="Y2698" i="2"/>
  <c r="Z2698" i="2"/>
  <c r="AF2698" i="2"/>
  <c r="AG2698" i="2"/>
  <c r="K2699" i="2"/>
  <c r="L2699" i="2" s="1"/>
  <c r="W2699" i="2"/>
  <c r="X2699" i="2"/>
  <c r="Y2699" i="2"/>
  <c r="Z2699" i="2"/>
  <c r="AN2699" i="2" s="1"/>
  <c r="AF2699" i="2"/>
  <c r="AG2699" i="2"/>
  <c r="K2700" i="2"/>
  <c r="L2700" i="2" s="1"/>
  <c r="W2700" i="2"/>
  <c r="X2700" i="2"/>
  <c r="Y2700" i="2"/>
  <c r="Z2700" i="2"/>
  <c r="AF2700" i="2"/>
  <c r="AG2700" i="2"/>
  <c r="K2701" i="2"/>
  <c r="L2701" i="2" s="1"/>
  <c r="W2701" i="2"/>
  <c r="X2701" i="2"/>
  <c r="Y2701" i="2"/>
  <c r="Z2701" i="2"/>
  <c r="AF2701" i="2"/>
  <c r="AG2701" i="2"/>
  <c r="K2702" i="2"/>
  <c r="L2702" i="2" s="1"/>
  <c r="W2702" i="2"/>
  <c r="X2702" i="2"/>
  <c r="Y2702" i="2"/>
  <c r="Z2702" i="2"/>
  <c r="AN2702" i="2" s="1"/>
  <c r="AF2702" i="2"/>
  <c r="AG2702" i="2"/>
  <c r="K2703" i="2"/>
  <c r="L2703" i="2" s="1"/>
  <c r="W2703" i="2"/>
  <c r="X2703" i="2"/>
  <c r="Y2703" i="2"/>
  <c r="Z2703" i="2"/>
  <c r="AF2703" i="2"/>
  <c r="AG2703" i="2"/>
  <c r="K2704" i="2"/>
  <c r="L2704" i="2" s="1"/>
  <c r="W2704" i="2"/>
  <c r="X2704" i="2"/>
  <c r="Y2704" i="2"/>
  <c r="Z2704" i="2"/>
  <c r="AN2704" i="2" s="1"/>
  <c r="AF2704" i="2"/>
  <c r="AG2704" i="2"/>
  <c r="K2705" i="2"/>
  <c r="L2705" i="2" s="1"/>
  <c r="W2705" i="2"/>
  <c r="X2705" i="2"/>
  <c r="Y2705" i="2"/>
  <c r="Z2705" i="2"/>
  <c r="AF2705" i="2"/>
  <c r="AG2705" i="2"/>
  <c r="K2706" i="2"/>
  <c r="L2706" i="2" s="1"/>
  <c r="W2706" i="2"/>
  <c r="X2706" i="2"/>
  <c r="Y2706" i="2"/>
  <c r="Z2706" i="2"/>
  <c r="AF2706" i="2"/>
  <c r="AG2706" i="2"/>
  <c r="K2707" i="2"/>
  <c r="L2707" i="2" s="1"/>
  <c r="W2707" i="2"/>
  <c r="X2707" i="2"/>
  <c r="Y2707" i="2"/>
  <c r="Z2707" i="2"/>
  <c r="AN2707" i="2" s="1"/>
  <c r="AF2707" i="2"/>
  <c r="AG2707" i="2"/>
  <c r="K2708" i="2"/>
  <c r="L2708" i="2" s="1"/>
  <c r="W2708" i="2"/>
  <c r="X2708" i="2"/>
  <c r="Y2708" i="2"/>
  <c r="Z2708" i="2"/>
  <c r="AF2708" i="2"/>
  <c r="AG2708" i="2"/>
  <c r="K2709" i="2"/>
  <c r="L2709" i="2" s="1"/>
  <c r="W2709" i="2"/>
  <c r="X2709" i="2"/>
  <c r="Y2709" i="2"/>
  <c r="Z2709" i="2"/>
  <c r="AF2709" i="2"/>
  <c r="AG2709" i="2"/>
  <c r="K2710" i="2"/>
  <c r="L2710" i="2" s="1"/>
  <c r="W2710" i="2"/>
  <c r="X2710" i="2"/>
  <c r="Y2710" i="2"/>
  <c r="Z2710" i="2"/>
  <c r="AN2710" i="2" s="1"/>
  <c r="AF2710" i="2"/>
  <c r="AG2710" i="2"/>
  <c r="K2711" i="2"/>
  <c r="L2711" i="2" s="1"/>
  <c r="W2711" i="2"/>
  <c r="X2711" i="2"/>
  <c r="Y2711" i="2"/>
  <c r="Z2711" i="2"/>
  <c r="AF2711" i="2"/>
  <c r="AG2711" i="2"/>
  <c r="K2712" i="2"/>
  <c r="L2712" i="2" s="1"/>
  <c r="W2712" i="2"/>
  <c r="X2712" i="2"/>
  <c r="Y2712" i="2"/>
  <c r="Z2712" i="2"/>
  <c r="AN2712" i="2" s="1"/>
  <c r="AF2712" i="2"/>
  <c r="AG2712" i="2"/>
  <c r="K2713" i="2"/>
  <c r="L2713" i="2" s="1"/>
  <c r="W2713" i="2"/>
  <c r="X2713" i="2"/>
  <c r="Y2713" i="2"/>
  <c r="Z2713" i="2"/>
  <c r="AN2713" i="2" s="1"/>
  <c r="AF2713" i="2"/>
  <c r="AG2713" i="2"/>
  <c r="K2714" i="2"/>
  <c r="L2714" i="2" s="1"/>
  <c r="W2714" i="2"/>
  <c r="X2714" i="2"/>
  <c r="Y2714" i="2"/>
  <c r="Z2714" i="2"/>
  <c r="AF2714" i="2"/>
  <c r="AG2714" i="2"/>
  <c r="K2715" i="2"/>
  <c r="L2715" i="2" s="1"/>
  <c r="W2715" i="2"/>
  <c r="X2715" i="2"/>
  <c r="Y2715" i="2"/>
  <c r="Z2715" i="2"/>
  <c r="AF2715" i="2"/>
  <c r="AG2715" i="2"/>
  <c r="K2716" i="2"/>
  <c r="L2716" i="2" s="1"/>
  <c r="W2716" i="2"/>
  <c r="X2716" i="2"/>
  <c r="Y2716" i="2"/>
  <c r="Z2716" i="2"/>
  <c r="AF2716" i="2"/>
  <c r="AG2716" i="2"/>
  <c r="K2717" i="2"/>
  <c r="L2717" i="2" s="1"/>
  <c r="W2717" i="2"/>
  <c r="X2717" i="2"/>
  <c r="Y2717" i="2"/>
  <c r="Z2717" i="2"/>
  <c r="AF2717" i="2"/>
  <c r="AG2717" i="2"/>
  <c r="K2718" i="2"/>
  <c r="L2718" i="2" s="1"/>
  <c r="W2718" i="2"/>
  <c r="X2718" i="2"/>
  <c r="Y2718" i="2"/>
  <c r="Z2718" i="2"/>
  <c r="AN2718" i="2" s="1"/>
  <c r="AF2718" i="2"/>
  <c r="AG2718" i="2"/>
  <c r="K2719" i="2"/>
  <c r="L2719" i="2" s="1"/>
  <c r="W2719" i="2"/>
  <c r="X2719" i="2"/>
  <c r="Y2719" i="2"/>
  <c r="Z2719" i="2"/>
  <c r="AN2719" i="2" s="1"/>
  <c r="AF2719" i="2"/>
  <c r="AG2719" i="2"/>
  <c r="K2720" i="2"/>
  <c r="L2720" i="2" s="1"/>
  <c r="W2720" i="2"/>
  <c r="X2720" i="2"/>
  <c r="Y2720" i="2"/>
  <c r="Z2720" i="2"/>
  <c r="AN2720" i="2" s="1"/>
  <c r="AF2720" i="2"/>
  <c r="AG2720" i="2"/>
  <c r="K2721" i="2"/>
  <c r="L2721" i="2" s="1"/>
  <c r="W2721" i="2"/>
  <c r="X2721" i="2"/>
  <c r="Y2721" i="2"/>
  <c r="Z2721" i="2"/>
  <c r="AF2721" i="2"/>
  <c r="AG2721" i="2"/>
  <c r="K2722" i="2"/>
  <c r="L2722" i="2" s="1"/>
  <c r="W2722" i="2"/>
  <c r="X2722" i="2"/>
  <c r="Y2722" i="2"/>
  <c r="Z2722" i="2"/>
  <c r="AF2722" i="2"/>
  <c r="AG2722" i="2"/>
  <c r="K2723" i="2"/>
  <c r="L2723" i="2" s="1"/>
  <c r="W2723" i="2"/>
  <c r="X2723" i="2"/>
  <c r="Y2723" i="2"/>
  <c r="Z2723" i="2"/>
  <c r="AN2723" i="2" s="1"/>
  <c r="AF2723" i="2"/>
  <c r="AG2723" i="2"/>
  <c r="K2724" i="2"/>
  <c r="L2724" i="2" s="1"/>
  <c r="W2724" i="2"/>
  <c r="X2724" i="2"/>
  <c r="Y2724" i="2"/>
  <c r="Z2724" i="2"/>
  <c r="AF2724" i="2"/>
  <c r="AG2724" i="2"/>
  <c r="K2725" i="2"/>
  <c r="L2725" i="2" s="1"/>
  <c r="W2725" i="2"/>
  <c r="X2725" i="2"/>
  <c r="Y2725" i="2"/>
  <c r="Z2725" i="2"/>
  <c r="AF2725" i="2"/>
  <c r="AG2725" i="2"/>
  <c r="K2726" i="2"/>
  <c r="L2726" i="2" s="1"/>
  <c r="W2726" i="2"/>
  <c r="X2726" i="2"/>
  <c r="Y2726" i="2"/>
  <c r="Z2726" i="2"/>
  <c r="AN2726" i="2" s="1"/>
  <c r="AF2726" i="2"/>
  <c r="AG2726" i="2"/>
  <c r="K2727" i="2"/>
  <c r="L2727" i="2" s="1"/>
  <c r="W2727" i="2"/>
  <c r="X2727" i="2"/>
  <c r="Y2727" i="2"/>
  <c r="Z2727" i="2"/>
  <c r="AN2727" i="2" s="1"/>
  <c r="AF2727" i="2"/>
  <c r="AG2727" i="2"/>
  <c r="K2728" i="2"/>
  <c r="L2728" i="2" s="1"/>
  <c r="W2728" i="2"/>
  <c r="X2728" i="2"/>
  <c r="Y2728" i="2"/>
  <c r="Z2728" i="2"/>
  <c r="AN2728" i="2" s="1"/>
  <c r="AF2728" i="2"/>
  <c r="AG2728" i="2"/>
  <c r="K2729" i="2"/>
  <c r="L2729" i="2" s="1"/>
  <c r="W2729" i="2"/>
  <c r="X2729" i="2"/>
  <c r="Y2729" i="2"/>
  <c r="Z2729" i="2"/>
  <c r="AN2729" i="2" s="1"/>
  <c r="AF2729" i="2"/>
  <c r="AG2729" i="2"/>
  <c r="K2730" i="2"/>
  <c r="L2730" i="2" s="1"/>
  <c r="W2730" i="2"/>
  <c r="X2730" i="2"/>
  <c r="Y2730" i="2"/>
  <c r="Z2730" i="2"/>
  <c r="AF2730" i="2"/>
  <c r="AG2730" i="2"/>
  <c r="K2731" i="2"/>
  <c r="L2731" i="2" s="1"/>
  <c r="W2731" i="2"/>
  <c r="X2731" i="2"/>
  <c r="Y2731" i="2"/>
  <c r="Z2731" i="2"/>
  <c r="AF2731" i="2"/>
  <c r="AG2731" i="2"/>
  <c r="K2732" i="2"/>
  <c r="L2732" i="2" s="1"/>
  <c r="W2732" i="2"/>
  <c r="X2732" i="2"/>
  <c r="Y2732" i="2"/>
  <c r="Z2732" i="2"/>
  <c r="AF2732" i="2"/>
  <c r="AG2732" i="2"/>
  <c r="K2733" i="2"/>
  <c r="L2733" i="2" s="1"/>
  <c r="W2733" i="2"/>
  <c r="X2733" i="2"/>
  <c r="Y2733" i="2"/>
  <c r="Z2733" i="2"/>
  <c r="AF2733" i="2"/>
  <c r="AG2733" i="2"/>
  <c r="K2734" i="2"/>
  <c r="L2734" i="2" s="1"/>
  <c r="W2734" i="2"/>
  <c r="X2734" i="2"/>
  <c r="Y2734" i="2"/>
  <c r="Z2734" i="2"/>
  <c r="AN2734" i="2" s="1"/>
  <c r="AF2734" i="2"/>
  <c r="AG2734" i="2"/>
  <c r="K2735" i="2"/>
  <c r="L2735" i="2" s="1"/>
  <c r="W2735" i="2"/>
  <c r="X2735" i="2"/>
  <c r="Y2735" i="2"/>
  <c r="Z2735" i="2"/>
  <c r="AN2735" i="2" s="1"/>
  <c r="AF2735" i="2"/>
  <c r="AG2735" i="2"/>
  <c r="K2736" i="2"/>
  <c r="L2736" i="2" s="1"/>
  <c r="W2736" i="2"/>
  <c r="X2736" i="2"/>
  <c r="Y2736" i="2"/>
  <c r="Z2736" i="2"/>
  <c r="AF2736" i="2"/>
  <c r="AG2736" i="2"/>
  <c r="K2737" i="2"/>
  <c r="L2737" i="2" s="1"/>
  <c r="W2737" i="2"/>
  <c r="X2737" i="2"/>
  <c r="Y2737" i="2"/>
  <c r="Z2737" i="2"/>
  <c r="AN2737" i="2" s="1"/>
  <c r="AF2737" i="2"/>
  <c r="AG2737" i="2"/>
  <c r="K2738" i="2"/>
  <c r="L2738" i="2" s="1"/>
  <c r="W2738" i="2"/>
  <c r="X2738" i="2"/>
  <c r="Y2738" i="2"/>
  <c r="Z2738" i="2"/>
  <c r="AF2738" i="2"/>
  <c r="AG2738" i="2"/>
  <c r="K2739" i="2"/>
  <c r="L2739" i="2" s="1"/>
  <c r="W2739" i="2"/>
  <c r="X2739" i="2"/>
  <c r="Y2739" i="2"/>
  <c r="Z2739" i="2"/>
  <c r="AN2739" i="2" s="1"/>
  <c r="AF2739" i="2"/>
  <c r="AG2739" i="2"/>
  <c r="K2740" i="2"/>
  <c r="L2740" i="2" s="1"/>
  <c r="W2740" i="2"/>
  <c r="X2740" i="2"/>
  <c r="Y2740" i="2"/>
  <c r="Z2740" i="2"/>
  <c r="AF2740" i="2"/>
  <c r="AG2740" i="2"/>
  <c r="K2741" i="2"/>
  <c r="L2741" i="2" s="1"/>
  <c r="W2741" i="2"/>
  <c r="X2741" i="2"/>
  <c r="Y2741" i="2"/>
  <c r="Z2741" i="2"/>
  <c r="AF2741" i="2"/>
  <c r="AG2741" i="2"/>
  <c r="K2742" i="2"/>
  <c r="L2742" i="2" s="1"/>
  <c r="W2742" i="2"/>
  <c r="X2742" i="2"/>
  <c r="Y2742" i="2"/>
  <c r="Z2742" i="2"/>
  <c r="AN2742" i="2" s="1"/>
  <c r="AF2742" i="2"/>
  <c r="AG2742" i="2"/>
  <c r="K2743" i="2"/>
  <c r="L2743" i="2" s="1"/>
  <c r="W2743" i="2"/>
  <c r="X2743" i="2"/>
  <c r="Y2743" i="2"/>
  <c r="Z2743" i="2"/>
  <c r="AN2743" i="2" s="1"/>
  <c r="AF2743" i="2"/>
  <c r="AG2743" i="2"/>
  <c r="K2744" i="2"/>
  <c r="L2744" i="2" s="1"/>
  <c r="W2744" i="2"/>
  <c r="X2744" i="2"/>
  <c r="Y2744" i="2"/>
  <c r="Z2744" i="2"/>
  <c r="AN2744" i="2" s="1"/>
  <c r="AF2744" i="2"/>
  <c r="AG2744" i="2"/>
  <c r="K2745" i="2"/>
  <c r="L2745" i="2" s="1"/>
  <c r="W2745" i="2"/>
  <c r="X2745" i="2"/>
  <c r="Y2745" i="2"/>
  <c r="Z2745" i="2"/>
  <c r="AN2745" i="2" s="1"/>
  <c r="AF2745" i="2"/>
  <c r="AG2745" i="2"/>
  <c r="K2746" i="2"/>
  <c r="L2746" i="2" s="1"/>
  <c r="W2746" i="2"/>
  <c r="X2746" i="2"/>
  <c r="Y2746" i="2"/>
  <c r="Z2746" i="2"/>
  <c r="AF2746" i="2"/>
  <c r="AG2746" i="2"/>
  <c r="K2747" i="2"/>
  <c r="L2747" i="2" s="1"/>
  <c r="W2747" i="2"/>
  <c r="X2747" i="2"/>
  <c r="Y2747" i="2"/>
  <c r="Z2747" i="2"/>
  <c r="AF2747" i="2"/>
  <c r="AG2747" i="2"/>
  <c r="K2748" i="2"/>
  <c r="L2748" i="2" s="1"/>
  <c r="W2748" i="2"/>
  <c r="X2748" i="2"/>
  <c r="Y2748" i="2"/>
  <c r="Z2748" i="2"/>
  <c r="AF2748" i="2"/>
  <c r="AG2748" i="2"/>
  <c r="K2749" i="2"/>
  <c r="L2749" i="2" s="1"/>
  <c r="W2749" i="2"/>
  <c r="X2749" i="2"/>
  <c r="Y2749" i="2"/>
  <c r="Z2749" i="2"/>
  <c r="AF2749" i="2"/>
  <c r="AG2749" i="2"/>
  <c r="K2750" i="2"/>
  <c r="L2750" i="2" s="1"/>
  <c r="W2750" i="2"/>
  <c r="X2750" i="2"/>
  <c r="Y2750" i="2"/>
  <c r="Z2750" i="2"/>
  <c r="AN2750" i="2" s="1"/>
  <c r="AF2750" i="2"/>
  <c r="AG2750" i="2"/>
  <c r="K2751" i="2"/>
  <c r="L2751" i="2" s="1"/>
  <c r="W2751" i="2"/>
  <c r="X2751" i="2"/>
  <c r="Y2751" i="2"/>
  <c r="Z2751" i="2"/>
  <c r="AN2751" i="2" s="1"/>
  <c r="AF2751" i="2"/>
  <c r="AG2751" i="2"/>
  <c r="K2752" i="2"/>
  <c r="L2752" i="2" s="1"/>
  <c r="W2752" i="2"/>
  <c r="X2752" i="2"/>
  <c r="Y2752" i="2"/>
  <c r="Z2752" i="2"/>
  <c r="AF2752" i="2"/>
  <c r="AG2752" i="2"/>
  <c r="K2753" i="2"/>
  <c r="L2753" i="2" s="1"/>
  <c r="W2753" i="2"/>
  <c r="X2753" i="2"/>
  <c r="Y2753" i="2"/>
  <c r="Z2753" i="2"/>
  <c r="AN2753" i="2" s="1"/>
  <c r="AF2753" i="2"/>
  <c r="AG2753" i="2"/>
  <c r="K2754" i="2"/>
  <c r="L2754" i="2" s="1"/>
  <c r="W2754" i="2"/>
  <c r="X2754" i="2"/>
  <c r="Y2754" i="2"/>
  <c r="Z2754" i="2"/>
  <c r="AF2754" i="2"/>
  <c r="AG2754" i="2"/>
  <c r="K2755" i="2"/>
  <c r="L2755" i="2" s="1"/>
  <c r="W2755" i="2"/>
  <c r="X2755" i="2"/>
  <c r="Y2755" i="2"/>
  <c r="Z2755" i="2"/>
  <c r="AN2755" i="2" s="1"/>
  <c r="AF2755" i="2"/>
  <c r="AG2755" i="2"/>
  <c r="K2756" i="2"/>
  <c r="L2756" i="2" s="1"/>
  <c r="W2756" i="2"/>
  <c r="X2756" i="2"/>
  <c r="Y2756" i="2"/>
  <c r="Z2756" i="2"/>
  <c r="AF2756" i="2"/>
  <c r="AG2756" i="2"/>
  <c r="K2757" i="2"/>
  <c r="L2757" i="2" s="1"/>
  <c r="W2757" i="2"/>
  <c r="X2757" i="2"/>
  <c r="Y2757" i="2"/>
  <c r="Z2757" i="2"/>
  <c r="AF2757" i="2"/>
  <c r="AG2757" i="2"/>
  <c r="K2758" i="2"/>
  <c r="L2758" i="2" s="1"/>
  <c r="W2758" i="2"/>
  <c r="X2758" i="2"/>
  <c r="Y2758" i="2"/>
  <c r="Z2758" i="2"/>
  <c r="AN2758" i="2" s="1"/>
  <c r="AF2758" i="2"/>
  <c r="AG2758" i="2"/>
  <c r="K2759" i="2"/>
  <c r="L2759" i="2" s="1"/>
  <c r="W2759" i="2"/>
  <c r="X2759" i="2"/>
  <c r="Y2759" i="2"/>
  <c r="Z2759" i="2"/>
  <c r="AN2759" i="2" s="1"/>
  <c r="AF2759" i="2"/>
  <c r="AG2759" i="2"/>
  <c r="K2760" i="2"/>
  <c r="L2760" i="2" s="1"/>
  <c r="W2760" i="2"/>
  <c r="X2760" i="2"/>
  <c r="Y2760" i="2"/>
  <c r="Z2760" i="2"/>
  <c r="AN2760" i="2" s="1"/>
  <c r="AF2760" i="2"/>
  <c r="AG2760" i="2"/>
  <c r="K2761" i="2"/>
  <c r="L2761" i="2" s="1"/>
  <c r="W2761" i="2"/>
  <c r="X2761" i="2"/>
  <c r="Y2761" i="2"/>
  <c r="Z2761" i="2"/>
  <c r="AN2761" i="2" s="1"/>
  <c r="AF2761" i="2"/>
  <c r="AG2761" i="2"/>
  <c r="K2762" i="2"/>
  <c r="L2762" i="2" s="1"/>
  <c r="W2762" i="2"/>
  <c r="X2762" i="2"/>
  <c r="Y2762" i="2"/>
  <c r="Z2762" i="2"/>
  <c r="AF2762" i="2"/>
  <c r="AG2762" i="2"/>
  <c r="K2763" i="2"/>
  <c r="L2763" i="2" s="1"/>
  <c r="W2763" i="2"/>
  <c r="X2763" i="2"/>
  <c r="Y2763" i="2"/>
  <c r="Z2763" i="2"/>
  <c r="AN2763" i="2" s="1"/>
  <c r="AF2763" i="2"/>
  <c r="AG2763" i="2"/>
  <c r="K2764" i="2"/>
  <c r="L2764" i="2" s="1"/>
  <c r="W2764" i="2"/>
  <c r="X2764" i="2"/>
  <c r="Y2764" i="2"/>
  <c r="Z2764" i="2"/>
  <c r="AF2764" i="2"/>
  <c r="AG2764" i="2"/>
  <c r="K2765" i="2"/>
  <c r="L2765" i="2" s="1"/>
  <c r="W2765" i="2"/>
  <c r="X2765" i="2"/>
  <c r="Y2765" i="2"/>
  <c r="Z2765" i="2"/>
  <c r="AF2765" i="2"/>
  <c r="AG2765" i="2"/>
  <c r="K2766" i="2"/>
  <c r="L2766" i="2" s="1"/>
  <c r="W2766" i="2"/>
  <c r="X2766" i="2"/>
  <c r="Y2766" i="2"/>
  <c r="Z2766" i="2"/>
  <c r="AN2766" i="2" s="1"/>
  <c r="AF2766" i="2"/>
  <c r="AG2766" i="2"/>
  <c r="K2767" i="2"/>
  <c r="L2767" i="2" s="1"/>
  <c r="W2767" i="2"/>
  <c r="X2767" i="2"/>
  <c r="Y2767" i="2"/>
  <c r="Z2767" i="2"/>
  <c r="AF2767" i="2"/>
  <c r="AG2767" i="2"/>
  <c r="K2768" i="2"/>
  <c r="L2768" i="2" s="1"/>
  <c r="W2768" i="2"/>
  <c r="X2768" i="2"/>
  <c r="Y2768" i="2"/>
  <c r="Z2768" i="2"/>
  <c r="AF2768" i="2"/>
  <c r="AG2768" i="2"/>
  <c r="K2769" i="2"/>
  <c r="L2769" i="2" s="1"/>
  <c r="W2769" i="2"/>
  <c r="X2769" i="2"/>
  <c r="Y2769" i="2"/>
  <c r="Z2769" i="2"/>
  <c r="AN2769" i="2" s="1"/>
  <c r="AF2769" i="2"/>
  <c r="AG2769" i="2"/>
  <c r="K2770" i="2"/>
  <c r="L2770" i="2" s="1"/>
  <c r="W2770" i="2"/>
  <c r="X2770" i="2"/>
  <c r="Y2770" i="2"/>
  <c r="Z2770" i="2"/>
  <c r="AF2770" i="2"/>
  <c r="AG2770" i="2"/>
  <c r="K2771" i="2"/>
  <c r="L2771" i="2" s="1"/>
  <c r="W2771" i="2"/>
  <c r="X2771" i="2"/>
  <c r="Y2771" i="2"/>
  <c r="Z2771" i="2"/>
  <c r="AN2771" i="2" s="1"/>
  <c r="AF2771" i="2"/>
  <c r="AG2771" i="2"/>
  <c r="K2772" i="2"/>
  <c r="L2772" i="2" s="1"/>
  <c r="W2772" i="2"/>
  <c r="X2772" i="2"/>
  <c r="Y2772" i="2"/>
  <c r="Z2772" i="2"/>
  <c r="AF2772" i="2"/>
  <c r="AG2772" i="2"/>
  <c r="K2773" i="2"/>
  <c r="L2773" i="2" s="1"/>
  <c r="W2773" i="2"/>
  <c r="X2773" i="2"/>
  <c r="Y2773" i="2"/>
  <c r="Z2773" i="2"/>
  <c r="AF2773" i="2"/>
  <c r="AG2773" i="2"/>
  <c r="K2774" i="2"/>
  <c r="L2774" i="2" s="1"/>
  <c r="W2774" i="2"/>
  <c r="X2774" i="2"/>
  <c r="Y2774" i="2"/>
  <c r="Z2774" i="2"/>
  <c r="AN2774" i="2" s="1"/>
  <c r="AF2774" i="2"/>
  <c r="AG2774" i="2"/>
  <c r="K2775" i="2"/>
  <c r="L2775" i="2" s="1"/>
  <c r="W2775" i="2"/>
  <c r="X2775" i="2"/>
  <c r="Y2775" i="2"/>
  <c r="Z2775" i="2"/>
  <c r="AN2775" i="2" s="1"/>
  <c r="AF2775" i="2"/>
  <c r="AG2775" i="2"/>
  <c r="K2776" i="2"/>
  <c r="L2776" i="2" s="1"/>
  <c r="W2776" i="2"/>
  <c r="X2776" i="2"/>
  <c r="Y2776" i="2"/>
  <c r="Z2776" i="2"/>
  <c r="AN2776" i="2" s="1"/>
  <c r="AF2776" i="2"/>
  <c r="AG2776" i="2"/>
  <c r="K2777" i="2"/>
  <c r="L2777" i="2" s="1"/>
  <c r="W2777" i="2"/>
  <c r="X2777" i="2"/>
  <c r="Y2777" i="2"/>
  <c r="Z2777" i="2"/>
  <c r="AN2777" i="2" s="1"/>
  <c r="AF2777" i="2"/>
  <c r="AG2777" i="2"/>
  <c r="K2778" i="2"/>
  <c r="L2778" i="2" s="1"/>
  <c r="W2778" i="2"/>
  <c r="X2778" i="2"/>
  <c r="Y2778" i="2"/>
  <c r="Z2778" i="2"/>
  <c r="AF2778" i="2"/>
  <c r="AG2778" i="2"/>
  <c r="K2779" i="2"/>
  <c r="L2779" i="2" s="1"/>
  <c r="W2779" i="2"/>
  <c r="X2779" i="2"/>
  <c r="Y2779" i="2"/>
  <c r="Z2779" i="2"/>
  <c r="AF2779" i="2"/>
  <c r="AG2779" i="2"/>
  <c r="K2780" i="2"/>
  <c r="L2780" i="2" s="1"/>
  <c r="W2780" i="2"/>
  <c r="X2780" i="2"/>
  <c r="Y2780" i="2"/>
  <c r="Z2780" i="2"/>
  <c r="AF2780" i="2"/>
  <c r="AG2780" i="2"/>
  <c r="K2781" i="2"/>
  <c r="L2781" i="2" s="1"/>
  <c r="W2781" i="2"/>
  <c r="X2781" i="2"/>
  <c r="Y2781" i="2"/>
  <c r="Z2781" i="2"/>
  <c r="AF2781" i="2"/>
  <c r="AG2781" i="2"/>
  <c r="K2782" i="2"/>
  <c r="L2782" i="2" s="1"/>
  <c r="W2782" i="2"/>
  <c r="X2782" i="2"/>
  <c r="Y2782" i="2"/>
  <c r="Z2782" i="2"/>
  <c r="AN2782" i="2" s="1"/>
  <c r="AF2782" i="2"/>
  <c r="AG2782" i="2"/>
  <c r="K2783" i="2"/>
  <c r="L2783" i="2" s="1"/>
  <c r="W2783" i="2"/>
  <c r="X2783" i="2"/>
  <c r="Y2783" i="2"/>
  <c r="Z2783" i="2"/>
  <c r="AN2783" i="2" s="1"/>
  <c r="AF2783" i="2"/>
  <c r="AG2783" i="2"/>
  <c r="K2784" i="2"/>
  <c r="L2784" i="2" s="1"/>
  <c r="W2784" i="2"/>
  <c r="X2784" i="2"/>
  <c r="Y2784" i="2"/>
  <c r="Z2784" i="2"/>
  <c r="AF2784" i="2"/>
  <c r="AG2784" i="2"/>
  <c r="K2785" i="2"/>
  <c r="L2785" i="2" s="1"/>
  <c r="W2785" i="2"/>
  <c r="X2785" i="2"/>
  <c r="Y2785" i="2"/>
  <c r="Z2785" i="2"/>
  <c r="AN2785" i="2" s="1"/>
  <c r="AF2785" i="2"/>
  <c r="AG2785" i="2"/>
  <c r="K2786" i="2"/>
  <c r="L2786" i="2" s="1"/>
  <c r="W2786" i="2"/>
  <c r="X2786" i="2"/>
  <c r="Y2786" i="2"/>
  <c r="Z2786" i="2"/>
  <c r="AF2786" i="2"/>
  <c r="AG2786" i="2"/>
  <c r="K2787" i="2"/>
  <c r="L2787" i="2" s="1"/>
  <c r="W2787" i="2"/>
  <c r="X2787" i="2"/>
  <c r="Y2787" i="2"/>
  <c r="Z2787" i="2"/>
  <c r="AN2787" i="2" s="1"/>
  <c r="AF2787" i="2"/>
  <c r="AG2787" i="2"/>
  <c r="K2788" i="2"/>
  <c r="L2788" i="2" s="1"/>
  <c r="W2788" i="2"/>
  <c r="X2788" i="2"/>
  <c r="Y2788" i="2"/>
  <c r="Z2788" i="2"/>
  <c r="AF2788" i="2"/>
  <c r="AG2788" i="2"/>
  <c r="K2789" i="2"/>
  <c r="L2789" i="2" s="1"/>
  <c r="W2789" i="2"/>
  <c r="X2789" i="2"/>
  <c r="Y2789" i="2"/>
  <c r="Z2789" i="2"/>
  <c r="AF2789" i="2"/>
  <c r="AG2789" i="2"/>
  <c r="K2790" i="2"/>
  <c r="L2790" i="2" s="1"/>
  <c r="W2790" i="2"/>
  <c r="X2790" i="2"/>
  <c r="Y2790" i="2"/>
  <c r="Z2790" i="2"/>
  <c r="AN2790" i="2" s="1"/>
  <c r="AF2790" i="2"/>
  <c r="AG2790" i="2"/>
  <c r="K2791" i="2"/>
  <c r="L2791" i="2" s="1"/>
  <c r="W2791" i="2"/>
  <c r="X2791" i="2"/>
  <c r="Y2791" i="2"/>
  <c r="Z2791" i="2"/>
  <c r="AN2791" i="2" s="1"/>
  <c r="AF2791" i="2"/>
  <c r="AG2791" i="2"/>
  <c r="K2792" i="2"/>
  <c r="L2792" i="2" s="1"/>
  <c r="W2792" i="2"/>
  <c r="X2792" i="2"/>
  <c r="Y2792" i="2"/>
  <c r="Z2792" i="2"/>
  <c r="AF2792" i="2"/>
  <c r="AG2792" i="2"/>
  <c r="K2793" i="2"/>
  <c r="L2793" i="2" s="1"/>
  <c r="W2793" i="2"/>
  <c r="X2793" i="2"/>
  <c r="Y2793" i="2"/>
  <c r="Z2793" i="2"/>
  <c r="AN2793" i="2" s="1"/>
  <c r="AF2793" i="2"/>
  <c r="AG2793" i="2"/>
  <c r="K2794" i="2"/>
  <c r="L2794" i="2" s="1"/>
  <c r="W2794" i="2"/>
  <c r="X2794" i="2"/>
  <c r="Y2794" i="2"/>
  <c r="Z2794" i="2"/>
  <c r="AF2794" i="2"/>
  <c r="AG2794" i="2"/>
  <c r="K2795" i="2"/>
  <c r="L2795" i="2" s="1"/>
  <c r="W2795" i="2"/>
  <c r="X2795" i="2"/>
  <c r="Y2795" i="2"/>
  <c r="Z2795" i="2"/>
  <c r="AF2795" i="2"/>
  <c r="AG2795" i="2"/>
  <c r="K2796" i="2"/>
  <c r="L2796" i="2" s="1"/>
  <c r="W2796" i="2"/>
  <c r="X2796" i="2"/>
  <c r="Y2796" i="2"/>
  <c r="Z2796" i="2"/>
  <c r="AF2796" i="2"/>
  <c r="AG2796" i="2"/>
  <c r="K2797" i="2"/>
  <c r="L2797" i="2" s="1"/>
  <c r="W2797" i="2"/>
  <c r="X2797" i="2"/>
  <c r="Y2797" i="2"/>
  <c r="Z2797" i="2"/>
  <c r="AF2797" i="2"/>
  <c r="AG2797" i="2"/>
  <c r="K2798" i="2"/>
  <c r="L2798" i="2" s="1"/>
  <c r="W2798" i="2"/>
  <c r="X2798" i="2"/>
  <c r="Y2798" i="2"/>
  <c r="Z2798" i="2"/>
  <c r="AN2798" i="2" s="1"/>
  <c r="AF2798" i="2"/>
  <c r="AG2798" i="2"/>
  <c r="K2799" i="2"/>
  <c r="L2799" i="2" s="1"/>
  <c r="W2799" i="2"/>
  <c r="X2799" i="2"/>
  <c r="Y2799" i="2"/>
  <c r="Z2799" i="2"/>
  <c r="AN2799" i="2" s="1"/>
  <c r="AF2799" i="2"/>
  <c r="AG2799" i="2"/>
  <c r="K2800" i="2"/>
  <c r="L2800" i="2" s="1"/>
  <c r="W2800" i="2"/>
  <c r="X2800" i="2"/>
  <c r="Y2800" i="2"/>
  <c r="Z2800" i="2"/>
  <c r="AF2800" i="2"/>
  <c r="AG2800" i="2"/>
  <c r="K2801" i="2"/>
  <c r="L2801" i="2" s="1"/>
  <c r="W2801" i="2"/>
  <c r="X2801" i="2"/>
  <c r="Y2801" i="2"/>
  <c r="Z2801" i="2"/>
  <c r="AN2801" i="2" s="1"/>
  <c r="AF2801" i="2"/>
  <c r="AG2801" i="2"/>
  <c r="K2802" i="2"/>
  <c r="L2802" i="2" s="1"/>
  <c r="W2802" i="2"/>
  <c r="X2802" i="2"/>
  <c r="Y2802" i="2"/>
  <c r="Z2802" i="2"/>
  <c r="AF2802" i="2"/>
  <c r="AG2802" i="2"/>
  <c r="K2803" i="2"/>
  <c r="L2803" i="2" s="1"/>
  <c r="W2803" i="2"/>
  <c r="X2803" i="2"/>
  <c r="Y2803" i="2"/>
  <c r="Z2803" i="2"/>
  <c r="AN2803" i="2" s="1"/>
  <c r="AF2803" i="2"/>
  <c r="AG2803" i="2"/>
  <c r="K2804" i="2"/>
  <c r="L2804" i="2" s="1"/>
  <c r="W2804" i="2"/>
  <c r="X2804" i="2"/>
  <c r="Y2804" i="2"/>
  <c r="Z2804" i="2"/>
  <c r="AF2804" i="2"/>
  <c r="AG2804" i="2"/>
  <c r="K2805" i="2"/>
  <c r="L2805" i="2" s="1"/>
  <c r="W2805" i="2"/>
  <c r="X2805" i="2"/>
  <c r="Y2805" i="2"/>
  <c r="Z2805" i="2"/>
  <c r="AF2805" i="2"/>
  <c r="AG2805" i="2"/>
  <c r="K2806" i="2"/>
  <c r="L2806" i="2" s="1"/>
  <c r="W2806" i="2"/>
  <c r="X2806" i="2"/>
  <c r="Y2806" i="2"/>
  <c r="Z2806" i="2"/>
  <c r="AN2806" i="2" s="1"/>
  <c r="AF2806" i="2"/>
  <c r="AG2806" i="2"/>
  <c r="K2807" i="2"/>
  <c r="L2807" i="2" s="1"/>
  <c r="W2807" i="2"/>
  <c r="X2807" i="2"/>
  <c r="Y2807" i="2"/>
  <c r="Z2807" i="2"/>
  <c r="AF2807" i="2"/>
  <c r="AG2807" i="2"/>
  <c r="K2808" i="2"/>
  <c r="L2808" i="2" s="1"/>
  <c r="W2808" i="2"/>
  <c r="X2808" i="2"/>
  <c r="Y2808" i="2"/>
  <c r="Z2808" i="2"/>
  <c r="AF2808" i="2"/>
  <c r="AG2808" i="2"/>
  <c r="K2809" i="2"/>
  <c r="L2809" i="2" s="1"/>
  <c r="W2809" i="2"/>
  <c r="X2809" i="2"/>
  <c r="Y2809" i="2"/>
  <c r="Z2809" i="2"/>
  <c r="AN2809" i="2" s="1"/>
  <c r="AF2809" i="2"/>
  <c r="AG2809" i="2"/>
  <c r="K2810" i="2"/>
  <c r="L2810" i="2" s="1"/>
  <c r="W2810" i="2"/>
  <c r="X2810" i="2"/>
  <c r="Y2810" i="2"/>
  <c r="Z2810" i="2"/>
  <c r="AF2810" i="2"/>
  <c r="AG2810" i="2"/>
  <c r="K2811" i="2"/>
  <c r="L2811" i="2" s="1"/>
  <c r="W2811" i="2"/>
  <c r="X2811" i="2"/>
  <c r="Y2811" i="2"/>
  <c r="Z2811" i="2"/>
  <c r="AN2811" i="2" s="1"/>
  <c r="AF2811" i="2"/>
  <c r="AG2811" i="2"/>
  <c r="K2812" i="2"/>
  <c r="L2812" i="2" s="1"/>
  <c r="W2812" i="2"/>
  <c r="X2812" i="2"/>
  <c r="Y2812" i="2"/>
  <c r="Z2812" i="2"/>
  <c r="AF2812" i="2"/>
  <c r="AG2812" i="2"/>
  <c r="K2813" i="2"/>
  <c r="L2813" i="2" s="1"/>
  <c r="W2813" i="2"/>
  <c r="X2813" i="2"/>
  <c r="Y2813" i="2"/>
  <c r="Z2813" i="2"/>
  <c r="AF2813" i="2"/>
  <c r="AG2813" i="2"/>
  <c r="K2814" i="2"/>
  <c r="L2814" i="2" s="1"/>
  <c r="W2814" i="2"/>
  <c r="X2814" i="2"/>
  <c r="Y2814" i="2"/>
  <c r="Z2814" i="2"/>
  <c r="AN2814" i="2" s="1"/>
  <c r="AF2814" i="2"/>
  <c r="AG2814" i="2"/>
  <c r="K2815" i="2"/>
  <c r="L2815" i="2" s="1"/>
  <c r="W2815" i="2"/>
  <c r="X2815" i="2"/>
  <c r="Y2815" i="2"/>
  <c r="Z2815" i="2"/>
  <c r="AN2815" i="2" s="1"/>
  <c r="AF2815" i="2"/>
  <c r="AG2815" i="2"/>
  <c r="K2816" i="2"/>
  <c r="L2816" i="2" s="1"/>
  <c r="W2816" i="2"/>
  <c r="X2816" i="2"/>
  <c r="Y2816" i="2"/>
  <c r="Z2816" i="2"/>
  <c r="AN2816" i="2" s="1"/>
  <c r="AF2816" i="2"/>
  <c r="AG2816" i="2"/>
  <c r="K2817" i="2"/>
  <c r="L2817" i="2" s="1"/>
  <c r="W2817" i="2"/>
  <c r="X2817" i="2"/>
  <c r="Y2817" i="2"/>
  <c r="Z2817" i="2"/>
  <c r="AF2817" i="2"/>
  <c r="AG2817" i="2"/>
  <c r="K2818" i="2"/>
  <c r="L2818" i="2" s="1"/>
  <c r="W2818" i="2"/>
  <c r="X2818" i="2"/>
  <c r="Y2818" i="2"/>
  <c r="Z2818" i="2"/>
  <c r="AF2818" i="2"/>
  <c r="AG2818" i="2"/>
  <c r="K2819" i="2"/>
  <c r="L2819" i="2" s="1"/>
  <c r="W2819" i="2"/>
  <c r="X2819" i="2"/>
  <c r="Y2819" i="2"/>
  <c r="Z2819" i="2"/>
  <c r="AF2819" i="2"/>
  <c r="AG2819" i="2"/>
  <c r="K2820" i="2"/>
  <c r="L2820" i="2" s="1"/>
  <c r="W2820" i="2"/>
  <c r="X2820" i="2"/>
  <c r="Y2820" i="2"/>
  <c r="Z2820" i="2"/>
  <c r="AN2820" i="2" s="1"/>
  <c r="AF2820" i="2"/>
  <c r="AG2820" i="2"/>
  <c r="K2821" i="2"/>
  <c r="L2821" i="2" s="1"/>
  <c r="W2821" i="2"/>
  <c r="X2821" i="2"/>
  <c r="Y2821" i="2"/>
  <c r="Z2821" i="2"/>
  <c r="AF2821" i="2"/>
  <c r="AG2821" i="2"/>
  <c r="K2822" i="2"/>
  <c r="L2822" i="2" s="1"/>
  <c r="W2822" i="2"/>
  <c r="X2822" i="2"/>
  <c r="Y2822" i="2"/>
  <c r="Z2822" i="2"/>
  <c r="AN2822" i="2" s="1"/>
  <c r="AF2822" i="2"/>
  <c r="AG2822" i="2"/>
  <c r="K2823" i="2"/>
  <c r="L2823" i="2" s="1"/>
  <c r="W2823" i="2"/>
  <c r="X2823" i="2"/>
  <c r="Y2823" i="2"/>
  <c r="Z2823" i="2"/>
  <c r="AN2823" i="2" s="1"/>
  <c r="AF2823" i="2"/>
  <c r="AG2823" i="2"/>
  <c r="K2824" i="2"/>
  <c r="L2824" i="2" s="1"/>
  <c r="W2824" i="2"/>
  <c r="X2824" i="2"/>
  <c r="Y2824" i="2"/>
  <c r="Z2824" i="2"/>
  <c r="AN2824" i="2" s="1"/>
  <c r="AF2824" i="2"/>
  <c r="AG2824" i="2"/>
  <c r="K2825" i="2"/>
  <c r="L2825" i="2" s="1"/>
  <c r="W2825" i="2"/>
  <c r="X2825" i="2"/>
  <c r="Y2825" i="2"/>
  <c r="Z2825" i="2"/>
  <c r="AN2825" i="2" s="1"/>
  <c r="AF2825" i="2"/>
  <c r="AG2825" i="2"/>
  <c r="K2826" i="2"/>
  <c r="L2826" i="2" s="1"/>
  <c r="W2826" i="2"/>
  <c r="X2826" i="2"/>
  <c r="Y2826" i="2"/>
  <c r="Z2826" i="2"/>
  <c r="AN2826" i="2" s="1"/>
  <c r="AF2826" i="2"/>
  <c r="AG2826" i="2"/>
  <c r="K2827" i="2"/>
  <c r="L2827" i="2" s="1"/>
  <c r="W2827" i="2"/>
  <c r="X2827" i="2"/>
  <c r="Y2827" i="2"/>
  <c r="Z2827" i="2"/>
  <c r="AF2827" i="2"/>
  <c r="AG2827" i="2"/>
  <c r="K2828" i="2"/>
  <c r="L2828" i="2" s="1"/>
  <c r="W2828" i="2"/>
  <c r="X2828" i="2"/>
  <c r="Y2828" i="2"/>
  <c r="Z2828" i="2"/>
  <c r="AF2828" i="2"/>
  <c r="AG2828" i="2"/>
  <c r="K2829" i="2"/>
  <c r="L2829" i="2" s="1"/>
  <c r="W2829" i="2"/>
  <c r="X2829" i="2"/>
  <c r="Y2829" i="2"/>
  <c r="Z2829" i="2"/>
  <c r="AF2829" i="2"/>
  <c r="AG2829" i="2"/>
  <c r="K2830" i="2"/>
  <c r="L2830" i="2" s="1"/>
  <c r="W2830" i="2"/>
  <c r="X2830" i="2"/>
  <c r="Y2830" i="2"/>
  <c r="Z2830" i="2"/>
  <c r="AN2830" i="2" s="1"/>
  <c r="AF2830" i="2"/>
  <c r="AG2830" i="2"/>
  <c r="K2831" i="2"/>
  <c r="L2831" i="2" s="1"/>
  <c r="W2831" i="2"/>
  <c r="X2831" i="2"/>
  <c r="Y2831" i="2"/>
  <c r="Z2831" i="2"/>
  <c r="AN2831" i="2" s="1"/>
  <c r="AF2831" i="2"/>
  <c r="AG2831" i="2"/>
  <c r="K2832" i="2"/>
  <c r="L2832" i="2" s="1"/>
  <c r="W2832" i="2"/>
  <c r="X2832" i="2"/>
  <c r="Y2832" i="2"/>
  <c r="Z2832" i="2"/>
  <c r="AN2832" i="2" s="1"/>
  <c r="AF2832" i="2"/>
  <c r="AG2832" i="2"/>
  <c r="K2833" i="2"/>
  <c r="L2833" i="2" s="1"/>
  <c r="W2833" i="2"/>
  <c r="X2833" i="2"/>
  <c r="Y2833" i="2"/>
  <c r="Z2833" i="2"/>
  <c r="AF2833" i="2"/>
  <c r="AG2833" i="2"/>
  <c r="K2834" i="2"/>
  <c r="L2834" i="2" s="1"/>
  <c r="W2834" i="2"/>
  <c r="X2834" i="2"/>
  <c r="Y2834" i="2"/>
  <c r="Z2834" i="2"/>
  <c r="AF2834" i="2"/>
  <c r="AG2834" i="2"/>
  <c r="K2835" i="2"/>
  <c r="L2835" i="2" s="1"/>
  <c r="W2835" i="2"/>
  <c r="X2835" i="2"/>
  <c r="Y2835" i="2"/>
  <c r="Z2835" i="2"/>
  <c r="AF2835" i="2"/>
  <c r="AG2835" i="2"/>
  <c r="K2836" i="2"/>
  <c r="L2836" i="2" s="1"/>
  <c r="W2836" i="2"/>
  <c r="X2836" i="2"/>
  <c r="Y2836" i="2"/>
  <c r="Z2836" i="2"/>
  <c r="AN2836" i="2" s="1"/>
  <c r="AF2836" i="2"/>
  <c r="AG2836" i="2"/>
  <c r="K2837" i="2"/>
  <c r="L2837" i="2" s="1"/>
  <c r="W2837" i="2"/>
  <c r="X2837" i="2"/>
  <c r="Y2837" i="2"/>
  <c r="Z2837" i="2"/>
  <c r="AF2837" i="2"/>
  <c r="AG2837" i="2"/>
  <c r="AH3064" i="2" l="1"/>
  <c r="AC3064" i="2" s="1"/>
  <c r="AO3078" i="2"/>
  <c r="AO3046" i="2"/>
  <c r="AH3131" i="2"/>
  <c r="AC3131" i="2" s="1"/>
  <c r="AJ3131" i="2"/>
  <c r="AK3080" i="2"/>
  <c r="AL3080" i="2" s="1"/>
  <c r="AK3066" i="2"/>
  <c r="AL3066" i="2" s="1"/>
  <c r="AK3131" i="2"/>
  <c r="AL3131" i="2" s="1"/>
  <c r="AO3090" i="2"/>
  <c r="AO3131" i="2"/>
  <c r="AO3096" i="2"/>
  <c r="AK3096" i="2"/>
  <c r="AL3096" i="2" s="1"/>
  <c r="AJ3080" i="2"/>
  <c r="AO3074" i="2"/>
  <c r="AH3074" i="2"/>
  <c r="AC3074" i="2" s="1"/>
  <c r="AA37" i="2"/>
  <c r="AJ3066" i="2"/>
  <c r="AJ3099" i="2"/>
  <c r="AH3099" i="2"/>
  <c r="AC3099" i="2" s="1"/>
  <c r="AJ3122" i="2"/>
  <c r="AI3068" i="2"/>
  <c r="AO3106" i="2"/>
  <c r="AH3080" i="2"/>
  <c r="AC3080" i="2" s="1"/>
  <c r="AH3098" i="2"/>
  <c r="AC3098" i="2" s="1"/>
  <c r="AO3122" i="2"/>
  <c r="AO3099" i="2"/>
  <c r="AH3096" i="2"/>
  <c r="AC3096" i="2" s="1"/>
  <c r="AO3066" i="2"/>
  <c r="AK3099" i="2"/>
  <c r="AL3099" i="2" s="1"/>
  <c r="AI3096" i="2"/>
  <c r="AE1830" i="2"/>
  <c r="AH1830" i="2" s="1"/>
  <c r="AC1830" i="2" s="1"/>
  <c r="AE1750" i="2"/>
  <c r="AH1750" i="2" s="1"/>
  <c r="AC1750" i="2" s="1"/>
  <c r="AO3068" i="2"/>
  <c r="AH3068" i="2"/>
  <c r="AC3068" i="2" s="1"/>
  <c r="AH3084" i="2"/>
  <c r="AC3084" i="2" s="1"/>
  <c r="AK3068" i="2"/>
  <c r="AL3068" i="2" s="1"/>
  <c r="AI3072" i="2"/>
  <c r="AO3072" i="2"/>
  <c r="AK3072" i="2"/>
  <c r="AL3072" i="2" s="1"/>
  <c r="AA368" i="2"/>
  <c r="AJ2996" i="2"/>
  <c r="AO3086" i="2"/>
  <c r="AJ3090" i="2"/>
  <c r="AJ3086" i="2"/>
  <c r="AO2860" i="2"/>
  <c r="AJ2903" i="2"/>
  <c r="AJ3098" i="2"/>
  <c r="AI3090" i="2"/>
  <c r="AO2974" i="2"/>
  <c r="AI2907" i="2"/>
  <c r="AI3123" i="2"/>
  <c r="AI2903" i="2"/>
  <c r="AI3129" i="2"/>
  <c r="AH3076" i="2"/>
  <c r="AC3076" i="2" s="1"/>
  <c r="AJ3129" i="2"/>
  <c r="AK3074" i="2"/>
  <c r="AL3074" i="2" s="1"/>
  <c r="AI3064" i="2"/>
  <c r="AI3066" i="2"/>
  <c r="AJ3074" i="2"/>
  <c r="AK3076" i="2"/>
  <c r="AL3076" i="2" s="1"/>
  <c r="AJ2973" i="2"/>
  <c r="AO2955" i="2"/>
  <c r="AH2861" i="2"/>
  <c r="AC2861" i="2" s="1"/>
  <c r="AJ2885" i="2"/>
  <c r="AO3076" i="2"/>
  <c r="AK3086" i="2"/>
  <c r="AL3086" i="2" s="1"/>
  <c r="AI2955" i="2"/>
  <c r="AH3120" i="2"/>
  <c r="AC3120" i="2" s="1"/>
  <c r="AE104" i="2"/>
  <c r="AI104" i="2" s="1"/>
  <c r="AO2906" i="2"/>
  <c r="AH2945" i="2"/>
  <c r="AC2945" i="2" s="1"/>
  <c r="AK3084" i="2"/>
  <c r="AL3084" i="2" s="1"/>
  <c r="AO3121" i="2"/>
  <c r="AH2907" i="2"/>
  <c r="AC2907" i="2" s="1"/>
  <c r="AH3110" i="2"/>
  <c r="AC3110" i="2" s="1"/>
  <c r="AJ3084" i="2"/>
  <c r="AH3072" i="2"/>
  <c r="AC3072" i="2" s="1"/>
  <c r="AO3113" i="2"/>
  <c r="AO3098" i="2"/>
  <c r="AI3078" i="2"/>
  <c r="AK3078" i="2"/>
  <c r="AL3078" i="2" s="1"/>
  <c r="AK2917" i="2"/>
  <c r="AL2917" i="2" s="1"/>
  <c r="AK3082" i="2"/>
  <c r="AL3082" i="2" s="1"/>
  <c r="AI3038" i="2"/>
  <c r="AO2907" i="2"/>
  <c r="AE2281" i="2"/>
  <c r="AI2281" i="2" s="1"/>
  <c r="AE2249" i="2"/>
  <c r="AH2249" i="2" s="1"/>
  <c r="AC2249" i="2" s="1"/>
  <c r="AE2169" i="2"/>
  <c r="AH2169" i="2" s="1"/>
  <c r="AC2169" i="2" s="1"/>
  <c r="AE2153" i="2"/>
  <c r="AI2153" i="2" s="1"/>
  <c r="AE2025" i="2"/>
  <c r="AJ2025" i="2" s="1"/>
  <c r="AE2009" i="2"/>
  <c r="AH2009" i="2" s="1"/>
  <c r="AC2009" i="2" s="1"/>
  <c r="AE1977" i="2"/>
  <c r="AH1977" i="2" s="1"/>
  <c r="AC1977" i="2" s="1"/>
  <c r="AE1785" i="2"/>
  <c r="AH1785" i="2" s="1"/>
  <c r="AC1785" i="2" s="1"/>
  <c r="AE1753" i="2"/>
  <c r="AH1753" i="2" s="1"/>
  <c r="AC1753" i="2" s="1"/>
  <c r="AE1657" i="2"/>
  <c r="AJ1657" i="2" s="1"/>
  <c r="AE1625" i="2"/>
  <c r="AI1625" i="2" s="1"/>
  <c r="AE1593" i="2"/>
  <c r="AJ1593" i="2" s="1"/>
  <c r="AE1497" i="2"/>
  <c r="AE1081" i="2"/>
  <c r="AE1033" i="2"/>
  <c r="AE841" i="2"/>
  <c r="AE793" i="2"/>
  <c r="AH793" i="2" s="1"/>
  <c r="AC793" i="2" s="1"/>
  <c r="AO2903" i="2"/>
  <c r="AK3064" i="2"/>
  <c r="AL3064" i="2" s="1"/>
  <c r="AI3086" i="2"/>
  <c r="AK3090" i="2"/>
  <c r="AL3090" i="2" s="1"/>
  <c r="AK2945" i="2"/>
  <c r="AL2945" i="2" s="1"/>
  <c r="AK3124" i="2"/>
  <c r="AL3124" i="2" s="1"/>
  <c r="AI2897" i="2"/>
  <c r="AO2968" i="2"/>
  <c r="AE120" i="2"/>
  <c r="AH120" i="2" s="1"/>
  <c r="AC120" i="2" s="1"/>
  <c r="AO3124" i="2"/>
  <c r="AE2170" i="2"/>
  <c r="AE2154" i="2"/>
  <c r="AO2154" i="2" s="1"/>
  <c r="AE2026" i="2"/>
  <c r="AE1978" i="2"/>
  <c r="AE1482" i="2"/>
  <c r="AO1482" i="2" s="1"/>
  <c r="AH2860" i="2"/>
  <c r="AC2860" i="2" s="1"/>
  <c r="AO3023" i="2"/>
  <c r="AI3082" i="2"/>
  <c r="AO3043" i="2"/>
  <c r="AO3080" i="2"/>
  <c r="AK3106" i="2"/>
  <c r="AL3106" i="2" s="1"/>
  <c r="AK3122" i="2"/>
  <c r="AL3122" i="2" s="1"/>
  <c r="AI3070" i="2"/>
  <c r="AE2282" i="2"/>
  <c r="AJ2282" i="2" s="1"/>
  <c r="AO2938" i="2"/>
  <c r="AJ3088" i="2"/>
  <c r="AH3078" i="2"/>
  <c r="AC3078" i="2" s="1"/>
  <c r="AO3123" i="2"/>
  <c r="AI2957" i="2"/>
  <c r="AK2897" i="2"/>
  <c r="AL2897" i="2" s="1"/>
  <c r="AE2232" i="2"/>
  <c r="AH2232" i="2" s="1"/>
  <c r="AI2866" i="2"/>
  <c r="AH2897" i="2"/>
  <c r="AC2897" i="2" s="1"/>
  <c r="AO3038" i="2"/>
  <c r="AO2843" i="2"/>
  <c r="AK2849" i="2"/>
  <c r="AL2849" i="2" s="1"/>
  <c r="AO2866" i="2"/>
  <c r="AJ2945" i="2"/>
  <c r="AJ3076" i="2"/>
  <c r="AI3088" i="2"/>
  <c r="AH3038" i="2"/>
  <c r="AC3038" i="2" s="1"/>
  <c r="AE1530" i="2"/>
  <c r="AJ1530" i="2" s="1"/>
  <c r="AO3129" i="2"/>
  <c r="AK2866" i="2"/>
  <c r="AL2866" i="2" s="1"/>
  <c r="AI2969" i="2"/>
  <c r="AO2945" i="2"/>
  <c r="AO3064" i="2"/>
  <c r="AH3122" i="2"/>
  <c r="AC3122" i="2" s="1"/>
  <c r="AO3084" i="2"/>
  <c r="AK3009" i="2"/>
  <c r="AL3009" i="2" s="1"/>
  <c r="AJ2913" i="2"/>
  <c r="AO3028" i="2"/>
  <c r="AO3088" i="2"/>
  <c r="AK3070" i="2"/>
  <c r="AL3070" i="2" s="1"/>
  <c r="AK3098" i="2"/>
  <c r="AL3098" i="2" s="1"/>
  <c r="AI3128" i="2"/>
  <c r="AK3088" i="2"/>
  <c r="AL3088" i="2" s="1"/>
  <c r="AO2919" i="2"/>
  <c r="AI2913" i="2"/>
  <c r="AH3108" i="2"/>
  <c r="AC3108" i="2" s="1"/>
  <c r="AK2913" i="2"/>
  <c r="AL2913" i="2" s="1"/>
  <c r="AO2838" i="2"/>
  <c r="AK2856" i="2"/>
  <c r="AL2856" i="2" s="1"/>
  <c r="AJ2989" i="2"/>
  <c r="AH2977" i="2"/>
  <c r="AC2977" i="2" s="1"/>
  <c r="AO3082" i="2"/>
  <c r="AO2856" i="2"/>
  <c r="AO2887" i="2"/>
  <c r="AO2957" i="2"/>
  <c r="AK2907" i="2"/>
  <c r="AL2907" i="2" s="1"/>
  <c r="AO3102" i="2"/>
  <c r="AH3082" i="2"/>
  <c r="AC3082" i="2" s="1"/>
  <c r="AO2841" i="2"/>
  <c r="AO2913" i="2"/>
  <c r="AE735" i="2"/>
  <c r="AH735" i="2" s="1"/>
  <c r="AC735" i="2" s="1"/>
  <c r="AE527" i="2"/>
  <c r="AJ527" i="2" s="1"/>
  <c r="AE495" i="2"/>
  <c r="AH2856" i="2"/>
  <c r="AC2856" i="2" s="1"/>
  <c r="AE2171" i="2"/>
  <c r="AH2171" i="2" s="1"/>
  <c r="AC2171" i="2" s="1"/>
  <c r="AE2083" i="2"/>
  <c r="AO2083" i="2" s="1"/>
  <c r="AE2067" i="2"/>
  <c r="AE2027" i="2"/>
  <c r="AE1979" i="2"/>
  <c r="AH1979" i="2" s="1"/>
  <c r="AC1979" i="2" s="1"/>
  <c r="AE1691" i="2"/>
  <c r="AI1691" i="2" s="1"/>
  <c r="AE1595" i="2"/>
  <c r="AI1595" i="2" s="1"/>
  <c r="AE1547" i="2"/>
  <c r="AO1547" i="2" s="1"/>
  <c r="AJ2861" i="2"/>
  <c r="AK2855" i="2"/>
  <c r="AL2855" i="2" s="1"/>
  <c r="AO2998" i="2"/>
  <c r="AH2899" i="2"/>
  <c r="AC2899" i="2" s="1"/>
  <c r="AO2971" i="2"/>
  <c r="AI2973" i="2"/>
  <c r="AK2943" i="2"/>
  <c r="AL2943" i="2" s="1"/>
  <c r="AO3057" i="2"/>
  <c r="AK3010" i="2"/>
  <c r="AL3010" i="2" s="1"/>
  <c r="AK2861" i="2"/>
  <c r="AL2861" i="2" s="1"/>
  <c r="AJ2873" i="2"/>
  <c r="AJ2899" i="2"/>
  <c r="AJ2922" i="2"/>
  <c r="AO2966" i="2"/>
  <c r="AI2873" i="2"/>
  <c r="AO2962" i="2"/>
  <c r="AI2899" i="2"/>
  <c r="AJ3106" i="2"/>
  <c r="AI3108" i="2"/>
  <c r="AA1711" i="2"/>
  <c r="AO2861" i="2"/>
  <c r="AK2973" i="2"/>
  <c r="AL2973" i="2" s="1"/>
  <c r="AK3038" i="2"/>
  <c r="AL3038" i="2" s="1"/>
  <c r="AH3128" i="2"/>
  <c r="AC3128" i="2" s="1"/>
  <c r="AE2285" i="2"/>
  <c r="AI2840" i="2"/>
  <c r="AO2840" i="2"/>
  <c r="AO2922" i="2"/>
  <c r="AO3000" i="2"/>
  <c r="AO2891" i="2"/>
  <c r="AJ3113" i="2"/>
  <c r="AK3108" i="2"/>
  <c r="AL3108" i="2" s="1"/>
  <c r="AO2910" i="2"/>
  <c r="AJ2971" i="2"/>
  <c r="AK3119" i="2"/>
  <c r="AL3119" i="2" s="1"/>
  <c r="AH2973" i="2"/>
  <c r="AC2973" i="2" s="1"/>
  <c r="AO2927" i="2"/>
  <c r="AH2873" i="2"/>
  <c r="AC2873" i="2" s="1"/>
  <c r="AI2971" i="2"/>
  <c r="AH3010" i="2"/>
  <c r="AC3010" i="2" s="1"/>
  <c r="AK3102" i="2"/>
  <c r="AL3102" i="2" s="1"/>
  <c r="AE1596" i="2"/>
  <c r="AO1596" i="2" s="1"/>
  <c r="AE1356" i="2"/>
  <c r="AH1356" i="2" s="1"/>
  <c r="AC1356" i="2" s="1"/>
  <c r="AO2954" i="2"/>
  <c r="AO2924" i="2"/>
  <c r="AO3048" i="2"/>
  <c r="AO2961" i="2"/>
  <c r="AJ3124" i="2"/>
  <c r="AO3051" i="2"/>
  <c r="AO3120" i="2"/>
  <c r="AO3019" i="2"/>
  <c r="AK3019" i="2"/>
  <c r="AL3019" i="2" s="1"/>
  <c r="AH3121" i="2"/>
  <c r="AC3121" i="2" s="1"/>
  <c r="AO2839" i="2"/>
  <c r="AK3120" i="2"/>
  <c r="AL3120" i="2" s="1"/>
  <c r="AI2859" i="2"/>
  <c r="AO3128" i="2"/>
  <c r="AJ3120" i="2"/>
  <c r="AH2954" i="2"/>
  <c r="AC2954" i="2" s="1"/>
  <c r="AK3128" i="2"/>
  <c r="AL3128" i="2" s="1"/>
  <c r="AO2892" i="2"/>
  <c r="AJ2859" i="2"/>
  <c r="AH2995" i="2"/>
  <c r="AC2995" i="2" s="1"/>
  <c r="AO2948" i="2"/>
  <c r="AH3100" i="2"/>
  <c r="AC3100" i="2" s="1"/>
  <c r="AK3100" i="2"/>
  <c r="AL3100" i="2" s="1"/>
  <c r="AK3114" i="2"/>
  <c r="AL3114" i="2" s="1"/>
  <c r="AH3119" i="2"/>
  <c r="AC3119" i="2" s="1"/>
  <c r="AJ3108" i="2"/>
  <c r="AK3113" i="2"/>
  <c r="AL3113" i="2" s="1"/>
  <c r="AO2859" i="2"/>
  <c r="AO2908" i="2"/>
  <c r="AO2931" i="2"/>
  <c r="AJ2869" i="2"/>
  <c r="AK2859" i="2"/>
  <c r="AL2859" i="2" s="1"/>
  <c r="AJ3102" i="2"/>
  <c r="AJ3100" i="2"/>
  <c r="AJ3110" i="2"/>
  <c r="AO3110" i="2"/>
  <c r="AO2848" i="2"/>
  <c r="AI2869" i="2"/>
  <c r="AO3015" i="2"/>
  <c r="AH3020" i="2"/>
  <c r="AC3020" i="2" s="1"/>
  <c r="AK2977" i="2"/>
  <c r="AL2977" i="2" s="1"/>
  <c r="AO3100" i="2"/>
  <c r="AI3106" i="2"/>
  <c r="AK3110" i="2"/>
  <c r="AL3110" i="2" s="1"/>
  <c r="AO2992" i="2"/>
  <c r="AH2989" i="2"/>
  <c r="AC2989" i="2" s="1"/>
  <c r="AK3020" i="2"/>
  <c r="AL3020" i="2" s="1"/>
  <c r="AO2995" i="2"/>
  <c r="AO3114" i="2"/>
  <c r="AE2708" i="2"/>
  <c r="AE2572" i="2"/>
  <c r="AJ2572" i="2" s="1"/>
  <c r="AE2524" i="2"/>
  <c r="AJ2524" i="2" s="1"/>
  <c r="AE2428" i="2"/>
  <c r="AH2428" i="2" s="1"/>
  <c r="AC2428" i="2" s="1"/>
  <c r="AE2332" i="2"/>
  <c r="AJ2332" i="2" s="1"/>
  <c r="AO2857" i="2"/>
  <c r="AO2871" i="2"/>
  <c r="AO2916" i="2"/>
  <c r="AJ2977" i="2"/>
  <c r="AH2893" i="2"/>
  <c r="AC2893" i="2" s="1"/>
  <c r="AI2893" i="2"/>
  <c r="AJ3114" i="2"/>
  <c r="AI3113" i="2"/>
  <c r="AI3121" i="2"/>
  <c r="AO3119" i="2"/>
  <c r="AK3129" i="2"/>
  <c r="AL3129" i="2" s="1"/>
  <c r="AH3103" i="2"/>
  <c r="AC3103" i="2" s="1"/>
  <c r="AO2883" i="2"/>
  <c r="AK2989" i="2"/>
  <c r="AL2989" i="2" s="1"/>
  <c r="AO3039" i="2"/>
  <c r="AO3056" i="2"/>
  <c r="AO2989" i="2"/>
  <c r="AI3114" i="2"/>
  <c r="AA892" i="2"/>
  <c r="AO2986" i="2"/>
  <c r="AO2912" i="2"/>
  <c r="AO2920" i="2"/>
  <c r="AJ3104" i="2"/>
  <c r="AH3102" i="2"/>
  <c r="AC3102" i="2" s="1"/>
  <c r="AO3109" i="2"/>
  <c r="AK3121" i="2"/>
  <c r="AL3121" i="2" s="1"/>
  <c r="AO2879" i="2"/>
  <c r="AC3124" i="2"/>
  <c r="AH3092" i="2"/>
  <c r="AC3092" i="2" s="1"/>
  <c r="AO3111" i="2"/>
  <c r="AA2331" i="2"/>
  <c r="AO2845" i="2"/>
  <c r="AO2946" i="2"/>
  <c r="AO2970" i="2"/>
  <c r="AO3050" i="2"/>
  <c r="AO3018" i="2"/>
  <c r="AO2975" i="2"/>
  <c r="AH2943" i="2"/>
  <c r="AC2943" i="2" s="1"/>
  <c r="AO2923" i="2"/>
  <c r="AO2978" i="2"/>
  <c r="AI2881" i="2"/>
  <c r="AO3012" i="2"/>
  <c r="AO3045" i="2"/>
  <c r="AK2839" i="2"/>
  <c r="AL2839" i="2" s="1"/>
  <c r="AO3008" i="2"/>
  <c r="AO2997" i="2"/>
  <c r="AO3104" i="2"/>
  <c r="AK3092" i="2"/>
  <c r="AL3092" i="2" s="1"/>
  <c r="AK3111" i="2"/>
  <c r="AL3111" i="2" s="1"/>
  <c r="AI3124" i="2"/>
  <c r="AO3115" i="2"/>
  <c r="AJ3111" i="2"/>
  <c r="AO3092" i="2"/>
  <c r="AH3111" i="2"/>
  <c r="AC3111" i="2" s="1"/>
  <c r="AK3109" i="2"/>
  <c r="AL3109" i="2" s="1"/>
  <c r="AE2008" i="2"/>
  <c r="AE1928" i="2"/>
  <c r="AA23" i="2"/>
  <c r="AO3027" i="2"/>
  <c r="AO2969" i="2"/>
  <c r="AO3094" i="2"/>
  <c r="AH3123" i="2"/>
  <c r="AC3123" i="2" s="1"/>
  <c r="AC3113" i="2"/>
  <c r="AI3127" i="2"/>
  <c r="AE1832" i="2"/>
  <c r="AH1832" i="2" s="1"/>
  <c r="AC1832" i="2" s="1"/>
  <c r="AE1784" i="2"/>
  <c r="AE1592" i="2"/>
  <c r="AJ1592" i="2" s="1"/>
  <c r="AE1528" i="2"/>
  <c r="AH1528" i="2" s="1"/>
  <c r="AC1528" i="2" s="1"/>
  <c r="AE1496" i="2"/>
  <c r="AI1496" i="2" s="1"/>
  <c r="AE1480" i="2"/>
  <c r="AH1480" i="2" s="1"/>
  <c r="AC1480" i="2" s="1"/>
  <c r="AE1448" i="2"/>
  <c r="AE1384" i="2"/>
  <c r="AE1352" i="2"/>
  <c r="AO1352" i="2" s="1"/>
  <c r="AE1176" i="2"/>
  <c r="AE1032" i="2"/>
  <c r="AI1032" i="2" s="1"/>
  <c r="AK2854" i="2"/>
  <c r="AL2854" i="2" s="1"/>
  <c r="AO2963" i="2"/>
  <c r="AO3031" i="2"/>
  <c r="AO2875" i="2"/>
  <c r="AK3127" i="2"/>
  <c r="AL3127" i="2" s="1"/>
  <c r="AA2260" i="2"/>
  <c r="AE776" i="2"/>
  <c r="AE552" i="2"/>
  <c r="AJ552" i="2" s="1"/>
  <c r="AE472" i="2"/>
  <c r="AE408" i="2"/>
  <c r="AO408" i="2" s="1"/>
  <c r="AO2980" i="2"/>
  <c r="AO2914" i="2"/>
  <c r="AH2984" i="2"/>
  <c r="AC2984" i="2" s="1"/>
  <c r="AJ3127" i="2"/>
  <c r="AO2898" i="2"/>
  <c r="AO2958" i="2"/>
  <c r="AO2991" i="2"/>
  <c r="AO2934" i="2"/>
  <c r="AJ2875" i="2"/>
  <c r="AJ2984" i="2"/>
  <c r="AO2925" i="2"/>
  <c r="AO2993" i="2"/>
  <c r="AO2951" i="2"/>
  <c r="AJ3092" i="2"/>
  <c r="AK3104" i="2"/>
  <c r="AL3104" i="2" s="1"/>
  <c r="AJ3094" i="2"/>
  <c r="AJ3119" i="2"/>
  <c r="AK3123" i="2"/>
  <c r="AL3123" i="2" s="1"/>
  <c r="AH3127" i="2"/>
  <c r="AC3127" i="2" s="1"/>
  <c r="AK3112" i="2"/>
  <c r="AL3112" i="2" s="1"/>
  <c r="AO2894" i="2"/>
  <c r="AO2982" i="2"/>
  <c r="AK2970" i="2"/>
  <c r="AL2970" i="2" s="1"/>
  <c r="AO2950" i="2"/>
  <c r="AI2875" i="2"/>
  <c r="AI2984" i="2"/>
  <c r="AK3007" i="2"/>
  <c r="AL3007" i="2" s="1"/>
  <c r="AO2863" i="2"/>
  <c r="AH3104" i="2"/>
  <c r="AC3104" i="2" s="1"/>
  <c r="AK3094" i="2"/>
  <c r="AL3094" i="2" s="1"/>
  <c r="AH3112" i="2"/>
  <c r="AC3112" i="2" s="1"/>
  <c r="AJ3112" i="2"/>
  <c r="AH3109" i="2"/>
  <c r="AC3109" i="2" s="1"/>
  <c r="AE360" i="2"/>
  <c r="AO2976" i="2"/>
  <c r="AO3112" i="2"/>
  <c r="AA1991" i="2"/>
  <c r="AE312" i="2"/>
  <c r="AH312" i="2" s="1"/>
  <c r="AC312" i="2" s="1"/>
  <c r="AO2849" i="2"/>
  <c r="AO2987" i="2"/>
  <c r="AO3034" i="2"/>
  <c r="AK2984" i="2"/>
  <c r="AL2984" i="2" s="1"/>
  <c r="AJ3109" i="2"/>
  <c r="AH3115" i="2"/>
  <c r="AC3115" i="2" s="1"/>
  <c r="AH3126" i="2"/>
  <c r="AC3126" i="2" s="1"/>
  <c r="AJ3116" i="2"/>
  <c r="AK3115" i="2"/>
  <c r="AL3115" i="2" s="1"/>
  <c r="AI3115" i="2"/>
  <c r="AO3116" i="2"/>
  <c r="AK3116" i="2"/>
  <c r="AL3116" i="2" s="1"/>
  <c r="AH3130" i="2"/>
  <c r="AC3130" i="2" s="1"/>
  <c r="AK3130" i="2"/>
  <c r="AL3130" i="2" s="1"/>
  <c r="AO3130" i="2"/>
  <c r="AI3130" i="2"/>
  <c r="AH3116" i="2"/>
  <c r="AC3116" i="2" s="1"/>
  <c r="AI3118" i="2"/>
  <c r="AJ3118" i="2"/>
  <c r="AK3118" i="2"/>
  <c r="AL3118" i="2" s="1"/>
  <c r="AO3118" i="2"/>
  <c r="AH3118" i="2"/>
  <c r="AC3118" i="2" s="1"/>
  <c r="AH3125" i="2"/>
  <c r="AC3125" i="2" s="1"/>
  <c r="AI3125" i="2"/>
  <c r="AJ3125" i="2"/>
  <c r="AK3125" i="2"/>
  <c r="AL3125" i="2" s="1"/>
  <c r="AI3126" i="2"/>
  <c r="AJ3126" i="2"/>
  <c r="AK3126" i="2"/>
  <c r="AL3126" i="2" s="1"/>
  <c r="AH3117" i="2"/>
  <c r="AC3117" i="2" s="1"/>
  <c r="AI3117" i="2"/>
  <c r="AJ3117" i="2"/>
  <c r="AK3117" i="2"/>
  <c r="AL3117" i="2" s="1"/>
  <c r="AK3107" i="2"/>
  <c r="AL3107" i="2" s="1"/>
  <c r="AJ3107" i="2"/>
  <c r="AI3107" i="2"/>
  <c r="AH3107" i="2"/>
  <c r="AC3107" i="2" s="1"/>
  <c r="AA2210" i="2"/>
  <c r="AA2641" i="2"/>
  <c r="AA2327" i="2"/>
  <c r="AA2089" i="2"/>
  <c r="AA2808" i="2"/>
  <c r="AO2964" i="2"/>
  <c r="AO2880" i="2"/>
  <c r="AO2999" i="2"/>
  <c r="AO2862" i="2"/>
  <c r="AO2936" i="2"/>
  <c r="AO2935" i="2"/>
  <c r="AO3030" i="2"/>
  <c r="AO2850" i="2"/>
  <c r="AO2940" i="2"/>
  <c r="AO3024" i="2"/>
  <c r="AO2854" i="2"/>
  <c r="AO3007" i="2"/>
  <c r="AO2933" i="2"/>
  <c r="AO2878" i="2"/>
  <c r="AO2842" i="2"/>
  <c r="AO2943" i="2"/>
  <c r="AO2881" i="2"/>
  <c r="AO2889" i="2"/>
  <c r="AO2937" i="2"/>
  <c r="AO2884" i="2"/>
  <c r="AO2900" i="2"/>
  <c r="AO2901" i="2"/>
  <c r="AO2867" i="2"/>
  <c r="AO2981" i="2"/>
  <c r="AO3010" i="2"/>
  <c r="AO2893" i="2"/>
  <c r="AO2941" i="2"/>
  <c r="AO2882" i="2"/>
  <c r="AO2972" i="2"/>
  <c r="AO2858" i="2"/>
  <c r="AO3055" i="2"/>
  <c r="AO2960" i="2"/>
  <c r="AO3021" i="2"/>
  <c r="AO3033" i="2"/>
  <c r="AO3014" i="2"/>
  <c r="AO3011" i="2"/>
  <c r="AO2897" i="2"/>
  <c r="AO2953" i="2"/>
  <c r="AO2932" i="2"/>
  <c r="AO2918" i="2"/>
  <c r="AO2888" i="2"/>
  <c r="AO2904" i="2"/>
  <c r="AO3032" i="2"/>
  <c r="AO2877" i="2"/>
  <c r="AO2911" i="2"/>
  <c r="AO3009" i="2"/>
  <c r="AK2840" i="2"/>
  <c r="AL2840" i="2" s="1"/>
  <c r="AO2977" i="2"/>
  <c r="AO3001" i="2"/>
  <c r="AO2864" i="2"/>
  <c r="AO2905" i="2"/>
  <c r="AO2965" i="2"/>
  <c r="AO2853" i="2"/>
  <c r="AO2851" i="2"/>
  <c r="AO2870" i="2"/>
  <c r="AO2886" i="2"/>
  <c r="AO2928" i="2"/>
  <c r="AO2902" i="2"/>
  <c r="AO2926" i="2"/>
  <c r="AO2959" i="2"/>
  <c r="AO3036" i="2"/>
  <c r="AO3052" i="2"/>
  <c r="AO2921" i="2"/>
  <c r="AO2885" i="2"/>
  <c r="AO3022" i="2"/>
  <c r="AO2979" i="2"/>
  <c r="AO3029" i="2"/>
  <c r="AO3002" i="2"/>
  <c r="AO2865" i="2"/>
  <c r="AO2909" i="2"/>
  <c r="AO3020" i="2"/>
  <c r="AO2846" i="2"/>
  <c r="AO2942" i="2"/>
  <c r="AO2876" i="2"/>
  <c r="AO2896" i="2"/>
  <c r="AO2930" i="2"/>
  <c r="AO3044" i="2"/>
  <c r="AO2939" i="2"/>
  <c r="AO2915" i="2"/>
  <c r="AO2947" i="2"/>
  <c r="AO2952" i="2"/>
  <c r="AO2944" i="2"/>
  <c r="AI3073" i="2"/>
  <c r="AJ3073" i="2"/>
  <c r="AO2983" i="2"/>
  <c r="AO2990" i="2"/>
  <c r="AO3003" i="2"/>
  <c r="AO2869" i="2"/>
  <c r="AO3025" i="2"/>
  <c r="AO2917" i="2"/>
  <c r="AO2855" i="2"/>
  <c r="AO2874" i="2"/>
  <c r="AO2890" i="2"/>
  <c r="AO3040" i="2"/>
  <c r="AO3054" i="2"/>
  <c r="AO3017" i="2"/>
  <c r="AO3037" i="2"/>
  <c r="AO2949" i="2"/>
  <c r="AK3073" i="2"/>
  <c r="AL3073" i="2" s="1"/>
  <c r="AO3073" i="2"/>
  <c r="AI3094" i="2"/>
  <c r="AO3006" i="2"/>
  <c r="AO3042" i="2"/>
  <c r="AO2929" i="2"/>
  <c r="AO2988" i="2"/>
  <c r="AO3070" i="2"/>
  <c r="AI3103" i="2"/>
  <c r="AH3070" i="2"/>
  <c r="AC3070" i="2" s="1"/>
  <c r="AJ3103" i="2"/>
  <c r="AK3103" i="2"/>
  <c r="AL3103" i="2" s="1"/>
  <c r="AH3071" i="2"/>
  <c r="AC3071" i="2" s="1"/>
  <c r="AJ3071" i="2"/>
  <c r="AK3071" i="2"/>
  <c r="AL3071" i="2" s="1"/>
  <c r="AI3071" i="2"/>
  <c r="AH3077" i="2"/>
  <c r="AC3077" i="2" s="1"/>
  <c r="AJ3077" i="2"/>
  <c r="AK3077" i="2"/>
  <c r="AL3077" i="2" s="1"/>
  <c r="AI3077" i="2"/>
  <c r="AH3093" i="2"/>
  <c r="AC3093" i="2" s="1"/>
  <c r="AJ3093" i="2"/>
  <c r="AK3093" i="2"/>
  <c r="AL3093" i="2" s="1"/>
  <c r="AI3093" i="2"/>
  <c r="AH3095" i="2"/>
  <c r="AC3095" i="2" s="1"/>
  <c r="AJ3095" i="2"/>
  <c r="AK3095" i="2"/>
  <c r="AL3095" i="2" s="1"/>
  <c r="AI3095" i="2"/>
  <c r="AO3071" i="2"/>
  <c r="AH3105" i="2"/>
  <c r="AC3105" i="2" s="1"/>
  <c r="AJ3105" i="2"/>
  <c r="AK3105" i="2"/>
  <c r="AL3105" i="2" s="1"/>
  <c r="AI3105" i="2"/>
  <c r="AO3089" i="2"/>
  <c r="AO3077" i="2"/>
  <c r="AH3087" i="2"/>
  <c r="AC3087" i="2" s="1"/>
  <c r="AJ3087" i="2"/>
  <c r="AK3087" i="2"/>
  <c r="AL3087" i="2" s="1"/>
  <c r="AI3087" i="2"/>
  <c r="AH3097" i="2"/>
  <c r="AC3097" i="2" s="1"/>
  <c r="AJ3097" i="2"/>
  <c r="AK3097" i="2"/>
  <c r="AL3097" i="2" s="1"/>
  <c r="AI3097" i="2"/>
  <c r="AH3065" i="2"/>
  <c r="AC3065" i="2" s="1"/>
  <c r="AJ3065" i="2"/>
  <c r="AK3065" i="2"/>
  <c r="AL3065" i="2" s="1"/>
  <c r="AI3065" i="2"/>
  <c r="AH3091" i="2"/>
  <c r="AC3091" i="2" s="1"/>
  <c r="AJ3091" i="2"/>
  <c r="AK3091" i="2"/>
  <c r="AL3091" i="2" s="1"/>
  <c r="AI3091" i="2"/>
  <c r="AH3069" i="2"/>
  <c r="AC3069" i="2" s="1"/>
  <c r="AJ3069" i="2"/>
  <c r="AK3069" i="2"/>
  <c r="AL3069" i="2" s="1"/>
  <c r="AI3069" i="2"/>
  <c r="AH3081" i="2"/>
  <c r="AC3081" i="2" s="1"/>
  <c r="AJ3081" i="2"/>
  <c r="AK3081" i="2"/>
  <c r="AL3081" i="2" s="1"/>
  <c r="AI3081" i="2"/>
  <c r="AO3091" i="2"/>
  <c r="AC3089" i="2"/>
  <c r="AJ3089" i="2"/>
  <c r="AK3089" i="2"/>
  <c r="AL3089" i="2" s="1"/>
  <c r="AI3089" i="2"/>
  <c r="AH3083" i="2"/>
  <c r="AC3083" i="2" s="1"/>
  <c r="AJ3083" i="2"/>
  <c r="AK3083" i="2"/>
  <c r="AL3083" i="2" s="1"/>
  <c r="AI3083" i="2"/>
  <c r="AJ3101" i="2"/>
  <c r="AK3101" i="2"/>
  <c r="AL3101" i="2" s="1"/>
  <c r="AI3101" i="2"/>
  <c r="AH3079" i="2"/>
  <c r="AC3079" i="2" s="1"/>
  <c r="AJ3079" i="2"/>
  <c r="AK3079" i="2"/>
  <c r="AL3079" i="2" s="1"/>
  <c r="AI3079" i="2"/>
  <c r="AH3085" i="2"/>
  <c r="AC3085" i="2" s="1"/>
  <c r="AJ3085" i="2"/>
  <c r="AK3085" i="2"/>
  <c r="AL3085" i="2" s="1"/>
  <c r="AI3085" i="2"/>
  <c r="AH3067" i="2"/>
  <c r="AC3067" i="2" s="1"/>
  <c r="AJ3067" i="2"/>
  <c r="AK3067" i="2"/>
  <c r="AL3067" i="2" s="1"/>
  <c r="AI3067" i="2"/>
  <c r="AO3101" i="2"/>
  <c r="AH3075" i="2"/>
  <c r="AC3075" i="2" s="1"/>
  <c r="AJ3075" i="2"/>
  <c r="AK3075" i="2"/>
  <c r="AL3075" i="2" s="1"/>
  <c r="AI3075" i="2"/>
  <c r="AH3101" i="2"/>
  <c r="AC3101" i="2" s="1"/>
  <c r="AO3097" i="2"/>
  <c r="AM3063" i="2"/>
  <c r="AO3060" i="2"/>
  <c r="AK3060" i="2"/>
  <c r="AL3060" i="2" s="1"/>
  <c r="AK3058" i="2"/>
  <c r="AL3058" i="2" s="1"/>
  <c r="AH3060" i="2"/>
  <c r="AC3060" i="2" s="1"/>
  <c r="AJ3060" i="2"/>
  <c r="AM3061" i="2"/>
  <c r="AH3058" i="2"/>
  <c r="AC3058" i="2" s="1"/>
  <c r="AO3058" i="2"/>
  <c r="AM3062" i="2"/>
  <c r="AM3059" i="2"/>
  <c r="AI3058" i="2"/>
  <c r="AA679" i="2"/>
  <c r="AK3004" i="2"/>
  <c r="AL3004" i="2" s="1"/>
  <c r="AK2996" i="2"/>
  <c r="AL2996" i="2" s="1"/>
  <c r="AA54" i="2"/>
  <c r="AI2838" i="2"/>
  <c r="AE1590" i="2"/>
  <c r="AO1590" i="2" s="1"/>
  <c r="AJ3000" i="2"/>
  <c r="AE2803" i="2"/>
  <c r="AH2803" i="2" s="1"/>
  <c r="AC2803" i="2" s="1"/>
  <c r="AE774" i="2"/>
  <c r="AE614" i="2"/>
  <c r="AO614" i="2" s="1"/>
  <c r="AE39" i="2"/>
  <c r="AH39" i="2" s="1"/>
  <c r="AC39" i="2" s="1"/>
  <c r="AE1927" i="2"/>
  <c r="AE356" i="2"/>
  <c r="AJ356" i="2" s="1"/>
  <c r="AK2871" i="2"/>
  <c r="AL2871" i="2" s="1"/>
  <c r="AE1446" i="2"/>
  <c r="AI1446" i="2" s="1"/>
  <c r="AE1094" i="2"/>
  <c r="AI1094" i="2" s="1"/>
  <c r="AE151" i="2"/>
  <c r="AJ151" i="2" s="1"/>
  <c r="AH2838" i="2"/>
  <c r="AC2838" i="2" s="1"/>
  <c r="AE726" i="2"/>
  <c r="AI726" i="2" s="1"/>
  <c r="AE662" i="2"/>
  <c r="AE55" i="2"/>
  <c r="AH55" i="2" s="1"/>
  <c r="AC55" i="2" s="1"/>
  <c r="AE2422" i="2"/>
  <c r="AO2422" i="2" s="1"/>
  <c r="AE2390" i="2"/>
  <c r="AE2374" i="2"/>
  <c r="AH2374" i="2" s="1"/>
  <c r="AC2374" i="2" s="1"/>
  <c r="AJ2871" i="2"/>
  <c r="AE2548" i="2"/>
  <c r="AH2548" i="2" s="1"/>
  <c r="AC2548" i="2" s="1"/>
  <c r="AI2871" i="2"/>
  <c r="AE181" i="2"/>
  <c r="AJ181" i="2" s="1"/>
  <c r="AE247" i="2"/>
  <c r="AE119" i="2"/>
  <c r="AE1783" i="2"/>
  <c r="AE2205" i="2"/>
  <c r="AO2205" i="2" s="1"/>
  <c r="AK2864" i="2"/>
  <c r="AL2864" i="2" s="1"/>
  <c r="AH2988" i="2"/>
  <c r="AC2988" i="2" s="1"/>
  <c r="AK2971" i="2"/>
  <c r="AL2971" i="2" s="1"/>
  <c r="AE998" i="2"/>
  <c r="AJ998" i="2" s="1"/>
  <c r="AE359" i="2"/>
  <c r="AJ359" i="2" s="1"/>
  <c r="AE2117" i="2"/>
  <c r="AH2117" i="2" s="1"/>
  <c r="AC2117" i="2" s="1"/>
  <c r="AE311" i="2"/>
  <c r="AO311" i="2" s="1"/>
  <c r="AK2838" i="2"/>
  <c r="AL2838" i="2" s="1"/>
  <c r="AE1157" i="2"/>
  <c r="AO1157" i="2" s="1"/>
  <c r="AE1093" i="2"/>
  <c r="AJ1093" i="2" s="1"/>
  <c r="AE2800" i="2"/>
  <c r="AI2800" i="2" s="1"/>
  <c r="AE2230" i="2"/>
  <c r="AO2230" i="2" s="1"/>
  <c r="AE2198" i="2"/>
  <c r="AO2198" i="2" s="1"/>
  <c r="AE1527" i="2"/>
  <c r="AO1527" i="2" s="1"/>
  <c r="AE1479" i="2"/>
  <c r="AJ1479" i="2" s="1"/>
  <c r="AE1335" i="2"/>
  <c r="AH1335" i="2" s="1"/>
  <c r="AC1335" i="2" s="1"/>
  <c r="AE1143" i="2"/>
  <c r="AH1143" i="2" s="1"/>
  <c r="AC1143" i="2" s="1"/>
  <c r="AE1095" i="2"/>
  <c r="AO1095" i="2" s="1"/>
  <c r="AE1031" i="2"/>
  <c r="AI1031" i="2" s="1"/>
  <c r="AE310" i="2"/>
  <c r="AE2662" i="2"/>
  <c r="AE1318" i="2"/>
  <c r="AH1318" i="2" s="1"/>
  <c r="AC1318" i="2" s="1"/>
  <c r="AE1030" i="2"/>
  <c r="AH1030" i="2" s="1"/>
  <c r="AE934" i="2"/>
  <c r="AH934" i="2" s="1"/>
  <c r="AC934" i="2" s="1"/>
  <c r="AI3000" i="2"/>
  <c r="AE2707" i="2"/>
  <c r="AO2707" i="2" s="1"/>
  <c r="AE997" i="2"/>
  <c r="AH2908" i="2"/>
  <c r="AC2908" i="2" s="1"/>
  <c r="AJ2954" i="2"/>
  <c r="AK2969" i="2"/>
  <c r="AL2969" i="2" s="1"/>
  <c r="AE1702" i="2"/>
  <c r="AE1558" i="2"/>
  <c r="AE1382" i="2"/>
  <c r="AO1382" i="2" s="1"/>
  <c r="AE1334" i="2"/>
  <c r="AE37" i="2"/>
  <c r="AK2850" i="2"/>
  <c r="AL2850" i="2" s="1"/>
  <c r="AE199" i="2"/>
  <c r="AJ199" i="2" s="1"/>
  <c r="AE933" i="2"/>
  <c r="AI933" i="2" s="1"/>
  <c r="AA2674" i="2"/>
  <c r="AA2282" i="2"/>
  <c r="AA2250" i="2"/>
  <c r="AE661" i="2"/>
  <c r="AE597" i="2"/>
  <c r="AA510" i="2"/>
  <c r="AJ2969" i="2"/>
  <c r="AK2957" i="2"/>
  <c r="AL2957" i="2" s="1"/>
  <c r="AE1526" i="2"/>
  <c r="AI1526" i="2" s="1"/>
  <c r="AE1174" i="2"/>
  <c r="AH1174" i="2" s="1"/>
  <c r="AE263" i="2"/>
  <c r="AO263" i="2" s="1"/>
  <c r="AE2470" i="2"/>
  <c r="AH2470" i="2" s="1"/>
  <c r="AC2470" i="2" s="1"/>
  <c r="AE1461" i="2"/>
  <c r="AI1461" i="2" s="1"/>
  <c r="AE1173" i="2"/>
  <c r="AI1173" i="2" s="1"/>
  <c r="AE2006" i="2"/>
  <c r="AI2006" i="2" s="1"/>
  <c r="AK2922" i="2"/>
  <c r="AL2922" i="2" s="1"/>
  <c r="AJ2957" i="2"/>
  <c r="AK2988" i="2"/>
  <c r="AL2988" i="2" s="1"/>
  <c r="AK2899" i="2"/>
  <c r="AL2899" i="2" s="1"/>
  <c r="AE367" i="2"/>
  <c r="AI367" i="2" s="1"/>
  <c r="AE2669" i="2"/>
  <c r="AE2284" i="2"/>
  <c r="AE287" i="2"/>
  <c r="AH287" i="2" s="1"/>
  <c r="AE1693" i="2"/>
  <c r="AH1693" i="2" s="1"/>
  <c r="AC1693" i="2" s="1"/>
  <c r="AE1597" i="2"/>
  <c r="AO1597" i="2" s="1"/>
  <c r="AE159" i="2"/>
  <c r="AJ159" i="2" s="1"/>
  <c r="AE127" i="2"/>
  <c r="AI127" i="2" s="1"/>
  <c r="AE111" i="2"/>
  <c r="AK2974" i="2"/>
  <c r="AL2974" i="2" s="1"/>
  <c r="AK2979" i="2"/>
  <c r="AL2979" i="2" s="1"/>
  <c r="AJ3011" i="2"/>
  <c r="AE2705" i="2"/>
  <c r="AE2482" i="2"/>
  <c r="AJ2482" i="2" s="1"/>
  <c r="AE1549" i="2"/>
  <c r="AI1549" i="2" s="1"/>
  <c r="AE1499" i="2"/>
  <c r="AH1499" i="2" s="1"/>
  <c r="AC1499" i="2" s="1"/>
  <c r="AE1179" i="2"/>
  <c r="AO1179" i="2" s="1"/>
  <c r="AE1083" i="2"/>
  <c r="AE79" i="2"/>
  <c r="AE63" i="2"/>
  <c r="AI63" i="2" s="1"/>
  <c r="AI2917" i="2"/>
  <c r="AI2983" i="2"/>
  <c r="AI3011" i="2"/>
  <c r="AE2385" i="2"/>
  <c r="AE1232" i="2"/>
  <c r="AO1232" i="2" s="1"/>
  <c r="AH2881" i="2"/>
  <c r="AC2881" i="2" s="1"/>
  <c r="AE1869" i="2"/>
  <c r="AH1869" i="2" s="1"/>
  <c r="AC1869" i="2" s="1"/>
  <c r="AE1805" i="2"/>
  <c r="AI1805" i="2" s="1"/>
  <c r="AK2965" i="2"/>
  <c r="AL2965" i="2" s="1"/>
  <c r="AE480" i="2"/>
  <c r="AE193" i="2"/>
  <c r="AI193" i="2" s="1"/>
  <c r="AJ2839" i="2"/>
  <c r="AH2974" i="2"/>
  <c r="AC2974" i="2" s="1"/>
  <c r="AJ2974" i="2"/>
  <c r="AI2922" i="2"/>
  <c r="AK2993" i="2"/>
  <c r="AL2993" i="2" s="1"/>
  <c r="AE1120" i="2"/>
  <c r="AE2525" i="2"/>
  <c r="AH2525" i="2" s="1"/>
  <c r="AC2525" i="2" s="1"/>
  <c r="AE2509" i="2"/>
  <c r="AO2509" i="2" s="1"/>
  <c r="AE2272" i="2"/>
  <c r="AK2842" i="2"/>
  <c r="AL2842" i="2" s="1"/>
  <c r="AH2839" i="2"/>
  <c r="AC2839" i="2" s="1"/>
  <c r="AJ2988" i="2"/>
  <c r="AE481" i="2"/>
  <c r="AH481" i="2" s="1"/>
  <c r="AE319" i="2"/>
  <c r="AJ319" i="2" s="1"/>
  <c r="AA2837" i="2"/>
  <c r="AE2828" i="2"/>
  <c r="AE2764" i="2"/>
  <c r="AE2700" i="2"/>
  <c r="AH2700" i="2" s="1"/>
  <c r="AC2700" i="2" s="1"/>
  <c r="AE2445" i="2"/>
  <c r="AE2331" i="2"/>
  <c r="AI2331" i="2" s="1"/>
  <c r="AE2028" i="2"/>
  <c r="AO2028" i="2" s="1"/>
  <c r="AE802" i="2"/>
  <c r="AH802" i="2" s="1"/>
  <c r="AA309" i="2"/>
  <c r="AE17" i="2"/>
  <c r="AI2842" i="2"/>
  <c r="AK2863" i="2"/>
  <c r="AL2863" i="2" s="1"/>
  <c r="AI2864" i="2"/>
  <c r="AJ2965" i="2"/>
  <c r="AI2951" i="2"/>
  <c r="AE1885" i="2"/>
  <c r="AE1248" i="2"/>
  <c r="AE2299" i="2"/>
  <c r="AE1884" i="2"/>
  <c r="AE1295" i="2"/>
  <c r="AE1231" i="2"/>
  <c r="AI1231" i="2" s="1"/>
  <c r="AE943" i="2"/>
  <c r="AO943" i="2" s="1"/>
  <c r="AI2863" i="2"/>
  <c r="AH2864" i="2"/>
  <c r="AC2864" i="2" s="1"/>
  <c r="AK2954" i="2"/>
  <c r="AL2954" i="2" s="1"/>
  <c r="AE2802" i="2"/>
  <c r="AE2738" i="2"/>
  <c r="AE1216" i="2"/>
  <c r="AE2463" i="2"/>
  <c r="AE2429" i="2"/>
  <c r="AO2429" i="2" s="1"/>
  <c r="AE2349" i="2"/>
  <c r="AI2349" i="2" s="1"/>
  <c r="AE2283" i="2"/>
  <c r="AE847" i="2"/>
  <c r="AO847" i="2" s="1"/>
  <c r="AJ2863" i="2"/>
  <c r="AH2916" i="2"/>
  <c r="AC2916" i="2" s="1"/>
  <c r="AH2965" i="2"/>
  <c r="AC2965" i="2" s="1"/>
  <c r="AK2869" i="2"/>
  <c r="AL2869" i="2" s="1"/>
  <c r="AH2992" i="2"/>
  <c r="AC2992" i="2" s="1"/>
  <c r="AI2850" i="2"/>
  <c r="AE2513" i="2"/>
  <c r="AO2513" i="2" s="1"/>
  <c r="AE1692" i="2"/>
  <c r="AH2917" i="2"/>
  <c r="AC2917" i="2" s="1"/>
  <c r="AK2961" i="2"/>
  <c r="AL2961" i="2" s="1"/>
  <c r="AK3000" i="2"/>
  <c r="AL3000" i="2" s="1"/>
  <c r="AH3057" i="2"/>
  <c r="AC3057" i="2" s="1"/>
  <c r="AA2295" i="2"/>
  <c r="AA2036" i="2"/>
  <c r="AE1888" i="2"/>
  <c r="AA1339" i="2"/>
  <c r="AE1054" i="2"/>
  <c r="AE1038" i="2"/>
  <c r="AJ1038" i="2" s="1"/>
  <c r="AE926" i="2"/>
  <c r="AI926" i="2" s="1"/>
  <c r="AE894" i="2"/>
  <c r="AJ894" i="2" s="1"/>
  <c r="AA737" i="2"/>
  <c r="AA457" i="2"/>
  <c r="AE432" i="2"/>
  <c r="AO432" i="2" s="1"/>
  <c r="AE416" i="2"/>
  <c r="AO416" i="2" s="1"/>
  <c r="AE16" i="2"/>
  <c r="AI16" i="2" s="1"/>
  <c r="AJ2888" i="2"/>
  <c r="AI2995" i="2"/>
  <c r="AK2983" i="2"/>
  <c r="AL2983" i="2" s="1"/>
  <c r="AH2983" i="2"/>
  <c r="AC2983" i="2" s="1"/>
  <c r="AK2992" i="2"/>
  <c r="AL2992" i="2" s="1"/>
  <c r="AJ3057" i="2"/>
  <c r="AK2865" i="2"/>
  <c r="AL2865" i="2" s="1"/>
  <c r="AE1056" i="2"/>
  <c r="AE1024" i="2"/>
  <c r="AH1024" i="2" s="1"/>
  <c r="AC1024" i="2" s="1"/>
  <c r="AE992" i="2"/>
  <c r="AE944" i="2"/>
  <c r="AE896" i="2"/>
  <c r="AO896" i="2" s="1"/>
  <c r="AE880" i="2"/>
  <c r="AO880" i="2" s="1"/>
  <c r="AJ2892" i="2"/>
  <c r="AK3043" i="2"/>
  <c r="AL3043" i="2" s="1"/>
  <c r="AK2990" i="2"/>
  <c r="AL2990" i="2" s="1"/>
  <c r="AK2903" i="2"/>
  <c r="AL2903" i="2" s="1"/>
  <c r="AK2875" i="2"/>
  <c r="AL2875" i="2" s="1"/>
  <c r="AE2670" i="2"/>
  <c r="AJ2670" i="2" s="1"/>
  <c r="AA1674" i="2"/>
  <c r="AE366" i="2"/>
  <c r="AH366" i="2" s="1"/>
  <c r="AC366" i="2" s="1"/>
  <c r="AJ2865" i="2"/>
  <c r="AH2961" i="2"/>
  <c r="AC2961" i="2" s="1"/>
  <c r="AE2208" i="2"/>
  <c r="AH2208" i="2" s="1"/>
  <c r="AC2208" i="2" s="1"/>
  <c r="AK2892" i="2"/>
  <c r="AL2892" i="2" s="1"/>
  <c r="AJ3043" i="2"/>
  <c r="AE2142" i="2"/>
  <c r="AI2856" i="2"/>
  <c r="AK2995" i="2"/>
  <c r="AL2995" i="2" s="1"/>
  <c r="AJ2961" i="2"/>
  <c r="AJ2908" i="2"/>
  <c r="AK3003" i="2"/>
  <c r="AL3003" i="2" s="1"/>
  <c r="AJ3019" i="2"/>
  <c r="AE734" i="2"/>
  <c r="AO734" i="2" s="1"/>
  <c r="AA370" i="2"/>
  <c r="AH2906" i="2"/>
  <c r="AC2906" i="2" s="1"/>
  <c r="AK2962" i="2"/>
  <c r="AL2962" i="2" s="1"/>
  <c r="AK2893" i="2"/>
  <c r="AL2893" i="2" s="1"/>
  <c r="AI2916" i="2"/>
  <c r="AI3019" i="2"/>
  <c r="AA918" i="2"/>
  <c r="AE784" i="2"/>
  <c r="AO784" i="2" s="1"/>
  <c r="AE590" i="2"/>
  <c r="AE318" i="2"/>
  <c r="AK2910" i="2"/>
  <c r="AL2910" i="2" s="1"/>
  <c r="AH3043" i="2"/>
  <c r="AC3043" i="2" s="1"/>
  <c r="AA2035" i="2"/>
  <c r="AA1682" i="2"/>
  <c r="AE736" i="2"/>
  <c r="AH736" i="2" s="1"/>
  <c r="AC736" i="2" s="1"/>
  <c r="AA1748" i="2"/>
  <c r="AA1666" i="2"/>
  <c r="AE542" i="2"/>
  <c r="AH542" i="2" s="1"/>
  <c r="AC542" i="2" s="1"/>
  <c r="AE288" i="2"/>
  <c r="AE158" i="2"/>
  <c r="AH2891" i="2"/>
  <c r="AC2891" i="2" s="1"/>
  <c r="AH2892" i="2"/>
  <c r="AC2892" i="2" s="1"/>
  <c r="AE2526" i="2"/>
  <c r="AE2510" i="2"/>
  <c r="AA2348" i="2"/>
  <c r="AA804" i="2"/>
  <c r="AA526" i="2"/>
  <c r="AE240" i="2"/>
  <c r="AI240" i="2" s="1"/>
  <c r="AE126" i="2"/>
  <c r="AO126" i="2" s="1"/>
  <c r="AE110" i="2"/>
  <c r="AJ2962" i="2"/>
  <c r="AK2906" i="2"/>
  <c r="AL2906" i="2" s="1"/>
  <c r="AJ3003" i="2"/>
  <c r="AJ3052" i="2"/>
  <c r="AK3035" i="2"/>
  <c r="AL3035" i="2" s="1"/>
  <c r="AE2446" i="2"/>
  <c r="AH2446" i="2" s="1"/>
  <c r="AE544" i="2"/>
  <c r="AO544" i="2" s="1"/>
  <c r="AE528" i="2"/>
  <c r="AO528" i="2" s="1"/>
  <c r="AE160" i="2"/>
  <c r="AI160" i="2" s="1"/>
  <c r="AE78" i="2"/>
  <c r="AE596" i="2"/>
  <c r="AI2854" i="2"/>
  <c r="AK2888" i="2"/>
  <c r="AL2888" i="2" s="1"/>
  <c r="AE2512" i="2"/>
  <c r="AI2512" i="2" s="1"/>
  <c r="AE112" i="2"/>
  <c r="AJ112" i="2" s="1"/>
  <c r="AE62" i="2"/>
  <c r="AJ62" i="2" s="1"/>
  <c r="AH2854" i="2"/>
  <c r="AC2854" i="2" s="1"/>
  <c r="AH2910" i="2"/>
  <c r="AC2910" i="2" s="1"/>
  <c r="AK2891" i="2"/>
  <c r="AL2891" i="2" s="1"/>
  <c r="AJ2906" i="2"/>
  <c r="AE2334" i="2"/>
  <c r="AE1262" i="2"/>
  <c r="AO1262" i="2" s="1"/>
  <c r="AJ2891" i="2"/>
  <c r="AK3057" i="2"/>
  <c r="AL3057" i="2" s="1"/>
  <c r="AE2464" i="2"/>
  <c r="AO2464" i="2" s="1"/>
  <c r="AE2430" i="2"/>
  <c r="AA2077" i="2"/>
  <c r="AE1312" i="2"/>
  <c r="AE1182" i="2"/>
  <c r="AA439" i="2"/>
  <c r="AK2860" i="2"/>
  <c r="AL2860" i="2" s="1"/>
  <c r="AE2228" i="2"/>
  <c r="AA1963" i="2"/>
  <c r="AA1843" i="2"/>
  <c r="AA125" i="2"/>
  <c r="AE1555" i="2"/>
  <c r="AH1555" i="2" s="1"/>
  <c r="AC1555" i="2" s="1"/>
  <c r="AH2850" i="2"/>
  <c r="AC2850" i="2" s="1"/>
  <c r="AJ2909" i="2"/>
  <c r="AI3003" i="2"/>
  <c r="AA254" i="2"/>
  <c r="AA143" i="2"/>
  <c r="AK2853" i="2"/>
  <c r="AL2853" i="2" s="1"/>
  <c r="AH2866" i="2"/>
  <c r="AC2866" i="2" s="1"/>
  <c r="AH2909" i="2"/>
  <c r="AC2909" i="2" s="1"/>
  <c r="AK2909" i="2"/>
  <c r="AL2909" i="2" s="1"/>
  <c r="AA1298" i="2"/>
  <c r="AA616" i="2"/>
  <c r="AJ2993" i="2"/>
  <c r="AA1234" i="2"/>
  <c r="AJ2860" i="2"/>
  <c r="AK2908" i="2"/>
  <c r="AL2908" i="2" s="1"/>
  <c r="AH2993" i="2"/>
  <c r="AC2993" i="2" s="1"/>
  <c r="AI2993" i="2"/>
  <c r="AK2925" i="2"/>
  <c r="AL2925" i="2" s="1"/>
  <c r="AE1556" i="2"/>
  <c r="AH1556" i="2" s="1"/>
  <c r="AC1556" i="2" s="1"/>
  <c r="AE1428" i="2"/>
  <c r="AH1428" i="2" s="1"/>
  <c r="AC1428" i="2" s="1"/>
  <c r="AE452" i="2"/>
  <c r="AJ452" i="2" s="1"/>
  <c r="AI2853" i="2"/>
  <c r="AH2955" i="2"/>
  <c r="AC2955" i="2" s="1"/>
  <c r="AH2996" i="2"/>
  <c r="AC2996" i="2" s="1"/>
  <c r="AJ2925" i="2"/>
  <c r="AA2736" i="2"/>
  <c r="AA2216" i="2"/>
  <c r="AA1951" i="2"/>
  <c r="AA1867" i="2"/>
  <c r="AH2853" i="2"/>
  <c r="AC2853" i="2" s="1"/>
  <c r="AK2916" i="2"/>
  <c r="AL2916" i="2" s="1"/>
  <c r="AH2979" i="2"/>
  <c r="AC2979" i="2" s="1"/>
  <c r="AJ2979" i="2"/>
  <c r="AI2925" i="2"/>
  <c r="AH3018" i="2"/>
  <c r="AC3018" i="2" s="1"/>
  <c r="AC2865" i="2"/>
  <c r="AK2881" i="2"/>
  <c r="AL2881" i="2" s="1"/>
  <c r="AA2288" i="2"/>
  <c r="AA1935" i="2"/>
  <c r="AA1690" i="2"/>
  <c r="AA842" i="2"/>
  <c r="AA11" i="2"/>
  <c r="AI2978" i="2"/>
  <c r="AA1577" i="2"/>
  <c r="AA199" i="2"/>
  <c r="AA1792" i="2"/>
  <c r="AA1443" i="2"/>
  <c r="AA366" i="2"/>
  <c r="AJ2854" i="2"/>
  <c r="AA2355" i="2"/>
  <c r="AA2145" i="2"/>
  <c r="AA2073" i="2"/>
  <c r="AE1096" i="2"/>
  <c r="AE996" i="2"/>
  <c r="AE599" i="2"/>
  <c r="AI599" i="2" s="1"/>
  <c r="AA1608" i="2"/>
  <c r="AE38" i="2"/>
  <c r="AH38" i="2" s="1"/>
  <c r="AJ2850" i="2"/>
  <c r="AJ2959" i="2"/>
  <c r="AK2951" i="2"/>
  <c r="AL2951" i="2" s="1"/>
  <c r="AA2577" i="2"/>
  <c r="AA2801" i="2"/>
  <c r="AA2384" i="2"/>
  <c r="AA2359" i="2"/>
  <c r="AA2300" i="2"/>
  <c r="AN2282" i="2"/>
  <c r="AA2237" i="2"/>
  <c r="AE2068" i="2"/>
  <c r="AH2068" i="2" s="1"/>
  <c r="AC2068" i="2" s="1"/>
  <c r="AA2052" i="2"/>
  <c r="AA2043" i="2"/>
  <c r="AA850" i="2"/>
  <c r="AA189" i="2"/>
  <c r="AH2951" i="2"/>
  <c r="AC2951" i="2" s="1"/>
  <c r="AI2992" i="2"/>
  <c r="AI2996" i="2"/>
  <c r="AK3011" i="2"/>
  <c r="AL3011" i="2" s="1"/>
  <c r="AE2038" i="2"/>
  <c r="AH2038" i="2" s="1"/>
  <c r="AC2038" i="2" s="1"/>
  <c r="AE1686" i="2"/>
  <c r="AE982" i="2"/>
  <c r="AH982" i="2" s="1"/>
  <c r="AC982" i="2" s="1"/>
  <c r="AE166" i="2"/>
  <c r="AI2981" i="2"/>
  <c r="AI2915" i="2"/>
  <c r="AH3004" i="2"/>
  <c r="AC3004" i="2" s="1"/>
  <c r="AA2562" i="2"/>
  <c r="AA2777" i="2"/>
  <c r="AA2336" i="2"/>
  <c r="AA2184" i="2"/>
  <c r="AA2041" i="2"/>
  <c r="AA1764" i="2"/>
  <c r="AA812" i="2"/>
  <c r="AA456" i="2"/>
  <c r="AE244" i="2"/>
  <c r="AJ244" i="2" s="1"/>
  <c r="AE2453" i="2"/>
  <c r="AO2453" i="2" s="1"/>
  <c r="AE2389" i="2"/>
  <c r="AO2389" i="2" s="1"/>
  <c r="AE2229" i="2"/>
  <c r="AH2229" i="2" s="1"/>
  <c r="AC2229" i="2" s="1"/>
  <c r="AE1637" i="2"/>
  <c r="AE1557" i="2"/>
  <c r="AI1557" i="2" s="1"/>
  <c r="AE773" i="2"/>
  <c r="AH773" i="2" s="1"/>
  <c r="AC773" i="2" s="1"/>
  <c r="AE405" i="2"/>
  <c r="AH405" i="2" s="1"/>
  <c r="AC405" i="2" s="1"/>
  <c r="AK2938" i="2"/>
  <c r="AL2938" i="2" s="1"/>
  <c r="AH2982" i="2"/>
  <c r="AC2982" i="2" s="1"/>
  <c r="AI2910" i="2"/>
  <c r="AE2580" i="2"/>
  <c r="AO2580" i="2" s="1"/>
  <c r="AE2388" i="2"/>
  <c r="AJ2388" i="2" s="1"/>
  <c r="AA2528" i="2"/>
  <c r="AA1594" i="2"/>
  <c r="AA1506" i="2"/>
  <c r="AE979" i="2"/>
  <c r="AO979" i="2" s="1"/>
  <c r="AE787" i="2"/>
  <c r="AO787" i="2" s="1"/>
  <c r="AA2720" i="2"/>
  <c r="AN2145" i="2"/>
  <c r="AN918" i="2"/>
  <c r="AA149" i="2"/>
  <c r="AH2933" i="2"/>
  <c r="AC2933" i="2" s="1"/>
  <c r="AJ2933" i="2"/>
  <c r="AK2887" i="2"/>
  <c r="AL2887" i="2" s="1"/>
  <c r="AI2982" i="2"/>
  <c r="AJ3007" i="2"/>
  <c r="AI3020" i="2"/>
  <c r="AA3012" i="2"/>
  <c r="AK3012" i="2" s="1"/>
  <c r="AL3012" i="2" s="1"/>
  <c r="AI3056" i="2"/>
  <c r="AA2222" i="2"/>
  <c r="AA2475" i="2"/>
  <c r="AA2275" i="2"/>
  <c r="AA1750" i="2"/>
  <c r="AA876" i="2"/>
  <c r="AA856" i="2"/>
  <c r="AA588" i="2"/>
  <c r="AA579" i="2"/>
  <c r="AA505" i="2"/>
  <c r="AA386" i="2"/>
  <c r="AA364" i="2"/>
  <c r="AA263" i="2"/>
  <c r="AE228" i="2"/>
  <c r="AI228" i="2" s="1"/>
  <c r="AE945" i="2"/>
  <c r="AI945" i="2" s="1"/>
  <c r="AE369" i="2"/>
  <c r="AO369" i="2" s="1"/>
  <c r="AE289" i="2"/>
  <c r="AJ2953" i="2"/>
  <c r="AI2887" i="2"/>
  <c r="AK2955" i="2"/>
  <c r="AL2955" i="2" s="1"/>
  <c r="AH2962" i="2"/>
  <c r="AC2962" i="2" s="1"/>
  <c r="AI3007" i="2"/>
  <c r="AA2783" i="2"/>
  <c r="AA2038" i="2"/>
  <c r="AA1779" i="2"/>
  <c r="AA1384" i="2"/>
  <c r="AA691" i="2"/>
  <c r="AA617" i="2"/>
  <c r="AE388" i="2"/>
  <c r="AO388" i="2" s="1"/>
  <c r="AE1296" i="2"/>
  <c r="AJ1296" i="2" s="1"/>
  <c r="AE688" i="2"/>
  <c r="AO688" i="2" s="1"/>
  <c r="AE192" i="2"/>
  <c r="AO192" i="2" s="1"/>
  <c r="AI2953" i="2"/>
  <c r="AK2997" i="2"/>
  <c r="AL2997" i="2" s="1"/>
  <c r="AI2865" i="2"/>
  <c r="AJ3044" i="2"/>
  <c r="AI3029" i="2"/>
  <c r="AK3056" i="2"/>
  <c r="AL3056" i="2" s="1"/>
  <c r="AH3056" i="2"/>
  <c r="AC3056" i="2" s="1"/>
  <c r="AA2819" i="2"/>
  <c r="AA2735" i="2"/>
  <c r="AN1792" i="2"/>
  <c r="AN1711" i="2"/>
  <c r="AA344" i="2"/>
  <c r="AA223" i="2"/>
  <c r="AA133" i="2"/>
  <c r="AE1263" i="2"/>
  <c r="AE879" i="2"/>
  <c r="AI879" i="2" s="1"/>
  <c r="AE687" i="2"/>
  <c r="AE415" i="2"/>
  <c r="AO415" i="2" s="1"/>
  <c r="AJ2997" i="2"/>
  <c r="AJ3004" i="2"/>
  <c r="AJ3048" i="2"/>
  <c r="AA2060" i="2"/>
  <c r="AA2058" i="2"/>
  <c r="AA1691" i="2"/>
  <c r="AA1667" i="2"/>
  <c r="AA1111" i="2"/>
  <c r="AA319" i="2"/>
  <c r="AE958" i="2"/>
  <c r="AE846" i="2"/>
  <c r="AJ846" i="2" s="1"/>
  <c r="AK2991" i="2"/>
  <c r="AL2991" i="2" s="1"/>
  <c r="AI2997" i="2"/>
  <c r="AK2933" i="2"/>
  <c r="AL2933" i="2" s="1"/>
  <c r="AI3010" i="2"/>
  <c r="AI3004" i="2"/>
  <c r="AH3048" i="2"/>
  <c r="AC3048" i="2" s="1"/>
  <c r="AA2621" i="2"/>
  <c r="AA2578" i="2"/>
  <c r="AA2463" i="2"/>
  <c r="AA2436" i="2"/>
  <c r="AA2319" i="2"/>
  <c r="AA2033" i="2"/>
  <c r="AA2006" i="2"/>
  <c r="AA1584" i="2"/>
  <c r="AA1246" i="2"/>
  <c r="AA482" i="2"/>
  <c r="AA330" i="2"/>
  <c r="AA216" i="2"/>
  <c r="AA94" i="2"/>
  <c r="AE2141" i="2"/>
  <c r="AJ2141" i="2" s="1"/>
  <c r="AH2840" i="2"/>
  <c r="AC2840" i="2" s="1"/>
  <c r="AH2885" i="2"/>
  <c r="AC2885" i="2" s="1"/>
  <c r="AI2943" i="2"/>
  <c r="AK2953" i="2"/>
  <c r="AL2953" i="2" s="1"/>
  <c r="AI3042" i="2"/>
  <c r="AE196" i="2"/>
  <c r="AE2780" i="2"/>
  <c r="AK2998" i="2"/>
  <c r="AL2998" i="2" s="1"/>
  <c r="AH2998" i="2"/>
  <c r="AC2998" i="2" s="1"/>
  <c r="AH3044" i="2"/>
  <c r="AC3044" i="2" s="1"/>
  <c r="AA1756" i="2"/>
  <c r="AA1561" i="2"/>
  <c r="AA1370" i="2"/>
  <c r="AA1203" i="2"/>
  <c r="AE180" i="2"/>
  <c r="AO180" i="2" s="1"/>
  <c r="AA6" i="2"/>
  <c r="AI2843" i="2"/>
  <c r="AI2998" i="2"/>
  <c r="AK2999" i="2"/>
  <c r="AL2999" i="2" s="1"/>
  <c r="AE148" i="2"/>
  <c r="AJ148" i="2" s="1"/>
  <c r="AA114" i="2"/>
  <c r="AE1177" i="2"/>
  <c r="AH2843" i="2"/>
  <c r="AC2843" i="2" s="1"/>
  <c r="AH2929" i="2"/>
  <c r="AC2929" i="2" s="1"/>
  <c r="AJ2999" i="2"/>
  <c r="AK2929" i="2"/>
  <c r="AL2929" i="2" s="1"/>
  <c r="AA2818" i="2"/>
  <c r="AA2784" i="2"/>
  <c r="AA2618" i="2"/>
  <c r="AA2503" i="2"/>
  <c r="AA2037" i="2"/>
  <c r="AA1475" i="2"/>
  <c r="AA1322" i="2"/>
  <c r="AA1180" i="2"/>
  <c r="AE436" i="2"/>
  <c r="AH436" i="2" s="1"/>
  <c r="AC436" i="2" s="1"/>
  <c r="AA73" i="2"/>
  <c r="AE2664" i="2"/>
  <c r="AE1752" i="2"/>
  <c r="AJ1752" i="2" s="1"/>
  <c r="AE952" i="2"/>
  <c r="AE584" i="2"/>
  <c r="AK2843" i="2"/>
  <c r="AL2843" i="2" s="1"/>
  <c r="AK2982" i="2"/>
  <c r="AL2982" i="2" s="1"/>
  <c r="AI2999" i="2"/>
  <c r="AJ2929" i="2"/>
  <c r="AA2514" i="2"/>
  <c r="AA2318" i="2"/>
  <c r="AA2249" i="2"/>
  <c r="AA1949" i="2"/>
  <c r="AA1942" i="2"/>
  <c r="AA1807" i="2"/>
  <c r="AA1744" i="2"/>
  <c r="AA1495" i="2"/>
  <c r="AA1263" i="2"/>
  <c r="AA890" i="2"/>
  <c r="AA823" i="2"/>
  <c r="AA670" i="2"/>
  <c r="AA91" i="2"/>
  <c r="AA64" i="2"/>
  <c r="AA39" i="2"/>
  <c r="AE2231" i="2"/>
  <c r="AE1959" i="2"/>
  <c r="AH1959" i="2" s="1"/>
  <c r="AE1943" i="2"/>
  <c r="AE1447" i="2"/>
  <c r="AE1383" i="2"/>
  <c r="AI1383" i="2" s="1"/>
  <c r="AE1175" i="2"/>
  <c r="AH1175" i="2" s="1"/>
  <c r="AC1175" i="2" s="1"/>
  <c r="AE663" i="2"/>
  <c r="AJ663" i="2" s="1"/>
  <c r="AJ2981" i="2"/>
  <c r="AH3039" i="2"/>
  <c r="AC3039" i="2" s="1"/>
  <c r="AK3039" i="2"/>
  <c r="AL3039" i="2" s="1"/>
  <c r="AA2711" i="2"/>
  <c r="AN2336" i="2"/>
  <c r="AA2097" i="2"/>
  <c r="AA2065" i="2"/>
  <c r="AA1811" i="2"/>
  <c r="AA1545" i="2"/>
  <c r="AA1446" i="2"/>
  <c r="AA1229" i="2"/>
  <c r="AA1207" i="2"/>
  <c r="AE2058" i="2"/>
  <c r="AE1754" i="2"/>
  <c r="AO1754" i="2" s="1"/>
  <c r="AE1690" i="2"/>
  <c r="AE1594" i="2"/>
  <c r="AA2722" i="2"/>
  <c r="AA2392" i="2"/>
  <c r="AA1316" i="2"/>
  <c r="AA1015" i="2"/>
  <c r="AA615" i="2"/>
  <c r="AE1945" i="2"/>
  <c r="AH1945" i="2" s="1"/>
  <c r="AE1833" i="2"/>
  <c r="AO1833" i="2" s="1"/>
  <c r="AE1449" i="2"/>
  <c r="AE1385" i="2"/>
  <c r="AH1385" i="2" s="1"/>
  <c r="AC1385" i="2" s="1"/>
  <c r="AA2383" i="2"/>
  <c r="AE2581" i="2"/>
  <c r="AN788" i="2"/>
  <c r="AE2788" i="2"/>
  <c r="AH2788" i="2" s="1"/>
  <c r="AE1636" i="2"/>
  <c r="AO1636" i="2" s="1"/>
  <c r="AJ2912" i="2"/>
  <c r="AH2912" i="2"/>
  <c r="AC2912" i="2" s="1"/>
  <c r="AN1171" i="2"/>
  <c r="AA1171" i="2"/>
  <c r="AE853" i="2"/>
  <c r="AH853" i="2" s="1"/>
  <c r="AC853" i="2" s="1"/>
  <c r="AA1946" i="2"/>
  <c r="AA1917" i="2"/>
  <c r="AA1347" i="2"/>
  <c r="AE2787" i="2"/>
  <c r="AE2387" i="2"/>
  <c r="AE1971" i="2"/>
  <c r="AE1427" i="2"/>
  <c r="AE1267" i="2"/>
  <c r="AH1267" i="2" s="1"/>
  <c r="AC1267" i="2" s="1"/>
  <c r="AE403" i="2"/>
  <c r="AJ403" i="2" s="1"/>
  <c r="AI2931" i="2"/>
  <c r="AJ2931" i="2"/>
  <c r="AK2931" i="2"/>
  <c r="AL2931" i="2" s="1"/>
  <c r="AA66" i="2"/>
  <c r="AI3047" i="2"/>
  <c r="AJ3047" i="2"/>
  <c r="AH3047" i="2"/>
  <c r="AC3047" i="2" s="1"/>
  <c r="AK3047" i="2"/>
  <c r="AL3047" i="2" s="1"/>
  <c r="AA1542" i="2"/>
  <c r="AN2618" i="2"/>
  <c r="AA2020" i="2"/>
  <c r="AA1850" i="2"/>
  <c r="AA1522" i="2"/>
  <c r="AA1367" i="2"/>
  <c r="AA1116" i="2"/>
  <c r="AA518" i="2"/>
  <c r="AE2786" i="2"/>
  <c r="AE2706" i="2"/>
  <c r="AE2386" i="2"/>
  <c r="AO2386" i="2" s="1"/>
  <c r="AE2066" i="2"/>
  <c r="AO2066" i="2" s="1"/>
  <c r="AE1970" i="2"/>
  <c r="AO1970" i="2" s="1"/>
  <c r="AE1842" i="2"/>
  <c r="AO1842" i="2" s="1"/>
  <c r="AE1298" i="2"/>
  <c r="AO1298" i="2" s="1"/>
  <c r="AE1942" i="2"/>
  <c r="AI1942" i="2" s="1"/>
  <c r="AA1980" i="2"/>
  <c r="AN888" i="2"/>
  <c r="AA2655" i="2"/>
  <c r="AA2625" i="2"/>
  <c r="AA2569" i="2"/>
  <c r="AA2326" i="2"/>
  <c r="AA2098" i="2"/>
  <c r="AA1863" i="2"/>
  <c r="AA1823" i="2"/>
  <c r="AA1814" i="2"/>
  <c r="AA1719" i="2"/>
  <c r="AA1557" i="2"/>
  <c r="AA1447" i="2"/>
  <c r="AA1416" i="2"/>
  <c r="AA1407" i="2"/>
  <c r="AA1342" i="2"/>
  <c r="AA810" i="2"/>
  <c r="AE2801" i="2"/>
  <c r="AO2801" i="2" s="1"/>
  <c r="AE1297" i="2"/>
  <c r="AH1297" i="2" s="1"/>
  <c r="AC1297" i="2" s="1"/>
  <c r="AA1815" i="2"/>
  <c r="AE1751" i="2"/>
  <c r="AA1486" i="2"/>
  <c r="AA1212" i="2"/>
  <c r="AE2608" i="2"/>
  <c r="AE2384" i="2"/>
  <c r="AE2144" i="2"/>
  <c r="AH2144" i="2" s="1"/>
  <c r="AC2144" i="2" s="1"/>
  <c r="AE1968" i="2"/>
  <c r="AN1074" i="2"/>
  <c r="AA1487" i="2"/>
  <c r="AA2699" i="2"/>
  <c r="AA1664" i="2"/>
  <c r="AA836" i="2"/>
  <c r="AN836" i="2"/>
  <c r="AE2799" i="2"/>
  <c r="AJ2799" i="2" s="1"/>
  <c r="AE2607" i="2"/>
  <c r="AO2607" i="2" s="1"/>
  <c r="AE2511" i="2"/>
  <c r="AE2447" i="2"/>
  <c r="AA2125" i="2"/>
  <c r="AA2346" i="2"/>
  <c r="AA2310" i="2"/>
  <c r="AA2059" i="2"/>
  <c r="AA2050" i="2"/>
  <c r="AA2039" i="2"/>
  <c r="AA1745" i="2"/>
  <c r="AA1172" i="2"/>
  <c r="AA1147" i="2"/>
  <c r="AE2798" i="2"/>
  <c r="AE2606" i="2"/>
  <c r="AE2542" i="2"/>
  <c r="AJ2542" i="2" s="1"/>
  <c r="AE2414" i="2"/>
  <c r="AO2414" i="2" s="1"/>
  <c r="AE1886" i="2"/>
  <c r="AO1886" i="2" s="1"/>
  <c r="AE414" i="2"/>
  <c r="AJ414" i="2" s="1"/>
  <c r="AI2912" i="2"/>
  <c r="AI3013" i="2"/>
  <c r="AH3013" i="2"/>
  <c r="AC3013" i="2" s="1"/>
  <c r="AK3013" i="2"/>
  <c r="AL3013" i="2" s="1"/>
  <c r="AA2023" i="2"/>
  <c r="AA1108" i="2"/>
  <c r="AA2601" i="2"/>
  <c r="AI2852" i="2"/>
  <c r="AH2852" i="2"/>
  <c r="AC2852" i="2" s="1"/>
  <c r="AJ2852" i="2"/>
  <c r="AK2852" i="2"/>
  <c r="AL2852" i="2" s="1"/>
  <c r="AN2711" i="2"/>
  <c r="AN2065" i="2"/>
  <c r="AA553" i="2"/>
  <c r="AE2829" i="2"/>
  <c r="AE2701" i="2"/>
  <c r="AE2621" i="2"/>
  <c r="AE2605" i="2"/>
  <c r="AH2605" i="2" s="1"/>
  <c r="AC2605" i="2" s="1"/>
  <c r="AE2573" i="2"/>
  <c r="AE2333" i="2"/>
  <c r="AO2333" i="2" s="1"/>
  <c r="AE1661" i="2"/>
  <c r="AJ1661" i="2" s="1"/>
  <c r="AN884" i="2"/>
  <c r="AA884" i="2"/>
  <c r="AA2270" i="2"/>
  <c r="AA2142" i="2"/>
  <c r="AA2010" i="2"/>
  <c r="AA1236" i="2"/>
  <c r="AE2684" i="2"/>
  <c r="AJ2684" i="2" s="1"/>
  <c r="AE2668" i="2"/>
  <c r="AE2604" i="2"/>
  <c r="AE2588" i="2"/>
  <c r="AE2492" i="2"/>
  <c r="AE2412" i="2"/>
  <c r="AE2396" i="2"/>
  <c r="AE2300" i="2"/>
  <c r="AH2300" i="2" s="1"/>
  <c r="AC2300" i="2" s="1"/>
  <c r="AE2060" i="2"/>
  <c r="AO2060" i="2" s="1"/>
  <c r="AE1868" i="2"/>
  <c r="AE1804" i="2"/>
  <c r="AE1660" i="2"/>
  <c r="AI1660" i="2" s="1"/>
  <c r="AE1644" i="2"/>
  <c r="AE1580" i="2"/>
  <c r="AI1580" i="2" s="1"/>
  <c r="AE1484" i="2"/>
  <c r="AO1484" i="2" s="1"/>
  <c r="AI2967" i="2"/>
  <c r="AH2967" i="2"/>
  <c r="AC2967" i="2" s="1"/>
  <c r="AJ2967" i="2"/>
  <c r="AK2967" i="2"/>
  <c r="AL2967" i="2" s="1"/>
  <c r="AA2794" i="2"/>
  <c r="AA2667" i="2"/>
  <c r="AA2658" i="2"/>
  <c r="AA2656" i="2"/>
  <c r="AA2553" i="2"/>
  <c r="AA2390" i="2"/>
  <c r="AA2372" i="2"/>
  <c r="AA2350" i="2"/>
  <c r="AA1907" i="2"/>
  <c r="AE2827" i="2"/>
  <c r="AE2811" i="2"/>
  <c r="AI2811" i="2" s="1"/>
  <c r="AE2795" i="2"/>
  <c r="AJ2795" i="2" s="1"/>
  <c r="AE2779" i="2"/>
  <c r="AI2779" i="2" s="1"/>
  <c r="AE2763" i="2"/>
  <c r="AE2747" i="2"/>
  <c r="AE2731" i="2"/>
  <c r="AE2715" i="2"/>
  <c r="AE2699" i="2"/>
  <c r="AO2699" i="2" s="1"/>
  <c r="AE2683" i="2"/>
  <c r="AE2667" i="2"/>
  <c r="AO2667" i="2" s="1"/>
  <c r="AE2651" i="2"/>
  <c r="AH2651" i="2" s="1"/>
  <c r="AC2651" i="2" s="1"/>
  <c r="AE2635" i="2"/>
  <c r="AE2619" i="2"/>
  <c r="AH2619" i="2" s="1"/>
  <c r="AC2619" i="2" s="1"/>
  <c r="AE2603" i="2"/>
  <c r="AE2587" i="2"/>
  <c r="AE2571" i="2"/>
  <c r="AE2555" i="2"/>
  <c r="AI2555" i="2" s="1"/>
  <c r="AE2523" i="2"/>
  <c r="AJ2523" i="2" s="1"/>
  <c r="AE2507" i="2"/>
  <c r="AE2491" i="2"/>
  <c r="AE2475" i="2"/>
  <c r="AO2475" i="2" s="1"/>
  <c r="AE2459" i="2"/>
  <c r="AI2459" i="2" s="1"/>
  <c r="AE2443" i="2"/>
  <c r="AO2443" i="2" s="1"/>
  <c r="AE2427" i="2"/>
  <c r="AE2411" i="2"/>
  <c r="AH2411" i="2" s="1"/>
  <c r="AC2411" i="2" s="1"/>
  <c r="AE2395" i="2"/>
  <c r="AE2379" i="2"/>
  <c r="AE2363" i="2"/>
  <c r="AE2315" i="2"/>
  <c r="AE2251" i="2"/>
  <c r="AE2059" i="2"/>
  <c r="AE1867" i="2"/>
  <c r="AJ1867" i="2" s="1"/>
  <c r="AE1803" i="2"/>
  <c r="AH1803" i="2" s="1"/>
  <c r="AC1803" i="2" s="1"/>
  <c r="AE1787" i="2"/>
  <c r="AH1787" i="2" s="1"/>
  <c r="AC1787" i="2" s="1"/>
  <c r="AE1755" i="2"/>
  <c r="AJ1755" i="2" s="1"/>
  <c r="AE1659" i="2"/>
  <c r="AO1659" i="2" s="1"/>
  <c r="AE1483" i="2"/>
  <c r="AE1355" i="2"/>
  <c r="AO1355" i="2" s="1"/>
  <c r="AE1307" i="2"/>
  <c r="AO1307" i="2" s="1"/>
  <c r="AE843" i="2"/>
  <c r="AH843" i="2" s="1"/>
  <c r="AC843" i="2" s="1"/>
  <c r="AA24" i="2"/>
  <c r="AE2367" i="2"/>
  <c r="AK2980" i="2"/>
  <c r="AL2980" i="2" s="1"/>
  <c r="AK2948" i="2"/>
  <c r="AL2948" i="2" s="1"/>
  <c r="AA1134" i="2"/>
  <c r="AA935" i="2"/>
  <c r="AA667" i="2"/>
  <c r="AA580" i="2"/>
  <c r="AA556" i="2"/>
  <c r="AA483" i="2"/>
  <c r="AE2702" i="2"/>
  <c r="AE2622" i="2"/>
  <c r="AH2622" i="2" s="1"/>
  <c r="AC2622" i="2" s="1"/>
  <c r="AE2350" i="2"/>
  <c r="AE1806" i="2"/>
  <c r="AH1806" i="2" s="1"/>
  <c r="AC1806" i="2" s="1"/>
  <c r="AE1598" i="2"/>
  <c r="AE2810" i="2"/>
  <c r="AJ2810" i="2" s="1"/>
  <c r="AE2794" i="2"/>
  <c r="AE2778" i="2"/>
  <c r="AE2746" i="2"/>
  <c r="AE2730" i="2"/>
  <c r="AE2714" i="2"/>
  <c r="AE2698" i="2"/>
  <c r="AJ2698" i="2" s="1"/>
  <c r="AE2682" i="2"/>
  <c r="AJ2682" i="2" s="1"/>
  <c r="AE2666" i="2"/>
  <c r="AJ2666" i="2" s="1"/>
  <c r="AE2650" i="2"/>
  <c r="AE2634" i="2"/>
  <c r="AI2634" i="2" s="1"/>
  <c r="AE2618" i="2"/>
  <c r="AE2602" i="2"/>
  <c r="AH2602" i="2" s="1"/>
  <c r="AC2602" i="2" s="1"/>
  <c r="AE2586" i="2"/>
  <c r="AJ2586" i="2" s="1"/>
  <c r="AE2554" i="2"/>
  <c r="AO2554" i="2" s="1"/>
  <c r="AE2538" i="2"/>
  <c r="AE2522" i="2"/>
  <c r="AE2506" i="2"/>
  <c r="AH2506" i="2" s="1"/>
  <c r="AC2506" i="2" s="1"/>
  <c r="AE2474" i="2"/>
  <c r="AJ2474" i="2" s="1"/>
  <c r="AE2458" i="2"/>
  <c r="AO2458" i="2" s="1"/>
  <c r="AE2442" i="2"/>
  <c r="AI2442" i="2" s="1"/>
  <c r="AE2122" i="2"/>
  <c r="AE1802" i="2"/>
  <c r="AE1786" i="2"/>
  <c r="AE1658" i="2"/>
  <c r="AE1498" i="2"/>
  <c r="AI1498" i="2" s="1"/>
  <c r="AJ2990" i="2"/>
  <c r="AK2885" i="2"/>
  <c r="AL2885" i="2" s="1"/>
  <c r="AK3008" i="2"/>
  <c r="AL3008" i="2" s="1"/>
  <c r="AA451" i="2"/>
  <c r="AA400" i="2"/>
  <c r="AA353" i="2"/>
  <c r="AA179" i="2"/>
  <c r="AI2948" i="2"/>
  <c r="AJ3008" i="2"/>
  <c r="AA1314" i="2"/>
  <c r="AA1204" i="2"/>
  <c r="AA1140" i="2"/>
  <c r="AA1131" i="2"/>
  <c r="AA785" i="2"/>
  <c r="AA749" i="2"/>
  <c r="AA637" i="2"/>
  <c r="AN94" i="2"/>
  <c r="AA72" i="2"/>
  <c r="AE2712" i="2"/>
  <c r="AE2648" i="2"/>
  <c r="AE2568" i="2"/>
  <c r="AO2568" i="2" s="1"/>
  <c r="AE2520" i="2"/>
  <c r="AJ2520" i="2" s="1"/>
  <c r="AE2392" i="2"/>
  <c r="AE2296" i="2"/>
  <c r="AE2216" i="2"/>
  <c r="AE2200" i="2"/>
  <c r="AO2200" i="2" s="1"/>
  <c r="AE2168" i="2"/>
  <c r="AH2168" i="2" s="1"/>
  <c r="AE2152" i="2"/>
  <c r="AH2152" i="2" s="1"/>
  <c r="AE2104" i="2"/>
  <c r="AO2104" i="2" s="1"/>
  <c r="AE2088" i="2"/>
  <c r="AE2040" i="2"/>
  <c r="AE840" i="2"/>
  <c r="AO840" i="2" s="1"/>
  <c r="AI3008" i="2"/>
  <c r="AA1206" i="2"/>
  <c r="AA1142" i="2"/>
  <c r="AA916" i="2"/>
  <c r="AA844" i="2"/>
  <c r="AA778" i="2"/>
  <c r="AA621" i="2"/>
  <c r="AA528" i="2"/>
  <c r="AA402" i="2"/>
  <c r="AE2615" i="2"/>
  <c r="AO2615" i="2" s="1"/>
  <c r="AE2599" i="2"/>
  <c r="AH2599" i="2" s="1"/>
  <c r="AC2599" i="2" s="1"/>
  <c r="AE2551" i="2"/>
  <c r="AE2423" i="2"/>
  <c r="AE2183" i="2"/>
  <c r="AE2151" i="2"/>
  <c r="AE2119" i="2"/>
  <c r="AI2119" i="2" s="1"/>
  <c r="AE2071" i="2"/>
  <c r="AJ2071" i="2" s="1"/>
  <c r="AE2023" i="2"/>
  <c r="AO2023" i="2" s="1"/>
  <c r="AE1863" i="2"/>
  <c r="AI1863" i="2" s="1"/>
  <c r="AE1559" i="2"/>
  <c r="AE1079" i="2"/>
  <c r="AE727" i="2"/>
  <c r="AJ727" i="2" s="1"/>
  <c r="AH2938" i="2"/>
  <c r="AC2938" i="2" s="1"/>
  <c r="AJ2948" i="2"/>
  <c r="AJ2980" i="2"/>
  <c r="AA541" i="2"/>
  <c r="AE2742" i="2"/>
  <c r="AO2742" i="2" s="1"/>
  <c r="AE2710" i="2"/>
  <c r="AO2710" i="2" s="1"/>
  <c r="AE2630" i="2"/>
  <c r="AE2566" i="2"/>
  <c r="AE2438" i="2"/>
  <c r="AE1622" i="2"/>
  <c r="AO1622" i="2" s="1"/>
  <c r="AE1270" i="2"/>
  <c r="AE1142" i="2"/>
  <c r="AE646" i="2"/>
  <c r="AH646" i="2" s="1"/>
  <c r="AE358" i="2"/>
  <c r="AI358" i="2" s="1"/>
  <c r="AE246" i="2"/>
  <c r="AI2980" i="2"/>
  <c r="AA820" i="2"/>
  <c r="AE2741" i="2"/>
  <c r="AH2741" i="2" s="1"/>
  <c r="AC2741" i="2" s="1"/>
  <c r="AE2709" i="2"/>
  <c r="AH2709" i="2" s="1"/>
  <c r="AC2709" i="2" s="1"/>
  <c r="AE2645" i="2"/>
  <c r="AH2645" i="2" s="1"/>
  <c r="AC2645" i="2" s="1"/>
  <c r="AE2549" i="2"/>
  <c r="AE2533" i="2"/>
  <c r="AH2533" i="2" s="1"/>
  <c r="AC2533" i="2" s="1"/>
  <c r="AE2485" i="2"/>
  <c r="AI2485" i="2" s="1"/>
  <c r="AE2421" i="2"/>
  <c r="AE2405" i="2"/>
  <c r="AO2405" i="2" s="1"/>
  <c r="AE2325" i="2"/>
  <c r="AE2277" i="2"/>
  <c r="AE2149" i="2"/>
  <c r="AE2053" i="2"/>
  <c r="AH2053" i="2" s="1"/>
  <c r="AC2053" i="2" s="1"/>
  <c r="AE2021" i="2"/>
  <c r="AE2005" i="2"/>
  <c r="AO2005" i="2" s="1"/>
  <c r="AE1957" i="2"/>
  <c r="AE1909" i="2"/>
  <c r="AH1909" i="2" s="1"/>
  <c r="AC1909" i="2" s="1"/>
  <c r="AE1861" i="2"/>
  <c r="AE1813" i="2"/>
  <c r="AE1749" i="2"/>
  <c r="AJ1749" i="2" s="1"/>
  <c r="AE1653" i="2"/>
  <c r="AO1653" i="2" s="1"/>
  <c r="AE1605" i="2"/>
  <c r="AH1605" i="2" s="1"/>
  <c r="AC1605" i="2" s="1"/>
  <c r="AE1525" i="2"/>
  <c r="AE1509" i="2"/>
  <c r="AH1509" i="2" s="1"/>
  <c r="AC1509" i="2" s="1"/>
  <c r="AE1429" i="2"/>
  <c r="AE1381" i="2"/>
  <c r="AO1381" i="2" s="1"/>
  <c r="AE1333" i="2"/>
  <c r="AE1301" i="2"/>
  <c r="AE1253" i="2"/>
  <c r="AO1253" i="2" s="1"/>
  <c r="AE1237" i="2"/>
  <c r="AO1237" i="2" s="1"/>
  <c r="AE1205" i="2"/>
  <c r="AJ1205" i="2" s="1"/>
  <c r="AE885" i="2"/>
  <c r="AH885" i="2" s="1"/>
  <c r="AK2905" i="2"/>
  <c r="AL2905" i="2" s="1"/>
  <c r="AH3051" i="2"/>
  <c r="AC3051" i="2" s="1"/>
  <c r="AA1327" i="2"/>
  <c r="AA1309" i="2"/>
  <c r="AA1073" i="2"/>
  <c r="AN876" i="2"/>
  <c r="AA207" i="2"/>
  <c r="AA38" i="2"/>
  <c r="AE2436" i="2"/>
  <c r="AI2436" i="2" s="1"/>
  <c r="AE2324" i="2"/>
  <c r="AH2324" i="2" s="1"/>
  <c r="AC2324" i="2" s="1"/>
  <c r="AE2292" i="2"/>
  <c r="AE2244" i="2"/>
  <c r="AE2164" i="2"/>
  <c r="AO2164" i="2" s="1"/>
  <c r="AE2132" i="2"/>
  <c r="AI2132" i="2" s="1"/>
  <c r="AE2100" i="2"/>
  <c r="AH2100" i="2" s="1"/>
  <c r="AC2100" i="2" s="1"/>
  <c r="AE2036" i="2"/>
  <c r="AE1988" i="2"/>
  <c r="AE1972" i="2"/>
  <c r="AO1972" i="2" s="1"/>
  <c r="AE1940" i="2"/>
  <c r="AE1892" i="2"/>
  <c r="AE1844" i="2"/>
  <c r="AJ1844" i="2" s="1"/>
  <c r="AE1828" i="2"/>
  <c r="AI1828" i="2" s="1"/>
  <c r="AE1780" i="2"/>
  <c r="AH1780" i="2" s="1"/>
  <c r="AC1780" i="2" s="1"/>
  <c r="AE1764" i="2"/>
  <c r="AH1764" i="2" s="1"/>
  <c r="AC1764" i="2" s="1"/>
  <c r="AE1716" i="2"/>
  <c r="AO1716" i="2" s="1"/>
  <c r="AE1620" i="2"/>
  <c r="AE1572" i="2"/>
  <c r="AO1572" i="2" s="1"/>
  <c r="AE1540" i="2"/>
  <c r="AO1540" i="2" s="1"/>
  <c r="AE1476" i="2"/>
  <c r="AE1444" i="2"/>
  <c r="AJ1444" i="2" s="1"/>
  <c r="AE1396" i="2"/>
  <c r="AE1364" i="2"/>
  <c r="AH1364" i="2" s="1"/>
  <c r="AC1364" i="2" s="1"/>
  <c r="AE1300" i="2"/>
  <c r="AJ1300" i="2" s="1"/>
  <c r="AE1268" i="2"/>
  <c r="AI1268" i="2" s="1"/>
  <c r="AE1220" i="2"/>
  <c r="AI1220" i="2" s="1"/>
  <c r="AE1188" i="2"/>
  <c r="AJ1188" i="2" s="1"/>
  <c r="AE1140" i="2"/>
  <c r="AO1140" i="2" s="1"/>
  <c r="AE1092" i="2"/>
  <c r="AH1092" i="2" s="1"/>
  <c r="AC1092" i="2" s="1"/>
  <c r="AE1028" i="2"/>
  <c r="AO1028" i="2" s="1"/>
  <c r="AE1012" i="2"/>
  <c r="AO1012" i="2" s="1"/>
  <c r="AE964" i="2"/>
  <c r="AE948" i="2"/>
  <c r="AO948" i="2" s="1"/>
  <c r="AE868" i="2"/>
  <c r="AH868" i="2" s="1"/>
  <c r="AC868" i="2" s="1"/>
  <c r="AE788" i="2"/>
  <c r="AI788" i="2" s="1"/>
  <c r="AE676" i="2"/>
  <c r="AO676" i="2" s="1"/>
  <c r="AE628" i="2"/>
  <c r="AO628" i="2" s="1"/>
  <c r="AE612" i="2"/>
  <c r="AE580" i="2"/>
  <c r="AI580" i="2" s="1"/>
  <c r="AE548" i="2"/>
  <c r="AH548" i="2" s="1"/>
  <c r="AC548" i="2" s="1"/>
  <c r="AE500" i="2"/>
  <c r="AO500" i="2" s="1"/>
  <c r="AE52" i="2"/>
  <c r="AH52" i="2" s="1"/>
  <c r="AC52" i="2" s="1"/>
  <c r="AI2938" i="2"/>
  <c r="AK3029" i="2"/>
  <c r="AL3029" i="2" s="1"/>
  <c r="AK3052" i="2"/>
  <c r="AL3052" i="2" s="1"/>
  <c r="AA891" i="2"/>
  <c r="AA889" i="2"/>
  <c r="AA703" i="2"/>
  <c r="AA519" i="2"/>
  <c r="AE2739" i="2"/>
  <c r="AE2675" i="2"/>
  <c r="AE2547" i="2"/>
  <c r="AH2547" i="2" s="1"/>
  <c r="AC2547" i="2" s="1"/>
  <c r="AE2531" i="2"/>
  <c r="AI2531" i="2" s="1"/>
  <c r="AE2483" i="2"/>
  <c r="AO2483" i="2" s="1"/>
  <c r="AE2451" i="2"/>
  <c r="AE2339" i="2"/>
  <c r="AE2323" i="2"/>
  <c r="AE2275" i="2"/>
  <c r="AE2259" i="2"/>
  <c r="AO2259" i="2" s="1"/>
  <c r="AE2179" i="2"/>
  <c r="AO2179" i="2" s="1"/>
  <c r="AE2147" i="2"/>
  <c r="AJ2147" i="2" s="1"/>
  <c r="AE2051" i="2"/>
  <c r="AE2019" i="2"/>
  <c r="AE2003" i="2"/>
  <c r="AO2003" i="2" s="1"/>
  <c r="AE1955" i="2"/>
  <c r="AO1955" i="2" s="1"/>
  <c r="AE1907" i="2"/>
  <c r="AO1907" i="2" s="1"/>
  <c r="AE1859" i="2"/>
  <c r="AO1859" i="2" s="1"/>
  <c r="AE1811" i="2"/>
  <c r="AO1811" i="2" s="1"/>
  <c r="AE1747" i="2"/>
  <c r="AE1651" i="2"/>
  <c r="AE1603" i="2"/>
  <c r="AH1603" i="2" s="1"/>
  <c r="AC1603" i="2" s="1"/>
  <c r="AE1507" i="2"/>
  <c r="AO1507" i="2" s="1"/>
  <c r="AE1459" i="2"/>
  <c r="AE1379" i="2"/>
  <c r="AI1379" i="2" s="1"/>
  <c r="AE1331" i="2"/>
  <c r="AE1299" i="2"/>
  <c r="AE1235" i="2"/>
  <c r="AE1203" i="2"/>
  <c r="AE1155" i="2"/>
  <c r="AH1155" i="2" s="1"/>
  <c r="AE1107" i="2"/>
  <c r="AH1107" i="2" s="1"/>
  <c r="AC1107" i="2" s="1"/>
  <c r="AE1059" i="2"/>
  <c r="AO1059" i="2" s="1"/>
  <c r="AE915" i="2"/>
  <c r="AO915" i="2" s="1"/>
  <c r="AE883" i="2"/>
  <c r="AE803" i="2"/>
  <c r="AE707" i="2"/>
  <c r="AO707" i="2" s="1"/>
  <c r="AE691" i="2"/>
  <c r="AI691" i="2" s="1"/>
  <c r="AE659" i="2"/>
  <c r="AI659" i="2" s="1"/>
  <c r="AE595" i="2"/>
  <c r="AO595" i="2" s="1"/>
  <c r="AE563" i="2"/>
  <c r="AO563" i="2" s="1"/>
  <c r="AE467" i="2"/>
  <c r="AH467" i="2" s="1"/>
  <c r="AE419" i="2"/>
  <c r="AJ419" i="2" s="1"/>
  <c r="AE355" i="2"/>
  <c r="AI355" i="2" s="1"/>
  <c r="AE323" i="2"/>
  <c r="AH323" i="2" s="1"/>
  <c r="AC323" i="2" s="1"/>
  <c r="AE211" i="2"/>
  <c r="AJ211" i="2" s="1"/>
  <c r="AE179" i="2"/>
  <c r="AO179" i="2" s="1"/>
  <c r="AE131" i="2"/>
  <c r="AJ131" i="2" s="1"/>
  <c r="AE83" i="2"/>
  <c r="AE35" i="2"/>
  <c r="AK2912" i="2"/>
  <c r="AL2912" i="2" s="1"/>
  <c r="AA285" i="2"/>
  <c r="AE2690" i="2"/>
  <c r="AO2690" i="2" s="1"/>
  <c r="AE2098" i="2"/>
  <c r="AE1714" i="2"/>
  <c r="AE1618" i="2"/>
  <c r="AH1618" i="2" s="1"/>
  <c r="AC1618" i="2" s="1"/>
  <c r="AE1378" i="2"/>
  <c r="AI1378" i="2" s="1"/>
  <c r="AE1346" i="2"/>
  <c r="AI1346" i="2" s="1"/>
  <c r="AE1218" i="2"/>
  <c r="AE1138" i="2"/>
  <c r="AE1090" i="2"/>
  <c r="AE994" i="2"/>
  <c r="AE946" i="2"/>
  <c r="AE818" i="2"/>
  <c r="AH818" i="2" s="1"/>
  <c r="AC818" i="2" s="1"/>
  <c r="AE738" i="2"/>
  <c r="AE674" i="2"/>
  <c r="AO674" i="2" s="1"/>
  <c r="AE610" i="2"/>
  <c r="AI610" i="2" s="1"/>
  <c r="AE578" i="2"/>
  <c r="AE530" i="2"/>
  <c r="AO530" i="2" s="1"/>
  <c r="AE498" i="2"/>
  <c r="AI498" i="2" s="1"/>
  <c r="AE434" i="2"/>
  <c r="AH434" i="2" s="1"/>
  <c r="AC434" i="2" s="1"/>
  <c r="AE402" i="2"/>
  <c r="AE370" i="2"/>
  <c r="AO370" i="2" s="1"/>
  <c r="AE338" i="2"/>
  <c r="AJ338" i="2" s="1"/>
  <c r="AE306" i="2"/>
  <c r="AI306" i="2" s="1"/>
  <c r="AE258" i="2"/>
  <c r="AH258" i="2" s="1"/>
  <c r="AC258" i="2" s="1"/>
  <c r="AE226" i="2"/>
  <c r="AO226" i="2" s="1"/>
  <c r="AE194" i="2"/>
  <c r="AE146" i="2"/>
  <c r="AI146" i="2" s="1"/>
  <c r="AE98" i="2"/>
  <c r="AE50" i="2"/>
  <c r="AH2990" i="2"/>
  <c r="AC2990" i="2" s="1"/>
  <c r="AK3051" i="2"/>
  <c r="AL3051" i="2" s="1"/>
  <c r="AA893" i="2"/>
  <c r="AA663" i="2"/>
  <c r="AA598" i="2"/>
  <c r="AA521" i="2"/>
  <c r="AA102" i="2"/>
  <c r="AA80" i="2"/>
  <c r="AE1249" i="2"/>
  <c r="AO1249" i="2" s="1"/>
  <c r="AE737" i="2"/>
  <c r="AE705" i="2"/>
  <c r="AO705" i="2" s="1"/>
  <c r="AE177" i="2"/>
  <c r="AH177" i="2" s="1"/>
  <c r="AE113" i="2"/>
  <c r="AI3051" i="2"/>
  <c r="AA1179" i="2"/>
  <c r="AA1092" i="2"/>
  <c r="AA775" i="2"/>
  <c r="AA687" i="2"/>
  <c r="AA647" i="2"/>
  <c r="AA638" i="2"/>
  <c r="AA538" i="2"/>
  <c r="AA278" i="2"/>
  <c r="AE2368" i="2"/>
  <c r="AO2368" i="2" s="1"/>
  <c r="AE2352" i="2"/>
  <c r="AE2016" i="2"/>
  <c r="AJ2016" i="2" s="1"/>
  <c r="AE1712" i="2"/>
  <c r="AO1712" i="2" s="1"/>
  <c r="AK2981" i="2"/>
  <c r="AL2981" i="2" s="1"/>
  <c r="AJ2943" i="2"/>
  <c r="AK2873" i="2"/>
  <c r="AL2873" i="2" s="1"/>
  <c r="AH3052" i="2"/>
  <c r="AC3052" i="2" s="1"/>
  <c r="AA3055" i="2"/>
  <c r="AK3055" i="2" s="1"/>
  <c r="AL3055" i="2" s="1"/>
  <c r="AE3049" i="2"/>
  <c r="AJ3054" i="2"/>
  <c r="AI3054" i="2"/>
  <c r="AJ3050" i="2"/>
  <c r="AC3050" i="2"/>
  <c r="AK3050" i="2"/>
  <c r="AL3050" i="2" s="1"/>
  <c r="AK3054" i="2"/>
  <c r="AL3054" i="2" s="1"/>
  <c r="AI3050" i="2"/>
  <c r="AH3053" i="2"/>
  <c r="AC3053" i="2" s="1"/>
  <c r="AI3053" i="2"/>
  <c r="AJ3053" i="2"/>
  <c r="AK3053" i="2"/>
  <c r="AL3053" i="2" s="1"/>
  <c r="AC3055" i="2"/>
  <c r="AJ3055" i="2"/>
  <c r="AI3055" i="2"/>
  <c r="AH3029" i="2"/>
  <c r="AC3029" i="2" s="1"/>
  <c r="AH3040" i="2"/>
  <c r="AC3040" i="2" s="1"/>
  <c r="AJ3039" i="2"/>
  <c r="AK3048" i="2"/>
  <c r="AL3048" i="2" s="1"/>
  <c r="AJ3018" i="2"/>
  <c r="AI3040" i="2"/>
  <c r="AJ3021" i="2"/>
  <c r="AI3015" i="2"/>
  <c r="AI3014" i="2"/>
  <c r="AH3015" i="2"/>
  <c r="AC3015" i="2" s="1"/>
  <c r="AK3018" i="2"/>
  <c r="AL3018" i="2" s="1"/>
  <c r="AH3014" i="2"/>
  <c r="AC3014" i="2" s="1"/>
  <c r="AK3040" i="2"/>
  <c r="AL3040" i="2" s="1"/>
  <c r="AJ3013" i="2"/>
  <c r="AI3021" i="2"/>
  <c r="AK3021" i="2"/>
  <c r="AL3021" i="2" s="1"/>
  <c r="AJ3027" i="2"/>
  <c r="AK3015" i="2"/>
  <c r="AL3015" i="2" s="1"/>
  <c r="AK3014" i="2"/>
  <c r="AL3014" i="2" s="1"/>
  <c r="AK3016" i="2"/>
  <c r="AL3016" i="2" s="1"/>
  <c r="AK3044" i="2"/>
  <c r="AL3044" i="2" s="1"/>
  <c r="AK3042" i="2"/>
  <c r="AL3042" i="2" s="1"/>
  <c r="AH3042" i="2"/>
  <c r="AC3042" i="2" s="1"/>
  <c r="AE3026" i="2"/>
  <c r="AH3027" i="2"/>
  <c r="AC3027" i="2" s="1"/>
  <c r="AH3022" i="2"/>
  <c r="AC3022" i="2" s="1"/>
  <c r="AK3034" i="2"/>
  <c r="AL3034" i="2" s="1"/>
  <c r="AK3037" i="2"/>
  <c r="AL3037" i="2" s="1"/>
  <c r="AJ3025" i="2"/>
  <c r="AJ3035" i="2"/>
  <c r="AH3035" i="2"/>
  <c r="AC3035" i="2" s="1"/>
  <c r="AJ3045" i="2"/>
  <c r="AI3035" i="2"/>
  <c r="AK3045" i="2"/>
  <c r="AL3045" i="2" s="1"/>
  <c r="AJ3034" i="2"/>
  <c r="AH3025" i="2"/>
  <c r="AC3025" i="2" s="1"/>
  <c r="AH3034" i="2"/>
  <c r="AC3034" i="2" s="1"/>
  <c r="AK3022" i="2"/>
  <c r="AL3022" i="2" s="1"/>
  <c r="AJ3022" i="2"/>
  <c r="AJ3037" i="2"/>
  <c r="AK3025" i="2"/>
  <c r="AL3025" i="2" s="1"/>
  <c r="AI3046" i="2"/>
  <c r="AK3046" i="2"/>
  <c r="AL3046" i="2" s="1"/>
  <c r="AI3016" i="2"/>
  <c r="AH3024" i="2"/>
  <c r="AC3024" i="2" s="1"/>
  <c r="AH3037" i="2"/>
  <c r="AC3037" i="2" s="1"/>
  <c r="AI3036" i="2"/>
  <c r="AJ3046" i="2"/>
  <c r="AH3028" i="2"/>
  <c r="AC3028" i="2" s="1"/>
  <c r="AK3024" i="2"/>
  <c r="AL3024" i="2" s="1"/>
  <c r="AK3028" i="2"/>
  <c r="AL3028" i="2" s="1"/>
  <c r="AH3023" i="2"/>
  <c r="AC3023" i="2" s="1"/>
  <c r="AK3027" i="2"/>
  <c r="AL3027" i="2" s="1"/>
  <c r="AJ3016" i="2"/>
  <c r="AK3031" i="2"/>
  <c r="AL3031" i="2" s="1"/>
  <c r="AH3016" i="2"/>
  <c r="AC3016" i="2" s="1"/>
  <c r="AC3017" i="2"/>
  <c r="AJ3024" i="2"/>
  <c r="AJ3031" i="2"/>
  <c r="AJ3028" i="2"/>
  <c r="AI3031" i="2"/>
  <c r="AJ3023" i="2"/>
  <c r="AJ3032" i="2"/>
  <c r="AC3031" i="2"/>
  <c r="AI3032" i="2"/>
  <c r="AI3045" i="2"/>
  <c r="AK3032" i="2"/>
  <c r="AL3032" i="2" s="1"/>
  <c r="AJ3017" i="2"/>
  <c r="AK3017" i="2"/>
  <c r="AL3017" i="2" s="1"/>
  <c r="AC3036" i="2"/>
  <c r="AK3023" i="2"/>
  <c r="AL3023" i="2" s="1"/>
  <c r="AK3036" i="2"/>
  <c r="AL3036" i="2" s="1"/>
  <c r="AI3017" i="2"/>
  <c r="AJ3036" i="2"/>
  <c r="AC3045" i="2"/>
  <c r="AI3030" i="2"/>
  <c r="AJ3030" i="2"/>
  <c r="AH3033" i="2"/>
  <c r="AC3033" i="2" s="1"/>
  <c r="AJ3033" i="2"/>
  <c r="AH3041" i="2"/>
  <c r="AC3041" i="2" s="1"/>
  <c r="AK3030" i="2"/>
  <c r="AL3030" i="2" s="1"/>
  <c r="AK3033" i="2"/>
  <c r="AL3033" i="2" s="1"/>
  <c r="AH3030" i="2"/>
  <c r="AC3030" i="2" s="1"/>
  <c r="AK3041" i="2"/>
  <c r="AL3041" i="2" s="1"/>
  <c r="AJ3041" i="2"/>
  <c r="AI3041" i="2"/>
  <c r="AH3012" i="2"/>
  <c r="AC3012" i="2" s="1"/>
  <c r="AI3012" i="2"/>
  <c r="AJ3012" i="2"/>
  <c r="AJ3009" i="2"/>
  <c r="AH3009" i="2"/>
  <c r="AC3009" i="2" s="1"/>
  <c r="AK3006" i="2"/>
  <c r="AL3006" i="2" s="1"/>
  <c r="AI3009" i="2"/>
  <c r="AI3002" i="2"/>
  <c r="AJ3002" i="2"/>
  <c r="AK3002" i="2"/>
  <c r="AL3002" i="2" s="1"/>
  <c r="AK3001" i="2"/>
  <c r="AL3001" i="2" s="1"/>
  <c r="AK3005" i="2"/>
  <c r="AL3005" i="2" s="1"/>
  <c r="AJ3001" i="2"/>
  <c r="AJ3005" i="2"/>
  <c r="AC3001" i="2"/>
  <c r="AI3005" i="2"/>
  <c r="AI3001" i="2"/>
  <c r="AH3005" i="2"/>
  <c r="AC3005" i="2" s="1"/>
  <c r="AJ3006" i="2"/>
  <c r="AH3006" i="2"/>
  <c r="AC3006" i="2" s="1"/>
  <c r="AH2915" i="2"/>
  <c r="AC2915" i="2" s="1"/>
  <c r="AI2966" i="2"/>
  <c r="AK2923" i="2"/>
  <c r="AL2923" i="2" s="1"/>
  <c r="AH2991" i="2"/>
  <c r="AC2991" i="2" s="1"/>
  <c r="AI2991" i="2"/>
  <c r="AH2970" i="2"/>
  <c r="AC2970" i="2" s="1"/>
  <c r="AK2883" i="2"/>
  <c r="AL2883" i="2" s="1"/>
  <c r="AJ2970" i="2"/>
  <c r="AH2883" i="2"/>
  <c r="AC2883" i="2" s="1"/>
  <c r="AK2968" i="2"/>
  <c r="AL2968" i="2" s="1"/>
  <c r="AH2877" i="2"/>
  <c r="AC2877" i="2" s="1"/>
  <c r="AK2877" i="2"/>
  <c r="AL2877" i="2" s="1"/>
  <c r="AI2963" i="2"/>
  <c r="AK2867" i="2"/>
  <c r="AL2867" i="2" s="1"/>
  <c r="AJ2905" i="2"/>
  <c r="AJ2877" i="2"/>
  <c r="AK2889" i="2"/>
  <c r="AL2889" i="2" s="1"/>
  <c r="AH2978" i="2"/>
  <c r="AC2978" i="2" s="1"/>
  <c r="AK2937" i="2"/>
  <c r="AL2937" i="2" s="1"/>
  <c r="AK2966" i="2"/>
  <c r="AL2966" i="2" s="1"/>
  <c r="AK2986" i="2"/>
  <c r="AL2986" i="2" s="1"/>
  <c r="AI2905" i="2"/>
  <c r="AI2889" i="2"/>
  <c r="AJ2937" i="2"/>
  <c r="AH2888" i="2"/>
  <c r="AC2888" i="2" s="1"/>
  <c r="AI2935" i="2"/>
  <c r="AK2919" i="2"/>
  <c r="AL2919" i="2" s="1"/>
  <c r="AI2937" i="2"/>
  <c r="AI2939" i="2"/>
  <c r="AJ2919" i="2"/>
  <c r="AJ2921" i="2"/>
  <c r="AK2987" i="2"/>
  <c r="AL2987" i="2" s="1"/>
  <c r="AK2959" i="2"/>
  <c r="AL2959" i="2" s="1"/>
  <c r="AI2921" i="2"/>
  <c r="AK2975" i="2"/>
  <c r="AL2975" i="2" s="1"/>
  <c r="AJ2975" i="2"/>
  <c r="AI2975" i="2"/>
  <c r="AK2915" i="2"/>
  <c r="AL2915" i="2" s="1"/>
  <c r="AJ2883" i="2"/>
  <c r="AH2939" i="2"/>
  <c r="AC2939" i="2" s="1"/>
  <c r="AH2966" i="2"/>
  <c r="AC2966" i="2" s="1"/>
  <c r="AC2947" i="2"/>
  <c r="AK2978" i="2"/>
  <c r="AL2978" i="2" s="1"/>
  <c r="AH2879" i="2"/>
  <c r="AC2879" i="2" s="1"/>
  <c r="AJ2986" i="2"/>
  <c r="AI2987" i="2"/>
  <c r="AH2987" i="2"/>
  <c r="AC2987" i="2" s="1"/>
  <c r="AI2867" i="2"/>
  <c r="AH2887" i="2"/>
  <c r="AC2887" i="2" s="1"/>
  <c r="AK2924" i="2"/>
  <c r="AL2924" i="2" s="1"/>
  <c r="AJ2923" i="2"/>
  <c r="AK2946" i="2"/>
  <c r="AL2946" i="2" s="1"/>
  <c r="AK2879" i="2"/>
  <c r="AL2879" i="2" s="1"/>
  <c r="AJ2867" i="2"/>
  <c r="AH2959" i="2"/>
  <c r="AC2959" i="2" s="1"/>
  <c r="AJ2879" i="2"/>
  <c r="AK2939" i="2"/>
  <c r="AL2939" i="2" s="1"/>
  <c r="AI2941" i="2"/>
  <c r="AK2963" i="2"/>
  <c r="AL2963" i="2" s="1"/>
  <c r="AK2921" i="2"/>
  <c r="AL2921" i="2" s="1"/>
  <c r="AJ2889" i="2"/>
  <c r="AJ2963" i="2"/>
  <c r="AC2921" i="2"/>
  <c r="AI2946" i="2"/>
  <c r="AJ2946" i="2"/>
  <c r="AH2895" i="2"/>
  <c r="AC2895" i="2" s="1"/>
  <c r="AH2919" i="2"/>
  <c r="AC2919" i="2" s="1"/>
  <c r="AK2901" i="2"/>
  <c r="AL2901" i="2" s="1"/>
  <c r="AH2901" i="2"/>
  <c r="AC2901" i="2" s="1"/>
  <c r="AK2947" i="2"/>
  <c r="AL2947" i="2" s="1"/>
  <c r="AJ2901" i="2"/>
  <c r="AI2968" i="2"/>
  <c r="AJ2947" i="2"/>
  <c r="AH2968" i="2"/>
  <c r="AC2968" i="2" s="1"/>
  <c r="AK2935" i="2"/>
  <c r="AL2935" i="2" s="1"/>
  <c r="AI2923" i="2"/>
  <c r="AI2947" i="2"/>
  <c r="AH2986" i="2"/>
  <c r="AC2986" i="2" s="1"/>
  <c r="AK2911" i="2"/>
  <c r="AL2911" i="2" s="1"/>
  <c r="AJ2935" i="2"/>
  <c r="AK2914" i="2"/>
  <c r="AL2914" i="2" s="1"/>
  <c r="AH2949" i="2"/>
  <c r="AC2949" i="2" s="1"/>
  <c r="AJ2911" i="2"/>
  <c r="AK2895" i="2"/>
  <c r="AL2895" i="2" s="1"/>
  <c r="AJ2914" i="2"/>
  <c r="AI2914" i="2"/>
  <c r="AI2911" i="2"/>
  <c r="AH2914" i="2"/>
  <c r="AC2914" i="2" s="1"/>
  <c r="AJ2895" i="2"/>
  <c r="AK2927" i="2"/>
  <c r="AL2927" i="2" s="1"/>
  <c r="AK2949" i="2"/>
  <c r="AL2949" i="2" s="1"/>
  <c r="AI2924" i="2"/>
  <c r="AJ2924" i="2"/>
  <c r="AI2895" i="2"/>
  <c r="AJ2927" i="2"/>
  <c r="AJ2949" i="2"/>
  <c r="AH2941" i="2"/>
  <c r="AC2941" i="2" s="1"/>
  <c r="AI2927" i="2"/>
  <c r="AK2941" i="2"/>
  <c r="AL2941" i="2" s="1"/>
  <c r="AH2924" i="2"/>
  <c r="AC2924" i="2" s="1"/>
  <c r="AC2958" i="2"/>
  <c r="AI2958" i="2"/>
  <c r="AJ2958" i="2"/>
  <c r="AK2958" i="2"/>
  <c r="AL2958" i="2" s="1"/>
  <c r="AH2876" i="2"/>
  <c r="AC2876" i="2" s="1"/>
  <c r="AK2876" i="2"/>
  <c r="AL2876" i="2" s="1"/>
  <c r="AJ2876" i="2"/>
  <c r="AI2876" i="2"/>
  <c r="AC2944" i="2"/>
  <c r="AK2944" i="2"/>
  <c r="AL2944" i="2" s="1"/>
  <c r="AI2944" i="2"/>
  <c r="AJ2944" i="2"/>
  <c r="AC2882" i="2"/>
  <c r="AK2882" i="2"/>
  <c r="AL2882" i="2" s="1"/>
  <c r="AI2882" i="2"/>
  <c r="AJ2882" i="2"/>
  <c r="AH2880" i="2"/>
  <c r="AC2880" i="2" s="1"/>
  <c r="AK2880" i="2"/>
  <c r="AL2880" i="2" s="1"/>
  <c r="AJ2880" i="2"/>
  <c r="AI2880" i="2"/>
  <c r="AK2926" i="2"/>
  <c r="AL2926" i="2" s="1"/>
  <c r="AI2926" i="2"/>
  <c r="AJ2926" i="2"/>
  <c r="AC2890" i="2"/>
  <c r="AK2890" i="2"/>
  <c r="AL2890" i="2" s="1"/>
  <c r="AI2890" i="2"/>
  <c r="AJ2890" i="2"/>
  <c r="AC2964" i="2"/>
  <c r="AK2964" i="2"/>
  <c r="AL2964" i="2" s="1"/>
  <c r="AI2964" i="2"/>
  <c r="AJ2964" i="2"/>
  <c r="AK2960" i="2"/>
  <c r="AL2960" i="2" s="1"/>
  <c r="AI2960" i="2"/>
  <c r="AJ2960" i="2"/>
  <c r="AC2870" i="2"/>
  <c r="AJ2870" i="2"/>
  <c r="AK2870" i="2"/>
  <c r="AL2870" i="2" s="1"/>
  <c r="AI2870" i="2"/>
  <c r="AC2894" i="2"/>
  <c r="AK2894" i="2"/>
  <c r="AL2894" i="2" s="1"/>
  <c r="AI2894" i="2"/>
  <c r="AJ2894" i="2"/>
  <c r="AC2972" i="2"/>
  <c r="AK2972" i="2"/>
  <c r="AL2972" i="2" s="1"/>
  <c r="AJ2972" i="2"/>
  <c r="AI2972" i="2"/>
  <c r="AC2936" i="2"/>
  <c r="AK2936" i="2"/>
  <c r="AL2936" i="2" s="1"/>
  <c r="AJ2936" i="2"/>
  <c r="AI2936" i="2"/>
  <c r="AH2896" i="2"/>
  <c r="AC2896" i="2" s="1"/>
  <c r="AK2896" i="2"/>
  <c r="AL2896" i="2" s="1"/>
  <c r="AI2896" i="2"/>
  <c r="AJ2896" i="2"/>
  <c r="AC2930" i="2"/>
  <c r="AK2930" i="2"/>
  <c r="AL2930" i="2" s="1"/>
  <c r="AI2930" i="2"/>
  <c r="AJ2930" i="2"/>
  <c r="AC2898" i="2"/>
  <c r="AK2898" i="2"/>
  <c r="AL2898" i="2" s="1"/>
  <c r="AI2898" i="2"/>
  <c r="AJ2898" i="2"/>
  <c r="AC2952" i="2"/>
  <c r="AK2952" i="2"/>
  <c r="AL2952" i="2" s="1"/>
  <c r="AJ2952" i="2"/>
  <c r="AI2952" i="2"/>
  <c r="AH2868" i="2"/>
  <c r="AC2868" i="2" s="1"/>
  <c r="AJ2868" i="2"/>
  <c r="AK2868" i="2"/>
  <c r="AL2868" i="2" s="1"/>
  <c r="AI2868" i="2"/>
  <c r="AC2904" i="2"/>
  <c r="AK2904" i="2"/>
  <c r="AL2904" i="2" s="1"/>
  <c r="AI2904" i="2"/>
  <c r="AJ2904" i="2"/>
  <c r="AK2918" i="2"/>
  <c r="AL2918" i="2" s="1"/>
  <c r="AI2918" i="2"/>
  <c r="AJ2918" i="2"/>
  <c r="AK2985" i="2"/>
  <c r="AL2985" i="2" s="1"/>
  <c r="AH2985" i="2"/>
  <c r="AC2985" i="2" s="1"/>
  <c r="AI2985" i="2"/>
  <c r="AJ2985" i="2"/>
  <c r="AK2920" i="2"/>
  <c r="AL2920" i="2" s="1"/>
  <c r="AI2920" i="2"/>
  <c r="AJ2920" i="2"/>
  <c r="AC2874" i="2"/>
  <c r="AK2874" i="2"/>
  <c r="AL2874" i="2" s="1"/>
  <c r="AI2874" i="2"/>
  <c r="AJ2874" i="2"/>
  <c r="AC2950" i="2"/>
  <c r="AJ2950" i="2"/>
  <c r="AI2950" i="2"/>
  <c r="AK2950" i="2"/>
  <c r="AL2950" i="2" s="1"/>
  <c r="AH2926" i="2"/>
  <c r="AC2926" i="2" s="1"/>
  <c r="AK2956" i="2"/>
  <c r="AL2956" i="2" s="1"/>
  <c r="AJ2956" i="2"/>
  <c r="AI2956" i="2"/>
  <c r="AC2886" i="2"/>
  <c r="AK2886" i="2"/>
  <c r="AL2886" i="2" s="1"/>
  <c r="AI2886" i="2"/>
  <c r="AJ2886" i="2"/>
  <c r="AC2928" i="2"/>
  <c r="AK2928" i="2"/>
  <c r="AL2928" i="2" s="1"/>
  <c r="AI2928" i="2"/>
  <c r="AJ2928" i="2"/>
  <c r="AC2940" i="2"/>
  <c r="AK2940" i="2"/>
  <c r="AL2940" i="2" s="1"/>
  <c r="AJ2940" i="2"/>
  <c r="AI2940" i="2"/>
  <c r="AH2956" i="2"/>
  <c r="AC2956" i="2" s="1"/>
  <c r="AH2918" i="2"/>
  <c r="AC2918" i="2" s="1"/>
  <c r="AK2994" i="2"/>
  <c r="AL2994" i="2" s="1"/>
  <c r="AH2994" i="2"/>
  <c r="AC2994" i="2" s="1"/>
  <c r="AI2994" i="2"/>
  <c r="AJ2994" i="2"/>
  <c r="AH2884" i="2"/>
  <c r="AC2884" i="2" s="1"/>
  <c r="AK2884" i="2"/>
  <c r="AL2884" i="2" s="1"/>
  <c r="AJ2884" i="2"/>
  <c r="AI2884" i="2"/>
  <c r="AH2960" i="2"/>
  <c r="AC2960" i="2" s="1"/>
  <c r="AC2900" i="2"/>
  <c r="AK2900" i="2"/>
  <c r="AL2900" i="2" s="1"/>
  <c r="AI2900" i="2"/>
  <c r="AJ2900" i="2"/>
  <c r="AI2942" i="2"/>
  <c r="AJ2942" i="2"/>
  <c r="AK2942" i="2"/>
  <c r="AL2942" i="2" s="1"/>
  <c r="AC2878" i="2"/>
  <c r="AK2878" i="2"/>
  <c r="AL2878" i="2" s="1"/>
  <c r="AI2878" i="2"/>
  <c r="AJ2878" i="2"/>
  <c r="AC2932" i="2"/>
  <c r="AK2932" i="2"/>
  <c r="AL2932" i="2" s="1"/>
  <c r="AI2932" i="2"/>
  <c r="AJ2932" i="2"/>
  <c r="AC2902" i="2"/>
  <c r="AK2902" i="2"/>
  <c r="AL2902" i="2" s="1"/>
  <c r="AI2902" i="2"/>
  <c r="AJ2902" i="2"/>
  <c r="AH2920" i="2"/>
  <c r="AC2920" i="2" s="1"/>
  <c r="AH2942" i="2"/>
  <c r="AC2942" i="2" s="1"/>
  <c r="AH2872" i="2"/>
  <c r="AC2872" i="2" s="1"/>
  <c r="AK2872" i="2"/>
  <c r="AL2872" i="2" s="1"/>
  <c r="AJ2872" i="2"/>
  <c r="AI2872" i="2"/>
  <c r="AC2976" i="2"/>
  <c r="AK2976" i="2"/>
  <c r="AL2976" i="2" s="1"/>
  <c r="AI2976" i="2"/>
  <c r="AJ2976" i="2"/>
  <c r="AC2934" i="2"/>
  <c r="AK2934" i="2"/>
  <c r="AL2934" i="2" s="1"/>
  <c r="AI2934" i="2"/>
  <c r="AJ2934" i="2"/>
  <c r="AA2583" i="2"/>
  <c r="AA882" i="2"/>
  <c r="AA534" i="2"/>
  <c r="AA2472" i="2"/>
  <c r="AA547" i="2"/>
  <c r="AN1034" i="2"/>
  <c r="AA424" i="2"/>
  <c r="AA2488" i="2"/>
  <c r="AA1973" i="2"/>
  <c r="AA1411" i="2"/>
  <c r="AA363" i="2"/>
  <c r="AN363" i="2"/>
  <c r="AA1165" i="2"/>
  <c r="AA2254" i="2"/>
  <c r="AA2234" i="2"/>
  <c r="AN245" i="2"/>
  <c r="AA1250" i="2"/>
  <c r="AA1215" i="2"/>
  <c r="AE1215" i="2"/>
  <c r="AO1215" i="2" s="1"/>
  <c r="AA587" i="2"/>
  <c r="AA2238" i="2"/>
  <c r="AA1899" i="2"/>
  <c r="AE1899" i="2"/>
  <c r="AH1899" i="2" s="1"/>
  <c r="AC1899" i="2" s="1"/>
  <c r="AA2650" i="2"/>
  <c r="AA1197" i="2"/>
  <c r="AA251" i="2"/>
  <c r="AE2037" i="2"/>
  <c r="AA1684" i="2"/>
  <c r="AA1513" i="2"/>
  <c r="AN1513" i="2"/>
  <c r="AA1287" i="2"/>
  <c r="AA713" i="2"/>
  <c r="AA704" i="2"/>
  <c r="AA573" i="2"/>
  <c r="AE2740" i="2"/>
  <c r="AJ2740" i="2" s="1"/>
  <c r="AE2644" i="2"/>
  <c r="AH2644" i="2" s="1"/>
  <c r="AC2644" i="2" s="1"/>
  <c r="AE2532" i="2"/>
  <c r="AE1156" i="2"/>
  <c r="AI1156" i="2" s="1"/>
  <c r="AE1172" i="2"/>
  <c r="AN484" i="2"/>
  <c r="AN759" i="2"/>
  <c r="AA2298" i="2"/>
  <c r="AA2287" i="2"/>
  <c r="AN2287" i="2"/>
  <c r="AA1226" i="2"/>
  <c r="AA966" i="2"/>
  <c r="AN966" i="2"/>
  <c r="AA1419" i="2"/>
  <c r="AA2567" i="2"/>
  <c r="AA990" i="2"/>
  <c r="AN990" i="2"/>
  <c r="AA227" i="2"/>
  <c r="AA1680" i="2"/>
  <c r="AA2360" i="2"/>
  <c r="AA2800" i="2"/>
  <c r="AE2765" i="2"/>
  <c r="AJ2765" i="2" s="1"/>
  <c r="AA2137" i="2"/>
  <c r="AN2110" i="2"/>
  <c r="AA1801" i="2"/>
  <c r="AA1763" i="2"/>
  <c r="AA1752" i="2"/>
  <c r="AA1688" i="2"/>
  <c r="AE1688" i="2"/>
  <c r="AO1688" i="2" s="1"/>
  <c r="AA731" i="2"/>
  <c r="AA675" i="2"/>
  <c r="AA265" i="2"/>
  <c r="AE2163" i="2"/>
  <c r="AO2163" i="2" s="1"/>
  <c r="AE1843" i="2"/>
  <c r="AE2270" i="2"/>
  <c r="AO2270" i="2" s="1"/>
  <c r="AA2206" i="2"/>
  <c r="AA1393" i="2"/>
  <c r="AA504" i="2"/>
  <c r="AA1388" i="2"/>
  <c r="AA1658" i="2"/>
  <c r="AA1463" i="2"/>
  <c r="AA2640" i="2"/>
  <c r="AA622" i="2"/>
  <c r="AE2646" i="2"/>
  <c r="AJ2646" i="2" s="1"/>
  <c r="AE2206" i="2"/>
  <c r="AA1697" i="2"/>
  <c r="AN1867" i="2"/>
  <c r="AN670" i="2"/>
  <c r="AE2610" i="2"/>
  <c r="AJ2610" i="2" s="1"/>
  <c r="AE1922" i="2"/>
  <c r="AI1922" i="2" s="1"/>
  <c r="AE1250" i="2"/>
  <c r="AE706" i="2"/>
  <c r="AJ706" i="2" s="1"/>
  <c r="AE482" i="2"/>
  <c r="AE290" i="2"/>
  <c r="AI290" i="2" s="1"/>
  <c r="AN2561" i="2"/>
  <c r="AA2561" i="2"/>
  <c r="AE2508" i="2"/>
  <c r="AJ2508" i="2" s="1"/>
  <c r="AN88" i="2"/>
  <c r="AA88" i="2"/>
  <c r="AA832" i="2"/>
  <c r="AE2490" i="2"/>
  <c r="AA2552" i="2"/>
  <c r="AA1724" i="2"/>
  <c r="AA2745" i="2"/>
  <c r="AA1410" i="2"/>
  <c r="AA1219" i="2"/>
  <c r="AA229" i="2"/>
  <c r="AA2727" i="2"/>
  <c r="AA2609" i="2"/>
  <c r="AE2609" i="2"/>
  <c r="AJ2609" i="2" s="1"/>
  <c r="AA2713" i="2"/>
  <c r="AA2411" i="2"/>
  <c r="AA2165" i="2"/>
  <c r="AN1092" i="2"/>
  <c r="AA690" i="2"/>
  <c r="AA688" i="2"/>
  <c r="AA396" i="2"/>
  <c r="AA322" i="2"/>
  <c r="AN193" i="2"/>
  <c r="AA193" i="2"/>
  <c r="AN171" i="2"/>
  <c r="AE1217" i="2"/>
  <c r="AH1217" i="2" s="1"/>
  <c r="AC1217" i="2" s="1"/>
  <c r="AE881" i="2"/>
  <c r="AN376" i="2"/>
  <c r="AA376" i="2"/>
  <c r="AA2182" i="2"/>
  <c r="AN1063" i="2"/>
  <c r="AA1063" i="2"/>
  <c r="AE2826" i="2"/>
  <c r="AJ2826" i="2" s="1"/>
  <c r="AE2762" i="2"/>
  <c r="AH2762" i="2" s="1"/>
  <c r="AC2762" i="2" s="1"/>
  <c r="AE2570" i="2"/>
  <c r="AJ2570" i="2" s="1"/>
  <c r="AA2587" i="2"/>
  <c r="AA871" i="2"/>
  <c r="AA1819" i="2"/>
  <c r="AA247" i="2"/>
  <c r="AE1946" i="2"/>
  <c r="AA255" i="2"/>
  <c r="AA2820" i="2"/>
  <c r="AN2213" i="2"/>
  <c r="AA2154" i="2"/>
  <c r="AN2118" i="2"/>
  <c r="AA1588" i="2"/>
  <c r="AN1371" i="2"/>
  <c r="AA1371" i="2"/>
  <c r="AN1315" i="2"/>
  <c r="AA1132" i="2"/>
  <c r="AN1132" i="2"/>
  <c r="AE1920" i="2"/>
  <c r="AJ1920" i="2" s="1"/>
  <c r="AE1808" i="2"/>
  <c r="AH1808" i="2" s="1"/>
  <c r="AC1808" i="2" s="1"/>
  <c r="AE2472" i="2"/>
  <c r="AO2472" i="2" s="1"/>
  <c r="AE598" i="2"/>
  <c r="AJ598" i="2" s="1"/>
  <c r="AA2793" i="2"/>
  <c r="AA2230" i="2"/>
  <c r="AE2539" i="2"/>
  <c r="AI2539" i="2" s="1"/>
  <c r="AA2307" i="2"/>
  <c r="AA770" i="2"/>
  <c r="AN770" i="2"/>
  <c r="AE2250" i="2"/>
  <c r="AJ2250" i="2" s="1"/>
  <c r="AA2258" i="2"/>
  <c r="AA1151" i="2"/>
  <c r="AA2456" i="2"/>
  <c r="AN2456" i="2"/>
  <c r="AA2815" i="2"/>
  <c r="AA2704" i="2"/>
  <c r="AE2704" i="2"/>
  <c r="AA2508" i="2"/>
  <c r="AA2495" i="2"/>
  <c r="AA2217" i="2"/>
  <c r="AN2217" i="2"/>
  <c r="AA1541" i="2"/>
  <c r="AA1315" i="2"/>
  <c r="AA1077" i="2"/>
  <c r="AA440" i="2"/>
  <c r="AN344" i="2"/>
  <c r="AE2703" i="2"/>
  <c r="AH2703" i="2" s="1"/>
  <c r="AC2703" i="2" s="1"/>
  <c r="AE2351" i="2"/>
  <c r="AO2351" i="2" s="1"/>
  <c r="AA2105" i="2"/>
  <c r="AA1803" i="2"/>
  <c r="AN1668" i="2"/>
  <c r="AA1600" i="2"/>
  <c r="AA1337" i="2"/>
  <c r="AA1267" i="2"/>
  <c r="AA1002" i="2"/>
  <c r="AN384" i="2"/>
  <c r="AN106" i="2"/>
  <c r="AE2824" i="2"/>
  <c r="AO2824" i="2" s="1"/>
  <c r="AE2808" i="2"/>
  <c r="AE2792" i="2"/>
  <c r="AE2776" i="2"/>
  <c r="AO2776" i="2" s="1"/>
  <c r="AE2760" i="2"/>
  <c r="AO2760" i="2" s="1"/>
  <c r="AE2744" i="2"/>
  <c r="AE2728" i="2"/>
  <c r="AE2696" i="2"/>
  <c r="AO2696" i="2" s="1"/>
  <c r="AE2680" i="2"/>
  <c r="AO2680" i="2" s="1"/>
  <c r="AE2632" i="2"/>
  <c r="AE2616" i="2"/>
  <c r="AE2600" i="2"/>
  <c r="AO2600" i="2" s="1"/>
  <c r="AE2584" i="2"/>
  <c r="AE2552" i="2"/>
  <c r="AJ2552" i="2" s="1"/>
  <c r="AE2536" i="2"/>
  <c r="AI2536" i="2" s="1"/>
  <c r="AE2504" i="2"/>
  <c r="AI2504" i="2" s="1"/>
  <c r="AE2488" i="2"/>
  <c r="AO2488" i="2" s="1"/>
  <c r="AE2456" i="2"/>
  <c r="AI2456" i="2" s="1"/>
  <c r="AE2440" i="2"/>
  <c r="AE2424" i="2"/>
  <c r="AE2408" i="2"/>
  <c r="AO2408" i="2" s="1"/>
  <c r="AE2376" i="2"/>
  <c r="AJ2376" i="2" s="1"/>
  <c r="AE2360" i="2"/>
  <c r="AH2360" i="2" s="1"/>
  <c r="AC2360" i="2" s="1"/>
  <c r="AE2344" i="2"/>
  <c r="AH2344" i="2" s="1"/>
  <c r="AC2344" i="2" s="1"/>
  <c r="AE2328" i="2"/>
  <c r="AI2328" i="2" s="1"/>
  <c r="AE2312" i="2"/>
  <c r="AE2280" i="2"/>
  <c r="AE2264" i="2"/>
  <c r="AH2264" i="2" s="1"/>
  <c r="AE2248" i="2"/>
  <c r="AH2248" i="2" s="1"/>
  <c r="AE2184" i="2"/>
  <c r="AO2184" i="2" s="1"/>
  <c r="AE2136" i="2"/>
  <c r="AE2120" i="2"/>
  <c r="AO2120" i="2" s="1"/>
  <c r="AE2072" i="2"/>
  <c r="AO2072" i="2" s="1"/>
  <c r="AE2056" i="2"/>
  <c r="AJ2056" i="2" s="1"/>
  <c r="AE1912" i="2"/>
  <c r="AH1912" i="2" s="1"/>
  <c r="AE1864" i="2"/>
  <c r="AO1864" i="2" s="1"/>
  <c r="AE1624" i="2"/>
  <c r="AE1336" i="2"/>
  <c r="AE1128" i="2"/>
  <c r="AE1080" i="2"/>
  <c r="AJ1080" i="2" s="1"/>
  <c r="AE920" i="2"/>
  <c r="AE728" i="2"/>
  <c r="AO728" i="2" s="1"/>
  <c r="AE616" i="2"/>
  <c r="AO616" i="2" s="1"/>
  <c r="AE56" i="2"/>
  <c r="AA2118" i="2"/>
  <c r="AE2118" i="2"/>
  <c r="AJ2118" i="2" s="1"/>
  <c r="AA2647" i="2"/>
  <c r="AA2415" i="2"/>
  <c r="AN2359" i="2"/>
  <c r="AN2346" i="2"/>
  <c r="AA2342" i="2"/>
  <c r="AN1584" i="2"/>
  <c r="AA1385" i="2"/>
  <c r="AN1385" i="2"/>
  <c r="AA1223" i="2"/>
  <c r="AN778" i="2"/>
  <c r="AA763" i="2"/>
  <c r="AE2823" i="2"/>
  <c r="AO2823" i="2" s="1"/>
  <c r="AE2807" i="2"/>
  <c r="AE2791" i="2"/>
  <c r="AE2775" i="2"/>
  <c r="AO2775" i="2" s="1"/>
  <c r="AE2759" i="2"/>
  <c r="AJ2759" i="2" s="1"/>
  <c r="AE2743" i="2"/>
  <c r="AO2743" i="2" s="1"/>
  <c r="AE2727" i="2"/>
  <c r="AJ2727" i="2" s="1"/>
  <c r="AE2711" i="2"/>
  <c r="AI2711" i="2" s="1"/>
  <c r="AE2695" i="2"/>
  <c r="AH2695" i="2" s="1"/>
  <c r="AE2679" i="2"/>
  <c r="AI2679" i="2" s="1"/>
  <c r="AE2663" i="2"/>
  <c r="AO2663" i="2" s="1"/>
  <c r="AE2647" i="2"/>
  <c r="AE2631" i="2"/>
  <c r="AO2631" i="2" s="1"/>
  <c r="AE2583" i="2"/>
  <c r="AO2583" i="2" s="1"/>
  <c r="AE2567" i="2"/>
  <c r="AH2567" i="2" s="1"/>
  <c r="AC2567" i="2" s="1"/>
  <c r="AE2535" i="2"/>
  <c r="AI2535" i="2" s="1"/>
  <c r="AE2519" i="2"/>
  <c r="AE2503" i="2"/>
  <c r="AE2487" i="2"/>
  <c r="AE2471" i="2"/>
  <c r="AE2455" i="2"/>
  <c r="AI2455" i="2" s="1"/>
  <c r="AE2439" i="2"/>
  <c r="AE2407" i="2"/>
  <c r="AE2391" i="2"/>
  <c r="AH2391" i="2" s="1"/>
  <c r="AC2391" i="2" s="1"/>
  <c r="AE2375" i="2"/>
  <c r="AE2359" i="2"/>
  <c r="AE2343" i="2"/>
  <c r="AE2327" i="2"/>
  <c r="AH2327" i="2" s="1"/>
  <c r="AC2327" i="2" s="1"/>
  <c r="AE2311" i="2"/>
  <c r="AE2295" i="2"/>
  <c r="AE2279" i="2"/>
  <c r="AE2263" i="2"/>
  <c r="AO2263" i="2" s="1"/>
  <c r="AE2247" i="2"/>
  <c r="AJ2247" i="2" s="1"/>
  <c r="AE2215" i="2"/>
  <c r="AI2215" i="2" s="1"/>
  <c r="AE2199" i="2"/>
  <c r="AI2199" i="2" s="1"/>
  <c r="AE2167" i="2"/>
  <c r="AI2167" i="2" s="1"/>
  <c r="AE2135" i="2"/>
  <c r="AE2103" i="2"/>
  <c r="AO2103" i="2" s="1"/>
  <c r="AE2087" i="2"/>
  <c r="AE2055" i="2"/>
  <c r="AE2039" i="2"/>
  <c r="AE2007" i="2"/>
  <c r="AH2007" i="2" s="1"/>
  <c r="AC2007" i="2" s="1"/>
  <c r="AE1991" i="2"/>
  <c r="AH1991" i="2" s="1"/>
  <c r="AC1991" i="2" s="1"/>
  <c r="AE1975" i="2"/>
  <c r="AE1911" i="2"/>
  <c r="AE1623" i="2"/>
  <c r="AE1271" i="2"/>
  <c r="AH1271" i="2" s="1"/>
  <c r="AC1271" i="2" s="1"/>
  <c r="AE1207" i="2"/>
  <c r="AE983" i="2"/>
  <c r="AE823" i="2"/>
  <c r="AI823" i="2" s="1"/>
  <c r="AE615" i="2"/>
  <c r="AH615" i="2" s="1"/>
  <c r="AC615" i="2" s="1"/>
  <c r="AE455" i="2"/>
  <c r="AA2830" i="2"/>
  <c r="AA2695" i="2"/>
  <c r="AA2664" i="2"/>
  <c r="AA2478" i="2"/>
  <c r="AN2392" i="2"/>
  <c r="AA2368" i="2"/>
  <c r="AA2344" i="2"/>
  <c r="AN2098" i="2"/>
  <c r="AA1941" i="2"/>
  <c r="AA1928" i="2"/>
  <c r="AA1602" i="2"/>
  <c r="AA1582" i="2"/>
  <c r="AA1479" i="2"/>
  <c r="AA1282" i="2"/>
  <c r="AA1238" i="2"/>
  <c r="AA1227" i="2"/>
  <c r="AA1148" i="2"/>
  <c r="AA1137" i="2"/>
  <c r="AA1091" i="2"/>
  <c r="AA1047" i="2"/>
  <c r="AA980" i="2"/>
  <c r="AA809" i="2"/>
  <c r="AN809" i="2"/>
  <c r="AA796" i="2"/>
  <c r="AA741" i="2"/>
  <c r="AA581" i="2"/>
  <c r="AA564" i="2"/>
  <c r="AA555" i="2"/>
  <c r="AA546" i="2"/>
  <c r="AN460" i="2"/>
  <c r="AA460" i="2"/>
  <c r="AA163" i="2"/>
  <c r="AN163" i="2"/>
  <c r="AE2822" i="2"/>
  <c r="AO2822" i="2" s="1"/>
  <c r="AE2806" i="2"/>
  <c r="AO2806" i="2" s="1"/>
  <c r="AE2790" i="2"/>
  <c r="AE2774" i="2"/>
  <c r="AE2758" i="2"/>
  <c r="AE2726" i="2"/>
  <c r="AE2694" i="2"/>
  <c r="AE2678" i="2"/>
  <c r="AH2678" i="2" s="1"/>
  <c r="AC2678" i="2" s="1"/>
  <c r="AE2614" i="2"/>
  <c r="AO2614" i="2" s="1"/>
  <c r="AE2598" i="2"/>
  <c r="AE2582" i="2"/>
  <c r="AE2550" i="2"/>
  <c r="AH2550" i="2" s="1"/>
  <c r="AC2550" i="2" s="1"/>
  <c r="AE2534" i="2"/>
  <c r="AJ2534" i="2" s="1"/>
  <c r="AE2518" i="2"/>
  <c r="AE2502" i="2"/>
  <c r="AE2486" i="2"/>
  <c r="AE2454" i="2"/>
  <c r="AO2454" i="2" s="1"/>
  <c r="AE2406" i="2"/>
  <c r="AO2406" i="2" s="1"/>
  <c r="AE2262" i="2"/>
  <c r="AO2262" i="2" s="1"/>
  <c r="AE2086" i="2"/>
  <c r="AE1958" i="2"/>
  <c r="AE1862" i="2"/>
  <c r="AE1350" i="2"/>
  <c r="AE822" i="2"/>
  <c r="AJ822" i="2" s="1"/>
  <c r="AE2415" i="2"/>
  <c r="AA2834" i="2"/>
  <c r="AA2823" i="2"/>
  <c r="AA2379" i="2"/>
  <c r="AA2370" i="2"/>
  <c r="AA2328" i="2"/>
  <c r="AA2146" i="2"/>
  <c r="AN2044" i="2"/>
  <c r="AA2044" i="2"/>
  <c r="AA1952" i="2"/>
  <c r="AA1943" i="2"/>
  <c r="AA1875" i="2"/>
  <c r="AA1842" i="2"/>
  <c r="AA1831" i="2"/>
  <c r="AE1831" i="2"/>
  <c r="AO1831" i="2" s="1"/>
  <c r="AA1466" i="2"/>
  <c r="AA1343" i="2"/>
  <c r="AN1159" i="2"/>
  <c r="AA1159" i="2"/>
  <c r="AA1006" i="2"/>
  <c r="AA839" i="2"/>
  <c r="AA618" i="2"/>
  <c r="AA594" i="2"/>
  <c r="AE2837" i="2"/>
  <c r="AH2837" i="2" s="1"/>
  <c r="AC2837" i="2" s="1"/>
  <c r="AE2821" i="2"/>
  <c r="AJ2821" i="2" s="1"/>
  <c r="AE2805" i="2"/>
  <c r="AI2805" i="2" s="1"/>
  <c r="AE2789" i="2"/>
  <c r="AE2773" i="2"/>
  <c r="AE2757" i="2"/>
  <c r="AJ2757" i="2" s="1"/>
  <c r="AE2725" i="2"/>
  <c r="AE2693" i="2"/>
  <c r="AI2693" i="2" s="1"/>
  <c r="AE2677" i="2"/>
  <c r="AE2661" i="2"/>
  <c r="AE2629" i="2"/>
  <c r="AH2629" i="2" s="1"/>
  <c r="AE2613" i="2"/>
  <c r="AI2613" i="2" s="1"/>
  <c r="AE2597" i="2"/>
  <c r="AE2565" i="2"/>
  <c r="AJ2565" i="2" s="1"/>
  <c r="AE2517" i="2"/>
  <c r="AO2517" i="2" s="1"/>
  <c r="AE2501" i="2"/>
  <c r="AH2501" i="2" s="1"/>
  <c r="AC2501" i="2" s="1"/>
  <c r="AE2469" i="2"/>
  <c r="AO2469" i="2" s="1"/>
  <c r="AE2437" i="2"/>
  <c r="AO2437" i="2" s="1"/>
  <c r="AE2373" i="2"/>
  <c r="AH2373" i="2" s="1"/>
  <c r="AC2373" i="2" s="1"/>
  <c r="AE2357" i="2"/>
  <c r="AI2357" i="2" s="1"/>
  <c r="AE2341" i="2"/>
  <c r="AE2309" i="2"/>
  <c r="AO2309" i="2" s="1"/>
  <c r="AE2293" i="2"/>
  <c r="AE2261" i="2"/>
  <c r="AI2261" i="2" s="1"/>
  <c r="AE2245" i="2"/>
  <c r="AJ2245" i="2" s="1"/>
  <c r="AE2213" i="2"/>
  <c r="AH2213" i="2" s="1"/>
  <c r="AC2213" i="2" s="1"/>
  <c r="AE2197" i="2"/>
  <c r="AJ2197" i="2" s="1"/>
  <c r="AE2181" i="2"/>
  <c r="AH2181" i="2" s="1"/>
  <c r="AC2181" i="2" s="1"/>
  <c r="AE2165" i="2"/>
  <c r="AE2133" i="2"/>
  <c r="AO2133" i="2" s="1"/>
  <c r="AE2101" i="2"/>
  <c r="AI2101" i="2" s="1"/>
  <c r="AE2085" i="2"/>
  <c r="AO2085" i="2" s="1"/>
  <c r="AE2069" i="2"/>
  <c r="AE1989" i="2"/>
  <c r="AJ1989" i="2" s="1"/>
  <c r="AE1973" i="2"/>
  <c r="AH1973" i="2" s="1"/>
  <c r="AE1941" i="2"/>
  <c r="AE1925" i="2"/>
  <c r="AE1893" i="2"/>
  <c r="AE1877" i="2"/>
  <c r="AE1845" i="2"/>
  <c r="AE1829" i="2"/>
  <c r="AO1829" i="2" s="1"/>
  <c r="AE1797" i="2"/>
  <c r="AO1797" i="2" s="1"/>
  <c r="AE1781" i="2"/>
  <c r="AJ1781" i="2" s="1"/>
  <c r="AE1765" i="2"/>
  <c r="AO1765" i="2" s="1"/>
  <c r="AE1733" i="2"/>
  <c r="AJ1733" i="2" s="1"/>
  <c r="AE1717" i="2"/>
  <c r="AI1717" i="2" s="1"/>
  <c r="AE1701" i="2"/>
  <c r="AE1685" i="2"/>
  <c r="AH1685" i="2" s="1"/>
  <c r="AC1685" i="2" s="1"/>
  <c r="AE1669" i="2"/>
  <c r="AE1621" i="2"/>
  <c r="AO1621" i="2" s="1"/>
  <c r="AE1589" i="2"/>
  <c r="AE1573" i="2"/>
  <c r="AO1573" i="2" s="1"/>
  <c r="AE1541" i="2"/>
  <c r="AH1541" i="2" s="1"/>
  <c r="AC1541" i="2" s="1"/>
  <c r="AE1493" i="2"/>
  <c r="AE1477" i="2"/>
  <c r="AE1445" i="2"/>
  <c r="AE1413" i="2"/>
  <c r="AE1397" i="2"/>
  <c r="AO1397" i="2" s="1"/>
  <c r="AE1365" i="2"/>
  <c r="AE1349" i="2"/>
  <c r="AO1349" i="2" s="1"/>
  <c r="AE1317" i="2"/>
  <c r="AH1317" i="2" s="1"/>
  <c r="AC1317" i="2" s="1"/>
  <c r="AE1285" i="2"/>
  <c r="AI1285" i="2" s="1"/>
  <c r="AE1269" i="2"/>
  <c r="AJ1269" i="2" s="1"/>
  <c r="AE1221" i="2"/>
  <c r="AE1189" i="2"/>
  <c r="AH1189" i="2" s="1"/>
  <c r="AE1141" i="2"/>
  <c r="AO1141" i="2" s="1"/>
  <c r="AE821" i="2"/>
  <c r="AI821" i="2" s="1"/>
  <c r="AE357" i="2"/>
  <c r="AH357" i="2" s="1"/>
  <c r="AC357" i="2" s="1"/>
  <c r="AE245" i="2"/>
  <c r="AH245" i="2" s="1"/>
  <c r="AA2246" i="2"/>
  <c r="AE2246" i="2"/>
  <c r="AO2246" i="2" s="1"/>
  <c r="AA1481" i="2"/>
  <c r="AE1481" i="2"/>
  <c r="AO1481" i="2" s="1"/>
  <c r="AN1400" i="2"/>
  <c r="AA1400" i="2"/>
  <c r="AA145" i="2"/>
  <c r="AN68" i="2"/>
  <c r="AA22" i="2"/>
  <c r="AE2836" i="2"/>
  <c r="AE2820" i="2"/>
  <c r="AE2804" i="2"/>
  <c r="AI2804" i="2" s="1"/>
  <c r="AE2772" i="2"/>
  <c r="AH2772" i="2" s="1"/>
  <c r="AC2772" i="2" s="1"/>
  <c r="AE2756" i="2"/>
  <c r="AE2724" i="2"/>
  <c r="AI2724" i="2" s="1"/>
  <c r="AE2692" i="2"/>
  <c r="AI2692" i="2" s="1"/>
  <c r="AE2676" i="2"/>
  <c r="AH2676" i="2" s="1"/>
  <c r="AC2676" i="2" s="1"/>
  <c r="AE2660" i="2"/>
  <c r="AE2628" i="2"/>
  <c r="AE2612" i="2"/>
  <c r="AE2596" i="2"/>
  <c r="AE2564" i="2"/>
  <c r="AO2564" i="2" s="1"/>
  <c r="AE2516" i="2"/>
  <c r="AE2500" i="2"/>
  <c r="AI2500" i="2" s="1"/>
  <c r="AE2484" i="2"/>
  <c r="AE2468" i="2"/>
  <c r="AH2468" i="2" s="1"/>
  <c r="AE2452" i="2"/>
  <c r="AI2452" i="2" s="1"/>
  <c r="AE2420" i="2"/>
  <c r="AE2404" i="2"/>
  <c r="AH2404" i="2" s="1"/>
  <c r="AC2404" i="2" s="1"/>
  <c r="AE2372" i="2"/>
  <c r="AI2372" i="2" s="1"/>
  <c r="AE2356" i="2"/>
  <c r="AH2356" i="2" s="1"/>
  <c r="AE2340" i="2"/>
  <c r="AE2308" i="2"/>
  <c r="AH2308" i="2" s="1"/>
  <c r="AC2308" i="2" s="1"/>
  <c r="AE2276" i="2"/>
  <c r="AE2260" i="2"/>
  <c r="AJ2260" i="2" s="1"/>
  <c r="AE2212" i="2"/>
  <c r="AE2196" i="2"/>
  <c r="AJ2196" i="2" s="1"/>
  <c r="AE2180" i="2"/>
  <c r="AE2148" i="2"/>
  <c r="AJ2148" i="2" s="1"/>
  <c r="AE2116" i="2"/>
  <c r="AE2084" i="2"/>
  <c r="AE2052" i="2"/>
  <c r="AE2020" i="2"/>
  <c r="AO2020" i="2" s="1"/>
  <c r="AE2004" i="2"/>
  <c r="AE1956" i="2"/>
  <c r="AE1924" i="2"/>
  <c r="AO1924" i="2" s="1"/>
  <c r="AE1908" i="2"/>
  <c r="AO1908" i="2" s="1"/>
  <c r="AE1876" i="2"/>
  <c r="AJ1876" i="2" s="1"/>
  <c r="AE1860" i="2"/>
  <c r="AI1860" i="2" s="1"/>
  <c r="AE1812" i="2"/>
  <c r="AE1796" i="2"/>
  <c r="AH1796" i="2" s="1"/>
  <c r="AC1796" i="2" s="1"/>
  <c r="AE1748" i="2"/>
  <c r="AE1732" i="2"/>
  <c r="AH1732" i="2" s="1"/>
  <c r="AC1732" i="2" s="1"/>
  <c r="AE1700" i="2"/>
  <c r="AE1684" i="2"/>
  <c r="AH1684" i="2" s="1"/>
  <c r="AC1684" i="2" s="1"/>
  <c r="AE1668" i="2"/>
  <c r="AE1652" i="2"/>
  <c r="AI1652" i="2" s="1"/>
  <c r="AE1604" i="2"/>
  <c r="AO1604" i="2" s="1"/>
  <c r="AE1588" i="2"/>
  <c r="AE1524" i="2"/>
  <c r="AE1508" i="2"/>
  <c r="AH1508" i="2" s="1"/>
  <c r="AC1508" i="2" s="1"/>
  <c r="AE1492" i="2"/>
  <c r="AE1460" i="2"/>
  <c r="AH1460" i="2" s="1"/>
  <c r="AC1460" i="2" s="1"/>
  <c r="AE1412" i="2"/>
  <c r="AE1380" i="2"/>
  <c r="AE1348" i="2"/>
  <c r="AE1332" i="2"/>
  <c r="AJ1332" i="2" s="1"/>
  <c r="AE1316" i="2"/>
  <c r="AE1284" i="2"/>
  <c r="AJ1284" i="2" s="1"/>
  <c r="AE1252" i="2"/>
  <c r="AE1236" i="2"/>
  <c r="AO1236" i="2" s="1"/>
  <c r="AE1204" i="2"/>
  <c r="AO1204" i="2" s="1"/>
  <c r="AE1124" i="2"/>
  <c r="AE1108" i="2"/>
  <c r="AI1108" i="2" s="1"/>
  <c r="AE1076" i="2"/>
  <c r="AO1076" i="2" s="1"/>
  <c r="AE1060" i="2"/>
  <c r="AJ1060" i="2" s="1"/>
  <c r="AE1044" i="2"/>
  <c r="AJ1044" i="2" s="1"/>
  <c r="AE980" i="2"/>
  <c r="AH980" i="2" s="1"/>
  <c r="AC980" i="2" s="1"/>
  <c r="AE932" i="2"/>
  <c r="AI932" i="2" s="1"/>
  <c r="AE916" i="2"/>
  <c r="AJ916" i="2" s="1"/>
  <c r="AE900" i="2"/>
  <c r="AE884" i="2"/>
  <c r="AI884" i="2" s="1"/>
  <c r="AE852" i="2"/>
  <c r="AE836" i="2"/>
  <c r="AJ836" i="2" s="1"/>
  <c r="AE820" i="2"/>
  <c r="AO820" i="2" s="1"/>
  <c r="AE804" i="2"/>
  <c r="AI804" i="2" s="1"/>
  <c r="AE772" i="2"/>
  <c r="AE756" i="2"/>
  <c r="AH756" i="2" s="1"/>
  <c r="AC756" i="2" s="1"/>
  <c r="AE740" i="2"/>
  <c r="AI740" i="2" s="1"/>
  <c r="AE724" i="2"/>
  <c r="AE708" i="2"/>
  <c r="AI708" i="2" s="1"/>
  <c r="AE692" i="2"/>
  <c r="AO692" i="2" s="1"/>
  <c r="AE660" i="2"/>
  <c r="AO660" i="2" s="1"/>
  <c r="AE644" i="2"/>
  <c r="AO644" i="2" s="1"/>
  <c r="AE564" i="2"/>
  <c r="AI564" i="2" s="1"/>
  <c r="AE532" i="2"/>
  <c r="AE516" i="2"/>
  <c r="AE484" i="2"/>
  <c r="AE468" i="2"/>
  <c r="AO468" i="2" s="1"/>
  <c r="AE292" i="2"/>
  <c r="AH292" i="2" s="1"/>
  <c r="AE260" i="2"/>
  <c r="AO260" i="2" s="1"/>
  <c r="AE132" i="2"/>
  <c r="AI132" i="2" s="1"/>
  <c r="AE84" i="2"/>
  <c r="AH84" i="2" s="1"/>
  <c r="AC84" i="2" s="1"/>
  <c r="AA2752" i="2"/>
  <c r="AA2743" i="2"/>
  <c r="AA2681" i="2"/>
  <c r="AN2559" i="2"/>
  <c r="AA2546" i="2"/>
  <c r="AA2458" i="2"/>
  <c r="AA2403" i="2"/>
  <c r="AA1886" i="2"/>
  <c r="AA1877" i="2"/>
  <c r="AN1687" i="2"/>
  <c r="AN1402" i="2"/>
  <c r="AA1402" i="2"/>
  <c r="AA1358" i="2"/>
  <c r="AA1354" i="2"/>
  <c r="AA1325" i="2"/>
  <c r="AA1139" i="2"/>
  <c r="AA975" i="2"/>
  <c r="AA865" i="2"/>
  <c r="AA828" i="2"/>
  <c r="AN667" i="2"/>
  <c r="AA627" i="2"/>
  <c r="AE2835" i="2"/>
  <c r="AJ2835" i="2" s="1"/>
  <c r="AE2819" i="2"/>
  <c r="AI2819" i="2" s="1"/>
  <c r="AE2771" i="2"/>
  <c r="AO2771" i="2" s="1"/>
  <c r="AE2755" i="2"/>
  <c r="AO2755" i="2" s="1"/>
  <c r="AE2723" i="2"/>
  <c r="AE2691" i="2"/>
  <c r="AE2659" i="2"/>
  <c r="AE2643" i="2"/>
  <c r="AO2643" i="2" s="1"/>
  <c r="AE2627" i="2"/>
  <c r="AO2627" i="2" s="1"/>
  <c r="AE2611" i="2"/>
  <c r="AJ2611" i="2" s="1"/>
  <c r="AE2595" i="2"/>
  <c r="AO2595" i="2" s="1"/>
  <c r="AE2579" i="2"/>
  <c r="AH2579" i="2" s="1"/>
  <c r="AC2579" i="2" s="1"/>
  <c r="AE2563" i="2"/>
  <c r="AI2563" i="2" s="1"/>
  <c r="AE2515" i="2"/>
  <c r="AE2499" i="2"/>
  <c r="AE2467" i="2"/>
  <c r="AI2467" i="2" s="1"/>
  <c r="AE2435" i="2"/>
  <c r="AI2435" i="2" s="1"/>
  <c r="AE2419" i="2"/>
  <c r="AI2419" i="2" s="1"/>
  <c r="AE2403" i="2"/>
  <c r="AJ2403" i="2" s="1"/>
  <c r="AE2371" i="2"/>
  <c r="AE2355" i="2"/>
  <c r="AE2307" i="2"/>
  <c r="AE2291" i="2"/>
  <c r="AE2243" i="2"/>
  <c r="AE2227" i="2"/>
  <c r="AH2227" i="2" s="1"/>
  <c r="AC2227" i="2" s="1"/>
  <c r="AE2211" i="2"/>
  <c r="AO2211" i="2" s="1"/>
  <c r="AE2195" i="2"/>
  <c r="AE2131" i="2"/>
  <c r="AE2115" i="2"/>
  <c r="AE2099" i="2"/>
  <c r="AE2035" i="2"/>
  <c r="AI2035" i="2" s="1"/>
  <c r="AE1987" i="2"/>
  <c r="AH1987" i="2" s="1"/>
  <c r="AC1987" i="2" s="1"/>
  <c r="AE1939" i="2"/>
  <c r="AE1923" i="2"/>
  <c r="AI1923" i="2" s="1"/>
  <c r="AE1891" i="2"/>
  <c r="AJ1891" i="2" s="1"/>
  <c r="AE1875" i="2"/>
  <c r="AI1875" i="2" s="1"/>
  <c r="AE1827" i="2"/>
  <c r="AE1795" i="2"/>
  <c r="AE1779" i="2"/>
  <c r="AI1779" i="2" s="1"/>
  <c r="AE1763" i="2"/>
  <c r="AO1763" i="2" s="1"/>
  <c r="AE1731" i="2"/>
  <c r="AE1715" i="2"/>
  <c r="AO1715" i="2" s="1"/>
  <c r="AE1699" i="2"/>
  <c r="AO1699" i="2" s="1"/>
  <c r="AE1683" i="2"/>
  <c r="AI1683" i="2" s="1"/>
  <c r="AE1667" i="2"/>
  <c r="AO1667" i="2" s="1"/>
  <c r="AE1635" i="2"/>
  <c r="AI1635" i="2" s="1"/>
  <c r="AE1619" i="2"/>
  <c r="AE1587" i="2"/>
  <c r="AJ1587" i="2" s="1"/>
  <c r="AE1571" i="2"/>
  <c r="AJ1571" i="2" s="1"/>
  <c r="AE1539" i="2"/>
  <c r="AI1539" i="2" s="1"/>
  <c r="AE1523" i="2"/>
  <c r="AO1523" i="2" s="1"/>
  <c r="AE1491" i="2"/>
  <c r="AE1475" i="2"/>
  <c r="AJ1475" i="2" s="1"/>
  <c r="AE1443" i="2"/>
  <c r="AO1443" i="2" s="1"/>
  <c r="AE1411" i="2"/>
  <c r="AE1395" i="2"/>
  <c r="AJ1395" i="2" s="1"/>
  <c r="AE1363" i="2"/>
  <c r="AJ1363" i="2" s="1"/>
  <c r="AE1347" i="2"/>
  <c r="AH1347" i="2" s="1"/>
  <c r="AC1347" i="2" s="1"/>
  <c r="AE1315" i="2"/>
  <c r="AE1283" i="2"/>
  <c r="AE1251" i="2"/>
  <c r="AI1251" i="2" s="1"/>
  <c r="AE1219" i="2"/>
  <c r="AO1219" i="2" s="1"/>
  <c r="AE1187" i="2"/>
  <c r="AO1187" i="2" s="1"/>
  <c r="AE1171" i="2"/>
  <c r="AJ1171" i="2" s="1"/>
  <c r="AE1139" i="2"/>
  <c r="AH1139" i="2" s="1"/>
  <c r="AC1139" i="2" s="1"/>
  <c r="AE1123" i="2"/>
  <c r="AH1123" i="2" s="1"/>
  <c r="AC1123" i="2" s="1"/>
  <c r="AE1091" i="2"/>
  <c r="AJ1091" i="2" s="1"/>
  <c r="AE1075" i="2"/>
  <c r="AO1075" i="2" s="1"/>
  <c r="AE1043" i="2"/>
  <c r="AO1043" i="2" s="1"/>
  <c r="AE1027" i="2"/>
  <c r="AO1027" i="2" s="1"/>
  <c r="AE1011" i="2"/>
  <c r="AO1011" i="2" s="1"/>
  <c r="AE995" i="2"/>
  <c r="AO995" i="2" s="1"/>
  <c r="AE963" i="2"/>
  <c r="AO963" i="2" s="1"/>
  <c r="AE947" i="2"/>
  <c r="AI947" i="2" s="1"/>
  <c r="AE931" i="2"/>
  <c r="AJ931" i="2" s="1"/>
  <c r="AE899" i="2"/>
  <c r="AH899" i="2" s="1"/>
  <c r="AE867" i="2"/>
  <c r="AO867" i="2" s="1"/>
  <c r="AE851" i="2"/>
  <c r="AI851" i="2" s="1"/>
  <c r="AE835" i="2"/>
  <c r="AI835" i="2" s="1"/>
  <c r="AE819" i="2"/>
  <c r="AO819" i="2" s="1"/>
  <c r="AE771" i="2"/>
  <c r="AE755" i="2"/>
  <c r="AE739" i="2"/>
  <c r="AO739" i="2" s="1"/>
  <c r="AE723" i="2"/>
  <c r="AO723" i="2" s="1"/>
  <c r="AE675" i="2"/>
  <c r="AO675" i="2" s="1"/>
  <c r="AE643" i="2"/>
  <c r="AE627" i="2"/>
  <c r="AH627" i="2" s="1"/>
  <c r="AC627" i="2" s="1"/>
  <c r="AE611" i="2"/>
  <c r="AJ611" i="2" s="1"/>
  <c r="AE579" i="2"/>
  <c r="AO579" i="2" s="1"/>
  <c r="AE547" i="2"/>
  <c r="AJ547" i="2" s="1"/>
  <c r="AE531" i="2"/>
  <c r="AJ531" i="2" s="1"/>
  <c r="AE515" i="2"/>
  <c r="AH515" i="2" s="1"/>
  <c r="AC515" i="2" s="1"/>
  <c r="AE499" i="2"/>
  <c r="AE483" i="2"/>
  <c r="AE451" i="2"/>
  <c r="AE435" i="2"/>
  <c r="AJ435" i="2" s="1"/>
  <c r="AE387" i="2"/>
  <c r="AJ387" i="2" s="1"/>
  <c r="AE371" i="2"/>
  <c r="AE339" i="2"/>
  <c r="AE307" i="2"/>
  <c r="AH307" i="2" s="1"/>
  <c r="AE291" i="2"/>
  <c r="AE275" i="2"/>
  <c r="AE259" i="2"/>
  <c r="AI259" i="2" s="1"/>
  <c r="AE243" i="2"/>
  <c r="AH243" i="2" s="1"/>
  <c r="AC243" i="2" s="1"/>
  <c r="AE227" i="2"/>
  <c r="AJ227" i="2" s="1"/>
  <c r="AE195" i="2"/>
  <c r="AJ195" i="2" s="1"/>
  <c r="AE163" i="2"/>
  <c r="AH163" i="2" s="1"/>
  <c r="AC163" i="2" s="1"/>
  <c r="AE147" i="2"/>
  <c r="AH147" i="2" s="1"/>
  <c r="AC147" i="2" s="1"/>
  <c r="AE115" i="2"/>
  <c r="AE99" i="2"/>
  <c r="AJ99" i="2" s="1"/>
  <c r="AE67" i="2"/>
  <c r="AI67" i="2" s="1"/>
  <c r="AE51" i="2"/>
  <c r="AO51" i="2" s="1"/>
  <c r="AE19" i="2"/>
  <c r="AI19" i="2" s="1"/>
  <c r="AJ2855" i="2"/>
  <c r="AH2855" i="2"/>
  <c r="AC2855" i="2" s="1"/>
  <c r="AI2855" i="2"/>
  <c r="AH2847" i="2"/>
  <c r="AC2847" i="2" s="1"/>
  <c r="AJ2847" i="2"/>
  <c r="AI2847" i="2"/>
  <c r="AK2847" i="2"/>
  <c r="AL2847" i="2" s="1"/>
  <c r="AJ2844" i="2"/>
  <c r="AH2844" i="2"/>
  <c r="AC2844" i="2" s="1"/>
  <c r="AI2844" i="2"/>
  <c r="AK2844" i="2"/>
  <c r="AL2844" i="2" s="1"/>
  <c r="AA696" i="2"/>
  <c r="AA672" i="2"/>
  <c r="AA646" i="2"/>
  <c r="AA548" i="2"/>
  <c r="AA503" i="2"/>
  <c r="AA448" i="2"/>
  <c r="AA379" i="2"/>
  <c r="AA105" i="2"/>
  <c r="AE2834" i="2"/>
  <c r="AJ2834" i="2" s="1"/>
  <c r="AE2818" i="2"/>
  <c r="AE2770" i="2"/>
  <c r="AE2754" i="2"/>
  <c r="AE2722" i="2"/>
  <c r="AJ2722" i="2" s="1"/>
  <c r="AE2674" i="2"/>
  <c r="AO2674" i="2" s="1"/>
  <c r="AE2658" i="2"/>
  <c r="AE2642" i="2"/>
  <c r="AE2626" i="2"/>
  <c r="AI2626" i="2" s="1"/>
  <c r="AE2594" i="2"/>
  <c r="AE2578" i="2"/>
  <c r="AO2578" i="2" s="1"/>
  <c r="AE2562" i="2"/>
  <c r="AE2546" i="2"/>
  <c r="AJ2546" i="2" s="1"/>
  <c r="AE2530" i="2"/>
  <c r="AH2530" i="2" s="1"/>
  <c r="AC2530" i="2" s="1"/>
  <c r="AE2514" i="2"/>
  <c r="AH2514" i="2" s="1"/>
  <c r="AC2514" i="2" s="1"/>
  <c r="AE2498" i="2"/>
  <c r="AE2466" i="2"/>
  <c r="AH2466" i="2" s="1"/>
  <c r="AC2466" i="2" s="1"/>
  <c r="AE2450" i="2"/>
  <c r="AH2450" i="2" s="1"/>
  <c r="AC2450" i="2" s="1"/>
  <c r="AE2434" i="2"/>
  <c r="AI2434" i="2" s="1"/>
  <c r="AE2418" i="2"/>
  <c r="AJ2418" i="2" s="1"/>
  <c r="AE2402" i="2"/>
  <c r="AO2402" i="2" s="1"/>
  <c r="AE2370" i="2"/>
  <c r="AO2370" i="2" s="1"/>
  <c r="AE2354" i="2"/>
  <c r="AI2354" i="2" s="1"/>
  <c r="AE2338" i="2"/>
  <c r="AO2338" i="2" s="1"/>
  <c r="AE2322" i="2"/>
  <c r="AH2322" i="2" s="1"/>
  <c r="AC2322" i="2" s="1"/>
  <c r="AE2306" i="2"/>
  <c r="AJ2306" i="2" s="1"/>
  <c r="AE2290" i="2"/>
  <c r="AE2274" i="2"/>
  <c r="AH2274" i="2" s="1"/>
  <c r="AC2274" i="2" s="1"/>
  <c r="AE2258" i="2"/>
  <c r="AO2258" i="2" s="1"/>
  <c r="AE2242" i="2"/>
  <c r="AI2242" i="2" s="1"/>
  <c r="AE2226" i="2"/>
  <c r="AE2210" i="2"/>
  <c r="AE2194" i="2"/>
  <c r="AE2178" i="2"/>
  <c r="AE2162" i="2"/>
  <c r="AE2146" i="2"/>
  <c r="AE2130" i="2"/>
  <c r="AE2114" i="2"/>
  <c r="AO2114" i="2" s="1"/>
  <c r="AE2082" i="2"/>
  <c r="AE2050" i="2"/>
  <c r="AE2034" i="2"/>
  <c r="AE2018" i="2"/>
  <c r="AE2002" i="2"/>
  <c r="AH2002" i="2" s="1"/>
  <c r="AE1986" i="2"/>
  <c r="AJ1986" i="2" s="1"/>
  <c r="AE1954" i="2"/>
  <c r="AH1954" i="2" s="1"/>
  <c r="AC1954" i="2" s="1"/>
  <c r="AE1938" i="2"/>
  <c r="AH1938" i="2" s="1"/>
  <c r="AC1938" i="2" s="1"/>
  <c r="AE1906" i="2"/>
  <c r="AJ1906" i="2" s="1"/>
  <c r="AE1890" i="2"/>
  <c r="AE1874" i="2"/>
  <c r="AE1858" i="2"/>
  <c r="AE1826" i="2"/>
  <c r="AE1810" i="2"/>
  <c r="AE1794" i="2"/>
  <c r="AH1794" i="2" s="1"/>
  <c r="AC1794" i="2" s="1"/>
  <c r="AE1778" i="2"/>
  <c r="AE1762" i="2"/>
  <c r="AO1762" i="2" s="1"/>
  <c r="AE1746" i="2"/>
  <c r="AH1746" i="2" s="1"/>
  <c r="AC1746" i="2" s="1"/>
  <c r="AE1730" i="2"/>
  <c r="AE1698" i="2"/>
  <c r="AE1682" i="2"/>
  <c r="AE1666" i="2"/>
  <c r="AJ1666" i="2" s="1"/>
  <c r="AE1650" i="2"/>
  <c r="AH1650" i="2" s="1"/>
  <c r="AC1650" i="2" s="1"/>
  <c r="AE1634" i="2"/>
  <c r="AJ1634" i="2" s="1"/>
  <c r="AE1602" i="2"/>
  <c r="AE1586" i="2"/>
  <c r="AO1586" i="2" s="1"/>
  <c r="AE1570" i="2"/>
  <c r="AH1570" i="2" s="1"/>
  <c r="AC1570" i="2" s="1"/>
  <c r="AE1554" i="2"/>
  <c r="AJ1554" i="2" s="1"/>
  <c r="AE1538" i="2"/>
  <c r="AE1522" i="2"/>
  <c r="AO1522" i="2" s="1"/>
  <c r="AE1506" i="2"/>
  <c r="AH1506" i="2" s="1"/>
  <c r="AC1506" i="2" s="1"/>
  <c r="AE1490" i="2"/>
  <c r="AO1490" i="2" s="1"/>
  <c r="AE1474" i="2"/>
  <c r="AE1458" i="2"/>
  <c r="AE1442" i="2"/>
  <c r="AH1442" i="2" s="1"/>
  <c r="AC1442" i="2" s="1"/>
  <c r="AE1426" i="2"/>
  <c r="AJ1426" i="2" s="1"/>
  <c r="AE1410" i="2"/>
  <c r="AO1410" i="2" s="1"/>
  <c r="AE1394" i="2"/>
  <c r="AO1394" i="2" s="1"/>
  <c r="AE1362" i="2"/>
  <c r="AJ1362" i="2" s="1"/>
  <c r="AE1330" i="2"/>
  <c r="AI1330" i="2" s="1"/>
  <c r="AE1314" i="2"/>
  <c r="AH1314" i="2" s="1"/>
  <c r="AC1314" i="2" s="1"/>
  <c r="AE1282" i="2"/>
  <c r="AE1266" i="2"/>
  <c r="AE1234" i="2"/>
  <c r="AO1234" i="2" s="1"/>
  <c r="AE1202" i="2"/>
  <c r="AI1202" i="2" s="1"/>
  <c r="AE1186" i="2"/>
  <c r="AH1186" i="2" s="1"/>
  <c r="AC1186" i="2" s="1"/>
  <c r="AE1170" i="2"/>
  <c r="AI1170" i="2" s="1"/>
  <c r="AE1154" i="2"/>
  <c r="AE1122" i="2"/>
  <c r="AH1122" i="2" s="1"/>
  <c r="AC1122" i="2" s="1"/>
  <c r="AE1106" i="2"/>
  <c r="AJ1106" i="2" s="1"/>
  <c r="AE1074" i="2"/>
  <c r="AI1074" i="2" s="1"/>
  <c r="AE1058" i="2"/>
  <c r="AH1058" i="2" s="1"/>
  <c r="AC1058" i="2" s="1"/>
  <c r="AE1042" i="2"/>
  <c r="AH1042" i="2" s="1"/>
  <c r="AC1042" i="2" s="1"/>
  <c r="AE1026" i="2"/>
  <c r="AJ1026" i="2" s="1"/>
  <c r="AE1010" i="2"/>
  <c r="AI1010" i="2" s="1"/>
  <c r="AE978" i="2"/>
  <c r="AE962" i="2"/>
  <c r="AO962" i="2" s="1"/>
  <c r="AE930" i="2"/>
  <c r="AH930" i="2" s="1"/>
  <c r="AC930" i="2" s="1"/>
  <c r="AE914" i="2"/>
  <c r="AH914" i="2" s="1"/>
  <c r="AC914" i="2" s="1"/>
  <c r="AE898" i="2"/>
  <c r="AJ898" i="2" s="1"/>
  <c r="AE882" i="2"/>
  <c r="AE866" i="2"/>
  <c r="AE850" i="2"/>
  <c r="AE834" i="2"/>
  <c r="AE786" i="2"/>
  <c r="AJ786" i="2" s="1"/>
  <c r="AE770" i="2"/>
  <c r="AI770" i="2" s="1"/>
  <c r="AE754" i="2"/>
  <c r="AE722" i="2"/>
  <c r="AE690" i="2"/>
  <c r="AE658" i="2"/>
  <c r="AJ658" i="2" s="1"/>
  <c r="AE642" i="2"/>
  <c r="AJ642" i="2" s="1"/>
  <c r="AE626" i="2"/>
  <c r="AH626" i="2" s="1"/>
  <c r="AC626" i="2" s="1"/>
  <c r="AE594" i="2"/>
  <c r="AE562" i="2"/>
  <c r="AI562" i="2" s="1"/>
  <c r="AE546" i="2"/>
  <c r="AE514" i="2"/>
  <c r="AH514" i="2" s="1"/>
  <c r="AE466" i="2"/>
  <c r="AI466" i="2" s="1"/>
  <c r="AE450" i="2"/>
  <c r="AE418" i="2"/>
  <c r="AE386" i="2"/>
  <c r="AE354" i="2"/>
  <c r="AI354" i="2" s="1"/>
  <c r="AE322" i="2"/>
  <c r="AJ322" i="2" s="1"/>
  <c r="AE274" i="2"/>
  <c r="AE242" i="2"/>
  <c r="AJ242" i="2" s="1"/>
  <c r="AE210" i="2"/>
  <c r="AE178" i="2"/>
  <c r="AI178" i="2" s="1"/>
  <c r="AE162" i="2"/>
  <c r="AO162" i="2" s="1"/>
  <c r="AE130" i="2"/>
  <c r="AE114" i="2"/>
  <c r="AH114" i="2" s="1"/>
  <c r="AE82" i="2"/>
  <c r="AI82" i="2" s="1"/>
  <c r="AE66" i="2"/>
  <c r="AH66" i="2" s="1"/>
  <c r="AC66" i="2" s="1"/>
  <c r="AE34" i="2"/>
  <c r="AJ34" i="2" s="1"/>
  <c r="AE18" i="2"/>
  <c r="AI18" i="2" s="1"/>
  <c r="AA2575" i="2"/>
  <c r="AA2547" i="2"/>
  <c r="AA2451" i="2"/>
  <c r="AA2432" i="2"/>
  <c r="AA1758" i="2"/>
  <c r="AA1612" i="2"/>
  <c r="AA1538" i="2"/>
  <c r="AA1451" i="2"/>
  <c r="AA1377" i="2"/>
  <c r="AA1364" i="2"/>
  <c r="AA1305" i="2"/>
  <c r="AA1055" i="2"/>
  <c r="AA942" i="2"/>
  <c r="AA868" i="2"/>
  <c r="AA747" i="2"/>
  <c r="AA745" i="2"/>
  <c r="AA674" i="2"/>
  <c r="AA648" i="2"/>
  <c r="AA619" i="2"/>
  <c r="AA606" i="2"/>
  <c r="AA537" i="2"/>
  <c r="AA496" i="2"/>
  <c r="AE496" i="2"/>
  <c r="AO496" i="2" s="1"/>
  <c r="AA474" i="2"/>
  <c r="AE2833" i="2"/>
  <c r="AI2833" i="2" s="1"/>
  <c r="AE2817" i="2"/>
  <c r="AH2817" i="2" s="1"/>
  <c r="AC2817" i="2" s="1"/>
  <c r="AE2785" i="2"/>
  <c r="AE2769" i="2"/>
  <c r="AH2769" i="2" s="1"/>
  <c r="AE2753" i="2"/>
  <c r="AE2737" i="2"/>
  <c r="AO2737" i="2" s="1"/>
  <c r="AE2721" i="2"/>
  <c r="AH2721" i="2" s="1"/>
  <c r="AE2689" i="2"/>
  <c r="AJ2689" i="2" s="1"/>
  <c r="AE2673" i="2"/>
  <c r="AI2673" i="2" s="1"/>
  <c r="AE2657" i="2"/>
  <c r="AO2657" i="2" s="1"/>
  <c r="AE2641" i="2"/>
  <c r="AO2641" i="2" s="1"/>
  <c r="AE2625" i="2"/>
  <c r="AO2625" i="2" s="1"/>
  <c r="AE2593" i="2"/>
  <c r="AE2577" i="2"/>
  <c r="AE2561" i="2"/>
  <c r="AE2545" i="2"/>
  <c r="AI2545" i="2" s="1"/>
  <c r="AE2529" i="2"/>
  <c r="AH2529" i="2" s="1"/>
  <c r="AC2529" i="2" s="1"/>
  <c r="AE2497" i="2"/>
  <c r="AO2497" i="2" s="1"/>
  <c r="AE2481" i="2"/>
  <c r="AE2465" i="2"/>
  <c r="AO2465" i="2" s="1"/>
  <c r="AE2449" i="2"/>
  <c r="AE2433" i="2"/>
  <c r="AO2433" i="2" s="1"/>
  <c r="AE2417" i="2"/>
  <c r="AI2417" i="2" s="1"/>
  <c r="AE2401" i="2"/>
  <c r="AE2369" i="2"/>
  <c r="AI2369" i="2" s="1"/>
  <c r="AE2353" i="2"/>
  <c r="AH2353" i="2" s="1"/>
  <c r="AC2353" i="2" s="1"/>
  <c r="AE2337" i="2"/>
  <c r="AE2321" i="2"/>
  <c r="AH2321" i="2" s="1"/>
  <c r="AC2321" i="2" s="1"/>
  <c r="AE2305" i="2"/>
  <c r="AJ2305" i="2" s="1"/>
  <c r="AE2289" i="2"/>
  <c r="AE2273" i="2"/>
  <c r="AE2257" i="2"/>
  <c r="AI2257" i="2" s="1"/>
  <c r="AE2241" i="2"/>
  <c r="AE2225" i="2"/>
  <c r="AO2225" i="2" s="1"/>
  <c r="AE2209" i="2"/>
  <c r="AI2209" i="2" s="1"/>
  <c r="AE2193" i="2"/>
  <c r="AJ2193" i="2" s="1"/>
  <c r="AE2177" i="2"/>
  <c r="AH2177" i="2" s="1"/>
  <c r="AC2177" i="2" s="1"/>
  <c r="AE2161" i="2"/>
  <c r="AE2145" i="2"/>
  <c r="AJ2145" i="2" s="1"/>
  <c r="AE2129" i="2"/>
  <c r="AE2113" i="2"/>
  <c r="AO2113" i="2" s="1"/>
  <c r="AE2097" i="2"/>
  <c r="AO2097" i="2" s="1"/>
  <c r="AE2081" i="2"/>
  <c r="AE2065" i="2"/>
  <c r="AI2065" i="2" s="1"/>
  <c r="AE2049" i="2"/>
  <c r="AO2049" i="2" s="1"/>
  <c r="AE2033" i="2"/>
  <c r="AE2017" i="2"/>
  <c r="AH2017" i="2" s="1"/>
  <c r="AE2001" i="2"/>
  <c r="AH2001" i="2" s="1"/>
  <c r="AC2001" i="2" s="1"/>
  <c r="AE1985" i="2"/>
  <c r="AE1969" i="2"/>
  <c r="AI1969" i="2" s="1"/>
  <c r="AE1953" i="2"/>
  <c r="AH1953" i="2" s="1"/>
  <c r="AC1953" i="2" s="1"/>
  <c r="AE1937" i="2"/>
  <c r="AH1937" i="2" s="1"/>
  <c r="AC1937" i="2" s="1"/>
  <c r="AE1921" i="2"/>
  <c r="AE1905" i="2"/>
  <c r="AE1889" i="2"/>
  <c r="AE1873" i="2"/>
  <c r="AI1873" i="2" s="1"/>
  <c r="AE1857" i="2"/>
  <c r="AJ1857" i="2" s="1"/>
  <c r="AE1841" i="2"/>
  <c r="AE1825" i="2"/>
  <c r="AE1809" i="2"/>
  <c r="AI1809" i="2" s="1"/>
  <c r="AE1793" i="2"/>
  <c r="AE1777" i="2"/>
  <c r="AE1761" i="2"/>
  <c r="AE1745" i="2"/>
  <c r="AE1729" i="2"/>
  <c r="AO1729" i="2" s="1"/>
  <c r="AE1713" i="2"/>
  <c r="AH1713" i="2" s="1"/>
  <c r="AE1697" i="2"/>
  <c r="AI1697" i="2" s="1"/>
  <c r="AE1681" i="2"/>
  <c r="AJ1681" i="2" s="1"/>
  <c r="AE1665" i="2"/>
  <c r="AE1649" i="2"/>
  <c r="AI1649" i="2" s="1"/>
  <c r="AE1633" i="2"/>
  <c r="AI1633" i="2" s="1"/>
  <c r="AE1617" i="2"/>
  <c r="AE1601" i="2"/>
  <c r="AE1585" i="2"/>
  <c r="AE1569" i="2"/>
  <c r="AE1553" i="2"/>
  <c r="AJ1553" i="2" s="1"/>
  <c r="AE1537" i="2"/>
  <c r="AO1537" i="2" s="1"/>
  <c r="AE1521" i="2"/>
  <c r="AI1521" i="2" s="1"/>
  <c r="AE1505" i="2"/>
  <c r="AH1505" i="2" s="1"/>
  <c r="AC1505" i="2" s="1"/>
  <c r="AE1489" i="2"/>
  <c r="AE1473" i="2"/>
  <c r="AO1473" i="2" s="1"/>
  <c r="AE1457" i="2"/>
  <c r="AE1441" i="2"/>
  <c r="AI1441" i="2" s="1"/>
  <c r="AE1425" i="2"/>
  <c r="AE1409" i="2"/>
  <c r="AE1393" i="2"/>
  <c r="AE1377" i="2"/>
  <c r="AH1377" i="2" s="1"/>
  <c r="AC1377" i="2" s="1"/>
  <c r="AE1361" i="2"/>
  <c r="AO1361" i="2" s="1"/>
  <c r="AE1345" i="2"/>
  <c r="AE1329" i="2"/>
  <c r="AO1329" i="2" s="1"/>
  <c r="AE1313" i="2"/>
  <c r="AE1281" i="2"/>
  <c r="AH1281" i="2" s="1"/>
  <c r="AC1281" i="2" s="1"/>
  <c r="AE1265" i="2"/>
  <c r="AI1265" i="2" s="1"/>
  <c r="AE1233" i="2"/>
  <c r="AH1233" i="2" s="1"/>
  <c r="AC1233" i="2" s="1"/>
  <c r="AE1201" i="2"/>
  <c r="AH1201" i="2" s="1"/>
  <c r="AC1201" i="2" s="1"/>
  <c r="AE1185" i="2"/>
  <c r="AE1169" i="2"/>
  <c r="AJ1169" i="2" s="1"/>
  <c r="AE1153" i="2"/>
  <c r="AI1153" i="2" s="1"/>
  <c r="AE1137" i="2"/>
  <c r="AH1137" i="2" s="1"/>
  <c r="AC1137" i="2" s="1"/>
  <c r="AE1121" i="2"/>
  <c r="AH1121" i="2" s="1"/>
  <c r="AC1121" i="2" s="1"/>
  <c r="AE1105" i="2"/>
  <c r="AE1089" i="2"/>
  <c r="AJ1089" i="2" s="1"/>
  <c r="AE1073" i="2"/>
  <c r="AJ1073" i="2" s="1"/>
  <c r="AE1057" i="2"/>
  <c r="AE1041" i="2"/>
  <c r="AI1041" i="2" s="1"/>
  <c r="AE1025" i="2"/>
  <c r="AI1025" i="2" s="1"/>
  <c r="AE1009" i="2"/>
  <c r="AJ1009" i="2" s="1"/>
  <c r="AE993" i="2"/>
  <c r="AO993" i="2" s="1"/>
  <c r="AE977" i="2"/>
  <c r="AO977" i="2" s="1"/>
  <c r="AE961" i="2"/>
  <c r="AI961" i="2" s="1"/>
  <c r="AE929" i="2"/>
  <c r="AI929" i="2" s="1"/>
  <c r="AE913" i="2"/>
  <c r="AO913" i="2" s="1"/>
  <c r="AE897" i="2"/>
  <c r="AO897" i="2" s="1"/>
  <c r="AE865" i="2"/>
  <c r="AH865" i="2" s="1"/>
  <c r="AC865" i="2" s="1"/>
  <c r="AE849" i="2"/>
  <c r="AE833" i="2"/>
  <c r="AH833" i="2" s="1"/>
  <c r="AC833" i="2" s="1"/>
  <c r="AE817" i="2"/>
  <c r="AE801" i="2"/>
  <c r="AE785" i="2"/>
  <c r="AE769" i="2"/>
  <c r="AJ769" i="2" s="1"/>
  <c r="AE753" i="2"/>
  <c r="AJ753" i="2" s="1"/>
  <c r="AE721" i="2"/>
  <c r="AE689" i="2"/>
  <c r="AO689" i="2" s="1"/>
  <c r="AE673" i="2"/>
  <c r="AO673" i="2" s="1"/>
  <c r="AE657" i="2"/>
  <c r="AH657" i="2" s="1"/>
  <c r="AC657" i="2" s="1"/>
  <c r="AE641" i="2"/>
  <c r="AI641" i="2" s="1"/>
  <c r="AE625" i="2"/>
  <c r="AE609" i="2"/>
  <c r="AI609" i="2" s="1"/>
  <c r="AE593" i="2"/>
  <c r="AJ593" i="2" s="1"/>
  <c r="AE577" i="2"/>
  <c r="AI577" i="2" s="1"/>
  <c r="AE561" i="2"/>
  <c r="AH561" i="2" s="1"/>
  <c r="AC561" i="2" s="1"/>
  <c r="AE545" i="2"/>
  <c r="AH545" i="2" s="1"/>
  <c r="AC545" i="2" s="1"/>
  <c r="AE529" i="2"/>
  <c r="AJ529" i="2" s="1"/>
  <c r="AE513" i="2"/>
  <c r="AJ513" i="2" s="1"/>
  <c r="AE497" i="2"/>
  <c r="AI497" i="2" s="1"/>
  <c r="AE465" i="2"/>
  <c r="AI465" i="2" s="1"/>
  <c r="AE449" i="2"/>
  <c r="AI449" i="2" s="1"/>
  <c r="AE433" i="2"/>
  <c r="AJ433" i="2" s="1"/>
  <c r="AE417" i="2"/>
  <c r="AI417" i="2" s="1"/>
  <c r="AE401" i="2"/>
  <c r="AO401" i="2" s="1"/>
  <c r="AE385" i="2"/>
  <c r="AO385" i="2" s="1"/>
  <c r="AE353" i="2"/>
  <c r="AJ353" i="2" s="1"/>
  <c r="AE337" i="2"/>
  <c r="AO337" i="2" s="1"/>
  <c r="AE321" i="2"/>
  <c r="AE305" i="2"/>
  <c r="AJ305" i="2" s="1"/>
  <c r="AE273" i="2"/>
  <c r="AH273" i="2" s="1"/>
  <c r="AC273" i="2" s="1"/>
  <c r="AE257" i="2"/>
  <c r="AI257" i="2" s="1"/>
  <c r="AE241" i="2"/>
  <c r="AE225" i="2"/>
  <c r="AO225" i="2" s="1"/>
  <c r="AE209" i="2"/>
  <c r="AI209" i="2" s="1"/>
  <c r="AE161" i="2"/>
  <c r="AE145" i="2"/>
  <c r="AO145" i="2" s="1"/>
  <c r="AE129" i="2"/>
  <c r="AI129" i="2" s="1"/>
  <c r="AE97" i="2"/>
  <c r="AE81" i="2"/>
  <c r="AJ81" i="2" s="1"/>
  <c r="AE65" i="2"/>
  <c r="AI65" i="2" s="1"/>
  <c r="AE49" i="2"/>
  <c r="AI49" i="2" s="1"/>
  <c r="AE33" i="2"/>
  <c r="AI33" i="2" s="1"/>
  <c r="AA2703" i="2"/>
  <c r="AA2323" i="2"/>
  <c r="AA2104" i="2"/>
  <c r="AA1957" i="2"/>
  <c r="AA1861" i="2"/>
  <c r="AA1859" i="2"/>
  <c r="AA1568" i="2"/>
  <c r="AA1546" i="2"/>
  <c r="AA1379" i="2"/>
  <c r="AA1242" i="2"/>
  <c r="AA762" i="2"/>
  <c r="AA628" i="2"/>
  <c r="AA233" i="2"/>
  <c r="AA220" i="2"/>
  <c r="AN157" i="2"/>
  <c r="AE2832" i="2"/>
  <c r="AO2832" i="2" s="1"/>
  <c r="AE2816" i="2"/>
  <c r="AO2816" i="2" s="1"/>
  <c r="AE2784" i="2"/>
  <c r="AH2784" i="2" s="1"/>
  <c r="AC2784" i="2" s="1"/>
  <c r="AE2768" i="2"/>
  <c r="AI2768" i="2" s="1"/>
  <c r="AE2752" i="2"/>
  <c r="AE2736" i="2"/>
  <c r="AJ2736" i="2" s="1"/>
  <c r="AE2720" i="2"/>
  <c r="AE2688" i="2"/>
  <c r="AO2688" i="2" s="1"/>
  <c r="AE2672" i="2"/>
  <c r="AE2656" i="2"/>
  <c r="AE2640" i="2"/>
  <c r="AE2624" i="2"/>
  <c r="AE2592" i="2"/>
  <c r="AO2592" i="2" s="1"/>
  <c r="AE2576" i="2"/>
  <c r="AO2576" i="2" s="1"/>
  <c r="AE2560" i="2"/>
  <c r="AE2544" i="2"/>
  <c r="AI2544" i="2" s="1"/>
  <c r="AE2528" i="2"/>
  <c r="AE2496" i="2"/>
  <c r="AH2496" i="2" s="1"/>
  <c r="AC2496" i="2" s="1"/>
  <c r="AE2480" i="2"/>
  <c r="AO2480" i="2" s="1"/>
  <c r="AE2448" i="2"/>
  <c r="AH2448" i="2" s="1"/>
  <c r="AC2448" i="2" s="1"/>
  <c r="AE2432" i="2"/>
  <c r="AO2432" i="2" s="1"/>
  <c r="AE2416" i="2"/>
  <c r="AE2400" i="2"/>
  <c r="AE2336" i="2"/>
  <c r="AE2320" i="2"/>
  <c r="AO2320" i="2" s="1"/>
  <c r="AE2304" i="2"/>
  <c r="AE2288" i="2"/>
  <c r="AE2256" i="2"/>
  <c r="AH2256" i="2" s="1"/>
  <c r="AE2240" i="2"/>
  <c r="AO2240" i="2" s="1"/>
  <c r="AE2224" i="2"/>
  <c r="AE2192" i="2"/>
  <c r="AH2192" i="2" s="1"/>
  <c r="AE2176" i="2"/>
  <c r="AO2176" i="2" s="1"/>
  <c r="AE2160" i="2"/>
  <c r="AE2128" i="2"/>
  <c r="AE2112" i="2"/>
  <c r="AO2112" i="2" s="1"/>
  <c r="AE2096" i="2"/>
  <c r="AE2080" i="2"/>
  <c r="AE2064" i="2"/>
  <c r="AO2064" i="2" s="1"/>
  <c r="AE2048" i="2"/>
  <c r="AH2048" i="2" s="1"/>
  <c r="AC2048" i="2" s="1"/>
  <c r="AE2032" i="2"/>
  <c r="AE2000" i="2"/>
  <c r="AI2000" i="2" s="1"/>
  <c r="AE1984" i="2"/>
  <c r="AE1952" i="2"/>
  <c r="AE1936" i="2"/>
  <c r="AH1936" i="2" s="1"/>
  <c r="AC1936" i="2" s="1"/>
  <c r="AE1904" i="2"/>
  <c r="AH1904" i="2" s="1"/>
  <c r="AC1904" i="2" s="1"/>
  <c r="AE1872" i="2"/>
  <c r="AE1856" i="2"/>
  <c r="AJ1856" i="2" s="1"/>
  <c r="AE1840" i="2"/>
  <c r="AE1824" i="2"/>
  <c r="AJ1824" i="2" s="1"/>
  <c r="AE1792" i="2"/>
  <c r="AH1792" i="2" s="1"/>
  <c r="AC1792" i="2" s="1"/>
  <c r="AE1776" i="2"/>
  <c r="AO1776" i="2" s="1"/>
  <c r="AE1760" i="2"/>
  <c r="AI1760" i="2" s="1"/>
  <c r="AE1744" i="2"/>
  <c r="AE1728" i="2"/>
  <c r="AH1728" i="2" s="1"/>
  <c r="AE1696" i="2"/>
  <c r="AH1696" i="2" s="1"/>
  <c r="AC1696" i="2" s="1"/>
  <c r="AE1680" i="2"/>
  <c r="AH1680" i="2" s="1"/>
  <c r="AC1680" i="2" s="1"/>
  <c r="AE1664" i="2"/>
  <c r="AO1664" i="2" s="1"/>
  <c r="AE1648" i="2"/>
  <c r="AE1632" i="2"/>
  <c r="AE1616" i="2"/>
  <c r="AJ1616" i="2" s="1"/>
  <c r="AE1600" i="2"/>
  <c r="AE1584" i="2"/>
  <c r="AE1568" i="2"/>
  <c r="AE1552" i="2"/>
  <c r="AH1552" i="2" s="1"/>
  <c r="AC1552" i="2" s="1"/>
  <c r="AE1536" i="2"/>
  <c r="AH1536" i="2" s="1"/>
  <c r="AC1536" i="2" s="1"/>
  <c r="AE1520" i="2"/>
  <c r="AE1504" i="2"/>
  <c r="AE1488" i="2"/>
  <c r="AO1488" i="2" s="1"/>
  <c r="AE1472" i="2"/>
  <c r="AJ1472" i="2" s="1"/>
  <c r="AE1456" i="2"/>
  <c r="AI1456" i="2" s="1"/>
  <c r="AE1440" i="2"/>
  <c r="AE1424" i="2"/>
  <c r="AE1408" i="2"/>
  <c r="AE1392" i="2"/>
  <c r="AJ1392" i="2" s="1"/>
  <c r="AE1376" i="2"/>
  <c r="AI1376" i="2" s="1"/>
  <c r="AE1360" i="2"/>
  <c r="AO1360" i="2" s="1"/>
  <c r="AE1344" i="2"/>
  <c r="AE1328" i="2"/>
  <c r="AE1200" i="2"/>
  <c r="AE1184" i="2"/>
  <c r="AJ1184" i="2" s="1"/>
  <c r="AE1152" i="2"/>
  <c r="AE1072" i="2"/>
  <c r="AJ1072" i="2" s="1"/>
  <c r="AE960" i="2"/>
  <c r="AE816" i="2"/>
  <c r="AI816" i="2" s="1"/>
  <c r="AE704" i="2"/>
  <c r="AO704" i="2" s="1"/>
  <c r="AE640" i="2"/>
  <c r="AI640" i="2" s="1"/>
  <c r="AE624" i="2"/>
  <c r="AH624" i="2" s="1"/>
  <c r="AC624" i="2" s="1"/>
  <c r="AE320" i="2"/>
  <c r="AE224" i="2"/>
  <c r="AI224" i="2" s="1"/>
  <c r="AE80" i="2"/>
  <c r="AO80" i="2" s="1"/>
  <c r="AE32" i="2"/>
  <c r="AA2487" i="2"/>
  <c r="AA2468" i="2"/>
  <c r="AA2455" i="2"/>
  <c r="AA2407" i="2"/>
  <c r="AA2279" i="2"/>
  <c r="AA2121" i="2"/>
  <c r="AE2121" i="2"/>
  <c r="AA1583" i="2"/>
  <c r="AA1457" i="2"/>
  <c r="AA1442" i="2"/>
  <c r="AA1355" i="2"/>
  <c r="AA1346" i="2"/>
  <c r="AA1333" i="2"/>
  <c r="AA1164" i="2"/>
  <c r="AA1127" i="2"/>
  <c r="AA1107" i="2"/>
  <c r="AA1072" i="2"/>
  <c r="AA906" i="2"/>
  <c r="AA872" i="2"/>
  <c r="AA816" i="2"/>
  <c r="AA779" i="2"/>
  <c r="AA751" i="2"/>
  <c r="AA630" i="2"/>
  <c r="AA441" i="2"/>
  <c r="AA410" i="2"/>
  <c r="AA408" i="2"/>
  <c r="AA404" i="2"/>
  <c r="AA321" i="2"/>
  <c r="AA157" i="2"/>
  <c r="AA144" i="2"/>
  <c r="AE2831" i="2"/>
  <c r="AJ2831" i="2" s="1"/>
  <c r="AE2815" i="2"/>
  <c r="AE2783" i="2"/>
  <c r="AI2783" i="2" s="1"/>
  <c r="AE2767" i="2"/>
  <c r="AI2767" i="2" s="1"/>
  <c r="AE2751" i="2"/>
  <c r="AE2735" i="2"/>
  <c r="AE2719" i="2"/>
  <c r="AO2719" i="2" s="1"/>
  <c r="AE2687" i="2"/>
  <c r="AE2671" i="2"/>
  <c r="AH2671" i="2" s="1"/>
  <c r="AC2671" i="2" s="1"/>
  <c r="AE2655" i="2"/>
  <c r="AE2639" i="2"/>
  <c r="AO2639" i="2" s="1"/>
  <c r="AE2623" i="2"/>
  <c r="AH2623" i="2" s="1"/>
  <c r="AE2591" i="2"/>
  <c r="AI2591" i="2" s="1"/>
  <c r="AE2575" i="2"/>
  <c r="AE2559" i="2"/>
  <c r="AE2543" i="2"/>
  <c r="AE2527" i="2"/>
  <c r="AO2527" i="2" s="1"/>
  <c r="AE2495" i="2"/>
  <c r="AE2479" i="2"/>
  <c r="AH2479" i="2" s="1"/>
  <c r="AC2479" i="2" s="1"/>
  <c r="AE2431" i="2"/>
  <c r="AI2431" i="2" s="1"/>
  <c r="AE2399" i="2"/>
  <c r="AE2383" i="2"/>
  <c r="AE2335" i="2"/>
  <c r="AI2335" i="2" s="1"/>
  <c r="AE2319" i="2"/>
  <c r="AJ2319" i="2" s="1"/>
  <c r="AE2303" i="2"/>
  <c r="AH2303" i="2" s="1"/>
  <c r="AC2303" i="2" s="1"/>
  <c r="AE2287" i="2"/>
  <c r="AE2271" i="2"/>
  <c r="AE2255" i="2"/>
  <c r="AE2239" i="2"/>
  <c r="AH2239" i="2" s="1"/>
  <c r="AC2239" i="2" s="1"/>
  <c r="AE2223" i="2"/>
  <c r="AO2223" i="2" s="1"/>
  <c r="AE2207" i="2"/>
  <c r="AH2207" i="2" s="1"/>
  <c r="AC2207" i="2" s="1"/>
  <c r="AE2191" i="2"/>
  <c r="AO2191" i="2" s="1"/>
  <c r="AE2175" i="2"/>
  <c r="AO2175" i="2" s="1"/>
  <c r="AE2159" i="2"/>
  <c r="AE2143" i="2"/>
  <c r="AO2143" i="2" s="1"/>
  <c r="AE2127" i="2"/>
  <c r="AO2127" i="2" s="1"/>
  <c r="AE2111" i="2"/>
  <c r="AE2095" i="2"/>
  <c r="AE2079" i="2"/>
  <c r="AI2079" i="2" s="1"/>
  <c r="AE2063" i="2"/>
  <c r="AH2063" i="2" s="1"/>
  <c r="AC2063" i="2" s="1"/>
  <c r="AE2047" i="2"/>
  <c r="AO2047" i="2" s="1"/>
  <c r="AE2031" i="2"/>
  <c r="AI2031" i="2" s="1"/>
  <c r="AE2015" i="2"/>
  <c r="AE1999" i="2"/>
  <c r="AI1999" i="2" s="1"/>
  <c r="AE1983" i="2"/>
  <c r="AJ1983" i="2" s="1"/>
  <c r="AE1967" i="2"/>
  <c r="AJ1967" i="2" s="1"/>
  <c r="AE1951" i="2"/>
  <c r="AH1951" i="2" s="1"/>
  <c r="AE1935" i="2"/>
  <c r="AI1935" i="2" s="1"/>
  <c r="AE1919" i="2"/>
  <c r="AI1919" i="2" s="1"/>
  <c r="AE1903" i="2"/>
  <c r="AE1887" i="2"/>
  <c r="AE1871" i="2"/>
  <c r="AH1871" i="2" s="1"/>
  <c r="AC1871" i="2" s="1"/>
  <c r="AE1855" i="2"/>
  <c r="AE1839" i="2"/>
  <c r="AI1839" i="2" s="1"/>
  <c r="AE1823" i="2"/>
  <c r="AO1823" i="2" s="1"/>
  <c r="AE1807" i="2"/>
  <c r="AH1807" i="2" s="1"/>
  <c r="AC1807" i="2" s="1"/>
  <c r="AE1791" i="2"/>
  <c r="AO1791" i="2" s="1"/>
  <c r="AE1775" i="2"/>
  <c r="AO1775" i="2" s="1"/>
  <c r="AE1759" i="2"/>
  <c r="AE1743" i="2"/>
  <c r="AH1743" i="2" s="1"/>
  <c r="AC1743" i="2" s="1"/>
  <c r="AE1727" i="2"/>
  <c r="AJ1727" i="2" s="1"/>
  <c r="AE1711" i="2"/>
  <c r="AH1711" i="2" s="1"/>
  <c r="AC1711" i="2" s="1"/>
  <c r="AE1695" i="2"/>
  <c r="AO1695" i="2" s="1"/>
  <c r="AE1679" i="2"/>
  <c r="AJ1679" i="2" s="1"/>
  <c r="AE1663" i="2"/>
  <c r="AE1647" i="2"/>
  <c r="AI1647" i="2" s="1"/>
  <c r="AE1631" i="2"/>
  <c r="AE1615" i="2"/>
  <c r="AJ1615" i="2" s="1"/>
  <c r="AE1599" i="2"/>
  <c r="AJ1599" i="2" s="1"/>
  <c r="AE1583" i="2"/>
  <c r="AE1567" i="2"/>
  <c r="AO1567" i="2" s="1"/>
  <c r="AE1551" i="2"/>
  <c r="AI1551" i="2" s="1"/>
  <c r="AE1535" i="2"/>
  <c r="AI1535" i="2" s="1"/>
  <c r="AE1519" i="2"/>
  <c r="AI1519" i="2" s="1"/>
  <c r="AE1503" i="2"/>
  <c r="AE1487" i="2"/>
  <c r="AE1471" i="2"/>
  <c r="AH1471" i="2" s="1"/>
  <c r="AC1471" i="2" s="1"/>
  <c r="AE1455" i="2"/>
  <c r="AH1455" i="2" s="1"/>
  <c r="AC1455" i="2" s="1"/>
  <c r="AE1439" i="2"/>
  <c r="AH1439" i="2" s="1"/>
  <c r="AC1439" i="2" s="1"/>
  <c r="AE1423" i="2"/>
  <c r="AE1407" i="2"/>
  <c r="AE1391" i="2"/>
  <c r="AE1327" i="2"/>
  <c r="AH1327" i="2" s="1"/>
  <c r="AC1327" i="2" s="1"/>
  <c r="AE1151" i="2"/>
  <c r="AE1119" i="2"/>
  <c r="AI1119" i="2" s="1"/>
  <c r="AE1071" i="2"/>
  <c r="AI1071" i="2" s="1"/>
  <c r="AE1023" i="2"/>
  <c r="AH1023" i="2" s="1"/>
  <c r="AC1023" i="2" s="1"/>
  <c r="AE959" i="2"/>
  <c r="AH959" i="2" s="1"/>
  <c r="AC959" i="2" s="1"/>
  <c r="AE623" i="2"/>
  <c r="AO623" i="2" s="1"/>
  <c r="AE575" i="2"/>
  <c r="AJ575" i="2" s="1"/>
  <c r="AE335" i="2"/>
  <c r="AO335" i="2" s="1"/>
  <c r="AE271" i="2"/>
  <c r="AH271" i="2" s="1"/>
  <c r="AC271" i="2" s="1"/>
  <c r="AE207" i="2"/>
  <c r="AI207" i="2" s="1"/>
  <c r="AE31" i="2"/>
  <c r="AA338" i="2"/>
  <c r="AA327" i="2"/>
  <c r="AE2830" i="2"/>
  <c r="AE2814" i="2"/>
  <c r="AE2782" i="2"/>
  <c r="AE2766" i="2"/>
  <c r="AE2750" i="2"/>
  <c r="AO2750" i="2" s="1"/>
  <c r="AE2734" i="2"/>
  <c r="AE2718" i="2"/>
  <c r="AE2686" i="2"/>
  <c r="AE2654" i="2"/>
  <c r="AH2654" i="2" s="1"/>
  <c r="AC2654" i="2" s="1"/>
  <c r="AE2638" i="2"/>
  <c r="AE2590" i="2"/>
  <c r="AO2590" i="2" s="1"/>
  <c r="AE2574" i="2"/>
  <c r="AO2574" i="2" s="1"/>
  <c r="AE2558" i="2"/>
  <c r="AE2494" i="2"/>
  <c r="AE2478" i="2"/>
  <c r="AH2478" i="2" s="1"/>
  <c r="AC2478" i="2" s="1"/>
  <c r="AE2462" i="2"/>
  <c r="AE2398" i="2"/>
  <c r="AE2382" i="2"/>
  <c r="AH2382" i="2" s="1"/>
  <c r="AE2366" i="2"/>
  <c r="AH2366" i="2" s="1"/>
  <c r="AC2366" i="2" s="1"/>
  <c r="AE2318" i="2"/>
  <c r="AH2318" i="2" s="1"/>
  <c r="AE2302" i="2"/>
  <c r="AH2302" i="2" s="1"/>
  <c r="AC2302" i="2" s="1"/>
  <c r="AE2286" i="2"/>
  <c r="AH2286" i="2" s="1"/>
  <c r="AE2254" i="2"/>
  <c r="AH2254" i="2" s="1"/>
  <c r="AC2254" i="2" s="1"/>
  <c r="AE2238" i="2"/>
  <c r="AH2238" i="2" s="1"/>
  <c r="AC2238" i="2" s="1"/>
  <c r="AE2222" i="2"/>
  <c r="AO2222" i="2" s="1"/>
  <c r="AE2190" i="2"/>
  <c r="AE2174" i="2"/>
  <c r="AO2174" i="2" s="1"/>
  <c r="AE2158" i="2"/>
  <c r="AE2126" i="2"/>
  <c r="AO2126" i="2" s="1"/>
  <c r="AE2110" i="2"/>
  <c r="AE2094" i="2"/>
  <c r="AI2094" i="2" s="1"/>
  <c r="AE2078" i="2"/>
  <c r="AE2062" i="2"/>
  <c r="AE2046" i="2"/>
  <c r="AE2030" i="2"/>
  <c r="AJ2030" i="2" s="1"/>
  <c r="AE2014" i="2"/>
  <c r="AH2014" i="2" s="1"/>
  <c r="AC2014" i="2" s="1"/>
  <c r="AE1998" i="2"/>
  <c r="AE1982" i="2"/>
  <c r="AE1966" i="2"/>
  <c r="AE1950" i="2"/>
  <c r="AE1934" i="2"/>
  <c r="AJ1934" i="2" s="1"/>
  <c r="AE1918" i="2"/>
  <c r="AE1902" i="2"/>
  <c r="AI1902" i="2" s="1"/>
  <c r="AE1870" i="2"/>
  <c r="AE1854" i="2"/>
  <c r="AE1838" i="2"/>
  <c r="AE1822" i="2"/>
  <c r="AE1790" i="2"/>
  <c r="AI1790" i="2" s="1"/>
  <c r="AE1774" i="2"/>
  <c r="AE1758" i="2"/>
  <c r="AE1742" i="2"/>
  <c r="AH1742" i="2" s="1"/>
  <c r="AC1742" i="2" s="1"/>
  <c r="AE1726" i="2"/>
  <c r="AE1710" i="2"/>
  <c r="AH1710" i="2" s="1"/>
  <c r="AC1710" i="2" s="1"/>
  <c r="AE1694" i="2"/>
  <c r="AI1694" i="2" s="1"/>
  <c r="AE1678" i="2"/>
  <c r="AO1678" i="2" s="1"/>
  <c r="AE1662" i="2"/>
  <c r="AE1646" i="2"/>
  <c r="AH1646" i="2" s="1"/>
  <c r="AC1646" i="2" s="1"/>
  <c r="AE1630" i="2"/>
  <c r="AE1614" i="2"/>
  <c r="AO1614" i="2" s="1"/>
  <c r="AE1582" i="2"/>
  <c r="AO1582" i="2" s="1"/>
  <c r="AE1566" i="2"/>
  <c r="AE1550" i="2"/>
  <c r="AJ1550" i="2" s="1"/>
  <c r="AE1534" i="2"/>
  <c r="AI1534" i="2" s="1"/>
  <c r="AE1518" i="2"/>
  <c r="AE1502" i="2"/>
  <c r="AE1486" i="2"/>
  <c r="AH1486" i="2" s="1"/>
  <c r="AC1486" i="2" s="1"/>
  <c r="AE1470" i="2"/>
  <c r="AJ1470" i="2" s="1"/>
  <c r="AE1454" i="2"/>
  <c r="AJ1454" i="2" s="1"/>
  <c r="AE1438" i="2"/>
  <c r="AE1422" i="2"/>
  <c r="AI1422" i="2" s="1"/>
  <c r="AE1406" i="2"/>
  <c r="AH1406" i="2" s="1"/>
  <c r="AC1406" i="2" s="1"/>
  <c r="AE1390" i="2"/>
  <c r="AE1374" i="2"/>
  <c r="AE1358" i="2"/>
  <c r="AI1358" i="2" s="1"/>
  <c r="AE1342" i="2"/>
  <c r="AI1342" i="2" s="1"/>
  <c r="AE1326" i="2"/>
  <c r="AH1326" i="2" s="1"/>
  <c r="AC1326" i="2" s="1"/>
  <c r="AE1310" i="2"/>
  <c r="AJ1310" i="2" s="1"/>
  <c r="AE1294" i="2"/>
  <c r="AE1278" i="2"/>
  <c r="AE1150" i="2"/>
  <c r="AE1118" i="2"/>
  <c r="AE1022" i="2"/>
  <c r="AE878" i="2"/>
  <c r="AO878" i="2" s="1"/>
  <c r="AE766" i="2"/>
  <c r="AH766" i="2" s="1"/>
  <c r="AC766" i="2" s="1"/>
  <c r="AE622" i="2"/>
  <c r="AE526" i="2"/>
  <c r="AJ526" i="2" s="1"/>
  <c r="AE382" i="2"/>
  <c r="AI382" i="2" s="1"/>
  <c r="AE334" i="2"/>
  <c r="AH334" i="2" s="1"/>
  <c r="AC334" i="2" s="1"/>
  <c r="AE286" i="2"/>
  <c r="AJ286" i="2" s="1"/>
  <c r="AE30" i="2"/>
  <c r="AJ30" i="2" s="1"/>
  <c r="AA2444" i="2"/>
  <c r="AA2272" i="2"/>
  <c r="AA2248" i="2"/>
  <c r="AA2200" i="2"/>
  <c r="AA2134" i="2"/>
  <c r="AA2066" i="2"/>
  <c r="AA1885" i="2"/>
  <c r="AA1731" i="2"/>
  <c r="AA1729" i="2"/>
  <c r="AA1618" i="2"/>
  <c r="AA1607" i="2"/>
  <c r="AA1431" i="2"/>
  <c r="AA1313" i="2"/>
  <c r="AA1181" i="2"/>
  <c r="AA998" i="2"/>
  <c r="AA874" i="2"/>
  <c r="AA852" i="2"/>
  <c r="AA755" i="2"/>
  <c r="AA702" i="2"/>
  <c r="AA654" i="2"/>
  <c r="AA623" i="2"/>
  <c r="AA612" i="2"/>
  <c r="AA603" i="2"/>
  <c r="AA567" i="2"/>
  <c r="AA500" i="2"/>
  <c r="AE150" i="2"/>
  <c r="AI150" i="2" s="1"/>
  <c r="AA15" i="2"/>
  <c r="AE2813" i="2"/>
  <c r="AE2797" i="2"/>
  <c r="AH2797" i="2" s="1"/>
  <c r="AC2797" i="2" s="1"/>
  <c r="AE2781" i="2"/>
  <c r="AH2781" i="2" s="1"/>
  <c r="AC2781" i="2" s="1"/>
  <c r="AE2749" i="2"/>
  <c r="AE2733" i="2"/>
  <c r="AJ2733" i="2" s="1"/>
  <c r="AE2717" i="2"/>
  <c r="AE2685" i="2"/>
  <c r="AE2653" i="2"/>
  <c r="AE2637" i="2"/>
  <c r="AE2413" i="2"/>
  <c r="AE2365" i="2"/>
  <c r="AE2061" i="2"/>
  <c r="AE1981" i="2"/>
  <c r="AE1853" i="2"/>
  <c r="AJ1853" i="2" s="1"/>
  <c r="AE1645" i="2"/>
  <c r="AE1421" i="2"/>
  <c r="AH1421" i="2" s="1"/>
  <c r="AC1421" i="2" s="1"/>
  <c r="AE1055" i="2"/>
  <c r="AE2589" i="2"/>
  <c r="AI2589" i="2" s="1"/>
  <c r="AE2557" i="2"/>
  <c r="AI2557" i="2" s="1"/>
  <c r="AE2541" i="2"/>
  <c r="AE2493" i="2"/>
  <c r="AE2477" i="2"/>
  <c r="AO2477" i="2" s="1"/>
  <c r="AE2461" i="2"/>
  <c r="AO2461" i="2" s="1"/>
  <c r="AE2397" i="2"/>
  <c r="AE2381" i="2"/>
  <c r="AO2381" i="2" s="1"/>
  <c r="AE2317" i="2"/>
  <c r="AE2301" i="2"/>
  <c r="AO2301" i="2" s="1"/>
  <c r="AE2269" i="2"/>
  <c r="AJ2269" i="2" s="1"/>
  <c r="AE2253" i="2"/>
  <c r="AE2237" i="2"/>
  <c r="AE2221" i="2"/>
  <c r="AE2189" i="2"/>
  <c r="AE2173" i="2"/>
  <c r="AI2173" i="2" s="1"/>
  <c r="AE2157" i="2"/>
  <c r="AJ2157" i="2" s="1"/>
  <c r="AE2125" i="2"/>
  <c r="AO2125" i="2" s="1"/>
  <c r="AE2109" i="2"/>
  <c r="AE2093" i="2"/>
  <c r="AO2093" i="2" s="1"/>
  <c r="AE2077" i="2"/>
  <c r="AE2045" i="2"/>
  <c r="AE2029" i="2"/>
  <c r="AE2013" i="2"/>
  <c r="AO2013" i="2" s="1"/>
  <c r="AE1997" i="2"/>
  <c r="AO1997" i="2" s="1"/>
  <c r="AE1965" i="2"/>
  <c r="AE1949" i="2"/>
  <c r="AJ1949" i="2" s="1"/>
  <c r="AE1933" i="2"/>
  <c r="AH1933" i="2" s="1"/>
  <c r="AC1933" i="2" s="1"/>
  <c r="AE1917" i="2"/>
  <c r="AE1901" i="2"/>
  <c r="AI1901" i="2" s="1"/>
  <c r="AE1837" i="2"/>
  <c r="AO1837" i="2" s="1"/>
  <c r="AE1821" i="2"/>
  <c r="AO1821" i="2" s="1"/>
  <c r="AE1789" i="2"/>
  <c r="AH1789" i="2" s="1"/>
  <c r="AC1789" i="2" s="1"/>
  <c r="AE1773" i="2"/>
  <c r="AE1757" i="2"/>
  <c r="AI1757" i="2" s="1"/>
  <c r="AE1741" i="2"/>
  <c r="AO1741" i="2" s="1"/>
  <c r="AE1725" i="2"/>
  <c r="AO1725" i="2" s="1"/>
  <c r="AE1709" i="2"/>
  <c r="AI1709" i="2" s="1"/>
  <c r="AE1677" i="2"/>
  <c r="AJ1677" i="2" s="1"/>
  <c r="AE1629" i="2"/>
  <c r="AO1629" i="2" s="1"/>
  <c r="AE1613" i="2"/>
  <c r="AJ1613" i="2" s="1"/>
  <c r="AE1581" i="2"/>
  <c r="AH1581" i="2" s="1"/>
  <c r="AE1565" i="2"/>
  <c r="AJ1565" i="2" s="1"/>
  <c r="AE1533" i="2"/>
  <c r="AE1517" i="2"/>
  <c r="AE1501" i="2"/>
  <c r="AJ1501" i="2" s="1"/>
  <c r="AE1485" i="2"/>
  <c r="AH1485" i="2" s="1"/>
  <c r="AC1485" i="2" s="1"/>
  <c r="AE1469" i="2"/>
  <c r="AE1453" i="2"/>
  <c r="AJ1453" i="2" s="1"/>
  <c r="AE1437" i="2"/>
  <c r="AI1437" i="2" s="1"/>
  <c r="AE1405" i="2"/>
  <c r="AJ1405" i="2" s="1"/>
  <c r="AE1389" i="2"/>
  <c r="AA4" i="2"/>
  <c r="AE2812" i="2"/>
  <c r="AE2796" i="2"/>
  <c r="AJ2796" i="2" s="1"/>
  <c r="AE2748" i="2"/>
  <c r="AI2748" i="2" s="1"/>
  <c r="AE2732" i="2"/>
  <c r="AI2732" i="2" s="1"/>
  <c r="AE2716" i="2"/>
  <c r="AI2716" i="2" s="1"/>
  <c r="AE2652" i="2"/>
  <c r="AE2636" i="2"/>
  <c r="AE2620" i="2"/>
  <c r="AE2556" i="2"/>
  <c r="AJ2556" i="2" s="1"/>
  <c r="AE2540" i="2"/>
  <c r="AH2540" i="2" s="1"/>
  <c r="AC2540" i="2" s="1"/>
  <c r="AE2476" i="2"/>
  <c r="AE2460" i="2"/>
  <c r="AJ2460" i="2" s="1"/>
  <c r="AE2444" i="2"/>
  <c r="AJ2444" i="2" s="1"/>
  <c r="AE2380" i="2"/>
  <c r="AE2364" i="2"/>
  <c r="AJ2364" i="2" s="1"/>
  <c r="AE2348" i="2"/>
  <c r="AE2316" i="2"/>
  <c r="AH2316" i="2" s="1"/>
  <c r="AE2268" i="2"/>
  <c r="AO2268" i="2" s="1"/>
  <c r="AE2252" i="2"/>
  <c r="AH2252" i="2" s="1"/>
  <c r="AC2252" i="2" s="1"/>
  <c r="AE2236" i="2"/>
  <c r="AO2236" i="2" s="1"/>
  <c r="AE2220" i="2"/>
  <c r="AE2204" i="2"/>
  <c r="AE2188" i="2"/>
  <c r="AH2188" i="2" s="1"/>
  <c r="AC2188" i="2" s="1"/>
  <c r="AE2172" i="2"/>
  <c r="AE2156" i="2"/>
  <c r="AE2140" i="2"/>
  <c r="AE2124" i="2"/>
  <c r="AJ2124" i="2" s="1"/>
  <c r="AE2108" i="2"/>
  <c r="AI2108" i="2" s="1"/>
  <c r="AE2092" i="2"/>
  <c r="AO2092" i="2" s="1"/>
  <c r="AE2076" i="2"/>
  <c r="AI2076" i="2" s="1"/>
  <c r="AE2044" i="2"/>
  <c r="AE2012" i="2"/>
  <c r="AO2012" i="2" s="1"/>
  <c r="AE1996" i="2"/>
  <c r="AE1980" i="2"/>
  <c r="AE1964" i="2"/>
  <c r="AO1964" i="2" s="1"/>
  <c r="AE1948" i="2"/>
  <c r="AO1948" i="2" s="1"/>
  <c r="AE1932" i="2"/>
  <c r="AE1916" i="2"/>
  <c r="AE1900" i="2"/>
  <c r="AO1900" i="2" s="1"/>
  <c r="AE1852" i="2"/>
  <c r="AH1852" i="2" s="1"/>
  <c r="AC1852" i="2" s="1"/>
  <c r="AE1836" i="2"/>
  <c r="AI1836" i="2" s="1"/>
  <c r="AE1820" i="2"/>
  <c r="AE1788" i="2"/>
  <c r="AE1772" i="2"/>
  <c r="AH1772" i="2" s="1"/>
  <c r="AC1772" i="2" s="1"/>
  <c r="AE1756" i="2"/>
  <c r="AH1756" i="2" s="1"/>
  <c r="AC1756" i="2" s="1"/>
  <c r="AE1740" i="2"/>
  <c r="AE1724" i="2"/>
  <c r="AE1708" i="2"/>
  <c r="AE1676" i="2"/>
  <c r="AE1628" i="2"/>
  <c r="AE1612" i="2"/>
  <c r="AE1564" i="2"/>
  <c r="AE1548" i="2"/>
  <c r="AH1548" i="2" s="1"/>
  <c r="AC1548" i="2" s="1"/>
  <c r="AE1532" i="2"/>
  <c r="AE1516" i="2"/>
  <c r="AE1500" i="2"/>
  <c r="AE1468" i="2"/>
  <c r="AO1468" i="2" s="1"/>
  <c r="AE1452" i="2"/>
  <c r="AI1452" i="2" s="1"/>
  <c r="AE1436" i="2"/>
  <c r="AJ1436" i="2" s="1"/>
  <c r="AE1420" i="2"/>
  <c r="AH1420" i="2" s="1"/>
  <c r="AC1420" i="2" s="1"/>
  <c r="AE1404" i="2"/>
  <c r="AH1404" i="2" s="1"/>
  <c r="AC1404" i="2" s="1"/>
  <c r="AE1388" i="2"/>
  <c r="AO1388" i="2" s="1"/>
  <c r="AE1372" i="2"/>
  <c r="AO1372" i="2" s="1"/>
  <c r="AE1340" i="2"/>
  <c r="AO1340" i="2" s="1"/>
  <c r="AE1324" i="2"/>
  <c r="AE1308" i="2"/>
  <c r="AI1308" i="2" s="1"/>
  <c r="AE1292" i="2"/>
  <c r="AO1292" i="2" s="1"/>
  <c r="AE1276" i="2"/>
  <c r="AO1276" i="2" s="1"/>
  <c r="AE1260" i="2"/>
  <c r="AE1244" i="2"/>
  <c r="AO1244" i="2" s="1"/>
  <c r="AE1228" i="2"/>
  <c r="AH1228" i="2" s="1"/>
  <c r="AC1228" i="2" s="1"/>
  <c r="AE1212" i="2"/>
  <c r="AE1196" i="2"/>
  <c r="AI1196" i="2" s="1"/>
  <c r="AE1180" i="2"/>
  <c r="AO1180" i="2" s="1"/>
  <c r="AE1164" i="2"/>
  <c r="AO1164" i="2" s="1"/>
  <c r="AE1148" i="2"/>
  <c r="AO1148" i="2" s="1"/>
  <c r="AE1132" i="2"/>
  <c r="AE1116" i="2"/>
  <c r="AE1100" i="2"/>
  <c r="AO1100" i="2" s="1"/>
  <c r="AE1084" i="2"/>
  <c r="AH1084" i="2" s="1"/>
  <c r="AC1084" i="2" s="1"/>
  <c r="AE1068" i="2"/>
  <c r="AI1068" i="2" s="1"/>
  <c r="AE1052" i="2"/>
  <c r="AI1052" i="2" s="1"/>
  <c r="AE1036" i="2"/>
  <c r="AO1036" i="2" s="1"/>
  <c r="AE1020" i="2"/>
  <c r="AJ1020" i="2" s="1"/>
  <c r="AE1004" i="2"/>
  <c r="AE988" i="2"/>
  <c r="AO988" i="2" s="1"/>
  <c r="AE972" i="2"/>
  <c r="AH972" i="2" s="1"/>
  <c r="AC972" i="2" s="1"/>
  <c r="AE956" i="2"/>
  <c r="AO956" i="2" s="1"/>
  <c r="AE940" i="2"/>
  <c r="AO940" i="2" s="1"/>
  <c r="AE924" i="2"/>
  <c r="AH924" i="2" s="1"/>
  <c r="AC924" i="2" s="1"/>
  <c r="AE908" i="2"/>
  <c r="AH908" i="2" s="1"/>
  <c r="AC908" i="2" s="1"/>
  <c r="AE892" i="2"/>
  <c r="AH892" i="2" s="1"/>
  <c r="AC892" i="2" s="1"/>
  <c r="AE876" i="2"/>
  <c r="AE860" i="2"/>
  <c r="AI860" i="2" s="1"/>
  <c r="AE844" i="2"/>
  <c r="AO844" i="2" s="1"/>
  <c r="AE828" i="2"/>
  <c r="AE812" i="2"/>
  <c r="AH812" i="2" s="1"/>
  <c r="AC812" i="2" s="1"/>
  <c r="AE796" i="2"/>
  <c r="AE780" i="2"/>
  <c r="AH780" i="2" s="1"/>
  <c r="AC780" i="2" s="1"/>
  <c r="AE764" i="2"/>
  <c r="AH764" i="2" s="1"/>
  <c r="AC764" i="2" s="1"/>
  <c r="AE748" i="2"/>
  <c r="AH748" i="2" s="1"/>
  <c r="AC748" i="2" s="1"/>
  <c r="AE2347" i="2"/>
  <c r="AE2267" i="2"/>
  <c r="AO2267" i="2" s="1"/>
  <c r="AE2235" i="2"/>
  <c r="AE2219" i="2"/>
  <c r="AE2203" i="2"/>
  <c r="AO2203" i="2" s="1"/>
  <c r="AE2187" i="2"/>
  <c r="AE2155" i="2"/>
  <c r="AH2155" i="2" s="1"/>
  <c r="AC2155" i="2" s="1"/>
  <c r="AE2139" i="2"/>
  <c r="AE2123" i="2"/>
  <c r="AO2123" i="2" s="1"/>
  <c r="AE2107" i="2"/>
  <c r="AO2107" i="2" s="1"/>
  <c r="AE2091" i="2"/>
  <c r="AE2075" i="2"/>
  <c r="AE2043" i="2"/>
  <c r="AH2043" i="2" s="1"/>
  <c r="AC2043" i="2" s="1"/>
  <c r="AE2011" i="2"/>
  <c r="AO2011" i="2" s="1"/>
  <c r="AE1995" i="2"/>
  <c r="AO1995" i="2" s="1"/>
  <c r="AE1963" i="2"/>
  <c r="AH1963" i="2" s="1"/>
  <c r="AC1963" i="2" s="1"/>
  <c r="AE1947" i="2"/>
  <c r="AO1947" i="2" s="1"/>
  <c r="AE1931" i="2"/>
  <c r="AJ1931" i="2" s="1"/>
  <c r="AE1915" i="2"/>
  <c r="AE1883" i="2"/>
  <c r="AI1883" i="2" s="1"/>
  <c r="AE1851" i="2"/>
  <c r="AE1835" i="2"/>
  <c r="AE1819" i="2"/>
  <c r="AO1819" i="2" s="1"/>
  <c r="AE1771" i="2"/>
  <c r="AE1739" i="2"/>
  <c r="AJ1739" i="2" s="1"/>
  <c r="AE1723" i="2"/>
  <c r="AI1723" i="2" s="1"/>
  <c r="AE1707" i="2"/>
  <c r="AE1675" i="2"/>
  <c r="AI1675" i="2" s="1"/>
  <c r="AE1643" i="2"/>
  <c r="AH1643" i="2" s="1"/>
  <c r="AC1643" i="2" s="1"/>
  <c r="AE1627" i="2"/>
  <c r="AH1627" i="2" s="1"/>
  <c r="AC1627" i="2" s="1"/>
  <c r="AE1611" i="2"/>
  <c r="AJ1611" i="2" s="1"/>
  <c r="AE1579" i="2"/>
  <c r="AO1579" i="2" s="1"/>
  <c r="AE1563" i="2"/>
  <c r="AO1563" i="2" s="1"/>
  <c r="AE1531" i="2"/>
  <c r="AH1531" i="2" s="1"/>
  <c r="AC1531" i="2" s="1"/>
  <c r="AE1515" i="2"/>
  <c r="AE1467" i="2"/>
  <c r="AI1467" i="2" s="1"/>
  <c r="AE1451" i="2"/>
  <c r="AI1451" i="2" s="1"/>
  <c r="AE1435" i="2"/>
  <c r="AH1435" i="2" s="1"/>
  <c r="AC1435" i="2" s="1"/>
  <c r="AE1419" i="2"/>
  <c r="AH1419" i="2" s="1"/>
  <c r="AE1403" i="2"/>
  <c r="AE1387" i="2"/>
  <c r="AO1387" i="2" s="1"/>
  <c r="AE1371" i="2"/>
  <c r="AJ1371" i="2" s="1"/>
  <c r="AE1339" i="2"/>
  <c r="AE1323" i="2"/>
  <c r="AI1323" i="2" s="1"/>
  <c r="AE1291" i="2"/>
  <c r="AJ1291" i="2" s="1"/>
  <c r="AE1275" i="2"/>
  <c r="AE1259" i="2"/>
  <c r="AE1243" i="2"/>
  <c r="AE1227" i="2"/>
  <c r="AE1211" i="2"/>
  <c r="AJ1211" i="2" s="1"/>
  <c r="AE1195" i="2"/>
  <c r="AO1195" i="2" s="1"/>
  <c r="AE1163" i="2"/>
  <c r="AE1147" i="2"/>
  <c r="AH1147" i="2" s="1"/>
  <c r="AC1147" i="2" s="1"/>
  <c r="AE1131" i="2"/>
  <c r="AE1115" i="2"/>
  <c r="AO1115" i="2" s="1"/>
  <c r="AE1099" i="2"/>
  <c r="AJ1099" i="2" s="1"/>
  <c r="AE1067" i="2"/>
  <c r="AE1051" i="2"/>
  <c r="AH1051" i="2" s="1"/>
  <c r="AE1035" i="2"/>
  <c r="AO1035" i="2" s="1"/>
  <c r="AE1019" i="2"/>
  <c r="AI1019" i="2" s="1"/>
  <c r="AE1003" i="2"/>
  <c r="AE987" i="2"/>
  <c r="AH987" i="2" s="1"/>
  <c r="AC987" i="2" s="1"/>
  <c r="AE971" i="2"/>
  <c r="AO971" i="2" s="1"/>
  <c r="AE955" i="2"/>
  <c r="AJ955" i="2" s="1"/>
  <c r="AE939" i="2"/>
  <c r="AE923" i="2"/>
  <c r="AE907" i="2"/>
  <c r="AO907" i="2" s="1"/>
  <c r="AE891" i="2"/>
  <c r="AO891" i="2" s="1"/>
  <c r="AE875" i="2"/>
  <c r="AI875" i="2" s="1"/>
  <c r="AE859" i="2"/>
  <c r="AI859" i="2" s="1"/>
  <c r="AE827" i="2"/>
  <c r="AO827" i="2" s="1"/>
  <c r="AE811" i="2"/>
  <c r="AH811" i="2" s="1"/>
  <c r="AC811" i="2" s="1"/>
  <c r="AE795" i="2"/>
  <c r="AO795" i="2" s="1"/>
  <c r="AE779" i="2"/>
  <c r="AO779" i="2" s="1"/>
  <c r="AE763" i="2"/>
  <c r="AO763" i="2" s="1"/>
  <c r="AE747" i="2"/>
  <c r="AH747" i="2" s="1"/>
  <c r="AC747" i="2" s="1"/>
  <c r="AE2426" i="2"/>
  <c r="AI2426" i="2" s="1"/>
  <c r="AE2410" i="2"/>
  <c r="AO2410" i="2" s="1"/>
  <c r="AE2394" i="2"/>
  <c r="AJ2394" i="2" s="1"/>
  <c r="AE2378" i="2"/>
  <c r="AI2378" i="2" s="1"/>
  <c r="AE2362" i="2"/>
  <c r="AE2346" i="2"/>
  <c r="AI2346" i="2" s="1"/>
  <c r="AE2330" i="2"/>
  <c r="AE2314" i="2"/>
  <c r="AH2314" i="2" s="1"/>
  <c r="AC2314" i="2" s="1"/>
  <c r="AE2298" i="2"/>
  <c r="AI2298" i="2" s="1"/>
  <c r="AE2266" i="2"/>
  <c r="AO2266" i="2" s="1"/>
  <c r="AE2234" i="2"/>
  <c r="AJ2234" i="2" s="1"/>
  <c r="AE2218" i="2"/>
  <c r="AJ2218" i="2" s="1"/>
  <c r="AE2202" i="2"/>
  <c r="AO2202" i="2" s="1"/>
  <c r="AE2186" i="2"/>
  <c r="AO2186" i="2" s="1"/>
  <c r="AE2138" i="2"/>
  <c r="AO2138" i="2" s="1"/>
  <c r="AE2106" i="2"/>
  <c r="AO2106" i="2" s="1"/>
  <c r="AE2090" i="2"/>
  <c r="AO2090" i="2" s="1"/>
  <c r="AE2074" i="2"/>
  <c r="AH2074" i="2" s="1"/>
  <c r="AC2074" i="2" s="1"/>
  <c r="AE2042" i="2"/>
  <c r="AH2042" i="2" s="1"/>
  <c r="AC2042" i="2" s="1"/>
  <c r="AE2010" i="2"/>
  <c r="AE1994" i="2"/>
  <c r="AH1994" i="2" s="1"/>
  <c r="AE1962" i="2"/>
  <c r="AE1930" i="2"/>
  <c r="AE1914" i="2"/>
  <c r="AE1898" i="2"/>
  <c r="AH1898" i="2" s="1"/>
  <c r="AC1898" i="2" s="1"/>
  <c r="AE1882" i="2"/>
  <c r="AE1866" i="2"/>
  <c r="AH1866" i="2" s="1"/>
  <c r="AC1866" i="2" s="1"/>
  <c r="AE1850" i="2"/>
  <c r="AE1834" i="2"/>
  <c r="AE1818" i="2"/>
  <c r="AE1770" i="2"/>
  <c r="AE1738" i="2"/>
  <c r="AE1722" i="2"/>
  <c r="AH1722" i="2" s="1"/>
  <c r="AC1722" i="2" s="1"/>
  <c r="AE1706" i="2"/>
  <c r="AH1706" i="2" s="1"/>
  <c r="AE1674" i="2"/>
  <c r="AO1674" i="2" s="1"/>
  <c r="AE1642" i="2"/>
  <c r="AJ1642" i="2" s="1"/>
  <c r="AE1626" i="2"/>
  <c r="AE1610" i="2"/>
  <c r="AH1610" i="2" s="1"/>
  <c r="AC1610" i="2" s="1"/>
  <c r="AE1578" i="2"/>
  <c r="AI1578" i="2" s="1"/>
  <c r="AE1562" i="2"/>
  <c r="AE1546" i="2"/>
  <c r="AJ1546" i="2" s="1"/>
  <c r="AE1514" i="2"/>
  <c r="AI1514" i="2" s="1"/>
  <c r="AE1466" i="2"/>
  <c r="AJ1466" i="2" s="1"/>
  <c r="AE1450" i="2"/>
  <c r="AI1450" i="2" s="1"/>
  <c r="AE1434" i="2"/>
  <c r="AI1434" i="2" s="1"/>
  <c r="AE1418" i="2"/>
  <c r="AI1418" i="2" s="1"/>
  <c r="AE1402" i="2"/>
  <c r="AE1386" i="2"/>
  <c r="AH1386" i="2" s="1"/>
  <c r="AC1386" i="2" s="1"/>
  <c r="AE1370" i="2"/>
  <c r="AO1370" i="2" s="1"/>
  <c r="AE1354" i="2"/>
  <c r="AI1354" i="2" s="1"/>
  <c r="AE1338" i="2"/>
  <c r="AE1322" i="2"/>
  <c r="AI1322" i="2" s="1"/>
  <c r="AE1306" i="2"/>
  <c r="AE1290" i="2"/>
  <c r="AH1290" i="2" s="1"/>
  <c r="AC1290" i="2" s="1"/>
  <c r="AE1274" i="2"/>
  <c r="AH1274" i="2" s="1"/>
  <c r="AC1274" i="2" s="1"/>
  <c r="AE1258" i="2"/>
  <c r="AE1242" i="2"/>
  <c r="AO1242" i="2" s="1"/>
  <c r="AE1226" i="2"/>
  <c r="AO1226" i="2" s="1"/>
  <c r="AE1210" i="2"/>
  <c r="AI1210" i="2" s="1"/>
  <c r="AE1194" i="2"/>
  <c r="AI1194" i="2" s="1"/>
  <c r="AE1178" i="2"/>
  <c r="AO1178" i="2" s="1"/>
  <c r="AE1162" i="2"/>
  <c r="AE1146" i="2"/>
  <c r="AO1146" i="2" s="1"/>
  <c r="AE1130" i="2"/>
  <c r="AE1114" i="2"/>
  <c r="AO1114" i="2" s="1"/>
  <c r="AE1098" i="2"/>
  <c r="AI1098" i="2" s="1"/>
  <c r="AE1082" i="2"/>
  <c r="AO1082" i="2" s="1"/>
  <c r="AE1066" i="2"/>
  <c r="AE1050" i="2"/>
  <c r="AO1050" i="2" s="1"/>
  <c r="AE1034" i="2"/>
  <c r="AJ1034" i="2" s="1"/>
  <c r="AE1018" i="2"/>
  <c r="AE1002" i="2"/>
  <c r="AI1002" i="2" s="1"/>
  <c r="AE986" i="2"/>
  <c r="AH986" i="2" s="1"/>
  <c r="AC986" i="2" s="1"/>
  <c r="AE970" i="2"/>
  <c r="AE954" i="2"/>
  <c r="AO954" i="2" s="1"/>
  <c r="AE938" i="2"/>
  <c r="AE922" i="2"/>
  <c r="AE906" i="2"/>
  <c r="AO906" i="2" s="1"/>
  <c r="AE890" i="2"/>
  <c r="AO890" i="2" s="1"/>
  <c r="AE874" i="2"/>
  <c r="AO874" i="2" s="1"/>
  <c r="AE858" i="2"/>
  <c r="AE842" i="2"/>
  <c r="AE826" i="2"/>
  <c r="AE810" i="2"/>
  <c r="AE794" i="2"/>
  <c r="AI794" i="2" s="1"/>
  <c r="AE778" i="2"/>
  <c r="AE762" i="2"/>
  <c r="AI762" i="2" s="1"/>
  <c r="AE746" i="2"/>
  <c r="AE730" i="2"/>
  <c r="AE714" i="2"/>
  <c r="AI714" i="2" s="1"/>
  <c r="AE698" i="2"/>
  <c r="AH698" i="2" s="1"/>
  <c r="AC698" i="2" s="1"/>
  <c r="AE682" i="2"/>
  <c r="AE666" i="2"/>
  <c r="AH666" i="2" s="1"/>
  <c r="AC666" i="2" s="1"/>
  <c r="AE650" i="2"/>
  <c r="AI650" i="2" s="1"/>
  <c r="AE634" i="2"/>
  <c r="AE618" i="2"/>
  <c r="AE602" i="2"/>
  <c r="AE586" i="2"/>
  <c r="AE570" i="2"/>
  <c r="AE554" i="2"/>
  <c r="AE538" i="2"/>
  <c r="AI538" i="2" s="1"/>
  <c r="AE522" i="2"/>
  <c r="AI522" i="2" s="1"/>
  <c r="AE506" i="2"/>
  <c r="AI506" i="2" s="1"/>
  <c r="AE490" i="2"/>
  <c r="AE474" i="2"/>
  <c r="AO474" i="2" s="1"/>
  <c r="AE458" i="2"/>
  <c r="AO458" i="2" s="1"/>
  <c r="AE442" i="2"/>
  <c r="AO442" i="2" s="1"/>
  <c r="AE426" i="2"/>
  <c r="AE410" i="2"/>
  <c r="AJ410" i="2" s="1"/>
  <c r="AE394" i="2"/>
  <c r="AE378" i="2"/>
  <c r="AI378" i="2" s="1"/>
  <c r="AE362" i="2"/>
  <c r="AI362" i="2" s="1"/>
  <c r="AE346" i="2"/>
  <c r="AE330" i="2"/>
  <c r="AE314" i="2"/>
  <c r="AE298" i="2"/>
  <c r="AH298" i="2" s="1"/>
  <c r="AC298" i="2" s="1"/>
  <c r="AE282" i="2"/>
  <c r="AO282" i="2" s="1"/>
  <c r="AE266" i="2"/>
  <c r="AI266" i="2" s="1"/>
  <c r="AE250" i="2"/>
  <c r="AH250" i="2" s="1"/>
  <c r="AC250" i="2" s="1"/>
  <c r="AE234" i="2"/>
  <c r="AH234" i="2" s="1"/>
  <c r="AC234" i="2" s="1"/>
  <c r="AE218" i="2"/>
  <c r="AH218" i="2" s="1"/>
  <c r="AC218" i="2" s="1"/>
  <c r="AE202" i="2"/>
  <c r="AO202" i="2" s="1"/>
  <c r="AE186" i="2"/>
  <c r="AI186" i="2" s="1"/>
  <c r="AE170" i="2"/>
  <c r="AJ170" i="2" s="1"/>
  <c r="AE154" i="2"/>
  <c r="AE138" i="2"/>
  <c r="AE122" i="2"/>
  <c r="AI122" i="2" s="1"/>
  <c r="AE106" i="2"/>
  <c r="AI106" i="2" s="1"/>
  <c r="AE90" i="2"/>
  <c r="AI90" i="2" s="1"/>
  <c r="AE74" i="2"/>
  <c r="AE58" i="2"/>
  <c r="AH58" i="2" s="1"/>
  <c r="AC58" i="2" s="1"/>
  <c r="AE42" i="2"/>
  <c r="AE26" i="2"/>
  <c r="AI26" i="2" s="1"/>
  <c r="AE10" i="2"/>
  <c r="AH10" i="2" s="1"/>
  <c r="AE2825" i="2"/>
  <c r="AE2809" i="2"/>
  <c r="AO2809" i="2" s="1"/>
  <c r="AE2793" i="2"/>
  <c r="AE2777" i="2"/>
  <c r="AE2761" i="2"/>
  <c r="AO2761" i="2" s="1"/>
  <c r="AE2745" i="2"/>
  <c r="AO2745" i="2" s="1"/>
  <c r="AE2729" i="2"/>
  <c r="AE2713" i="2"/>
  <c r="AO2713" i="2" s="1"/>
  <c r="AE2697" i="2"/>
  <c r="AE2681" i="2"/>
  <c r="AE2665" i="2"/>
  <c r="AE2649" i="2"/>
  <c r="AH2649" i="2" s="1"/>
  <c r="AC2649" i="2" s="1"/>
  <c r="AE2633" i="2"/>
  <c r="AE2617" i="2"/>
  <c r="AE2601" i="2"/>
  <c r="AE2585" i="2"/>
  <c r="AO2585" i="2" s="1"/>
  <c r="AE2569" i="2"/>
  <c r="AE2553" i="2"/>
  <c r="AH2553" i="2" s="1"/>
  <c r="AC2553" i="2" s="1"/>
  <c r="AE2537" i="2"/>
  <c r="AO2537" i="2" s="1"/>
  <c r="AE2521" i="2"/>
  <c r="AO2521" i="2" s="1"/>
  <c r="AE2505" i="2"/>
  <c r="AJ2505" i="2" s="1"/>
  <c r="AE2489" i="2"/>
  <c r="AJ2489" i="2" s="1"/>
  <c r="AE2473" i="2"/>
  <c r="AO2473" i="2" s="1"/>
  <c r="AE2457" i="2"/>
  <c r="AO2457" i="2" s="1"/>
  <c r="AE2441" i="2"/>
  <c r="AE2425" i="2"/>
  <c r="AO2425" i="2" s="1"/>
  <c r="AE2409" i="2"/>
  <c r="AE2393" i="2"/>
  <c r="AH2393" i="2" s="1"/>
  <c r="AC2393" i="2" s="1"/>
  <c r="AE2217" i="2"/>
  <c r="AE2057" i="2"/>
  <c r="AE2041" i="2"/>
  <c r="AE1865" i="2"/>
  <c r="AE1337" i="2"/>
  <c r="AE1209" i="2"/>
  <c r="AH1209" i="2" s="1"/>
  <c r="AC1209" i="2" s="1"/>
  <c r="AE1129" i="2"/>
  <c r="AJ1129" i="2" s="1"/>
  <c r="AE2377" i="2"/>
  <c r="AJ2377" i="2" s="1"/>
  <c r="AE2361" i="2"/>
  <c r="AI2361" i="2" s="1"/>
  <c r="AE2345" i="2"/>
  <c r="AI2345" i="2" s="1"/>
  <c r="AE2329" i="2"/>
  <c r="AJ2329" i="2" s="1"/>
  <c r="AE2313" i="2"/>
  <c r="AH2313" i="2" s="1"/>
  <c r="AC2313" i="2" s="1"/>
  <c r="AE2297" i="2"/>
  <c r="AE2265" i="2"/>
  <c r="AE2233" i="2"/>
  <c r="AE2201" i="2"/>
  <c r="AO2201" i="2" s="1"/>
  <c r="AE2185" i="2"/>
  <c r="AE2137" i="2"/>
  <c r="AO2137" i="2" s="1"/>
  <c r="AE2105" i="2"/>
  <c r="AO2105" i="2" s="1"/>
  <c r="AE2089" i="2"/>
  <c r="AE2073" i="2"/>
  <c r="AE1993" i="2"/>
  <c r="AH1993" i="2" s="1"/>
  <c r="AC1993" i="2" s="1"/>
  <c r="AE1961" i="2"/>
  <c r="AE1929" i="2"/>
  <c r="AJ1929" i="2" s="1"/>
  <c r="AE1913" i="2"/>
  <c r="AJ1913" i="2" s="1"/>
  <c r="AE1897" i="2"/>
  <c r="AH1897" i="2" s="1"/>
  <c r="AC1897" i="2" s="1"/>
  <c r="AE1881" i="2"/>
  <c r="AJ1881" i="2" s="1"/>
  <c r="AE1849" i="2"/>
  <c r="AE1817" i="2"/>
  <c r="AE1801" i="2"/>
  <c r="AI1801" i="2" s="1"/>
  <c r="AE1769" i="2"/>
  <c r="AE1737" i="2"/>
  <c r="AH1737" i="2" s="1"/>
  <c r="AC1737" i="2" s="1"/>
  <c r="AE1721" i="2"/>
  <c r="AE1705" i="2"/>
  <c r="AO1705" i="2" s="1"/>
  <c r="AE1689" i="2"/>
  <c r="AE1673" i="2"/>
  <c r="AE1641" i="2"/>
  <c r="AE1609" i="2"/>
  <c r="AI1609" i="2" s="1"/>
  <c r="AE1577" i="2"/>
  <c r="AE1561" i="2"/>
  <c r="AE1545" i="2"/>
  <c r="AH1545" i="2" s="1"/>
  <c r="AC1545" i="2" s="1"/>
  <c r="AE1529" i="2"/>
  <c r="AE1513" i="2"/>
  <c r="AE1465" i="2"/>
  <c r="AE1433" i="2"/>
  <c r="AE1417" i="2"/>
  <c r="AJ1417" i="2" s="1"/>
  <c r="AE1401" i="2"/>
  <c r="AE1369" i="2"/>
  <c r="AE1353" i="2"/>
  <c r="AE1321" i="2"/>
  <c r="AO1321" i="2" s="1"/>
  <c r="AE1305" i="2"/>
  <c r="AO1305" i="2" s="1"/>
  <c r="AE1289" i="2"/>
  <c r="AE1273" i="2"/>
  <c r="AJ1273" i="2" s="1"/>
  <c r="AE1257" i="2"/>
  <c r="AH1257" i="2" s="1"/>
  <c r="AC1257" i="2" s="1"/>
  <c r="AE1241" i="2"/>
  <c r="AJ1241" i="2" s="1"/>
  <c r="AE1225" i="2"/>
  <c r="AJ1225" i="2" s="1"/>
  <c r="AE1193" i="2"/>
  <c r="AI1193" i="2" s="1"/>
  <c r="AE1161" i="2"/>
  <c r="AE1145" i="2"/>
  <c r="AI1145" i="2" s="1"/>
  <c r="AE1113" i="2"/>
  <c r="AJ1113" i="2" s="1"/>
  <c r="AE1097" i="2"/>
  <c r="AE1065" i="2"/>
  <c r="AE1049" i="2"/>
  <c r="AE1017" i="2"/>
  <c r="AJ1017" i="2" s="1"/>
  <c r="AE1001" i="2"/>
  <c r="AI1001" i="2" s="1"/>
  <c r="AE985" i="2"/>
  <c r="AO985" i="2" s="1"/>
  <c r="AE969" i="2"/>
  <c r="AO969" i="2" s="1"/>
  <c r="AE953" i="2"/>
  <c r="AH953" i="2" s="1"/>
  <c r="AC953" i="2" s="1"/>
  <c r="AE937" i="2"/>
  <c r="AI937" i="2" s="1"/>
  <c r="AE921" i="2"/>
  <c r="AE905" i="2"/>
  <c r="AI905" i="2" s="1"/>
  <c r="AE889" i="2"/>
  <c r="AE873" i="2"/>
  <c r="AI873" i="2" s="1"/>
  <c r="AE857" i="2"/>
  <c r="AE825" i="2"/>
  <c r="AO825" i="2" s="1"/>
  <c r="AE809" i="2"/>
  <c r="AE777" i="2"/>
  <c r="AI777" i="2" s="1"/>
  <c r="AE761" i="2"/>
  <c r="AJ761" i="2" s="1"/>
  <c r="AE745" i="2"/>
  <c r="AH745" i="2" s="1"/>
  <c r="AC745" i="2" s="1"/>
  <c r="AE729" i="2"/>
  <c r="AE713" i="2"/>
  <c r="AE697" i="2"/>
  <c r="AE681" i="2"/>
  <c r="AE665" i="2"/>
  <c r="AJ665" i="2" s="1"/>
  <c r="AE649" i="2"/>
  <c r="AI649" i="2" s="1"/>
  <c r="AE633" i="2"/>
  <c r="AE617" i="2"/>
  <c r="AE601" i="2"/>
  <c r="AI601" i="2" s="1"/>
  <c r="AE585" i="2"/>
  <c r="AI585" i="2" s="1"/>
  <c r="AE569" i="2"/>
  <c r="AI569" i="2" s="1"/>
  <c r="AE553" i="2"/>
  <c r="AJ553" i="2" s="1"/>
  <c r="AE537" i="2"/>
  <c r="AJ537" i="2" s="1"/>
  <c r="AE521" i="2"/>
  <c r="AH521" i="2" s="1"/>
  <c r="AC521" i="2" s="1"/>
  <c r="AE505" i="2"/>
  <c r="AO505" i="2" s="1"/>
  <c r="AE489" i="2"/>
  <c r="AE473" i="2"/>
  <c r="AH473" i="2" s="1"/>
  <c r="AE457" i="2"/>
  <c r="AO457" i="2" s="1"/>
  <c r="AE441" i="2"/>
  <c r="AI441" i="2" s="1"/>
  <c r="AE425" i="2"/>
  <c r="AO425" i="2" s="1"/>
  <c r="AE409" i="2"/>
  <c r="AJ409" i="2" s="1"/>
  <c r="AE393" i="2"/>
  <c r="AO393" i="2" s="1"/>
  <c r="AE377" i="2"/>
  <c r="AE361" i="2"/>
  <c r="AO361" i="2" s="1"/>
  <c r="AE345" i="2"/>
  <c r="AJ345" i="2" s="1"/>
  <c r="AE329" i="2"/>
  <c r="AO329" i="2" s="1"/>
  <c r="AE313" i="2"/>
  <c r="AJ313" i="2" s="1"/>
  <c r="AE297" i="2"/>
  <c r="AE281" i="2"/>
  <c r="AI281" i="2" s="1"/>
  <c r="AE265" i="2"/>
  <c r="AI265" i="2" s="1"/>
  <c r="AE249" i="2"/>
  <c r="AO249" i="2" s="1"/>
  <c r="AE233" i="2"/>
  <c r="AE217" i="2"/>
  <c r="AE201" i="2"/>
  <c r="AH201" i="2" s="1"/>
  <c r="AC201" i="2" s="1"/>
  <c r="AE185" i="2"/>
  <c r="AE169" i="2"/>
  <c r="AE153" i="2"/>
  <c r="AO153" i="2" s="1"/>
  <c r="AE137" i="2"/>
  <c r="AH137" i="2" s="1"/>
  <c r="AC137" i="2" s="1"/>
  <c r="AE121" i="2"/>
  <c r="AJ121" i="2" s="1"/>
  <c r="AE105" i="2"/>
  <c r="AE89" i="2"/>
  <c r="AJ89" i="2" s="1"/>
  <c r="AE73" i="2"/>
  <c r="AO73" i="2" s="1"/>
  <c r="AE57" i="2"/>
  <c r="AE41" i="2"/>
  <c r="AI41" i="2" s="1"/>
  <c r="AE25" i="2"/>
  <c r="AJ25" i="2" s="1"/>
  <c r="AE9" i="2"/>
  <c r="AJ9" i="2" s="1"/>
  <c r="AE2024" i="2"/>
  <c r="AH2024" i="2" s="1"/>
  <c r="AC2024" i="2" s="1"/>
  <c r="AE1992" i="2"/>
  <c r="AI1992" i="2" s="1"/>
  <c r="AE1976" i="2"/>
  <c r="AE1960" i="2"/>
  <c r="AH1960" i="2" s="1"/>
  <c r="AC1960" i="2" s="1"/>
  <c r="AE1944" i="2"/>
  <c r="AH1944" i="2" s="1"/>
  <c r="AE1896" i="2"/>
  <c r="AE1880" i="2"/>
  <c r="AO1880" i="2" s="1"/>
  <c r="AE1848" i="2"/>
  <c r="AE1816" i="2"/>
  <c r="AJ1816" i="2" s="1"/>
  <c r="AE1800" i="2"/>
  <c r="AH1800" i="2" s="1"/>
  <c r="AC1800" i="2" s="1"/>
  <c r="AE1768" i="2"/>
  <c r="AH1768" i="2" s="1"/>
  <c r="AC1768" i="2" s="1"/>
  <c r="AE1736" i="2"/>
  <c r="AO1736" i="2" s="1"/>
  <c r="AE1720" i="2"/>
  <c r="AJ1720" i="2" s="1"/>
  <c r="AE1704" i="2"/>
  <c r="AJ1704" i="2" s="1"/>
  <c r="AE1672" i="2"/>
  <c r="AE1656" i="2"/>
  <c r="AH1656" i="2" s="1"/>
  <c r="AC1656" i="2" s="1"/>
  <c r="AE1640" i="2"/>
  <c r="AE1608" i="2"/>
  <c r="AE1576" i="2"/>
  <c r="AE1560" i="2"/>
  <c r="AE1544" i="2"/>
  <c r="AE1512" i="2"/>
  <c r="AO1512" i="2" s="1"/>
  <c r="AE1464" i="2"/>
  <c r="AE1432" i="2"/>
  <c r="AE1416" i="2"/>
  <c r="AE1400" i="2"/>
  <c r="AJ1400" i="2" s="1"/>
  <c r="AE1368" i="2"/>
  <c r="AJ1368" i="2" s="1"/>
  <c r="AE1320" i="2"/>
  <c r="AE1304" i="2"/>
  <c r="AJ1304" i="2" s="1"/>
  <c r="AE1288" i="2"/>
  <c r="AH1288" i="2" s="1"/>
  <c r="AC1288" i="2" s="1"/>
  <c r="AE1272" i="2"/>
  <c r="AO1272" i="2" s="1"/>
  <c r="AE1256" i="2"/>
  <c r="AE1240" i="2"/>
  <c r="AE1224" i="2"/>
  <c r="AE1208" i="2"/>
  <c r="AE1192" i="2"/>
  <c r="AE1160" i="2"/>
  <c r="AE1144" i="2"/>
  <c r="AE1112" i="2"/>
  <c r="AE1064" i="2"/>
  <c r="AH1064" i="2" s="1"/>
  <c r="AC1064" i="2" s="1"/>
  <c r="AE1048" i="2"/>
  <c r="AE1016" i="2"/>
  <c r="AI1016" i="2" s="1"/>
  <c r="AE1000" i="2"/>
  <c r="AJ1000" i="2" s="1"/>
  <c r="AE984" i="2"/>
  <c r="AJ984" i="2" s="1"/>
  <c r="AE968" i="2"/>
  <c r="AH968" i="2" s="1"/>
  <c r="AC968" i="2" s="1"/>
  <c r="AE936" i="2"/>
  <c r="AH936" i="2" s="1"/>
  <c r="AC936" i="2" s="1"/>
  <c r="AE904" i="2"/>
  <c r="AJ904" i="2" s="1"/>
  <c r="AE888" i="2"/>
  <c r="AJ888" i="2" s="1"/>
  <c r="AE872" i="2"/>
  <c r="AE856" i="2"/>
  <c r="AE824" i="2"/>
  <c r="AI824" i="2" s="1"/>
  <c r="AE808" i="2"/>
  <c r="AO808" i="2" s="1"/>
  <c r="AE792" i="2"/>
  <c r="AH792" i="2" s="1"/>
  <c r="AC792" i="2" s="1"/>
  <c r="AE760" i="2"/>
  <c r="AH760" i="2" s="1"/>
  <c r="AC760" i="2" s="1"/>
  <c r="AE744" i="2"/>
  <c r="AE712" i="2"/>
  <c r="AO712" i="2" s="1"/>
  <c r="AE696" i="2"/>
  <c r="AI696" i="2" s="1"/>
  <c r="AE680" i="2"/>
  <c r="AO680" i="2" s="1"/>
  <c r="AE664" i="2"/>
  <c r="AH664" i="2" s="1"/>
  <c r="AC664" i="2" s="1"/>
  <c r="AE648" i="2"/>
  <c r="AO648" i="2" s="1"/>
  <c r="AE632" i="2"/>
  <c r="AE600" i="2"/>
  <c r="AE568" i="2"/>
  <c r="AE536" i="2"/>
  <c r="AO536" i="2" s="1"/>
  <c r="AE520" i="2"/>
  <c r="AE504" i="2"/>
  <c r="AE488" i="2"/>
  <c r="AE456" i="2"/>
  <c r="AE440" i="2"/>
  <c r="AO440" i="2" s="1"/>
  <c r="AE424" i="2"/>
  <c r="AO424" i="2" s="1"/>
  <c r="AE392" i="2"/>
  <c r="AI392" i="2" s="1"/>
  <c r="AE376" i="2"/>
  <c r="AH376" i="2" s="1"/>
  <c r="AE344" i="2"/>
  <c r="AH344" i="2" s="1"/>
  <c r="AE328" i="2"/>
  <c r="AO328" i="2" s="1"/>
  <c r="AE296" i="2"/>
  <c r="AJ296" i="2" s="1"/>
  <c r="AE280" i="2"/>
  <c r="AI280" i="2" s="1"/>
  <c r="AE264" i="2"/>
  <c r="AH264" i="2" s="1"/>
  <c r="AE248" i="2"/>
  <c r="AH248" i="2" s="1"/>
  <c r="AC248" i="2" s="1"/>
  <c r="AE232" i="2"/>
  <c r="AI232" i="2" s="1"/>
  <c r="AE216" i="2"/>
  <c r="AO216" i="2" s="1"/>
  <c r="AE200" i="2"/>
  <c r="AJ200" i="2" s="1"/>
  <c r="AE184" i="2"/>
  <c r="AO184" i="2" s="1"/>
  <c r="AE168" i="2"/>
  <c r="AO168" i="2" s="1"/>
  <c r="AE152" i="2"/>
  <c r="AE136" i="2"/>
  <c r="AE88" i="2"/>
  <c r="AE72" i="2"/>
  <c r="AJ72" i="2" s="1"/>
  <c r="AE40" i="2"/>
  <c r="AH40" i="2" s="1"/>
  <c r="AC40" i="2" s="1"/>
  <c r="AE24" i="2"/>
  <c r="AE8" i="2"/>
  <c r="AJ8" i="2" s="1"/>
  <c r="AE1895" i="2"/>
  <c r="AH1895" i="2" s="1"/>
  <c r="AC1895" i="2" s="1"/>
  <c r="AE1879" i="2"/>
  <c r="AJ1879" i="2" s="1"/>
  <c r="AE1847" i="2"/>
  <c r="AE1815" i="2"/>
  <c r="AO1815" i="2" s="1"/>
  <c r="AE1799" i="2"/>
  <c r="AE1767" i="2"/>
  <c r="AO1767" i="2" s="1"/>
  <c r="AE1735" i="2"/>
  <c r="AO1735" i="2" s="1"/>
  <c r="AE1719" i="2"/>
  <c r="AJ1719" i="2" s="1"/>
  <c r="AE1703" i="2"/>
  <c r="AI1703" i="2" s="1"/>
  <c r="AE1687" i="2"/>
  <c r="AE1671" i="2"/>
  <c r="AI1671" i="2" s="1"/>
  <c r="AE1655" i="2"/>
  <c r="AO1655" i="2" s="1"/>
  <c r="AE1639" i="2"/>
  <c r="AE1607" i="2"/>
  <c r="AE1591" i="2"/>
  <c r="AE1575" i="2"/>
  <c r="AE1543" i="2"/>
  <c r="AE1511" i="2"/>
  <c r="AJ1511" i="2" s="1"/>
  <c r="AE1495" i="2"/>
  <c r="AE1463" i="2"/>
  <c r="AO1463" i="2" s="1"/>
  <c r="AE1431" i="2"/>
  <c r="AH1431" i="2" s="1"/>
  <c r="AC1431" i="2" s="1"/>
  <c r="AE1415" i="2"/>
  <c r="AH1415" i="2" s="1"/>
  <c r="AC1415" i="2" s="1"/>
  <c r="AE1399" i="2"/>
  <c r="AE1367" i="2"/>
  <c r="AJ1367" i="2" s="1"/>
  <c r="AE1351" i="2"/>
  <c r="AH1351" i="2" s="1"/>
  <c r="AC1351" i="2" s="1"/>
  <c r="AE1319" i="2"/>
  <c r="AE1303" i="2"/>
  <c r="AE1287" i="2"/>
  <c r="AI1287" i="2" s="1"/>
  <c r="AE1255" i="2"/>
  <c r="AE1239" i="2"/>
  <c r="AE1223" i="2"/>
  <c r="AI1223" i="2" s="1"/>
  <c r="AE1191" i="2"/>
  <c r="AE1159" i="2"/>
  <c r="AH1159" i="2" s="1"/>
  <c r="AC1159" i="2" s="1"/>
  <c r="AE1127" i="2"/>
  <c r="AO1127" i="2" s="1"/>
  <c r="AE1111" i="2"/>
  <c r="AE1063" i="2"/>
  <c r="AI1063" i="2" s="1"/>
  <c r="AE1047" i="2"/>
  <c r="AE1015" i="2"/>
  <c r="AJ1015" i="2" s="1"/>
  <c r="AE999" i="2"/>
  <c r="AI999" i="2" s="1"/>
  <c r="AE967" i="2"/>
  <c r="AI967" i="2" s="1"/>
  <c r="AE951" i="2"/>
  <c r="AO951" i="2" s="1"/>
  <c r="AE935" i="2"/>
  <c r="AE919" i="2"/>
  <c r="AE903" i="2"/>
  <c r="AE887" i="2"/>
  <c r="AI887" i="2" s="1"/>
  <c r="AE871" i="2"/>
  <c r="AE855" i="2"/>
  <c r="AO855" i="2" s="1"/>
  <c r="AE839" i="2"/>
  <c r="AH839" i="2" s="1"/>
  <c r="AC839" i="2" s="1"/>
  <c r="AE807" i="2"/>
  <c r="AJ807" i="2" s="1"/>
  <c r="AE791" i="2"/>
  <c r="AO791" i="2" s="1"/>
  <c r="AE775" i="2"/>
  <c r="AH775" i="2" s="1"/>
  <c r="AE759" i="2"/>
  <c r="AH759" i="2" s="1"/>
  <c r="AE743" i="2"/>
  <c r="AJ743" i="2" s="1"/>
  <c r="AE711" i="2"/>
  <c r="AH711" i="2" s="1"/>
  <c r="AC711" i="2" s="1"/>
  <c r="AE695" i="2"/>
  <c r="AE679" i="2"/>
  <c r="AE647" i="2"/>
  <c r="AI647" i="2" s="1"/>
  <c r="AE631" i="2"/>
  <c r="AE583" i="2"/>
  <c r="AO583" i="2" s="1"/>
  <c r="AE567" i="2"/>
  <c r="AI567" i="2" s="1"/>
  <c r="AE551" i="2"/>
  <c r="AH551" i="2" s="1"/>
  <c r="AE535" i="2"/>
  <c r="AI535" i="2" s="1"/>
  <c r="AE519" i="2"/>
  <c r="AI519" i="2" s="1"/>
  <c r="AE503" i="2"/>
  <c r="AO503" i="2" s="1"/>
  <c r="AE487" i="2"/>
  <c r="AO487" i="2" s="1"/>
  <c r="AE471" i="2"/>
  <c r="AH471" i="2" s="1"/>
  <c r="AC471" i="2" s="1"/>
  <c r="AE439" i="2"/>
  <c r="AE423" i="2"/>
  <c r="AE407" i="2"/>
  <c r="AO407" i="2" s="1"/>
  <c r="AE391" i="2"/>
  <c r="AE375" i="2"/>
  <c r="AE343" i="2"/>
  <c r="AO343" i="2" s="1"/>
  <c r="AE295" i="2"/>
  <c r="AO295" i="2" s="1"/>
  <c r="AE215" i="2"/>
  <c r="AO215" i="2" s="1"/>
  <c r="AE87" i="2"/>
  <c r="AH87" i="2" s="1"/>
  <c r="AE7" i="2"/>
  <c r="AI7" i="2" s="1"/>
  <c r="AE2358" i="2"/>
  <c r="AH2358" i="2" s="1"/>
  <c r="AE2342" i="2"/>
  <c r="AE2326" i="2"/>
  <c r="AE2310" i="2"/>
  <c r="AI2310" i="2" s="1"/>
  <c r="AE2294" i="2"/>
  <c r="AH2294" i="2" s="1"/>
  <c r="AE2278" i="2"/>
  <c r="AH2278" i="2" s="1"/>
  <c r="AE2214" i="2"/>
  <c r="AE2182" i="2"/>
  <c r="AH2182" i="2" s="1"/>
  <c r="AC2182" i="2" s="1"/>
  <c r="AE2166" i="2"/>
  <c r="AJ2166" i="2" s="1"/>
  <c r="AE2150" i="2"/>
  <c r="AE2134" i="2"/>
  <c r="AO2134" i="2" s="1"/>
  <c r="AE2102" i="2"/>
  <c r="AE2070" i="2"/>
  <c r="AJ2070" i="2" s="1"/>
  <c r="AE2054" i="2"/>
  <c r="AI2054" i="2" s="1"/>
  <c r="AE2022" i="2"/>
  <c r="AO2022" i="2" s="1"/>
  <c r="AE1990" i="2"/>
  <c r="AE1974" i="2"/>
  <c r="AE1926" i="2"/>
  <c r="AE1910" i="2"/>
  <c r="AJ1910" i="2" s="1"/>
  <c r="AE1894" i="2"/>
  <c r="AH1894" i="2" s="1"/>
  <c r="AE1878" i="2"/>
  <c r="AH1878" i="2" s="1"/>
  <c r="AC1878" i="2" s="1"/>
  <c r="AE1846" i="2"/>
  <c r="AJ1846" i="2" s="1"/>
  <c r="AE1814" i="2"/>
  <c r="AE1798" i="2"/>
  <c r="AO1798" i="2" s="1"/>
  <c r="AE1782" i="2"/>
  <c r="AJ1782" i="2" s="1"/>
  <c r="AE1766" i="2"/>
  <c r="AE1734" i="2"/>
  <c r="AO1734" i="2" s="1"/>
  <c r="AE1718" i="2"/>
  <c r="AE1670" i="2"/>
  <c r="AE1654" i="2"/>
  <c r="AE1638" i="2"/>
  <c r="AE1606" i="2"/>
  <c r="AE1574" i="2"/>
  <c r="AE1542" i="2"/>
  <c r="AO1542" i="2" s="1"/>
  <c r="AE1510" i="2"/>
  <c r="AE1494" i="2"/>
  <c r="AI1494" i="2" s="1"/>
  <c r="AE1478" i="2"/>
  <c r="AE1462" i="2"/>
  <c r="AO1462" i="2" s="1"/>
  <c r="AE1430" i="2"/>
  <c r="AO1430" i="2" s="1"/>
  <c r="AE1414" i="2"/>
  <c r="AE1398" i="2"/>
  <c r="AO1398" i="2" s="1"/>
  <c r="AE1366" i="2"/>
  <c r="AE1302" i="2"/>
  <c r="AE1286" i="2"/>
  <c r="AI1286" i="2" s="1"/>
  <c r="AE1254" i="2"/>
  <c r="AI1254" i="2" s="1"/>
  <c r="AE1238" i="2"/>
  <c r="AE1222" i="2"/>
  <c r="AO1222" i="2" s="1"/>
  <c r="AE1206" i="2"/>
  <c r="AE1190" i="2"/>
  <c r="AE1158" i="2"/>
  <c r="AO1158" i="2" s="1"/>
  <c r="AE1126" i="2"/>
  <c r="AE1110" i="2"/>
  <c r="AJ1110" i="2" s="1"/>
  <c r="AE1078" i="2"/>
  <c r="AH1078" i="2" s="1"/>
  <c r="AC1078" i="2" s="1"/>
  <c r="AE1062" i="2"/>
  <c r="AO1062" i="2" s="1"/>
  <c r="AE1046" i="2"/>
  <c r="AO1046" i="2" s="1"/>
  <c r="AE1014" i="2"/>
  <c r="AE966" i="2"/>
  <c r="AJ966" i="2" s="1"/>
  <c r="AE950" i="2"/>
  <c r="AO950" i="2" s="1"/>
  <c r="AE918" i="2"/>
  <c r="AE902" i="2"/>
  <c r="AE886" i="2"/>
  <c r="AJ886" i="2" s="1"/>
  <c r="AE870" i="2"/>
  <c r="AJ870" i="2" s="1"/>
  <c r="AE854" i="2"/>
  <c r="AH854" i="2" s="1"/>
  <c r="AC854" i="2" s="1"/>
  <c r="AE838" i="2"/>
  <c r="AE806" i="2"/>
  <c r="AO806" i="2" s="1"/>
  <c r="AE790" i="2"/>
  <c r="AJ790" i="2" s="1"/>
  <c r="AE758" i="2"/>
  <c r="AE742" i="2"/>
  <c r="AH742" i="2" s="1"/>
  <c r="AC742" i="2" s="1"/>
  <c r="AE710" i="2"/>
  <c r="AI710" i="2" s="1"/>
  <c r="AE694" i="2"/>
  <c r="AO694" i="2" s="1"/>
  <c r="AE678" i="2"/>
  <c r="AH678" i="2" s="1"/>
  <c r="AC678" i="2" s="1"/>
  <c r="AE630" i="2"/>
  <c r="AO630" i="2" s="1"/>
  <c r="AE582" i="2"/>
  <c r="AI582" i="2" s="1"/>
  <c r="AE566" i="2"/>
  <c r="AJ566" i="2" s="1"/>
  <c r="AE550" i="2"/>
  <c r="AH550" i="2" s="1"/>
  <c r="AC550" i="2" s="1"/>
  <c r="AE534" i="2"/>
  <c r="AO534" i="2" s="1"/>
  <c r="AE518" i="2"/>
  <c r="AE502" i="2"/>
  <c r="AE486" i="2"/>
  <c r="AH486" i="2" s="1"/>
  <c r="AC486" i="2" s="1"/>
  <c r="AE470" i="2"/>
  <c r="AE454" i="2"/>
  <c r="AI454" i="2" s="1"/>
  <c r="AE438" i="2"/>
  <c r="AI438" i="2" s="1"/>
  <c r="AE422" i="2"/>
  <c r="AH422" i="2" s="1"/>
  <c r="AE406" i="2"/>
  <c r="AI406" i="2" s="1"/>
  <c r="AE390" i="2"/>
  <c r="AI390" i="2" s="1"/>
  <c r="AE374" i="2"/>
  <c r="AO374" i="2" s="1"/>
  <c r="AE342" i="2"/>
  <c r="AH342" i="2" s="1"/>
  <c r="AC342" i="2" s="1"/>
  <c r="AE326" i="2"/>
  <c r="AO326" i="2" s="1"/>
  <c r="AE294" i="2"/>
  <c r="AO294" i="2" s="1"/>
  <c r="AE278" i="2"/>
  <c r="AJ278" i="2" s="1"/>
  <c r="AE262" i="2"/>
  <c r="AE230" i="2"/>
  <c r="AJ230" i="2" s="1"/>
  <c r="AE214" i="2"/>
  <c r="AE198" i="2"/>
  <c r="AE86" i="2"/>
  <c r="AH86" i="2" s="1"/>
  <c r="AE54" i="2"/>
  <c r="AE6" i="2"/>
  <c r="AO6" i="2" s="1"/>
  <c r="AE1125" i="2"/>
  <c r="AO1125" i="2" s="1"/>
  <c r="AE1109" i="2"/>
  <c r="AE1077" i="2"/>
  <c r="AE1061" i="2"/>
  <c r="AH1061" i="2" s="1"/>
  <c r="AC1061" i="2" s="1"/>
  <c r="AE1045" i="2"/>
  <c r="AO1045" i="2" s="1"/>
  <c r="AE1029" i="2"/>
  <c r="AO1029" i="2" s="1"/>
  <c r="AE1013" i="2"/>
  <c r="AH1013" i="2" s="1"/>
  <c r="AE981" i="2"/>
  <c r="AJ981" i="2" s="1"/>
  <c r="AE965" i="2"/>
  <c r="AE949" i="2"/>
  <c r="AO949" i="2" s="1"/>
  <c r="AE917" i="2"/>
  <c r="AI917" i="2" s="1"/>
  <c r="AE901" i="2"/>
  <c r="AJ901" i="2" s="1"/>
  <c r="AE869" i="2"/>
  <c r="AI869" i="2" s="1"/>
  <c r="AE837" i="2"/>
  <c r="AJ837" i="2" s="1"/>
  <c r="AE805" i="2"/>
  <c r="AI805" i="2" s="1"/>
  <c r="AE789" i="2"/>
  <c r="AE757" i="2"/>
  <c r="AI757" i="2" s="1"/>
  <c r="AE741" i="2"/>
  <c r="AE725" i="2"/>
  <c r="AE709" i="2"/>
  <c r="AE693" i="2"/>
  <c r="AH693" i="2" s="1"/>
  <c r="AC693" i="2" s="1"/>
  <c r="AE677" i="2"/>
  <c r="AE645" i="2"/>
  <c r="AO645" i="2" s="1"/>
  <c r="AE629" i="2"/>
  <c r="AO629" i="2" s="1"/>
  <c r="AE613" i="2"/>
  <c r="AO613" i="2" s="1"/>
  <c r="AE581" i="2"/>
  <c r="AI581" i="2" s="1"/>
  <c r="AE565" i="2"/>
  <c r="AO565" i="2" s="1"/>
  <c r="AE549" i="2"/>
  <c r="AO549" i="2" s="1"/>
  <c r="AE533" i="2"/>
  <c r="AI533" i="2" s="1"/>
  <c r="AE517" i="2"/>
  <c r="AH517" i="2" s="1"/>
  <c r="AE501" i="2"/>
  <c r="AH501" i="2" s="1"/>
  <c r="AC501" i="2" s="1"/>
  <c r="AE485" i="2"/>
  <c r="AH485" i="2" s="1"/>
  <c r="AE469" i="2"/>
  <c r="AI469" i="2" s="1"/>
  <c r="AE453" i="2"/>
  <c r="AE437" i="2"/>
  <c r="AE421" i="2"/>
  <c r="AE389" i="2"/>
  <c r="AI389" i="2" s="1"/>
  <c r="AE373" i="2"/>
  <c r="AJ373" i="2" s="1"/>
  <c r="AE341" i="2"/>
  <c r="AI341" i="2" s="1"/>
  <c r="AE325" i="2"/>
  <c r="AH325" i="2" s="1"/>
  <c r="AE309" i="2"/>
  <c r="AI309" i="2" s="1"/>
  <c r="AE293" i="2"/>
  <c r="AE277" i="2"/>
  <c r="AE261" i="2"/>
  <c r="AO261" i="2" s="1"/>
  <c r="AE229" i="2"/>
  <c r="AJ229" i="2" s="1"/>
  <c r="AE213" i="2"/>
  <c r="AE197" i="2"/>
  <c r="AO197" i="2" s="1"/>
  <c r="AE165" i="2"/>
  <c r="AJ165" i="2" s="1"/>
  <c r="AE149" i="2"/>
  <c r="AH149" i="2" s="1"/>
  <c r="AC149" i="2" s="1"/>
  <c r="AE133" i="2"/>
  <c r="AJ133" i="2" s="1"/>
  <c r="AE117" i="2"/>
  <c r="AE101" i="2"/>
  <c r="AH101" i="2" s="1"/>
  <c r="AC101" i="2" s="1"/>
  <c r="AE85" i="2"/>
  <c r="AI85" i="2" s="1"/>
  <c r="AE69" i="2"/>
  <c r="AJ69" i="2" s="1"/>
  <c r="AE53" i="2"/>
  <c r="AH53" i="2" s="1"/>
  <c r="AC53" i="2" s="1"/>
  <c r="AE21" i="2"/>
  <c r="AH21" i="2" s="1"/>
  <c r="AE5" i="2"/>
  <c r="AO5" i="2" s="1"/>
  <c r="AE1280" i="2"/>
  <c r="AE1264" i="2"/>
  <c r="AO1264" i="2" s="1"/>
  <c r="AE1168" i="2"/>
  <c r="AE1136" i="2"/>
  <c r="AE1104" i="2"/>
  <c r="AE1088" i="2"/>
  <c r="AE1040" i="2"/>
  <c r="AJ1040" i="2" s="1"/>
  <c r="AE1008" i="2"/>
  <c r="AH1008" i="2" s="1"/>
  <c r="AC1008" i="2" s="1"/>
  <c r="AE976" i="2"/>
  <c r="AE928" i="2"/>
  <c r="AJ928" i="2" s="1"/>
  <c r="AE912" i="2"/>
  <c r="AE864" i="2"/>
  <c r="AI864" i="2" s="1"/>
  <c r="AE848" i="2"/>
  <c r="AO848" i="2" s="1"/>
  <c r="AE832" i="2"/>
  <c r="AO832" i="2" s="1"/>
  <c r="AE800" i="2"/>
  <c r="AO800" i="2" s="1"/>
  <c r="AE768" i="2"/>
  <c r="AE752" i="2"/>
  <c r="AO752" i="2" s="1"/>
  <c r="AE720" i="2"/>
  <c r="AJ720" i="2" s="1"/>
  <c r="AE672" i="2"/>
  <c r="AH672" i="2" s="1"/>
  <c r="AC672" i="2" s="1"/>
  <c r="AE656" i="2"/>
  <c r="AI656" i="2" s="1"/>
  <c r="AE608" i="2"/>
  <c r="AO608" i="2" s="1"/>
  <c r="AE592" i="2"/>
  <c r="AH592" i="2" s="1"/>
  <c r="AC592" i="2" s="1"/>
  <c r="AE576" i="2"/>
  <c r="AH576" i="2" s="1"/>
  <c r="AC576" i="2" s="1"/>
  <c r="AE560" i="2"/>
  <c r="AO560" i="2" s="1"/>
  <c r="AE512" i="2"/>
  <c r="AJ512" i="2" s="1"/>
  <c r="AE464" i="2"/>
  <c r="AH464" i="2" s="1"/>
  <c r="AE448" i="2"/>
  <c r="AO448" i="2" s="1"/>
  <c r="AE400" i="2"/>
  <c r="AJ400" i="2" s="1"/>
  <c r="AE384" i="2"/>
  <c r="AE368" i="2"/>
  <c r="AO368" i="2" s="1"/>
  <c r="AE352" i="2"/>
  <c r="AE336" i="2"/>
  <c r="AO336" i="2" s="1"/>
  <c r="AE304" i="2"/>
  <c r="AJ304" i="2" s="1"/>
  <c r="AE272" i="2"/>
  <c r="AI272" i="2" s="1"/>
  <c r="AE256" i="2"/>
  <c r="AE208" i="2"/>
  <c r="AO208" i="2" s="1"/>
  <c r="AE176" i="2"/>
  <c r="AH176" i="2" s="1"/>
  <c r="AC176" i="2" s="1"/>
  <c r="AE144" i="2"/>
  <c r="AH144" i="2" s="1"/>
  <c r="AE128" i="2"/>
  <c r="AH128" i="2" s="1"/>
  <c r="AC128" i="2" s="1"/>
  <c r="AE96" i="2"/>
  <c r="AE64" i="2"/>
  <c r="AJ64" i="2" s="1"/>
  <c r="AE48" i="2"/>
  <c r="AJ48" i="2" s="1"/>
  <c r="AE1375" i="2"/>
  <c r="AI1375" i="2" s="1"/>
  <c r="AE1359" i="2"/>
  <c r="AO1359" i="2" s="1"/>
  <c r="AE1343" i="2"/>
  <c r="AO1343" i="2" s="1"/>
  <c r="AE1311" i="2"/>
  <c r="AE1279" i="2"/>
  <c r="AE1247" i="2"/>
  <c r="AE1199" i="2"/>
  <c r="AO1199" i="2" s="1"/>
  <c r="AE1183" i="2"/>
  <c r="AI1183" i="2" s="1"/>
  <c r="AE1167" i="2"/>
  <c r="AJ1167" i="2" s="1"/>
  <c r="AE1135" i="2"/>
  <c r="AE1103" i="2"/>
  <c r="AI1103" i="2" s="1"/>
  <c r="AE1087" i="2"/>
  <c r="AO1087" i="2" s="1"/>
  <c r="AE1039" i="2"/>
  <c r="AO1039" i="2" s="1"/>
  <c r="AE1007" i="2"/>
  <c r="AE991" i="2"/>
  <c r="AI991" i="2" s="1"/>
  <c r="AE975" i="2"/>
  <c r="AI975" i="2" s="1"/>
  <c r="AE927" i="2"/>
  <c r="AJ927" i="2" s="1"/>
  <c r="AE911" i="2"/>
  <c r="AI911" i="2" s="1"/>
  <c r="AE895" i="2"/>
  <c r="AE863" i="2"/>
  <c r="AE831" i="2"/>
  <c r="AH831" i="2" s="1"/>
  <c r="AC831" i="2" s="1"/>
  <c r="AE815" i="2"/>
  <c r="AI815" i="2" s="1"/>
  <c r="AE799" i="2"/>
  <c r="AE783" i="2"/>
  <c r="AO783" i="2" s="1"/>
  <c r="AE767" i="2"/>
  <c r="AJ767" i="2" s="1"/>
  <c r="AE751" i="2"/>
  <c r="AJ751" i="2" s="1"/>
  <c r="AE719" i="2"/>
  <c r="AJ719" i="2" s="1"/>
  <c r="AE703" i="2"/>
  <c r="AI703" i="2" s="1"/>
  <c r="AE671" i="2"/>
  <c r="AE655" i="2"/>
  <c r="AJ655" i="2" s="1"/>
  <c r="AE639" i="2"/>
  <c r="AE607" i="2"/>
  <c r="AI607" i="2" s="1"/>
  <c r="AE591" i="2"/>
  <c r="AJ591" i="2" s="1"/>
  <c r="AE559" i="2"/>
  <c r="AE543" i="2"/>
  <c r="AO543" i="2" s="1"/>
  <c r="AE511" i="2"/>
  <c r="AO511" i="2" s="1"/>
  <c r="AE479" i="2"/>
  <c r="AH479" i="2" s="1"/>
  <c r="AC479" i="2" s="1"/>
  <c r="AE463" i="2"/>
  <c r="AE447" i="2"/>
  <c r="AO447" i="2" s="1"/>
  <c r="AE431" i="2"/>
  <c r="AE399" i="2"/>
  <c r="AH399" i="2" s="1"/>
  <c r="AC399" i="2" s="1"/>
  <c r="AE383" i="2"/>
  <c r="AH383" i="2" s="1"/>
  <c r="AE351" i="2"/>
  <c r="AI351" i="2" s="1"/>
  <c r="AE303" i="2"/>
  <c r="AO303" i="2" s="1"/>
  <c r="AE255" i="2"/>
  <c r="AJ255" i="2" s="1"/>
  <c r="AE239" i="2"/>
  <c r="AJ239" i="2" s="1"/>
  <c r="AE223" i="2"/>
  <c r="AE191" i="2"/>
  <c r="AJ191" i="2" s="1"/>
  <c r="AE175" i="2"/>
  <c r="AO175" i="2" s="1"/>
  <c r="AE143" i="2"/>
  <c r="AO143" i="2" s="1"/>
  <c r="AE95" i="2"/>
  <c r="AO95" i="2" s="1"/>
  <c r="AE47" i="2"/>
  <c r="AE15" i="2"/>
  <c r="AJ15" i="2" s="1"/>
  <c r="AE1246" i="2"/>
  <c r="AH1246" i="2" s="1"/>
  <c r="AE1230" i="2"/>
  <c r="AE1214" i="2"/>
  <c r="AH1214" i="2" s="1"/>
  <c r="AE1198" i="2"/>
  <c r="AI1198" i="2" s="1"/>
  <c r="AE1166" i="2"/>
  <c r="AI1166" i="2" s="1"/>
  <c r="AE1134" i="2"/>
  <c r="AJ1134" i="2" s="1"/>
  <c r="AE1102" i="2"/>
  <c r="AO1102" i="2" s="1"/>
  <c r="AE1086" i="2"/>
  <c r="AO1086" i="2" s="1"/>
  <c r="AE1070" i="2"/>
  <c r="AO1070" i="2" s="1"/>
  <c r="AE1006" i="2"/>
  <c r="AH1006" i="2" s="1"/>
  <c r="AC1006" i="2" s="1"/>
  <c r="AE990" i="2"/>
  <c r="AH990" i="2" s="1"/>
  <c r="AC990" i="2" s="1"/>
  <c r="AE974" i="2"/>
  <c r="AE942" i="2"/>
  <c r="AO942" i="2" s="1"/>
  <c r="AE910" i="2"/>
  <c r="AH910" i="2" s="1"/>
  <c r="AC910" i="2" s="1"/>
  <c r="AE862" i="2"/>
  <c r="AO862" i="2" s="1"/>
  <c r="AE830" i="2"/>
  <c r="AE814" i="2"/>
  <c r="AO814" i="2" s="1"/>
  <c r="AE798" i="2"/>
  <c r="AE782" i="2"/>
  <c r="AH782" i="2" s="1"/>
  <c r="AC782" i="2" s="1"/>
  <c r="AE750" i="2"/>
  <c r="AI750" i="2" s="1"/>
  <c r="AE718" i="2"/>
  <c r="AE702" i="2"/>
  <c r="AJ702" i="2" s="1"/>
  <c r="AE686" i="2"/>
  <c r="AH686" i="2" s="1"/>
  <c r="AC686" i="2" s="1"/>
  <c r="AE670" i="2"/>
  <c r="AJ670" i="2" s="1"/>
  <c r="AE654" i="2"/>
  <c r="AJ654" i="2" s="1"/>
  <c r="AE638" i="2"/>
  <c r="AE606" i="2"/>
  <c r="AE574" i="2"/>
  <c r="AE558" i="2"/>
  <c r="AI558" i="2" s="1"/>
  <c r="AE510" i="2"/>
  <c r="AH510" i="2" s="1"/>
  <c r="AE494" i="2"/>
  <c r="AI494" i="2" s="1"/>
  <c r="AE478" i="2"/>
  <c r="AE462" i="2"/>
  <c r="AJ462" i="2" s="1"/>
  <c r="AE446" i="2"/>
  <c r="AJ446" i="2" s="1"/>
  <c r="AE430" i="2"/>
  <c r="AE398" i="2"/>
  <c r="AI398" i="2" s="1"/>
  <c r="AE350" i="2"/>
  <c r="AI350" i="2" s="1"/>
  <c r="AE302" i="2"/>
  <c r="AE270" i="2"/>
  <c r="AO270" i="2" s="1"/>
  <c r="AE254" i="2"/>
  <c r="AO254" i="2" s="1"/>
  <c r="AE238" i="2"/>
  <c r="AO238" i="2" s="1"/>
  <c r="AE222" i="2"/>
  <c r="AI222" i="2" s="1"/>
  <c r="AE206" i="2"/>
  <c r="AI206" i="2" s="1"/>
  <c r="AE190" i="2"/>
  <c r="AE174" i="2"/>
  <c r="AJ174" i="2" s="1"/>
  <c r="AE142" i="2"/>
  <c r="AI142" i="2" s="1"/>
  <c r="AE94" i="2"/>
  <c r="AE46" i="2"/>
  <c r="AH46" i="2" s="1"/>
  <c r="AC46" i="2" s="1"/>
  <c r="AE14" i="2"/>
  <c r="AH14" i="2" s="1"/>
  <c r="AE1373" i="2"/>
  <c r="AO1373" i="2" s="1"/>
  <c r="AE1357" i="2"/>
  <c r="AE1341" i="2"/>
  <c r="AJ1341" i="2" s="1"/>
  <c r="AE1325" i="2"/>
  <c r="AE1309" i="2"/>
  <c r="AE1293" i="2"/>
  <c r="AE1277" i="2"/>
  <c r="AE1261" i="2"/>
  <c r="AJ1261" i="2" s="1"/>
  <c r="AE1245" i="2"/>
  <c r="AO1245" i="2" s="1"/>
  <c r="AE1229" i="2"/>
  <c r="AJ1229" i="2" s="1"/>
  <c r="AE1213" i="2"/>
  <c r="AJ1213" i="2" s="1"/>
  <c r="AE1197" i="2"/>
  <c r="AI1197" i="2" s="1"/>
  <c r="AE1181" i="2"/>
  <c r="AI1181" i="2" s="1"/>
  <c r="AE1165" i="2"/>
  <c r="AO1165" i="2" s="1"/>
  <c r="AE1149" i="2"/>
  <c r="AO1149" i="2" s="1"/>
  <c r="AE1133" i="2"/>
  <c r="AJ1133" i="2" s="1"/>
  <c r="AE1117" i="2"/>
  <c r="AO1117" i="2" s="1"/>
  <c r="AE1101" i="2"/>
  <c r="AO1101" i="2" s="1"/>
  <c r="AE1085" i="2"/>
  <c r="AO1085" i="2" s="1"/>
  <c r="AE1069" i="2"/>
  <c r="AJ1069" i="2" s="1"/>
  <c r="AE1053" i="2"/>
  <c r="AH1053" i="2" s="1"/>
  <c r="AE1037" i="2"/>
  <c r="AE1021" i="2"/>
  <c r="AE1005" i="2"/>
  <c r="AI1005" i="2" s="1"/>
  <c r="AE989" i="2"/>
  <c r="AE973" i="2"/>
  <c r="AE957" i="2"/>
  <c r="AO957" i="2" s="1"/>
  <c r="AE941" i="2"/>
  <c r="AI941" i="2" s="1"/>
  <c r="AE925" i="2"/>
  <c r="AE909" i="2"/>
  <c r="AO909" i="2" s="1"/>
  <c r="AE893" i="2"/>
  <c r="AH893" i="2" s="1"/>
  <c r="AC893" i="2" s="1"/>
  <c r="AE877" i="2"/>
  <c r="AE861" i="2"/>
  <c r="AI861" i="2" s="1"/>
  <c r="AE845" i="2"/>
  <c r="AI845" i="2" s="1"/>
  <c r="AE829" i="2"/>
  <c r="AH829" i="2" s="1"/>
  <c r="AC829" i="2" s="1"/>
  <c r="AE813" i="2"/>
  <c r="AI813" i="2" s="1"/>
  <c r="AE797" i="2"/>
  <c r="AE781" i="2"/>
  <c r="AI781" i="2" s="1"/>
  <c r="AE765" i="2"/>
  <c r="AJ765" i="2" s="1"/>
  <c r="AE749" i="2"/>
  <c r="AI749" i="2" s="1"/>
  <c r="AE733" i="2"/>
  <c r="AI733" i="2" s="1"/>
  <c r="AE717" i="2"/>
  <c r="AI717" i="2" s="1"/>
  <c r="AE701" i="2"/>
  <c r="AE685" i="2"/>
  <c r="AH685" i="2" s="1"/>
  <c r="AC685" i="2" s="1"/>
  <c r="AE669" i="2"/>
  <c r="AJ669" i="2" s="1"/>
  <c r="AE653" i="2"/>
  <c r="AO653" i="2" s="1"/>
  <c r="AE637" i="2"/>
  <c r="AE621" i="2"/>
  <c r="AH621" i="2" s="1"/>
  <c r="AC621" i="2" s="1"/>
  <c r="AE605" i="2"/>
  <c r="AO605" i="2" s="1"/>
  <c r="AE589" i="2"/>
  <c r="AO589" i="2" s="1"/>
  <c r="AE573" i="2"/>
  <c r="AO573" i="2" s="1"/>
  <c r="AE557" i="2"/>
  <c r="AJ557" i="2" s="1"/>
  <c r="AE541" i="2"/>
  <c r="AE525" i="2"/>
  <c r="AE509" i="2"/>
  <c r="AO509" i="2" s="1"/>
  <c r="AE493" i="2"/>
  <c r="AI493" i="2" s="1"/>
  <c r="AE477" i="2"/>
  <c r="AE461" i="2"/>
  <c r="AE445" i="2"/>
  <c r="AI445" i="2" s="1"/>
  <c r="AE429" i="2"/>
  <c r="AH429" i="2" s="1"/>
  <c r="AC429" i="2" s="1"/>
  <c r="AE413" i="2"/>
  <c r="AJ413" i="2" s="1"/>
  <c r="AE397" i="2"/>
  <c r="AJ397" i="2" s="1"/>
  <c r="AE381" i="2"/>
  <c r="AJ381" i="2" s="1"/>
  <c r="AE365" i="2"/>
  <c r="AH365" i="2" s="1"/>
  <c r="AE349" i="2"/>
  <c r="AH349" i="2" s="1"/>
  <c r="AC349" i="2" s="1"/>
  <c r="AE333" i="2"/>
  <c r="AH333" i="2" s="1"/>
  <c r="AC333" i="2" s="1"/>
  <c r="AE317" i="2"/>
  <c r="AO317" i="2" s="1"/>
  <c r="AE301" i="2"/>
  <c r="AE285" i="2"/>
  <c r="AI285" i="2" s="1"/>
  <c r="AE269" i="2"/>
  <c r="AH269" i="2" s="1"/>
  <c r="AC269" i="2" s="1"/>
  <c r="AE253" i="2"/>
  <c r="AE237" i="2"/>
  <c r="AE221" i="2"/>
  <c r="AJ221" i="2" s="1"/>
  <c r="AE205" i="2"/>
  <c r="AH205" i="2" s="1"/>
  <c r="AC205" i="2" s="1"/>
  <c r="AE189" i="2"/>
  <c r="AO189" i="2" s="1"/>
  <c r="AE173" i="2"/>
  <c r="AO173" i="2" s="1"/>
  <c r="AE157" i="2"/>
  <c r="AH157" i="2" s="1"/>
  <c r="AC157" i="2" s="1"/>
  <c r="AE141" i="2"/>
  <c r="AH141" i="2" s="1"/>
  <c r="AC141" i="2" s="1"/>
  <c r="AE125" i="2"/>
  <c r="AO125" i="2" s="1"/>
  <c r="AE109" i="2"/>
  <c r="AO109" i="2" s="1"/>
  <c r="AE93" i="2"/>
  <c r="AH93" i="2" s="1"/>
  <c r="AC93" i="2" s="1"/>
  <c r="AE77" i="2"/>
  <c r="AJ77" i="2" s="1"/>
  <c r="AE61" i="2"/>
  <c r="AE45" i="2"/>
  <c r="AJ45" i="2" s="1"/>
  <c r="AE29" i="2"/>
  <c r="AH29" i="2" s="1"/>
  <c r="AC29" i="2" s="1"/>
  <c r="AE13" i="2"/>
  <c r="AE732" i="2"/>
  <c r="AE716" i="2"/>
  <c r="AH716" i="2" s="1"/>
  <c r="AC716" i="2" s="1"/>
  <c r="AE700" i="2"/>
  <c r="AI700" i="2" s="1"/>
  <c r="AE684" i="2"/>
  <c r="AH684" i="2" s="1"/>
  <c r="AC684" i="2" s="1"/>
  <c r="AE668" i="2"/>
  <c r="AO668" i="2" s="1"/>
  <c r="AE652" i="2"/>
  <c r="AO652" i="2" s="1"/>
  <c r="AE636" i="2"/>
  <c r="AO636" i="2" s="1"/>
  <c r="AE620" i="2"/>
  <c r="AO620" i="2" s="1"/>
  <c r="AE604" i="2"/>
  <c r="AO604" i="2" s="1"/>
  <c r="AE588" i="2"/>
  <c r="AO588" i="2" s="1"/>
  <c r="AE572" i="2"/>
  <c r="AO572" i="2" s="1"/>
  <c r="AE556" i="2"/>
  <c r="AO556" i="2" s="1"/>
  <c r="AE540" i="2"/>
  <c r="AO540" i="2" s="1"/>
  <c r="AE524" i="2"/>
  <c r="AE508" i="2"/>
  <c r="AO508" i="2" s="1"/>
  <c r="AE492" i="2"/>
  <c r="AI492" i="2" s="1"/>
  <c r="AE476" i="2"/>
  <c r="AE460" i="2"/>
  <c r="AH460" i="2" s="1"/>
  <c r="AE444" i="2"/>
  <c r="AJ444" i="2" s="1"/>
  <c r="AE428" i="2"/>
  <c r="AH428" i="2" s="1"/>
  <c r="AC428" i="2" s="1"/>
  <c r="AE412" i="2"/>
  <c r="AH412" i="2" s="1"/>
  <c r="AE396" i="2"/>
  <c r="AH396" i="2" s="1"/>
  <c r="AC396" i="2" s="1"/>
  <c r="AE380" i="2"/>
  <c r="AJ380" i="2" s="1"/>
  <c r="AE364" i="2"/>
  <c r="AO364" i="2" s="1"/>
  <c r="AE348" i="2"/>
  <c r="AO348" i="2" s="1"/>
  <c r="AE332" i="2"/>
  <c r="AH332" i="2" s="1"/>
  <c r="AC332" i="2" s="1"/>
  <c r="AE316" i="2"/>
  <c r="AJ316" i="2" s="1"/>
  <c r="AE300" i="2"/>
  <c r="AO300" i="2" s="1"/>
  <c r="AE284" i="2"/>
  <c r="AO284" i="2" s="1"/>
  <c r="AE268" i="2"/>
  <c r="AI268" i="2" s="1"/>
  <c r="AE252" i="2"/>
  <c r="AE236" i="2"/>
  <c r="AI236" i="2" s="1"/>
  <c r="AE220" i="2"/>
  <c r="AE204" i="2"/>
  <c r="AE188" i="2"/>
  <c r="AO188" i="2" s="1"/>
  <c r="AE172" i="2"/>
  <c r="AE156" i="2"/>
  <c r="AO156" i="2" s="1"/>
  <c r="AE140" i="2"/>
  <c r="AH140" i="2" s="1"/>
  <c r="AC140" i="2" s="1"/>
  <c r="AE124" i="2"/>
  <c r="AH124" i="2" s="1"/>
  <c r="AC124" i="2" s="1"/>
  <c r="AE108" i="2"/>
  <c r="AJ108" i="2" s="1"/>
  <c r="AE92" i="2"/>
  <c r="AE76" i="2"/>
  <c r="AH76" i="2" s="1"/>
  <c r="AC76" i="2" s="1"/>
  <c r="AE60" i="2"/>
  <c r="AO60" i="2" s="1"/>
  <c r="AE44" i="2"/>
  <c r="AH44" i="2" s="1"/>
  <c r="AC44" i="2" s="1"/>
  <c r="AE28" i="2"/>
  <c r="AO28" i="2" s="1"/>
  <c r="AE12" i="2"/>
  <c r="AH12" i="2" s="1"/>
  <c r="AC12" i="2" s="1"/>
  <c r="AE731" i="2"/>
  <c r="AH731" i="2" s="1"/>
  <c r="AC731" i="2" s="1"/>
  <c r="AE715" i="2"/>
  <c r="AE699" i="2"/>
  <c r="AJ699" i="2" s="1"/>
  <c r="AE683" i="2"/>
  <c r="AH683" i="2" s="1"/>
  <c r="AC683" i="2" s="1"/>
  <c r="AE667" i="2"/>
  <c r="AJ667" i="2" s="1"/>
  <c r="AE651" i="2"/>
  <c r="AH651" i="2" s="1"/>
  <c r="AC651" i="2" s="1"/>
  <c r="AE635" i="2"/>
  <c r="AO635" i="2" s="1"/>
  <c r="AE619" i="2"/>
  <c r="AO619" i="2" s="1"/>
  <c r="AE603" i="2"/>
  <c r="AH603" i="2" s="1"/>
  <c r="AE587" i="2"/>
  <c r="AI587" i="2" s="1"/>
  <c r="AE571" i="2"/>
  <c r="AE555" i="2"/>
  <c r="AE539" i="2"/>
  <c r="AO539" i="2" s="1"/>
  <c r="AE523" i="2"/>
  <c r="AO523" i="2" s="1"/>
  <c r="AE507" i="2"/>
  <c r="AH507" i="2" s="1"/>
  <c r="AC507" i="2" s="1"/>
  <c r="AE491" i="2"/>
  <c r="AJ491" i="2" s="1"/>
  <c r="AE475" i="2"/>
  <c r="AI475" i="2" s="1"/>
  <c r="AE459" i="2"/>
  <c r="AE443" i="2"/>
  <c r="AI443" i="2" s="1"/>
  <c r="AE427" i="2"/>
  <c r="AE411" i="2"/>
  <c r="AE395" i="2"/>
  <c r="AE379" i="2"/>
  <c r="AE363" i="2"/>
  <c r="AJ363" i="2" s="1"/>
  <c r="AE347" i="2"/>
  <c r="AH347" i="2" s="1"/>
  <c r="AE331" i="2"/>
  <c r="AI331" i="2" s="1"/>
  <c r="AE315" i="2"/>
  <c r="AO315" i="2" s="1"/>
  <c r="AE299" i="2"/>
  <c r="AE283" i="2"/>
  <c r="AJ283" i="2" s="1"/>
  <c r="AE267" i="2"/>
  <c r="AE251" i="2"/>
  <c r="AJ251" i="2" s="1"/>
  <c r="AE235" i="2"/>
  <c r="AH235" i="2" s="1"/>
  <c r="AC235" i="2" s="1"/>
  <c r="AE219" i="2"/>
  <c r="AJ219" i="2" s="1"/>
  <c r="AE203" i="2"/>
  <c r="AJ203" i="2" s="1"/>
  <c r="AE187" i="2"/>
  <c r="AH187" i="2" s="1"/>
  <c r="AC187" i="2" s="1"/>
  <c r="AE171" i="2"/>
  <c r="AH171" i="2" s="1"/>
  <c r="AC171" i="2" s="1"/>
  <c r="AE155" i="2"/>
  <c r="AH155" i="2" s="1"/>
  <c r="AC155" i="2" s="1"/>
  <c r="AE139" i="2"/>
  <c r="AJ139" i="2" s="1"/>
  <c r="AE123" i="2"/>
  <c r="AJ123" i="2" s="1"/>
  <c r="AE107" i="2"/>
  <c r="AE91" i="2"/>
  <c r="AI91" i="2" s="1"/>
  <c r="AE75" i="2"/>
  <c r="AJ75" i="2" s="1"/>
  <c r="AE59" i="2"/>
  <c r="AH59" i="2" s="1"/>
  <c r="AE43" i="2"/>
  <c r="AO43" i="2" s="1"/>
  <c r="AE27" i="2"/>
  <c r="AJ27" i="2" s="1"/>
  <c r="AE11" i="2"/>
  <c r="AH11" i="2" s="1"/>
  <c r="AC11" i="2" s="1"/>
  <c r="AE327" i="2"/>
  <c r="AI327" i="2" s="1"/>
  <c r="AE279" i="2"/>
  <c r="AE231" i="2"/>
  <c r="AI231" i="2" s="1"/>
  <c r="AE183" i="2"/>
  <c r="AI183" i="2" s="1"/>
  <c r="AE167" i="2"/>
  <c r="AO167" i="2" s="1"/>
  <c r="AE135" i="2"/>
  <c r="AE103" i="2"/>
  <c r="AI103" i="2" s="1"/>
  <c r="AE71" i="2"/>
  <c r="AO71" i="2" s="1"/>
  <c r="AE23" i="2"/>
  <c r="AE182" i="2"/>
  <c r="AJ182" i="2" s="1"/>
  <c r="AE134" i="2"/>
  <c r="AE118" i="2"/>
  <c r="AE102" i="2"/>
  <c r="AO102" i="2" s="1"/>
  <c r="AE70" i="2"/>
  <c r="AH70" i="2" s="1"/>
  <c r="AC70" i="2" s="1"/>
  <c r="AE22" i="2"/>
  <c r="AJ22" i="2" s="1"/>
  <c r="AE420" i="2"/>
  <c r="AI420" i="2" s="1"/>
  <c r="AE404" i="2"/>
  <c r="AO404" i="2" s="1"/>
  <c r="AE372" i="2"/>
  <c r="AE340" i="2"/>
  <c r="AO340" i="2" s="1"/>
  <c r="AE324" i="2"/>
  <c r="AJ324" i="2" s="1"/>
  <c r="AE308" i="2"/>
  <c r="AO308" i="2" s="1"/>
  <c r="AE276" i="2"/>
  <c r="AI276" i="2" s="1"/>
  <c r="AE212" i="2"/>
  <c r="AI212" i="2" s="1"/>
  <c r="AE164" i="2"/>
  <c r="AE116" i="2"/>
  <c r="AE100" i="2"/>
  <c r="AH100" i="2" s="1"/>
  <c r="AE68" i="2"/>
  <c r="AJ68" i="2" s="1"/>
  <c r="AE36" i="2"/>
  <c r="AO36" i="2" s="1"/>
  <c r="AE20" i="2"/>
  <c r="AO20" i="2" s="1"/>
  <c r="AE4" i="2"/>
  <c r="AH4" i="2" s="1"/>
  <c r="AC4" i="2" s="1"/>
  <c r="AH2848" i="2"/>
  <c r="AC2848" i="2" s="1"/>
  <c r="AK2848" i="2"/>
  <c r="AL2848" i="2" s="1"/>
  <c r="AJ2849" i="2"/>
  <c r="AK2862" i="2"/>
  <c r="AL2862" i="2" s="1"/>
  <c r="AI2862" i="2"/>
  <c r="AH2862" i="2"/>
  <c r="AC2862" i="2" s="1"/>
  <c r="AI2858" i="2"/>
  <c r="AH2846" i="2"/>
  <c r="AC2846" i="2" s="1"/>
  <c r="AI2849" i="2"/>
  <c r="AK2846" i="2"/>
  <c r="AL2846" i="2" s="1"/>
  <c r="AI2846" i="2"/>
  <c r="AH2849" i="2"/>
  <c r="AC2849" i="2" s="1"/>
  <c r="AH2858" i="2"/>
  <c r="AC2858" i="2" s="1"/>
  <c r="AJ2842" i="2"/>
  <c r="AJ2841" i="2"/>
  <c r="AK2857" i="2"/>
  <c r="AL2857" i="2" s="1"/>
  <c r="AK2845" i="2"/>
  <c r="AL2845" i="2" s="1"/>
  <c r="AK2841" i="2"/>
  <c r="AL2841" i="2" s="1"/>
  <c r="AH2845" i="2"/>
  <c r="AC2845" i="2" s="1"/>
  <c r="AK2851" i="2"/>
  <c r="AL2851" i="2" s="1"/>
  <c r="AJ2851" i="2"/>
  <c r="AI2841" i="2"/>
  <c r="AJ2857" i="2"/>
  <c r="AJ2845" i="2"/>
  <c r="AK2858" i="2"/>
  <c r="AL2858" i="2" s="1"/>
  <c r="AC2841" i="2"/>
  <c r="AH2857" i="2"/>
  <c r="AC2857" i="2" s="1"/>
  <c r="AI2848" i="2"/>
  <c r="AH2851" i="2"/>
  <c r="AC2851" i="2" s="1"/>
  <c r="AA2785" i="2"/>
  <c r="AA2769" i="2"/>
  <c r="AA2767" i="2"/>
  <c r="AA2763" i="2"/>
  <c r="AA2761" i="2"/>
  <c r="AA2760" i="2"/>
  <c r="AA2753" i="2"/>
  <c r="AA2751" i="2"/>
  <c r="AA2737" i="2"/>
  <c r="AA2719" i="2"/>
  <c r="AA2706" i="2"/>
  <c r="AA2697" i="2"/>
  <c r="AA2666" i="2"/>
  <c r="AA2643" i="2"/>
  <c r="AA2629" i="2"/>
  <c r="AA2613" i="2"/>
  <c r="AA2610" i="2"/>
  <c r="AA2608" i="2"/>
  <c r="AA2595" i="2"/>
  <c r="AA2594" i="2"/>
  <c r="AA2593" i="2"/>
  <c r="AN2086" i="2"/>
  <c r="AA1901" i="2"/>
  <c r="AN1901" i="2"/>
  <c r="AN1707" i="2"/>
  <c r="AA1707" i="2"/>
  <c r="AN1499" i="2"/>
  <c r="AA1499" i="2"/>
  <c r="AA2807" i="2"/>
  <c r="AA2269" i="2"/>
  <c r="AN2269" i="2"/>
  <c r="AA2690" i="2"/>
  <c r="AN2681" i="2"/>
  <c r="AA2634" i="2"/>
  <c r="AA2592" i="2"/>
  <c r="AA2591" i="2"/>
  <c r="AA2541" i="2"/>
  <c r="AN2541" i="2"/>
  <c r="AA2479" i="2"/>
  <c r="AN2479" i="2"/>
  <c r="AA2304" i="2"/>
  <c r="AN2304" i="2"/>
  <c r="AA2826" i="2"/>
  <c r="AA2822" i="2"/>
  <c r="AA2688" i="2"/>
  <c r="AA2649" i="2"/>
  <c r="AN2649" i="2"/>
  <c r="AA2648" i="2"/>
  <c r="AA2632" i="2"/>
  <c r="AN2571" i="2"/>
  <c r="AA2571" i="2"/>
  <c r="AA2533" i="2"/>
  <c r="AN2533" i="2"/>
  <c r="AA2809" i="2"/>
  <c r="AA2824" i="2"/>
  <c r="AN2784" i="2"/>
  <c r="AN2752" i="2"/>
  <c r="AN2736" i="2"/>
  <c r="AA2378" i="2"/>
  <c r="AN2378" i="2"/>
  <c r="AA2306" i="2"/>
  <c r="AN2306" i="2"/>
  <c r="AA2185" i="2"/>
  <c r="AN2185" i="2"/>
  <c r="AN2808" i="2"/>
  <c r="AA2799" i="2"/>
  <c r="AN2767" i="2"/>
  <c r="AA2747" i="2"/>
  <c r="AA2729" i="2"/>
  <c r="AN2666" i="2"/>
  <c r="AA2639" i="2"/>
  <c r="AA2603" i="2"/>
  <c r="AA2602" i="2"/>
  <c r="AA2599" i="2"/>
  <c r="AN2514" i="2"/>
  <c r="AA2836" i="2"/>
  <c r="AN2834" i="2"/>
  <c r="AA2828" i="2"/>
  <c r="AA2786" i="2"/>
  <c r="AA2768" i="2"/>
  <c r="AA2762" i="2"/>
  <c r="AA2754" i="2"/>
  <c r="AA2738" i="2"/>
  <c r="AN2703" i="2"/>
  <c r="AA2611" i="2"/>
  <c r="AA2605" i="2"/>
  <c r="AN2591" i="2"/>
  <c r="AN2486" i="2"/>
  <c r="AA2486" i="2"/>
  <c r="AA2450" i="2"/>
  <c r="AN2450" i="2"/>
  <c r="AA2434" i="2"/>
  <c r="AN2434" i="2"/>
  <c r="AN2579" i="2"/>
  <c r="AA2579" i="2"/>
  <c r="AA2831" i="2"/>
  <c r="AN2156" i="2"/>
  <c r="AA2156" i="2"/>
  <c r="AA2568" i="2"/>
  <c r="AA2560" i="2"/>
  <c r="AA2556" i="2"/>
  <c r="AA2520" i="2"/>
  <c r="AA2490" i="2"/>
  <c r="AA2447" i="2"/>
  <c r="AA2446" i="2"/>
  <c r="AA2443" i="2"/>
  <c r="AA2395" i="2"/>
  <c r="AN2344" i="2"/>
  <c r="AA2338" i="2"/>
  <c r="AA2334" i="2"/>
  <c r="AA2332" i="2"/>
  <c r="AA2283" i="2"/>
  <c r="AA2280" i="2"/>
  <c r="AN2208" i="2"/>
  <c r="AA2208" i="2"/>
  <c r="AN2165" i="2"/>
  <c r="AA2164" i="2"/>
  <c r="AA2161" i="2"/>
  <c r="AN2161" i="2"/>
  <c r="AA2088" i="2"/>
  <c r="AN2088" i="2"/>
  <c r="AA1989" i="2"/>
  <c r="AN1989" i="2"/>
  <c r="AA2402" i="2"/>
  <c r="AA2400" i="2"/>
  <c r="AA2339" i="2"/>
  <c r="AA2284" i="2"/>
  <c r="AN2250" i="2"/>
  <c r="AA2221" i="2"/>
  <c r="AN2168" i="2"/>
  <c r="AA2168" i="2"/>
  <c r="AN2031" i="2"/>
  <c r="AA2031" i="2"/>
  <c r="AA2448" i="2"/>
  <c r="AA2442" i="2"/>
  <c r="AA2424" i="2"/>
  <c r="AA2423" i="2"/>
  <c r="AA2422" i="2"/>
  <c r="AA2371" i="2"/>
  <c r="AA2364" i="2"/>
  <c r="AA2351" i="2"/>
  <c r="AA2347" i="2"/>
  <c r="AN2328" i="2"/>
  <c r="AN2327" i="2"/>
  <c r="AA2322" i="2"/>
  <c r="AA2320" i="2"/>
  <c r="AA2315" i="2"/>
  <c r="AA2291" i="2"/>
  <c r="AA2286" i="2"/>
  <c r="AN2272" i="2"/>
  <c r="AN2249" i="2"/>
  <c r="AA2192" i="2"/>
  <c r="AN2192" i="2"/>
  <c r="AN1906" i="2"/>
  <c r="AN1982" i="2"/>
  <c r="AA1982" i="2"/>
  <c r="AA2545" i="2"/>
  <c r="AA2542" i="2"/>
  <c r="AA2537" i="2"/>
  <c r="AA2534" i="2"/>
  <c r="AA2527" i="2"/>
  <c r="AA2502" i="2"/>
  <c r="AA2299" i="2"/>
  <c r="AA2294" i="2"/>
  <c r="AA2228" i="2"/>
  <c r="AA2226" i="2"/>
  <c r="AA2225" i="2"/>
  <c r="AA2201" i="2"/>
  <c r="AN2082" i="2"/>
  <c r="AA2014" i="2"/>
  <c r="AN2014" i="2"/>
  <c r="AA2054" i="2"/>
  <c r="AN2054" i="2"/>
  <c r="AA1933" i="2"/>
  <c r="AN1933" i="2"/>
  <c r="AN1910" i="2"/>
  <c r="AA1910" i="2"/>
  <c r="AA2549" i="2"/>
  <c r="AA2544" i="2"/>
  <c r="AA2536" i="2"/>
  <c r="AN2495" i="2"/>
  <c r="AA2452" i="2"/>
  <c r="AA2412" i="2"/>
  <c r="AA2410" i="2"/>
  <c r="AA2408" i="2"/>
  <c r="AA2387" i="2"/>
  <c r="AA2382" i="2"/>
  <c r="AA2308" i="2"/>
  <c r="AA2302" i="2"/>
  <c r="AA2265" i="2"/>
  <c r="AA2264" i="2"/>
  <c r="AA2241" i="2"/>
  <c r="AA2240" i="2"/>
  <c r="AA1888" i="2"/>
  <c r="AN1888" i="2"/>
  <c r="AA2011" i="2"/>
  <c r="AA1906" i="2"/>
  <c r="AN1521" i="2"/>
  <c r="AA1521" i="2"/>
  <c r="AA1423" i="2"/>
  <c r="AN1423" i="2"/>
  <c r="AA1038" i="2"/>
  <c r="AN1038" i="2"/>
  <c r="AA2086" i="2"/>
  <c r="AA1938" i="2"/>
  <c r="AA1923" i="2"/>
  <c r="AA1922" i="2"/>
  <c r="AA1914" i="2"/>
  <c r="AA1864" i="2"/>
  <c r="AN1737" i="2"/>
  <c r="AA1737" i="2"/>
  <c r="AN1733" i="2"/>
  <c r="AN1679" i="2"/>
  <c r="AN1491" i="2"/>
  <c r="AA1491" i="2"/>
  <c r="AA2176" i="2"/>
  <c r="AA2160" i="2"/>
  <c r="AA2069" i="2"/>
  <c r="AA2062" i="2"/>
  <c r="AA2022" i="2"/>
  <c r="AA2021" i="2"/>
  <c r="AA1959" i="2"/>
  <c r="AN1838" i="2"/>
  <c r="AA1838" i="2"/>
  <c r="AN1702" i="2"/>
  <c r="AA1702" i="2"/>
  <c r="AN1692" i="2"/>
  <c r="AA1692" i="2"/>
  <c r="AN1650" i="2"/>
  <c r="AA1650" i="2"/>
  <c r="AN1258" i="2"/>
  <c r="AA1258" i="2"/>
  <c r="AA1760" i="2"/>
  <c r="AN1760" i="2"/>
  <c r="AA1672" i="2"/>
  <c r="AN1672" i="2"/>
  <c r="AN1660" i="2"/>
  <c r="AA1660" i="2"/>
  <c r="AA2150" i="2"/>
  <c r="AA2144" i="2"/>
  <c r="AA2113" i="2"/>
  <c r="AA2110" i="2"/>
  <c r="AA2102" i="2"/>
  <c r="AA2092" i="2"/>
  <c r="AA2026" i="2"/>
  <c r="AA1954" i="2"/>
  <c r="AN1652" i="2"/>
  <c r="AA1616" i="2"/>
  <c r="AN1616" i="2"/>
  <c r="AN1391" i="2"/>
  <c r="AA1391" i="2"/>
  <c r="AN1365" i="2"/>
  <c r="AA1365" i="2"/>
  <c r="AA2094" i="2"/>
  <c r="AN2043" i="2"/>
  <c r="AN2010" i="2"/>
  <c r="AA2003" i="2"/>
  <c r="AN1885" i="2"/>
  <c r="AA1880" i="2"/>
  <c r="AA1817" i="2"/>
  <c r="AA1696" i="2"/>
  <c r="AN1696" i="2"/>
  <c r="AN1654" i="2"/>
  <c r="AA1654" i="2"/>
  <c r="AA2209" i="2"/>
  <c r="AA2196" i="2"/>
  <c r="AN2036" i="2"/>
  <c r="AA2030" i="2"/>
  <c r="AA2005" i="2"/>
  <c r="AA1990" i="2"/>
  <c r="AA1975" i="2"/>
  <c r="AN1934" i="2"/>
  <c r="AA1934" i="2"/>
  <c r="AA1742" i="2"/>
  <c r="AN1742" i="2"/>
  <c r="AA1727" i="2"/>
  <c r="AN1727" i="2"/>
  <c r="AA1706" i="2"/>
  <c r="AN1706" i="2"/>
  <c r="AN1676" i="2"/>
  <c r="AN1519" i="2"/>
  <c r="AA1519" i="2"/>
  <c r="AA1926" i="2"/>
  <c r="AA1872" i="2"/>
  <c r="AA1855" i="2"/>
  <c r="AN1779" i="2"/>
  <c r="AN1750" i="2"/>
  <c r="AA1736" i="2"/>
  <c r="AA1734" i="2"/>
  <c r="AA1716" i="2"/>
  <c r="AA1695" i="2"/>
  <c r="AA1676" i="2"/>
  <c r="AA1652" i="2"/>
  <c r="AA1554" i="2"/>
  <c r="AA1549" i="2"/>
  <c r="AA1518" i="2"/>
  <c r="AA1511" i="2"/>
  <c r="AA1498" i="2"/>
  <c r="AA1497" i="2"/>
  <c r="AA1483" i="2"/>
  <c r="AA1439" i="2"/>
  <c r="AN1422" i="2"/>
  <c r="AA1338" i="2"/>
  <c r="AN1338" i="2"/>
  <c r="AN1175" i="2"/>
  <c r="AA444" i="2"/>
  <c r="AA1790" i="2"/>
  <c r="AA1714" i="2"/>
  <c r="AA1441" i="2"/>
  <c r="AN1427" i="2"/>
  <c r="AA1426" i="2"/>
  <c r="AA1425" i="2"/>
  <c r="AN899" i="2"/>
  <c r="AA1887" i="2"/>
  <c r="AA1795" i="2"/>
  <c r="AA1777" i="2"/>
  <c r="AA1775" i="2"/>
  <c r="AA1638" i="2"/>
  <c r="AA1578" i="2"/>
  <c r="AA1531" i="2"/>
  <c r="AA1526" i="2"/>
  <c r="AN1479" i="2"/>
  <c r="AN1331" i="2"/>
  <c r="AA1260" i="2"/>
  <c r="AN1260" i="2"/>
  <c r="AN1129" i="2"/>
  <c r="AN1557" i="2"/>
  <c r="AA932" i="2"/>
  <c r="AN932" i="2"/>
  <c r="AA902" i="2"/>
  <c r="AN902" i="2"/>
  <c r="AA1919" i="2"/>
  <c r="AA1918" i="2"/>
  <c r="AA1912" i="2"/>
  <c r="AA1911" i="2"/>
  <c r="AA1893" i="2"/>
  <c r="AA1798" i="2"/>
  <c r="AA1782" i="2"/>
  <c r="AA1749" i="2"/>
  <c r="AA1722" i="2"/>
  <c r="AA1668" i="2"/>
  <c r="AA1640" i="2"/>
  <c r="AA1593" i="2"/>
  <c r="AA1592" i="2"/>
  <c r="AA1552" i="2"/>
  <c r="AA1540" i="2"/>
  <c r="AA1537" i="2"/>
  <c r="AA1527" i="2"/>
  <c r="AN1497" i="2"/>
  <c r="AA1470" i="2"/>
  <c r="AA1458" i="2"/>
  <c r="AA1454" i="2"/>
  <c r="AA1430" i="2"/>
  <c r="AN1042" i="2"/>
  <c r="AA1042" i="2"/>
  <c r="AN978" i="2"/>
  <c r="AA978" i="2"/>
  <c r="AA1816" i="2"/>
  <c r="AA1656" i="2"/>
  <c r="AA1558" i="2"/>
  <c r="AA1556" i="2"/>
  <c r="AA1553" i="2"/>
  <c r="AA1548" i="2"/>
  <c r="AA1510" i="2"/>
  <c r="AA1482" i="2"/>
  <c r="AA1404" i="2"/>
  <c r="AN1404" i="2"/>
  <c r="AN934" i="2"/>
  <c r="AA934" i="2"/>
  <c r="AN1405" i="2"/>
  <c r="AA1405" i="2"/>
  <c r="AN1389" i="2"/>
  <c r="AA1389" i="2"/>
  <c r="AA1361" i="2"/>
  <c r="AA1464" i="2"/>
  <c r="AA1427" i="2"/>
  <c r="AA1406" i="2"/>
  <c r="AA1397" i="2"/>
  <c r="AA1387" i="2"/>
  <c r="AA1345" i="2"/>
  <c r="AA1319" i="2"/>
  <c r="AA1297" i="2"/>
  <c r="AA1295" i="2"/>
  <c r="AA1262" i="2"/>
  <c r="AA1257" i="2"/>
  <c r="AA1255" i="2"/>
  <c r="AN1246" i="2"/>
  <c r="AA1235" i="2"/>
  <c r="AA1213" i="2"/>
  <c r="AA1189" i="2"/>
  <c r="AN1142" i="2"/>
  <c r="AN1134" i="2"/>
  <c r="AA1099" i="2"/>
  <c r="AA1079" i="2"/>
  <c r="AA1078" i="2"/>
  <c r="AA994" i="2"/>
  <c r="AA991" i="2"/>
  <c r="AA925" i="2"/>
  <c r="AN1131" i="2"/>
  <c r="AN1091" i="2"/>
  <c r="AN1015" i="2"/>
  <c r="AN938" i="2"/>
  <c r="AA938" i="2"/>
  <c r="AA1408" i="2"/>
  <c r="AA1383" i="2"/>
  <c r="AA1381" i="2"/>
  <c r="AA1376" i="2"/>
  <c r="AA1369" i="2"/>
  <c r="AA1323" i="2"/>
  <c r="AA1301" i="2"/>
  <c r="AA1289" i="2"/>
  <c r="AA1277" i="2"/>
  <c r="AA1244" i="2"/>
  <c r="AA1239" i="2"/>
  <c r="AA1233" i="2"/>
  <c r="AA1231" i="2"/>
  <c r="AA1221" i="2"/>
  <c r="AA1196" i="2"/>
  <c r="AA1187" i="2"/>
  <c r="AN1147" i="2"/>
  <c r="AN1137" i="2"/>
  <c r="AA1104" i="2"/>
  <c r="AA1081" i="2"/>
  <c r="AA1066" i="2"/>
  <c r="AA1065" i="2"/>
  <c r="AA1022" i="2"/>
  <c r="AN1006" i="2"/>
  <c r="AN975" i="2"/>
  <c r="AA958" i="2"/>
  <c r="AN958" i="2"/>
  <c r="AA1023" i="2"/>
  <c r="AN1023" i="2"/>
  <c r="AN655" i="2"/>
  <c r="AA655" i="2"/>
  <c r="AA1450" i="2"/>
  <c r="AA1448" i="2"/>
  <c r="AA1415" i="2"/>
  <c r="AA1303" i="2"/>
  <c r="AA1281" i="2"/>
  <c r="AA1279" i="2"/>
  <c r="AA1249" i="2"/>
  <c r="AA1243" i="2"/>
  <c r="AA1209" i="2"/>
  <c r="AA1195" i="2"/>
  <c r="AA1152" i="2"/>
  <c r="AA1144" i="2"/>
  <c r="AA1136" i="2"/>
  <c r="AA1115" i="2"/>
  <c r="AA1087" i="2"/>
  <c r="AA1071" i="2"/>
  <c r="AA1070" i="2"/>
  <c r="AA1033" i="2"/>
  <c r="AA967" i="2"/>
  <c r="AN967" i="2"/>
  <c r="AN946" i="2"/>
  <c r="AN922" i="2"/>
  <c r="AA922" i="2"/>
  <c r="AA1418" i="2"/>
  <c r="AA1394" i="2"/>
  <c r="AN1384" i="2"/>
  <c r="AA1341" i="2"/>
  <c r="AA1340" i="2"/>
  <c r="AA1330" i="2"/>
  <c r="AA1329" i="2"/>
  <c r="AA1128" i="2"/>
  <c r="AA1124" i="2"/>
  <c r="AA1041" i="2"/>
  <c r="AA950" i="2"/>
  <c r="AA946" i="2"/>
  <c r="AA1053" i="2"/>
  <c r="AA983" i="2"/>
  <c r="AA917" i="2"/>
  <c r="AA822" i="2"/>
  <c r="AA799" i="2"/>
  <c r="AA798" i="2"/>
  <c r="AA758" i="2"/>
  <c r="AA753" i="2"/>
  <c r="AA729" i="2"/>
  <c r="AA715" i="2"/>
  <c r="AA645" i="2"/>
  <c r="AN638" i="2"/>
  <c r="AA599" i="2"/>
  <c r="AA551" i="2"/>
  <c r="AA550" i="2"/>
  <c r="AA527" i="2"/>
  <c r="AN476" i="2"/>
  <c r="AN464" i="2"/>
  <c r="AA464" i="2"/>
  <c r="AN331" i="2"/>
  <c r="AA331" i="2"/>
  <c r="AA290" i="2"/>
  <c r="AA843" i="2"/>
  <c r="AA834" i="2"/>
  <c r="AA807" i="2"/>
  <c r="AA802" i="2"/>
  <c r="AA801" i="2"/>
  <c r="AA800" i="2"/>
  <c r="AA780" i="2"/>
  <c r="AA719" i="2"/>
  <c r="AA658" i="2"/>
  <c r="AA653" i="2"/>
  <c r="AA651" i="2"/>
  <c r="AA572" i="2"/>
  <c r="AA571" i="2"/>
  <c r="AA569" i="2"/>
  <c r="AA554" i="2"/>
  <c r="AA552" i="2"/>
  <c r="AA539" i="2"/>
  <c r="AA536" i="2"/>
  <c r="AA532" i="2"/>
  <c r="AA494" i="2"/>
  <c r="AN478" i="2"/>
  <c r="AA478" i="2"/>
  <c r="AA426" i="2"/>
  <c r="AA425" i="2"/>
  <c r="AA136" i="2"/>
  <c r="AN136" i="2"/>
  <c r="AN823" i="2"/>
  <c r="AN755" i="2"/>
  <c r="AN737" i="2"/>
  <c r="AN731" i="2"/>
  <c r="AA718" i="2"/>
  <c r="AN691" i="2"/>
  <c r="AA640" i="2"/>
  <c r="AA512" i="2"/>
  <c r="AN219" i="2"/>
  <c r="AN137" i="2"/>
  <c r="AA848" i="2"/>
  <c r="AA583" i="2"/>
  <c r="AA514" i="2"/>
  <c r="AN514" i="2"/>
  <c r="AN499" i="2"/>
  <c r="AA499" i="2"/>
  <c r="AN298" i="2"/>
  <c r="AA298" i="2"/>
  <c r="AA959" i="2"/>
  <c r="AA903" i="2"/>
  <c r="AA895" i="2"/>
  <c r="AA894" i="2"/>
  <c r="AA888" i="2"/>
  <c r="AA873" i="2"/>
  <c r="AA864" i="2"/>
  <c r="AA863" i="2"/>
  <c r="AA784" i="2"/>
  <c r="AA774" i="2"/>
  <c r="AA614" i="2"/>
  <c r="AA585" i="2"/>
  <c r="AA577" i="2"/>
  <c r="AA562" i="2"/>
  <c r="AN273" i="2"/>
  <c r="AA901" i="2"/>
  <c r="AA900" i="2"/>
  <c r="AA854" i="2"/>
  <c r="AA794" i="2"/>
  <c r="AA735" i="2"/>
  <c r="AA725" i="2"/>
  <c r="AA710" i="2"/>
  <c r="AA678" i="2"/>
  <c r="AN117" i="2"/>
  <c r="AA624" i="2"/>
  <c r="AA613" i="2"/>
  <c r="AA545" i="2"/>
  <c r="AN201" i="2"/>
  <c r="AA201" i="2"/>
  <c r="AA417" i="2"/>
  <c r="AA406" i="2"/>
  <c r="AA399" i="2"/>
  <c r="AA398" i="2"/>
  <c r="AA395" i="2"/>
  <c r="AA359" i="2"/>
  <c r="AA301" i="2"/>
  <c r="AA293" i="2"/>
  <c r="AA287" i="2"/>
  <c r="AA286" i="2"/>
  <c r="AN265" i="2"/>
  <c r="AA228" i="2"/>
  <c r="AA55" i="2"/>
  <c r="AA53" i="2"/>
  <c r="AA336" i="2"/>
  <c r="AA302" i="2"/>
  <c r="AA295" i="2"/>
  <c r="AA294" i="2"/>
  <c r="AA272" i="2"/>
  <c r="AA118" i="2"/>
  <c r="AA477" i="2"/>
  <c r="AN400" i="2"/>
  <c r="AA340" i="2"/>
  <c r="AA339" i="2"/>
  <c r="AA335" i="2"/>
  <c r="AA324" i="2"/>
  <c r="AA315" i="2"/>
  <c r="AA313" i="2"/>
  <c r="AA269" i="2"/>
  <c r="AA268" i="2"/>
  <c r="AA257" i="2"/>
  <c r="AA209" i="2"/>
  <c r="AA187" i="2"/>
  <c r="AA166" i="2"/>
  <c r="AA124" i="2"/>
  <c r="AA36" i="2"/>
  <c r="AA20" i="2"/>
  <c r="AA44" i="2"/>
  <c r="AA481" i="2"/>
  <c r="AA473" i="2"/>
  <c r="AA434" i="2"/>
  <c r="AA401" i="2"/>
  <c r="AA387" i="2"/>
  <c r="AA372" i="2"/>
  <c r="AA356" i="2"/>
  <c r="AA355" i="2"/>
  <c r="AA354" i="2"/>
  <c r="AA348" i="2"/>
  <c r="AA347" i="2"/>
  <c r="AA346" i="2"/>
  <c r="AA262" i="2"/>
  <c r="AA260" i="2"/>
  <c r="AA253" i="2"/>
  <c r="AA252" i="2"/>
  <c r="AA197" i="2"/>
  <c r="AA171" i="2"/>
  <c r="AA110" i="2"/>
  <c r="AA95" i="2"/>
  <c r="AA60" i="2"/>
  <c r="AA48" i="2"/>
  <c r="AA47" i="2"/>
  <c r="AA30" i="2"/>
  <c r="AA488" i="2"/>
  <c r="AA418" i="2"/>
  <c r="AA380" i="2"/>
  <c r="AA360" i="2"/>
  <c r="AA358" i="2"/>
  <c r="AN330" i="2"/>
  <c r="AA225" i="2"/>
  <c r="AA221" i="2"/>
  <c r="AN199" i="2"/>
  <c r="AA161" i="2"/>
  <c r="AA129" i="2"/>
  <c r="AA109" i="2"/>
  <c r="AN37" i="2"/>
  <c r="AA31" i="2"/>
  <c r="AN22" i="2"/>
  <c r="AN2715" i="2"/>
  <c r="AA2715" i="2"/>
  <c r="AN2792" i="2"/>
  <c r="AA2792" i="2"/>
  <c r="AN2731" i="2"/>
  <c r="AA2731" i="2"/>
  <c r="AN2659" i="2"/>
  <c r="AA2659" i="2"/>
  <c r="AA2570" i="2"/>
  <c r="AN2543" i="2"/>
  <c r="AA2543" i="2"/>
  <c r="AN2535" i="2"/>
  <c r="AA2535" i="2"/>
  <c r="AN2471" i="2"/>
  <c r="AA2471" i="2"/>
  <c r="AA2312" i="2"/>
  <c r="AN2679" i="2"/>
  <c r="AN2818" i="2"/>
  <c r="AA2816" i="2"/>
  <c r="AN2512" i="2"/>
  <c r="AA2512" i="2"/>
  <c r="AN2233" i="2"/>
  <c r="AA2233" i="2"/>
  <c r="AN2807" i="2"/>
  <c r="AA2776" i="2"/>
  <c r="AN2747" i="2"/>
  <c r="AN2721" i="2"/>
  <c r="AN2705" i="2"/>
  <c r="AA2698" i="2"/>
  <c r="AN2665" i="2"/>
  <c r="AA2665" i="2"/>
  <c r="AN2586" i="2"/>
  <c r="AA2586" i="2"/>
  <c r="AN2551" i="2"/>
  <c r="AA2551" i="2"/>
  <c r="AN2550" i="2"/>
  <c r="AA2550" i="2"/>
  <c r="AN2519" i="2"/>
  <c r="AA2519" i="2"/>
  <c r="AN1857" i="2"/>
  <c r="AA1857" i="2"/>
  <c r="AN1708" i="2"/>
  <c r="AA1708" i="2"/>
  <c r="AN2833" i="2"/>
  <c r="AN2768" i="2"/>
  <c r="AA2759" i="2"/>
  <c r="AN2431" i="2"/>
  <c r="AA2431" i="2"/>
  <c r="AA2418" i="2"/>
  <c r="AN2418" i="2"/>
  <c r="AN2795" i="2"/>
  <c r="AA2795" i="2"/>
  <c r="AN2800" i="2"/>
  <c r="AN2828" i="2"/>
  <c r="AN2779" i="2"/>
  <c r="AA2779" i="2"/>
  <c r="AN2689" i="2"/>
  <c r="AN2619" i="2"/>
  <c r="AA2619" i="2"/>
  <c r="AA2617" i="2"/>
  <c r="AN2617" i="2"/>
  <c r="AN2494" i="2"/>
  <c r="AA2494" i="2"/>
  <c r="AN1958" i="2"/>
  <c r="AA1958" i="2"/>
  <c r="AN1738" i="2"/>
  <c r="AA1738" i="2"/>
  <c r="AN2523" i="2"/>
  <c r="AA2523" i="2"/>
  <c r="AA2335" i="2"/>
  <c r="AN2335" i="2"/>
  <c r="AA2682" i="2"/>
  <c r="AN2682" i="2"/>
  <c r="AA2827" i="2"/>
  <c r="AN2817" i="2"/>
  <c r="AA2802" i="2"/>
  <c r="AA2770" i="2"/>
  <c r="AN2675" i="2"/>
  <c r="AA2675" i="2"/>
  <c r="AA2673" i="2"/>
  <c r="AN2673" i="2"/>
  <c r="AA2626" i="2"/>
  <c r="AN2626" i="2"/>
  <c r="AN2623" i="2"/>
  <c r="AN2506" i="2"/>
  <c r="AA2506" i="2"/>
  <c r="AN2467" i="2"/>
  <c r="AA2467" i="2"/>
  <c r="AA2153" i="2"/>
  <c r="AN2153" i="2"/>
  <c r="AN2070" i="2"/>
  <c r="AA2687" i="2"/>
  <c r="AA2680" i="2"/>
  <c r="AA2671" i="2"/>
  <c r="AA2637" i="2"/>
  <c r="AA2624" i="2"/>
  <c r="AA2615" i="2"/>
  <c r="AN2599" i="2"/>
  <c r="AA2589" i="2"/>
  <c r="AN2575" i="2"/>
  <c r="AA2565" i="2"/>
  <c r="AA2524" i="2"/>
  <c r="AA2500" i="2"/>
  <c r="AN2487" i="2"/>
  <c r="AA2474" i="2"/>
  <c r="AN2430" i="2"/>
  <c r="AA2430" i="2"/>
  <c r="AN2416" i="2"/>
  <c r="AN2407" i="2"/>
  <c r="AA2343" i="2"/>
  <c r="AN2343" i="2"/>
  <c r="AN2341" i="2"/>
  <c r="AN2330" i="2"/>
  <c r="AA2330" i="2"/>
  <c r="AA2268" i="2"/>
  <c r="AA2204" i="2"/>
  <c r="AN2204" i="2"/>
  <c r="AN2194" i="2"/>
  <c r="AA2190" i="2"/>
  <c r="AA2152" i="2"/>
  <c r="AN2152" i="2"/>
  <c r="AN2068" i="2"/>
  <c r="AA2068" i="2"/>
  <c r="AA2042" i="2"/>
  <c r="AN2034" i="2"/>
  <c r="AA2034" i="2"/>
  <c r="AN1856" i="2"/>
  <c r="AA1693" i="2"/>
  <c r="AN1693" i="2"/>
  <c r="AA2832" i="2"/>
  <c r="AA2829" i="2"/>
  <c r="AA2683" i="2"/>
  <c r="AA2679" i="2"/>
  <c r="AA2651" i="2"/>
  <c r="AA2642" i="2"/>
  <c r="AA2627" i="2"/>
  <c r="AA2623" i="2"/>
  <c r="AA2600" i="2"/>
  <c r="AA2585" i="2"/>
  <c r="AA2576" i="2"/>
  <c r="AN2549" i="2"/>
  <c r="AN2545" i="2"/>
  <c r="AN2520" i="2"/>
  <c r="AA2516" i="2"/>
  <c r="AA2515" i="2"/>
  <c r="AA2511" i="2"/>
  <c r="AN2503" i="2"/>
  <c r="AA2498" i="2"/>
  <c r="AA2464" i="2"/>
  <c r="AN2459" i="2"/>
  <c r="AA2459" i="2"/>
  <c r="AA2274" i="2"/>
  <c r="AA2148" i="2"/>
  <c r="AN2144" i="2"/>
  <c r="AA2085" i="2"/>
  <c r="AN1822" i="2"/>
  <c r="AA1822" i="2"/>
  <c r="AN1739" i="2"/>
  <c r="AA1739" i="2"/>
  <c r="AA1709" i="2"/>
  <c r="AN1709" i="2"/>
  <c r="AA1681" i="2"/>
  <c r="AN1681" i="2"/>
  <c r="AN1560" i="2"/>
  <c r="AA1560" i="2"/>
  <c r="AA1520" i="2"/>
  <c r="AN1520" i="2"/>
  <c r="AA2597" i="2"/>
  <c r="AA2573" i="2"/>
  <c r="AA2539" i="2"/>
  <c r="AA2538" i="2"/>
  <c r="AA2531" i="2"/>
  <c r="AA2530" i="2"/>
  <c r="AA2522" i="2"/>
  <c r="AA2482" i="2"/>
  <c r="AA2386" i="2"/>
  <c r="AA2375" i="2"/>
  <c r="AA2362" i="2"/>
  <c r="AN2362" i="2"/>
  <c r="AN2296" i="2"/>
  <c r="AA2296" i="2"/>
  <c r="AN2273" i="2"/>
  <c r="AA2273" i="2"/>
  <c r="AN2228" i="2"/>
  <c r="AA2170" i="2"/>
  <c r="AN2169" i="2"/>
  <c r="AA2169" i="2"/>
  <c r="AN2084" i="2"/>
  <c r="AA2084" i="2"/>
  <c r="AA1965" i="2"/>
  <c r="AN1965" i="2"/>
  <c r="AN1746" i="2"/>
  <c r="AA1746" i="2"/>
  <c r="AN1662" i="2"/>
  <c r="AN2426" i="2"/>
  <c r="AA2426" i="2"/>
  <c r="AA2394" i="2"/>
  <c r="AN2394" i="2"/>
  <c r="AA2376" i="2"/>
  <c r="AN2376" i="2"/>
  <c r="AA2290" i="2"/>
  <c r="AN2290" i="2"/>
  <c r="AN2177" i="2"/>
  <c r="AA2177" i="2"/>
  <c r="AA2172" i="2"/>
  <c r="AN2172" i="2"/>
  <c r="AN2129" i="2"/>
  <c r="AA2129" i="2"/>
  <c r="AN2122" i="2"/>
  <c r="AA2100" i="2"/>
  <c r="AN2100" i="2"/>
  <c r="AA2081" i="2"/>
  <c r="AA2584" i="2"/>
  <c r="AA2510" i="2"/>
  <c r="AA2504" i="2"/>
  <c r="AA2480" i="2"/>
  <c r="AN2391" i="2"/>
  <c r="AA2391" i="2"/>
  <c r="AA2218" i="2"/>
  <c r="AN2178" i="2"/>
  <c r="AN2162" i="2"/>
  <c r="AA2162" i="2"/>
  <c r="AN2130" i="2"/>
  <c r="AN2045" i="2"/>
  <c r="AA2045" i="2"/>
  <c r="AN2004" i="2"/>
  <c r="AA2004" i="2"/>
  <c r="AN1974" i="2"/>
  <c r="AA1974" i="2"/>
  <c r="AA1781" i="2"/>
  <c r="AN1781" i="2"/>
  <c r="AA1606" i="2"/>
  <c r="AN1533" i="2"/>
  <c r="AA2835" i="2"/>
  <c r="AA2791" i="2"/>
  <c r="AA2775" i="2"/>
  <c r="AA2721" i="2"/>
  <c r="AA2705" i="2"/>
  <c r="AA2691" i="2"/>
  <c r="AA2672" i="2"/>
  <c r="AA2635" i="2"/>
  <c r="AA2616" i="2"/>
  <c r="AA2607" i="2"/>
  <c r="AA2581" i="2"/>
  <c r="AA2563" i="2"/>
  <c r="AA2559" i="2"/>
  <c r="AA2557" i="2"/>
  <c r="AA2555" i="2"/>
  <c r="AA2507" i="2"/>
  <c r="AA2496" i="2"/>
  <c r="AA2399" i="2"/>
  <c r="AA2367" i="2"/>
  <c r="AA2366" i="2"/>
  <c r="AA2354" i="2"/>
  <c r="AN2354" i="2"/>
  <c r="AA2314" i="2"/>
  <c r="AA2303" i="2"/>
  <c r="AN2303" i="2"/>
  <c r="AN2210" i="2"/>
  <c r="AA2188" i="2"/>
  <c r="AN2188" i="2"/>
  <c r="AA2174" i="2"/>
  <c r="AA2051" i="2"/>
  <c r="AA2663" i="2"/>
  <c r="AA2631" i="2"/>
  <c r="AA2821" i="2"/>
  <c r="AA2811" i="2"/>
  <c r="AN2698" i="2"/>
  <c r="AN2594" i="2"/>
  <c r="AN2570" i="2"/>
  <c r="AN2542" i="2"/>
  <c r="AN2534" i="2"/>
  <c r="AN2447" i="2"/>
  <c r="AN2439" i="2"/>
  <c r="AA2439" i="2"/>
  <c r="AN2352" i="2"/>
  <c r="AA2352" i="2"/>
  <c r="AN2325" i="2"/>
  <c r="AN2311" i="2"/>
  <c r="AA2311" i="2"/>
  <c r="AA2242" i="2"/>
  <c r="AN2242" i="2"/>
  <c r="AN2193" i="2"/>
  <c r="AA2193" i="2"/>
  <c r="AN2190" i="2"/>
  <c r="AN2158" i="2"/>
  <c r="AA2140" i="2"/>
  <c r="AN2140" i="2"/>
  <c r="AN1898" i="2"/>
  <c r="AN1769" i="2"/>
  <c r="AA1769" i="2"/>
  <c r="AA2070" i="2"/>
  <c r="AA2047" i="2"/>
  <c r="AN2041" i="2"/>
  <c r="AN2033" i="2"/>
  <c r="AA2028" i="2"/>
  <c r="AA2027" i="2"/>
  <c r="AA2019" i="2"/>
  <c r="AN1941" i="2"/>
  <c r="AA1878" i="2"/>
  <c r="AN1878" i="2"/>
  <c r="AN1875" i="2"/>
  <c r="AA1870" i="2"/>
  <c r="AN1830" i="2"/>
  <c r="AA1830" i="2"/>
  <c r="AA1825" i="2"/>
  <c r="AA1824" i="2"/>
  <c r="AN1824" i="2"/>
  <c r="AN1774" i="2"/>
  <c r="AA1774" i="2"/>
  <c r="AA1771" i="2"/>
  <c r="AN1753" i="2"/>
  <c r="AA1753" i="2"/>
  <c r="AA1747" i="2"/>
  <c r="AN1747" i="2"/>
  <c r="AN1710" i="2"/>
  <c r="AA1710" i="2"/>
  <c r="AA1698" i="2"/>
  <c r="AN1626" i="2"/>
  <c r="AN1311" i="2"/>
  <c r="AA1311" i="2"/>
  <c r="AA1054" i="2"/>
  <c r="AN1054" i="2"/>
  <c r="AA2466" i="2"/>
  <c r="AN2463" i="2"/>
  <c r="AN2455" i="2"/>
  <c r="AA2440" i="2"/>
  <c r="AA2416" i="2"/>
  <c r="AA2404" i="2"/>
  <c r="AA2374" i="2"/>
  <c r="AN2314" i="2"/>
  <c r="AN2279" i="2"/>
  <c r="AN2237" i="2"/>
  <c r="AA2158" i="2"/>
  <c r="AA2099" i="2"/>
  <c r="AA2078" i="2"/>
  <c r="AA2076" i="2"/>
  <c r="AA2075" i="2"/>
  <c r="AN2059" i="2"/>
  <c r="AA2049" i="2"/>
  <c r="AA2029" i="2"/>
  <c r="AN1966" i="2"/>
  <c r="AA1966" i="2"/>
  <c r="AA1925" i="2"/>
  <c r="AN1925" i="2"/>
  <c r="AN1923" i="2"/>
  <c r="AA1879" i="2"/>
  <c r="AN1879" i="2"/>
  <c r="AA1871" i="2"/>
  <c r="AN1871" i="2"/>
  <c r="AA1827" i="2"/>
  <c r="AN1827" i="2"/>
  <c r="AN1806" i="2"/>
  <c r="AA1806" i="2"/>
  <c r="AN1755" i="2"/>
  <c r="AA1755" i="2"/>
  <c r="AN1722" i="2"/>
  <c r="AA1704" i="2"/>
  <c r="AN1704" i="2"/>
  <c r="AA1576" i="2"/>
  <c r="AN1030" i="2"/>
  <c r="AA1030" i="2"/>
  <c r="AN767" i="2"/>
  <c r="AA767" i="2"/>
  <c r="AN449" i="2"/>
  <c r="AA449" i="2"/>
  <c r="AN237" i="2"/>
  <c r="AA237" i="2"/>
  <c r="AN205" i="2"/>
  <c r="AA205" i="2"/>
  <c r="AA2149" i="2"/>
  <c r="AA2141" i="2"/>
  <c r="AA2133" i="2"/>
  <c r="AN1981" i="2"/>
  <c r="AA1981" i="2"/>
  <c r="AN1978" i="2"/>
  <c r="AN1950" i="2"/>
  <c r="AA1950" i="2"/>
  <c r="AN1949" i="2"/>
  <c r="AN1939" i="2"/>
  <c r="AN1909" i="2"/>
  <c r="AA1909" i="2"/>
  <c r="AN1902" i="2"/>
  <c r="AA1902" i="2"/>
  <c r="AN1883" i="2"/>
  <c r="AA1883" i="2"/>
  <c r="AN1840" i="2"/>
  <c r="AA1835" i="2"/>
  <c r="AN1834" i="2"/>
  <c r="AN1785" i="2"/>
  <c r="AA1785" i="2"/>
  <c r="AA1757" i="2"/>
  <c r="AN1757" i="2"/>
  <c r="AN1730" i="2"/>
  <c r="AA1730" i="2"/>
  <c r="AN1694" i="2"/>
  <c r="AA1694" i="2"/>
  <c r="AA1689" i="2"/>
  <c r="AN1689" i="2"/>
  <c r="AA1628" i="2"/>
  <c r="AN1543" i="2"/>
  <c r="AA1363" i="2"/>
  <c r="AN1363" i="2"/>
  <c r="AA1350" i="2"/>
  <c r="AN1350" i="2"/>
  <c r="AA2438" i="2"/>
  <c r="AA2358" i="2"/>
  <c r="AN2288" i="2"/>
  <c r="AA2245" i="2"/>
  <c r="AA2244" i="2"/>
  <c r="AA2205" i="2"/>
  <c r="AA2013" i="2"/>
  <c r="AA1978" i="2"/>
  <c r="AN1954" i="2"/>
  <c r="AA1939" i="2"/>
  <c r="AN1914" i="2"/>
  <c r="AN1787" i="2"/>
  <c r="AA1787" i="2"/>
  <c r="AA1766" i="2"/>
  <c r="AN1731" i="2"/>
  <c r="AN1471" i="2"/>
  <c r="AA1471" i="2"/>
  <c r="AA2414" i="2"/>
  <c r="AN2384" i="2"/>
  <c r="AA2126" i="2"/>
  <c r="AN2099" i="2"/>
  <c r="AA2093" i="2"/>
  <c r="AN2076" i="2"/>
  <c r="AA2055" i="2"/>
  <c r="AN1998" i="2"/>
  <c r="AA1998" i="2"/>
  <c r="AN1894" i="2"/>
  <c r="AN1863" i="2"/>
  <c r="AA1846" i="2"/>
  <c r="AN1846" i="2"/>
  <c r="AA1799" i="2"/>
  <c r="AN1771" i="2"/>
  <c r="AA1765" i="2"/>
  <c r="AN1752" i="2"/>
  <c r="AN1717" i="2"/>
  <c r="AA1717" i="2"/>
  <c r="AN1713" i="2"/>
  <c r="AN1683" i="2"/>
  <c r="AA1683" i="2"/>
  <c r="AA1675" i="2"/>
  <c r="AN1675" i="2"/>
  <c r="AN1666" i="2"/>
  <c r="AA1632" i="2"/>
  <c r="AN1632" i="2"/>
  <c r="AA1551" i="2"/>
  <c r="AA1473" i="2"/>
  <c r="AN1415" i="2"/>
  <c r="AN1251" i="2"/>
  <c r="AA2460" i="2"/>
  <c r="AA2396" i="2"/>
  <c r="AA2363" i="2"/>
  <c r="AA2278" i="2"/>
  <c r="AA2261" i="2"/>
  <c r="AA2214" i="2"/>
  <c r="AA2198" i="2"/>
  <c r="AA2180" i="2"/>
  <c r="AA2166" i="2"/>
  <c r="AA2108" i="2"/>
  <c r="AN2075" i="2"/>
  <c r="AA2072" i="2"/>
  <c r="AA1894" i="2"/>
  <c r="AN1891" i="2"/>
  <c r="AA1891" i="2"/>
  <c r="AN1877" i="2"/>
  <c r="AA1851" i="2"/>
  <c r="AN1851" i="2"/>
  <c r="AN1847" i="2"/>
  <c r="AA1847" i="2"/>
  <c r="AA1800" i="2"/>
  <c r="AN1800" i="2"/>
  <c r="AN1789" i="2"/>
  <c r="AA1768" i="2"/>
  <c r="AN1768" i="2"/>
  <c r="AA1767" i="2"/>
  <c r="AN1744" i="2"/>
  <c r="AN1721" i="2"/>
  <c r="AA1677" i="2"/>
  <c r="AN1677" i="2"/>
  <c r="AN1648" i="2"/>
  <c r="AA1559" i="2"/>
  <c r="AN1559" i="2"/>
  <c r="AN141" i="2"/>
  <c r="AA1999" i="2"/>
  <c r="AA1987" i="2"/>
  <c r="AA1936" i="2"/>
  <c r="AA1920" i="2"/>
  <c r="AA1841" i="2"/>
  <c r="AN1814" i="2"/>
  <c r="AA1809" i="2"/>
  <c r="AA1808" i="2"/>
  <c r="AN1782" i="2"/>
  <c r="AA1776" i="2"/>
  <c r="AA1703" i="2"/>
  <c r="AN1690" i="2"/>
  <c r="AN1656" i="2"/>
  <c r="AA1624" i="2"/>
  <c r="AA1623" i="2"/>
  <c r="AA1622" i="2"/>
  <c r="AN1562" i="2"/>
  <c r="AA1535" i="2"/>
  <c r="AN1535" i="2"/>
  <c r="AA1533" i="2"/>
  <c r="AA1392" i="2"/>
  <c r="AN1392" i="2"/>
  <c r="AN1351" i="2"/>
  <c r="AA1351" i="2"/>
  <c r="AA1324" i="2"/>
  <c r="AN1324" i="2"/>
  <c r="AN1299" i="2"/>
  <c r="AA1252" i="2"/>
  <c r="AN1252" i="2"/>
  <c r="AA1230" i="2"/>
  <c r="AN1230" i="2"/>
  <c r="AN1216" i="2"/>
  <c r="AA1216" i="2"/>
  <c r="AA1188" i="2"/>
  <c r="AN1188" i="2"/>
  <c r="AA1161" i="2"/>
  <c r="AN1161" i="2"/>
  <c r="AA1300" i="2"/>
  <c r="AN1300" i="2"/>
  <c r="AA1254" i="2"/>
  <c r="AN1254" i="2"/>
  <c r="AA1220" i="2"/>
  <c r="AN1218" i="2"/>
  <c r="AA1218" i="2"/>
  <c r="AA1217" i="2"/>
  <c r="AN1217" i="2"/>
  <c r="AA1947" i="2"/>
  <c r="AA1854" i="2"/>
  <c r="AA1839" i="2"/>
  <c r="AA1784" i="2"/>
  <c r="AA1783" i="2"/>
  <c r="AA1751" i="2"/>
  <c r="AA1743" i="2"/>
  <c r="AA1735" i="2"/>
  <c r="AA1728" i="2"/>
  <c r="AA1721" i="2"/>
  <c r="AA1713" i="2"/>
  <c r="AA1712" i="2"/>
  <c r="AA1701" i="2"/>
  <c r="AA1671" i="2"/>
  <c r="AA1648" i="2"/>
  <c r="AN1607" i="2"/>
  <c r="AN1602" i="2"/>
  <c r="AN1565" i="2"/>
  <c r="AA1564" i="2"/>
  <c r="AA1505" i="2"/>
  <c r="AA1504" i="2"/>
  <c r="AN1504" i="2"/>
  <c r="AA1434" i="2"/>
  <c r="AN1386" i="2"/>
  <c r="AA1386" i="2"/>
  <c r="AN1337" i="2"/>
  <c r="AA1326" i="2"/>
  <c r="AN1326" i="2"/>
  <c r="AA1302" i="2"/>
  <c r="AN1302" i="2"/>
  <c r="AA1278" i="2"/>
  <c r="AN1278" i="2"/>
  <c r="AN1266" i="2"/>
  <c r="AA1266" i="2"/>
  <c r="AN1163" i="2"/>
  <c r="AN1973" i="2"/>
  <c r="AA1971" i="2"/>
  <c r="AA1967" i="2"/>
  <c r="AA1962" i="2"/>
  <c r="AA1944" i="2"/>
  <c r="AA1931" i="2"/>
  <c r="AA1927" i="2"/>
  <c r="AA1853" i="2"/>
  <c r="AA1829" i="2"/>
  <c r="AA1805" i="2"/>
  <c r="AA1793" i="2"/>
  <c r="AA1773" i="2"/>
  <c r="AA1761" i="2"/>
  <c r="AA1705" i="2"/>
  <c r="AA1700" i="2"/>
  <c r="AA1699" i="2"/>
  <c r="AA1685" i="2"/>
  <c r="AN1644" i="2"/>
  <c r="AA1644" i="2"/>
  <c r="AA1615" i="2"/>
  <c r="AA1614" i="2"/>
  <c r="AN1613" i="2"/>
  <c r="AN1598" i="2"/>
  <c r="AA1598" i="2"/>
  <c r="AA1591" i="2"/>
  <c r="AN1591" i="2"/>
  <c r="AA1590" i="2"/>
  <c r="AN1589" i="2"/>
  <c r="AN1566" i="2"/>
  <c r="AA1566" i="2"/>
  <c r="AN1515" i="2"/>
  <c r="AA1515" i="2"/>
  <c r="AA1456" i="2"/>
  <c r="AN1456" i="2"/>
  <c r="AN1455" i="2"/>
  <c r="AA1455" i="2"/>
  <c r="AN1435" i="2"/>
  <c r="AA1435" i="2"/>
  <c r="AN1380" i="2"/>
  <c r="AA1380" i="2"/>
  <c r="AA1374" i="2"/>
  <c r="AN1374" i="2"/>
  <c r="AA1373" i="2"/>
  <c r="AA1372" i="2"/>
  <c r="AN1327" i="2"/>
  <c r="AA1308" i="2"/>
  <c r="AN1308" i="2"/>
  <c r="AN1267" i="2"/>
  <c r="AA1120" i="2"/>
  <c r="AN1592" i="2"/>
  <c r="AN1447" i="2"/>
  <c r="AN1375" i="2"/>
  <c r="AA1375" i="2"/>
  <c r="AA1121" i="2"/>
  <c r="AN1121" i="2"/>
  <c r="AA1113" i="2"/>
  <c r="AN1113" i="2"/>
  <c r="AA2025" i="2"/>
  <c r="AA1995" i="2"/>
  <c r="AA1979" i="2"/>
  <c r="AA1970" i="2"/>
  <c r="AN1963" i="2"/>
  <c r="AA1955" i="2"/>
  <c r="AA1930" i="2"/>
  <c r="AA1915" i="2"/>
  <c r="AA1904" i="2"/>
  <c r="AA1903" i="2"/>
  <c r="AA1898" i="2"/>
  <c r="AA1896" i="2"/>
  <c r="AA1895" i="2"/>
  <c r="AN1869" i="2"/>
  <c r="AA1858" i="2"/>
  <c r="AA1849" i="2"/>
  <c r="AA1813" i="2"/>
  <c r="AN1808" i="2"/>
  <c r="AA1791" i="2"/>
  <c r="AA1759" i="2"/>
  <c r="AA1741" i="2"/>
  <c r="AA1740" i="2"/>
  <c r="AA1733" i="2"/>
  <c r="AA1732" i="2"/>
  <c r="AA1723" i="2"/>
  <c r="AA1715" i="2"/>
  <c r="AN1703" i="2"/>
  <c r="AA1642" i="2"/>
  <c r="AA1636" i="2"/>
  <c r="AN1630" i="2"/>
  <c r="AA1630" i="2"/>
  <c r="AN1624" i="2"/>
  <c r="AN1623" i="2"/>
  <c r="AN1605" i="2"/>
  <c r="AA1604" i="2"/>
  <c r="AN1574" i="2"/>
  <c r="AA1574" i="2"/>
  <c r="AN1467" i="2"/>
  <c r="AA1467" i="2"/>
  <c r="AA1368" i="2"/>
  <c r="AN1368" i="2"/>
  <c r="AN1347" i="2"/>
  <c r="AA1310" i="2"/>
  <c r="AN1310" i="2"/>
  <c r="AN1238" i="2"/>
  <c r="AA1585" i="2"/>
  <c r="AN1583" i="2"/>
  <c r="AA1575" i="2"/>
  <c r="AA1562" i="2"/>
  <c r="AN1556" i="2"/>
  <c r="AN1545" i="2"/>
  <c r="AA1543" i="2"/>
  <c r="AA1530" i="2"/>
  <c r="AA1514" i="2"/>
  <c r="AA1502" i="2"/>
  <c r="AA1494" i="2"/>
  <c r="AA1490" i="2"/>
  <c r="AA1480" i="2"/>
  <c r="AN1439" i="2"/>
  <c r="AA1433" i="2"/>
  <c r="AA1414" i="2"/>
  <c r="AA1390" i="2"/>
  <c r="AA1378" i="2"/>
  <c r="AA1366" i="2"/>
  <c r="AN1339" i="2"/>
  <c r="AA1335" i="2"/>
  <c r="AA1334" i="2"/>
  <c r="AN1316" i="2"/>
  <c r="AA1306" i="2"/>
  <c r="AA1299" i="2"/>
  <c r="AA1286" i="2"/>
  <c r="AA1285" i="2"/>
  <c r="AA1284" i="2"/>
  <c r="AA1276" i="2"/>
  <c r="AA1274" i="2"/>
  <c r="AA1265" i="2"/>
  <c r="AA1251" i="2"/>
  <c r="AA1247" i="2"/>
  <c r="AA1237" i="2"/>
  <c r="AA1228" i="2"/>
  <c r="AN1227" i="2"/>
  <c r="AA1224" i="2"/>
  <c r="AA1214" i="2"/>
  <c r="AN1123" i="2"/>
  <c r="AA1123" i="2"/>
  <c r="AN1071" i="2"/>
  <c r="AN1058" i="2"/>
  <c r="AA1031" i="2"/>
  <c r="AN1010" i="2"/>
  <c r="AA974" i="2"/>
  <c r="AN1183" i="2"/>
  <c r="AA1183" i="2"/>
  <c r="AA1094" i="2"/>
  <c r="AN1094" i="2"/>
  <c r="AA1083" i="2"/>
  <c r="AN1083" i="2"/>
  <c r="AA1626" i="2"/>
  <c r="AA1610" i="2"/>
  <c r="AA1599" i="2"/>
  <c r="AA1586" i="2"/>
  <c r="AA1572" i="2"/>
  <c r="AA1569" i="2"/>
  <c r="AA1503" i="2"/>
  <c r="AA1489" i="2"/>
  <c r="AA1409" i="2"/>
  <c r="AA1403" i="2"/>
  <c r="AA1321" i="2"/>
  <c r="AA1307" i="2"/>
  <c r="AA1275" i="2"/>
  <c r="AN1084" i="2"/>
  <c r="AA1084" i="2"/>
  <c r="AN914" i="2"/>
  <c r="AA914" i="2"/>
  <c r="AA1550" i="2"/>
  <c r="AA1536" i="2"/>
  <c r="AA1529" i="2"/>
  <c r="AA1523" i="2"/>
  <c r="AA1507" i="2"/>
  <c r="AA1478" i="2"/>
  <c r="AA1474" i="2"/>
  <c r="AA1465" i="2"/>
  <c r="AA1459" i="2"/>
  <c r="AA1422" i="2"/>
  <c r="AA1401" i="2"/>
  <c r="AA1399" i="2"/>
  <c r="AA1396" i="2"/>
  <c r="AA1395" i="2"/>
  <c r="AA1382" i="2"/>
  <c r="AA1332" i="2"/>
  <c r="AA1318" i="2"/>
  <c r="AA1294" i="2"/>
  <c r="AA1293" i="2"/>
  <c r="AA1292" i="2"/>
  <c r="AA1290" i="2"/>
  <c r="AA1283" i="2"/>
  <c r="AA1273" i="2"/>
  <c r="AA1271" i="2"/>
  <c r="AA1259" i="2"/>
  <c r="AA1232" i="2"/>
  <c r="AN1143" i="2"/>
  <c r="AA1143" i="2"/>
  <c r="AA1062" i="2"/>
  <c r="AA1061" i="2"/>
  <c r="AN1061" i="2"/>
  <c r="AA1046" i="2"/>
  <c r="AN1014" i="2"/>
  <c r="AA1014" i="2"/>
  <c r="AN999" i="2"/>
  <c r="AA999" i="2"/>
  <c r="AN982" i="2"/>
  <c r="AA982" i="2"/>
  <c r="AA1596" i="2"/>
  <c r="AA1570" i="2"/>
  <c r="AN1155" i="2"/>
  <c r="AA1097" i="2"/>
  <c r="AN1097" i="2"/>
  <c r="AN970" i="2"/>
  <c r="AA970" i="2"/>
  <c r="AA919" i="2"/>
  <c r="AN919" i="2"/>
  <c r="AN898" i="2"/>
  <c r="AA898" i="2"/>
  <c r="AA1634" i="2"/>
  <c r="AA1620" i="2"/>
  <c r="AA1580" i="2"/>
  <c r="AA1567" i="2"/>
  <c r="AA1544" i="2"/>
  <c r="AA1534" i="2"/>
  <c r="AN1494" i="2"/>
  <c r="AN1480" i="2"/>
  <c r="AA1462" i="2"/>
  <c r="AA1449" i="2"/>
  <c r="AA1438" i="2"/>
  <c r="AA1417" i="2"/>
  <c r="AN1414" i="2"/>
  <c r="AN1412" i="2"/>
  <c r="AN1390" i="2"/>
  <c r="AN1366" i="2"/>
  <c r="AA1362" i="2"/>
  <c r="AA1353" i="2"/>
  <c r="AA1331" i="2"/>
  <c r="AA1291" i="2"/>
  <c r="AN1286" i="2"/>
  <c r="AN1284" i="2"/>
  <c r="AA1270" i="2"/>
  <c r="AA1268" i="2"/>
  <c r="AA1241" i="2"/>
  <c r="AA1222" i="2"/>
  <c r="AN1214" i="2"/>
  <c r="AN1191" i="2"/>
  <c r="AA1191" i="2"/>
  <c r="AN1156" i="2"/>
  <c r="AA1156" i="2"/>
  <c r="AA1155" i="2"/>
  <c r="AN1135" i="2"/>
  <c r="AA1135" i="2"/>
  <c r="AN1119" i="2"/>
  <c r="AA1119" i="2"/>
  <c r="AA1118" i="2"/>
  <c r="AN1118" i="2"/>
  <c r="AA1110" i="2"/>
  <c r="AN1110" i="2"/>
  <c r="AN1103" i="2"/>
  <c r="AA1103" i="2"/>
  <c r="AA1096" i="2"/>
  <c r="AA1089" i="2"/>
  <c r="AA1086" i="2"/>
  <c r="AA1020" i="2"/>
  <c r="AN980" i="2"/>
  <c r="AA949" i="2"/>
  <c r="AA948" i="2"/>
  <c r="AN925" i="2"/>
  <c r="AN917" i="2"/>
  <c r="AN916" i="2"/>
  <c r="AN910" i="2"/>
  <c r="AA910" i="2"/>
  <c r="AA908" i="2"/>
  <c r="AN908" i="2"/>
  <c r="AN887" i="2"/>
  <c r="AA887" i="2"/>
  <c r="AA885" i="2"/>
  <c r="AN879" i="2"/>
  <c r="AA879" i="2"/>
  <c r="AA1193" i="2"/>
  <c r="AA1185" i="2"/>
  <c r="AA1145" i="2"/>
  <c r="AN1124" i="2"/>
  <c r="AA1112" i="2"/>
  <c r="AA1105" i="2"/>
  <c r="AA1102" i="2"/>
  <c r="AA1100" i="2"/>
  <c r="AN1099" i="2"/>
  <c r="AN1078" i="2"/>
  <c r="AA1069" i="2"/>
  <c r="AA1060" i="2"/>
  <c r="AA1057" i="2"/>
  <c r="AN1047" i="2"/>
  <c r="AA1045" i="2"/>
  <c r="AA1039" i="2"/>
  <c r="AA1029" i="2"/>
  <c r="AN1022" i="2"/>
  <c r="AA1007" i="2"/>
  <c r="AN991" i="2"/>
  <c r="AA954" i="2"/>
  <c r="AA941" i="2"/>
  <c r="AA927" i="2"/>
  <c r="AN903" i="2"/>
  <c r="AA881" i="2"/>
  <c r="AN881" i="2"/>
  <c r="AN860" i="2"/>
  <c r="AA860" i="2"/>
  <c r="AA846" i="2"/>
  <c r="AN846" i="2"/>
  <c r="AN782" i="2"/>
  <c r="AA782" i="2"/>
  <c r="AN777" i="2"/>
  <c r="AA777" i="2"/>
  <c r="AN930" i="2"/>
  <c r="AA930" i="2"/>
  <c r="AN926" i="2"/>
  <c r="AA926" i="2"/>
  <c r="AA924" i="2"/>
  <c r="AN924" i="2"/>
  <c r="AN815" i="2"/>
  <c r="AA815" i="2"/>
  <c r="AA1026" i="2"/>
  <c r="AN1020" i="2"/>
  <c r="AN974" i="2"/>
  <c r="AN959" i="2"/>
  <c r="AA933" i="2"/>
  <c r="AA793" i="2"/>
  <c r="AN793" i="2"/>
  <c r="AA1225" i="2"/>
  <c r="AA1211" i="2"/>
  <c r="AA1163" i="2"/>
  <c r="AA1153" i="2"/>
  <c r="AA1149" i="2"/>
  <c r="AA1129" i="2"/>
  <c r="AA1126" i="2"/>
  <c r="AA1080" i="2"/>
  <c r="AA1064" i="2"/>
  <c r="AA1049" i="2"/>
  <c r="AA962" i="2"/>
  <c r="AA951" i="2"/>
  <c r="AN901" i="2"/>
  <c r="AA817" i="2"/>
  <c r="AN817" i="2"/>
  <c r="AN831" i="2"/>
  <c r="AA831" i="2"/>
  <c r="AN684" i="2"/>
  <c r="AA684" i="2"/>
  <c r="AA1205" i="2"/>
  <c r="AN1193" i="2"/>
  <c r="AA1157" i="2"/>
  <c r="AN1145" i="2"/>
  <c r="AA1095" i="2"/>
  <c r="AA1088" i="2"/>
  <c r="AA1076" i="2"/>
  <c r="AN1060" i="2"/>
  <c r="AN1057" i="2"/>
  <c r="AA943" i="2"/>
  <c r="AN941" i="2"/>
  <c r="AA911" i="2"/>
  <c r="AN894" i="2"/>
  <c r="AA849" i="2"/>
  <c r="AA847" i="2"/>
  <c r="AA833" i="2"/>
  <c r="AN828" i="2"/>
  <c r="AN812" i="2"/>
  <c r="AN776" i="2"/>
  <c r="AA769" i="2"/>
  <c r="AA768" i="2"/>
  <c r="AN743" i="2"/>
  <c r="AA743" i="2"/>
  <c r="AN727" i="2"/>
  <c r="AA727" i="2"/>
  <c r="AA694" i="2"/>
  <c r="AN607" i="2"/>
  <c r="AA607" i="2"/>
  <c r="AA490" i="2"/>
  <c r="AN490" i="2"/>
  <c r="AA467" i="2"/>
  <c r="AA909" i="2"/>
  <c r="AA899" i="2"/>
  <c r="AN892" i="2"/>
  <c r="AA886" i="2"/>
  <c r="AA880" i="2"/>
  <c r="AA867" i="2"/>
  <c r="AN863" i="2"/>
  <c r="AA859" i="2"/>
  <c r="AA858" i="2"/>
  <c r="AA857" i="2"/>
  <c r="AN852" i="2"/>
  <c r="AA841" i="2"/>
  <c r="AA840" i="2"/>
  <c r="AA830" i="2"/>
  <c r="AA814" i="2"/>
  <c r="AN799" i="2"/>
  <c r="AA792" i="2"/>
  <c r="AA781" i="2"/>
  <c r="AN711" i="2"/>
  <c r="AA711" i="2"/>
  <c r="AA706" i="2"/>
  <c r="AN672" i="2"/>
  <c r="AN656" i="2"/>
  <c r="AA656" i="2"/>
  <c r="AN639" i="2"/>
  <c r="AA639" i="2"/>
  <c r="AN631" i="2"/>
  <c r="AA631" i="2"/>
  <c r="AN622" i="2"/>
  <c r="AN542" i="2"/>
  <c r="AA542" i="2"/>
  <c r="AA450" i="2"/>
  <c r="AN450" i="2"/>
  <c r="AA170" i="2"/>
  <c r="AN170" i="2"/>
  <c r="AA720" i="2"/>
  <c r="AN720" i="2"/>
  <c r="AN664" i="2"/>
  <c r="AA664" i="2"/>
  <c r="AN647" i="2"/>
  <c r="AA561" i="2"/>
  <c r="AA480" i="2"/>
  <c r="AN480" i="2"/>
  <c r="AA409" i="2"/>
  <c r="AN409" i="2"/>
  <c r="AA367" i="2"/>
  <c r="AN367" i="2"/>
  <c r="AA808" i="2"/>
  <c r="AA776" i="2"/>
  <c r="AN721" i="2"/>
  <c r="AN520" i="2"/>
  <c r="AA520" i="2"/>
  <c r="AN515" i="2"/>
  <c r="AA515" i="2"/>
  <c r="AN411" i="2"/>
  <c r="AA411" i="2"/>
  <c r="AA883" i="2"/>
  <c r="AA875" i="2"/>
  <c r="AA851" i="2"/>
  <c r="AN833" i="2"/>
  <c r="AA825" i="2"/>
  <c r="AA824" i="2"/>
  <c r="AA806" i="2"/>
  <c r="AA791" i="2"/>
  <c r="AA790" i="2"/>
  <c r="AN769" i="2"/>
  <c r="AA721" i="2"/>
  <c r="AA596" i="2"/>
  <c r="AA544" i="2"/>
  <c r="AN486" i="2"/>
  <c r="AA486" i="2"/>
  <c r="AA789" i="2"/>
  <c r="AA771" i="2"/>
  <c r="AN771" i="2"/>
  <c r="AA739" i="2"/>
  <c r="AA736" i="2"/>
  <c r="AN736" i="2"/>
  <c r="AA723" i="2"/>
  <c r="AN700" i="2"/>
  <c r="AA695" i="2"/>
  <c r="AA692" i="2"/>
  <c r="AA597" i="2"/>
  <c r="AN529" i="2"/>
  <c r="AA529" i="2"/>
  <c r="AN465" i="2"/>
  <c r="AA465" i="2"/>
  <c r="AN419" i="2"/>
  <c r="AA419" i="2"/>
  <c r="AN865" i="2"/>
  <c r="AN781" i="2"/>
  <c r="AN751" i="2"/>
  <c r="AA726" i="2"/>
  <c r="AN726" i="2"/>
  <c r="AN715" i="2"/>
  <c r="AN710" i="2"/>
  <c r="AN706" i="2"/>
  <c r="AA605" i="2"/>
  <c r="AN558" i="2"/>
  <c r="AA558" i="2"/>
  <c r="AN510" i="2"/>
  <c r="AA466" i="2"/>
  <c r="AN466" i="2"/>
  <c r="AA752" i="2"/>
  <c r="AA700" i="2"/>
  <c r="AA683" i="2"/>
  <c r="AA682" i="2"/>
  <c r="AA660" i="2"/>
  <c r="AA632" i="2"/>
  <c r="AN621" i="2"/>
  <c r="AA611" i="2"/>
  <c r="AN541" i="2"/>
  <c r="AA533" i="2"/>
  <c r="AA531" i="2"/>
  <c r="AA517" i="2"/>
  <c r="AA516" i="2"/>
  <c r="AA479" i="2"/>
  <c r="AN479" i="2"/>
  <c r="AN426" i="2"/>
  <c r="AN279" i="2"/>
  <c r="AA279" i="2"/>
  <c r="AA680" i="2"/>
  <c r="AN640" i="2"/>
  <c r="AN571" i="2"/>
  <c r="AN546" i="2"/>
  <c r="AN351" i="2"/>
  <c r="AA351" i="2"/>
  <c r="AA760" i="2"/>
  <c r="AN753" i="2"/>
  <c r="AA712" i="2"/>
  <c r="AA669" i="2"/>
  <c r="AA662" i="2"/>
  <c r="AA643" i="2"/>
  <c r="AA635" i="2"/>
  <c r="AA629" i="2"/>
  <c r="AA604" i="2"/>
  <c r="AA595" i="2"/>
  <c r="AA589" i="2"/>
  <c r="AA563" i="2"/>
  <c r="AN562" i="2"/>
  <c r="AA540" i="2"/>
  <c r="AA535" i="2"/>
  <c r="AA509" i="2"/>
  <c r="AA471" i="2"/>
  <c r="AN471" i="2"/>
  <c r="AA455" i="2"/>
  <c r="AA433" i="2"/>
  <c r="AA407" i="2"/>
  <c r="AA224" i="2"/>
  <c r="AN224" i="2"/>
  <c r="AN533" i="2"/>
  <c r="AN517" i="2"/>
  <c r="AA472" i="2"/>
  <c r="AN423" i="2"/>
  <c r="AN378" i="2"/>
  <c r="AA378" i="2"/>
  <c r="AN177" i="2"/>
  <c r="AA766" i="2"/>
  <c r="AA759" i="2"/>
  <c r="AA744" i="2"/>
  <c r="AA728" i="2"/>
  <c r="AA699" i="2"/>
  <c r="AA698" i="2"/>
  <c r="AA686" i="2"/>
  <c r="AA676" i="2"/>
  <c r="AA668" i="2"/>
  <c r="AA666" i="2"/>
  <c r="AA661" i="2"/>
  <c r="AA652" i="2"/>
  <c r="AA650" i="2"/>
  <c r="AA644" i="2"/>
  <c r="AA636" i="2"/>
  <c r="AA576" i="2"/>
  <c r="AA568" i="2"/>
  <c r="AA566" i="2"/>
  <c r="AN332" i="2"/>
  <c r="AA332" i="2"/>
  <c r="AA530" i="2"/>
  <c r="AA524" i="2"/>
  <c r="AA523" i="2"/>
  <c r="AN323" i="2"/>
  <c r="AA323" i="2"/>
  <c r="AN359" i="2"/>
  <c r="AN346" i="2"/>
  <c r="AA280" i="2"/>
  <c r="AA213" i="2"/>
  <c r="AN203" i="2"/>
  <c r="AN131" i="2"/>
  <c r="AN121" i="2"/>
  <c r="AA121" i="2"/>
  <c r="AN52" i="2"/>
  <c r="AA52" i="2"/>
  <c r="AA377" i="2"/>
  <c r="AA271" i="2"/>
  <c r="AN195" i="2"/>
  <c r="AA195" i="2"/>
  <c r="AN103" i="2"/>
  <c r="AA103" i="2"/>
  <c r="AN35" i="2"/>
  <c r="AA392" i="2"/>
  <c r="AA270" i="2"/>
  <c r="AN227" i="2"/>
  <c r="AN191" i="2"/>
  <c r="AA191" i="2"/>
  <c r="AN155" i="2"/>
  <c r="AA155" i="2"/>
  <c r="AN82" i="2"/>
  <c r="AA82" i="2"/>
  <c r="AN7" i="2"/>
  <c r="AA7" i="2"/>
  <c r="AA498" i="2"/>
  <c r="AA485" i="2"/>
  <c r="AA475" i="2"/>
  <c r="AN467" i="2"/>
  <c r="AN451" i="2"/>
  <c r="AN441" i="2"/>
  <c r="AN434" i="2"/>
  <c r="AA432" i="2"/>
  <c r="AN280" i="2"/>
  <c r="AA277" i="2"/>
  <c r="AA273" i="2"/>
  <c r="AN257" i="2"/>
  <c r="AN29" i="2"/>
  <c r="AN217" i="2"/>
  <c r="AA217" i="2"/>
  <c r="AN213" i="2"/>
  <c r="AN111" i="2"/>
  <c r="AA111" i="2"/>
  <c r="AA458" i="2"/>
  <c r="AA328" i="2"/>
  <c r="AA311" i="2"/>
  <c r="AA261" i="2"/>
  <c r="AN240" i="2"/>
  <c r="AA240" i="2"/>
  <c r="AN65" i="2"/>
  <c r="AA65" i="2"/>
  <c r="AN13" i="2"/>
  <c r="AA442" i="2"/>
  <c r="AA416" i="2"/>
  <c r="AN406" i="2"/>
  <c r="AA384" i="2"/>
  <c r="AA361" i="2"/>
  <c r="AA352" i="2"/>
  <c r="AN347" i="2"/>
  <c r="AA345" i="2"/>
  <c r="AA334" i="2"/>
  <c r="AA317" i="2"/>
  <c r="AA316" i="2"/>
  <c r="AA282" i="2"/>
  <c r="AA281" i="2"/>
  <c r="AA264" i="2"/>
  <c r="AA256" i="2"/>
  <c r="AA239" i="2"/>
  <c r="AN211" i="2"/>
  <c r="AA14" i="2"/>
  <c r="AA90" i="2"/>
  <c r="AA8" i="2"/>
  <c r="AA141" i="2"/>
  <c r="AA131" i="2"/>
  <c r="AA89" i="2"/>
  <c r="AA13" i="2"/>
  <c r="AA211" i="2"/>
  <c r="AA203" i="2"/>
  <c r="AA188" i="2"/>
  <c r="AA169" i="2"/>
  <c r="AA167" i="2"/>
  <c r="AA153" i="2"/>
  <c r="AA151" i="2"/>
  <c r="AA99" i="2"/>
  <c r="AA74" i="2"/>
  <c r="AA28" i="2"/>
  <c r="AA12" i="2"/>
  <c r="AA5" i="2"/>
  <c r="AA137" i="2"/>
  <c r="AN124" i="2"/>
  <c r="AA106" i="2"/>
  <c r="AA79" i="2"/>
  <c r="AN66" i="2"/>
  <c r="AA62" i="2"/>
  <c r="AN30" i="2"/>
  <c r="AA27" i="2"/>
  <c r="AN14" i="2"/>
  <c r="AA177" i="2"/>
  <c r="AA175" i="2"/>
  <c r="AA173" i="2"/>
  <c r="AA159" i="2"/>
  <c r="AA150" i="2"/>
  <c r="AA16" i="2"/>
  <c r="AA215" i="2"/>
  <c r="AA126" i="2"/>
  <c r="AA117" i="2"/>
  <c r="AA245" i="2"/>
  <c r="AA242" i="2"/>
  <c r="AA219" i="2"/>
  <c r="AA183" i="2"/>
  <c r="AA93" i="2"/>
  <c r="AN74" i="2"/>
  <c r="AN45" i="2"/>
  <c r="AA19" i="2"/>
  <c r="AN4" i="2"/>
  <c r="AN2804" i="2"/>
  <c r="AA2804" i="2"/>
  <c r="AN2740" i="2"/>
  <c r="AA2740" i="2"/>
  <c r="AN2724" i="2"/>
  <c r="AA2724" i="2"/>
  <c r="AN2708" i="2"/>
  <c r="AA2708" i="2"/>
  <c r="AN2620" i="2"/>
  <c r="AA2620" i="2"/>
  <c r="AA2677" i="2"/>
  <c r="AN2677" i="2"/>
  <c r="AN2646" i="2"/>
  <c r="AA2646" i="2"/>
  <c r="AN2596" i="2"/>
  <c r="AA2596" i="2"/>
  <c r="AN2788" i="2"/>
  <c r="AA2788" i="2"/>
  <c r="AN2654" i="2"/>
  <c r="AA2654" i="2"/>
  <c r="AN2644" i="2"/>
  <c r="AA2644" i="2"/>
  <c r="AN2835" i="2"/>
  <c r="AN2819" i="2"/>
  <c r="AA2805" i="2"/>
  <c r="AN2805" i="2"/>
  <c r="AA2789" i="2"/>
  <c r="AN2789" i="2"/>
  <c r="AA2773" i="2"/>
  <c r="AN2773" i="2"/>
  <c r="AA2757" i="2"/>
  <c r="AN2757" i="2"/>
  <c r="AA2741" i="2"/>
  <c r="AN2741" i="2"/>
  <c r="AA2725" i="2"/>
  <c r="AN2725" i="2"/>
  <c r="AA2709" i="2"/>
  <c r="AN2709" i="2"/>
  <c r="AN2692" i="2"/>
  <c r="AA2692" i="2"/>
  <c r="AA2669" i="2"/>
  <c r="AN2669" i="2"/>
  <c r="AA2657" i="2"/>
  <c r="AN2636" i="2"/>
  <c r="AA2636" i="2"/>
  <c r="AN2772" i="2"/>
  <c r="AA2772" i="2"/>
  <c r="AN2756" i="2"/>
  <c r="AA2756" i="2"/>
  <c r="AA2685" i="2"/>
  <c r="AN2685" i="2"/>
  <c r="AN2827" i="2"/>
  <c r="AA2833" i="2"/>
  <c r="AA2825" i="2"/>
  <c r="AA2817" i="2"/>
  <c r="AA2806" i="2"/>
  <c r="AN2802" i="2"/>
  <c r="AA2790" i="2"/>
  <c r="AN2786" i="2"/>
  <c r="AA2774" i="2"/>
  <c r="AN2770" i="2"/>
  <c r="AA2758" i="2"/>
  <c r="AN2754" i="2"/>
  <c r="AA2742" i="2"/>
  <c r="AN2738" i="2"/>
  <c r="AA2726" i="2"/>
  <c r="AN2722" i="2"/>
  <c r="AA2710" i="2"/>
  <c r="AN2706" i="2"/>
  <c r="AA2696" i="2"/>
  <c r="AN2694" i="2"/>
  <c r="AA2694" i="2"/>
  <c r="AN2684" i="2"/>
  <c r="AA2684" i="2"/>
  <c r="AA2661" i="2"/>
  <c r="AN2661" i="2"/>
  <c r="AN2612" i="2"/>
  <c r="AA2612" i="2"/>
  <c r="AN2837" i="2"/>
  <c r="AN2829" i="2"/>
  <c r="AN2821" i="2"/>
  <c r="AN2812" i="2"/>
  <c r="AA2812" i="2"/>
  <c r="AN2764" i="2"/>
  <c r="AA2764" i="2"/>
  <c r="AN2748" i="2"/>
  <c r="AA2748" i="2"/>
  <c r="AN2716" i="2"/>
  <c r="AA2716" i="2"/>
  <c r="AN2700" i="2"/>
  <c r="AA2700" i="2"/>
  <c r="AN2686" i="2"/>
  <c r="AA2686" i="2"/>
  <c r="AN2676" i="2"/>
  <c r="AA2676" i="2"/>
  <c r="AN2628" i="2"/>
  <c r="AA2628" i="2"/>
  <c r="AN2796" i="2"/>
  <c r="AA2796" i="2"/>
  <c r="AN2780" i="2"/>
  <c r="AA2780" i="2"/>
  <c r="AN2732" i="2"/>
  <c r="AA2732" i="2"/>
  <c r="AA2653" i="2"/>
  <c r="AN2653" i="2"/>
  <c r="AA2803" i="2"/>
  <c r="AA2787" i="2"/>
  <c r="AA2771" i="2"/>
  <c r="AA2755" i="2"/>
  <c r="AA2744" i="2"/>
  <c r="AA2739" i="2"/>
  <c r="AA2728" i="2"/>
  <c r="AA2723" i="2"/>
  <c r="AA2712" i="2"/>
  <c r="AA2707" i="2"/>
  <c r="AN2678" i="2"/>
  <c r="AA2678" i="2"/>
  <c r="AN2668" i="2"/>
  <c r="AA2668" i="2"/>
  <c r="AA2645" i="2"/>
  <c r="AN2645" i="2"/>
  <c r="AN2638" i="2"/>
  <c r="AA2638" i="2"/>
  <c r="AA2633" i="2"/>
  <c r="AN2604" i="2"/>
  <c r="AA2604" i="2"/>
  <c r="AA2813" i="2"/>
  <c r="AN2813" i="2"/>
  <c r="AA2797" i="2"/>
  <c r="AN2797" i="2"/>
  <c r="AA2781" i="2"/>
  <c r="AN2781" i="2"/>
  <c r="AA2765" i="2"/>
  <c r="AN2765" i="2"/>
  <c r="AA2749" i="2"/>
  <c r="AN2749" i="2"/>
  <c r="AA2733" i="2"/>
  <c r="AN2733" i="2"/>
  <c r="AA2717" i="2"/>
  <c r="AN2717" i="2"/>
  <c r="AA2701" i="2"/>
  <c r="AN2701" i="2"/>
  <c r="AA2689" i="2"/>
  <c r="AN2670" i="2"/>
  <c r="AA2670" i="2"/>
  <c r="AN2660" i="2"/>
  <c r="AA2660" i="2"/>
  <c r="AA2814" i="2"/>
  <c r="AN2810" i="2"/>
  <c r="AA2810" i="2"/>
  <c r="AA2798" i="2"/>
  <c r="AN2794" i="2"/>
  <c r="AA2782" i="2"/>
  <c r="AN2778" i="2"/>
  <c r="AA2778" i="2"/>
  <c r="AA2766" i="2"/>
  <c r="AN2762" i="2"/>
  <c r="AA2750" i="2"/>
  <c r="AN2746" i="2"/>
  <c r="AA2746" i="2"/>
  <c r="AA2734" i="2"/>
  <c r="AN2730" i="2"/>
  <c r="AA2730" i="2"/>
  <c r="AA2718" i="2"/>
  <c r="AN2714" i="2"/>
  <c r="AA2714" i="2"/>
  <c r="AA2702" i="2"/>
  <c r="AA2693" i="2"/>
  <c r="AN2693" i="2"/>
  <c r="AN2662" i="2"/>
  <c r="AA2662" i="2"/>
  <c r="AN2652" i="2"/>
  <c r="AA2652" i="2"/>
  <c r="AN2630" i="2"/>
  <c r="AA2630" i="2"/>
  <c r="AA2588" i="2"/>
  <c r="AA2580" i="2"/>
  <c r="AA2572" i="2"/>
  <c r="AA2564" i="2"/>
  <c r="AA2554" i="2"/>
  <c r="AA2505" i="2"/>
  <c r="AA2499" i="2"/>
  <c r="AA2492" i="2"/>
  <c r="AA2470" i="2"/>
  <c r="AA2469" i="2"/>
  <c r="AA2441" i="2"/>
  <c r="AA2435" i="2"/>
  <c r="AA2428" i="2"/>
  <c r="AN2411" i="2"/>
  <c r="AN2387" i="2"/>
  <c r="AA2377" i="2"/>
  <c r="AN2377" i="2"/>
  <c r="AN2358" i="2"/>
  <c r="AA2356" i="2"/>
  <c r="AN2323" i="2"/>
  <c r="AA2313" i="2"/>
  <c r="AN2313" i="2"/>
  <c r="AN2294" i="2"/>
  <c r="AA2292" i="2"/>
  <c r="AA2256" i="2"/>
  <c r="AN2256" i="2"/>
  <c r="AN2248" i="2"/>
  <c r="AA2236" i="2"/>
  <c r="AA2227" i="2"/>
  <c r="AA2194" i="2"/>
  <c r="AA2191" i="2"/>
  <c r="AN2181" i="2"/>
  <c r="AA2181" i="2"/>
  <c r="AA2116" i="2"/>
  <c r="AN2007" i="2"/>
  <c r="AA2007" i="2"/>
  <c r="AA1900" i="2"/>
  <c r="AA2529" i="2"/>
  <c r="AA2493" i="2"/>
  <c r="AA2465" i="2"/>
  <c r="AA2429" i="2"/>
  <c r="AA2409" i="2"/>
  <c r="AA2405" i="2"/>
  <c r="AN2379" i="2"/>
  <c r="AA2369" i="2"/>
  <c r="AN2369" i="2"/>
  <c r="AN2350" i="2"/>
  <c r="AN2315" i="2"/>
  <c r="AA2305" i="2"/>
  <c r="AN2305" i="2"/>
  <c r="AN2286" i="2"/>
  <c r="AA2253" i="2"/>
  <c r="AN2253" i="2"/>
  <c r="AN2244" i="2"/>
  <c r="AA2239" i="2"/>
  <c r="AA2124" i="2"/>
  <c r="AN2077" i="2"/>
  <c r="AN2017" i="2"/>
  <c r="AA2017" i="2"/>
  <c r="AA2012" i="2"/>
  <c r="AN2637" i="2"/>
  <c r="AN2629" i="2"/>
  <c r="AA2622" i="2"/>
  <c r="AN2621" i="2"/>
  <c r="AA2614" i="2"/>
  <c r="AN2613" i="2"/>
  <c r="AA2606" i="2"/>
  <c r="AN2605" i="2"/>
  <c r="AA2598" i="2"/>
  <c r="AN2597" i="2"/>
  <c r="AA2590" i="2"/>
  <c r="AN2589" i="2"/>
  <c r="AA2582" i="2"/>
  <c r="AN2581" i="2"/>
  <c r="AA2574" i="2"/>
  <c r="AN2573" i="2"/>
  <c r="AA2566" i="2"/>
  <c r="AN2565" i="2"/>
  <c r="AA2558" i="2"/>
  <c r="AN2546" i="2"/>
  <c r="AN2538" i="2"/>
  <c r="AN2530" i="2"/>
  <c r="AA2518" i="2"/>
  <c r="AA2517" i="2"/>
  <c r="AA2489" i="2"/>
  <c r="AA2483" i="2"/>
  <c r="AA2476" i="2"/>
  <c r="AA2454" i="2"/>
  <c r="AA2453" i="2"/>
  <c r="AA2425" i="2"/>
  <c r="AA2419" i="2"/>
  <c r="AA2406" i="2"/>
  <c r="AN2371" i="2"/>
  <c r="AA2361" i="2"/>
  <c r="AN2361" i="2"/>
  <c r="AN2342" i="2"/>
  <c r="AA2340" i="2"/>
  <c r="AN2307" i="2"/>
  <c r="AA2297" i="2"/>
  <c r="AN2297" i="2"/>
  <c r="AN2278" i="2"/>
  <c r="AA2276" i="2"/>
  <c r="AA2247" i="2"/>
  <c r="AN2247" i="2"/>
  <c r="AN2239" i="2"/>
  <c r="AA2232" i="2"/>
  <c r="AA2220" i="2"/>
  <c r="AA2212" i="2"/>
  <c r="AA2186" i="2"/>
  <c r="AA2183" i="2"/>
  <c r="AN2173" i="2"/>
  <c r="AA2173" i="2"/>
  <c r="AA2167" i="2"/>
  <c r="AN2167" i="2"/>
  <c r="AA2139" i="2"/>
  <c r="AA2132" i="2"/>
  <c r="AA2114" i="2"/>
  <c r="AA2082" i="2"/>
  <c r="AA2046" i="2"/>
  <c r="AA1948" i="2"/>
  <c r="AA2513" i="2"/>
  <c r="AA2477" i="2"/>
  <c r="AA2449" i="2"/>
  <c r="AN2409" i="2"/>
  <c r="AN2403" i="2"/>
  <c r="AN2363" i="2"/>
  <c r="AA2353" i="2"/>
  <c r="AN2353" i="2"/>
  <c r="AN2334" i="2"/>
  <c r="AN2299" i="2"/>
  <c r="AA2289" i="2"/>
  <c r="AN2289" i="2"/>
  <c r="AA2255" i="2"/>
  <c r="AN2255" i="2"/>
  <c r="AA2243" i="2"/>
  <c r="AN2243" i="2"/>
  <c r="AA2155" i="2"/>
  <c r="AA2122" i="2"/>
  <c r="AN2095" i="2"/>
  <c r="AA2095" i="2"/>
  <c r="AN2556" i="2"/>
  <c r="AA2548" i="2"/>
  <c r="AN2548" i="2"/>
  <c r="AA2540" i="2"/>
  <c r="AN2540" i="2"/>
  <c r="AA2532" i="2"/>
  <c r="AN2532" i="2"/>
  <c r="AA2501" i="2"/>
  <c r="AA2473" i="2"/>
  <c r="AA2437" i="2"/>
  <c r="AA2401" i="2"/>
  <c r="AA2397" i="2"/>
  <c r="AN2390" i="2"/>
  <c r="AA2388" i="2"/>
  <c r="AN2355" i="2"/>
  <c r="AA2345" i="2"/>
  <c r="AN2345" i="2"/>
  <c r="AN2326" i="2"/>
  <c r="AA2324" i="2"/>
  <c r="AN2291" i="2"/>
  <c r="AA2281" i="2"/>
  <c r="AN2281" i="2"/>
  <c r="AA2252" i="2"/>
  <c r="AN2252" i="2"/>
  <c r="AN2245" i="2"/>
  <c r="AA2235" i="2"/>
  <c r="AN2197" i="2"/>
  <c r="AA2197" i="2"/>
  <c r="AN2183" i="2"/>
  <c r="AA2178" i="2"/>
  <c r="AA2175" i="2"/>
  <c r="AA2147" i="2"/>
  <c r="AA2130" i="2"/>
  <c r="AN2109" i="2"/>
  <c r="AA2109" i="2"/>
  <c r="AA2080" i="2"/>
  <c r="AN2080" i="2"/>
  <c r="AA2526" i="2"/>
  <c r="AA2525" i="2"/>
  <c r="AA2497" i="2"/>
  <c r="AA2491" i="2"/>
  <c r="AA2484" i="2"/>
  <c r="AA2462" i="2"/>
  <c r="AA2461" i="2"/>
  <c r="AA2433" i="2"/>
  <c r="AA2427" i="2"/>
  <c r="AA2420" i="2"/>
  <c r="AA2398" i="2"/>
  <c r="AN2382" i="2"/>
  <c r="AA2380" i="2"/>
  <c r="AN2347" i="2"/>
  <c r="AA2337" i="2"/>
  <c r="AN2337" i="2"/>
  <c r="AN2318" i="2"/>
  <c r="AA2316" i="2"/>
  <c r="AN2283" i="2"/>
  <c r="AA2266" i="2"/>
  <c r="AA2257" i="2"/>
  <c r="AN2257" i="2"/>
  <c r="AA2219" i="2"/>
  <c r="AA2138" i="2"/>
  <c r="AN2124" i="2"/>
  <c r="AA2117" i="2"/>
  <c r="AA2083" i="2"/>
  <c r="AA2067" i="2"/>
  <c r="AA2056" i="2"/>
  <c r="AN2056" i="2"/>
  <c r="AA1916" i="2"/>
  <c r="AA2521" i="2"/>
  <c r="AA2485" i="2"/>
  <c r="AA2457" i="2"/>
  <c r="AA2421" i="2"/>
  <c r="AA2417" i="2"/>
  <c r="AA2413" i="2"/>
  <c r="AN2395" i="2"/>
  <c r="AA2393" i="2"/>
  <c r="AN2393" i="2"/>
  <c r="AN2374" i="2"/>
  <c r="AN2339" i="2"/>
  <c r="AA2329" i="2"/>
  <c r="AN2329" i="2"/>
  <c r="AN2310" i="2"/>
  <c r="AN2275" i="2"/>
  <c r="AA2224" i="2"/>
  <c r="AA2213" i="2"/>
  <c r="AA2202" i="2"/>
  <c r="AA2199" i="2"/>
  <c r="AN2189" i="2"/>
  <c r="AA2189" i="2"/>
  <c r="AA1956" i="2"/>
  <c r="AA2509" i="2"/>
  <c r="AA2481" i="2"/>
  <c r="AA2445" i="2"/>
  <c r="AN2417" i="2"/>
  <c r="AA2385" i="2"/>
  <c r="AN2385" i="2"/>
  <c r="AN2366" i="2"/>
  <c r="AN2331" i="2"/>
  <c r="AA2321" i="2"/>
  <c r="AN2321" i="2"/>
  <c r="AN2302" i="2"/>
  <c r="AA2262" i="2"/>
  <c r="AA2251" i="2"/>
  <c r="AN2251" i="2"/>
  <c r="AN2155" i="2"/>
  <c r="AA2106" i="2"/>
  <c r="AA1960" i="2"/>
  <c r="AN1960" i="2"/>
  <c r="AA2103" i="2"/>
  <c r="AN2021" i="2"/>
  <c r="AA1986" i="2"/>
  <c r="AN1986" i="2"/>
  <c r="AN1945" i="2"/>
  <c r="AA1945" i="2"/>
  <c r="AN1897" i="2"/>
  <c r="AA1897" i="2"/>
  <c r="AN1810" i="2"/>
  <c r="AA1810" i="2"/>
  <c r="AN2524" i="2"/>
  <c r="AN2516" i="2"/>
  <c r="AN2508" i="2"/>
  <c r="AN2500" i="2"/>
  <c r="AN2492" i="2"/>
  <c r="AN2484" i="2"/>
  <c r="AN2476" i="2"/>
  <c r="AN2468" i="2"/>
  <c r="AN2460" i="2"/>
  <c r="AN2452" i="2"/>
  <c r="AN2444" i="2"/>
  <c r="AN2436" i="2"/>
  <c r="AN2428" i="2"/>
  <c r="AN2420" i="2"/>
  <c r="AN2412" i="2"/>
  <c r="AN2404" i="2"/>
  <c r="AN2396" i="2"/>
  <c r="AA2389" i="2"/>
  <c r="AN2388" i="2"/>
  <c r="AA2381" i="2"/>
  <c r="AN2380" i="2"/>
  <c r="AA2373" i="2"/>
  <c r="AN2372" i="2"/>
  <c r="AA2365" i="2"/>
  <c r="AN2364" i="2"/>
  <c r="AA2357" i="2"/>
  <c r="AN2356" i="2"/>
  <c r="AA2349" i="2"/>
  <c r="AN2348" i="2"/>
  <c r="AA2341" i="2"/>
  <c r="AN2340" i="2"/>
  <c r="AA2333" i="2"/>
  <c r="AN2332" i="2"/>
  <c r="AA2325" i="2"/>
  <c r="AN2324" i="2"/>
  <c r="AA2317" i="2"/>
  <c r="AN2316" i="2"/>
  <c r="AA2309" i="2"/>
  <c r="AN2308" i="2"/>
  <c r="AA2301" i="2"/>
  <c r="AN2300" i="2"/>
  <c r="AA2293" i="2"/>
  <c r="AN2292" i="2"/>
  <c r="AA2285" i="2"/>
  <c r="AN2284" i="2"/>
  <c r="AA2277" i="2"/>
  <c r="AN2276" i="2"/>
  <c r="AA2229" i="2"/>
  <c r="AA2163" i="2"/>
  <c r="AA2157" i="2"/>
  <c r="AA2136" i="2"/>
  <c r="AA2135" i="2"/>
  <c r="AA2128" i="2"/>
  <c r="AA2127" i="2"/>
  <c r="AA2120" i="2"/>
  <c r="AA2119" i="2"/>
  <c r="AA2112" i="2"/>
  <c r="AA2111" i="2"/>
  <c r="AA2096" i="2"/>
  <c r="AA2090" i="2"/>
  <c r="AN2087" i="2"/>
  <c r="AA2087" i="2"/>
  <c r="AA2074" i="2"/>
  <c r="AN2071" i="2"/>
  <c r="AA2071" i="2"/>
  <c r="AA2015" i="2"/>
  <c r="AN2009" i="2"/>
  <c r="AA2009" i="2"/>
  <c r="AA1788" i="2"/>
  <c r="AN1788" i="2"/>
  <c r="AA2207" i="2"/>
  <c r="AA2000" i="2"/>
  <c r="AN2000" i="2"/>
  <c r="AA1997" i="2"/>
  <c r="AA1994" i="2"/>
  <c r="AN1994" i="2"/>
  <c r="AA1882" i="2"/>
  <c r="AN1882" i="2"/>
  <c r="AA1833" i="2"/>
  <c r="AA2215" i="2"/>
  <c r="AA2195" i="2"/>
  <c r="AA2187" i="2"/>
  <c r="AA2179" i="2"/>
  <c r="AA2171" i="2"/>
  <c r="AA2143" i="2"/>
  <c r="AA2107" i="2"/>
  <c r="AN2063" i="2"/>
  <c r="AA2063" i="2"/>
  <c r="AA2057" i="2"/>
  <c r="AA2053" i="2"/>
  <c r="AN2053" i="2"/>
  <c r="AA2048" i="2"/>
  <c r="AN2048" i="2"/>
  <c r="AN2038" i="2"/>
  <c r="AN2037" i="2"/>
  <c r="AA2018" i="2"/>
  <c r="AN2018" i="2"/>
  <c r="AA1988" i="2"/>
  <c r="AN1953" i="2"/>
  <c r="AA1953" i="2"/>
  <c r="AA1862" i="2"/>
  <c r="AN1862" i="2"/>
  <c r="AA2271" i="2"/>
  <c r="AA2267" i="2"/>
  <c r="AN2265" i="2"/>
  <c r="AN2264" i="2"/>
  <c r="AN2261" i="2"/>
  <c r="AN2260" i="2"/>
  <c r="AA2231" i="2"/>
  <c r="AA2223" i="2"/>
  <c r="AA2159" i="2"/>
  <c r="AA2151" i="2"/>
  <c r="AA2131" i="2"/>
  <c r="AA2123" i="2"/>
  <c r="AA2115" i="2"/>
  <c r="AA2101" i="2"/>
  <c r="AN2096" i="2"/>
  <c r="AA2091" i="2"/>
  <c r="AA2061" i="2"/>
  <c r="AA1890" i="2"/>
  <c r="AN1890" i="2"/>
  <c r="AA1866" i="2"/>
  <c r="AN1866" i="2"/>
  <c r="AA1845" i="2"/>
  <c r="AN1845" i="2"/>
  <c r="AA2263" i="2"/>
  <c r="AA2259" i="2"/>
  <c r="AA2211" i="2"/>
  <c r="AA2203" i="2"/>
  <c r="AN2079" i="2"/>
  <c r="AA2079" i="2"/>
  <c r="AA2064" i="2"/>
  <c r="AN2058" i="2"/>
  <c r="AN2030" i="2"/>
  <c r="AN2029" i="2"/>
  <c r="AN1929" i="2"/>
  <c r="AA1929" i="2"/>
  <c r="AN1921" i="2"/>
  <c r="AA1921" i="2"/>
  <c r="AN1873" i="2"/>
  <c r="AA1873" i="2"/>
  <c r="AN1865" i="2"/>
  <c r="AA1865" i="2"/>
  <c r="AA2008" i="2"/>
  <c r="AN2008" i="2"/>
  <c r="AA1992" i="2"/>
  <c r="AN1992" i="2"/>
  <c r="AA1984" i="2"/>
  <c r="AN1984" i="2"/>
  <c r="AA1976" i="2"/>
  <c r="AN1976" i="2"/>
  <c r="AA1968" i="2"/>
  <c r="AN1968" i="2"/>
  <c r="AN1937" i="2"/>
  <c r="AA1937" i="2"/>
  <c r="AA1908" i="2"/>
  <c r="AN1889" i="2"/>
  <c r="AA1889" i="2"/>
  <c r="AA2040" i="2"/>
  <c r="AN2040" i="2"/>
  <c r="AA2032" i="2"/>
  <c r="AN2032" i="2"/>
  <c r="AA2024" i="2"/>
  <c r="AN2024" i="2"/>
  <c r="AN2006" i="2"/>
  <c r="AN2001" i="2"/>
  <c r="AA2001" i="2"/>
  <c r="AA1996" i="2"/>
  <c r="AA1983" i="2"/>
  <c r="AN1983" i="2"/>
  <c r="AA1964" i="2"/>
  <c r="AA1940" i="2"/>
  <c r="AN1913" i="2"/>
  <c r="AA1913" i="2"/>
  <c r="AN1881" i="2"/>
  <c r="AA1881" i="2"/>
  <c r="AN2052" i="2"/>
  <c r="AA2016" i="2"/>
  <c r="AN2016" i="2"/>
  <c r="AN1999" i="2"/>
  <c r="AN1993" i="2"/>
  <c r="AA1993" i="2"/>
  <c r="AN1977" i="2"/>
  <c r="AA1977" i="2"/>
  <c r="AA1972" i="2"/>
  <c r="AN1961" i="2"/>
  <c r="AA1961" i="2"/>
  <c r="AA1932" i="2"/>
  <c r="AA1874" i="2"/>
  <c r="AN1874" i="2"/>
  <c r="AA1812" i="2"/>
  <c r="AN1812" i="2"/>
  <c r="AA2002" i="2"/>
  <c r="AN2002" i="2"/>
  <c r="AN1991" i="2"/>
  <c r="AN1985" i="2"/>
  <c r="AA1985" i="2"/>
  <c r="AN1969" i="2"/>
  <c r="AA1969" i="2"/>
  <c r="AA1924" i="2"/>
  <c r="AN1905" i="2"/>
  <c r="AA1905" i="2"/>
  <c r="AN1952" i="2"/>
  <c r="AN1944" i="2"/>
  <c r="AN1936" i="2"/>
  <c r="AN1928" i="2"/>
  <c r="AN1920" i="2"/>
  <c r="AN1912" i="2"/>
  <c r="AN1904" i="2"/>
  <c r="AN1896" i="2"/>
  <c r="AN1861" i="2"/>
  <c r="AA1844" i="2"/>
  <c r="AN1844" i="2"/>
  <c r="AA1836" i="2"/>
  <c r="AN1836" i="2"/>
  <c r="AN1825" i="2"/>
  <c r="AA1804" i="2"/>
  <c r="AN1804" i="2"/>
  <c r="AN1802" i="2"/>
  <c r="AA1802" i="2"/>
  <c r="AA1892" i="2"/>
  <c r="AN1892" i="2"/>
  <c r="AA1884" i="2"/>
  <c r="AN1884" i="2"/>
  <c r="AA1876" i="2"/>
  <c r="AN1876" i="2"/>
  <c r="AA1869" i="2"/>
  <c r="AA1868" i="2"/>
  <c r="AN1868" i="2"/>
  <c r="AA1837" i="2"/>
  <c r="AA1834" i="2"/>
  <c r="AA1820" i="2"/>
  <c r="AN1820" i="2"/>
  <c r="AN1818" i="2"/>
  <c r="AA1818" i="2"/>
  <c r="AN1975" i="2"/>
  <c r="AN1967" i="2"/>
  <c r="AN1959" i="2"/>
  <c r="AN1951" i="2"/>
  <c r="AN1943" i="2"/>
  <c r="AN1935" i="2"/>
  <c r="AN1927" i="2"/>
  <c r="AN1919" i="2"/>
  <c r="AN1911" i="2"/>
  <c r="AN1903" i="2"/>
  <c r="AN1895" i="2"/>
  <c r="AA1852" i="2"/>
  <c r="AN1852" i="2"/>
  <c r="AN1841" i="2"/>
  <c r="AA1828" i="2"/>
  <c r="AN1828" i="2"/>
  <c r="AN1826" i="2"/>
  <c r="AA1826" i="2"/>
  <c r="AA1797" i="2"/>
  <c r="AA1772" i="2"/>
  <c r="AN1772" i="2"/>
  <c r="AN1853" i="2"/>
  <c r="AN1801" i="2"/>
  <c r="AA1780" i="2"/>
  <c r="AN1780" i="2"/>
  <c r="AA1860" i="2"/>
  <c r="AN1860" i="2"/>
  <c r="AN1849" i="2"/>
  <c r="AA1821" i="2"/>
  <c r="AN1809" i="2"/>
  <c r="AA1789" i="2"/>
  <c r="AN1786" i="2"/>
  <c r="AA1786" i="2"/>
  <c r="AN1817" i="2"/>
  <c r="AA1796" i="2"/>
  <c r="AN1796" i="2"/>
  <c r="AN1794" i="2"/>
  <c r="AA1794" i="2"/>
  <c r="AA1856" i="2"/>
  <c r="AA1848" i="2"/>
  <c r="AA1840" i="2"/>
  <c r="AA1832" i="2"/>
  <c r="AA1726" i="2"/>
  <c r="AA1670" i="2"/>
  <c r="AA1665" i="2"/>
  <c r="AA1662" i="2"/>
  <c r="AA1649" i="2"/>
  <c r="AA1646" i="2"/>
  <c r="AN1764" i="2"/>
  <c r="AN1756" i="2"/>
  <c r="AN1748" i="2"/>
  <c r="AN1740" i="2"/>
  <c r="AN1732" i="2"/>
  <c r="AA1725" i="2"/>
  <c r="AN1723" i="2"/>
  <c r="AA1720" i="2"/>
  <c r="AN1719" i="2"/>
  <c r="AA1659" i="2"/>
  <c r="AA1643" i="2"/>
  <c r="AA1625" i="2"/>
  <c r="AN1625" i="2"/>
  <c r="AA1617" i="2"/>
  <c r="AN1617" i="2"/>
  <c r="AA1609" i="2"/>
  <c r="AN1609" i="2"/>
  <c r="AA1601" i="2"/>
  <c r="AN1601" i="2"/>
  <c r="AA1778" i="2"/>
  <c r="AA1770" i="2"/>
  <c r="AA1762" i="2"/>
  <c r="AA1754" i="2"/>
  <c r="AA1653" i="2"/>
  <c r="AN1671" i="2"/>
  <c r="AA1663" i="2"/>
  <c r="AA1647" i="2"/>
  <c r="AA1641" i="2"/>
  <c r="AN1641" i="2"/>
  <c r="AA1639" i="2"/>
  <c r="AA1718" i="2"/>
  <c r="AA1673" i="2"/>
  <c r="AN1663" i="2"/>
  <c r="AA1657" i="2"/>
  <c r="AN1647" i="2"/>
  <c r="AN1627" i="2"/>
  <c r="AA1627" i="2"/>
  <c r="AN1619" i="2"/>
  <c r="AA1619" i="2"/>
  <c r="AN1611" i="2"/>
  <c r="AA1611" i="2"/>
  <c r="AN1657" i="2"/>
  <c r="AA1651" i="2"/>
  <c r="AA1635" i="2"/>
  <c r="AA1633" i="2"/>
  <c r="AN1633" i="2"/>
  <c r="AA1631" i="2"/>
  <c r="AA1687" i="2"/>
  <c r="AA1686" i="2"/>
  <c r="AA1679" i="2"/>
  <c r="AA1678" i="2"/>
  <c r="AA1661" i="2"/>
  <c r="AA1645" i="2"/>
  <c r="AN1639" i="2"/>
  <c r="AN1635" i="2"/>
  <c r="AA1669" i="2"/>
  <c r="AA1655" i="2"/>
  <c r="AA1603" i="2"/>
  <c r="AA1595" i="2"/>
  <c r="AA1587" i="2"/>
  <c r="AA1579" i="2"/>
  <c r="AA1571" i="2"/>
  <c r="AA1563" i="2"/>
  <c r="AA1547" i="2"/>
  <c r="AA1496" i="2"/>
  <c r="AA1493" i="2"/>
  <c r="AN1493" i="2"/>
  <c r="AA1469" i="2"/>
  <c r="AN1469" i="2"/>
  <c r="AA1440" i="2"/>
  <c r="AN1434" i="2"/>
  <c r="AN1526" i="2"/>
  <c r="AN1524" i="2"/>
  <c r="AA1524" i="2"/>
  <c r="AA1477" i="2"/>
  <c r="AN1477" i="2"/>
  <c r="AN1442" i="2"/>
  <c r="AA1437" i="2"/>
  <c r="AN1437" i="2"/>
  <c r="AA1637" i="2"/>
  <c r="AA1629" i="2"/>
  <c r="AA1621" i="2"/>
  <c r="AA1613" i="2"/>
  <c r="AA1605" i="2"/>
  <c r="AA1597" i="2"/>
  <c r="AA1589" i="2"/>
  <c r="AA1581" i="2"/>
  <c r="AA1573" i="2"/>
  <c r="AA1565" i="2"/>
  <c r="AA1532" i="2"/>
  <c r="AN1518" i="2"/>
  <c r="AN1516" i="2"/>
  <c r="AA1516" i="2"/>
  <c r="AN1486" i="2"/>
  <c r="AA1485" i="2"/>
  <c r="AN1485" i="2"/>
  <c r="AN1450" i="2"/>
  <c r="AN1593" i="2"/>
  <c r="AN1585" i="2"/>
  <c r="AN1577" i="2"/>
  <c r="AN1569" i="2"/>
  <c r="AN1561" i="2"/>
  <c r="AN1510" i="2"/>
  <c r="AN1508" i="2"/>
  <c r="AA1508" i="2"/>
  <c r="AN1458" i="2"/>
  <c r="AA1555" i="2"/>
  <c r="AA1539" i="2"/>
  <c r="AA1528" i="2"/>
  <c r="AA1525" i="2"/>
  <c r="AN1525" i="2"/>
  <c r="AN1514" i="2"/>
  <c r="AN1502" i="2"/>
  <c r="AN1500" i="2"/>
  <c r="AA1500" i="2"/>
  <c r="AA1472" i="2"/>
  <c r="AN1466" i="2"/>
  <c r="AA1424" i="2"/>
  <c r="AN1553" i="2"/>
  <c r="AN1552" i="2"/>
  <c r="AN1548" i="2"/>
  <c r="AN1536" i="2"/>
  <c r="AA1517" i="2"/>
  <c r="AN1517" i="2"/>
  <c r="AN1492" i="2"/>
  <c r="AA1492" i="2"/>
  <c r="AN1446" i="2"/>
  <c r="AA1445" i="2"/>
  <c r="AN1445" i="2"/>
  <c r="AA1421" i="2"/>
  <c r="AN1421" i="2"/>
  <c r="AN1534" i="2"/>
  <c r="AN1530" i="2"/>
  <c r="AA1512" i="2"/>
  <c r="AA1509" i="2"/>
  <c r="AN1509" i="2"/>
  <c r="AN1498" i="2"/>
  <c r="AA1488" i="2"/>
  <c r="AA1453" i="2"/>
  <c r="AN1453" i="2"/>
  <c r="AA1432" i="2"/>
  <c r="AN1426" i="2"/>
  <c r="AA1413" i="2"/>
  <c r="AN1413" i="2"/>
  <c r="AA1501" i="2"/>
  <c r="AN1501" i="2"/>
  <c r="AA1461" i="2"/>
  <c r="AN1461" i="2"/>
  <c r="AA1429" i="2"/>
  <c r="AN1429" i="2"/>
  <c r="AA1484" i="2"/>
  <c r="AA1476" i="2"/>
  <c r="AA1468" i="2"/>
  <c r="AA1460" i="2"/>
  <c r="AA1452" i="2"/>
  <c r="AA1444" i="2"/>
  <c r="AA1436" i="2"/>
  <c r="AA1428" i="2"/>
  <c r="AA1420" i="2"/>
  <c r="AA1412" i="2"/>
  <c r="AN1358" i="2"/>
  <c r="AN1416" i="2"/>
  <c r="AN1408" i="2"/>
  <c r="AA1359" i="2"/>
  <c r="AA1348" i="2"/>
  <c r="AN1328" i="2"/>
  <c r="AA1328" i="2"/>
  <c r="AN1325" i="2"/>
  <c r="AA1317" i="2"/>
  <c r="AN1309" i="2"/>
  <c r="AN1269" i="2"/>
  <c r="AA1269" i="2"/>
  <c r="AN1407" i="2"/>
  <c r="AA1398" i="2"/>
  <c r="AN1396" i="2"/>
  <c r="AA1360" i="2"/>
  <c r="AA1349" i="2"/>
  <c r="AN1342" i="2"/>
  <c r="AN1317" i="2"/>
  <c r="AN1280" i="2"/>
  <c r="AA1280" i="2"/>
  <c r="AN1288" i="2"/>
  <c r="AA1288" i="2"/>
  <c r="AN1406" i="2"/>
  <c r="AN1395" i="2"/>
  <c r="AN1362" i="2"/>
  <c r="AA1356" i="2"/>
  <c r="AA1344" i="2"/>
  <c r="AN1334" i="2"/>
  <c r="AN1304" i="2"/>
  <c r="AA1304" i="2"/>
  <c r="AN1296" i="2"/>
  <c r="AA1296" i="2"/>
  <c r="AN1277" i="2"/>
  <c r="AA1357" i="2"/>
  <c r="AN1341" i="2"/>
  <c r="AN1312" i="2"/>
  <c r="AA1312" i="2"/>
  <c r="AN1306" i="2"/>
  <c r="AN1285" i="2"/>
  <c r="AN1320" i="2"/>
  <c r="AA1320" i="2"/>
  <c r="AN1314" i="2"/>
  <c r="AN1293" i="2"/>
  <c r="AN1261" i="2"/>
  <c r="AA1261" i="2"/>
  <c r="AA1352" i="2"/>
  <c r="AN1336" i="2"/>
  <c r="AA1336" i="2"/>
  <c r="AN1333" i="2"/>
  <c r="AN1322" i="2"/>
  <c r="AN1301" i="2"/>
  <c r="AA1272" i="2"/>
  <c r="AA1264" i="2"/>
  <c r="AA1256" i="2"/>
  <c r="AA1248" i="2"/>
  <c r="AA1240" i="2"/>
  <c r="AN1206" i="2"/>
  <c r="AA1201" i="2"/>
  <c r="AA1199" i="2"/>
  <c r="AA1184" i="2"/>
  <c r="AN1184" i="2"/>
  <c r="AA1173" i="2"/>
  <c r="AA1169" i="2"/>
  <c r="AA1167" i="2"/>
  <c r="AA1253" i="2"/>
  <c r="AA1245" i="2"/>
  <c r="AN1235" i="2"/>
  <c r="AA1202" i="2"/>
  <c r="AA1182" i="2"/>
  <c r="AA1170" i="2"/>
  <c r="AN1213" i="2"/>
  <c r="AN1182" i="2"/>
  <c r="AA1176" i="2"/>
  <c r="AN1176" i="2"/>
  <c r="AN1170" i="2"/>
  <c r="AN1229" i="2"/>
  <c r="AN1221" i="2"/>
  <c r="AA1208" i="2"/>
  <c r="AN1208" i="2"/>
  <c r="AA1194" i="2"/>
  <c r="AA1174" i="2"/>
  <c r="AA1162" i="2"/>
  <c r="AA1200" i="2"/>
  <c r="AN1200" i="2"/>
  <c r="AN1194" i="2"/>
  <c r="AN1174" i="2"/>
  <c r="AA1168" i="2"/>
  <c r="AN1168" i="2"/>
  <c r="AN1162" i="2"/>
  <c r="AA1146" i="2"/>
  <c r="AN1138" i="2"/>
  <c r="AA1138" i="2"/>
  <c r="AA1210" i="2"/>
  <c r="AA1198" i="2"/>
  <c r="AA1186" i="2"/>
  <c r="AA1166" i="2"/>
  <c r="AA1154" i="2"/>
  <c r="AA1150" i="2"/>
  <c r="AN1205" i="2"/>
  <c r="AN1198" i="2"/>
  <c r="AA1192" i="2"/>
  <c r="AN1192" i="2"/>
  <c r="AN1186" i="2"/>
  <c r="AA1177" i="2"/>
  <c r="AA1175" i="2"/>
  <c r="AN1166" i="2"/>
  <c r="AA1160" i="2"/>
  <c r="AN1160" i="2"/>
  <c r="AN1154" i="2"/>
  <c r="AA1141" i="2"/>
  <c r="AA1190" i="2"/>
  <c r="AA1178" i="2"/>
  <c r="AA1158" i="2"/>
  <c r="AA1133" i="2"/>
  <c r="AA1125" i="2"/>
  <c r="AA1117" i="2"/>
  <c r="AA1109" i="2"/>
  <c r="AA1101" i="2"/>
  <c r="AA1093" i="2"/>
  <c r="AA1085" i="2"/>
  <c r="AA1040" i="2"/>
  <c r="AN1040" i="2"/>
  <c r="AA1009" i="2"/>
  <c r="AA1005" i="2"/>
  <c r="AA1130" i="2"/>
  <c r="AA1122" i="2"/>
  <c r="AA1114" i="2"/>
  <c r="AA1106" i="2"/>
  <c r="AA1098" i="2"/>
  <c r="AA1090" i="2"/>
  <c r="AA1082" i="2"/>
  <c r="AN1072" i="2"/>
  <c r="AN1037" i="2"/>
  <c r="AA1032" i="2"/>
  <c r="AN1032" i="2"/>
  <c r="AA1017" i="2"/>
  <c r="AA1013" i="2"/>
  <c r="AA986" i="2"/>
  <c r="AA940" i="2"/>
  <c r="AN1067" i="2"/>
  <c r="AA1067" i="2"/>
  <c r="AA1025" i="2"/>
  <c r="AA1021" i="2"/>
  <c r="AN1009" i="2"/>
  <c r="AN1077" i="2"/>
  <c r="AN1073" i="2"/>
  <c r="AN1005" i="2"/>
  <c r="AA973" i="2"/>
  <c r="AA965" i="2"/>
  <c r="AA957" i="2"/>
  <c r="AN1152" i="2"/>
  <c r="AN1144" i="2"/>
  <c r="AN1136" i="2"/>
  <c r="AN1128" i="2"/>
  <c r="AN1120" i="2"/>
  <c r="AN1112" i="2"/>
  <c r="AN1104" i="2"/>
  <c r="AN1096" i="2"/>
  <c r="AN1088" i="2"/>
  <c r="AN1080" i="2"/>
  <c r="AA1074" i="2"/>
  <c r="AN1069" i="2"/>
  <c r="AA1068" i="2"/>
  <c r="AA1058" i="2"/>
  <c r="AA1052" i="2"/>
  <c r="AN1049" i="2"/>
  <c r="AN1025" i="2"/>
  <c r="AN1013" i="2"/>
  <c r="AA1010" i="2"/>
  <c r="AA988" i="2"/>
  <c r="AA977" i="2"/>
  <c r="AN937" i="2"/>
  <c r="AA937" i="2"/>
  <c r="AA1075" i="2"/>
  <c r="AN1064" i="2"/>
  <c r="AA1050" i="2"/>
  <c r="AA1044" i="2"/>
  <c r="AN1041" i="2"/>
  <c r="AN1021" i="2"/>
  <c r="AA1018" i="2"/>
  <c r="AA996" i="2"/>
  <c r="AA985" i="2"/>
  <c r="AA981" i="2"/>
  <c r="AA969" i="2"/>
  <c r="AA961" i="2"/>
  <c r="AA953" i="2"/>
  <c r="AN945" i="2"/>
  <c r="AA945" i="2"/>
  <c r="AA1056" i="2"/>
  <c r="AN1056" i="2"/>
  <c r="AA1036" i="2"/>
  <c r="AA1004" i="2"/>
  <c r="AA993" i="2"/>
  <c r="AA989" i="2"/>
  <c r="AN1065" i="2"/>
  <c r="AN1053" i="2"/>
  <c r="AA1048" i="2"/>
  <c r="AN1048" i="2"/>
  <c r="AA1037" i="2"/>
  <c r="AA1034" i="2"/>
  <c r="AA1028" i="2"/>
  <c r="AA1012" i="2"/>
  <c r="AA1001" i="2"/>
  <c r="AA997" i="2"/>
  <c r="AA972" i="2"/>
  <c r="AA964" i="2"/>
  <c r="AA956" i="2"/>
  <c r="AN1024" i="2"/>
  <c r="AN1016" i="2"/>
  <c r="AN1008" i="2"/>
  <c r="AN1000" i="2"/>
  <c r="AN992" i="2"/>
  <c r="AN984" i="2"/>
  <c r="AN976" i="2"/>
  <c r="AN968" i="2"/>
  <c r="AN960" i="2"/>
  <c r="AN952" i="2"/>
  <c r="AN944" i="2"/>
  <c r="AN936" i="2"/>
  <c r="AA929" i="2"/>
  <c r="AN928" i="2"/>
  <c r="AA921" i="2"/>
  <c r="AN920" i="2"/>
  <c r="AA913" i="2"/>
  <c r="AN912" i="2"/>
  <c r="AA905" i="2"/>
  <c r="AN904" i="2"/>
  <c r="AA869" i="2"/>
  <c r="AN869" i="2"/>
  <c r="AN866" i="2"/>
  <c r="AN843" i="2"/>
  <c r="AA838" i="2"/>
  <c r="AA861" i="2"/>
  <c r="AN861" i="2"/>
  <c r="AN858" i="2"/>
  <c r="AA1059" i="2"/>
  <c r="AA1051" i="2"/>
  <c r="AA1043" i="2"/>
  <c r="AA1035" i="2"/>
  <c r="AA1027" i="2"/>
  <c r="AA1019" i="2"/>
  <c r="AA1011" i="2"/>
  <c r="AA1003" i="2"/>
  <c r="AA995" i="2"/>
  <c r="AA987" i="2"/>
  <c r="AA979" i="2"/>
  <c r="AA971" i="2"/>
  <c r="AA963" i="2"/>
  <c r="AA955" i="2"/>
  <c r="AA947" i="2"/>
  <c r="AA939" i="2"/>
  <c r="AA931" i="2"/>
  <c r="AA923" i="2"/>
  <c r="AA915" i="2"/>
  <c r="AA907" i="2"/>
  <c r="AA853" i="2"/>
  <c r="AN853" i="2"/>
  <c r="AN850" i="2"/>
  <c r="AN842" i="2"/>
  <c r="AA1024" i="2"/>
  <c r="AA1016" i="2"/>
  <c r="AA1008" i="2"/>
  <c r="AA1000" i="2"/>
  <c r="AA992" i="2"/>
  <c r="AA984" i="2"/>
  <c r="AA976" i="2"/>
  <c r="AA968" i="2"/>
  <c r="AA960" i="2"/>
  <c r="AA952" i="2"/>
  <c r="AA944" i="2"/>
  <c r="AA936" i="2"/>
  <c r="AA928" i="2"/>
  <c r="AA920" i="2"/>
  <c r="AA912" i="2"/>
  <c r="AA904" i="2"/>
  <c r="AA897" i="2"/>
  <c r="AA877" i="2"/>
  <c r="AN877" i="2"/>
  <c r="AA870" i="2"/>
  <c r="AA845" i="2"/>
  <c r="AN845" i="2"/>
  <c r="AA818" i="2"/>
  <c r="AN818" i="2"/>
  <c r="AA896" i="2"/>
  <c r="AA878" i="2"/>
  <c r="AA862" i="2"/>
  <c r="AA837" i="2"/>
  <c r="AN837" i="2"/>
  <c r="AN893" i="2"/>
  <c r="AN885" i="2"/>
  <c r="AA826" i="2"/>
  <c r="AN826" i="2"/>
  <c r="AA866" i="2"/>
  <c r="AA855" i="2"/>
  <c r="AN851" i="2"/>
  <c r="AN834" i="2"/>
  <c r="AN829" i="2"/>
  <c r="AN821" i="2"/>
  <c r="AN813" i="2"/>
  <c r="AN805" i="2"/>
  <c r="AN797" i="2"/>
  <c r="AA787" i="2"/>
  <c r="AN786" i="2"/>
  <c r="AN785" i="2"/>
  <c r="AA761" i="2"/>
  <c r="AA746" i="2"/>
  <c r="AA742" i="2"/>
  <c r="AN740" i="2"/>
  <c r="AA740" i="2"/>
  <c r="AN722" i="2"/>
  <c r="AA722" i="2"/>
  <c r="AA835" i="2"/>
  <c r="AA827" i="2"/>
  <c r="AA819" i="2"/>
  <c r="AA811" i="2"/>
  <c r="AN810" i="2"/>
  <c r="AA803" i="2"/>
  <c r="AN802" i="2"/>
  <c r="AA795" i="2"/>
  <c r="AN794" i="2"/>
  <c r="AA786" i="2"/>
  <c r="AN764" i="2"/>
  <c r="AA764" i="2"/>
  <c r="AA754" i="2"/>
  <c r="AA750" i="2"/>
  <c r="AN748" i="2"/>
  <c r="AA748" i="2"/>
  <c r="AN790" i="2"/>
  <c r="AA773" i="2"/>
  <c r="AN773" i="2"/>
  <c r="AN756" i="2"/>
  <c r="AA756" i="2"/>
  <c r="AA829" i="2"/>
  <c r="AA821" i="2"/>
  <c r="AA813" i="2"/>
  <c r="AA805" i="2"/>
  <c r="AA797" i="2"/>
  <c r="AN750" i="2"/>
  <c r="AA783" i="2"/>
  <c r="AA765" i="2"/>
  <c r="AN765" i="2"/>
  <c r="AA734" i="2"/>
  <c r="AA757" i="2"/>
  <c r="AN757" i="2"/>
  <c r="AN714" i="2"/>
  <c r="AA714" i="2"/>
  <c r="AN780" i="2"/>
  <c r="AA788" i="2"/>
  <c r="AN772" i="2"/>
  <c r="AA772" i="2"/>
  <c r="AA738" i="2"/>
  <c r="AA733" i="2"/>
  <c r="AA730" i="2"/>
  <c r="AA717" i="2"/>
  <c r="AA707" i="2"/>
  <c r="AA657" i="2"/>
  <c r="AN657" i="2"/>
  <c r="AA732" i="2"/>
  <c r="AA724" i="2"/>
  <c r="AA716" i="2"/>
  <c r="AA705" i="2"/>
  <c r="AN703" i="2"/>
  <c r="AN702" i="2"/>
  <c r="AN699" i="2"/>
  <c r="AN698" i="2"/>
  <c r="AA671" i="2"/>
  <c r="AA701" i="2"/>
  <c r="AA697" i="2"/>
  <c r="AN666" i="2"/>
  <c r="AN654" i="2"/>
  <c r="AN749" i="2"/>
  <c r="AN741" i="2"/>
  <c r="AN733" i="2"/>
  <c r="AN725" i="2"/>
  <c r="AN717" i="2"/>
  <c r="AA693" i="2"/>
  <c r="AA689" i="2"/>
  <c r="AN687" i="2"/>
  <c r="AN686" i="2"/>
  <c r="AN683" i="2"/>
  <c r="AN682" i="2"/>
  <c r="AN650" i="2"/>
  <c r="AA649" i="2"/>
  <c r="AN649" i="2"/>
  <c r="AA685" i="2"/>
  <c r="AA681" i="2"/>
  <c r="AA641" i="2"/>
  <c r="AN641" i="2"/>
  <c r="AA709" i="2"/>
  <c r="AA677" i="2"/>
  <c r="AA673" i="2"/>
  <c r="AA665" i="2"/>
  <c r="AN665" i="2"/>
  <c r="AA659" i="2"/>
  <c r="AN658" i="2"/>
  <c r="AA708" i="2"/>
  <c r="AA642" i="2"/>
  <c r="AA634" i="2"/>
  <c r="AN633" i="2"/>
  <c r="AA626" i="2"/>
  <c r="AN625" i="2"/>
  <c r="AA620" i="2"/>
  <c r="AA610" i="2"/>
  <c r="AA609" i="2"/>
  <c r="AN609" i="2"/>
  <c r="AA602" i="2"/>
  <c r="AA601" i="2"/>
  <c r="AN601" i="2"/>
  <c r="AA593" i="2"/>
  <c r="AN593" i="2"/>
  <c r="AA565" i="2"/>
  <c r="AA590" i="2"/>
  <c r="AA584" i="2"/>
  <c r="AN584" i="2"/>
  <c r="AN564" i="2"/>
  <c r="AN618" i="2"/>
  <c r="AN594" i="2"/>
  <c r="AA582" i="2"/>
  <c r="AN567" i="2"/>
  <c r="AN559" i="2"/>
  <c r="AA559" i="2"/>
  <c r="AA633" i="2"/>
  <c r="AA625" i="2"/>
  <c r="AA591" i="2"/>
  <c r="AN582" i="2"/>
  <c r="AA574" i="2"/>
  <c r="AN570" i="2"/>
  <c r="AA570" i="2"/>
  <c r="AA560" i="2"/>
  <c r="AA578" i="2"/>
  <c r="AN574" i="2"/>
  <c r="AN615" i="2"/>
  <c r="AN610" i="2"/>
  <c r="AA592" i="2"/>
  <c r="AN592" i="2"/>
  <c r="AA608" i="2"/>
  <c r="AN603" i="2"/>
  <c r="AN602" i="2"/>
  <c r="AA600" i="2"/>
  <c r="AA586" i="2"/>
  <c r="AA575" i="2"/>
  <c r="AN585" i="2"/>
  <c r="AN577" i="2"/>
  <c r="AN569" i="2"/>
  <c r="AA549" i="2"/>
  <c r="AA543" i="2"/>
  <c r="AN521" i="2"/>
  <c r="AN524" i="2"/>
  <c r="AN522" i="2"/>
  <c r="AA522" i="2"/>
  <c r="AN519" i="2"/>
  <c r="AN507" i="2"/>
  <c r="AA507" i="2"/>
  <c r="AA493" i="2"/>
  <c r="AN493" i="2"/>
  <c r="AN576" i="2"/>
  <c r="AN568" i="2"/>
  <c r="AN551" i="2"/>
  <c r="AA525" i="2"/>
  <c r="AN516" i="2"/>
  <c r="AA506" i="2"/>
  <c r="AA487" i="2"/>
  <c r="AA557" i="2"/>
  <c r="AN555" i="2"/>
  <c r="AN550" i="2"/>
  <c r="AA495" i="2"/>
  <c r="AN492" i="2"/>
  <c r="AA492" i="2"/>
  <c r="AA414" i="2"/>
  <c r="AN414" i="2"/>
  <c r="AN553" i="2"/>
  <c r="AN502" i="2"/>
  <c r="AA502" i="2"/>
  <c r="AA489" i="2"/>
  <c r="AA511" i="2"/>
  <c r="AN495" i="2"/>
  <c r="AA491" i="2"/>
  <c r="AN491" i="2"/>
  <c r="AN506" i="2"/>
  <c r="AN483" i="2"/>
  <c r="AN475" i="2"/>
  <c r="AN469" i="2"/>
  <c r="AA469" i="2"/>
  <c r="AN453" i="2"/>
  <c r="AA453" i="2"/>
  <c r="AN435" i="2"/>
  <c r="AN427" i="2"/>
  <c r="AA420" i="2"/>
  <c r="AN420" i="2"/>
  <c r="AA501" i="2"/>
  <c r="AN485" i="2"/>
  <c r="AA484" i="2"/>
  <c r="AN477" i="2"/>
  <c r="AA476" i="2"/>
  <c r="AA470" i="2"/>
  <c r="AN470" i="2"/>
  <c r="AA454" i="2"/>
  <c r="AN454" i="2"/>
  <c r="AA438" i="2"/>
  <c r="AN438" i="2"/>
  <c r="AA430" i="2"/>
  <c r="AN430" i="2"/>
  <c r="AA422" i="2"/>
  <c r="AN422" i="2"/>
  <c r="AA436" i="2"/>
  <c r="AN436" i="2"/>
  <c r="AA428" i="2"/>
  <c r="AN428" i="2"/>
  <c r="AN497" i="2"/>
  <c r="AN461" i="2"/>
  <c r="AA461" i="2"/>
  <c r="AN455" i="2"/>
  <c r="AN445" i="2"/>
  <c r="AA445" i="2"/>
  <c r="AN439" i="2"/>
  <c r="AN413" i="2"/>
  <c r="AA413" i="2"/>
  <c r="AA349" i="2"/>
  <c r="AN349" i="2"/>
  <c r="AA468" i="2"/>
  <c r="AA452" i="2"/>
  <c r="AA431" i="2"/>
  <c r="AA423" i="2"/>
  <c r="AN421" i="2"/>
  <c r="AA421" i="2"/>
  <c r="AA415" i="2"/>
  <c r="AA391" i="2"/>
  <c r="AN391" i="2"/>
  <c r="AA310" i="2"/>
  <c r="AN310" i="2"/>
  <c r="AA462" i="2"/>
  <c r="AN462" i="2"/>
  <c r="AA446" i="2"/>
  <c r="AN446" i="2"/>
  <c r="AA403" i="2"/>
  <c r="AN403" i="2"/>
  <c r="AA513" i="2"/>
  <c r="AA508" i="2"/>
  <c r="AA497" i="2"/>
  <c r="AA463" i="2"/>
  <c r="AN459" i="2"/>
  <c r="AA459" i="2"/>
  <c r="AA447" i="2"/>
  <c r="AN443" i="2"/>
  <c r="AA443" i="2"/>
  <c r="AN437" i="2"/>
  <c r="AA437" i="2"/>
  <c r="AA435" i="2"/>
  <c r="AN429" i="2"/>
  <c r="AA429" i="2"/>
  <c r="AA427" i="2"/>
  <c r="AA412" i="2"/>
  <c r="AN412" i="2"/>
  <c r="AA394" i="2"/>
  <c r="AA385" i="2"/>
  <c r="AA405" i="2"/>
  <c r="AN405" i="2"/>
  <c r="AA390" i="2"/>
  <c r="AN390" i="2"/>
  <c r="AA383" i="2"/>
  <c r="AN396" i="2"/>
  <c r="AA375" i="2"/>
  <c r="AA371" i="2"/>
  <c r="AN338" i="2"/>
  <c r="AA333" i="2"/>
  <c r="AN333" i="2"/>
  <c r="AA314" i="2"/>
  <c r="AN314" i="2"/>
  <c r="AN306" i="2"/>
  <c r="AA306" i="2"/>
  <c r="AN399" i="2"/>
  <c r="AN398" i="2"/>
  <c r="AA337" i="2"/>
  <c r="AN325" i="2"/>
  <c r="AA325" i="2"/>
  <c r="AN402" i="2"/>
  <c r="AA397" i="2"/>
  <c r="AN397" i="2"/>
  <c r="AA369" i="2"/>
  <c r="AA350" i="2"/>
  <c r="AN350" i="2"/>
  <c r="AN394" i="2"/>
  <c r="AA393" i="2"/>
  <c r="AA389" i="2"/>
  <c r="AN389" i="2"/>
  <c r="AA343" i="2"/>
  <c r="AA382" i="2"/>
  <c r="AA381" i="2"/>
  <c r="AN381" i="2"/>
  <c r="AA374" i="2"/>
  <c r="AA320" i="2"/>
  <c r="AA357" i="2"/>
  <c r="AN357" i="2"/>
  <c r="AN324" i="2"/>
  <c r="AN319" i="2"/>
  <c r="AA365" i="2"/>
  <c r="AN365" i="2"/>
  <c r="AN358" i="2"/>
  <c r="AN354" i="2"/>
  <c r="AA341" i="2"/>
  <c r="AN341" i="2"/>
  <c r="AN334" i="2"/>
  <c r="AN309" i="2"/>
  <c r="AA388" i="2"/>
  <c r="AN383" i="2"/>
  <c r="AN382" i="2"/>
  <c r="AA373" i="2"/>
  <c r="AN373" i="2"/>
  <c r="AN366" i="2"/>
  <c r="AN362" i="2"/>
  <c r="AA362" i="2"/>
  <c r="AA342" i="2"/>
  <c r="AA329" i="2"/>
  <c r="AA303" i="2"/>
  <c r="AA304" i="2"/>
  <c r="AA296" i="2"/>
  <c r="AA288" i="2"/>
  <c r="AA276" i="2"/>
  <c r="AN276" i="2"/>
  <c r="AA326" i="2"/>
  <c r="AN304" i="2"/>
  <c r="AN301" i="2"/>
  <c r="AN296" i="2"/>
  <c r="AN293" i="2"/>
  <c r="AN288" i="2"/>
  <c r="AN285" i="2"/>
  <c r="AA307" i="2"/>
  <c r="AN307" i="2"/>
  <c r="AA299" i="2"/>
  <c r="AN299" i="2"/>
  <c r="AA291" i="2"/>
  <c r="AN291" i="2"/>
  <c r="AA305" i="2"/>
  <c r="AN305" i="2"/>
  <c r="AA297" i="2"/>
  <c r="AN297" i="2"/>
  <c r="AA289" i="2"/>
  <c r="AN289" i="2"/>
  <c r="AA312" i="2"/>
  <c r="AA318" i="2"/>
  <c r="AA308" i="2"/>
  <c r="AA300" i="2"/>
  <c r="AA292" i="2"/>
  <c r="AN274" i="2"/>
  <c r="AA274" i="2"/>
  <c r="AA249" i="2"/>
  <c r="AN244" i="2"/>
  <c r="AA244" i="2"/>
  <c r="AA231" i="2"/>
  <c r="AN231" i="2"/>
  <c r="AA246" i="2"/>
  <c r="AN246" i="2"/>
  <c r="AN241" i="2"/>
  <c r="AA241" i="2"/>
  <c r="AA234" i="2"/>
  <c r="AN234" i="2"/>
  <c r="AN266" i="2"/>
  <c r="AA266" i="2"/>
  <c r="AN281" i="2"/>
  <c r="AA275" i="2"/>
  <c r="AN275" i="2"/>
  <c r="AA248" i="2"/>
  <c r="AN248" i="2"/>
  <c r="AA243" i="2"/>
  <c r="AN243" i="2"/>
  <c r="AA230" i="2"/>
  <c r="AN230" i="2"/>
  <c r="AN258" i="2"/>
  <c r="AA258" i="2"/>
  <c r="AA236" i="2"/>
  <c r="AN236" i="2"/>
  <c r="AA284" i="2"/>
  <c r="AA283" i="2"/>
  <c r="AN283" i="2"/>
  <c r="AA267" i="2"/>
  <c r="AN267" i="2"/>
  <c r="AA238" i="2"/>
  <c r="AA235" i="2"/>
  <c r="AN235" i="2"/>
  <c r="AA259" i="2"/>
  <c r="AN259" i="2"/>
  <c r="AN256" i="2"/>
  <c r="AA232" i="2"/>
  <c r="AN232" i="2"/>
  <c r="AA250" i="2"/>
  <c r="AA210" i="2"/>
  <c r="AA204" i="2"/>
  <c r="AA198" i="2"/>
  <c r="AA192" i="2"/>
  <c r="AA185" i="2"/>
  <c r="AN185" i="2"/>
  <c r="AA181" i="2"/>
  <c r="AN181" i="2"/>
  <c r="AN242" i="2"/>
  <c r="AA218" i="2"/>
  <c r="AA214" i="2"/>
  <c r="AA208" i="2"/>
  <c r="AA174" i="2"/>
  <c r="AN174" i="2"/>
  <c r="AN165" i="2"/>
  <c r="AA165" i="2"/>
  <c r="AA202" i="2"/>
  <c r="AA196" i="2"/>
  <c r="AN190" i="2"/>
  <c r="AA190" i="2"/>
  <c r="AA168" i="2"/>
  <c r="AA226" i="2"/>
  <c r="AA222" i="2"/>
  <c r="AN196" i="2"/>
  <c r="AA186" i="2"/>
  <c r="AN186" i="2"/>
  <c r="AA184" i="2"/>
  <c r="AA182" i="2"/>
  <c r="AN182" i="2"/>
  <c r="AA180" i="2"/>
  <c r="AA178" i="2"/>
  <c r="AN178" i="2"/>
  <c r="AA212" i="2"/>
  <c r="AA206" i="2"/>
  <c r="AA200" i="2"/>
  <c r="AA194" i="2"/>
  <c r="AA160" i="2"/>
  <c r="AN160" i="2"/>
  <c r="AA176" i="2"/>
  <c r="AA152" i="2"/>
  <c r="AA148" i="2"/>
  <c r="AA134" i="2"/>
  <c r="AN134" i="2"/>
  <c r="AA172" i="2"/>
  <c r="AA162" i="2"/>
  <c r="AA156" i="2"/>
  <c r="AA140" i="2"/>
  <c r="AN140" i="2"/>
  <c r="AA138" i="2"/>
  <c r="AA120" i="2"/>
  <c r="AA130" i="2"/>
  <c r="AN130" i="2"/>
  <c r="AA123" i="2"/>
  <c r="AA154" i="2"/>
  <c r="AA147" i="2"/>
  <c r="AN147" i="2"/>
  <c r="AN135" i="2"/>
  <c r="AA135" i="2"/>
  <c r="AN154" i="2"/>
  <c r="AN120" i="2"/>
  <c r="AA164" i="2"/>
  <c r="AA158" i="2"/>
  <c r="AA139" i="2"/>
  <c r="AN139" i="2"/>
  <c r="AA146" i="2"/>
  <c r="AA132" i="2"/>
  <c r="AA113" i="2"/>
  <c r="AN113" i="2"/>
  <c r="AA87" i="2"/>
  <c r="AN87" i="2"/>
  <c r="AA142" i="2"/>
  <c r="AA127" i="2"/>
  <c r="AN122" i="2"/>
  <c r="AA122" i="2"/>
  <c r="AA108" i="2"/>
  <c r="AN108" i="2"/>
  <c r="AA96" i="2"/>
  <c r="AA128" i="2"/>
  <c r="AA112" i="2"/>
  <c r="AA78" i="2"/>
  <c r="AN78" i="2"/>
  <c r="AN101" i="2"/>
  <c r="AA101" i="2"/>
  <c r="AN98" i="2"/>
  <c r="AA98" i="2"/>
  <c r="AN150" i="2"/>
  <c r="AN146" i="2"/>
  <c r="AN128" i="2"/>
  <c r="AA119" i="2"/>
  <c r="AN112" i="2"/>
  <c r="AA97" i="2"/>
  <c r="AA104" i="2"/>
  <c r="AN90" i="2"/>
  <c r="AA86" i="2"/>
  <c r="AN86" i="2"/>
  <c r="AA116" i="2"/>
  <c r="AA115" i="2"/>
  <c r="AN115" i="2"/>
  <c r="AA100" i="2"/>
  <c r="AN84" i="2"/>
  <c r="AA84" i="2"/>
  <c r="AA77" i="2"/>
  <c r="AN77" i="2"/>
  <c r="AA107" i="2"/>
  <c r="AA92" i="2"/>
  <c r="AA83" i="2"/>
  <c r="AN83" i="2"/>
  <c r="AN76" i="2"/>
  <c r="AA76" i="2"/>
  <c r="AA70" i="2"/>
  <c r="AA68" i="2"/>
  <c r="AA63" i="2"/>
  <c r="AA58" i="2"/>
  <c r="AN58" i="2"/>
  <c r="AN107" i="2"/>
  <c r="AN99" i="2"/>
  <c r="AN91" i="2"/>
  <c r="AA71" i="2"/>
  <c r="AN63" i="2"/>
  <c r="AA75" i="2"/>
  <c r="AA69" i="2"/>
  <c r="AN69" i="2"/>
  <c r="AN57" i="2"/>
  <c r="AA57" i="2"/>
  <c r="AA85" i="2"/>
  <c r="AN85" i="2"/>
  <c r="AN79" i="2"/>
  <c r="AA67" i="2"/>
  <c r="AA81" i="2"/>
  <c r="AA59" i="2"/>
  <c r="AN59" i="2"/>
  <c r="AA61" i="2"/>
  <c r="AN61" i="2"/>
  <c r="AA50" i="2"/>
  <c r="AN50" i="2"/>
  <c r="AA46" i="2"/>
  <c r="AN70" i="2"/>
  <c r="AN62" i="2"/>
  <c r="AA51" i="2"/>
  <c r="AN47" i="2"/>
  <c r="AN41" i="2"/>
  <c r="AA41" i="2"/>
  <c r="AA32" i="2"/>
  <c r="AN32" i="2"/>
  <c r="AA10" i="2"/>
  <c r="AN10" i="2"/>
  <c r="AN39" i="2"/>
  <c r="AA26" i="2"/>
  <c r="AN26" i="2"/>
  <c r="AA34" i="2"/>
  <c r="AN34" i="2"/>
  <c r="AA18" i="2"/>
  <c r="AN18" i="2"/>
  <c r="AA42" i="2"/>
  <c r="AN42" i="2"/>
  <c r="AA29" i="2"/>
  <c r="AN25" i="2"/>
  <c r="AA25" i="2"/>
  <c r="AN55" i="2"/>
  <c r="AA43" i="2"/>
  <c r="AA40" i="2"/>
  <c r="AN40" i="2"/>
  <c r="AN49" i="2"/>
  <c r="AA49" i="2"/>
  <c r="AN33" i="2"/>
  <c r="AA33" i="2"/>
  <c r="AA56" i="2"/>
  <c r="AA45" i="2"/>
  <c r="AA35" i="2"/>
  <c r="AA21" i="2"/>
  <c r="AN19" i="2"/>
  <c r="AN11" i="2"/>
  <c r="AN24" i="2"/>
  <c r="AA17" i="2"/>
  <c r="AN16" i="2"/>
  <c r="AA9" i="2"/>
  <c r="AN8" i="2"/>
  <c r="AO1072" i="2" l="1"/>
  <c r="AO2344" i="2"/>
  <c r="AO1888" i="2"/>
  <c r="AH2768" i="2"/>
  <c r="AC2768" i="2" s="1"/>
  <c r="AO2797" i="2"/>
  <c r="AM3131" i="2"/>
  <c r="AM3080" i="2"/>
  <c r="AJ382" i="2"/>
  <c r="AH1074" i="2"/>
  <c r="AC1074" i="2" s="1"/>
  <c r="AO382" i="2"/>
  <c r="AK515" i="2"/>
  <c r="AL515" i="2" s="1"/>
  <c r="AI1830" i="2"/>
  <c r="AO1756" i="2"/>
  <c r="AH359" i="2"/>
  <c r="AC359" i="2" s="1"/>
  <c r="AH305" i="2"/>
  <c r="AC305" i="2" s="1"/>
  <c r="AJ1830" i="2"/>
  <c r="AO1750" i="2"/>
  <c r="AI1750" i="2"/>
  <c r="AJ1750" i="2"/>
  <c r="AO305" i="2"/>
  <c r="AK37" i="2"/>
  <c r="AL37" i="2" s="1"/>
  <c r="AK1750" i="2"/>
  <c r="AL1750" i="2" s="1"/>
  <c r="AK811" i="2"/>
  <c r="AL811" i="2" s="1"/>
  <c r="AK186" i="2"/>
  <c r="AL186" i="2" s="1"/>
  <c r="AK55" i="2"/>
  <c r="AL55" i="2" s="1"/>
  <c r="AM3066" i="2"/>
  <c r="AK2006" i="2"/>
  <c r="AL2006" i="2" s="1"/>
  <c r="AM3096" i="2"/>
  <c r="AJ1122" i="2"/>
  <c r="AO1122" i="2"/>
  <c r="AM3099" i="2"/>
  <c r="AI547" i="2"/>
  <c r="AH1016" i="2"/>
  <c r="AC1016" i="2" s="1"/>
  <c r="AH64" i="2"/>
  <c r="AC64" i="2" s="1"/>
  <c r="AK606" i="2"/>
  <c r="AL606" i="2" s="1"/>
  <c r="AM3122" i="2"/>
  <c r="AM3084" i="2"/>
  <c r="AH133" i="2"/>
  <c r="AC133" i="2" s="1"/>
  <c r="AJ2169" i="2"/>
  <c r="AK374" i="2"/>
  <c r="AL374" i="2" s="1"/>
  <c r="AJ1062" i="2"/>
  <c r="AI234" i="2"/>
  <c r="AI1180" i="2"/>
  <c r="AI1062" i="2"/>
  <c r="AJ2344" i="2"/>
  <c r="AI2169" i="2"/>
  <c r="AH2127" i="2"/>
  <c r="AC2127" i="2" s="1"/>
  <c r="AJ1462" i="2"/>
  <c r="AK2797" i="2"/>
  <c r="AL2797" i="2" s="1"/>
  <c r="AJ1772" i="2"/>
  <c r="AI648" i="2"/>
  <c r="AJ698" i="2"/>
  <c r="AJ657" i="2"/>
  <c r="AJ651" i="2"/>
  <c r="AH2079" i="2"/>
  <c r="AC2079" i="2" s="1"/>
  <c r="AO2460" i="2"/>
  <c r="AH1062" i="2"/>
  <c r="AC1062" i="2" s="1"/>
  <c r="AO196" i="2"/>
  <c r="AH206" i="2"/>
  <c r="AC206" i="2" s="1"/>
  <c r="AK382" i="2"/>
  <c r="AL382" i="2" s="1"/>
  <c r="AJ1437" i="2"/>
  <c r="AH173" i="2"/>
  <c r="AC173" i="2" s="1"/>
  <c r="AJ263" i="2"/>
  <c r="AH585" i="2"/>
  <c r="AC585" i="2" s="1"/>
  <c r="AI651" i="2"/>
  <c r="AH2108" i="2"/>
  <c r="AC2108" i="2" s="1"/>
  <c r="AJ1023" i="2"/>
  <c r="AO1099" i="2"/>
  <c r="AI173" i="2"/>
  <c r="AJ264" i="2"/>
  <c r="AO248" i="2"/>
  <c r="AH143" i="2"/>
  <c r="AC143" i="2" s="1"/>
  <c r="AH188" i="2"/>
  <c r="AC188" i="2" s="1"/>
  <c r="AI1359" i="2"/>
  <c r="AI1789" i="2"/>
  <c r="AI1898" i="2"/>
  <c r="AO313" i="2"/>
  <c r="AH69" i="2"/>
  <c r="AC69" i="2" s="1"/>
  <c r="AJ173" i="2"/>
  <c r="AO2361" i="2"/>
  <c r="AH174" i="2"/>
  <c r="AC174" i="2" s="1"/>
  <c r="AO585" i="2"/>
  <c r="AH1285" i="2"/>
  <c r="AC1285" i="2" s="1"/>
  <c r="AK1359" i="2"/>
  <c r="AL1359" i="2" s="1"/>
  <c r="AJ1359" i="2"/>
  <c r="AJ1652" i="2"/>
  <c r="AJ1789" i="2"/>
  <c r="AI1511" i="2"/>
  <c r="AO426" i="2"/>
  <c r="AH2795" i="2"/>
  <c r="AC2795" i="2" s="1"/>
  <c r="AH2589" i="2"/>
  <c r="AC2589" i="2" s="1"/>
  <c r="AI428" i="2"/>
  <c r="AJ864" i="2"/>
  <c r="AJ1765" i="2"/>
  <c r="AH807" i="2"/>
  <c r="AC807" i="2" s="1"/>
  <c r="AK1830" i="2"/>
  <c r="AL1830" i="2" s="1"/>
  <c r="AO1830" i="2"/>
  <c r="AK938" i="2"/>
  <c r="AL938" i="2" s="1"/>
  <c r="AK2763" i="2"/>
  <c r="AL2763" i="2" s="1"/>
  <c r="AM3068" i="2"/>
  <c r="AI1419" i="2"/>
  <c r="AI2565" i="2"/>
  <c r="AI1099" i="2"/>
  <c r="AI1115" i="2"/>
  <c r="AJ1115" i="2"/>
  <c r="AJ1866" i="2"/>
  <c r="AO1184" i="2"/>
  <c r="AI1772" i="2"/>
  <c r="AK2108" i="2"/>
  <c r="AL2108" i="2" s="1"/>
  <c r="AO1333" i="2"/>
  <c r="AJ1406" i="2"/>
  <c r="AO301" i="2"/>
  <c r="AK1587" i="2"/>
  <c r="AL1587" i="2" s="1"/>
  <c r="AI2225" i="2"/>
  <c r="AO1504" i="2"/>
  <c r="AK676" i="2"/>
  <c r="AL676" i="2" s="1"/>
  <c r="AI322" i="2"/>
  <c r="AK659" i="2"/>
  <c r="AL659" i="2" s="1"/>
  <c r="AI657" i="2"/>
  <c r="AK827" i="2"/>
  <c r="AL827" i="2" s="1"/>
  <c r="AH942" i="2"/>
  <c r="AC942" i="2" s="1"/>
  <c r="AJ1108" i="2"/>
  <c r="AO1466" i="2"/>
  <c r="AJ1430" i="2"/>
  <c r="AK2155" i="2"/>
  <c r="AL2155" i="2" s="1"/>
  <c r="AO2335" i="2"/>
  <c r="AM3074" i="2"/>
  <c r="AK305" i="2"/>
  <c r="AL305" i="2" s="1"/>
  <c r="AI1986" i="2"/>
  <c r="AJ693" i="2"/>
  <c r="AK423" i="2"/>
  <c r="AL423" i="2" s="1"/>
  <c r="AJ496" i="2"/>
  <c r="AI892" i="2"/>
  <c r="AH1115" i="2"/>
  <c r="AC1115" i="2" s="1"/>
  <c r="AI1466" i="2"/>
  <c r="AH1567" i="2"/>
  <c r="AC1567" i="2" s="1"/>
  <c r="AK1772" i="2"/>
  <c r="AL1772" i="2" s="1"/>
  <c r="AO1866" i="2"/>
  <c r="AH2523" i="2"/>
  <c r="AC2523" i="2" s="1"/>
  <c r="AO471" i="2"/>
  <c r="AO107" i="2"/>
  <c r="AO147" i="2"/>
  <c r="AH389" i="2"/>
  <c r="AC389" i="2" s="1"/>
  <c r="AK677" i="2"/>
  <c r="AL677" i="2" s="1"/>
  <c r="AI684" i="2"/>
  <c r="AJ892" i="2"/>
  <c r="AJ942" i="2"/>
  <c r="AH1193" i="2"/>
  <c r="AC1193" i="2" s="1"/>
  <c r="AH1359" i="2"/>
  <c r="AC1359" i="2" s="1"/>
  <c r="AI1462" i="2"/>
  <c r="AH1466" i="2"/>
  <c r="AC1466" i="2" s="1"/>
  <c r="AI1811" i="2"/>
  <c r="AK1866" i="2"/>
  <c r="AL1866" i="2" s="1"/>
  <c r="AJ2108" i="2"/>
  <c r="AH2719" i="2"/>
  <c r="AC2719" i="2" s="1"/>
  <c r="AI2444" i="2"/>
  <c r="AO1966" i="2"/>
  <c r="AK248" i="2"/>
  <c r="AL248" i="2" s="1"/>
  <c r="AO658" i="2"/>
  <c r="AI827" i="2"/>
  <c r="AO1453" i="2"/>
  <c r="AJ49" i="2"/>
  <c r="AK147" i="2"/>
  <c r="AL147" i="2" s="1"/>
  <c r="AO148" i="2"/>
  <c r="AH382" i="2"/>
  <c r="AC382" i="2" s="1"/>
  <c r="AJ685" i="2"/>
  <c r="AI942" i="2"/>
  <c r="AH1462" i="2"/>
  <c r="AC1462" i="2" s="1"/>
  <c r="AJ1787" i="2"/>
  <c r="AH2444" i="2"/>
  <c r="AC2444" i="2" s="1"/>
  <c r="AO1252" i="2"/>
  <c r="AI819" i="2"/>
  <c r="AO646" i="2"/>
  <c r="AI48" i="2"/>
  <c r="AH496" i="2"/>
  <c r="AC496" i="2" s="1"/>
  <c r="AJ1074" i="2"/>
  <c r="AI1913" i="2"/>
  <c r="AH616" i="2"/>
  <c r="AC616" i="2" s="1"/>
  <c r="AC100" i="2"/>
  <c r="AK429" i="2"/>
  <c r="AL429" i="2" s="1"/>
  <c r="AO481" i="2"/>
  <c r="AI698" i="2"/>
  <c r="AK984" i="2"/>
  <c r="AL984" i="2" s="1"/>
  <c r="AI990" i="2"/>
  <c r="AO1154" i="2"/>
  <c r="AH1678" i="2"/>
  <c r="AC1678" i="2" s="1"/>
  <c r="AI1787" i="2"/>
  <c r="AH2557" i="2"/>
  <c r="AC2557" i="2" s="1"/>
  <c r="AJ2600" i="2"/>
  <c r="AO2686" i="2"/>
  <c r="AH667" i="2"/>
  <c r="AC667" i="2" s="1"/>
  <c r="AO1846" i="2"/>
  <c r="AO1840" i="2"/>
  <c r="AK1567" i="2"/>
  <c r="AL1567" i="2" s="1"/>
  <c r="AI693" i="2"/>
  <c r="AJ827" i="2"/>
  <c r="AI1430" i="2"/>
  <c r="AJ1567" i="2"/>
  <c r="AI1023" i="2"/>
  <c r="AO1772" i="2"/>
  <c r="AI359" i="2"/>
  <c r="AJ389" i="2"/>
  <c r="AK1484" i="2"/>
  <c r="AL1484" i="2" s="1"/>
  <c r="AI1736" i="2"/>
  <c r="AI1846" i="2"/>
  <c r="AH1846" i="2"/>
  <c r="AC1846" i="2" s="1"/>
  <c r="AI2600" i="2"/>
  <c r="AH598" i="2"/>
  <c r="AC598" i="2" s="1"/>
  <c r="AK1846" i="2"/>
  <c r="AL1846" i="2" s="1"/>
  <c r="AK1787" i="2"/>
  <c r="AL1787" i="2" s="1"/>
  <c r="AO2234" i="2"/>
  <c r="AK961" i="2"/>
  <c r="AL961" i="2" s="1"/>
  <c r="AO111" i="2"/>
  <c r="AO961" i="2"/>
  <c r="AK698" i="2"/>
  <c r="AL698" i="2" s="1"/>
  <c r="AO1193" i="2"/>
  <c r="AJ1016" i="2"/>
  <c r="AI1567" i="2"/>
  <c r="AO429" i="2"/>
  <c r="AH619" i="2"/>
  <c r="AC619" i="2" s="1"/>
  <c r="AK373" i="2"/>
  <c r="AL373" i="2" s="1"/>
  <c r="AH558" i="2"/>
  <c r="AC558" i="2" s="1"/>
  <c r="AI807" i="2"/>
  <c r="AO1301" i="2"/>
  <c r="AI2646" i="2"/>
  <c r="AJ2491" i="2"/>
  <c r="AI2491" i="2"/>
  <c r="AO2491" i="2"/>
  <c r="AH1535" i="2"/>
  <c r="AC1535" i="2" s="1"/>
  <c r="AI2139" i="2"/>
  <c r="AJ2139" i="2"/>
  <c r="AO2139" i="2"/>
  <c r="AO1773" i="2"/>
  <c r="AI1773" i="2"/>
  <c r="AJ1773" i="2"/>
  <c r="AH499" i="2"/>
  <c r="AC499" i="2" s="1"/>
  <c r="AJ499" i="2"/>
  <c r="AO2759" i="2"/>
  <c r="AI616" i="2"/>
  <c r="AO584" i="2"/>
  <c r="AK968" i="2"/>
  <c r="AL968" i="2" s="1"/>
  <c r="AO1194" i="2"/>
  <c r="AO1304" i="2"/>
  <c r="AJ1535" i="2"/>
  <c r="AH2139" i="2"/>
  <c r="AC2139" i="2" s="1"/>
  <c r="AO2241" i="2"/>
  <c r="AI2241" i="2"/>
  <c r="AH2004" i="2"/>
  <c r="AC2004" i="2" s="1"/>
  <c r="AI2004" i="2"/>
  <c r="AJ1189" i="2"/>
  <c r="AI1189" i="2"/>
  <c r="AJ1185" i="2"/>
  <c r="AI1185" i="2"/>
  <c r="AO166" i="2"/>
  <c r="AI166" i="2"/>
  <c r="AO724" i="2"/>
  <c r="AH724" i="2"/>
  <c r="AC724" i="2" s="1"/>
  <c r="AJ1488" i="2"/>
  <c r="AJ2242" i="2"/>
  <c r="AO2747" i="2"/>
  <c r="AJ384" i="2"/>
  <c r="AH384" i="2"/>
  <c r="AC384" i="2" s="1"/>
  <c r="AH373" i="2"/>
  <c r="AC373" i="2" s="1"/>
  <c r="AI373" i="2"/>
  <c r="AO1111" i="2"/>
  <c r="AI1111" i="2"/>
  <c r="AJ1111" i="2"/>
  <c r="AO1529" i="2"/>
  <c r="AH1529" i="2"/>
  <c r="AC1529" i="2" s="1"/>
  <c r="AJ1662" i="2"/>
  <c r="AH1662" i="2"/>
  <c r="AC1662" i="2" s="1"/>
  <c r="AJ959" i="2"/>
  <c r="AI959" i="2"/>
  <c r="AO2319" i="2"/>
  <c r="AI2319" i="2"/>
  <c r="AJ274" i="2"/>
  <c r="AI274" i="2"/>
  <c r="AH274" i="2"/>
  <c r="AC274" i="2" s="1"/>
  <c r="AJ2034" i="2"/>
  <c r="AI2034" i="2"/>
  <c r="AI2616" i="2"/>
  <c r="AH2616" i="2"/>
  <c r="AC2616" i="2" s="1"/>
  <c r="AK754" i="2"/>
  <c r="AL754" i="2" s="1"/>
  <c r="AK1637" i="2"/>
  <c r="AL1637" i="2" s="1"/>
  <c r="AO199" i="2"/>
  <c r="AH1099" i="2"/>
  <c r="AC1099" i="2" s="1"/>
  <c r="AO1334" i="2"/>
  <c r="AH1488" i="2"/>
  <c r="AC1488" i="2" s="1"/>
  <c r="AI1529" i="2"/>
  <c r="AK1897" i="2"/>
  <c r="AL1897" i="2" s="1"/>
  <c r="AH2006" i="2"/>
  <c r="AC2006" i="2" s="1"/>
  <c r="AK1551" i="2"/>
  <c r="AL1551" i="2" s="1"/>
  <c r="AO2602" i="2"/>
  <c r="AO2539" i="2"/>
  <c r="AO2467" i="2"/>
  <c r="AO1885" i="2"/>
  <c r="AI598" i="2"/>
  <c r="AO598" i="2"/>
  <c r="AO1489" i="2"/>
  <c r="AJ1489" i="2"/>
  <c r="AO210" i="2"/>
  <c r="AI210" i="2"/>
  <c r="AJ1221" i="2"/>
  <c r="AH1221" i="2"/>
  <c r="AC1221" i="2" s="1"/>
  <c r="AI1221" i="2"/>
  <c r="AJ2006" i="2"/>
  <c r="AK434" i="2"/>
  <c r="AL434" i="2" s="1"/>
  <c r="AI2047" i="2"/>
  <c r="AH2047" i="2"/>
  <c r="AC2047" i="2" s="1"/>
  <c r="AO1108" i="2"/>
  <c r="AH1108" i="2"/>
  <c r="AC1108" i="2" s="1"/>
  <c r="AJ578" i="2"/>
  <c r="AI578" i="2"/>
  <c r="AH578" i="2"/>
  <c r="AC578" i="2" s="1"/>
  <c r="AI1476" i="2"/>
  <c r="AH1476" i="2"/>
  <c r="AC1476" i="2" s="1"/>
  <c r="AO1476" i="2"/>
  <c r="AJ1814" i="2"/>
  <c r="AI1814" i="2"/>
  <c r="AI632" i="2"/>
  <c r="AH632" i="2"/>
  <c r="AC632" i="2" s="1"/>
  <c r="AH1161" i="2"/>
  <c r="AC1161" i="2" s="1"/>
  <c r="AJ1161" i="2"/>
  <c r="AI1161" i="2"/>
  <c r="AI682" i="2"/>
  <c r="AH682" i="2"/>
  <c r="AC682" i="2" s="1"/>
  <c r="AJ1390" i="2"/>
  <c r="AI1390" i="2"/>
  <c r="AO1807" i="2"/>
  <c r="AJ1807" i="2"/>
  <c r="AI1807" i="2"/>
  <c r="AH2115" i="2"/>
  <c r="AC2115" i="2" s="1"/>
  <c r="AO2115" i="2"/>
  <c r="AJ2484" i="2"/>
  <c r="AI2484" i="2"/>
  <c r="AH2484" i="2"/>
  <c r="AC2484" i="2" s="1"/>
  <c r="AJ342" i="2"/>
  <c r="AO55" i="2"/>
  <c r="AI353" i="2"/>
  <c r="AO1587" i="2"/>
  <c r="AJ1529" i="2"/>
  <c r="AJ1863" i="2"/>
  <c r="AH1773" i="2"/>
  <c r="AC1773" i="2" s="1"/>
  <c r="AO1897" i="2"/>
  <c r="AJ2469" i="2"/>
  <c r="AH2437" i="2"/>
  <c r="AC2437" i="2" s="1"/>
  <c r="AO1863" i="2"/>
  <c r="AO2303" i="2"/>
  <c r="AO1681" i="2"/>
  <c r="AO2552" i="2"/>
  <c r="AH2407" i="2"/>
  <c r="AC2407" i="2" s="1"/>
  <c r="AI2407" i="2"/>
  <c r="AH841" i="2"/>
  <c r="AC841" i="2" s="1"/>
  <c r="AJ841" i="2"/>
  <c r="AI841" i="2"/>
  <c r="AH1744" i="2"/>
  <c r="AC1744" i="2" s="1"/>
  <c r="AJ1744" i="2"/>
  <c r="AI158" i="2"/>
  <c r="AO158" i="2"/>
  <c r="AK387" i="2"/>
  <c r="AL387" i="2" s="1"/>
  <c r="AJ2562" i="2"/>
  <c r="AO2562" i="2"/>
  <c r="AI2486" i="2"/>
  <c r="AJ2486" i="2"/>
  <c r="AH1396" i="2"/>
  <c r="AC1396" i="2" s="1"/>
  <c r="AI1396" i="2"/>
  <c r="AH2662" i="2"/>
  <c r="AC2662" i="2" s="1"/>
  <c r="AJ2662" i="2"/>
  <c r="AO138" i="2"/>
  <c r="AJ138" i="2"/>
  <c r="AH1504" i="2"/>
  <c r="AC1504" i="2" s="1"/>
  <c r="AI1504" i="2"/>
  <c r="AJ321" i="2"/>
  <c r="AI321" i="2"/>
  <c r="AJ1745" i="2"/>
  <c r="AO1745" i="2"/>
  <c r="AI2303" i="2"/>
  <c r="AJ2303" i="2"/>
  <c r="AO56" i="2"/>
  <c r="AI56" i="2"/>
  <c r="AO2490" i="2"/>
  <c r="AH2490" i="2"/>
  <c r="AC2490" i="2" s="1"/>
  <c r="AI1752" i="2"/>
  <c r="AH1752" i="2"/>
  <c r="AC1752" i="2" s="1"/>
  <c r="AJ439" i="2"/>
  <c r="AI439" i="2"/>
  <c r="AH938" i="2"/>
  <c r="AC938" i="2" s="1"/>
  <c r="AJ938" i="2"/>
  <c r="AJ1771" i="2"/>
  <c r="AI1771" i="2"/>
  <c r="AH115" i="2"/>
  <c r="AC115" i="2" s="1"/>
  <c r="AI115" i="2"/>
  <c r="AJ1124" i="2"/>
  <c r="AI1124" i="2"/>
  <c r="AK1304" i="2"/>
  <c r="AL1304" i="2" s="1"/>
  <c r="AH1430" i="2"/>
  <c r="AC1430" i="2" s="1"/>
  <c r="AJ1897" i="2"/>
  <c r="AK2063" i="2"/>
  <c r="AL2063" i="2" s="1"/>
  <c r="AI2552" i="2"/>
  <c r="AI2469" i="2"/>
  <c r="AI2542" i="2"/>
  <c r="AK2303" i="2"/>
  <c r="AL2303" i="2" s="1"/>
  <c r="AJ371" i="2"/>
  <c r="AI371" i="2"/>
  <c r="AH2087" i="2"/>
  <c r="AC2087" i="2" s="1"/>
  <c r="AI2087" i="2"/>
  <c r="AJ2087" i="2"/>
  <c r="AO397" i="2"/>
  <c r="AI2069" i="2"/>
  <c r="AO2069" i="2"/>
  <c r="AI960" i="2"/>
  <c r="AH960" i="2"/>
  <c r="AC960" i="2" s="1"/>
  <c r="AH451" i="2"/>
  <c r="AC451" i="2" s="1"/>
  <c r="AI451" i="2"/>
  <c r="AJ455" i="2"/>
  <c r="AH455" i="2"/>
  <c r="AC455" i="2" s="1"/>
  <c r="AO1483" i="2"/>
  <c r="AJ1483" i="2"/>
  <c r="AO678" i="2"/>
  <c r="AJ678" i="2"/>
  <c r="AO1495" i="2"/>
  <c r="AH1495" i="2"/>
  <c r="AC1495" i="2" s="1"/>
  <c r="AJ57" i="2"/>
  <c r="AH57" i="2"/>
  <c r="AC57" i="2" s="1"/>
  <c r="AI57" i="2"/>
  <c r="AH1132" i="2"/>
  <c r="AC1132" i="2" s="1"/>
  <c r="AJ1132" i="2"/>
  <c r="AJ2322" i="2"/>
  <c r="AI2322" i="2"/>
  <c r="AH1717" i="2"/>
  <c r="AC1717" i="2" s="1"/>
  <c r="AJ1717" i="2"/>
  <c r="AI1404" i="2"/>
  <c r="AJ1450" i="2"/>
  <c r="AH1652" i="2"/>
  <c r="AC1652" i="2" s="1"/>
  <c r="AI1897" i="2"/>
  <c r="AO2063" i="2"/>
  <c r="AO2444" i="2"/>
  <c r="AO1945" i="2"/>
  <c r="AK2662" i="2"/>
  <c r="AL2662" i="2" s="1"/>
  <c r="AJ2063" i="2"/>
  <c r="AK1939" i="2"/>
  <c r="AL1939" i="2" s="1"/>
  <c r="AO2534" i="2"/>
  <c r="AI1676" i="2"/>
  <c r="AJ1676" i="2"/>
  <c r="AO1987" i="2"/>
  <c r="AI1987" i="2"/>
  <c r="AH1669" i="2"/>
  <c r="AC1669" i="2" s="1"/>
  <c r="AI1669" i="2"/>
  <c r="AH2135" i="2"/>
  <c r="AC2135" i="2" s="1"/>
  <c r="AO2135" i="2"/>
  <c r="AO612" i="2"/>
  <c r="AJ612" i="2"/>
  <c r="AK934" i="2"/>
  <c r="AL934" i="2" s="1"/>
  <c r="AO92" i="2"/>
  <c r="AI92" i="2"/>
  <c r="AH637" i="2"/>
  <c r="AC637" i="2" s="1"/>
  <c r="AO637" i="2"/>
  <c r="AJ1588" i="2"/>
  <c r="AI1588" i="2"/>
  <c r="AH1520" i="2"/>
  <c r="AC1520" i="2" s="1"/>
  <c r="AJ1520" i="2"/>
  <c r="AO803" i="2"/>
  <c r="AH803" i="2"/>
  <c r="AC803" i="2" s="1"/>
  <c r="AJ1177" i="2"/>
  <c r="AO1177" i="2"/>
  <c r="AI857" i="2"/>
  <c r="AJ857" i="2"/>
  <c r="AI426" i="2"/>
  <c r="AJ426" i="2"/>
  <c r="AI334" i="2"/>
  <c r="AJ334" i="2"/>
  <c r="AO1551" i="2"/>
  <c r="AH1551" i="2"/>
  <c r="AC1551" i="2" s="1"/>
  <c r="AI1152" i="2"/>
  <c r="AH1152" i="2"/>
  <c r="AC1152" i="2" s="1"/>
  <c r="AO99" i="2"/>
  <c r="AK342" i="2"/>
  <c r="AL342" i="2" s="1"/>
  <c r="AH9" i="2"/>
  <c r="AC9" i="2" s="1"/>
  <c r="AK115" i="2"/>
  <c r="AL115" i="2" s="1"/>
  <c r="AO366" i="2"/>
  <c r="AO603" i="2"/>
  <c r="AI704" i="2"/>
  <c r="AI811" i="2"/>
  <c r="AO1285" i="2"/>
  <c r="AO2662" i="2"/>
  <c r="AO2654" i="2"/>
  <c r="AI2063" i="2"/>
  <c r="AO1954" i="2"/>
  <c r="AJ1524" i="2"/>
  <c r="AI1524" i="2"/>
  <c r="AI2655" i="2"/>
  <c r="AO2655" i="2"/>
  <c r="AH2242" i="2"/>
  <c r="AC2242" i="2" s="1"/>
  <c r="AK692" i="2"/>
  <c r="AL692" i="2" s="1"/>
  <c r="AO2817" i="2"/>
  <c r="AI2121" i="2"/>
  <c r="AH2121" i="2"/>
  <c r="AC2121" i="2" s="1"/>
  <c r="AI483" i="2"/>
  <c r="AJ483" i="2"/>
  <c r="AH483" i="2"/>
  <c r="AC483" i="2" s="1"/>
  <c r="AH2606" i="2"/>
  <c r="AC2606" i="2" s="1"/>
  <c r="AJ2606" i="2"/>
  <c r="AI2606" i="2"/>
  <c r="AO578" i="2"/>
  <c r="AK913" i="2"/>
  <c r="AL913" i="2" s="1"/>
  <c r="AO1520" i="2"/>
  <c r="AH925" i="2"/>
  <c r="AC925" i="2" s="1"/>
  <c r="AI925" i="2"/>
  <c r="AH895" i="2"/>
  <c r="AC895" i="2" s="1"/>
  <c r="AO895" i="2"/>
  <c r="AH2489" i="2"/>
  <c r="AC2489" i="2" s="1"/>
  <c r="AO2489" i="2"/>
  <c r="AK876" i="2"/>
  <c r="AL876" i="2" s="1"/>
  <c r="AJ876" i="2"/>
  <c r="AH876" i="2"/>
  <c r="AC876" i="2" s="1"/>
  <c r="AI876" i="2"/>
  <c r="AO2687" i="2"/>
  <c r="AH2687" i="2"/>
  <c r="AC2687" i="2" s="1"/>
  <c r="AO754" i="2"/>
  <c r="AJ754" i="2"/>
  <c r="AI2149" i="2"/>
  <c r="AO2149" i="2"/>
  <c r="AJ933" i="2"/>
  <c r="AO246" i="2"/>
  <c r="AO373" i="2"/>
  <c r="AI384" i="2"/>
  <c r="AK496" i="2"/>
  <c r="AL496" i="2" s="1"/>
  <c r="AH1298" i="2"/>
  <c r="AC1298" i="2" s="1"/>
  <c r="AJ1811" i="2"/>
  <c r="AI2125" i="2"/>
  <c r="AK2529" i="2"/>
  <c r="AL2529" i="2" s="1"/>
  <c r="AO2837" i="2"/>
  <c r="AH2319" i="2"/>
  <c r="AC2319" i="2" s="1"/>
  <c r="AM3072" i="2"/>
  <c r="AK56" i="2"/>
  <c r="AL56" i="2" s="1"/>
  <c r="AO85" i="2"/>
  <c r="AJ103" i="2"/>
  <c r="AI174" i="2"/>
  <c r="AK196" i="2"/>
  <c r="AL196" i="2" s="1"/>
  <c r="AO274" i="2"/>
  <c r="AH322" i="2"/>
  <c r="AC322" i="2" s="1"/>
  <c r="AO389" i="2"/>
  <c r="AJ515" i="2"/>
  <c r="AI429" i="2"/>
  <c r="AJ585" i="2"/>
  <c r="AH941" i="2"/>
  <c r="AC941" i="2" s="1"/>
  <c r="AH984" i="2"/>
  <c r="AC984" i="2" s="1"/>
  <c r="AI984" i="2"/>
  <c r="AJ1193" i="2"/>
  <c r="AO1420" i="2"/>
  <c r="AK1420" i="2"/>
  <c r="AL1420" i="2" s="1"/>
  <c r="AJ1484" i="2"/>
  <c r="AO1442" i="2"/>
  <c r="AJ1823" i="2"/>
  <c r="AJ1819" i="2"/>
  <c r="AH1913" i="2"/>
  <c r="AC1913" i="2" s="1"/>
  <c r="AH2361" i="2"/>
  <c r="AC2361" i="2" s="1"/>
  <c r="AJ2589" i="2"/>
  <c r="AH2570" i="2"/>
  <c r="AC2570" i="2" s="1"/>
  <c r="AK1318" i="2"/>
  <c r="AL1318" i="2" s="1"/>
  <c r="AO1535" i="2"/>
  <c r="AO2523" i="2"/>
  <c r="AO1982" i="2"/>
  <c r="AM3098" i="2"/>
  <c r="AO1437" i="2"/>
  <c r="AO2004" i="2"/>
  <c r="AK740" i="2"/>
  <c r="AL740" i="2" s="1"/>
  <c r="AK2484" i="2"/>
  <c r="AL2484" i="2" s="1"/>
  <c r="AK641" i="2"/>
  <c r="AL641" i="2" s="1"/>
  <c r="AM2907" i="2"/>
  <c r="AO33" i="2"/>
  <c r="AH49" i="2"/>
  <c r="AC49" i="2" s="1"/>
  <c r="AJ73" i="2"/>
  <c r="AO140" i="2"/>
  <c r="AI182" i="2"/>
  <c r="AJ329" i="2"/>
  <c r="AI363" i="2"/>
  <c r="AO610" i="2"/>
  <c r="AJ558" i="2"/>
  <c r="AH648" i="2"/>
  <c r="AC648" i="2" s="1"/>
  <c r="AO693" i="2"/>
  <c r="AO853" i="2"/>
  <c r="AH1197" i="2"/>
  <c r="AC1197" i="2" s="1"/>
  <c r="AK1194" i="2"/>
  <c r="AL1194" i="2" s="1"/>
  <c r="AI1148" i="2"/>
  <c r="AH1823" i="2"/>
  <c r="AC1823" i="2" s="1"/>
  <c r="AI2157" i="2"/>
  <c r="AI2523" i="2"/>
  <c r="AJ2155" i="2"/>
  <c r="AO2684" i="2"/>
  <c r="AJ648" i="2"/>
  <c r="AI2795" i="2"/>
  <c r="AJ140" i="2"/>
  <c r="AO2570" i="2"/>
  <c r="AI2719" i="2"/>
  <c r="AK1210" i="2"/>
  <c r="AL1210" i="2" s="1"/>
  <c r="AO1913" i="2"/>
  <c r="AO2589" i="2"/>
  <c r="AI2570" i="2"/>
  <c r="AI73" i="2"/>
  <c r="AK140" i="2"/>
  <c r="AL140" i="2" s="1"/>
  <c r="AO182" i="2"/>
  <c r="AO334" i="2"/>
  <c r="AO310" i="2"/>
  <c r="AO553" i="2"/>
  <c r="AH694" i="2"/>
  <c r="AC694" i="2" s="1"/>
  <c r="AJ941" i="2"/>
  <c r="AJ1210" i="2"/>
  <c r="AO1269" i="2"/>
  <c r="AI1545" i="2"/>
  <c r="AJ1736" i="2"/>
  <c r="AI2155" i="2"/>
  <c r="AO2597" i="2"/>
  <c r="AO2244" i="2"/>
  <c r="AI2234" i="2"/>
  <c r="AI2460" i="2"/>
  <c r="AH363" i="2"/>
  <c r="AC363" i="2" s="1"/>
  <c r="AH1484" i="2"/>
  <c r="AC1484" i="2" s="1"/>
  <c r="AK933" i="2"/>
  <c r="AL933" i="2" s="1"/>
  <c r="AO1216" i="2"/>
  <c r="AO1950" i="2"/>
  <c r="AO1142" i="2"/>
  <c r="AO2542" i="2"/>
  <c r="AJ429" i="2"/>
  <c r="AK1437" i="2"/>
  <c r="AL1437" i="2" s="1"/>
  <c r="AH2157" i="2"/>
  <c r="AC2157" i="2" s="1"/>
  <c r="AK2523" i="2"/>
  <c r="AL2523" i="2" s="1"/>
  <c r="AJ954" i="2"/>
  <c r="AI1484" i="2"/>
  <c r="AH1819" i="2"/>
  <c r="AC1819" i="2" s="1"/>
  <c r="AK49" i="2"/>
  <c r="AL49" i="2" s="1"/>
  <c r="AO49" i="2"/>
  <c r="AJ100" i="2"/>
  <c r="AI202" i="2"/>
  <c r="AO322" i="2"/>
  <c r="AO559" i="2"/>
  <c r="AO698" i="2"/>
  <c r="AJ873" i="2"/>
  <c r="AO968" i="2"/>
  <c r="AK993" i="2"/>
  <c r="AL993" i="2" s="1"/>
  <c r="AO1205" i="2"/>
  <c r="AJ1420" i="2"/>
  <c r="AO2108" i="2"/>
  <c r="AO2053" i="2"/>
  <c r="AK2157" i="2"/>
  <c r="AL2157" i="2" s="1"/>
  <c r="AH2234" i="2"/>
  <c r="AC2234" i="2" s="1"/>
  <c r="AH2761" i="2"/>
  <c r="AC2761" i="2" s="1"/>
  <c r="AH2460" i="2"/>
  <c r="AC2460" i="2" s="1"/>
  <c r="AH954" i="2"/>
  <c r="AC954" i="2" s="1"/>
  <c r="AK280" i="2"/>
  <c r="AL280" i="2" s="1"/>
  <c r="AK682" i="2"/>
  <c r="AL682" i="2" s="1"/>
  <c r="AO959" i="2"/>
  <c r="AK1765" i="2"/>
  <c r="AL1765" i="2" s="1"/>
  <c r="AH2335" i="2"/>
  <c r="AC2335" i="2" s="1"/>
  <c r="AO1124" i="2"/>
  <c r="AK267" i="2"/>
  <c r="AL267" i="2" s="1"/>
  <c r="AK274" i="2"/>
  <c r="AL274" i="2" s="1"/>
  <c r="AH374" i="2"/>
  <c r="AC374" i="2" s="1"/>
  <c r="AO740" i="2"/>
  <c r="AO1406" i="2"/>
  <c r="AI1866" i="2"/>
  <c r="AJ1148" i="2"/>
  <c r="AO2038" i="2"/>
  <c r="AO1390" i="2"/>
  <c r="AO2795" i="2"/>
  <c r="AK57" i="2"/>
  <c r="AL57" i="2" s="1"/>
  <c r="AO57" i="2"/>
  <c r="AK100" i="2"/>
  <c r="AL100" i="2" s="1"/>
  <c r="AI140" i="2"/>
  <c r="AK182" i="2"/>
  <c r="AL182" i="2" s="1"/>
  <c r="AO341" i="2"/>
  <c r="AH354" i="2"/>
  <c r="AC354" i="2" s="1"/>
  <c r="AI396" i="2"/>
  <c r="AJ374" i="2"/>
  <c r="AJ65" i="2"/>
  <c r="AO100" i="2"/>
  <c r="AO174" i="2"/>
  <c r="AK329" i="2"/>
  <c r="AL329" i="2" s="1"/>
  <c r="AI374" i="2"/>
  <c r="AI685" i="2"/>
  <c r="AO685" i="2"/>
  <c r="AO756" i="2"/>
  <c r="AO1197" i="2"/>
  <c r="AO1210" i="2"/>
  <c r="AH1210" i="2"/>
  <c r="AC1210" i="2" s="1"/>
  <c r="AJ1197" i="2"/>
  <c r="AI1420" i="2"/>
  <c r="AC1419" i="2"/>
  <c r="AO1552" i="2"/>
  <c r="AO2157" i="2"/>
  <c r="AJ2361" i="2"/>
  <c r="AJ2335" i="2"/>
  <c r="AO2781" i="2"/>
  <c r="AO2646" i="2"/>
  <c r="AK857" i="2"/>
  <c r="AL857" i="2" s="1"/>
  <c r="AK85" i="2"/>
  <c r="AL85" i="2" s="1"/>
  <c r="AJ280" i="2"/>
  <c r="AK389" i="2"/>
  <c r="AL389" i="2" s="1"/>
  <c r="AI515" i="2"/>
  <c r="AI1184" i="2"/>
  <c r="AI1819" i="2"/>
  <c r="AO2079" i="2"/>
  <c r="AO2278" i="2"/>
  <c r="AO2634" i="2"/>
  <c r="AJ2634" i="2"/>
  <c r="AO1879" i="2"/>
  <c r="AO115" i="2"/>
  <c r="AO122" i="2"/>
  <c r="AO186" i="2"/>
  <c r="AK174" i="2"/>
  <c r="AL174" i="2" s="1"/>
  <c r="AO483" i="2"/>
  <c r="AK578" i="2"/>
  <c r="AL578" i="2" s="1"/>
  <c r="AK685" i="2"/>
  <c r="AL685" i="2" s="1"/>
  <c r="AH864" i="2"/>
  <c r="AC864" i="2" s="1"/>
  <c r="AO984" i="2"/>
  <c r="AI908" i="2"/>
  <c r="AO1221" i="2"/>
  <c r="AO1320" i="2"/>
  <c r="AJ1419" i="2"/>
  <c r="AI1406" i="2"/>
  <c r="AK1789" i="2"/>
  <c r="AL1789" i="2" s="1"/>
  <c r="AK2115" i="2"/>
  <c r="AL2115" i="2" s="1"/>
  <c r="AO2155" i="2"/>
  <c r="AK2781" i="2"/>
  <c r="AL2781" i="2" s="1"/>
  <c r="AK242" i="2"/>
  <c r="AL242" i="2" s="1"/>
  <c r="AK334" i="2"/>
  <c r="AL334" i="2" s="1"/>
  <c r="AI1823" i="2"/>
  <c r="AK2671" i="2"/>
  <c r="AL2671" i="2" s="1"/>
  <c r="AO2675" i="2"/>
  <c r="AK2524" i="2"/>
  <c r="AL2524" i="2" s="1"/>
  <c r="AH1507" i="2"/>
  <c r="AC1507" i="2" s="1"/>
  <c r="AJ1507" i="2"/>
  <c r="AK359" i="2"/>
  <c r="AL359" i="2" s="1"/>
  <c r="AH692" i="2"/>
  <c r="AC692" i="2" s="1"/>
  <c r="AH708" i="2"/>
  <c r="AC708" i="2" s="1"/>
  <c r="AK819" i="2"/>
  <c r="AL819" i="2" s="1"/>
  <c r="AJ897" i="2"/>
  <c r="AJ1557" i="2"/>
  <c r="AJ1555" i="2"/>
  <c r="AH2469" i="2"/>
  <c r="AC2469" i="2" s="1"/>
  <c r="AI2524" i="2"/>
  <c r="AI1989" i="2"/>
  <c r="AO451" i="2"/>
  <c r="AO359" i="2"/>
  <c r="AJ55" i="2"/>
  <c r="AK2768" i="2"/>
  <c r="AL2768" i="2" s="1"/>
  <c r="AI30" i="2"/>
  <c r="AI692" i="2"/>
  <c r="AK435" i="2"/>
  <c r="AL435" i="2" s="1"/>
  <c r="AO455" i="2"/>
  <c r="AJ498" i="2"/>
  <c r="AJ500" i="2"/>
  <c r="AK634" i="2"/>
  <c r="AL634" i="2" s="1"/>
  <c r="AJ692" i="2"/>
  <c r="AH739" i="2"/>
  <c r="AC739" i="2" s="1"/>
  <c r="AH897" i="2"/>
  <c r="AC897" i="2" s="1"/>
  <c r="AH1169" i="2"/>
  <c r="AC1169" i="2" s="1"/>
  <c r="AH1171" i="2"/>
  <c r="AC1171" i="2" s="1"/>
  <c r="AI1076" i="2"/>
  <c r="AH1557" i="2"/>
  <c r="AC1557" i="2" s="1"/>
  <c r="AK1524" i="2"/>
  <c r="AL1524" i="2" s="1"/>
  <c r="AJ1504" i="2"/>
  <c r="AK1669" i="2"/>
  <c r="AL1669" i="2" s="1"/>
  <c r="AI1555" i="2"/>
  <c r="AJ1776" i="2"/>
  <c r="AJ1987" i="2"/>
  <c r="AO2350" i="2"/>
  <c r="AH2524" i="2"/>
  <c r="AC2524" i="2" s="1"/>
  <c r="AH2821" i="2"/>
  <c r="AC2821" i="2" s="1"/>
  <c r="AJ249" i="2"/>
  <c r="AI335" i="2"/>
  <c r="AI435" i="2"/>
  <c r="AI500" i="2"/>
  <c r="AO575" i="2"/>
  <c r="AJ739" i="2"/>
  <c r="AC1030" i="2"/>
  <c r="AO1026" i="2"/>
  <c r="AJ1076" i="2"/>
  <c r="AI1169" i="2"/>
  <c r="AO1472" i="2"/>
  <c r="AO1524" i="2"/>
  <c r="AO1669" i="2"/>
  <c r="AJ2001" i="2"/>
  <c r="AH2486" i="2"/>
  <c r="AC2486" i="2" s="1"/>
  <c r="AK2469" i="2"/>
  <c r="AL2469" i="2" s="1"/>
  <c r="AH2655" i="2"/>
  <c r="AC2655" i="2" s="1"/>
  <c r="AI2590" i="2"/>
  <c r="AK2804" i="2"/>
  <c r="AL2804" i="2" s="1"/>
  <c r="AI2529" i="2"/>
  <c r="AI1473" i="2"/>
  <c r="AJ2069" i="2"/>
  <c r="AJ1030" i="2"/>
  <c r="AI2001" i="2"/>
  <c r="AH2069" i="2"/>
  <c r="AC2069" i="2" s="1"/>
  <c r="AK1473" i="2"/>
  <c r="AL1473" i="2" s="1"/>
  <c r="AO2586" i="2"/>
  <c r="AK816" i="2"/>
  <c r="AL816" i="2" s="1"/>
  <c r="AO841" i="2"/>
  <c r="AO283" i="2"/>
  <c r="AJ104" i="2"/>
  <c r="AH335" i="2"/>
  <c r="AC335" i="2" s="1"/>
  <c r="AH593" i="2"/>
  <c r="AC593" i="2" s="1"/>
  <c r="AO593" i="2"/>
  <c r="AH609" i="2"/>
  <c r="AC609" i="2" s="1"/>
  <c r="AH819" i="2"/>
  <c r="AC819" i="2" s="1"/>
  <c r="AK960" i="2"/>
  <c r="AL960" i="2" s="1"/>
  <c r="AO67" i="2"/>
  <c r="AH104" i="2"/>
  <c r="AC104" i="2" s="1"/>
  <c r="AO435" i="2"/>
  <c r="AK593" i="2"/>
  <c r="AL593" i="2" s="1"/>
  <c r="AK704" i="2"/>
  <c r="AL704" i="2" s="1"/>
  <c r="AH844" i="2"/>
  <c r="AC844" i="2" s="1"/>
  <c r="AI1030" i="2"/>
  <c r="AO1999" i="2"/>
  <c r="AJ2004" i="2"/>
  <c r="AI2662" i="2"/>
  <c r="AI2835" i="2"/>
  <c r="AJ1669" i="2"/>
  <c r="AK498" i="2"/>
  <c r="AL498" i="2" s="1"/>
  <c r="AO2455" i="2"/>
  <c r="AH2552" i="2"/>
  <c r="AC2552" i="2" s="1"/>
  <c r="AH1524" i="2"/>
  <c r="AC1524" i="2" s="1"/>
  <c r="AH193" i="2"/>
  <c r="AC193" i="2" s="1"/>
  <c r="AI200" i="2"/>
  <c r="AJ564" i="2"/>
  <c r="AJ2249" i="2"/>
  <c r="AI55" i="2"/>
  <c r="AK67" i="2"/>
  <c r="AL67" i="2" s="1"/>
  <c r="AH166" i="2"/>
  <c r="AC166" i="2" s="1"/>
  <c r="AH199" i="2"/>
  <c r="AC199" i="2" s="1"/>
  <c r="AI199" i="2"/>
  <c r="AO1189" i="2"/>
  <c r="AH1775" i="2"/>
  <c r="AC1775" i="2" s="1"/>
  <c r="AO2006" i="2"/>
  <c r="AO2334" i="2"/>
  <c r="AK1189" i="2"/>
  <c r="AL1189" i="2" s="1"/>
  <c r="AO1557" i="2"/>
  <c r="AO46" i="2"/>
  <c r="AO288" i="2"/>
  <c r="AJ365" i="2"/>
  <c r="AO405" i="2"/>
  <c r="AI763" i="2"/>
  <c r="AJ819" i="2"/>
  <c r="AO1342" i="2"/>
  <c r="AO1919" i="2"/>
  <c r="AO2420" i="2"/>
  <c r="AI2085" i="2"/>
  <c r="AJ2407" i="2"/>
  <c r="AK2499" i="2"/>
  <c r="AL2499" i="2" s="1"/>
  <c r="AH706" i="2"/>
  <c r="AC706" i="2" s="1"/>
  <c r="AI790" i="2"/>
  <c r="AO2492" i="2"/>
  <c r="AK1891" i="2"/>
  <c r="AL1891" i="2" s="1"/>
  <c r="AJ548" i="2"/>
  <c r="AJ1019" i="2"/>
  <c r="AJ934" i="2"/>
  <c r="AJ1697" i="2"/>
  <c r="AO1625" i="2"/>
  <c r="AJ1923" i="2"/>
  <c r="AH1621" i="2"/>
  <c r="AC1621" i="2" s="1"/>
  <c r="AO2242" i="2"/>
  <c r="AI706" i="2"/>
  <c r="AK1625" i="2"/>
  <c r="AL1625" i="2" s="1"/>
  <c r="AH1923" i="2"/>
  <c r="AC1923" i="2" s="1"/>
  <c r="AH2536" i="2"/>
  <c r="AC2536" i="2" s="1"/>
  <c r="AJ2209" i="2"/>
  <c r="AH162" i="2"/>
  <c r="AC162" i="2" s="1"/>
  <c r="AK2242" i="2"/>
  <c r="AL2242" i="2" s="1"/>
  <c r="AK2821" i="2"/>
  <c r="AL2821" i="2" s="1"/>
  <c r="AK2530" i="2"/>
  <c r="AL2530" i="2" s="1"/>
  <c r="AH370" i="2"/>
  <c r="AC370" i="2" s="1"/>
  <c r="AI934" i="2"/>
  <c r="AO228" i="2"/>
  <c r="AK371" i="2"/>
  <c r="AL371" i="2" s="1"/>
  <c r="AJ1556" i="2"/>
  <c r="AH1924" i="2"/>
  <c r="AC1924" i="2" s="1"/>
  <c r="AO2685" i="2"/>
  <c r="AO1324" i="2"/>
  <c r="AJ1969" i="2"/>
  <c r="AI250" i="2"/>
  <c r="AO2828" i="2"/>
  <c r="AI1507" i="2"/>
  <c r="AI548" i="2"/>
  <c r="AO594" i="2"/>
  <c r="AH414" i="2"/>
  <c r="AC414" i="2" s="1"/>
  <c r="AJ434" i="2"/>
  <c r="AK626" i="2"/>
  <c r="AL626" i="2" s="1"/>
  <c r="AO1571" i="2"/>
  <c r="AJ1973" i="2"/>
  <c r="AO2474" i="2"/>
  <c r="AO2530" i="2"/>
  <c r="AH1547" i="2"/>
  <c r="AC1547" i="2" s="1"/>
  <c r="AI624" i="2"/>
  <c r="AK2087" i="2"/>
  <c r="AL2087" i="2" s="1"/>
  <c r="AO319" i="2"/>
  <c r="AJ362" i="2"/>
  <c r="AI434" i="2"/>
  <c r="AO548" i="2"/>
  <c r="AO861" i="2"/>
  <c r="AI1744" i="2"/>
  <c r="AK1953" i="2"/>
  <c r="AL1953" i="2" s="1"/>
  <c r="AO2404" i="2"/>
  <c r="AM3119" i="2"/>
  <c r="AM3076" i="2"/>
  <c r="AO1408" i="2"/>
  <c r="AJ1977" i="2"/>
  <c r="AI2374" i="2"/>
  <c r="AH2432" i="2"/>
  <c r="AC2432" i="2" s="1"/>
  <c r="AJ1691" i="2"/>
  <c r="AI847" i="2"/>
  <c r="AI1318" i="2"/>
  <c r="AJ1456" i="2"/>
  <c r="AI1743" i="2"/>
  <c r="AI1844" i="2"/>
  <c r="AK130" i="2"/>
  <c r="AL130" i="2" s="1"/>
  <c r="AO414" i="2"/>
  <c r="AI1093" i="2"/>
  <c r="AO1280" i="2"/>
  <c r="AJ1318" i="2"/>
  <c r="AO1861" i="2"/>
  <c r="AH1844" i="2"/>
  <c r="AC1844" i="2" s="1"/>
  <c r="AI1977" i="2"/>
  <c r="AK1123" i="2"/>
  <c r="AL1123" i="2" s="1"/>
  <c r="AK257" i="2"/>
  <c r="AL257" i="2" s="1"/>
  <c r="AK577" i="2"/>
  <c r="AL577" i="2" s="1"/>
  <c r="AK1549" i="2"/>
  <c r="AL1549" i="2" s="1"/>
  <c r="AK617" i="2"/>
  <c r="AL617" i="2" s="1"/>
  <c r="AO2619" i="2"/>
  <c r="AH500" i="2"/>
  <c r="AC500" i="2" s="1"/>
  <c r="AK548" i="2"/>
  <c r="AL548" i="2" s="1"/>
  <c r="AO130" i="2"/>
  <c r="AI414" i="2"/>
  <c r="AI572" i="2"/>
  <c r="AK861" i="2"/>
  <c r="AL861" i="2" s="1"/>
  <c r="AH933" i="2"/>
  <c r="AC933" i="2" s="1"/>
  <c r="AJ580" i="2"/>
  <c r="AJ577" i="2"/>
  <c r="AI387" i="2"/>
  <c r="AK414" i="2"/>
  <c r="AL414" i="2" s="1"/>
  <c r="AH513" i="2"/>
  <c r="AC513" i="2" s="1"/>
  <c r="AJ2225" i="2"/>
  <c r="AO2810" i="2"/>
  <c r="AO1123" i="2"/>
  <c r="AK356" i="2"/>
  <c r="AL356" i="2" s="1"/>
  <c r="AM3078" i="2"/>
  <c r="AO105" i="2"/>
  <c r="AI105" i="2"/>
  <c r="AJ1577" i="2"/>
  <c r="AH1577" i="2"/>
  <c r="AC1577" i="2" s="1"/>
  <c r="AK1710" i="2"/>
  <c r="AL1710" i="2" s="1"/>
  <c r="AI531" i="2"/>
  <c r="AI931" i="2"/>
  <c r="AH1835" i="2"/>
  <c r="AC1835" i="2" s="1"/>
  <c r="AJ1835" i="2"/>
  <c r="AH1207" i="2"/>
  <c r="AC1207" i="2" s="1"/>
  <c r="AO1207" i="2"/>
  <c r="AJ1207" i="2"/>
  <c r="AI1213" i="2"/>
  <c r="AO2181" i="2"/>
  <c r="AH1164" i="2"/>
  <c r="AC1164" i="2" s="1"/>
  <c r="AI164" i="2"/>
  <c r="AO164" i="2"/>
  <c r="AJ461" i="2"/>
  <c r="AI461" i="2"/>
  <c r="AJ973" i="2"/>
  <c r="AI973" i="2"/>
  <c r="AH928" i="2"/>
  <c r="AC928" i="2" s="1"/>
  <c r="AJ437" i="2"/>
  <c r="AI437" i="2"/>
  <c r="AI1191" i="2"/>
  <c r="AH1191" i="2"/>
  <c r="AC1191" i="2" s="1"/>
  <c r="AJ1191" i="2"/>
  <c r="AH1700" i="2"/>
  <c r="AC1700" i="2" s="1"/>
  <c r="AO1700" i="2"/>
  <c r="AO223" i="2"/>
  <c r="AI223" i="2"/>
  <c r="AH223" i="2"/>
  <c r="AC223" i="2" s="1"/>
  <c r="AJ223" i="2"/>
  <c r="AI1109" i="2"/>
  <c r="AH1109" i="2"/>
  <c r="AC1109" i="2" s="1"/>
  <c r="AO1109" i="2"/>
  <c r="AJ1109" i="2"/>
  <c r="AH1126" i="2"/>
  <c r="AC1126" i="2" s="1"/>
  <c r="AJ1126" i="2"/>
  <c r="AJ1591" i="2"/>
  <c r="AH1591" i="2"/>
  <c r="AC1591" i="2" s="1"/>
  <c r="AI1591" i="2"/>
  <c r="AI1048" i="2"/>
  <c r="AJ1048" i="2"/>
  <c r="AO921" i="2"/>
  <c r="AI921" i="2"/>
  <c r="AJ1163" i="2"/>
  <c r="AI1163" i="2"/>
  <c r="AJ1645" i="2"/>
  <c r="AO1645" i="2"/>
  <c r="AI2170" i="2"/>
  <c r="AJ2170" i="2"/>
  <c r="AI412" i="2"/>
  <c r="AI444" i="2"/>
  <c r="AK714" i="2"/>
  <c r="AL714" i="2" s="1"/>
  <c r="AI1164" i="2"/>
  <c r="AO354" i="2"/>
  <c r="AK453" i="2"/>
  <c r="AL453" i="2" s="1"/>
  <c r="AH973" i="2"/>
  <c r="AC973" i="2" s="1"/>
  <c r="AO123" i="2"/>
  <c r="AO234" i="2"/>
  <c r="AJ417" i="2"/>
  <c r="AO2286" i="2"/>
  <c r="AK139" i="2"/>
  <c r="AL139" i="2" s="1"/>
  <c r="AK469" i="2"/>
  <c r="AL469" i="2" s="1"/>
  <c r="AK976" i="2"/>
  <c r="AL976" i="2" s="1"/>
  <c r="AH1861" i="2"/>
  <c r="AC1861" i="2" s="1"/>
  <c r="AI1861" i="2"/>
  <c r="AJ1861" i="2"/>
  <c r="AO1229" i="2"/>
  <c r="AJ2464" i="2"/>
  <c r="AH1468" i="2"/>
  <c r="AC1468" i="2" s="1"/>
  <c r="AK1375" i="2"/>
  <c r="AL1375" i="2" s="1"/>
  <c r="AK1435" i="2"/>
  <c r="AL1435" i="2" s="1"/>
  <c r="AJ709" i="2"/>
  <c r="AO709" i="2"/>
  <c r="AI1469" i="2"/>
  <c r="AJ1469" i="2"/>
  <c r="AH1469" i="2"/>
  <c r="AC1469" i="2" s="1"/>
  <c r="AH1583" i="2"/>
  <c r="AC1583" i="2" s="1"/>
  <c r="AI1583" i="2"/>
  <c r="AJ1583" i="2"/>
  <c r="AK1583" i="2"/>
  <c r="AL1583" i="2" s="1"/>
  <c r="AI617" i="2"/>
  <c r="AI1765" i="2"/>
  <c r="AH395" i="2"/>
  <c r="AC395" i="2" s="1"/>
  <c r="AO395" i="2"/>
  <c r="AI606" i="2"/>
  <c r="AO606" i="2"/>
  <c r="AJ606" i="2"/>
  <c r="AI191" i="2"/>
  <c r="AH191" i="2"/>
  <c r="AC191" i="2" s="1"/>
  <c r="AJ117" i="2"/>
  <c r="AI117" i="2"/>
  <c r="AH725" i="2"/>
  <c r="AC725" i="2" s="1"/>
  <c r="AI725" i="2"/>
  <c r="AJ725" i="2"/>
  <c r="AJ742" i="2"/>
  <c r="AI742" i="2"/>
  <c r="AO742" i="2"/>
  <c r="AI839" i="2"/>
  <c r="AJ839" i="2"/>
  <c r="AO1575" i="2"/>
  <c r="AJ1575" i="2"/>
  <c r="AJ730" i="2"/>
  <c r="AO730" i="2"/>
  <c r="AO1438" i="2"/>
  <c r="AI1438" i="2"/>
  <c r="AI1497" i="2"/>
  <c r="AH1497" i="2"/>
  <c r="AC1497" i="2" s="1"/>
  <c r="AI526" i="2"/>
  <c r="AH1422" i="2"/>
  <c r="AC1422" i="2" s="1"/>
  <c r="AH477" i="2"/>
  <c r="AC477" i="2" s="1"/>
  <c r="AI477" i="2"/>
  <c r="AJ477" i="2"/>
  <c r="AH638" i="2"/>
  <c r="AC638" i="2" s="1"/>
  <c r="AJ638" i="2"/>
  <c r="AI638" i="2"/>
  <c r="AI377" i="2"/>
  <c r="AJ377" i="2"/>
  <c r="AI746" i="2"/>
  <c r="AO746" i="2"/>
  <c r="AH1600" i="2"/>
  <c r="AC1600" i="2" s="1"/>
  <c r="AI1600" i="2"/>
  <c r="AJ1600" i="2"/>
  <c r="AO531" i="2"/>
  <c r="AJ924" i="2"/>
  <c r="AO1213" i="2"/>
  <c r="AO139" i="2"/>
  <c r="AO453" i="2"/>
  <c r="AO786" i="2"/>
  <c r="AI1006" i="2"/>
  <c r="AO2119" i="2"/>
  <c r="AO2613" i="2"/>
  <c r="AI631" i="2"/>
  <c r="AH631" i="2"/>
  <c r="AC631" i="2" s="1"/>
  <c r="AH330" i="2"/>
  <c r="AC330" i="2" s="1"/>
  <c r="AI330" i="2"/>
  <c r="AI664" i="2"/>
  <c r="AO1218" i="2"/>
  <c r="AO101" i="2"/>
  <c r="AK222" i="2"/>
  <c r="AL222" i="2" s="1"/>
  <c r="AJ206" i="2"/>
  <c r="AH487" i="2"/>
  <c r="AC487" i="2" s="1"/>
  <c r="AH448" i="2"/>
  <c r="AC448" i="2" s="1"/>
  <c r="AJ696" i="2"/>
  <c r="AJ947" i="2"/>
  <c r="AJ1164" i="2"/>
  <c r="AJ1700" i="2"/>
  <c r="AO2124" i="2"/>
  <c r="AO40" i="2"/>
  <c r="AK206" i="2"/>
  <c r="AL206" i="2" s="1"/>
  <c r="AO222" i="2"/>
  <c r="AO218" i="2"/>
  <c r="AI221" i="2"/>
  <c r="AH355" i="2"/>
  <c r="AC355" i="2" s="1"/>
  <c r="AO412" i="2"/>
  <c r="AO452" i="2"/>
  <c r="AH519" i="2"/>
  <c r="AC519" i="2" s="1"/>
  <c r="AO519" i="2"/>
  <c r="AI667" i="2"/>
  <c r="AJ1180" i="2"/>
  <c r="AJ1347" i="2"/>
  <c r="AI1241" i="2"/>
  <c r="AH1438" i="2"/>
  <c r="AC1438" i="2" s="1"/>
  <c r="AJ1821" i="2"/>
  <c r="AK2309" i="2"/>
  <c r="AL2309" i="2" s="1"/>
  <c r="AI2674" i="2"/>
  <c r="AO905" i="2"/>
  <c r="AJ116" i="2"/>
  <c r="AH116" i="2"/>
  <c r="AC116" i="2" s="1"/>
  <c r="AH190" i="2"/>
  <c r="AC190" i="2" s="1"/>
  <c r="AJ190" i="2"/>
  <c r="AO89" i="2"/>
  <c r="AH89" i="2"/>
  <c r="AC89" i="2" s="1"/>
  <c r="AO889" i="2"/>
  <c r="AJ889" i="2"/>
  <c r="AH1882" i="2"/>
  <c r="AC1882" i="2" s="1"/>
  <c r="AJ1882" i="2"/>
  <c r="AI1131" i="2"/>
  <c r="AH1131" i="2"/>
  <c r="AC1131" i="2" s="1"/>
  <c r="AJ993" i="2"/>
  <c r="AH993" i="2"/>
  <c r="AC993" i="2" s="1"/>
  <c r="AI622" i="2"/>
  <c r="AJ622" i="2"/>
  <c r="AJ132" i="2"/>
  <c r="AO132" i="2"/>
  <c r="AH2598" i="2"/>
  <c r="AC2598" i="2" s="1"/>
  <c r="AI2598" i="2"/>
  <c r="AI436" i="2"/>
  <c r="AJ684" i="2"/>
  <c r="AI928" i="2"/>
  <c r="AI1000" i="2"/>
  <c r="AH1694" i="2"/>
  <c r="AC1694" i="2" s="1"/>
  <c r="AH989" i="2"/>
  <c r="AC989" i="2" s="1"/>
  <c r="AO989" i="2"/>
  <c r="AH639" i="2"/>
  <c r="AC639" i="2" s="1"/>
  <c r="AI639" i="2"/>
  <c r="AJ639" i="2"/>
  <c r="AH976" i="2"/>
  <c r="AC976" i="2" s="1"/>
  <c r="AJ976" i="2"/>
  <c r="AI976" i="2"/>
  <c r="AI453" i="2"/>
  <c r="AH453" i="2"/>
  <c r="AC453" i="2" s="1"/>
  <c r="AJ453" i="2"/>
  <c r="AH758" i="2"/>
  <c r="AC758" i="2" s="1"/>
  <c r="AI758" i="2"/>
  <c r="AK1510" i="2"/>
  <c r="AL1510" i="2" s="1"/>
  <c r="AI1510" i="2"/>
  <c r="AJ490" i="2"/>
  <c r="AI490" i="2"/>
  <c r="AH490" i="2"/>
  <c r="AC490" i="2" s="1"/>
  <c r="AO2221" i="2"/>
  <c r="AI2221" i="2"/>
  <c r="AJ1151" i="2"/>
  <c r="AI1151" i="2"/>
  <c r="AH1094" i="2"/>
  <c r="AC1094" i="2" s="1"/>
  <c r="AO2140" i="2"/>
  <c r="AO2535" i="2"/>
  <c r="AJ428" i="2"/>
  <c r="AK591" i="2"/>
  <c r="AL591" i="2" s="1"/>
  <c r="AO714" i="2"/>
  <c r="AJ859" i="2"/>
  <c r="AH1000" i="2"/>
  <c r="AC1000" i="2" s="1"/>
  <c r="AH1009" i="2"/>
  <c r="AC1009" i="2" s="1"/>
  <c r="AI924" i="2"/>
  <c r="AH1645" i="2"/>
  <c r="AC1645" i="2" s="1"/>
  <c r="AO8" i="2"/>
  <c r="AK172" i="2"/>
  <c r="AL172" i="2" s="1"/>
  <c r="AH531" i="2"/>
  <c r="AC531" i="2" s="1"/>
  <c r="AJ1438" i="2"/>
  <c r="AK1821" i="2"/>
  <c r="AL1821" i="2" s="1"/>
  <c r="AO1820" i="2"/>
  <c r="AJ590" i="2"/>
  <c r="AI590" i="2"/>
  <c r="AO1416" i="2"/>
  <c r="AO1583" i="2"/>
  <c r="AJ900" i="2"/>
  <c r="AI900" i="2"/>
  <c r="AH737" i="2"/>
  <c r="AC737" i="2" s="1"/>
  <c r="AH78" i="2"/>
  <c r="AC78" i="2" s="1"/>
  <c r="AI78" i="2"/>
  <c r="AJ78" i="2"/>
  <c r="AI181" i="2"/>
  <c r="AI205" i="2"/>
  <c r="AH222" i="2"/>
  <c r="AC222" i="2" s="1"/>
  <c r="AI855" i="2"/>
  <c r="AI1009" i="2"/>
  <c r="AJ1267" i="2"/>
  <c r="AJ1422" i="2"/>
  <c r="AJ1078" i="2"/>
  <c r="AH198" i="2"/>
  <c r="AC198" i="2" s="1"/>
  <c r="AH1096" i="2"/>
  <c r="AC1096" i="2" s="1"/>
  <c r="AJ1096" i="2"/>
  <c r="AH2526" i="2"/>
  <c r="AC2526" i="2" s="1"/>
  <c r="AJ2526" i="2"/>
  <c r="AH150" i="2"/>
  <c r="AC150" i="2" s="1"/>
  <c r="AJ205" i="2"/>
  <c r="AJ354" i="2"/>
  <c r="AK445" i="2"/>
  <c r="AL445" i="2" s="1"/>
  <c r="AK696" i="2"/>
  <c r="AL696" i="2" s="1"/>
  <c r="AK905" i="2"/>
  <c r="AL905" i="2" s="1"/>
  <c r="AI940" i="2"/>
  <c r="AJ1281" i="2"/>
  <c r="AH1400" i="2"/>
  <c r="AC1400" i="2" s="1"/>
  <c r="AI1349" i="2"/>
  <c r="AK1762" i="2"/>
  <c r="AL1762" i="2" s="1"/>
  <c r="AI2464" i="2"/>
  <c r="AO2764" i="2"/>
  <c r="AK377" i="2"/>
  <c r="AL377" i="2" s="1"/>
  <c r="AO2314" i="2"/>
  <c r="AI2741" i="2"/>
  <c r="AJ2741" i="2"/>
  <c r="AJ218" i="2"/>
  <c r="AI563" i="2"/>
  <c r="AO206" i="2"/>
  <c r="AJ23" i="2"/>
  <c r="AI23" i="2"/>
  <c r="AI421" i="2"/>
  <c r="AH421" i="2"/>
  <c r="AC421" i="2" s="1"/>
  <c r="AH601" i="2"/>
  <c r="AC601" i="2" s="1"/>
  <c r="AJ601" i="2"/>
  <c r="AI1561" i="2"/>
  <c r="AH1561" i="2"/>
  <c r="AC1561" i="2" s="1"/>
  <c r="AH2777" i="2"/>
  <c r="AC2777" i="2" s="1"/>
  <c r="AO2777" i="2"/>
  <c r="AH970" i="2"/>
  <c r="AC970" i="2" s="1"/>
  <c r="AI970" i="2"/>
  <c r="AJ970" i="2"/>
  <c r="AH2187" i="2"/>
  <c r="AC2187" i="2" s="1"/>
  <c r="AJ2187" i="2"/>
  <c r="AI1436" i="2"/>
  <c r="AO1436" i="2"/>
  <c r="AH2476" i="2"/>
  <c r="AC2476" i="2" s="1"/>
  <c r="AI2476" i="2"/>
  <c r="AO1474" i="2"/>
  <c r="AI1474" i="2"/>
  <c r="AI2658" i="2"/>
  <c r="AO2658" i="2"/>
  <c r="AO2195" i="2"/>
  <c r="AJ2195" i="2"/>
  <c r="AH772" i="2"/>
  <c r="AC772" i="2" s="1"/>
  <c r="AI772" i="2"/>
  <c r="AJ986" i="2"/>
  <c r="AO986" i="2"/>
  <c r="AK1147" i="2"/>
  <c r="AL1147" i="2" s="1"/>
  <c r="AJ1147" i="2"/>
  <c r="AI1147" i="2"/>
  <c r="AO1313" i="2"/>
  <c r="AK1313" i="2"/>
  <c r="AL1313" i="2" s="1"/>
  <c r="AH386" i="2"/>
  <c r="AC386" i="2" s="1"/>
  <c r="AO386" i="2"/>
  <c r="AO947" i="2"/>
  <c r="AH947" i="2"/>
  <c r="AC947" i="2" s="1"/>
  <c r="AH2180" i="2"/>
  <c r="AC2180" i="2" s="1"/>
  <c r="AI2180" i="2"/>
  <c r="AO2180" i="2"/>
  <c r="AH139" i="2"/>
  <c r="AC139" i="2" s="1"/>
  <c r="AO437" i="2"/>
  <c r="AK512" i="2"/>
  <c r="AL512" i="2" s="1"/>
  <c r="AH1151" i="2"/>
  <c r="AC1151" i="2" s="1"/>
  <c r="AI2124" i="2"/>
  <c r="AO2173" i="2"/>
  <c r="AO1258" i="2"/>
  <c r="AJ135" i="2"/>
  <c r="AH135" i="2"/>
  <c r="AC135" i="2" s="1"/>
  <c r="AI871" i="2"/>
  <c r="AH871" i="2"/>
  <c r="AC871" i="2" s="1"/>
  <c r="AI121" i="2"/>
  <c r="AH512" i="2"/>
  <c r="AC512" i="2" s="1"/>
  <c r="AI986" i="2"/>
  <c r="AJ1006" i="2"/>
  <c r="AH1436" i="2"/>
  <c r="AC1436" i="2" s="1"/>
  <c r="AI1615" i="2"/>
  <c r="AO1809" i="2"/>
  <c r="AH482" i="2"/>
  <c r="AC482" i="2" s="1"/>
  <c r="AJ482" i="2"/>
  <c r="AO976" i="2"/>
  <c r="AK1009" i="2"/>
  <c r="AL1009" i="2" s="1"/>
  <c r="AJ1209" i="2"/>
  <c r="AO1794" i="2"/>
  <c r="AK2154" i="2"/>
  <c r="AL2154" i="2" s="1"/>
  <c r="AH1749" i="2"/>
  <c r="AC1749" i="2" s="1"/>
  <c r="AI1749" i="2"/>
  <c r="AJ661" i="2"/>
  <c r="AH661" i="2"/>
  <c r="AC661" i="2" s="1"/>
  <c r="AJ150" i="2"/>
  <c r="AO436" i="2"/>
  <c r="AJ1349" i="2"/>
  <c r="AO1530" i="2"/>
  <c r="AH2354" i="2"/>
  <c r="AC2354" i="2" s="1"/>
  <c r="AI2532" i="2"/>
  <c r="AH2532" i="2"/>
  <c r="AC2532" i="2" s="1"/>
  <c r="AO31" i="2"/>
  <c r="AI31" i="2"/>
  <c r="AH2055" i="2"/>
  <c r="AC2055" i="2" s="1"/>
  <c r="AO2055" i="2"/>
  <c r="AJ2323" i="2"/>
  <c r="AH2323" i="2"/>
  <c r="AC2323" i="2" s="1"/>
  <c r="AI1428" i="2"/>
  <c r="AJ1428" i="2"/>
  <c r="AO1428" i="2"/>
  <c r="AI2803" i="2"/>
  <c r="AO2803" i="2"/>
  <c r="AK101" i="2"/>
  <c r="AL101" i="2" s="1"/>
  <c r="AJ155" i="2"/>
  <c r="AH437" i="2"/>
  <c r="AC437" i="2" s="1"/>
  <c r="AI2323" i="2"/>
  <c r="AK84" i="2"/>
  <c r="AL84" i="2" s="1"/>
  <c r="AK218" i="2"/>
  <c r="AL218" i="2" s="1"/>
  <c r="AI218" i="2"/>
  <c r="AI395" i="2"/>
  <c r="AI474" i="2"/>
  <c r="AJ673" i="2"/>
  <c r="AK689" i="2"/>
  <c r="AL689" i="2" s="1"/>
  <c r="AO772" i="2"/>
  <c r="AO920" i="2"/>
  <c r="AH1349" i="2"/>
  <c r="AC1349" i="2" s="1"/>
  <c r="AI1435" i="2"/>
  <c r="AJ1451" i="2"/>
  <c r="AH2028" i="2"/>
  <c r="AC2028" i="2" s="1"/>
  <c r="AJ2298" i="2"/>
  <c r="AO2706" i="2"/>
  <c r="AO710" i="2"/>
  <c r="AK1615" i="2"/>
  <c r="AL1615" i="2" s="1"/>
  <c r="AJ58" i="2"/>
  <c r="AO84" i="2"/>
  <c r="AH105" i="2"/>
  <c r="AC105" i="2" s="1"/>
  <c r="AI208" i="2"/>
  <c r="AI730" i="2"/>
  <c r="AI786" i="2"/>
  <c r="AK921" i="2"/>
  <c r="AL921" i="2" s="1"/>
  <c r="AJ1071" i="2"/>
  <c r="AH1048" i="2"/>
  <c r="AC1048" i="2" s="1"/>
  <c r="AO1561" i="2"/>
  <c r="AI1645" i="2"/>
  <c r="AJ1883" i="2"/>
  <c r="AO1549" i="2"/>
  <c r="AK1368" i="2"/>
  <c r="AL1368" i="2" s="1"/>
  <c r="AO1768" i="2"/>
  <c r="AO379" i="2"/>
  <c r="AI379" i="2"/>
  <c r="AI574" i="2"/>
  <c r="AH574" i="2"/>
  <c r="AC574" i="2" s="1"/>
  <c r="AJ574" i="2"/>
  <c r="AH1543" i="2"/>
  <c r="AC1543" i="2" s="1"/>
  <c r="AJ1543" i="2"/>
  <c r="AO345" i="2"/>
  <c r="AH345" i="2"/>
  <c r="AC345" i="2" s="1"/>
  <c r="AI345" i="2"/>
  <c r="AO1055" i="2"/>
  <c r="AH1055" i="2"/>
  <c r="AC1055" i="2" s="1"/>
  <c r="AJ1055" i="2"/>
  <c r="AI1055" i="2"/>
  <c r="AO526" i="2"/>
  <c r="AH526" i="2"/>
  <c r="AC526" i="2" s="1"/>
  <c r="AH65" i="2"/>
  <c r="AC65" i="2" s="1"/>
  <c r="AI1122" i="2"/>
  <c r="AO172" i="2"/>
  <c r="AI172" i="2"/>
  <c r="AI1584" i="2"/>
  <c r="AJ1584" i="2"/>
  <c r="AO1778" i="2"/>
  <c r="AJ1778" i="2"/>
  <c r="AO428" i="2"/>
  <c r="AI2344" i="2"/>
  <c r="AJ411" i="2"/>
  <c r="AI411" i="2"/>
  <c r="AJ991" i="2"/>
  <c r="AH991" i="2"/>
  <c r="AC991" i="2" s="1"/>
  <c r="AH741" i="2"/>
  <c r="AC741" i="2" s="1"/>
  <c r="AJ741" i="2"/>
  <c r="AI741" i="2"/>
  <c r="AH24" i="2"/>
  <c r="AC24" i="2" s="1"/>
  <c r="AI24" i="2"/>
  <c r="AJ24" i="2"/>
  <c r="AI1416" i="2"/>
  <c r="AH1416" i="2"/>
  <c r="AC1416" i="2" s="1"/>
  <c r="AJ1416" i="2"/>
  <c r="AO1257" i="2"/>
  <c r="AJ1257" i="2"/>
  <c r="AI1257" i="2"/>
  <c r="AK428" i="2"/>
  <c r="AL428" i="2" s="1"/>
  <c r="AK855" i="2"/>
  <c r="AL855" i="2" s="1"/>
  <c r="AJ2354" i="2"/>
  <c r="AH121" i="2"/>
  <c r="AC121" i="2" s="1"/>
  <c r="AO417" i="2"/>
  <c r="AI993" i="2"/>
  <c r="AI155" i="2"/>
  <c r="AO150" i="2"/>
  <c r="AK234" i="2"/>
  <c r="AL234" i="2" s="1"/>
  <c r="AJ766" i="2"/>
  <c r="AO1151" i="2"/>
  <c r="AK807" i="2"/>
  <c r="AL807" i="2" s="1"/>
  <c r="AI1267" i="2"/>
  <c r="AH241" i="2"/>
  <c r="AC241" i="2" s="1"/>
  <c r="AJ241" i="2"/>
  <c r="AI241" i="2"/>
  <c r="AH932" i="2"/>
  <c r="AC932" i="2" s="1"/>
  <c r="AJ932" i="2"/>
  <c r="AH2464" i="2"/>
  <c r="AC2464" i="2" s="1"/>
  <c r="AI58" i="2"/>
  <c r="AI89" i="2"/>
  <c r="AK212" i="2"/>
  <c r="AL212" i="2" s="1"/>
  <c r="AO296" i="2"/>
  <c r="AJ370" i="2"/>
  <c r="AI591" i="2"/>
  <c r="AH717" i="2"/>
  <c r="AC717" i="2" s="1"/>
  <c r="AK786" i="2"/>
  <c r="AL786" i="2" s="1"/>
  <c r="AH786" i="2"/>
  <c r="AC786" i="2" s="1"/>
  <c r="AJ990" i="2"/>
  <c r="AJ908" i="2"/>
  <c r="AO1009" i="2"/>
  <c r="AO1378" i="2"/>
  <c r="AO1569" i="2"/>
  <c r="AH1883" i="2"/>
  <c r="AC1883" i="2" s="1"/>
  <c r="AO1929" i="2"/>
  <c r="AJ1898" i="2"/>
  <c r="AK2476" i="2"/>
  <c r="AL2476" i="2" s="1"/>
  <c r="AK2582" i="2"/>
  <c r="AL2582" i="2" s="1"/>
  <c r="AH591" i="2"/>
  <c r="AC591" i="2" s="1"/>
  <c r="AM3090" i="2"/>
  <c r="AO2533" i="2"/>
  <c r="AK164" i="2"/>
  <c r="AL164" i="2" s="1"/>
  <c r="AO717" i="2"/>
  <c r="AO2087" i="2"/>
  <c r="AK2533" i="2"/>
  <c r="AL2533" i="2" s="1"/>
  <c r="AK673" i="2"/>
  <c r="AL673" i="2" s="1"/>
  <c r="AJ644" i="2"/>
  <c r="AK730" i="2"/>
  <c r="AL730" i="2" s="1"/>
  <c r="AO843" i="2"/>
  <c r="AO1501" i="2"/>
  <c r="AO1553" i="2"/>
  <c r="AO2396" i="2"/>
  <c r="AO2524" i="2"/>
  <c r="AK1061" i="2"/>
  <c r="AL1061" i="2" s="1"/>
  <c r="AO2325" i="2"/>
  <c r="AO2373" i="2"/>
  <c r="AK2767" i="2"/>
  <c r="AL2767" i="2" s="1"/>
  <c r="AC1189" i="2"/>
  <c r="AM3129" i="2"/>
  <c r="AM3086" i="2"/>
  <c r="AM3064" i="2"/>
  <c r="AK717" i="2"/>
  <c r="AL717" i="2" s="1"/>
  <c r="AK986" i="2"/>
  <c r="AL986" i="2" s="1"/>
  <c r="AK1778" i="2"/>
  <c r="AL1778" i="2" s="1"/>
  <c r="AK1467" i="2"/>
  <c r="AL1467" i="2" s="1"/>
  <c r="AK318" i="2"/>
  <c r="AL318" i="2" s="1"/>
  <c r="AO633" i="2"/>
  <c r="AK1122" i="2"/>
  <c r="AL1122" i="2" s="1"/>
  <c r="AK1501" i="2"/>
  <c r="AL1501" i="2" s="1"/>
  <c r="AO1421" i="2"/>
  <c r="AI1556" i="2"/>
  <c r="AO1485" i="2"/>
  <c r="AJ1539" i="2"/>
  <c r="AO1609" i="2"/>
  <c r="AO1914" i="2"/>
  <c r="AK474" i="2"/>
  <c r="AL474" i="2" s="1"/>
  <c r="AK992" i="2"/>
  <c r="AL992" i="2" s="1"/>
  <c r="AO1467" i="2"/>
  <c r="AI1973" i="2"/>
  <c r="AO1422" i="2"/>
  <c r="AO24" i="2"/>
  <c r="AK181" i="2"/>
  <c r="AL181" i="2" s="1"/>
  <c r="AI644" i="2"/>
  <c r="AH644" i="2"/>
  <c r="AC644" i="2" s="1"/>
  <c r="AO741" i="2"/>
  <c r="AK746" i="2"/>
  <c r="AL746" i="2" s="1"/>
  <c r="AO834" i="2"/>
  <c r="AK1048" i="2"/>
  <c r="AL1048" i="2" s="1"/>
  <c r="AK1109" i="2"/>
  <c r="AL1109" i="2" s="1"/>
  <c r="AK1421" i="2"/>
  <c r="AL1421" i="2" s="1"/>
  <c r="AO1510" i="2"/>
  <c r="AK1485" i="2"/>
  <c r="AL1485" i="2" s="1"/>
  <c r="AO1825" i="2"/>
  <c r="AO2310" i="2"/>
  <c r="AH2572" i="2"/>
  <c r="AC2572" i="2" s="1"/>
  <c r="AK411" i="2"/>
  <c r="AL411" i="2" s="1"/>
  <c r="AK1923" i="2"/>
  <c r="AL1923" i="2" s="1"/>
  <c r="AK2610" i="2"/>
  <c r="AL2610" i="2" s="1"/>
  <c r="AO461" i="2"/>
  <c r="AK152" i="2"/>
  <c r="AL152" i="2" s="1"/>
  <c r="AJ207" i="2"/>
  <c r="AK202" i="2"/>
  <c r="AL202" i="2" s="1"/>
  <c r="AO477" i="2"/>
  <c r="AO422" i="2"/>
  <c r="AO601" i="2"/>
  <c r="AK1349" i="2"/>
  <c r="AL1349" i="2" s="1"/>
  <c r="AK1452" i="2"/>
  <c r="AL1452" i="2" s="1"/>
  <c r="AK1645" i="2"/>
  <c r="AL1645" i="2" s="1"/>
  <c r="AO1836" i="2"/>
  <c r="AK2211" i="2"/>
  <c r="AL2211" i="2" s="1"/>
  <c r="AO2007" i="2"/>
  <c r="AO195" i="2"/>
  <c r="AO1556" i="2"/>
  <c r="AO1054" i="2"/>
  <c r="AO755" i="2"/>
  <c r="AK1556" i="2"/>
  <c r="AL1556" i="2" s="1"/>
  <c r="AO1365" i="2"/>
  <c r="AM2885" i="2"/>
  <c r="AK1820" i="2"/>
  <c r="AL1820" i="2" s="1"/>
  <c r="AK233" i="2"/>
  <c r="AL233" i="2" s="1"/>
  <c r="AK296" i="2"/>
  <c r="AL296" i="2" s="1"/>
  <c r="AK461" i="2"/>
  <c r="AL461" i="2" s="1"/>
  <c r="AH1101" i="2"/>
  <c r="AC1101" i="2" s="1"/>
  <c r="AO2516" i="2"/>
  <c r="AK2377" i="2"/>
  <c r="AL2377" i="2" s="1"/>
  <c r="AO2208" i="2"/>
  <c r="AO402" i="2"/>
  <c r="AK437" i="2"/>
  <c r="AL437" i="2" s="1"/>
  <c r="AK601" i="2"/>
  <c r="AL601" i="2" s="1"/>
  <c r="AK1836" i="2"/>
  <c r="AL1836" i="2" s="1"/>
  <c r="AK2119" i="2"/>
  <c r="AL2119" i="2" s="1"/>
  <c r="AJ2372" i="2"/>
  <c r="AK8" i="2"/>
  <c r="AL8" i="2" s="1"/>
  <c r="AO664" i="2"/>
  <c r="AK908" i="2"/>
  <c r="AL908" i="2" s="1"/>
  <c r="AO1110" i="2"/>
  <c r="AK209" i="2"/>
  <c r="AL209" i="2" s="1"/>
  <c r="AK1081" i="2"/>
  <c r="AL1081" i="2" s="1"/>
  <c r="AM2903" i="2"/>
  <c r="AM3123" i="2"/>
  <c r="AH1342" i="2"/>
  <c r="AC1342" i="2" s="1"/>
  <c r="AK1342" i="2"/>
  <c r="AL1342" i="2" s="1"/>
  <c r="AJ1985" i="2"/>
  <c r="AH1985" i="2"/>
  <c r="AC1985" i="2" s="1"/>
  <c r="AH1060" i="2"/>
  <c r="AC1060" i="2" s="1"/>
  <c r="AI1060" i="2"/>
  <c r="AJ2837" i="2"/>
  <c r="AI2837" i="2"/>
  <c r="AJ2763" i="2"/>
  <c r="AH2763" i="2"/>
  <c r="AC2763" i="2" s="1"/>
  <c r="AO2763" i="2"/>
  <c r="AO2229" i="2"/>
  <c r="AJ2229" i="2"/>
  <c r="AI1847" i="2"/>
  <c r="AJ1847" i="2"/>
  <c r="AO811" i="2"/>
  <c r="AJ811" i="2"/>
  <c r="AO1777" i="2"/>
  <c r="AJ1777" i="2"/>
  <c r="AH5" i="2"/>
  <c r="AC5" i="2" s="1"/>
  <c r="AI20" i="2"/>
  <c r="AO77" i="2"/>
  <c r="AO108" i="2"/>
  <c r="AJ120" i="2"/>
  <c r="AI139" i="2"/>
  <c r="AO212" i="2"/>
  <c r="AJ234" i="2"/>
  <c r="AO264" i="2"/>
  <c r="AJ682" i="2"/>
  <c r="AO725" i="2"/>
  <c r="AI593" i="2"/>
  <c r="AH730" i="2"/>
  <c r="AC730" i="2" s="1"/>
  <c r="AH676" i="2"/>
  <c r="AC676" i="2" s="1"/>
  <c r="AO722" i="2"/>
  <c r="AK897" i="2"/>
  <c r="AL897" i="2" s="1"/>
  <c r="AK1016" i="2"/>
  <c r="AL1016" i="2" s="1"/>
  <c r="AI913" i="2"/>
  <c r="AO928" i="2"/>
  <c r="AO1016" i="2"/>
  <c r="AI938" i="2"/>
  <c r="AJ982" i="2"/>
  <c r="AO1152" i="2"/>
  <c r="AI1042" i="2"/>
  <c r="AI1132" i="2"/>
  <c r="AH1177" i="2"/>
  <c r="AC1177" i="2" s="1"/>
  <c r="AJ1152" i="2"/>
  <c r="AK1468" i="2"/>
  <c r="AL1468" i="2" s="1"/>
  <c r="AI1546" i="2"/>
  <c r="AJ1473" i="2"/>
  <c r="AO1506" i="2"/>
  <c r="AI1590" i="2"/>
  <c r="AI1577" i="2"/>
  <c r="AI1792" i="2"/>
  <c r="AI1800" i="2"/>
  <c r="AH1811" i="2"/>
  <c r="AC1811" i="2" s="1"/>
  <c r="AO2264" i="2"/>
  <c r="AJ2452" i="2"/>
  <c r="AK2420" i="2"/>
  <c r="AL2420" i="2" s="1"/>
  <c r="AK2590" i="2"/>
  <c r="AL2590" i="2" s="1"/>
  <c r="AJ2121" i="2"/>
  <c r="AI2586" i="2"/>
  <c r="AK2833" i="2"/>
  <c r="AL2833" i="2" s="1"/>
  <c r="AO2804" i="2"/>
  <c r="AJ1551" i="2"/>
  <c r="AO170" i="2"/>
  <c r="AK1251" i="2"/>
  <c r="AL1251" i="2" s="1"/>
  <c r="AJ2448" i="2"/>
  <c r="AK1771" i="2"/>
  <c r="AL1771" i="2" s="1"/>
  <c r="AK286" i="2"/>
  <c r="AL286" i="2" s="1"/>
  <c r="AO1760" i="2"/>
  <c r="AK199" i="2"/>
  <c r="AL199" i="2" s="1"/>
  <c r="AH346" i="2"/>
  <c r="AC346" i="2" s="1"/>
  <c r="AI346" i="2"/>
  <c r="AI305" i="2"/>
  <c r="AO1595" i="2"/>
  <c r="AI1776" i="2"/>
  <c r="AH2167" i="2"/>
  <c r="AC2167" i="2" s="1"/>
  <c r="AO1986" i="2"/>
  <c r="AK2428" i="2"/>
  <c r="AL2428" i="2" s="1"/>
  <c r="AK1604" i="2"/>
  <c r="AL1604" i="2" s="1"/>
  <c r="AJ2117" i="2"/>
  <c r="AO2671" i="2"/>
  <c r="AJ2671" i="2"/>
  <c r="AJ1058" i="2"/>
  <c r="AI1058" i="2"/>
  <c r="AH677" i="2"/>
  <c r="AC677" i="2" s="1"/>
  <c r="AO677" i="2"/>
  <c r="AK33" i="2"/>
  <c r="AL33" i="2" s="1"/>
  <c r="AO69" i="2"/>
  <c r="AK77" i="2"/>
  <c r="AL77" i="2" s="1"/>
  <c r="AJ142" i="2"/>
  <c r="AI216" i="2"/>
  <c r="AI499" i="2"/>
  <c r="AH411" i="2"/>
  <c r="AC411" i="2" s="1"/>
  <c r="AI575" i="2"/>
  <c r="AJ616" i="2"/>
  <c r="AO733" i="2"/>
  <c r="AJ609" i="2"/>
  <c r="AJ733" i="2"/>
  <c r="AJ676" i="2"/>
  <c r="AH726" i="2"/>
  <c r="AC726" i="2" s="1"/>
  <c r="AJ835" i="2"/>
  <c r="AK929" i="2"/>
  <c r="AL929" i="2" s="1"/>
  <c r="AI982" i="2"/>
  <c r="AK1058" i="2"/>
  <c r="AL1058" i="2" s="1"/>
  <c r="AH1219" i="2"/>
  <c r="AC1219" i="2" s="1"/>
  <c r="AK1985" i="2"/>
  <c r="AL1985" i="2" s="1"/>
  <c r="AK2018" i="2"/>
  <c r="AL2018" i="2" s="1"/>
  <c r="AO2484" i="2"/>
  <c r="AO2606" i="2"/>
  <c r="AH2422" i="2"/>
  <c r="AC2422" i="2" s="1"/>
  <c r="AO2345" i="2"/>
  <c r="AO2289" i="2"/>
  <c r="AH2833" i="2"/>
  <c r="AC2833" i="2" s="1"/>
  <c r="AJ1285" i="2"/>
  <c r="AH1595" i="2"/>
  <c r="AC1595" i="2" s="1"/>
  <c r="AK982" i="2"/>
  <c r="AL982" i="2" s="1"/>
  <c r="AK1403" i="2"/>
  <c r="AL1403" i="2" s="1"/>
  <c r="AK1590" i="2"/>
  <c r="AL1590" i="2" s="1"/>
  <c r="AO2084" i="2"/>
  <c r="AO2626" i="2"/>
  <c r="AK221" i="2"/>
  <c r="AL221" i="2" s="1"/>
  <c r="AK1221" i="2"/>
  <c r="AL1221" i="2" s="1"/>
  <c r="AO1169" i="2"/>
  <c r="AK1760" i="2"/>
  <c r="AL1760" i="2" s="1"/>
  <c r="AK2069" i="2"/>
  <c r="AL2069" i="2" s="1"/>
  <c r="AH701" i="2"/>
  <c r="AC701" i="2" s="1"/>
  <c r="AO701" i="2"/>
  <c r="AH974" i="2"/>
  <c r="AC974" i="2" s="1"/>
  <c r="AJ974" i="2"/>
  <c r="AJ1478" i="2"/>
  <c r="AO1478" i="2"/>
  <c r="AJ1788" i="2"/>
  <c r="AH1788" i="2"/>
  <c r="AC1788" i="2" s="1"/>
  <c r="AM2951" i="2"/>
  <c r="AO830" i="2"/>
  <c r="AI830" i="2"/>
  <c r="AO708" i="2"/>
  <c r="AH1026" i="2"/>
  <c r="AC1026" i="2" s="1"/>
  <c r="AK1169" i="2"/>
  <c r="AL1169" i="2" s="1"/>
  <c r="AO2547" i="2"/>
  <c r="AI2547" i="2"/>
  <c r="AI1026" i="2"/>
  <c r="AI2229" i="2"/>
  <c r="AJ2047" i="2"/>
  <c r="AO2780" i="2"/>
  <c r="AI9" i="2"/>
  <c r="AH77" i="2"/>
  <c r="AC77" i="2" s="1"/>
  <c r="AO178" i="2"/>
  <c r="AJ335" i="2"/>
  <c r="AJ451" i="2"/>
  <c r="AO413" i="2"/>
  <c r="AI496" i="2"/>
  <c r="AO615" i="2"/>
  <c r="AJ615" i="2"/>
  <c r="AJ708" i="2"/>
  <c r="AO929" i="2"/>
  <c r="AK779" i="2"/>
  <c r="AL779" i="2" s="1"/>
  <c r="AO933" i="2"/>
  <c r="AO1173" i="2"/>
  <c r="AJ1404" i="2"/>
  <c r="AK1476" i="2"/>
  <c r="AL1476" i="2" s="1"/>
  <c r="AK1488" i="2"/>
  <c r="AL1488" i="2" s="1"/>
  <c r="AI1488" i="2"/>
  <c r="AK1619" i="2"/>
  <c r="AL1619" i="2" s="1"/>
  <c r="AO1985" i="2"/>
  <c r="AI2117" i="2"/>
  <c r="AO2622" i="2"/>
  <c r="AK2257" i="2"/>
  <c r="AL2257" i="2" s="1"/>
  <c r="AO2117" i="2"/>
  <c r="AK2787" i="2"/>
  <c r="AL2787" i="2" s="1"/>
  <c r="AH2241" i="2"/>
  <c r="AC2241" i="2" s="1"/>
  <c r="AH2563" i="2"/>
  <c r="AC2563" i="2" s="1"/>
  <c r="AO925" i="2"/>
  <c r="AO982" i="2"/>
  <c r="AH1483" i="2"/>
  <c r="AC1483" i="2" s="1"/>
  <c r="AO1717" i="2"/>
  <c r="AH2600" i="2"/>
  <c r="AC2600" i="2" s="1"/>
  <c r="AK1430" i="2"/>
  <c r="AL1430" i="2" s="1"/>
  <c r="AK2422" i="2"/>
  <c r="AL2422" i="2" s="1"/>
  <c r="AK839" i="2"/>
  <c r="AL839" i="2" s="1"/>
  <c r="AH617" i="2"/>
  <c r="AC617" i="2" s="1"/>
  <c r="AO617" i="2"/>
  <c r="AH1119" i="2"/>
  <c r="AC1119" i="2" s="1"/>
  <c r="AJ1119" i="2"/>
  <c r="AH2081" i="2"/>
  <c r="AC2081" i="2" s="1"/>
  <c r="AO2081" i="2"/>
  <c r="AO547" i="2"/>
  <c r="AH547" i="2"/>
  <c r="AC547" i="2" s="1"/>
  <c r="AK1557" i="2"/>
  <c r="AL1557" i="2" s="1"/>
  <c r="AK309" i="2"/>
  <c r="AL309" i="2" s="1"/>
  <c r="AO1957" i="2"/>
  <c r="AJ1957" i="2"/>
  <c r="AH1590" i="2"/>
  <c r="AC1590" i="2" s="1"/>
  <c r="AK349" i="2"/>
  <c r="AL349" i="2" s="1"/>
  <c r="AJ1604" i="2"/>
  <c r="AJ1595" i="2"/>
  <c r="AJ662" i="2"/>
  <c r="AO662" i="2"/>
  <c r="AI897" i="2"/>
  <c r="AJ816" i="2"/>
  <c r="AJ1297" i="2"/>
  <c r="AO1555" i="2"/>
  <c r="AJ20" i="2"/>
  <c r="AO120" i="2"/>
  <c r="AK609" i="2"/>
  <c r="AL609" i="2" s="1"/>
  <c r="AI676" i="2"/>
  <c r="AK722" i="2"/>
  <c r="AL722" i="2" s="1"/>
  <c r="AI1666" i="2"/>
  <c r="AJ1590" i="2"/>
  <c r="AK1986" i="2"/>
  <c r="AL1986" i="2" s="1"/>
  <c r="AO2274" i="2"/>
  <c r="AO75" i="2"/>
  <c r="AJ315" i="2"/>
  <c r="AI615" i="2"/>
  <c r="AJ2547" i="2"/>
  <c r="AO1646" i="2"/>
  <c r="AO1752" i="2"/>
  <c r="AO1902" i="2"/>
  <c r="AO2034" i="2"/>
  <c r="AO1652" i="2"/>
  <c r="AO1002" i="2"/>
  <c r="AH1002" i="2"/>
  <c r="AC1002" i="2" s="1"/>
  <c r="AO1196" i="2"/>
  <c r="AJ1196" i="2"/>
  <c r="AK2547" i="2"/>
  <c r="AL2547" i="2" s="1"/>
  <c r="AK439" i="2"/>
  <c r="AL439" i="2" s="1"/>
  <c r="AK2117" i="2"/>
  <c r="AL2117" i="2" s="1"/>
  <c r="AJ1637" i="2"/>
  <c r="AO1637" i="2"/>
  <c r="AO9" i="2"/>
  <c r="AO537" i="2"/>
  <c r="AJ623" i="2"/>
  <c r="AJ1476" i="2"/>
  <c r="AI170" i="2"/>
  <c r="AK210" i="2"/>
  <c r="AL210" i="2" s="1"/>
  <c r="AJ825" i="2"/>
  <c r="AO1251" i="2"/>
  <c r="AJ2164" i="2"/>
  <c r="AK758" i="2"/>
  <c r="AL758" i="2" s="1"/>
  <c r="AK925" i="2"/>
  <c r="AL925" i="2" s="1"/>
  <c r="AK1297" i="2"/>
  <c r="AL1297" i="2" s="1"/>
  <c r="AK2486" i="2"/>
  <c r="AL2486" i="2" s="1"/>
  <c r="AK2602" i="2"/>
  <c r="AL2602" i="2" s="1"/>
  <c r="AK137" i="2"/>
  <c r="AL137" i="2" s="1"/>
  <c r="AK741" i="2"/>
  <c r="AL741" i="2" s="1"/>
  <c r="AK1197" i="2"/>
  <c r="AL1197" i="2" s="1"/>
  <c r="AO1318" i="2"/>
  <c r="AJ349" i="2"/>
  <c r="AH1637" i="2"/>
  <c r="AC1637" i="2" s="1"/>
  <c r="AO2096" i="2"/>
  <c r="AO1753" i="2"/>
  <c r="AI77" i="2"/>
  <c r="AK178" i="2"/>
  <c r="AL178" i="2" s="1"/>
  <c r="AJ346" i="2"/>
  <c r="AK708" i="2"/>
  <c r="AL708" i="2" s="1"/>
  <c r="AO773" i="2"/>
  <c r="AH1187" i="2"/>
  <c r="AC1187" i="2" s="1"/>
  <c r="AI1269" i="2"/>
  <c r="AJ1201" i="2"/>
  <c r="AK1635" i="2"/>
  <c r="AL1635" i="2" s="1"/>
  <c r="AI1637" i="2"/>
  <c r="AK1977" i="2"/>
  <c r="AL1977" i="2" s="1"/>
  <c r="AH2517" i="2"/>
  <c r="AC2517" i="2" s="1"/>
  <c r="AJ2833" i="2"/>
  <c r="AI2671" i="2"/>
  <c r="AH2153" i="2"/>
  <c r="AC2153" i="2" s="1"/>
  <c r="AK75" i="2"/>
  <c r="AL75" i="2" s="1"/>
  <c r="AI124" i="2"/>
  <c r="AO242" i="2"/>
  <c r="AJ222" i="2"/>
  <c r="AK625" i="2"/>
  <c r="AL625" i="2" s="1"/>
  <c r="AI623" i="2"/>
  <c r="AK724" i="2"/>
  <c r="AL724" i="2" s="1"/>
  <c r="AJ726" i="2"/>
  <c r="AJ803" i="2"/>
  <c r="AK1074" i="2"/>
  <c r="AL1074" i="2" s="1"/>
  <c r="AH1076" i="2"/>
  <c r="AC1076" i="2" s="1"/>
  <c r="AK1201" i="2"/>
  <c r="AL1201" i="2" s="1"/>
  <c r="AI1442" i="2"/>
  <c r="AO1977" i="2"/>
  <c r="AJ2153" i="2"/>
  <c r="AI2314" i="2"/>
  <c r="AK2606" i="2"/>
  <c r="AL2606" i="2" s="1"/>
  <c r="AI2164" i="2"/>
  <c r="AH2565" i="2"/>
  <c r="AC2565" i="2" s="1"/>
  <c r="AH2562" i="2"/>
  <c r="AC2562" i="2" s="1"/>
  <c r="AJ1547" i="2"/>
  <c r="AJ166" i="2"/>
  <c r="AO90" i="2"/>
  <c r="AK122" i="2"/>
  <c r="AL122" i="2" s="1"/>
  <c r="AJ105" i="2"/>
  <c r="AO439" i="2"/>
  <c r="AJ474" i="2"/>
  <c r="AH474" i="2"/>
  <c r="AC474" i="2" s="1"/>
  <c r="AK575" i="2"/>
  <c r="AL575" i="2" s="1"/>
  <c r="AH575" i="2"/>
  <c r="AC575" i="2" s="1"/>
  <c r="AK633" i="2"/>
  <c r="AL633" i="2" s="1"/>
  <c r="AO625" i="2"/>
  <c r="AJ617" i="2"/>
  <c r="AO641" i="2"/>
  <c r="AO682" i="2"/>
  <c r="AH623" i="2"/>
  <c r="AC623" i="2" s="1"/>
  <c r="AK803" i="2"/>
  <c r="AL803" i="2" s="1"/>
  <c r="AK742" i="2"/>
  <c r="AL742" i="2" s="1"/>
  <c r="AO885" i="2"/>
  <c r="AI803" i="2"/>
  <c r="AK928" i="2"/>
  <c r="AL928" i="2" s="1"/>
  <c r="AO952" i="2"/>
  <c r="AJ960" i="2"/>
  <c r="AI966" i="2"/>
  <c r="AO1126" i="2"/>
  <c r="AK1177" i="2"/>
  <c r="AL1177" i="2" s="1"/>
  <c r="AH1163" i="2"/>
  <c r="AC1163" i="2" s="1"/>
  <c r="AK1269" i="2"/>
  <c r="AL1269" i="2" s="1"/>
  <c r="AH1426" i="2"/>
  <c r="AC1426" i="2" s="1"/>
  <c r="AO1450" i="2"/>
  <c r="AO1657" i="2"/>
  <c r="AO2002" i="2"/>
  <c r="AI1985" i="2"/>
  <c r="AH1847" i="2"/>
  <c r="AC1847" i="2" s="1"/>
  <c r="AO2215" i="2"/>
  <c r="AI2197" i="2"/>
  <c r="AH2164" i="2"/>
  <c r="AC2164" i="2" s="1"/>
  <c r="AO2283" i="2"/>
  <c r="AO2668" i="2"/>
  <c r="AH461" i="2"/>
  <c r="AC461" i="2" s="1"/>
  <c r="AI1547" i="2"/>
  <c r="AO542" i="2"/>
  <c r="AK1225" i="2"/>
  <c r="AL1225" i="2" s="1"/>
  <c r="AO1058" i="2"/>
  <c r="AK1895" i="2"/>
  <c r="AL1895" i="2" s="1"/>
  <c r="AO1771" i="2"/>
  <c r="AO2349" i="2"/>
  <c r="AK2563" i="2"/>
  <c r="AL2563" i="2" s="1"/>
  <c r="AO1781" i="2"/>
  <c r="AK2600" i="2"/>
  <c r="AL2600" i="2" s="1"/>
  <c r="AJ115" i="2"/>
  <c r="AK477" i="2"/>
  <c r="AL477" i="2" s="1"/>
  <c r="AK991" i="2"/>
  <c r="AL991" i="2" s="1"/>
  <c r="AO1521" i="2"/>
  <c r="AO2486" i="2"/>
  <c r="AK849" i="2"/>
  <c r="AL849" i="2" s="1"/>
  <c r="AK2415" i="2"/>
  <c r="AL2415" i="2" s="1"/>
  <c r="AM2838" i="2"/>
  <c r="AK503" i="2"/>
  <c r="AL503" i="2" s="1"/>
  <c r="AM2945" i="2"/>
  <c r="AO1060" i="2"/>
  <c r="AK1060" i="2"/>
  <c r="AL1060" i="2" s="1"/>
  <c r="AO2279" i="2"/>
  <c r="AK2616" i="2"/>
  <c r="AL2616" i="2" s="1"/>
  <c r="AK166" i="2"/>
  <c r="AL166" i="2" s="1"/>
  <c r="AK959" i="2"/>
  <c r="AL959" i="2" s="1"/>
  <c r="AK1736" i="2"/>
  <c r="AL1736" i="2" s="1"/>
  <c r="AK2164" i="2"/>
  <c r="AL2164" i="2" s="1"/>
  <c r="AK745" i="2"/>
  <c r="AL745" i="2" s="1"/>
  <c r="AK1588" i="2"/>
  <c r="AL1588" i="2" s="1"/>
  <c r="AK1131" i="2"/>
  <c r="AL1131" i="2" s="1"/>
  <c r="AK1108" i="2"/>
  <c r="AL1108" i="2" s="1"/>
  <c r="AO770" i="2"/>
  <c r="AK2249" i="2"/>
  <c r="AL2249" i="2" s="1"/>
  <c r="AK510" i="2"/>
  <c r="AL510" i="2" s="1"/>
  <c r="AK66" i="2"/>
  <c r="AL66" i="2" s="1"/>
  <c r="AM2897" i="2"/>
  <c r="AK1987" i="2"/>
  <c r="AL1987" i="2" s="1"/>
  <c r="AO1787" i="2"/>
  <c r="AO2153" i="2"/>
  <c r="AO2833" i="2"/>
  <c r="AO2705" i="2"/>
  <c r="AK499" i="2"/>
  <c r="AL499" i="2" s="1"/>
  <c r="AK1238" i="2"/>
  <c r="AL1238" i="2" s="1"/>
  <c r="AK623" i="2"/>
  <c r="AL623" i="2" s="1"/>
  <c r="AK547" i="2"/>
  <c r="AL547" i="2" s="1"/>
  <c r="AO396" i="2"/>
  <c r="AO569" i="2"/>
  <c r="AO609" i="2"/>
  <c r="AK693" i="2"/>
  <c r="AL693" i="2" s="1"/>
  <c r="AK733" i="2"/>
  <c r="AL733" i="2" s="1"/>
  <c r="AK835" i="2"/>
  <c r="AL835" i="2" s="1"/>
  <c r="AO851" i="2"/>
  <c r="AK947" i="2"/>
  <c r="AL947" i="2" s="1"/>
  <c r="AO960" i="2"/>
  <c r="AO1048" i="2"/>
  <c r="AI954" i="2"/>
  <c r="AO1080" i="2"/>
  <c r="AO1077" i="2"/>
  <c r="AJ1545" i="2"/>
  <c r="AK1595" i="2"/>
  <c r="AL1595" i="2" s="1"/>
  <c r="AO1619" i="2"/>
  <c r="AK1913" i="2"/>
  <c r="AL1913" i="2" s="1"/>
  <c r="AK2349" i="2"/>
  <c r="AL2349" i="2" s="1"/>
  <c r="AK2132" i="2"/>
  <c r="AL2132" i="2" s="1"/>
  <c r="AO2565" i="2"/>
  <c r="AO2629" i="2"/>
  <c r="AK558" i="2"/>
  <c r="AL558" i="2" s="1"/>
  <c r="AK1847" i="2"/>
  <c r="AL1847" i="2" s="1"/>
  <c r="AK1753" i="2"/>
  <c r="AL1753" i="2" s="1"/>
  <c r="AK2153" i="2"/>
  <c r="AL2153" i="2" s="1"/>
  <c r="AK48" i="2"/>
  <c r="AL48" i="2" s="1"/>
  <c r="AK2241" i="2"/>
  <c r="AL2241" i="2" s="1"/>
  <c r="AK321" i="2"/>
  <c r="AL321" i="2" s="1"/>
  <c r="AK1055" i="2"/>
  <c r="AL1055" i="2" s="1"/>
  <c r="AK379" i="2"/>
  <c r="AL379" i="2" s="1"/>
  <c r="AO2170" i="2"/>
  <c r="AK40" i="2"/>
  <c r="AL40" i="2" s="1"/>
  <c r="AI40" i="2"/>
  <c r="AH2030" i="2"/>
  <c r="AC2030" i="2" s="1"/>
  <c r="AO312" i="2"/>
  <c r="AH438" i="2"/>
  <c r="AC438" i="2" s="1"/>
  <c r="AJ712" i="2"/>
  <c r="AH806" i="2"/>
  <c r="AC806" i="2" s="1"/>
  <c r="AO502" i="2"/>
  <c r="AJ737" i="2"/>
  <c r="AI2249" i="2"/>
  <c r="AH2539" i="2"/>
  <c r="AC2539" i="2" s="1"/>
  <c r="AK1425" i="2"/>
  <c r="AL1425" i="2" s="1"/>
  <c r="AK1728" i="2"/>
  <c r="AL1728" i="2" s="1"/>
  <c r="AO1706" i="2"/>
  <c r="AJ225" i="2"/>
  <c r="AK420" i="2"/>
  <c r="AL420" i="2" s="1"/>
  <c r="AO1939" i="2"/>
  <c r="AO2169" i="2"/>
  <c r="AK2209" i="2"/>
  <c r="AL2209" i="2" s="1"/>
  <c r="AO1989" i="2"/>
  <c r="AO2834" i="2"/>
  <c r="AO2025" i="2"/>
  <c r="AM3106" i="2"/>
  <c r="AM3082" i="2"/>
  <c r="AH493" i="2"/>
  <c r="AC493" i="2" s="1"/>
  <c r="AK2572" i="2"/>
  <c r="AL2572" i="2" s="1"/>
  <c r="AK34" i="2"/>
  <c r="AL34" i="2" s="1"/>
  <c r="AO485" i="2"/>
  <c r="AH497" i="2"/>
  <c r="AC497" i="2" s="1"/>
  <c r="AJ1005" i="2"/>
  <c r="AO79" i="2"/>
  <c r="AI135" i="2"/>
  <c r="AH1470" i="2"/>
  <c r="AC1470" i="2" s="1"/>
  <c r="AO1038" i="2"/>
  <c r="AK104" i="2"/>
  <c r="AL104" i="2" s="1"/>
  <c r="AK168" i="2"/>
  <c r="AL168" i="2" s="1"/>
  <c r="AK1199" i="2"/>
  <c r="AL1199" i="2" s="1"/>
  <c r="AO2419" i="2"/>
  <c r="AI2821" i="2"/>
  <c r="AH27" i="2"/>
  <c r="AC27" i="2" s="1"/>
  <c r="AJ44" i="2"/>
  <c r="AK70" i="2"/>
  <c r="AL70" i="2" s="1"/>
  <c r="AI93" i="2"/>
  <c r="AO78" i="2"/>
  <c r="AJ171" i="2"/>
  <c r="AJ273" i="2"/>
  <c r="AI343" i="2"/>
  <c r="AO387" i="2"/>
  <c r="AO427" i="2"/>
  <c r="AI403" i="2"/>
  <c r="AO535" i="2"/>
  <c r="AI642" i="2"/>
  <c r="AJ745" i="2"/>
  <c r="AH790" i="2"/>
  <c r="AC790" i="2" s="1"/>
  <c r="AO818" i="2"/>
  <c r="AI1008" i="2"/>
  <c r="AI962" i="2"/>
  <c r="AH926" i="2"/>
  <c r="AC926" i="2" s="1"/>
  <c r="AO1133" i="2"/>
  <c r="AI1044" i="2"/>
  <c r="AO1492" i="2"/>
  <c r="AH1549" i="2"/>
  <c r="AC1549" i="2" s="1"/>
  <c r="AI1460" i="2"/>
  <c r="AJ1549" i="2"/>
  <c r="AO1969" i="2"/>
  <c r="AJ1922" i="2"/>
  <c r="AI2174" i="2"/>
  <c r="AO2281" i="2"/>
  <c r="AO2572" i="2"/>
  <c r="AJ2391" i="2"/>
  <c r="AH509" i="2"/>
  <c r="AC509" i="2" s="1"/>
  <c r="AH387" i="2"/>
  <c r="AC387" i="2" s="1"/>
  <c r="AO177" i="2"/>
  <c r="AO367" i="2"/>
  <c r="AK926" i="2"/>
  <c r="AL926" i="2" s="1"/>
  <c r="AH1352" i="2"/>
  <c r="AC1352" i="2" s="1"/>
  <c r="AO934" i="2"/>
  <c r="AK1441" i="2"/>
  <c r="AL1441" i="2" s="1"/>
  <c r="AK1989" i="2"/>
  <c r="AL1989" i="2" s="1"/>
  <c r="AJ1482" i="2"/>
  <c r="AK1047" i="2"/>
  <c r="AL1047" i="2" s="1"/>
  <c r="AJ469" i="2"/>
  <c r="AK1125" i="2"/>
  <c r="AL1125" i="2" s="1"/>
  <c r="AH469" i="2"/>
  <c r="AC469" i="2" s="1"/>
  <c r="AO2388" i="2"/>
  <c r="AJ201" i="2"/>
  <c r="AJ460" i="2"/>
  <c r="AI1273" i="2"/>
  <c r="AO98" i="2"/>
  <c r="AJ507" i="2"/>
  <c r="AK590" i="2"/>
  <c r="AL590" i="2" s="1"/>
  <c r="AJ793" i="2"/>
  <c r="AJ1217" i="2"/>
  <c r="AH2615" i="2"/>
  <c r="AC2615" i="2" s="1"/>
  <c r="AH225" i="2"/>
  <c r="AC225" i="2" s="1"/>
  <c r="AO506" i="2"/>
  <c r="AO1953" i="2"/>
  <c r="AO1455" i="2"/>
  <c r="AO39" i="2"/>
  <c r="AH403" i="2"/>
  <c r="AC403" i="2" s="1"/>
  <c r="AH1005" i="2"/>
  <c r="AC1005" i="2" s="1"/>
  <c r="AK1198" i="2"/>
  <c r="AL1198" i="2" s="1"/>
  <c r="AK1492" i="2"/>
  <c r="AL1492" i="2" s="1"/>
  <c r="AK1969" i="2"/>
  <c r="AL1969" i="2" s="1"/>
  <c r="AK2231" i="2"/>
  <c r="AL2231" i="2" s="1"/>
  <c r="AK19" i="2"/>
  <c r="AL19" i="2" s="1"/>
  <c r="AK78" i="2"/>
  <c r="AL78" i="2" s="1"/>
  <c r="AJ330" i="2"/>
  <c r="AJ457" i="2"/>
  <c r="AO446" i="2"/>
  <c r="AO473" i="2"/>
  <c r="AH447" i="2"/>
  <c r="AC447" i="2" s="1"/>
  <c r="AH640" i="2"/>
  <c r="AC640" i="2" s="1"/>
  <c r="AI654" i="2"/>
  <c r="AJ747" i="2"/>
  <c r="AI793" i="2"/>
  <c r="AJ849" i="2"/>
  <c r="AI878" i="2"/>
  <c r="AK937" i="2"/>
  <c r="AL937" i="2" s="1"/>
  <c r="AJ1010" i="2"/>
  <c r="AK1428" i="2"/>
  <c r="AL1428" i="2" s="1"/>
  <c r="AJ1508" i="2"/>
  <c r="AJ1523" i="2"/>
  <c r="AO1928" i="2"/>
  <c r="AH2174" i="2"/>
  <c r="AC2174" i="2" s="1"/>
  <c r="AO2374" i="2"/>
  <c r="AK2437" i="2"/>
  <c r="AL2437" i="2" s="1"/>
  <c r="AJ1953" i="2"/>
  <c r="AO2255" i="2"/>
  <c r="AI2391" i="2"/>
  <c r="AJ2817" i="2"/>
  <c r="AH1969" i="2"/>
  <c r="AC1969" i="2" s="1"/>
  <c r="AK378" i="2"/>
  <c r="AL378" i="2" s="1"/>
  <c r="AK1153" i="2"/>
  <c r="AL1153" i="2" s="1"/>
  <c r="AK1459" i="2"/>
  <c r="AL1459" i="2" s="1"/>
  <c r="AJ1352" i="2"/>
  <c r="AO1267" i="2"/>
  <c r="AO2075" i="2"/>
  <c r="AO2447" i="2"/>
  <c r="AK1295" i="2"/>
  <c r="AL1295" i="2" s="1"/>
  <c r="AO1331" i="2"/>
  <c r="AK691" i="2"/>
  <c r="AL691" i="2" s="1"/>
  <c r="AO146" i="2"/>
  <c r="AJ187" i="2"/>
  <c r="AJ2009" i="2"/>
  <c r="AI2009" i="2"/>
  <c r="AO176" i="2"/>
  <c r="AO1611" i="2"/>
  <c r="AJ2533" i="2"/>
  <c r="AK1927" i="2"/>
  <c r="AL1927" i="2" s="1"/>
  <c r="AI2533" i="2"/>
  <c r="AO1447" i="2"/>
  <c r="AO104" i="2"/>
  <c r="AI2030" i="2"/>
  <c r="AM3038" i="2"/>
  <c r="AO19" i="2"/>
  <c r="AI370" i="2"/>
  <c r="AO1065" i="2"/>
  <c r="AH907" i="2"/>
  <c r="AC907" i="2" s="1"/>
  <c r="AI1481" i="2"/>
  <c r="AJ39" i="2"/>
  <c r="AH106" i="2"/>
  <c r="AC106" i="2" s="1"/>
  <c r="AO383" i="2"/>
  <c r="AI349" i="2"/>
  <c r="AK446" i="2"/>
  <c r="AL446" i="2" s="1"/>
  <c r="AO545" i="2"/>
  <c r="AO576" i="2"/>
  <c r="AH564" i="2"/>
  <c r="AC564" i="2" s="1"/>
  <c r="AK640" i="2"/>
  <c r="AL640" i="2" s="1"/>
  <c r="AI747" i="2"/>
  <c r="AH757" i="2"/>
  <c r="AC757" i="2" s="1"/>
  <c r="AO821" i="2"/>
  <c r="AI849" i="2"/>
  <c r="AK878" i="2"/>
  <c r="AL878" i="2" s="1"/>
  <c r="AJ824" i="2"/>
  <c r="AJ878" i="2"/>
  <c r="AO1056" i="2"/>
  <c r="AK1137" i="2"/>
  <c r="AL1137" i="2" s="1"/>
  <c r="AI1214" i="2"/>
  <c r="AI1195" i="2"/>
  <c r="AO1314" i="2"/>
  <c r="AJ1499" i="2"/>
  <c r="AJ2174" i="2"/>
  <c r="AO2147" i="2"/>
  <c r="AI1953" i="2"/>
  <c r="AK2255" i="2"/>
  <c r="AL2255" i="2" s="1"/>
  <c r="AO2403" i="2"/>
  <c r="AI2817" i="2"/>
  <c r="AH2736" i="2"/>
  <c r="AC2736" i="2" s="1"/>
  <c r="AK644" i="2"/>
  <c r="AL644" i="2" s="1"/>
  <c r="AK1596" i="2"/>
  <c r="AL1596" i="2" s="1"/>
  <c r="AH1157" i="2"/>
  <c r="AC1157" i="2" s="1"/>
  <c r="AO1973" i="2"/>
  <c r="AO1742" i="2"/>
  <c r="AK1650" i="2"/>
  <c r="AL1650" i="2" s="1"/>
  <c r="AK2225" i="2"/>
  <c r="AL2225" i="2" s="1"/>
  <c r="AK1691" i="2"/>
  <c r="AL1691" i="2" s="1"/>
  <c r="AJ40" i="2"/>
  <c r="AO2827" i="2"/>
  <c r="AI165" i="2"/>
  <c r="AK506" i="2"/>
  <c r="AL506" i="2" s="1"/>
  <c r="AI712" i="2"/>
  <c r="AJ1754" i="2"/>
  <c r="AO1828" i="2"/>
  <c r="AO1299" i="2"/>
  <c r="AK2308" i="2"/>
  <c r="AL2308" i="2" s="1"/>
  <c r="AO1235" i="2"/>
  <c r="AH2372" i="2"/>
  <c r="AC2372" i="2" s="1"/>
  <c r="AK2169" i="2"/>
  <c r="AL2169" i="2" s="1"/>
  <c r="AJ1024" i="2"/>
  <c r="AJ1912" i="2"/>
  <c r="AJ106" i="2"/>
  <c r="AH181" i="2"/>
  <c r="AC181" i="2" s="1"/>
  <c r="AO258" i="2"/>
  <c r="AJ312" i="2"/>
  <c r="AK332" i="2"/>
  <c r="AL332" i="2" s="1"/>
  <c r="AJ550" i="2"/>
  <c r="AH577" i="2"/>
  <c r="AC577" i="2" s="1"/>
  <c r="AK556" i="2"/>
  <c r="AL556" i="2" s="1"/>
  <c r="AJ640" i="2"/>
  <c r="AI583" i="2"/>
  <c r="AH712" i="2"/>
  <c r="AC712" i="2" s="1"/>
  <c r="AO886" i="2"/>
  <c r="AO944" i="2"/>
  <c r="AO1024" i="2"/>
  <c r="AH1017" i="2"/>
  <c r="AC1017" i="2" s="1"/>
  <c r="AK1068" i="2"/>
  <c r="AL1068" i="2" s="1"/>
  <c r="AJ926" i="2"/>
  <c r="AJ1137" i="2"/>
  <c r="AI1217" i="2"/>
  <c r="AJ1157" i="2"/>
  <c r="AO1362" i="2"/>
  <c r="AI1499" i="2"/>
  <c r="AK2009" i="2"/>
  <c r="AL2009" i="2" s="1"/>
  <c r="AO2366" i="2"/>
  <c r="AJ2055" i="2"/>
  <c r="AI2572" i="2"/>
  <c r="AJ2768" i="2"/>
  <c r="AJ2822" i="2"/>
  <c r="AK841" i="2"/>
  <c r="AL841" i="2" s="1"/>
  <c r="AO1666" i="2"/>
  <c r="AK1482" i="2"/>
  <c r="AL1482" i="2" s="1"/>
  <c r="AK1470" i="2"/>
  <c r="AL1470" i="2" s="1"/>
  <c r="AK1742" i="2"/>
  <c r="AL1742" i="2" s="1"/>
  <c r="AO2249" i="2"/>
  <c r="AK312" i="2"/>
  <c r="AL312" i="2" s="1"/>
  <c r="AO1691" i="2"/>
  <c r="AI2025" i="2"/>
  <c r="AO1202" i="2"/>
  <c r="AK171" i="2"/>
  <c r="AL171" i="2" s="1"/>
  <c r="AK306" i="2"/>
  <c r="AL306" i="2" s="1"/>
  <c r="AH2025" i="2"/>
  <c r="AC2025" i="2" s="1"/>
  <c r="AK1677" i="2"/>
  <c r="AL1677" i="2" s="1"/>
  <c r="AI39" i="2"/>
  <c r="AI171" i="2"/>
  <c r="AI312" i="2"/>
  <c r="AJ962" i="2"/>
  <c r="AJ332" i="2"/>
  <c r="AI550" i="2"/>
  <c r="AJ556" i="2"/>
  <c r="AO661" i="2"/>
  <c r="AJ649" i="2"/>
  <c r="AH660" i="2"/>
  <c r="AC660" i="2" s="1"/>
  <c r="AI808" i="2"/>
  <c r="AK1093" i="2"/>
  <c r="AL1093" i="2" s="1"/>
  <c r="AI1137" i="2"/>
  <c r="AI1139" i="2"/>
  <c r="AI1508" i="2"/>
  <c r="AO2009" i="2"/>
  <c r="AJ2539" i="2"/>
  <c r="AI2055" i="2"/>
  <c r="AI2497" i="2"/>
  <c r="AK2757" i="2"/>
  <c r="AL2757" i="2" s="1"/>
  <c r="AH1691" i="2"/>
  <c r="AC1691" i="2" s="1"/>
  <c r="AJ2803" i="2"/>
  <c r="AO771" i="2"/>
  <c r="AI661" i="2"/>
  <c r="AO980" i="2"/>
  <c r="AO1139" i="2"/>
  <c r="AK2448" i="2"/>
  <c r="AL2448" i="2" s="1"/>
  <c r="AM3088" i="2"/>
  <c r="AH878" i="2"/>
  <c r="AC878" i="2" s="1"/>
  <c r="AO1911" i="2"/>
  <c r="AI956" i="2"/>
  <c r="AK907" i="2"/>
  <c r="AL907" i="2" s="1"/>
  <c r="AO63" i="2"/>
  <c r="AO250" i="2"/>
  <c r="AK241" i="2"/>
  <c r="AL241" i="2" s="1"/>
  <c r="AO420" i="2"/>
  <c r="AK1176" i="2"/>
  <c r="AL1176" i="2" s="1"/>
  <c r="AJ1314" i="2"/>
  <c r="AK237" i="2"/>
  <c r="AL237" i="2" s="1"/>
  <c r="AO438" i="2"/>
  <c r="AH590" i="2"/>
  <c r="AC590" i="2" s="1"/>
  <c r="AO2030" i="2"/>
  <c r="AJ198" i="2"/>
  <c r="AH276" i="2"/>
  <c r="AC276" i="2" s="1"/>
  <c r="AJ250" i="2"/>
  <c r="AO293" i="2"/>
  <c r="AO333" i="2"/>
  <c r="AK427" i="2"/>
  <c r="AL427" i="2" s="1"/>
  <c r="AI332" i="2"/>
  <c r="AC460" i="2"/>
  <c r="AJ563" i="2"/>
  <c r="AH654" i="2"/>
  <c r="AC654" i="2" s="1"/>
  <c r="AI951" i="2"/>
  <c r="AH1010" i="2"/>
  <c r="AC1010" i="2" s="1"/>
  <c r="AK1139" i="2"/>
  <c r="AL1139" i="2" s="1"/>
  <c r="AJ1268" i="2"/>
  <c r="AH1482" i="2"/>
  <c r="AC1482" i="2" s="1"/>
  <c r="AJ1675" i="2"/>
  <c r="AO1661" i="2"/>
  <c r="AO1868" i="2"/>
  <c r="AH1972" i="2"/>
  <c r="AC1972" i="2" s="1"/>
  <c r="AH2120" i="2"/>
  <c r="AC2120" i="2" s="1"/>
  <c r="AI2068" i="2"/>
  <c r="AO2299" i="2"/>
  <c r="AH2497" i="2"/>
  <c r="AC2497" i="2" s="1"/>
  <c r="AO2714" i="2"/>
  <c r="AK323" i="2"/>
  <c r="AL323" i="2" s="1"/>
  <c r="AO865" i="2"/>
  <c r="AO793" i="2"/>
  <c r="AM2970" i="2"/>
  <c r="AM3070" i="2"/>
  <c r="AO34" i="2"/>
  <c r="AJ497" i="2"/>
  <c r="AJ956" i="2"/>
  <c r="AK63" i="2"/>
  <c r="AL63" i="2" s="1"/>
  <c r="AO590" i="2"/>
  <c r="AK239" i="2"/>
  <c r="AL239" i="2" s="1"/>
  <c r="AK176" i="2"/>
  <c r="AL176" i="2" s="1"/>
  <c r="AI225" i="2"/>
  <c r="AJ276" i="2"/>
  <c r="AK671" i="2"/>
  <c r="AL671" i="2" s="1"/>
  <c r="AI739" i="2"/>
  <c r="AO2357" i="2"/>
  <c r="AO2363" i="2"/>
  <c r="AO1749" i="2"/>
  <c r="AH2419" i="2"/>
  <c r="AC2419" i="2" s="1"/>
  <c r="AI2193" i="2"/>
  <c r="AK2391" i="2"/>
  <c r="AL2391" i="2" s="1"/>
  <c r="AO2323" i="2"/>
  <c r="AK250" i="2"/>
  <c r="AL250" i="2" s="1"/>
  <c r="AO239" i="2"/>
  <c r="AH362" i="2"/>
  <c r="AC362" i="2" s="1"/>
  <c r="AI460" i="2"/>
  <c r="AK493" i="2"/>
  <c r="AL493" i="2" s="1"/>
  <c r="AH563" i="2"/>
  <c r="AC563" i="2" s="1"/>
  <c r="AO564" i="2"/>
  <c r="AO654" i="2"/>
  <c r="AK1044" i="2"/>
  <c r="AL1044" i="2" s="1"/>
  <c r="AI1157" i="2"/>
  <c r="AJ1139" i="2"/>
  <c r="AI1362" i="2"/>
  <c r="AK2007" i="2"/>
  <c r="AL2007" i="2" s="1"/>
  <c r="AJ2497" i="2"/>
  <c r="AK2803" i="2"/>
  <c r="AL2803" i="2" s="1"/>
  <c r="AK2817" i="2"/>
  <c r="AL2817" i="2" s="1"/>
  <c r="AH1473" i="2"/>
  <c r="AC1473" i="2" s="1"/>
  <c r="AK561" i="2"/>
  <c r="AL561" i="2" s="1"/>
  <c r="AK793" i="2"/>
  <c r="AL793" i="2" s="1"/>
  <c r="AK2025" i="2"/>
  <c r="AL2025" i="2" s="1"/>
  <c r="AO2768" i="2"/>
  <c r="AO273" i="2"/>
  <c r="AM2955" i="2"/>
  <c r="AM3058" i="2"/>
  <c r="AO1033" i="2"/>
  <c r="AI1033" i="2"/>
  <c r="AJ1033" i="2"/>
  <c r="AO1081" i="2"/>
  <c r="AI1081" i="2"/>
  <c r="AO472" i="2"/>
  <c r="AK472" i="2"/>
  <c r="AL472" i="2" s="1"/>
  <c r="AH472" i="2"/>
  <c r="AC472" i="2" s="1"/>
  <c r="AJ2555" i="2"/>
  <c r="AI735" i="2"/>
  <c r="AK1832" i="2"/>
  <c r="AL1832" i="2" s="1"/>
  <c r="AJ994" i="2"/>
  <c r="AO994" i="2"/>
  <c r="AH356" i="2"/>
  <c r="AC356" i="2" s="1"/>
  <c r="AI356" i="2"/>
  <c r="AJ2428" i="2"/>
  <c r="AI2428" i="2"/>
  <c r="AH552" i="2"/>
  <c r="AC552" i="2" s="1"/>
  <c r="AK1534" i="2"/>
  <c r="AL1534" i="2" s="1"/>
  <c r="AO1094" i="2"/>
  <c r="AO2811" i="2"/>
  <c r="AJ256" i="2"/>
  <c r="AI256" i="2"/>
  <c r="AH217" i="2"/>
  <c r="AC217" i="2" s="1"/>
  <c r="AJ217" i="2"/>
  <c r="AK74" i="2"/>
  <c r="AL74" i="2" s="1"/>
  <c r="AJ74" i="2"/>
  <c r="AH74" i="2"/>
  <c r="AC74" i="2" s="1"/>
  <c r="AH1292" i="2"/>
  <c r="AC1292" i="2" s="1"/>
  <c r="AJ1292" i="2"/>
  <c r="AJ2161" i="2"/>
  <c r="AI2161" i="2"/>
  <c r="AH546" i="2"/>
  <c r="AC546" i="2" s="1"/>
  <c r="AJ546" i="2"/>
  <c r="AI546" i="2"/>
  <c r="AK546" i="2"/>
  <c r="AL546" i="2" s="1"/>
  <c r="AJ1827" i="2"/>
  <c r="AH1827" i="2"/>
  <c r="AC1827" i="2" s="1"/>
  <c r="AI516" i="2"/>
  <c r="AJ516" i="2"/>
  <c r="AI1380" i="2"/>
  <c r="AH1380" i="2"/>
  <c r="AC1380" i="2" s="1"/>
  <c r="AI1493" i="2"/>
  <c r="AH1493" i="2"/>
  <c r="AC1493" i="2" s="1"/>
  <c r="AI2757" i="2"/>
  <c r="AH2757" i="2"/>
  <c r="AC2757" i="2" s="1"/>
  <c r="AI2359" i="2"/>
  <c r="AH2359" i="2"/>
  <c r="AC2359" i="2" s="1"/>
  <c r="AJ2359" i="2"/>
  <c r="AK2359" i="2"/>
  <c r="AL2359" i="2" s="1"/>
  <c r="AI1090" i="2"/>
  <c r="AO1090" i="2"/>
  <c r="AI2551" i="2"/>
  <c r="AJ2551" i="2"/>
  <c r="AH2551" i="2"/>
  <c r="AC2551" i="2" s="1"/>
  <c r="AI318" i="2"/>
  <c r="AH318" i="2"/>
  <c r="AC318" i="2" s="1"/>
  <c r="AI896" i="2"/>
  <c r="AH896" i="2"/>
  <c r="AC896" i="2" s="1"/>
  <c r="AJ896" i="2"/>
  <c r="AK737" i="2"/>
  <c r="AL737" i="2" s="1"/>
  <c r="AJ79" i="2"/>
  <c r="AI79" i="2"/>
  <c r="AH79" i="2"/>
  <c r="AC79" i="2" s="1"/>
  <c r="AK408" i="2"/>
  <c r="AL408" i="2" s="1"/>
  <c r="AH738" i="2"/>
  <c r="AC738" i="2" s="1"/>
  <c r="AO738" i="2"/>
  <c r="AH1530" i="2"/>
  <c r="AC1530" i="2" s="1"/>
  <c r="AI1530" i="2"/>
  <c r="AJ735" i="2"/>
  <c r="AJ2154" i="2"/>
  <c r="AJ2212" i="2"/>
  <c r="AO2212" i="2"/>
  <c r="AM3111" i="2"/>
  <c r="AH1278" i="2"/>
  <c r="AC1278" i="2" s="1"/>
  <c r="AJ1278" i="2"/>
  <c r="AO198" i="2"/>
  <c r="AJ350" i="2"/>
  <c r="AO1581" i="2"/>
  <c r="AO277" i="2"/>
  <c r="AH277" i="2"/>
  <c r="AC277" i="2" s="1"/>
  <c r="AI902" i="2"/>
  <c r="AJ902" i="2"/>
  <c r="AJ504" i="2"/>
  <c r="AI504" i="2"/>
  <c r="AO1003" i="2"/>
  <c r="AJ1003" i="2"/>
  <c r="AI1424" i="2"/>
  <c r="AO1424" i="2"/>
  <c r="AH817" i="2"/>
  <c r="AC817" i="2" s="1"/>
  <c r="AI817" i="2"/>
  <c r="AJ817" i="2"/>
  <c r="AH82" i="2"/>
  <c r="AC82" i="2" s="1"/>
  <c r="AO82" i="2"/>
  <c r="AJ82" i="2"/>
  <c r="AH562" i="2"/>
  <c r="AC562" i="2" s="1"/>
  <c r="AJ562" i="2"/>
  <c r="AI532" i="2"/>
  <c r="AJ532" i="2"/>
  <c r="AO532" i="2"/>
  <c r="AH532" i="2"/>
  <c r="AC532" i="2" s="1"/>
  <c r="AI2375" i="2"/>
  <c r="AJ2375" i="2"/>
  <c r="AJ881" i="2"/>
  <c r="AH881" i="2"/>
  <c r="AC881" i="2" s="1"/>
  <c r="AI881" i="2"/>
  <c r="AH1250" i="2"/>
  <c r="AC1250" i="2" s="1"/>
  <c r="AO1250" i="2"/>
  <c r="AI1250" i="2"/>
  <c r="AJ1250" i="2"/>
  <c r="AK1250" i="2"/>
  <c r="AL1250" i="2" s="1"/>
  <c r="AO355" i="2"/>
  <c r="AJ355" i="2"/>
  <c r="AI1653" i="2"/>
  <c r="AH1653" i="2"/>
  <c r="AC1653" i="2" s="1"/>
  <c r="AH2549" i="2"/>
  <c r="AC2549" i="2" s="1"/>
  <c r="AJ2549" i="2"/>
  <c r="AI2599" i="2"/>
  <c r="AJ2599" i="2"/>
  <c r="AO596" i="2"/>
  <c r="AH596" i="2"/>
  <c r="AC596" i="2" s="1"/>
  <c r="AH944" i="2"/>
  <c r="AC944" i="2" s="1"/>
  <c r="AI944" i="2"/>
  <c r="AJ944" i="2"/>
  <c r="AO597" i="2"/>
  <c r="AJ597" i="2"/>
  <c r="AI597" i="2"/>
  <c r="AH597" i="2"/>
  <c r="AC597" i="2" s="1"/>
  <c r="AJ997" i="2"/>
  <c r="AH997" i="2"/>
  <c r="AC997" i="2" s="1"/>
  <c r="AI997" i="2"/>
  <c r="AO997" i="2"/>
  <c r="AM2973" i="2"/>
  <c r="AJ110" i="2"/>
  <c r="AK110" i="2"/>
  <c r="AL110" i="2" s="1"/>
  <c r="AO1784" i="2"/>
  <c r="AJ1784" i="2"/>
  <c r="AI1784" i="2"/>
  <c r="AH1081" i="2"/>
  <c r="AC1081" i="2" s="1"/>
  <c r="AO663" i="2"/>
  <c r="AI663" i="2"/>
  <c r="AI527" i="2"/>
  <c r="AI2220" i="2"/>
  <c r="AO2220" i="2"/>
  <c r="AH2170" i="2"/>
  <c r="AC2170" i="2" s="1"/>
  <c r="AI484" i="2"/>
  <c r="AJ484" i="2"/>
  <c r="AI215" i="2"/>
  <c r="AJ1383" i="2"/>
  <c r="AJ1580" i="2"/>
  <c r="AH283" i="2"/>
  <c r="AC283" i="2" s="1"/>
  <c r="AI283" i="2"/>
  <c r="AH1117" i="2"/>
  <c r="AC1117" i="2" s="1"/>
  <c r="AI1117" i="2"/>
  <c r="AJ1117" i="2"/>
  <c r="AO581" i="2"/>
  <c r="AJ581" i="2"/>
  <c r="AH581" i="2"/>
  <c r="AC581" i="2" s="1"/>
  <c r="AO918" i="2"/>
  <c r="AI918" i="2"/>
  <c r="AH918" i="2"/>
  <c r="AC918" i="2" s="1"/>
  <c r="AJ918" i="2"/>
  <c r="AJ375" i="2"/>
  <c r="AI375" i="2"/>
  <c r="AO1399" i="2"/>
  <c r="AJ1399" i="2"/>
  <c r="AO1240" i="2"/>
  <c r="AI1240" i="2"/>
  <c r="AO1640" i="2"/>
  <c r="AI1640" i="2"/>
  <c r="AJ1640" i="2"/>
  <c r="AI1065" i="2"/>
  <c r="AH1065" i="2"/>
  <c r="AC1065" i="2" s="1"/>
  <c r="AJ1065" i="2"/>
  <c r="AJ1130" i="2"/>
  <c r="AO1130" i="2"/>
  <c r="AI545" i="2"/>
  <c r="AJ545" i="2"/>
  <c r="AI833" i="2"/>
  <c r="AJ833" i="2"/>
  <c r="AI1121" i="2"/>
  <c r="AJ1121" i="2"/>
  <c r="AO1425" i="2"/>
  <c r="AI1425" i="2"/>
  <c r="AJ1425" i="2"/>
  <c r="AI1681" i="2"/>
  <c r="AH1681" i="2"/>
  <c r="AC1681" i="2" s="1"/>
  <c r="AJ1937" i="2"/>
  <c r="AI1937" i="2"/>
  <c r="AI594" i="2"/>
  <c r="AK594" i="2"/>
  <c r="AL594" i="2" s="1"/>
  <c r="AI1602" i="2"/>
  <c r="AJ1602" i="2"/>
  <c r="AO339" i="2"/>
  <c r="AI339" i="2"/>
  <c r="AI1891" i="2"/>
  <c r="AH1891" i="2"/>
  <c r="AC1891" i="2" s="1"/>
  <c r="AJ1460" i="2"/>
  <c r="AO1460" i="2"/>
  <c r="AO1922" i="2"/>
  <c r="AH1922" i="2"/>
  <c r="AC1922" i="2" s="1"/>
  <c r="AH1843" i="2"/>
  <c r="AC1843" i="2" s="1"/>
  <c r="AI1843" i="2"/>
  <c r="AO1843" i="2"/>
  <c r="AJ1843" i="2"/>
  <c r="AH2581" i="2"/>
  <c r="AC2581" i="2" s="1"/>
  <c r="AI2581" i="2"/>
  <c r="AJ2581" i="2"/>
  <c r="AJ992" i="2"/>
  <c r="AH992" i="2"/>
  <c r="AC992" i="2" s="1"/>
  <c r="AI992" i="2"/>
  <c r="AO1295" i="2"/>
  <c r="AI1295" i="2"/>
  <c r="AJ1295" i="2"/>
  <c r="AH1295" i="2"/>
  <c r="AC1295" i="2" s="1"/>
  <c r="AJ2700" i="2"/>
  <c r="AI2700" i="2"/>
  <c r="AJ367" i="2"/>
  <c r="AH367" i="2"/>
  <c r="AC367" i="2" s="1"/>
  <c r="AI2707" i="2"/>
  <c r="AH2707" i="2"/>
  <c r="AC2707" i="2" s="1"/>
  <c r="AJ2707" i="2"/>
  <c r="AH1093" i="2"/>
  <c r="AC1093" i="2" s="1"/>
  <c r="AO1093" i="2"/>
  <c r="AI614" i="2"/>
  <c r="AJ614" i="2"/>
  <c r="AI2026" i="2"/>
  <c r="AO2026" i="2"/>
  <c r="AH2026" i="2"/>
  <c r="AC2026" i="2" s="1"/>
  <c r="AJ1081" i="2"/>
  <c r="AI2154" i="2"/>
  <c r="AO552" i="2"/>
  <c r="AI552" i="2"/>
  <c r="AO1174" i="2"/>
  <c r="AI681" i="2"/>
  <c r="AO681" i="2"/>
  <c r="AI247" i="2"/>
  <c r="AH247" i="2"/>
  <c r="AC247" i="2" s="1"/>
  <c r="AK198" i="2"/>
  <c r="AL198" i="2" s="1"/>
  <c r="AO491" i="2"/>
  <c r="AO869" i="2"/>
  <c r="AK1509" i="2"/>
  <c r="AL1509" i="2" s="1"/>
  <c r="AJ2026" i="2"/>
  <c r="AI555" i="2"/>
  <c r="AJ555" i="2"/>
  <c r="AJ391" i="2"/>
  <c r="AI391" i="2"/>
  <c r="AI711" i="2"/>
  <c r="AJ711" i="2"/>
  <c r="AJ1256" i="2"/>
  <c r="AO1256" i="2"/>
  <c r="AJ122" i="2"/>
  <c r="AH122" i="2"/>
  <c r="AC122" i="2" s="1"/>
  <c r="AO634" i="2"/>
  <c r="AH634" i="2"/>
  <c r="AC634" i="2" s="1"/>
  <c r="AI2091" i="2"/>
  <c r="AO2091" i="2"/>
  <c r="AI828" i="2"/>
  <c r="AK828" i="2"/>
  <c r="AL828" i="2" s="1"/>
  <c r="AH1902" i="2"/>
  <c r="AC1902" i="2" s="1"/>
  <c r="AJ1902" i="2"/>
  <c r="AO271" i="2"/>
  <c r="AJ271" i="2"/>
  <c r="AI271" i="2"/>
  <c r="AO1487" i="2"/>
  <c r="AH1487" i="2"/>
  <c r="AC1487" i="2" s="1"/>
  <c r="AI1487" i="2"/>
  <c r="AJ1487" i="2"/>
  <c r="AO1743" i="2"/>
  <c r="AJ1743" i="2"/>
  <c r="AJ257" i="2"/>
  <c r="AH257" i="2"/>
  <c r="AC257" i="2" s="1"/>
  <c r="AI561" i="2"/>
  <c r="AO561" i="2"/>
  <c r="AJ561" i="2"/>
  <c r="AO849" i="2"/>
  <c r="AH849" i="2"/>
  <c r="AC849" i="2" s="1"/>
  <c r="AO1441" i="2"/>
  <c r="AH1441" i="2"/>
  <c r="AC1441" i="2" s="1"/>
  <c r="AJ1441" i="2"/>
  <c r="AH1697" i="2"/>
  <c r="AC1697" i="2" s="1"/>
  <c r="AO1697" i="2"/>
  <c r="AK1697" i="2"/>
  <c r="AL1697" i="2" s="1"/>
  <c r="AO2209" i="2"/>
  <c r="AH2209" i="2"/>
  <c r="AC2209" i="2" s="1"/>
  <c r="AI2481" i="2"/>
  <c r="AH2481" i="2"/>
  <c r="AC2481" i="2" s="1"/>
  <c r="AJ2481" i="2"/>
  <c r="AO2481" i="2"/>
  <c r="AH2785" i="2"/>
  <c r="AC2785" i="2" s="1"/>
  <c r="AO2785" i="2"/>
  <c r="AH130" i="2"/>
  <c r="AC130" i="2" s="1"/>
  <c r="AI130" i="2"/>
  <c r="AH1330" i="2"/>
  <c r="AC1330" i="2" s="1"/>
  <c r="AO1330" i="2"/>
  <c r="AJ1123" i="2"/>
  <c r="AI1123" i="2"/>
  <c r="AO1539" i="2"/>
  <c r="AH1539" i="2"/>
  <c r="AC1539" i="2" s="1"/>
  <c r="AI980" i="2"/>
  <c r="AJ980" i="2"/>
  <c r="AH1492" i="2"/>
  <c r="AC1492" i="2" s="1"/>
  <c r="AI1492" i="2"/>
  <c r="AJ2756" i="2"/>
  <c r="AH2756" i="2"/>
  <c r="AC2756" i="2" s="1"/>
  <c r="AI2756" i="2"/>
  <c r="AO2727" i="2"/>
  <c r="AH2727" i="2"/>
  <c r="AC2727" i="2" s="1"/>
  <c r="AJ2504" i="2"/>
  <c r="AH2504" i="2"/>
  <c r="AC2504" i="2" s="1"/>
  <c r="AO2610" i="2"/>
  <c r="AI2610" i="2"/>
  <c r="AH2610" i="2"/>
  <c r="AC2610" i="2" s="1"/>
  <c r="AI1215" i="2"/>
  <c r="AH1215" i="2"/>
  <c r="AC1215" i="2" s="1"/>
  <c r="AH1427" i="2"/>
  <c r="AC1427" i="2" s="1"/>
  <c r="AI1427" i="2"/>
  <c r="AJ1427" i="2"/>
  <c r="AH452" i="2"/>
  <c r="AC452" i="2" s="1"/>
  <c r="AI452" i="2"/>
  <c r="AJ774" i="2"/>
  <c r="AH774" i="2"/>
  <c r="AC774" i="2" s="1"/>
  <c r="AI774" i="2"/>
  <c r="AO774" i="2"/>
  <c r="AK774" i="2"/>
  <c r="AL774" i="2" s="1"/>
  <c r="AH2154" i="2"/>
  <c r="AC2154" i="2" s="1"/>
  <c r="AJ1497" i="2"/>
  <c r="AJ2495" i="2"/>
  <c r="AI2495" i="2"/>
  <c r="AH252" i="2"/>
  <c r="AC252" i="2" s="1"/>
  <c r="AO252" i="2"/>
  <c r="AH697" i="2"/>
  <c r="AC697" i="2" s="1"/>
  <c r="AI697" i="2"/>
  <c r="AM2917" i="2"/>
  <c r="AO259" i="2"/>
  <c r="AK120" i="2"/>
  <c r="AL120" i="2" s="1"/>
  <c r="AH350" i="2"/>
  <c r="AC350" i="2" s="1"/>
  <c r="AI1593" i="2"/>
  <c r="AJ1785" i="2"/>
  <c r="AO2324" i="2"/>
  <c r="AO2251" i="2"/>
  <c r="AK552" i="2"/>
  <c r="AL552" i="2" s="1"/>
  <c r="AO2088" i="2"/>
  <c r="AH809" i="2"/>
  <c r="AC809" i="2" s="1"/>
  <c r="AJ809" i="2"/>
  <c r="AI1472" i="2"/>
  <c r="AH1472" i="2"/>
  <c r="AC1472" i="2" s="1"/>
  <c r="AI273" i="2"/>
  <c r="AK273" i="2"/>
  <c r="AL273" i="2" s="1"/>
  <c r="AK865" i="2"/>
  <c r="AL865" i="2" s="1"/>
  <c r="AI865" i="2"/>
  <c r="AJ865" i="2"/>
  <c r="AH1153" i="2"/>
  <c r="AC1153" i="2" s="1"/>
  <c r="AJ1153" i="2"/>
  <c r="AO1153" i="2"/>
  <c r="AO1457" i="2"/>
  <c r="AH1457" i="2"/>
  <c r="AC1457" i="2" s="1"/>
  <c r="AJ162" i="2"/>
  <c r="AI162" i="2"/>
  <c r="AH19" i="2"/>
  <c r="AC19" i="2" s="1"/>
  <c r="AJ19" i="2"/>
  <c r="AH771" i="2"/>
  <c r="AC771" i="2" s="1"/>
  <c r="AI771" i="2"/>
  <c r="AJ771" i="2"/>
  <c r="AH1939" i="2"/>
  <c r="AC1939" i="2" s="1"/>
  <c r="AI1939" i="2"/>
  <c r="AJ1939" i="2"/>
  <c r="AJ2435" i="2"/>
  <c r="AO2435" i="2"/>
  <c r="AO1044" i="2"/>
  <c r="AH1044" i="2"/>
  <c r="AC1044" i="2" s="1"/>
  <c r="AO1956" i="2"/>
  <c r="AH1956" i="2"/>
  <c r="AC1956" i="2" s="1"/>
  <c r="AJ2404" i="2"/>
  <c r="AI2404" i="2"/>
  <c r="AJ2772" i="2"/>
  <c r="AI2772" i="2"/>
  <c r="AI1621" i="2"/>
  <c r="AJ1621" i="2"/>
  <c r="AJ2437" i="2"/>
  <c r="AI2437" i="2"/>
  <c r="AO2536" i="2"/>
  <c r="AJ2536" i="2"/>
  <c r="AH1784" i="2"/>
  <c r="AC1784" i="2" s="1"/>
  <c r="AI1657" i="2"/>
  <c r="AH1657" i="2"/>
  <c r="AC1657" i="2" s="1"/>
  <c r="AJ1544" i="2"/>
  <c r="AO1544" i="2"/>
  <c r="AO2078" i="2"/>
  <c r="AJ2078" i="2"/>
  <c r="AH2282" i="2"/>
  <c r="AC2282" i="2" s="1"/>
  <c r="AI2282" i="2"/>
  <c r="AO1528" i="2"/>
  <c r="AI152" i="2"/>
  <c r="AJ152" i="2"/>
  <c r="AJ2293" i="2"/>
  <c r="AH2293" i="2"/>
  <c r="AC2293" i="2" s="1"/>
  <c r="AK1706" i="2"/>
  <c r="AL1706" i="2" s="1"/>
  <c r="AH1593" i="2"/>
  <c r="AC1593" i="2" s="1"/>
  <c r="AI1785" i="2"/>
  <c r="AK2090" i="2"/>
  <c r="AL2090" i="2" s="1"/>
  <c r="AK2078" i="2"/>
  <c r="AL2078" i="2" s="1"/>
  <c r="AI2736" i="2"/>
  <c r="AK1893" i="2"/>
  <c r="AL1893" i="2" s="1"/>
  <c r="AO735" i="2"/>
  <c r="AK735" i="2"/>
  <c r="AL735" i="2" s="1"/>
  <c r="AO2146" i="2"/>
  <c r="AI2146" i="2"/>
  <c r="AJ185" i="2"/>
  <c r="AH185" i="2"/>
  <c r="AC185" i="2" s="1"/>
  <c r="AI120" i="2"/>
  <c r="AK785" i="2"/>
  <c r="AL785" i="2" s="1"/>
  <c r="AI514" i="2"/>
  <c r="AO32" i="2"/>
  <c r="AO200" i="2"/>
  <c r="AO350" i="2"/>
  <c r="AJ514" i="2"/>
  <c r="AH484" i="2"/>
  <c r="AC484" i="2" s="1"/>
  <c r="AJ785" i="2"/>
  <c r="AO18" i="2"/>
  <c r="AK200" i="2"/>
  <c r="AL200" i="2" s="1"/>
  <c r="AK184" i="2"/>
  <c r="AL184" i="2" s="1"/>
  <c r="AK304" i="2"/>
  <c r="AL304" i="2" s="1"/>
  <c r="AH375" i="2"/>
  <c r="AC375" i="2" s="1"/>
  <c r="AI472" i="2"/>
  <c r="AI482" i="2"/>
  <c r="AC514" i="2"/>
  <c r="AH556" i="2"/>
  <c r="AC556" i="2" s="1"/>
  <c r="AO618" i="2"/>
  <c r="AO761" i="2"/>
  <c r="AI785" i="2"/>
  <c r="AH1199" i="2"/>
  <c r="AC1199" i="2" s="1"/>
  <c r="AK1174" i="2"/>
  <c r="AL1174" i="2" s="1"/>
  <c r="AO1711" i="2"/>
  <c r="AO2183" i="2"/>
  <c r="AH1456" i="2"/>
  <c r="AC1456" i="2" s="1"/>
  <c r="AH1033" i="2"/>
  <c r="AC1033" i="2" s="1"/>
  <c r="AJ1625" i="2"/>
  <c r="AH1625" i="2"/>
  <c r="AC1625" i="2" s="1"/>
  <c r="AH2827" i="2"/>
  <c r="AC2827" i="2" s="1"/>
  <c r="AI2827" i="2"/>
  <c r="AJ2827" i="2"/>
  <c r="AI1594" i="2"/>
  <c r="AH1594" i="2"/>
  <c r="AC1594" i="2" s="1"/>
  <c r="AI1832" i="2"/>
  <c r="AJ1832" i="2"/>
  <c r="AO1832" i="2"/>
  <c r="AI1528" i="2"/>
  <c r="AI1753" i="2"/>
  <c r="AJ1753" i="2"/>
  <c r="AO194" i="2"/>
  <c r="AI194" i="2"/>
  <c r="AO50" i="2"/>
  <c r="AJ145" i="2"/>
  <c r="AO83" i="2"/>
  <c r="AO1182" i="2"/>
  <c r="AK18" i="2"/>
  <c r="AL18" i="2" s="1"/>
  <c r="AJ472" i="2"/>
  <c r="AH785" i="2"/>
  <c r="AC785" i="2" s="1"/>
  <c r="AJ1528" i="2"/>
  <c r="AK2282" i="2"/>
  <c r="AL2282" i="2" s="1"/>
  <c r="AO1291" i="2"/>
  <c r="AO1497" i="2"/>
  <c r="AO304" i="2"/>
  <c r="AO309" i="2"/>
  <c r="AK375" i="2"/>
  <c r="AL375" i="2" s="1"/>
  <c r="AO845" i="2"/>
  <c r="AK1003" i="2"/>
  <c r="AL1003" i="2" s="1"/>
  <c r="AO1413" i="2"/>
  <c r="AO1593" i="2"/>
  <c r="AK1621" i="2"/>
  <c r="AL1621" i="2" s="1"/>
  <c r="AK1828" i="2"/>
  <c r="AL1828" i="2" s="1"/>
  <c r="AO2532" i="2"/>
  <c r="AO2546" i="2"/>
  <c r="AO2730" i="2"/>
  <c r="AO2805" i="2"/>
  <c r="AK271" i="2"/>
  <c r="AL271" i="2" s="1"/>
  <c r="AO419" i="2"/>
  <c r="AK1784" i="2"/>
  <c r="AL1784" i="2" s="1"/>
  <c r="AK2026" i="2"/>
  <c r="AL2026" i="2" s="1"/>
  <c r="AO1650" i="2"/>
  <c r="AK2442" i="2"/>
  <c r="AL2442" i="2" s="1"/>
  <c r="AK2599" i="2"/>
  <c r="AL2599" i="2" s="1"/>
  <c r="AK39" i="2"/>
  <c r="AL39" i="2" s="1"/>
  <c r="AM3057" i="2"/>
  <c r="AO241" i="2"/>
  <c r="AO181" i="2"/>
  <c r="AK258" i="2"/>
  <c r="AL258" i="2" s="1"/>
  <c r="AK452" i="2"/>
  <c r="AL452" i="2" s="1"/>
  <c r="AO550" i="2"/>
  <c r="AK896" i="2"/>
  <c r="AL896" i="2" s="1"/>
  <c r="AK1011" i="2"/>
  <c r="AL1011" i="2" s="1"/>
  <c r="AK1413" i="2"/>
  <c r="AL1413" i="2" s="1"/>
  <c r="AK1547" i="2"/>
  <c r="AL1547" i="2" s="1"/>
  <c r="AK1796" i="2"/>
  <c r="AL1796" i="2" s="1"/>
  <c r="AO1801" i="2"/>
  <c r="AO1935" i="2"/>
  <c r="AO2428" i="2"/>
  <c r="AK2481" i="2"/>
  <c r="AL2481" i="2" s="1"/>
  <c r="AO2080" i="2"/>
  <c r="AK2532" i="2"/>
  <c r="AL2532" i="2" s="1"/>
  <c r="AO2645" i="2"/>
  <c r="AO2756" i="2"/>
  <c r="AO2724" i="2"/>
  <c r="AO14" i="2"/>
  <c r="AO879" i="2"/>
  <c r="AK1634" i="2"/>
  <c r="AL1634" i="2" s="1"/>
  <c r="AO1188" i="2"/>
  <c r="AO2439" i="2"/>
  <c r="AK2539" i="2"/>
  <c r="AL2539" i="2" s="1"/>
  <c r="AO2549" i="2"/>
  <c r="AO2599" i="2"/>
  <c r="AK1033" i="2"/>
  <c r="AL1033" i="2" s="1"/>
  <c r="AO1137" i="2"/>
  <c r="AK2822" i="2"/>
  <c r="AL2822" i="2" s="1"/>
  <c r="AK1019" i="2"/>
  <c r="AL1019" i="2" s="1"/>
  <c r="AO1160" i="2"/>
  <c r="AO1429" i="2"/>
  <c r="AK1770" i="2"/>
  <c r="AL1770" i="2" s="1"/>
  <c r="AO1844" i="2"/>
  <c r="AK2645" i="2"/>
  <c r="AL2645" i="2" s="1"/>
  <c r="AK2772" i="2"/>
  <c r="AL2772" i="2" s="1"/>
  <c r="AO2819" i="2"/>
  <c r="AK27" i="2"/>
  <c r="AL27" i="2" s="1"/>
  <c r="AO1589" i="2"/>
  <c r="AO1602" i="2"/>
  <c r="AK1188" i="2"/>
  <c r="AL1188" i="2" s="1"/>
  <c r="AK2170" i="2"/>
  <c r="AL2170" i="2" s="1"/>
  <c r="AO2144" i="2"/>
  <c r="AO2407" i="2"/>
  <c r="AO2623" i="2"/>
  <c r="AK1427" i="2"/>
  <c r="AL1427" i="2" s="1"/>
  <c r="AO2736" i="2"/>
  <c r="AK1267" i="2"/>
  <c r="AL1267" i="2" s="1"/>
  <c r="AK1419" i="2"/>
  <c r="AL1419" i="2" s="1"/>
  <c r="AO2282" i="2"/>
  <c r="AM3100" i="2"/>
  <c r="AO307" i="2"/>
  <c r="AO365" i="2"/>
  <c r="AO306" i="2"/>
  <c r="AO403" i="2"/>
  <c r="AK491" i="2"/>
  <c r="AL491" i="2" s="1"/>
  <c r="AO687" i="2"/>
  <c r="AK944" i="2"/>
  <c r="AL944" i="2" s="1"/>
  <c r="AO1096" i="2"/>
  <c r="AK1657" i="2"/>
  <c r="AL1657" i="2" s="1"/>
  <c r="AK1844" i="2"/>
  <c r="AL1844" i="2" s="1"/>
  <c r="AO2356" i="2"/>
  <c r="AO2315" i="2"/>
  <c r="AO2821" i="2"/>
  <c r="AO2772" i="2"/>
  <c r="AO2740" i="2"/>
  <c r="AO257" i="2"/>
  <c r="AO1978" i="2"/>
  <c r="AK2504" i="2"/>
  <c r="AL2504" i="2" s="1"/>
  <c r="AK598" i="2"/>
  <c r="AL598" i="2" s="1"/>
  <c r="AK400" i="2"/>
  <c r="AL400" i="2" s="1"/>
  <c r="AO2232" i="2"/>
  <c r="AM3128" i="2"/>
  <c r="AO232" i="2"/>
  <c r="AK45" i="2"/>
  <c r="AL45" i="2" s="1"/>
  <c r="AO160" i="2"/>
  <c r="AK226" i="2"/>
  <c r="AL226" i="2" s="1"/>
  <c r="AK232" i="2"/>
  <c r="AL232" i="2" s="1"/>
  <c r="AO275" i="2"/>
  <c r="AO289" i="2"/>
  <c r="AK362" i="2"/>
  <c r="AL362" i="2" s="1"/>
  <c r="AK365" i="2"/>
  <c r="AL365" i="2" s="1"/>
  <c r="AK403" i="2"/>
  <c r="AL403" i="2" s="1"/>
  <c r="AK484" i="2"/>
  <c r="AL484" i="2" s="1"/>
  <c r="AK997" i="2"/>
  <c r="AL997" i="2" s="1"/>
  <c r="AK996" i="2"/>
  <c r="AL996" i="2" s="1"/>
  <c r="AK1528" i="2"/>
  <c r="AL1528" i="2" s="1"/>
  <c r="AK1571" i="2"/>
  <c r="AL1571" i="2" s="1"/>
  <c r="AK1647" i="2"/>
  <c r="AL1647" i="2" s="1"/>
  <c r="AO1764" i="2"/>
  <c r="AO1959" i="2"/>
  <c r="AO2548" i="2"/>
  <c r="AK2771" i="2"/>
  <c r="AL2771" i="2" s="1"/>
  <c r="AO2786" i="2"/>
  <c r="AO2835" i="2"/>
  <c r="AO1010" i="2"/>
  <c r="AK1785" i="2"/>
  <c r="AL1785" i="2" s="1"/>
  <c r="AO1923" i="2"/>
  <c r="AK770" i="2"/>
  <c r="AL770" i="2" s="1"/>
  <c r="AK663" i="2"/>
  <c r="AL663" i="2" s="1"/>
  <c r="AK160" i="2"/>
  <c r="AL160" i="2" s="1"/>
  <c r="AO362" i="2"/>
  <c r="AO357" i="2"/>
  <c r="AO577" i="2"/>
  <c r="AO1104" i="2"/>
  <c r="AO1166" i="2"/>
  <c r="AK1138" i="2"/>
  <c r="AL1138" i="2" s="1"/>
  <c r="AK1348" i="2"/>
  <c r="AL1348" i="2" s="1"/>
  <c r="AK1472" i="2"/>
  <c r="AL1472" i="2" s="1"/>
  <c r="AO1968" i="2"/>
  <c r="AK2421" i="2"/>
  <c r="AL2421" i="2" s="1"/>
  <c r="AK2497" i="2"/>
  <c r="AL2497" i="2" s="1"/>
  <c r="AK2548" i="2"/>
  <c r="AL2548" i="2" s="1"/>
  <c r="AO881" i="2"/>
  <c r="AO1217" i="2"/>
  <c r="AO1785" i="2"/>
  <c r="AK1593" i="2"/>
  <c r="AL1593" i="2" s="1"/>
  <c r="AM3044" i="2"/>
  <c r="AM2840" i="2"/>
  <c r="AM2861" i="2"/>
  <c r="AM2989" i="2"/>
  <c r="AO113" i="2"/>
  <c r="AO267" i="2"/>
  <c r="AO281" i="2"/>
  <c r="AO349" i="2"/>
  <c r="AO430" i="2"/>
  <c r="AO837" i="2"/>
  <c r="AO992" i="2"/>
  <c r="AK1010" i="2"/>
  <c r="AL1010" i="2" s="1"/>
  <c r="AK1240" i="2"/>
  <c r="AL1240" i="2" s="1"/>
  <c r="AO1498" i="2"/>
  <c r="AK1539" i="2"/>
  <c r="AL1539" i="2" s="1"/>
  <c r="AK1508" i="2"/>
  <c r="AL1508" i="2" s="1"/>
  <c r="AK1860" i="2"/>
  <c r="AL1860" i="2" s="1"/>
  <c r="AK2183" i="2"/>
  <c r="AL2183" i="2" s="1"/>
  <c r="AO2700" i="2"/>
  <c r="AO2644" i="2"/>
  <c r="AK881" i="2"/>
  <c r="AL881" i="2" s="1"/>
  <c r="AO1713" i="2"/>
  <c r="AK2193" i="2"/>
  <c r="AL2193" i="2" s="1"/>
  <c r="AK1330" i="2"/>
  <c r="AL1330" i="2" s="1"/>
  <c r="AK1497" i="2"/>
  <c r="AL1497" i="2" s="1"/>
  <c r="AM3113" i="2"/>
  <c r="AM2866" i="2"/>
  <c r="AO945" i="2"/>
  <c r="AO1296" i="2"/>
  <c r="AK1460" i="2"/>
  <c r="AL1460" i="2" s="1"/>
  <c r="AO1508" i="2"/>
  <c r="AO1671" i="2"/>
  <c r="AO1601" i="2"/>
  <c r="AO2308" i="2"/>
  <c r="AO2372" i="2"/>
  <c r="AO2581" i="2"/>
  <c r="AO2802" i="2"/>
  <c r="AO812" i="2"/>
  <c r="AK2404" i="2"/>
  <c r="AL2404" i="2" s="1"/>
  <c r="AO978" i="2"/>
  <c r="AK648" i="2"/>
  <c r="AL648" i="2" s="1"/>
  <c r="AM3114" i="2"/>
  <c r="AH1448" i="2"/>
  <c r="AC1448" i="2" s="1"/>
  <c r="AI1448" i="2"/>
  <c r="AK1444" i="2"/>
  <c r="AL1444" i="2" s="1"/>
  <c r="AI2415" i="2"/>
  <c r="AJ2415" i="2"/>
  <c r="AO2415" i="2"/>
  <c r="AK1928" i="2"/>
  <c r="AL1928" i="2" s="1"/>
  <c r="AO2295" i="2"/>
  <c r="AH2295" i="2"/>
  <c r="AC2295" i="2" s="1"/>
  <c r="AJ2037" i="2"/>
  <c r="AK2037" i="2"/>
  <c r="AL2037" i="2" s="1"/>
  <c r="AI2037" i="2"/>
  <c r="AK229" i="2"/>
  <c r="AL229" i="2" s="1"/>
  <c r="AI1444" i="2"/>
  <c r="AO2021" i="2"/>
  <c r="AH1118" i="2"/>
  <c r="AC1118" i="2" s="1"/>
  <c r="AJ1118" i="2"/>
  <c r="AK1118" i="2"/>
  <c r="AL1118" i="2" s="1"/>
  <c r="AO2830" i="2"/>
  <c r="AH2830" i="2"/>
  <c r="AC2830" i="2" s="1"/>
  <c r="AJ1601" i="2"/>
  <c r="AH1601" i="2"/>
  <c r="AC1601" i="2" s="1"/>
  <c r="AI1601" i="2"/>
  <c r="AH17" i="2"/>
  <c r="AC17" i="2" s="1"/>
  <c r="AO17" i="2"/>
  <c r="AO433" i="2"/>
  <c r="AJ302" i="2"/>
  <c r="AH302" i="2"/>
  <c r="AC302" i="2" s="1"/>
  <c r="AI854" i="2"/>
  <c r="AJ854" i="2"/>
  <c r="AK2010" i="2"/>
  <c r="AL2010" i="2" s="1"/>
  <c r="AH2010" i="2"/>
  <c r="AC2010" i="2" s="1"/>
  <c r="AH2365" i="2"/>
  <c r="AC2365" i="2" s="1"/>
  <c r="AO2365" i="2"/>
  <c r="AO1790" i="2"/>
  <c r="AH1790" i="2"/>
  <c r="AC1790" i="2" s="1"/>
  <c r="AJ1790" i="2"/>
  <c r="AO882" i="2"/>
  <c r="AH882" i="2"/>
  <c r="AC882" i="2" s="1"/>
  <c r="AJ852" i="2"/>
  <c r="AH852" i="2"/>
  <c r="AC852" i="2" s="1"/>
  <c r="AJ1446" i="2"/>
  <c r="AH1446" i="2"/>
  <c r="AC1446" i="2" s="1"/>
  <c r="AO16" i="2"/>
  <c r="AI822" i="2"/>
  <c r="AO1112" i="2"/>
  <c r="AO2385" i="2"/>
  <c r="AJ2301" i="2"/>
  <c r="AO1616" i="2"/>
  <c r="AH491" i="2"/>
  <c r="AC491" i="2" s="1"/>
  <c r="AI491" i="2"/>
  <c r="AJ12" i="2"/>
  <c r="AK12" i="2"/>
  <c r="AL12" i="2" s="1"/>
  <c r="AH718" i="2"/>
  <c r="AC718" i="2" s="1"/>
  <c r="AI718" i="2"/>
  <c r="AJ718" i="2"/>
  <c r="AH1423" i="2"/>
  <c r="AC1423" i="2" s="1"/>
  <c r="AI1423" i="2"/>
  <c r="AJ1423" i="2"/>
  <c r="AO497" i="2"/>
  <c r="AH1948" i="2"/>
  <c r="AC1948" i="2" s="1"/>
  <c r="AO2738" i="2"/>
  <c r="AH214" i="2"/>
  <c r="AC214" i="2" s="1"/>
  <c r="AO214" i="2"/>
  <c r="AJ214" i="2"/>
  <c r="AO1570" i="2"/>
  <c r="AI1570" i="2"/>
  <c r="AJ1570" i="2"/>
  <c r="AO2543" i="2"/>
  <c r="AJ782" i="2"/>
  <c r="AI782" i="2"/>
  <c r="AK782" i="2"/>
  <c r="AL782" i="2" s="1"/>
  <c r="AJ1718" i="2"/>
  <c r="AO1718" i="2"/>
  <c r="AI184" i="2"/>
  <c r="AJ184" i="2"/>
  <c r="AH184" i="2"/>
  <c r="AC184" i="2" s="1"/>
  <c r="AJ489" i="2"/>
  <c r="AI489" i="2"/>
  <c r="AO796" i="2"/>
  <c r="AI796" i="2"/>
  <c r="AH1308" i="2"/>
  <c r="AC1308" i="2" s="1"/>
  <c r="AJ1308" i="2"/>
  <c r="AO320" i="2"/>
  <c r="AH320" i="2"/>
  <c r="AC320" i="2" s="1"/>
  <c r="AH2032" i="2"/>
  <c r="AC2032" i="2" s="1"/>
  <c r="AI2032" i="2"/>
  <c r="AJ2032" i="2"/>
  <c r="AH2336" i="2"/>
  <c r="AC2336" i="2" s="1"/>
  <c r="AI2336" i="2"/>
  <c r="AO127" i="2"/>
  <c r="AJ129" i="2"/>
  <c r="AI214" i="2"/>
  <c r="AK431" i="2"/>
  <c r="AL431" i="2" s="1"/>
  <c r="AH516" i="2"/>
  <c r="AC516" i="2" s="1"/>
  <c r="AI556" i="2"/>
  <c r="AO1001" i="2"/>
  <c r="AK2397" i="2"/>
  <c r="AL2397" i="2" s="1"/>
  <c r="AO2732" i="2"/>
  <c r="AJ802" i="2"/>
  <c r="AO1350" i="2"/>
  <c r="AO2360" i="2"/>
  <c r="AK1448" i="2"/>
  <c r="AL1448" i="2" s="1"/>
  <c r="AO1550" i="2"/>
  <c r="AJ522" i="2"/>
  <c r="AO220" i="2"/>
  <c r="AH220" i="2"/>
  <c r="AC220" i="2" s="1"/>
  <c r="AH1344" i="2"/>
  <c r="AC1344" i="2" s="1"/>
  <c r="AO1344" i="2"/>
  <c r="AJ97" i="2"/>
  <c r="AH97" i="2"/>
  <c r="AC97" i="2" s="1"/>
  <c r="AI97" i="2"/>
  <c r="AH2196" i="2"/>
  <c r="AC2196" i="2" s="1"/>
  <c r="AO2196" i="2"/>
  <c r="AI1623" i="2"/>
  <c r="AJ1623" i="2"/>
  <c r="AH1623" i="2"/>
  <c r="AC1623" i="2" s="1"/>
  <c r="AI1128" i="2"/>
  <c r="AJ1128" i="2"/>
  <c r="AH1128" i="2"/>
  <c r="AC1128" i="2" s="1"/>
  <c r="AO2728" i="2"/>
  <c r="AJ2728" i="2"/>
  <c r="AO151" i="2"/>
  <c r="AH151" i="2"/>
  <c r="AC151" i="2" s="1"/>
  <c r="AI151" i="2"/>
  <c r="AK151" i="2"/>
  <c r="AL151" i="2" s="1"/>
  <c r="AK2799" i="2"/>
  <c r="AL2799" i="2" s="1"/>
  <c r="AO169" i="2"/>
  <c r="AJ169" i="2"/>
  <c r="AH169" i="2"/>
  <c r="AC169" i="2" s="1"/>
  <c r="AI1502" i="2"/>
  <c r="AH1502" i="2"/>
  <c r="AC1502" i="2" s="1"/>
  <c r="AJ1903" i="2"/>
  <c r="AI1903" i="2"/>
  <c r="AO1841" i="2"/>
  <c r="AH1066" i="2"/>
  <c r="AC1066" i="2" s="1"/>
  <c r="AJ1066" i="2"/>
  <c r="AO1243" i="2"/>
  <c r="AH1243" i="2"/>
  <c r="AC1243" i="2" s="1"/>
  <c r="AI1243" i="2"/>
  <c r="AJ1243" i="2"/>
  <c r="AJ1150" i="2"/>
  <c r="AI1150" i="2"/>
  <c r="AH1632" i="2"/>
  <c r="AC1632" i="2" s="1"/>
  <c r="AJ1632" i="2"/>
  <c r="AI1632" i="2"/>
  <c r="AO1411" i="2"/>
  <c r="AJ1411" i="2"/>
  <c r="AO1332" i="2"/>
  <c r="AK1332" i="2"/>
  <c r="AL1332" i="2" s="1"/>
  <c r="AJ408" i="2"/>
  <c r="AH408" i="2"/>
  <c r="AC408" i="2" s="1"/>
  <c r="AJ449" i="2"/>
  <c r="AJ161" i="2"/>
  <c r="AH161" i="2"/>
  <c r="AC161" i="2" s="1"/>
  <c r="AO2609" i="2"/>
  <c r="AI2609" i="2"/>
  <c r="AH586" i="2"/>
  <c r="AC586" i="2" s="1"/>
  <c r="AO586" i="2"/>
  <c r="AH902" i="2"/>
  <c r="AC902" i="2" s="1"/>
  <c r="AO1224" i="2"/>
  <c r="AH1224" i="2"/>
  <c r="AC1224" i="2" s="1"/>
  <c r="AO1052" i="2"/>
  <c r="AJ1052" i="2"/>
  <c r="AH1052" i="2"/>
  <c r="AC1052" i="2" s="1"/>
  <c r="AH1566" i="2"/>
  <c r="AC1566" i="2" s="1"/>
  <c r="AI1566" i="2"/>
  <c r="AO1680" i="2"/>
  <c r="AJ1680" i="2"/>
  <c r="AI1680" i="2"/>
  <c r="AK1680" i="2"/>
  <c r="AL1680" i="2" s="1"/>
  <c r="AJ11" i="2"/>
  <c r="AO10" i="2"/>
  <c r="AO128" i="2"/>
  <c r="AH215" i="2"/>
  <c r="AC215" i="2" s="1"/>
  <c r="AH432" i="2"/>
  <c r="AC432" i="2" s="1"/>
  <c r="AK433" i="2"/>
  <c r="AL433" i="2" s="1"/>
  <c r="AH522" i="2"/>
  <c r="AC522" i="2" s="1"/>
  <c r="AK523" i="2"/>
  <c r="AL523" i="2" s="1"/>
  <c r="AI748" i="2"/>
  <c r="AO780" i="2"/>
  <c r="AK764" i="2"/>
  <c r="AL764" i="2" s="1"/>
  <c r="AO785" i="2"/>
  <c r="AO1518" i="2"/>
  <c r="AI1963" i="2"/>
  <c r="AJ2336" i="2"/>
  <c r="AO2661" i="2"/>
  <c r="AK2758" i="2"/>
  <c r="AL2758" i="2" s="1"/>
  <c r="AI802" i="2"/>
  <c r="AO1380" i="2"/>
  <c r="AO2376" i="2"/>
  <c r="AO2228" i="2"/>
  <c r="AK1919" i="2"/>
  <c r="AL1919" i="2" s="1"/>
  <c r="AO1175" i="2"/>
  <c r="AO2161" i="2"/>
  <c r="AK2649" i="2"/>
  <c r="AL2649" i="2" s="1"/>
  <c r="AI1806" i="2"/>
  <c r="AJ707" i="2"/>
  <c r="AI707" i="2"/>
  <c r="AJ1176" i="2"/>
  <c r="AI1176" i="2"/>
  <c r="AH1176" i="2"/>
  <c r="AC1176" i="2" s="1"/>
  <c r="AJ2067" i="2"/>
  <c r="AH2067" i="2"/>
  <c r="AC2067" i="2" s="1"/>
  <c r="AI2067" i="2"/>
  <c r="AI1596" i="2"/>
  <c r="AJ1596" i="2"/>
  <c r="AH1596" i="2"/>
  <c r="AC1596" i="2" s="1"/>
  <c r="AI732" i="2"/>
  <c r="AJ732" i="2"/>
  <c r="AH721" i="2"/>
  <c r="AC721" i="2" s="1"/>
  <c r="AI721" i="2"/>
  <c r="AO97" i="2"/>
  <c r="AI699" i="2"/>
  <c r="AJ1143" i="2"/>
  <c r="AO1448" i="2"/>
  <c r="AJ501" i="2"/>
  <c r="AI501" i="2"/>
  <c r="AJ2204" i="2"/>
  <c r="AK2204" i="2"/>
  <c r="AL2204" i="2" s="1"/>
  <c r="AH1774" i="2"/>
  <c r="AC1774" i="2" s="1"/>
  <c r="AI1774" i="2"/>
  <c r="AI1391" i="2"/>
  <c r="AH1391" i="2"/>
  <c r="AC1391" i="2" s="1"/>
  <c r="AH1857" i="2"/>
  <c r="AC1857" i="2" s="1"/>
  <c r="AI1857" i="2"/>
  <c r="AJ450" i="2"/>
  <c r="AI450" i="2"/>
  <c r="AH110" i="2"/>
  <c r="AC110" i="2" s="1"/>
  <c r="AI110" i="2"/>
  <c r="AO159" i="2"/>
  <c r="AH159" i="2"/>
  <c r="AC159" i="2" s="1"/>
  <c r="AH229" i="2"/>
  <c r="AC229" i="2" s="1"/>
  <c r="AO1025" i="2"/>
  <c r="AI2245" i="2"/>
  <c r="AK541" i="2"/>
  <c r="AL541" i="2" s="1"/>
  <c r="AH541" i="2"/>
  <c r="AC541" i="2" s="1"/>
  <c r="AJ486" i="2"/>
  <c r="AI486" i="2"/>
  <c r="AO1303" i="2"/>
  <c r="AI1303" i="2"/>
  <c r="AJ1303" i="2"/>
  <c r="AI2057" i="2"/>
  <c r="AO2057" i="2"/>
  <c r="AI1260" i="2"/>
  <c r="AJ1260" i="2"/>
  <c r="AH32" i="2"/>
  <c r="AC32" i="2" s="1"/>
  <c r="AJ32" i="2"/>
  <c r="AO1538" i="2"/>
  <c r="AH1538" i="2"/>
  <c r="AC1538" i="2" s="1"/>
  <c r="AO527" i="2"/>
  <c r="AH527" i="2"/>
  <c r="AC527" i="2" s="1"/>
  <c r="AO358" i="2"/>
  <c r="AO1319" i="2"/>
  <c r="AH1319" i="2"/>
  <c r="AC1319" i="2" s="1"/>
  <c r="AJ456" i="2"/>
  <c r="AH456" i="2"/>
  <c r="AC456" i="2" s="1"/>
  <c r="AH2317" i="2"/>
  <c r="AC2317" i="2" s="1"/>
  <c r="AO2317" i="2"/>
  <c r="AJ1822" i="2"/>
  <c r="AI1822" i="2"/>
  <c r="AH1822" i="2"/>
  <c r="AC1822" i="2" s="1"/>
  <c r="AI34" i="2"/>
  <c r="AH34" i="2"/>
  <c r="AC34" i="2" s="1"/>
  <c r="AI643" i="2"/>
  <c r="AJ643" i="2"/>
  <c r="AO1348" i="2"/>
  <c r="AI1348" i="2"/>
  <c r="AJ1175" i="2"/>
  <c r="AI1175" i="2"/>
  <c r="AI2513" i="2"/>
  <c r="AJ2513" i="2"/>
  <c r="AJ80" i="2"/>
  <c r="AJ215" i="2"/>
  <c r="AH2260" i="2"/>
  <c r="AC2260" i="2" s="1"/>
  <c r="AO1423" i="2"/>
  <c r="AO1576" i="2"/>
  <c r="AJ1576" i="2"/>
  <c r="AI1275" i="2"/>
  <c r="AH1275" i="2"/>
  <c r="AC1275" i="2" s="1"/>
  <c r="AH1294" i="2"/>
  <c r="AC1294" i="2" s="1"/>
  <c r="AI1294" i="2"/>
  <c r="AO2672" i="2"/>
  <c r="AH2672" i="2"/>
  <c r="AC2672" i="2" s="1"/>
  <c r="AO209" i="2"/>
  <c r="AH209" i="2"/>
  <c r="AC209" i="2" s="1"/>
  <c r="AI1089" i="2"/>
  <c r="AH1089" i="2"/>
  <c r="AC1089" i="2" s="1"/>
  <c r="AH1905" i="2"/>
  <c r="AC1905" i="2" s="1"/>
  <c r="AJ1905" i="2"/>
  <c r="AI1905" i="2"/>
  <c r="AH1874" i="2"/>
  <c r="AC1874" i="2" s="1"/>
  <c r="AJ1874" i="2"/>
  <c r="AI1874" i="2"/>
  <c r="AI2308" i="2"/>
  <c r="AJ2308" i="2"/>
  <c r="AI2309" i="2"/>
  <c r="AJ2309" i="2"/>
  <c r="AO235" i="2"/>
  <c r="AO1120" i="2"/>
  <c r="AI1238" i="2"/>
  <c r="AI1931" i="2"/>
  <c r="AK2171" i="2"/>
  <c r="AL2171" i="2" s="1"/>
  <c r="AI267" i="2"/>
  <c r="AJ267" i="2"/>
  <c r="AH431" i="2"/>
  <c r="AC431" i="2" s="1"/>
  <c r="AJ431" i="2"/>
  <c r="AH230" i="2"/>
  <c r="AC230" i="2" s="1"/>
  <c r="AI230" i="2"/>
  <c r="AI1608" i="2"/>
  <c r="AJ1608" i="2"/>
  <c r="AI1769" i="2"/>
  <c r="AJ1769" i="2"/>
  <c r="AO87" i="2"/>
  <c r="AO292" i="2"/>
  <c r="AJ392" i="2"/>
  <c r="AH449" i="2"/>
  <c r="AC449" i="2" s="1"/>
  <c r="AH534" i="2"/>
  <c r="AC534" i="2" s="1"/>
  <c r="AK489" i="2"/>
  <c r="AL489" i="2" s="1"/>
  <c r="AK485" i="2"/>
  <c r="AL485" i="2" s="1"/>
  <c r="AI534" i="2"/>
  <c r="AJ523" i="2"/>
  <c r="AK707" i="2"/>
  <c r="AL707" i="2" s="1"/>
  <c r="AK760" i="2"/>
  <c r="AL760" i="2" s="1"/>
  <c r="AO764" i="2"/>
  <c r="AH870" i="2"/>
  <c r="AC870" i="2" s="1"/>
  <c r="AK1094" i="2"/>
  <c r="AL1094" i="2" s="1"/>
  <c r="AJ1566" i="2"/>
  <c r="AK1643" i="2"/>
  <c r="AL1643" i="2" s="1"/>
  <c r="AO1904" i="2"/>
  <c r="AO2604" i="2"/>
  <c r="AI408" i="2"/>
  <c r="AO1363" i="2"/>
  <c r="AO1747" i="2"/>
  <c r="AK2376" i="2"/>
  <c r="AL2376" i="2" s="1"/>
  <c r="AJ2708" i="2"/>
  <c r="AI2708" i="2"/>
  <c r="AH2708" i="2"/>
  <c r="AC2708" i="2" s="1"/>
  <c r="AH1747" i="2"/>
  <c r="AC1747" i="2" s="1"/>
  <c r="AJ1747" i="2"/>
  <c r="AO1444" i="2"/>
  <c r="AH1444" i="2"/>
  <c r="AC1444" i="2" s="1"/>
  <c r="AJ1806" i="2"/>
  <c r="AJ1928" i="2"/>
  <c r="AH1928" i="2"/>
  <c r="AC1928" i="2" s="1"/>
  <c r="AI1928" i="2"/>
  <c r="AJ2083" i="2"/>
  <c r="AH2083" i="2"/>
  <c r="AC2083" i="2" s="1"/>
  <c r="AH707" i="2"/>
  <c r="AC707" i="2" s="1"/>
  <c r="AH360" i="2"/>
  <c r="AC360" i="2" s="1"/>
  <c r="AJ360" i="2"/>
  <c r="AO360" i="2"/>
  <c r="AI360" i="2"/>
  <c r="AO2285" i="2"/>
  <c r="AH2285" i="2"/>
  <c r="AC2285" i="2" s="1"/>
  <c r="AI253" i="2"/>
  <c r="AK253" i="2"/>
  <c r="AL253" i="2" s="1"/>
  <c r="AH255" i="2"/>
  <c r="AC255" i="2" s="1"/>
  <c r="AO255" i="2"/>
  <c r="AJ789" i="2"/>
  <c r="AH789" i="2"/>
  <c r="AC789" i="2" s="1"/>
  <c r="AO789" i="2"/>
  <c r="AO744" i="2"/>
  <c r="AJ744" i="2"/>
  <c r="AK744" i="2"/>
  <c r="AL744" i="2" s="1"/>
  <c r="AM2859" i="2"/>
  <c r="AO525" i="2"/>
  <c r="AH525" i="2"/>
  <c r="AC525" i="2" s="1"/>
  <c r="AO54" i="2"/>
  <c r="AH54" i="2"/>
  <c r="AC54" i="2" s="1"/>
  <c r="AI2062" i="2"/>
  <c r="AJ2062" i="2"/>
  <c r="AI2159" i="2"/>
  <c r="AO2159" i="2"/>
  <c r="AO1345" i="2"/>
  <c r="AI1345" i="2"/>
  <c r="AH16" i="2"/>
  <c r="AC16" i="2" s="1"/>
  <c r="AJ16" i="2"/>
  <c r="AH1558" i="2"/>
  <c r="AC1558" i="2" s="1"/>
  <c r="AJ1558" i="2"/>
  <c r="AM3120" i="2"/>
  <c r="AH153" i="2"/>
  <c r="AC153" i="2" s="1"/>
  <c r="AI2083" i="2"/>
  <c r="AJ42" i="2"/>
  <c r="AH42" i="2"/>
  <c r="AC42" i="2" s="1"/>
  <c r="AH1965" i="2"/>
  <c r="AC1965" i="2" s="1"/>
  <c r="AJ1965" i="2"/>
  <c r="AH1518" i="2"/>
  <c r="AC1518" i="2" s="1"/>
  <c r="AJ1518" i="2"/>
  <c r="AO62" i="2"/>
  <c r="AO152" i="2"/>
  <c r="AH152" i="2"/>
  <c r="AC152" i="2" s="1"/>
  <c r="AO713" i="2"/>
  <c r="AJ713" i="2"/>
  <c r="AH713" i="2"/>
  <c r="AC713" i="2" s="1"/>
  <c r="AI713" i="2"/>
  <c r="AJ314" i="2"/>
  <c r="AI314" i="2"/>
  <c r="AH2413" i="2"/>
  <c r="AC2413" i="2" s="1"/>
  <c r="AO2413" i="2"/>
  <c r="AO2094" i="2"/>
  <c r="AH2094" i="2"/>
  <c r="AC2094" i="2" s="1"/>
  <c r="AK1648" i="2"/>
  <c r="AL1648" i="2" s="1"/>
  <c r="AH1648" i="2"/>
  <c r="AC1648" i="2" s="1"/>
  <c r="AH1073" i="2"/>
  <c r="AC1073" i="2" s="1"/>
  <c r="AI1073" i="2"/>
  <c r="AK1073" i="2"/>
  <c r="AL1073" i="2" s="1"/>
  <c r="AJ1234" i="2"/>
  <c r="AH1234" i="2"/>
  <c r="AC1234" i="2" s="1"/>
  <c r="AJ275" i="2"/>
  <c r="AI275" i="2"/>
  <c r="AJ1795" i="2"/>
  <c r="AH1795" i="2"/>
  <c r="AC1795" i="2" s="1"/>
  <c r="AJ290" i="2"/>
  <c r="AH290" i="2"/>
  <c r="AC290" i="2" s="1"/>
  <c r="AO290" i="2"/>
  <c r="AO119" i="2"/>
  <c r="AH119" i="2"/>
  <c r="AC119" i="2" s="1"/>
  <c r="AI119" i="2"/>
  <c r="AK17" i="2"/>
  <c r="AL17" i="2" s="1"/>
  <c r="AH836" i="2"/>
  <c r="AC836" i="2" s="1"/>
  <c r="AO1150" i="2"/>
  <c r="AO1395" i="2"/>
  <c r="AI1234" i="2"/>
  <c r="AO2508" i="2"/>
  <c r="AJ1168" i="2"/>
  <c r="AI1168" i="2"/>
  <c r="AI1369" i="2"/>
  <c r="AH1369" i="2"/>
  <c r="AC1369" i="2" s="1"/>
  <c r="AI513" i="2"/>
  <c r="AO513" i="2"/>
  <c r="AO1393" i="2"/>
  <c r="AH1393" i="2"/>
  <c r="AC1393" i="2" s="1"/>
  <c r="AI1393" i="2"/>
  <c r="AJ1393" i="2"/>
  <c r="AJ66" i="2"/>
  <c r="AI66" i="2"/>
  <c r="AH1266" i="2"/>
  <c r="AC1266" i="2" s="1"/>
  <c r="AI1266" i="2"/>
  <c r="AJ1266" i="2"/>
  <c r="AH1860" i="2"/>
  <c r="AC1860" i="2" s="1"/>
  <c r="AJ1860" i="2"/>
  <c r="AH2758" i="2"/>
  <c r="AC2758" i="2" s="1"/>
  <c r="AI2758" i="2"/>
  <c r="AJ2007" i="2"/>
  <c r="AI2007" i="2"/>
  <c r="AJ128" i="2"/>
  <c r="AI198" i="2"/>
  <c r="AK1175" i="2"/>
  <c r="AL1175" i="2" s="1"/>
  <c r="AJ1345" i="2"/>
  <c r="AO2067" i="2"/>
  <c r="AI1118" i="2"/>
  <c r="AH1183" i="2"/>
  <c r="AC1183" i="2" s="1"/>
  <c r="AJ1183" i="2"/>
  <c r="AH720" i="2"/>
  <c r="AC720" i="2" s="1"/>
  <c r="AI720" i="2"/>
  <c r="AK679" i="2"/>
  <c r="AL679" i="2" s="1"/>
  <c r="AO504" i="2"/>
  <c r="AK504" i="2"/>
  <c r="AL504" i="2" s="1"/>
  <c r="AH504" i="2"/>
  <c r="AC504" i="2" s="1"/>
  <c r="AH602" i="2"/>
  <c r="AC602" i="2" s="1"/>
  <c r="AI602" i="2"/>
  <c r="AJ602" i="2"/>
  <c r="AH267" i="2"/>
  <c r="AC267" i="2" s="1"/>
  <c r="AK443" i="2"/>
  <c r="AL443" i="2" s="1"/>
  <c r="AO489" i="2"/>
  <c r="AI485" i="2"/>
  <c r="AJ534" i="2"/>
  <c r="AI523" i="2"/>
  <c r="AJ530" i="2"/>
  <c r="AJ631" i="2"/>
  <c r="AO718" i="2"/>
  <c r="AI672" i="2"/>
  <c r="AO1098" i="2"/>
  <c r="AI1278" i="2"/>
  <c r="AO1643" i="2"/>
  <c r="AI1747" i="2"/>
  <c r="AJ2285" i="2"/>
  <c r="AO2369" i="2"/>
  <c r="AO2227" i="2"/>
  <c r="AO2765" i="2"/>
  <c r="AI2676" i="2"/>
  <c r="AH1150" i="2"/>
  <c r="AC1150" i="2" s="1"/>
  <c r="AK1747" i="2"/>
  <c r="AL1747" i="2" s="1"/>
  <c r="AJ2676" i="2"/>
  <c r="AO1979" i="2"/>
  <c r="AJ1979" i="2"/>
  <c r="AI1979" i="2"/>
  <c r="AO2531" i="2"/>
  <c r="AJ2531" i="2"/>
  <c r="AH2531" i="2"/>
  <c r="AC2531" i="2" s="1"/>
  <c r="AO2132" i="2"/>
  <c r="AJ2132" i="2"/>
  <c r="AH2132" i="2"/>
  <c r="AC2132" i="2" s="1"/>
  <c r="AJ1356" i="2"/>
  <c r="AO1356" i="2"/>
  <c r="AI1356" i="2"/>
  <c r="AO2171" i="2"/>
  <c r="AI2171" i="2"/>
  <c r="AI476" i="2"/>
  <c r="AH476" i="2"/>
  <c r="AC476" i="2" s="1"/>
  <c r="AI2398" i="2"/>
  <c r="AO2398" i="2"/>
  <c r="AJ1041" i="2"/>
  <c r="AH1041" i="2"/>
  <c r="AC1041" i="2" s="1"/>
  <c r="AJ136" i="2"/>
  <c r="AI136" i="2"/>
  <c r="AK136" i="2"/>
  <c r="AL136" i="2" s="1"/>
  <c r="AO1004" i="2"/>
  <c r="AJ1004" i="2"/>
  <c r="AO2462" i="2"/>
  <c r="AH2462" i="2"/>
  <c r="AC2462" i="2" s="1"/>
  <c r="AO627" i="2"/>
  <c r="AI627" i="2"/>
  <c r="AJ627" i="2"/>
  <c r="AK627" i="2"/>
  <c r="AL627" i="2" s="1"/>
  <c r="AI112" i="2"/>
  <c r="AH112" i="2"/>
  <c r="AC112" i="2" s="1"/>
  <c r="AH1702" i="2"/>
  <c r="AC1702" i="2" s="1"/>
  <c r="AJ1702" i="2"/>
  <c r="AI1783" i="2"/>
  <c r="AH1783" i="2"/>
  <c r="AC1783" i="2" s="1"/>
  <c r="AJ1783" i="2"/>
  <c r="AO1496" i="2"/>
  <c r="AJ1496" i="2"/>
  <c r="AH1496" i="2"/>
  <c r="AC1496" i="2" s="1"/>
  <c r="AH1260" i="2"/>
  <c r="AC1260" i="2" s="1"/>
  <c r="AH898" i="2"/>
  <c r="AC898" i="2" s="1"/>
  <c r="AI898" i="2"/>
  <c r="AH884" i="2"/>
  <c r="AC884" i="2" s="1"/>
  <c r="AI2765" i="2"/>
  <c r="AH2765" i="2"/>
  <c r="AC2765" i="2" s="1"/>
  <c r="AI128" i="2"/>
  <c r="AO826" i="2"/>
  <c r="AJ884" i="2"/>
  <c r="AI1039" i="2"/>
  <c r="AJ1174" i="2"/>
  <c r="AH1345" i="2"/>
  <c r="AC1345" i="2" s="1"/>
  <c r="AI61" i="2"/>
  <c r="AJ61" i="2"/>
  <c r="AO518" i="2"/>
  <c r="AJ518" i="2"/>
  <c r="AO1670" i="2"/>
  <c r="AJ1670" i="2"/>
  <c r="AO488" i="2"/>
  <c r="AH488" i="2"/>
  <c r="AC488" i="2" s="1"/>
  <c r="AI488" i="2"/>
  <c r="AJ488" i="2"/>
  <c r="AO729" i="2"/>
  <c r="AI729" i="2"/>
  <c r="AJ729" i="2"/>
  <c r="AO987" i="2"/>
  <c r="AI987" i="2"/>
  <c r="AJ987" i="2"/>
  <c r="AI801" i="2"/>
  <c r="AJ801" i="2"/>
  <c r="AJ1649" i="2"/>
  <c r="AH1649" i="2"/>
  <c r="AC1649" i="2" s="1"/>
  <c r="AO1649" i="2"/>
  <c r="AI914" i="2"/>
  <c r="AJ914" i="2"/>
  <c r="AO2466" i="2"/>
  <c r="AI2466" i="2"/>
  <c r="AJ2466" i="2"/>
  <c r="AI2723" i="2"/>
  <c r="AO2723" i="2"/>
  <c r="AI1893" i="2"/>
  <c r="AH1893" i="2"/>
  <c r="AC1893" i="2" s="1"/>
  <c r="AJ1893" i="2"/>
  <c r="AO1893" i="2"/>
  <c r="AI1958" i="2"/>
  <c r="AH1958" i="2"/>
  <c r="AC1958" i="2" s="1"/>
  <c r="AJ1958" i="2"/>
  <c r="AJ209" i="2"/>
  <c r="AJ1039" i="2"/>
  <c r="AO1322" i="2"/>
  <c r="AJ1493" i="2"/>
  <c r="AJ2171" i="2"/>
  <c r="AK2708" i="2"/>
  <c r="AL2708" i="2" s="1"/>
  <c r="AO1822" i="2"/>
  <c r="AK1912" i="2"/>
  <c r="AL1912" i="2" s="1"/>
  <c r="AI1357" i="2"/>
  <c r="AO1357" i="2"/>
  <c r="AH1357" i="2"/>
  <c r="AC1357" i="2" s="1"/>
  <c r="AO1367" i="2"/>
  <c r="AH1367" i="2"/>
  <c r="AC1367" i="2" s="1"/>
  <c r="AO856" i="2"/>
  <c r="AH856" i="2"/>
  <c r="AC856" i="2" s="1"/>
  <c r="AO233" i="2"/>
  <c r="AI233" i="2"/>
  <c r="AJ1049" i="2"/>
  <c r="AI1049" i="2"/>
  <c r="AI11" i="2"/>
  <c r="AK10" i="2"/>
  <c r="AL10" i="2" s="1"/>
  <c r="AI10" i="2"/>
  <c r="AJ17" i="2"/>
  <c r="AC10" i="2"/>
  <c r="AI17" i="2"/>
  <c r="AI74" i="2"/>
  <c r="AH136" i="2"/>
  <c r="AC136" i="2" s="1"/>
  <c r="AI159" i="2"/>
  <c r="AO272" i="2"/>
  <c r="AO244" i="2"/>
  <c r="AJ404" i="2"/>
  <c r="AJ549" i="2"/>
  <c r="AO697" i="2"/>
  <c r="AI789" i="2"/>
  <c r="AK987" i="2"/>
  <c r="AL987" i="2" s="1"/>
  <c r="AO866" i="2"/>
  <c r="AH917" i="2"/>
  <c r="AC917" i="2" s="1"/>
  <c r="AO1176" i="2"/>
  <c r="AK1202" i="2"/>
  <c r="AL1202" i="2" s="1"/>
  <c r="AK1167" i="2"/>
  <c r="AL1167" i="2" s="1"/>
  <c r="AO1336" i="2"/>
  <c r="AK1278" i="2"/>
  <c r="AL1278" i="2" s="1"/>
  <c r="AJ1254" i="2"/>
  <c r="AI1518" i="2"/>
  <c r="AJ1448" i="2"/>
  <c r="AO1748" i="2"/>
  <c r="AK1874" i="2"/>
  <c r="AL1874" i="2" s="1"/>
  <c r="AK2175" i="2"/>
  <c r="AL2175" i="2" s="1"/>
  <c r="AI2285" i="2"/>
  <c r="AJ2094" i="2"/>
  <c r="AK2765" i="2"/>
  <c r="AL2765" i="2" s="1"/>
  <c r="AO914" i="2"/>
  <c r="AO1316" i="2"/>
  <c r="AO592" i="2"/>
  <c r="AO794" i="2"/>
  <c r="AO797" i="2"/>
  <c r="AO850" i="2"/>
  <c r="AK1036" i="2"/>
  <c r="AL1036" i="2" s="1"/>
  <c r="AO1128" i="2"/>
  <c r="AO1186" i="2"/>
  <c r="AI1754" i="2"/>
  <c r="AO1944" i="2"/>
  <c r="AK2067" i="2"/>
  <c r="AL2067" i="2" s="1"/>
  <c r="AO2353" i="2"/>
  <c r="AK2409" i="2"/>
  <c r="AL2409" i="2" s="1"/>
  <c r="AO2678" i="2"/>
  <c r="AO66" i="2"/>
  <c r="AO411" i="2"/>
  <c r="AO656" i="2"/>
  <c r="AK360" i="2"/>
  <c r="AL360" i="2" s="1"/>
  <c r="AK1558" i="2"/>
  <c r="AL1558" i="2" s="1"/>
  <c r="AH192" i="2"/>
  <c r="AC192" i="2" s="1"/>
  <c r="AJ192" i="2"/>
  <c r="AM2854" i="2"/>
  <c r="AM2922" i="2"/>
  <c r="AO495" i="2"/>
  <c r="AO1936" i="2"/>
  <c r="AO2272" i="2"/>
  <c r="AO2378" i="2"/>
  <c r="AI1605" i="2"/>
  <c r="AJ1605" i="2"/>
  <c r="AM3094" i="2"/>
  <c r="AK235" i="2"/>
  <c r="AL235" i="2" s="1"/>
  <c r="AJ226" i="2"/>
  <c r="AK343" i="2"/>
  <c r="AL343" i="2" s="1"/>
  <c r="AK602" i="2"/>
  <c r="AL602" i="2" s="1"/>
  <c r="AO665" i="2"/>
  <c r="AO702" i="2"/>
  <c r="AO1041" i="2"/>
  <c r="AO1548" i="2"/>
  <c r="AK1581" i="2"/>
  <c r="AL1581" i="2" s="1"/>
  <c r="AH1754" i="2"/>
  <c r="AC1754" i="2" s="1"/>
  <c r="AO1952" i="2"/>
  <c r="AO1889" i="2"/>
  <c r="AK1810" i="2"/>
  <c r="AL1810" i="2" s="1"/>
  <c r="AO2637" i="2"/>
  <c r="AO2596" i="2"/>
  <c r="AK121" i="2"/>
  <c r="AL121" i="2" s="1"/>
  <c r="AK466" i="2"/>
  <c r="AL466" i="2" s="1"/>
  <c r="AK898" i="2"/>
  <c r="AL898" i="2" s="1"/>
  <c r="AO1605" i="2"/>
  <c r="AK1979" i="2"/>
  <c r="AL1979" i="2" s="1"/>
  <c r="AK1839" i="2"/>
  <c r="AL1839" i="2" s="1"/>
  <c r="AO2679" i="2"/>
  <c r="AK1383" i="2"/>
  <c r="AL1383" i="2" s="1"/>
  <c r="AH1188" i="2"/>
  <c r="AC1188" i="2" s="1"/>
  <c r="AI1188" i="2"/>
  <c r="AH1892" i="2"/>
  <c r="AC1892" i="2" s="1"/>
  <c r="AI1892" i="2"/>
  <c r="AJ2645" i="2"/>
  <c r="AI2645" i="2"/>
  <c r="AM3020" i="2"/>
  <c r="AO842" i="2"/>
  <c r="AK1344" i="2"/>
  <c r="AL1344" i="2" s="1"/>
  <c r="AO2708" i="2"/>
  <c r="AK801" i="2"/>
  <c r="AL801" i="2" s="1"/>
  <c r="AO1679" i="2"/>
  <c r="AK32" i="2"/>
  <c r="AL32" i="2" s="1"/>
  <c r="AO11" i="2"/>
  <c r="AO42" i="2"/>
  <c r="AO185" i="2"/>
  <c r="AI226" i="2"/>
  <c r="AK247" i="2"/>
  <c r="AL247" i="2" s="1"/>
  <c r="AK497" i="2"/>
  <c r="AL497" i="2" s="1"/>
  <c r="AK665" i="2"/>
  <c r="AL665" i="2" s="1"/>
  <c r="AO1136" i="2"/>
  <c r="AO1192" i="2"/>
  <c r="AK1352" i="2"/>
  <c r="AL1352" i="2" s="1"/>
  <c r="AK2083" i="2"/>
  <c r="AL2083" i="2" s="1"/>
  <c r="AO2256" i="2"/>
  <c r="AK1089" i="2"/>
  <c r="AL1089" i="2" s="1"/>
  <c r="AO1623" i="2"/>
  <c r="AO1266" i="2"/>
  <c r="AK729" i="2"/>
  <c r="AL729" i="2" s="1"/>
  <c r="AK1196" i="2"/>
  <c r="AL1196" i="2" s="1"/>
  <c r="AI2548" i="2"/>
  <c r="AJ2548" i="2"/>
  <c r="AK468" i="2"/>
  <c r="AL468" i="2" s="1"/>
  <c r="AK765" i="2"/>
  <c r="AL765" i="2" s="1"/>
  <c r="AK1027" i="2"/>
  <c r="AL1027" i="2" s="1"/>
  <c r="AK1150" i="2"/>
  <c r="AL1150" i="2" s="1"/>
  <c r="AO647" i="2"/>
  <c r="AO1963" i="2"/>
  <c r="AK1128" i="2"/>
  <c r="AL1128" i="2" s="1"/>
  <c r="AM2913" i="2"/>
  <c r="AK42" i="2"/>
  <c r="AL42" i="2" s="1"/>
  <c r="AO86" i="2"/>
  <c r="AK208" i="2"/>
  <c r="AL208" i="2" s="1"/>
  <c r="AK185" i="2"/>
  <c r="AL185" i="2" s="1"/>
  <c r="AO230" i="2"/>
  <c r="AJ247" i="2"/>
  <c r="AO570" i="2"/>
  <c r="AK748" i="2"/>
  <c r="AL748" i="2" s="1"/>
  <c r="AO802" i="2"/>
  <c r="AO1069" i="2"/>
  <c r="AK1101" i="2"/>
  <c r="AL1101" i="2" s="1"/>
  <c r="AO1445" i="2"/>
  <c r="AO1493" i="2"/>
  <c r="AH1636" i="2"/>
  <c r="AC1636" i="2" s="1"/>
  <c r="AO1732" i="2"/>
  <c r="AO2355" i="2"/>
  <c r="AO2716" i="2"/>
  <c r="AK2268" i="2"/>
  <c r="AL2268" i="2" s="1"/>
  <c r="AK488" i="2"/>
  <c r="AL488" i="2" s="1"/>
  <c r="AH2033" i="2"/>
  <c r="AC2033" i="2" s="1"/>
  <c r="AJ2033" i="2"/>
  <c r="AH1251" i="2"/>
  <c r="AC1251" i="2" s="1"/>
  <c r="AJ1251" i="2"/>
  <c r="AO2563" i="2"/>
  <c r="AJ2563" i="2"/>
  <c r="AH1124" i="2"/>
  <c r="AC1124" i="2" s="1"/>
  <c r="AK1124" i="2"/>
  <c r="AL1124" i="2" s="1"/>
  <c r="AH2084" i="2"/>
  <c r="AC2084" i="2" s="1"/>
  <c r="AI2084" i="2"/>
  <c r="AJ2084" i="2"/>
  <c r="AJ2280" i="2"/>
  <c r="AO2280" i="2"/>
  <c r="AH2280" i="2"/>
  <c r="AC2280" i="2" s="1"/>
  <c r="AI2280" i="2"/>
  <c r="AO1459" i="2"/>
  <c r="AI1459" i="2"/>
  <c r="AJ1459" i="2"/>
  <c r="AH1459" i="2"/>
  <c r="AC1459" i="2" s="1"/>
  <c r="AH1268" i="2"/>
  <c r="AC1268" i="2" s="1"/>
  <c r="AO1268" i="2"/>
  <c r="AK223" i="2"/>
  <c r="AL223" i="2" s="1"/>
  <c r="AM2881" i="2"/>
  <c r="AO2526" i="2"/>
  <c r="AI2526" i="2"/>
  <c r="AM2839" i="2"/>
  <c r="AK230" i="2"/>
  <c r="AL230" i="2" s="1"/>
  <c r="AO524" i="2"/>
  <c r="AK549" i="2"/>
  <c r="AL549" i="2" s="1"/>
  <c r="AO602" i="2"/>
  <c r="AO748" i="2"/>
  <c r="AK866" i="2"/>
  <c r="AL866" i="2" s="1"/>
  <c r="AH1383" i="2"/>
  <c r="AC1383" i="2" s="1"/>
  <c r="AO1325" i="2"/>
  <c r="AO2245" i="2"/>
  <c r="AO2243" i="2"/>
  <c r="AK398" i="2"/>
  <c r="AL398" i="2" s="1"/>
  <c r="AK900" i="2"/>
  <c r="AL900" i="2" s="1"/>
  <c r="AK290" i="2"/>
  <c r="AL290" i="2" s="1"/>
  <c r="AO1383" i="2"/>
  <c r="AH1229" i="2"/>
  <c r="AC1229" i="2" s="1"/>
  <c r="AI1229" i="2"/>
  <c r="AH1242" i="2"/>
  <c r="AC1242" i="2" s="1"/>
  <c r="AI1242" i="2"/>
  <c r="AJ1242" i="2"/>
  <c r="AO2298" i="2"/>
  <c r="AH2298" i="2"/>
  <c r="AC2298" i="2" s="1"/>
  <c r="AH1452" i="2"/>
  <c r="AC1452" i="2" s="1"/>
  <c r="AJ1452" i="2"/>
  <c r="AO1452" i="2"/>
  <c r="AI1485" i="2"/>
  <c r="AJ1485" i="2"/>
  <c r="AH1920" i="2"/>
  <c r="AC1920" i="2" s="1"/>
  <c r="AI1920" i="2"/>
  <c r="AH1300" i="2"/>
  <c r="AC1300" i="2" s="1"/>
  <c r="AI1300" i="2"/>
  <c r="AO58" i="2"/>
  <c r="AO112" i="2"/>
  <c r="AK58" i="2"/>
  <c r="AL58" i="2" s="1"/>
  <c r="AK513" i="2"/>
  <c r="AL513" i="2" s="1"/>
  <c r="AO516" i="2"/>
  <c r="AO810" i="2"/>
  <c r="AO813" i="2"/>
  <c r="AK955" i="2"/>
  <c r="AL955" i="2" s="1"/>
  <c r="AO858" i="2"/>
  <c r="AK1182" i="2"/>
  <c r="AL1182" i="2" s="1"/>
  <c r="AK1605" i="2"/>
  <c r="AL1605" i="2" s="1"/>
  <c r="AK2285" i="2"/>
  <c r="AL2285" i="2" s="1"/>
  <c r="AO2252" i="2"/>
  <c r="AO2694" i="2"/>
  <c r="AO2677" i="2"/>
  <c r="AO227" i="2"/>
  <c r="AO767" i="2"/>
  <c r="AK2531" i="2"/>
  <c r="AL2531" i="2" s="1"/>
  <c r="AO1693" i="2"/>
  <c r="AK187" i="2"/>
  <c r="AL187" i="2" s="1"/>
  <c r="AI1910" i="2"/>
  <c r="AH1910" i="2"/>
  <c r="AC1910" i="2" s="1"/>
  <c r="AJ855" i="2"/>
  <c r="AH855" i="2"/>
  <c r="AC855" i="2" s="1"/>
  <c r="AH921" i="2"/>
  <c r="AC921" i="2" s="1"/>
  <c r="AJ921" i="2"/>
  <c r="AJ1609" i="2"/>
  <c r="AH1609" i="2"/>
  <c r="AC1609" i="2" s="1"/>
  <c r="AH746" i="2"/>
  <c r="AC746" i="2" s="1"/>
  <c r="AJ746" i="2"/>
  <c r="AH1562" i="2"/>
  <c r="AC1562" i="2" s="1"/>
  <c r="AI1562" i="2"/>
  <c r="AJ1562" i="2"/>
  <c r="AH1467" i="2"/>
  <c r="AC1467" i="2" s="1"/>
  <c r="AJ1467" i="2"/>
  <c r="AJ2219" i="2"/>
  <c r="AH2219" i="2"/>
  <c r="AC2219" i="2" s="1"/>
  <c r="AI1468" i="2"/>
  <c r="AJ1468" i="2"/>
  <c r="AH1836" i="2"/>
  <c r="AC1836" i="2" s="1"/>
  <c r="AJ1836" i="2"/>
  <c r="AH2156" i="2"/>
  <c r="AC2156" i="2" s="1"/>
  <c r="AJ2156" i="2"/>
  <c r="AI1501" i="2"/>
  <c r="AH1501" i="2"/>
  <c r="AC1501" i="2" s="1"/>
  <c r="AH1762" i="2"/>
  <c r="AC1762" i="2" s="1"/>
  <c r="AI1762" i="2"/>
  <c r="AJ1762" i="2"/>
  <c r="AH2582" i="2"/>
  <c r="AC2582" i="2" s="1"/>
  <c r="AO2582" i="2"/>
  <c r="AO247" i="2"/>
  <c r="AH2387" i="2"/>
  <c r="AC2387" i="2" s="1"/>
  <c r="AI2387" i="2"/>
  <c r="AO1049" i="2"/>
  <c r="AK112" i="2"/>
  <c r="AL112" i="2" s="1"/>
  <c r="AK119" i="2"/>
  <c r="AL119" i="2" s="1"/>
  <c r="AK214" i="2"/>
  <c r="AL214" i="2" s="1"/>
  <c r="AO243" i="2"/>
  <c r="AO314" i="2"/>
  <c r="AK243" i="2"/>
  <c r="AL243" i="2" s="1"/>
  <c r="AO291" i="2"/>
  <c r="AK314" i="2"/>
  <c r="AL314" i="2" s="1"/>
  <c r="AK681" i="2"/>
  <c r="AL681" i="2" s="1"/>
  <c r="AO1073" i="2"/>
  <c r="AO1170" i="2"/>
  <c r="AK1822" i="2"/>
  <c r="AL1822" i="2" s="1"/>
  <c r="AH1125" i="2"/>
  <c r="AC1125" i="2" s="1"/>
  <c r="AJ1125" i="2"/>
  <c r="AJ506" i="2"/>
  <c r="AH506" i="2"/>
  <c r="AC506" i="2" s="1"/>
  <c r="AO1470" i="2"/>
  <c r="AI1470" i="2"/>
  <c r="AJ1742" i="2"/>
  <c r="AI1742" i="2"/>
  <c r="AH1615" i="2"/>
  <c r="AC1615" i="2" s="1"/>
  <c r="AO1615" i="2"/>
  <c r="AH2431" i="2"/>
  <c r="AC2431" i="2" s="1"/>
  <c r="AJ2431" i="2"/>
  <c r="AH1872" i="2"/>
  <c r="AC1872" i="2" s="1"/>
  <c r="AI1872" i="2"/>
  <c r="AH1715" i="2"/>
  <c r="AC1715" i="2" s="1"/>
  <c r="AJ1715" i="2"/>
  <c r="AI1715" i="2"/>
  <c r="AH2211" i="2"/>
  <c r="AC2211" i="2" s="1"/>
  <c r="AI2211" i="2"/>
  <c r="AH804" i="2"/>
  <c r="AC804" i="2" s="1"/>
  <c r="AO804" i="2"/>
  <c r="AI1781" i="2"/>
  <c r="AH1781" i="2"/>
  <c r="AC1781" i="2" s="1"/>
  <c r="AJ2598" i="2"/>
  <c r="AO2598" i="2"/>
  <c r="AH1080" i="2"/>
  <c r="AC1080" i="2" s="1"/>
  <c r="AI1080" i="2"/>
  <c r="AO1092" i="2"/>
  <c r="AJ2787" i="2"/>
  <c r="AO2787" i="2"/>
  <c r="AO2068" i="2"/>
  <c r="AO2807" i="2"/>
  <c r="AK268" i="2"/>
  <c r="AL268" i="2" s="1"/>
  <c r="AO737" i="2"/>
  <c r="AK1711" i="2"/>
  <c r="AL1711" i="2" s="1"/>
  <c r="AK1245" i="2"/>
  <c r="AL1245" i="2" s="1"/>
  <c r="AO1396" i="2"/>
  <c r="AO1534" i="2"/>
  <c r="AO1526" i="2"/>
  <c r="AK1493" i="2"/>
  <c r="AL1493" i="2" s="1"/>
  <c r="AK1633" i="2"/>
  <c r="AL1633" i="2" s="1"/>
  <c r="AK1609" i="2"/>
  <c r="AL1609" i="2" s="1"/>
  <c r="AO1943" i="2"/>
  <c r="AO2032" i="2"/>
  <c r="AO2276" i="2"/>
  <c r="AO2412" i="2"/>
  <c r="AO1810" i="2"/>
  <c r="AO2395" i="2"/>
  <c r="AO2387" i="2"/>
  <c r="AO2762" i="2"/>
  <c r="AO2741" i="2"/>
  <c r="AK533" i="2"/>
  <c r="AL533" i="2" s="1"/>
  <c r="AO721" i="2"/>
  <c r="AO1278" i="2"/>
  <c r="AK1920" i="2"/>
  <c r="AL1920" i="2" s="1"/>
  <c r="AO2384" i="2"/>
  <c r="AO2033" i="2"/>
  <c r="AO2698" i="2"/>
  <c r="AK2366" i="2"/>
  <c r="AL2366" i="2" s="1"/>
  <c r="AO2296" i="2"/>
  <c r="AO2152" i="2"/>
  <c r="AO958" i="2"/>
  <c r="AO1779" i="2"/>
  <c r="AO1499" i="2"/>
  <c r="AK1861" i="2"/>
  <c r="AL1861" i="2" s="1"/>
  <c r="AO1328" i="2"/>
  <c r="AK1496" i="2"/>
  <c r="AL1496" i="2" s="1"/>
  <c r="AO1617" i="2"/>
  <c r="AK1649" i="2"/>
  <c r="AL1649" i="2" s="1"/>
  <c r="AO1951" i="2"/>
  <c r="AO1884" i="2"/>
  <c r="AK1905" i="2"/>
  <c r="AL1905" i="2" s="1"/>
  <c r="AK2032" i="2"/>
  <c r="AL2032" i="2" s="1"/>
  <c r="AK2159" i="2"/>
  <c r="AL2159" i="2" s="1"/>
  <c r="AK2127" i="2"/>
  <c r="AL2127" i="2" s="1"/>
  <c r="AK2413" i="2"/>
  <c r="AL2413" i="2" s="1"/>
  <c r="AK2197" i="2"/>
  <c r="AL2197" i="2" s="1"/>
  <c r="AO2605" i="2"/>
  <c r="AK2554" i="2"/>
  <c r="AL2554" i="2" s="1"/>
  <c r="AO2722" i="2"/>
  <c r="AK2741" i="2"/>
  <c r="AL2741" i="2" s="1"/>
  <c r="AO441" i="2"/>
  <c r="AO450" i="2"/>
  <c r="AK1157" i="2"/>
  <c r="AL1157" i="2" s="1"/>
  <c r="AO1806" i="2"/>
  <c r="AO2459" i="2"/>
  <c r="AO2418" i="2"/>
  <c r="AO499" i="2"/>
  <c r="AK822" i="2"/>
  <c r="AL822" i="2" s="1"/>
  <c r="AM2893" i="2"/>
  <c r="AO1312" i="2"/>
  <c r="AK1356" i="2"/>
  <c r="AL1356" i="2" s="1"/>
  <c r="AI1482" i="2"/>
  <c r="AK1617" i="2"/>
  <c r="AL1617" i="2" s="1"/>
  <c r="AO1719" i="2"/>
  <c r="AO1860" i="2"/>
  <c r="AO1905" i="2"/>
  <c r="AK1992" i="2"/>
  <c r="AL1992" i="2" s="1"/>
  <c r="AO2197" i="2"/>
  <c r="AK2181" i="2"/>
  <c r="AL2181" i="2" s="1"/>
  <c r="AO2701" i="2"/>
  <c r="AO2676" i="2"/>
  <c r="AO2612" i="2"/>
  <c r="AO2757" i="2"/>
  <c r="AK1268" i="2"/>
  <c r="AL1268" i="2" s="1"/>
  <c r="AK1285" i="2"/>
  <c r="AL1285" i="2" s="1"/>
  <c r="AO1909" i="2"/>
  <c r="AO1827" i="2"/>
  <c r="AO2311" i="2"/>
  <c r="AK2464" i="2"/>
  <c r="AL2464" i="2" s="1"/>
  <c r="AK1958" i="2"/>
  <c r="AL1958" i="2" s="1"/>
  <c r="AK2551" i="2"/>
  <c r="AL2551" i="2" s="1"/>
  <c r="AO514" i="2"/>
  <c r="AO823" i="2"/>
  <c r="AO2168" i="2"/>
  <c r="AK2556" i="2"/>
  <c r="AL2556" i="2" s="1"/>
  <c r="AK2611" i="2"/>
  <c r="AL2611" i="2" s="1"/>
  <c r="AO2287" i="2"/>
  <c r="AK2466" i="2"/>
  <c r="AL2466" i="2" s="1"/>
  <c r="AO2130" i="2"/>
  <c r="AO2122" i="2"/>
  <c r="AO2194" i="2"/>
  <c r="AO1958" i="2"/>
  <c r="AO2551" i="2"/>
  <c r="AO2731" i="2"/>
  <c r="AO136" i="2"/>
  <c r="AO1910" i="2"/>
  <c r="AK2221" i="2"/>
  <c r="AL2221" i="2" s="1"/>
  <c r="AO2703" i="2"/>
  <c r="AK2552" i="2"/>
  <c r="AL2552" i="2" s="1"/>
  <c r="AM2873" i="2"/>
  <c r="AO1138" i="2"/>
  <c r="AK1357" i="2"/>
  <c r="AL1357" i="2" s="1"/>
  <c r="AO1577" i="2"/>
  <c r="AO1892" i="2"/>
  <c r="AO1802" i="2"/>
  <c r="AO1912" i="2"/>
  <c r="AO2016" i="2"/>
  <c r="AO2037" i="2"/>
  <c r="AO1960" i="2"/>
  <c r="AO2318" i="2"/>
  <c r="AO2095" i="2"/>
  <c r="AO2778" i="2"/>
  <c r="AO323" i="2"/>
  <c r="AK661" i="2"/>
  <c r="AL661" i="2" s="1"/>
  <c r="AO546" i="2"/>
  <c r="AO736" i="2"/>
  <c r="AO926" i="2"/>
  <c r="AO1284" i="2"/>
  <c r="AO1480" i="2"/>
  <c r="AO1347" i="2"/>
  <c r="AK1218" i="2"/>
  <c r="AL1218" i="2" s="1"/>
  <c r="AK1730" i="2"/>
  <c r="AL1730" i="2" s="1"/>
  <c r="AO1871" i="2"/>
  <c r="AO2503" i="2"/>
  <c r="AO2431" i="2"/>
  <c r="AK527" i="2"/>
  <c r="AL527" i="2" s="1"/>
  <c r="AK1749" i="2"/>
  <c r="AL1749" i="2" s="1"/>
  <c r="AK2537" i="2"/>
  <c r="AL2537" i="2" s="1"/>
  <c r="AO2327" i="2"/>
  <c r="AO2250" i="2"/>
  <c r="AK2703" i="2"/>
  <c r="AL2703" i="2" s="1"/>
  <c r="AK193" i="2"/>
  <c r="AL193" i="2" s="1"/>
  <c r="AM2971" i="2"/>
  <c r="AO1407" i="2"/>
  <c r="AK1432" i="2"/>
  <c r="AL1432" i="2" s="1"/>
  <c r="AO1585" i="2"/>
  <c r="AO1663" i="2"/>
  <c r="AK1892" i="2"/>
  <c r="AL1892" i="2" s="1"/>
  <c r="AO1804" i="2"/>
  <c r="AO1920" i="2"/>
  <c r="AO1874" i="2"/>
  <c r="AO2302" i="2"/>
  <c r="AO2337" i="2"/>
  <c r="AK2526" i="2"/>
  <c r="AL2526" i="2" s="1"/>
  <c r="AO2621" i="2"/>
  <c r="AK2707" i="2"/>
  <c r="AL2707" i="2" s="1"/>
  <c r="AK2700" i="2"/>
  <c r="AL2700" i="2" s="1"/>
  <c r="AO2754" i="2"/>
  <c r="AO517" i="2"/>
  <c r="AO1143" i="2"/>
  <c r="AK914" i="2"/>
  <c r="AL914" i="2" s="1"/>
  <c r="AO1703" i="2"/>
  <c r="AO1690" i="2"/>
  <c r="AO1559" i="2"/>
  <c r="AO1731" i="2"/>
  <c r="AO1730" i="2"/>
  <c r="AK1871" i="2"/>
  <c r="AL1871" i="2" s="1"/>
  <c r="AO2352" i="2"/>
  <c r="AO2792" i="2"/>
  <c r="AK2280" i="2"/>
  <c r="AL2280" i="2" s="1"/>
  <c r="AO2767" i="2"/>
  <c r="AK2121" i="2"/>
  <c r="AL2121" i="2" s="1"/>
  <c r="AO193" i="2"/>
  <c r="AM3121" i="2"/>
  <c r="AM2856" i="2"/>
  <c r="AK22" i="2"/>
  <c r="AL22" i="2" s="1"/>
  <c r="AK1541" i="2"/>
  <c r="AL1541" i="2" s="1"/>
  <c r="AK637" i="2"/>
  <c r="AL637" i="2" s="1"/>
  <c r="AK483" i="2"/>
  <c r="AL483" i="2" s="1"/>
  <c r="AM3010" i="2"/>
  <c r="AM3102" i="2"/>
  <c r="AO973" i="2"/>
  <c r="AJ1214" i="2"/>
  <c r="AI1367" i="2"/>
  <c r="AJ1357" i="2"/>
  <c r="AI1575" i="2"/>
  <c r="AJ1792" i="2"/>
  <c r="AJ1800" i="2"/>
  <c r="AH733" i="2"/>
  <c r="AC733" i="2" s="1"/>
  <c r="AO639" i="2"/>
  <c r="AK858" i="2"/>
  <c r="AL858" i="2" s="1"/>
  <c r="AO205" i="2"/>
  <c r="AO2304" i="2"/>
  <c r="AK973" i="2"/>
  <c r="AL973" i="2" s="1"/>
  <c r="AH1575" i="2"/>
  <c r="AC1575" i="2" s="1"/>
  <c r="AH1049" i="2"/>
  <c r="AC1049" i="2" s="1"/>
  <c r="AO406" i="2"/>
  <c r="AK155" i="2"/>
  <c r="AL155" i="2" s="1"/>
  <c r="AK103" i="2"/>
  <c r="AL103" i="2" s="1"/>
  <c r="AO839" i="2"/>
  <c r="AO799" i="2"/>
  <c r="AO2434" i="2"/>
  <c r="AJ2027" i="2"/>
  <c r="AI2027" i="2"/>
  <c r="AH2027" i="2"/>
  <c r="AC2027" i="2" s="1"/>
  <c r="AO2027" i="2"/>
  <c r="AH117" i="2"/>
  <c r="AC117" i="2" s="1"/>
  <c r="AI1110" i="2"/>
  <c r="AO1618" i="2"/>
  <c r="AI1618" i="2"/>
  <c r="AJ1618" i="2"/>
  <c r="AH2339" i="2"/>
  <c r="AC2339" i="2" s="1"/>
  <c r="AI2339" i="2"/>
  <c r="AJ2339" i="2"/>
  <c r="AO1988" i="2"/>
  <c r="AH1988" i="2"/>
  <c r="AC1988" i="2" s="1"/>
  <c r="AO2438" i="2"/>
  <c r="AH2438" i="2"/>
  <c r="AC2438" i="2" s="1"/>
  <c r="AJ2151" i="2"/>
  <c r="AH2151" i="2"/>
  <c r="AC2151" i="2" s="1"/>
  <c r="AO2151" i="2"/>
  <c r="AI2151" i="2"/>
  <c r="AJ1498" i="2"/>
  <c r="AH1498" i="2"/>
  <c r="AC1498" i="2" s="1"/>
  <c r="AJ2650" i="2"/>
  <c r="AO2650" i="2"/>
  <c r="AI2650" i="2"/>
  <c r="AH2650" i="2"/>
  <c r="AC2650" i="2" s="1"/>
  <c r="AO1803" i="2"/>
  <c r="AI1803" i="2"/>
  <c r="AJ1803" i="2"/>
  <c r="AO2555" i="2"/>
  <c r="AH2555" i="2"/>
  <c r="AC2555" i="2" s="1"/>
  <c r="AJ2811" i="2"/>
  <c r="AH2811" i="2"/>
  <c r="AC2811" i="2" s="1"/>
  <c r="AO1580" i="2"/>
  <c r="AH1580" i="2"/>
  <c r="AC1580" i="2" s="1"/>
  <c r="AH2447" i="2"/>
  <c r="AC2447" i="2" s="1"/>
  <c r="AI2447" i="2"/>
  <c r="AJ2447" i="2"/>
  <c r="AJ2231" i="2"/>
  <c r="AO2231" i="2"/>
  <c r="AI148" i="2"/>
  <c r="AH148" i="2"/>
  <c r="AC148" i="2" s="1"/>
  <c r="AH599" i="2"/>
  <c r="AC599" i="2" s="1"/>
  <c r="AO599" i="2"/>
  <c r="AI662" i="2"/>
  <c r="AH662" i="2"/>
  <c r="AC662" i="2" s="1"/>
  <c r="AJ1927" i="2"/>
  <c r="AH1927" i="2"/>
  <c r="AC1927" i="2" s="1"/>
  <c r="AI1927" i="2"/>
  <c r="AJ1648" i="2"/>
  <c r="AI1648" i="2"/>
  <c r="AJ1984" i="2"/>
  <c r="AI1984" i="2"/>
  <c r="AH1984" i="2"/>
  <c r="AC1984" i="2" s="1"/>
  <c r="AO2128" i="2"/>
  <c r="AH2128" i="2"/>
  <c r="AC2128" i="2" s="1"/>
  <c r="AO2496" i="2"/>
  <c r="AI2496" i="2"/>
  <c r="AO321" i="2"/>
  <c r="AH321" i="2"/>
  <c r="AC321" i="2" s="1"/>
  <c r="AJ913" i="2"/>
  <c r="AH913" i="2"/>
  <c r="AC913" i="2" s="1"/>
  <c r="AI1745" i="2"/>
  <c r="AH1745" i="2"/>
  <c r="AC1745" i="2" s="1"/>
  <c r="AH2257" i="2"/>
  <c r="AC2257" i="2" s="1"/>
  <c r="AJ2257" i="2"/>
  <c r="AH2401" i="2"/>
  <c r="AC2401" i="2" s="1"/>
  <c r="AO2401" i="2"/>
  <c r="AJ2545" i="2"/>
  <c r="AH2545" i="2"/>
  <c r="AC2545" i="2" s="1"/>
  <c r="AJ18" i="2"/>
  <c r="AH18" i="2"/>
  <c r="AC18" i="2" s="1"/>
  <c r="AO1682" i="2"/>
  <c r="AJ1682" i="2"/>
  <c r="AK1682" i="2"/>
  <c r="AL1682" i="2" s="1"/>
  <c r="AH2290" i="2"/>
  <c r="AC2290" i="2" s="1"/>
  <c r="AI2290" i="2"/>
  <c r="AJ2290" i="2"/>
  <c r="AK2290" i="2"/>
  <c r="AL2290" i="2" s="1"/>
  <c r="AJ67" i="2"/>
  <c r="AH67" i="2"/>
  <c r="AC67" i="2" s="1"/>
  <c r="AO835" i="2"/>
  <c r="AH835" i="2"/>
  <c r="AC835" i="2" s="1"/>
  <c r="AI1619" i="2"/>
  <c r="AJ1619" i="2"/>
  <c r="AH1619" i="2"/>
  <c r="AC1619" i="2" s="1"/>
  <c r="AO2035" i="2"/>
  <c r="AH2035" i="2"/>
  <c r="AC2035" i="2" s="1"/>
  <c r="AJ2035" i="2"/>
  <c r="AJ2499" i="2"/>
  <c r="AI2499" i="2"/>
  <c r="AO2499" i="2"/>
  <c r="AO2820" i="2"/>
  <c r="AI2820" i="2"/>
  <c r="AO1685" i="2"/>
  <c r="AI1685" i="2"/>
  <c r="AJ1685" i="2"/>
  <c r="AH1845" i="2"/>
  <c r="AC1845" i="2" s="1"/>
  <c r="AI1845" i="2"/>
  <c r="AJ1845" i="2"/>
  <c r="AJ2501" i="2"/>
  <c r="AO2501" i="2"/>
  <c r="AI2501" i="2"/>
  <c r="AO2502" i="2"/>
  <c r="AH2502" i="2"/>
  <c r="AC2502" i="2" s="1"/>
  <c r="AI1975" i="2"/>
  <c r="AH1975" i="2"/>
  <c r="AC1975" i="2" s="1"/>
  <c r="AJ1975" i="2"/>
  <c r="AI2327" i="2"/>
  <c r="AJ2327" i="2"/>
  <c r="AK2327" i="2"/>
  <c r="AL2327" i="2" s="1"/>
  <c r="AH2471" i="2"/>
  <c r="AC2471" i="2" s="1"/>
  <c r="AI2471" i="2"/>
  <c r="AJ2471" i="2"/>
  <c r="AJ2647" i="2"/>
  <c r="AO2647" i="2"/>
  <c r="AH523" i="2"/>
  <c r="AC523" i="2" s="1"/>
  <c r="AJ717" i="2"/>
  <c r="AK1718" i="2"/>
  <c r="AL1718" i="2" s="1"/>
  <c r="AH606" i="2"/>
  <c r="AC606" i="2" s="1"/>
  <c r="AH1110" i="2"/>
  <c r="AC1110" i="2" s="1"/>
  <c r="AI1126" i="2"/>
  <c r="AK1191" i="2"/>
  <c r="AL1191" i="2" s="1"/>
  <c r="AO1851" i="2"/>
  <c r="AH164" i="2"/>
  <c r="AC164" i="2" s="1"/>
  <c r="AJ164" i="2"/>
  <c r="AH607" i="2"/>
  <c r="AC607" i="2" s="1"/>
  <c r="AJ607" i="2"/>
  <c r="AH975" i="2"/>
  <c r="AC975" i="2" s="1"/>
  <c r="AJ975" i="2"/>
  <c r="AO48" i="2"/>
  <c r="AH48" i="2"/>
  <c r="AC48" i="2" s="1"/>
  <c r="AJ406" i="2"/>
  <c r="AH406" i="2"/>
  <c r="AC406" i="2" s="1"/>
  <c r="AO2102" i="2"/>
  <c r="AI2102" i="2"/>
  <c r="AO679" i="2"/>
  <c r="AH679" i="2"/>
  <c r="AC679" i="2" s="1"/>
  <c r="AH1719" i="2"/>
  <c r="AC1719" i="2" s="1"/>
  <c r="AI1719" i="2"/>
  <c r="AI745" i="2"/>
  <c r="AO745" i="2"/>
  <c r="AJ1961" i="2"/>
  <c r="AH1961" i="2"/>
  <c r="AC1961" i="2" s="1"/>
  <c r="AI1961" i="2"/>
  <c r="AI1129" i="2"/>
  <c r="AH1129" i="2"/>
  <c r="AC1129" i="2" s="1"/>
  <c r="AH2409" i="2"/>
  <c r="AC2409" i="2" s="1"/>
  <c r="AJ2409" i="2"/>
  <c r="AI2409" i="2"/>
  <c r="AI2537" i="2"/>
  <c r="AJ2537" i="2"/>
  <c r="AH2537" i="2"/>
  <c r="AC2537" i="2" s="1"/>
  <c r="AJ2665" i="2"/>
  <c r="AH2665" i="2"/>
  <c r="AC2665" i="2" s="1"/>
  <c r="AO2793" i="2"/>
  <c r="AH2793" i="2"/>
  <c r="AC2793" i="2" s="1"/>
  <c r="AI1722" i="2"/>
  <c r="AJ1722" i="2"/>
  <c r="AO875" i="2"/>
  <c r="AJ875" i="2"/>
  <c r="AH875" i="2"/>
  <c r="AC875" i="2" s="1"/>
  <c r="AO1451" i="2"/>
  <c r="AH1451" i="2"/>
  <c r="AC1451" i="2" s="1"/>
  <c r="AH1851" i="2"/>
  <c r="AC1851" i="2" s="1"/>
  <c r="AI1851" i="2"/>
  <c r="AJ1851" i="2"/>
  <c r="AJ2043" i="2"/>
  <c r="AI2043" i="2"/>
  <c r="AI1820" i="2"/>
  <c r="AH1820" i="2"/>
  <c r="AC1820" i="2" s="1"/>
  <c r="AJ1820" i="2"/>
  <c r="AH1980" i="2"/>
  <c r="AC1980" i="2" s="1"/>
  <c r="AJ1980" i="2"/>
  <c r="AH2140" i="2"/>
  <c r="AC2140" i="2" s="1"/>
  <c r="AI2140" i="2"/>
  <c r="AJ2140" i="2"/>
  <c r="AH2796" i="2"/>
  <c r="AC2796" i="2" s="1"/>
  <c r="AI2796" i="2"/>
  <c r="AH2029" i="2"/>
  <c r="AC2029" i="2" s="1"/>
  <c r="AI2029" i="2"/>
  <c r="AJ2189" i="2"/>
  <c r="AI2189" i="2"/>
  <c r="AI2397" i="2"/>
  <c r="AO2397" i="2"/>
  <c r="AI1421" i="2"/>
  <c r="AJ1421" i="2"/>
  <c r="AH1854" i="2"/>
  <c r="AC1854" i="2" s="1"/>
  <c r="AO1854" i="2"/>
  <c r="AI2558" i="2"/>
  <c r="AO2558" i="2"/>
  <c r="AH1071" i="2"/>
  <c r="AC1071" i="2" s="1"/>
  <c r="AK1071" i="2"/>
  <c r="AL1071" i="2" s="1"/>
  <c r="AO1839" i="2"/>
  <c r="AH1839" i="2"/>
  <c r="AC1839" i="2" s="1"/>
  <c r="AJ1839" i="2"/>
  <c r="AI2383" i="2"/>
  <c r="AJ2383" i="2"/>
  <c r="AH2383" i="2"/>
  <c r="AC2383" i="2" s="1"/>
  <c r="AK2383" i="2"/>
  <c r="AL2383" i="2" s="1"/>
  <c r="AO2383" i="2"/>
  <c r="AO2735" i="2"/>
  <c r="AI2735" i="2"/>
  <c r="AJ2735" i="2"/>
  <c r="AH2735" i="2"/>
  <c r="AC2735" i="2" s="1"/>
  <c r="AJ212" i="2"/>
  <c r="AH212" i="2"/>
  <c r="AC212" i="2" s="1"/>
  <c r="AO444" i="2"/>
  <c r="AH444" i="2"/>
  <c r="AC444" i="2" s="1"/>
  <c r="AJ700" i="2"/>
  <c r="AH700" i="2"/>
  <c r="AC700" i="2" s="1"/>
  <c r="AJ93" i="2"/>
  <c r="AO93" i="2"/>
  <c r="AO221" i="2"/>
  <c r="AH221" i="2"/>
  <c r="AC221" i="2" s="1"/>
  <c r="AI1245" i="2"/>
  <c r="AH1245" i="2"/>
  <c r="AC1245" i="2" s="1"/>
  <c r="AJ1245" i="2"/>
  <c r="AO798" i="2"/>
  <c r="AH798" i="2"/>
  <c r="AC798" i="2" s="1"/>
  <c r="AO64" i="2"/>
  <c r="AI64" i="2"/>
  <c r="AI512" i="2"/>
  <c r="AO512" i="2"/>
  <c r="AO133" i="2"/>
  <c r="AI133" i="2"/>
  <c r="AO758" i="2"/>
  <c r="AJ758" i="2"/>
  <c r="AJ1510" i="2"/>
  <c r="AH1510" i="2"/>
  <c r="AC1510" i="2" s="1"/>
  <c r="AI2326" i="2"/>
  <c r="AJ2326" i="2"/>
  <c r="AH2326" i="2"/>
  <c r="AC2326" i="2" s="1"/>
  <c r="AJ1223" i="2"/>
  <c r="AH1223" i="2"/>
  <c r="AC1223" i="2" s="1"/>
  <c r="AO1223" i="2"/>
  <c r="AO696" i="2"/>
  <c r="AH696" i="2"/>
  <c r="AC696" i="2" s="1"/>
  <c r="AO1816" i="2"/>
  <c r="AH1816" i="2"/>
  <c r="AC1816" i="2" s="1"/>
  <c r="AI1816" i="2"/>
  <c r="AO377" i="2"/>
  <c r="AH377" i="2"/>
  <c r="AC377" i="2" s="1"/>
  <c r="AH633" i="2"/>
  <c r="AC633" i="2" s="1"/>
  <c r="AI633" i="2"/>
  <c r="AJ633" i="2"/>
  <c r="AI1993" i="2"/>
  <c r="AJ1993" i="2"/>
  <c r="AO1209" i="2"/>
  <c r="AI1209" i="2"/>
  <c r="AO2553" i="2"/>
  <c r="AI2553" i="2"/>
  <c r="AJ2553" i="2"/>
  <c r="AH1914" i="2"/>
  <c r="AC1914" i="2" s="1"/>
  <c r="AI1914" i="2"/>
  <c r="AJ1914" i="2"/>
  <c r="AJ2314" i="2"/>
  <c r="AK2314" i="2"/>
  <c r="AL2314" i="2" s="1"/>
  <c r="AK1618" i="2"/>
  <c r="AL1618" i="2" s="1"/>
  <c r="AO2024" i="2"/>
  <c r="AK2189" i="2"/>
  <c r="AL2189" i="2" s="1"/>
  <c r="AO2409" i="2"/>
  <c r="AO2167" i="2"/>
  <c r="AI2156" i="2"/>
  <c r="AI2556" i="2"/>
  <c r="AO2628" i="2"/>
  <c r="AO155" i="2"/>
  <c r="AO103" i="2"/>
  <c r="AO121" i="2"/>
  <c r="AK700" i="2"/>
  <c r="AL700" i="2" s="1"/>
  <c r="AO490" i="2"/>
  <c r="AK1126" i="2"/>
  <c r="AL1126" i="2" s="1"/>
  <c r="AO924" i="2"/>
  <c r="AK1185" i="2"/>
  <c r="AL1185" i="2" s="1"/>
  <c r="AO1191" i="2"/>
  <c r="AO1068" i="2"/>
  <c r="AO1591" i="2"/>
  <c r="AO1386" i="2"/>
  <c r="AO1562" i="2"/>
  <c r="AO1998" i="2"/>
  <c r="AO2158" i="2"/>
  <c r="AK1520" i="2"/>
  <c r="AL1520" i="2" s="1"/>
  <c r="AO2665" i="2"/>
  <c r="AO117" i="2"/>
  <c r="AO638" i="2"/>
  <c r="AO1129" i="2"/>
  <c r="AK1676" i="2"/>
  <c r="AL1676" i="2" s="1"/>
  <c r="AK2102" i="2"/>
  <c r="AL2102" i="2" s="1"/>
  <c r="AK2452" i="2"/>
  <c r="AL2452" i="2" s="1"/>
  <c r="AO2681" i="2"/>
  <c r="AO1967" i="2"/>
  <c r="AO1984" i="2"/>
  <c r="AO2029" i="2"/>
  <c r="AO2260" i="2"/>
  <c r="AO2284" i="2"/>
  <c r="AO2316" i="2"/>
  <c r="AO2189" i="2"/>
  <c r="AO2339" i="2"/>
  <c r="AO2219" i="2"/>
  <c r="AO2556" i="2"/>
  <c r="AO2411" i="2"/>
  <c r="AH2556" i="2"/>
  <c r="AC2556" i="2" s="1"/>
  <c r="AK2796" i="2"/>
  <c r="AL2796" i="2" s="1"/>
  <c r="AH1196" i="2"/>
  <c r="AC1196" i="2" s="1"/>
  <c r="AH1901" i="2"/>
  <c r="AC1901" i="2" s="1"/>
  <c r="AK150" i="2"/>
  <c r="AL150" i="2" s="1"/>
  <c r="AK191" i="2"/>
  <c r="AL191" i="2" s="1"/>
  <c r="AO131" i="2"/>
  <c r="AO769" i="2"/>
  <c r="AK520" i="2"/>
  <c r="AL520" i="2" s="1"/>
  <c r="AK490" i="2"/>
  <c r="AL490" i="2" s="1"/>
  <c r="AK924" i="2"/>
  <c r="AL924" i="2" s="1"/>
  <c r="AO782" i="2"/>
  <c r="AO1214" i="2"/>
  <c r="AO1286" i="2"/>
  <c r="AO1494" i="2"/>
  <c r="AO999" i="2"/>
  <c r="AO1071" i="2"/>
  <c r="AO1310" i="2"/>
  <c r="AK1591" i="2"/>
  <c r="AL1591" i="2" s="1"/>
  <c r="AK1685" i="2"/>
  <c r="AL1685" i="2" s="1"/>
  <c r="AO1300" i="2"/>
  <c r="AO1648" i="2"/>
  <c r="AO1710" i="2"/>
  <c r="AO2045" i="2"/>
  <c r="AO2426" i="2"/>
  <c r="AO2659" i="2"/>
  <c r="AO22" i="2"/>
  <c r="AK406" i="2"/>
  <c r="AL406" i="2" s="1"/>
  <c r="AO464" i="2"/>
  <c r="AK1209" i="2"/>
  <c r="AL1209" i="2" s="1"/>
  <c r="AK1816" i="2"/>
  <c r="AL1816" i="2" s="1"/>
  <c r="AO902" i="2"/>
  <c r="AK444" i="2"/>
  <c r="AL444" i="2" s="1"/>
  <c r="AK1498" i="2"/>
  <c r="AL1498" i="2" s="1"/>
  <c r="AK2545" i="2"/>
  <c r="AL2545" i="2" s="1"/>
  <c r="AK2339" i="2"/>
  <c r="AL2339" i="2" s="1"/>
  <c r="AO1901" i="2"/>
  <c r="AO2392" i="2"/>
  <c r="AM2899" i="2"/>
  <c r="AK1826" i="2"/>
  <c r="AL1826" i="2" s="1"/>
  <c r="AO1975" i="2"/>
  <c r="AK1993" i="2"/>
  <c r="AL1993" i="2" s="1"/>
  <c r="AK1984" i="2"/>
  <c r="AL1984" i="2" s="1"/>
  <c r="AK1873" i="2"/>
  <c r="AL1873" i="2" s="1"/>
  <c r="AO2261" i="2"/>
  <c r="AO2436" i="2"/>
  <c r="AO2331" i="2"/>
  <c r="AK2219" i="2"/>
  <c r="AL2219" i="2" s="1"/>
  <c r="AO2796" i="2"/>
  <c r="AO2770" i="2"/>
  <c r="AH2221" i="2"/>
  <c r="AC2221" i="2" s="1"/>
  <c r="AO191" i="2"/>
  <c r="AO520" i="2"/>
  <c r="AO720" i="2"/>
  <c r="AO622" i="2"/>
  <c r="AO1057" i="2"/>
  <c r="AK1183" i="2"/>
  <c r="AL1183" i="2" s="1"/>
  <c r="AO1869" i="2"/>
  <c r="AK1967" i="2"/>
  <c r="AL1967" i="2" s="1"/>
  <c r="AO1302" i="2"/>
  <c r="AK1300" i="2"/>
  <c r="AL1300" i="2" s="1"/>
  <c r="AO1230" i="2"/>
  <c r="AO1677" i="2"/>
  <c r="AO1800" i="2"/>
  <c r="AK1883" i="2"/>
  <c r="AL1883" i="2" s="1"/>
  <c r="AO1722" i="2"/>
  <c r="AK1824" i="2"/>
  <c r="AL1824" i="2" s="1"/>
  <c r="AO2290" i="2"/>
  <c r="AO2545" i="2"/>
  <c r="AO1738" i="2"/>
  <c r="AO2233" i="2"/>
  <c r="AO2471" i="2"/>
  <c r="AO975" i="2"/>
  <c r="AO1147" i="2"/>
  <c r="AK902" i="2"/>
  <c r="AL902" i="2" s="1"/>
  <c r="AO2043" i="2"/>
  <c r="AK2156" i="2"/>
  <c r="AL2156" i="2" s="1"/>
  <c r="AK1901" i="2"/>
  <c r="AL1901" i="2" s="1"/>
  <c r="AM3112" i="2"/>
  <c r="AM3124" i="2"/>
  <c r="AM3108" i="2"/>
  <c r="AO1826" i="2"/>
  <c r="AO1927" i="2"/>
  <c r="AO1993" i="2"/>
  <c r="AO1873" i="2"/>
  <c r="AK2461" i="2"/>
  <c r="AL2461" i="2" s="1"/>
  <c r="AO2326" i="2"/>
  <c r="AO2540" i="2"/>
  <c r="AO2693" i="2"/>
  <c r="AO2653" i="2"/>
  <c r="AO2812" i="2"/>
  <c r="AJ1901" i="2"/>
  <c r="AK93" i="2"/>
  <c r="AL93" i="2" s="1"/>
  <c r="AK875" i="2"/>
  <c r="AL875" i="2" s="1"/>
  <c r="AO607" i="2"/>
  <c r="AK1438" i="2"/>
  <c r="AL1438" i="2" s="1"/>
  <c r="AK1507" i="2"/>
  <c r="AL1507" i="2" s="1"/>
  <c r="AO1183" i="2"/>
  <c r="AK1494" i="2"/>
  <c r="AL1494" i="2" s="1"/>
  <c r="AO1308" i="2"/>
  <c r="AO1392" i="2"/>
  <c r="AO1894" i="2"/>
  <c r="AO1883" i="2"/>
  <c r="AO1769" i="2"/>
  <c r="AK2085" i="2"/>
  <c r="AL2085" i="2" s="1"/>
  <c r="AO2575" i="2"/>
  <c r="AO2689" i="2"/>
  <c r="AK725" i="2"/>
  <c r="AL725" i="2" s="1"/>
  <c r="AO1006" i="2"/>
  <c r="AO2156" i="2"/>
  <c r="AM2992" i="2"/>
  <c r="AO1796" i="2"/>
  <c r="AK1961" i="2"/>
  <c r="AL1961" i="2" s="1"/>
  <c r="AK2001" i="2"/>
  <c r="AL2001" i="2" s="1"/>
  <c r="AO2040" i="2"/>
  <c r="AO1845" i="2"/>
  <c r="AO2265" i="2"/>
  <c r="AK2229" i="2"/>
  <c r="AL2229" i="2" s="1"/>
  <c r="AO2452" i="2"/>
  <c r="AK2501" i="2"/>
  <c r="AL2501" i="2" s="1"/>
  <c r="AO2794" i="2"/>
  <c r="AK117" i="2"/>
  <c r="AL117" i="2" s="1"/>
  <c r="AO466" i="2"/>
  <c r="AO700" i="2"/>
  <c r="AO852" i="2"/>
  <c r="AK1076" i="2"/>
  <c r="AL1076" i="2" s="1"/>
  <c r="AK1163" i="2"/>
  <c r="AL1163" i="2" s="1"/>
  <c r="AK1110" i="2"/>
  <c r="AL1110" i="2" s="1"/>
  <c r="AK1241" i="2"/>
  <c r="AL1241" i="2" s="1"/>
  <c r="AK1562" i="2"/>
  <c r="AL1562" i="2" s="1"/>
  <c r="AK1308" i="2"/>
  <c r="AL1308" i="2" s="1"/>
  <c r="AJ2221" i="2"/>
  <c r="AK2027" i="2"/>
  <c r="AL2027" i="2" s="1"/>
  <c r="AK2555" i="2"/>
  <c r="AL2555" i="2" s="1"/>
  <c r="AO2162" i="2"/>
  <c r="AK1257" i="2"/>
  <c r="AL1257" i="2" s="1"/>
  <c r="AK1042" i="2"/>
  <c r="AL1042" i="2" s="1"/>
  <c r="AO1676" i="2"/>
  <c r="AK1803" i="2"/>
  <c r="AL1803" i="2" s="1"/>
  <c r="AO1961" i="2"/>
  <c r="AO2001" i="2"/>
  <c r="AO1992" i="2"/>
  <c r="AK1845" i="2"/>
  <c r="AL1845" i="2" s="1"/>
  <c r="AI2219" i="2"/>
  <c r="AO2257" i="2"/>
  <c r="AO2291" i="2"/>
  <c r="AH1675" i="2"/>
  <c r="AC1675" i="2" s="1"/>
  <c r="AK106" i="2"/>
  <c r="AL106" i="2" s="1"/>
  <c r="AO346" i="2"/>
  <c r="AO465" i="2"/>
  <c r="AO684" i="2"/>
  <c r="AO991" i="2"/>
  <c r="AO917" i="2"/>
  <c r="AK1580" i="2"/>
  <c r="AL1580" i="2" s="1"/>
  <c r="AK1575" i="2"/>
  <c r="AL1575" i="2" s="1"/>
  <c r="AO1566" i="2"/>
  <c r="AO1163" i="2"/>
  <c r="AO1675" i="2"/>
  <c r="AK205" i="2"/>
  <c r="AL205" i="2" s="1"/>
  <c r="AO1898" i="2"/>
  <c r="AO2129" i="2"/>
  <c r="AO1709" i="2"/>
  <c r="AO2506" i="2"/>
  <c r="AK550" i="2"/>
  <c r="AL550" i="2" s="1"/>
  <c r="AO967" i="2"/>
  <c r="AO1042" i="2"/>
  <c r="AK1722" i="2"/>
  <c r="AL1722" i="2" s="1"/>
  <c r="AO1427" i="2"/>
  <c r="AK1975" i="2"/>
  <c r="AL1975" i="2" s="1"/>
  <c r="AK1914" i="2"/>
  <c r="AL1914" i="2" s="1"/>
  <c r="AK1910" i="2"/>
  <c r="AL1910" i="2" s="1"/>
  <c r="AK251" i="2"/>
  <c r="AL251" i="2" s="1"/>
  <c r="AI190" i="2"/>
  <c r="AH251" i="2"/>
  <c r="AC251" i="2" s="1"/>
  <c r="AH327" i="2"/>
  <c r="AC327" i="2" s="1"/>
  <c r="AK412" i="2"/>
  <c r="AL412" i="2" s="1"/>
  <c r="AC412" i="2"/>
  <c r="AK413" i="2"/>
  <c r="AL413" i="2" s="1"/>
  <c r="AO445" i="2"/>
  <c r="AJ475" i="2"/>
  <c r="AI413" i="2"/>
  <c r="AH540" i="2"/>
  <c r="AC540" i="2" s="1"/>
  <c r="AI507" i="2"/>
  <c r="AI549" i="2"/>
  <c r="AO591" i="2"/>
  <c r="AK709" i="2"/>
  <c r="AL709" i="2" s="1"/>
  <c r="AK701" i="2"/>
  <c r="AL701" i="2" s="1"/>
  <c r="AJ672" i="2"/>
  <c r="AO750" i="2"/>
  <c r="AI927" i="2"/>
  <c r="AI974" i="2"/>
  <c r="AJ925" i="2"/>
  <c r="AI1167" i="2"/>
  <c r="AI1225" i="2"/>
  <c r="AJ1131" i="2"/>
  <c r="AH1168" i="2"/>
  <c r="AC1168" i="2" s="1"/>
  <c r="AH1213" i="2"/>
  <c r="AC1213" i="2" s="1"/>
  <c r="AH1375" i="2"/>
  <c r="AC1375" i="2" s="1"/>
  <c r="AI1478" i="2"/>
  <c r="AJ1561" i="2"/>
  <c r="AI1768" i="2"/>
  <c r="AI1788" i="2"/>
  <c r="AI2074" i="2"/>
  <c r="AK2252" i="2"/>
  <c r="AL2252" i="2" s="1"/>
  <c r="AK2173" i="2"/>
  <c r="AL2173" i="2" s="1"/>
  <c r="AO2529" i="2"/>
  <c r="AO2377" i="2"/>
  <c r="AH1929" i="2"/>
  <c r="AC1929" i="2" s="1"/>
  <c r="AH1776" i="2"/>
  <c r="AC1776" i="2" s="1"/>
  <c r="AK384" i="2"/>
  <c r="AL384" i="2" s="1"/>
  <c r="AO351" i="2"/>
  <c r="AK664" i="2"/>
  <c r="AL664" i="2" s="1"/>
  <c r="AK859" i="2"/>
  <c r="AL859" i="2" s="1"/>
  <c r="AO970" i="2"/>
  <c r="AO1061" i="2"/>
  <c r="AO1368" i="2"/>
  <c r="AO1275" i="2"/>
  <c r="AK1504" i="2"/>
  <c r="AL1504" i="2" s="1"/>
  <c r="AO1351" i="2"/>
  <c r="AK1776" i="2"/>
  <c r="AL1776" i="2" s="1"/>
  <c r="AK1768" i="2"/>
  <c r="AL1768" i="2" s="1"/>
  <c r="AO2121" i="2"/>
  <c r="AK710" i="2"/>
  <c r="AL710" i="2" s="1"/>
  <c r="AO298" i="2"/>
  <c r="AO1404" i="2"/>
  <c r="AO1294" i="2"/>
  <c r="AO1838" i="2"/>
  <c r="AO124" i="2"/>
  <c r="AO23" i="2"/>
  <c r="AO61" i="2"/>
  <c r="AK116" i="2"/>
  <c r="AL116" i="2" s="1"/>
  <c r="AK142" i="2"/>
  <c r="AL142" i="2" s="1"/>
  <c r="AK123" i="2"/>
  <c r="AL123" i="2" s="1"/>
  <c r="AK156" i="2"/>
  <c r="AL156" i="2" s="1"/>
  <c r="AO134" i="2"/>
  <c r="AK190" i="2"/>
  <c r="AL190" i="2" s="1"/>
  <c r="AH231" i="2"/>
  <c r="AC231" i="2" s="1"/>
  <c r="AO256" i="2"/>
  <c r="AH261" i="2"/>
  <c r="AC261" i="2" s="1"/>
  <c r="AJ285" i="2"/>
  <c r="AO390" i="2"/>
  <c r="AO475" i="2"/>
  <c r="AI518" i="2"/>
  <c r="AJ664" i="2"/>
  <c r="AH702" i="2"/>
  <c r="AC702" i="2" s="1"/>
  <c r="AI709" i="2"/>
  <c r="AK750" i="2"/>
  <c r="AL750" i="2" s="1"/>
  <c r="AI829" i="2"/>
  <c r="AO1000" i="2"/>
  <c r="AK1017" i="2"/>
  <c r="AL1017" i="2" s="1"/>
  <c r="AI1017" i="2"/>
  <c r="AH1167" i="2"/>
  <c r="AC1167" i="2" s="1"/>
  <c r="AK1159" i="2"/>
  <c r="AL1159" i="2" s="1"/>
  <c r="AJ1085" i="2"/>
  <c r="AJ1354" i="2"/>
  <c r="AO1354" i="2"/>
  <c r="AO1309" i="2"/>
  <c r="AI1343" i="2"/>
  <c r="AO1514" i="2"/>
  <c r="AJ1435" i="2"/>
  <c r="AI1835" i="2"/>
  <c r="AO1976" i="2"/>
  <c r="AO1788" i="2"/>
  <c r="AO2748" i="2"/>
  <c r="AJ2476" i="2"/>
  <c r="AI156" i="2"/>
  <c r="AI1078" i="2"/>
  <c r="AJ1895" i="2"/>
  <c r="AO213" i="2"/>
  <c r="AK632" i="2"/>
  <c r="AL632" i="2" s="1"/>
  <c r="AO792" i="2"/>
  <c r="AO672" i="2"/>
  <c r="AO1078" i="2"/>
  <c r="AO1375" i="2"/>
  <c r="AO1435" i="2"/>
  <c r="AO1161" i="2"/>
  <c r="AO1632" i="2"/>
  <c r="AK1694" i="2"/>
  <c r="AL1694" i="2" s="1"/>
  <c r="AK1576" i="2"/>
  <c r="AL1576" i="2" s="1"/>
  <c r="AJ2529" i="2"/>
  <c r="AO2218" i="2"/>
  <c r="AO1965" i="2"/>
  <c r="AK2335" i="2"/>
  <c r="AL2335" i="2" s="1"/>
  <c r="AO330" i="2"/>
  <c r="AJ379" i="2"/>
  <c r="AO219" i="2"/>
  <c r="AO731" i="2"/>
  <c r="AO1167" i="2"/>
  <c r="AO938" i="2"/>
  <c r="AK1078" i="2"/>
  <c r="AL1078" i="2" s="1"/>
  <c r="AK1345" i="2"/>
  <c r="AL1345" i="2" s="1"/>
  <c r="AK1790" i="2"/>
  <c r="AL1790" i="2" s="1"/>
  <c r="AK61" i="2"/>
  <c r="AL61" i="2" s="1"/>
  <c r="AO142" i="2"/>
  <c r="AO190" i="2"/>
  <c r="AI317" i="2"/>
  <c r="AH390" i="2"/>
  <c r="AC390" i="2" s="1"/>
  <c r="AC347" i="2"/>
  <c r="AK390" i="2"/>
  <c r="AL390" i="2" s="1"/>
  <c r="AH379" i="2"/>
  <c r="AC379" i="2" s="1"/>
  <c r="AJ390" i="2"/>
  <c r="AK421" i="2"/>
  <c r="AL421" i="2" s="1"/>
  <c r="AJ540" i="2"/>
  <c r="AH709" i="2"/>
  <c r="AC709" i="2" s="1"/>
  <c r="AH750" i="2"/>
  <c r="AC750" i="2" s="1"/>
  <c r="AO1181" i="2"/>
  <c r="AO1017" i="2"/>
  <c r="AO1168" i="2"/>
  <c r="AO1341" i="2"/>
  <c r="AH1341" i="2"/>
  <c r="AC1341" i="2" s="1"/>
  <c r="AJ1343" i="2"/>
  <c r="AI1895" i="2"/>
  <c r="AH2124" i="2"/>
  <c r="AC2124" i="2" s="1"/>
  <c r="AO2187" i="2"/>
  <c r="AK1788" i="2"/>
  <c r="AL1788" i="2" s="1"/>
  <c r="AO2476" i="2"/>
  <c r="AO2393" i="2"/>
  <c r="AI2377" i="2"/>
  <c r="AK2124" i="2"/>
  <c r="AL2124" i="2" s="1"/>
  <c r="AI2187" i="2"/>
  <c r="AO74" i="2"/>
  <c r="AK669" i="2"/>
  <c r="AL669" i="2" s="1"/>
  <c r="AO908" i="2"/>
  <c r="AK1478" i="2"/>
  <c r="AL1478" i="2" s="1"/>
  <c r="AK1275" i="2"/>
  <c r="AL1275" i="2" s="1"/>
  <c r="AO1439" i="2"/>
  <c r="AO1694" i="2"/>
  <c r="AK1835" i="2"/>
  <c r="AL1835" i="2" s="1"/>
  <c r="AO1878" i="2"/>
  <c r="AO2494" i="2"/>
  <c r="AO1857" i="2"/>
  <c r="AK569" i="2"/>
  <c r="AL569" i="2" s="1"/>
  <c r="AK753" i="2"/>
  <c r="AL753" i="2" s="1"/>
  <c r="AK1243" i="2"/>
  <c r="AL1243" i="2" s="1"/>
  <c r="AO1260" i="2"/>
  <c r="AK2719" i="2"/>
  <c r="AL2719" i="2" s="1"/>
  <c r="AK2344" i="2"/>
  <c r="AL2344" i="2" s="1"/>
  <c r="AM3116" i="2"/>
  <c r="AJ29" i="2"/>
  <c r="AO91" i="2"/>
  <c r="AK68" i="2"/>
  <c r="AL68" i="2" s="1"/>
  <c r="AO285" i="2"/>
  <c r="AH398" i="2"/>
  <c r="AC398" i="2" s="1"/>
  <c r="AI347" i="2"/>
  <c r="AO421" i="2"/>
  <c r="AC510" i="2"/>
  <c r="AO574" i="2"/>
  <c r="AK574" i="2"/>
  <c r="AL574" i="2" s="1"/>
  <c r="AI540" i="2"/>
  <c r="AH635" i="2"/>
  <c r="AC635" i="2" s="1"/>
  <c r="AI701" i="2"/>
  <c r="AJ701" i="2"/>
  <c r="AJ635" i="2"/>
  <c r="AH767" i="2"/>
  <c r="AC767" i="2" s="1"/>
  <c r="AJ829" i="2"/>
  <c r="AO912" i="2"/>
  <c r="AO1053" i="2"/>
  <c r="AH1098" i="2"/>
  <c r="AC1098" i="2" s="1"/>
  <c r="AO1198" i="2"/>
  <c r="AK1168" i="2"/>
  <c r="AL1168" i="2" s="1"/>
  <c r="AJ1275" i="2"/>
  <c r="AI1341" i="2"/>
  <c r="AK1627" i="2"/>
  <c r="AL1627" i="2" s="1"/>
  <c r="AO1737" i="2"/>
  <c r="AH1821" i="2"/>
  <c r="AC1821" i="2" s="1"/>
  <c r="AO1895" i="2"/>
  <c r="AK2187" i="2"/>
  <c r="AL2187" i="2" s="1"/>
  <c r="AO2207" i="2"/>
  <c r="AK2393" i="2"/>
  <c r="AL2393" i="2" s="1"/>
  <c r="AH2070" i="2"/>
  <c r="AC2070" i="2" s="1"/>
  <c r="AH2410" i="2"/>
  <c r="AC2410" i="2" s="1"/>
  <c r="AJ2649" i="2"/>
  <c r="AJ2079" i="2"/>
  <c r="AK345" i="2"/>
  <c r="AL345" i="2" s="1"/>
  <c r="AO217" i="2"/>
  <c r="AO510" i="2"/>
  <c r="AO486" i="2"/>
  <c r="AI886" i="2"/>
  <c r="AO854" i="2"/>
  <c r="AO1814" i="2"/>
  <c r="AK1878" i="2"/>
  <c r="AL1878" i="2" s="1"/>
  <c r="AO2070" i="2"/>
  <c r="AO2617" i="2"/>
  <c r="AK1099" i="2"/>
  <c r="AL1099" i="2" s="1"/>
  <c r="AO2010" i="2"/>
  <c r="AO2784" i="2"/>
  <c r="AJ91" i="2"/>
  <c r="AO116" i="2"/>
  <c r="AI116" i="2"/>
  <c r="AI189" i="2"/>
  <c r="AJ327" i="2"/>
  <c r="AO398" i="2"/>
  <c r="AJ508" i="2"/>
  <c r="AJ421" i="2"/>
  <c r="AK507" i="2"/>
  <c r="AL507" i="2" s="1"/>
  <c r="AO669" i="2"/>
  <c r="AI635" i="2"/>
  <c r="AJ647" i="2"/>
  <c r="AJ710" i="2"/>
  <c r="AK1000" i="2"/>
  <c r="AL1000" i="2" s="1"/>
  <c r="AK1098" i="2"/>
  <c r="AL1098" i="2" s="1"/>
  <c r="AI889" i="2"/>
  <c r="AJ1159" i="2"/>
  <c r="AI1159" i="2"/>
  <c r="AJ1098" i="2"/>
  <c r="AK1436" i="2"/>
  <c r="AL1436" i="2" s="1"/>
  <c r="AJ1375" i="2"/>
  <c r="AH1478" i="2"/>
  <c r="AC1478" i="2" s="1"/>
  <c r="AO1469" i="2"/>
  <c r="AI1543" i="2"/>
  <c r="AO1627" i="2"/>
  <c r="AJ1768" i="2"/>
  <c r="AJ1694" i="2"/>
  <c r="AI1929" i="2"/>
  <c r="AO1882" i="2"/>
  <c r="AO2294" i="2"/>
  <c r="AO2813" i="2"/>
  <c r="AH710" i="2"/>
  <c r="AC710" i="2" s="1"/>
  <c r="AH549" i="2"/>
  <c r="AC549" i="2" s="1"/>
  <c r="AJ2241" i="2"/>
  <c r="AO347" i="2"/>
  <c r="AO29" i="2"/>
  <c r="AK635" i="2"/>
  <c r="AL635" i="2" s="1"/>
  <c r="AO753" i="2"/>
  <c r="AO807" i="2"/>
  <c r="AO901" i="2"/>
  <c r="AK927" i="2"/>
  <c r="AL927" i="2" s="1"/>
  <c r="AO1103" i="2"/>
  <c r="AO919" i="2"/>
  <c r="AO1376" i="2"/>
  <c r="AO1254" i="2"/>
  <c r="AK1703" i="2"/>
  <c r="AL1703" i="2" s="1"/>
  <c r="AO1847" i="2"/>
  <c r="AO449" i="2"/>
  <c r="AO775" i="2"/>
  <c r="AO1023" i="2"/>
  <c r="AO1131" i="2"/>
  <c r="AO1134" i="2"/>
  <c r="AO1835" i="2"/>
  <c r="AK1531" i="2"/>
  <c r="AL1531" i="2" s="1"/>
  <c r="AM2855" i="2"/>
  <c r="AK1393" i="2"/>
  <c r="AL1393" i="2" s="1"/>
  <c r="AK2234" i="2"/>
  <c r="AL2234" i="2" s="1"/>
  <c r="AH68" i="2"/>
  <c r="AC68" i="2" s="1"/>
  <c r="AH219" i="2"/>
  <c r="AC219" i="2" s="1"/>
  <c r="AO231" i="2"/>
  <c r="AO399" i="2"/>
  <c r="AK404" i="2"/>
  <c r="AL404" i="2" s="1"/>
  <c r="AJ510" i="2"/>
  <c r="AJ398" i="2"/>
  <c r="AO507" i="2"/>
  <c r="AH647" i="2"/>
  <c r="AC647" i="2" s="1"/>
  <c r="AJ750" i="2"/>
  <c r="AK829" i="2"/>
  <c r="AL829" i="2" s="1"/>
  <c r="AO829" i="2"/>
  <c r="AH889" i="2"/>
  <c r="AC889" i="2" s="1"/>
  <c r="AK1085" i="2"/>
  <c r="AL1085" i="2" s="1"/>
  <c r="AJ1181" i="2"/>
  <c r="AO1208" i="2"/>
  <c r="AH1254" i="2"/>
  <c r="AC1254" i="2" s="1"/>
  <c r="AH1343" i="2"/>
  <c r="AC1343" i="2" s="1"/>
  <c r="AK1469" i="2"/>
  <c r="AL1469" i="2" s="1"/>
  <c r="AI1882" i="2"/>
  <c r="AI1821" i="2"/>
  <c r="AK1929" i="2"/>
  <c r="AL1929" i="2" s="1"/>
  <c r="AK2079" i="2"/>
  <c r="AL2079" i="2" s="1"/>
  <c r="AK1882" i="2"/>
  <c r="AL1882" i="2" s="1"/>
  <c r="AK2381" i="2"/>
  <c r="AL2381" i="2" s="1"/>
  <c r="AH2377" i="2"/>
  <c r="AC2377" i="2" s="1"/>
  <c r="AJ2410" i="2"/>
  <c r="AJ2719" i="2"/>
  <c r="AJ412" i="2"/>
  <c r="AI29" i="2"/>
  <c r="AO541" i="2"/>
  <c r="AO974" i="2"/>
  <c r="AO910" i="2"/>
  <c r="AK1422" i="2"/>
  <c r="AL1422" i="2" s="1"/>
  <c r="AK1254" i="2"/>
  <c r="AL1254" i="2" s="1"/>
  <c r="AO2288" i="2"/>
  <c r="AO1543" i="2"/>
  <c r="AO2673" i="2"/>
  <c r="AK399" i="2"/>
  <c r="AL399" i="2" s="1"/>
  <c r="AK1341" i="2"/>
  <c r="AL1341" i="2" s="1"/>
  <c r="AK1023" i="2"/>
  <c r="AL1023" i="2" s="1"/>
  <c r="AK1982" i="2"/>
  <c r="AL1982" i="2" s="1"/>
  <c r="AO2649" i="2"/>
  <c r="AK715" i="2"/>
  <c r="AL715" i="2" s="1"/>
  <c r="AO2541" i="2"/>
  <c r="AM3115" i="2"/>
  <c r="AM2984" i="2"/>
  <c r="AH1384" i="2"/>
  <c r="AC1384" i="2" s="1"/>
  <c r="AJ1384" i="2"/>
  <c r="AI1384" i="2"/>
  <c r="AM3127" i="2"/>
  <c r="AH2008" i="2"/>
  <c r="AC2008" i="2" s="1"/>
  <c r="AI2008" i="2"/>
  <c r="AJ2008" i="2"/>
  <c r="AO21" i="2"/>
  <c r="AK25" i="2"/>
  <c r="AL25" i="2" s="1"/>
  <c r="AJ6" i="2"/>
  <c r="AO47" i="2"/>
  <c r="AK92" i="2"/>
  <c r="AL92" i="2" s="1"/>
  <c r="AK128" i="2"/>
  <c r="AL128" i="2" s="1"/>
  <c r="AH165" i="2"/>
  <c r="AC165" i="2" s="1"/>
  <c r="AH183" i="2"/>
  <c r="AC183" i="2" s="1"/>
  <c r="AH203" i="2"/>
  <c r="AC203" i="2" s="1"/>
  <c r="AJ253" i="2"/>
  <c r="AO394" i="2"/>
  <c r="AJ348" i="2"/>
  <c r="AO443" i="2"/>
  <c r="AO501" i="2"/>
  <c r="AI425" i="2"/>
  <c r="AO470" i="2"/>
  <c r="AK501" i="2"/>
  <c r="AL501" i="2" s="1"/>
  <c r="AO538" i="2"/>
  <c r="AO567" i="2"/>
  <c r="AO686" i="2"/>
  <c r="AO666" i="2"/>
  <c r="AO703" i="2"/>
  <c r="AJ760" i="2"/>
  <c r="AH765" i="2"/>
  <c r="AC765" i="2" s="1"/>
  <c r="AI825" i="2"/>
  <c r="AO893" i="2"/>
  <c r="AO981" i="2"/>
  <c r="AJ1531" i="2"/>
  <c r="AO1740" i="2"/>
  <c r="AO1849" i="2"/>
  <c r="AK2332" i="2"/>
  <c r="AL2332" i="2" s="1"/>
  <c r="AH699" i="2"/>
  <c r="AC699" i="2" s="1"/>
  <c r="AJ1086" i="2"/>
  <c r="AK789" i="2"/>
  <c r="AL789" i="2" s="1"/>
  <c r="AO1782" i="2"/>
  <c r="AO1981" i="2"/>
  <c r="AK2666" i="2"/>
  <c r="AL2666" i="2" s="1"/>
  <c r="AJ10" i="2"/>
  <c r="AH6" i="2"/>
  <c r="AC6" i="2" s="1"/>
  <c r="AJ53" i="2"/>
  <c r="AO25" i="2"/>
  <c r="AO53" i="2"/>
  <c r="AI6" i="2"/>
  <c r="AJ102" i="2"/>
  <c r="AH102" i="2"/>
  <c r="AC102" i="2" s="1"/>
  <c r="AC144" i="2"/>
  <c r="AH167" i="2"/>
  <c r="AC167" i="2" s="1"/>
  <c r="AI153" i="2"/>
  <c r="AI197" i="2"/>
  <c r="AO236" i="2"/>
  <c r="AK266" i="2"/>
  <c r="AL266" i="2" s="1"/>
  <c r="AK255" i="2"/>
  <c r="AL255" i="2" s="1"/>
  <c r="AI348" i="2"/>
  <c r="AI409" i="2"/>
  <c r="AK470" i="2"/>
  <c r="AL470" i="2" s="1"/>
  <c r="AI537" i="2"/>
  <c r="AJ454" i="2"/>
  <c r="AO582" i="2"/>
  <c r="AO732" i="2"/>
  <c r="AJ637" i="2"/>
  <c r="AI844" i="2"/>
  <c r="AK972" i="2"/>
  <c r="AL972" i="2" s="1"/>
  <c r="AO1162" i="2"/>
  <c r="AO1277" i="2"/>
  <c r="AO2313" i="2"/>
  <c r="AH1040" i="2"/>
  <c r="AC1040" i="2" s="1"/>
  <c r="AI1086" i="2"/>
  <c r="AK153" i="2"/>
  <c r="AL153" i="2" s="1"/>
  <c r="AK509" i="2"/>
  <c r="AL509" i="2" s="1"/>
  <c r="AO571" i="2"/>
  <c r="AK1228" i="2"/>
  <c r="AL1228" i="2" s="1"/>
  <c r="AK1880" i="2"/>
  <c r="AL1880" i="2" s="1"/>
  <c r="AJ1532" i="2"/>
  <c r="AO1532" i="2"/>
  <c r="AH20" i="2"/>
  <c r="AC20" i="2" s="1"/>
  <c r="AI25" i="2"/>
  <c r="AH108" i="2"/>
  <c r="AC108" i="2" s="1"/>
  <c r="AI102" i="2"/>
  <c r="AJ144" i="2"/>
  <c r="AK138" i="2"/>
  <c r="AL138" i="2" s="1"/>
  <c r="AJ153" i="2"/>
  <c r="AI167" i="2"/>
  <c r="AJ254" i="2"/>
  <c r="AJ197" i="2"/>
  <c r="AJ269" i="2"/>
  <c r="AK236" i="2"/>
  <c r="AL236" i="2" s="1"/>
  <c r="AO266" i="2"/>
  <c r="AI255" i="2"/>
  <c r="AH308" i="2"/>
  <c r="AC308" i="2" s="1"/>
  <c r="AH454" i="2"/>
  <c r="AC454" i="2" s="1"/>
  <c r="AH392" i="2"/>
  <c r="AC392" i="2" s="1"/>
  <c r="AK522" i="2"/>
  <c r="AL522" i="2" s="1"/>
  <c r="AJ582" i="2"/>
  <c r="AJ538" i="2"/>
  <c r="AI576" i="2"/>
  <c r="AO650" i="2"/>
  <c r="AI637" i="2"/>
  <c r="AH830" i="2"/>
  <c r="AC830" i="2" s="1"/>
  <c r="AK923" i="2"/>
  <c r="AL923" i="2" s="1"/>
  <c r="AI953" i="2"/>
  <c r="AI765" i="2"/>
  <c r="AJ844" i="2"/>
  <c r="AK1034" i="2"/>
  <c r="AL1034" i="2" s="1"/>
  <c r="AK953" i="2"/>
  <c r="AL953" i="2" s="1"/>
  <c r="AH1900" i="2"/>
  <c r="AC1900" i="2" s="1"/>
  <c r="AK699" i="2"/>
  <c r="AL699" i="2" s="1"/>
  <c r="AO1155" i="2"/>
  <c r="AK1290" i="2"/>
  <c r="AL1290" i="2" s="1"/>
  <c r="AO1672" i="2"/>
  <c r="AH36" i="2"/>
  <c r="AC36" i="2" s="1"/>
  <c r="AK41" i="2"/>
  <c r="AL41" i="2" s="1"/>
  <c r="AI108" i="2"/>
  <c r="AI144" i="2"/>
  <c r="AK154" i="2"/>
  <c r="AL154" i="2" s="1"/>
  <c r="AJ167" i="2"/>
  <c r="AK203" i="2"/>
  <c r="AL203" i="2" s="1"/>
  <c r="AO297" i="2"/>
  <c r="AO325" i="2"/>
  <c r="AK392" i="2"/>
  <c r="AL392" i="2" s="1"/>
  <c r="AK476" i="2"/>
  <c r="AL476" i="2" s="1"/>
  <c r="AI509" i="2"/>
  <c r="AO551" i="2"/>
  <c r="AO522" i="2"/>
  <c r="AK576" i="2"/>
  <c r="AL576" i="2" s="1"/>
  <c r="AH670" i="2"/>
  <c r="AC670" i="2" s="1"/>
  <c r="AH744" i="2"/>
  <c r="AC744" i="2" s="1"/>
  <c r="AI809" i="2"/>
  <c r="AJ805" i="2"/>
  <c r="AH887" i="2"/>
  <c r="AC887" i="2" s="1"/>
  <c r="AO904" i="2"/>
  <c r="AO953" i="2"/>
  <c r="AJ887" i="2"/>
  <c r="AI1034" i="2"/>
  <c r="AK1040" i="2"/>
  <c r="AL1040" i="2" s="1"/>
  <c r="AO1418" i="2"/>
  <c r="AK2566" i="2"/>
  <c r="AL2566" i="2" s="1"/>
  <c r="AK1039" i="2"/>
  <c r="AL1039" i="2" s="1"/>
  <c r="AK1931" i="2"/>
  <c r="AL1931" i="2" s="1"/>
  <c r="AI2332" i="2"/>
  <c r="AH2332" i="2"/>
  <c r="AC2332" i="2" s="1"/>
  <c r="AO26" i="2"/>
  <c r="AO41" i="2"/>
  <c r="AI46" i="2"/>
  <c r="AO154" i="2"/>
  <c r="AK183" i="2"/>
  <c r="AL183" i="2" s="1"/>
  <c r="AH197" i="2"/>
  <c r="AC197" i="2" s="1"/>
  <c r="AK282" i="2"/>
  <c r="AL282" i="2" s="1"/>
  <c r="AO324" i="2"/>
  <c r="AJ494" i="2"/>
  <c r="AJ476" i="2"/>
  <c r="AH629" i="2"/>
  <c r="AC629" i="2" s="1"/>
  <c r="AH805" i="2"/>
  <c r="AC805" i="2" s="1"/>
  <c r="AI1040" i="2"/>
  <c r="AH1087" i="2"/>
  <c r="AC1087" i="2" s="1"/>
  <c r="AJ1563" i="2"/>
  <c r="AH1039" i="2"/>
  <c r="AC1039" i="2" s="1"/>
  <c r="AH732" i="2"/>
  <c r="AC732" i="2" s="1"/>
  <c r="AO478" i="2"/>
  <c r="AK800" i="2"/>
  <c r="AL800" i="2" s="1"/>
  <c r="AK1255" i="2"/>
  <c r="AL1255" i="2" s="1"/>
  <c r="AO1714" i="2"/>
  <c r="AJ1714" i="2"/>
  <c r="AH1714" i="2"/>
  <c r="AC1714" i="2" s="1"/>
  <c r="AI1714" i="2"/>
  <c r="AJ659" i="2"/>
  <c r="AO659" i="2"/>
  <c r="AH659" i="2"/>
  <c r="AC659" i="2" s="1"/>
  <c r="AJ1603" i="2"/>
  <c r="AO1603" i="2"/>
  <c r="AI1603" i="2"/>
  <c r="AO2451" i="2"/>
  <c r="AH2451" i="2"/>
  <c r="AC2451" i="2" s="1"/>
  <c r="AI2451" i="2"/>
  <c r="AO580" i="2"/>
  <c r="AH580" i="2"/>
  <c r="AC580" i="2" s="1"/>
  <c r="AK580" i="2"/>
  <c r="AL580" i="2" s="1"/>
  <c r="AI1364" i="2"/>
  <c r="AO1364" i="2"/>
  <c r="AJ1364" i="2"/>
  <c r="AJ2036" i="2"/>
  <c r="AI2036" i="2"/>
  <c r="AH2036" i="2"/>
  <c r="AC2036" i="2" s="1"/>
  <c r="AJ1509" i="2"/>
  <c r="AI1509" i="2"/>
  <c r="AH2421" i="2"/>
  <c r="AC2421" i="2" s="1"/>
  <c r="AO2421" i="2"/>
  <c r="AI2566" i="2"/>
  <c r="AO2566" i="2"/>
  <c r="AJ2566" i="2"/>
  <c r="AH2566" i="2"/>
  <c r="AC2566" i="2" s="1"/>
  <c r="AJ2183" i="2"/>
  <c r="AH2183" i="2"/>
  <c r="AC2183" i="2" s="1"/>
  <c r="AI2183" i="2"/>
  <c r="AJ2088" i="2"/>
  <c r="AH2088" i="2"/>
  <c r="AC2088" i="2" s="1"/>
  <c r="AK2088" i="2"/>
  <c r="AL2088" i="2" s="1"/>
  <c r="AI2088" i="2"/>
  <c r="AH1658" i="2"/>
  <c r="AC1658" i="2" s="1"/>
  <c r="AJ1658" i="2"/>
  <c r="AI1658" i="2"/>
  <c r="AO1658" i="2"/>
  <c r="AJ2522" i="2"/>
  <c r="AO2522" i="2"/>
  <c r="AH2666" i="2"/>
  <c r="AC2666" i="2" s="1"/>
  <c r="AI2666" i="2"/>
  <c r="AH1867" i="2"/>
  <c r="AC1867" i="2" s="1"/>
  <c r="AI1867" i="2"/>
  <c r="AI2427" i="2"/>
  <c r="AO2427" i="2"/>
  <c r="AH2571" i="2"/>
  <c r="AC2571" i="2" s="1"/>
  <c r="AK2571" i="2"/>
  <c r="AL2571" i="2" s="1"/>
  <c r="AI2571" i="2"/>
  <c r="AJ2571" i="2"/>
  <c r="AH2511" i="2"/>
  <c r="AC2511" i="2" s="1"/>
  <c r="AO2511" i="2"/>
  <c r="AI2511" i="2"/>
  <c r="AJ2511" i="2"/>
  <c r="AH996" i="2"/>
  <c r="AC996" i="2" s="1"/>
  <c r="AJ996" i="2"/>
  <c r="AI996" i="2"/>
  <c r="AH2142" i="2"/>
  <c r="AC2142" i="2" s="1"/>
  <c r="AK2142" i="2"/>
  <c r="AL2142" i="2" s="1"/>
  <c r="AI894" i="2"/>
  <c r="AH894" i="2"/>
  <c r="AC894" i="2" s="1"/>
  <c r="AM2869" i="2"/>
  <c r="AJ1083" i="2"/>
  <c r="AI1083" i="2"/>
  <c r="AH1083" i="2"/>
  <c r="AC1083" i="2" s="1"/>
  <c r="AH7" i="2"/>
  <c r="AC7" i="2" s="1"/>
  <c r="AJ7" i="2"/>
  <c r="AO59" i="2"/>
  <c r="AK165" i="2"/>
  <c r="AL165" i="2" s="1"/>
  <c r="AI203" i="2"/>
  <c r="AK297" i="2"/>
  <c r="AL297" i="2" s="1"/>
  <c r="AH303" i="2"/>
  <c r="AC303" i="2" s="1"/>
  <c r="AI294" i="2"/>
  <c r="AK459" i="2"/>
  <c r="AL459" i="2" s="1"/>
  <c r="AO454" i="2"/>
  <c r="AO492" i="2"/>
  <c r="AJ509" i="2"/>
  <c r="AI553" i="2"/>
  <c r="AC485" i="2"/>
  <c r="AJ576" i="2"/>
  <c r="AJ806" i="2"/>
  <c r="AK26" i="2"/>
  <c r="AL26" i="2" s="1"/>
  <c r="AH25" i="2"/>
  <c r="AC25" i="2" s="1"/>
  <c r="AK46" i="2"/>
  <c r="AL46" i="2" s="1"/>
  <c r="AJ46" i="2"/>
  <c r="AI169" i="2"/>
  <c r="AJ183" i="2"/>
  <c r="AO165" i="2"/>
  <c r="AI220" i="2"/>
  <c r="AI282" i="2"/>
  <c r="AO381" i="2"/>
  <c r="AO459" i="2"/>
  <c r="AK454" i="2"/>
  <c r="AL454" i="2" s="1"/>
  <c r="AH494" i="2"/>
  <c r="AC494" i="2" s="1"/>
  <c r="AO568" i="2"/>
  <c r="AJ485" i="2"/>
  <c r="AI670" i="2"/>
  <c r="AO699" i="2"/>
  <c r="AK732" i="2"/>
  <c r="AL732" i="2" s="1"/>
  <c r="AO765" i="2"/>
  <c r="AI744" i="2"/>
  <c r="AO805" i="2"/>
  <c r="AK832" i="2"/>
  <c r="AL832" i="2" s="1"/>
  <c r="AK904" i="2"/>
  <c r="AL904" i="2" s="1"/>
  <c r="AI806" i="2"/>
  <c r="AO1021" i="2"/>
  <c r="AH1034" i="2"/>
  <c r="AC1034" i="2" s="1"/>
  <c r="AH1272" i="2"/>
  <c r="AC1272" i="2" s="1"/>
  <c r="AH1086" i="2"/>
  <c r="AC1086" i="2" s="1"/>
  <c r="AO392" i="2"/>
  <c r="AJ953" i="2"/>
  <c r="AO946" i="2"/>
  <c r="AO1405" i="2"/>
  <c r="AO187" i="2"/>
  <c r="AI187" i="2"/>
  <c r="AJ443" i="2"/>
  <c r="AH443" i="2"/>
  <c r="AC443" i="2" s="1"/>
  <c r="AO253" i="2"/>
  <c r="AH253" i="2"/>
  <c r="AC253" i="2" s="1"/>
  <c r="AI1277" i="2"/>
  <c r="AJ1277" i="2"/>
  <c r="AI15" i="2"/>
  <c r="AO15" i="2"/>
  <c r="AO671" i="2"/>
  <c r="AH671" i="2"/>
  <c r="AC671" i="2" s="1"/>
  <c r="AI1279" i="2"/>
  <c r="AJ1279" i="2"/>
  <c r="AI1190" i="2"/>
  <c r="AJ1190" i="2"/>
  <c r="AO1190" i="2"/>
  <c r="AH1974" i="2"/>
  <c r="AC1974" i="2" s="1"/>
  <c r="AI1974" i="2"/>
  <c r="AJ1974" i="2"/>
  <c r="AO1255" i="2"/>
  <c r="AJ1255" i="2"/>
  <c r="AI1255" i="2"/>
  <c r="AH1255" i="2"/>
  <c r="AC1255" i="2" s="1"/>
  <c r="AI1431" i="2"/>
  <c r="AJ1431" i="2"/>
  <c r="AJ1639" i="2"/>
  <c r="AH1639" i="2"/>
  <c r="AC1639" i="2" s="1"/>
  <c r="AI1639" i="2"/>
  <c r="AJ1799" i="2"/>
  <c r="AH1799" i="2"/>
  <c r="AC1799" i="2" s="1"/>
  <c r="AO72" i="2"/>
  <c r="AI72" i="2"/>
  <c r="AK72" i="2"/>
  <c r="AL72" i="2" s="1"/>
  <c r="AH72" i="2"/>
  <c r="AC72" i="2" s="1"/>
  <c r="AI904" i="2"/>
  <c r="AH904" i="2"/>
  <c r="AC904" i="2" s="1"/>
  <c r="AH1112" i="2"/>
  <c r="AC1112" i="2" s="1"/>
  <c r="AI1112" i="2"/>
  <c r="AJ1112" i="2"/>
  <c r="AI1464" i="2"/>
  <c r="AO1464" i="2"/>
  <c r="AJ1880" i="2"/>
  <c r="AH1880" i="2"/>
  <c r="AC1880" i="2" s="1"/>
  <c r="AI1880" i="2"/>
  <c r="AI665" i="2"/>
  <c r="AH665" i="2"/>
  <c r="AC665" i="2" s="1"/>
  <c r="AO1289" i="2"/>
  <c r="AI1289" i="2"/>
  <c r="AJ1289" i="2"/>
  <c r="AH1289" i="2"/>
  <c r="AC1289" i="2" s="1"/>
  <c r="AJ1673" i="2"/>
  <c r="AO1673" i="2"/>
  <c r="AI1673" i="2"/>
  <c r="AH1673" i="2"/>
  <c r="AC1673" i="2" s="1"/>
  <c r="AJ1849" i="2"/>
  <c r="AI1849" i="2"/>
  <c r="AI2089" i="2"/>
  <c r="AJ2089" i="2"/>
  <c r="AH2089" i="2"/>
  <c r="AC2089" i="2" s="1"/>
  <c r="AO2089" i="2"/>
  <c r="AK2089" i="2"/>
  <c r="AL2089" i="2" s="1"/>
  <c r="AI1865" i="2"/>
  <c r="AJ1865" i="2"/>
  <c r="AH1865" i="2"/>
  <c r="AC1865" i="2" s="1"/>
  <c r="AH266" i="2"/>
  <c r="AC266" i="2" s="1"/>
  <c r="AJ266" i="2"/>
  <c r="AI1162" i="2"/>
  <c r="AJ1162" i="2"/>
  <c r="AO1290" i="2"/>
  <c r="AI1290" i="2"/>
  <c r="AJ1290" i="2"/>
  <c r="AJ1418" i="2"/>
  <c r="AH1418" i="2"/>
  <c r="AC1418" i="2" s="1"/>
  <c r="AI1610" i="2"/>
  <c r="AJ1610" i="2"/>
  <c r="AO1610" i="2"/>
  <c r="AO1962" i="2"/>
  <c r="AH1962" i="2"/>
  <c r="AC1962" i="2" s="1"/>
  <c r="AI1962" i="2"/>
  <c r="AJ1962" i="2"/>
  <c r="AH2346" i="2"/>
  <c r="AC2346" i="2" s="1"/>
  <c r="AJ2346" i="2"/>
  <c r="AO923" i="2"/>
  <c r="AH923" i="2"/>
  <c r="AC923" i="2" s="1"/>
  <c r="AI923" i="2"/>
  <c r="AJ923" i="2"/>
  <c r="AI1211" i="2"/>
  <c r="AO1211" i="2"/>
  <c r="AH1211" i="2"/>
  <c r="AC1211" i="2" s="1"/>
  <c r="AH1931" i="2"/>
  <c r="AC1931" i="2" s="1"/>
  <c r="AO1931" i="2"/>
  <c r="AH2267" i="2"/>
  <c r="AC2267" i="2" s="1"/>
  <c r="AI2267" i="2"/>
  <c r="AJ2267" i="2"/>
  <c r="AO972" i="2"/>
  <c r="AJ972" i="2"/>
  <c r="AI972" i="2"/>
  <c r="AO1228" i="2"/>
  <c r="AI1228" i="2"/>
  <c r="AJ1228" i="2"/>
  <c r="AJ1516" i="2"/>
  <c r="AI1516" i="2"/>
  <c r="AH1516" i="2"/>
  <c r="AC1516" i="2" s="1"/>
  <c r="AH1724" i="2"/>
  <c r="AC1724" i="2" s="1"/>
  <c r="AO1724" i="2"/>
  <c r="AI2188" i="2"/>
  <c r="AJ2188" i="2"/>
  <c r="AH2636" i="2"/>
  <c r="AC2636" i="2" s="1"/>
  <c r="AJ2636" i="2"/>
  <c r="AI2636" i="2"/>
  <c r="AH1533" i="2"/>
  <c r="AC1533" i="2" s="1"/>
  <c r="AI1533" i="2"/>
  <c r="AJ1533" i="2"/>
  <c r="AI1933" i="2"/>
  <c r="AK1933" i="2"/>
  <c r="AL1933" i="2" s="1"/>
  <c r="AJ1933" i="2"/>
  <c r="AJ2253" i="2"/>
  <c r="AH2253" i="2"/>
  <c r="AC2253" i="2" s="1"/>
  <c r="AI2253" i="2"/>
  <c r="AJ2493" i="2"/>
  <c r="AO2493" i="2"/>
  <c r="AH1981" i="2"/>
  <c r="AC1981" i="2" s="1"/>
  <c r="AJ1981" i="2"/>
  <c r="AI1981" i="2"/>
  <c r="AJ1200" i="2"/>
  <c r="AI1200" i="2"/>
  <c r="AJ1440" i="2"/>
  <c r="AH1440" i="2"/>
  <c r="AC1440" i="2" s="1"/>
  <c r="AH2753" i="2"/>
  <c r="AC2753" i="2" s="1"/>
  <c r="AO2753" i="2"/>
  <c r="AJ930" i="2"/>
  <c r="AI930" i="2"/>
  <c r="AO1282" i="2"/>
  <c r="AI1282" i="2"/>
  <c r="AJ1746" i="2"/>
  <c r="AI1746" i="2"/>
  <c r="AJ1412" i="2"/>
  <c r="AH1412" i="2"/>
  <c r="AC1412" i="2" s="1"/>
  <c r="AI1412" i="2"/>
  <c r="AI2165" i="2"/>
  <c r="AK2165" i="2"/>
  <c r="AL2165" i="2" s="1"/>
  <c r="AO2039" i="2"/>
  <c r="AI2039" i="2"/>
  <c r="AM2875" i="2"/>
  <c r="AK1106" i="2"/>
  <c r="AL1106" i="2" s="1"/>
  <c r="AO1317" i="2"/>
  <c r="AJ1391" i="2"/>
  <c r="AJ1774" i="2"/>
  <c r="AK1818" i="2"/>
  <c r="AL1818" i="2" s="1"/>
  <c r="AK2267" i="2"/>
  <c r="AL2267" i="2" s="1"/>
  <c r="AO2500" i="2"/>
  <c r="AO2347" i="2"/>
  <c r="AO2253" i="2"/>
  <c r="AO2358" i="2"/>
  <c r="AK167" i="2"/>
  <c r="AL167" i="2" s="1"/>
  <c r="AO434" i="2"/>
  <c r="AO640" i="2"/>
  <c r="AO726" i="2"/>
  <c r="AO409" i="2"/>
  <c r="AO727" i="2"/>
  <c r="AK1903" i="2"/>
  <c r="AL1903" i="2" s="1"/>
  <c r="AK1962" i="2"/>
  <c r="AL1962" i="2" s="1"/>
  <c r="AK1533" i="2"/>
  <c r="AL1533" i="2" s="1"/>
  <c r="AO1891" i="2"/>
  <c r="AH2287" i="2"/>
  <c r="AC2287" i="2" s="1"/>
  <c r="AO1533" i="2"/>
  <c r="AO2416" i="2"/>
  <c r="AK1289" i="2"/>
  <c r="AL1289" i="2" s="1"/>
  <c r="AK932" i="2"/>
  <c r="AL932" i="2" s="1"/>
  <c r="AJ1728" i="2"/>
  <c r="AK1519" i="2"/>
  <c r="AL1519" i="2" s="1"/>
  <c r="AO2036" i="2"/>
  <c r="AK1391" i="2"/>
  <c r="AL1391" i="2" s="1"/>
  <c r="AO1933" i="2"/>
  <c r="AO2571" i="2"/>
  <c r="AO1293" i="2"/>
  <c r="AK1398" i="2"/>
  <c r="AL1398" i="2" s="1"/>
  <c r="AK1516" i="2"/>
  <c r="AL1516" i="2" s="1"/>
  <c r="AC1728" i="2"/>
  <c r="AO1818" i="2"/>
  <c r="AO2008" i="2"/>
  <c r="AK1865" i="2"/>
  <c r="AL1865" i="2" s="1"/>
  <c r="AO2321" i="2"/>
  <c r="AK2253" i="2"/>
  <c r="AL2253" i="2" s="1"/>
  <c r="AO2769" i="2"/>
  <c r="AO2789" i="2"/>
  <c r="AH1584" i="2"/>
  <c r="AC1584" i="2" s="1"/>
  <c r="AJ2159" i="2"/>
  <c r="AK169" i="2"/>
  <c r="AL169" i="2" s="1"/>
  <c r="AK806" i="2"/>
  <c r="AL806" i="2" s="1"/>
  <c r="AK706" i="2"/>
  <c r="AL706" i="2" s="1"/>
  <c r="AK833" i="2"/>
  <c r="AL833" i="2" s="1"/>
  <c r="AO1047" i="2"/>
  <c r="AK1610" i="2"/>
  <c r="AL1610" i="2" s="1"/>
  <c r="AK1630" i="2"/>
  <c r="AL1630" i="2" s="1"/>
  <c r="AO1949" i="2"/>
  <c r="AO1704" i="2"/>
  <c r="AO2520" i="2"/>
  <c r="AO2800" i="2"/>
  <c r="AO1519" i="2"/>
  <c r="AO1391" i="2"/>
  <c r="AO2666" i="2"/>
  <c r="AK1364" i="2"/>
  <c r="AL1364" i="2" s="1"/>
  <c r="AK1384" i="2"/>
  <c r="AL1384" i="2" s="1"/>
  <c r="AM3104" i="2"/>
  <c r="AM3110" i="2"/>
  <c r="AK1190" i="2"/>
  <c r="AL1190" i="2" s="1"/>
  <c r="AO1516" i="2"/>
  <c r="AH1519" i="2"/>
  <c r="AC1519" i="2" s="1"/>
  <c r="AO1723" i="2"/>
  <c r="AO1903" i="2"/>
  <c r="AK2008" i="2"/>
  <c r="AL2008" i="2" s="1"/>
  <c r="AO1865" i="2"/>
  <c r="AH2031" i="2"/>
  <c r="AC2031" i="2" s="1"/>
  <c r="AJ2031" i="2"/>
  <c r="AK2830" i="2"/>
  <c r="AL2830" i="2" s="1"/>
  <c r="AO831" i="2"/>
  <c r="AK1211" i="2"/>
  <c r="AL1211" i="2" s="1"/>
  <c r="AK1409" i="2"/>
  <c r="AL1409" i="2" s="1"/>
  <c r="AK1574" i="2"/>
  <c r="AL1574" i="2" s="1"/>
  <c r="AO1630" i="2"/>
  <c r="AO1113" i="2"/>
  <c r="AO2188" i="2"/>
  <c r="AO2430" i="2"/>
  <c r="AO476" i="2"/>
  <c r="AO1384" i="2"/>
  <c r="AK1775" i="2"/>
  <c r="AL1775" i="2" s="1"/>
  <c r="AO2495" i="2"/>
  <c r="AO2328" i="2"/>
  <c r="AJ2514" i="2"/>
  <c r="AK647" i="2"/>
  <c r="AL647" i="2" s="1"/>
  <c r="AK2035" i="2"/>
  <c r="AL2035" i="2" s="1"/>
  <c r="AM3043" i="2"/>
  <c r="AM3092" i="2"/>
  <c r="AK1272" i="2"/>
  <c r="AL1272" i="2" s="1"/>
  <c r="AJ1502" i="2"/>
  <c r="AO1728" i="2"/>
  <c r="AI1728" i="2"/>
  <c r="AH2159" i="2"/>
  <c r="AC2159" i="2" s="1"/>
  <c r="AO2332" i="2"/>
  <c r="AO2364" i="2"/>
  <c r="AH2064" i="2"/>
  <c r="AC2064" i="2" s="1"/>
  <c r="AJ2287" i="2"/>
  <c r="AO2652" i="2"/>
  <c r="AI2830" i="2"/>
  <c r="AH2193" i="2"/>
  <c r="AC2193" i="2" s="1"/>
  <c r="AH2403" i="2"/>
  <c r="AC2403" i="2" s="1"/>
  <c r="AK65" i="2"/>
  <c r="AL65" i="2" s="1"/>
  <c r="AO781" i="2"/>
  <c r="AO743" i="2"/>
  <c r="AK1112" i="2"/>
  <c r="AL1112" i="2" s="1"/>
  <c r="AK1086" i="2"/>
  <c r="AL1086" i="2" s="1"/>
  <c r="AO1118" i="2"/>
  <c r="AO1574" i="2"/>
  <c r="AO1374" i="2"/>
  <c r="AO1456" i="2"/>
  <c r="AK2055" i="2"/>
  <c r="AL2055" i="2" s="1"/>
  <c r="AO1774" i="2"/>
  <c r="AO2148" i="2"/>
  <c r="AK2188" i="2"/>
  <c r="AL2188" i="2" s="1"/>
  <c r="AO2391" i="2"/>
  <c r="AK2827" i="2"/>
  <c r="AL2827" i="2" s="1"/>
  <c r="AO1934" i="2"/>
  <c r="AK2613" i="2"/>
  <c r="AL2613" i="2" s="1"/>
  <c r="AK1658" i="2"/>
  <c r="AL1658" i="2" s="1"/>
  <c r="AK102" i="2"/>
  <c r="AL102" i="2" s="1"/>
  <c r="AK1333" i="2"/>
  <c r="AL1333" i="2" s="1"/>
  <c r="AK1236" i="2"/>
  <c r="AL1236" i="2" s="1"/>
  <c r="AK1863" i="2"/>
  <c r="AL1863" i="2" s="1"/>
  <c r="AK892" i="2"/>
  <c r="AL892" i="2" s="1"/>
  <c r="AM2977" i="2"/>
  <c r="AO1067" i="2"/>
  <c r="AJ1519" i="2"/>
  <c r="AO1502" i="2"/>
  <c r="AO1639" i="2"/>
  <c r="AK1673" i="2"/>
  <c r="AL1673" i="2" s="1"/>
  <c r="AK1639" i="2"/>
  <c r="AL1639" i="2" s="1"/>
  <c r="AI1775" i="2"/>
  <c r="AK1937" i="2"/>
  <c r="AL1937" i="2" s="1"/>
  <c r="AH2398" i="2"/>
  <c r="AC2398" i="2" s="1"/>
  <c r="AI2287" i="2"/>
  <c r="AJ2655" i="2"/>
  <c r="AK2636" i="2"/>
  <c r="AL2636" i="2" s="1"/>
  <c r="AH1425" i="2"/>
  <c r="AC1425" i="2" s="1"/>
  <c r="AH1765" i="2"/>
  <c r="AC1765" i="2" s="1"/>
  <c r="AO65" i="2"/>
  <c r="AO833" i="2"/>
  <c r="AK887" i="2"/>
  <c r="AL887" i="2" s="1"/>
  <c r="AO1156" i="2"/>
  <c r="AO1121" i="2"/>
  <c r="AK1456" i="2"/>
  <c r="AL1456" i="2" s="1"/>
  <c r="AJ2398" i="2"/>
  <c r="AK1974" i="2"/>
  <c r="AL1974" i="2" s="1"/>
  <c r="AK1418" i="2"/>
  <c r="AL1418" i="2" s="1"/>
  <c r="AK2031" i="2"/>
  <c r="AL2031" i="2" s="1"/>
  <c r="AO1867" i="2"/>
  <c r="AO1040" i="2"/>
  <c r="AK1162" i="2"/>
  <c r="AL1162" i="2" s="1"/>
  <c r="AO1509" i="2"/>
  <c r="AK1603" i="2"/>
  <c r="AL1603" i="2" s="1"/>
  <c r="AO1647" i="2"/>
  <c r="AJ1775" i="2"/>
  <c r="AO1937" i="2"/>
  <c r="AK2655" i="2"/>
  <c r="AL2655" i="2" s="1"/>
  <c r="AO2733" i="2"/>
  <c r="AO2636" i="2"/>
  <c r="AO2692" i="2"/>
  <c r="AK2724" i="2"/>
  <c r="AL2724" i="2" s="1"/>
  <c r="AO479" i="2"/>
  <c r="AO706" i="2"/>
  <c r="AO887" i="2"/>
  <c r="AK1502" i="2"/>
  <c r="AL1502" i="2" s="1"/>
  <c r="AK1741" i="2"/>
  <c r="AL1741" i="2" s="1"/>
  <c r="AO1644" i="2"/>
  <c r="AO1565" i="2"/>
  <c r="AK1981" i="2"/>
  <c r="AL1981" i="2" s="1"/>
  <c r="AO1941" i="2"/>
  <c r="AO1974" i="2"/>
  <c r="AO114" i="2"/>
  <c r="AK294" i="2"/>
  <c r="AL294" i="2" s="1"/>
  <c r="AO1389" i="2"/>
  <c r="AK1714" i="2"/>
  <c r="AL1714" i="2" s="1"/>
  <c r="AO2031" i="2"/>
  <c r="AM2943" i="2"/>
  <c r="AO1813" i="2"/>
  <c r="AH1813" i="2"/>
  <c r="AI1813" i="2"/>
  <c r="AJ1813" i="2"/>
  <c r="AO1592" i="2"/>
  <c r="AI1022" i="2"/>
  <c r="AK1022" i="2"/>
  <c r="AL1022" i="2" s="1"/>
  <c r="AJ1022" i="2"/>
  <c r="AH1022" i="2"/>
  <c r="AC1022" i="2" s="1"/>
  <c r="AH1630" i="2"/>
  <c r="AC1630" i="2" s="1"/>
  <c r="AJ1630" i="2"/>
  <c r="AI1630" i="2"/>
  <c r="AH1758" i="2"/>
  <c r="AC1758" i="2" s="1"/>
  <c r="AJ1758" i="2"/>
  <c r="AO1918" i="2"/>
  <c r="AI1918" i="2"/>
  <c r="AJ2046" i="2"/>
  <c r="AI2046" i="2"/>
  <c r="AO2046" i="2"/>
  <c r="AH2046" i="2"/>
  <c r="AC2046" i="2" s="1"/>
  <c r="AH2190" i="2"/>
  <c r="AC2190" i="2" s="1"/>
  <c r="AJ2190" i="2"/>
  <c r="AI2190" i="2"/>
  <c r="AO2814" i="2"/>
  <c r="AH2814" i="2"/>
  <c r="AC2814" i="2" s="1"/>
  <c r="AH1503" i="2"/>
  <c r="AC1503" i="2" s="1"/>
  <c r="AO1503" i="2"/>
  <c r="AO1631" i="2"/>
  <c r="AI1631" i="2"/>
  <c r="AO1759" i="2"/>
  <c r="AJ1759" i="2"/>
  <c r="AO1887" i="2"/>
  <c r="AJ1887" i="2"/>
  <c r="AH1887" i="2"/>
  <c r="AC1887" i="2" s="1"/>
  <c r="AH2015" i="2"/>
  <c r="AC2015" i="2" s="1"/>
  <c r="AJ2015" i="2"/>
  <c r="AO2271" i="2"/>
  <c r="AH2271" i="2"/>
  <c r="AC2271" i="2" s="1"/>
  <c r="AJ2479" i="2"/>
  <c r="AI2479" i="2"/>
  <c r="AI1568" i="2"/>
  <c r="AO1568" i="2"/>
  <c r="AJ1568" i="2"/>
  <c r="AJ1696" i="2"/>
  <c r="AI1696" i="2"/>
  <c r="AH2400" i="2"/>
  <c r="AC2400" i="2" s="1"/>
  <c r="AJ2400" i="2"/>
  <c r="AI2720" i="2"/>
  <c r="AH2720" i="2"/>
  <c r="AC2720" i="2" s="1"/>
  <c r="AJ2720" i="2"/>
  <c r="AH529" i="2"/>
  <c r="AC529" i="2" s="1"/>
  <c r="AI529" i="2"/>
  <c r="AO1105" i="2"/>
  <c r="AH1105" i="2"/>
  <c r="AC1105" i="2" s="1"/>
  <c r="AI1105" i="2"/>
  <c r="AK1105" i="2"/>
  <c r="AL1105" i="2" s="1"/>
  <c r="AJ1105" i="2"/>
  <c r="AH1265" i="2"/>
  <c r="AC1265" i="2" s="1"/>
  <c r="AJ1265" i="2"/>
  <c r="AK1265" i="2"/>
  <c r="AL1265" i="2" s="1"/>
  <c r="AO1409" i="2"/>
  <c r="AI1409" i="2"/>
  <c r="AH1409" i="2"/>
  <c r="AC1409" i="2" s="1"/>
  <c r="AJ1665" i="2"/>
  <c r="AI1665" i="2"/>
  <c r="AH1665" i="2"/>
  <c r="AC1665" i="2" s="1"/>
  <c r="AO1665" i="2"/>
  <c r="AH1793" i="2"/>
  <c r="AC1793" i="2" s="1"/>
  <c r="AI1793" i="2"/>
  <c r="AH1921" i="2"/>
  <c r="AC1921" i="2" s="1"/>
  <c r="AI1921" i="2"/>
  <c r="AJ1921" i="2"/>
  <c r="AO2449" i="2"/>
  <c r="AJ2449" i="2"/>
  <c r="AH2449" i="2"/>
  <c r="AC2449" i="2" s="1"/>
  <c r="AI2449" i="2"/>
  <c r="AO2593" i="2"/>
  <c r="AH2593" i="2"/>
  <c r="AC2593" i="2" s="1"/>
  <c r="AJ2593" i="2"/>
  <c r="AH1106" i="2"/>
  <c r="AC1106" i="2" s="1"/>
  <c r="AO1106" i="2"/>
  <c r="AI1106" i="2"/>
  <c r="AJ1282" i="2"/>
  <c r="AK1282" i="2"/>
  <c r="AL1282" i="2" s="1"/>
  <c r="AH1282" i="2"/>
  <c r="AC1282" i="2" s="1"/>
  <c r="AJ1458" i="2"/>
  <c r="AI1458" i="2"/>
  <c r="AH1586" i="2"/>
  <c r="AC1586" i="2" s="1"/>
  <c r="AI1586" i="2"/>
  <c r="AI1890" i="2"/>
  <c r="AH1890" i="2"/>
  <c r="AC1890" i="2" s="1"/>
  <c r="AJ1890" i="2"/>
  <c r="AH2050" i="2"/>
  <c r="AC2050" i="2" s="1"/>
  <c r="AO2050" i="2"/>
  <c r="AK2050" i="2"/>
  <c r="AL2050" i="2" s="1"/>
  <c r="AI2210" i="2"/>
  <c r="AJ2210" i="2"/>
  <c r="AH2210" i="2"/>
  <c r="AC2210" i="2" s="1"/>
  <c r="AJ2498" i="2"/>
  <c r="AI2498" i="2"/>
  <c r="AH2498" i="2"/>
  <c r="AC2498" i="2" s="1"/>
  <c r="AI2642" i="2"/>
  <c r="AO2642" i="2"/>
  <c r="AJ1283" i="2"/>
  <c r="AO1283" i="2"/>
  <c r="AH1283" i="2"/>
  <c r="AC1283" i="2" s="1"/>
  <c r="AI1283" i="2"/>
  <c r="AI1491" i="2"/>
  <c r="AJ1491" i="2"/>
  <c r="AH1491" i="2"/>
  <c r="AC1491" i="2" s="1"/>
  <c r="AH1683" i="2"/>
  <c r="AC1683" i="2" s="1"/>
  <c r="AJ1683" i="2"/>
  <c r="AK1683" i="2"/>
  <c r="AL1683" i="2" s="1"/>
  <c r="AO1683" i="2"/>
  <c r="AH2131" i="2"/>
  <c r="AC2131" i="2" s="1"/>
  <c r="AO2131" i="2"/>
  <c r="AI2131" i="2"/>
  <c r="AJ2131" i="2"/>
  <c r="AJ2371" i="2"/>
  <c r="AH2371" i="2"/>
  <c r="AC2371" i="2" s="1"/>
  <c r="AI2371" i="2"/>
  <c r="AI2579" i="2"/>
  <c r="AJ2579" i="2"/>
  <c r="AH916" i="2"/>
  <c r="AC916" i="2" s="1"/>
  <c r="AI916" i="2"/>
  <c r="AJ1668" i="2"/>
  <c r="AH1668" i="2"/>
  <c r="AC1668" i="2" s="1"/>
  <c r="AH1876" i="2"/>
  <c r="AC1876" i="2" s="1"/>
  <c r="AI1876" i="2"/>
  <c r="AJ2116" i="2"/>
  <c r="AO2116" i="2"/>
  <c r="AO1541" i="2"/>
  <c r="AI1541" i="2"/>
  <c r="AJ1541" i="2"/>
  <c r="AH1925" i="2"/>
  <c r="AC1925" i="2" s="1"/>
  <c r="AJ1925" i="2"/>
  <c r="AI1925" i="2"/>
  <c r="AH2341" i="2"/>
  <c r="AC2341" i="2" s="1"/>
  <c r="AI2341" i="2"/>
  <c r="AJ2341" i="2"/>
  <c r="AJ2773" i="2"/>
  <c r="AH2773" i="2"/>
  <c r="AC2773" i="2" s="1"/>
  <c r="AI2773" i="2"/>
  <c r="AI2086" i="2"/>
  <c r="AJ2086" i="2"/>
  <c r="AH2086" i="2"/>
  <c r="AC2086" i="2" s="1"/>
  <c r="AI2774" i="2"/>
  <c r="AH2774" i="2"/>
  <c r="AC2774" i="2" s="1"/>
  <c r="AH2039" i="2"/>
  <c r="AC2039" i="2" s="1"/>
  <c r="AJ2039" i="2"/>
  <c r="AO2375" i="2"/>
  <c r="AH2375" i="2"/>
  <c r="AC2375" i="2" s="1"/>
  <c r="AH2056" i="2"/>
  <c r="AC2056" i="2" s="1"/>
  <c r="AI2056" i="2"/>
  <c r="AO2312" i="2"/>
  <c r="AH2312" i="2"/>
  <c r="AC2312" i="2" s="1"/>
  <c r="AI2632" i="2"/>
  <c r="AJ2632" i="2"/>
  <c r="AK2632" i="2"/>
  <c r="AL2632" i="2" s="1"/>
  <c r="AO2704" i="2"/>
  <c r="AJ2704" i="2"/>
  <c r="AI2704" i="2"/>
  <c r="AI1808" i="2"/>
  <c r="AJ1808" i="2"/>
  <c r="AO2206" i="2"/>
  <c r="AH2206" i="2"/>
  <c r="AC2206" i="2" s="1"/>
  <c r="AH1172" i="2"/>
  <c r="AC1172" i="2" s="1"/>
  <c r="AJ1172" i="2"/>
  <c r="AO1899" i="2"/>
  <c r="AI1899" i="2"/>
  <c r="AJ1899" i="2"/>
  <c r="AJ2275" i="2"/>
  <c r="AI2275" i="2"/>
  <c r="AI1592" i="2"/>
  <c r="AH1592" i="2"/>
  <c r="AC1592" i="2" s="1"/>
  <c r="AK1592" i="2"/>
  <c r="AL1592" i="2" s="1"/>
  <c r="AO1942" i="2"/>
  <c r="AC1813" i="2"/>
  <c r="AO2709" i="2"/>
  <c r="AH331" i="2"/>
  <c r="AC331" i="2" s="1"/>
  <c r="AO331" i="2"/>
  <c r="AH1206" i="2"/>
  <c r="AC1206" i="2" s="1"/>
  <c r="AJ1206" i="2"/>
  <c r="AO1606" i="2"/>
  <c r="AI1606" i="2"/>
  <c r="AI1990" i="2"/>
  <c r="AO1990" i="2"/>
  <c r="AJ1990" i="2"/>
  <c r="AO1287" i="2"/>
  <c r="AJ1287" i="2"/>
  <c r="AI600" i="2"/>
  <c r="AO600" i="2"/>
  <c r="AH1144" i="2"/>
  <c r="AC1144" i="2" s="1"/>
  <c r="AI1144" i="2"/>
  <c r="AJ1144" i="2"/>
  <c r="AI1896" i="2"/>
  <c r="AJ1896" i="2"/>
  <c r="AO2601" i="2"/>
  <c r="AH2601" i="2"/>
  <c r="AC2601" i="2" s="1"/>
  <c r="AH2729" i="2"/>
  <c r="AC2729" i="2" s="1"/>
  <c r="AO2729" i="2"/>
  <c r="AO939" i="2"/>
  <c r="AH939" i="2"/>
  <c r="AC939" i="2" s="1"/>
  <c r="AO1116" i="2"/>
  <c r="AH1116" i="2"/>
  <c r="AC1116" i="2" s="1"/>
  <c r="AI1116" i="2"/>
  <c r="AH2204" i="2"/>
  <c r="AC2204" i="2" s="1"/>
  <c r="AI2204" i="2"/>
  <c r="AH2277" i="2"/>
  <c r="AC2277" i="2" s="1"/>
  <c r="AI2277" i="2"/>
  <c r="AJ2277" i="2"/>
  <c r="AO2277" i="2"/>
  <c r="AH338" i="2"/>
  <c r="AC338" i="2" s="1"/>
  <c r="AI338" i="2"/>
  <c r="AJ467" i="2"/>
  <c r="AO467" i="2"/>
  <c r="AO1440" i="2"/>
  <c r="AJ1327" i="2"/>
  <c r="AK1813" i="2"/>
  <c r="AL1813" i="2" s="1"/>
  <c r="AI2458" i="2"/>
  <c r="AO203" i="2"/>
  <c r="AO903" i="2"/>
  <c r="AO1022" i="2"/>
  <c r="AO868" i="2"/>
  <c r="AK532" i="2"/>
  <c r="AL532" i="2" s="1"/>
  <c r="AI776" i="2"/>
  <c r="AH776" i="2"/>
  <c r="AC776" i="2" s="1"/>
  <c r="AJ52" i="2"/>
  <c r="AC467" i="2"/>
  <c r="AO657" i="2"/>
  <c r="AO1358" i="2"/>
  <c r="AI1327" i="2"/>
  <c r="AI1440" i="2"/>
  <c r="AJ2049" i="2"/>
  <c r="AK2739" i="2"/>
  <c r="AL2739" i="2" s="1"/>
  <c r="AO2498" i="2"/>
  <c r="AK2375" i="2"/>
  <c r="AL2375" i="2" s="1"/>
  <c r="AM3109" i="2"/>
  <c r="AH1346" i="2"/>
  <c r="AC1346" i="2" s="1"/>
  <c r="AO1346" i="2"/>
  <c r="AI2739" i="2"/>
  <c r="AO2739" i="2"/>
  <c r="AO1940" i="2"/>
  <c r="AH1940" i="2"/>
  <c r="AC1940" i="2" s="1"/>
  <c r="AJ1270" i="2"/>
  <c r="AK1270" i="2"/>
  <c r="AL1270" i="2" s="1"/>
  <c r="AI1270" i="2"/>
  <c r="AJ1032" i="2"/>
  <c r="AH1032" i="2"/>
  <c r="AC1032" i="2" s="1"/>
  <c r="AK657" i="2"/>
  <c r="AL657" i="2" s="1"/>
  <c r="AJ1220" i="2"/>
  <c r="AJ1409" i="2"/>
  <c r="AJ1486" i="2"/>
  <c r="AK1486" i="2"/>
  <c r="AL1486" i="2" s="1"/>
  <c r="AJ1586" i="2"/>
  <c r="AI1759" i="2"/>
  <c r="AK2449" i="2"/>
  <c r="AL2449" i="2" s="1"/>
  <c r="AH2275" i="2"/>
  <c r="AC2275" i="2" s="1"/>
  <c r="AO7" i="2"/>
  <c r="AO863" i="2"/>
  <c r="AK1088" i="2"/>
  <c r="AL1088" i="2" s="1"/>
  <c r="AO482" i="2"/>
  <c r="AK335" i="2"/>
  <c r="AL335" i="2" s="1"/>
  <c r="AH2071" i="2"/>
  <c r="AC2071" i="2" s="1"/>
  <c r="AI2071" i="2"/>
  <c r="AI2507" i="2"/>
  <c r="AO2507" i="2"/>
  <c r="AO2798" i="2"/>
  <c r="AH2798" i="2"/>
  <c r="AC2798" i="2" s="1"/>
  <c r="AO338" i="2"/>
  <c r="AJ776" i="2"/>
  <c r="AO1200" i="2"/>
  <c r="AI1486" i="2"/>
  <c r="AJ1918" i="2"/>
  <c r="AH1759" i="2"/>
  <c r="AC1759" i="2" s="1"/>
  <c r="AI2015" i="2"/>
  <c r="AJ2177" i="2"/>
  <c r="AK529" i="2"/>
  <c r="AL529" i="2" s="1"/>
  <c r="AO1379" i="2"/>
  <c r="AJ1379" i="2"/>
  <c r="AI2709" i="2"/>
  <c r="AJ2709" i="2"/>
  <c r="AI467" i="2"/>
  <c r="AK1200" i="2"/>
  <c r="AL1200" i="2" s="1"/>
  <c r="AO1793" i="2"/>
  <c r="AO2015" i="2"/>
  <c r="AJ2271" i="2"/>
  <c r="AO2292" i="2"/>
  <c r="AI2177" i="2"/>
  <c r="AO529" i="2"/>
  <c r="AK1925" i="2"/>
  <c r="AL1925" i="2" s="1"/>
  <c r="AO269" i="2"/>
  <c r="AK2400" i="2"/>
  <c r="AL2400" i="2" s="1"/>
  <c r="AI2058" i="2"/>
  <c r="AJ2058" i="2"/>
  <c r="AH2058" i="2"/>
  <c r="AC2058" i="2" s="1"/>
  <c r="AI1447" i="2"/>
  <c r="AJ1447" i="2"/>
  <c r="AH1447" i="2"/>
  <c r="AC1447" i="2" s="1"/>
  <c r="AJ2512" i="2"/>
  <c r="AH2512" i="2"/>
  <c r="AC2512" i="2" s="1"/>
  <c r="AH1692" i="2"/>
  <c r="AC1692" i="2" s="1"/>
  <c r="AJ1692" i="2"/>
  <c r="AI1692" i="2"/>
  <c r="AJ1248" i="2"/>
  <c r="AO1248" i="2"/>
  <c r="AJ2525" i="2"/>
  <c r="AO2525" i="2"/>
  <c r="AI2482" i="2"/>
  <c r="AH2482" i="2"/>
  <c r="AC2482" i="2" s="1"/>
  <c r="AO2482" i="2"/>
  <c r="AI2390" i="2"/>
  <c r="AH2390" i="2"/>
  <c r="AC2390" i="2" s="1"/>
  <c r="AJ2390" i="2"/>
  <c r="AO1746" i="2"/>
  <c r="AK2498" i="2"/>
  <c r="AL2498" i="2" s="1"/>
  <c r="AO899" i="2"/>
  <c r="AO2479" i="2"/>
  <c r="AO2109" i="2"/>
  <c r="AO2305" i="2"/>
  <c r="AO2379" i="2"/>
  <c r="AK2709" i="2"/>
  <c r="AL2709" i="2" s="1"/>
  <c r="AO2773" i="2"/>
  <c r="AO13" i="2"/>
  <c r="AO1145" i="2"/>
  <c r="AK1283" i="2"/>
  <c r="AL1283" i="2" s="1"/>
  <c r="AO2076" i="2"/>
  <c r="AO1757" i="2"/>
  <c r="AO1626" i="2"/>
  <c r="AO1491" i="2"/>
  <c r="AO2165" i="2"/>
  <c r="AK1412" i="2"/>
  <c r="AL1412" i="2" s="1"/>
  <c r="AO1458" i="2"/>
  <c r="AK1597" i="2"/>
  <c r="AL1597" i="2" s="1"/>
  <c r="AK2143" i="2"/>
  <c r="AL2143" i="2" s="1"/>
  <c r="AO1994" i="2"/>
  <c r="AK2015" i="2"/>
  <c r="AL2015" i="2" s="1"/>
  <c r="AO2300" i="2"/>
  <c r="AO2390" i="2"/>
  <c r="AK2046" i="2"/>
  <c r="AL2046" i="2" s="1"/>
  <c r="AO2573" i="2"/>
  <c r="AK2773" i="2"/>
  <c r="AL2773" i="2" s="1"/>
  <c r="AO30" i="2"/>
  <c r="AK776" i="2"/>
  <c r="AL776" i="2" s="1"/>
  <c r="AO480" i="2"/>
  <c r="AO1412" i="2"/>
  <c r="AO1875" i="2"/>
  <c r="AO2041" i="2"/>
  <c r="AO2341" i="2"/>
  <c r="AO2519" i="2"/>
  <c r="AO1479" i="2"/>
  <c r="AO1696" i="2"/>
  <c r="AO1692" i="2"/>
  <c r="AO2269" i="2"/>
  <c r="AK338" i="2"/>
  <c r="AL338" i="2" s="1"/>
  <c r="AK1447" i="2"/>
  <c r="AL1447" i="2" s="1"/>
  <c r="AK1037" i="2"/>
  <c r="AL1037" i="2" s="1"/>
  <c r="AO1288" i="2"/>
  <c r="AO1486" i="2"/>
  <c r="AK1665" i="2"/>
  <c r="AL1665" i="2" s="1"/>
  <c r="AK1834" i="2"/>
  <c r="AL1834" i="2" s="1"/>
  <c r="AO1876" i="2"/>
  <c r="AK1921" i="2"/>
  <c r="AL1921" i="2" s="1"/>
  <c r="AO2382" i="2"/>
  <c r="AO2371" i="2"/>
  <c r="AO35" i="2"/>
  <c r="AO52" i="2"/>
  <c r="AO423" i="2"/>
  <c r="AK930" i="2"/>
  <c r="AL930" i="2" s="1"/>
  <c r="AO1414" i="2"/>
  <c r="AO1227" i="2"/>
  <c r="AO1689" i="2"/>
  <c r="AO1856" i="2"/>
  <c r="AK2190" i="2"/>
  <c r="AL2190" i="2" s="1"/>
  <c r="AO1733" i="2"/>
  <c r="AO2192" i="2"/>
  <c r="AO2086" i="2"/>
  <c r="AM2983" i="2"/>
  <c r="AO1032" i="2"/>
  <c r="AO1306" i="2"/>
  <c r="AK1876" i="2"/>
  <c r="AL1876" i="2" s="1"/>
  <c r="AO1881" i="2"/>
  <c r="AO1921" i="2"/>
  <c r="AK2271" i="2"/>
  <c r="AL2271" i="2" s="1"/>
  <c r="AO2048" i="2"/>
  <c r="AO2071" i="2"/>
  <c r="AO2340" i="2"/>
  <c r="AO2056" i="2"/>
  <c r="AO2247" i="2"/>
  <c r="AO562" i="2"/>
  <c r="AO715" i="2"/>
  <c r="AO817" i="2"/>
  <c r="AO930" i="2"/>
  <c r="AO860" i="2"/>
  <c r="AO916" i="2"/>
  <c r="AK1586" i="2"/>
  <c r="AL1586" i="2" s="1"/>
  <c r="AK1759" i="2"/>
  <c r="AL1759" i="2" s="1"/>
  <c r="AK1808" i="2"/>
  <c r="AL1808" i="2" s="1"/>
  <c r="AK1030" i="2"/>
  <c r="AL1030" i="2" s="1"/>
  <c r="AO1755" i="2"/>
  <c r="AK2177" i="2"/>
  <c r="AL2177" i="2" s="1"/>
  <c r="AO1739" i="2"/>
  <c r="AO2550" i="2"/>
  <c r="AK1918" i="2"/>
  <c r="AL1918" i="2" s="1"/>
  <c r="AO1702" i="2"/>
  <c r="AK2086" i="2"/>
  <c r="AL2086" i="2" s="1"/>
  <c r="AO2579" i="2"/>
  <c r="AO2808" i="2"/>
  <c r="AK1379" i="2"/>
  <c r="AL1379" i="2" s="1"/>
  <c r="AO1013" i="2"/>
  <c r="AO1088" i="2"/>
  <c r="AO1144" i="2"/>
  <c r="AK1032" i="2"/>
  <c r="AL1032" i="2" s="1"/>
  <c r="AO1206" i="2"/>
  <c r="AO1434" i="2"/>
  <c r="AK1563" i="2"/>
  <c r="AL1563" i="2" s="1"/>
  <c r="AK1631" i="2"/>
  <c r="AL1631" i="2" s="1"/>
  <c r="AO1896" i="2"/>
  <c r="AO1890" i="2"/>
  <c r="AK2131" i="2"/>
  <c r="AL2131" i="2" s="1"/>
  <c r="AK2048" i="2"/>
  <c r="AL2048" i="2" s="1"/>
  <c r="AK2341" i="2"/>
  <c r="AL2341" i="2" s="1"/>
  <c r="AO2746" i="2"/>
  <c r="AK2638" i="2"/>
  <c r="AL2638" i="2" s="1"/>
  <c r="AK2774" i="2"/>
  <c r="AL2774" i="2" s="1"/>
  <c r="AO2788" i="2"/>
  <c r="AK817" i="2"/>
  <c r="AL817" i="2" s="1"/>
  <c r="AO1014" i="2"/>
  <c r="AO1834" i="2"/>
  <c r="AO1030" i="2"/>
  <c r="AO2210" i="2"/>
  <c r="AO2177" i="2"/>
  <c r="AO2362" i="2"/>
  <c r="AO2204" i="2"/>
  <c r="AO2779" i="2"/>
  <c r="AK562" i="2"/>
  <c r="AL562" i="2" s="1"/>
  <c r="AO922" i="2"/>
  <c r="AK871" i="2"/>
  <c r="AL871" i="2" s="1"/>
  <c r="AM2865" i="2"/>
  <c r="AO936" i="2"/>
  <c r="AO1037" i="2"/>
  <c r="AO1446" i="2"/>
  <c r="AK1440" i="2"/>
  <c r="AL1440" i="2" s="1"/>
  <c r="AO2058" i="2"/>
  <c r="AK1890" i="2"/>
  <c r="AL1890" i="2" s="1"/>
  <c r="AO2380" i="2"/>
  <c r="AO2275" i="2"/>
  <c r="AO2329" i="2"/>
  <c r="AO2749" i="2"/>
  <c r="AO2638" i="2"/>
  <c r="AO240" i="2"/>
  <c r="AO515" i="2"/>
  <c r="AO776" i="2"/>
  <c r="AO1808" i="2"/>
  <c r="AO1327" i="2"/>
  <c r="AO1925" i="2"/>
  <c r="AO2190" i="2"/>
  <c r="AO2512" i="2"/>
  <c r="AK225" i="2"/>
  <c r="AL225" i="2" s="1"/>
  <c r="AK2390" i="2"/>
  <c r="AL2390" i="2" s="1"/>
  <c r="AM3073" i="2"/>
  <c r="AK1744" i="2"/>
  <c r="AL1744" i="2" s="1"/>
  <c r="AK482" i="2"/>
  <c r="AL482" i="2" s="1"/>
  <c r="AK1151" i="2"/>
  <c r="AL1151" i="2" s="1"/>
  <c r="AO670" i="2"/>
  <c r="AK1411" i="2"/>
  <c r="AL1411" i="2" s="1"/>
  <c r="AK882" i="2"/>
  <c r="AL882" i="2" s="1"/>
  <c r="AK1546" i="2"/>
  <c r="AL1546" i="2" s="1"/>
  <c r="AJ427" i="2"/>
  <c r="AH427" i="2"/>
  <c r="AC427" i="2" s="1"/>
  <c r="AJ204" i="2"/>
  <c r="AH204" i="2"/>
  <c r="AC204" i="2" s="1"/>
  <c r="AJ237" i="2"/>
  <c r="AH237" i="2"/>
  <c r="AC237" i="2" s="1"/>
  <c r="AO1007" i="2"/>
  <c r="AJ1007" i="2"/>
  <c r="AH1007" i="2"/>
  <c r="AC1007" i="2" s="1"/>
  <c r="AI96" i="2"/>
  <c r="AJ96" i="2"/>
  <c r="AH96" i="2"/>
  <c r="AC96" i="2" s="1"/>
  <c r="AO149" i="2"/>
  <c r="AI149" i="2"/>
  <c r="AH965" i="2"/>
  <c r="AC965" i="2" s="1"/>
  <c r="AJ965" i="2"/>
  <c r="AJ1158" i="2"/>
  <c r="AH1158" i="2"/>
  <c r="AC1158" i="2" s="1"/>
  <c r="AH1926" i="2"/>
  <c r="AC1926" i="2" s="1"/>
  <c r="AI1926" i="2"/>
  <c r="AJ1926" i="2"/>
  <c r="AJ2150" i="2"/>
  <c r="AI2150" i="2"/>
  <c r="AO2150" i="2"/>
  <c r="AO1239" i="2"/>
  <c r="AI1239" i="2"/>
  <c r="AI1607" i="2"/>
  <c r="AH1607" i="2"/>
  <c r="AC1607" i="2" s="1"/>
  <c r="AJ1607" i="2"/>
  <c r="AH1432" i="2"/>
  <c r="AC1432" i="2" s="1"/>
  <c r="AO1432" i="2"/>
  <c r="AI1432" i="2"/>
  <c r="AJ1432" i="2"/>
  <c r="AI1848" i="2"/>
  <c r="AH1848" i="2"/>
  <c r="AC1848" i="2" s="1"/>
  <c r="AO1848" i="2"/>
  <c r="AJ137" i="2"/>
  <c r="AI137" i="2"/>
  <c r="AH937" i="2"/>
  <c r="AC937" i="2" s="1"/>
  <c r="AJ937" i="2"/>
  <c r="AO1273" i="2"/>
  <c r="AH1273" i="2"/>
  <c r="AC1273" i="2" s="1"/>
  <c r="AO1433" i="2"/>
  <c r="AJ1433" i="2"/>
  <c r="AI1641" i="2"/>
  <c r="AJ1641" i="2"/>
  <c r="AO2073" i="2"/>
  <c r="AI2073" i="2"/>
  <c r="AJ2073" i="2"/>
  <c r="AH2073" i="2"/>
  <c r="AC2073" i="2" s="1"/>
  <c r="AO2441" i="2"/>
  <c r="AJ2441" i="2"/>
  <c r="AO2569" i="2"/>
  <c r="AH2569" i="2"/>
  <c r="AC2569" i="2" s="1"/>
  <c r="AI2569" i="2"/>
  <c r="AJ2697" i="2"/>
  <c r="AO2697" i="2"/>
  <c r="AO2825" i="2"/>
  <c r="AH2825" i="2"/>
  <c r="AC2825" i="2" s="1"/>
  <c r="AI2825" i="2"/>
  <c r="AJ2825" i="2"/>
  <c r="AJ762" i="2"/>
  <c r="AH762" i="2"/>
  <c r="AC762" i="2" s="1"/>
  <c r="AO1018" i="2"/>
  <c r="AJ1018" i="2"/>
  <c r="AH1018" i="2"/>
  <c r="AC1018" i="2" s="1"/>
  <c r="AJ1578" i="2"/>
  <c r="AK1578" i="2"/>
  <c r="AL1578" i="2" s="1"/>
  <c r="AH1578" i="2"/>
  <c r="AC1578" i="2" s="1"/>
  <c r="AO1578" i="2"/>
  <c r="AO1770" i="2"/>
  <c r="AH1770" i="2"/>
  <c r="AC1770" i="2" s="1"/>
  <c r="AO1930" i="2"/>
  <c r="AI1930" i="2"/>
  <c r="AH1930" i="2"/>
  <c r="AC1930" i="2" s="1"/>
  <c r="AJ1930" i="2"/>
  <c r="AI2330" i="2"/>
  <c r="AH2330" i="2"/>
  <c r="AC2330" i="2" s="1"/>
  <c r="AJ2330" i="2"/>
  <c r="AH1515" i="2"/>
  <c r="AC1515" i="2" s="1"/>
  <c r="AI1515" i="2"/>
  <c r="AI1707" i="2"/>
  <c r="AJ1707" i="2"/>
  <c r="AI1915" i="2"/>
  <c r="AH1915" i="2"/>
  <c r="AC1915" i="2" s="1"/>
  <c r="AJ1915" i="2"/>
  <c r="AI2235" i="2"/>
  <c r="AJ2235" i="2"/>
  <c r="AO2235" i="2"/>
  <c r="AO1212" i="2"/>
  <c r="AH1212" i="2"/>
  <c r="AC1212" i="2" s="1"/>
  <c r="AI1340" i="2"/>
  <c r="AJ1340" i="2"/>
  <c r="AJ1500" i="2"/>
  <c r="AI1500" i="2"/>
  <c r="AH1500" i="2"/>
  <c r="AC1500" i="2" s="1"/>
  <c r="AH1708" i="2"/>
  <c r="AC1708" i="2" s="1"/>
  <c r="AJ1708" i="2"/>
  <c r="AI1852" i="2"/>
  <c r="AJ1852" i="2"/>
  <c r="AI2172" i="2"/>
  <c r="AH2172" i="2"/>
  <c r="AC2172" i="2" s="1"/>
  <c r="AO2172" i="2"/>
  <c r="AJ2620" i="2"/>
  <c r="AH2620" i="2"/>
  <c r="AC2620" i="2" s="1"/>
  <c r="AI2620" i="2"/>
  <c r="AI1517" i="2"/>
  <c r="AJ1517" i="2"/>
  <c r="AH1517" i="2"/>
  <c r="AC1517" i="2" s="1"/>
  <c r="AH1917" i="2"/>
  <c r="AC1917" i="2" s="1"/>
  <c r="AI1917" i="2"/>
  <c r="AO1917" i="2"/>
  <c r="AJ1917" i="2"/>
  <c r="AI2237" i="2"/>
  <c r="AJ2237" i="2"/>
  <c r="AH2237" i="2"/>
  <c r="AC2237" i="2" s="1"/>
  <c r="AI1853" i="2"/>
  <c r="AH1853" i="2"/>
  <c r="AC1853" i="2" s="1"/>
  <c r="AJ1726" i="2"/>
  <c r="AI1726" i="2"/>
  <c r="AO1726" i="2"/>
  <c r="AH1870" i="2"/>
  <c r="AC1870" i="2" s="1"/>
  <c r="AO1870" i="2"/>
  <c r="AK1870" i="2"/>
  <c r="AL1870" i="2" s="1"/>
  <c r="AO2766" i="2"/>
  <c r="AH2766" i="2"/>
  <c r="AC2766" i="2" s="1"/>
  <c r="AO1599" i="2"/>
  <c r="AH1599" i="2"/>
  <c r="AC1599" i="2" s="1"/>
  <c r="AI1599" i="2"/>
  <c r="AO1855" i="2"/>
  <c r="AH1855" i="2"/>
  <c r="AC1855" i="2" s="1"/>
  <c r="AH2111" i="2"/>
  <c r="AC2111" i="2" s="1"/>
  <c r="AO2111" i="2"/>
  <c r="AI2111" i="2"/>
  <c r="AJ2111" i="2"/>
  <c r="AO2399" i="2"/>
  <c r="AH2399" i="2"/>
  <c r="AC2399" i="2" s="1"/>
  <c r="AO2751" i="2"/>
  <c r="AJ2751" i="2"/>
  <c r="AH224" i="2"/>
  <c r="AC224" i="2" s="1"/>
  <c r="AJ224" i="2"/>
  <c r="AI1408" i="2"/>
  <c r="AJ1408" i="2"/>
  <c r="AK1408" i="2"/>
  <c r="AL1408" i="2" s="1"/>
  <c r="AH1824" i="2"/>
  <c r="AC1824" i="2" s="1"/>
  <c r="AI1824" i="2"/>
  <c r="AO2160" i="2"/>
  <c r="AH2160" i="2"/>
  <c r="AC2160" i="2" s="1"/>
  <c r="AH2528" i="2"/>
  <c r="AC2528" i="2" s="1"/>
  <c r="AI2528" i="2"/>
  <c r="AH625" i="2"/>
  <c r="AC625" i="2" s="1"/>
  <c r="AI625" i="2"/>
  <c r="AJ625" i="2"/>
  <c r="AJ929" i="2"/>
  <c r="AH929" i="2"/>
  <c r="AC929" i="2" s="1"/>
  <c r="AO1201" i="2"/>
  <c r="AI1201" i="2"/>
  <c r="AO1377" i="2"/>
  <c r="AJ1377" i="2"/>
  <c r="AI1377" i="2"/>
  <c r="AK1377" i="2"/>
  <c r="AL1377" i="2" s="1"/>
  <c r="AO1505" i="2"/>
  <c r="AJ1505" i="2"/>
  <c r="AI1505" i="2"/>
  <c r="AO1761" i="2"/>
  <c r="AJ1761" i="2"/>
  <c r="AH1889" i="2"/>
  <c r="AC1889" i="2" s="1"/>
  <c r="AI1889" i="2"/>
  <c r="AJ1889" i="2"/>
  <c r="AH2145" i="2"/>
  <c r="AC2145" i="2" s="1"/>
  <c r="AI2145" i="2"/>
  <c r="AJ2273" i="2"/>
  <c r="AH2273" i="2"/>
  <c r="AC2273" i="2" s="1"/>
  <c r="AI2273" i="2"/>
  <c r="AH2561" i="2"/>
  <c r="AC2561" i="2" s="1"/>
  <c r="AI2561" i="2"/>
  <c r="AJ2561" i="2"/>
  <c r="AK2561" i="2"/>
  <c r="AL2561" i="2" s="1"/>
  <c r="AH1554" i="2"/>
  <c r="AC1554" i="2" s="1"/>
  <c r="AO1554" i="2"/>
  <c r="AI1554" i="2"/>
  <c r="AO1698" i="2"/>
  <c r="AJ1698" i="2"/>
  <c r="AJ1858" i="2"/>
  <c r="AH1858" i="2"/>
  <c r="AC1858" i="2" s="1"/>
  <c r="AI1858" i="2"/>
  <c r="AI2018" i="2"/>
  <c r="AH2018" i="2"/>
  <c r="AC2018" i="2" s="1"/>
  <c r="AJ2018" i="2"/>
  <c r="AJ2450" i="2"/>
  <c r="AI2450" i="2"/>
  <c r="AK2450" i="2"/>
  <c r="AL2450" i="2" s="1"/>
  <c r="AH2818" i="2"/>
  <c r="AC2818" i="2" s="1"/>
  <c r="AJ2818" i="2"/>
  <c r="AI2818" i="2"/>
  <c r="AH851" i="2"/>
  <c r="AC851" i="2" s="1"/>
  <c r="AJ851" i="2"/>
  <c r="AJ1635" i="2"/>
  <c r="AH1635" i="2"/>
  <c r="AC1635" i="2" s="1"/>
  <c r="AJ2099" i="2"/>
  <c r="AI2099" i="2"/>
  <c r="AH2099" i="2"/>
  <c r="AC2099" i="2" s="1"/>
  <c r="AO2099" i="2"/>
  <c r="AO2515" i="2"/>
  <c r="AH2515" i="2"/>
  <c r="AC2515" i="2" s="1"/>
  <c r="AI2515" i="2"/>
  <c r="AJ2515" i="2"/>
  <c r="AI724" i="2"/>
  <c r="AJ724" i="2"/>
  <c r="AH1348" i="2"/>
  <c r="AC1348" i="2" s="1"/>
  <c r="AJ1348" i="2"/>
  <c r="AJ1812" i="2"/>
  <c r="AI1812" i="2"/>
  <c r="AH1812" i="2"/>
  <c r="AC1812" i="2" s="1"/>
  <c r="AH2052" i="2"/>
  <c r="AC2052" i="2" s="1"/>
  <c r="AI2052" i="2"/>
  <c r="AJ2052" i="2"/>
  <c r="AI2468" i="2"/>
  <c r="AJ2468" i="2"/>
  <c r="AJ2660" i="2"/>
  <c r="AH2660" i="2"/>
  <c r="AC2660" i="2" s="1"/>
  <c r="AI2660" i="2"/>
  <c r="AI2836" i="2"/>
  <c r="AK2836" i="2"/>
  <c r="AL2836" i="2" s="1"/>
  <c r="AJ2836" i="2"/>
  <c r="AH2836" i="2"/>
  <c r="AC2836" i="2" s="1"/>
  <c r="AI1477" i="2"/>
  <c r="AH1477" i="2"/>
  <c r="AC1477" i="2" s="1"/>
  <c r="AJ1477" i="2"/>
  <c r="AO1701" i="2"/>
  <c r="AI1701" i="2"/>
  <c r="AJ1701" i="2"/>
  <c r="AH1701" i="2"/>
  <c r="AC1701" i="2" s="1"/>
  <c r="AI1877" i="2"/>
  <c r="AJ1877" i="2"/>
  <c r="AH1877" i="2"/>
  <c r="AC1877" i="2" s="1"/>
  <c r="AH2101" i="2"/>
  <c r="AC2101" i="2" s="1"/>
  <c r="AJ2101" i="2"/>
  <c r="AO2101" i="2"/>
  <c r="AO2293" i="2"/>
  <c r="AI2293" i="2"/>
  <c r="AI2517" i="2"/>
  <c r="AJ2517" i="2"/>
  <c r="AI2725" i="2"/>
  <c r="AJ2725" i="2"/>
  <c r="AH2725" i="2"/>
  <c r="AC2725" i="2" s="1"/>
  <c r="AJ1862" i="2"/>
  <c r="AH1862" i="2"/>
  <c r="AC1862" i="2" s="1"/>
  <c r="AI1862" i="2"/>
  <c r="AO2518" i="2"/>
  <c r="AI2518" i="2"/>
  <c r="AO2726" i="2"/>
  <c r="AH2726" i="2"/>
  <c r="AC2726" i="2" s="1"/>
  <c r="AJ1991" i="2"/>
  <c r="AI1991" i="2"/>
  <c r="AK1991" i="2"/>
  <c r="AL1991" i="2" s="1"/>
  <c r="AJ2199" i="2"/>
  <c r="AO2199" i="2"/>
  <c r="AH2199" i="2"/>
  <c r="AC2199" i="2" s="1"/>
  <c r="AI2343" i="2"/>
  <c r="AJ2343" i="2"/>
  <c r="AH2343" i="2"/>
  <c r="AC2343" i="2" s="1"/>
  <c r="AI2487" i="2"/>
  <c r="AH2487" i="2"/>
  <c r="AC2487" i="2" s="1"/>
  <c r="AJ2487" i="2"/>
  <c r="AI2791" i="2"/>
  <c r="AK2791" i="2"/>
  <c r="AL2791" i="2" s="1"/>
  <c r="AO2791" i="2"/>
  <c r="AH2791" i="2"/>
  <c r="AC2791" i="2" s="1"/>
  <c r="AJ2791" i="2"/>
  <c r="AI204" i="2"/>
  <c r="AK204" i="2"/>
  <c r="AL204" i="2" s="1"/>
  <c r="AI239" i="2"/>
  <c r="AO276" i="2"/>
  <c r="AK438" i="2"/>
  <c r="AL438" i="2" s="1"/>
  <c r="AO469" i="2"/>
  <c r="AJ438" i="2"/>
  <c r="AO555" i="2"/>
  <c r="AK535" i="2"/>
  <c r="AL535" i="2" s="1"/>
  <c r="AI613" i="2"/>
  <c r="AH555" i="2"/>
  <c r="AC555" i="2" s="1"/>
  <c r="AO749" i="2"/>
  <c r="AK716" i="2"/>
  <c r="AL716" i="2" s="1"/>
  <c r="AJ749" i="2"/>
  <c r="AO790" i="2"/>
  <c r="AH814" i="2"/>
  <c r="AC814" i="2" s="1"/>
  <c r="AO877" i="2"/>
  <c r="AI1007" i="2"/>
  <c r="AH956" i="2"/>
  <c r="AC956" i="2" s="1"/>
  <c r="AO937" i="2"/>
  <c r="AK1133" i="2"/>
  <c r="AL1133" i="2" s="1"/>
  <c r="AK1158" i="2"/>
  <c r="AL1158" i="2" s="1"/>
  <c r="AI1125" i="2"/>
  <c r="AH1408" i="2"/>
  <c r="AC1408" i="2" s="1"/>
  <c r="AO1707" i="2"/>
  <c r="AO1708" i="2"/>
  <c r="AJ2569" i="2"/>
  <c r="AK683" i="2"/>
  <c r="AL683" i="2" s="1"/>
  <c r="AO2059" i="2"/>
  <c r="AK4" i="2"/>
  <c r="AL4" i="2" s="1"/>
  <c r="AC14" i="2"/>
  <c r="AO96" i="2"/>
  <c r="AO204" i="2"/>
  <c r="AK276" i="2"/>
  <c r="AL276" i="2" s="1"/>
  <c r="AC365" i="2"/>
  <c r="AC376" i="2"/>
  <c r="AI521" i="2"/>
  <c r="AK555" i="2"/>
  <c r="AL555" i="2" s="1"/>
  <c r="AJ683" i="2"/>
  <c r="AI683" i="2"/>
  <c r="AO777" i="2"/>
  <c r="AO757" i="2"/>
  <c r="AO762" i="2"/>
  <c r="AO1008" i="2"/>
  <c r="AI1064" i="2"/>
  <c r="AJ1064" i="2"/>
  <c r="AO1005" i="2"/>
  <c r="AK1005" i="2"/>
  <c r="AL1005" i="2" s="1"/>
  <c r="AJ1084" i="2"/>
  <c r="AO1274" i="2"/>
  <c r="AO1926" i="2"/>
  <c r="AJ1848" i="2"/>
  <c r="AH535" i="2"/>
  <c r="AC535" i="2" s="1"/>
  <c r="AO1366" i="2"/>
  <c r="AK1853" i="2"/>
  <c r="AL1853" i="2" s="1"/>
  <c r="AO237" i="2"/>
  <c r="AO2450" i="2"/>
  <c r="AJ4" i="2"/>
  <c r="AK43" i="2"/>
  <c r="AL43" i="2" s="1"/>
  <c r="AJ14" i="2"/>
  <c r="AO70" i="2"/>
  <c r="AJ70" i="2"/>
  <c r="AK96" i="2"/>
  <c r="AL96" i="2" s="1"/>
  <c r="AK135" i="2"/>
  <c r="AL135" i="2" s="1"/>
  <c r="AJ149" i="2"/>
  <c r="AI365" i="2"/>
  <c r="AI427" i="2"/>
  <c r="AK376" i="2"/>
  <c r="AL376" i="2" s="1"/>
  <c r="AJ493" i="2"/>
  <c r="AK588" i="2"/>
  <c r="AL588" i="2" s="1"/>
  <c r="AI536" i="2"/>
  <c r="AO716" i="2"/>
  <c r="AO683" i="2"/>
  <c r="AK757" i="2"/>
  <c r="AL757" i="2" s="1"/>
  <c r="AK1008" i="2"/>
  <c r="AL1008" i="2" s="1"/>
  <c r="AI1015" i="2"/>
  <c r="AK956" i="2"/>
  <c r="AL956" i="2" s="1"/>
  <c r="AO1064" i="2"/>
  <c r="AO965" i="2"/>
  <c r="AI1018" i="2"/>
  <c r="AI1084" i="2"/>
  <c r="AJ1212" i="2"/>
  <c r="AK1726" i="2"/>
  <c r="AL1726" i="2" s="1"/>
  <c r="AO1853" i="2"/>
  <c r="AH2235" i="2"/>
  <c r="AC2235" i="2" s="1"/>
  <c r="AO2717" i="2"/>
  <c r="AK1930" i="2"/>
  <c r="AL1930" i="2" s="1"/>
  <c r="AK2330" i="2"/>
  <c r="AL2330" i="2" s="1"/>
  <c r="AI4" i="2"/>
  <c r="AI14" i="2"/>
  <c r="AI70" i="2"/>
  <c r="AO135" i="2"/>
  <c r="AH238" i="2"/>
  <c r="AC238" i="2" s="1"/>
  <c r="AO299" i="2"/>
  <c r="AO462" i="2"/>
  <c r="AO391" i="2"/>
  <c r="AI376" i="2"/>
  <c r="AJ535" i="2"/>
  <c r="AO521" i="2"/>
  <c r="AH536" i="2"/>
  <c r="AC536" i="2" s="1"/>
  <c r="AO649" i="2"/>
  <c r="AJ757" i="2"/>
  <c r="AO871" i="2"/>
  <c r="AI965" i="2"/>
  <c r="AK1018" i="2"/>
  <c r="AL1018" i="2" s="1"/>
  <c r="AJ907" i="2"/>
  <c r="AJ1008" i="2"/>
  <c r="AI1212" i="2"/>
  <c r="AJ1239" i="2"/>
  <c r="AJ1326" i="2"/>
  <c r="AI1326" i="2"/>
  <c r="AJ1274" i="2"/>
  <c r="AO1607" i="2"/>
  <c r="AJ1725" i="2"/>
  <c r="AI2351" i="2"/>
  <c r="AH1641" i="2"/>
  <c r="AC1641" i="2" s="1"/>
  <c r="AJ871" i="2"/>
  <c r="AO1915" i="2"/>
  <c r="AK2273" i="2"/>
  <c r="AL2273" i="2" s="1"/>
  <c r="AO1946" i="2"/>
  <c r="AH1946" i="2"/>
  <c r="AC1946" i="2" s="1"/>
  <c r="AI1946" i="2"/>
  <c r="AJ1946" i="2"/>
  <c r="AI43" i="2"/>
  <c r="AO76" i="2"/>
  <c r="AI237" i="2"/>
  <c r="AH239" i="2"/>
  <c r="AC239" i="2" s="1"/>
  <c r="AH391" i="2"/>
  <c r="AC391" i="2" s="1"/>
  <c r="AJ376" i="2"/>
  <c r="AO493" i="2"/>
  <c r="AO566" i="2"/>
  <c r="AJ536" i="2"/>
  <c r="AK649" i="2"/>
  <c r="AL649" i="2" s="1"/>
  <c r="AH649" i="2"/>
  <c r="AC649" i="2" s="1"/>
  <c r="AH749" i="2"/>
  <c r="AC749" i="2" s="1"/>
  <c r="AI907" i="2"/>
  <c r="AI1158" i="2"/>
  <c r="AH1195" i="2"/>
  <c r="AC1195" i="2" s="1"/>
  <c r="AJ1195" i="2"/>
  <c r="AK1261" i="2"/>
  <c r="AL1261" i="2" s="1"/>
  <c r="AK1326" i="2"/>
  <c r="AL1326" i="2" s="1"/>
  <c r="AH1261" i="2"/>
  <c r="AC1261" i="2" s="1"/>
  <c r="AI1274" i="2"/>
  <c r="AJ1515" i="2"/>
  <c r="AH1726" i="2"/>
  <c r="AC1726" i="2" s="1"/>
  <c r="AI2014" i="2"/>
  <c r="AJ2172" i="2"/>
  <c r="AI1261" i="2"/>
  <c r="AO1261" i="2"/>
  <c r="AO376" i="2"/>
  <c r="AO1339" i="2"/>
  <c r="AO498" i="2"/>
  <c r="AH498" i="2"/>
  <c r="AC498" i="2" s="1"/>
  <c r="AK2098" i="2"/>
  <c r="AL2098" i="2" s="1"/>
  <c r="AH2098" i="2"/>
  <c r="AC2098" i="2" s="1"/>
  <c r="AJ2098" i="2"/>
  <c r="AI2098" i="2"/>
  <c r="AH1651" i="2"/>
  <c r="AC1651" i="2" s="1"/>
  <c r="AO1651" i="2"/>
  <c r="AH2051" i="2"/>
  <c r="AC2051" i="2" s="1"/>
  <c r="AO2051" i="2"/>
  <c r="AJ1525" i="2"/>
  <c r="AI1525" i="2"/>
  <c r="AH1525" i="2"/>
  <c r="AC1525" i="2" s="1"/>
  <c r="AH2485" i="2"/>
  <c r="AC2485" i="2" s="1"/>
  <c r="AJ2485" i="2"/>
  <c r="AO2485" i="2"/>
  <c r="AJ2630" i="2"/>
  <c r="AH2630" i="2"/>
  <c r="AC2630" i="2" s="1"/>
  <c r="AI2630" i="2"/>
  <c r="AO2423" i="2"/>
  <c r="AH2423" i="2"/>
  <c r="AC2423" i="2" s="1"/>
  <c r="AI2423" i="2"/>
  <c r="AI1786" i="2"/>
  <c r="AH1786" i="2"/>
  <c r="AC1786" i="2" s="1"/>
  <c r="AJ1786" i="2"/>
  <c r="AI2682" i="2"/>
  <c r="AH2682" i="2"/>
  <c r="AC2682" i="2" s="1"/>
  <c r="AI1598" i="2"/>
  <c r="AH1598" i="2"/>
  <c r="AC1598" i="2" s="1"/>
  <c r="AO2588" i="2"/>
  <c r="AI2588" i="2"/>
  <c r="AJ1971" i="2"/>
  <c r="AK1971" i="2"/>
  <c r="AL1971" i="2" s="1"/>
  <c r="AH1971" i="2"/>
  <c r="AC1971" i="2" s="1"/>
  <c r="AI1971" i="2"/>
  <c r="AO1971" i="2"/>
  <c r="AJ1385" i="2"/>
  <c r="AI1385" i="2"/>
  <c r="AK1385" i="2"/>
  <c r="AL1385" i="2" s="1"/>
  <c r="AI388" i="2"/>
  <c r="AH388" i="2"/>
  <c r="AC388" i="2" s="1"/>
  <c r="AJ1686" i="2"/>
  <c r="AO1686" i="2"/>
  <c r="AO2510" i="2"/>
  <c r="AH2510" i="2"/>
  <c r="AC2510" i="2" s="1"/>
  <c r="AO2142" i="2"/>
  <c r="AI2142" i="2"/>
  <c r="AJ2142" i="2"/>
  <c r="AO1231" i="2"/>
  <c r="AH1231" i="2"/>
  <c r="AC1231" i="2" s="1"/>
  <c r="AJ1231" i="2"/>
  <c r="AI2445" i="2"/>
  <c r="AJ2445" i="2"/>
  <c r="AO2445" i="2"/>
  <c r="AH2445" i="2"/>
  <c r="AC2445" i="2" s="1"/>
  <c r="AI2669" i="2"/>
  <c r="AJ2669" i="2"/>
  <c r="AH2669" i="2"/>
  <c r="AC2669" i="2" s="1"/>
  <c r="AJ2800" i="2"/>
  <c r="AH2800" i="2"/>
  <c r="AC2800" i="2" s="1"/>
  <c r="AK1848" i="2"/>
  <c r="AL1848" i="2" s="1"/>
  <c r="AO1852" i="2"/>
  <c r="AK2101" i="2"/>
  <c r="AL2101" i="2" s="1"/>
  <c r="AO1862" i="2"/>
  <c r="AO2417" i="2"/>
  <c r="AO2297" i="2"/>
  <c r="AK2630" i="2"/>
  <c r="AL2630" i="2" s="1"/>
  <c r="AO2660" i="2"/>
  <c r="AO332" i="2"/>
  <c r="AK726" i="2"/>
  <c r="AL726" i="2" s="1"/>
  <c r="AO711" i="2"/>
  <c r="AK1599" i="2"/>
  <c r="AL1599" i="2" s="1"/>
  <c r="AO1415" i="2"/>
  <c r="AK2584" i="2"/>
  <c r="AL2584" i="2" s="1"/>
  <c r="AO2273" i="2"/>
  <c r="AO2330" i="2"/>
  <c r="AO2818" i="2"/>
  <c r="AK514" i="2"/>
  <c r="AL514" i="2" s="1"/>
  <c r="AO655" i="2"/>
  <c r="AK1239" i="2"/>
  <c r="AL1239" i="2" s="1"/>
  <c r="AO1015" i="2"/>
  <c r="AO1246" i="2"/>
  <c r="AO876" i="2"/>
  <c r="AM2982" i="2"/>
  <c r="AM3130" i="2"/>
  <c r="AO1517" i="2"/>
  <c r="AK1500" i="2"/>
  <c r="AL1500" i="2" s="1"/>
  <c r="AO1635" i="2"/>
  <c r="AO1641" i="2"/>
  <c r="AK1852" i="2"/>
  <c r="AL1852" i="2" s="1"/>
  <c r="AO1991" i="2"/>
  <c r="AO1983" i="2"/>
  <c r="AK1862" i="2"/>
  <c r="AL1862" i="2" s="1"/>
  <c r="AO2348" i="2"/>
  <c r="AO2630" i="2"/>
  <c r="AO2829" i="2"/>
  <c r="AO2725" i="2"/>
  <c r="AO4" i="2"/>
  <c r="AK712" i="2"/>
  <c r="AL712" i="2" s="1"/>
  <c r="AO815" i="2"/>
  <c r="AK1007" i="2"/>
  <c r="AL1007" i="2" s="1"/>
  <c r="AO1097" i="2"/>
  <c r="AK1273" i="2"/>
  <c r="AL1273" i="2" s="1"/>
  <c r="AK1084" i="2"/>
  <c r="AL1084" i="2" s="1"/>
  <c r="AK1761" i="2"/>
  <c r="AL1761" i="2" s="1"/>
  <c r="AK2172" i="2"/>
  <c r="AL2172" i="2" s="1"/>
  <c r="AO2487" i="2"/>
  <c r="AO2682" i="2"/>
  <c r="AK1554" i="2"/>
  <c r="AL1554" i="2" s="1"/>
  <c r="AO2306" i="2"/>
  <c r="AK1063" i="2"/>
  <c r="AL1063" i="2" s="1"/>
  <c r="AM2931" i="2"/>
  <c r="AM2843" i="2"/>
  <c r="AM2961" i="2"/>
  <c r="AK1517" i="2"/>
  <c r="AL1517" i="2" s="1"/>
  <c r="AO1500" i="2"/>
  <c r="AK1641" i="2"/>
  <c r="AL1641" i="2" s="1"/>
  <c r="AO1817" i="2"/>
  <c r="AK1786" i="2"/>
  <c r="AL1786" i="2" s="1"/>
  <c r="AK2485" i="2"/>
  <c r="AL2485" i="2" s="1"/>
  <c r="AO2239" i="2"/>
  <c r="AO2670" i="2"/>
  <c r="AK2825" i="2"/>
  <c r="AL2825" i="2" s="1"/>
  <c r="AK766" i="2"/>
  <c r="AL766" i="2" s="1"/>
  <c r="AO1084" i="2"/>
  <c r="AK1247" i="2"/>
  <c r="AL1247" i="2" s="1"/>
  <c r="AO1624" i="2"/>
  <c r="AK1515" i="2"/>
  <c r="AL1515" i="2" s="1"/>
  <c r="AO1471" i="2"/>
  <c r="AK2515" i="2"/>
  <c r="AL2515" i="2" s="1"/>
  <c r="AO2343" i="2"/>
  <c r="AK2682" i="2"/>
  <c r="AL2682" i="2" s="1"/>
  <c r="AO2715" i="2"/>
  <c r="AO691" i="2"/>
  <c r="AO1727" i="2"/>
  <c r="AK2800" i="2"/>
  <c r="AL2800" i="2" s="1"/>
  <c r="AO966" i="2"/>
  <c r="AO998" i="2"/>
  <c r="AO1783" i="2"/>
  <c r="AO1461" i="2"/>
  <c r="AJ1480" i="2"/>
  <c r="AO1536" i="2"/>
  <c r="AO1525" i="2"/>
  <c r="AO1477" i="2"/>
  <c r="AO1786" i="2"/>
  <c r="AO1812" i="2"/>
  <c r="AK2111" i="2"/>
  <c r="AL2111" i="2" s="1"/>
  <c r="AK2445" i="2"/>
  <c r="AL2445" i="2" s="1"/>
  <c r="AO2307" i="2"/>
  <c r="AO2017" i="2"/>
  <c r="AK2441" i="2"/>
  <c r="AL2441" i="2" s="1"/>
  <c r="AO2669" i="2"/>
  <c r="AI1480" i="2"/>
  <c r="AO621" i="2"/>
  <c r="AK1064" i="2"/>
  <c r="AL1064" i="2" s="1"/>
  <c r="AO1083" i="2"/>
  <c r="AK1480" i="2"/>
  <c r="AL1480" i="2" s="1"/>
  <c r="AO1515" i="2"/>
  <c r="AO1326" i="2"/>
  <c r="AK2099" i="2"/>
  <c r="AL2099" i="2" s="1"/>
  <c r="AO2100" i="2"/>
  <c r="AK2343" i="2"/>
  <c r="AL2343" i="2" s="1"/>
  <c r="AK1152" i="2"/>
  <c r="AL1152" i="2" s="1"/>
  <c r="AO2591" i="2"/>
  <c r="AK2751" i="2"/>
  <c r="AL2751" i="2" s="1"/>
  <c r="AK1511" i="2"/>
  <c r="AL1511" i="2" s="1"/>
  <c r="AK2217" i="2"/>
  <c r="AL2217" i="2" s="1"/>
  <c r="AK1594" i="2"/>
  <c r="AL1594" i="2" s="1"/>
  <c r="AO2651" i="2"/>
  <c r="AK1525" i="2"/>
  <c r="AL1525" i="2" s="1"/>
  <c r="AK1477" i="2"/>
  <c r="AL1477" i="2" s="1"/>
  <c r="AO1780" i="2"/>
  <c r="AK1812" i="2"/>
  <c r="AL1812" i="2" s="1"/>
  <c r="AK2293" i="2"/>
  <c r="AL2293" i="2" s="1"/>
  <c r="AK2199" i="2"/>
  <c r="AL2199" i="2" s="1"/>
  <c r="AK2235" i="2"/>
  <c r="AL2235" i="2" s="1"/>
  <c r="AO2538" i="2"/>
  <c r="AO2077" i="2"/>
  <c r="AK2669" i="2"/>
  <c r="AL2669" i="2" s="1"/>
  <c r="AO224" i="2"/>
  <c r="AK790" i="2"/>
  <c r="AL790" i="2" s="1"/>
  <c r="AO846" i="2"/>
  <c r="AO898" i="2"/>
  <c r="AK1083" i="2"/>
  <c r="AL1083" i="2" s="1"/>
  <c r="AK1598" i="2"/>
  <c r="AL1598" i="2" s="1"/>
  <c r="AK1701" i="2"/>
  <c r="AL1701" i="2" s="1"/>
  <c r="AO1656" i="2"/>
  <c r="AO2594" i="2"/>
  <c r="AO265" i="2"/>
  <c r="AO137" i="2"/>
  <c r="AK1926" i="2"/>
  <c r="AL1926" i="2" s="1"/>
  <c r="AK672" i="2"/>
  <c r="AL672" i="2" s="1"/>
  <c r="AO1132" i="2"/>
  <c r="AO2213" i="2"/>
  <c r="AK1946" i="2"/>
  <c r="AL1946" i="2" s="1"/>
  <c r="AO1426" i="2"/>
  <c r="AO1633" i="2"/>
  <c r="AO2052" i="2"/>
  <c r="AO2000" i="2"/>
  <c r="AO2248" i="2"/>
  <c r="AK2620" i="2"/>
  <c r="AL2620" i="2" s="1"/>
  <c r="AK14" i="2"/>
  <c r="AL14" i="2" s="1"/>
  <c r="AO378" i="2"/>
  <c r="AK597" i="2"/>
  <c r="AL597" i="2" s="1"/>
  <c r="AO828" i="2"/>
  <c r="AO894" i="2"/>
  <c r="AK1119" i="2"/>
  <c r="AL1119" i="2" s="1"/>
  <c r="AK1274" i="2"/>
  <c r="AL1274" i="2" s="1"/>
  <c r="AO1598" i="2"/>
  <c r="AO1337" i="2"/>
  <c r="AO1877" i="2"/>
  <c r="AO2463" i="2"/>
  <c r="AO2178" i="2"/>
  <c r="AO2721" i="2"/>
  <c r="AO37" i="2"/>
  <c r="AK894" i="2"/>
  <c r="AL894" i="2" s="1"/>
  <c r="AK1195" i="2"/>
  <c r="AL1195" i="2" s="1"/>
  <c r="AO1660" i="2"/>
  <c r="AO2014" i="2"/>
  <c r="AO1385" i="2"/>
  <c r="AO2456" i="2"/>
  <c r="AK2058" i="2"/>
  <c r="AL2058" i="2" s="1"/>
  <c r="AK1889" i="2"/>
  <c r="AL1889" i="2" s="1"/>
  <c r="AO2018" i="2"/>
  <c r="AK2000" i="2"/>
  <c r="AL2000" i="2" s="1"/>
  <c r="AO2468" i="2"/>
  <c r="AO2342" i="2"/>
  <c r="AK2517" i="2"/>
  <c r="AL2517" i="2" s="1"/>
  <c r="AO2620" i="2"/>
  <c r="AO211" i="2"/>
  <c r="AO1119" i="2"/>
  <c r="AK1915" i="2"/>
  <c r="AL1915" i="2" s="1"/>
  <c r="AO2237" i="2"/>
  <c r="AO1824" i="2"/>
  <c r="AK1231" i="2"/>
  <c r="AL1231" i="2" s="1"/>
  <c r="AO2098" i="2"/>
  <c r="AO171" i="2"/>
  <c r="AO1271" i="2"/>
  <c r="AM3126" i="2"/>
  <c r="AM3118" i="2"/>
  <c r="AM3125" i="2"/>
  <c r="AM3107" i="2"/>
  <c r="AM3117" i="2"/>
  <c r="AI372" i="2"/>
  <c r="AO372" i="2"/>
  <c r="AI12" i="2"/>
  <c r="AO12" i="2"/>
  <c r="AH557" i="2"/>
  <c r="AC557" i="2" s="1"/>
  <c r="AO557" i="2"/>
  <c r="AJ911" i="2"/>
  <c r="AO911" i="2"/>
  <c r="AI229" i="2"/>
  <c r="AO229" i="2"/>
  <c r="AI870" i="2"/>
  <c r="AO870" i="2"/>
  <c r="AJ935" i="2"/>
  <c r="AO935" i="2"/>
  <c r="AI456" i="2"/>
  <c r="AO456" i="2"/>
  <c r="AH873" i="2"/>
  <c r="AC873" i="2" s="1"/>
  <c r="AO873" i="2"/>
  <c r="AI1353" i="2"/>
  <c r="AO1353" i="2"/>
  <c r="AJ2633" i="2"/>
  <c r="AO2633" i="2"/>
  <c r="AJ1259" i="2"/>
  <c r="AO1259" i="2"/>
  <c r="AH1564" i="2"/>
  <c r="AC1564" i="2" s="1"/>
  <c r="AO1564" i="2"/>
  <c r="AK2831" i="2"/>
  <c r="AL2831" i="2" s="1"/>
  <c r="AO2831" i="2"/>
  <c r="AI1281" i="2"/>
  <c r="AO1281" i="2"/>
  <c r="AJ2226" i="2"/>
  <c r="AO2226" i="2"/>
  <c r="AH931" i="2"/>
  <c r="AC931" i="2" s="1"/>
  <c r="AO931" i="2"/>
  <c r="AJ2790" i="2"/>
  <c r="AO2790" i="2"/>
  <c r="AH983" i="2"/>
  <c r="AC983" i="2" s="1"/>
  <c r="AO983" i="2"/>
  <c r="AJ2424" i="2"/>
  <c r="AO2424" i="2"/>
  <c r="AO1315" i="2"/>
  <c r="AO88" i="2"/>
  <c r="AH883" i="2"/>
  <c r="AC883" i="2" s="1"/>
  <c r="AO883" i="2"/>
  <c r="AH2635" i="2"/>
  <c r="AC2635" i="2" s="1"/>
  <c r="AO2635" i="2"/>
  <c r="AO2065" i="2"/>
  <c r="AI2799" i="2"/>
  <c r="AO2799" i="2"/>
  <c r="AK2326" i="2"/>
  <c r="AL2326" i="2" s="1"/>
  <c r="AO788" i="2"/>
  <c r="AK64" i="2"/>
  <c r="AL64" i="2" s="1"/>
  <c r="AK1561" i="2"/>
  <c r="AL1561" i="2" s="1"/>
  <c r="AJ1263" i="2"/>
  <c r="AO1263" i="2"/>
  <c r="AK149" i="2"/>
  <c r="AL149" i="2" s="1"/>
  <c r="AO651" i="2"/>
  <c r="AO533" i="2"/>
  <c r="AK631" i="2"/>
  <c r="AL631" i="2" s="1"/>
  <c r="AK911" i="2"/>
  <c r="AL911" i="2" s="1"/>
  <c r="AO1238" i="2"/>
  <c r="AK1535" i="2"/>
  <c r="AL1535" i="2" s="1"/>
  <c r="AO1789" i="2"/>
  <c r="AO1662" i="2"/>
  <c r="AO1560" i="2"/>
  <c r="AK2589" i="2"/>
  <c r="AL2589" i="2" s="1"/>
  <c r="AO494" i="2"/>
  <c r="AK864" i="2"/>
  <c r="AL864" i="2" s="1"/>
  <c r="AO864" i="2"/>
  <c r="AO1654" i="2"/>
  <c r="AK327" i="2"/>
  <c r="AL327" i="2" s="1"/>
  <c r="AI251" i="2"/>
  <c r="AO251" i="2"/>
  <c r="AH927" i="2"/>
  <c r="AC927" i="2" s="1"/>
  <c r="AO927" i="2"/>
  <c r="AH824" i="2"/>
  <c r="AC824" i="2" s="1"/>
  <c r="AO824" i="2"/>
  <c r="AH1225" i="2"/>
  <c r="AC1225" i="2" s="1"/>
  <c r="AO1225" i="2"/>
  <c r="AJ1369" i="2"/>
  <c r="AO1369" i="2"/>
  <c r="AJ2074" i="2"/>
  <c r="AO2074" i="2"/>
  <c r="AH859" i="2"/>
  <c r="AC859" i="2" s="1"/>
  <c r="AO859" i="2"/>
  <c r="AH1612" i="2"/>
  <c r="AC1612" i="2" s="1"/>
  <c r="AO1612" i="2"/>
  <c r="AK654" i="2"/>
  <c r="AL654" i="2" s="1"/>
  <c r="AK2134" i="2"/>
  <c r="AL2134" i="2" s="1"/>
  <c r="AK2478" i="2"/>
  <c r="AL2478" i="2" s="1"/>
  <c r="AO2478" i="2"/>
  <c r="AH2718" i="2"/>
  <c r="AC2718" i="2" s="1"/>
  <c r="AO2718" i="2"/>
  <c r="AK2487" i="2"/>
  <c r="AL2487" i="2" s="1"/>
  <c r="AH816" i="2"/>
  <c r="AC816" i="2" s="1"/>
  <c r="AO816" i="2"/>
  <c r="AI2448" i="2"/>
  <c r="AO2448" i="2"/>
  <c r="AI2624" i="2"/>
  <c r="AO2624" i="2"/>
  <c r="AI626" i="2"/>
  <c r="AO626" i="2"/>
  <c r="AH1634" i="2"/>
  <c r="AC1634" i="2" s="1"/>
  <c r="AO1634" i="2"/>
  <c r="AI1938" i="2"/>
  <c r="AO1938" i="2"/>
  <c r="AH2611" i="2"/>
  <c r="AC2611" i="2" s="1"/>
  <c r="AO2611" i="2"/>
  <c r="AO1159" i="2"/>
  <c r="AO1051" i="2"/>
  <c r="AO747" i="2"/>
  <c r="AI2440" i="2"/>
  <c r="AO2440" i="2"/>
  <c r="AJ2616" i="2"/>
  <c r="AO2616" i="2"/>
  <c r="AO1513" i="2"/>
  <c r="AO1034" i="2"/>
  <c r="AH3026" i="2"/>
  <c r="AC3026" i="2" s="1"/>
  <c r="AO3026" i="2"/>
  <c r="AH1220" i="2"/>
  <c r="AC1220" i="2" s="1"/>
  <c r="AO1220" i="2"/>
  <c r="AO1066" i="2"/>
  <c r="AH2702" i="2"/>
  <c r="AC2702" i="2" s="1"/>
  <c r="AO2702" i="2"/>
  <c r="AO836" i="2"/>
  <c r="AK133" i="2"/>
  <c r="AL133" i="2" s="1"/>
  <c r="AK2528" i="2"/>
  <c r="AL2528" i="2" s="1"/>
  <c r="AK2736" i="2"/>
  <c r="AL2736" i="2" s="1"/>
  <c r="AO302" i="2"/>
  <c r="AO1089" i="2"/>
  <c r="AO2505" i="2"/>
  <c r="AH182" i="2"/>
  <c r="AC182" i="2" s="1"/>
  <c r="AH827" i="2"/>
  <c r="AC827" i="2" s="1"/>
  <c r="AH1353" i="2"/>
  <c r="AC1353" i="2" s="1"/>
  <c r="AI100" i="2"/>
  <c r="AO45" i="2"/>
  <c r="AO558" i="2"/>
  <c r="AO751" i="2"/>
  <c r="AO631" i="2"/>
  <c r="AO892" i="2"/>
  <c r="AO941" i="2"/>
  <c r="AK941" i="2"/>
  <c r="AL941" i="2" s="1"/>
  <c r="AK2460" i="2"/>
  <c r="AL2460" i="2" s="1"/>
  <c r="AK2047" i="2"/>
  <c r="AL2047" i="2" s="1"/>
  <c r="AK339" i="2"/>
  <c r="AL339" i="2" s="1"/>
  <c r="AK545" i="2"/>
  <c r="AL545" i="2" s="1"/>
  <c r="AK494" i="2"/>
  <c r="AL494" i="2" s="1"/>
  <c r="AK922" i="2"/>
  <c r="AL922" i="2" s="1"/>
  <c r="AO1511" i="2"/>
  <c r="AO1338" i="2"/>
  <c r="AK1922" i="2"/>
  <c r="AL1922" i="2" s="1"/>
  <c r="AI44" i="2"/>
  <c r="AO44" i="2"/>
  <c r="AI431" i="2"/>
  <c r="AO431" i="2"/>
  <c r="AH1608" i="2"/>
  <c r="AC1608" i="2" s="1"/>
  <c r="AO1608" i="2"/>
  <c r="AH1241" i="2"/>
  <c r="AC1241" i="2" s="1"/>
  <c r="AO1241" i="2"/>
  <c r="AH1401" i="2"/>
  <c r="AC1401" i="2" s="1"/>
  <c r="AO1401" i="2"/>
  <c r="AH1546" i="2"/>
  <c r="AC1546" i="2" s="1"/>
  <c r="AO1546" i="2"/>
  <c r="AH1628" i="2"/>
  <c r="AC1628" i="2" s="1"/>
  <c r="AO1628" i="2"/>
  <c r="AI1980" i="2"/>
  <c r="AO1980" i="2"/>
  <c r="AH2734" i="2"/>
  <c r="AC2734" i="2" s="1"/>
  <c r="AO2734" i="2"/>
  <c r="AH2640" i="2"/>
  <c r="AC2640" i="2" s="1"/>
  <c r="AO2640" i="2"/>
  <c r="AK762" i="2"/>
  <c r="AL762" i="2" s="1"/>
  <c r="AJ418" i="2"/>
  <c r="AO418" i="2"/>
  <c r="AH642" i="2"/>
  <c r="AC642" i="2" s="1"/>
  <c r="AO642" i="2"/>
  <c r="AO1400" i="2"/>
  <c r="AK763" i="2"/>
  <c r="AL763" i="2" s="1"/>
  <c r="AO2346" i="2"/>
  <c r="AH2632" i="2"/>
  <c r="AC2632" i="2" s="1"/>
  <c r="AO2632" i="2"/>
  <c r="AO344" i="2"/>
  <c r="AO1371" i="2"/>
  <c r="AO1063" i="2"/>
  <c r="AK2323" i="2"/>
  <c r="AL2323" i="2" s="1"/>
  <c r="AH1620" i="2"/>
  <c r="AC1620" i="2" s="1"/>
  <c r="AO1620" i="2"/>
  <c r="AI1079" i="2"/>
  <c r="AO1079" i="2"/>
  <c r="AK844" i="2"/>
  <c r="AL844" i="2" s="1"/>
  <c r="AI2367" i="2"/>
  <c r="AO2367" i="2"/>
  <c r="AK2553" i="2"/>
  <c r="AL2553" i="2" s="1"/>
  <c r="AO2711" i="2"/>
  <c r="AH2608" i="2"/>
  <c r="AC2608" i="2" s="1"/>
  <c r="AO2608" i="2"/>
  <c r="AO2336" i="2"/>
  <c r="AK670" i="2"/>
  <c r="AL670" i="2" s="1"/>
  <c r="AK1584" i="2"/>
  <c r="AL1584" i="2" s="1"/>
  <c r="AO2145" i="2"/>
  <c r="AO1265" i="2"/>
  <c r="AO2042" i="2"/>
  <c r="AJ396" i="2"/>
  <c r="AI1611" i="2"/>
  <c r="AH73" i="2"/>
  <c r="AC73" i="2" s="1"/>
  <c r="AO280" i="2"/>
  <c r="AO1020" i="2"/>
  <c r="AK954" i="2"/>
  <c r="AL954" i="2" s="1"/>
  <c r="AK1193" i="2"/>
  <c r="AL1193" i="2" s="1"/>
  <c r="AO1545" i="2"/>
  <c r="AK1681" i="2"/>
  <c r="AL1681" i="2" s="1"/>
  <c r="AO2082" i="2"/>
  <c r="AI27" i="2"/>
  <c r="AO27" i="2"/>
  <c r="AI316" i="2"/>
  <c r="AO316" i="2"/>
  <c r="AJ262" i="2"/>
  <c r="AO262" i="2"/>
  <c r="AI695" i="2"/>
  <c r="AO695" i="2"/>
  <c r="AJ872" i="2"/>
  <c r="AO872" i="2"/>
  <c r="AH1019" i="2"/>
  <c r="AC1019" i="2" s="1"/>
  <c r="AO1019" i="2"/>
  <c r="AJ1323" i="2"/>
  <c r="AO1323" i="2"/>
  <c r="AJ1996" i="2"/>
  <c r="AO1996" i="2"/>
  <c r="AH2656" i="2"/>
  <c r="AC2656" i="2" s="1"/>
  <c r="AO2656" i="2"/>
  <c r="AK1242" i="2"/>
  <c r="AL1242" i="2" s="1"/>
  <c r="AH129" i="2"/>
  <c r="AC129" i="2" s="1"/>
  <c r="AO129" i="2"/>
  <c r="AH611" i="2"/>
  <c r="AC611" i="2" s="1"/>
  <c r="AO611" i="2"/>
  <c r="AK1466" i="2"/>
  <c r="AL1466" i="2" s="1"/>
  <c r="AO2044" i="2"/>
  <c r="AH822" i="2"/>
  <c r="AC822" i="2" s="1"/>
  <c r="AO822" i="2"/>
  <c r="AO163" i="2"/>
  <c r="AO778" i="2"/>
  <c r="AO2359" i="2"/>
  <c r="AO2561" i="2"/>
  <c r="AO2110" i="2"/>
  <c r="AO990" i="2"/>
  <c r="AO363" i="2"/>
  <c r="AK638" i="2"/>
  <c r="AL638" i="2" s="1"/>
  <c r="AJ964" i="2"/>
  <c r="AO964" i="2"/>
  <c r="AK916" i="2"/>
  <c r="AL916" i="2" s="1"/>
  <c r="AH2648" i="2"/>
  <c r="AC2648" i="2" s="1"/>
  <c r="AO2648" i="2"/>
  <c r="AK24" i="2"/>
  <c r="AL24" i="2" s="1"/>
  <c r="AI2683" i="2"/>
  <c r="AO2683" i="2"/>
  <c r="AK2346" i="2"/>
  <c r="AL2346" i="2" s="1"/>
  <c r="AK1212" i="2"/>
  <c r="AL1212" i="2" s="1"/>
  <c r="AK1823" i="2"/>
  <c r="AL1823" i="2" s="1"/>
  <c r="AO1171" i="2"/>
  <c r="AO2238" i="2"/>
  <c r="AO2695" i="2"/>
  <c r="AO1642" i="2"/>
  <c r="AM3007" i="2"/>
  <c r="AK850" i="2"/>
  <c r="AL850" i="2" s="1"/>
  <c r="AK1608" i="2"/>
  <c r="AL1608" i="2" s="1"/>
  <c r="AO81" i="2"/>
  <c r="AO1684" i="2"/>
  <c r="AJ764" i="2"/>
  <c r="AK1462" i="2"/>
  <c r="AL1462" i="2" s="1"/>
  <c r="AO1721" i="2"/>
  <c r="AO2354" i="2"/>
  <c r="AO1091" i="2"/>
  <c r="AK2351" i="2"/>
  <c r="AL2351" i="2" s="1"/>
  <c r="AO2514" i="2"/>
  <c r="AO2185" i="2"/>
  <c r="AO2752" i="2"/>
  <c r="AH463" i="2"/>
  <c r="AC463" i="2" s="1"/>
  <c r="AO463" i="2"/>
  <c r="AH1247" i="2"/>
  <c r="AC1247" i="2" s="1"/>
  <c r="AO1247" i="2"/>
  <c r="AH768" i="2"/>
  <c r="AC768" i="2" s="1"/>
  <c r="AO768" i="2"/>
  <c r="AI278" i="2"/>
  <c r="AO278" i="2"/>
  <c r="AH1766" i="2"/>
  <c r="AC1766" i="2" s="1"/>
  <c r="AO1766" i="2"/>
  <c r="AI766" i="2"/>
  <c r="AO766" i="2"/>
  <c r="AH1454" i="2"/>
  <c r="AC1454" i="2" s="1"/>
  <c r="AO1454" i="2"/>
  <c r="AJ2528" i="2"/>
  <c r="AO2528" i="2"/>
  <c r="AH1185" i="2"/>
  <c r="AC1185" i="2" s="1"/>
  <c r="AO1185" i="2"/>
  <c r="AH690" i="2"/>
  <c r="AC690" i="2" s="1"/>
  <c r="AO690" i="2"/>
  <c r="AO667" i="2"/>
  <c r="AO2559" i="2"/>
  <c r="AH1588" i="2"/>
  <c r="AC1588" i="2" s="1"/>
  <c r="AO1588" i="2"/>
  <c r="AK1223" i="2"/>
  <c r="AL1223" i="2" s="1"/>
  <c r="AO106" i="2"/>
  <c r="AO2118" i="2"/>
  <c r="AM2987" i="2"/>
  <c r="AH2019" i="2"/>
  <c r="AC2019" i="2" s="1"/>
  <c r="AO2019" i="2"/>
  <c r="AK889" i="2"/>
  <c r="AL889" i="2" s="1"/>
  <c r="AI2712" i="2"/>
  <c r="AO2712" i="2"/>
  <c r="AK353" i="2"/>
  <c r="AL353" i="2" s="1"/>
  <c r="AO183" i="2"/>
  <c r="AK2125" i="2"/>
  <c r="AL2125" i="2" s="1"/>
  <c r="AO888" i="2"/>
  <c r="AH1449" i="2"/>
  <c r="AC1449" i="2" s="1"/>
  <c r="AO1449" i="2"/>
  <c r="AK2711" i="2"/>
  <c r="AL2711" i="2" s="1"/>
  <c r="AH2141" i="2"/>
  <c r="AC2141" i="2" s="1"/>
  <c r="AO2141" i="2"/>
  <c r="AK2336" i="2"/>
  <c r="AL2336" i="2" s="1"/>
  <c r="AO375" i="2"/>
  <c r="AO1417" i="2"/>
  <c r="AO2322" i="2"/>
  <c r="AO1594" i="2"/>
  <c r="AO2504" i="2"/>
  <c r="AO2826" i="2"/>
  <c r="AH1511" i="2"/>
  <c r="AC1511" i="2" s="1"/>
  <c r="AO1135" i="2"/>
  <c r="AO1600" i="2"/>
  <c r="AO141" i="2"/>
  <c r="AO1744" i="2"/>
  <c r="AK2354" i="2"/>
  <c r="AL2354" i="2" s="1"/>
  <c r="AO2394" i="2"/>
  <c r="AO268" i="2"/>
  <c r="AK354" i="2"/>
  <c r="AL354" i="2" s="1"/>
  <c r="AK1281" i="2"/>
  <c r="AL1281" i="2" s="1"/>
  <c r="AK1906" i="2"/>
  <c r="AL1906" i="2" s="1"/>
  <c r="AO1906" i="2"/>
  <c r="AK2592" i="2"/>
  <c r="AL2592" i="2" s="1"/>
  <c r="AH1279" i="2"/>
  <c r="AC1279" i="2" s="1"/>
  <c r="AO1279" i="2"/>
  <c r="AH352" i="2"/>
  <c r="AC352" i="2" s="1"/>
  <c r="AO352" i="2"/>
  <c r="AH2166" i="2"/>
  <c r="AC2166" i="2" s="1"/>
  <c r="AO2166" i="2"/>
  <c r="AK1431" i="2"/>
  <c r="AL1431" i="2" s="1"/>
  <c r="AO1431" i="2"/>
  <c r="AI1799" i="2"/>
  <c r="AO1799" i="2"/>
  <c r="AH1465" i="2"/>
  <c r="AC1465" i="2" s="1"/>
  <c r="AO1465" i="2"/>
  <c r="AI1531" i="2"/>
  <c r="AO1531" i="2"/>
  <c r="AH2782" i="2"/>
  <c r="AC2782" i="2" s="1"/>
  <c r="AO2782" i="2"/>
  <c r="AJ2544" i="2"/>
  <c r="AO2544" i="2"/>
  <c r="AO144" i="2"/>
  <c r="AI161" i="2"/>
  <c r="AO161" i="2"/>
  <c r="AH643" i="2"/>
  <c r="AC643" i="2" s="1"/>
  <c r="AO643" i="2"/>
  <c r="AJ2691" i="2"/>
  <c r="AO2691" i="2"/>
  <c r="AO1402" i="2"/>
  <c r="AO809" i="2"/>
  <c r="AH2136" i="2"/>
  <c r="AC2136" i="2" s="1"/>
  <c r="AO2136" i="2"/>
  <c r="AO384" i="2"/>
  <c r="AO1668" i="2"/>
  <c r="AK2727" i="2"/>
  <c r="AL2727" i="2" s="1"/>
  <c r="AH1203" i="2"/>
  <c r="AC1203" i="2" s="1"/>
  <c r="AO1203" i="2"/>
  <c r="AJ2587" i="2"/>
  <c r="AO2587" i="2"/>
  <c r="AO1419" i="2"/>
  <c r="AH1751" i="2"/>
  <c r="AC1751" i="2" s="1"/>
  <c r="AO1751" i="2"/>
  <c r="AM3039" i="2"/>
  <c r="AH2664" i="2"/>
  <c r="AC2664" i="2" s="1"/>
  <c r="AO2664" i="2"/>
  <c r="AO1792" i="2"/>
  <c r="AK2043" i="2"/>
  <c r="AL2043" i="2" s="1"/>
  <c r="AO207" i="2"/>
  <c r="AO110" i="2"/>
  <c r="AO2783" i="2"/>
  <c r="AO1858" i="2"/>
  <c r="AO2054" i="2"/>
  <c r="AI118" i="2"/>
  <c r="AO118" i="2"/>
  <c r="AJ587" i="2"/>
  <c r="AO587" i="2"/>
  <c r="AH838" i="2"/>
  <c r="AC838" i="2" s="1"/>
  <c r="AO838" i="2"/>
  <c r="AI760" i="2"/>
  <c r="AO760" i="2"/>
  <c r="AI410" i="2"/>
  <c r="AO410" i="2"/>
  <c r="AH1916" i="2"/>
  <c r="AC1916" i="2" s="1"/>
  <c r="AO1916" i="2"/>
  <c r="AH2061" i="2"/>
  <c r="AC2061" i="2" s="1"/>
  <c r="AO2061" i="2"/>
  <c r="AI1758" i="2"/>
  <c r="AO1758" i="2"/>
  <c r="AJ624" i="2"/>
  <c r="AO624" i="2"/>
  <c r="AI2400" i="2"/>
  <c r="AO2400" i="2"/>
  <c r="AH2560" i="2"/>
  <c r="AC2560" i="2" s="1"/>
  <c r="AO2560" i="2"/>
  <c r="AK2720" i="2"/>
  <c r="AL2720" i="2" s="1"/>
  <c r="AO2720" i="2"/>
  <c r="AO157" i="2"/>
  <c r="AH353" i="2"/>
  <c r="AC353" i="2" s="1"/>
  <c r="AO353" i="2"/>
  <c r="AH801" i="2"/>
  <c r="AC801" i="2" s="1"/>
  <c r="AO801" i="2"/>
  <c r="AI1233" i="2"/>
  <c r="AO1233" i="2"/>
  <c r="AJ2577" i="2"/>
  <c r="AO2577" i="2"/>
  <c r="AK1475" i="2"/>
  <c r="AL1475" i="2" s="1"/>
  <c r="AO1475" i="2"/>
  <c r="AO1687" i="2"/>
  <c r="AH900" i="2"/>
  <c r="AC900" i="2" s="1"/>
  <c r="AO900" i="2"/>
  <c r="AJ2758" i="2"/>
  <c r="AO2758" i="2"/>
  <c r="AO460" i="2"/>
  <c r="AK809" i="2"/>
  <c r="AL809" i="2" s="1"/>
  <c r="AJ2744" i="2"/>
  <c r="AO2744" i="2"/>
  <c r="AO759" i="2"/>
  <c r="AH1270" i="2"/>
  <c r="AC1270" i="2" s="1"/>
  <c r="AO1270" i="2"/>
  <c r="AH2216" i="2"/>
  <c r="AC2216" i="2" s="1"/>
  <c r="AO2216" i="2"/>
  <c r="AO94" i="2"/>
  <c r="AK451" i="2"/>
  <c r="AL451" i="2" s="1"/>
  <c r="AH2603" i="2"/>
  <c r="AC2603" i="2" s="1"/>
  <c r="AO2603" i="2"/>
  <c r="AO1074" i="2"/>
  <c r="AO2618" i="2"/>
  <c r="AK73" i="2"/>
  <c r="AL73" i="2" s="1"/>
  <c r="AK2033" i="2"/>
  <c r="AL2033" i="2" s="1"/>
  <c r="AK1667" i="2"/>
  <c r="AL1667" i="2" s="1"/>
  <c r="AK2735" i="2"/>
  <c r="AL2735" i="2" s="1"/>
  <c r="AK386" i="2"/>
  <c r="AL386" i="2" s="1"/>
  <c r="AO327" i="2"/>
  <c r="AO1172" i="2"/>
  <c r="AO1795" i="2"/>
  <c r="AO2254" i="2"/>
  <c r="AH911" i="2"/>
  <c r="AC911" i="2" s="1"/>
  <c r="AH1736" i="2"/>
  <c r="AC1736" i="2" s="1"/>
  <c r="AO279" i="2"/>
  <c r="AK942" i="2"/>
  <c r="AL942" i="2" s="1"/>
  <c r="AK1121" i="2"/>
  <c r="AL1121" i="2" s="1"/>
  <c r="AO1613" i="2"/>
  <c r="AO1311" i="2"/>
  <c r="AO2193" i="2"/>
  <c r="AO400" i="2"/>
  <c r="AO201" i="2"/>
  <c r="AO932" i="2"/>
  <c r="AH380" i="2"/>
  <c r="AC380" i="2" s="1"/>
  <c r="AO380" i="2"/>
  <c r="AH719" i="2"/>
  <c r="AC719" i="2" s="1"/>
  <c r="AO719" i="2"/>
  <c r="AI342" i="2"/>
  <c r="AO342" i="2"/>
  <c r="AH1638" i="2"/>
  <c r="AC1638" i="2" s="1"/>
  <c r="AO1638" i="2"/>
  <c r="AJ2214" i="2"/>
  <c r="AO2214" i="2"/>
  <c r="AJ632" i="2"/>
  <c r="AO632" i="2"/>
  <c r="AH1720" i="2"/>
  <c r="AC1720" i="2" s="1"/>
  <c r="AO1720" i="2"/>
  <c r="AH857" i="2"/>
  <c r="AC857" i="2" s="1"/>
  <c r="AO857" i="2"/>
  <c r="AH554" i="2"/>
  <c r="AC554" i="2" s="1"/>
  <c r="AO554" i="2"/>
  <c r="AJ1850" i="2"/>
  <c r="AO1850" i="2"/>
  <c r="AI955" i="2"/>
  <c r="AO955" i="2"/>
  <c r="AH1403" i="2"/>
  <c r="AC1403" i="2" s="1"/>
  <c r="AO1403" i="2"/>
  <c r="AH1932" i="2"/>
  <c r="AC1932" i="2" s="1"/>
  <c r="AO1932" i="2"/>
  <c r="AJ2557" i="2"/>
  <c r="AO2557" i="2"/>
  <c r="AI286" i="2"/>
  <c r="AO286" i="2"/>
  <c r="AH2062" i="2"/>
  <c r="AC2062" i="2" s="1"/>
  <c r="AO2062" i="2"/>
  <c r="AH2815" i="2"/>
  <c r="AC2815" i="2" s="1"/>
  <c r="AO2815" i="2"/>
  <c r="AJ1872" i="2"/>
  <c r="AO1872" i="2"/>
  <c r="AH2224" i="2"/>
  <c r="AC2224" i="2" s="1"/>
  <c r="AO2224" i="2"/>
  <c r="AK975" i="2"/>
  <c r="AL975" i="2" s="1"/>
  <c r="AO68" i="2"/>
  <c r="AJ2774" i="2"/>
  <c r="AO2774" i="2"/>
  <c r="AO1584" i="2"/>
  <c r="AJ2584" i="2"/>
  <c r="AO2584" i="2"/>
  <c r="AO2217" i="2"/>
  <c r="AO2567" i="2"/>
  <c r="AO484" i="2"/>
  <c r="AO245" i="2"/>
  <c r="AH3049" i="2"/>
  <c r="AC3049" i="2" s="1"/>
  <c r="AO3049" i="2"/>
  <c r="AO371" i="2"/>
  <c r="AO884" i="2"/>
  <c r="AI1297" i="2"/>
  <c r="AO1297" i="2"/>
  <c r="AO2182" i="2"/>
  <c r="AO1107" i="2"/>
  <c r="AO2442" i="2"/>
  <c r="AO2836" i="2"/>
  <c r="AO318" i="2"/>
  <c r="AO2446" i="2"/>
  <c r="AM3097" i="2"/>
  <c r="AO996" i="2"/>
  <c r="AO2470" i="2"/>
  <c r="AK526" i="2"/>
  <c r="AL526" i="2" s="1"/>
  <c r="AK1120" i="2"/>
  <c r="AL1120" i="2" s="1"/>
  <c r="AM2957" i="2"/>
  <c r="AM2871" i="2"/>
  <c r="AO38" i="2"/>
  <c r="AO1805" i="2"/>
  <c r="AO1031" i="2"/>
  <c r="AO356" i="2"/>
  <c r="AK812" i="2"/>
  <c r="AL812" i="2" s="1"/>
  <c r="AK2237" i="2"/>
  <c r="AL2237" i="2" s="1"/>
  <c r="AK2145" i="2"/>
  <c r="AL2145" i="2" s="1"/>
  <c r="AK1234" i="2"/>
  <c r="AL1234" i="2" s="1"/>
  <c r="AK125" i="2"/>
  <c r="AL125" i="2" s="1"/>
  <c r="AK2295" i="2"/>
  <c r="AL2295" i="2" s="1"/>
  <c r="AM2979" i="2"/>
  <c r="AO287" i="2"/>
  <c r="AK11" i="2"/>
  <c r="AL11" i="2" s="1"/>
  <c r="AK1843" i="2"/>
  <c r="AL1843" i="2" s="1"/>
  <c r="AM2974" i="2"/>
  <c r="AM3083" i="2"/>
  <c r="AO1335" i="2"/>
  <c r="AO1558" i="2"/>
  <c r="AK189" i="2"/>
  <c r="AL189" i="2" s="1"/>
  <c r="AK616" i="2"/>
  <c r="AL616" i="2" s="1"/>
  <c r="AM3000" i="2"/>
  <c r="AM3079" i="2"/>
  <c r="AM3105" i="2"/>
  <c r="AM3081" i="2"/>
  <c r="AM3095" i="2"/>
  <c r="AM3087" i="2"/>
  <c r="AM3093" i="2"/>
  <c r="AM3085" i="2"/>
  <c r="AM3089" i="2"/>
  <c r="AM3103" i="2"/>
  <c r="AM3067" i="2"/>
  <c r="AM3069" i="2"/>
  <c r="AM3075" i="2"/>
  <c r="AM3065" i="2"/>
  <c r="AM3071" i="2"/>
  <c r="AM3091" i="2"/>
  <c r="AM3101" i="2"/>
  <c r="AM3077" i="2"/>
  <c r="AM3060" i="2"/>
  <c r="AK2706" i="2"/>
  <c r="AL2706" i="2" s="1"/>
  <c r="AK1397" i="2"/>
  <c r="AL1397" i="2" s="1"/>
  <c r="AM2938" i="2"/>
  <c r="AK1366" i="2"/>
  <c r="AL1366" i="2" s="1"/>
  <c r="AK1817" i="2"/>
  <c r="AL1817" i="2" s="1"/>
  <c r="AK479" i="2"/>
  <c r="AL479" i="2" s="1"/>
  <c r="AK281" i="2"/>
  <c r="AL281" i="2" s="1"/>
  <c r="AM2846" i="2"/>
  <c r="AM2996" i="2"/>
  <c r="AM2988" i="2"/>
  <c r="AM2864" i="2"/>
  <c r="AK948" i="2"/>
  <c r="AL948" i="2" s="1"/>
  <c r="AK2066" i="2"/>
  <c r="AL2066" i="2" s="1"/>
  <c r="AM2995" i="2"/>
  <c r="AK111" i="2"/>
  <c r="AL111" i="2" s="1"/>
  <c r="AK1095" i="2"/>
  <c r="AL1095" i="2" s="1"/>
  <c r="AK1716" i="2"/>
  <c r="AL1716" i="2" s="1"/>
  <c r="AM3013" i="2"/>
  <c r="AI1143" i="2"/>
  <c r="AJ2605" i="2"/>
  <c r="AH1550" i="2"/>
  <c r="AC1550" i="2" s="1"/>
  <c r="AK1550" i="2"/>
  <c r="AL1550" i="2" s="1"/>
  <c r="AJ1838" i="2"/>
  <c r="AI1838" i="2"/>
  <c r="AH1838" i="2"/>
  <c r="AC1838" i="2" s="1"/>
  <c r="AJ2110" i="2"/>
  <c r="AI2110" i="2"/>
  <c r="AH2110" i="2"/>
  <c r="AC2110" i="2" s="1"/>
  <c r="AJ1952" i="2"/>
  <c r="AI1952" i="2"/>
  <c r="AK1952" i="2"/>
  <c r="AL1952" i="2" s="1"/>
  <c r="AH1952" i="2"/>
  <c r="AC1952" i="2" s="1"/>
  <c r="AK2288" i="2"/>
  <c r="AL2288" i="2" s="1"/>
  <c r="AH2288" i="2"/>
  <c r="AC2288" i="2" s="1"/>
  <c r="AH433" i="2"/>
  <c r="AC433" i="2" s="1"/>
  <c r="AI433" i="2"/>
  <c r="AI1329" i="2"/>
  <c r="AJ1329" i="2"/>
  <c r="AK1329" i="2"/>
  <c r="AL1329" i="2" s="1"/>
  <c r="AJ1585" i="2"/>
  <c r="AH1585" i="2"/>
  <c r="AC1585" i="2" s="1"/>
  <c r="AH1841" i="2"/>
  <c r="AC1841" i="2" s="1"/>
  <c r="AJ1841" i="2"/>
  <c r="AJ2097" i="2"/>
  <c r="AH2097" i="2"/>
  <c r="AC2097" i="2" s="1"/>
  <c r="AJ2657" i="2"/>
  <c r="AI2657" i="2"/>
  <c r="AI850" i="2"/>
  <c r="AJ850" i="2"/>
  <c r="AH850" i="2"/>
  <c r="AC850" i="2" s="1"/>
  <c r="AI2402" i="2"/>
  <c r="AJ2402" i="2"/>
  <c r="AH2402" i="2"/>
  <c r="AC2402" i="2" s="1"/>
  <c r="AH579" i="2"/>
  <c r="AC579" i="2" s="1"/>
  <c r="AI579" i="2"/>
  <c r="AJ260" i="2"/>
  <c r="AH260" i="2"/>
  <c r="AC260" i="2" s="1"/>
  <c r="AJ2596" i="2"/>
  <c r="AI2596" i="2"/>
  <c r="AH2596" i="2"/>
  <c r="AC2596" i="2" s="1"/>
  <c r="AH728" i="2"/>
  <c r="AC728" i="2" s="1"/>
  <c r="AJ728" i="2"/>
  <c r="AI728" i="2"/>
  <c r="AI2312" i="2"/>
  <c r="AJ2312" i="2"/>
  <c r="AJ1712" i="2"/>
  <c r="AI1712" i="2"/>
  <c r="AH705" i="2"/>
  <c r="AC705" i="2" s="1"/>
  <c r="AI705" i="2"/>
  <c r="AJ705" i="2"/>
  <c r="AI1028" i="2"/>
  <c r="AJ1028" i="2"/>
  <c r="AJ2396" i="2"/>
  <c r="AI2396" i="2"/>
  <c r="AJ1031" i="2"/>
  <c r="AK260" i="2"/>
  <c r="AL260" i="2" s="1"/>
  <c r="AH846" i="2"/>
  <c r="AC846" i="2" s="1"/>
  <c r="AK1294" i="2"/>
  <c r="AL1294" i="2" s="1"/>
  <c r="AK2213" i="2"/>
  <c r="AL2213" i="2" s="1"/>
  <c r="AI2605" i="2"/>
  <c r="AJ127" i="2"/>
  <c r="AI60" i="2"/>
  <c r="AJ60" i="2"/>
  <c r="AH572" i="2"/>
  <c r="AC572" i="2" s="1"/>
  <c r="AK572" i="2"/>
  <c r="AL572" i="2" s="1"/>
  <c r="AI446" i="2"/>
  <c r="AH446" i="2"/>
  <c r="AC446" i="2" s="1"/>
  <c r="AI798" i="2"/>
  <c r="AJ798" i="2"/>
  <c r="AK798" i="2"/>
  <c r="AL798" i="2" s="1"/>
  <c r="AI1230" i="2"/>
  <c r="AJ1230" i="2"/>
  <c r="AH1230" i="2"/>
  <c r="AC1230" i="2" s="1"/>
  <c r="AH799" i="2"/>
  <c r="AC799" i="2" s="1"/>
  <c r="AI799" i="2"/>
  <c r="AJ799" i="2"/>
  <c r="AJ1199" i="2"/>
  <c r="AI1199" i="2"/>
  <c r="AH304" i="2"/>
  <c r="AC304" i="2" s="1"/>
  <c r="AI304" i="2"/>
  <c r="AI293" i="2"/>
  <c r="AJ293" i="2"/>
  <c r="AK581" i="2"/>
  <c r="AL581" i="2" s="1"/>
  <c r="AH949" i="2"/>
  <c r="AC949" i="2" s="1"/>
  <c r="AI949" i="2"/>
  <c r="AJ949" i="2"/>
  <c r="AK949" i="2"/>
  <c r="AL949" i="2" s="1"/>
  <c r="AH1302" i="2"/>
  <c r="AC1302" i="2" s="1"/>
  <c r="AI1302" i="2"/>
  <c r="AJ1302" i="2"/>
  <c r="AK1734" i="2"/>
  <c r="AL1734" i="2" s="1"/>
  <c r="AI1734" i="2"/>
  <c r="AH520" i="2"/>
  <c r="AC520" i="2" s="1"/>
  <c r="AJ520" i="2"/>
  <c r="AI520" i="2"/>
  <c r="AI249" i="2"/>
  <c r="AH249" i="2"/>
  <c r="AC249" i="2" s="1"/>
  <c r="AH505" i="2"/>
  <c r="AC505" i="2" s="1"/>
  <c r="AJ505" i="2"/>
  <c r="AI505" i="2"/>
  <c r="AJ1801" i="2"/>
  <c r="AH1801" i="2"/>
  <c r="AC1801" i="2" s="1"/>
  <c r="AH2265" i="2"/>
  <c r="AC2265" i="2" s="1"/>
  <c r="AK2265" i="2"/>
  <c r="AL2265" i="2" s="1"/>
  <c r="AI2265" i="2"/>
  <c r="AJ2265" i="2"/>
  <c r="AH2425" i="2"/>
  <c r="AC2425" i="2" s="1"/>
  <c r="AJ2425" i="2"/>
  <c r="AI2425" i="2"/>
  <c r="AH618" i="2"/>
  <c r="AC618" i="2" s="1"/>
  <c r="AJ618" i="2"/>
  <c r="AK618" i="2"/>
  <c r="AL618" i="2" s="1"/>
  <c r="AI618" i="2"/>
  <c r="AI874" i="2"/>
  <c r="AJ874" i="2"/>
  <c r="AK874" i="2"/>
  <c r="AL874" i="2" s="1"/>
  <c r="AH874" i="2"/>
  <c r="AC874" i="2" s="1"/>
  <c r="AH2075" i="2"/>
  <c r="AC2075" i="2" s="1"/>
  <c r="AJ2075" i="2"/>
  <c r="AI2075" i="2"/>
  <c r="AH1324" i="2"/>
  <c r="AC1324" i="2" s="1"/>
  <c r="AI1324" i="2"/>
  <c r="AJ1324" i="2"/>
  <c r="AJ2812" i="2"/>
  <c r="AI2812" i="2"/>
  <c r="AH1709" i="2"/>
  <c r="AC1709" i="2" s="1"/>
  <c r="AJ1709" i="2"/>
  <c r="AH31" i="2"/>
  <c r="AC31" i="2" s="1"/>
  <c r="AJ31" i="2"/>
  <c r="AI80" i="2"/>
  <c r="AK80" i="2"/>
  <c r="AL80" i="2" s="1"/>
  <c r="AH80" i="2"/>
  <c r="AC80" i="2" s="1"/>
  <c r="AI2304" i="2"/>
  <c r="AH2304" i="2"/>
  <c r="AC2304" i="2" s="1"/>
  <c r="AH2113" i="2"/>
  <c r="AC2113" i="2" s="1"/>
  <c r="AH2369" i="2"/>
  <c r="AC2369" i="2" s="1"/>
  <c r="AJ2369" i="2"/>
  <c r="AH450" i="2"/>
  <c r="AC450" i="2" s="1"/>
  <c r="AK450" i="2"/>
  <c r="AL450" i="2" s="1"/>
  <c r="AI866" i="2"/>
  <c r="AJ866" i="2"/>
  <c r="AH866" i="2"/>
  <c r="AC866" i="2" s="1"/>
  <c r="AJ1522" i="2"/>
  <c r="AI1522" i="2"/>
  <c r="AH1522" i="2"/>
  <c r="AC1522" i="2" s="1"/>
  <c r="AH1810" i="2"/>
  <c r="AC1810" i="2" s="1"/>
  <c r="AJ1810" i="2"/>
  <c r="AI1810" i="2"/>
  <c r="AJ2146" i="2"/>
  <c r="AK2146" i="2"/>
  <c r="AL2146" i="2" s="1"/>
  <c r="AJ2754" i="2"/>
  <c r="AH2754" i="2"/>
  <c r="AC2754" i="2" s="1"/>
  <c r="AI2754" i="2"/>
  <c r="AI995" i="2"/>
  <c r="AH995" i="2"/>
  <c r="AC995" i="2" s="1"/>
  <c r="AH1316" i="2"/>
  <c r="AC1316" i="2" s="1"/>
  <c r="AI1316" i="2"/>
  <c r="AH1481" i="2"/>
  <c r="AC1481" i="2" s="1"/>
  <c r="AJ1481" i="2"/>
  <c r="AK1481" i="2"/>
  <c r="AL1481" i="2" s="1"/>
  <c r="AJ1413" i="2"/>
  <c r="AI1413" i="2"/>
  <c r="AH1413" i="2"/>
  <c r="AC1413" i="2" s="1"/>
  <c r="AI1829" i="2"/>
  <c r="AJ1829" i="2"/>
  <c r="AH1829" i="2"/>
  <c r="AC1829" i="2" s="1"/>
  <c r="AI2677" i="2"/>
  <c r="AH2677" i="2"/>
  <c r="AC2677" i="2" s="1"/>
  <c r="AI2678" i="2"/>
  <c r="AJ2678" i="2"/>
  <c r="AI2295" i="2"/>
  <c r="AJ2295" i="2"/>
  <c r="AK2583" i="2"/>
  <c r="AL2583" i="2" s="1"/>
  <c r="AJ2583" i="2"/>
  <c r="AH920" i="2"/>
  <c r="AC920" i="2" s="1"/>
  <c r="AJ920" i="2"/>
  <c r="AI920" i="2"/>
  <c r="AH2328" i="2"/>
  <c r="AC2328" i="2" s="1"/>
  <c r="AJ2328" i="2"/>
  <c r="AH2680" i="2"/>
  <c r="AC2680" i="2" s="1"/>
  <c r="AJ2680" i="2"/>
  <c r="AI2016" i="2"/>
  <c r="AH2016" i="2"/>
  <c r="AC2016" i="2" s="1"/>
  <c r="AI1381" i="2"/>
  <c r="AJ1381" i="2"/>
  <c r="AH1381" i="2"/>
  <c r="AC1381" i="2" s="1"/>
  <c r="AH2325" i="2"/>
  <c r="AC2325" i="2" s="1"/>
  <c r="AI2325" i="2"/>
  <c r="AJ2325" i="2"/>
  <c r="AJ1173" i="2"/>
  <c r="AH2386" i="2"/>
  <c r="AC2386" i="2" s="1"/>
  <c r="AJ2386" i="2"/>
  <c r="AI263" i="2"/>
  <c r="AH263" i="2"/>
  <c r="AC263" i="2" s="1"/>
  <c r="AK263" i="2"/>
  <c r="AL263" i="2" s="1"/>
  <c r="AJ948" i="2"/>
  <c r="AJ1294" i="2"/>
  <c r="AJ43" i="2"/>
  <c r="AH43" i="2"/>
  <c r="AC43" i="2" s="1"/>
  <c r="AJ76" i="2"/>
  <c r="AI76" i="2"/>
  <c r="AH588" i="2"/>
  <c r="AC588" i="2" s="1"/>
  <c r="AI588" i="2"/>
  <c r="AJ588" i="2"/>
  <c r="AI621" i="2"/>
  <c r="AJ621" i="2"/>
  <c r="AH1133" i="2"/>
  <c r="AC1133" i="2" s="1"/>
  <c r="AI1133" i="2"/>
  <c r="AI462" i="2"/>
  <c r="AH462" i="2"/>
  <c r="AC462" i="2" s="1"/>
  <c r="AI814" i="2"/>
  <c r="AJ814" i="2"/>
  <c r="AH815" i="2"/>
  <c r="AC815" i="2" s="1"/>
  <c r="AJ815" i="2"/>
  <c r="AJ309" i="2"/>
  <c r="AH309" i="2"/>
  <c r="AC309" i="2" s="1"/>
  <c r="AJ613" i="2"/>
  <c r="AH613" i="2"/>
  <c r="AC613" i="2" s="1"/>
  <c r="AH566" i="2"/>
  <c r="AC566" i="2" s="1"/>
  <c r="AI566" i="2"/>
  <c r="AJ950" i="2"/>
  <c r="AH950" i="2"/>
  <c r="AC950" i="2" s="1"/>
  <c r="AI950" i="2"/>
  <c r="AJ1767" i="2"/>
  <c r="AH1767" i="2"/>
  <c r="AC1767" i="2" s="1"/>
  <c r="AI1767" i="2"/>
  <c r="AK1767" i="2"/>
  <c r="AL1767" i="2" s="1"/>
  <c r="AH888" i="2"/>
  <c r="AC888" i="2" s="1"/>
  <c r="AI888" i="2"/>
  <c r="AJ1656" i="2"/>
  <c r="AI1656" i="2"/>
  <c r="AH265" i="2"/>
  <c r="AC265" i="2" s="1"/>
  <c r="AJ265" i="2"/>
  <c r="AI1097" i="2"/>
  <c r="AH1097" i="2"/>
  <c r="AC1097" i="2" s="1"/>
  <c r="AK1097" i="2"/>
  <c r="AL1097" i="2" s="1"/>
  <c r="AJ1097" i="2"/>
  <c r="AI2297" i="2"/>
  <c r="AJ2297" i="2"/>
  <c r="AH2297" i="2"/>
  <c r="AC2297" i="2" s="1"/>
  <c r="AJ378" i="2"/>
  <c r="AH378" i="2"/>
  <c r="AC378" i="2" s="1"/>
  <c r="AI634" i="2"/>
  <c r="AJ634" i="2"/>
  <c r="AI890" i="2"/>
  <c r="AH890" i="2"/>
  <c r="AC890" i="2" s="1"/>
  <c r="AI1770" i="2"/>
  <c r="AJ1770" i="2"/>
  <c r="AH1339" i="2"/>
  <c r="AC1339" i="2" s="1"/>
  <c r="AJ1339" i="2"/>
  <c r="AH1340" i="2"/>
  <c r="AC1340" i="2" s="1"/>
  <c r="AH1725" i="2"/>
  <c r="AC1725" i="2" s="1"/>
  <c r="AI1725" i="2"/>
  <c r="AK2077" i="2"/>
  <c r="AL2077" i="2" s="1"/>
  <c r="AI2077" i="2"/>
  <c r="AJ2477" i="2"/>
  <c r="AI2477" i="2"/>
  <c r="AH2477" i="2"/>
  <c r="AC2477" i="2" s="1"/>
  <c r="AI1582" i="2"/>
  <c r="AJ1582" i="2"/>
  <c r="AI2158" i="2"/>
  <c r="AH2158" i="2"/>
  <c r="AC2158" i="2" s="1"/>
  <c r="AK2158" i="2"/>
  <c r="AL2158" i="2" s="1"/>
  <c r="AI1471" i="2"/>
  <c r="AJ1471" i="2"/>
  <c r="AH1664" i="2"/>
  <c r="AC1664" i="2" s="1"/>
  <c r="AJ1664" i="2"/>
  <c r="AI1664" i="2"/>
  <c r="AK1664" i="2"/>
  <c r="AL1664" i="2" s="1"/>
  <c r="AK2320" i="2"/>
  <c r="AL2320" i="2" s="1"/>
  <c r="AI2320" i="2"/>
  <c r="AJ2320" i="2"/>
  <c r="AH2320" i="2"/>
  <c r="AC2320" i="2" s="1"/>
  <c r="AI145" i="2"/>
  <c r="AH145" i="2"/>
  <c r="AC145" i="2" s="1"/>
  <c r="AH465" i="2"/>
  <c r="AC465" i="2" s="1"/>
  <c r="AJ465" i="2"/>
  <c r="AI769" i="2"/>
  <c r="AH769" i="2"/>
  <c r="AC769" i="2" s="1"/>
  <c r="AI1057" i="2"/>
  <c r="AJ1057" i="2"/>
  <c r="AK1057" i="2"/>
  <c r="AL1057" i="2" s="1"/>
  <c r="AH1057" i="2"/>
  <c r="AC1057" i="2" s="1"/>
  <c r="AJ1361" i="2"/>
  <c r="AH1361" i="2"/>
  <c r="AC1361" i="2" s="1"/>
  <c r="AI1361" i="2"/>
  <c r="AJ1617" i="2"/>
  <c r="AI1617" i="2"/>
  <c r="AH1617" i="2"/>
  <c r="AC1617" i="2" s="1"/>
  <c r="AJ1873" i="2"/>
  <c r="AH1873" i="2"/>
  <c r="AC1873" i="2" s="1"/>
  <c r="AH2129" i="2"/>
  <c r="AC2129" i="2" s="1"/>
  <c r="AI2129" i="2"/>
  <c r="AJ2129" i="2"/>
  <c r="AH466" i="2"/>
  <c r="AC466" i="2" s="1"/>
  <c r="AJ466" i="2"/>
  <c r="AH1202" i="2"/>
  <c r="AC1202" i="2" s="1"/>
  <c r="AJ1202" i="2"/>
  <c r="AI1538" i="2"/>
  <c r="AJ1538" i="2"/>
  <c r="AJ1826" i="2"/>
  <c r="AI1826" i="2"/>
  <c r="AH1826" i="2"/>
  <c r="AC1826" i="2" s="1"/>
  <c r="AJ2162" i="2"/>
  <c r="AH2162" i="2"/>
  <c r="AC2162" i="2" s="1"/>
  <c r="AI2162" i="2"/>
  <c r="AK2162" i="2"/>
  <c r="AL2162" i="2" s="1"/>
  <c r="AJ2434" i="2"/>
  <c r="AH2434" i="2"/>
  <c r="AC2434" i="2" s="1"/>
  <c r="AI2770" i="2"/>
  <c r="AH2770" i="2"/>
  <c r="AC2770" i="2" s="1"/>
  <c r="AJ2770" i="2"/>
  <c r="AJ2291" i="2"/>
  <c r="AH2291" i="2"/>
  <c r="AC2291" i="2" s="1"/>
  <c r="AI2291" i="2"/>
  <c r="AH468" i="2"/>
  <c r="AC468" i="2" s="1"/>
  <c r="AJ468" i="2"/>
  <c r="AI468" i="2"/>
  <c r="AI852" i="2"/>
  <c r="AK852" i="2"/>
  <c r="AL852" i="2" s="1"/>
  <c r="AH1332" i="2"/>
  <c r="AC1332" i="2" s="1"/>
  <c r="AI1332" i="2"/>
  <c r="AI1796" i="2"/>
  <c r="AJ1796" i="2"/>
  <c r="AJ2628" i="2"/>
  <c r="AI2628" i="2"/>
  <c r="AH2261" i="2"/>
  <c r="AC2261" i="2" s="1"/>
  <c r="AJ2261" i="2"/>
  <c r="AJ1350" i="2"/>
  <c r="AI1350" i="2"/>
  <c r="AJ2694" i="2"/>
  <c r="AH2694" i="2"/>
  <c r="AC2694" i="2" s="1"/>
  <c r="AI2694" i="2"/>
  <c r="AK2694" i="2"/>
  <c r="AL2694" i="2" s="1"/>
  <c r="AI1911" i="2"/>
  <c r="AK1911" i="2"/>
  <c r="AL1911" i="2" s="1"/>
  <c r="AI2311" i="2"/>
  <c r="AJ2311" i="2"/>
  <c r="AI2631" i="2"/>
  <c r="AJ2631" i="2"/>
  <c r="AH2631" i="2"/>
  <c r="AC2631" i="2" s="1"/>
  <c r="AI2352" i="2"/>
  <c r="AH2352" i="2"/>
  <c r="AC2352" i="2" s="1"/>
  <c r="AJ2352" i="2"/>
  <c r="AH1249" i="2"/>
  <c r="AC1249" i="2" s="1"/>
  <c r="AJ1249" i="2"/>
  <c r="AK1249" i="2"/>
  <c r="AL1249" i="2" s="1"/>
  <c r="AI1249" i="2"/>
  <c r="AJ258" i="2"/>
  <c r="AI258" i="2"/>
  <c r="AJ1138" i="2"/>
  <c r="AI1138" i="2"/>
  <c r="AH2179" i="2"/>
  <c r="AC2179" i="2" s="1"/>
  <c r="AI2179" i="2"/>
  <c r="AJ2179" i="2"/>
  <c r="AH1140" i="2"/>
  <c r="AC1140" i="2" s="1"/>
  <c r="AI1140" i="2"/>
  <c r="AJ1140" i="2"/>
  <c r="AK1140" i="2"/>
  <c r="AL1140" i="2" s="1"/>
  <c r="AH1429" i="2"/>
  <c r="AC1429" i="2" s="1"/>
  <c r="AI1429" i="2"/>
  <c r="AJ2405" i="2"/>
  <c r="AH2405" i="2"/>
  <c r="AC2405" i="2" s="1"/>
  <c r="AI2405" i="2"/>
  <c r="AI1622" i="2"/>
  <c r="AJ1622" i="2"/>
  <c r="AH1622" i="2"/>
  <c r="AC1622" i="2" s="1"/>
  <c r="AH2119" i="2"/>
  <c r="AC2119" i="2" s="1"/>
  <c r="AJ2119" i="2"/>
  <c r="AH840" i="2"/>
  <c r="AC840" i="2" s="1"/>
  <c r="AI840" i="2"/>
  <c r="AJ840" i="2"/>
  <c r="AI2602" i="2"/>
  <c r="AJ2602" i="2"/>
  <c r="AI1483" i="2"/>
  <c r="AJ2475" i="2"/>
  <c r="AH2475" i="2"/>
  <c r="AC2475" i="2" s="1"/>
  <c r="AI2475" i="2"/>
  <c r="AI2747" i="2"/>
  <c r="AH2747" i="2"/>
  <c r="AC2747" i="2" s="1"/>
  <c r="AJ2747" i="2"/>
  <c r="AH2604" i="2"/>
  <c r="AC2604" i="2" s="1"/>
  <c r="AI2604" i="2"/>
  <c r="AJ2604" i="2"/>
  <c r="AH1886" i="2"/>
  <c r="AC1886" i="2" s="1"/>
  <c r="AK1886" i="2"/>
  <c r="AL1886" i="2" s="1"/>
  <c r="AJ2607" i="2"/>
  <c r="AI2607" i="2"/>
  <c r="AH2607" i="2"/>
  <c r="AC2607" i="2" s="1"/>
  <c r="AH1690" i="2"/>
  <c r="AC1690" i="2" s="1"/>
  <c r="AJ1690" i="2"/>
  <c r="AK1690" i="2"/>
  <c r="AL1690" i="2" s="1"/>
  <c r="AJ2028" i="2"/>
  <c r="AI2028" i="2"/>
  <c r="AJ63" i="2"/>
  <c r="AH63" i="2"/>
  <c r="AC63" i="2" s="1"/>
  <c r="AH2198" i="2"/>
  <c r="AC2198" i="2" s="1"/>
  <c r="AJ2198" i="2"/>
  <c r="AI2198" i="2"/>
  <c r="AJ952" i="2"/>
  <c r="AH952" i="2"/>
  <c r="AC952" i="2" s="1"/>
  <c r="AH2580" i="2"/>
  <c r="AC2580" i="2" s="1"/>
  <c r="AI2580" i="2"/>
  <c r="AJ2580" i="2"/>
  <c r="AI2228" i="2"/>
  <c r="AJ2228" i="2"/>
  <c r="AH2228" i="2"/>
  <c r="AC2228" i="2" s="1"/>
  <c r="AJ736" i="2"/>
  <c r="AI736" i="2"/>
  <c r="AH2738" i="2"/>
  <c r="AC2738" i="2" s="1"/>
  <c r="AJ2738" i="2"/>
  <c r="AI2738" i="2"/>
  <c r="AJ2272" i="2"/>
  <c r="AK2272" i="2"/>
  <c r="AL2272" i="2" s="1"/>
  <c r="AI1301" i="2"/>
  <c r="AJ1301" i="2"/>
  <c r="AK97" i="2"/>
  <c r="AL97" i="2" s="1"/>
  <c r="AI32" i="2"/>
  <c r="AJ1461" i="2"/>
  <c r="AI1794" i="2"/>
  <c r="AI1841" i="2"/>
  <c r="AI571" i="2"/>
  <c r="AJ571" i="2"/>
  <c r="AH571" i="2"/>
  <c r="AC571" i="2" s="1"/>
  <c r="AJ92" i="2"/>
  <c r="AH92" i="2"/>
  <c r="AC92" i="2" s="1"/>
  <c r="AJ125" i="2"/>
  <c r="AH125" i="2"/>
  <c r="AC125" i="2" s="1"/>
  <c r="AI125" i="2"/>
  <c r="AH381" i="2"/>
  <c r="AC381" i="2" s="1"/>
  <c r="AI381" i="2"/>
  <c r="AI478" i="2"/>
  <c r="AH478" i="2"/>
  <c r="AC478" i="2" s="1"/>
  <c r="AK478" i="2"/>
  <c r="AL478" i="2" s="1"/>
  <c r="AJ478" i="2"/>
  <c r="AJ830" i="2"/>
  <c r="AK830" i="2"/>
  <c r="AL830" i="2" s="1"/>
  <c r="AI831" i="2"/>
  <c r="AJ831" i="2"/>
  <c r="AH800" i="2"/>
  <c r="AC800" i="2" s="1"/>
  <c r="AI800" i="2"/>
  <c r="AJ800" i="2"/>
  <c r="AJ629" i="2"/>
  <c r="AK629" i="2"/>
  <c r="AL629" i="2" s="1"/>
  <c r="AI629" i="2"/>
  <c r="AI981" i="2"/>
  <c r="AH981" i="2"/>
  <c r="AC981" i="2" s="1"/>
  <c r="AJ294" i="2"/>
  <c r="AH294" i="2"/>
  <c r="AC294" i="2" s="1"/>
  <c r="AH582" i="2"/>
  <c r="AC582" i="2" s="1"/>
  <c r="AH1398" i="2"/>
  <c r="AC1398" i="2" s="1"/>
  <c r="AI1398" i="2"/>
  <c r="AJ1398" i="2"/>
  <c r="AH743" i="2"/>
  <c r="AC743" i="2" s="1"/>
  <c r="AI743" i="2"/>
  <c r="AH1047" i="2"/>
  <c r="AC1047" i="2" s="1"/>
  <c r="AJ1047" i="2"/>
  <c r="AI1047" i="2"/>
  <c r="AH568" i="2"/>
  <c r="AC568" i="2" s="1"/>
  <c r="AI568" i="2"/>
  <c r="AJ568" i="2"/>
  <c r="AK568" i="2"/>
  <c r="AL568" i="2" s="1"/>
  <c r="AI1272" i="2"/>
  <c r="AJ1272" i="2"/>
  <c r="AJ1672" i="2"/>
  <c r="AI1672" i="2"/>
  <c r="AH537" i="2"/>
  <c r="AC537" i="2" s="1"/>
  <c r="AK537" i="2"/>
  <c r="AL537" i="2" s="1"/>
  <c r="AI2313" i="2"/>
  <c r="AJ2313" i="2"/>
  <c r="AH650" i="2"/>
  <c r="AC650" i="2" s="1"/>
  <c r="AJ650" i="2"/>
  <c r="AH906" i="2"/>
  <c r="AC906" i="2" s="1"/>
  <c r="AI906" i="2"/>
  <c r="AJ906" i="2"/>
  <c r="AI779" i="2"/>
  <c r="AJ779" i="2"/>
  <c r="AH779" i="2"/>
  <c r="AC779" i="2" s="1"/>
  <c r="AJ1723" i="2"/>
  <c r="AH1723" i="2"/>
  <c r="AC1723" i="2" s="1"/>
  <c r="AH1100" i="2"/>
  <c r="AC1100" i="2" s="1"/>
  <c r="AK1100" i="2"/>
  <c r="AL1100" i="2" s="1"/>
  <c r="AJ1372" i="2"/>
  <c r="AH1372" i="2"/>
  <c r="AC1372" i="2" s="1"/>
  <c r="AI1372" i="2"/>
  <c r="AI1724" i="2"/>
  <c r="AJ1724" i="2"/>
  <c r="AK2044" i="2"/>
  <c r="AL2044" i="2" s="1"/>
  <c r="AI2044" i="2"/>
  <c r="AH2364" i="2"/>
  <c r="AC2364" i="2" s="1"/>
  <c r="AI2364" i="2"/>
  <c r="AI1389" i="2"/>
  <c r="AH1389" i="2"/>
  <c r="AC1389" i="2" s="1"/>
  <c r="AJ1389" i="2"/>
  <c r="AK2368" i="2"/>
  <c r="AL2368" i="2" s="1"/>
  <c r="AH2368" i="2"/>
  <c r="AC2368" i="2" s="1"/>
  <c r="AI2368" i="2"/>
  <c r="AJ2368" i="2"/>
  <c r="AH306" i="2"/>
  <c r="AC306" i="2" s="1"/>
  <c r="AJ306" i="2"/>
  <c r="AI1218" i="2"/>
  <c r="AJ1218" i="2"/>
  <c r="AH1218" i="2"/>
  <c r="AC1218" i="2" s="1"/>
  <c r="AK419" i="2"/>
  <c r="AL419" i="2" s="1"/>
  <c r="AI419" i="2"/>
  <c r="AH419" i="2"/>
  <c r="AC419" i="2" s="1"/>
  <c r="AH1173" i="2"/>
  <c r="AC1173" i="2" s="1"/>
  <c r="AI2667" i="2"/>
  <c r="AK2667" i="2"/>
  <c r="AL2667" i="2" s="1"/>
  <c r="AH734" i="2"/>
  <c r="AC734" i="2" s="1"/>
  <c r="AJ734" i="2"/>
  <c r="AJ1382" i="2"/>
  <c r="AK1382" i="2"/>
  <c r="AL1382" i="2" s="1"/>
  <c r="AH1382" i="2"/>
  <c r="AC1382" i="2" s="1"/>
  <c r="AI1382" i="2"/>
  <c r="AI227" i="2"/>
  <c r="AH1170" i="2"/>
  <c r="AC1170" i="2" s="1"/>
  <c r="AI1585" i="2"/>
  <c r="AH2272" i="2"/>
  <c r="AC2272" i="2" s="1"/>
  <c r="AI2272" i="2"/>
  <c r="AK2608" i="2"/>
  <c r="AL2608" i="2" s="1"/>
  <c r="AH75" i="2"/>
  <c r="AC75" i="2" s="1"/>
  <c r="AI75" i="2"/>
  <c r="AI364" i="2"/>
  <c r="AH364" i="2"/>
  <c r="AC364" i="2" s="1"/>
  <c r="AJ364" i="2"/>
  <c r="AK364" i="2"/>
  <c r="AL364" i="2" s="1"/>
  <c r="AJ141" i="2"/>
  <c r="AK141" i="2"/>
  <c r="AL141" i="2" s="1"/>
  <c r="AI141" i="2"/>
  <c r="AI397" i="2"/>
  <c r="AH397" i="2"/>
  <c r="AC397" i="2" s="1"/>
  <c r="AH1165" i="2"/>
  <c r="AC1165" i="2" s="1"/>
  <c r="AJ1165" i="2"/>
  <c r="AI1165" i="2"/>
  <c r="AK1165" i="2"/>
  <c r="AL1165" i="2" s="1"/>
  <c r="AH832" i="2"/>
  <c r="AC832" i="2" s="1"/>
  <c r="AI832" i="2"/>
  <c r="AJ832" i="2"/>
  <c r="AI630" i="2"/>
  <c r="AJ630" i="2"/>
  <c r="AJ248" i="2"/>
  <c r="AI248" i="2"/>
  <c r="AJ297" i="2"/>
  <c r="AH297" i="2"/>
  <c r="AC297" i="2" s="1"/>
  <c r="AI297" i="2"/>
  <c r="AH1739" i="2"/>
  <c r="AC1739" i="2" s="1"/>
  <c r="AI1739" i="2"/>
  <c r="AH860" i="2"/>
  <c r="AC860" i="2" s="1"/>
  <c r="AJ860" i="2"/>
  <c r="AH1405" i="2"/>
  <c r="AC1405" i="2" s="1"/>
  <c r="AI1405" i="2"/>
  <c r="AH2463" i="2"/>
  <c r="AC2463" i="2" s="1"/>
  <c r="AK2463" i="2"/>
  <c r="AL2463" i="2" s="1"/>
  <c r="AJ2463" i="2"/>
  <c r="AH111" i="2"/>
  <c r="AC111" i="2" s="1"/>
  <c r="AI111" i="2"/>
  <c r="AJ37" i="2"/>
  <c r="AJ2573" i="2"/>
  <c r="AK2573" i="2"/>
  <c r="AL2573" i="2" s="1"/>
  <c r="AH998" i="2"/>
  <c r="AC998" i="2" s="1"/>
  <c r="AI998" i="2"/>
  <c r="AM2850" i="2"/>
  <c r="AI1095" i="2"/>
  <c r="AJ1095" i="2"/>
  <c r="AH1095" i="2"/>
  <c r="AC1095" i="2" s="1"/>
  <c r="AJ1397" i="2"/>
  <c r="AI2213" i="2"/>
  <c r="AH1461" i="2"/>
  <c r="AC1461" i="2" s="1"/>
  <c r="AK1031" i="2"/>
  <c r="AL1031" i="2" s="1"/>
  <c r="AH1031" i="2"/>
  <c r="AC1031" i="2" s="1"/>
  <c r="AJ2470" i="2"/>
  <c r="AI2470" i="2"/>
  <c r="AJ111" i="2"/>
  <c r="AI62" i="2"/>
  <c r="AI734" i="2"/>
  <c r="AK736" i="2"/>
  <c r="AL736" i="2" s="1"/>
  <c r="AK2605" i="2"/>
  <c r="AL2605" i="2" s="1"/>
  <c r="AJ1170" i="2"/>
  <c r="AH127" i="2"/>
  <c r="AC127" i="2" s="1"/>
  <c r="AJ1271" i="2"/>
  <c r="AI1366" i="2"/>
  <c r="AI1397" i="2"/>
  <c r="AK999" i="2"/>
  <c r="AL999" i="2" s="1"/>
  <c r="AH2311" i="2"/>
  <c r="AC2311" i="2" s="1"/>
  <c r="AJ584" i="2"/>
  <c r="AI584" i="2"/>
  <c r="AJ1334" i="2"/>
  <c r="AI1334" i="2"/>
  <c r="AK62" i="2"/>
  <c r="AL62" i="2" s="1"/>
  <c r="AI37" i="2"/>
  <c r="AH62" i="2"/>
  <c r="AC62" i="2" s="1"/>
  <c r="AK194" i="2"/>
  <c r="AL194" i="2" s="1"/>
  <c r="AJ572" i="2"/>
  <c r="AJ721" i="2"/>
  <c r="AH1329" i="2"/>
  <c r="AC1329" i="2" s="1"/>
  <c r="AK1376" i="2"/>
  <c r="AL1376" i="2" s="1"/>
  <c r="AI1506" i="2"/>
  <c r="AH1397" i="2"/>
  <c r="AC1397" i="2" s="1"/>
  <c r="AH2396" i="2"/>
  <c r="AC2396" i="2" s="1"/>
  <c r="AI2538" i="2"/>
  <c r="AJ2538" i="2"/>
  <c r="AH2538" i="2"/>
  <c r="AC2538" i="2" s="1"/>
  <c r="AJ2699" i="2"/>
  <c r="AI2699" i="2"/>
  <c r="AM2910" i="2"/>
  <c r="AJ2802" i="2"/>
  <c r="AI2802" i="2"/>
  <c r="AK2802" i="2"/>
  <c r="AL2802" i="2" s="1"/>
  <c r="AH2509" i="2"/>
  <c r="AC2509" i="2" s="1"/>
  <c r="AI2509" i="2"/>
  <c r="AJ2509" i="2"/>
  <c r="AH2205" i="2"/>
  <c r="AC2205" i="2" s="1"/>
  <c r="AI2205" i="2"/>
  <c r="AJ1333" i="2"/>
  <c r="AI1333" i="2"/>
  <c r="AH1333" i="2"/>
  <c r="AC1333" i="2" s="1"/>
  <c r="AI2023" i="2"/>
  <c r="AJ2023" i="2"/>
  <c r="AJ2554" i="2"/>
  <c r="AH2554" i="2"/>
  <c r="AC2554" i="2" s="1"/>
  <c r="AI2554" i="2"/>
  <c r="AH2443" i="2"/>
  <c r="AC2443" i="2" s="1"/>
  <c r="AI2443" i="2"/>
  <c r="AH2715" i="2"/>
  <c r="AC2715" i="2" s="1"/>
  <c r="AI2715" i="2"/>
  <c r="AH2492" i="2"/>
  <c r="AC2492" i="2" s="1"/>
  <c r="AJ2492" i="2"/>
  <c r="AH2701" i="2"/>
  <c r="AC2701" i="2" s="1"/>
  <c r="AI2701" i="2"/>
  <c r="AJ2701" i="2"/>
  <c r="AH2786" i="2"/>
  <c r="AC2786" i="2" s="1"/>
  <c r="AJ2786" i="2"/>
  <c r="AI2780" i="2"/>
  <c r="AJ2780" i="2"/>
  <c r="AM2954" i="2"/>
  <c r="AI1597" i="2"/>
  <c r="AJ1597" i="2"/>
  <c r="AH1597" i="2"/>
  <c r="AC1597" i="2" s="1"/>
  <c r="AH1526" i="2"/>
  <c r="AC1526" i="2" s="1"/>
  <c r="AJ1526" i="2"/>
  <c r="AK1526" i="2"/>
  <c r="AL1526" i="2" s="1"/>
  <c r="AK1702" i="2"/>
  <c r="AL1702" i="2" s="1"/>
  <c r="AI1702" i="2"/>
  <c r="AK1479" i="2"/>
  <c r="AL1479" i="2" s="1"/>
  <c r="AH1479" i="2"/>
  <c r="AC1479" i="2" s="1"/>
  <c r="AK1806" i="2"/>
  <c r="AL1806" i="2" s="1"/>
  <c r="AI1355" i="2"/>
  <c r="AK1355" i="2"/>
  <c r="AL1355" i="2" s="1"/>
  <c r="AH2459" i="2"/>
  <c r="AC2459" i="2" s="1"/>
  <c r="AJ2459" i="2"/>
  <c r="AH2731" i="2"/>
  <c r="AC2731" i="2" s="1"/>
  <c r="AJ2731" i="2"/>
  <c r="AI2731" i="2"/>
  <c r="AJ2588" i="2"/>
  <c r="AH2588" i="2"/>
  <c r="AC2588" i="2" s="1"/>
  <c r="AI2829" i="2"/>
  <c r="AH2829" i="2"/>
  <c r="AC2829" i="2" s="1"/>
  <c r="AJ2829" i="2"/>
  <c r="AJ196" i="2"/>
  <c r="AH196" i="2"/>
  <c r="AC196" i="2" s="1"/>
  <c r="AJ1182" i="2"/>
  <c r="AI1182" i="2"/>
  <c r="AC802" i="2"/>
  <c r="AJ1693" i="2"/>
  <c r="AI1693" i="2"/>
  <c r="AM2969" i="2"/>
  <c r="AI1527" i="2"/>
  <c r="AH1527" i="2"/>
  <c r="AC1527" i="2" s="1"/>
  <c r="AJ1527" i="2"/>
  <c r="AI2421" i="2"/>
  <c r="AJ2421" i="2"/>
  <c r="AH2040" i="2"/>
  <c r="AC2040" i="2" s="1"/>
  <c r="AI2040" i="2"/>
  <c r="AJ2040" i="2"/>
  <c r="AI2618" i="2"/>
  <c r="AJ2618" i="2"/>
  <c r="AI1659" i="2"/>
  <c r="AJ1659" i="2"/>
  <c r="AH2668" i="2"/>
  <c r="AC2668" i="2" s="1"/>
  <c r="AI2668" i="2"/>
  <c r="AH943" i="2"/>
  <c r="AC943" i="2" s="1"/>
  <c r="AJ943" i="2"/>
  <c r="AJ2331" i="2"/>
  <c r="AK2331" i="2"/>
  <c r="AL2331" i="2" s="1"/>
  <c r="AH2331" i="2"/>
  <c r="AC2331" i="2" s="1"/>
  <c r="AH2230" i="2"/>
  <c r="AC2230" i="2" s="1"/>
  <c r="AI2230" i="2"/>
  <c r="AJ2230" i="2"/>
  <c r="AK2230" i="2"/>
  <c r="AL2230" i="2" s="1"/>
  <c r="AK436" i="2"/>
  <c r="AL436" i="2" s="1"/>
  <c r="AK582" i="2"/>
  <c r="AL582" i="2" s="1"/>
  <c r="AJ773" i="2"/>
  <c r="AK920" i="2"/>
  <c r="AL920" i="2" s="1"/>
  <c r="AI1096" i="2"/>
  <c r="AI1479" i="2"/>
  <c r="AI1558" i="2"/>
  <c r="AJ1598" i="2"/>
  <c r="AK1725" i="2"/>
  <c r="AL1725" i="2" s="1"/>
  <c r="AK2024" i="2"/>
  <c r="AL2024" i="2" s="1"/>
  <c r="AJ1751" i="2"/>
  <c r="AK2405" i="2"/>
  <c r="AL2405" i="2" s="1"/>
  <c r="AJ2715" i="2"/>
  <c r="AK2715" i="2"/>
  <c r="AL2715" i="2" s="1"/>
  <c r="AK802" i="2"/>
  <c r="AL802" i="2" s="1"/>
  <c r="AK599" i="2"/>
  <c r="AL599" i="2" s="1"/>
  <c r="AK946" i="2"/>
  <c r="AL946" i="2" s="1"/>
  <c r="AK1279" i="2"/>
  <c r="AL1279" i="2" s="1"/>
  <c r="AI773" i="2"/>
  <c r="AJ1120" i="2"/>
  <c r="AI1751" i="2"/>
  <c r="AI2525" i="2"/>
  <c r="AK159" i="2"/>
  <c r="AL159" i="2" s="1"/>
  <c r="AH2799" i="2"/>
  <c r="AC2799" i="2" s="1"/>
  <c r="AK950" i="2"/>
  <c r="AL950" i="2" s="1"/>
  <c r="AK2364" i="2"/>
  <c r="AL2364" i="2" s="1"/>
  <c r="AK2738" i="2"/>
  <c r="AL2738" i="2" s="1"/>
  <c r="AJ2668" i="2"/>
  <c r="AK76" i="2"/>
  <c r="AL76" i="2" s="1"/>
  <c r="AK127" i="2"/>
  <c r="AL127" i="2" s="1"/>
  <c r="AI196" i="2"/>
  <c r="AK462" i="2"/>
  <c r="AL462" i="2" s="1"/>
  <c r="AI1120" i="2"/>
  <c r="AJ1594" i="2"/>
  <c r="AK2151" i="2"/>
  <c r="AL2151" i="2" s="1"/>
  <c r="AK2509" i="2"/>
  <c r="AL2509" i="2" s="1"/>
  <c r="AK2689" i="2"/>
  <c r="AL2689" i="2" s="1"/>
  <c r="AH2618" i="2"/>
  <c r="AC2618" i="2" s="1"/>
  <c r="AJ843" i="2"/>
  <c r="AK2747" i="2"/>
  <c r="AL2747" i="2" s="1"/>
  <c r="AK1752" i="2"/>
  <c r="AL1752" i="2" s="1"/>
  <c r="AK1028" i="2"/>
  <c r="AL1028" i="2" s="1"/>
  <c r="AH1120" i="2"/>
  <c r="AC1120" i="2" s="1"/>
  <c r="AK1461" i="2"/>
  <c r="AL1461" i="2" s="1"/>
  <c r="AH1355" i="2"/>
  <c r="AC1355" i="2" s="1"/>
  <c r="AK2668" i="2"/>
  <c r="AL2668" i="2" s="1"/>
  <c r="AH2513" i="2"/>
  <c r="AC2513" i="2" s="1"/>
  <c r="AK31" i="2"/>
  <c r="AL31" i="2" s="1"/>
  <c r="AK2228" i="2"/>
  <c r="AL2228" i="2" s="1"/>
  <c r="AK952" i="2"/>
  <c r="AL952" i="2" s="1"/>
  <c r="AC1174" i="2"/>
  <c r="AJ1335" i="2"/>
  <c r="AJ1355" i="2"/>
  <c r="AK2040" i="2"/>
  <c r="AL2040" i="2" s="1"/>
  <c r="AK9" i="2"/>
  <c r="AL9" i="2" s="1"/>
  <c r="AK148" i="2"/>
  <c r="AL148" i="2" s="1"/>
  <c r="AJ318" i="2"/>
  <c r="AK795" i="2"/>
  <c r="AL795" i="2" s="1"/>
  <c r="AI1174" i="2"/>
  <c r="AI1177" i="2"/>
  <c r="AI1335" i="2"/>
  <c r="AK1601" i="2"/>
  <c r="AL1601" i="2" s="1"/>
  <c r="AJ2622" i="2"/>
  <c r="AK2829" i="2"/>
  <c r="AL2829" i="2" s="1"/>
  <c r="AJ599" i="2"/>
  <c r="AJ2205" i="2"/>
  <c r="AH2586" i="2"/>
  <c r="AC2586" i="2" s="1"/>
  <c r="AH2802" i="2"/>
  <c r="AC2802" i="2" s="1"/>
  <c r="AH2780" i="2"/>
  <c r="AC2780" i="2" s="1"/>
  <c r="AK1386" i="2"/>
  <c r="AL1386" i="2" s="1"/>
  <c r="AK259" i="2"/>
  <c r="AL259" i="2" s="1"/>
  <c r="AK283" i="2"/>
  <c r="AL283" i="2" s="1"/>
  <c r="AK249" i="2"/>
  <c r="AL249" i="2" s="1"/>
  <c r="AK405" i="2"/>
  <c r="AL405" i="2" s="1"/>
  <c r="AK391" i="2"/>
  <c r="AL391" i="2" s="1"/>
  <c r="AK381" i="2"/>
  <c r="AL381" i="2" s="1"/>
  <c r="AK773" i="2"/>
  <c r="AL773" i="2" s="1"/>
  <c r="AI943" i="2"/>
  <c r="AK1186" i="2"/>
  <c r="AL1186" i="2" s="1"/>
  <c r="AK1173" i="2"/>
  <c r="AL1173" i="2" s="1"/>
  <c r="AK1794" i="2"/>
  <c r="AL1794" i="2" s="1"/>
  <c r="AJ1892" i="2"/>
  <c r="AI2763" i="2"/>
  <c r="AI2786" i="2"/>
  <c r="AI2622" i="2"/>
  <c r="AH1182" i="2"/>
  <c r="AC1182" i="2" s="1"/>
  <c r="AK853" i="2"/>
  <c r="AL853" i="2" s="1"/>
  <c r="AK965" i="2"/>
  <c r="AL965" i="2" s="1"/>
  <c r="AK1296" i="2"/>
  <c r="AL1296" i="2" s="1"/>
  <c r="AK1754" i="2"/>
  <c r="AL1754" i="2" s="1"/>
  <c r="AK1659" i="2"/>
  <c r="AL1659" i="2" s="1"/>
  <c r="AK2470" i="2"/>
  <c r="AL2470" i="2" s="1"/>
  <c r="AK2588" i="2"/>
  <c r="AL2588" i="2" s="1"/>
  <c r="AK815" i="2"/>
  <c r="AL815" i="2" s="1"/>
  <c r="AK1857" i="2"/>
  <c r="AL1857" i="2" s="1"/>
  <c r="AM2990" i="2"/>
  <c r="AK1035" i="2"/>
  <c r="AL1035" i="2" s="1"/>
  <c r="AK1170" i="2"/>
  <c r="AL1170" i="2" s="1"/>
  <c r="AK2179" i="2"/>
  <c r="AL2179" i="2" s="1"/>
  <c r="AK2457" i="2"/>
  <c r="AL2457" i="2" s="1"/>
  <c r="AK2147" i="2"/>
  <c r="AL2147" i="2" s="1"/>
  <c r="AK2614" i="2"/>
  <c r="AL2614" i="2" s="1"/>
  <c r="AK2701" i="2"/>
  <c r="AL2701" i="2" s="1"/>
  <c r="AK2604" i="2"/>
  <c r="AL2604" i="2" s="1"/>
  <c r="AJ2399" i="2"/>
  <c r="AI2399" i="2"/>
  <c r="AH1489" i="2"/>
  <c r="AC1489" i="2" s="1"/>
  <c r="AI1489" i="2"/>
  <c r="AH2578" i="2"/>
  <c r="AC2578" i="2" s="1"/>
  <c r="AJ2578" i="2"/>
  <c r="AK2578" i="2"/>
  <c r="AL2578" i="2" s="1"/>
  <c r="AI2578" i="2"/>
  <c r="AJ2820" i="2"/>
  <c r="AK2820" i="2"/>
  <c r="AL2820" i="2" s="1"/>
  <c r="AH2820" i="2"/>
  <c r="AC2820" i="2" s="1"/>
  <c r="AK370" i="2"/>
  <c r="AL370" i="2" s="1"/>
  <c r="AK224" i="2"/>
  <c r="AL224" i="2" s="1"/>
  <c r="AK1854" i="2"/>
  <c r="AL1854" i="2" s="1"/>
  <c r="AK1324" i="2"/>
  <c r="AL1324" i="2" s="1"/>
  <c r="AH1563" i="2"/>
  <c r="AC1563" i="2" s="1"/>
  <c r="AI1563" i="2"/>
  <c r="AH2652" i="2"/>
  <c r="AC2652" i="2" s="1"/>
  <c r="AI2652" i="2"/>
  <c r="AI2366" i="2"/>
  <c r="AJ2366" i="2"/>
  <c r="AI2127" i="2"/>
  <c r="AJ2127" i="2"/>
  <c r="AI1761" i="2"/>
  <c r="AH1761" i="2"/>
  <c r="AC1761" i="2" s="1"/>
  <c r="AI99" i="2"/>
  <c r="AH99" i="2"/>
  <c r="AC99" i="2" s="1"/>
  <c r="AK2071" i="2"/>
  <c r="AL2071" i="2" s="1"/>
  <c r="AK2780" i="2"/>
  <c r="AL2780" i="2" s="1"/>
  <c r="AK1302" i="2"/>
  <c r="AL1302" i="2" s="1"/>
  <c r="AK1381" i="2"/>
  <c r="AL1381" i="2" s="1"/>
  <c r="AJ1631" i="2"/>
  <c r="AH1631" i="2"/>
  <c r="AC1631" i="2" s="1"/>
  <c r="AJ961" i="2"/>
  <c r="AH961" i="2"/>
  <c r="AC961" i="2" s="1"/>
  <c r="AI1667" i="2"/>
  <c r="AH1667" i="2"/>
  <c r="AC1667" i="2" s="1"/>
  <c r="AJ1667" i="2"/>
  <c r="AJ2115" i="2"/>
  <c r="AI2115" i="2"/>
  <c r="AJ740" i="2"/>
  <c r="AH740" i="2"/>
  <c r="AC740" i="2" s="1"/>
  <c r="AH2118" i="2"/>
  <c r="AC2118" i="2" s="1"/>
  <c r="AI2118" i="2"/>
  <c r="AK2574" i="2"/>
  <c r="AL2574" i="2" s="1"/>
  <c r="AK2622" i="2"/>
  <c r="AL2622" i="2" s="1"/>
  <c r="AK2198" i="2"/>
  <c r="AL2198" i="2" s="1"/>
  <c r="AK457" i="2"/>
  <c r="AL457" i="2" s="1"/>
  <c r="AJ2830" i="2"/>
  <c r="AJ1647" i="2"/>
  <c r="AH1647" i="2"/>
  <c r="AC1647" i="2" s="1"/>
  <c r="AK1758" i="2"/>
  <c r="AL1758" i="2" s="1"/>
  <c r="AK2325" i="2"/>
  <c r="AL2325" i="2" s="1"/>
  <c r="AK2491" i="2"/>
  <c r="AL2491" i="2" s="1"/>
  <c r="AK1096" i="2"/>
  <c r="AL1096" i="2" s="1"/>
  <c r="AK1350" i="2"/>
  <c r="AL1350" i="2" s="1"/>
  <c r="AK1483" i="2"/>
  <c r="AL1483" i="2" s="1"/>
  <c r="AJ399" i="2"/>
  <c r="AI399" i="2"/>
  <c r="AK518" i="2"/>
  <c r="AL518" i="2" s="1"/>
  <c r="AH518" i="2"/>
  <c r="AC518" i="2" s="1"/>
  <c r="AI2070" i="2"/>
  <c r="AK2070" i="2"/>
  <c r="AL2070" i="2" s="1"/>
  <c r="AI1576" i="2"/>
  <c r="AH1576" i="2"/>
  <c r="AC1576" i="2" s="1"/>
  <c r="AJ2393" i="2"/>
  <c r="AI2393" i="2"/>
  <c r="AJ1627" i="2"/>
  <c r="AI1627" i="2"/>
  <c r="AJ1629" i="2"/>
  <c r="AH1629" i="2"/>
  <c r="AC1629" i="2" s="1"/>
  <c r="AI2078" i="2"/>
  <c r="AH2078" i="2"/>
  <c r="AC2078" i="2" s="1"/>
  <c r="AJ2462" i="2"/>
  <c r="AI2462" i="2"/>
  <c r="AH2175" i="2"/>
  <c r="AC2175" i="2" s="1"/>
  <c r="AJ2175" i="2"/>
  <c r="AJ56" i="2"/>
  <c r="AH56" i="2"/>
  <c r="AC56" i="2" s="1"/>
  <c r="AK2107" i="2"/>
  <c r="AL2107" i="2" s="1"/>
  <c r="AK2513" i="2"/>
  <c r="AL2513" i="2" s="1"/>
  <c r="AK2369" i="2"/>
  <c r="AL2369" i="2" s="1"/>
  <c r="AK2313" i="2"/>
  <c r="AL2313" i="2" s="1"/>
  <c r="AK1712" i="2"/>
  <c r="AL1712" i="2" s="1"/>
  <c r="AK1799" i="2"/>
  <c r="AL1799" i="2" s="1"/>
  <c r="AK613" i="2"/>
  <c r="AL613" i="2" s="1"/>
  <c r="AK1361" i="2"/>
  <c r="AL1361" i="2" s="1"/>
  <c r="AK1527" i="2"/>
  <c r="AL1527" i="2" s="1"/>
  <c r="AK2447" i="2"/>
  <c r="AL2447" i="2" s="1"/>
  <c r="AK272" i="2"/>
  <c r="AL272" i="2" s="1"/>
  <c r="AJ2102" i="2"/>
  <c r="AH2102" i="2"/>
  <c r="AC2102" i="2" s="1"/>
  <c r="AH90" i="2"/>
  <c r="AC90" i="2" s="1"/>
  <c r="AJ90" i="2"/>
  <c r="AJ1643" i="2"/>
  <c r="AI1643" i="2"/>
  <c r="AJ1534" i="2"/>
  <c r="AH1534" i="2"/>
  <c r="AC1534" i="2" s="1"/>
  <c r="AK1049" i="2"/>
  <c r="AL1049" i="2" s="1"/>
  <c r="AK1489" i="2"/>
  <c r="AL1489" i="2" s="1"/>
  <c r="AK1585" i="2"/>
  <c r="AL1585" i="2" s="1"/>
  <c r="AK2362" i="2"/>
  <c r="AL2362" i="2" s="1"/>
  <c r="AK417" i="2"/>
  <c r="AL417" i="2" s="1"/>
  <c r="AK854" i="2"/>
  <c r="AL854" i="2" s="1"/>
  <c r="AK645" i="2"/>
  <c r="AL645" i="2" s="1"/>
  <c r="AK1041" i="2"/>
  <c r="AL1041" i="2" s="1"/>
  <c r="AK967" i="2"/>
  <c r="AL967" i="2" s="1"/>
  <c r="AK157" i="2"/>
  <c r="AL157" i="2" s="1"/>
  <c r="AK1343" i="2"/>
  <c r="AL1343" i="2" s="1"/>
  <c r="AK1111" i="2"/>
  <c r="AL1111" i="2" s="1"/>
  <c r="AK998" i="2"/>
  <c r="AL998" i="2" s="1"/>
  <c r="AK1899" i="2"/>
  <c r="AL1899" i="2" s="1"/>
  <c r="AM2967" i="2"/>
  <c r="AK824" i="2"/>
  <c r="AL824" i="2" s="1"/>
  <c r="AK1143" i="2"/>
  <c r="AL1143" i="2" s="1"/>
  <c r="AK1536" i="2"/>
  <c r="AL1536" i="2" s="1"/>
  <c r="AK1622" i="2"/>
  <c r="AL1622" i="2" s="1"/>
  <c r="AK2631" i="2"/>
  <c r="AL2631" i="2" s="1"/>
  <c r="AK2399" i="2"/>
  <c r="AL2399" i="2" s="1"/>
  <c r="AK2607" i="2"/>
  <c r="AL2607" i="2" s="1"/>
  <c r="AK1746" i="2"/>
  <c r="AL1746" i="2" s="1"/>
  <c r="AK2770" i="2"/>
  <c r="AL2770" i="2" s="1"/>
  <c r="AK2418" i="2"/>
  <c r="AL2418" i="2" s="1"/>
  <c r="AK1518" i="2"/>
  <c r="AL1518" i="2" s="1"/>
  <c r="AK2030" i="2"/>
  <c r="AL2030" i="2" s="1"/>
  <c r="AK2062" i="2"/>
  <c r="AL2062" i="2" s="1"/>
  <c r="AK2786" i="2"/>
  <c r="AL2786" i="2" s="1"/>
  <c r="AK2398" i="2"/>
  <c r="AL2398" i="2" s="1"/>
  <c r="AK2462" i="2"/>
  <c r="AL2462" i="2" s="1"/>
  <c r="AK2525" i="2"/>
  <c r="AL2525" i="2" s="1"/>
  <c r="AK2191" i="2"/>
  <c r="AL2191" i="2" s="1"/>
  <c r="AK720" i="2"/>
  <c r="AL720" i="2" s="1"/>
  <c r="AK711" i="2"/>
  <c r="AL711" i="2" s="1"/>
  <c r="AK743" i="2"/>
  <c r="AL743" i="2" s="1"/>
  <c r="AK1334" i="2"/>
  <c r="AL1334" i="2" s="1"/>
  <c r="AK1505" i="2"/>
  <c r="AL1505" i="2" s="1"/>
  <c r="AK2459" i="2"/>
  <c r="AL2459" i="2" s="1"/>
  <c r="AK1693" i="2"/>
  <c r="AL1693" i="2" s="1"/>
  <c r="AK2431" i="2"/>
  <c r="AL2431" i="2" s="1"/>
  <c r="AK44" i="2"/>
  <c r="AL44" i="2" s="1"/>
  <c r="AK888" i="2"/>
  <c r="AL888" i="2" s="1"/>
  <c r="AK2287" i="2"/>
  <c r="AL2287" i="2" s="1"/>
  <c r="AM2925" i="2"/>
  <c r="AK918" i="2"/>
  <c r="AL918" i="2" s="1"/>
  <c r="AM2892" i="2"/>
  <c r="AK99" i="2"/>
  <c r="AL99" i="2" s="1"/>
  <c r="AK316" i="2"/>
  <c r="AL316" i="2" s="1"/>
  <c r="AK662" i="2"/>
  <c r="AL662" i="2" s="1"/>
  <c r="AK1399" i="2"/>
  <c r="AL1399" i="2" s="1"/>
  <c r="AK1335" i="2"/>
  <c r="AL1335" i="2" s="1"/>
  <c r="AK1310" i="2"/>
  <c r="AL1310" i="2" s="1"/>
  <c r="AK1751" i="2"/>
  <c r="AL1751" i="2" s="1"/>
  <c r="AK1217" i="2"/>
  <c r="AL1217" i="2" s="1"/>
  <c r="AK990" i="2"/>
  <c r="AL990" i="2" s="1"/>
  <c r="AK667" i="2"/>
  <c r="AL667" i="2" s="1"/>
  <c r="AK1487" i="2"/>
  <c r="AL1487" i="2" s="1"/>
  <c r="AK1416" i="2"/>
  <c r="AL1416" i="2" s="1"/>
  <c r="AK1229" i="2"/>
  <c r="AL1229" i="2" s="1"/>
  <c r="AK1943" i="2"/>
  <c r="AL1943" i="2" s="1"/>
  <c r="AK6" i="2"/>
  <c r="AL6" i="2" s="1"/>
  <c r="AM2993" i="2"/>
  <c r="AM3019" i="2"/>
  <c r="AJ1094" i="2"/>
  <c r="AK540" i="2"/>
  <c r="AL540" i="2" s="1"/>
  <c r="AK781" i="2"/>
  <c r="AL781" i="2" s="1"/>
  <c r="AK1783" i="2"/>
  <c r="AL1783" i="2" s="1"/>
  <c r="AK2205" i="2"/>
  <c r="AL2205" i="2" s="1"/>
  <c r="AK2512" i="2"/>
  <c r="AL2512" i="2" s="1"/>
  <c r="AK346" i="2"/>
  <c r="AL346" i="2" s="1"/>
  <c r="AK20" i="2"/>
  <c r="AL20" i="2" s="1"/>
  <c r="AK534" i="2"/>
  <c r="AL534" i="2" s="1"/>
  <c r="AK884" i="2"/>
  <c r="AL884" i="2" s="1"/>
  <c r="AK1745" i="2"/>
  <c r="AL1745" i="2" s="1"/>
  <c r="AK1446" i="2"/>
  <c r="AL1446" i="2" s="1"/>
  <c r="AK2618" i="2"/>
  <c r="AL2618" i="2" s="1"/>
  <c r="AK94" i="2"/>
  <c r="AL94" i="2" s="1"/>
  <c r="AM3004" i="2"/>
  <c r="AK2275" i="2"/>
  <c r="AL2275" i="2" s="1"/>
  <c r="AK1792" i="2"/>
  <c r="AL1792" i="2" s="1"/>
  <c r="AM2916" i="2"/>
  <c r="AK2837" i="2"/>
  <c r="AL2837" i="2" s="1"/>
  <c r="AK2482" i="2"/>
  <c r="AL2482" i="2" s="1"/>
  <c r="AK851" i="2"/>
  <c r="AL851" i="2" s="1"/>
  <c r="AK769" i="2"/>
  <c r="AL769" i="2" s="1"/>
  <c r="AK943" i="2"/>
  <c r="AL943" i="2" s="1"/>
  <c r="AK1774" i="2"/>
  <c r="AL1774" i="2" s="1"/>
  <c r="AK2084" i="2"/>
  <c r="AL2084" i="2" s="1"/>
  <c r="AK2565" i="2"/>
  <c r="AL2565" i="2" s="1"/>
  <c r="AK2586" i="2"/>
  <c r="AL2586" i="2" s="1"/>
  <c r="AK2731" i="2"/>
  <c r="AL2731" i="2" s="1"/>
  <c r="AM2912" i="2"/>
  <c r="AK1314" i="2"/>
  <c r="AL1314" i="2" s="1"/>
  <c r="AK2039" i="2"/>
  <c r="AL2039" i="2" s="1"/>
  <c r="AK1347" i="2"/>
  <c r="AL1347" i="2" s="1"/>
  <c r="AK1545" i="2"/>
  <c r="AL1545" i="2" s="1"/>
  <c r="AK216" i="2"/>
  <c r="AL216" i="2" s="1"/>
  <c r="AM2887" i="2"/>
  <c r="AK2475" i="2"/>
  <c r="AL2475" i="2" s="1"/>
  <c r="AM3011" i="2"/>
  <c r="AM2908" i="2"/>
  <c r="AM2965" i="2"/>
  <c r="AK2558" i="2"/>
  <c r="AL2558" i="2" s="1"/>
  <c r="AK2493" i="2"/>
  <c r="AL2493" i="2" s="1"/>
  <c r="AK16" i="2"/>
  <c r="AL16" i="2" s="1"/>
  <c r="AK79" i="2"/>
  <c r="AL79" i="2" s="1"/>
  <c r="AK563" i="2"/>
  <c r="AL563" i="2" s="1"/>
  <c r="AK467" i="2"/>
  <c r="AL467" i="2" s="1"/>
  <c r="AK1220" i="2"/>
  <c r="AL1220" i="2" s="1"/>
  <c r="AK1136" i="2"/>
  <c r="AL1136" i="2" s="1"/>
  <c r="AK1369" i="2"/>
  <c r="AL1369" i="2" s="1"/>
  <c r="AK1652" i="2"/>
  <c r="AL1652" i="2" s="1"/>
  <c r="AK1692" i="2"/>
  <c r="AL1692" i="2" s="1"/>
  <c r="AK500" i="2"/>
  <c r="AL500" i="2" s="1"/>
  <c r="AK621" i="2"/>
  <c r="AL621" i="2" s="1"/>
  <c r="AK2392" i="2"/>
  <c r="AL2392" i="2" s="1"/>
  <c r="AK2458" i="2"/>
  <c r="AL2458" i="2" s="1"/>
  <c r="AK1719" i="2"/>
  <c r="AL1719" i="2" s="1"/>
  <c r="AK1917" i="2"/>
  <c r="AL1917" i="2" s="1"/>
  <c r="AK615" i="2"/>
  <c r="AL615" i="2" s="1"/>
  <c r="AK1811" i="2"/>
  <c r="AL1811" i="2" s="1"/>
  <c r="AK1370" i="2"/>
  <c r="AL1370" i="2" s="1"/>
  <c r="AK330" i="2"/>
  <c r="AL330" i="2" s="1"/>
  <c r="AK456" i="2"/>
  <c r="AL456" i="2" s="1"/>
  <c r="AK1577" i="2"/>
  <c r="AL1577" i="2" s="1"/>
  <c r="AK1867" i="2"/>
  <c r="AL1867" i="2" s="1"/>
  <c r="AM2860" i="2"/>
  <c r="AM2962" i="2"/>
  <c r="AK2036" i="2"/>
  <c r="AL2036" i="2" s="1"/>
  <c r="AI1540" i="2"/>
  <c r="AH1540" i="2"/>
  <c r="AC1540" i="2" s="1"/>
  <c r="AH1833" i="2"/>
  <c r="AC1833" i="2" s="1"/>
  <c r="AI1833" i="2"/>
  <c r="AJ1833" i="2"/>
  <c r="AH1054" i="2"/>
  <c r="AC1054" i="2" s="1"/>
  <c r="AI1054" i="2"/>
  <c r="AJ1054" i="2"/>
  <c r="AJ2730" i="2"/>
  <c r="AH2730" i="2"/>
  <c r="AC2730" i="2" s="1"/>
  <c r="AI2730" i="2"/>
  <c r="AH480" i="2"/>
  <c r="AC480" i="2" s="1"/>
  <c r="AJ480" i="2"/>
  <c r="AI480" i="2"/>
  <c r="AJ50" i="2"/>
  <c r="AI50" i="2"/>
  <c r="AI2324" i="2"/>
  <c r="AJ2324" i="2"/>
  <c r="AJ2746" i="2"/>
  <c r="AH2746" i="2"/>
  <c r="AC2746" i="2" s="1"/>
  <c r="AI2746" i="2"/>
  <c r="AH1868" i="2"/>
  <c r="AC1868" i="2" s="1"/>
  <c r="AI1868" i="2"/>
  <c r="AJ1868" i="2"/>
  <c r="AJ1888" i="2"/>
  <c r="AH1888" i="2"/>
  <c r="AC1888" i="2" s="1"/>
  <c r="AK2453" i="2"/>
  <c r="AL2453" i="2" s="1"/>
  <c r="AI818" i="2"/>
  <c r="AJ818" i="2"/>
  <c r="AH2021" i="2"/>
  <c r="AC2021" i="2" s="1"/>
  <c r="AI2021" i="2"/>
  <c r="AK2021" i="2"/>
  <c r="AL2021" i="2" s="1"/>
  <c r="AJ2021" i="2"/>
  <c r="AI2429" i="2"/>
  <c r="AH2429" i="2"/>
  <c r="AC2429" i="2" s="1"/>
  <c r="AJ2429" i="2"/>
  <c r="AI1107" i="2"/>
  <c r="AJ2608" i="2"/>
  <c r="AH2667" i="2"/>
  <c r="AC2667" i="2" s="1"/>
  <c r="AM3052" i="2"/>
  <c r="AK2023" i="2"/>
  <c r="AL2023" i="2" s="1"/>
  <c r="AK787" i="2"/>
  <c r="AL787" i="2" s="1"/>
  <c r="AH1079" i="2"/>
  <c r="AC1079" i="2" s="1"/>
  <c r="AJ1107" i="2"/>
  <c r="AK1253" i="2"/>
  <c r="AL1253" i="2" s="1"/>
  <c r="AI1686" i="2"/>
  <c r="AI1943" i="2"/>
  <c r="AJ1959" i="2"/>
  <c r="AJ2144" i="2"/>
  <c r="AJ2667" i="2"/>
  <c r="AI2608" i="2"/>
  <c r="AH2349" i="2"/>
  <c r="AC2349" i="2" s="1"/>
  <c r="AJ2739" i="2"/>
  <c r="AH528" i="2"/>
  <c r="AC528" i="2" s="1"/>
  <c r="AK528" i="2"/>
  <c r="AL528" i="2" s="1"/>
  <c r="AJ528" i="2"/>
  <c r="AI528" i="2"/>
  <c r="AJ2603" i="2"/>
  <c r="AK2603" i="2"/>
  <c r="AL2603" i="2" s="1"/>
  <c r="AI2603" i="2"/>
  <c r="AH1572" i="2"/>
  <c r="AC1572" i="2" s="1"/>
  <c r="AI1572" i="2"/>
  <c r="AJ2315" i="2"/>
  <c r="AH2315" i="2"/>
  <c r="AC2315" i="2" s="1"/>
  <c r="AI2315" i="2"/>
  <c r="AI727" i="2"/>
  <c r="AH727" i="2"/>
  <c r="AC727" i="2" s="1"/>
  <c r="AJ2283" i="2"/>
  <c r="AK2283" i="2"/>
  <c r="AL2283" i="2" s="1"/>
  <c r="AK2568" i="2"/>
  <c r="AL2568" i="2" s="1"/>
  <c r="AI2568" i="2"/>
  <c r="AJ2568" i="2"/>
  <c r="AJ2333" i="2"/>
  <c r="AI2333" i="2"/>
  <c r="AK1024" i="2"/>
  <c r="AL1024" i="2" s="1"/>
  <c r="AI2066" i="2"/>
  <c r="AJ2066" i="2"/>
  <c r="AJ788" i="2"/>
  <c r="AK1059" i="2"/>
  <c r="AL1059" i="2" s="1"/>
  <c r="AK1804" i="2"/>
  <c r="AL1804" i="2" s="1"/>
  <c r="AI2144" i="2"/>
  <c r="AH2568" i="2"/>
  <c r="AC2568" i="2" s="1"/>
  <c r="AH2739" i="2"/>
  <c r="AC2739" i="2" s="1"/>
  <c r="AI1884" i="2"/>
  <c r="AJ1884" i="2"/>
  <c r="AH1660" i="2"/>
  <c r="AC1660" i="2" s="1"/>
  <c r="AJ1660" i="2"/>
  <c r="AJ2828" i="2"/>
  <c r="AI2828" i="2"/>
  <c r="AH2828" i="2"/>
  <c r="AC2828" i="2" s="1"/>
  <c r="AJ883" i="2"/>
  <c r="AI1955" i="2"/>
  <c r="AH1955" i="2"/>
  <c r="AC1955" i="2" s="1"/>
  <c r="AJ2005" i="2"/>
  <c r="AH2005" i="2"/>
  <c r="AC2005" i="2" s="1"/>
  <c r="AJ2363" i="2"/>
  <c r="AH2363" i="2"/>
  <c r="AC2363" i="2" s="1"/>
  <c r="AI2363" i="2"/>
  <c r="AJ288" i="2"/>
  <c r="AH288" i="2"/>
  <c r="AC288" i="2" s="1"/>
  <c r="AK788" i="2"/>
  <c r="AL788" i="2" s="1"/>
  <c r="AK1661" i="2"/>
  <c r="AL1661" i="2" s="1"/>
  <c r="AK1945" i="2"/>
  <c r="AL1945" i="2" s="1"/>
  <c r="AJ246" i="2"/>
  <c r="AI246" i="2"/>
  <c r="AH246" i="2"/>
  <c r="AC246" i="2" s="1"/>
  <c r="AJ2060" i="2"/>
  <c r="AH2060" i="2"/>
  <c r="AC2060" i="2" s="1"/>
  <c r="AK2060" i="2"/>
  <c r="AL2060" i="2" s="1"/>
  <c r="AH179" i="2"/>
  <c r="AC179" i="2" s="1"/>
  <c r="AI179" i="2"/>
  <c r="AJ179" i="2"/>
  <c r="AK179" i="2"/>
  <c r="AL179" i="2" s="1"/>
  <c r="AH1559" i="2"/>
  <c r="AC1559" i="2" s="1"/>
  <c r="AI1559" i="2"/>
  <c r="AJ1559" i="2"/>
  <c r="AJ2300" i="2"/>
  <c r="AK2300" i="2"/>
  <c r="AL2300" i="2" s="1"/>
  <c r="AC1959" i="2"/>
  <c r="AH50" i="2"/>
  <c r="AC50" i="2" s="1"/>
  <c r="AI131" i="2"/>
  <c r="AH788" i="2"/>
  <c r="AC788" i="2" s="1"/>
  <c r="AK1764" i="2"/>
  <c r="AL1764" i="2" s="1"/>
  <c r="AK2038" i="2"/>
  <c r="AL2038" i="2" s="1"/>
  <c r="AI2060" i="2"/>
  <c r="AH1802" i="2"/>
  <c r="AC1802" i="2" s="1"/>
  <c r="AJ1802" i="2"/>
  <c r="AI1802" i="2"/>
  <c r="AJ1644" i="2"/>
  <c r="AH1644" i="2"/>
  <c r="AC1644" i="2" s="1"/>
  <c r="AI2787" i="2"/>
  <c r="AH2787" i="2"/>
  <c r="AC2787" i="2" s="1"/>
  <c r="AK2141" i="2"/>
  <c r="AL2141" i="2" s="1"/>
  <c r="AI2141" i="2"/>
  <c r="AI2244" i="2"/>
  <c r="AJ2244" i="2"/>
  <c r="AJ2299" i="2"/>
  <c r="AH2299" i="2"/>
  <c r="AC2299" i="2" s="1"/>
  <c r="AI2299" i="2"/>
  <c r="AI35" i="2"/>
  <c r="AH35" i="2"/>
  <c r="AC35" i="2" s="1"/>
  <c r="AI1298" i="2"/>
  <c r="AJ1298" i="2"/>
  <c r="AJ83" i="2"/>
  <c r="AI83" i="2"/>
  <c r="AH83" i="2"/>
  <c r="AC83" i="2" s="1"/>
  <c r="AI1205" i="2"/>
  <c r="AK1205" i="2"/>
  <c r="AL1205" i="2" s="1"/>
  <c r="AI2635" i="2"/>
  <c r="AJ2635" i="2"/>
  <c r="AJ2334" i="2"/>
  <c r="AH2334" i="2"/>
  <c r="AC2334" i="2" s="1"/>
  <c r="AI2334" i="2"/>
  <c r="AH1884" i="2"/>
  <c r="AC1884" i="2" s="1"/>
  <c r="AI2651" i="2"/>
  <c r="AJ2651" i="2"/>
  <c r="AJ688" i="2"/>
  <c r="AI688" i="2"/>
  <c r="AH688" i="2"/>
  <c r="AC688" i="2" s="1"/>
  <c r="AK192" i="2"/>
  <c r="AL192" i="2" s="1"/>
  <c r="AJ358" i="2"/>
  <c r="AH358" i="2"/>
  <c r="AC358" i="2" s="1"/>
  <c r="AH1661" i="2"/>
  <c r="AC1661" i="2" s="1"/>
  <c r="AJ2619" i="2"/>
  <c r="AH1686" i="2"/>
  <c r="AC1686" i="2" s="1"/>
  <c r="AI2619" i="2"/>
  <c r="AK113" i="2"/>
  <c r="AL113" i="2" s="1"/>
  <c r="AI192" i="2"/>
  <c r="AJ738" i="2"/>
  <c r="AI738" i="2"/>
  <c r="AI1661" i="2"/>
  <c r="AK1884" i="2"/>
  <c r="AL1884" i="2" s="1"/>
  <c r="AJ1764" i="2"/>
  <c r="AJ2038" i="2"/>
  <c r="AH2333" i="2"/>
  <c r="AC2333" i="2" s="1"/>
  <c r="AJ2644" i="2"/>
  <c r="AI2644" i="2"/>
  <c r="AJ2059" i="2"/>
  <c r="AH2059" i="2"/>
  <c r="AC2059" i="2" s="1"/>
  <c r="AK2059" i="2"/>
  <c r="AL2059" i="2" s="1"/>
  <c r="AJ1943" i="2"/>
  <c r="AH1943" i="2"/>
  <c r="AC1943" i="2" s="1"/>
  <c r="AH2389" i="2"/>
  <c r="AC2389" i="2" s="1"/>
  <c r="AI2389" i="2"/>
  <c r="AJ2389" i="2"/>
  <c r="AI1038" i="2"/>
  <c r="AH1038" i="2"/>
  <c r="AC1038" i="2" s="1"/>
  <c r="AH2296" i="2"/>
  <c r="AC2296" i="2" s="1"/>
  <c r="AI2296" i="2"/>
  <c r="AJ2296" i="2"/>
  <c r="AI787" i="2"/>
  <c r="AJ787" i="2"/>
  <c r="AH787" i="2"/>
  <c r="AC787" i="2" s="1"/>
  <c r="AH1056" i="2"/>
  <c r="AC1056" i="2" s="1"/>
  <c r="AJ1056" i="2"/>
  <c r="AI1056" i="2"/>
  <c r="AI2231" i="2"/>
  <c r="AH2231" i="2"/>
  <c r="AC2231" i="2" s="1"/>
  <c r="AH1262" i="2"/>
  <c r="AC1262" i="2" s="1"/>
  <c r="AJ1262" i="2"/>
  <c r="AK1262" i="2"/>
  <c r="AL1262" i="2" s="1"/>
  <c r="AI1262" i="2"/>
  <c r="AJ158" i="2"/>
  <c r="AH158" i="2"/>
  <c r="AC158" i="2" s="1"/>
  <c r="AI948" i="2"/>
  <c r="AH948" i="2"/>
  <c r="AC948" i="2" s="1"/>
  <c r="AJ879" i="2"/>
  <c r="AH879" i="2"/>
  <c r="AC879" i="2" s="1"/>
  <c r="AH2436" i="2"/>
  <c r="AC2436" i="2" s="1"/>
  <c r="AJ2436" i="2"/>
  <c r="AK2436" i="2"/>
  <c r="AL2436" i="2" s="1"/>
  <c r="AI2474" i="2"/>
  <c r="AH2474" i="2"/>
  <c r="AC2474" i="2" s="1"/>
  <c r="AH1970" i="2"/>
  <c r="AC1970" i="2" s="1"/>
  <c r="AI1970" i="2"/>
  <c r="AJ1970" i="2"/>
  <c r="AK1970" i="2"/>
  <c r="AL1970" i="2" s="1"/>
  <c r="AM2997" i="2"/>
  <c r="AJ146" i="2"/>
  <c r="AH146" i="2"/>
  <c r="AC146" i="2" s="1"/>
  <c r="AI2506" i="2"/>
  <c r="AJ2506" i="2"/>
  <c r="AI2573" i="2"/>
  <c r="AH2573" i="2"/>
  <c r="AC2573" i="2" s="1"/>
  <c r="AH2392" i="2"/>
  <c r="AC2392" i="2" s="1"/>
  <c r="AK2367" i="2"/>
  <c r="AL2367" i="2" s="1"/>
  <c r="AK2299" i="2"/>
  <c r="AL2299" i="2" s="1"/>
  <c r="AI2300" i="2"/>
  <c r="AM2906" i="2"/>
  <c r="AJ35" i="2"/>
  <c r="AK2324" i="2"/>
  <c r="AL2324" i="2" s="1"/>
  <c r="AK35" i="2"/>
  <c r="AL35" i="2" s="1"/>
  <c r="AH131" i="2"/>
  <c r="AC131" i="2" s="1"/>
  <c r="AK1079" i="2"/>
  <c r="AL1079" i="2" s="1"/>
  <c r="AJ1572" i="2"/>
  <c r="AI1888" i="2"/>
  <c r="AI1764" i="2"/>
  <c r="AJ1945" i="2"/>
  <c r="AI2038" i="2"/>
  <c r="AH2442" i="2"/>
  <c r="AC2442" i="2" s="1"/>
  <c r="AJ2442" i="2"/>
  <c r="AI2520" i="2"/>
  <c r="AH2698" i="2"/>
  <c r="AC2698" i="2" s="1"/>
  <c r="AI2587" i="2"/>
  <c r="AH2587" i="2"/>
  <c r="AC2587" i="2" s="1"/>
  <c r="AI1644" i="2"/>
  <c r="AH1859" i="2"/>
  <c r="AC1859" i="2" s="1"/>
  <c r="AI1859" i="2"/>
  <c r="AJ1859" i="2"/>
  <c r="AK1859" i="2"/>
  <c r="AL1859" i="2" s="1"/>
  <c r="AI415" i="2"/>
  <c r="AJ415" i="2"/>
  <c r="AH415" i="2"/>
  <c r="AC415" i="2" s="1"/>
  <c r="AI2453" i="2"/>
  <c r="AJ2453" i="2"/>
  <c r="AH2453" i="2"/>
  <c r="AC2453" i="2" s="1"/>
  <c r="AI2208" i="2"/>
  <c r="AJ2208" i="2"/>
  <c r="AK2208" i="2"/>
  <c r="AL2208" i="2" s="1"/>
  <c r="AH915" i="2"/>
  <c r="AC915" i="2" s="1"/>
  <c r="AI915" i="2"/>
  <c r="AJ915" i="2"/>
  <c r="AK687" i="2"/>
  <c r="AL687" i="2" s="1"/>
  <c r="AH687" i="2"/>
  <c r="AC687" i="2" s="1"/>
  <c r="AI687" i="2"/>
  <c r="AK847" i="2"/>
  <c r="AL847" i="2" s="1"/>
  <c r="AH847" i="2"/>
  <c r="AC847" i="2" s="1"/>
  <c r="AJ687" i="2"/>
  <c r="AH2244" i="2"/>
  <c r="AC2244" i="2" s="1"/>
  <c r="AM2980" i="2"/>
  <c r="AK1885" i="2"/>
  <c r="AL1885" i="2" s="1"/>
  <c r="AI1885" i="2"/>
  <c r="AJ1885" i="2"/>
  <c r="AH1885" i="2"/>
  <c r="AC1885" i="2" s="1"/>
  <c r="AK1888" i="2"/>
  <c r="AL1888" i="2" s="1"/>
  <c r="AJ98" i="2"/>
  <c r="AI98" i="2"/>
  <c r="AJ289" i="2"/>
  <c r="AH289" i="2"/>
  <c r="AC289" i="2" s="1"/>
  <c r="AI289" i="2"/>
  <c r="AJ847" i="2"/>
  <c r="AJ1012" i="2"/>
  <c r="AI1012" i="2"/>
  <c r="AH1012" i="2"/>
  <c r="AC1012" i="2" s="1"/>
  <c r="AH2395" i="2"/>
  <c r="AC2395" i="2" s="1"/>
  <c r="AI2395" i="2"/>
  <c r="AJ2395" i="2"/>
  <c r="AI1296" i="2"/>
  <c r="AH1296" i="2"/>
  <c r="AC1296" i="2" s="1"/>
  <c r="AI883" i="2"/>
  <c r="AJ1079" i="2"/>
  <c r="AK1955" i="2"/>
  <c r="AL1955" i="2" s="1"/>
  <c r="AI1945" i="2"/>
  <c r="AI244" i="2"/>
  <c r="AK1298" i="2"/>
  <c r="AL1298" i="2" s="1"/>
  <c r="AJ2206" i="2"/>
  <c r="AK2206" i="2"/>
  <c r="AL2206" i="2" s="1"/>
  <c r="AI2206" i="2"/>
  <c r="AI2216" i="2"/>
  <c r="AJ2216" i="2"/>
  <c r="AK2216" i="2"/>
  <c r="AL2216" i="2" s="1"/>
  <c r="AI2764" i="2"/>
  <c r="AJ2764" i="2"/>
  <c r="AH2764" i="2"/>
  <c r="AC2764" i="2" s="1"/>
  <c r="AJ610" i="2"/>
  <c r="AH610" i="2"/>
  <c r="AC610" i="2" s="1"/>
  <c r="AJ1909" i="2"/>
  <c r="AK1909" i="2"/>
  <c r="AL1909" i="2" s="1"/>
  <c r="AI1909" i="2"/>
  <c r="AH1942" i="2"/>
  <c r="AC1942" i="2" s="1"/>
  <c r="AK1942" i="2"/>
  <c r="AL1942" i="2" s="1"/>
  <c r="AJ1942" i="2"/>
  <c r="AI180" i="2"/>
  <c r="AJ180" i="2"/>
  <c r="AH180" i="2"/>
  <c r="AC180" i="2" s="1"/>
  <c r="AI2059" i="2"/>
  <c r="AI2698" i="2"/>
  <c r="AJ868" i="2"/>
  <c r="AI868" i="2"/>
  <c r="AK868" i="2"/>
  <c r="AL868" i="2" s="1"/>
  <c r="AH1968" i="2"/>
  <c r="AC1968" i="2" s="1"/>
  <c r="AI1968" i="2"/>
  <c r="AJ1968" i="2"/>
  <c r="AJ2458" i="2"/>
  <c r="AH2458" i="2"/>
  <c r="AC2458" i="2" s="1"/>
  <c r="AI319" i="2"/>
  <c r="AK319" i="2"/>
  <c r="AL319" i="2" s="1"/>
  <c r="AH319" i="2"/>
  <c r="AC319" i="2" s="1"/>
  <c r="AK2714" i="2"/>
  <c r="AL2714" i="2" s="1"/>
  <c r="AJ113" i="2"/>
  <c r="AH113" i="2"/>
  <c r="AC113" i="2" s="1"/>
  <c r="AH1716" i="2"/>
  <c r="AC1716" i="2" s="1"/>
  <c r="AJ1716" i="2"/>
  <c r="AI1716" i="2"/>
  <c r="AJ2778" i="2"/>
  <c r="AH2778" i="2"/>
  <c r="AC2778" i="2" s="1"/>
  <c r="AI2778" i="2"/>
  <c r="AI2392" i="2"/>
  <c r="AI946" i="2"/>
  <c r="AJ946" i="2"/>
  <c r="AH1253" i="2"/>
  <c r="AC1253" i="2" s="1"/>
  <c r="AI1253" i="2"/>
  <c r="AJ1253" i="2"/>
  <c r="AM2891" i="2"/>
  <c r="AK1959" i="2"/>
  <c r="AL1959" i="2" s="1"/>
  <c r="AI113" i="2"/>
  <c r="AK818" i="2"/>
  <c r="AL818" i="2" s="1"/>
  <c r="AK1012" i="2"/>
  <c r="AL1012" i="2" s="1"/>
  <c r="AI1024" i="2"/>
  <c r="AI1248" i="2"/>
  <c r="AJ1955" i="2"/>
  <c r="AC1945" i="2"/>
  <c r="AJ2367" i="2"/>
  <c r="AI2283" i="2"/>
  <c r="AH98" i="2"/>
  <c r="AC98" i="2" s="1"/>
  <c r="AH1205" i="2"/>
  <c r="AC1205" i="2" s="1"/>
  <c r="AH2675" i="2"/>
  <c r="AC2675" i="2" s="1"/>
  <c r="AI2675" i="2"/>
  <c r="AJ2675" i="2"/>
  <c r="AH2714" i="2"/>
  <c r="AC2714" i="2" s="1"/>
  <c r="AJ2714" i="2"/>
  <c r="AI2714" i="2"/>
  <c r="AI1907" i="2"/>
  <c r="AH1907" i="2"/>
  <c r="AC1907" i="2" s="1"/>
  <c r="AJ1907" i="2"/>
  <c r="AK1907" i="2"/>
  <c r="AL1907" i="2" s="1"/>
  <c r="AH1957" i="2"/>
  <c r="AC1957" i="2" s="1"/>
  <c r="AK1957" i="2"/>
  <c r="AL1957" i="2" s="1"/>
  <c r="AI1957" i="2"/>
  <c r="AH1804" i="2"/>
  <c r="AC1804" i="2" s="1"/>
  <c r="AI1804" i="2"/>
  <c r="AJ1804" i="2"/>
  <c r="AJ979" i="2"/>
  <c r="AH979" i="2"/>
  <c r="AC979" i="2" s="1"/>
  <c r="AI979" i="2"/>
  <c r="AI1059" i="2"/>
  <c r="AJ1059" i="2"/>
  <c r="AH1059" i="2"/>
  <c r="AC1059" i="2" s="1"/>
  <c r="AI1842" i="2"/>
  <c r="AJ1842" i="2"/>
  <c r="AJ2392" i="2"/>
  <c r="AJ2379" i="2"/>
  <c r="AH2379" i="2"/>
  <c r="AC2379" i="2" s="1"/>
  <c r="AI2379" i="2"/>
  <c r="AK2384" i="2"/>
  <c r="AL2384" i="2" s="1"/>
  <c r="AH2384" i="2"/>
  <c r="AC2384" i="2" s="1"/>
  <c r="AI2384" i="2"/>
  <c r="AJ2384" i="2"/>
  <c r="AH1263" i="2"/>
  <c r="AC1263" i="2" s="1"/>
  <c r="AK1263" i="2"/>
  <c r="AL1263" i="2" s="1"/>
  <c r="AJ366" i="2"/>
  <c r="AK366" i="2"/>
  <c r="AL366" i="2" s="1"/>
  <c r="AI366" i="2"/>
  <c r="AK50" i="2"/>
  <c r="AL50" i="2" s="1"/>
  <c r="AI1959" i="2"/>
  <c r="AJ2053" i="2"/>
  <c r="AI2053" i="2"/>
  <c r="AK2794" i="2"/>
  <c r="AL2794" i="2" s="1"/>
  <c r="AH2794" i="2"/>
  <c r="AC2794" i="2" s="1"/>
  <c r="AI2794" i="2"/>
  <c r="AI1869" i="2"/>
  <c r="AJ1869" i="2"/>
  <c r="AJ2349" i="2"/>
  <c r="AI288" i="2"/>
  <c r="AH2367" i="2"/>
  <c r="AC2367" i="2" s="1"/>
  <c r="AK83" i="2"/>
  <c r="AL83" i="2" s="1"/>
  <c r="AK98" i="2"/>
  <c r="AL98" i="2" s="1"/>
  <c r="AH244" i="2"/>
  <c r="AC244" i="2" s="1"/>
  <c r="AH946" i="2"/>
  <c r="AC946" i="2" s="1"/>
  <c r="AH1248" i="2"/>
  <c r="AC1248" i="2" s="1"/>
  <c r="AJ1540" i="2"/>
  <c r="AI2005" i="2"/>
  <c r="AH2283" i="2"/>
  <c r="AC2283" i="2" s="1"/>
  <c r="AJ2794" i="2"/>
  <c r="AJ2455" i="2"/>
  <c r="AH2455" i="2"/>
  <c r="AC2455" i="2" s="1"/>
  <c r="AK38" i="2"/>
  <c r="AL38" i="2" s="1"/>
  <c r="AK2135" i="2"/>
  <c r="AL2135" i="2" s="1"/>
  <c r="AH1142" i="2"/>
  <c r="AC1142" i="2" s="1"/>
  <c r="AJ1142" i="2"/>
  <c r="AI1142" i="2"/>
  <c r="AJ2427" i="2"/>
  <c r="AH2427" i="2"/>
  <c r="AC2427" i="2" s="1"/>
  <c r="AK2699" i="2"/>
  <c r="AL2699" i="2" s="1"/>
  <c r="AH2699" i="2"/>
  <c r="AC2699" i="2" s="1"/>
  <c r="AJ2412" i="2"/>
  <c r="AK2412" i="2"/>
  <c r="AL2412" i="2" s="1"/>
  <c r="AI2412" i="2"/>
  <c r="AH2621" i="2"/>
  <c r="AC2621" i="2" s="1"/>
  <c r="AI2621" i="2"/>
  <c r="AJ2621" i="2"/>
  <c r="AK2621" i="2"/>
  <c r="AL2621" i="2" s="1"/>
  <c r="AH2706" i="2"/>
  <c r="AC2706" i="2" s="1"/>
  <c r="AI2706" i="2"/>
  <c r="AJ193" i="2"/>
  <c r="AK246" i="2"/>
  <c r="AL246" i="2" s="1"/>
  <c r="AK244" i="2"/>
  <c r="AL244" i="2" s="1"/>
  <c r="AC646" i="2"/>
  <c r="AK738" i="2"/>
  <c r="AL738" i="2" s="1"/>
  <c r="AJ1090" i="2"/>
  <c r="AH1301" i="2"/>
  <c r="AC1301" i="2" s="1"/>
  <c r="AK1805" i="2"/>
  <c r="AL1805" i="2" s="1"/>
  <c r="AK1968" i="2"/>
  <c r="AL1968" i="2" s="1"/>
  <c r="AI2051" i="2"/>
  <c r="AK1833" i="2"/>
  <c r="AL1833" i="2" s="1"/>
  <c r="AI2135" i="2"/>
  <c r="AK2580" i="2"/>
  <c r="AL2580" i="2" s="1"/>
  <c r="AK2670" i="2"/>
  <c r="AL2670" i="2" s="1"/>
  <c r="AJ2683" i="2"/>
  <c r="AH2683" i="2"/>
  <c r="AC2683" i="2" s="1"/>
  <c r="AK1054" i="2"/>
  <c r="AL1054" i="2" s="1"/>
  <c r="AH1996" i="2"/>
  <c r="AC1996" i="2" s="1"/>
  <c r="AI1996" i="2"/>
  <c r="AJ2478" i="2"/>
  <c r="AI2478" i="2"/>
  <c r="AJ147" i="2"/>
  <c r="AI147" i="2"/>
  <c r="AK1204" i="2"/>
  <c r="AL1204" i="2" s="1"/>
  <c r="AH1204" i="2"/>
  <c r="AC1204" i="2" s="1"/>
  <c r="AJ2500" i="2"/>
  <c r="AH2500" i="2"/>
  <c r="AC2500" i="2" s="1"/>
  <c r="AJ2133" i="2"/>
  <c r="AI2133" i="2"/>
  <c r="AK2411" i="2"/>
  <c r="AL2411" i="2" s="1"/>
  <c r="AK355" i="2"/>
  <c r="AL355" i="2" s="1"/>
  <c r="AJ2135" i="2"/>
  <c r="AI2775" i="2"/>
  <c r="AH2775" i="2"/>
  <c r="AC2775" i="2" s="1"/>
  <c r="AK289" i="2"/>
  <c r="AL289" i="2" s="1"/>
  <c r="AJ646" i="2"/>
  <c r="AK734" i="2"/>
  <c r="AL734" i="2" s="1"/>
  <c r="AK1142" i="2"/>
  <c r="AL1142" i="2" s="1"/>
  <c r="AK1090" i="2"/>
  <c r="AL1090" i="2" s="1"/>
  <c r="AK1092" i="2"/>
  <c r="AL1092" i="2" s="1"/>
  <c r="AH1090" i="2"/>
  <c r="AC1090" i="2" s="1"/>
  <c r="AJ1805" i="2"/>
  <c r="AK1780" i="2"/>
  <c r="AL1780" i="2" s="1"/>
  <c r="AH1805" i="2"/>
  <c r="AC1805" i="2" s="1"/>
  <c r="AK2016" i="2"/>
  <c r="AL2016" i="2" s="1"/>
  <c r="AJ2051" i="2"/>
  <c r="AK2053" i="2"/>
  <c r="AL2053" i="2" s="1"/>
  <c r="AJ2775" i="2"/>
  <c r="AH226" i="2"/>
  <c r="AC226" i="2" s="1"/>
  <c r="AH1712" i="2"/>
  <c r="AC1712" i="2" s="1"/>
  <c r="AH2740" i="2"/>
  <c r="AC2740" i="2" s="1"/>
  <c r="AH2670" i="2"/>
  <c r="AC2670" i="2" s="1"/>
  <c r="AK1572" i="2"/>
  <c r="AL1572" i="2" s="1"/>
  <c r="AK2651" i="2"/>
  <c r="AL2651" i="2" s="1"/>
  <c r="AH2441" i="2"/>
  <c r="AC2441" i="2" s="1"/>
  <c r="AI2441" i="2"/>
  <c r="AJ763" i="2"/>
  <c r="AH763" i="2"/>
  <c r="AC763" i="2" s="1"/>
  <c r="AH1707" i="2"/>
  <c r="AC1707" i="2" s="1"/>
  <c r="AK1707" i="2"/>
  <c r="AL1707" i="2" s="1"/>
  <c r="AH2717" i="2"/>
  <c r="AC2717" i="2" s="1"/>
  <c r="AI2717" i="2"/>
  <c r="AJ2717" i="2"/>
  <c r="AH2065" i="2"/>
  <c r="AC2065" i="2" s="1"/>
  <c r="AK2065" i="2"/>
  <c r="AL2065" i="2" s="1"/>
  <c r="AJ1474" i="2"/>
  <c r="AH1474" i="2"/>
  <c r="AC1474" i="2" s="1"/>
  <c r="AK823" i="2"/>
  <c r="AL823" i="2" s="1"/>
  <c r="AK2503" i="2"/>
  <c r="AL2503" i="2" s="1"/>
  <c r="AI952" i="2"/>
  <c r="AI2386" i="2"/>
  <c r="AM2863" i="2"/>
  <c r="AK584" i="2"/>
  <c r="AL584" i="2" s="1"/>
  <c r="AI646" i="2"/>
  <c r="AK705" i="2"/>
  <c r="AL705" i="2" s="1"/>
  <c r="AK1056" i="2"/>
  <c r="AL1056" i="2" s="1"/>
  <c r="AJ1092" i="2"/>
  <c r="AK1555" i="2"/>
  <c r="AL1555" i="2" s="1"/>
  <c r="AK1868" i="2"/>
  <c r="AL1868" i="2" s="1"/>
  <c r="AK2389" i="2"/>
  <c r="AL2389" i="2" s="1"/>
  <c r="AH2522" i="2"/>
  <c r="AC2522" i="2" s="1"/>
  <c r="AH2646" i="2"/>
  <c r="AC2646" i="2" s="1"/>
  <c r="AH2412" i="2"/>
  <c r="AC2412" i="2" s="1"/>
  <c r="AI2703" i="2"/>
  <c r="AK2764" i="2"/>
  <c r="AL2764" i="2" s="1"/>
  <c r="AI2670" i="2"/>
  <c r="AH2826" i="2"/>
  <c r="AC2826" i="2" s="1"/>
  <c r="AH1863" i="2"/>
  <c r="AC1863" i="2" s="1"/>
  <c r="AK2506" i="2"/>
  <c r="AL2506" i="2" s="1"/>
  <c r="AH348" i="2"/>
  <c r="AC348" i="2" s="1"/>
  <c r="AK348" i="2"/>
  <c r="AL348" i="2" s="1"/>
  <c r="AI2166" i="2"/>
  <c r="AK2166" i="2"/>
  <c r="AL2166" i="2" s="1"/>
  <c r="AH138" i="2"/>
  <c r="AC138" i="2" s="1"/>
  <c r="AI138" i="2"/>
  <c r="AK1107" i="2"/>
  <c r="AL1107" i="2" s="1"/>
  <c r="AJ2181" i="2"/>
  <c r="AI2181" i="2"/>
  <c r="AJ2613" i="2"/>
  <c r="AH2613" i="2"/>
  <c r="AC2613" i="2" s="1"/>
  <c r="AK2536" i="2"/>
  <c r="AL2536" i="2" s="1"/>
  <c r="AH2609" i="2"/>
  <c r="AC2609" i="2" s="1"/>
  <c r="AK2609" i="2"/>
  <c r="AL2609" i="2" s="1"/>
  <c r="AJ2351" i="2"/>
  <c r="AH2351" i="2"/>
  <c r="AC2351" i="2" s="1"/>
  <c r="AK2644" i="2"/>
  <c r="AL2644" i="2" s="1"/>
  <c r="AC38" i="2"/>
  <c r="AK843" i="2"/>
  <c r="AL843" i="2" s="1"/>
  <c r="AI1092" i="2"/>
  <c r="AK1869" i="2"/>
  <c r="AL1869" i="2" s="1"/>
  <c r="AJ2167" i="2"/>
  <c r="AK2746" i="2"/>
  <c r="AL2746" i="2" s="1"/>
  <c r="AK2538" i="2"/>
  <c r="AL2538" i="2" s="1"/>
  <c r="AK2683" i="2"/>
  <c r="AL2683" i="2" s="1"/>
  <c r="AK2575" i="2"/>
  <c r="AL2575" i="2" s="1"/>
  <c r="AI418" i="2"/>
  <c r="AH418" i="2"/>
  <c r="AC418" i="2" s="1"/>
  <c r="AK418" i="2"/>
  <c r="AL418" i="2" s="1"/>
  <c r="AK1506" i="2"/>
  <c r="AL1506" i="2" s="1"/>
  <c r="AJ1506" i="2"/>
  <c r="AM2844" i="2"/>
  <c r="AK2118" i="2"/>
  <c r="AL2118" i="2" s="1"/>
  <c r="AK2005" i="2"/>
  <c r="AL2005" i="2" s="1"/>
  <c r="AK158" i="2"/>
  <c r="AL158" i="2" s="1"/>
  <c r="AJ38" i="2"/>
  <c r="AK211" i="2"/>
  <c r="AL211" i="2" s="1"/>
  <c r="AK415" i="2"/>
  <c r="AL415" i="2" s="1"/>
  <c r="AK979" i="2"/>
  <c r="AL979" i="2" s="1"/>
  <c r="AI843" i="2"/>
  <c r="AI846" i="2"/>
  <c r="AJ1828" i="2"/>
  <c r="AK2333" i="2"/>
  <c r="AL2333" i="2" s="1"/>
  <c r="AJ388" i="2"/>
  <c r="AH2712" i="2"/>
  <c r="AC2712" i="2" s="1"/>
  <c r="AH994" i="2"/>
  <c r="AC994" i="2" s="1"/>
  <c r="AI134" i="2"/>
  <c r="AJ134" i="2"/>
  <c r="AH134" i="2"/>
  <c r="AC134" i="2" s="1"/>
  <c r="AK91" i="2"/>
  <c r="AL91" i="2" s="1"/>
  <c r="AI1046" i="2"/>
  <c r="AH1046" i="2"/>
  <c r="AC1046" i="2" s="1"/>
  <c r="AK1814" i="2"/>
  <c r="AL1814" i="2" s="1"/>
  <c r="AH1814" i="2"/>
  <c r="AC1814" i="2" s="1"/>
  <c r="AH2092" i="2"/>
  <c r="AC2092" i="2" s="1"/>
  <c r="AJ2092" i="2"/>
  <c r="AH2125" i="2"/>
  <c r="AC2125" i="2" s="1"/>
  <c r="AJ2125" i="2"/>
  <c r="AJ2590" i="2"/>
  <c r="AH2590" i="2"/>
  <c r="AC2590" i="2" s="1"/>
  <c r="AH2418" i="2"/>
  <c r="AC2418" i="2" s="1"/>
  <c r="AI2418" i="2"/>
  <c r="AK2754" i="2"/>
  <c r="AL2754" i="2" s="1"/>
  <c r="AH2614" i="2"/>
  <c r="AC2614" i="2" s="1"/>
  <c r="AI2614" i="2"/>
  <c r="AJ2614" i="2"/>
  <c r="AI2584" i="2"/>
  <c r="AH2584" i="2"/>
  <c r="AC2584" i="2" s="1"/>
  <c r="AI2762" i="2"/>
  <c r="AK2762" i="2"/>
  <c r="AL2762" i="2" s="1"/>
  <c r="AM3047" i="2"/>
  <c r="AK288" i="2"/>
  <c r="AL288" i="2" s="1"/>
  <c r="AI2463" i="2"/>
  <c r="AK180" i="2"/>
  <c r="AL180" i="2" s="1"/>
  <c r="AH211" i="2"/>
  <c r="AC211" i="2" s="1"/>
  <c r="AI211" i="2"/>
  <c r="AK388" i="2"/>
  <c r="AL388" i="2" s="1"/>
  <c r="AJ323" i="2"/>
  <c r="AK915" i="2"/>
  <c r="AL915" i="2" s="1"/>
  <c r="AI994" i="2"/>
  <c r="AK1686" i="2"/>
  <c r="AL1686" i="2" s="1"/>
  <c r="AI1780" i="2"/>
  <c r="AK2810" i="2"/>
  <c r="AL2810" i="2" s="1"/>
  <c r="AI2810" i="2"/>
  <c r="AK2712" i="2"/>
  <c r="AL2712" i="2" s="1"/>
  <c r="AJ2703" i="2"/>
  <c r="AI2826" i="2"/>
  <c r="AH2759" i="2"/>
  <c r="AC2759" i="2" s="1"/>
  <c r="AI737" i="2"/>
  <c r="AJ1780" i="2"/>
  <c r="AK131" i="2"/>
  <c r="AL131" i="2" s="1"/>
  <c r="AK879" i="2"/>
  <c r="AL879" i="2" s="1"/>
  <c r="AK2474" i="2"/>
  <c r="AL2474" i="2" s="1"/>
  <c r="AI400" i="2"/>
  <c r="AH400" i="2"/>
  <c r="AC400" i="2" s="1"/>
  <c r="AJ85" i="2"/>
  <c r="AH85" i="2"/>
  <c r="AC85" i="2" s="1"/>
  <c r="AJ471" i="2"/>
  <c r="AI471" i="2"/>
  <c r="AI1879" i="2"/>
  <c r="AH1879" i="2"/>
  <c r="AC1879" i="2" s="1"/>
  <c r="AI329" i="2"/>
  <c r="AH329" i="2"/>
  <c r="AC329" i="2" s="1"/>
  <c r="AJ186" i="2"/>
  <c r="AH186" i="2"/>
  <c r="AC186" i="2" s="1"/>
  <c r="AI2797" i="2"/>
  <c r="AJ2797" i="2"/>
  <c r="AJ1999" i="2"/>
  <c r="AH1999" i="2"/>
  <c r="AC1999" i="2" s="1"/>
  <c r="AH2255" i="2"/>
  <c r="AC2255" i="2" s="1"/>
  <c r="AJ2000" i="2"/>
  <c r="AH2000" i="2"/>
  <c r="AC2000" i="2" s="1"/>
  <c r="AI2672" i="2"/>
  <c r="AJ2672" i="2"/>
  <c r="AJ882" i="2"/>
  <c r="AI882" i="2"/>
  <c r="AH2583" i="2"/>
  <c r="AC2583" i="2" s="1"/>
  <c r="AI2583" i="2"/>
  <c r="AH2149" i="2"/>
  <c r="AC2149" i="2" s="1"/>
  <c r="AK2149" i="2"/>
  <c r="AL2149" i="2" s="1"/>
  <c r="AI2411" i="2"/>
  <c r="AJ2411" i="2"/>
  <c r="AI38" i="2"/>
  <c r="AK146" i="2"/>
  <c r="AL146" i="2" s="1"/>
  <c r="AI323" i="2"/>
  <c r="AK945" i="2"/>
  <c r="AL945" i="2" s="1"/>
  <c r="AK1248" i="2"/>
  <c r="AL1248" i="2" s="1"/>
  <c r="AH1828" i="2"/>
  <c r="AC1828" i="2" s="1"/>
  <c r="AK2277" i="2"/>
  <c r="AL2277" i="2" s="1"/>
  <c r="AI2147" i="2"/>
  <c r="AH2023" i="2"/>
  <c r="AC2023" i="2" s="1"/>
  <c r="AJ2712" i="2"/>
  <c r="AI2740" i="2"/>
  <c r="AH2810" i="2"/>
  <c r="AC2810" i="2" s="1"/>
  <c r="AJ2706" i="2"/>
  <c r="AK2775" i="2"/>
  <c r="AL2775" i="2" s="1"/>
  <c r="AK2296" i="2"/>
  <c r="AL2296" i="2" s="1"/>
  <c r="AH23" i="2"/>
  <c r="AC23" i="2" s="1"/>
  <c r="AK23" i="2"/>
  <c r="AL23" i="2" s="1"/>
  <c r="AJ156" i="2"/>
  <c r="AH156" i="2"/>
  <c r="AC156" i="2" s="1"/>
  <c r="AJ189" i="2"/>
  <c r="AH189" i="2"/>
  <c r="AC189" i="2" s="1"/>
  <c r="AJ445" i="2"/>
  <c r="AH445" i="2"/>
  <c r="AC445" i="2" s="1"/>
  <c r="AJ101" i="2"/>
  <c r="AI101" i="2"/>
  <c r="AJ1878" i="2"/>
  <c r="AI1878" i="2"/>
  <c r="AI296" i="2"/>
  <c r="AH296" i="2"/>
  <c r="AC296" i="2" s="1"/>
  <c r="AI1368" i="2"/>
  <c r="AH1368" i="2"/>
  <c r="AC1368" i="2" s="1"/>
  <c r="AH2521" i="2"/>
  <c r="AC2521" i="2" s="1"/>
  <c r="AI2521" i="2"/>
  <c r="AJ2521" i="2"/>
  <c r="AH202" i="2"/>
  <c r="AC202" i="2" s="1"/>
  <c r="AJ202" i="2"/>
  <c r="AJ714" i="2"/>
  <c r="AH714" i="2"/>
  <c r="AC714" i="2" s="1"/>
  <c r="AH1514" i="2"/>
  <c r="AC1514" i="2" s="1"/>
  <c r="AJ1514" i="2"/>
  <c r="AJ2173" i="2"/>
  <c r="AH2173" i="2"/>
  <c r="AC2173" i="2" s="1"/>
  <c r="AH2813" i="2"/>
  <c r="AC2813" i="2" s="1"/>
  <c r="AI2813" i="2"/>
  <c r="AJ2813" i="2"/>
  <c r="AI2271" i="2"/>
  <c r="AK2818" i="2"/>
  <c r="AL2818" i="2" s="1"/>
  <c r="AI1027" i="2"/>
  <c r="AH1027" i="2"/>
  <c r="AC1027" i="2" s="1"/>
  <c r="AH945" i="2"/>
  <c r="AC945" i="2" s="1"/>
  <c r="AJ945" i="2"/>
  <c r="AI455" i="2"/>
  <c r="AH584" i="2"/>
  <c r="AC584" i="2" s="1"/>
  <c r="AK610" i="2"/>
  <c r="AL610" i="2" s="1"/>
  <c r="AH1028" i="2"/>
  <c r="AC1028" i="2" s="1"/>
  <c r="AK1802" i="2"/>
  <c r="AL1802" i="2" s="1"/>
  <c r="AI2522" i="2"/>
  <c r="AH2147" i="2"/>
  <c r="AC2147" i="2" s="1"/>
  <c r="AK2388" i="2"/>
  <c r="AL2388" i="2" s="1"/>
  <c r="AK885" i="2"/>
  <c r="AL885" i="2" s="1"/>
  <c r="AI2759" i="2"/>
  <c r="AK2471" i="2"/>
  <c r="AL2471" i="2" s="1"/>
  <c r="AJ2762" i="2"/>
  <c r="AJ172" i="2"/>
  <c r="AH172" i="2"/>
  <c r="AC172" i="2" s="1"/>
  <c r="AJ1077" i="2"/>
  <c r="AH1077" i="2"/>
  <c r="AC1077" i="2" s="1"/>
  <c r="AI1077" i="2"/>
  <c r="AJ1494" i="2"/>
  <c r="AH1494" i="2"/>
  <c r="AC1494" i="2" s="1"/>
  <c r="AJ2310" i="2"/>
  <c r="AK2310" i="2"/>
  <c r="AL2310" i="2" s="1"/>
  <c r="AH2310" i="2"/>
  <c r="AC2310" i="2" s="1"/>
  <c r="AI503" i="2"/>
  <c r="AJ503" i="2"/>
  <c r="AH503" i="2"/>
  <c r="AC503" i="2" s="1"/>
  <c r="AI8" i="2"/>
  <c r="AH8" i="2"/>
  <c r="AC8" i="2" s="1"/>
  <c r="AJ905" i="2"/>
  <c r="AH905" i="2"/>
  <c r="AC905" i="2" s="1"/>
  <c r="AH1180" i="2"/>
  <c r="AC1180" i="2" s="1"/>
  <c r="AK1180" i="2"/>
  <c r="AL1180" i="2" s="1"/>
  <c r="AI2540" i="2"/>
  <c r="AJ2540" i="2"/>
  <c r="AJ2048" i="2"/>
  <c r="AI2048" i="2"/>
  <c r="AH2834" i="2"/>
  <c r="AC2834" i="2" s="1"/>
  <c r="AK2834" i="2"/>
  <c r="AL2834" i="2" s="1"/>
  <c r="AI2834" i="2"/>
  <c r="AH2355" i="2"/>
  <c r="AC2355" i="2" s="1"/>
  <c r="AK2355" i="2"/>
  <c r="AL2355" i="2" s="1"/>
  <c r="AJ1380" i="2"/>
  <c r="AK1380" i="2"/>
  <c r="AL1380" i="2" s="1"/>
  <c r="AJ2246" i="2"/>
  <c r="AK2246" i="2"/>
  <c r="AL2246" i="2" s="1"/>
  <c r="AK2056" i="2"/>
  <c r="AL2056" i="2" s="1"/>
  <c r="AK2813" i="2"/>
  <c r="AL2813" i="2" s="1"/>
  <c r="AK684" i="2"/>
  <c r="AL684" i="2" s="1"/>
  <c r="AK1800" i="2"/>
  <c r="AL1800" i="2" s="1"/>
  <c r="AK1675" i="2"/>
  <c r="AL1675" i="2" s="1"/>
  <c r="AK2174" i="2"/>
  <c r="AL2174" i="2" s="1"/>
  <c r="AK2129" i="2"/>
  <c r="AL2129" i="2" s="1"/>
  <c r="AK2386" i="2"/>
  <c r="AL2386" i="2" s="1"/>
  <c r="AK624" i="2"/>
  <c r="AL624" i="2" s="1"/>
  <c r="AK1038" i="2"/>
  <c r="AL1038" i="2" s="1"/>
  <c r="AK2334" i="2"/>
  <c r="AL2334" i="2" s="1"/>
  <c r="AK2579" i="2"/>
  <c r="AL2579" i="2" s="1"/>
  <c r="AK455" i="2"/>
  <c r="AL455" i="2" s="1"/>
  <c r="AK516" i="2"/>
  <c r="AL516" i="2" s="1"/>
  <c r="AK883" i="2"/>
  <c r="AL883" i="2" s="1"/>
  <c r="AK542" i="2"/>
  <c r="AL542" i="2" s="1"/>
  <c r="AK814" i="2"/>
  <c r="AL814" i="2" s="1"/>
  <c r="AK1129" i="2"/>
  <c r="AL1129" i="2" s="1"/>
  <c r="AK777" i="2"/>
  <c r="AL777" i="2" s="1"/>
  <c r="AK1999" i="2"/>
  <c r="AL1999" i="2" s="1"/>
  <c r="AK585" i="2"/>
  <c r="AL585" i="2" s="1"/>
  <c r="AK1389" i="2"/>
  <c r="AL1389" i="2" s="1"/>
  <c r="AK1656" i="2"/>
  <c r="AL1656" i="2" s="1"/>
  <c r="AK1540" i="2"/>
  <c r="AL1540" i="2" s="1"/>
  <c r="AK2110" i="2"/>
  <c r="AL2110" i="2" s="1"/>
  <c r="AK2828" i="2"/>
  <c r="AL2828" i="2" s="1"/>
  <c r="AK2826" i="2"/>
  <c r="AL2826" i="2" s="1"/>
  <c r="AK1499" i="2"/>
  <c r="AL1499" i="2" s="1"/>
  <c r="AK2778" i="2"/>
  <c r="AL2778" i="2" s="1"/>
  <c r="AK2678" i="2"/>
  <c r="AL2678" i="2" s="1"/>
  <c r="AK831" i="2"/>
  <c r="AL831" i="2" s="1"/>
  <c r="AK1062" i="2"/>
  <c r="AL1062" i="2" s="1"/>
  <c r="AK1514" i="2"/>
  <c r="AL1514" i="2" s="1"/>
  <c r="AK1858" i="2"/>
  <c r="AL1858" i="2" s="1"/>
  <c r="AK1829" i="2"/>
  <c r="AL1829" i="2" s="1"/>
  <c r="AK2244" i="2"/>
  <c r="AL2244" i="2" s="1"/>
  <c r="AK30" i="2"/>
  <c r="AL30" i="2" s="1"/>
  <c r="AK651" i="2"/>
  <c r="AL651" i="2" s="1"/>
  <c r="AK1065" i="2"/>
  <c r="AL1065" i="2" s="1"/>
  <c r="AK2113" i="2"/>
  <c r="AL2113" i="2" s="1"/>
  <c r="AK1423" i="2"/>
  <c r="AL1423" i="2" s="1"/>
  <c r="AK2429" i="2"/>
  <c r="AL2429" i="2" s="1"/>
  <c r="AK2116" i="2"/>
  <c r="AL2116" i="2" s="1"/>
  <c r="AK2693" i="2"/>
  <c r="AL2693" i="2" s="1"/>
  <c r="AK2730" i="2"/>
  <c r="AL2730" i="2" s="1"/>
  <c r="AK2660" i="2"/>
  <c r="AL2660" i="2" s="1"/>
  <c r="AK2646" i="2"/>
  <c r="AL2646" i="2" s="1"/>
  <c r="AK643" i="2"/>
  <c r="AL643" i="2" s="1"/>
  <c r="AK531" i="2"/>
  <c r="AL531" i="2" s="1"/>
  <c r="AK607" i="2"/>
  <c r="AL607" i="2" s="1"/>
  <c r="AK2672" i="2"/>
  <c r="AL2672" i="2" s="1"/>
  <c r="AK262" i="2"/>
  <c r="AL262" i="2" s="1"/>
  <c r="AK1415" i="2"/>
  <c r="AL1415" i="2" s="1"/>
  <c r="AK2144" i="2"/>
  <c r="AL2144" i="2" s="1"/>
  <c r="AK2315" i="2"/>
  <c r="AL2315" i="2" s="1"/>
  <c r="AK2395" i="2"/>
  <c r="AL2395" i="2" s="1"/>
  <c r="AK2434" i="2"/>
  <c r="AL2434" i="2" s="1"/>
  <c r="AM2909" i="2"/>
  <c r="AM2888" i="2"/>
  <c r="AK2521" i="2"/>
  <c r="AL2521" i="2" s="1"/>
  <c r="AK2427" i="2"/>
  <c r="AL2427" i="2" s="1"/>
  <c r="AK2401" i="2"/>
  <c r="AL2401" i="2" s="1"/>
  <c r="AK2540" i="2"/>
  <c r="AL2540" i="2" s="1"/>
  <c r="AK2361" i="2"/>
  <c r="AL2361" i="2" s="1"/>
  <c r="AK2598" i="2"/>
  <c r="AL2598" i="2" s="1"/>
  <c r="AK2628" i="2"/>
  <c r="AL2628" i="2" s="1"/>
  <c r="AK2725" i="2"/>
  <c r="AL2725" i="2" s="1"/>
  <c r="AK471" i="2"/>
  <c r="AL471" i="2" s="1"/>
  <c r="AK1743" i="2"/>
  <c r="AL1743" i="2" s="1"/>
  <c r="AK1623" i="2"/>
  <c r="AL1623" i="2" s="1"/>
  <c r="AK1559" i="2"/>
  <c r="AL1559" i="2" s="1"/>
  <c r="AK1851" i="2"/>
  <c r="AL1851" i="2" s="1"/>
  <c r="AK2396" i="2"/>
  <c r="AL2396" i="2" s="1"/>
  <c r="AK1717" i="2"/>
  <c r="AL1717" i="2" s="1"/>
  <c r="AK2133" i="2"/>
  <c r="AL2133" i="2" s="1"/>
  <c r="AK1879" i="2"/>
  <c r="AL1879" i="2" s="1"/>
  <c r="AK1708" i="2"/>
  <c r="AL1708" i="2" s="1"/>
  <c r="AK1115" i="2"/>
  <c r="AL1115" i="2" s="1"/>
  <c r="AK1838" i="2"/>
  <c r="AL1838" i="2" s="1"/>
  <c r="AK1171" i="2"/>
  <c r="AL1171" i="2" s="1"/>
  <c r="AM2999" i="2"/>
  <c r="AM2953" i="2"/>
  <c r="AK1113" i="2"/>
  <c r="AL1113" i="2" s="1"/>
  <c r="AK1644" i="2"/>
  <c r="AL1644" i="2" s="1"/>
  <c r="AK1266" i="2"/>
  <c r="AL1266" i="2" s="1"/>
  <c r="AK1230" i="2"/>
  <c r="AL1230" i="2" s="1"/>
  <c r="AK1841" i="2"/>
  <c r="AL1841" i="2" s="1"/>
  <c r="AK1902" i="2"/>
  <c r="AL1902" i="2" s="1"/>
  <c r="AK2522" i="2"/>
  <c r="AL2522" i="2" s="1"/>
  <c r="AK2698" i="2"/>
  <c r="AL2698" i="2" s="1"/>
  <c r="AK1340" i="2"/>
  <c r="AL1340" i="2" s="1"/>
  <c r="AK1696" i="2"/>
  <c r="AL1696" i="2" s="1"/>
  <c r="AK1365" i="2"/>
  <c r="AL1365" i="2" s="1"/>
  <c r="AK1660" i="2"/>
  <c r="AL1660" i="2" s="1"/>
  <c r="AM2842" i="2"/>
  <c r="AK713" i="2"/>
  <c r="AL713" i="2" s="1"/>
  <c r="AK646" i="2"/>
  <c r="AL646" i="2" s="1"/>
  <c r="AM3056" i="2"/>
  <c r="AK566" i="2"/>
  <c r="AL566" i="2" s="1"/>
  <c r="AK846" i="2"/>
  <c r="AL846" i="2" s="1"/>
  <c r="AK1417" i="2"/>
  <c r="AL1417" i="2" s="1"/>
  <c r="AK1570" i="2"/>
  <c r="AL1570" i="2" s="1"/>
  <c r="AK1543" i="2"/>
  <c r="AL1543" i="2" s="1"/>
  <c r="AK1715" i="2"/>
  <c r="AL1715" i="2" s="1"/>
  <c r="AK1898" i="2"/>
  <c r="AL1898" i="2" s="1"/>
  <c r="AK1372" i="2"/>
  <c r="AL1372" i="2" s="1"/>
  <c r="AK2675" i="2"/>
  <c r="AL2675" i="2" s="1"/>
  <c r="AK60" i="2"/>
  <c r="AL60" i="2" s="1"/>
  <c r="AK2587" i="2"/>
  <c r="AL2587" i="2" s="1"/>
  <c r="AK688" i="2"/>
  <c r="AL688" i="2" s="1"/>
  <c r="AM2998" i="2"/>
  <c r="AK2167" i="2"/>
  <c r="AL2167" i="2" s="1"/>
  <c r="AK2676" i="2"/>
  <c r="AL2676" i="2" s="1"/>
  <c r="AK2740" i="2"/>
  <c r="AL2740" i="2" s="1"/>
  <c r="AK89" i="2"/>
  <c r="AL89" i="2" s="1"/>
  <c r="AK1433" i="2"/>
  <c r="AL1433" i="2" s="1"/>
  <c r="AK1723" i="2"/>
  <c r="AL1723" i="2" s="1"/>
  <c r="AK2140" i="2"/>
  <c r="AL2140" i="2" s="1"/>
  <c r="AK1738" i="2"/>
  <c r="AL1738" i="2" s="1"/>
  <c r="AK799" i="2"/>
  <c r="AL799" i="2" s="1"/>
  <c r="AM2959" i="2"/>
  <c r="AK265" i="2"/>
  <c r="AL265" i="2" s="1"/>
  <c r="AK2432" i="2"/>
  <c r="AL2432" i="2" s="1"/>
  <c r="AK1006" i="2"/>
  <c r="AL1006" i="2" s="1"/>
  <c r="AK2319" i="2"/>
  <c r="AL2319" i="2" s="1"/>
  <c r="AK2073" i="2"/>
  <c r="AL2073" i="2" s="1"/>
  <c r="AK1400" i="2"/>
  <c r="AL1400" i="2" s="1"/>
  <c r="AK612" i="2"/>
  <c r="AL612" i="2" s="1"/>
  <c r="AK1327" i="2"/>
  <c r="AL1327" i="2" s="1"/>
  <c r="AK2423" i="2"/>
  <c r="AL2423" i="2" s="1"/>
  <c r="AK749" i="2"/>
  <c r="AL749" i="2" s="1"/>
  <c r="AK2569" i="2"/>
  <c r="AL2569" i="2" s="1"/>
  <c r="AK1807" i="2"/>
  <c r="AL1807" i="2" s="1"/>
  <c r="AM2853" i="2"/>
  <c r="AK124" i="2"/>
  <c r="AL124" i="2" s="1"/>
  <c r="AK678" i="2"/>
  <c r="AL678" i="2" s="1"/>
  <c r="AK426" i="2"/>
  <c r="AL426" i="2" s="1"/>
  <c r="AK571" i="2"/>
  <c r="AL571" i="2" s="1"/>
  <c r="AM3003" i="2"/>
  <c r="AM3008" i="2"/>
  <c r="AK564" i="2"/>
  <c r="AL564" i="2" s="1"/>
  <c r="AM2879" i="2"/>
  <c r="AM2966" i="2"/>
  <c r="AM2981" i="2"/>
  <c r="AM2933" i="2"/>
  <c r="AM2929" i="2"/>
  <c r="AM3029" i="2"/>
  <c r="AH2103" i="2"/>
  <c r="AC2103" i="2" s="1"/>
  <c r="AI2103" i="2"/>
  <c r="AJ2103" i="2"/>
  <c r="AI2439" i="2"/>
  <c r="AJ2439" i="2"/>
  <c r="AI2743" i="2"/>
  <c r="AK2743" i="2"/>
  <c r="AL2743" i="2" s="1"/>
  <c r="AJ2743" i="2"/>
  <c r="AH2743" i="2"/>
  <c r="AC2743" i="2" s="1"/>
  <c r="AI163" i="2"/>
  <c r="AJ163" i="2"/>
  <c r="AK163" i="2"/>
  <c r="AL163" i="2" s="1"/>
  <c r="AJ1699" i="2"/>
  <c r="AH1699" i="2"/>
  <c r="AC1699" i="2" s="1"/>
  <c r="AI1699" i="2"/>
  <c r="AJ2595" i="2"/>
  <c r="AK2595" i="2"/>
  <c r="AL2595" i="2" s="1"/>
  <c r="AI1317" i="2"/>
  <c r="AJ1317" i="2"/>
  <c r="AI1733" i="2"/>
  <c r="AH1733" i="2"/>
  <c r="AC1733" i="2" s="1"/>
  <c r="AJ2165" i="2"/>
  <c r="AH2165" i="2"/>
  <c r="AC2165" i="2" s="1"/>
  <c r="AI2597" i="2"/>
  <c r="AJ2597" i="2"/>
  <c r="AK2597" i="2"/>
  <c r="AL2597" i="2" s="1"/>
  <c r="AH2597" i="2"/>
  <c r="AC2597" i="2" s="1"/>
  <c r="AC2788" i="2"/>
  <c r="AI1310" i="2"/>
  <c r="AH1310" i="2"/>
  <c r="AC1310" i="2" s="1"/>
  <c r="AJ1854" i="2"/>
  <c r="AI1854" i="2"/>
  <c r="AH2126" i="2"/>
  <c r="AC2126" i="2" s="1"/>
  <c r="AJ2126" i="2"/>
  <c r="AI2126" i="2"/>
  <c r="AH2558" i="2"/>
  <c r="AC2558" i="2" s="1"/>
  <c r="AJ2558" i="2"/>
  <c r="AH1616" i="2"/>
  <c r="AC1616" i="2" s="1"/>
  <c r="AI1616" i="2"/>
  <c r="AH689" i="2"/>
  <c r="AC689" i="2" s="1"/>
  <c r="AI689" i="2"/>
  <c r="AJ689" i="2"/>
  <c r="AH1313" i="2"/>
  <c r="AC1313" i="2" s="1"/>
  <c r="AI1313" i="2"/>
  <c r="AJ1313" i="2"/>
  <c r="AH1825" i="2"/>
  <c r="AC1825" i="2" s="1"/>
  <c r="AI1825" i="2"/>
  <c r="AJ386" i="2"/>
  <c r="AI386" i="2"/>
  <c r="AH834" i="2"/>
  <c r="AC834" i="2" s="1"/>
  <c r="AJ834" i="2"/>
  <c r="AJ1490" i="2"/>
  <c r="AH1490" i="2"/>
  <c r="AC1490" i="2" s="1"/>
  <c r="AI1490" i="2"/>
  <c r="AH1778" i="2"/>
  <c r="AC1778" i="2" s="1"/>
  <c r="AI1778" i="2"/>
  <c r="AI2370" i="2"/>
  <c r="AJ2370" i="2"/>
  <c r="AK2370" i="2"/>
  <c r="AL2370" i="2" s="1"/>
  <c r="AH2370" i="2"/>
  <c r="AC2370" i="2" s="1"/>
  <c r="AK2674" i="2"/>
  <c r="AL2674" i="2" s="1"/>
  <c r="AH2674" i="2"/>
  <c r="AC2674" i="2" s="1"/>
  <c r="AJ2674" i="2"/>
  <c r="AH691" i="2"/>
  <c r="AC691" i="2" s="1"/>
  <c r="AJ691" i="2"/>
  <c r="AI1651" i="2"/>
  <c r="AJ1651" i="2"/>
  <c r="AK2483" i="2"/>
  <c r="AL2483" i="2" s="1"/>
  <c r="AH2483" i="2"/>
  <c r="AC2483" i="2" s="1"/>
  <c r="AI2483" i="2"/>
  <c r="AJ2483" i="2"/>
  <c r="AJ620" i="2"/>
  <c r="AI620" i="2"/>
  <c r="AH620" i="2"/>
  <c r="AC620" i="2" s="1"/>
  <c r="AH653" i="2"/>
  <c r="AC653" i="2" s="1"/>
  <c r="AI653" i="2"/>
  <c r="AK653" i="2"/>
  <c r="AL653" i="2" s="1"/>
  <c r="AJ653" i="2"/>
  <c r="AI94" i="2"/>
  <c r="AH94" i="2"/>
  <c r="AC94" i="2" s="1"/>
  <c r="AJ94" i="2"/>
  <c r="AI862" i="2"/>
  <c r="AJ862" i="2"/>
  <c r="AH862" i="2"/>
  <c r="AC862" i="2" s="1"/>
  <c r="AI47" i="2"/>
  <c r="AJ47" i="2"/>
  <c r="AH47" i="2"/>
  <c r="AC47" i="2" s="1"/>
  <c r="AK47" i="2"/>
  <c r="AL47" i="2" s="1"/>
  <c r="AJ863" i="2"/>
  <c r="AI863" i="2"/>
  <c r="AJ341" i="2"/>
  <c r="AH341" i="2"/>
  <c r="AC341" i="2" s="1"/>
  <c r="AI645" i="2"/>
  <c r="AJ645" i="2"/>
  <c r="AH645" i="2"/>
  <c r="AC645" i="2" s="1"/>
  <c r="AI326" i="2"/>
  <c r="AJ326" i="2"/>
  <c r="AH326" i="2"/>
  <c r="AC326" i="2" s="1"/>
  <c r="AK630" i="2"/>
  <c r="AL630" i="2" s="1"/>
  <c r="AH630" i="2"/>
  <c r="AC630" i="2" s="1"/>
  <c r="AI1014" i="2"/>
  <c r="AJ1014" i="2"/>
  <c r="AH1014" i="2"/>
  <c r="AC1014" i="2" s="1"/>
  <c r="AH1414" i="2"/>
  <c r="AC1414" i="2" s="1"/>
  <c r="AI1414" i="2"/>
  <c r="AJ1414" i="2"/>
  <c r="AH1798" i="2"/>
  <c r="AC1798" i="2" s="1"/>
  <c r="AK1798" i="2"/>
  <c r="AL1798" i="2" s="1"/>
  <c r="AH423" i="2"/>
  <c r="AC423" i="2" s="1"/>
  <c r="AI423" i="2"/>
  <c r="AJ423" i="2"/>
  <c r="AJ1063" i="2"/>
  <c r="AH1063" i="2"/>
  <c r="AC1063" i="2" s="1"/>
  <c r="AH1463" i="2"/>
  <c r="AC1463" i="2" s="1"/>
  <c r="AI1463" i="2"/>
  <c r="AK1463" i="2"/>
  <c r="AL1463" i="2" s="1"/>
  <c r="AJ1463" i="2"/>
  <c r="AI1815" i="2"/>
  <c r="AK1815" i="2"/>
  <c r="AL1815" i="2" s="1"/>
  <c r="AJ1815" i="2"/>
  <c r="AH1815" i="2"/>
  <c r="AC1815" i="2" s="1"/>
  <c r="AH600" i="2"/>
  <c r="AC600" i="2" s="1"/>
  <c r="AJ600" i="2"/>
  <c r="AI1704" i="2"/>
  <c r="AK1704" i="2"/>
  <c r="AL1704" i="2" s="1"/>
  <c r="AH1704" i="2"/>
  <c r="AC1704" i="2" s="1"/>
  <c r="AH825" i="2"/>
  <c r="AC825" i="2" s="1"/>
  <c r="AK825" i="2"/>
  <c r="AL825" i="2" s="1"/>
  <c r="AH1145" i="2"/>
  <c r="AC1145" i="2" s="1"/>
  <c r="AJ1145" i="2"/>
  <c r="AK1513" i="2"/>
  <c r="AL1513" i="2" s="1"/>
  <c r="AJ1513" i="2"/>
  <c r="AH1881" i="2"/>
  <c r="AC1881" i="2" s="1"/>
  <c r="AI1881" i="2"/>
  <c r="AI2329" i="2"/>
  <c r="AH2329" i="2"/>
  <c r="AC2329" i="2" s="1"/>
  <c r="AI2473" i="2"/>
  <c r="AJ2473" i="2"/>
  <c r="AH2473" i="2"/>
  <c r="AC2473" i="2" s="1"/>
  <c r="AH154" i="2"/>
  <c r="AC154" i="2" s="1"/>
  <c r="AI154" i="2"/>
  <c r="AJ666" i="2"/>
  <c r="AI666" i="2"/>
  <c r="AK666" i="2"/>
  <c r="AL666" i="2" s="1"/>
  <c r="AH922" i="2"/>
  <c r="AC922" i="2" s="1"/>
  <c r="AI922" i="2"/>
  <c r="AJ922" i="2"/>
  <c r="AH1434" i="2"/>
  <c r="AC1434" i="2" s="1"/>
  <c r="AJ1434" i="2"/>
  <c r="AI795" i="2"/>
  <c r="AJ795" i="2"/>
  <c r="AH795" i="2"/>
  <c r="AC795" i="2" s="1"/>
  <c r="AJ1387" i="2"/>
  <c r="AH1387" i="2"/>
  <c r="AC1387" i="2" s="1"/>
  <c r="AJ1116" i="2"/>
  <c r="AK1116" i="2"/>
  <c r="AL1116" i="2" s="1"/>
  <c r="AJ1388" i="2"/>
  <c r="AH1388" i="2"/>
  <c r="AC1388" i="2" s="1"/>
  <c r="AH1757" i="2"/>
  <c r="AC1757" i="2" s="1"/>
  <c r="AJ1757" i="2"/>
  <c r="AK1757" i="2"/>
  <c r="AL1757" i="2" s="1"/>
  <c r="AH2109" i="2"/>
  <c r="AC2109" i="2" s="1"/>
  <c r="AI2109" i="2"/>
  <c r="AJ2109" i="2"/>
  <c r="AH2541" i="2"/>
  <c r="AC2541" i="2" s="1"/>
  <c r="AK2541" i="2"/>
  <c r="AL2541" i="2" s="1"/>
  <c r="AI2541" i="2"/>
  <c r="AJ2541" i="2"/>
  <c r="AI2749" i="2"/>
  <c r="AJ2749" i="2"/>
  <c r="AH2749" i="2"/>
  <c r="AC2749" i="2" s="1"/>
  <c r="AH530" i="2"/>
  <c r="AC530" i="2" s="1"/>
  <c r="AI530" i="2"/>
  <c r="AH2690" i="2"/>
  <c r="AC2690" i="2" s="1"/>
  <c r="AI2690" i="2"/>
  <c r="AJ2690" i="2"/>
  <c r="AC264" i="2"/>
  <c r="AI2490" i="2"/>
  <c r="AJ2490" i="2"/>
  <c r="AK2490" i="2"/>
  <c r="AL2490" i="2" s="1"/>
  <c r="AH2163" i="2"/>
  <c r="AC2163" i="2" s="1"/>
  <c r="AJ2163" i="2"/>
  <c r="AI2163" i="2"/>
  <c r="AK2103" i="2"/>
  <c r="AL2103" i="2" s="1"/>
  <c r="AH313" i="2"/>
  <c r="AC313" i="2" s="1"/>
  <c r="AI677" i="2"/>
  <c r="AH1111" i="2"/>
  <c r="AC1111" i="2" s="1"/>
  <c r="AH612" i="2"/>
  <c r="AC612" i="2" s="1"/>
  <c r="AH1181" i="2"/>
  <c r="AC1181" i="2" s="1"/>
  <c r="AH170" i="2"/>
  <c r="AC170" i="2" s="1"/>
  <c r="AK1414" i="2"/>
  <c r="AL1414" i="2" s="1"/>
  <c r="AK2092" i="2"/>
  <c r="AL2092" i="2" s="1"/>
  <c r="AK2455" i="2"/>
  <c r="AL2455" i="2" s="1"/>
  <c r="AK2650" i="2"/>
  <c r="AL2650" i="2" s="1"/>
  <c r="AK1653" i="2"/>
  <c r="AL1653" i="2" s="1"/>
  <c r="AK2195" i="2"/>
  <c r="AL2195" i="2" s="1"/>
  <c r="AH2214" i="2"/>
  <c r="AC2214" i="2" s="1"/>
  <c r="AK2329" i="2"/>
  <c r="AL2329" i="2" s="1"/>
  <c r="AJ2423" i="2"/>
  <c r="AJ2068" i="2"/>
  <c r="AK2684" i="2"/>
  <c r="AL2684" i="2" s="1"/>
  <c r="AK1396" i="2"/>
  <c r="AL1396" i="2" s="1"/>
  <c r="AK1529" i="2"/>
  <c r="AL1529" i="2" s="1"/>
  <c r="AK1566" i="2"/>
  <c r="AL1566" i="2" s="1"/>
  <c r="AH2507" i="2"/>
  <c r="AC2507" i="2" s="1"/>
  <c r="AK2779" i="2"/>
  <c r="AL2779" i="2" s="1"/>
  <c r="AJ2211" i="2"/>
  <c r="AK2625" i="2"/>
  <c r="AL2625" i="2" s="1"/>
  <c r="AJ2788" i="2"/>
  <c r="AK1181" i="2"/>
  <c r="AL1181" i="2" s="1"/>
  <c r="AI1720" i="2"/>
  <c r="AK1756" i="2"/>
  <c r="AL1756" i="2" s="1"/>
  <c r="AI2549" i="2"/>
  <c r="AK2788" i="2"/>
  <c r="AL2788" i="2" s="1"/>
  <c r="AH413" i="2"/>
  <c r="AC413" i="2" s="1"/>
  <c r="AH2542" i="2"/>
  <c r="AC2542" i="2" s="1"/>
  <c r="AH569" i="2"/>
  <c r="AC569" i="2" s="1"/>
  <c r="AI968" i="2"/>
  <c r="AK1311" i="2"/>
  <c r="AL1311" i="2" s="1"/>
  <c r="AJ2779" i="2"/>
  <c r="AI612" i="2"/>
  <c r="AJ569" i="2"/>
  <c r="AJ677" i="2"/>
  <c r="AI669" i="2"/>
  <c r="AI678" i="2"/>
  <c r="AJ1194" i="2"/>
  <c r="AI1755" i="2"/>
  <c r="AI2092" i="2"/>
  <c r="AI2218" i="2"/>
  <c r="AK2489" i="2"/>
  <c r="AL2489" i="2" s="1"/>
  <c r="AJ1756" i="2"/>
  <c r="AH142" i="2"/>
  <c r="AC142" i="2" s="1"/>
  <c r="AJ2781" i="2"/>
  <c r="AJ1794" i="2"/>
  <c r="AK2214" i="2"/>
  <c r="AL2214" i="2" s="1"/>
  <c r="AJ347" i="2"/>
  <c r="AM2847" i="2"/>
  <c r="AM2915" i="2"/>
  <c r="AM3051" i="2"/>
  <c r="AI68" i="2"/>
  <c r="AI264" i="2"/>
  <c r="AH669" i="2"/>
  <c r="AC669" i="2" s="1"/>
  <c r="AJ1046" i="2"/>
  <c r="AK910" i="2"/>
  <c r="AL910" i="2" s="1"/>
  <c r="AK2100" i="2"/>
  <c r="AL2100" i="2" s="1"/>
  <c r="AI1756" i="2"/>
  <c r="AI2781" i="2"/>
  <c r="AK1733" i="2"/>
  <c r="AL1733" i="2" s="1"/>
  <c r="AK347" i="2"/>
  <c r="AL347" i="2" s="1"/>
  <c r="AK313" i="2"/>
  <c r="AL313" i="2" s="1"/>
  <c r="AI1700" i="2"/>
  <c r="AJ124" i="2"/>
  <c r="AK931" i="2"/>
  <c r="AL931" i="2" s="1"/>
  <c r="AK895" i="2"/>
  <c r="AL895" i="2" s="1"/>
  <c r="AJ910" i="2"/>
  <c r="AK1317" i="2"/>
  <c r="AL1317" i="2" s="1"/>
  <c r="AK1720" i="2"/>
  <c r="AL1720" i="2" s="1"/>
  <c r="AK2123" i="2"/>
  <c r="AL2123" i="2" s="1"/>
  <c r="AH426" i="2"/>
  <c r="AC426" i="2" s="1"/>
  <c r="AK1046" i="2"/>
  <c r="AL1046" i="2" s="1"/>
  <c r="AI1347" i="2"/>
  <c r="AK1740" i="2"/>
  <c r="AL1740" i="2" s="1"/>
  <c r="AK2068" i="2"/>
  <c r="AL2068" i="2" s="1"/>
  <c r="AK2795" i="2"/>
  <c r="AL2795" i="2" s="1"/>
  <c r="AK315" i="2"/>
  <c r="AL315" i="2" s="1"/>
  <c r="AK2542" i="2"/>
  <c r="AL2542" i="2" s="1"/>
  <c r="AJ1342" i="2"/>
  <c r="AM3018" i="2"/>
  <c r="AJ895" i="2"/>
  <c r="AI910" i="2"/>
  <c r="AI1304" i="2"/>
  <c r="AH1450" i="2"/>
  <c r="AC1450" i="2" s="1"/>
  <c r="AJ1403" i="2"/>
  <c r="AI1850" i="2"/>
  <c r="AK2109" i="2"/>
  <c r="AL2109" i="2" s="1"/>
  <c r="AK2345" i="2"/>
  <c r="AL2345" i="2" s="1"/>
  <c r="AH1755" i="2"/>
  <c r="AC1755" i="2" s="1"/>
  <c r="AH2634" i="2"/>
  <c r="AC2634" i="2" s="1"/>
  <c r="AK936" i="2"/>
  <c r="AL936" i="2" s="1"/>
  <c r="AI69" i="2"/>
  <c r="AJ157" i="2"/>
  <c r="AK326" i="2"/>
  <c r="AL326" i="2" s="1"/>
  <c r="AJ436" i="2"/>
  <c r="AI380" i="2"/>
  <c r="AI510" i="2"/>
  <c r="AK620" i="2"/>
  <c r="AL620" i="2" s="1"/>
  <c r="AI895" i="2"/>
  <c r="AK1154" i="2"/>
  <c r="AL1154" i="2" s="1"/>
  <c r="AK1404" i="2"/>
  <c r="AL1404" i="2" s="1"/>
  <c r="AI1403" i="2"/>
  <c r="AI1690" i="2"/>
  <c r="AI2100" i="2"/>
  <c r="AI2489" i="2"/>
  <c r="AK2139" i="2"/>
  <c r="AL2139" i="2" s="1"/>
  <c r="AI2684" i="2"/>
  <c r="AI405" i="2"/>
  <c r="AJ1653" i="2"/>
  <c r="AJ2345" i="2"/>
  <c r="AK170" i="2"/>
  <c r="AL170" i="2" s="1"/>
  <c r="AK1490" i="2"/>
  <c r="AL1490" i="2" s="1"/>
  <c r="AJ2100" i="2"/>
  <c r="AK380" i="2"/>
  <c r="AL380" i="2" s="1"/>
  <c r="AK1213" i="2"/>
  <c r="AL1213" i="2" s="1"/>
  <c r="AK1260" i="2"/>
  <c r="AL1260" i="2" s="1"/>
  <c r="AK1877" i="2"/>
  <c r="AL1877" i="2" s="1"/>
  <c r="AK1842" i="2"/>
  <c r="AL1842" i="2" s="1"/>
  <c r="AM2904" i="2"/>
  <c r="AJ405" i="2"/>
  <c r="AK530" i="2"/>
  <c r="AL530" i="2" s="1"/>
  <c r="AK1145" i="2"/>
  <c r="AL1145" i="2" s="1"/>
  <c r="AM2902" i="2"/>
  <c r="AI2788" i="2"/>
  <c r="AH1771" i="2"/>
  <c r="AC1771" i="2" s="1"/>
  <c r="AH2684" i="2"/>
  <c r="AC2684" i="2" s="1"/>
  <c r="AI313" i="2"/>
  <c r="AK1773" i="2"/>
  <c r="AL1773" i="2" s="1"/>
  <c r="AK1632" i="2"/>
  <c r="AL1632" i="2" s="1"/>
  <c r="AK2126" i="2"/>
  <c r="AL2126" i="2" s="1"/>
  <c r="AK1755" i="2"/>
  <c r="AL1755" i="2" s="1"/>
  <c r="AK2439" i="2"/>
  <c r="AL2439" i="2" s="1"/>
  <c r="AK285" i="2"/>
  <c r="AL285" i="2" s="1"/>
  <c r="AJ1396" i="2"/>
  <c r="AH2218" i="2"/>
  <c r="AC2218" i="2" s="1"/>
  <c r="AH439" i="2"/>
  <c r="AC439" i="2" s="1"/>
  <c r="AI157" i="2"/>
  <c r="AK2402" i="2"/>
  <c r="AL2402" i="2" s="1"/>
  <c r="AM3042" i="2"/>
  <c r="AI2214" i="2"/>
  <c r="AH1304" i="2"/>
  <c r="AC1304" i="2" s="1"/>
  <c r="AH91" i="2"/>
  <c r="AC91" i="2" s="1"/>
  <c r="AH1376" i="2"/>
  <c r="AC1376" i="2" s="1"/>
  <c r="AK1161" i="2"/>
  <c r="AL1161" i="2" s="1"/>
  <c r="AK2570" i="2"/>
  <c r="AL2570" i="2" s="1"/>
  <c r="AK2549" i="2"/>
  <c r="AL2549" i="2" s="1"/>
  <c r="AK2634" i="2"/>
  <c r="AL2634" i="2" s="1"/>
  <c r="AK134" i="2"/>
  <c r="AL134" i="2" s="1"/>
  <c r="AK862" i="2"/>
  <c r="AL862" i="2" s="1"/>
  <c r="AJ968" i="2"/>
  <c r="AK1651" i="2"/>
  <c r="AL1651" i="2" s="1"/>
  <c r="AI2097" i="2"/>
  <c r="AK2473" i="2"/>
  <c r="AL2473" i="2" s="1"/>
  <c r="AJ2158" i="2"/>
  <c r="AK2557" i="2"/>
  <c r="AL2557" i="2" s="1"/>
  <c r="AI2611" i="2"/>
  <c r="AK2218" i="2"/>
  <c r="AL2218" i="2" s="1"/>
  <c r="AK1450" i="2"/>
  <c r="AL1450" i="2" s="1"/>
  <c r="AK1367" i="2"/>
  <c r="AL1367" i="2" s="1"/>
  <c r="AK1538" i="2"/>
  <c r="AL1538" i="2" s="1"/>
  <c r="AM2920" i="2"/>
  <c r="AM3048" i="2"/>
  <c r="AK81" i="2"/>
  <c r="AL81" i="2" s="1"/>
  <c r="AK69" i="2"/>
  <c r="AL69" i="2" s="1"/>
  <c r="AK108" i="2"/>
  <c r="AL108" i="2" s="1"/>
  <c r="AK341" i="2"/>
  <c r="AL341" i="2" s="1"/>
  <c r="AK397" i="2"/>
  <c r="AL397" i="2" s="1"/>
  <c r="AK600" i="2"/>
  <c r="AL600" i="2" s="1"/>
  <c r="AK2163" i="2"/>
  <c r="AL2163" i="2" s="1"/>
  <c r="AI2722" i="2"/>
  <c r="AK264" i="2"/>
  <c r="AL264" i="2" s="1"/>
  <c r="AK2759" i="2"/>
  <c r="AL2759" i="2" s="1"/>
  <c r="AK873" i="2"/>
  <c r="AL873" i="2" s="1"/>
  <c r="AK536" i="2"/>
  <c r="AL536" i="2" s="1"/>
  <c r="AK2094" i="2"/>
  <c r="AL2094" i="2" s="1"/>
  <c r="AK2690" i="2"/>
  <c r="AL2690" i="2" s="1"/>
  <c r="AK505" i="2"/>
  <c r="AL505" i="2" s="1"/>
  <c r="AK747" i="2"/>
  <c r="AL747" i="2" s="1"/>
  <c r="AK2052" i="2"/>
  <c r="AL2052" i="2" s="1"/>
  <c r="AM2978" i="2"/>
  <c r="AM2991" i="2"/>
  <c r="AM2968" i="2"/>
  <c r="AK2677" i="2"/>
  <c r="AL2677" i="2" s="1"/>
  <c r="AM3009" i="2"/>
  <c r="AK197" i="2"/>
  <c r="AL197" i="2" s="1"/>
  <c r="AK7" i="2"/>
  <c r="AL7" i="2" s="1"/>
  <c r="AK1607" i="2"/>
  <c r="AL1607" i="2" s="1"/>
  <c r="AK2617" i="2"/>
  <c r="AL2617" i="2" s="1"/>
  <c r="AK1069" i="2"/>
  <c r="AL1069" i="2" s="1"/>
  <c r="AK215" i="2"/>
  <c r="AL215" i="2" s="1"/>
  <c r="AK1721" i="2"/>
  <c r="AL1721" i="2" s="1"/>
  <c r="AK1077" i="2"/>
  <c r="AL1077" i="2" s="1"/>
  <c r="AK2467" i="2"/>
  <c r="AL2467" i="2" s="1"/>
  <c r="AM2944" i="2"/>
  <c r="AK1522" i="2"/>
  <c r="AL1522" i="2" s="1"/>
  <c r="AK1850" i="2"/>
  <c r="AL1850" i="2" s="1"/>
  <c r="AK1439" i="2"/>
  <c r="AL1439" i="2" s="1"/>
  <c r="AK2559" i="2"/>
  <c r="AL2559" i="2" s="1"/>
  <c r="AK2337" i="2"/>
  <c r="AL2337" i="2" s="1"/>
  <c r="AM2852" i="2"/>
  <c r="AK1455" i="2"/>
  <c r="AL1455" i="2" s="1"/>
  <c r="AK2298" i="2"/>
  <c r="AL2298" i="2" s="1"/>
  <c r="AK727" i="2"/>
  <c r="AL727" i="2" s="1"/>
  <c r="AK1164" i="2"/>
  <c r="AL1164" i="2" s="1"/>
  <c r="AK2360" i="2"/>
  <c r="AL2360" i="2" s="1"/>
  <c r="AK363" i="2"/>
  <c r="AL363" i="2" s="1"/>
  <c r="AM2883" i="2"/>
  <c r="AM2948" i="2"/>
  <c r="AK1148" i="2"/>
  <c r="AL1148" i="2" s="1"/>
  <c r="AK460" i="2"/>
  <c r="AL460" i="2" s="1"/>
  <c r="AH703" i="2"/>
  <c r="AC703" i="2" s="1"/>
  <c r="AK1689" i="2"/>
  <c r="AL1689" i="2" s="1"/>
  <c r="AC2629" i="2"/>
  <c r="AH324" i="2"/>
  <c r="AC324" i="2" s="1"/>
  <c r="AI324" i="2"/>
  <c r="AJ459" i="2"/>
  <c r="AH459" i="2"/>
  <c r="AC459" i="2" s="1"/>
  <c r="AI459" i="2"/>
  <c r="AJ715" i="2"/>
  <c r="AH715" i="2"/>
  <c r="AC715" i="2" s="1"/>
  <c r="AI715" i="2"/>
  <c r="AH236" i="2"/>
  <c r="AC236" i="2" s="1"/>
  <c r="AJ236" i="2"/>
  <c r="AH492" i="2"/>
  <c r="AC492" i="2" s="1"/>
  <c r="AJ492" i="2"/>
  <c r="AH781" i="2"/>
  <c r="AC781" i="2" s="1"/>
  <c r="AJ781" i="2"/>
  <c r="AJ1037" i="2"/>
  <c r="AI1037" i="2"/>
  <c r="AH1037" i="2"/>
  <c r="AC1037" i="2" s="1"/>
  <c r="AJ1293" i="2"/>
  <c r="AI1293" i="2"/>
  <c r="AI686" i="2"/>
  <c r="AJ686" i="2"/>
  <c r="AJ1102" i="2"/>
  <c r="AI1102" i="2"/>
  <c r="AK1102" i="2"/>
  <c r="AL1102" i="2" s="1"/>
  <c r="AJ1087" i="2"/>
  <c r="AI1087" i="2"/>
  <c r="AK1087" i="2"/>
  <c r="AL1087" i="2" s="1"/>
  <c r="AI592" i="2"/>
  <c r="AJ592" i="2"/>
  <c r="AJ1088" i="2"/>
  <c r="AH1088" i="2"/>
  <c r="AC1088" i="2" s="1"/>
  <c r="AI1088" i="2"/>
  <c r="AI470" i="2"/>
  <c r="AJ470" i="2"/>
  <c r="AH470" i="2"/>
  <c r="AC470" i="2" s="1"/>
  <c r="AI1206" i="2"/>
  <c r="AK1206" i="2"/>
  <c r="AL1206" i="2" s="1"/>
  <c r="AK1606" i="2"/>
  <c r="AL1606" i="2" s="1"/>
  <c r="AJ1606" i="2"/>
  <c r="AH1990" i="2"/>
  <c r="AC1990" i="2" s="1"/>
  <c r="AK1990" i="2"/>
  <c r="AL1990" i="2" s="1"/>
  <c r="AJ567" i="2"/>
  <c r="AH567" i="2"/>
  <c r="AC567" i="2" s="1"/>
  <c r="AI903" i="2"/>
  <c r="AH903" i="2"/>
  <c r="AC903" i="2" s="1"/>
  <c r="AH1287" i="2"/>
  <c r="AC1287" i="2" s="1"/>
  <c r="AK1287" i="2"/>
  <c r="AL1287" i="2" s="1"/>
  <c r="AJ1655" i="2"/>
  <c r="AH1655" i="2"/>
  <c r="AC1655" i="2" s="1"/>
  <c r="AJ1512" i="2"/>
  <c r="AI1512" i="2"/>
  <c r="AH1512" i="2"/>
  <c r="AC1512" i="2" s="1"/>
  <c r="AH1896" i="2"/>
  <c r="AC1896" i="2" s="1"/>
  <c r="AK1896" i="2"/>
  <c r="AL1896" i="2" s="1"/>
  <c r="AH425" i="2"/>
  <c r="AC425" i="2" s="1"/>
  <c r="AJ425" i="2"/>
  <c r="AK425" i="2"/>
  <c r="AL425" i="2" s="1"/>
  <c r="AH681" i="2"/>
  <c r="AC681" i="2" s="1"/>
  <c r="AJ681" i="2"/>
  <c r="AJ969" i="2"/>
  <c r="AI969" i="2"/>
  <c r="AH969" i="2"/>
  <c r="AC969" i="2" s="1"/>
  <c r="AI1305" i="2"/>
  <c r="AJ1305" i="2"/>
  <c r="AH1305" i="2"/>
  <c r="AC1305" i="2" s="1"/>
  <c r="AK1305" i="2"/>
  <c r="AL1305" i="2" s="1"/>
  <c r="AH1689" i="2"/>
  <c r="AC1689" i="2" s="1"/>
  <c r="AI1689" i="2"/>
  <c r="AJ1689" i="2"/>
  <c r="AH2105" i="2"/>
  <c r="AC2105" i="2" s="1"/>
  <c r="AI2105" i="2"/>
  <c r="AJ2105" i="2"/>
  <c r="AK2105" i="2"/>
  <c r="AL2105" i="2" s="1"/>
  <c r="AK2041" i="2"/>
  <c r="AL2041" i="2" s="1"/>
  <c r="AH2041" i="2"/>
  <c r="AC2041" i="2" s="1"/>
  <c r="AK2601" i="2"/>
  <c r="AL2601" i="2" s="1"/>
  <c r="AI2601" i="2"/>
  <c r="AJ2601" i="2"/>
  <c r="AH26" i="2"/>
  <c r="AC26" i="2" s="1"/>
  <c r="AJ26" i="2"/>
  <c r="AH282" i="2"/>
  <c r="AC282" i="2" s="1"/>
  <c r="AJ282" i="2"/>
  <c r="AH538" i="2"/>
  <c r="AC538" i="2" s="1"/>
  <c r="AK538" i="2"/>
  <c r="AL538" i="2" s="1"/>
  <c r="AH1050" i="2"/>
  <c r="AC1050" i="2" s="1"/>
  <c r="AJ1050" i="2"/>
  <c r="AI1050" i="2"/>
  <c r="AJ1306" i="2"/>
  <c r="AI1306" i="2"/>
  <c r="AK1306" i="2"/>
  <c r="AL1306" i="2" s="1"/>
  <c r="AH1306" i="2"/>
  <c r="AC1306" i="2" s="1"/>
  <c r="AH1626" i="2"/>
  <c r="AC1626" i="2" s="1"/>
  <c r="AI1626" i="2"/>
  <c r="AJ1626" i="2"/>
  <c r="AI2362" i="2"/>
  <c r="AJ2362" i="2"/>
  <c r="AH2362" i="2"/>
  <c r="AC2362" i="2" s="1"/>
  <c r="AI939" i="2"/>
  <c r="AJ939" i="2"/>
  <c r="AH1947" i="2"/>
  <c r="AC1947" i="2" s="1"/>
  <c r="AI1947" i="2"/>
  <c r="AJ1947" i="2"/>
  <c r="AJ2347" i="2"/>
  <c r="AH2347" i="2"/>
  <c r="AC2347" i="2" s="1"/>
  <c r="AJ988" i="2"/>
  <c r="AI988" i="2"/>
  <c r="AH988" i="2"/>
  <c r="AC988" i="2" s="1"/>
  <c r="AJ1244" i="2"/>
  <c r="AK1244" i="2"/>
  <c r="AL1244" i="2" s="1"/>
  <c r="AI1532" i="2"/>
  <c r="AH1532" i="2"/>
  <c r="AC1532" i="2" s="1"/>
  <c r="AI340" i="2"/>
  <c r="AH340" i="2"/>
  <c r="AC340" i="2" s="1"/>
  <c r="AJ731" i="2"/>
  <c r="AK731" i="2"/>
  <c r="AL731" i="2" s="1"/>
  <c r="AH508" i="2"/>
  <c r="AC508" i="2" s="1"/>
  <c r="AI508" i="2"/>
  <c r="AJ797" i="2"/>
  <c r="AH797" i="2"/>
  <c r="AC797" i="2" s="1"/>
  <c r="AI797" i="2"/>
  <c r="AK702" i="2"/>
  <c r="AL702" i="2" s="1"/>
  <c r="AI702" i="2"/>
  <c r="AJ1104" i="2"/>
  <c r="AH1104" i="2"/>
  <c r="AC1104" i="2" s="1"/>
  <c r="AI1104" i="2"/>
  <c r="AK213" i="2"/>
  <c r="AL213" i="2" s="1"/>
  <c r="AI213" i="2"/>
  <c r="AH837" i="2"/>
  <c r="AC837" i="2" s="1"/>
  <c r="AI837" i="2"/>
  <c r="AH1222" i="2"/>
  <c r="AC1222" i="2" s="1"/>
  <c r="AJ1222" i="2"/>
  <c r="AK1222" i="2"/>
  <c r="AL1222" i="2" s="1"/>
  <c r="AJ2022" i="2"/>
  <c r="AI2022" i="2"/>
  <c r="AK583" i="2"/>
  <c r="AL583" i="2" s="1"/>
  <c r="AJ583" i="2"/>
  <c r="AK919" i="2"/>
  <c r="AL919" i="2" s="1"/>
  <c r="AI919" i="2"/>
  <c r="AI440" i="2"/>
  <c r="AJ440" i="2"/>
  <c r="AH440" i="2"/>
  <c r="AC440" i="2" s="1"/>
  <c r="AH1160" i="2"/>
  <c r="AC1160" i="2" s="1"/>
  <c r="AI1160" i="2"/>
  <c r="AJ1160" i="2"/>
  <c r="AI1944" i="2"/>
  <c r="AJ1944" i="2"/>
  <c r="AI1705" i="2"/>
  <c r="AJ1705" i="2"/>
  <c r="AK1705" i="2"/>
  <c r="AL1705" i="2" s="1"/>
  <c r="AH2137" i="2"/>
  <c r="AC2137" i="2" s="1"/>
  <c r="AK2137" i="2"/>
  <c r="AL2137" i="2" s="1"/>
  <c r="AH279" i="2"/>
  <c r="AC279" i="2" s="1"/>
  <c r="AJ279" i="2"/>
  <c r="AK279" i="2"/>
  <c r="AL279" i="2" s="1"/>
  <c r="AI235" i="2"/>
  <c r="AJ235" i="2"/>
  <c r="AI524" i="2"/>
  <c r="AJ524" i="2"/>
  <c r="AI45" i="2"/>
  <c r="AH45" i="2"/>
  <c r="AC45" i="2" s="1"/>
  <c r="AK301" i="2"/>
  <c r="AL301" i="2" s="1"/>
  <c r="AH301" i="2"/>
  <c r="AC301" i="2" s="1"/>
  <c r="AK718" i="2"/>
  <c r="AL718" i="2" s="1"/>
  <c r="AH1135" i="2"/>
  <c r="AC1135" i="2" s="1"/>
  <c r="AJ1135" i="2"/>
  <c r="AI1135" i="2"/>
  <c r="AH656" i="2"/>
  <c r="AC656" i="2" s="1"/>
  <c r="AJ656" i="2"/>
  <c r="AH533" i="2"/>
  <c r="AC533" i="2" s="1"/>
  <c r="AJ533" i="2"/>
  <c r="AJ869" i="2"/>
  <c r="AK869" i="2"/>
  <c r="AL869" i="2" s="1"/>
  <c r="AH502" i="2"/>
  <c r="AC502" i="2" s="1"/>
  <c r="AJ502" i="2"/>
  <c r="AH1238" i="2"/>
  <c r="AC1238" i="2" s="1"/>
  <c r="AJ1238" i="2"/>
  <c r="AH1654" i="2"/>
  <c r="AC1654" i="2" s="1"/>
  <c r="AJ2054" i="2"/>
  <c r="AK2054" i="2"/>
  <c r="AL2054" i="2" s="1"/>
  <c r="AK1319" i="2"/>
  <c r="AL1319" i="2" s="1"/>
  <c r="AI1319" i="2"/>
  <c r="AJ1319" i="2"/>
  <c r="AH808" i="2"/>
  <c r="AC808" i="2" s="1"/>
  <c r="AJ808" i="2"/>
  <c r="AK808" i="2"/>
  <c r="AL808" i="2" s="1"/>
  <c r="AJ1192" i="2"/>
  <c r="AH1192" i="2"/>
  <c r="AC1192" i="2" s="1"/>
  <c r="AI201" i="2"/>
  <c r="AK201" i="2"/>
  <c r="AL201" i="2" s="1"/>
  <c r="AH2185" i="2"/>
  <c r="AC2185" i="2" s="1"/>
  <c r="AI2185" i="2"/>
  <c r="AJ2185" i="2"/>
  <c r="AK2185" i="2"/>
  <c r="AL2185" i="2" s="1"/>
  <c r="AH314" i="2"/>
  <c r="AC314" i="2" s="1"/>
  <c r="AH826" i="2"/>
  <c r="AC826" i="2" s="1"/>
  <c r="AI826" i="2"/>
  <c r="AJ826" i="2"/>
  <c r="AI1082" i="2"/>
  <c r="AJ1082" i="2"/>
  <c r="AH1338" i="2"/>
  <c r="AC1338" i="2" s="1"/>
  <c r="AK1338" i="2"/>
  <c r="AL1338" i="2" s="1"/>
  <c r="AJ1338" i="2"/>
  <c r="AJ1674" i="2"/>
  <c r="AH1674" i="2"/>
  <c r="AC1674" i="2" s="1"/>
  <c r="AI971" i="2"/>
  <c r="AJ971" i="2"/>
  <c r="AH971" i="2"/>
  <c r="AC971" i="2" s="1"/>
  <c r="AK1020" i="2"/>
  <c r="AL1020" i="2" s="1"/>
  <c r="AI1020" i="2"/>
  <c r="AH1020" i="2"/>
  <c r="AC1020" i="2" s="1"/>
  <c r="AH1276" i="2"/>
  <c r="AC1276" i="2" s="1"/>
  <c r="AJ1276" i="2"/>
  <c r="AK1276" i="2"/>
  <c r="AL1276" i="2" s="1"/>
  <c r="AK1082" i="2"/>
  <c r="AL1082" i="2" s="1"/>
  <c r="AK1512" i="2"/>
  <c r="AL1512" i="2" s="1"/>
  <c r="AK1951" i="2"/>
  <c r="AL1951" i="2" s="1"/>
  <c r="AK2207" i="2"/>
  <c r="AL2207" i="2" s="1"/>
  <c r="AK2372" i="2"/>
  <c r="AL2372" i="2" s="1"/>
  <c r="AI2582" i="2"/>
  <c r="AH2711" i="2"/>
  <c r="AC2711" i="2" s="1"/>
  <c r="AK2591" i="2"/>
  <c r="AL2591" i="2" s="1"/>
  <c r="AK2629" i="2"/>
  <c r="AL2629" i="2" s="1"/>
  <c r="AH2435" i="2"/>
  <c r="AC2435" i="2" s="1"/>
  <c r="AI2680" i="2"/>
  <c r="AJ2692" i="2"/>
  <c r="AK1947" i="2"/>
  <c r="AL1947" i="2" s="1"/>
  <c r="AJ2010" i="2"/>
  <c r="AI2727" i="2"/>
  <c r="AK2444" i="2"/>
  <c r="AL2444" i="2" s="1"/>
  <c r="AK1663" i="2"/>
  <c r="AL1663" i="2" s="1"/>
  <c r="AK2527" i="2"/>
  <c r="AL2527" i="2" s="1"/>
  <c r="AK906" i="2"/>
  <c r="AL906" i="2" s="1"/>
  <c r="AK658" i="2"/>
  <c r="AL658" i="2" s="1"/>
  <c r="AK1491" i="2"/>
  <c r="AL1491" i="2" s="1"/>
  <c r="AK2371" i="2"/>
  <c r="AL2371" i="2" s="1"/>
  <c r="AK2328" i="2"/>
  <c r="AL2328" i="2" s="1"/>
  <c r="AM2963" i="2"/>
  <c r="AM2867" i="2"/>
  <c r="AK2686" i="2"/>
  <c r="AL2686" i="2" s="1"/>
  <c r="AK2657" i="2"/>
  <c r="AL2657" i="2" s="1"/>
  <c r="AH1587" i="2"/>
  <c r="AC1587" i="2" s="1"/>
  <c r="AK1934" i="2"/>
  <c r="AL1934" i="2" s="1"/>
  <c r="AH2692" i="2"/>
  <c r="AC2692" i="2" s="1"/>
  <c r="AK524" i="2"/>
  <c r="AL524" i="2" s="1"/>
  <c r="AK1080" i="2"/>
  <c r="AL1080" i="2" s="1"/>
  <c r="AI1587" i="2"/>
  <c r="AI2010" i="2"/>
  <c r="AK1781" i="2"/>
  <c r="AL1781" i="2" s="1"/>
  <c r="AK2593" i="2"/>
  <c r="AL2593" i="2" s="1"/>
  <c r="AJ2419" i="2"/>
  <c r="AJ2724" i="2"/>
  <c r="AJ1711" i="2"/>
  <c r="AK592" i="2"/>
  <c r="AL592" i="2" s="1"/>
  <c r="AK969" i="2"/>
  <c r="AL969" i="2" s="1"/>
  <c r="AK1050" i="2"/>
  <c r="AL1050" i="2" s="1"/>
  <c r="AJ1439" i="2"/>
  <c r="AK1687" i="2"/>
  <c r="AL1687" i="2" s="1"/>
  <c r="AI1951" i="2"/>
  <c r="AK1936" i="2"/>
  <c r="AL1936" i="2" s="1"/>
  <c r="AK2269" i="2"/>
  <c r="AL2269" i="2" s="1"/>
  <c r="AK2435" i="2"/>
  <c r="AL2435" i="2" s="1"/>
  <c r="AI2508" i="2"/>
  <c r="AH371" i="2"/>
  <c r="AC371" i="2" s="1"/>
  <c r="AI1711" i="2"/>
  <c r="AK1616" i="2"/>
  <c r="AL1616" i="2" s="1"/>
  <c r="AJ2061" i="2"/>
  <c r="AK2581" i="2"/>
  <c r="AL2581" i="2" s="1"/>
  <c r="AK1144" i="2"/>
  <c r="AL1144" i="2" s="1"/>
  <c r="AK1104" i="2"/>
  <c r="AL1104" i="2" s="1"/>
  <c r="AK1301" i="2"/>
  <c r="AL1301" i="2" s="1"/>
  <c r="AK449" i="2"/>
  <c r="AL449" i="2" s="1"/>
  <c r="AK1172" i="2"/>
  <c r="AL1172" i="2" s="1"/>
  <c r="AK697" i="2"/>
  <c r="AL697" i="2" s="1"/>
  <c r="AK1565" i="2"/>
  <c r="AL1565" i="2" s="1"/>
  <c r="AI1439" i="2"/>
  <c r="AK2419" i="2"/>
  <c r="AL2419" i="2" s="1"/>
  <c r="AJ1936" i="2"/>
  <c r="AI2269" i="2"/>
  <c r="AH2508" i="2"/>
  <c r="AC2508" i="2" s="1"/>
  <c r="AH2657" i="2"/>
  <c r="AC2657" i="2" s="1"/>
  <c r="AH2835" i="2"/>
  <c r="AC2835" i="2" s="1"/>
  <c r="AK2245" i="2"/>
  <c r="AL2245" i="2" s="1"/>
  <c r="AI2550" i="2"/>
  <c r="AK1949" i="2"/>
  <c r="AL1949" i="2" s="1"/>
  <c r="AK1259" i="2"/>
  <c r="AL1259" i="2" s="1"/>
  <c r="AK1626" i="2"/>
  <c r="AL1626" i="2" s="1"/>
  <c r="AK2312" i="2"/>
  <c r="AL2312" i="2" s="1"/>
  <c r="AJ1376" i="2"/>
  <c r="AK2304" i="2"/>
  <c r="AL2304" i="2" s="1"/>
  <c r="AM3054" i="2"/>
  <c r="AK939" i="2"/>
  <c r="AL939" i="2" s="1"/>
  <c r="AI1662" i="2"/>
  <c r="AK2061" i="2"/>
  <c r="AL2061" i="2" s="1"/>
  <c r="AK2317" i="2"/>
  <c r="AL2317" i="2" s="1"/>
  <c r="AI1936" i="2"/>
  <c r="AK2508" i="2"/>
  <c r="AL2508" i="2" s="1"/>
  <c r="AJ2711" i="2"/>
  <c r="AK2835" i="2"/>
  <c r="AL2835" i="2" s="1"/>
  <c r="AJ748" i="2"/>
  <c r="AH1949" i="2"/>
  <c r="AC1949" i="2" s="1"/>
  <c r="AI1949" i="2"/>
  <c r="AJ2213" i="2"/>
  <c r="AH2520" i="2"/>
  <c r="AC2520" i="2" s="1"/>
  <c r="AK771" i="2"/>
  <c r="AL771" i="2" s="1"/>
  <c r="AK2363" i="2"/>
  <c r="AL2363" i="2" s="1"/>
  <c r="AK2075" i="2"/>
  <c r="AL2075" i="2" s="1"/>
  <c r="AK1709" i="2"/>
  <c r="AL1709" i="2" s="1"/>
  <c r="AK161" i="2"/>
  <c r="AL161" i="2" s="1"/>
  <c r="AK2495" i="2"/>
  <c r="AL2495" i="2" s="1"/>
  <c r="AK826" i="2"/>
  <c r="AL826" i="2" s="1"/>
  <c r="AK1160" i="2"/>
  <c r="AL1160" i="2" s="1"/>
  <c r="AH1809" i="2"/>
  <c r="AC1809" i="2" s="1"/>
  <c r="AJ2065" i="2"/>
  <c r="AI2413" i="2"/>
  <c r="AJ2624" i="2"/>
  <c r="AH2624" i="2"/>
  <c r="AC2624" i="2" s="1"/>
  <c r="AJ2626" i="2"/>
  <c r="AH2245" i="2"/>
  <c r="AC2245" i="2" s="1"/>
  <c r="AI1171" i="2"/>
  <c r="AI1571" i="2"/>
  <c r="AK2624" i="2"/>
  <c r="AL2624" i="2" s="1"/>
  <c r="AK358" i="2"/>
  <c r="AL358" i="2" s="1"/>
  <c r="AK3049" i="2"/>
  <c r="AL3049" i="2" s="1"/>
  <c r="AH2626" i="2"/>
  <c r="AC2626" i="2" s="1"/>
  <c r="AK2051" i="2"/>
  <c r="AL2051" i="2" s="1"/>
  <c r="AK650" i="2"/>
  <c r="AL650" i="2" s="1"/>
  <c r="AM2923" i="2"/>
  <c r="AK350" i="2"/>
  <c r="AL350" i="2" s="1"/>
  <c r="AK502" i="2"/>
  <c r="AL502" i="2" s="1"/>
  <c r="AJ2288" i="2"/>
  <c r="AJ2304" i="2"/>
  <c r="AK2238" i="2"/>
  <c r="AL2238" i="2" s="1"/>
  <c r="AK2322" i="2"/>
  <c r="AL2322" i="2" s="1"/>
  <c r="AK2306" i="2"/>
  <c r="AL2306" i="2" s="1"/>
  <c r="AK2640" i="2"/>
  <c r="AL2640" i="2" s="1"/>
  <c r="AK2692" i="2"/>
  <c r="AL2692" i="2" s="1"/>
  <c r="AJ2467" i="2"/>
  <c r="AH435" i="2"/>
  <c r="AC435" i="2" s="1"/>
  <c r="AK994" i="2"/>
  <c r="AL994" i="2" s="1"/>
  <c r="AI1553" i="2"/>
  <c r="AK2619" i="2"/>
  <c r="AL2619" i="2" s="1"/>
  <c r="AK324" i="2"/>
  <c r="AL324" i="2" s="1"/>
  <c r="AJ2149" i="2"/>
  <c r="AK2520" i="2"/>
  <c r="AL2520" i="2" s="1"/>
  <c r="AK1405" i="2"/>
  <c r="AL1405" i="2" s="1"/>
  <c r="AK796" i="2"/>
  <c r="AL796" i="2" s="1"/>
  <c r="AM3040" i="2"/>
  <c r="AK805" i="2"/>
  <c r="AL805" i="2" s="1"/>
  <c r="AK1983" i="2"/>
  <c r="AL1983" i="2" s="1"/>
  <c r="AI2288" i="2"/>
  <c r="AJ2640" i="2"/>
  <c r="AH2724" i="2"/>
  <c r="AC2724" i="2" s="1"/>
  <c r="AJ1492" i="2"/>
  <c r="AI2534" i="2"/>
  <c r="AK1363" i="2"/>
  <c r="AL1363" i="2" s="1"/>
  <c r="AK1325" i="2"/>
  <c r="AL1325" i="2" s="1"/>
  <c r="AJ2413" i="2"/>
  <c r="AK1819" i="2"/>
  <c r="AL1819" i="2" s="1"/>
  <c r="AK1724" i="2"/>
  <c r="AL1724" i="2" s="1"/>
  <c r="AM2956" i="2"/>
  <c r="AM3002" i="2"/>
  <c r="AK1960" i="2"/>
  <c r="AL1960" i="2" s="1"/>
  <c r="AH2591" i="2"/>
  <c r="AC2591" i="2" s="1"/>
  <c r="AI2640" i="2"/>
  <c r="AK2819" i="2"/>
  <c r="AL2819" i="2" s="1"/>
  <c r="AH1571" i="2"/>
  <c r="AC1571" i="2" s="1"/>
  <c r="AK686" i="2"/>
  <c r="AL686" i="2" s="1"/>
  <c r="AK2352" i="2"/>
  <c r="AL2352" i="2" s="1"/>
  <c r="AK2680" i="2"/>
  <c r="AL2680" i="2" s="1"/>
  <c r="AK2626" i="2"/>
  <c r="AL2626" i="2" s="1"/>
  <c r="AK105" i="2"/>
  <c r="AL105" i="2" s="1"/>
  <c r="AK145" i="2"/>
  <c r="AL145" i="2" s="1"/>
  <c r="AK1801" i="2"/>
  <c r="AL1801" i="2" s="1"/>
  <c r="AK1655" i="2"/>
  <c r="AL1655" i="2" s="1"/>
  <c r="AI2061" i="2"/>
  <c r="AJ2819" i="2"/>
  <c r="AK1358" i="2"/>
  <c r="AL1358" i="2" s="1"/>
  <c r="AK980" i="2"/>
  <c r="AL980" i="2" s="1"/>
  <c r="AK396" i="2"/>
  <c r="AL396" i="2" s="1"/>
  <c r="AK492" i="2"/>
  <c r="AL492" i="2" s="1"/>
  <c r="AK1001" i="2"/>
  <c r="AL1001" i="2" s="1"/>
  <c r="AH2467" i="2"/>
  <c r="AC2467" i="2" s="1"/>
  <c r="AK2652" i="2"/>
  <c r="AL2652" i="2" s="1"/>
  <c r="AJ2677" i="2"/>
  <c r="AK2756" i="2"/>
  <c r="AL2756" i="2" s="1"/>
  <c r="AJ2652" i="2"/>
  <c r="AJ2591" i="2"/>
  <c r="AH2819" i="2"/>
  <c r="AC2819" i="2" s="1"/>
  <c r="AH2197" i="2"/>
  <c r="AC2197" i="2" s="1"/>
  <c r="AH955" i="2"/>
  <c r="AC955" i="2" s="1"/>
  <c r="AK2479" i="2"/>
  <c r="AL2479" i="2" s="1"/>
  <c r="AK1552" i="2"/>
  <c r="AL1552" i="2" s="1"/>
  <c r="AK978" i="2"/>
  <c r="AL978" i="2" s="1"/>
  <c r="AK2311" i="2"/>
  <c r="AL2311" i="2" s="1"/>
  <c r="AK1132" i="2"/>
  <c r="AL1132" i="2" s="1"/>
  <c r="AM2919" i="2"/>
  <c r="AM3006" i="2"/>
  <c r="AK985" i="2"/>
  <c r="AL985" i="2" s="1"/>
  <c r="AK988" i="2"/>
  <c r="AL988" i="2" s="1"/>
  <c r="AK1532" i="2"/>
  <c r="AL1532" i="2" s="1"/>
  <c r="AJ2582" i="2"/>
  <c r="AH2269" i="2"/>
  <c r="AC2269" i="2" s="1"/>
  <c r="AK728" i="2"/>
  <c r="AL728" i="2" s="1"/>
  <c r="AK1392" i="2"/>
  <c r="AL1392" i="2" s="1"/>
  <c r="AK2407" i="2"/>
  <c r="AL2407" i="2" s="1"/>
  <c r="AM3050" i="2"/>
  <c r="AI3049" i="2"/>
  <c r="AJ3049" i="2"/>
  <c r="AM3053" i="2"/>
  <c r="AM3055" i="2"/>
  <c r="AM3015" i="2"/>
  <c r="AM3021" i="2"/>
  <c r="AM3014" i="2"/>
  <c r="AI3026" i="2"/>
  <c r="AM3027" i="2"/>
  <c r="AM3024" i="2"/>
  <c r="AM3034" i="2"/>
  <c r="AM3016" i="2"/>
  <c r="AM3037" i="2"/>
  <c r="AM3022" i="2"/>
  <c r="AJ3026" i="2"/>
  <c r="AM3028" i="2"/>
  <c r="AK3026" i="2"/>
  <c r="AL3026" i="2" s="1"/>
  <c r="AM3025" i="2"/>
  <c r="AM3035" i="2"/>
  <c r="AM3046" i="2"/>
  <c r="AM3045" i="2"/>
  <c r="AM3033" i="2"/>
  <c r="AM3036" i="2"/>
  <c r="AM3031" i="2"/>
  <c r="AM3023" i="2"/>
  <c r="AM3032" i="2"/>
  <c r="AM3041" i="2"/>
  <c r="AM3017" i="2"/>
  <c r="AM3030" i="2"/>
  <c r="AM3012" i="2"/>
  <c r="AM3005" i="2"/>
  <c r="AM3001" i="2"/>
  <c r="AM2928" i="2"/>
  <c r="AM2890" i="2"/>
  <c r="AM2976" i="2"/>
  <c r="AM2877" i="2"/>
  <c r="AM2876" i="2"/>
  <c r="AM2926" i="2"/>
  <c r="AM2939" i="2"/>
  <c r="AM2937" i="2"/>
  <c r="AM2975" i="2"/>
  <c r="AM2958" i="2"/>
  <c r="AM2921" i="2"/>
  <c r="AM2905" i="2"/>
  <c r="AM2882" i="2"/>
  <c r="AM2878" i="2"/>
  <c r="AM2994" i="2"/>
  <c r="AM2868" i="2"/>
  <c r="AM2896" i="2"/>
  <c r="AM2935" i="2"/>
  <c r="AM2946" i="2"/>
  <c r="AM2872" i="2"/>
  <c r="AM2924" i="2"/>
  <c r="AM2949" i="2"/>
  <c r="AM2986" i="2"/>
  <c r="AM2936" i="2"/>
  <c r="AM2889" i="2"/>
  <c r="AM2942" i="2"/>
  <c r="AM2985" i="2"/>
  <c r="AM2940" i="2"/>
  <c r="AM2972" i="2"/>
  <c r="AM2901" i="2"/>
  <c r="AM2950" i="2"/>
  <c r="AM2960" i="2"/>
  <c r="AM2927" i="2"/>
  <c r="AM2918" i="2"/>
  <c r="AM2930" i="2"/>
  <c r="AM2911" i="2"/>
  <c r="AM2894" i="2"/>
  <c r="AM2900" i="2"/>
  <c r="AM2964" i="2"/>
  <c r="AM2947" i="2"/>
  <c r="AM2932" i="2"/>
  <c r="AM2895" i="2"/>
  <c r="AM2884" i="2"/>
  <c r="AM2952" i="2"/>
  <c r="AM2870" i="2"/>
  <c r="AM2941" i="2"/>
  <c r="AM2874" i="2"/>
  <c r="AM2898" i="2"/>
  <c r="AM2914" i="2"/>
  <c r="AM2886" i="2"/>
  <c r="AM2880" i="2"/>
  <c r="AM2934" i="2"/>
  <c r="AK1156" i="2"/>
  <c r="AL1156" i="2" s="1"/>
  <c r="AH1156" i="2"/>
  <c r="AC1156" i="2" s="1"/>
  <c r="AJ804" i="2"/>
  <c r="AC1912" i="2"/>
  <c r="AJ2519" i="2"/>
  <c r="AH2519" i="2"/>
  <c r="AC2519" i="2" s="1"/>
  <c r="AI2519" i="2"/>
  <c r="AJ2503" i="2"/>
  <c r="AH1395" i="2"/>
  <c r="AC1395" i="2" s="1"/>
  <c r="AH2247" i="2"/>
  <c r="AC2247" i="2" s="1"/>
  <c r="AH2503" i="2"/>
  <c r="AC2503" i="2" s="1"/>
  <c r="AJ2406" i="2"/>
  <c r="AI2406" i="2"/>
  <c r="AH594" i="2"/>
  <c r="AC594" i="2" s="1"/>
  <c r="AK756" i="2"/>
  <c r="AL756" i="2" s="1"/>
  <c r="AK983" i="2"/>
  <c r="AL983" i="2" s="1"/>
  <c r="AK2291" i="2"/>
  <c r="AL2291" i="2" s="1"/>
  <c r="AC114" i="2"/>
  <c r="AI1314" i="2"/>
  <c r="AI1475" i="2"/>
  <c r="AK1668" i="2"/>
  <c r="AL1668" i="2" s="1"/>
  <c r="AJ1646" i="2"/>
  <c r="AK1872" i="2"/>
  <c r="AL1872" i="2" s="1"/>
  <c r="AH1986" i="2"/>
  <c r="AC1986" i="2" s="1"/>
  <c r="AJ2207" i="2"/>
  <c r="AJ2365" i="2"/>
  <c r="AK2567" i="2"/>
  <c r="AL2567" i="2" s="1"/>
  <c r="AI176" i="2"/>
  <c r="AJ1344" i="2"/>
  <c r="AJ2355" i="2"/>
  <c r="AH268" i="2"/>
  <c r="AC268" i="2" s="1"/>
  <c r="AJ268" i="2"/>
  <c r="AI1325" i="2"/>
  <c r="AJ1325" i="2"/>
  <c r="AH1325" i="2"/>
  <c r="AC1325" i="2" s="1"/>
  <c r="AJ1166" i="2"/>
  <c r="AH1166" i="2"/>
  <c r="AC1166" i="2" s="1"/>
  <c r="AI751" i="2"/>
  <c r="AK751" i="2"/>
  <c r="AL751" i="2" s="1"/>
  <c r="AI1136" i="2"/>
  <c r="AJ1136" i="2"/>
  <c r="AI1654" i="2"/>
  <c r="AK1654" i="2"/>
  <c r="AL1654" i="2" s="1"/>
  <c r="AJ1687" i="2"/>
  <c r="AH1687" i="2"/>
  <c r="AC1687" i="2" s="1"/>
  <c r="AH1560" i="2"/>
  <c r="AC1560" i="2" s="1"/>
  <c r="AI1560" i="2"/>
  <c r="AJ1560" i="2"/>
  <c r="AK1560" i="2"/>
  <c r="AL1560" i="2" s="1"/>
  <c r="AJ1001" i="2"/>
  <c r="AH1001" i="2"/>
  <c r="AC1001" i="2" s="1"/>
  <c r="AK1353" i="2"/>
  <c r="AL1353" i="2" s="1"/>
  <c r="AJ1353" i="2"/>
  <c r="AI1721" i="2"/>
  <c r="AJ1721" i="2"/>
  <c r="AJ2042" i="2"/>
  <c r="AK2042" i="2"/>
  <c r="AL2042" i="2" s="1"/>
  <c r="AH2394" i="2"/>
  <c r="AC2394" i="2" s="1"/>
  <c r="AI2394" i="2"/>
  <c r="AK2394" i="2"/>
  <c r="AL2394" i="2" s="1"/>
  <c r="AH1259" i="2"/>
  <c r="AC1259" i="2" s="1"/>
  <c r="AI1259" i="2"/>
  <c r="AI2236" i="2"/>
  <c r="AK2236" i="2"/>
  <c r="AL2236" i="2" s="1"/>
  <c r="AJ2732" i="2"/>
  <c r="AH2732" i="2"/>
  <c r="AC2732" i="2" s="1"/>
  <c r="AH1613" i="2"/>
  <c r="AC1613" i="2" s="1"/>
  <c r="AI1678" i="2"/>
  <c r="AJ1678" i="2"/>
  <c r="AK1966" i="2"/>
  <c r="AL1966" i="2" s="1"/>
  <c r="AI1966" i="2"/>
  <c r="AH1966" i="2"/>
  <c r="AC1966" i="2" s="1"/>
  <c r="AJ1966" i="2"/>
  <c r="AI2254" i="2"/>
  <c r="AK2254" i="2"/>
  <c r="AL2254" i="2" s="1"/>
  <c r="AI1455" i="2"/>
  <c r="AJ1455" i="2"/>
  <c r="AH1967" i="2"/>
  <c r="AC1967" i="2" s="1"/>
  <c r="AI1967" i="2"/>
  <c r="AI2223" i="2"/>
  <c r="AJ2223" i="2"/>
  <c r="AJ2575" i="2"/>
  <c r="AH2575" i="2"/>
  <c r="AC2575" i="2" s="1"/>
  <c r="AI2575" i="2"/>
  <c r="AJ977" i="2"/>
  <c r="AI977" i="2"/>
  <c r="AH1537" i="2"/>
  <c r="AC1537" i="2" s="1"/>
  <c r="AK1537" i="2"/>
  <c r="AL1537" i="2" s="1"/>
  <c r="AK1793" i="2"/>
  <c r="AL1793" i="2" s="1"/>
  <c r="AJ1793" i="2"/>
  <c r="AI2049" i="2"/>
  <c r="AK2049" i="2"/>
  <c r="AL2049" i="2" s="1"/>
  <c r="AH2305" i="2"/>
  <c r="AC2305" i="2" s="1"/>
  <c r="AK2305" i="2"/>
  <c r="AL2305" i="2" s="1"/>
  <c r="AI2305" i="2"/>
  <c r="AJ210" i="2"/>
  <c r="AH210" i="2"/>
  <c r="AC210" i="2" s="1"/>
  <c r="AH1410" i="2"/>
  <c r="AC1410" i="2" s="1"/>
  <c r="AK1410" i="2"/>
  <c r="AL1410" i="2" s="1"/>
  <c r="AI1410" i="2"/>
  <c r="AI1682" i="2"/>
  <c r="AH1682" i="2"/>
  <c r="AC1682" i="2" s="1"/>
  <c r="AH1875" i="2"/>
  <c r="AC1875" i="2" s="1"/>
  <c r="AJ1875" i="2"/>
  <c r="AI2755" i="2"/>
  <c r="AH2755" i="2"/>
  <c r="AC2755" i="2" s="1"/>
  <c r="AK1215" i="2"/>
  <c r="AL1215" i="2" s="1"/>
  <c r="AJ1215" i="2"/>
  <c r="AI1573" i="2"/>
  <c r="AJ1573" i="2"/>
  <c r="AH1573" i="2"/>
  <c r="AC1573" i="2" s="1"/>
  <c r="AI1941" i="2"/>
  <c r="AH1941" i="2"/>
  <c r="AC1941" i="2" s="1"/>
  <c r="AJ1941" i="2"/>
  <c r="AJ2789" i="2"/>
  <c r="AI2789" i="2"/>
  <c r="AH2789" i="2"/>
  <c r="AC2789" i="2" s="1"/>
  <c r="AK2807" i="2"/>
  <c r="AL2807" i="2" s="1"/>
  <c r="AI2807" i="2"/>
  <c r="AH2807" i="2"/>
  <c r="AC2807" i="2" s="1"/>
  <c r="AJ2440" i="2"/>
  <c r="AH2440" i="2"/>
  <c r="AC2440" i="2" s="1"/>
  <c r="AH2357" i="2"/>
  <c r="AC2357" i="2" s="1"/>
  <c r="AI1731" i="2"/>
  <c r="AH1731" i="2"/>
  <c r="AC1731" i="2" s="1"/>
  <c r="AI2627" i="2"/>
  <c r="AJ2627" i="2"/>
  <c r="AI2148" i="2"/>
  <c r="AK2148" i="2"/>
  <c r="AL2148" i="2" s="1"/>
  <c r="AJ1840" i="2"/>
  <c r="AH1840" i="2"/>
  <c r="AC1840" i="2" s="1"/>
  <c r="AI1840" i="2"/>
  <c r="AK962" i="2"/>
  <c r="AL962" i="2" s="1"/>
  <c r="AH962" i="2"/>
  <c r="AC962" i="2" s="1"/>
  <c r="AI2831" i="2"/>
  <c r="AH2831" i="2"/>
  <c r="AC2831" i="2" s="1"/>
  <c r="AK2196" i="2"/>
  <c r="AL2196" i="2" s="1"/>
  <c r="AI2196" i="2"/>
  <c r="AI611" i="2"/>
  <c r="AI1411" i="2"/>
  <c r="AI1634" i="2"/>
  <c r="AK2406" i="2"/>
  <c r="AL2406" i="2" s="1"/>
  <c r="AJ2807" i="2"/>
  <c r="AI2222" i="2"/>
  <c r="AH2222" i="2"/>
  <c r="AC2222" i="2" s="1"/>
  <c r="AK2543" i="2"/>
  <c r="AL2543" i="2" s="1"/>
  <c r="AH2258" i="2"/>
  <c r="AC2258" i="2" s="1"/>
  <c r="AJ2258" i="2"/>
  <c r="AK2258" i="2"/>
  <c r="AL2258" i="2" s="1"/>
  <c r="AK1443" i="2"/>
  <c r="AL1443" i="2" s="1"/>
  <c r="AI1443" i="2"/>
  <c r="AH1443" i="2"/>
  <c r="AC1443" i="2" s="1"/>
  <c r="AJ1443" i="2"/>
  <c r="AI243" i="2"/>
  <c r="AI1646" i="2"/>
  <c r="AI2258" i="2"/>
  <c r="AK1303" i="2"/>
  <c r="AL1303" i="2" s="1"/>
  <c r="AH1303" i="2"/>
  <c r="AC1303" i="2" s="1"/>
  <c r="AJ2057" i="2"/>
  <c r="AH2057" i="2"/>
  <c r="AC2057" i="2" s="1"/>
  <c r="AJ810" i="2"/>
  <c r="AH810" i="2"/>
  <c r="AC810" i="2" s="1"/>
  <c r="AJ2716" i="2"/>
  <c r="AH2716" i="2"/>
  <c r="AC2716" i="2" s="1"/>
  <c r="AK1950" i="2"/>
  <c r="AL1950" i="2" s="1"/>
  <c r="AJ1950" i="2"/>
  <c r="AH1695" i="2"/>
  <c r="AC1695" i="2" s="1"/>
  <c r="AK1695" i="2"/>
  <c r="AL1695" i="2" s="1"/>
  <c r="AI2559" i="2"/>
  <c r="AH2559" i="2"/>
  <c r="AC2559" i="2" s="1"/>
  <c r="AJ2559" i="2"/>
  <c r="AI2592" i="2"/>
  <c r="AH2592" i="2"/>
  <c r="AC2592" i="2" s="1"/>
  <c r="AJ2592" i="2"/>
  <c r="AK2289" i="2"/>
  <c r="AL2289" i="2" s="1"/>
  <c r="AJ2289" i="2"/>
  <c r="AH178" i="2"/>
  <c r="AC178" i="2" s="1"/>
  <c r="AJ178" i="2"/>
  <c r="AH1666" i="2"/>
  <c r="AC1666" i="2" s="1"/>
  <c r="AK1666" i="2"/>
  <c r="AL1666" i="2" s="1"/>
  <c r="AH227" i="2"/>
  <c r="AC227" i="2" s="1"/>
  <c r="AH259" i="2"/>
  <c r="AC259" i="2" s="1"/>
  <c r="AK963" i="2"/>
  <c r="AL963" i="2" s="1"/>
  <c r="AK1184" i="2"/>
  <c r="AL1184" i="2" s="1"/>
  <c r="AK1779" i="2"/>
  <c r="AL1779" i="2" s="1"/>
  <c r="AJ2543" i="2"/>
  <c r="AK2212" i="2"/>
  <c r="AL2212" i="2" s="1"/>
  <c r="AK2454" i="2"/>
  <c r="AL2454" i="2" s="1"/>
  <c r="AJ594" i="2"/>
  <c r="AJ130" i="2"/>
  <c r="AJ84" i="2"/>
  <c r="AI114" i="2"/>
  <c r="AK162" i="2"/>
  <c r="AL162" i="2" s="1"/>
  <c r="AH213" i="2"/>
  <c r="AC213" i="2" s="1"/>
  <c r="AJ259" i="2"/>
  <c r="AH275" i="2"/>
  <c r="AC275" i="2" s="1"/>
  <c r="AI301" i="2"/>
  <c r="AI279" i="2"/>
  <c r="AK302" i="2"/>
  <c r="AL302" i="2" s="1"/>
  <c r="AK340" i="2"/>
  <c r="AL340" i="2" s="1"/>
  <c r="AJ441" i="2"/>
  <c r="AK508" i="2"/>
  <c r="AL508" i="2" s="1"/>
  <c r="AH475" i="2"/>
  <c r="AC475" i="2" s="1"/>
  <c r="AI502" i="2"/>
  <c r="AK642" i="2"/>
  <c r="AL642" i="2" s="1"/>
  <c r="AI658" i="2"/>
  <c r="AK797" i="2"/>
  <c r="AL797" i="2" s="1"/>
  <c r="AI731" i="2"/>
  <c r="AK792" i="2"/>
  <c r="AL792" i="2" s="1"/>
  <c r="AK870" i="2"/>
  <c r="AL870" i="2" s="1"/>
  <c r="AI985" i="2"/>
  <c r="AK1135" i="2"/>
  <c r="AL1135" i="2" s="1"/>
  <c r="AJ1233" i="2"/>
  <c r="AI1276" i="2"/>
  <c r="AK1406" i="2"/>
  <c r="AL1406" i="2" s="1"/>
  <c r="AI1663" i="2"/>
  <c r="AK1840" i="2"/>
  <c r="AL1840" i="2" s="1"/>
  <c r="AK1732" i="2"/>
  <c r="AL1732" i="2" s="1"/>
  <c r="AI1934" i="2"/>
  <c r="AK1684" i="2"/>
  <c r="AL1684" i="2" s="1"/>
  <c r="AJ2215" i="2"/>
  <c r="AK1904" i="2"/>
  <c r="AL1904" i="2" s="1"/>
  <c r="AJ1938" i="2"/>
  <c r="AI2355" i="2"/>
  <c r="AK2544" i="2"/>
  <c r="AL2544" i="2" s="1"/>
  <c r="AI2207" i="2"/>
  <c r="AJ2254" i="2"/>
  <c r="AI2365" i="2"/>
  <c r="AK2274" i="2"/>
  <c r="AL2274" i="2" s="1"/>
  <c r="AJ2317" i="2"/>
  <c r="AI2593" i="2"/>
  <c r="AH935" i="2"/>
  <c r="AC935" i="2" s="1"/>
  <c r="AH1611" i="2"/>
  <c r="AC1611" i="2" s="1"/>
  <c r="AI1344" i="2"/>
  <c r="AH2633" i="2"/>
  <c r="AC2633" i="2" s="1"/>
  <c r="AH404" i="2"/>
  <c r="AC404" i="2" s="1"/>
  <c r="AI404" i="2"/>
  <c r="AJ317" i="2"/>
  <c r="AK317" i="2"/>
  <c r="AL317" i="2" s="1"/>
  <c r="AH317" i="2"/>
  <c r="AC317" i="2" s="1"/>
  <c r="AJ1198" i="2"/>
  <c r="AH1198" i="2"/>
  <c r="AC1198" i="2" s="1"/>
  <c r="AH901" i="2"/>
  <c r="AC901" i="2" s="1"/>
  <c r="AI901" i="2"/>
  <c r="AK901" i="2"/>
  <c r="AL901" i="2" s="1"/>
  <c r="AI1670" i="2"/>
  <c r="AH1670" i="2"/>
  <c r="AC1670" i="2" s="1"/>
  <c r="AJ951" i="2"/>
  <c r="AK951" i="2"/>
  <c r="AL951" i="2" s="1"/>
  <c r="AH951" i="2"/>
  <c r="AC951" i="2" s="1"/>
  <c r="AJ1351" i="2"/>
  <c r="AI1351" i="2"/>
  <c r="AK1351" i="2"/>
  <c r="AL1351" i="2" s="1"/>
  <c r="AH1703" i="2"/>
  <c r="AC1703" i="2" s="1"/>
  <c r="AJ1703" i="2"/>
  <c r="AH168" i="2"/>
  <c r="AC168" i="2" s="1"/>
  <c r="AI168" i="2"/>
  <c r="AI1976" i="2"/>
  <c r="AJ1976" i="2"/>
  <c r="AH1976" i="2"/>
  <c r="AC1976" i="2" s="1"/>
  <c r="AK217" i="2"/>
  <c r="AL217" i="2" s="1"/>
  <c r="AI217" i="2"/>
  <c r="AH729" i="2"/>
  <c r="AC729" i="2" s="1"/>
  <c r="AJ1737" i="2"/>
  <c r="AI1737" i="2"/>
  <c r="AK1737" i="2"/>
  <c r="AL1737" i="2" s="1"/>
  <c r="AI2201" i="2"/>
  <c r="AJ2201" i="2"/>
  <c r="AK2201" i="2"/>
  <c r="AL2201" i="2" s="1"/>
  <c r="AH2201" i="2"/>
  <c r="AC2201" i="2" s="1"/>
  <c r="AI1706" i="2"/>
  <c r="AJ1706" i="2"/>
  <c r="AC1706" i="2"/>
  <c r="AI2410" i="2"/>
  <c r="AK2410" i="2"/>
  <c r="AL2410" i="2" s="1"/>
  <c r="AI780" i="2"/>
  <c r="AJ780" i="2"/>
  <c r="AK780" i="2"/>
  <c r="AL780" i="2" s="1"/>
  <c r="AJ1036" i="2"/>
  <c r="AH1036" i="2"/>
  <c r="AC1036" i="2" s="1"/>
  <c r="AI1036" i="2"/>
  <c r="AI1292" i="2"/>
  <c r="AK1292" i="2"/>
  <c r="AL1292" i="2" s="1"/>
  <c r="AJ2252" i="2"/>
  <c r="AI2252" i="2"/>
  <c r="AJ2748" i="2"/>
  <c r="AH2748" i="2"/>
  <c r="AC2748" i="2" s="1"/>
  <c r="AI1629" i="2"/>
  <c r="AI2013" i="2"/>
  <c r="AH2013" i="2"/>
  <c r="AC2013" i="2" s="1"/>
  <c r="AK2013" i="2"/>
  <c r="AL2013" i="2" s="1"/>
  <c r="AJ2013" i="2"/>
  <c r="AH2381" i="2"/>
  <c r="AC2381" i="2" s="1"/>
  <c r="AI2381" i="2"/>
  <c r="AJ2381" i="2"/>
  <c r="AI2637" i="2"/>
  <c r="AJ2637" i="2"/>
  <c r="AK2637" i="2"/>
  <c r="AL2637" i="2" s="1"/>
  <c r="AH2637" i="2"/>
  <c r="AC2637" i="2" s="1"/>
  <c r="AI1982" i="2"/>
  <c r="AJ1982" i="2"/>
  <c r="AH1982" i="2"/>
  <c r="AC1982" i="2" s="1"/>
  <c r="AH207" i="2"/>
  <c r="AC207" i="2" s="1"/>
  <c r="AK207" i="2"/>
  <c r="AL207" i="2" s="1"/>
  <c r="AK1727" i="2"/>
  <c r="AL1727" i="2" s="1"/>
  <c r="AI1727" i="2"/>
  <c r="AH1727" i="2"/>
  <c r="AC1727" i="2" s="1"/>
  <c r="AH1983" i="2"/>
  <c r="AC1983" i="2" s="1"/>
  <c r="AI1983" i="2"/>
  <c r="AI2239" i="2"/>
  <c r="AJ2239" i="2"/>
  <c r="AJ168" i="2"/>
  <c r="AJ401" i="2"/>
  <c r="AI401" i="2"/>
  <c r="AH401" i="2"/>
  <c r="AC401" i="2" s="1"/>
  <c r="AK401" i="2"/>
  <c r="AL401" i="2" s="1"/>
  <c r="AH673" i="2"/>
  <c r="AC673" i="2" s="1"/>
  <c r="AI673" i="2"/>
  <c r="AH1553" i="2"/>
  <c r="AC1553" i="2" s="1"/>
  <c r="AK1553" i="2"/>
  <c r="AL1553" i="2" s="1"/>
  <c r="AJ1809" i="2"/>
  <c r="AK1809" i="2"/>
  <c r="AL1809" i="2" s="1"/>
  <c r="AH242" i="2"/>
  <c r="AC242" i="2" s="1"/>
  <c r="AI242" i="2"/>
  <c r="AI1426" i="2"/>
  <c r="AK1426" i="2"/>
  <c r="AL1426" i="2" s="1"/>
  <c r="AI1698" i="2"/>
  <c r="AK1698" i="2"/>
  <c r="AL1698" i="2" s="1"/>
  <c r="AH1698" i="2"/>
  <c r="AC1698" i="2" s="1"/>
  <c r="AH2306" i="2"/>
  <c r="AC2306" i="2" s="1"/>
  <c r="AI2306" i="2"/>
  <c r="AK2594" i="2"/>
  <c r="AL2594" i="2" s="1"/>
  <c r="AJ2594" i="2"/>
  <c r="AI2594" i="2"/>
  <c r="AH2594" i="2"/>
  <c r="AC2594" i="2" s="1"/>
  <c r="AJ339" i="2"/>
  <c r="AH339" i="2"/>
  <c r="AC339" i="2" s="1"/>
  <c r="AK739" i="2"/>
  <c r="AL739" i="2" s="1"/>
  <c r="AK1091" i="2"/>
  <c r="AL1091" i="2" s="1"/>
  <c r="AH1091" i="2"/>
  <c r="AC1091" i="2" s="1"/>
  <c r="AI1091" i="2"/>
  <c r="AK1523" i="2"/>
  <c r="AL1523" i="2" s="1"/>
  <c r="AI1523" i="2"/>
  <c r="AH1523" i="2"/>
  <c r="AC1523" i="2" s="1"/>
  <c r="AK2403" i="2"/>
  <c r="AL2403" i="2" s="1"/>
  <c r="AI2403" i="2"/>
  <c r="AI2771" i="2"/>
  <c r="AH2771" i="2"/>
  <c r="AC2771" i="2" s="1"/>
  <c r="AJ2771" i="2"/>
  <c r="AH2250" i="2"/>
  <c r="AC2250" i="2" s="1"/>
  <c r="AI2250" i="2"/>
  <c r="AK2250" i="2"/>
  <c r="AL2250" i="2" s="1"/>
  <c r="AH1589" i="2"/>
  <c r="AC1589" i="2" s="1"/>
  <c r="AJ1589" i="2"/>
  <c r="AH2805" i="2"/>
  <c r="AC2805" i="2" s="1"/>
  <c r="AJ2805" i="2"/>
  <c r="AK2519" i="2"/>
  <c r="AL2519" i="2" s="1"/>
  <c r="AH2516" i="2"/>
  <c r="AC2516" i="2" s="1"/>
  <c r="AI2516" i="2"/>
  <c r="AJ2516" i="2"/>
  <c r="AK2516" i="2"/>
  <c r="AL2516" i="2" s="1"/>
  <c r="AJ2072" i="2"/>
  <c r="AI2072" i="2"/>
  <c r="AI2247" i="2"/>
  <c r="AI2503" i="2"/>
  <c r="AI1363" i="2"/>
  <c r="AI1906" i="2"/>
  <c r="AH1906" i="2"/>
  <c r="AC1906" i="2" s="1"/>
  <c r="AH1763" i="2"/>
  <c r="AC1763" i="2" s="1"/>
  <c r="AJ1763" i="2"/>
  <c r="AK1763" i="2"/>
  <c r="AL1763" i="2" s="1"/>
  <c r="AI1763" i="2"/>
  <c r="AI756" i="2"/>
  <c r="AI1172" i="2"/>
  <c r="AI1407" i="2"/>
  <c r="AJ1407" i="2"/>
  <c r="AH1407" i="2"/>
  <c r="AC1407" i="2" s="1"/>
  <c r="AK1407" i="2"/>
  <c r="AL1407" i="2" s="1"/>
  <c r="AI2527" i="2"/>
  <c r="AJ2527" i="2"/>
  <c r="AH1856" i="2"/>
  <c r="AC1856" i="2" s="1"/>
  <c r="AI2530" i="2"/>
  <c r="AJ2530" i="2"/>
  <c r="AH1011" i="2"/>
  <c r="AC1011" i="2" s="1"/>
  <c r="AI1011" i="2"/>
  <c r="AH2659" i="2"/>
  <c r="AC2659" i="2" s="1"/>
  <c r="AI2659" i="2"/>
  <c r="AJ2659" i="2"/>
  <c r="AK2659" i="2"/>
  <c r="AL2659" i="2" s="1"/>
  <c r="AI260" i="2"/>
  <c r="AJ2567" i="2"/>
  <c r="AK1700" i="2"/>
  <c r="AL1700" i="2" s="1"/>
  <c r="AH2535" i="2"/>
  <c r="AC2535" i="2" s="1"/>
  <c r="AH963" i="2"/>
  <c r="AC963" i="2" s="1"/>
  <c r="AI2576" i="2"/>
  <c r="AJ2576" i="2"/>
  <c r="AK2576" i="2"/>
  <c r="AL2576" i="2" s="1"/>
  <c r="AI2546" i="2"/>
  <c r="AK2546" i="2"/>
  <c r="AL2546" i="2" s="1"/>
  <c r="AH2546" i="2"/>
  <c r="AC2546" i="2" s="1"/>
  <c r="AH2307" i="2"/>
  <c r="AC2307" i="2" s="1"/>
  <c r="AK2307" i="2"/>
  <c r="AL2307" i="2" s="1"/>
  <c r="AI2307" i="2"/>
  <c r="AH823" i="2"/>
  <c r="AC823" i="2" s="1"/>
  <c r="AK1589" i="2"/>
  <c r="AL1589" i="2" s="1"/>
  <c r="AI2567" i="2"/>
  <c r="AI541" i="2"/>
  <c r="AJ541" i="2"/>
  <c r="AH1134" i="2"/>
  <c r="AC1134" i="2" s="1"/>
  <c r="AK1134" i="2"/>
  <c r="AL1134" i="2" s="1"/>
  <c r="AI1134" i="2"/>
  <c r="AH608" i="2"/>
  <c r="AC608" i="2" s="1"/>
  <c r="AJ608" i="2"/>
  <c r="AJ1321" i="2"/>
  <c r="AK1321" i="2"/>
  <c r="AL1321" i="2" s="1"/>
  <c r="AH1321" i="2"/>
  <c r="AC1321" i="2" s="1"/>
  <c r="AH1579" i="2"/>
  <c r="AC1579" i="2" s="1"/>
  <c r="AI1579" i="2"/>
  <c r="AJ1579" i="2"/>
  <c r="AK1548" i="2"/>
  <c r="AL1548" i="2" s="1"/>
  <c r="AI1548" i="2"/>
  <c r="AI1581" i="2"/>
  <c r="AJ1581" i="2"/>
  <c r="AK357" i="2"/>
  <c r="AL357" i="2" s="1"/>
  <c r="AK440" i="2"/>
  <c r="AL440" i="2" s="1"/>
  <c r="AK1233" i="2"/>
  <c r="AL1233" i="2" s="1"/>
  <c r="AK1938" i="2"/>
  <c r="AL1938" i="2" s="1"/>
  <c r="AI42" i="2"/>
  <c r="AI84" i="2"/>
  <c r="AK219" i="2"/>
  <c r="AL219" i="2" s="1"/>
  <c r="AJ301" i="2"/>
  <c r="AK298" i="2"/>
  <c r="AL298" i="2" s="1"/>
  <c r="AJ340" i="2"/>
  <c r="AH658" i="2"/>
  <c r="AC658" i="2" s="1"/>
  <c r="AI764" i="2"/>
  <c r="AI792" i="2"/>
  <c r="AK971" i="2"/>
  <c r="AL971" i="2" s="1"/>
  <c r="AJ963" i="2"/>
  <c r="AH1136" i="2"/>
  <c r="AC1136" i="2" s="1"/>
  <c r="AK1166" i="2"/>
  <c r="AL1166" i="2" s="1"/>
  <c r="AI1222" i="2"/>
  <c r="AJ1410" i="2"/>
  <c r="AJ1732" i="2"/>
  <c r="AI1795" i="2"/>
  <c r="AK1875" i="2"/>
  <c r="AL1875" i="2" s="1"/>
  <c r="AJ1684" i="2"/>
  <c r="AH2148" i="2"/>
  <c r="AC2148" i="2" s="1"/>
  <c r="AH2220" i="2"/>
  <c r="AC2220" i="2" s="1"/>
  <c r="AK2215" i="2"/>
  <c r="AL2215" i="2" s="1"/>
  <c r="AJ1904" i="2"/>
  <c r="AH2022" i="2"/>
  <c r="AC2022" i="2" s="1"/>
  <c r="AK2357" i="2"/>
  <c r="AL2357" i="2" s="1"/>
  <c r="AH2215" i="2"/>
  <c r="AC2215" i="2" s="1"/>
  <c r="AJ2137" i="2"/>
  <c r="AH2049" i="2"/>
  <c r="AC2049" i="2" s="1"/>
  <c r="AJ2274" i="2"/>
  <c r="AI2317" i="2"/>
  <c r="AI2042" i="2"/>
  <c r="AK2562" i="2"/>
  <c r="AL2562" i="2" s="1"/>
  <c r="AJ2755" i="2"/>
  <c r="AH1411" i="2"/>
  <c r="AC1411" i="2" s="1"/>
  <c r="AJ2307" i="2"/>
  <c r="AJ756" i="2"/>
  <c r="AI810" i="2"/>
  <c r="AH420" i="2"/>
  <c r="AC420" i="2" s="1"/>
  <c r="AJ420" i="2"/>
  <c r="AJ845" i="2"/>
  <c r="AK845" i="2"/>
  <c r="AL845" i="2" s="1"/>
  <c r="AH845" i="2"/>
  <c r="AC845" i="2" s="1"/>
  <c r="AI1101" i="2"/>
  <c r="AJ1101" i="2"/>
  <c r="AK1214" i="2"/>
  <c r="AL1214" i="2" s="1"/>
  <c r="AC1214" i="2"/>
  <c r="AJ272" i="2"/>
  <c r="AH272" i="2"/>
  <c r="AC272" i="2" s="1"/>
  <c r="AJ917" i="2"/>
  <c r="AK917" i="2"/>
  <c r="AL917" i="2" s="1"/>
  <c r="AH1286" i="2"/>
  <c r="AC1286" i="2" s="1"/>
  <c r="AJ1286" i="2"/>
  <c r="AK1286" i="2"/>
  <c r="AL1286" i="2" s="1"/>
  <c r="AH1718" i="2"/>
  <c r="AC1718" i="2" s="1"/>
  <c r="AI1718" i="2"/>
  <c r="AJ343" i="2"/>
  <c r="AH343" i="2"/>
  <c r="AC343" i="2" s="1"/>
  <c r="AJ679" i="2"/>
  <c r="AI679" i="2"/>
  <c r="AJ967" i="2"/>
  <c r="AH967" i="2"/>
  <c r="AC967" i="2" s="1"/>
  <c r="AJ1992" i="2"/>
  <c r="AH1992" i="2"/>
  <c r="AC1992" i="2" s="1"/>
  <c r="AH233" i="2"/>
  <c r="AC233" i="2" s="1"/>
  <c r="AJ233" i="2"/>
  <c r="AH1769" i="2"/>
  <c r="AC1769" i="2" s="1"/>
  <c r="AK1769" i="2"/>
  <c r="AL1769" i="2" s="1"/>
  <c r="AH2233" i="2"/>
  <c r="AC2233" i="2" s="1"/>
  <c r="AJ2233" i="2"/>
  <c r="AK2233" i="2"/>
  <c r="AL2233" i="2" s="1"/>
  <c r="AI2233" i="2"/>
  <c r="AH858" i="2"/>
  <c r="AC858" i="2" s="1"/>
  <c r="AI858" i="2"/>
  <c r="AJ858" i="2"/>
  <c r="AJ2090" i="2"/>
  <c r="AI2090" i="2"/>
  <c r="AH2090" i="2"/>
  <c r="AC2090" i="2" s="1"/>
  <c r="AJ2426" i="2"/>
  <c r="AK2426" i="2"/>
  <c r="AL2426" i="2" s="1"/>
  <c r="AH2426" i="2"/>
  <c r="AC2426" i="2" s="1"/>
  <c r="AH1003" i="2"/>
  <c r="AC1003" i="2" s="1"/>
  <c r="AI1003" i="2"/>
  <c r="AH1291" i="2"/>
  <c r="AC1291" i="2" s="1"/>
  <c r="AI1291" i="2"/>
  <c r="AK1291" i="2"/>
  <c r="AL1291" i="2" s="1"/>
  <c r="AJ796" i="2"/>
  <c r="AH796" i="2"/>
  <c r="AC796" i="2" s="1"/>
  <c r="AJ2268" i="2"/>
  <c r="AH2268" i="2"/>
  <c r="AC2268" i="2" s="1"/>
  <c r="AI2268" i="2"/>
  <c r="AH1677" i="2"/>
  <c r="AC1677" i="2" s="1"/>
  <c r="AI1677" i="2"/>
  <c r="AJ2029" i="2"/>
  <c r="AK2029" i="2"/>
  <c r="AL2029" i="2" s="1"/>
  <c r="AH2397" i="2"/>
  <c r="AC2397" i="2" s="1"/>
  <c r="AJ2397" i="2"/>
  <c r="AI2653" i="2"/>
  <c r="AJ2653" i="2"/>
  <c r="AH2653" i="2"/>
  <c r="AC2653" i="2" s="1"/>
  <c r="AI1710" i="2"/>
  <c r="AJ1710" i="2"/>
  <c r="AH1998" i="2"/>
  <c r="AC1998" i="2" s="1"/>
  <c r="AI1998" i="2"/>
  <c r="AJ1998" i="2"/>
  <c r="AK1998" i="2"/>
  <c r="AL1998" i="2" s="1"/>
  <c r="AJ2302" i="2"/>
  <c r="AK2302" i="2"/>
  <c r="AL2302" i="2" s="1"/>
  <c r="AI2302" i="2"/>
  <c r="AI81" i="2"/>
  <c r="AH81" i="2"/>
  <c r="AC81" i="2" s="1"/>
  <c r="AJ1569" i="2"/>
  <c r="AK1569" i="2"/>
  <c r="AL1569" i="2" s="1"/>
  <c r="AH1569" i="2"/>
  <c r="AC1569" i="2" s="1"/>
  <c r="AI1569" i="2"/>
  <c r="AK1825" i="2"/>
  <c r="AL1825" i="2" s="1"/>
  <c r="AJ1825" i="2"/>
  <c r="AK2081" i="2"/>
  <c r="AL2081" i="2" s="1"/>
  <c r="AJ2081" i="2"/>
  <c r="AI2081" i="2"/>
  <c r="AH2337" i="2"/>
  <c r="AC2337" i="2" s="1"/>
  <c r="AI2337" i="2"/>
  <c r="AJ2337" i="2"/>
  <c r="AH2641" i="2"/>
  <c r="AC2641" i="2" s="1"/>
  <c r="AJ2641" i="2"/>
  <c r="AH754" i="2"/>
  <c r="AC754" i="2" s="1"/>
  <c r="AI754" i="2"/>
  <c r="AJ1442" i="2"/>
  <c r="AK1442" i="2"/>
  <c r="AL1442" i="2" s="1"/>
  <c r="AH1730" i="2"/>
  <c r="AC1730" i="2" s="1"/>
  <c r="AI1730" i="2"/>
  <c r="AJ1730" i="2"/>
  <c r="AH2034" i="2"/>
  <c r="AC2034" i="2" s="1"/>
  <c r="AK2034" i="2"/>
  <c r="AL2034" i="2" s="1"/>
  <c r="AH1624" i="2"/>
  <c r="AC1624" i="2" s="1"/>
  <c r="AK1624" i="2"/>
  <c r="AL1624" i="2" s="1"/>
  <c r="AI2408" i="2"/>
  <c r="AH2408" i="2"/>
  <c r="AC2408" i="2" s="1"/>
  <c r="AJ2408" i="2"/>
  <c r="AH1864" i="2"/>
  <c r="AC1864" i="2" s="1"/>
  <c r="AJ1864" i="2"/>
  <c r="AK1864" i="2"/>
  <c r="AL1864" i="2" s="1"/>
  <c r="AJ1624" i="2"/>
  <c r="AJ2357" i="2"/>
  <c r="AI1624" i="2"/>
  <c r="AI1688" i="2"/>
  <c r="AJ1688" i="2"/>
  <c r="AK1688" i="2"/>
  <c r="AL1688" i="2" s="1"/>
  <c r="AH1688" i="2"/>
  <c r="AC1688" i="2" s="1"/>
  <c r="AI1589" i="2"/>
  <c r="AK2535" i="2"/>
  <c r="AL2535" i="2" s="1"/>
  <c r="AJ357" i="2"/>
  <c r="AJ114" i="2"/>
  <c r="AJ243" i="2"/>
  <c r="AI357" i="2"/>
  <c r="AI1207" i="2"/>
  <c r="AI2191" i="2"/>
  <c r="AJ2191" i="2"/>
  <c r="AH2191" i="2"/>
  <c r="AC2191" i="2" s="1"/>
  <c r="AI1954" i="2"/>
  <c r="AJ1954" i="2"/>
  <c r="AK1954" i="2"/>
  <c r="AL1954" i="2" s="1"/>
  <c r="AH2691" i="2"/>
  <c r="AC2691" i="2" s="1"/>
  <c r="AK2691" i="2"/>
  <c r="AL2691" i="2" s="1"/>
  <c r="AI2691" i="2"/>
  <c r="AH2212" i="2"/>
  <c r="AC2212" i="2" s="1"/>
  <c r="AI2212" i="2"/>
  <c r="AK275" i="2"/>
  <c r="AL275" i="2" s="1"/>
  <c r="AK1646" i="2"/>
  <c r="AL1646" i="2" s="1"/>
  <c r="AH2116" i="2"/>
  <c r="AC2116" i="2" s="1"/>
  <c r="AK2408" i="2"/>
  <c r="AL2408" i="2" s="1"/>
  <c r="AJ1330" i="2"/>
  <c r="AJ983" i="2"/>
  <c r="AJ351" i="2"/>
  <c r="AH351" i="2"/>
  <c r="AC351" i="2" s="1"/>
  <c r="AK2378" i="2"/>
  <c r="AL2378" i="2" s="1"/>
  <c r="AH2378" i="2"/>
  <c r="AC2378" i="2" s="1"/>
  <c r="AJ2378" i="2"/>
  <c r="AJ2238" i="2"/>
  <c r="AI2238" i="2"/>
  <c r="AC1951" i="2"/>
  <c r="AJ1521" i="2"/>
  <c r="AK1521" i="2"/>
  <c r="AL1521" i="2" s="1"/>
  <c r="AK114" i="2"/>
  <c r="AL114" i="2" s="1"/>
  <c r="AJ213" i="2"/>
  <c r="AK719" i="2"/>
  <c r="AL719" i="2" s="1"/>
  <c r="AK837" i="2"/>
  <c r="AL837" i="2" s="1"/>
  <c r="AI963" i="2"/>
  <c r="AI836" i="2"/>
  <c r="AK1207" i="2"/>
  <c r="AL1207" i="2" s="1"/>
  <c r="AH1284" i="2"/>
  <c r="AC1284" i="2" s="1"/>
  <c r="AI1271" i="2"/>
  <c r="AK1568" i="2"/>
  <c r="AL1568" i="2" s="1"/>
  <c r="AK1579" i="2"/>
  <c r="AL1579" i="2" s="1"/>
  <c r="AK1678" i="2"/>
  <c r="AL1678" i="2" s="1"/>
  <c r="AH1642" i="2"/>
  <c r="AC1642" i="2" s="1"/>
  <c r="AK1611" i="2"/>
  <c r="AL1611" i="2" s="1"/>
  <c r="AK1564" i="2"/>
  <c r="AL1564" i="2" s="1"/>
  <c r="AK1856" i="2"/>
  <c r="AL1856" i="2" s="1"/>
  <c r="AI1732" i="2"/>
  <c r="AK1795" i="2"/>
  <c r="AL1795" i="2" s="1"/>
  <c r="AK1963" i="2"/>
  <c r="AL1963" i="2" s="1"/>
  <c r="AI1904" i="2"/>
  <c r="AJ2217" i="2"/>
  <c r="AK2226" i="2"/>
  <c r="AL2226" i="2" s="1"/>
  <c r="AI2137" i="2"/>
  <c r="AJ2220" i="2"/>
  <c r="AH2406" i="2"/>
  <c r="AC2406" i="2" s="1"/>
  <c r="AI2274" i="2"/>
  <c r="AK2560" i="2"/>
  <c r="AL2560" i="2" s="1"/>
  <c r="AK2806" i="2"/>
  <c r="AL2806" i="2" s="1"/>
  <c r="AK2805" i="2"/>
  <c r="AL2805" i="2" s="1"/>
  <c r="AH285" i="2"/>
  <c r="AC285" i="2" s="1"/>
  <c r="AJ1552" i="2"/>
  <c r="AH1950" i="2"/>
  <c r="AC1950" i="2" s="1"/>
  <c r="AH2527" i="2"/>
  <c r="AC2527" i="2" s="1"/>
  <c r="AJ978" i="2"/>
  <c r="AJ1919" i="2"/>
  <c r="AI22" i="2"/>
  <c r="AH22" i="2"/>
  <c r="AC22" i="2" s="1"/>
  <c r="AH316" i="2"/>
  <c r="AC316" i="2" s="1"/>
  <c r="AH1373" i="2"/>
  <c r="AC1373" i="2" s="1"/>
  <c r="AK1373" i="2"/>
  <c r="AL1373" i="2" s="1"/>
  <c r="AI1373" i="2"/>
  <c r="AJ1373" i="2"/>
  <c r="AK293" i="2"/>
  <c r="AL293" i="2" s="1"/>
  <c r="AJ1734" i="2"/>
  <c r="AH1734" i="2"/>
  <c r="AC1734" i="2" s="1"/>
  <c r="AH2134" i="2"/>
  <c r="AC2134" i="2" s="1"/>
  <c r="AJ2134" i="2"/>
  <c r="AI2134" i="2"/>
  <c r="AK695" i="2"/>
  <c r="AL695" i="2" s="1"/>
  <c r="AJ695" i="2"/>
  <c r="AH695" i="2"/>
  <c r="AC695" i="2" s="1"/>
  <c r="AH999" i="2"/>
  <c r="AC999" i="2" s="1"/>
  <c r="AJ999" i="2"/>
  <c r="AH1399" i="2"/>
  <c r="AC1399" i="2" s="1"/>
  <c r="AI1399" i="2"/>
  <c r="AJ1735" i="2"/>
  <c r="AH1735" i="2"/>
  <c r="AC1735" i="2" s="1"/>
  <c r="AI1735" i="2"/>
  <c r="AK1735" i="2"/>
  <c r="AL1735" i="2" s="1"/>
  <c r="AI872" i="2"/>
  <c r="AK872" i="2"/>
  <c r="AL872" i="2" s="1"/>
  <c r="AH872" i="2"/>
  <c r="AC872" i="2" s="1"/>
  <c r="AH1240" i="2"/>
  <c r="AC1240" i="2" s="1"/>
  <c r="AJ1240" i="2"/>
  <c r="AK1640" i="2"/>
  <c r="AL1640" i="2" s="1"/>
  <c r="AH1640" i="2"/>
  <c r="AC1640" i="2" s="1"/>
  <c r="AI2024" i="2"/>
  <c r="AJ2024" i="2"/>
  <c r="AI1417" i="2"/>
  <c r="AH1417" i="2"/>
  <c r="AC1417" i="2" s="1"/>
  <c r="AJ2681" i="2"/>
  <c r="AH2681" i="2"/>
  <c r="AC2681" i="2" s="1"/>
  <c r="AK2681" i="2"/>
  <c r="AL2681" i="2" s="1"/>
  <c r="AI2681" i="2"/>
  <c r="AJ1386" i="2"/>
  <c r="AI1386" i="2"/>
  <c r="AH1738" i="2"/>
  <c r="AC1738" i="2" s="1"/>
  <c r="AI1738" i="2"/>
  <c r="AJ1738" i="2"/>
  <c r="AH1323" i="2"/>
  <c r="AC1323" i="2" s="1"/>
  <c r="AK1323" i="2"/>
  <c r="AL1323" i="2" s="1"/>
  <c r="AJ812" i="2"/>
  <c r="AI812" i="2"/>
  <c r="AH1068" i="2"/>
  <c r="AC1068" i="2" s="1"/>
  <c r="AJ1068" i="2"/>
  <c r="AH1676" i="2"/>
  <c r="AC1676" i="2" s="1"/>
  <c r="AH2812" i="2"/>
  <c r="AC2812" i="2" s="1"/>
  <c r="AH2045" i="2"/>
  <c r="AC2045" i="2" s="1"/>
  <c r="AK2045" i="2"/>
  <c r="AL2045" i="2" s="1"/>
  <c r="AI2045" i="2"/>
  <c r="AJ2045" i="2"/>
  <c r="AK2685" i="2"/>
  <c r="AL2685" i="2" s="1"/>
  <c r="AH2685" i="2"/>
  <c r="AC2685" i="2" s="1"/>
  <c r="AI2685" i="2"/>
  <c r="AJ2685" i="2"/>
  <c r="AI1454" i="2"/>
  <c r="AK1454" i="2"/>
  <c r="AL1454" i="2" s="1"/>
  <c r="AJ2014" i="2"/>
  <c r="AK2014" i="2"/>
  <c r="AL2014" i="2" s="1"/>
  <c r="AJ1025" i="2"/>
  <c r="AH1025" i="2"/>
  <c r="AC1025" i="2" s="1"/>
  <c r="AK2097" i="2"/>
  <c r="AL2097" i="2" s="1"/>
  <c r="AK322" i="2"/>
  <c r="AL322" i="2" s="1"/>
  <c r="AJ770" i="2"/>
  <c r="AH770" i="2"/>
  <c r="AC770" i="2" s="1"/>
  <c r="AK1458" i="2"/>
  <c r="AL1458" i="2" s="1"/>
  <c r="AH1458" i="2"/>
  <c r="AC1458" i="2" s="1"/>
  <c r="AI2050" i="2"/>
  <c r="AJ2050" i="2"/>
  <c r="AI2338" i="2"/>
  <c r="AH2338" i="2"/>
  <c r="AC2338" i="2" s="1"/>
  <c r="AJ2338" i="2"/>
  <c r="AK2338" i="2"/>
  <c r="AL2338" i="2" s="1"/>
  <c r="AH2642" i="2"/>
  <c r="AC2642" i="2" s="1"/>
  <c r="AJ2642" i="2"/>
  <c r="AK2642" i="2"/>
  <c r="AL2642" i="2" s="1"/>
  <c r="AI1912" i="2"/>
  <c r="AC1973" i="2"/>
  <c r="AH2456" i="2"/>
  <c r="AC2456" i="2" s="1"/>
  <c r="AJ2456" i="2"/>
  <c r="AK2456" i="2"/>
  <c r="AL2456" i="2" s="1"/>
  <c r="AH2424" i="2"/>
  <c r="AC2424" i="2" s="1"/>
  <c r="AK1602" i="2"/>
  <c r="AL1602" i="2" s="1"/>
  <c r="AH1602" i="2"/>
  <c r="AC1602" i="2" s="1"/>
  <c r="AH1252" i="2"/>
  <c r="AC1252" i="2" s="1"/>
  <c r="AJ1252" i="2"/>
  <c r="AI1252" i="2"/>
  <c r="AK2790" i="2"/>
  <c r="AL2790" i="2" s="1"/>
  <c r="AH2790" i="2"/>
  <c r="AC2790" i="2" s="1"/>
  <c r="AI2790" i="2"/>
  <c r="AI2806" i="2"/>
  <c r="AH2806" i="2"/>
  <c r="AC2806" i="2" s="1"/>
  <c r="AI2424" i="2"/>
  <c r="AK1374" i="2"/>
  <c r="AL1374" i="2" s="1"/>
  <c r="AI1374" i="2"/>
  <c r="AH1374" i="2"/>
  <c r="AC1374" i="2" s="1"/>
  <c r="AI1668" i="2"/>
  <c r="AJ2535" i="2"/>
  <c r="AH2576" i="2"/>
  <c r="AC2576" i="2" s="1"/>
  <c r="AK1103" i="2"/>
  <c r="AL1103" i="2" s="1"/>
  <c r="AH1103" i="2"/>
  <c r="AC1103" i="2" s="1"/>
  <c r="AJ1671" i="2"/>
  <c r="AK1671" i="2"/>
  <c r="AL1671" i="2" s="1"/>
  <c r="AH1544" i="2"/>
  <c r="AC1544" i="2" s="1"/>
  <c r="AI1544" i="2"/>
  <c r="AK1544" i="2"/>
  <c r="AL1544" i="2" s="1"/>
  <c r="AJ985" i="2"/>
  <c r="AH985" i="2"/>
  <c r="AC985" i="2" s="1"/>
  <c r="AI2617" i="2"/>
  <c r="AJ2617" i="2"/>
  <c r="AI1066" i="2"/>
  <c r="AK1066" i="2"/>
  <c r="AL1066" i="2" s="1"/>
  <c r="AI2301" i="2"/>
  <c r="AH2301" i="2"/>
  <c r="AC2301" i="2" s="1"/>
  <c r="AH1390" i="2"/>
  <c r="AC1390" i="2" s="1"/>
  <c r="AK1390" i="2"/>
  <c r="AL1390" i="2" s="1"/>
  <c r="AH2686" i="2"/>
  <c r="AC2686" i="2" s="1"/>
  <c r="AI2686" i="2"/>
  <c r="AJ2686" i="2"/>
  <c r="AI2240" i="2"/>
  <c r="AJ2240" i="2"/>
  <c r="AK2240" i="2"/>
  <c r="AL2240" i="2" s="1"/>
  <c r="AH2240" i="2"/>
  <c r="AC2240" i="2" s="1"/>
  <c r="AH641" i="2"/>
  <c r="AC641" i="2" s="1"/>
  <c r="AJ641" i="2"/>
  <c r="AI1777" i="2"/>
  <c r="AK1777" i="2"/>
  <c r="AL1777" i="2" s="1"/>
  <c r="AH1777" i="2"/>
  <c r="AC1777" i="2" s="1"/>
  <c r="AI1394" i="2"/>
  <c r="AJ1394" i="2"/>
  <c r="AH1394" i="2"/>
  <c r="AC1394" i="2" s="1"/>
  <c r="AK1394" i="2"/>
  <c r="AL1394" i="2" s="1"/>
  <c r="AK2723" i="2"/>
  <c r="AL2723" i="2" s="1"/>
  <c r="AH2723" i="2"/>
  <c r="AC2723" i="2" s="1"/>
  <c r="AJ2723" i="2"/>
  <c r="AI1684" i="2"/>
  <c r="AJ298" i="2"/>
  <c r="AI219" i="2"/>
  <c r="AJ231" i="2"/>
  <c r="AK231" i="2"/>
  <c r="AL231" i="2" s="1"/>
  <c r="AI298" i="2"/>
  <c r="AI302" i="2"/>
  <c r="AH372" i="2"/>
  <c r="AC372" i="2" s="1"/>
  <c r="AK372" i="2"/>
  <c r="AL372" i="2" s="1"/>
  <c r="AI557" i="2"/>
  <c r="AK557" i="2"/>
  <c r="AL557" i="2" s="1"/>
  <c r="AK804" i="2"/>
  <c r="AL804" i="2" s="1"/>
  <c r="AH751" i="2"/>
  <c r="AC751" i="2" s="1"/>
  <c r="AJ772" i="2"/>
  <c r="AJ821" i="2"/>
  <c r="AH869" i="2"/>
  <c r="AC869" i="2" s="1"/>
  <c r="AJ813" i="2"/>
  <c r="AK836" i="2"/>
  <c r="AL836" i="2" s="1"/>
  <c r="AH1082" i="2"/>
  <c r="AC1082" i="2" s="1"/>
  <c r="AK1271" i="2"/>
  <c r="AL1271" i="2" s="1"/>
  <c r="AI1192" i="2"/>
  <c r="AH1200" i="2"/>
  <c r="AC1200" i="2" s="1"/>
  <c r="AI1321" i="2"/>
  <c r="AI1395" i="2"/>
  <c r="AH1521" i="2"/>
  <c r="AC1521" i="2" s="1"/>
  <c r="AK1679" i="2"/>
  <c r="AL1679" i="2" s="1"/>
  <c r="AI1613" i="2"/>
  <c r="AH1721" i="2"/>
  <c r="AC1721" i="2" s="1"/>
  <c r="AJ1564" i="2"/>
  <c r="AJ1731" i="2"/>
  <c r="AK1642" i="2"/>
  <c r="AL1642" i="2" s="1"/>
  <c r="AH1779" i="2"/>
  <c r="AC1779" i="2" s="1"/>
  <c r="AI1674" i="2"/>
  <c r="AJ1963" i="2"/>
  <c r="AI2217" i="2"/>
  <c r="AK2301" i="2"/>
  <c r="AL2301" i="2" s="1"/>
  <c r="AK2365" i="2"/>
  <c r="AL2365" i="2" s="1"/>
  <c r="AK2222" i="2"/>
  <c r="AL2222" i="2" s="1"/>
  <c r="AJ1960" i="2"/>
  <c r="AI2226" i="2"/>
  <c r="AJ2560" i="2"/>
  <c r="AH978" i="2"/>
  <c r="AC978" i="2" s="1"/>
  <c r="AI1687" i="2"/>
  <c r="AH1475" i="2"/>
  <c r="AC1475" i="2" s="1"/>
  <c r="AK1965" i="2"/>
  <c r="AL1965" i="2" s="1"/>
  <c r="AI1552" i="2"/>
  <c r="AI1537" i="2"/>
  <c r="AH2617" i="2"/>
  <c r="AC2617" i="2" s="1"/>
  <c r="AK2424" i="2"/>
  <c r="AL2424" i="2" s="1"/>
  <c r="AJ1246" i="2"/>
  <c r="AK1246" i="2"/>
  <c r="AL1246" i="2" s="1"/>
  <c r="AC1246" i="2"/>
  <c r="AI1246" i="2"/>
  <c r="AI1247" i="2"/>
  <c r="AJ1247" i="2"/>
  <c r="AK278" i="2"/>
  <c r="AL278" i="2" s="1"/>
  <c r="AH278" i="2"/>
  <c r="AC278" i="2" s="1"/>
  <c r="AJ1366" i="2"/>
  <c r="AH1366" i="2"/>
  <c r="AC1366" i="2" s="1"/>
  <c r="AJ1766" i="2"/>
  <c r="AK1766" i="2"/>
  <c r="AL1766" i="2" s="1"/>
  <c r="AI1766" i="2"/>
  <c r="AK2150" i="2"/>
  <c r="AL2150" i="2" s="1"/>
  <c r="AH2150" i="2"/>
  <c r="AC2150" i="2" s="1"/>
  <c r="AH1015" i="2"/>
  <c r="AC1015" i="2" s="1"/>
  <c r="AK1015" i="2"/>
  <c r="AL1015" i="2" s="1"/>
  <c r="AI1415" i="2"/>
  <c r="AJ1415" i="2"/>
  <c r="AJ216" i="2"/>
  <c r="AH216" i="2"/>
  <c r="AC216" i="2" s="1"/>
  <c r="AH1256" i="2"/>
  <c r="AC1256" i="2" s="1"/>
  <c r="AI1256" i="2"/>
  <c r="AJ521" i="2"/>
  <c r="AK521" i="2"/>
  <c r="AL521" i="2" s="1"/>
  <c r="AJ777" i="2"/>
  <c r="AH777" i="2"/>
  <c r="AC777" i="2" s="1"/>
  <c r="AH1433" i="2"/>
  <c r="AC1433" i="2" s="1"/>
  <c r="AI1433" i="2"/>
  <c r="AH1817" i="2"/>
  <c r="AC1817" i="2" s="1"/>
  <c r="AJ1817" i="2"/>
  <c r="AI1817" i="2"/>
  <c r="AK890" i="2"/>
  <c r="AL890" i="2" s="1"/>
  <c r="AJ890" i="2"/>
  <c r="AJ1146" i="2"/>
  <c r="AI1146" i="2"/>
  <c r="AK1146" i="2"/>
  <c r="AL1146" i="2" s="1"/>
  <c r="AH1402" i="2"/>
  <c r="AC1402" i="2" s="1"/>
  <c r="AI1402" i="2"/>
  <c r="AJ1402" i="2"/>
  <c r="AK1402" i="2"/>
  <c r="AL1402" i="2" s="1"/>
  <c r="AI1035" i="2"/>
  <c r="AH1035" i="2"/>
  <c r="AC1035" i="2" s="1"/>
  <c r="AJ1035" i="2"/>
  <c r="AK1339" i="2"/>
  <c r="AL1339" i="2" s="1"/>
  <c r="AI1339" i="2"/>
  <c r="AH2091" i="2"/>
  <c r="AC2091" i="2" s="1"/>
  <c r="AJ2091" i="2"/>
  <c r="AH828" i="2"/>
  <c r="AC828" i="2" s="1"/>
  <c r="AJ828" i="2"/>
  <c r="AI1708" i="2"/>
  <c r="AJ2077" i="2"/>
  <c r="AH2077" i="2"/>
  <c r="AC2077" i="2" s="1"/>
  <c r="AK1573" i="2"/>
  <c r="AL1573" i="2" s="1"/>
  <c r="AI2373" i="2"/>
  <c r="AJ2373" i="2"/>
  <c r="AH2823" i="2"/>
  <c r="AC2823" i="2" s="1"/>
  <c r="AI2823" i="2"/>
  <c r="AJ2823" i="2"/>
  <c r="AK2823" i="2"/>
  <c r="AL2823" i="2" s="1"/>
  <c r="AI2116" i="2"/>
  <c r="AH1184" i="2"/>
  <c r="AC1184" i="2" s="1"/>
  <c r="AK2514" i="2"/>
  <c r="AL2514" i="2" s="1"/>
  <c r="AI2514" i="2"/>
  <c r="AK2180" i="2"/>
  <c r="AL2180" i="2" s="1"/>
  <c r="AJ2180" i="2"/>
  <c r="AH1363" i="2"/>
  <c r="AC1363" i="2" s="1"/>
  <c r="AH1663" i="2"/>
  <c r="AC1663" i="2" s="1"/>
  <c r="AJ1663" i="2"/>
  <c r="AI978" i="2"/>
  <c r="AI2175" i="2"/>
  <c r="AI2654" i="2"/>
  <c r="AJ2654" i="2"/>
  <c r="AH1935" i="2"/>
  <c r="AC1935" i="2" s="1"/>
  <c r="AK1935" i="2"/>
  <c r="AL1935" i="2" s="1"/>
  <c r="AI1650" i="2"/>
  <c r="AJ1650" i="2"/>
  <c r="AI2612" i="2"/>
  <c r="AH2612" i="2"/>
  <c r="AC2612" i="2" s="1"/>
  <c r="AK2612" i="2"/>
  <c r="AL2612" i="2" s="1"/>
  <c r="AH2454" i="2"/>
  <c r="AC2454" i="2" s="1"/>
  <c r="AI2454" i="2"/>
  <c r="AH2822" i="2"/>
  <c r="AC2822" i="2" s="1"/>
  <c r="AI2822" i="2"/>
  <c r="AJ1204" i="2"/>
  <c r="AJ1779" i="2"/>
  <c r="AJ919" i="2"/>
  <c r="AH919" i="2"/>
  <c r="AC919" i="2" s="1"/>
  <c r="AI719" i="2"/>
  <c r="AJ1011" i="2"/>
  <c r="AJ176" i="2"/>
  <c r="AK227" i="2"/>
  <c r="AL227" i="2" s="1"/>
  <c r="AH286" i="2"/>
  <c r="AC286" i="2" s="1"/>
  <c r="AJ372" i="2"/>
  <c r="AK486" i="2"/>
  <c r="AL486" i="2" s="1"/>
  <c r="AK579" i="2"/>
  <c r="AL579" i="2" s="1"/>
  <c r="AI608" i="2"/>
  <c r="AJ626" i="2"/>
  <c r="AK772" i="2"/>
  <c r="AL772" i="2" s="1"/>
  <c r="AK813" i="2"/>
  <c r="AL813" i="2" s="1"/>
  <c r="AH821" i="2"/>
  <c r="AC821" i="2" s="1"/>
  <c r="AH813" i="2"/>
  <c r="AC813" i="2" s="1"/>
  <c r="AI983" i="2"/>
  <c r="AJ1027" i="2"/>
  <c r="AJ995" i="2"/>
  <c r="AK1316" i="2"/>
  <c r="AL1316" i="2" s="1"/>
  <c r="AK1395" i="2"/>
  <c r="AL1395" i="2" s="1"/>
  <c r="AI1564" i="2"/>
  <c r="AI1642" i="2"/>
  <c r="AI1856" i="2"/>
  <c r="AK1674" i="2"/>
  <c r="AL1674" i="2" s="1"/>
  <c r="AI1827" i="2"/>
  <c r="AC1944" i="2"/>
  <c r="AH2236" i="2"/>
  <c r="AC2236" i="2" s="1"/>
  <c r="AH2072" i="2"/>
  <c r="AC2072" i="2" s="1"/>
  <c r="AH2054" i="2"/>
  <c r="AC2054" i="2" s="1"/>
  <c r="AJ2222" i="2"/>
  <c r="AI1960" i="2"/>
  <c r="AH2226" i="2"/>
  <c r="AC2226" i="2" s="1"/>
  <c r="AK2022" i="2"/>
  <c r="AL2022" i="2" s="1"/>
  <c r="AK2072" i="2"/>
  <c r="AL2072" i="2" s="1"/>
  <c r="AI2562" i="2"/>
  <c r="AH2627" i="2"/>
  <c r="AC2627" i="2" s="1"/>
  <c r="AI2560" i="2"/>
  <c r="AH1568" i="2"/>
  <c r="AC1568" i="2" s="1"/>
  <c r="AJ1537" i="2"/>
  <c r="AK2440" i="2"/>
  <c r="AL2440" i="2" s="1"/>
  <c r="AJ2612" i="2"/>
  <c r="AK810" i="2"/>
  <c r="AL810" i="2" s="1"/>
  <c r="AK1731" i="2"/>
  <c r="AL1731" i="2" s="1"/>
  <c r="AH1934" i="2"/>
  <c r="AC1934" i="2" s="1"/>
  <c r="AK2627" i="2"/>
  <c r="AL2627" i="2" s="1"/>
  <c r="AJ1951" i="2"/>
  <c r="AJ2454" i="2"/>
  <c r="AI315" i="2"/>
  <c r="AH315" i="2"/>
  <c r="AC315" i="2" s="1"/>
  <c r="AI893" i="2"/>
  <c r="AK893" i="2"/>
  <c r="AL893" i="2" s="1"/>
  <c r="AJ893" i="2"/>
  <c r="AK15" i="2"/>
  <c r="AL15" i="2" s="1"/>
  <c r="AH15" i="2"/>
  <c r="AC15" i="2" s="1"/>
  <c r="AJ479" i="2"/>
  <c r="AI479" i="2"/>
  <c r="AH966" i="2"/>
  <c r="AC966" i="2" s="1"/>
  <c r="AK966" i="2"/>
  <c r="AL966" i="2" s="1"/>
  <c r="AH1782" i="2"/>
  <c r="AC1782" i="2" s="1"/>
  <c r="AK1782" i="2"/>
  <c r="AL1782" i="2" s="1"/>
  <c r="AI1782" i="2"/>
  <c r="AH232" i="2"/>
  <c r="AC232" i="2" s="1"/>
  <c r="AJ232" i="2"/>
  <c r="AH1672" i="2"/>
  <c r="AC1672" i="2" s="1"/>
  <c r="AK1672" i="2"/>
  <c r="AL1672" i="2" s="1"/>
  <c r="AJ281" i="2"/>
  <c r="AH281" i="2"/>
  <c r="AC281" i="2" s="1"/>
  <c r="AI1113" i="2"/>
  <c r="AH1113" i="2"/>
  <c r="AC1113" i="2" s="1"/>
  <c r="AH1849" i="2"/>
  <c r="AC1849" i="2" s="1"/>
  <c r="AK1849" i="2"/>
  <c r="AL1849" i="2" s="1"/>
  <c r="AH2457" i="2"/>
  <c r="AC2457" i="2" s="1"/>
  <c r="AI2457" i="2"/>
  <c r="AJ2457" i="2"/>
  <c r="AH1818" i="2"/>
  <c r="AC1818" i="2" s="1"/>
  <c r="AJ1818" i="2"/>
  <c r="AI1818" i="2"/>
  <c r="AH1371" i="2"/>
  <c r="AC1371" i="2" s="1"/>
  <c r="AI1371" i="2"/>
  <c r="AK1371" i="2"/>
  <c r="AL1371" i="2" s="1"/>
  <c r="AI2107" i="2"/>
  <c r="AH2107" i="2"/>
  <c r="AC2107" i="2" s="1"/>
  <c r="AJ2107" i="2"/>
  <c r="AI1100" i="2"/>
  <c r="AJ1100" i="2"/>
  <c r="AH2044" i="2"/>
  <c r="AC2044" i="2" s="1"/>
  <c r="AJ2044" i="2"/>
  <c r="AI1741" i="2"/>
  <c r="AJ1741" i="2"/>
  <c r="AH1741" i="2"/>
  <c r="AC1741" i="2" s="1"/>
  <c r="AH2093" i="2"/>
  <c r="AC2093" i="2" s="1"/>
  <c r="AK2093" i="2"/>
  <c r="AL2093" i="2" s="1"/>
  <c r="AI2093" i="2"/>
  <c r="AJ2093" i="2"/>
  <c r="AI2493" i="2"/>
  <c r="AH2493" i="2"/>
  <c r="AC2493" i="2" s="1"/>
  <c r="AH2733" i="2"/>
  <c r="AC2733" i="2" s="1"/>
  <c r="AI2733" i="2"/>
  <c r="AI2360" i="2"/>
  <c r="AJ2360" i="2"/>
  <c r="AH2643" i="2"/>
  <c r="AC2643" i="2" s="1"/>
  <c r="AK2643" i="2"/>
  <c r="AL2643" i="2" s="1"/>
  <c r="AI2643" i="2"/>
  <c r="AJ2643" i="2"/>
  <c r="AH2564" i="2"/>
  <c r="AC2564" i="2" s="1"/>
  <c r="AI2564" i="2"/>
  <c r="AJ2564" i="2"/>
  <c r="AI2279" i="2"/>
  <c r="AJ2279" i="2"/>
  <c r="AH2279" i="2"/>
  <c r="AC2279" i="2" s="1"/>
  <c r="AK2279" i="2"/>
  <c r="AL2279" i="2" s="1"/>
  <c r="AI1284" i="2"/>
  <c r="AK1284" i="2"/>
  <c r="AL1284" i="2" s="1"/>
  <c r="AI1204" i="2"/>
  <c r="AJ792" i="2"/>
  <c r="AJ1156" i="2"/>
  <c r="AK1252" i="2"/>
  <c r="AL1252" i="2" s="1"/>
  <c r="AK132" i="2"/>
  <c r="AL132" i="2" s="1"/>
  <c r="AK29" i="2"/>
  <c r="AL29" i="2" s="1"/>
  <c r="AH132" i="2"/>
  <c r="AC132" i="2" s="1"/>
  <c r="AI185" i="2"/>
  <c r="AH524" i="2"/>
  <c r="AC524" i="2" s="1"/>
  <c r="AK608" i="2"/>
  <c r="AL608" i="2" s="1"/>
  <c r="AJ579" i="2"/>
  <c r="AH583" i="2"/>
  <c r="AC583" i="2" s="1"/>
  <c r="AJ697" i="2"/>
  <c r="AK821" i="2"/>
  <c r="AL821" i="2" s="1"/>
  <c r="AJ823" i="2"/>
  <c r="AI935" i="2"/>
  <c r="AK1192" i="2"/>
  <c r="AL1192" i="2" s="1"/>
  <c r="AJ1103" i="2"/>
  <c r="AI1338" i="2"/>
  <c r="AJ1316" i="2"/>
  <c r="AC1581" i="2"/>
  <c r="AK1600" i="2"/>
  <c r="AL1600" i="2" s="1"/>
  <c r="AJ1654" i="2"/>
  <c r="AH1705" i="2"/>
  <c r="AC1705" i="2" s="1"/>
  <c r="AK1662" i="2"/>
  <c r="AL1662" i="2" s="1"/>
  <c r="AI1864" i="2"/>
  <c r="AI1950" i="2"/>
  <c r="AK1827" i="2"/>
  <c r="AL1827" i="2" s="1"/>
  <c r="AK1944" i="2"/>
  <c r="AL1944" i="2" s="1"/>
  <c r="AK2057" i="2"/>
  <c r="AL2057" i="2" s="1"/>
  <c r="AH2223" i="2"/>
  <c r="AC2223" i="2" s="1"/>
  <c r="AK2373" i="2"/>
  <c r="AL2373" i="2" s="1"/>
  <c r="AJ2236" i="2"/>
  <c r="AH2544" i="2"/>
  <c r="AC2544" i="2" s="1"/>
  <c r="AI2033" i="2"/>
  <c r="AK2500" i="2"/>
  <c r="AL2500" i="2" s="1"/>
  <c r="AK2564" i="2"/>
  <c r="AL2564" i="2" s="1"/>
  <c r="AJ2806" i="2"/>
  <c r="AK2633" i="2"/>
  <c r="AL2633" i="2" s="1"/>
  <c r="AK1941" i="2"/>
  <c r="AL1941" i="2" s="1"/>
  <c r="AI1695" i="2"/>
  <c r="AK1973" i="2"/>
  <c r="AL1973" i="2" s="1"/>
  <c r="AJ1548" i="2"/>
  <c r="AH2543" i="2"/>
  <c r="AC2543" i="2" s="1"/>
  <c r="AK935" i="2"/>
  <c r="AL935" i="2" s="1"/>
  <c r="AI2543" i="2"/>
  <c r="AI2633" i="2"/>
  <c r="AJ1374" i="2"/>
  <c r="AJ1935" i="2"/>
  <c r="AJ1695" i="2"/>
  <c r="AI1965" i="2"/>
  <c r="AJ331" i="2"/>
  <c r="AK331" i="2"/>
  <c r="AL331" i="2" s="1"/>
  <c r="AH587" i="2"/>
  <c r="AC587" i="2" s="1"/>
  <c r="AK587" i="2"/>
  <c r="AL587" i="2" s="1"/>
  <c r="AH863" i="2"/>
  <c r="AC863" i="2" s="1"/>
  <c r="AK863" i="2"/>
  <c r="AL863" i="2" s="1"/>
  <c r="AH1311" i="2"/>
  <c r="AC1311" i="2" s="1"/>
  <c r="AI1311" i="2"/>
  <c r="AJ1311" i="2"/>
  <c r="AI53" i="2"/>
  <c r="AK53" i="2"/>
  <c r="AL53" i="2" s="1"/>
  <c r="AK1014" i="2"/>
  <c r="AL1014" i="2" s="1"/>
  <c r="AJ1798" i="2"/>
  <c r="AI1798" i="2"/>
  <c r="AJ2182" i="2"/>
  <c r="AK2182" i="2"/>
  <c r="AL2182" i="2" s="1"/>
  <c r="AI2182" i="2"/>
  <c r="AI936" i="2"/>
  <c r="AJ936" i="2"/>
  <c r="AH41" i="2"/>
  <c r="AC41" i="2" s="1"/>
  <c r="AJ41" i="2"/>
  <c r="AH553" i="2"/>
  <c r="AC553" i="2" s="1"/>
  <c r="AK553" i="2"/>
  <c r="AL553" i="2" s="1"/>
  <c r="AI1513" i="2"/>
  <c r="AH1513" i="2"/>
  <c r="AC1513" i="2" s="1"/>
  <c r="AK410" i="2"/>
  <c r="AL410" i="2" s="1"/>
  <c r="AH410" i="2"/>
  <c r="AC410" i="2" s="1"/>
  <c r="AH1178" i="2"/>
  <c r="AC1178" i="2" s="1"/>
  <c r="AH1834" i="2"/>
  <c r="AC1834" i="2" s="1"/>
  <c r="AJ1834" i="2"/>
  <c r="AI1834" i="2"/>
  <c r="AI1387" i="2"/>
  <c r="AK1387" i="2"/>
  <c r="AL1387" i="2" s="1"/>
  <c r="AJ2123" i="2"/>
  <c r="AI2123" i="2"/>
  <c r="AH2123" i="2"/>
  <c r="AC2123" i="2" s="1"/>
  <c r="AK860" i="2"/>
  <c r="AL860" i="2" s="1"/>
  <c r="AK1388" i="2"/>
  <c r="AL1388" i="2" s="1"/>
  <c r="AI1388" i="2"/>
  <c r="AH1740" i="2"/>
  <c r="AC1740" i="2" s="1"/>
  <c r="AI1740" i="2"/>
  <c r="AJ1740" i="2"/>
  <c r="AK2076" i="2"/>
  <c r="AL2076" i="2" s="1"/>
  <c r="AH2076" i="2"/>
  <c r="AC2076" i="2" s="1"/>
  <c r="AJ2076" i="2"/>
  <c r="AK1336" i="2"/>
  <c r="AL1336" i="2" s="1"/>
  <c r="AI2376" i="2"/>
  <c r="AH2376" i="2"/>
  <c r="AC2376" i="2" s="1"/>
  <c r="AK1976" i="2"/>
  <c r="AL1976" i="2" s="1"/>
  <c r="AK2728" i="2"/>
  <c r="AL2728" i="2" s="1"/>
  <c r="AK2748" i="2"/>
  <c r="AL2748" i="2" s="1"/>
  <c r="AH1102" i="2"/>
  <c r="AC1102" i="2" s="1"/>
  <c r="AI753" i="2"/>
  <c r="AH753" i="2"/>
  <c r="AC753" i="2" s="1"/>
  <c r="AI2113" i="2"/>
  <c r="AJ2113" i="2"/>
  <c r="AJ2658" i="2"/>
  <c r="AK2658" i="2"/>
  <c r="AL2658" i="2" s="1"/>
  <c r="AH2658" i="2"/>
  <c r="AC2658" i="2" s="1"/>
  <c r="AJ1365" i="2"/>
  <c r="AH1365" i="2"/>
  <c r="AC1365" i="2" s="1"/>
  <c r="AI1365" i="2"/>
  <c r="AI2629" i="2"/>
  <c r="AJ2629" i="2"/>
  <c r="AK465" i="2"/>
  <c r="AL465" i="2" s="1"/>
  <c r="AH2689" i="2"/>
  <c r="AC2689" i="2" s="1"/>
  <c r="AI2689" i="2"/>
  <c r="AH2661" i="2"/>
  <c r="AC2661" i="2" s="1"/>
  <c r="AI2661" i="2"/>
  <c r="AJ2661" i="2"/>
  <c r="AH1911" i="2"/>
  <c r="AC1911" i="2" s="1"/>
  <c r="AJ1911" i="2"/>
  <c r="AK995" i="2"/>
  <c r="AL995" i="2" s="1"/>
  <c r="AK1117" i="2"/>
  <c r="AL1117" i="2" s="1"/>
  <c r="AK1178" i="2"/>
  <c r="AL1178" i="2" s="1"/>
  <c r="AK1256" i="2"/>
  <c r="AL1256" i="2" s="1"/>
  <c r="AK1613" i="2"/>
  <c r="AL1613" i="2" s="1"/>
  <c r="AH1606" i="2"/>
  <c r="AC1606" i="2" s="1"/>
  <c r="AK1670" i="2"/>
  <c r="AL1670" i="2" s="1"/>
  <c r="AK2321" i="2"/>
  <c r="AL2321" i="2" s="1"/>
  <c r="AK2220" i="2"/>
  <c r="AL2220" i="2" s="1"/>
  <c r="AK2732" i="2"/>
  <c r="AL2732" i="2" s="1"/>
  <c r="AK656" i="2"/>
  <c r="AL656" i="2" s="1"/>
  <c r="AK1451" i="2"/>
  <c r="AL1451" i="2" s="1"/>
  <c r="AJ704" i="2"/>
  <c r="AH704" i="2"/>
  <c r="AC704" i="2" s="1"/>
  <c r="AJ2432" i="2"/>
  <c r="AI2432" i="2"/>
  <c r="AJ1633" i="2"/>
  <c r="AH1633" i="2"/>
  <c r="AC1633" i="2" s="1"/>
  <c r="AJ2518" i="2"/>
  <c r="AH2518" i="2"/>
  <c r="AC2518" i="2" s="1"/>
  <c r="AI2647" i="2"/>
  <c r="AH2647" i="2"/>
  <c r="AC2647" i="2" s="1"/>
  <c r="AK2647" i="2"/>
  <c r="AL2647" i="2" s="1"/>
  <c r="AK1025" i="2"/>
  <c r="AL1025" i="2" s="1"/>
  <c r="AK1288" i="2"/>
  <c r="AL1288" i="2" s="1"/>
  <c r="AK1293" i="2"/>
  <c r="AL1293" i="2" s="1"/>
  <c r="AK1881" i="2"/>
  <c r="AL1881" i="2" s="1"/>
  <c r="AK2091" i="2"/>
  <c r="AL2091" i="2" s="1"/>
  <c r="AK2297" i="2"/>
  <c r="AL2297" i="2" s="1"/>
  <c r="AK1739" i="2"/>
  <c r="AL1739" i="2" s="1"/>
  <c r="AI2751" i="2"/>
  <c r="AH2751" i="2"/>
  <c r="AC2751" i="2" s="1"/>
  <c r="AH1760" i="2"/>
  <c r="AC1760" i="2" s="1"/>
  <c r="AJ1760" i="2"/>
  <c r="AH2161" i="2"/>
  <c r="AC2161" i="2" s="1"/>
  <c r="AK2161" i="2"/>
  <c r="AL2161" i="2" s="1"/>
  <c r="AJ2420" i="2"/>
  <c r="AI2420" i="2"/>
  <c r="AH2420" i="2"/>
  <c r="AC2420" i="2" s="1"/>
  <c r="AH2804" i="2"/>
  <c r="AC2804" i="2" s="1"/>
  <c r="AJ2804" i="2"/>
  <c r="AH2693" i="2"/>
  <c r="AC2693" i="2" s="1"/>
  <c r="AJ2693" i="2"/>
  <c r="AH2534" i="2"/>
  <c r="AC2534" i="2" s="1"/>
  <c r="AK2534" i="2"/>
  <c r="AL2534" i="2" s="1"/>
  <c r="AK1629" i="2"/>
  <c r="AL1629" i="2" s="1"/>
  <c r="AK2074" i="2"/>
  <c r="AL2074" i="2" s="1"/>
  <c r="AK2425" i="2"/>
  <c r="AL2425" i="2" s="1"/>
  <c r="AH1582" i="2"/>
  <c r="AC1582" i="2" s="1"/>
  <c r="AK1582" i="2"/>
  <c r="AL1582" i="2" s="1"/>
  <c r="AI2574" i="2"/>
  <c r="AJ2574" i="2"/>
  <c r="AH2574" i="2"/>
  <c r="AC2574" i="2" s="1"/>
  <c r="AI1871" i="2"/>
  <c r="AJ1871" i="2"/>
  <c r="AJ2767" i="2"/>
  <c r="AH2767" i="2"/>
  <c r="AC2767" i="2" s="1"/>
  <c r="AK2784" i="2"/>
  <c r="AL2784" i="2" s="1"/>
  <c r="AI2784" i="2"/>
  <c r="AJ2784" i="2"/>
  <c r="AH2246" i="2"/>
  <c r="AC2246" i="2" s="1"/>
  <c r="AI2246" i="2"/>
  <c r="AK2679" i="2"/>
  <c r="AL2679" i="2" s="1"/>
  <c r="AJ2679" i="2"/>
  <c r="AH2679" i="2"/>
  <c r="AC2679" i="2" s="1"/>
  <c r="AK981" i="2"/>
  <c r="AL981" i="2" s="1"/>
  <c r="AK977" i="2"/>
  <c r="AL977" i="2" s="1"/>
  <c r="AK1052" i="2"/>
  <c r="AL1052" i="2" s="1"/>
  <c r="AH1293" i="2"/>
  <c r="AC1293" i="2" s="1"/>
  <c r="AK1996" i="2"/>
  <c r="AL1996" i="2" s="1"/>
  <c r="AK2263" i="2"/>
  <c r="AL2263" i="2" s="1"/>
  <c r="AK2223" i="2"/>
  <c r="AL2223" i="2" s="1"/>
  <c r="AK2733" i="2"/>
  <c r="AL2733" i="2" s="1"/>
  <c r="AJ2143" i="2"/>
  <c r="AH2143" i="2"/>
  <c r="AC2143" i="2" s="1"/>
  <c r="AI2143" i="2"/>
  <c r="AK2783" i="2"/>
  <c r="AL2783" i="2" s="1"/>
  <c r="AJ2783" i="2"/>
  <c r="AH2783" i="2"/>
  <c r="AC2783" i="2" s="1"/>
  <c r="AJ2496" i="2"/>
  <c r="AK2496" i="2"/>
  <c r="AL2496" i="2" s="1"/>
  <c r="AK1699" i="2"/>
  <c r="AL1699" i="2" s="1"/>
  <c r="AH2195" i="2"/>
  <c r="AC2195" i="2" s="1"/>
  <c r="AI2195" i="2"/>
  <c r="AH2595" i="2"/>
  <c r="AC2595" i="2" s="1"/>
  <c r="AI2595" i="2"/>
  <c r="AI1604" i="2"/>
  <c r="AH1604" i="2"/>
  <c r="AC1604" i="2" s="1"/>
  <c r="AK2468" i="2"/>
  <c r="AL2468" i="2" s="1"/>
  <c r="AC2468" i="2"/>
  <c r="AH2309" i="2"/>
  <c r="AC2309" i="2" s="1"/>
  <c r="AK269" i="2"/>
  <c r="AL269" i="2" s="1"/>
  <c r="AI269" i="2"/>
  <c r="AK703" i="2"/>
  <c r="AL703" i="2" s="1"/>
  <c r="AJ703" i="2"/>
  <c r="AK144" i="2"/>
  <c r="AL144" i="2" s="1"/>
  <c r="AK567" i="2"/>
  <c r="AL567" i="2" s="1"/>
  <c r="AJ903" i="2"/>
  <c r="AK903" i="2"/>
  <c r="AL903" i="2" s="1"/>
  <c r="AI1655" i="2"/>
  <c r="AJ2041" i="2"/>
  <c r="AI2041" i="2"/>
  <c r="AJ794" i="2"/>
  <c r="AH794" i="2"/>
  <c r="AC794" i="2" s="1"/>
  <c r="AK794" i="2"/>
  <c r="AL794" i="2" s="1"/>
  <c r="AI2347" i="2"/>
  <c r="AK2347" i="2"/>
  <c r="AL2347" i="2" s="1"/>
  <c r="AI1244" i="2"/>
  <c r="AH1244" i="2"/>
  <c r="AC1244" i="2" s="1"/>
  <c r="AI1565" i="2"/>
  <c r="AH1565" i="2"/>
  <c r="AC1565" i="2" s="1"/>
  <c r="AJ1358" i="2"/>
  <c r="AH1358" i="2"/>
  <c r="AC1358" i="2" s="1"/>
  <c r="AJ2638" i="2"/>
  <c r="AI2638" i="2"/>
  <c r="AH2638" i="2"/>
  <c r="AC2638" i="2" s="1"/>
  <c r="AH2495" i="2"/>
  <c r="AC2495" i="2" s="1"/>
  <c r="AI195" i="2"/>
  <c r="AH195" i="2"/>
  <c r="AC195" i="2" s="1"/>
  <c r="AM2849" i="2"/>
  <c r="AK2653" i="2"/>
  <c r="AL2653" i="2" s="1"/>
  <c r="AK475" i="2"/>
  <c r="AL475" i="2" s="1"/>
  <c r="AK2518" i="2"/>
  <c r="AL2518" i="2" s="1"/>
  <c r="AK2654" i="2"/>
  <c r="AL2654" i="2" s="1"/>
  <c r="AK2477" i="2"/>
  <c r="AL2477" i="2" s="1"/>
  <c r="AK2239" i="2"/>
  <c r="AL2239" i="2" s="1"/>
  <c r="AK2789" i="2"/>
  <c r="AL2789" i="2" s="1"/>
  <c r="AK2596" i="2"/>
  <c r="AL2596" i="2" s="1"/>
  <c r="AK1474" i="2"/>
  <c r="AL1474" i="2" s="1"/>
  <c r="AM2848" i="2"/>
  <c r="AK2749" i="2"/>
  <c r="AL2749" i="2" s="1"/>
  <c r="AK2744" i="2"/>
  <c r="AL2744" i="2" s="1"/>
  <c r="AK2716" i="2"/>
  <c r="AL2716" i="2" s="1"/>
  <c r="AJ2532" i="2"/>
  <c r="AK611" i="2"/>
  <c r="AL611" i="2" s="1"/>
  <c r="AK1471" i="2"/>
  <c r="AL1471" i="2" s="1"/>
  <c r="AM2862" i="2"/>
  <c r="AK2247" i="2"/>
  <c r="AL2247" i="2" s="1"/>
  <c r="AK2717" i="2"/>
  <c r="AL2717" i="2" s="1"/>
  <c r="AK2755" i="2"/>
  <c r="AL2755" i="2" s="1"/>
  <c r="AK2812" i="2"/>
  <c r="AL2812" i="2" s="1"/>
  <c r="AK2661" i="2"/>
  <c r="AL2661" i="2" s="1"/>
  <c r="AM2858" i="2"/>
  <c r="AM2845" i="2"/>
  <c r="AM2857" i="2"/>
  <c r="AM2841" i="2"/>
  <c r="AM2851" i="2"/>
  <c r="AH2491" i="2"/>
  <c r="AC2491" i="2" s="1"/>
  <c r="AK721" i="2"/>
  <c r="AL721" i="2" s="1"/>
  <c r="AK480" i="2"/>
  <c r="AL480" i="2" s="1"/>
  <c r="AK240" i="2"/>
  <c r="AL240" i="2" s="1"/>
  <c r="AK886" i="2"/>
  <c r="AL886" i="2" s="1"/>
  <c r="AK877" i="2"/>
  <c r="AL877" i="2" s="1"/>
  <c r="AJ877" i="2"/>
  <c r="AI877" i="2"/>
  <c r="AH877" i="2"/>
  <c r="AC877" i="2" s="1"/>
  <c r="AH909" i="2"/>
  <c r="AC909" i="2" s="1"/>
  <c r="AJ909" i="2"/>
  <c r="AK909" i="2"/>
  <c r="AL909" i="2" s="1"/>
  <c r="AK333" i="2"/>
  <c r="AL333" i="2" s="1"/>
  <c r="AK2585" i="2"/>
  <c r="AL2585" i="2" s="1"/>
  <c r="AI2585" i="2"/>
  <c r="AH2585" i="2"/>
  <c r="AC2585" i="2" s="1"/>
  <c r="AK622" i="2"/>
  <c r="AL622" i="2" s="1"/>
  <c r="AH622" i="2"/>
  <c r="AC622" i="2" s="1"/>
  <c r="AI542" i="2"/>
  <c r="AJ542" i="2"/>
  <c r="AK639" i="2"/>
  <c r="AL639" i="2" s="1"/>
  <c r="AJ671" i="2"/>
  <c r="AI671" i="2"/>
  <c r="AH723" i="2"/>
  <c r="AC723" i="2" s="1"/>
  <c r="AI723" i="2"/>
  <c r="AJ723" i="2"/>
  <c r="AK723" i="2"/>
  <c r="AL723" i="2" s="1"/>
  <c r="AI909" i="2"/>
  <c r="AJ2251" i="2"/>
  <c r="AI2251" i="2"/>
  <c r="AI539" i="2"/>
  <c r="AK539" i="2"/>
  <c r="AL539" i="2" s="1"/>
  <c r="AH539" i="2"/>
  <c r="AC539" i="2" s="1"/>
  <c r="AJ539" i="2"/>
  <c r="AK614" i="2"/>
  <c r="AL614" i="2" s="1"/>
  <c r="AH614" i="2"/>
  <c r="AC614" i="2" s="1"/>
  <c r="AH655" i="2"/>
  <c r="AC655" i="2" s="1"/>
  <c r="AK655" i="2"/>
  <c r="AL655" i="2" s="1"/>
  <c r="AI655" i="2"/>
  <c r="AJ333" i="2"/>
  <c r="AJ842" i="2"/>
  <c r="AI842" i="2"/>
  <c r="AH842" i="2"/>
  <c r="AC842" i="2" s="1"/>
  <c r="AI333" i="2"/>
  <c r="AI262" i="2"/>
  <c r="AH262" i="2"/>
  <c r="AC262" i="2" s="1"/>
  <c r="AJ722" i="2"/>
  <c r="AH722" i="2"/>
  <c r="AC722" i="2" s="1"/>
  <c r="AI722" i="2"/>
  <c r="AK755" i="2"/>
  <c r="AL755" i="2" s="1"/>
  <c r="AH755" i="2"/>
  <c r="AC755" i="2" s="1"/>
  <c r="AI755" i="2"/>
  <c r="AJ755" i="2"/>
  <c r="AH912" i="2"/>
  <c r="AC912" i="2" s="1"/>
  <c r="AI912" i="2"/>
  <c r="AJ912" i="2"/>
  <c r="AJ957" i="2"/>
  <c r="AI957" i="2"/>
  <c r="AK957" i="2"/>
  <c r="AL957" i="2" s="1"/>
  <c r="AH957" i="2"/>
  <c r="AC957" i="2" s="1"/>
  <c r="AH1127" i="2"/>
  <c r="AC1127" i="2" s="1"/>
  <c r="AI1127" i="2"/>
  <c r="AJ1127" i="2"/>
  <c r="AK1127" i="2"/>
  <c r="AL1127" i="2" s="1"/>
  <c r="AK958" i="2"/>
  <c r="AL958" i="2" s="1"/>
  <c r="AI958" i="2"/>
  <c r="AJ958" i="2"/>
  <c r="AH674" i="2"/>
  <c r="AC674" i="2" s="1"/>
  <c r="AK674" i="2"/>
  <c r="AL674" i="2" s="1"/>
  <c r="AI674" i="2"/>
  <c r="AJ674" i="2"/>
  <c r="AH867" i="2"/>
  <c r="AC867" i="2" s="1"/>
  <c r="AJ867" i="2"/>
  <c r="AI867" i="2"/>
  <c r="AK867" i="2"/>
  <c r="AL867" i="2" s="1"/>
  <c r="AI1309" i="2"/>
  <c r="AJ1309" i="2"/>
  <c r="AI1004" i="2"/>
  <c r="AH1004" i="2"/>
  <c r="AC1004" i="2" s="1"/>
  <c r="AK940" i="2"/>
  <c r="AL940" i="2" s="1"/>
  <c r="AJ940" i="2"/>
  <c r="AH940" i="2"/>
  <c r="AC940" i="2" s="1"/>
  <c r="AH1085" i="2"/>
  <c r="AC1085" i="2" s="1"/>
  <c r="AI1085" i="2"/>
  <c r="AK1258" i="2"/>
  <c r="AL1258" i="2" s="1"/>
  <c r="AI1258" i="2"/>
  <c r="AJ1258" i="2"/>
  <c r="AH1258" i="2"/>
  <c r="AC1258" i="2" s="1"/>
  <c r="AH1453" i="2"/>
  <c r="AC1453" i="2" s="1"/>
  <c r="AI1453" i="2"/>
  <c r="AI1614" i="2"/>
  <c r="AH1614" i="2"/>
  <c r="AC1614" i="2" s="1"/>
  <c r="AJ1614" i="2"/>
  <c r="AK1614" i="2"/>
  <c r="AL1614" i="2" s="1"/>
  <c r="AK409" i="2"/>
  <c r="AL409" i="2" s="1"/>
  <c r="AH409" i="2"/>
  <c r="AC409" i="2" s="1"/>
  <c r="AK1072" i="2"/>
  <c r="AL1072" i="2" s="1"/>
  <c r="AH1072" i="2"/>
  <c r="AC1072" i="2" s="1"/>
  <c r="AI1072" i="2"/>
  <c r="AH1130" i="2"/>
  <c r="AC1130" i="2" s="1"/>
  <c r="AI1130" i="2"/>
  <c r="AH1236" i="2"/>
  <c r="AC1236" i="2" s="1"/>
  <c r="AJ1236" i="2"/>
  <c r="AI1236" i="2"/>
  <c r="AI964" i="2"/>
  <c r="AH964" i="2"/>
  <c r="AC964" i="2" s="1"/>
  <c r="AI1574" i="2"/>
  <c r="AJ1574" i="2"/>
  <c r="AH1574" i="2"/>
  <c r="AC1574" i="2" s="1"/>
  <c r="AI1445" i="2"/>
  <c r="AJ1445" i="2"/>
  <c r="AH1445" i="2"/>
  <c r="AC1445" i="2" s="1"/>
  <c r="AH2465" i="2"/>
  <c r="AC2465" i="2" s="1"/>
  <c r="AI2465" i="2"/>
  <c r="AJ2465" i="2"/>
  <c r="AI2752" i="2"/>
  <c r="AK2752" i="2"/>
  <c r="AL2752" i="2" s="1"/>
  <c r="AH2752" i="2"/>
  <c r="AC2752" i="2" s="1"/>
  <c r="AJ2752" i="2"/>
  <c r="AH2577" i="2"/>
  <c r="AC2577" i="2" s="1"/>
  <c r="AK2577" i="2"/>
  <c r="AL2577" i="2" s="1"/>
  <c r="AI2577" i="2"/>
  <c r="AJ118" i="2"/>
  <c r="AH118" i="2"/>
  <c r="AC118" i="2" s="1"/>
  <c r="AK118" i="2"/>
  <c r="AL118" i="2" s="1"/>
  <c r="AJ194" i="2"/>
  <c r="AH194" i="2"/>
  <c r="AC194" i="2" s="1"/>
  <c r="AJ208" i="2"/>
  <c r="AH208" i="2"/>
  <c r="AC208" i="2" s="1"/>
  <c r="AJ33" i="2"/>
  <c r="AH33" i="2"/>
  <c r="AC33" i="2" s="1"/>
  <c r="AI123" i="2"/>
  <c r="AH123" i="2"/>
  <c r="AC123" i="2" s="1"/>
  <c r="AJ160" i="2"/>
  <c r="AH160" i="2"/>
  <c r="AC160" i="2" s="1"/>
  <c r="AK228" i="2"/>
  <c r="AL228" i="2" s="1"/>
  <c r="AJ228" i="2"/>
  <c r="AH228" i="2"/>
  <c r="AC228" i="2" s="1"/>
  <c r="AJ820" i="2"/>
  <c r="AI820" i="2"/>
  <c r="AK820" i="2"/>
  <c r="AL820" i="2" s="1"/>
  <c r="AH820" i="2"/>
  <c r="AC820" i="2" s="1"/>
  <c r="AJ752" i="2"/>
  <c r="AK752" i="2"/>
  <c r="AL752" i="2" s="1"/>
  <c r="AI752" i="2"/>
  <c r="AH752" i="2"/>
  <c r="AC752" i="2" s="1"/>
  <c r="AI761" i="2"/>
  <c r="AH761" i="2"/>
  <c r="AC761" i="2" s="1"/>
  <c r="AJ675" i="2"/>
  <c r="AH675" i="2"/>
  <c r="AC675" i="2" s="1"/>
  <c r="AI675" i="2"/>
  <c r="AK675" i="2"/>
  <c r="AL675" i="2" s="1"/>
  <c r="AK2443" i="2"/>
  <c r="AL2443" i="2" s="1"/>
  <c r="AJ2443" i="2"/>
  <c r="AK1453" i="2"/>
  <c r="AL1453" i="2" s="1"/>
  <c r="AK1445" i="2"/>
  <c r="AL1445" i="2" s="1"/>
  <c r="AK2203" i="2"/>
  <c r="AL2203" i="2" s="1"/>
  <c r="AJ220" i="2"/>
  <c r="AK220" i="2"/>
  <c r="AL220" i="2" s="1"/>
  <c r="AK761" i="2"/>
  <c r="AL761" i="2" s="1"/>
  <c r="AK2417" i="2"/>
  <c r="AL2417" i="2" s="1"/>
  <c r="AH2133" i="2"/>
  <c r="AC2133" i="2" s="1"/>
  <c r="AK2251" i="2"/>
  <c r="AL2251" i="2" s="1"/>
  <c r="AK90" i="2"/>
  <c r="AL90" i="2" s="1"/>
  <c r="AK129" i="2"/>
  <c r="AL129" i="2" s="1"/>
  <c r="AH200" i="2"/>
  <c r="AC200" i="2" s="1"/>
  <c r="AK912" i="2"/>
  <c r="AL912" i="2" s="1"/>
  <c r="AK1004" i="2"/>
  <c r="AL1004" i="2" s="1"/>
  <c r="AK481" i="2"/>
  <c r="AL481" i="2" s="1"/>
  <c r="AK195" i="2"/>
  <c r="AL195" i="2" s="1"/>
  <c r="AK1530" i="2"/>
  <c r="AL1530" i="2" s="1"/>
  <c r="AH61" i="2"/>
  <c r="AC61" i="2" s="1"/>
  <c r="AK2259" i="2"/>
  <c r="AL2259" i="2" s="1"/>
  <c r="AK173" i="2"/>
  <c r="AL173" i="2" s="1"/>
  <c r="AH2439" i="2"/>
  <c r="AC2439" i="2" s="1"/>
  <c r="AK1130" i="2"/>
  <c r="AL1130" i="2" s="1"/>
  <c r="AK351" i="2"/>
  <c r="AL351" i="2" s="1"/>
  <c r="AH2146" i="2"/>
  <c r="AC2146" i="2" s="1"/>
  <c r="AK964" i="2"/>
  <c r="AL964" i="2" s="1"/>
  <c r="AK1424" i="2"/>
  <c r="AL1424" i="2" s="1"/>
  <c r="AK2465" i="2"/>
  <c r="AL2465" i="2" s="1"/>
  <c r="AJ1042" i="2"/>
  <c r="AK2353" i="2"/>
  <c r="AL2353" i="2" s="1"/>
  <c r="AK2492" i="2"/>
  <c r="AL2492" i="2" s="1"/>
  <c r="AH2625" i="2"/>
  <c r="AC2625" i="2" s="1"/>
  <c r="AI2505" i="2"/>
  <c r="AJ2585" i="2"/>
  <c r="AH663" i="2"/>
  <c r="AC663" i="2" s="1"/>
  <c r="AH1194" i="2"/>
  <c r="AC1194" i="2" s="1"/>
  <c r="AH958" i="2"/>
  <c r="AC958" i="2" s="1"/>
  <c r="AI1520" i="2"/>
  <c r="AK1980" i="2"/>
  <c r="AL1980" i="2" s="1"/>
  <c r="AI1550" i="2"/>
  <c r="AK2379" i="2"/>
  <c r="AL2379" i="2" s="1"/>
  <c r="AH2722" i="2"/>
  <c r="AC2722" i="2" s="1"/>
  <c r="AI1886" i="2"/>
  <c r="AJ1886" i="2"/>
  <c r="AK2374" i="2"/>
  <c r="AL2374" i="2" s="1"/>
  <c r="AJ2374" i="2"/>
  <c r="AJ1424" i="2"/>
  <c r="AK1464" i="2"/>
  <c r="AL1464" i="2" s="1"/>
  <c r="AK2281" i="2"/>
  <c r="AL2281" i="2" s="1"/>
  <c r="AJ2673" i="2"/>
  <c r="AH293" i="2"/>
  <c r="AC293" i="2" s="1"/>
  <c r="AH30" i="2"/>
  <c r="AC30" i="2" s="1"/>
  <c r="AI1392" i="2"/>
  <c r="AJ716" i="2"/>
  <c r="AJ885" i="2"/>
  <c r="AK2028" i="2"/>
  <c r="AL2028" i="2" s="1"/>
  <c r="AH1850" i="2"/>
  <c r="AC1850" i="2" s="1"/>
  <c r="AK767" i="2"/>
  <c r="AL767" i="2" s="1"/>
  <c r="AI767" i="2"/>
  <c r="AI834" i="2"/>
  <c r="AK834" i="2"/>
  <c r="AL834" i="2" s="1"/>
  <c r="AI1336" i="2"/>
  <c r="AJ1336" i="2"/>
  <c r="AH1679" i="2"/>
  <c r="AC1679" i="2" s="1"/>
  <c r="AK2451" i="2"/>
  <c r="AL2451" i="2" s="1"/>
  <c r="AJ2451" i="2"/>
  <c r="AH1659" i="2"/>
  <c r="AC1659" i="2" s="1"/>
  <c r="AH1919" i="2"/>
  <c r="AC1919" i="2" s="1"/>
  <c r="AK2387" i="2"/>
  <c r="AL2387" i="2" s="1"/>
  <c r="AJ2387" i="2"/>
  <c r="AH1842" i="2"/>
  <c r="AC1842" i="2" s="1"/>
  <c r="AJ1464" i="2"/>
  <c r="AK2697" i="2"/>
  <c r="AL2697" i="2" s="1"/>
  <c r="AJ2227" i="2"/>
  <c r="AK970" i="2"/>
  <c r="AL970" i="2" s="1"/>
  <c r="AI716" i="2"/>
  <c r="AC885" i="2"/>
  <c r="AK974" i="2"/>
  <c r="AL974" i="2" s="1"/>
  <c r="AI885" i="2"/>
  <c r="AK1434" i="2"/>
  <c r="AL1434" i="2" s="1"/>
  <c r="AH1918" i="2"/>
  <c r="AC1918" i="2" s="1"/>
  <c r="AH1671" i="2"/>
  <c r="AC1671" i="2" s="1"/>
  <c r="AJ2281" i="2"/>
  <c r="AH60" i="2"/>
  <c r="AC60" i="2" s="1"/>
  <c r="AK519" i="2"/>
  <c r="AL519" i="2" s="1"/>
  <c r="AJ519" i="2"/>
  <c r="AK1026" i="2"/>
  <c r="AL1026" i="2" s="1"/>
  <c r="AI1288" i="2"/>
  <c r="AJ1288" i="2"/>
  <c r="AI1352" i="2"/>
  <c r="AI1870" i="2"/>
  <c r="AJ1870" i="2"/>
  <c r="AI1400" i="2"/>
  <c r="AH2225" i="2"/>
  <c r="AC2225" i="2" s="1"/>
  <c r="AK2507" i="2"/>
  <c r="AL2507" i="2" s="1"/>
  <c r="AJ2507" i="2"/>
  <c r="AK2635" i="2"/>
  <c r="AL2635" i="2" s="1"/>
  <c r="AJ1429" i="2"/>
  <c r="AJ2625" i="2"/>
  <c r="AI2227" i="2"/>
  <c r="AH1239" i="2"/>
  <c r="AC1239" i="2" s="1"/>
  <c r="AH977" i="2"/>
  <c r="AC977" i="2" s="1"/>
  <c r="AK367" i="2"/>
  <c r="AL367" i="2" s="1"/>
  <c r="AI1679" i="2"/>
  <c r="AH1334" i="2"/>
  <c r="AC1334" i="2" s="1"/>
  <c r="AJ395" i="2"/>
  <c r="AK395" i="2"/>
  <c r="AL395" i="2" s="1"/>
  <c r="AJ1002" i="2"/>
  <c r="AK1002" i="2"/>
  <c r="AL1002" i="2" s="1"/>
  <c r="AH1190" i="2"/>
  <c r="AC1190" i="2" s="1"/>
  <c r="AI2388" i="2"/>
  <c r="AH2388" i="2"/>
  <c r="AC2388" i="2" s="1"/>
  <c r="AK1429" i="2"/>
  <c r="AL1429" i="2" s="1"/>
  <c r="AK2227" i="2"/>
  <c r="AL2227" i="2" s="1"/>
  <c r="AK2505" i="2"/>
  <c r="AL2505" i="2" s="1"/>
  <c r="AI2625" i="2"/>
  <c r="AH2505" i="2"/>
  <c r="AC2505" i="2" s="1"/>
  <c r="AH489" i="2"/>
  <c r="AC489" i="2" s="1"/>
  <c r="AH280" i="2"/>
  <c r="AC280" i="2" s="1"/>
  <c r="AI1263" i="2"/>
  <c r="AH2217" i="2"/>
  <c r="AC2217" i="2" s="1"/>
  <c r="AH1903" i="2"/>
  <c r="AC1903" i="2" s="1"/>
  <c r="AK2722" i="2"/>
  <c r="AL2722" i="2" s="1"/>
  <c r="AJ154" i="2"/>
  <c r="AJ240" i="2"/>
  <c r="AH240" i="2"/>
  <c r="AC240" i="2" s="1"/>
  <c r="AH886" i="2"/>
  <c r="AC886" i="2" s="1"/>
  <c r="AK2261" i="2"/>
  <c r="AL2261" i="2" s="1"/>
  <c r="AK2511" i="2"/>
  <c r="AL2511" i="2" s="1"/>
  <c r="AI2492" i="2"/>
  <c r="AK1362" i="2"/>
  <c r="AL1362" i="2" s="1"/>
  <c r="AH2189" i="2"/>
  <c r="AC2189" i="2" s="1"/>
  <c r="AH2452" i="2"/>
  <c r="AC2452" i="2" s="1"/>
  <c r="AK52" i="2"/>
  <c r="AL52" i="2" s="1"/>
  <c r="AI52" i="2"/>
  <c r="AK840" i="2"/>
  <c r="AL840" i="2" s="1"/>
  <c r="AH1148" i="2"/>
  <c r="AC1148" i="2" s="1"/>
  <c r="AK1887" i="2"/>
  <c r="AL1887" i="2" s="1"/>
  <c r="AI1887" i="2"/>
  <c r="AH2415" i="2"/>
  <c r="AC2415" i="2" s="1"/>
  <c r="AH2085" i="2"/>
  <c r="AC2085" i="2" s="1"/>
  <c r="AJ2085" i="2"/>
  <c r="AI2260" i="2"/>
  <c r="AK2260" i="2"/>
  <c r="AL2260" i="2" s="1"/>
  <c r="AK2550" i="2"/>
  <c r="AL2550" i="2" s="1"/>
  <c r="AJ2550" i="2"/>
  <c r="AK842" i="2"/>
  <c r="AL842" i="2" s="1"/>
  <c r="AH1379" i="2"/>
  <c r="AC1379" i="2" s="1"/>
  <c r="AH2779" i="2"/>
  <c r="AC2779" i="2" s="1"/>
  <c r="AH1392" i="2"/>
  <c r="AC1392" i="2" s="1"/>
  <c r="AH1350" i="2"/>
  <c r="AC1350" i="2" s="1"/>
  <c r="AH2628" i="2"/>
  <c r="AC2628" i="2" s="1"/>
  <c r="AH2499" i="2"/>
  <c r="AC2499" i="2" s="1"/>
  <c r="AH1336" i="2"/>
  <c r="AC1336" i="2" s="1"/>
  <c r="AI2422" i="2"/>
  <c r="AJ2422" i="2"/>
  <c r="AK2811" i="2"/>
  <c r="AL2811" i="2" s="1"/>
  <c r="AK2704" i="2"/>
  <c r="AL2704" i="2" s="1"/>
  <c r="AK254" i="2"/>
  <c r="AL254" i="2" s="1"/>
  <c r="AI254" i="2"/>
  <c r="AH1424" i="2"/>
  <c r="AC1424" i="2" s="1"/>
  <c r="AH2704" i="2"/>
  <c r="AC2704" i="2" s="1"/>
  <c r="AH2281" i="2"/>
  <c r="AC2281" i="2" s="1"/>
  <c r="AK441" i="2"/>
  <c r="AL441" i="2" s="1"/>
  <c r="AH2345" i="2"/>
  <c r="AC2345" i="2" s="1"/>
  <c r="AH2037" i="2"/>
  <c r="AC2037" i="2" s="1"/>
  <c r="AH1989" i="2"/>
  <c r="AC1989" i="2" s="1"/>
  <c r="AH1269" i="2"/>
  <c r="AC1269" i="2" s="1"/>
  <c r="AI1154" i="2"/>
  <c r="AJ1154" i="2"/>
  <c r="AH1154" i="2"/>
  <c r="AC1154" i="2" s="1"/>
  <c r="AH254" i="2"/>
  <c r="AC254" i="2" s="1"/>
  <c r="AH2066" i="2"/>
  <c r="AC2066" i="2" s="1"/>
  <c r="AK1309" i="2"/>
  <c r="AL1309" i="2" s="1"/>
  <c r="AI2289" i="2"/>
  <c r="AH2289" i="2"/>
  <c r="AC2289" i="2" s="1"/>
  <c r="AI1226" i="2"/>
  <c r="AJ1226" i="2"/>
  <c r="AK1226" i="2"/>
  <c r="AL1226" i="2" s="1"/>
  <c r="AH1226" i="2"/>
  <c r="AC1226" i="2" s="1"/>
  <c r="AK1748" i="2"/>
  <c r="AL1748" i="2" s="1"/>
  <c r="AH1748" i="2"/>
  <c r="AC1748" i="2" s="1"/>
  <c r="AJ1748" i="2"/>
  <c r="AK2095" i="2"/>
  <c r="AL2095" i="2" s="1"/>
  <c r="AI2095" i="2"/>
  <c r="AJ2095" i="2"/>
  <c r="AH2095" i="2"/>
  <c r="AC2095" i="2" s="1"/>
  <c r="AI1748" i="2"/>
  <c r="AI1114" i="2"/>
  <c r="AH1114" i="2"/>
  <c r="AC1114" i="2" s="1"/>
  <c r="AJ1114" i="2"/>
  <c r="AI853" i="2"/>
  <c r="AJ853" i="2"/>
  <c r="AI1061" i="2"/>
  <c r="AJ1061" i="2"/>
  <c r="AH2259" i="2"/>
  <c r="AC2259" i="2" s="1"/>
  <c r="AJ2259" i="2"/>
  <c r="AI2259" i="2"/>
  <c r="AK1114" i="2"/>
  <c r="AL1114" i="2" s="1"/>
  <c r="AJ2243" i="2"/>
  <c r="AK2243" i="2"/>
  <c r="AL2243" i="2" s="1"/>
  <c r="AH2243" i="2"/>
  <c r="AC2243" i="2" s="1"/>
  <c r="AI2243" i="2"/>
  <c r="AJ1322" i="2"/>
  <c r="AH1322" i="2"/>
  <c r="AC1322" i="2" s="1"/>
  <c r="AK1322" i="2"/>
  <c r="AL1322" i="2" s="1"/>
  <c r="AJ2020" i="2"/>
  <c r="AK2020" i="2"/>
  <c r="AL2020" i="2" s="1"/>
  <c r="AH2020" i="2"/>
  <c r="AC2020" i="2" s="1"/>
  <c r="AI2020" i="2"/>
  <c r="AI2385" i="2"/>
  <c r="AJ2385" i="2"/>
  <c r="AH2385" i="2"/>
  <c r="AC2385" i="2" s="1"/>
  <c r="AJ2461" i="2"/>
  <c r="AH2461" i="2"/>
  <c r="AC2461" i="2" s="1"/>
  <c r="AI2461" i="2"/>
  <c r="AK1354" i="2"/>
  <c r="AL1354" i="2" s="1"/>
  <c r="AH1354" i="2"/>
  <c r="AC1354" i="2" s="1"/>
  <c r="AH2433" i="2"/>
  <c r="AC2433" i="2" s="1"/>
  <c r="AI2433" i="2"/>
  <c r="AJ2433" i="2"/>
  <c r="AK2385" i="2"/>
  <c r="AL2385" i="2" s="1"/>
  <c r="AK82" i="2"/>
  <c r="AL82" i="2" s="1"/>
  <c r="AJ473" i="2"/>
  <c r="AI473" i="2"/>
  <c r="AC473" i="2"/>
  <c r="AH1309" i="2"/>
  <c r="AC1309" i="2" s="1"/>
  <c r="AH1464" i="2"/>
  <c r="AC1464" i="2" s="1"/>
  <c r="AI2353" i="2"/>
  <c r="AJ2353" i="2"/>
  <c r="AH2251" i="2"/>
  <c r="AC2251" i="2" s="1"/>
  <c r="AK2641" i="2"/>
  <c r="AL2641" i="2" s="1"/>
  <c r="AI2641" i="2"/>
  <c r="AK2433" i="2"/>
  <c r="AL2433" i="2" s="1"/>
  <c r="AH402" i="2"/>
  <c r="AC402" i="2" s="1"/>
  <c r="AJ402" i="2"/>
  <c r="AI402" i="2"/>
  <c r="AK473" i="2"/>
  <c r="AL473" i="2" s="1"/>
  <c r="AH1362" i="2"/>
  <c r="AC1362" i="2" s="1"/>
  <c r="AI1069" i="2"/>
  <c r="AH1277" i="2"/>
  <c r="AC1277" i="2" s="1"/>
  <c r="AH1378" i="2"/>
  <c r="AC1378" i="2" s="1"/>
  <c r="AJ1378" i="2"/>
  <c r="AH441" i="2"/>
  <c r="AC441" i="2" s="1"/>
  <c r="AI2263" i="2"/>
  <c r="AJ2263" i="2"/>
  <c r="AH2263" i="2"/>
  <c r="AC2263" i="2" s="1"/>
  <c r="AH2697" i="2"/>
  <c r="AC2697" i="2" s="1"/>
  <c r="AI2697" i="2"/>
  <c r="AJ119" i="2"/>
  <c r="AK402" i="2"/>
  <c r="AL402" i="2" s="1"/>
  <c r="AK256" i="2"/>
  <c r="AL256" i="2" s="1"/>
  <c r="AH1146" i="2"/>
  <c r="AC1146" i="2" s="1"/>
  <c r="AI2401" i="2"/>
  <c r="AJ2401" i="2"/>
  <c r="AH2728" i="2"/>
  <c r="AC2728" i="2" s="1"/>
  <c r="AI2728" i="2"/>
  <c r="AH2744" i="2"/>
  <c r="AC2744" i="2" s="1"/>
  <c r="AI2744" i="2"/>
  <c r="AH37" i="2"/>
  <c r="AC37" i="2" s="1"/>
  <c r="AJ861" i="2"/>
  <c r="AH861" i="2"/>
  <c r="AC861" i="2" s="1"/>
  <c r="AI2255" i="2"/>
  <c r="AJ2255" i="2"/>
  <c r="AI2649" i="2"/>
  <c r="AK2004" i="2"/>
  <c r="AL2004" i="2" s="1"/>
  <c r="AI481" i="2"/>
  <c r="AC481" i="2"/>
  <c r="AJ481" i="2"/>
  <c r="AH1370" i="2"/>
  <c r="AC1370" i="2" s="1"/>
  <c r="AJ1370" i="2"/>
  <c r="AI1178" i="2"/>
  <c r="AJ1178" i="2"/>
  <c r="AK1277" i="2"/>
  <c r="AL1277" i="2" s="1"/>
  <c r="AH1138" i="2"/>
  <c r="AC1138" i="2" s="1"/>
  <c r="AJ1346" i="2"/>
  <c r="AI1370" i="2"/>
  <c r="AH1069" i="2"/>
  <c r="AC1069" i="2" s="1"/>
  <c r="AI1536" i="2"/>
  <c r="AJ1536" i="2"/>
  <c r="AI2203" i="2"/>
  <c r="AJ2203" i="2"/>
  <c r="AK2210" i="2"/>
  <c r="AL2210" i="2" s="1"/>
  <c r="AI2665" i="2"/>
  <c r="AK2665" i="2"/>
  <c r="AL2665" i="2" s="1"/>
  <c r="AH103" i="2"/>
  <c r="AC103" i="2" s="1"/>
  <c r="AH417" i="2"/>
  <c r="AC417" i="2" s="1"/>
  <c r="AH1162" i="2"/>
  <c r="AC1162" i="2" s="1"/>
  <c r="AK1346" i="2"/>
  <c r="AL1346" i="2" s="1"/>
  <c r="AH2203" i="2"/>
  <c r="AC2203" i="2" s="1"/>
  <c r="AI2321" i="2"/>
  <c r="AJ2321" i="2"/>
  <c r="AK2673" i="2"/>
  <c r="AL2673" i="2" s="1"/>
  <c r="AH457" i="2"/>
  <c r="AC457" i="2" s="1"/>
  <c r="AI457" i="2"/>
  <c r="AH256" i="2"/>
  <c r="AC256" i="2" s="1"/>
  <c r="AI1186" i="2"/>
  <c r="AJ1186" i="2"/>
  <c r="AK1378" i="2"/>
  <c r="AL1378" i="2" s="1"/>
  <c r="AH2417" i="2"/>
  <c r="AC2417" i="2" s="1"/>
  <c r="AJ2417" i="2"/>
  <c r="AH1437" i="2"/>
  <c r="AC1437" i="2" s="1"/>
  <c r="AH2673" i="2"/>
  <c r="AC2673" i="2" s="1"/>
  <c r="AI59" i="2"/>
  <c r="AJ59" i="2"/>
  <c r="AK59" i="2"/>
  <c r="AL59" i="2" s="1"/>
  <c r="AC59" i="2"/>
  <c r="AJ126" i="2"/>
  <c r="AI126" i="2"/>
  <c r="AH126" i="2"/>
  <c r="AC126" i="2" s="1"/>
  <c r="AK126" i="2"/>
  <c r="AL126" i="2" s="1"/>
  <c r="AJ143" i="2"/>
  <c r="AI143" i="2"/>
  <c r="AK143" i="2"/>
  <c r="AL143" i="2" s="1"/>
  <c r="AJ336" i="2"/>
  <c r="AH336" i="2"/>
  <c r="AC336" i="2" s="1"/>
  <c r="AI336" i="2"/>
  <c r="AK336" i="2"/>
  <c r="AL336" i="2" s="1"/>
  <c r="AJ393" i="2"/>
  <c r="AH393" i="2"/>
  <c r="AC393" i="2" s="1"/>
  <c r="AI393" i="2"/>
  <c r="AK393" i="2"/>
  <c r="AL393" i="2" s="1"/>
  <c r="AI394" i="2"/>
  <c r="AJ394" i="2"/>
  <c r="AH394" i="2"/>
  <c r="AC394" i="2" s="1"/>
  <c r="AK394" i="2"/>
  <c r="AL394" i="2" s="1"/>
  <c r="AJ432" i="2"/>
  <c r="AI432" i="2"/>
  <c r="AK432" i="2"/>
  <c r="AL432" i="2" s="1"/>
  <c r="AK447" i="2"/>
  <c r="AL447" i="2" s="1"/>
  <c r="AI447" i="2"/>
  <c r="AJ447" i="2"/>
  <c r="AK525" i="2"/>
  <c r="AL525" i="2" s="1"/>
  <c r="AJ525" i="2"/>
  <c r="AI525" i="2"/>
  <c r="AK570" i="2"/>
  <c r="AL570" i="2" s="1"/>
  <c r="AJ570" i="2"/>
  <c r="AI570" i="2"/>
  <c r="AJ605" i="2"/>
  <c r="AI605" i="2"/>
  <c r="AK605" i="2"/>
  <c r="AL605" i="2" s="1"/>
  <c r="AJ604" i="2"/>
  <c r="AI604" i="2"/>
  <c r="AK604" i="2"/>
  <c r="AL604" i="2" s="1"/>
  <c r="AH605" i="2"/>
  <c r="AC605" i="2" s="1"/>
  <c r="AJ775" i="2"/>
  <c r="AK775" i="2"/>
  <c r="AL775" i="2" s="1"/>
  <c r="AC775" i="2"/>
  <c r="AI775" i="2"/>
  <c r="AJ1149" i="2"/>
  <c r="AK1149" i="2"/>
  <c r="AL1149" i="2" s="1"/>
  <c r="AH1149" i="2"/>
  <c r="AC1149" i="2" s="1"/>
  <c r="AI1149" i="2"/>
  <c r="AK1299" i="2"/>
  <c r="AL1299" i="2" s="1"/>
  <c r="AJ1299" i="2"/>
  <c r="AH1299" i="2"/>
  <c r="AC1299" i="2" s="1"/>
  <c r="AI1299" i="2"/>
  <c r="AJ1495" i="2"/>
  <c r="AI1495" i="2"/>
  <c r="AK1495" i="2"/>
  <c r="AL1495" i="2" s="1"/>
  <c r="AJ1612" i="2"/>
  <c r="AK1612" i="2"/>
  <c r="AL1612" i="2" s="1"/>
  <c r="AI1612" i="2"/>
  <c r="AJ1636" i="2"/>
  <c r="AI1636" i="2"/>
  <c r="AK1636" i="2"/>
  <c r="AL1636" i="2" s="1"/>
  <c r="AK2002" i="2"/>
  <c r="AL2002" i="2" s="1"/>
  <c r="AC2002" i="2"/>
  <c r="AJ2002" i="2"/>
  <c r="AI2002" i="2"/>
  <c r="AI2104" i="2"/>
  <c r="AJ2104" i="2"/>
  <c r="AK2104" i="2"/>
  <c r="AL2104" i="2" s="1"/>
  <c r="AJ2106" i="2"/>
  <c r="AK2106" i="2"/>
  <c r="AL2106" i="2" s="1"/>
  <c r="AH2106" i="2"/>
  <c r="AC2106" i="2" s="1"/>
  <c r="AI2106" i="2"/>
  <c r="AJ2270" i="2"/>
  <c r="AK2270" i="2"/>
  <c r="AL2270" i="2" s="1"/>
  <c r="AH2270" i="2"/>
  <c r="AC2270" i="2" s="1"/>
  <c r="AI2270" i="2"/>
  <c r="AC2318" i="2"/>
  <c r="AK2318" i="2"/>
  <c r="AL2318" i="2" s="1"/>
  <c r="AI2318" i="2"/>
  <c r="AJ2318" i="2"/>
  <c r="AJ2688" i="2"/>
  <c r="AK2688" i="2"/>
  <c r="AL2688" i="2" s="1"/>
  <c r="AI2688" i="2"/>
  <c r="AK2742" i="2"/>
  <c r="AL2742" i="2" s="1"/>
  <c r="AI2742" i="2"/>
  <c r="AJ2742" i="2"/>
  <c r="AJ2713" i="2"/>
  <c r="AK2713" i="2"/>
  <c r="AL2713" i="2" s="1"/>
  <c r="AI2713" i="2"/>
  <c r="AJ2760" i="2"/>
  <c r="AI2760" i="2"/>
  <c r="AK2760" i="2"/>
  <c r="AL2760" i="2" s="1"/>
  <c r="AH2760" i="2"/>
  <c r="AC2760" i="2" s="1"/>
  <c r="AJ13" i="2"/>
  <c r="AK13" i="2"/>
  <c r="AL13" i="2" s="1"/>
  <c r="AI13" i="2"/>
  <c r="AJ28" i="2"/>
  <c r="AK28" i="2"/>
  <c r="AL28" i="2" s="1"/>
  <c r="AI28" i="2"/>
  <c r="AH13" i="2"/>
  <c r="AC13" i="2" s="1"/>
  <c r="AJ88" i="2"/>
  <c r="AI88" i="2"/>
  <c r="AK88" i="2"/>
  <c r="AL88" i="2" s="1"/>
  <c r="AI109" i="2"/>
  <c r="AK109" i="2"/>
  <c r="AL109" i="2" s="1"/>
  <c r="AJ109" i="2"/>
  <c r="AI252" i="2"/>
  <c r="AK252" i="2"/>
  <c r="AL252" i="2" s="1"/>
  <c r="AJ252" i="2"/>
  <c r="AJ270" i="2"/>
  <c r="AK270" i="2"/>
  <c r="AL270" i="2" s="1"/>
  <c r="AH270" i="2"/>
  <c r="AC270" i="2" s="1"/>
  <c r="AI270" i="2"/>
  <c r="AI310" i="2"/>
  <c r="AJ310" i="2"/>
  <c r="AK310" i="2"/>
  <c r="AL310" i="2" s="1"/>
  <c r="AK284" i="2"/>
  <c r="AL284" i="2" s="1"/>
  <c r="AJ284" i="2"/>
  <c r="AI284" i="2"/>
  <c r="AK300" i="2"/>
  <c r="AL300" i="2" s="1"/>
  <c r="AJ300" i="2"/>
  <c r="AI300" i="2"/>
  <c r="AJ337" i="2"/>
  <c r="AK337" i="2"/>
  <c r="AL337" i="2" s="1"/>
  <c r="AI337" i="2"/>
  <c r="AI511" i="2"/>
  <c r="AJ511" i="2"/>
  <c r="AK511" i="2"/>
  <c r="AL511" i="2" s="1"/>
  <c r="AK430" i="2"/>
  <c r="AL430" i="2" s="1"/>
  <c r="AI430" i="2"/>
  <c r="AJ430" i="2"/>
  <c r="AJ595" i="2"/>
  <c r="AI595" i="2"/>
  <c r="AK595" i="2"/>
  <c r="AL595" i="2" s="1"/>
  <c r="AJ784" i="2"/>
  <c r="AI784" i="2"/>
  <c r="AK784" i="2"/>
  <c r="AL784" i="2" s="1"/>
  <c r="AK1021" i="2"/>
  <c r="AL1021" i="2" s="1"/>
  <c r="AI1021" i="2"/>
  <c r="AJ1021" i="2"/>
  <c r="AI1227" i="2"/>
  <c r="AJ1227" i="2"/>
  <c r="AK1227" i="2"/>
  <c r="AL1227" i="2" s="1"/>
  <c r="AK1307" i="2"/>
  <c r="AL1307" i="2" s="1"/>
  <c r="AJ1307" i="2"/>
  <c r="AI1307" i="2"/>
  <c r="AI1542" i="2"/>
  <c r="AJ1542" i="2"/>
  <c r="AK1542" i="2"/>
  <c r="AL1542" i="2" s="1"/>
  <c r="AH1542" i="2"/>
  <c r="AC1542" i="2" s="1"/>
  <c r="AJ1797" i="2"/>
  <c r="AK1797" i="2"/>
  <c r="AL1797" i="2" s="1"/>
  <c r="AI1797" i="2"/>
  <c r="AJ1855" i="2"/>
  <c r="AI1855" i="2"/>
  <c r="AK1855" i="2"/>
  <c r="AL1855" i="2" s="1"/>
  <c r="AH1797" i="2"/>
  <c r="AC1797" i="2" s="1"/>
  <c r="AI2184" i="2"/>
  <c r="AJ2184" i="2"/>
  <c r="AK2184" i="2"/>
  <c r="AL2184" i="2" s="1"/>
  <c r="AI2200" i="2"/>
  <c r="AJ2200" i="2"/>
  <c r="AK2200" i="2"/>
  <c r="AL2200" i="2" s="1"/>
  <c r="AK1956" i="2"/>
  <c r="AL1956" i="2" s="1"/>
  <c r="AJ1956" i="2"/>
  <c r="AI1956" i="2"/>
  <c r="AJ2348" i="2"/>
  <c r="AK2348" i="2"/>
  <c r="AL2348" i="2" s="1"/>
  <c r="AH2348" i="2"/>
  <c r="AC2348" i="2" s="1"/>
  <c r="AI2348" i="2"/>
  <c r="AC2358" i="2"/>
  <c r="AI2358" i="2"/>
  <c r="AJ2358" i="2"/>
  <c r="AK2358" i="2"/>
  <c r="AL2358" i="2" s="1"/>
  <c r="AJ2472" i="2"/>
  <c r="AH2472" i="2"/>
  <c r="AC2472" i="2" s="1"/>
  <c r="AI2472" i="2"/>
  <c r="AK2472" i="2"/>
  <c r="AL2472" i="2" s="1"/>
  <c r="AH2200" i="2"/>
  <c r="AC2200" i="2" s="1"/>
  <c r="AJ2488" i="2"/>
  <c r="AH2488" i="2"/>
  <c r="AC2488" i="2" s="1"/>
  <c r="AI2488" i="2"/>
  <c r="AK2488" i="2"/>
  <c r="AL2488" i="2" s="1"/>
  <c r="AK2502" i="2"/>
  <c r="AL2502" i="2" s="1"/>
  <c r="AI2502" i="2"/>
  <c r="AJ2502" i="2"/>
  <c r="AJ2696" i="2"/>
  <c r="AI2696" i="2"/>
  <c r="AK2696" i="2"/>
  <c r="AL2696" i="2" s="1"/>
  <c r="AJ95" i="2"/>
  <c r="AK95" i="2"/>
  <c r="AL95" i="2" s="1"/>
  <c r="AH95" i="2"/>
  <c r="AC95" i="2" s="1"/>
  <c r="AI95" i="2"/>
  <c r="AK307" i="2"/>
  <c r="AL307" i="2" s="1"/>
  <c r="AI307" i="2"/>
  <c r="AJ307" i="2"/>
  <c r="AC307" i="2"/>
  <c r="AJ287" i="2"/>
  <c r="AC287" i="2"/>
  <c r="AI287" i="2"/>
  <c r="AK287" i="2"/>
  <c r="AL287" i="2" s="1"/>
  <c r="AJ361" i="2"/>
  <c r="AK361" i="2"/>
  <c r="AL361" i="2" s="1"/>
  <c r="AH361" i="2"/>
  <c r="AC361" i="2" s="1"/>
  <c r="AI361" i="2"/>
  <c r="AJ368" i="2"/>
  <c r="AH368" i="2"/>
  <c r="AC368" i="2" s="1"/>
  <c r="AI368" i="2"/>
  <c r="AK368" i="2"/>
  <c r="AL368" i="2" s="1"/>
  <c r="AH310" i="2"/>
  <c r="AC310" i="2" s="1"/>
  <c r="AK463" i="2"/>
  <c r="AL463" i="2" s="1"/>
  <c r="AI463" i="2"/>
  <c r="AJ463" i="2"/>
  <c r="AJ544" i="2"/>
  <c r="AH544" i="2"/>
  <c r="AC544" i="2" s="1"/>
  <c r="AI544" i="2"/>
  <c r="AK544" i="2"/>
  <c r="AL544" i="2" s="1"/>
  <c r="AH570" i="2"/>
  <c r="AC570" i="2" s="1"/>
  <c r="AH595" i="2"/>
  <c r="AC595" i="2" s="1"/>
  <c r="AH628" i="2"/>
  <c r="AC628" i="2" s="1"/>
  <c r="AI628" i="2"/>
  <c r="AJ628" i="2"/>
  <c r="AK628" i="2"/>
  <c r="AL628" i="2" s="1"/>
  <c r="AJ778" i="2"/>
  <c r="AK778" i="2"/>
  <c r="AL778" i="2" s="1"/>
  <c r="AI778" i="2"/>
  <c r="AH778" i="2"/>
  <c r="AC778" i="2" s="1"/>
  <c r="AJ880" i="2"/>
  <c r="AI880" i="2"/>
  <c r="AK880" i="2"/>
  <c r="AL880" i="2" s="1"/>
  <c r="AH880" i="2"/>
  <c r="AC880" i="2" s="1"/>
  <c r="AJ1043" i="2"/>
  <c r="AK1043" i="2"/>
  <c r="AL1043" i="2" s="1"/>
  <c r="AH1043" i="2"/>
  <c r="AC1043" i="2" s="1"/>
  <c r="AI1043" i="2"/>
  <c r="AI1045" i="2"/>
  <c r="AJ1045" i="2"/>
  <c r="AK1045" i="2"/>
  <c r="AL1045" i="2" s="1"/>
  <c r="AK989" i="2"/>
  <c r="AL989" i="2" s="1"/>
  <c r="AI989" i="2"/>
  <c r="AJ989" i="2"/>
  <c r="AI1216" i="2"/>
  <c r="AJ1216" i="2"/>
  <c r="AK1216" i="2"/>
  <c r="AL1216" i="2" s="1"/>
  <c r="AJ1155" i="2"/>
  <c r="AC1155" i="2"/>
  <c r="AI1155" i="2"/>
  <c r="AK1155" i="2"/>
  <c r="AL1155" i="2" s="1"/>
  <c r="AK1837" i="2"/>
  <c r="AL1837" i="2" s="1"/>
  <c r="AI1837" i="2"/>
  <c r="AJ1837" i="2"/>
  <c r="AH1791" i="2"/>
  <c r="AC1791" i="2" s="1"/>
  <c r="AJ1791" i="2"/>
  <c r="AI1791" i="2"/>
  <c r="AK1791" i="2"/>
  <c r="AL1791" i="2" s="1"/>
  <c r="AJ1831" i="2"/>
  <c r="AH1831" i="2"/>
  <c r="AC1831" i="2" s="1"/>
  <c r="AI1831" i="2"/>
  <c r="AK1831" i="2"/>
  <c r="AL1831" i="2" s="1"/>
  <c r="AH1837" i="2"/>
  <c r="AC1837" i="2" s="1"/>
  <c r="AK1932" i="2"/>
  <c r="AL1932" i="2" s="1"/>
  <c r="AJ1932" i="2"/>
  <c r="AI1932" i="2"/>
  <c r="AJ2019" i="2"/>
  <c r="AI2019" i="2"/>
  <c r="AK2019" i="2"/>
  <c r="AL2019" i="2" s="1"/>
  <c r="AJ2128" i="2"/>
  <c r="AK2128" i="2"/>
  <c r="AL2128" i="2" s="1"/>
  <c r="AI2128" i="2"/>
  <c r="AJ1988" i="2"/>
  <c r="AI1988" i="2"/>
  <c r="AK1988" i="2"/>
  <c r="AL1988" i="2" s="1"/>
  <c r="AK2080" i="2"/>
  <c r="AL2080" i="2" s="1"/>
  <c r="AI2080" i="2"/>
  <c r="AJ2080" i="2"/>
  <c r="AK1916" i="2"/>
  <c r="AL1916" i="2" s="1"/>
  <c r="AJ1916" i="2"/>
  <c r="AI1916" i="2"/>
  <c r="AJ2276" i="2"/>
  <c r="AK2276" i="2"/>
  <c r="AL2276" i="2" s="1"/>
  <c r="AH2276" i="2"/>
  <c r="AC2276" i="2" s="1"/>
  <c r="AI2276" i="2"/>
  <c r="AJ2340" i="2"/>
  <c r="AK2340" i="2"/>
  <c r="AL2340" i="2" s="1"/>
  <c r="AH2340" i="2"/>
  <c r="AC2340" i="2" s="1"/>
  <c r="AI2340" i="2"/>
  <c r="AJ2284" i="2"/>
  <c r="AK2284" i="2"/>
  <c r="AL2284" i="2" s="1"/>
  <c r="AH2284" i="2"/>
  <c r="AC2284" i="2" s="1"/>
  <c r="AI2284" i="2"/>
  <c r="AC2256" i="2"/>
  <c r="AI2256" i="2"/>
  <c r="AJ2256" i="2"/>
  <c r="AK2256" i="2"/>
  <c r="AL2256" i="2" s="1"/>
  <c r="AJ2292" i="2"/>
  <c r="AK2292" i="2"/>
  <c r="AL2292" i="2" s="1"/>
  <c r="AI2292" i="2"/>
  <c r="AJ2114" i="2"/>
  <c r="AH2114" i="2"/>
  <c r="AC2114" i="2" s="1"/>
  <c r="AI2114" i="2"/>
  <c r="AK2114" i="2"/>
  <c r="AL2114" i="2" s="1"/>
  <c r="AK1900" i="2"/>
  <c r="AL1900" i="2" s="1"/>
  <c r="AJ1900" i="2"/>
  <c r="AI1900" i="2"/>
  <c r="AJ2380" i="2"/>
  <c r="AK2380" i="2"/>
  <c r="AL2380" i="2" s="1"/>
  <c r="AI2380" i="2"/>
  <c r="AJ2777" i="2"/>
  <c r="AK2777" i="2"/>
  <c r="AL2777" i="2" s="1"/>
  <c r="AI2777" i="2"/>
  <c r="AJ2793" i="2"/>
  <c r="AK2793" i="2"/>
  <c r="AL2793" i="2" s="1"/>
  <c r="AI2793" i="2"/>
  <c r="AJ2809" i="2"/>
  <c r="AK2809" i="2"/>
  <c r="AL2809" i="2" s="1"/>
  <c r="AI2809" i="2"/>
  <c r="AH2380" i="2"/>
  <c r="AC2380" i="2" s="1"/>
  <c r="AH2696" i="2"/>
  <c r="AC2696" i="2" s="1"/>
  <c r="AK2615" i="2"/>
  <c r="AL2615" i="2" s="1"/>
  <c r="AJ2615" i="2"/>
  <c r="AI2615" i="2"/>
  <c r="AJ2705" i="2"/>
  <c r="AI2705" i="2"/>
  <c r="AK2705" i="2"/>
  <c r="AL2705" i="2" s="1"/>
  <c r="AJ2737" i="2"/>
  <c r="AI2737" i="2"/>
  <c r="AK2737" i="2"/>
  <c r="AL2737" i="2" s="1"/>
  <c r="AJ2769" i="2"/>
  <c r="AC2769" i="2"/>
  <c r="AI2769" i="2"/>
  <c r="AK2769" i="2"/>
  <c r="AL2769" i="2" s="1"/>
  <c r="AJ2792" i="2"/>
  <c r="AK2792" i="2"/>
  <c r="AL2792" i="2" s="1"/>
  <c r="AI2792" i="2"/>
  <c r="AH2792" i="2"/>
  <c r="AC2792" i="2" s="1"/>
  <c r="AJ21" i="2"/>
  <c r="AK21" i="2"/>
  <c r="AL21" i="2" s="1"/>
  <c r="AC21" i="2"/>
  <c r="AI21" i="2"/>
  <c r="AJ5" i="2"/>
  <c r="AK5" i="2"/>
  <c r="AL5" i="2" s="1"/>
  <c r="AI5" i="2"/>
  <c r="AH109" i="2"/>
  <c r="AC109" i="2" s="1"/>
  <c r="AK87" i="2"/>
  <c r="AL87" i="2" s="1"/>
  <c r="AI87" i="2"/>
  <c r="AC87" i="2"/>
  <c r="AJ87" i="2"/>
  <c r="AH88" i="2"/>
  <c r="AC88" i="2" s="1"/>
  <c r="AJ107" i="2"/>
  <c r="AK107" i="2"/>
  <c r="AL107" i="2" s="1"/>
  <c r="AI107" i="2"/>
  <c r="AH107" i="2"/>
  <c r="AC107" i="2" s="1"/>
  <c r="AJ175" i="2"/>
  <c r="AI175" i="2"/>
  <c r="AK175" i="2"/>
  <c r="AL175" i="2" s="1"/>
  <c r="AJ188" i="2"/>
  <c r="AK188" i="2"/>
  <c r="AL188" i="2" s="1"/>
  <c r="AI188" i="2"/>
  <c r="AJ261" i="2"/>
  <c r="AK261" i="2"/>
  <c r="AL261" i="2" s="1"/>
  <c r="AI261" i="2"/>
  <c r="AK291" i="2"/>
  <c r="AL291" i="2" s="1"/>
  <c r="AI291" i="2"/>
  <c r="AJ291" i="2"/>
  <c r="AH291" i="2"/>
  <c r="AC291" i="2" s="1"/>
  <c r="AJ303" i="2"/>
  <c r="AI303" i="2"/>
  <c r="AK303" i="2"/>
  <c r="AL303" i="2" s="1"/>
  <c r="AI407" i="2"/>
  <c r="AK407" i="2"/>
  <c r="AL407" i="2" s="1"/>
  <c r="AJ407" i="2"/>
  <c r="AJ416" i="2"/>
  <c r="AK416" i="2"/>
  <c r="AL416" i="2" s="1"/>
  <c r="AI416" i="2"/>
  <c r="AH511" i="2"/>
  <c r="AC511" i="2" s="1"/>
  <c r="AI559" i="2"/>
  <c r="AJ559" i="2"/>
  <c r="AK559" i="2"/>
  <c r="AL559" i="2" s="1"/>
  <c r="AJ768" i="2"/>
  <c r="AK768" i="2"/>
  <c r="AL768" i="2" s="1"/>
  <c r="AI768" i="2"/>
  <c r="AH784" i="2"/>
  <c r="AC784" i="2" s="1"/>
  <c r="AH1021" i="2"/>
  <c r="AC1021" i="2" s="1"/>
  <c r="AJ1075" i="2"/>
  <c r="AK1075" i="2"/>
  <c r="AL1075" i="2" s="1"/>
  <c r="AI1075" i="2"/>
  <c r="AH1141" i="2"/>
  <c r="AC1141" i="2" s="1"/>
  <c r="AJ1141" i="2"/>
  <c r="AK1141" i="2"/>
  <c r="AL1141" i="2" s="1"/>
  <c r="AI1141" i="2"/>
  <c r="AI1224" i="2"/>
  <c r="AJ1224" i="2"/>
  <c r="AK1224" i="2"/>
  <c r="AL1224" i="2" s="1"/>
  <c r="AJ1179" i="2"/>
  <c r="AI1179" i="2"/>
  <c r="AK1179" i="2"/>
  <c r="AL1179" i="2" s="1"/>
  <c r="AJ1187" i="2"/>
  <c r="AI1187" i="2"/>
  <c r="AK1187" i="2"/>
  <c r="AL1187" i="2" s="1"/>
  <c r="AH1179" i="2"/>
  <c r="AC1179" i="2" s="1"/>
  <c r="AK1360" i="2"/>
  <c r="AL1360" i="2" s="1"/>
  <c r="AH1360" i="2"/>
  <c r="AC1360" i="2" s="1"/>
  <c r="AI1360" i="2"/>
  <c r="AJ1360" i="2"/>
  <c r="AH1227" i="2"/>
  <c r="AC1227" i="2" s="1"/>
  <c r="AH1216" i="2"/>
  <c r="AC1216" i="2" s="1"/>
  <c r="AK1320" i="2"/>
  <c r="AL1320" i="2" s="1"/>
  <c r="AH1320" i="2"/>
  <c r="AC1320" i="2" s="1"/>
  <c r="AI1320" i="2"/>
  <c r="AJ1320" i="2"/>
  <c r="AJ1465" i="2"/>
  <c r="AK1465" i="2"/>
  <c r="AL1465" i="2" s="1"/>
  <c r="AI1465" i="2"/>
  <c r="AJ1457" i="2"/>
  <c r="AK1457" i="2"/>
  <c r="AL1457" i="2" s="1"/>
  <c r="AI1457" i="2"/>
  <c r="AJ1449" i="2"/>
  <c r="AK1449" i="2"/>
  <c r="AL1449" i="2" s="1"/>
  <c r="AI1449" i="2"/>
  <c r="AI1713" i="2"/>
  <c r="AJ1713" i="2"/>
  <c r="AK1713" i="2"/>
  <c r="AL1713" i="2" s="1"/>
  <c r="AC1713" i="2"/>
  <c r="AJ1620" i="2"/>
  <c r="AK1620" i="2"/>
  <c r="AL1620" i="2" s="1"/>
  <c r="AI1620" i="2"/>
  <c r="AK1972" i="2"/>
  <c r="AL1972" i="2" s="1"/>
  <c r="AJ1972" i="2"/>
  <c r="AI1972" i="2"/>
  <c r="AK1964" i="2"/>
  <c r="AL1964" i="2" s="1"/>
  <c r="AJ1964" i="2"/>
  <c r="AI1964" i="2"/>
  <c r="AK1908" i="2"/>
  <c r="AL1908" i="2" s="1"/>
  <c r="AJ1908" i="2"/>
  <c r="AI1908" i="2"/>
  <c r="AJ2011" i="2"/>
  <c r="AI2011" i="2"/>
  <c r="AK2011" i="2"/>
  <c r="AL2011" i="2" s="1"/>
  <c r="AK1994" i="2"/>
  <c r="AL1994" i="2" s="1"/>
  <c r="AC1994" i="2"/>
  <c r="AI1994" i="2"/>
  <c r="AJ1994" i="2"/>
  <c r="AK2096" i="2"/>
  <c r="AL2096" i="2" s="1"/>
  <c r="AJ2096" i="2"/>
  <c r="AI2096" i="2"/>
  <c r="AK2017" i="2"/>
  <c r="AL2017" i="2" s="1"/>
  <c r="AC2017" i="2"/>
  <c r="AJ2017" i="2"/>
  <c r="AI2017" i="2"/>
  <c r="AH2011" i="2"/>
  <c r="AC2011" i="2" s="1"/>
  <c r="AC2152" i="2"/>
  <c r="AI2152" i="2"/>
  <c r="AJ2152" i="2"/>
  <c r="AK2152" i="2"/>
  <c r="AL2152" i="2" s="1"/>
  <c r="AJ2262" i="2"/>
  <c r="AH2262" i="2"/>
  <c r="AC2262" i="2" s="1"/>
  <c r="AI2262" i="2"/>
  <c r="AK2262" i="2"/>
  <c r="AL2262" i="2" s="1"/>
  <c r="AI2430" i="2"/>
  <c r="AJ2430" i="2"/>
  <c r="AK2430" i="2"/>
  <c r="AL2430" i="2" s="1"/>
  <c r="AI2494" i="2"/>
  <c r="AJ2494" i="2"/>
  <c r="AK2494" i="2"/>
  <c r="AL2494" i="2" s="1"/>
  <c r="AI2510" i="2"/>
  <c r="AJ2510" i="2"/>
  <c r="AK2510" i="2"/>
  <c r="AL2510" i="2" s="1"/>
  <c r="AC2248" i="2"/>
  <c r="AI2248" i="2"/>
  <c r="AJ2248" i="2"/>
  <c r="AK2248" i="2"/>
  <c r="AL2248" i="2" s="1"/>
  <c r="AJ2194" i="2"/>
  <c r="AK2194" i="2"/>
  <c r="AL2194" i="2" s="1"/>
  <c r="AH2194" i="2"/>
  <c r="AC2194" i="2" s="1"/>
  <c r="AI2194" i="2"/>
  <c r="AK2438" i="2"/>
  <c r="AL2438" i="2" s="1"/>
  <c r="AI2438" i="2"/>
  <c r="AJ2438" i="2"/>
  <c r="AK2639" i="2"/>
  <c r="AL2639" i="2" s="1"/>
  <c r="AJ2639" i="2"/>
  <c r="AI2639" i="2"/>
  <c r="AJ2761" i="2"/>
  <c r="AK2761" i="2"/>
  <c r="AL2761" i="2" s="1"/>
  <c r="AI2761" i="2"/>
  <c r="AH2688" i="2"/>
  <c r="AC2688" i="2" s="1"/>
  <c r="AH2809" i="2"/>
  <c r="AC2809" i="2" s="1"/>
  <c r="AK51" i="2"/>
  <c r="AL51" i="2" s="1"/>
  <c r="AI51" i="2"/>
  <c r="AJ51" i="2"/>
  <c r="AH51" i="2"/>
  <c r="AC51" i="2" s="1"/>
  <c r="AK71" i="2"/>
  <c r="AL71" i="2" s="1"/>
  <c r="AI71" i="2"/>
  <c r="AJ71" i="2"/>
  <c r="AH71" i="2"/>
  <c r="AC71" i="2" s="1"/>
  <c r="AK86" i="2"/>
  <c r="AL86" i="2" s="1"/>
  <c r="AC86" i="2"/>
  <c r="AI86" i="2"/>
  <c r="AJ86" i="2"/>
  <c r="AH175" i="2"/>
  <c r="AC175" i="2" s="1"/>
  <c r="AJ277" i="2"/>
  <c r="AI277" i="2"/>
  <c r="AK277" i="2"/>
  <c r="AL277" i="2" s="1"/>
  <c r="AJ245" i="2"/>
  <c r="AK245" i="2"/>
  <c r="AL245" i="2" s="1"/>
  <c r="AC245" i="2"/>
  <c r="AI245" i="2"/>
  <c r="AH284" i="2"/>
  <c r="AC284" i="2" s="1"/>
  <c r="AH300" i="2"/>
  <c r="AC300" i="2" s="1"/>
  <c r="AJ369" i="2"/>
  <c r="AK369" i="2"/>
  <c r="AL369" i="2" s="1"/>
  <c r="AI369" i="2"/>
  <c r="AH407" i="2"/>
  <c r="AC407" i="2" s="1"/>
  <c r="AH369" i="2"/>
  <c r="AC369" i="2" s="1"/>
  <c r="AH337" i="2"/>
  <c r="AC337" i="2" s="1"/>
  <c r="AH416" i="2"/>
  <c r="AC416" i="2" s="1"/>
  <c r="AK422" i="2"/>
  <c r="AL422" i="2" s="1"/>
  <c r="AI422" i="2"/>
  <c r="AJ422" i="2"/>
  <c r="AC422" i="2"/>
  <c r="AJ458" i="2"/>
  <c r="AH458" i="2"/>
  <c r="AC458" i="2" s="1"/>
  <c r="AK458" i="2"/>
  <c r="AL458" i="2" s="1"/>
  <c r="AI458" i="2"/>
  <c r="AI554" i="2"/>
  <c r="AJ554" i="2"/>
  <c r="AK554" i="2"/>
  <c r="AL554" i="2" s="1"/>
  <c r="AK573" i="2"/>
  <c r="AL573" i="2" s="1"/>
  <c r="AJ573" i="2"/>
  <c r="AH573" i="2"/>
  <c r="AC573" i="2" s="1"/>
  <c r="AI573" i="2"/>
  <c r="AJ596" i="2"/>
  <c r="AI596" i="2"/>
  <c r="AK596" i="2"/>
  <c r="AL596" i="2" s="1"/>
  <c r="AK586" i="2"/>
  <c r="AL586" i="2" s="1"/>
  <c r="AI586" i="2"/>
  <c r="AJ586" i="2"/>
  <c r="AH559" i="2"/>
  <c r="AC559" i="2" s="1"/>
  <c r="AJ660" i="2"/>
  <c r="AK660" i="2"/>
  <c r="AL660" i="2" s="1"/>
  <c r="AI660" i="2"/>
  <c r="AJ652" i="2"/>
  <c r="AK652" i="2"/>
  <c r="AL652" i="2" s="1"/>
  <c r="AH652" i="2"/>
  <c r="AC652" i="2" s="1"/>
  <c r="AI652" i="2"/>
  <c r="AJ680" i="2"/>
  <c r="AK680" i="2"/>
  <c r="AL680" i="2" s="1"/>
  <c r="AH680" i="2"/>
  <c r="AC680" i="2" s="1"/>
  <c r="AI680" i="2"/>
  <c r="AH791" i="2"/>
  <c r="AC791" i="2" s="1"/>
  <c r="AI791" i="2"/>
  <c r="AJ791" i="2"/>
  <c r="AK791" i="2"/>
  <c r="AL791" i="2" s="1"/>
  <c r="AI783" i="2"/>
  <c r="AJ783" i="2"/>
  <c r="AK783" i="2"/>
  <c r="AL783" i="2" s="1"/>
  <c r="AH783" i="2"/>
  <c r="AC783" i="2" s="1"/>
  <c r="AH1045" i="2"/>
  <c r="AC1045" i="2" s="1"/>
  <c r="AK1067" i="2"/>
  <c r="AL1067" i="2" s="1"/>
  <c r="AH1067" i="2"/>
  <c r="AC1067" i="2" s="1"/>
  <c r="AI1067" i="2"/>
  <c r="AJ1067" i="2"/>
  <c r="AJ1070" i="2"/>
  <c r="AH1070" i="2"/>
  <c r="AC1070" i="2" s="1"/>
  <c r="AI1070" i="2"/>
  <c r="AK1070" i="2"/>
  <c r="AL1070" i="2" s="1"/>
  <c r="AI1232" i="2"/>
  <c r="AJ1232" i="2"/>
  <c r="AK1232" i="2"/>
  <c r="AL1232" i="2" s="1"/>
  <c r="AI1235" i="2"/>
  <c r="AJ1235" i="2"/>
  <c r="AK1235" i="2"/>
  <c r="AL1235" i="2" s="1"/>
  <c r="AH1075" i="2"/>
  <c r="AC1075" i="2" s="1"/>
  <c r="AH1235" i="2"/>
  <c r="AC1235" i="2" s="1"/>
  <c r="AJ1331" i="2"/>
  <c r="AH1331" i="2"/>
  <c r="AC1331" i="2" s="1"/>
  <c r="AI1331" i="2"/>
  <c r="AK1331" i="2"/>
  <c r="AL1331" i="2" s="1"/>
  <c r="AJ1337" i="2"/>
  <c r="AK1337" i="2"/>
  <c r="AL1337" i="2" s="1"/>
  <c r="AI1337" i="2"/>
  <c r="AC1894" i="2"/>
  <c r="AI1894" i="2"/>
  <c r="AK1894" i="2"/>
  <c r="AL1894" i="2" s="1"/>
  <c r="AJ1894" i="2"/>
  <c r="AK1924" i="2"/>
  <c r="AL1924" i="2" s="1"/>
  <c r="AJ1924" i="2"/>
  <c r="AI1924" i="2"/>
  <c r="AJ1995" i="2"/>
  <c r="AK1995" i="2"/>
  <c r="AL1995" i="2" s="1"/>
  <c r="AI1995" i="2"/>
  <c r="AJ2003" i="2"/>
  <c r="AI2003" i="2"/>
  <c r="AK2003" i="2"/>
  <c r="AL2003" i="2" s="1"/>
  <c r="AJ2112" i="2"/>
  <c r="AK2112" i="2"/>
  <c r="AL2112" i="2" s="1"/>
  <c r="AI2112" i="2"/>
  <c r="AC2168" i="2"/>
  <c r="AI2168" i="2"/>
  <c r="AJ2168" i="2"/>
  <c r="AK2168" i="2"/>
  <c r="AL2168" i="2" s="1"/>
  <c r="AI2160" i="2"/>
  <c r="AJ2160" i="2"/>
  <c r="AK2160" i="2"/>
  <c r="AL2160" i="2" s="1"/>
  <c r="AH2184" i="2"/>
  <c r="AC2184" i="2" s="1"/>
  <c r="AC2264" i="2"/>
  <c r="AI2264" i="2"/>
  <c r="AJ2264" i="2"/>
  <c r="AK2264" i="2"/>
  <c r="AL2264" i="2" s="1"/>
  <c r="AJ2122" i="2"/>
  <c r="AH2122" i="2"/>
  <c r="AC2122" i="2" s="1"/>
  <c r="AI2122" i="2"/>
  <c r="AK2122" i="2"/>
  <c r="AL2122" i="2" s="1"/>
  <c r="AJ2316" i="2"/>
  <c r="AK2316" i="2"/>
  <c r="AL2316" i="2" s="1"/>
  <c r="AC2316" i="2"/>
  <c r="AI2316" i="2"/>
  <c r="AH2494" i="2"/>
  <c r="AC2494" i="2" s="1"/>
  <c r="AK2623" i="2"/>
  <c r="AL2623" i="2" s="1"/>
  <c r="AC2623" i="2"/>
  <c r="AJ2623" i="2"/>
  <c r="AI2623" i="2"/>
  <c r="AK2710" i="2"/>
  <c r="AL2710" i="2" s="1"/>
  <c r="AI2710" i="2"/>
  <c r="AJ2710" i="2"/>
  <c r="AK2687" i="2"/>
  <c r="AL2687" i="2" s="1"/>
  <c r="AJ2687" i="2"/>
  <c r="AI2687" i="2"/>
  <c r="AJ2656" i="2"/>
  <c r="AK2656" i="2"/>
  <c r="AL2656" i="2" s="1"/>
  <c r="AI2656" i="2"/>
  <c r="AK2766" i="2"/>
  <c r="AL2766" i="2" s="1"/>
  <c r="AI2766" i="2"/>
  <c r="AJ2766" i="2"/>
  <c r="AK2782" i="2"/>
  <c r="AL2782" i="2" s="1"/>
  <c r="AI2782" i="2"/>
  <c r="AJ2782" i="2"/>
  <c r="AI2814" i="2"/>
  <c r="AJ2814" i="2"/>
  <c r="AK2814" i="2"/>
  <c r="AL2814" i="2" s="1"/>
  <c r="AH2710" i="2"/>
  <c r="AC2710" i="2" s="1"/>
  <c r="AH2742" i="2"/>
  <c r="AC2742" i="2" s="1"/>
  <c r="AJ2801" i="2"/>
  <c r="AI2801" i="2"/>
  <c r="AK2801" i="2"/>
  <c r="AL2801" i="2" s="1"/>
  <c r="AJ177" i="2"/>
  <c r="AC177" i="2"/>
  <c r="AK177" i="2"/>
  <c r="AL177" i="2" s="1"/>
  <c r="AI177" i="2"/>
  <c r="AJ295" i="2"/>
  <c r="AI295" i="2"/>
  <c r="AK295" i="2"/>
  <c r="AL295" i="2" s="1"/>
  <c r="AK292" i="2"/>
  <c r="AL292" i="2" s="1"/>
  <c r="AJ292" i="2"/>
  <c r="AC292" i="2"/>
  <c r="AI292" i="2"/>
  <c r="AK308" i="2"/>
  <c r="AL308" i="2" s="1"/>
  <c r="AJ308" i="2"/>
  <c r="AI308" i="2"/>
  <c r="AJ344" i="2"/>
  <c r="AI344" i="2"/>
  <c r="AK344" i="2"/>
  <c r="AL344" i="2" s="1"/>
  <c r="AC344" i="2"/>
  <c r="AK325" i="2"/>
  <c r="AL325" i="2" s="1"/>
  <c r="AC325" i="2"/>
  <c r="AI325" i="2"/>
  <c r="AJ325" i="2"/>
  <c r="AJ385" i="2"/>
  <c r="AK385" i="2"/>
  <c r="AL385" i="2" s="1"/>
  <c r="AI385" i="2"/>
  <c r="AH385" i="2"/>
  <c r="AC385" i="2" s="1"/>
  <c r="AK487" i="2"/>
  <c r="AL487" i="2" s="1"/>
  <c r="AI487" i="2"/>
  <c r="AJ487" i="2"/>
  <c r="AJ424" i="2"/>
  <c r="AI424" i="2"/>
  <c r="AK424" i="2"/>
  <c r="AL424" i="2" s="1"/>
  <c r="AI543" i="2"/>
  <c r="AJ543" i="2"/>
  <c r="AK543" i="2"/>
  <c r="AL543" i="2" s="1"/>
  <c r="AJ589" i="2"/>
  <c r="AH589" i="2"/>
  <c r="AC589" i="2" s="1"/>
  <c r="AI589" i="2"/>
  <c r="AK589" i="2"/>
  <c r="AL589" i="2" s="1"/>
  <c r="AJ560" i="2"/>
  <c r="AH560" i="2"/>
  <c r="AC560" i="2" s="1"/>
  <c r="AK560" i="2"/>
  <c r="AL560" i="2" s="1"/>
  <c r="AI560" i="2"/>
  <c r="AK565" i="2"/>
  <c r="AL565" i="2" s="1"/>
  <c r="AJ565" i="2"/>
  <c r="AH565" i="2"/>
  <c r="AC565" i="2" s="1"/>
  <c r="AI565" i="2"/>
  <c r="AI619" i="2"/>
  <c r="AJ619" i="2"/>
  <c r="AK619" i="2"/>
  <c r="AL619" i="2" s="1"/>
  <c r="AI690" i="2"/>
  <c r="AJ690" i="2"/>
  <c r="AK690" i="2"/>
  <c r="AL690" i="2" s="1"/>
  <c r="AJ759" i="2"/>
  <c r="AI759" i="2"/>
  <c r="AK759" i="2"/>
  <c r="AL759" i="2" s="1"/>
  <c r="AC759" i="2"/>
  <c r="AC899" i="2"/>
  <c r="AI899" i="2"/>
  <c r="AJ899" i="2"/>
  <c r="AK899" i="2"/>
  <c r="AL899" i="2" s="1"/>
  <c r="AJ891" i="2"/>
  <c r="AK891" i="2"/>
  <c r="AL891" i="2" s="1"/>
  <c r="AH891" i="2"/>
  <c r="AC891" i="2" s="1"/>
  <c r="AI891" i="2"/>
  <c r="AI1029" i="2"/>
  <c r="AJ1029" i="2"/>
  <c r="AK1029" i="2"/>
  <c r="AL1029" i="2" s="1"/>
  <c r="AC1053" i="2"/>
  <c r="AI1053" i="2"/>
  <c r="AJ1053" i="2"/>
  <c r="AK1053" i="2"/>
  <c r="AL1053" i="2" s="1"/>
  <c r="AK1208" i="2"/>
  <c r="AL1208" i="2" s="1"/>
  <c r="AH1208" i="2"/>
  <c r="AC1208" i="2" s="1"/>
  <c r="AI1208" i="2"/>
  <c r="AJ1208" i="2"/>
  <c r="AK1237" i="2"/>
  <c r="AL1237" i="2" s="1"/>
  <c r="AH1237" i="2"/>
  <c r="AC1237" i="2" s="1"/>
  <c r="AI1237" i="2"/>
  <c r="AJ1237" i="2"/>
  <c r="AK1328" i="2"/>
  <c r="AL1328" i="2" s="1"/>
  <c r="AH1328" i="2"/>
  <c r="AC1328" i="2" s="1"/>
  <c r="AI1328" i="2"/>
  <c r="AJ1328" i="2"/>
  <c r="AH1264" i="2"/>
  <c r="AC1264" i="2" s="1"/>
  <c r="AJ1264" i="2"/>
  <c r="AK1264" i="2"/>
  <c r="AL1264" i="2" s="1"/>
  <c r="AI1264" i="2"/>
  <c r="AJ1401" i="2"/>
  <c r="AI1401" i="2"/>
  <c r="AK1401" i="2"/>
  <c r="AL1401" i="2" s="1"/>
  <c r="AJ2136" i="2"/>
  <c r="AK2136" i="2"/>
  <c r="AL2136" i="2" s="1"/>
  <c r="AI2136" i="2"/>
  <c r="AI2176" i="2"/>
  <c r="AJ2176" i="2"/>
  <c r="AK2176" i="2"/>
  <c r="AL2176" i="2" s="1"/>
  <c r="AC2192" i="2"/>
  <c r="AI2192" i="2"/>
  <c r="AJ2192" i="2"/>
  <c r="AK2192" i="2"/>
  <c r="AL2192" i="2" s="1"/>
  <c r="AJ1997" i="2"/>
  <c r="AK1997" i="2"/>
  <c r="AL1997" i="2" s="1"/>
  <c r="AI1997" i="2"/>
  <c r="AH1997" i="2"/>
  <c r="AC1997" i="2" s="1"/>
  <c r="AK2064" i="2"/>
  <c r="AL2064" i="2" s="1"/>
  <c r="AI2064" i="2"/>
  <c r="AJ2064" i="2"/>
  <c r="AC2232" i="2"/>
  <c r="AI2232" i="2"/>
  <c r="AJ2232" i="2"/>
  <c r="AK2232" i="2"/>
  <c r="AL2232" i="2" s="1"/>
  <c r="AJ2480" i="2"/>
  <c r="AH2480" i="2"/>
  <c r="AC2480" i="2" s="1"/>
  <c r="AI2480" i="2"/>
  <c r="AK2480" i="2"/>
  <c r="AL2480" i="2" s="1"/>
  <c r="AJ2178" i="2"/>
  <c r="AK2178" i="2"/>
  <c r="AL2178" i="2" s="1"/>
  <c r="AI2178" i="2"/>
  <c r="AH2178" i="2"/>
  <c r="AC2178" i="2" s="1"/>
  <c r="AI2350" i="2"/>
  <c r="AJ2350" i="2"/>
  <c r="AK2350" i="2"/>
  <c r="AL2350" i="2" s="1"/>
  <c r="AH2080" i="2"/>
  <c r="AC2080" i="2" s="1"/>
  <c r="AJ2356" i="2"/>
  <c r="AK2356" i="2"/>
  <c r="AL2356" i="2" s="1"/>
  <c r="AC2356" i="2"/>
  <c r="AI2356" i="2"/>
  <c r="AI2414" i="2"/>
  <c r="AJ2414" i="2"/>
  <c r="AK2414" i="2"/>
  <c r="AL2414" i="2" s="1"/>
  <c r="AK1948" i="2"/>
  <c r="AL1948" i="2" s="1"/>
  <c r="AJ1948" i="2"/>
  <c r="AI1948" i="2"/>
  <c r="AJ2082" i="2"/>
  <c r="AH2082" i="2"/>
  <c r="AC2082" i="2" s="1"/>
  <c r="AI2082" i="2"/>
  <c r="AK2082" i="2"/>
  <c r="AL2082" i="2" s="1"/>
  <c r="AJ2745" i="2"/>
  <c r="AK2745" i="2"/>
  <c r="AL2745" i="2" s="1"/>
  <c r="AI2745" i="2"/>
  <c r="AK2815" i="2"/>
  <c r="AL2815" i="2" s="1"/>
  <c r="AI2815" i="2"/>
  <c r="AJ2815" i="2"/>
  <c r="AK2695" i="2"/>
  <c r="AL2695" i="2" s="1"/>
  <c r="AJ2695" i="2"/>
  <c r="AC2695" i="2"/>
  <c r="AI2695" i="2"/>
  <c r="AK2750" i="2"/>
  <c r="AL2750" i="2" s="1"/>
  <c r="AI2750" i="2"/>
  <c r="AJ2750" i="2"/>
  <c r="AK2798" i="2"/>
  <c r="AL2798" i="2" s="1"/>
  <c r="AI2798" i="2"/>
  <c r="AJ2798" i="2"/>
  <c r="AJ2776" i="2"/>
  <c r="AI2776" i="2"/>
  <c r="AK2776" i="2"/>
  <c r="AL2776" i="2" s="1"/>
  <c r="AH2776" i="2"/>
  <c r="AC2776" i="2" s="1"/>
  <c r="AH2745" i="2"/>
  <c r="AC2745" i="2" s="1"/>
  <c r="AJ54" i="2"/>
  <c r="AI54" i="2"/>
  <c r="AK54" i="2"/>
  <c r="AL54" i="2" s="1"/>
  <c r="AJ36" i="2"/>
  <c r="AI36" i="2"/>
  <c r="AK36" i="2"/>
  <c r="AL36" i="2" s="1"/>
  <c r="AJ238" i="2"/>
  <c r="AI238" i="2"/>
  <c r="AK238" i="2"/>
  <c r="AL238" i="2" s="1"/>
  <c r="AK299" i="2"/>
  <c r="AL299" i="2" s="1"/>
  <c r="AI299" i="2"/>
  <c r="AJ299" i="2"/>
  <c r="AH299" i="2"/>
  <c r="AC299" i="2" s="1"/>
  <c r="AK320" i="2"/>
  <c r="AL320" i="2" s="1"/>
  <c r="AI320" i="2"/>
  <c r="AJ320" i="2"/>
  <c r="AJ352" i="2"/>
  <c r="AI352" i="2"/>
  <c r="AK352" i="2"/>
  <c r="AL352" i="2" s="1"/>
  <c r="AI383" i="2"/>
  <c r="AJ383" i="2"/>
  <c r="AK383" i="2"/>
  <c r="AL383" i="2" s="1"/>
  <c r="AC383" i="2"/>
  <c r="AI495" i="2"/>
  <c r="AJ495" i="2"/>
  <c r="AK495" i="2"/>
  <c r="AL495" i="2" s="1"/>
  <c r="AH424" i="2"/>
  <c r="AC424" i="2" s="1"/>
  <c r="AJ442" i="2"/>
  <c r="AH442" i="2"/>
  <c r="AC442" i="2" s="1"/>
  <c r="AK442" i="2"/>
  <c r="AL442" i="2" s="1"/>
  <c r="AI442" i="2"/>
  <c r="AJ448" i="2"/>
  <c r="AI448" i="2"/>
  <c r="AK448" i="2"/>
  <c r="AL448" i="2" s="1"/>
  <c r="AH495" i="2"/>
  <c r="AC495" i="2" s="1"/>
  <c r="AI551" i="2"/>
  <c r="AJ551" i="2"/>
  <c r="AK551" i="2"/>
  <c r="AL551" i="2" s="1"/>
  <c r="AC551" i="2"/>
  <c r="AH543" i="2"/>
  <c r="AC543" i="2" s="1"/>
  <c r="AH636" i="2"/>
  <c r="AC636" i="2" s="1"/>
  <c r="AI636" i="2"/>
  <c r="AJ636" i="2"/>
  <c r="AK636" i="2"/>
  <c r="AL636" i="2" s="1"/>
  <c r="AJ848" i="2"/>
  <c r="AI848" i="2"/>
  <c r="AK848" i="2"/>
  <c r="AL848" i="2" s="1"/>
  <c r="AH848" i="2"/>
  <c r="AC848" i="2" s="1"/>
  <c r="AK1013" i="2"/>
  <c r="AL1013" i="2" s="1"/>
  <c r="AC1013" i="2"/>
  <c r="AI1013" i="2"/>
  <c r="AJ1013" i="2"/>
  <c r="AI1219" i="2"/>
  <c r="AJ1219" i="2"/>
  <c r="AK1219" i="2"/>
  <c r="AL1219" i="2" s="1"/>
  <c r="AH1232" i="2"/>
  <c r="AC1232" i="2" s="1"/>
  <c r="AK1312" i="2"/>
  <c r="AL1312" i="2" s="1"/>
  <c r="AH1312" i="2"/>
  <c r="AC1312" i="2" s="1"/>
  <c r="AI1312" i="2"/>
  <c r="AJ1312" i="2"/>
  <c r="AJ1503" i="2"/>
  <c r="AI1503" i="2"/>
  <c r="AK1503" i="2"/>
  <c r="AL1503" i="2" s="1"/>
  <c r="AH1729" i="2"/>
  <c r="AC1729" i="2" s="1"/>
  <c r="AI1729" i="2"/>
  <c r="AJ1729" i="2"/>
  <c r="AK1729" i="2"/>
  <c r="AL1729" i="2" s="1"/>
  <c r="AJ1628" i="2"/>
  <c r="AK1628" i="2"/>
  <c r="AL1628" i="2" s="1"/>
  <c r="AI1628" i="2"/>
  <c r="AJ1978" i="2"/>
  <c r="AK1978" i="2"/>
  <c r="AL1978" i="2" s="1"/>
  <c r="AI1978" i="2"/>
  <c r="AH1978" i="2"/>
  <c r="AC1978" i="2" s="1"/>
  <c r="AH2003" i="2"/>
  <c r="AC2003" i="2" s="1"/>
  <c r="AH2350" i="2"/>
  <c r="AC2350" i="2" s="1"/>
  <c r="AH2176" i="2"/>
  <c r="AC2176" i="2" s="1"/>
  <c r="AH2414" i="2"/>
  <c r="AC2414" i="2" s="1"/>
  <c r="AJ2138" i="2"/>
  <c r="AH2138" i="2"/>
  <c r="AC2138" i="2" s="1"/>
  <c r="AI2138" i="2"/>
  <c r="AK2138" i="2"/>
  <c r="AL2138" i="2" s="1"/>
  <c r="AJ2266" i="2"/>
  <c r="AK2266" i="2"/>
  <c r="AL2266" i="2" s="1"/>
  <c r="AH2266" i="2"/>
  <c r="AC2266" i="2" s="1"/>
  <c r="AI2266" i="2"/>
  <c r="AC2278" i="2"/>
  <c r="AI2278" i="2"/>
  <c r="AJ2278" i="2"/>
  <c r="AK2278" i="2"/>
  <c r="AL2278" i="2" s="1"/>
  <c r="AI2342" i="2"/>
  <c r="AJ2342" i="2"/>
  <c r="AK2342" i="2"/>
  <c r="AL2342" i="2" s="1"/>
  <c r="AC2286" i="2"/>
  <c r="AI2286" i="2"/>
  <c r="AJ2286" i="2"/>
  <c r="AK2286" i="2"/>
  <c r="AL2286" i="2" s="1"/>
  <c r="AC2294" i="2"/>
  <c r="AI2294" i="2"/>
  <c r="AJ2294" i="2"/>
  <c r="AK2294" i="2"/>
  <c r="AL2294" i="2" s="1"/>
  <c r="AH2416" i="2"/>
  <c r="AC2416" i="2" s="1"/>
  <c r="AJ2416" i="2"/>
  <c r="AK2416" i="2"/>
  <c r="AL2416" i="2" s="1"/>
  <c r="AI2416" i="2"/>
  <c r="AC2446" i="2"/>
  <c r="AI2446" i="2"/>
  <c r="AJ2446" i="2"/>
  <c r="AK2446" i="2"/>
  <c r="AL2446" i="2" s="1"/>
  <c r="AJ2186" i="2"/>
  <c r="AK2186" i="2"/>
  <c r="AL2186" i="2" s="1"/>
  <c r="AH2186" i="2"/>
  <c r="AC2186" i="2" s="1"/>
  <c r="AI2186" i="2"/>
  <c r="AH2342" i="2"/>
  <c r="AC2342" i="2" s="1"/>
  <c r="AC2382" i="2"/>
  <c r="AK2382" i="2"/>
  <c r="AL2382" i="2" s="1"/>
  <c r="AI2382" i="2"/>
  <c r="AJ2382" i="2"/>
  <c r="AK2663" i="2"/>
  <c r="AL2663" i="2" s="1"/>
  <c r="AJ2663" i="2"/>
  <c r="AI2663" i="2"/>
  <c r="AK2726" i="2"/>
  <c r="AL2726" i="2" s="1"/>
  <c r="AI2726" i="2"/>
  <c r="AJ2726" i="2"/>
  <c r="AJ2729" i="2"/>
  <c r="AI2729" i="2"/>
  <c r="AK2729" i="2"/>
  <c r="AL2729" i="2" s="1"/>
  <c r="AJ2816" i="2"/>
  <c r="AK2816" i="2"/>
  <c r="AL2816" i="2" s="1"/>
  <c r="AH2816" i="2"/>
  <c r="AC2816" i="2" s="1"/>
  <c r="AI2816" i="2"/>
  <c r="AK2718" i="2"/>
  <c r="AL2718" i="2" s="1"/>
  <c r="AI2718" i="2"/>
  <c r="AJ2718" i="2"/>
  <c r="AK2734" i="2"/>
  <c r="AL2734" i="2" s="1"/>
  <c r="AI2734" i="2"/>
  <c r="AJ2734" i="2"/>
  <c r="AH2663" i="2"/>
  <c r="AC2663" i="2" s="1"/>
  <c r="AJ2721" i="2"/>
  <c r="AC2721" i="2"/>
  <c r="AI2721" i="2"/>
  <c r="AK2721" i="2"/>
  <c r="AL2721" i="2" s="1"/>
  <c r="AJ2753" i="2"/>
  <c r="AI2753" i="2"/>
  <c r="AK2753" i="2"/>
  <c r="AL2753" i="2" s="1"/>
  <c r="AH2801" i="2"/>
  <c r="AC2801" i="2" s="1"/>
  <c r="AH2705" i="2"/>
  <c r="AC2705" i="2" s="1"/>
  <c r="AH2713" i="2"/>
  <c r="AC2713" i="2" s="1"/>
  <c r="AH28" i="2"/>
  <c r="AC28" i="2" s="1"/>
  <c r="AH295" i="2"/>
  <c r="AC295" i="2" s="1"/>
  <c r="AJ311" i="2"/>
  <c r="AH311" i="2"/>
  <c r="AC311" i="2" s="1"/>
  <c r="AI311" i="2"/>
  <c r="AK311" i="2"/>
  <c r="AL311" i="2" s="1"/>
  <c r="AJ328" i="2"/>
  <c r="AI328" i="2"/>
  <c r="AK328" i="2"/>
  <c r="AL328" i="2" s="1"/>
  <c r="AH328" i="2"/>
  <c r="AC328" i="2" s="1"/>
  <c r="AJ464" i="2"/>
  <c r="AC464" i="2"/>
  <c r="AI464" i="2"/>
  <c r="AK464" i="2"/>
  <c r="AL464" i="2" s="1"/>
  <c r="AH430" i="2"/>
  <c r="AC430" i="2" s="1"/>
  <c r="AK517" i="2"/>
  <c r="AL517" i="2" s="1"/>
  <c r="AC517" i="2"/>
  <c r="AJ517" i="2"/>
  <c r="AI517" i="2"/>
  <c r="AC603" i="2"/>
  <c r="AI603" i="2"/>
  <c r="AJ603" i="2"/>
  <c r="AK603" i="2"/>
  <c r="AL603" i="2" s="1"/>
  <c r="AJ668" i="2"/>
  <c r="AH668" i="2"/>
  <c r="AC668" i="2" s="1"/>
  <c r="AI668" i="2"/>
  <c r="AK668" i="2"/>
  <c r="AL668" i="2" s="1"/>
  <c r="AI694" i="2"/>
  <c r="AJ694" i="2"/>
  <c r="AK694" i="2"/>
  <c r="AL694" i="2" s="1"/>
  <c r="AH604" i="2"/>
  <c r="AC604" i="2" s="1"/>
  <c r="AJ856" i="2"/>
  <c r="AI856" i="2"/>
  <c r="AK856" i="2"/>
  <c r="AL856" i="2" s="1"/>
  <c r="AJ838" i="2"/>
  <c r="AK838" i="2"/>
  <c r="AL838" i="2" s="1"/>
  <c r="AI838" i="2"/>
  <c r="AH1029" i="2"/>
  <c r="AC1029" i="2" s="1"/>
  <c r="AJ1051" i="2"/>
  <c r="AK1051" i="2"/>
  <c r="AL1051" i="2" s="1"/>
  <c r="AI1051" i="2"/>
  <c r="AC1051" i="2"/>
  <c r="AJ1203" i="2"/>
  <c r="AI1203" i="2"/>
  <c r="AK1203" i="2"/>
  <c r="AL1203" i="2" s="1"/>
  <c r="AH1280" i="2"/>
  <c r="AC1280" i="2" s="1"/>
  <c r="AK1280" i="2"/>
  <c r="AL1280" i="2" s="1"/>
  <c r="AI1280" i="2"/>
  <c r="AJ1280" i="2"/>
  <c r="AK1315" i="2"/>
  <c r="AL1315" i="2" s="1"/>
  <c r="AJ1315" i="2"/>
  <c r="AH1315" i="2"/>
  <c r="AC1315" i="2" s="1"/>
  <c r="AI1315" i="2"/>
  <c r="AH1337" i="2"/>
  <c r="AC1337" i="2" s="1"/>
  <c r="AH1307" i="2"/>
  <c r="AC1307" i="2" s="1"/>
  <c r="AJ1638" i="2"/>
  <c r="AI1638" i="2"/>
  <c r="AK1638" i="2"/>
  <c r="AL1638" i="2" s="1"/>
  <c r="AK1940" i="2"/>
  <c r="AL1940" i="2" s="1"/>
  <c r="AJ1940" i="2"/>
  <c r="AI1940" i="2"/>
  <c r="AJ2120" i="2"/>
  <c r="AK2120" i="2"/>
  <c r="AL2120" i="2" s="1"/>
  <c r="AI2120" i="2"/>
  <c r="AH1964" i="2"/>
  <c r="AC1964" i="2" s="1"/>
  <c r="AH1908" i="2"/>
  <c r="AC1908" i="2" s="1"/>
  <c r="AH2096" i="2"/>
  <c r="AC2096" i="2" s="1"/>
  <c r="AH2112" i="2"/>
  <c r="AC2112" i="2" s="1"/>
  <c r="AJ2202" i="2"/>
  <c r="AK2202" i="2"/>
  <c r="AL2202" i="2" s="1"/>
  <c r="AH2202" i="2"/>
  <c r="AC2202" i="2" s="1"/>
  <c r="AI2202" i="2"/>
  <c r="AJ2130" i="2"/>
  <c r="AH2130" i="2"/>
  <c r="AC2130" i="2" s="1"/>
  <c r="AK2130" i="2"/>
  <c r="AL2130" i="2" s="1"/>
  <c r="AI2130" i="2"/>
  <c r="AH1995" i="2"/>
  <c r="AC1995" i="2" s="1"/>
  <c r="AJ2012" i="2"/>
  <c r="AI2012" i="2"/>
  <c r="AH2012" i="2"/>
  <c r="AC2012" i="2" s="1"/>
  <c r="AK2012" i="2"/>
  <c r="AL2012" i="2" s="1"/>
  <c r="AH2104" i="2"/>
  <c r="AC2104" i="2" s="1"/>
  <c r="AI2224" i="2"/>
  <c r="AJ2224" i="2"/>
  <c r="AK2224" i="2"/>
  <c r="AL2224" i="2" s="1"/>
  <c r="AH2430" i="2"/>
  <c r="AC2430" i="2" s="1"/>
  <c r="AH2750" i="2"/>
  <c r="AC2750" i="2" s="1"/>
  <c r="AJ2832" i="2"/>
  <c r="AK2832" i="2"/>
  <c r="AL2832" i="2" s="1"/>
  <c r="AI2832" i="2"/>
  <c r="AH2832" i="2"/>
  <c r="AC2832" i="2" s="1"/>
  <c r="AJ2824" i="2"/>
  <c r="AK2824" i="2"/>
  <c r="AL2824" i="2" s="1"/>
  <c r="AH2824" i="2"/>
  <c r="AC2824" i="2" s="1"/>
  <c r="AI2824" i="2"/>
  <c r="AH2292" i="2"/>
  <c r="AC2292" i="2" s="1"/>
  <c r="AJ2648" i="2"/>
  <c r="AK2648" i="2"/>
  <c r="AL2648" i="2" s="1"/>
  <c r="AI2648" i="2"/>
  <c r="AK2702" i="2"/>
  <c r="AL2702" i="2" s="1"/>
  <c r="AI2702" i="2"/>
  <c r="AJ2702" i="2"/>
  <c r="AH2639" i="2"/>
  <c r="AC2639" i="2" s="1"/>
  <c r="AJ2664" i="2"/>
  <c r="AK2664" i="2"/>
  <c r="AL2664" i="2" s="1"/>
  <c r="AI2664" i="2"/>
  <c r="AJ2785" i="2"/>
  <c r="AI2785" i="2"/>
  <c r="AK2785" i="2"/>
  <c r="AL2785" i="2" s="1"/>
  <c r="AJ2808" i="2"/>
  <c r="AK2808" i="2"/>
  <c r="AL2808" i="2" s="1"/>
  <c r="AI2808" i="2"/>
  <c r="AH2808" i="2"/>
  <c r="AC2808" i="2" s="1"/>
  <c r="AH2737" i="2"/>
  <c r="AC2737" i="2" s="1"/>
  <c r="AM947" i="2" l="1"/>
  <c r="AM1197" i="2"/>
  <c r="AM382" i="2"/>
  <c r="AM1750" i="2"/>
  <c r="AM1501" i="2"/>
  <c r="AM547" i="2"/>
  <c r="AM933" i="2"/>
  <c r="AM1062" i="2"/>
  <c r="AM186" i="2"/>
  <c r="AM961" i="2"/>
  <c r="AM139" i="2"/>
  <c r="AM1830" i="2"/>
  <c r="AM1846" i="2"/>
  <c r="AM1923" i="2"/>
  <c r="AM693" i="2"/>
  <c r="AM2006" i="2"/>
  <c r="AM89" i="2"/>
  <c r="AM207" i="2"/>
  <c r="AM2646" i="2"/>
  <c r="AM363" i="2"/>
  <c r="AM1450" i="2"/>
  <c r="AM2542" i="2"/>
  <c r="AM1587" i="2"/>
  <c r="AM199" i="2"/>
  <c r="AM65" i="2"/>
  <c r="AM2242" i="2"/>
  <c r="AM1583" i="2"/>
  <c r="AM2319" i="2"/>
  <c r="AM811" i="2"/>
  <c r="AM2804" i="2"/>
  <c r="AM1551" i="2"/>
  <c r="AM857" i="2"/>
  <c r="AM374" i="2"/>
  <c r="AM49" i="2"/>
  <c r="AM984" i="2"/>
  <c r="AM558" i="2"/>
  <c r="AM1180" i="2"/>
  <c r="AM667" i="2"/>
  <c r="AM2763" i="2"/>
  <c r="AM790" i="2"/>
  <c r="AM1913" i="2"/>
  <c r="AM353" i="2"/>
  <c r="AM2361" i="2"/>
  <c r="AM1161" i="2"/>
  <c r="AM1986" i="2"/>
  <c r="AM2491" i="2"/>
  <c r="AM1466" i="2"/>
  <c r="AM685" i="2"/>
  <c r="AM2335" i="2"/>
  <c r="AM334" i="2"/>
  <c r="AM1535" i="2"/>
  <c r="AM371" i="2"/>
  <c r="AM2034" i="2"/>
  <c r="AM1557" i="2"/>
  <c r="AM2139" i="2"/>
  <c r="AM942" i="2"/>
  <c r="AM698" i="2"/>
  <c r="AM725" i="2"/>
  <c r="AM483" i="2"/>
  <c r="AM1844" i="2"/>
  <c r="AM601" i="2"/>
  <c r="AM841" i="2"/>
  <c r="AM657" i="2"/>
  <c r="AM1023" i="2"/>
  <c r="AM1044" i="2"/>
  <c r="AM387" i="2"/>
  <c r="AM280" i="2"/>
  <c r="AM1359" i="2"/>
  <c r="AM1379" i="2"/>
  <c r="AM578" i="2"/>
  <c r="AM426" i="2"/>
  <c r="AM1093" i="2"/>
  <c r="AM242" i="2"/>
  <c r="AM1744" i="2"/>
  <c r="AM1193" i="2"/>
  <c r="AM1897" i="2"/>
  <c r="AM740" i="2"/>
  <c r="AM659" i="2"/>
  <c r="AM2169" i="2"/>
  <c r="AM2523" i="2"/>
  <c r="AM2570" i="2"/>
  <c r="AM1588" i="2"/>
  <c r="AM2460" i="2"/>
  <c r="AM241" i="2"/>
  <c r="AM1016" i="2"/>
  <c r="AM55" i="2"/>
  <c r="AM1787" i="2"/>
  <c r="AM1115" i="2"/>
  <c r="AM85" i="2"/>
  <c r="AM1194" i="2"/>
  <c r="AM1390" i="2"/>
  <c r="AM1511" i="2"/>
  <c r="AM373" i="2"/>
  <c r="AM2155" i="2"/>
  <c r="AM2108" i="2"/>
  <c r="AM2768" i="2"/>
  <c r="AM2810" i="2"/>
  <c r="AM548" i="2"/>
  <c r="AM428" i="2"/>
  <c r="AM182" i="2"/>
  <c r="AM2484" i="2"/>
  <c r="AM1420" i="2"/>
  <c r="AM115" i="2"/>
  <c r="AM166" i="2"/>
  <c r="AM2600" i="2"/>
  <c r="AM1108" i="2"/>
  <c r="AM1977" i="2"/>
  <c r="AM1637" i="2"/>
  <c r="AM411" i="2"/>
  <c r="AM2087" i="2"/>
  <c r="AM2063" i="2"/>
  <c r="AM62" i="2"/>
  <c r="AM1099" i="2"/>
  <c r="AM1567" i="2"/>
  <c r="AM1484" i="2"/>
  <c r="AM651" i="2"/>
  <c r="AM2234" i="2"/>
  <c r="AM1071" i="2"/>
  <c r="AM938" i="2"/>
  <c r="AM206" i="2"/>
  <c r="AM362" i="2"/>
  <c r="AM2662" i="2"/>
  <c r="AM819" i="2"/>
  <c r="AM1210" i="2"/>
  <c r="AM2469" i="2"/>
  <c r="AM827" i="2"/>
  <c r="AM305" i="2"/>
  <c r="AM1529" i="2"/>
  <c r="AM1462" i="2"/>
  <c r="AM1863" i="2"/>
  <c r="AM1430" i="2"/>
  <c r="AM2157" i="2"/>
  <c r="AM248" i="2"/>
  <c r="AM2524" i="2"/>
  <c r="AM174" i="2"/>
  <c r="AM892" i="2"/>
  <c r="AM321" i="2"/>
  <c r="AM2303" i="2"/>
  <c r="AM359" i="2"/>
  <c r="AM1866" i="2"/>
  <c r="AM1772" i="2"/>
  <c r="AM1771" i="2"/>
  <c r="AM1652" i="2"/>
  <c r="AM934" i="2"/>
  <c r="AM1074" i="2"/>
  <c r="AM692" i="2"/>
  <c r="AM173" i="2"/>
  <c r="AM2599" i="2"/>
  <c r="AM648" i="2"/>
  <c r="AM2606" i="2"/>
  <c r="AM2821" i="2"/>
  <c r="AM205" i="2"/>
  <c r="AM945" i="2"/>
  <c r="AM864" i="2"/>
  <c r="AM638" i="2"/>
  <c r="AM647" i="2"/>
  <c r="AM322" i="2"/>
  <c r="AM445" i="2"/>
  <c r="AM2565" i="2"/>
  <c r="AM1789" i="2"/>
  <c r="AM274" i="2"/>
  <c r="AM1437" i="2"/>
  <c r="AM754" i="2"/>
  <c r="AM2444" i="2"/>
  <c r="AM1546" i="2"/>
  <c r="AM103" i="2"/>
  <c r="AM598" i="2"/>
  <c r="AM78" i="2"/>
  <c r="AM48" i="2"/>
  <c r="AM575" i="2"/>
  <c r="AM696" i="2"/>
  <c r="AM2372" i="2"/>
  <c r="AM1185" i="2"/>
  <c r="AM642" i="2"/>
  <c r="AM515" i="2"/>
  <c r="AM2004" i="2"/>
  <c r="AM873" i="2"/>
  <c r="AM60" i="2"/>
  <c r="AM1712" i="2"/>
  <c r="AM73" i="2"/>
  <c r="AM1591" i="2"/>
  <c r="AM1736" i="2"/>
  <c r="AM57" i="2"/>
  <c r="AM1184" i="2"/>
  <c r="AM155" i="2"/>
  <c r="AM104" i="2"/>
  <c r="AM2486" i="2"/>
  <c r="AM77" i="2"/>
  <c r="AM218" i="2"/>
  <c r="AM429" i="2"/>
  <c r="AM67" i="2"/>
  <c r="AM1124" i="2"/>
  <c r="AM807" i="2"/>
  <c r="AM641" i="2"/>
  <c r="AM552" i="2"/>
  <c r="AM941" i="2"/>
  <c r="AM1749" i="2"/>
  <c r="AM389" i="2"/>
  <c r="AM1819" i="2"/>
  <c r="AM1676" i="2"/>
  <c r="AM140" i="2"/>
  <c r="AM876" i="2"/>
  <c r="AM1221" i="2"/>
  <c r="AM1404" i="2"/>
  <c r="AM1111" i="2"/>
  <c r="AM616" i="2"/>
  <c r="AM927" i="2"/>
  <c r="AM1076" i="2"/>
  <c r="AM250" i="2"/>
  <c r="AM2249" i="2"/>
  <c r="AM2153" i="2"/>
  <c r="AM2069" i="2"/>
  <c r="AM2833" i="2"/>
  <c r="AM1147" i="2"/>
  <c r="AM200" i="2"/>
  <c r="AM2552" i="2"/>
  <c r="AM593" i="2"/>
  <c r="AM1524" i="2"/>
  <c r="AM704" i="2"/>
  <c r="AM1807" i="2"/>
  <c r="AM30" i="2"/>
  <c r="AM585" i="2"/>
  <c r="AM202" i="2"/>
  <c r="AM56" i="2"/>
  <c r="AM1987" i="2"/>
  <c r="AM682" i="2"/>
  <c r="AM209" i="2"/>
  <c r="AM1765" i="2"/>
  <c r="AM1318" i="2"/>
  <c r="AM1717" i="2"/>
  <c r="AM257" i="2"/>
  <c r="AM1867" i="2"/>
  <c r="AM1647" i="2"/>
  <c r="AM925" i="2"/>
  <c r="AM100" i="2"/>
  <c r="AM2031" i="2"/>
  <c r="AM2377" i="2"/>
  <c r="AM1416" i="2"/>
  <c r="AM377" i="2"/>
  <c r="AM129" i="2"/>
  <c r="AM2634" i="2"/>
  <c r="AM1304" i="2"/>
  <c r="AM1811" i="2"/>
  <c r="AM472" i="2"/>
  <c r="AM1169" i="2"/>
  <c r="AM1122" i="2"/>
  <c r="AM434" i="2"/>
  <c r="AM2795" i="2"/>
  <c r="AM2407" i="2"/>
  <c r="AM1406" i="2"/>
  <c r="AM2197" i="2"/>
  <c r="AM2322" i="2"/>
  <c r="AM342" i="2"/>
  <c r="AM1556" i="2"/>
  <c r="AM1814" i="2"/>
  <c r="AM439" i="2"/>
  <c r="AM959" i="2"/>
  <c r="AM1584" i="2"/>
  <c r="AM1148" i="2"/>
  <c r="AM1823" i="2"/>
  <c r="AM2589" i="2"/>
  <c r="AM1504" i="2"/>
  <c r="AM1419" i="2"/>
  <c r="AM1476" i="2"/>
  <c r="AM1109" i="2"/>
  <c r="AM461" i="2"/>
  <c r="AM1189" i="2"/>
  <c r="AM435" i="2"/>
  <c r="AM2344" i="2"/>
  <c r="AM1752" i="2"/>
  <c r="AM1773" i="2"/>
  <c r="AM1625" i="2"/>
  <c r="AM816" i="2"/>
  <c r="AM496" i="2"/>
  <c r="AM498" i="2"/>
  <c r="AM329" i="2"/>
  <c r="AM384" i="2"/>
  <c r="AM1330" i="2"/>
  <c r="AM2835" i="2"/>
  <c r="AM1615" i="2"/>
  <c r="AM1669" i="2"/>
  <c r="AM714" i="2"/>
  <c r="AM178" i="2"/>
  <c r="AM210" i="2"/>
  <c r="AM531" i="2"/>
  <c r="AM2346" i="2"/>
  <c r="AM564" i="2"/>
  <c r="AM516" i="2"/>
  <c r="AM8" i="2"/>
  <c r="AM378" i="2"/>
  <c r="AM354" i="2"/>
  <c r="AM2026" i="2"/>
  <c r="AM2391" i="2"/>
  <c r="AM469" i="2"/>
  <c r="AM40" i="2"/>
  <c r="AM960" i="2"/>
  <c r="AM474" i="2"/>
  <c r="AM741" i="2"/>
  <c r="AM181" i="2"/>
  <c r="AM1645" i="2"/>
  <c r="AM2464" i="2"/>
  <c r="AM222" i="2"/>
  <c r="AM921" i="2"/>
  <c r="AM574" i="2"/>
  <c r="AM1010" i="2"/>
  <c r="AM267" i="2"/>
  <c r="AM446" i="2"/>
  <c r="AM500" i="2"/>
  <c r="AM304" i="2"/>
  <c r="AM433" i="2"/>
  <c r="AM1125" i="2"/>
  <c r="AM661" i="2"/>
  <c r="AM2741" i="2"/>
  <c r="AM1861" i="2"/>
  <c r="AM58" i="2"/>
  <c r="AM2132" i="2"/>
  <c r="AM1153" i="2"/>
  <c r="AM1595" i="2"/>
  <c r="AM839" i="2"/>
  <c r="AM982" i="2"/>
  <c r="AM986" i="2"/>
  <c r="AM591" i="2"/>
  <c r="AM309" i="2"/>
  <c r="AM1774" i="2"/>
  <c r="AM861" i="2"/>
  <c r="AM232" i="2"/>
  <c r="AM2298" i="2"/>
  <c r="AM1555" i="2"/>
  <c r="AM2036" i="2"/>
  <c r="AM1119" i="2"/>
  <c r="AM106" i="2"/>
  <c r="AM2452" i="2"/>
  <c r="AM2037" i="2"/>
  <c r="AM991" i="2"/>
  <c r="AM928" i="2"/>
  <c r="AM1488" i="2"/>
  <c r="AM730" i="2"/>
  <c r="AM931" i="2"/>
  <c r="AM973" i="2"/>
  <c r="AM142" i="2"/>
  <c r="AM1368" i="2"/>
  <c r="AM1049" i="2"/>
  <c r="AM1177" i="2"/>
  <c r="AM580" i="2"/>
  <c r="AM2170" i="2"/>
  <c r="AM452" i="2"/>
  <c r="AM2428" i="2"/>
  <c r="AM171" i="2"/>
  <c r="AM1989" i="2"/>
  <c r="AM477" i="2"/>
  <c r="AM803" i="2"/>
  <c r="AM9" i="2"/>
  <c r="AM733" i="2"/>
  <c r="AM2671" i="2"/>
  <c r="AM590" i="2"/>
  <c r="AM221" i="2"/>
  <c r="AM1048" i="2"/>
  <c r="AM577" i="2"/>
  <c r="AM1691" i="2"/>
  <c r="AM1697" i="2"/>
  <c r="AM1132" i="2"/>
  <c r="AM1030" i="2"/>
  <c r="AM1019" i="2"/>
  <c r="AM970" i="2"/>
  <c r="AM391" i="2"/>
  <c r="AM1821" i="2"/>
  <c r="AM2001" i="2"/>
  <c r="AM512" i="2"/>
  <c r="AM908" i="2"/>
  <c r="AM976" i="2"/>
  <c r="AM490" i="2"/>
  <c r="AM1003" i="2"/>
  <c r="AM937" i="2"/>
  <c r="AM2529" i="2"/>
  <c r="AM1510" i="2"/>
  <c r="AM1891" i="2"/>
  <c r="AM2209" i="2"/>
  <c r="AM1898" i="2"/>
  <c r="AM2323" i="2"/>
  <c r="AM1598" i="2"/>
  <c r="AM1000" i="2"/>
  <c r="AM1241" i="2"/>
  <c r="AM1507" i="2"/>
  <c r="AM444" i="2"/>
  <c r="AM212" i="2"/>
  <c r="AM2539" i="2"/>
  <c r="AM742" i="2"/>
  <c r="AM623" i="2"/>
  <c r="AM1473" i="2"/>
  <c r="AM786" i="2"/>
  <c r="AM1009" i="2"/>
  <c r="AM414" i="2"/>
  <c r="AM639" i="2"/>
  <c r="AM172" i="2"/>
  <c r="AM1220" i="2"/>
  <c r="AM2124" i="2"/>
  <c r="AM746" i="2"/>
  <c r="AM2563" i="2"/>
  <c r="AM247" i="2"/>
  <c r="AM1534" i="2"/>
  <c r="AM2331" i="2"/>
  <c r="AM1349" i="2"/>
  <c r="AM1422" i="2"/>
  <c r="AM356" i="2"/>
  <c r="AM1191" i="2"/>
  <c r="AM606" i="2"/>
  <c r="AM437" i="2"/>
  <c r="AM673" i="2"/>
  <c r="AM1539" i="2"/>
  <c r="AM493" i="2"/>
  <c r="AM676" i="2"/>
  <c r="AM2354" i="2"/>
  <c r="AM1151" i="2"/>
  <c r="AM476" i="2"/>
  <c r="AM747" i="2"/>
  <c r="AM2547" i="2"/>
  <c r="AM1081" i="2"/>
  <c r="AM993" i="2"/>
  <c r="AM2165" i="2"/>
  <c r="AM150" i="2"/>
  <c r="AM453" i="2"/>
  <c r="AM23" i="2"/>
  <c r="AM1456" i="2"/>
  <c r="AM1423" i="2"/>
  <c r="AM1469" i="2"/>
  <c r="AM223" i="2"/>
  <c r="AM1055" i="2"/>
  <c r="AM1163" i="2"/>
  <c r="AM1213" i="2"/>
  <c r="AM1580" i="2"/>
  <c r="AM1969" i="2"/>
  <c r="AM617" i="2"/>
  <c r="AM2221" i="2"/>
  <c r="AM1657" i="2"/>
  <c r="AM1549" i="2"/>
  <c r="AM1649" i="2"/>
  <c r="AM1238" i="2"/>
  <c r="AM549" i="2"/>
  <c r="AM2404" i="2"/>
  <c r="AM2551" i="2"/>
  <c r="AM1131" i="2"/>
  <c r="AM1467" i="2"/>
  <c r="AM1577" i="2"/>
  <c r="AM249" i="2"/>
  <c r="AM700" i="2"/>
  <c r="AM706" i="2"/>
  <c r="AM375" i="2"/>
  <c r="AM335" i="2"/>
  <c r="AM164" i="2"/>
  <c r="AM79" i="2"/>
  <c r="AM2837" i="2"/>
  <c r="AM2119" i="2"/>
  <c r="AM2225" i="2"/>
  <c r="AM954" i="2"/>
  <c r="AM2047" i="2"/>
  <c r="AM1152" i="2"/>
  <c r="AM1032" i="2"/>
  <c r="AM2476" i="2"/>
  <c r="AM1768" i="2"/>
  <c r="AM117" i="2"/>
  <c r="AM1785" i="2"/>
  <c r="AM1123" i="2"/>
  <c r="AM2025" i="2"/>
  <c r="AM1847" i="2"/>
  <c r="AM708" i="2"/>
  <c r="AM2121" i="2"/>
  <c r="AM484" i="2"/>
  <c r="AM1883" i="2"/>
  <c r="AM1090" i="2"/>
  <c r="AM1297" i="2"/>
  <c r="AM990" i="2"/>
  <c r="AM306" i="2"/>
  <c r="AM1196" i="2"/>
  <c r="AM1836" i="2"/>
  <c r="AM1784" i="2"/>
  <c r="AM881" i="2"/>
  <c r="AM1428" i="2"/>
  <c r="AM1753" i="2"/>
  <c r="AM1060" i="2"/>
  <c r="AM2164" i="2"/>
  <c r="AM499" i="2"/>
  <c r="AM105" i="2"/>
  <c r="AM1164" i="2"/>
  <c r="AM417" i="2"/>
  <c r="AM622" i="2"/>
  <c r="AM1451" i="2"/>
  <c r="AM2482" i="2"/>
  <c r="AM526" i="2"/>
  <c r="AM1158" i="2"/>
  <c r="AM2390" i="2"/>
  <c r="AM887" i="2"/>
  <c r="AM833" i="2"/>
  <c r="AM2571" i="2"/>
  <c r="AM2088" i="2"/>
  <c r="AM1375" i="2"/>
  <c r="AM2409" i="2"/>
  <c r="AM717" i="2"/>
  <c r="AM855" i="2"/>
  <c r="AM1267" i="2"/>
  <c r="AM2610" i="2"/>
  <c r="AM1425" i="2"/>
  <c r="AM2533" i="2"/>
  <c r="AM835" i="2"/>
  <c r="AM1269" i="2"/>
  <c r="AM2314" i="2"/>
  <c r="AM1985" i="2"/>
  <c r="AM234" i="2"/>
  <c r="AM1922" i="2"/>
  <c r="AM135" i="2"/>
  <c r="AM2536" i="2"/>
  <c r="AM1342" i="2"/>
  <c r="AM273" i="2"/>
  <c r="AM905" i="2"/>
  <c r="AM1006" i="2"/>
  <c r="AM296" i="2"/>
  <c r="AM1436" i="2"/>
  <c r="AM345" i="2"/>
  <c r="AM1257" i="2"/>
  <c r="AM1468" i="2"/>
  <c r="AM2154" i="2"/>
  <c r="AM318" i="2"/>
  <c r="AM504" i="2"/>
  <c r="AM654" i="2"/>
  <c r="AM932" i="2"/>
  <c r="AM900" i="2"/>
  <c r="AM1041" i="2"/>
  <c r="AM190" i="2"/>
  <c r="AM1251" i="2"/>
  <c r="AM122" i="2"/>
  <c r="AM609" i="2"/>
  <c r="AM1600" i="2"/>
  <c r="AM420" i="2"/>
  <c r="AM1778" i="2"/>
  <c r="AM1499" i="2"/>
  <c r="AM1296" i="2"/>
  <c r="AM1133" i="2"/>
  <c r="AM24" i="2"/>
  <c r="AM1635" i="2"/>
  <c r="AM2241" i="2"/>
  <c r="AM758" i="2"/>
  <c r="AM1619" i="2"/>
  <c r="AM121" i="2"/>
  <c r="AM1497" i="2"/>
  <c r="AM39" i="2"/>
  <c r="AM2257" i="2"/>
  <c r="AM1058" i="2"/>
  <c r="AM45" i="2"/>
  <c r="AM644" i="2"/>
  <c r="AM1005" i="2"/>
  <c r="AM370" i="2"/>
  <c r="AM1026" i="2"/>
  <c r="AM1604" i="2"/>
  <c r="AM2767" i="2"/>
  <c r="AM132" i="2"/>
  <c r="AM1666" i="2"/>
  <c r="AM1545" i="2"/>
  <c r="AM1792" i="2"/>
  <c r="AM316" i="2"/>
  <c r="AM2199" i="2"/>
  <c r="AM859" i="2"/>
  <c r="AM2229" i="2"/>
  <c r="AM191" i="2"/>
  <c r="AM2083" i="2"/>
  <c r="AM1121" i="2"/>
  <c r="AM2193" i="2"/>
  <c r="AM349" i="2"/>
  <c r="AM897" i="2"/>
  <c r="AM522" i="2"/>
  <c r="AM1438" i="2"/>
  <c r="AM913" i="2"/>
  <c r="AM684" i="2"/>
  <c r="AM1285" i="2"/>
  <c r="AM2616" i="2"/>
  <c r="AM1973" i="2"/>
  <c r="AM924" i="2"/>
  <c r="AM1452" i="2"/>
  <c r="AM491" i="2"/>
  <c r="AM286" i="2"/>
  <c r="AM1981" i="2"/>
  <c r="AM1435" i="2"/>
  <c r="AM2007" i="2"/>
  <c r="AM2803" i="2"/>
  <c r="AM849" i="2"/>
  <c r="AM2117" i="2"/>
  <c r="AM1590" i="2"/>
  <c r="AM1240" i="2"/>
  <c r="AM2736" i="2"/>
  <c r="AM712" i="2"/>
  <c r="AM683" i="2"/>
  <c r="AM929" i="2"/>
  <c r="AM1714" i="2"/>
  <c r="AM1610" i="2"/>
  <c r="AM1962" i="2"/>
  <c r="AM266" i="2"/>
  <c r="AM443" i="2"/>
  <c r="AM701" i="2"/>
  <c r="AM1910" i="2"/>
  <c r="AM1967" i="2"/>
  <c r="AM1984" i="2"/>
  <c r="AM602" i="2"/>
  <c r="AM10" i="2"/>
  <c r="AM2765" i="2"/>
  <c r="AM1118" i="2"/>
  <c r="AM403" i="2"/>
  <c r="AM2757" i="2"/>
  <c r="AM1139" i="2"/>
  <c r="AM926" i="2"/>
  <c r="AM63" i="2"/>
  <c r="AM2033" i="2"/>
  <c r="AM1380" i="2"/>
  <c r="AM1198" i="2"/>
  <c r="AM2054" i="2"/>
  <c r="AM1145" i="2"/>
  <c r="AM415" i="2"/>
  <c r="AM1957" i="2"/>
  <c r="AM2442" i="2"/>
  <c r="AM711" i="2"/>
  <c r="AM1799" i="2"/>
  <c r="AM1281" i="2"/>
  <c r="AM2099" i="2"/>
  <c r="AM2375" i="2"/>
  <c r="AM2275" i="2"/>
  <c r="AM1519" i="2"/>
  <c r="AM732" i="2"/>
  <c r="AM1835" i="2"/>
  <c r="AM2189" i="2"/>
  <c r="AM2501" i="2"/>
  <c r="AM1470" i="2"/>
  <c r="AM485" i="2"/>
  <c r="AM1444" i="2"/>
  <c r="AM1472" i="2"/>
  <c r="AM239" i="2"/>
  <c r="AM1137" i="2"/>
  <c r="AM2009" i="2"/>
  <c r="AM19" i="2"/>
  <c r="AM1760" i="2"/>
  <c r="AM1024" i="2"/>
  <c r="AM2364" i="2"/>
  <c r="AM125" i="2"/>
  <c r="AM2555" i="2"/>
  <c r="AM1362" i="2"/>
  <c r="AM130" i="2"/>
  <c r="AM1902" i="2"/>
  <c r="AM649" i="2"/>
  <c r="AM555" i="2"/>
  <c r="AM1578" i="2"/>
  <c r="AM1225" i="2"/>
  <c r="AM451" i="2"/>
  <c r="AM497" i="2"/>
  <c r="AM735" i="2"/>
  <c r="AM2219" i="2"/>
  <c r="AM745" i="2"/>
  <c r="AM1188" i="2"/>
  <c r="AM2309" i="2"/>
  <c r="AM1176" i="2"/>
  <c r="AM1680" i="2"/>
  <c r="AM1547" i="2"/>
  <c r="AM774" i="2"/>
  <c r="AM561" i="2"/>
  <c r="AM992" i="2"/>
  <c r="AM2359" i="2"/>
  <c r="AM546" i="2"/>
  <c r="AM1033" i="2"/>
  <c r="AM2497" i="2"/>
  <c r="AM312" i="2"/>
  <c r="AM1953" i="2"/>
  <c r="AM2590" i="2"/>
  <c r="AM6" i="2"/>
  <c r="AM1816" i="2"/>
  <c r="AM1893" i="2"/>
  <c r="AM271" i="2"/>
  <c r="AM824" i="2"/>
  <c r="AM1303" i="2"/>
  <c r="AM75" i="2"/>
  <c r="AM510" i="2"/>
  <c r="AM1068" i="2"/>
  <c r="AM170" i="2"/>
  <c r="AM1656" i="2"/>
  <c r="AM64" i="2"/>
  <c r="AM1273" i="2"/>
  <c r="AM1919" i="2"/>
  <c r="AM2831" i="2"/>
  <c r="AM346" i="2"/>
  <c r="AM1217" i="2"/>
  <c r="AM582" i="2"/>
  <c r="AM889" i="2"/>
  <c r="AM726" i="2"/>
  <c r="AM1201" i="2"/>
  <c r="AM532" i="2"/>
  <c r="AM1683" i="2"/>
  <c r="AM923" i="2"/>
  <c r="AM379" i="2"/>
  <c r="AM34" i="2"/>
  <c r="AM707" i="2"/>
  <c r="AM597" i="2"/>
  <c r="AM332" i="2"/>
  <c r="AM878" i="2"/>
  <c r="AM2174" i="2"/>
  <c r="AM2586" i="2"/>
  <c r="AM475" i="2"/>
  <c r="AM2245" i="2"/>
  <c r="AM33" i="2"/>
  <c r="AM615" i="2"/>
  <c r="AM256" i="2"/>
  <c r="AM20" i="2"/>
  <c r="AM1530" i="2"/>
  <c r="AM2532" i="2"/>
  <c r="AM828" i="2"/>
  <c r="AM343" i="2"/>
  <c r="AM713" i="2"/>
  <c r="AM854" i="2"/>
  <c r="AM1563" i="2"/>
  <c r="AM2204" i="2"/>
  <c r="AM1933" i="2"/>
  <c r="AM169" i="2"/>
  <c r="AM203" i="2"/>
  <c r="AM1040" i="2"/>
  <c r="AM509" i="2"/>
  <c r="AM454" i="2"/>
  <c r="AM1393" i="2"/>
  <c r="AM507" i="2"/>
  <c r="AM1895" i="2"/>
  <c r="AM1776" i="2"/>
  <c r="AM93" i="2"/>
  <c r="AM2156" i="2"/>
  <c r="AM1223" i="2"/>
  <c r="AM1268" i="2"/>
  <c r="AM822" i="2"/>
  <c r="AM1167" i="2"/>
  <c r="AM128" i="2"/>
  <c r="AM1576" i="2"/>
  <c r="AM110" i="2"/>
  <c r="AM1903" i="2"/>
  <c r="AM1128" i="2"/>
  <c r="AM1508" i="2"/>
  <c r="AM1593" i="2"/>
  <c r="AM2504" i="2"/>
  <c r="AM427" i="2"/>
  <c r="AM2572" i="2"/>
  <c r="AM1229" i="2"/>
  <c r="AM2479" i="2"/>
  <c r="AM2371" i="2"/>
  <c r="AM1675" i="2"/>
  <c r="AM1927" i="2"/>
  <c r="AM966" i="2"/>
  <c r="AM1640" i="2"/>
  <c r="AM962" i="2"/>
  <c r="AM2349" i="2"/>
  <c r="AM2787" i="2"/>
  <c r="AM1173" i="2"/>
  <c r="AM462" i="2"/>
  <c r="AM572" i="2"/>
  <c r="AM2448" i="2"/>
  <c r="AM2682" i="2"/>
  <c r="AM956" i="2"/>
  <c r="AM2145" i="2"/>
  <c r="AM482" i="2"/>
  <c r="AM165" i="2"/>
  <c r="AM1509" i="2"/>
  <c r="AM1341" i="2"/>
  <c r="AM1017" i="2"/>
  <c r="AM406" i="2"/>
  <c r="AM2556" i="2"/>
  <c r="AM2043" i="2"/>
  <c r="AM1493" i="2"/>
  <c r="AM1742" i="2"/>
  <c r="AM1839" i="2"/>
  <c r="AM112" i="2"/>
  <c r="AM523" i="2"/>
  <c r="AM66" i="2"/>
  <c r="AM230" i="2"/>
  <c r="AM1822" i="2"/>
  <c r="AM640" i="2"/>
  <c r="AM2817" i="2"/>
  <c r="AM1295" i="2"/>
  <c r="AM330" i="2"/>
  <c r="AM793" i="2"/>
  <c r="AM1034" i="2"/>
  <c r="AM765" i="2"/>
  <c r="AM1183" i="2"/>
  <c r="AM1851" i="2"/>
  <c r="AM226" i="2"/>
  <c r="AM627" i="2"/>
  <c r="AM1857" i="2"/>
  <c r="AM2282" i="2"/>
  <c r="AM2772" i="2"/>
  <c r="AM2797" i="2"/>
  <c r="AM1719" i="2"/>
  <c r="AM408" i="2"/>
  <c r="AM1832" i="2"/>
  <c r="AM865" i="2"/>
  <c r="AM488" i="2"/>
  <c r="AM1759" i="2"/>
  <c r="AM1993" i="2"/>
  <c r="AM478" i="2"/>
  <c r="AM1602" i="2"/>
  <c r="AM1571" i="2"/>
  <c r="AM1481" i="2"/>
  <c r="AM672" i="2"/>
  <c r="AM907" i="2"/>
  <c r="AM225" i="2"/>
  <c r="AM953" i="2"/>
  <c r="AM750" i="2"/>
  <c r="AM1478" i="2"/>
  <c r="AM633" i="2"/>
  <c r="AM2383" i="2"/>
  <c r="AM1157" i="2"/>
  <c r="AM466" i="2"/>
  <c r="AM987" i="2"/>
  <c r="AM914" i="2"/>
  <c r="AM898" i="2"/>
  <c r="AM2708" i="2"/>
  <c r="AM2700" i="2"/>
  <c r="AM896" i="2"/>
  <c r="AM2228" i="2"/>
  <c r="AM739" i="2"/>
  <c r="AM1485" i="2"/>
  <c r="AM43" i="2"/>
  <c r="AM1427" i="2"/>
  <c r="AM663" i="2"/>
  <c r="AM1920" i="2"/>
  <c r="AM1459" i="2"/>
  <c r="AM2466" i="2"/>
  <c r="AM1413" i="2"/>
  <c r="AM1905" i="2"/>
  <c r="AM18" i="2"/>
  <c r="AM1117" i="2"/>
  <c r="AM614" i="2"/>
  <c r="AM449" i="2"/>
  <c r="AM26" i="2"/>
  <c r="AM2738" i="2"/>
  <c r="AM520" i="2"/>
  <c r="AM2636" i="2"/>
  <c r="AM1190" i="2"/>
  <c r="AM167" i="2"/>
  <c r="AM116" i="2"/>
  <c r="AM709" i="2"/>
  <c r="AM1722" i="2"/>
  <c r="AM506" i="2"/>
  <c r="AM789" i="2"/>
  <c r="AM198" i="2"/>
  <c r="AM556" i="2"/>
  <c r="AM1441" i="2"/>
  <c r="AM2756" i="2"/>
  <c r="AM782" i="2"/>
  <c r="AM2437" i="2"/>
  <c r="AM643" i="2"/>
  <c r="AM1073" i="2"/>
  <c r="AM785" i="2"/>
  <c r="AM581" i="2"/>
  <c r="AM1008" i="2"/>
  <c r="AM1812" i="2"/>
  <c r="AM1440" i="2"/>
  <c r="AM1150" i="2"/>
  <c r="AM1788" i="2"/>
  <c r="AM2032" i="2"/>
  <c r="AM997" i="2"/>
  <c r="AM2544" i="2"/>
  <c r="AM32" i="2"/>
  <c r="AM1460" i="2"/>
  <c r="AM152" i="2"/>
  <c r="AM355" i="2"/>
  <c r="AM2055" i="2"/>
  <c r="AM187" i="2"/>
  <c r="AM1354" i="2"/>
  <c r="AM1805" i="2"/>
  <c r="AM918" i="2"/>
  <c r="AM1643" i="2"/>
  <c r="AM1665" i="2"/>
  <c r="AM1364" i="2"/>
  <c r="AM1790" i="2"/>
  <c r="AM133" i="2"/>
  <c r="AM2027" i="2"/>
  <c r="AM1715" i="2"/>
  <c r="AM1605" i="2"/>
  <c r="AM290" i="2"/>
  <c r="AM1528" i="2"/>
  <c r="AM1939" i="2"/>
  <c r="AM1975" i="2"/>
  <c r="AM2481" i="2"/>
  <c r="AM1843" i="2"/>
  <c r="AM2415" i="2"/>
  <c r="AM1634" i="2"/>
  <c r="AM1664" i="2"/>
  <c r="AM632" i="2"/>
  <c r="AM1921" i="2"/>
  <c r="AM1105" i="2"/>
  <c r="AM1412" i="2"/>
  <c r="AM550" i="2"/>
  <c r="AM2067" i="2"/>
  <c r="AM151" i="2"/>
  <c r="AM2308" i="2"/>
  <c r="AM769" i="2"/>
  <c r="AM1820" i="2"/>
  <c r="AM2707" i="2"/>
  <c r="AM2822" i="2"/>
  <c r="AM1677" i="2"/>
  <c r="AM2724" i="2"/>
  <c r="AM460" i="2"/>
  <c r="AM563" i="2"/>
  <c r="AM2261" i="2"/>
  <c r="AM2435" i="2"/>
  <c r="AM545" i="2"/>
  <c r="AM120" i="2"/>
  <c r="AM1250" i="2"/>
  <c r="AM1803" i="2"/>
  <c r="AM1769" i="2"/>
  <c r="AM70" i="2"/>
  <c r="AM1621" i="2"/>
  <c r="AM944" i="2"/>
  <c r="AM2210" i="2"/>
  <c r="AM626" i="2"/>
  <c r="AM691" i="2"/>
  <c r="AM400" i="2"/>
  <c r="AM2030" i="2"/>
  <c r="AM2290" i="2"/>
  <c r="AM1608" i="2"/>
  <c r="AM1660" i="2"/>
  <c r="AM902" i="2"/>
  <c r="AM749" i="2"/>
  <c r="AM44" i="2"/>
  <c r="AM276" i="2"/>
  <c r="AM562" i="2"/>
  <c r="AM2046" i="2"/>
  <c r="AM2253" i="2"/>
  <c r="AM1254" i="2"/>
  <c r="AM1482" i="2"/>
  <c r="AM1601" i="2"/>
  <c r="AM1873" i="2"/>
  <c r="AM360" i="2"/>
  <c r="AM2171" i="2"/>
  <c r="AM1089" i="2"/>
  <c r="AM2513" i="2"/>
  <c r="AM1391" i="2"/>
  <c r="AM489" i="2"/>
  <c r="AM397" i="2"/>
  <c r="AM1094" i="2"/>
  <c r="AM123" i="2"/>
  <c r="AM2711" i="2"/>
  <c r="AM2699" i="2"/>
  <c r="AM2652" i="2"/>
  <c r="AM350" i="2"/>
  <c r="AM1260" i="2"/>
  <c r="AM236" i="2"/>
  <c r="AM1570" i="2"/>
  <c r="AM2062" i="2"/>
  <c r="AM409" i="2"/>
  <c r="AM553" i="2"/>
  <c r="AM1568" i="2"/>
  <c r="AM339" i="2"/>
  <c r="AM1492" i="2"/>
  <c r="AM68" i="2"/>
  <c r="AM1723" i="2"/>
  <c r="AM1743" i="2"/>
  <c r="AM450" i="2"/>
  <c r="AM251" i="2"/>
  <c r="AM2190" i="2"/>
  <c r="AM2645" i="2"/>
  <c r="AM1874" i="2"/>
  <c r="AM1496" i="2"/>
  <c r="AM1747" i="2"/>
  <c r="AM513" i="2"/>
  <c r="AM314" i="2"/>
  <c r="AM1931" i="2"/>
  <c r="AM1175" i="2"/>
  <c r="AM1596" i="2"/>
  <c r="AM431" i="2"/>
  <c r="AM2781" i="2"/>
  <c r="AM1162" i="2"/>
  <c r="AM1085" i="2"/>
  <c r="AM916" i="2"/>
  <c r="AM2085" i="2"/>
  <c r="AM2000" i="2"/>
  <c r="AM886" i="2"/>
  <c r="AM233" i="2"/>
  <c r="AM870" i="2"/>
  <c r="AM2495" i="2"/>
  <c r="AM215" i="2"/>
  <c r="AM2094" i="2"/>
  <c r="AM1632" i="2"/>
  <c r="AM2211" i="2"/>
  <c r="AM1800" i="2"/>
  <c r="AM1487" i="2"/>
  <c r="AM1202" i="2"/>
  <c r="AM1242" i="2"/>
  <c r="AM1852" i="2"/>
  <c r="AM576" i="2"/>
  <c r="AM1098" i="2"/>
  <c r="AM1078" i="2"/>
  <c r="AM1308" i="2"/>
  <c r="AM2545" i="2"/>
  <c r="AM1126" i="2"/>
  <c r="AM1575" i="2"/>
  <c r="AM2280" i="2"/>
  <c r="AM2537" i="2"/>
  <c r="AM1958" i="2"/>
  <c r="AM2526" i="2"/>
  <c r="AM801" i="2"/>
  <c r="AM61" i="2"/>
  <c r="AM2609" i="2"/>
  <c r="AM214" i="2"/>
  <c r="AM229" i="2"/>
  <c r="AM1718" i="2"/>
  <c r="AM1012" i="2"/>
  <c r="AM1618" i="2"/>
  <c r="AM208" i="2"/>
  <c r="AM2650" i="2"/>
  <c r="AM1623" i="2"/>
  <c r="AM148" i="2"/>
  <c r="AM278" i="2"/>
  <c r="AM770" i="2"/>
  <c r="AM2397" i="2"/>
  <c r="AM162" i="2"/>
  <c r="AM146" i="2"/>
  <c r="AM534" i="2"/>
  <c r="AM518" i="2"/>
  <c r="AM670" i="2"/>
  <c r="AM1195" i="2"/>
  <c r="AM1480" i="2"/>
  <c r="AM1515" i="2"/>
  <c r="AM365" i="2"/>
  <c r="AM1007" i="2"/>
  <c r="AM724" i="2"/>
  <c r="AM1502" i="2"/>
  <c r="AM2035" i="2"/>
  <c r="AM1289" i="2"/>
  <c r="AM1746" i="2"/>
  <c r="AM1882" i="2"/>
  <c r="AM413" i="2"/>
  <c r="AM1498" i="2"/>
  <c r="AM1914" i="2"/>
  <c r="AM1562" i="2"/>
  <c r="AM1300" i="2"/>
  <c r="AM665" i="2"/>
  <c r="AM1754" i="2"/>
  <c r="AM1448" i="2"/>
  <c r="AM136" i="2"/>
  <c r="AM1278" i="2"/>
  <c r="AM2758" i="2"/>
  <c r="AM1558" i="2"/>
  <c r="AM392" i="2"/>
  <c r="AM1348" i="2"/>
  <c r="AM1243" i="2"/>
  <c r="AM1633" i="2"/>
  <c r="AM1971" i="2"/>
  <c r="AM160" i="2"/>
  <c r="AM611" i="2"/>
  <c r="AM748" i="2"/>
  <c r="AM1890" i="2"/>
  <c r="AM2052" i="2"/>
  <c r="AM2398" i="2"/>
  <c r="AM514" i="2"/>
  <c r="AM119" i="2"/>
  <c r="AM283" i="2"/>
  <c r="AM185" i="2"/>
  <c r="AM1129" i="2"/>
  <c r="AM2071" i="2"/>
  <c r="AM1397" i="2"/>
  <c r="AM1770" i="2"/>
  <c r="AM975" i="2"/>
  <c r="AM27" i="2"/>
  <c r="AM1561" i="2"/>
  <c r="AM1915" i="2"/>
  <c r="AM1083" i="2"/>
  <c r="AM1594" i="2"/>
  <c r="AM1599" i="2"/>
  <c r="AM1274" i="2"/>
  <c r="AM1925" i="2"/>
  <c r="AM1937" i="2"/>
  <c r="AM282" i="2"/>
  <c r="AM2666" i="2"/>
  <c r="AM844" i="2"/>
  <c r="AM1961" i="2"/>
  <c r="AM527" i="2"/>
  <c r="AM1762" i="2"/>
  <c r="AM1174" i="2"/>
  <c r="AM2531" i="2"/>
  <c r="AM1168" i="2"/>
  <c r="AM184" i="2"/>
  <c r="AM530" i="2"/>
  <c r="AM2649" i="2"/>
  <c r="AM817" i="2"/>
  <c r="AM82" i="2"/>
  <c r="AM154" i="2"/>
  <c r="AM1042" i="2"/>
  <c r="AM1052" i="2"/>
  <c r="AM1992" i="2"/>
  <c r="AM42" i="2"/>
  <c r="AM268" i="2"/>
  <c r="AM1566" i="2"/>
  <c r="AM2676" i="2"/>
  <c r="AM2598" i="2"/>
  <c r="AM2056" i="2"/>
  <c r="AM1828" i="2"/>
  <c r="AM2231" i="2"/>
  <c r="AM2746" i="2"/>
  <c r="AM2459" i="2"/>
  <c r="AM2447" i="2"/>
  <c r="AM2151" i="2"/>
  <c r="AM2110" i="2"/>
  <c r="AM624" i="2"/>
  <c r="AM2101" i="2"/>
  <c r="AM762" i="2"/>
  <c r="AM2709" i="2"/>
  <c r="AM1106" i="2"/>
  <c r="AM1775" i="2"/>
  <c r="AM2827" i="2"/>
  <c r="AM1865" i="2"/>
  <c r="AM2267" i="2"/>
  <c r="AM806" i="2"/>
  <c r="AM996" i="2"/>
  <c r="AM25" i="2"/>
  <c r="AM1384" i="2"/>
  <c r="AM1110" i="2"/>
  <c r="AM2327" i="2"/>
  <c r="AM1356" i="2"/>
  <c r="AM1860" i="2"/>
  <c r="AM1928" i="2"/>
  <c r="AM1446" i="2"/>
  <c r="AM2581" i="2"/>
  <c r="AM1522" i="2"/>
  <c r="AM852" i="2"/>
  <c r="AM1200" i="2"/>
  <c r="AM533" i="2"/>
  <c r="AM2439" i="2"/>
  <c r="AM1543" i="2"/>
  <c r="AM1065" i="2"/>
  <c r="AM2161" i="2"/>
  <c r="AM1912" i="2"/>
  <c r="AM396" i="2"/>
  <c r="AM718" i="2"/>
  <c r="AM2557" i="2"/>
  <c r="AM737" i="2"/>
  <c r="AM2181" i="2"/>
  <c r="AM2512" i="2"/>
  <c r="AM1505" i="2"/>
  <c r="AM1892" i="2"/>
  <c r="AM1279" i="2"/>
  <c r="AM1841" i="2"/>
  <c r="AM955" i="2"/>
  <c r="AM1681" i="2"/>
  <c r="AM494" i="2"/>
  <c r="AM12" i="2"/>
  <c r="AM2177" i="2"/>
  <c r="AM930" i="2"/>
  <c r="AM2449" i="2"/>
  <c r="AM2739" i="2"/>
  <c r="AM1876" i="2"/>
  <c r="AM1112" i="2"/>
  <c r="AM1694" i="2"/>
  <c r="AM635" i="2"/>
  <c r="AM421" i="2"/>
  <c r="AM2553" i="2"/>
  <c r="AM398" i="2"/>
  <c r="AM74" i="2"/>
  <c r="AM729" i="2"/>
  <c r="AM1979" i="2"/>
  <c r="AM1212" i="2"/>
  <c r="AM367" i="2"/>
  <c r="AM760" i="2"/>
  <c r="AM1781" i="2"/>
  <c r="AM1352" i="2"/>
  <c r="AM721" i="2"/>
  <c r="AM22" i="2"/>
  <c r="AM594" i="2"/>
  <c r="AM980" i="2"/>
  <c r="AM771" i="2"/>
  <c r="AM2471" i="2"/>
  <c r="AM2271" i="2"/>
  <c r="AM193" i="2"/>
  <c r="AM2399" i="2"/>
  <c r="AM2078" i="2"/>
  <c r="AM1095" i="2"/>
  <c r="AM1140" i="2"/>
  <c r="AM2326" i="2"/>
  <c r="AM1261" i="2"/>
  <c r="AM4" i="2"/>
  <c r="AM183" i="2"/>
  <c r="AM699" i="2"/>
  <c r="AM253" i="2"/>
  <c r="AM390" i="2"/>
  <c r="AM2173" i="2"/>
  <c r="AM875" i="2"/>
  <c r="AM1901" i="2"/>
  <c r="AM1209" i="2"/>
  <c r="AM1421" i="2"/>
  <c r="AM2499" i="2"/>
  <c r="AM2159" i="2"/>
  <c r="AM1609" i="2"/>
  <c r="AM2285" i="2"/>
  <c r="AM2548" i="2"/>
  <c r="AM1383" i="2"/>
  <c r="AM17" i="2"/>
  <c r="AM1357" i="2"/>
  <c r="AM631" i="2"/>
  <c r="AM1143" i="2"/>
  <c r="AM2313" i="2"/>
  <c r="AM2588" i="2"/>
  <c r="AM773" i="2"/>
  <c r="AM97" i="2"/>
  <c r="AM1332" i="2"/>
  <c r="AM11" i="2"/>
  <c r="AM2336" i="2"/>
  <c r="AM2528" i="2"/>
  <c r="AM456" i="2"/>
  <c r="AM662" i="2"/>
  <c r="AM1930" i="2"/>
  <c r="AM744" i="2"/>
  <c r="AM1980" i="2"/>
  <c r="AM1204" i="2"/>
  <c r="AM1323" i="2"/>
  <c r="AM2352" i="2"/>
  <c r="AM1265" i="2"/>
  <c r="AM1245" i="2"/>
  <c r="AM41" i="2"/>
  <c r="AM1483" i="2"/>
  <c r="AM1418" i="2"/>
  <c r="AM196" i="2"/>
  <c r="AM720" i="2"/>
  <c r="AM2799" i="2"/>
  <c r="AM2669" i="2"/>
  <c r="AM1486" i="2"/>
  <c r="AM1516" i="2"/>
  <c r="AM681" i="2"/>
  <c r="AM2016" i="2"/>
  <c r="AM1520" i="2"/>
  <c r="AM2116" i="2"/>
  <c r="AM2150" i="2"/>
  <c r="AM275" i="2"/>
  <c r="AM124" i="2"/>
  <c r="AM348" i="2"/>
  <c r="AM2060" i="2"/>
  <c r="AM1214" i="2"/>
  <c r="AM815" i="2"/>
  <c r="AM1517" i="2"/>
  <c r="AM2273" i="2"/>
  <c r="AM1849" i="2"/>
  <c r="AM1783" i="2"/>
  <c r="AM15" i="2"/>
  <c r="AM571" i="2"/>
  <c r="AM503" i="2"/>
  <c r="AM1367" i="2"/>
  <c r="AM2704" i="2"/>
  <c r="AM1996" i="2"/>
  <c r="AM1881" i="2"/>
  <c r="AM410" i="2"/>
  <c r="AM1611" i="2"/>
  <c r="AM1709" i="2"/>
  <c r="AM1080" i="2"/>
  <c r="AM2140" i="2"/>
  <c r="AM2293" i="2"/>
  <c r="AM587" i="2"/>
  <c r="AM1290" i="2"/>
  <c r="AM743" i="2"/>
  <c r="AM2811" i="2"/>
  <c r="AM1475" i="2"/>
  <c r="AM285" i="2"/>
  <c r="AM1692" i="2"/>
  <c r="AM1277" i="2"/>
  <c r="AM974" i="2"/>
  <c r="AM1896" i="2"/>
  <c r="AM677" i="2"/>
  <c r="AM1063" i="2"/>
  <c r="AM1266" i="2"/>
  <c r="AM2287" i="2"/>
  <c r="AM1234" i="2"/>
  <c r="AM2720" i="2"/>
  <c r="AM2613" i="2"/>
  <c r="AM1603" i="2"/>
  <c r="AM161" i="2"/>
  <c r="AM764" i="2"/>
  <c r="AM2611" i="2"/>
  <c r="AM569" i="2"/>
  <c r="AM388" i="2"/>
  <c r="AM847" i="2"/>
  <c r="AM1745" i="2"/>
  <c r="AM159" i="2"/>
  <c r="AM1648" i="2"/>
  <c r="AM751" i="2"/>
  <c r="AM2187" i="2"/>
  <c r="AM710" i="2"/>
  <c r="AM2751" i="2"/>
  <c r="AM802" i="2"/>
  <c r="AM540" i="2"/>
  <c r="AM1039" i="2"/>
  <c r="AM1424" i="2"/>
  <c r="AM753" i="2"/>
  <c r="AM538" i="2"/>
  <c r="AM16" i="2"/>
  <c r="AM884" i="2"/>
  <c r="AM1518" i="2"/>
  <c r="AM1031" i="2"/>
  <c r="AM1064" i="2"/>
  <c r="AM376" i="2"/>
  <c r="AM2517" i="2"/>
  <c r="AM2561" i="2"/>
  <c r="AM1848" i="2"/>
  <c r="AM2086" i="2"/>
  <c r="AM2773" i="2"/>
  <c r="AM2058" i="2"/>
  <c r="AM1270" i="2"/>
  <c r="AM1541" i="2"/>
  <c r="AM102" i="2"/>
  <c r="AM1211" i="2"/>
  <c r="AM1728" i="2"/>
  <c r="AM1255" i="2"/>
  <c r="AM637" i="2"/>
  <c r="AM1086" i="2"/>
  <c r="AM501" i="2"/>
  <c r="AM2079" i="2"/>
  <c r="AM1159" i="2"/>
  <c r="AM829" i="2"/>
  <c r="AM664" i="2"/>
  <c r="AM831" i="2"/>
  <c r="AM689" i="2"/>
  <c r="AM486" i="2"/>
  <c r="AM2376" i="2"/>
  <c r="AM144" i="2"/>
  <c r="AM2402" i="2"/>
  <c r="AM607" i="2"/>
  <c r="AM2084" i="2"/>
  <c r="AM2431" i="2"/>
  <c r="AM2102" i="2"/>
  <c r="AM1806" i="2"/>
  <c r="AM92" i="2"/>
  <c r="AM736" i="2"/>
  <c r="AM327" i="2"/>
  <c r="AM911" i="2"/>
  <c r="AM14" i="2"/>
  <c r="AM2400" i="2"/>
  <c r="AM1658" i="2"/>
  <c r="AM1929" i="2"/>
  <c r="AM1345" i="2"/>
  <c r="AM1685" i="2"/>
  <c r="AM2796" i="2"/>
  <c r="AM1845" i="2"/>
  <c r="AM1479" i="2"/>
  <c r="AM2800" i="2"/>
  <c r="AM1525" i="2"/>
  <c r="AM1824" i="2"/>
  <c r="AM338" i="2"/>
  <c r="AM2039" i="2"/>
  <c r="AM1022" i="2"/>
  <c r="AM2188" i="2"/>
  <c r="AM2283" i="2"/>
  <c r="AM1761" i="2"/>
  <c r="AM2712" i="2"/>
  <c r="AM2735" i="2"/>
  <c r="AM2339" i="2"/>
  <c r="AM2630" i="2"/>
  <c r="AM2791" i="2"/>
  <c r="AM1877" i="2"/>
  <c r="AM1592" i="2"/>
  <c r="AM2632" i="2"/>
  <c r="AM1409" i="2"/>
  <c r="AM1228" i="2"/>
  <c r="AM1673" i="2"/>
  <c r="AM904" i="2"/>
  <c r="AM825" i="2"/>
  <c r="AM412" i="2"/>
  <c r="AM1411" i="2"/>
  <c r="AM669" i="2"/>
  <c r="AM1494" i="2"/>
  <c r="AM2142" i="2"/>
  <c r="AM2196" i="2"/>
  <c r="AM189" i="2"/>
  <c r="AM2441" i="2"/>
  <c r="AM1631" i="2"/>
  <c r="AM757" i="2"/>
  <c r="AM1998" i="2"/>
  <c r="AM1682" i="2"/>
  <c r="AM1707" i="2"/>
  <c r="AM2183" i="2"/>
  <c r="AM255" i="2"/>
  <c r="AM1015" i="2"/>
  <c r="AM1458" i="2"/>
  <c r="AM1287" i="2"/>
  <c r="AM197" i="2"/>
  <c r="AM2131" i="2"/>
  <c r="AM1586" i="2"/>
  <c r="AM529" i="2"/>
  <c r="AM1630" i="2"/>
  <c r="AM1813" i="2"/>
  <c r="AM2655" i="2"/>
  <c r="AM2830" i="2"/>
  <c r="AM1533" i="2"/>
  <c r="AM972" i="2"/>
  <c r="AM2089" i="2"/>
  <c r="AM72" i="2"/>
  <c r="AM1431" i="2"/>
  <c r="AM809" i="2"/>
  <c r="AM2332" i="2"/>
  <c r="AM2008" i="2"/>
  <c r="AM404" i="2"/>
  <c r="AM1703" i="2"/>
  <c r="AM1275" i="2"/>
  <c r="AM1084" i="2"/>
  <c r="AM2111" i="2"/>
  <c r="AM1500" i="2"/>
  <c r="AM2569" i="2"/>
  <c r="AM882" i="2"/>
  <c r="AM1899" i="2"/>
  <c r="AM1283" i="2"/>
  <c r="AM2719" i="2"/>
  <c r="AM2511" i="2"/>
  <c r="AM1982" i="2"/>
  <c r="AM1858" i="2"/>
  <c r="AM1786" i="2"/>
  <c r="AM2485" i="2"/>
  <c r="AM1160" i="2"/>
  <c r="AM2508" i="2"/>
  <c r="AM1181" i="2"/>
  <c r="AM2115" i="2"/>
  <c r="AM1398" i="2"/>
  <c r="AM629" i="2"/>
  <c r="AM830" i="2"/>
  <c r="AM2602" i="2"/>
  <c r="AM258" i="2"/>
  <c r="AM1725" i="2"/>
  <c r="AM1097" i="2"/>
  <c r="AM950" i="2"/>
  <c r="AM621" i="2"/>
  <c r="AM2583" i="2"/>
  <c r="AM2146" i="2"/>
  <c r="AM866" i="2"/>
  <c r="AM1199" i="2"/>
  <c r="AM798" i="2"/>
  <c r="AM1758" i="2"/>
  <c r="AM96" i="2"/>
  <c r="AM2018" i="2"/>
  <c r="AM29" i="2"/>
  <c r="AM2310" i="2"/>
  <c r="AM2818" i="2"/>
  <c r="AM2147" i="2"/>
  <c r="AM471" i="2"/>
  <c r="AM91" i="2"/>
  <c r="AM418" i="2"/>
  <c r="AM2714" i="2"/>
  <c r="AM2389" i="2"/>
  <c r="AM1540" i="2"/>
  <c r="AM871" i="2"/>
  <c r="AM2468" i="2"/>
  <c r="AM1757" i="2"/>
  <c r="AM2597" i="2"/>
  <c r="AM1627" i="2"/>
  <c r="AM2421" i="2"/>
  <c r="AM1333" i="2"/>
  <c r="AM2368" i="2"/>
  <c r="AM1047" i="2"/>
  <c r="AM80" i="2"/>
  <c r="AM2237" i="2"/>
  <c r="AM1231" i="2"/>
  <c r="AM1946" i="2"/>
  <c r="AM2015" i="2"/>
  <c r="AM2727" i="2"/>
  <c r="AM2023" i="2"/>
  <c r="AM1343" i="2"/>
  <c r="AM1808" i="2"/>
  <c r="AM2341" i="2"/>
  <c r="AM2498" i="2"/>
  <c r="AM1282" i="2"/>
  <c r="AM1069" i="2"/>
  <c r="AM2617" i="2"/>
  <c r="AM69" i="2"/>
  <c r="AM347" i="2"/>
  <c r="AM2779" i="2"/>
  <c r="AM2690" i="2"/>
  <c r="AM423" i="2"/>
  <c r="AM94" i="2"/>
  <c r="AM2144" i="2"/>
  <c r="AM2660" i="2"/>
  <c r="AM2048" i="2"/>
  <c r="AM2478" i="2"/>
  <c r="AM2580" i="2"/>
  <c r="AM366" i="2"/>
  <c r="AM2778" i="2"/>
  <c r="AM1942" i="2"/>
  <c r="AM2324" i="2"/>
  <c r="AM1802" i="2"/>
  <c r="AM2325" i="2"/>
  <c r="AM2622" i="2"/>
  <c r="AM2127" i="2"/>
  <c r="AM2578" i="2"/>
  <c r="AM2040" i="2"/>
  <c r="AM127" i="2"/>
  <c r="AM2715" i="2"/>
  <c r="AM832" i="2"/>
  <c r="AM1249" i="2"/>
  <c r="AM2694" i="2"/>
  <c r="AM634" i="2"/>
  <c r="AM814" i="2"/>
  <c r="AM588" i="2"/>
  <c r="AM2295" i="2"/>
  <c r="AM1028" i="2"/>
  <c r="AM149" i="2"/>
  <c r="AM1239" i="2"/>
  <c r="AM438" i="2"/>
  <c r="AM2343" i="2"/>
  <c r="AM1477" i="2"/>
  <c r="AM851" i="2"/>
  <c r="AM1554" i="2"/>
  <c r="AM1853" i="2"/>
  <c r="AM2172" i="2"/>
  <c r="AM2825" i="2"/>
  <c r="AM1641" i="2"/>
  <c r="AM137" i="2"/>
  <c r="AM1926" i="2"/>
  <c r="AM237" i="2"/>
  <c r="AM1447" i="2"/>
  <c r="AM1918" i="2"/>
  <c r="AM776" i="2"/>
  <c r="AM2277" i="2"/>
  <c r="AM1144" i="2"/>
  <c r="AM2812" i="2"/>
  <c r="AM1491" i="2"/>
  <c r="AM727" i="2"/>
  <c r="AM2780" i="2"/>
  <c r="AM1531" i="2"/>
  <c r="AM2425" i="2"/>
  <c r="AM227" i="2"/>
  <c r="AM1779" i="2"/>
  <c r="AM1872" i="2"/>
  <c r="AM948" i="2"/>
  <c r="AM1917" i="2"/>
  <c r="AM2074" i="2"/>
  <c r="AM1801" i="2"/>
  <c r="AM566" i="2"/>
  <c r="AM2351" i="2"/>
  <c r="AM2412" i="2"/>
  <c r="AM90" i="2"/>
  <c r="AM479" i="2"/>
  <c r="AM260" i="2"/>
  <c r="AM358" i="2"/>
  <c r="AM313" i="2"/>
  <c r="AM630" i="2"/>
  <c r="AM1372" i="2"/>
  <c r="AM2429" i="2"/>
  <c r="AM156" i="2"/>
  <c r="AM763" i="2"/>
  <c r="AM2607" i="2"/>
  <c r="AM1170" i="2"/>
  <c r="AM1739" i="2"/>
  <c r="AM81" i="2"/>
  <c r="AM7" i="2"/>
  <c r="AM1514" i="2"/>
  <c r="AM2584" i="2"/>
  <c r="AM2333" i="2"/>
  <c r="AM467" i="2"/>
  <c r="AM1334" i="2"/>
  <c r="AM1639" i="2"/>
  <c r="AM1974" i="2"/>
  <c r="AM894" i="2"/>
  <c r="AM46" i="2"/>
  <c r="AM2566" i="2"/>
  <c r="AM1880" i="2"/>
  <c r="AM537" i="2"/>
  <c r="AM153" i="2"/>
  <c r="AM840" i="2"/>
  <c r="AM1906" i="2"/>
  <c r="AM536" i="2"/>
  <c r="AM1538" i="2"/>
  <c r="AM224" i="2"/>
  <c r="AM2774" i="2"/>
  <c r="AM906" i="2"/>
  <c r="AM1990" i="2"/>
  <c r="AM1327" i="2"/>
  <c r="AM1696" i="2"/>
  <c r="AM2579" i="2"/>
  <c r="AM1369" i="2"/>
  <c r="AM294" i="2"/>
  <c r="AM1340" i="2"/>
  <c r="AM2725" i="2"/>
  <c r="AM1607" i="2"/>
  <c r="AM108" i="2"/>
  <c r="AM138" i="2"/>
  <c r="AM998" i="2"/>
  <c r="AM194" i="2"/>
  <c r="AM281" i="2"/>
  <c r="AM805" i="2"/>
  <c r="AM2328" i="2"/>
  <c r="AM2125" i="2"/>
  <c r="AM2330" i="2"/>
  <c r="AM204" i="2"/>
  <c r="AM1672" i="2"/>
  <c r="AM2175" i="2"/>
  <c r="AM1838" i="2"/>
  <c r="AM2463" i="2"/>
  <c r="AM800" i="2"/>
  <c r="AM2162" i="2"/>
  <c r="AM1767" i="2"/>
  <c r="AM766" i="2"/>
  <c r="AM1834" i="2"/>
  <c r="AM2675" i="2"/>
  <c r="AM246" i="2"/>
  <c r="AM1606" i="2"/>
  <c r="AM1490" i="2"/>
  <c r="AM1756" i="2"/>
  <c r="AM968" i="2"/>
  <c r="AM879" i="2"/>
  <c r="AM1293" i="2"/>
  <c r="AM2363" i="2"/>
  <c r="AM625" i="2"/>
  <c r="AM1432" i="2"/>
  <c r="AM301" i="2"/>
  <c r="AM1018" i="2"/>
  <c r="AM1991" i="2"/>
  <c r="AM1701" i="2"/>
  <c r="AM2836" i="2"/>
  <c r="AM2450" i="2"/>
  <c r="AM917" i="2"/>
  <c r="AM326" i="2"/>
  <c r="AM2455" i="2"/>
  <c r="AM180" i="2"/>
  <c r="AM158" i="2"/>
  <c r="AM779" i="2"/>
  <c r="AM1544" i="2"/>
  <c r="AM2540" i="2"/>
  <c r="AM1810" i="2"/>
  <c r="AM1889" i="2"/>
  <c r="AM1377" i="2"/>
  <c r="AM1408" i="2"/>
  <c r="AM1726" i="2"/>
  <c r="AM2620" i="2"/>
  <c r="AM2235" i="2"/>
  <c r="AM965" i="2"/>
  <c r="AM1326" i="2"/>
  <c r="AM535" i="2"/>
  <c r="AM2487" i="2"/>
  <c r="AM1862" i="2"/>
  <c r="AM2515" i="2"/>
  <c r="AM1795" i="2"/>
  <c r="AM2081" i="2"/>
  <c r="AM386" i="2"/>
  <c r="AM2445" i="2"/>
  <c r="AM1385" i="2"/>
  <c r="AM2098" i="2"/>
  <c r="AM508" i="2"/>
  <c r="AM1879" i="2"/>
  <c r="AM2703" i="2"/>
  <c r="AM2418" i="2"/>
  <c r="AM1833" i="2"/>
  <c r="AM1716" i="2"/>
  <c r="AM2698" i="2"/>
  <c r="AM2216" i="2"/>
  <c r="AM2141" i="2"/>
  <c r="AM2558" i="2"/>
  <c r="AM99" i="2"/>
  <c r="AM1693" i="2"/>
  <c r="AM2770" i="2"/>
  <c r="AM2393" i="2"/>
  <c r="AM399" i="2"/>
  <c r="AM2366" i="2"/>
  <c r="AM1489" i="2"/>
  <c r="AM1461" i="2"/>
  <c r="AM2668" i="2"/>
  <c r="AM920" i="2"/>
  <c r="AM2731" i="2"/>
  <c r="AM2554" i="2"/>
  <c r="AM37" i="2"/>
  <c r="AM734" i="2"/>
  <c r="AM2573" i="2"/>
  <c r="AM297" i="2"/>
  <c r="AM1165" i="2"/>
  <c r="AM141" i="2"/>
  <c r="AM2272" i="2"/>
  <c r="AM1382" i="2"/>
  <c r="AM952" i="2"/>
  <c r="AM2475" i="2"/>
  <c r="AM1350" i="2"/>
  <c r="AM1057" i="2"/>
  <c r="AM263" i="2"/>
  <c r="AM1396" i="2"/>
  <c r="AM2109" i="2"/>
  <c r="AM1888" i="2"/>
  <c r="AM2436" i="2"/>
  <c r="AM2603" i="2"/>
  <c r="AM2820" i="2"/>
  <c r="AM1702" i="2"/>
  <c r="AM1218" i="2"/>
  <c r="AM1284" i="2"/>
  <c r="AM2771" i="2"/>
  <c r="AM1550" i="2"/>
  <c r="AM2044" i="2"/>
  <c r="AM999" i="2"/>
  <c r="AM2090" i="2"/>
  <c r="AM678" i="2"/>
  <c r="AM2073" i="2"/>
  <c r="AM101" i="2"/>
  <c r="AM1804" i="2"/>
  <c r="AM2300" i="2"/>
  <c r="AM1597" i="2"/>
  <c r="AM1138" i="2"/>
  <c r="AM1617" i="2"/>
  <c r="AM618" i="2"/>
  <c r="AM1429" i="2"/>
  <c r="AM2143" i="2"/>
  <c r="AM2500" i="2"/>
  <c r="AM1711" i="2"/>
  <c r="AM1206" i="2"/>
  <c r="AM1403" i="2"/>
  <c r="AM2167" i="2"/>
  <c r="AM1527" i="2"/>
  <c r="AM293" i="2"/>
  <c r="AM2103" i="2"/>
  <c r="AM2296" i="2"/>
  <c r="AM2608" i="2"/>
  <c r="AM1120" i="2"/>
  <c r="AM468" i="2"/>
  <c r="AM1826" i="2"/>
  <c r="AM794" i="2"/>
  <c r="AM2092" i="2"/>
  <c r="AM2788" i="2"/>
  <c r="AM688" i="2"/>
  <c r="AM2621" i="2"/>
  <c r="AM1335" i="2"/>
  <c r="AM613" i="2"/>
  <c r="AM2070" i="2"/>
  <c r="AM31" i="2"/>
  <c r="AM1526" i="2"/>
  <c r="AM949" i="2"/>
  <c r="AM2291" i="2"/>
  <c r="AM2185" i="2"/>
  <c r="AM2126" i="2"/>
  <c r="AM1317" i="2"/>
  <c r="AM2549" i="2"/>
  <c r="AM2743" i="2"/>
  <c r="AM2802" i="2"/>
  <c r="AM2748" i="2"/>
  <c r="AM2426" i="2"/>
  <c r="AM425" i="2"/>
  <c r="AM705" i="2"/>
  <c r="AM1796" i="2"/>
  <c r="AM1471" i="2"/>
  <c r="AM728" i="2"/>
  <c r="AM1347" i="2"/>
  <c r="AM265" i="2"/>
  <c r="AM1878" i="2"/>
  <c r="AM2506" i="2"/>
  <c r="AM1182" i="2"/>
  <c r="AM1329" i="2"/>
  <c r="AM2061" i="2"/>
  <c r="AM1037" i="2"/>
  <c r="AM715" i="2"/>
  <c r="AM2490" i="2"/>
  <c r="AM1116" i="2"/>
  <c r="AM2826" i="2"/>
  <c r="AM781" i="2"/>
  <c r="AM2470" i="2"/>
  <c r="AM111" i="2"/>
  <c r="AM1690" i="2"/>
  <c r="AM145" i="2"/>
  <c r="AM1294" i="2"/>
  <c r="AM1952" i="2"/>
  <c r="AM2575" i="2"/>
  <c r="AM2304" i="2"/>
  <c r="AM1050" i="2"/>
  <c r="AM323" i="2"/>
  <c r="AM1667" i="2"/>
  <c r="AM1854" i="2"/>
  <c r="AM2525" i="2"/>
  <c r="AM584" i="2"/>
  <c r="AM381" i="2"/>
  <c r="AM2642" i="2"/>
  <c r="AM2819" i="2"/>
  <c r="AM826" i="2"/>
  <c r="AM922" i="2"/>
  <c r="AM1059" i="2"/>
  <c r="AM528" i="2"/>
  <c r="AM2582" i="2"/>
  <c r="AM1955" i="2"/>
  <c r="AM2474" i="2"/>
  <c r="AM1661" i="2"/>
  <c r="AM2462" i="2"/>
  <c r="AM1659" i="2"/>
  <c r="AM666" i="2"/>
  <c r="AM47" i="2"/>
  <c r="AM2706" i="2"/>
  <c r="AM874" i="2"/>
  <c r="AM505" i="2"/>
  <c r="AM557" i="2"/>
  <c r="AM2148" i="2"/>
  <c r="AM1136" i="2"/>
  <c r="AM2163" i="2"/>
  <c r="AM2386" i="2"/>
  <c r="AM147" i="2"/>
  <c r="AM2392" i="2"/>
  <c r="AM1968" i="2"/>
  <c r="AM1079" i="2"/>
  <c r="AM1884" i="2"/>
  <c r="AM2618" i="2"/>
  <c r="AM2405" i="2"/>
  <c r="AM2158" i="2"/>
  <c r="AM2288" i="2"/>
  <c r="AM1966" i="2"/>
  <c r="AM988" i="2"/>
  <c r="AM795" i="2"/>
  <c r="AM2483" i="2"/>
  <c r="AM843" i="2"/>
  <c r="AM2051" i="2"/>
  <c r="AM2411" i="2"/>
  <c r="AM2670" i="2"/>
  <c r="AM1885" i="2"/>
  <c r="AM1794" i="2"/>
  <c r="AM76" i="2"/>
  <c r="AM2369" i="2"/>
  <c r="AM2605" i="2"/>
  <c r="AM850" i="2"/>
  <c r="AM2527" i="2"/>
  <c r="AM1020" i="2"/>
  <c r="AM470" i="2"/>
  <c r="AM2149" i="2"/>
  <c r="AM2133" i="2"/>
  <c r="AM599" i="2"/>
  <c r="AM2509" i="2"/>
  <c r="AM1724" i="2"/>
  <c r="AM1272" i="2"/>
  <c r="AM2179" i="2"/>
  <c r="AM1302" i="2"/>
  <c r="AM2233" i="2"/>
  <c r="AM895" i="2"/>
  <c r="AM1262" i="2"/>
  <c r="AM2631" i="2"/>
  <c r="AM2434" i="2"/>
  <c r="AM890" i="2"/>
  <c r="AM2678" i="2"/>
  <c r="AM2754" i="2"/>
  <c r="AM823" i="2"/>
  <c r="AM1381" i="2"/>
  <c r="AM2265" i="2"/>
  <c r="AM799" i="2"/>
  <c r="AM888" i="2"/>
  <c r="AM1463" i="2"/>
  <c r="AM1733" i="2"/>
  <c r="AM1355" i="2"/>
  <c r="AM2538" i="2"/>
  <c r="AM364" i="2"/>
  <c r="AM2667" i="2"/>
  <c r="AM1389" i="2"/>
  <c r="AM2198" i="2"/>
  <c r="AM2604" i="2"/>
  <c r="AM909" i="2"/>
  <c r="AM901" i="2"/>
  <c r="AM2365" i="2"/>
  <c r="AM969" i="2"/>
  <c r="AM2214" i="2"/>
  <c r="AM436" i="2"/>
  <c r="AM862" i="2"/>
  <c r="AM2834" i="2"/>
  <c r="AM2522" i="2"/>
  <c r="AM2568" i="2"/>
  <c r="AM1868" i="2"/>
  <c r="AM1751" i="2"/>
  <c r="AM1096" i="2"/>
  <c r="AM568" i="2"/>
  <c r="AM981" i="2"/>
  <c r="AM1864" i="2"/>
  <c r="AM219" i="2"/>
  <c r="AM2790" i="2"/>
  <c r="AM592" i="2"/>
  <c r="AM492" i="2"/>
  <c r="AM2345" i="2"/>
  <c r="AM2458" i="2"/>
  <c r="AM98" i="2"/>
  <c r="AM2587" i="2"/>
  <c r="AM2118" i="2"/>
  <c r="AM2786" i="2"/>
  <c r="AM2747" i="2"/>
  <c r="AM2320" i="2"/>
  <c r="AM1230" i="2"/>
  <c r="AM1192" i="2"/>
  <c r="AM2701" i="2"/>
  <c r="AM2205" i="2"/>
  <c r="AM1506" i="2"/>
  <c r="AM419" i="2"/>
  <c r="AM1622" i="2"/>
  <c r="AM1361" i="2"/>
  <c r="AM2396" i="2"/>
  <c r="AM2297" i="2"/>
  <c r="AM2166" i="2"/>
  <c r="AM2794" i="2"/>
  <c r="AM610" i="2"/>
  <c r="AM1205" i="2"/>
  <c r="AM1559" i="2"/>
  <c r="AM213" i="2"/>
  <c r="AM2644" i="2"/>
  <c r="AM1585" i="2"/>
  <c r="AM2823" i="2"/>
  <c r="AM259" i="2"/>
  <c r="AM2022" i="2"/>
  <c r="AM1704" i="2"/>
  <c r="AM1248" i="2"/>
  <c r="AM868" i="2"/>
  <c r="AM2315" i="2"/>
  <c r="AM2829" i="2"/>
  <c r="AM2053" i="2"/>
  <c r="AM2764" i="2"/>
  <c r="AM2395" i="2"/>
  <c r="AM943" i="2"/>
  <c r="AM2230" i="2"/>
  <c r="AM1001" i="2"/>
  <c r="AM2005" i="2"/>
  <c r="AM179" i="2"/>
  <c r="AM1314" i="2"/>
  <c r="AM2749" i="2"/>
  <c r="AM2473" i="2"/>
  <c r="AM1414" i="2"/>
  <c r="AM163" i="2"/>
  <c r="AM211" i="2"/>
  <c r="AM1959" i="2"/>
  <c r="AM1842" i="2"/>
  <c r="AM1907" i="2"/>
  <c r="AM2059" i="2"/>
  <c r="AM457" i="2"/>
  <c r="AM658" i="2"/>
  <c r="AM2541" i="2"/>
  <c r="AM2762" i="2"/>
  <c r="AM35" i="2"/>
  <c r="AM2129" i="2"/>
  <c r="AM1324" i="2"/>
  <c r="AM2521" i="2"/>
  <c r="AM2367" i="2"/>
  <c r="AM380" i="2"/>
  <c r="AM1983" i="2"/>
  <c r="AM2379" i="2"/>
  <c r="AM2659" i="2"/>
  <c r="AM2041" i="2"/>
  <c r="AM272" i="2"/>
  <c r="AM2394" i="2"/>
  <c r="AM2520" i="2"/>
  <c r="AM1949" i="2"/>
  <c r="AM1947" i="2"/>
  <c r="AM459" i="2"/>
  <c r="AM788" i="2"/>
  <c r="AM1572" i="2"/>
  <c r="AM1943" i="2"/>
  <c r="AM2021" i="2"/>
  <c r="AM2091" i="2"/>
  <c r="AM2403" i="2"/>
  <c r="AM2208" i="2"/>
  <c r="AM1087" i="2"/>
  <c r="AM796" i="2"/>
  <c r="AM1366" i="2"/>
  <c r="AM2596" i="2"/>
  <c r="AM315" i="2"/>
  <c r="AM1734" i="2"/>
  <c r="AM2559" i="2"/>
  <c r="AM1301" i="2"/>
  <c r="AM1689" i="2"/>
  <c r="AM686" i="2"/>
  <c r="AM1686" i="2"/>
  <c r="AM1815" i="2"/>
  <c r="AM977" i="2"/>
  <c r="AM2516" i="2"/>
  <c r="AM797" i="2"/>
  <c r="AM2680" i="2"/>
  <c r="AM2467" i="2"/>
  <c r="AM2493" i="2"/>
  <c r="AM1027" i="2"/>
  <c r="AM967" i="2"/>
  <c r="AM2311" i="2"/>
  <c r="AM2657" i="2"/>
  <c r="AM2692" i="2"/>
  <c r="AM1944" i="2"/>
  <c r="AM1512" i="2"/>
  <c r="AM1038" i="2"/>
  <c r="AM738" i="2"/>
  <c r="AM2038" i="2"/>
  <c r="AM2066" i="2"/>
  <c r="AM2567" i="2"/>
  <c r="AM1720" i="2"/>
  <c r="AM2626" i="2"/>
  <c r="AM1102" i="2"/>
  <c r="AM655" i="2"/>
  <c r="AM1513" i="2"/>
  <c r="AM1311" i="2"/>
  <c r="AM2222" i="2"/>
  <c r="AM2612" i="2"/>
  <c r="AM2077" i="2"/>
  <c r="AM2406" i="2"/>
  <c r="AM645" i="2"/>
  <c r="AM2423" i="2"/>
  <c r="AM1415" i="2"/>
  <c r="AM455" i="2"/>
  <c r="AM2672" i="2"/>
  <c r="AM1046" i="2"/>
  <c r="AM38" i="2"/>
  <c r="AM1107" i="2"/>
  <c r="AM2427" i="2"/>
  <c r="AM83" i="2"/>
  <c r="AM2206" i="2"/>
  <c r="AM289" i="2"/>
  <c r="AM1859" i="2"/>
  <c r="AM2651" i="2"/>
  <c r="AM2299" i="2"/>
  <c r="AM1764" i="2"/>
  <c r="AM818" i="2"/>
  <c r="AM703" i="2"/>
  <c r="AM401" i="2"/>
  <c r="AM620" i="2"/>
  <c r="AM646" i="2"/>
  <c r="AM1434" i="2"/>
  <c r="AM1376" i="2"/>
  <c r="AM1738" i="2"/>
  <c r="AM2213" i="2"/>
  <c r="AM2477" i="2"/>
  <c r="AM2693" i="2"/>
  <c r="AM2689" i="2"/>
  <c r="AM2279" i="2"/>
  <c r="AM2627" i="2"/>
  <c r="AM216" i="2"/>
  <c r="AM2674" i="2"/>
  <c r="AM1310" i="2"/>
  <c r="AM846" i="2"/>
  <c r="AM2244" i="2"/>
  <c r="AM1999" i="2"/>
  <c r="AM1780" i="2"/>
  <c r="AM1869" i="2"/>
  <c r="AM2775" i="2"/>
  <c r="AM1054" i="2"/>
  <c r="AM1142" i="2"/>
  <c r="AM1298" i="2"/>
  <c r="AM687" i="2"/>
  <c r="AM1970" i="2"/>
  <c r="AM192" i="2"/>
  <c r="AM2453" i="2"/>
  <c r="AM2730" i="2"/>
  <c r="AM946" i="2"/>
  <c r="AM1056" i="2"/>
  <c r="AM264" i="2"/>
  <c r="AM2075" i="2"/>
  <c r="AM2269" i="2"/>
  <c r="AM1306" i="2"/>
  <c r="AM1671" i="2"/>
  <c r="AM2312" i="2"/>
  <c r="AM2388" i="2"/>
  <c r="AM863" i="2"/>
  <c r="AM1662" i="2"/>
  <c r="AM2514" i="2"/>
  <c r="AM1708" i="2"/>
  <c r="AM650" i="2"/>
  <c r="AM1850" i="2"/>
  <c r="AM2100" i="2"/>
  <c r="AM2489" i="2"/>
  <c r="AM2684" i="2"/>
  <c r="AM600" i="2"/>
  <c r="AM341" i="2"/>
  <c r="AM653" i="2"/>
  <c r="AM1313" i="2"/>
  <c r="AM612" i="2"/>
  <c r="AM1829" i="2"/>
  <c r="AM2614" i="2"/>
  <c r="AM2135" i="2"/>
  <c r="AM288" i="2"/>
  <c r="AM979" i="2"/>
  <c r="AM1253" i="2"/>
  <c r="AM319" i="2"/>
  <c r="AM244" i="2"/>
  <c r="AM1644" i="2"/>
  <c r="AM113" i="2"/>
  <c r="AM2334" i="2"/>
  <c r="AM131" i="2"/>
  <c r="AM2828" i="2"/>
  <c r="AM787" i="2"/>
  <c r="AM2370" i="2"/>
  <c r="AM1292" i="2"/>
  <c r="AM2759" i="2"/>
  <c r="AM1171" i="2"/>
  <c r="AM1582" i="2"/>
  <c r="AM2105" i="2"/>
  <c r="AM1911" i="2"/>
  <c r="AM2072" i="2"/>
  <c r="AM1405" i="2"/>
  <c r="AM2028" i="2"/>
  <c r="AM465" i="2"/>
  <c r="AM860" i="2"/>
  <c r="AM2424" i="2"/>
  <c r="AM2097" i="2"/>
  <c r="AM1399" i="2"/>
  <c r="AM1755" i="2"/>
  <c r="AM910" i="2"/>
  <c r="AM2218" i="2"/>
  <c r="AM2068" i="2"/>
  <c r="AM2740" i="2"/>
  <c r="AM2628" i="2"/>
  <c r="AM2813" i="2"/>
  <c r="AM1092" i="2"/>
  <c r="AM2683" i="2"/>
  <c r="AM2384" i="2"/>
  <c r="AM1909" i="2"/>
  <c r="AM1945" i="2"/>
  <c r="AM915" i="2"/>
  <c r="AM2564" i="2"/>
  <c r="AM351" i="2"/>
  <c r="AM1721" i="2"/>
  <c r="AM1319" i="2"/>
  <c r="AM1732" i="2"/>
  <c r="AM1011" i="2"/>
  <c r="AM2619" i="2"/>
  <c r="AM2065" i="2"/>
  <c r="AM1077" i="2"/>
  <c r="AM2635" i="2"/>
  <c r="AM2212" i="2"/>
  <c r="AM2268" i="2"/>
  <c r="AM679" i="2"/>
  <c r="AM1263" i="2"/>
  <c r="AM936" i="2"/>
  <c r="AM1679" i="2"/>
  <c r="AM262" i="2"/>
  <c r="AM2195" i="2"/>
  <c r="AM1113" i="2"/>
  <c r="AM2137" i="2"/>
  <c r="AM2677" i="2"/>
  <c r="AM994" i="2"/>
  <c r="AM1651" i="2"/>
  <c r="AM1014" i="2"/>
  <c r="AM1433" i="2"/>
  <c r="AM1552" i="2"/>
  <c r="AM1616" i="2"/>
  <c r="AM2246" i="2"/>
  <c r="AM2274" i="2"/>
  <c r="AM1400" i="2"/>
  <c r="AM1699" i="2"/>
  <c r="AM2543" i="2"/>
  <c r="AM2057" i="2"/>
  <c r="AM978" i="2"/>
  <c r="AM1731" i="2"/>
  <c r="AM1417" i="2"/>
  <c r="AM2503" i="2"/>
  <c r="AM1936" i="2"/>
  <c r="AM50" i="2"/>
  <c r="AM1358" i="2"/>
  <c r="AM1166" i="2"/>
  <c r="AM134" i="2"/>
  <c r="AM1474" i="2"/>
  <c r="AM883" i="2"/>
  <c r="AM2722" i="2"/>
  <c r="AM1392" i="2"/>
  <c r="AM480" i="2"/>
  <c r="AM777" i="2"/>
  <c r="AM2717" i="2"/>
  <c r="AM1387" i="2"/>
  <c r="AM1565" i="2"/>
  <c r="AM1286" i="2"/>
  <c r="AM2215" i="2"/>
  <c r="AM2457" i="2"/>
  <c r="AM1650" i="2"/>
  <c r="AM2180" i="2"/>
  <c r="AM1321" i="2"/>
  <c r="AM168" i="2"/>
  <c r="AM2637" i="2"/>
  <c r="AM235" i="2"/>
  <c r="AM1236" i="2"/>
  <c r="AM2643" i="2"/>
  <c r="AM772" i="2"/>
  <c r="AM2419" i="2"/>
  <c r="AM302" i="2"/>
  <c r="AM1646" i="2"/>
  <c r="AM542" i="2"/>
  <c r="AM2595" i="2"/>
  <c r="AM1629" i="2"/>
  <c r="AM1521" i="2"/>
  <c r="AM243" i="2"/>
  <c r="AM1875" i="2"/>
  <c r="AM2625" i="2"/>
  <c r="AM2251" i="2"/>
  <c r="AM877" i="2"/>
  <c r="AM1809" i="2"/>
  <c r="AM1727" i="2"/>
  <c r="AM2410" i="2"/>
  <c r="AM1740" i="2"/>
  <c r="AM2107" i="2"/>
  <c r="AM2806" i="2"/>
  <c r="AM2691" i="2"/>
  <c r="AM1135" i="2"/>
  <c r="AM2591" i="2"/>
  <c r="AM2329" i="2"/>
  <c r="AM2647" i="2"/>
  <c r="AM1684" i="2"/>
  <c r="AM2014" i="2"/>
  <c r="AM2592" i="2"/>
  <c r="AM1325" i="2"/>
  <c r="AM157" i="2"/>
  <c r="AM118" i="2"/>
  <c r="AM2783" i="2"/>
  <c r="AM1818" i="2"/>
  <c r="AM1782" i="2"/>
  <c r="AM1233" i="2"/>
  <c r="AM405" i="2"/>
  <c r="AM201" i="2"/>
  <c r="AM1395" i="2"/>
  <c r="AM810" i="2"/>
  <c r="AM1688" i="2"/>
  <c r="AM1730" i="2"/>
  <c r="AM1941" i="2"/>
  <c r="AM731" i="2"/>
  <c r="AM1072" i="2"/>
  <c r="AM2223" i="2"/>
  <c r="AM1741" i="2"/>
  <c r="AM2306" i="2"/>
  <c r="AM804" i="2"/>
  <c r="AM2732" i="2"/>
  <c r="AM2658" i="2"/>
  <c r="AM2076" i="2"/>
  <c r="AM1252" i="2"/>
  <c r="AM1668" i="2"/>
  <c r="AM2191" i="2"/>
  <c r="AM541" i="2"/>
  <c r="AM1700" i="2"/>
  <c r="AM1351" i="2"/>
  <c r="AM2305" i="2"/>
  <c r="AM837" i="2"/>
  <c r="AM939" i="2"/>
  <c r="AM2654" i="2"/>
  <c r="AM903" i="2"/>
  <c r="AM1798" i="2"/>
  <c r="AM1338" i="2"/>
  <c r="AM1653" i="2"/>
  <c r="AM1004" i="2"/>
  <c r="AM608" i="2"/>
  <c r="AM1737" i="2"/>
  <c r="AM1088" i="2"/>
  <c r="AM2492" i="2"/>
  <c r="AM2465" i="2"/>
  <c r="AM2456" i="2"/>
  <c r="AM114" i="2"/>
  <c r="AM2362" i="2"/>
  <c r="AM2577" i="2"/>
  <c r="AM2496" i="2"/>
  <c r="AM893" i="2"/>
  <c r="AM1339" i="2"/>
  <c r="AM1766" i="2"/>
  <c r="AM1871" i="2"/>
  <c r="AM821" i="2"/>
  <c r="AM2337" i="2"/>
  <c r="AM1453" i="2"/>
  <c r="AM2408" i="2"/>
  <c r="AM2347" i="2"/>
  <c r="AM524" i="2"/>
  <c r="AM2574" i="2"/>
  <c r="AM845" i="2"/>
  <c r="AM583" i="2"/>
  <c r="AM2432" i="2"/>
  <c r="AM2629" i="2"/>
  <c r="AM2123" i="2"/>
  <c r="AM2250" i="2"/>
  <c r="AM2624" i="2"/>
  <c r="AM1439" i="2"/>
  <c r="AM1276" i="2"/>
  <c r="AM2679" i="2"/>
  <c r="AM1363" i="2"/>
  <c r="AM1706" i="2"/>
  <c r="AM2640" i="2"/>
  <c r="AM2413" i="2"/>
  <c r="AM2010" i="2"/>
  <c r="AM1299" i="2"/>
  <c r="AM567" i="2"/>
  <c r="AM372" i="2"/>
  <c r="AM1454" i="2"/>
  <c r="AM695" i="2"/>
  <c r="AM1963" i="2"/>
  <c r="AM1710" i="2"/>
  <c r="AM1222" i="2"/>
  <c r="AM3049" i="2"/>
  <c r="AM869" i="2"/>
  <c r="AM1626" i="2"/>
  <c r="AM2601" i="2"/>
  <c r="AM2697" i="2"/>
  <c r="AM1258" i="2"/>
  <c r="AM2113" i="2"/>
  <c r="AM1246" i="2"/>
  <c r="AM2217" i="2"/>
  <c r="AM1394" i="2"/>
  <c r="AM2134" i="2"/>
  <c r="AM1825" i="2"/>
  <c r="AM1291" i="2"/>
  <c r="AM1938" i="2"/>
  <c r="AM1134" i="2"/>
  <c r="AM1553" i="2"/>
  <c r="AM2013" i="2"/>
  <c r="AM808" i="2"/>
  <c r="AM1104" i="2"/>
  <c r="AM1569" i="2"/>
  <c r="AM279" i="2"/>
  <c r="AM919" i="2"/>
  <c r="AM702" i="2"/>
  <c r="AM867" i="2"/>
  <c r="AM53" i="2"/>
  <c r="AM1674" i="2"/>
  <c r="AM1624" i="2"/>
  <c r="AM963" i="2"/>
  <c r="AM697" i="2"/>
  <c r="AM1951" i="2"/>
  <c r="AM1002" i="2"/>
  <c r="AM1130" i="2"/>
  <c r="AM2420" i="2"/>
  <c r="AM2562" i="2"/>
  <c r="AM231" i="2"/>
  <c r="AM1777" i="2"/>
  <c r="AM1066" i="2"/>
  <c r="AM1374" i="2"/>
  <c r="AM872" i="2"/>
  <c r="AM1207" i="2"/>
  <c r="AM1442" i="2"/>
  <c r="AM2307" i="2"/>
  <c r="AM971" i="2"/>
  <c r="AM1407" i="2"/>
  <c r="AM1172" i="2"/>
  <c r="AM1082" i="2"/>
  <c r="AM752" i="2"/>
  <c r="AM912" i="2"/>
  <c r="AM502" i="2"/>
  <c r="AM2045" i="2"/>
  <c r="AM357" i="2"/>
  <c r="AM2029" i="2"/>
  <c r="AM1581" i="2"/>
  <c r="AM1371" i="2"/>
  <c r="AM1735" i="2"/>
  <c r="AM2443" i="2"/>
  <c r="AM298" i="2"/>
  <c r="AM2240" i="2"/>
  <c r="AM985" i="2"/>
  <c r="AM2042" i="2"/>
  <c r="AM2201" i="2"/>
  <c r="AM983" i="2"/>
  <c r="AM1573" i="2"/>
  <c r="AM1402" i="2"/>
  <c r="AM521" i="2"/>
  <c r="AM2238" i="2"/>
  <c r="AM1523" i="2"/>
  <c r="AM2381" i="2"/>
  <c r="AM1036" i="2"/>
  <c r="AM333" i="2"/>
  <c r="AM1344" i="2"/>
  <c r="AM1464" i="2"/>
  <c r="AM722" i="2"/>
  <c r="AM2182" i="2"/>
  <c r="AM331" i="2"/>
  <c r="AM2226" i="2"/>
  <c r="AM858" i="2"/>
  <c r="AM1101" i="2"/>
  <c r="AM1426" i="2"/>
  <c r="AM1950" i="2"/>
  <c r="AM1443" i="2"/>
  <c r="AM176" i="2"/>
  <c r="AM1445" i="2"/>
  <c r="AM2638" i="2"/>
  <c r="AM1655" i="2"/>
  <c r="AM2534" i="2"/>
  <c r="AM656" i="2"/>
  <c r="AM1965" i="2"/>
  <c r="AM1763" i="2"/>
  <c r="AM217" i="2"/>
  <c r="AM1670" i="2"/>
  <c r="AM1793" i="2"/>
  <c r="AM2317" i="2"/>
  <c r="AM761" i="2"/>
  <c r="AM1025" i="2"/>
  <c r="AM1695" i="2"/>
  <c r="AM1316" i="2"/>
  <c r="AM1954" i="2"/>
  <c r="AM1663" i="2"/>
  <c r="AM2755" i="2"/>
  <c r="AM324" i="2"/>
  <c r="AM2220" i="2"/>
  <c r="AM836" i="2"/>
  <c r="AM84" i="2"/>
  <c r="AM1532" i="2"/>
  <c r="AM1305" i="2"/>
  <c r="AM1365" i="2"/>
  <c r="AM780" i="2"/>
  <c r="AM1934" i="2"/>
  <c r="AM2236" i="2"/>
  <c r="AM1386" i="2"/>
  <c r="AM2546" i="2"/>
  <c r="AM2530" i="2"/>
  <c r="AM2593" i="2"/>
  <c r="AM1259" i="2"/>
  <c r="AM1560" i="2"/>
  <c r="AM2357" i="2"/>
  <c r="AM1455" i="2"/>
  <c r="AM723" i="2"/>
  <c r="AM1035" i="2"/>
  <c r="AM1687" i="2"/>
  <c r="AM1156" i="2"/>
  <c r="AM2373" i="2"/>
  <c r="AM2653" i="2"/>
  <c r="AM756" i="2"/>
  <c r="AM252" i="2"/>
  <c r="AM1103" i="2"/>
  <c r="AM1613" i="2"/>
  <c r="AM2681" i="2"/>
  <c r="AM792" i="2"/>
  <c r="AM2247" i="2"/>
  <c r="AM2594" i="2"/>
  <c r="AM2807" i="2"/>
  <c r="AM1654" i="2"/>
  <c r="AM1574" i="2"/>
  <c r="AM1127" i="2"/>
  <c r="AM2518" i="2"/>
  <c r="AM2633" i="2"/>
  <c r="AM813" i="2"/>
  <c r="AM2686" i="2"/>
  <c r="AM1678" i="2"/>
  <c r="AM1537" i="2"/>
  <c r="AM995" i="2"/>
  <c r="AM1215" i="2"/>
  <c r="AM842" i="2"/>
  <c r="AM716" i="2"/>
  <c r="AM539" i="2"/>
  <c r="AM2716" i="2"/>
  <c r="AM2661" i="2"/>
  <c r="AM1827" i="2"/>
  <c r="AM1256" i="2"/>
  <c r="AM1579" i="2"/>
  <c r="AM340" i="2"/>
  <c r="AM2454" i="2"/>
  <c r="AM2207" i="2"/>
  <c r="AM2440" i="2"/>
  <c r="AM1960" i="2"/>
  <c r="AM2338" i="2"/>
  <c r="AM2535" i="2"/>
  <c r="AM2302" i="2"/>
  <c r="AM2789" i="2"/>
  <c r="AM440" i="2"/>
  <c r="AM2576" i="2"/>
  <c r="AM2049" i="2"/>
  <c r="AM1244" i="2"/>
  <c r="AM269" i="2"/>
  <c r="AM1388" i="2"/>
  <c r="AM2360" i="2"/>
  <c r="AM1100" i="2"/>
  <c r="AM1856" i="2"/>
  <c r="AM719" i="2"/>
  <c r="AM1247" i="2"/>
  <c r="AM812" i="2"/>
  <c r="AM2024" i="2"/>
  <c r="AM1271" i="2"/>
  <c r="AM2252" i="2"/>
  <c r="AM317" i="2"/>
  <c r="AM1410" i="2"/>
  <c r="AM1705" i="2"/>
  <c r="AM2728" i="2"/>
  <c r="AM2733" i="2"/>
  <c r="AM1642" i="2"/>
  <c r="AM1146" i="2"/>
  <c r="AM1904" i="2"/>
  <c r="AM2378" i="2"/>
  <c r="AM2560" i="2"/>
  <c r="AM1564" i="2"/>
  <c r="AM1935" i="2"/>
  <c r="AM2258" i="2"/>
  <c r="AM2784" i="2"/>
  <c r="AM1698" i="2"/>
  <c r="AM88" i="2"/>
  <c r="AM195" i="2"/>
  <c r="AM579" i="2"/>
  <c r="AM2301" i="2"/>
  <c r="AM2050" i="2"/>
  <c r="AM2685" i="2"/>
  <c r="AM2519" i="2"/>
  <c r="AM2239" i="2"/>
  <c r="AM2417" i="2"/>
  <c r="AM1976" i="2"/>
  <c r="AM1817" i="2"/>
  <c r="AM2805" i="2"/>
  <c r="AM1091" i="2"/>
  <c r="AM951" i="2"/>
  <c r="AM3026" i="2"/>
  <c r="AM1548" i="2"/>
  <c r="AM1589" i="2"/>
  <c r="AM1370" i="2"/>
  <c r="AM767" i="2"/>
  <c r="AM935" i="2"/>
  <c r="AM2673" i="2"/>
  <c r="AM441" i="2"/>
  <c r="AM2723" i="2"/>
  <c r="AM2254" i="2"/>
  <c r="AM1353" i="2"/>
  <c r="AM2744" i="2"/>
  <c r="AM2093" i="2"/>
  <c r="AM1840" i="2"/>
  <c r="AM2585" i="2"/>
  <c r="AM2289" i="2"/>
  <c r="AM240" i="2"/>
  <c r="AM940" i="2"/>
  <c r="AM1309" i="2"/>
  <c r="AM220" i="2"/>
  <c r="AM820" i="2"/>
  <c r="AM1373" i="2"/>
  <c r="AM2355" i="2"/>
  <c r="AM958" i="2"/>
  <c r="AM86" i="2"/>
  <c r="AM2106" i="2"/>
  <c r="AM328" i="2"/>
  <c r="AM395" i="2"/>
  <c r="AM2451" i="2"/>
  <c r="AM2260" i="2"/>
  <c r="AM891" i="2"/>
  <c r="AM2112" i="2"/>
  <c r="AM1235" i="2"/>
  <c r="AM791" i="2"/>
  <c r="AM307" i="2"/>
  <c r="AM2263" i="2"/>
  <c r="AM2641" i="2"/>
  <c r="AM519" i="2"/>
  <c r="AM1336" i="2"/>
  <c r="AM2374" i="2"/>
  <c r="AM1614" i="2"/>
  <c r="AM671" i="2"/>
  <c r="AM755" i="2"/>
  <c r="AM2696" i="2"/>
  <c r="AM784" i="2"/>
  <c r="AM2259" i="2"/>
  <c r="AM107" i="2"/>
  <c r="AM2256" i="2"/>
  <c r="AM1536" i="2"/>
  <c r="AM1178" i="2"/>
  <c r="AM2505" i="2"/>
  <c r="AM674" i="2"/>
  <c r="AM1964" i="2"/>
  <c r="AM2284" i="2"/>
  <c r="AM2348" i="2"/>
  <c r="AM2002" i="2"/>
  <c r="AM1870" i="2"/>
  <c r="AM964" i="2"/>
  <c r="AM675" i="2"/>
  <c r="AM2752" i="2"/>
  <c r="AM957" i="2"/>
  <c r="AM385" i="2"/>
  <c r="AM1995" i="2"/>
  <c r="AM2248" i="2"/>
  <c r="AM778" i="2"/>
  <c r="AM1264" i="2"/>
  <c r="AM2416" i="2"/>
  <c r="AM2178" i="2"/>
  <c r="AM277" i="2"/>
  <c r="AM2194" i="2"/>
  <c r="AM2203" i="2"/>
  <c r="AM2550" i="2"/>
  <c r="AM1887" i="2"/>
  <c r="AM1288" i="2"/>
  <c r="AM2507" i="2"/>
  <c r="AM885" i="2"/>
  <c r="AM228" i="2"/>
  <c r="AM1994" i="2"/>
  <c r="AM2184" i="2"/>
  <c r="AM511" i="2"/>
  <c r="AM109" i="2"/>
  <c r="AM2742" i="2"/>
  <c r="AM1322" i="2"/>
  <c r="AM2385" i="2"/>
  <c r="AM52" i="2"/>
  <c r="AM2387" i="2"/>
  <c r="AM668" i="2"/>
  <c r="AM1013" i="2"/>
  <c r="AM517" i="2"/>
  <c r="AM2808" i="2"/>
  <c r="AM2801" i="2"/>
  <c r="AM1972" i="2"/>
  <c r="AM1457" i="2"/>
  <c r="AM361" i="2"/>
  <c r="AM775" i="2"/>
  <c r="AM525" i="2"/>
  <c r="AM447" i="2"/>
  <c r="AM2321" i="2"/>
  <c r="AM1154" i="2"/>
  <c r="AM2422" i="2"/>
  <c r="AM834" i="2"/>
  <c r="AM2130" i="2"/>
  <c r="AM2414" i="2"/>
  <c r="AM1997" i="2"/>
  <c r="AM619" i="2"/>
  <c r="AM652" i="2"/>
  <c r="AM261" i="2"/>
  <c r="AM2615" i="2"/>
  <c r="AM1378" i="2"/>
  <c r="AM2020" i="2"/>
  <c r="AM254" i="2"/>
  <c r="AM1401" i="2"/>
  <c r="AM303" i="2"/>
  <c r="AM175" i="2"/>
  <c r="AM2292" i="2"/>
  <c r="AM848" i="2"/>
  <c r="AM2695" i="2"/>
  <c r="AM2832" i="2"/>
  <c r="AM1940" i="2"/>
  <c r="AM1638" i="2"/>
  <c r="AM680" i="2"/>
  <c r="AM337" i="2"/>
  <c r="AM2713" i="2"/>
  <c r="AM393" i="2"/>
  <c r="AM1186" i="2"/>
  <c r="AM1346" i="2"/>
  <c r="AM2401" i="2"/>
  <c r="AM1226" i="2"/>
  <c r="AM352" i="2"/>
  <c r="AM430" i="2"/>
  <c r="AM1636" i="2"/>
  <c r="AM2202" i="2"/>
  <c r="AM2793" i="2"/>
  <c r="AM2488" i="2"/>
  <c r="AM2200" i="2"/>
  <c r="AM143" i="2"/>
  <c r="AM2255" i="2"/>
  <c r="AM2227" i="2"/>
  <c r="AM2281" i="2"/>
  <c r="AM1886" i="2"/>
  <c r="AM2120" i="2"/>
  <c r="AM311" i="2"/>
  <c r="AM2718" i="2"/>
  <c r="AM2729" i="2"/>
  <c r="AM2663" i="2"/>
  <c r="AM2136" i="2"/>
  <c r="AM2656" i="2"/>
  <c r="AM422" i="2"/>
  <c r="AM245" i="2"/>
  <c r="AM51" i="2"/>
  <c r="AM1179" i="2"/>
  <c r="AM416" i="2"/>
  <c r="AM188" i="2"/>
  <c r="AM87" i="2"/>
  <c r="AM2705" i="2"/>
  <c r="AM544" i="2"/>
  <c r="AM2358" i="2"/>
  <c r="AM1307" i="2"/>
  <c r="AM2318" i="2"/>
  <c r="AM394" i="2"/>
  <c r="AM2353" i="2"/>
  <c r="AM1114" i="2"/>
  <c r="AM2438" i="2"/>
  <c r="AM291" i="2"/>
  <c r="AM1021" i="2"/>
  <c r="AM2104" i="2"/>
  <c r="AM442" i="2"/>
  <c r="AM36" i="2"/>
  <c r="AM2815" i="2"/>
  <c r="AM565" i="2"/>
  <c r="AM292" i="2"/>
  <c r="AM660" i="2"/>
  <c r="AM458" i="2"/>
  <c r="AM1620" i="2"/>
  <c r="AM1320" i="2"/>
  <c r="AM2777" i="2"/>
  <c r="AM1900" i="2"/>
  <c r="AM432" i="2"/>
  <c r="AM1061" i="2"/>
  <c r="AM1315" i="2"/>
  <c r="AM2286" i="2"/>
  <c r="AM2750" i="2"/>
  <c r="AM560" i="2"/>
  <c r="AM2160" i="2"/>
  <c r="AM1924" i="2"/>
  <c r="AM2080" i="2"/>
  <c r="AM1831" i="2"/>
  <c r="AM463" i="2"/>
  <c r="AM1855" i="2"/>
  <c r="AM2176" i="2"/>
  <c r="AM2766" i="2"/>
  <c r="AM2623" i="2"/>
  <c r="AM596" i="2"/>
  <c r="AM1465" i="2"/>
  <c r="AM1187" i="2"/>
  <c r="AM1932" i="2"/>
  <c r="AM300" i="2"/>
  <c r="AM310" i="2"/>
  <c r="AM1612" i="2"/>
  <c r="AM570" i="2"/>
  <c r="AM2243" i="2"/>
  <c r="AM1219" i="2"/>
  <c r="AM2702" i="2"/>
  <c r="AM2824" i="2"/>
  <c r="AM2224" i="2"/>
  <c r="AM694" i="2"/>
  <c r="AM603" i="2"/>
  <c r="AM383" i="2"/>
  <c r="AM2480" i="2"/>
  <c r="AM759" i="2"/>
  <c r="AM554" i="2"/>
  <c r="AM2262" i="2"/>
  <c r="AM768" i="2"/>
  <c r="AM1043" i="2"/>
  <c r="AM880" i="2"/>
  <c r="AM1227" i="2"/>
  <c r="AM2270" i="2"/>
  <c r="AM2785" i="2"/>
  <c r="AM1203" i="2"/>
  <c r="AM856" i="2"/>
  <c r="AM1729" i="2"/>
  <c r="AM2798" i="2"/>
  <c r="AM177" i="2"/>
  <c r="AM2122" i="2"/>
  <c r="AM1797" i="2"/>
  <c r="AM2760" i="2"/>
  <c r="AM126" i="2"/>
  <c r="AM2461" i="2"/>
  <c r="AM838" i="2"/>
  <c r="AM2726" i="2"/>
  <c r="AM2382" i="2"/>
  <c r="AM2278" i="2"/>
  <c r="AM495" i="2"/>
  <c r="AM54" i="2"/>
  <c r="AM2776" i="2"/>
  <c r="AM2064" i="2"/>
  <c r="AM1053" i="2"/>
  <c r="AM690" i="2"/>
  <c r="AM424" i="2"/>
  <c r="AM2264" i="2"/>
  <c r="AM1894" i="2"/>
  <c r="AM1331" i="2"/>
  <c r="AM1070" i="2"/>
  <c r="AM783" i="2"/>
  <c r="AM1360" i="2"/>
  <c r="AM2809" i="2"/>
  <c r="AM1791" i="2"/>
  <c r="AM989" i="2"/>
  <c r="AM95" i="2"/>
  <c r="AM2472" i="2"/>
  <c r="AM1149" i="2"/>
  <c r="AM1748" i="2"/>
  <c r="AM2192" i="2"/>
  <c r="AM2782" i="2"/>
  <c r="AM573" i="2"/>
  <c r="AM2639" i="2"/>
  <c r="AM2510" i="2"/>
  <c r="AM2430" i="2"/>
  <c r="AM2017" i="2"/>
  <c r="AM1908" i="2"/>
  <c r="AM1075" i="2"/>
  <c r="AM2128" i="2"/>
  <c r="AM1155" i="2"/>
  <c r="AM270" i="2"/>
  <c r="AM2688" i="2"/>
  <c r="AM1495" i="2"/>
  <c r="AM59" i="2"/>
  <c r="AM473" i="2"/>
  <c r="AM464" i="2"/>
  <c r="AM2446" i="2"/>
  <c r="AM2138" i="2"/>
  <c r="AM1503" i="2"/>
  <c r="AM344" i="2"/>
  <c r="AM586" i="2"/>
  <c r="AM2792" i="2"/>
  <c r="AM2737" i="2"/>
  <c r="AM2019" i="2"/>
  <c r="AM284" i="2"/>
  <c r="AM605" i="2"/>
  <c r="AM853" i="2"/>
  <c r="AM2648" i="2"/>
  <c r="AM2753" i="2"/>
  <c r="AM2266" i="2"/>
  <c r="AM551" i="2"/>
  <c r="AM2082" i="2"/>
  <c r="AM1208" i="2"/>
  <c r="AM589" i="2"/>
  <c r="AM2003" i="2"/>
  <c r="AM2152" i="2"/>
  <c r="AM1224" i="2"/>
  <c r="AM5" i="2"/>
  <c r="AM2380" i="2"/>
  <c r="AM628" i="2"/>
  <c r="AM368" i="2"/>
  <c r="AM595" i="2"/>
  <c r="AM28" i="2"/>
  <c r="AM402" i="2"/>
  <c r="AM2433" i="2"/>
  <c r="AM2664" i="2"/>
  <c r="AM1051" i="2"/>
  <c r="AM2816" i="2"/>
  <c r="AM2186" i="2"/>
  <c r="AM2294" i="2"/>
  <c r="AM299" i="2"/>
  <c r="AM2745" i="2"/>
  <c r="AM487" i="2"/>
  <c r="AM308" i="2"/>
  <c r="AM2687" i="2"/>
  <c r="AM2710" i="2"/>
  <c r="AM2316" i="2"/>
  <c r="AM2168" i="2"/>
  <c r="AM636" i="2"/>
  <c r="AM2350" i="2"/>
  <c r="AM2232" i="2"/>
  <c r="AM1237" i="2"/>
  <c r="AM1029" i="2"/>
  <c r="AM325" i="2"/>
  <c r="AM1232" i="2"/>
  <c r="AM1067" i="2"/>
  <c r="AM71" i="2"/>
  <c r="AM2761" i="2"/>
  <c r="AM2011" i="2"/>
  <c r="AM1713" i="2"/>
  <c r="AM1141" i="2"/>
  <c r="AM559" i="2"/>
  <c r="AM21" i="2"/>
  <c r="AM2340" i="2"/>
  <c r="AM2276" i="2"/>
  <c r="AM1837" i="2"/>
  <c r="AM1216" i="2"/>
  <c r="AM1045" i="2"/>
  <c r="AM2502" i="2"/>
  <c r="AM1956" i="2"/>
  <c r="AM336" i="2"/>
  <c r="AM481" i="2"/>
  <c r="AM2012" i="2"/>
  <c r="AM1280" i="2"/>
  <c r="AM2342" i="2"/>
  <c r="AM1978" i="2"/>
  <c r="AM448" i="2"/>
  <c r="AM238" i="2"/>
  <c r="AM1948" i="2"/>
  <c r="AM2356" i="2"/>
  <c r="AM899" i="2"/>
  <c r="AM543" i="2"/>
  <c r="AM295" i="2"/>
  <c r="AM2814" i="2"/>
  <c r="AM1337" i="2"/>
  <c r="AM369" i="2"/>
  <c r="AM2494" i="2"/>
  <c r="AM2096" i="2"/>
  <c r="AM1449" i="2"/>
  <c r="AM407" i="2"/>
  <c r="AM2769" i="2"/>
  <c r="AM2114" i="2"/>
  <c r="AM1916" i="2"/>
  <c r="AM1988" i="2"/>
  <c r="AM287" i="2"/>
  <c r="AM1542" i="2"/>
  <c r="AM13" i="2"/>
  <c r="AM604" i="2"/>
  <c r="AM2665" i="2"/>
  <c r="AM2095" i="2"/>
  <c r="AM2721" i="2"/>
  <c r="AM2734" i="2"/>
  <c r="AM1628" i="2"/>
  <c r="AM1312" i="2"/>
  <c r="AM320" i="2"/>
  <c r="AM1328" i="2"/>
  <c r="G8" i="9" l="1"/>
  <c r="S32" i="1" l="1"/>
  <c r="R32" i="1"/>
  <c r="Q32" i="1"/>
  <c r="S23" i="1"/>
  <c r="R23" i="1"/>
  <c r="Q23" i="1"/>
  <c r="P32" i="1"/>
  <c r="O32" i="1"/>
  <c r="N32" i="1"/>
  <c r="M32" i="1"/>
  <c r="L32" i="1"/>
  <c r="K32" i="1"/>
  <c r="P23" i="1"/>
  <c r="O23" i="1"/>
  <c r="N23" i="1"/>
  <c r="M23" i="1"/>
  <c r="L23" i="1"/>
  <c r="K23" i="1"/>
  <c r="G9" i="9" l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6" i="9" s="1"/>
  <c r="G47" i="9" s="1"/>
  <c r="G48" i="9" s="1"/>
  <c r="G49" i="9" s="1"/>
  <c r="X3" i="2"/>
  <c r="N30" i="1" l="1"/>
  <c r="L30" i="1"/>
  <c r="M30" i="1"/>
  <c r="S30" i="1"/>
  <c r="K30" i="1"/>
  <c r="O30" i="1"/>
  <c r="R30" i="1"/>
  <c r="Q30" i="1"/>
  <c r="P30" i="1"/>
  <c r="W3" i="2" l="1"/>
  <c r="B53" i="1" l="1"/>
  <c r="B47" i="1" l="1"/>
  <c r="B46" i="1"/>
  <c r="B45" i="1"/>
  <c r="B44" i="1"/>
  <c r="K3" i="2"/>
  <c r="L3" i="2" s="1"/>
  <c r="V1" i="2"/>
  <c r="C41" i="1"/>
  <c r="A1" i="1" s="1"/>
  <c r="Z3" i="2"/>
  <c r="AN3" i="2" s="1"/>
  <c r="C3" i="1"/>
  <c r="Y3" i="2"/>
  <c r="AE3" i="2" s="1"/>
  <c r="C39" i="1"/>
  <c r="AD1" i="2"/>
  <c r="C32" i="1" s="1"/>
  <c r="U32" i="1" s="1"/>
  <c r="G5" i="5"/>
  <c r="I5" i="5"/>
  <c r="G6" i="5"/>
  <c r="G7" i="5"/>
  <c r="M8" i="1" l="1"/>
  <c r="S8" i="1"/>
  <c r="L8" i="1"/>
  <c r="Q8" i="1"/>
  <c r="R8" i="1"/>
  <c r="K8" i="1"/>
  <c r="O8" i="1"/>
  <c r="N8" i="1"/>
  <c r="P8" i="1"/>
  <c r="AI3" i="2"/>
  <c r="AJ3" i="2"/>
  <c r="AG3" i="2"/>
  <c r="AF3" i="2"/>
  <c r="W1" i="2"/>
  <c r="C37" i="1" s="1"/>
  <c r="X1" i="2"/>
  <c r="C30" i="1" s="1"/>
  <c r="U30" i="1" s="1"/>
  <c r="AO3" i="2"/>
  <c r="AA3" i="2"/>
  <c r="AK3" i="2" s="1"/>
  <c r="AL3" i="2" s="1"/>
  <c r="P18" i="1" l="1"/>
  <c r="P22" i="1" s="1"/>
  <c r="Q18" i="1"/>
  <c r="Q22" i="1" s="1"/>
  <c r="O18" i="1"/>
  <c r="O22" i="1" s="1"/>
  <c r="K18" i="1"/>
  <c r="K22" i="1" s="1"/>
  <c r="R18" i="1"/>
  <c r="R22" i="1" s="1"/>
  <c r="M18" i="1"/>
  <c r="M22" i="1" s="1"/>
  <c r="L18" i="1"/>
  <c r="L22" i="1" s="1"/>
  <c r="S18" i="1"/>
  <c r="S22" i="1" s="1"/>
  <c r="N18" i="1"/>
  <c r="N22" i="1" s="1"/>
  <c r="N17" i="1"/>
  <c r="N21" i="1" s="1"/>
  <c r="O17" i="1"/>
  <c r="O21" i="1" s="1"/>
  <c r="L17" i="1"/>
  <c r="L21" i="1" s="1"/>
  <c r="R17" i="1"/>
  <c r="R21" i="1" s="1"/>
  <c r="P17" i="1"/>
  <c r="P21" i="1" s="1"/>
  <c r="M17" i="1"/>
  <c r="M21" i="1" s="1"/>
  <c r="S17" i="1"/>
  <c r="S21" i="1" s="1"/>
  <c r="Q17" i="1"/>
  <c r="Q21" i="1" s="1"/>
  <c r="K17" i="1"/>
  <c r="K21" i="1" s="1"/>
  <c r="Q11" i="1"/>
  <c r="K11" i="1"/>
  <c r="R11" i="1"/>
  <c r="P11" i="1"/>
  <c r="O11" i="1"/>
  <c r="N11" i="1"/>
  <c r="L11" i="1"/>
  <c r="S11" i="1"/>
  <c r="M11" i="1"/>
  <c r="L12" i="1"/>
  <c r="K12" i="1"/>
  <c r="S12" i="1"/>
  <c r="M12" i="1"/>
  <c r="R12" i="1"/>
  <c r="P12" i="1"/>
  <c r="Q12" i="1"/>
  <c r="O12" i="1"/>
  <c r="N12" i="1"/>
  <c r="AM3" i="2"/>
  <c r="AE1" i="2"/>
  <c r="C8" i="1" s="1"/>
  <c r="C4" i="1"/>
  <c r="AO1" i="2"/>
  <c r="U8" i="1" l="1"/>
  <c r="C35" i="1"/>
  <c r="AH3" i="2"/>
  <c r="AF1" i="2"/>
  <c r="C11" i="1" s="1"/>
  <c r="U11" i="1" s="1"/>
  <c r="AG1" i="2"/>
  <c r="C12" i="1" s="1"/>
  <c r="U12" i="1" s="1"/>
  <c r="AJ1" i="2"/>
  <c r="C18" i="1" s="1"/>
  <c r="U18" i="1" s="1"/>
  <c r="G3" i="5"/>
  <c r="AI1" i="2"/>
  <c r="C17" i="1" s="1"/>
  <c r="U17" i="1" s="1"/>
  <c r="AK1" i="2"/>
  <c r="C24" i="1" s="1"/>
  <c r="AL1" i="2"/>
  <c r="C26" i="1" s="1"/>
  <c r="S13" i="1" l="1"/>
  <c r="S14" i="1" s="1"/>
  <c r="M13" i="1"/>
  <c r="M14" i="1" s="1"/>
  <c r="R13" i="1"/>
  <c r="R14" i="1" s="1"/>
  <c r="L13" i="1"/>
  <c r="L14" i="1" s="1"/>
  <c r="Q13" i="1"/>
  <c r="Q14" i="1" s="1"/>
  <c r="K13" i="1"/>
  <c r="K14" i="1" s="1"/>
  <c r="N13" i="1"/>
  <c r="N14" i="1" s="1"/>
  <c r="P13" i="1"/>
  <c r="P14" i="1" s="1"/>
  <c r="O13" i="1"/>
  <c r="O14" i="1" s="1"/>
  <c r="AC3" i="2"/>
  <c r="AC1" i="2" s="1"/>
  <c r="C21" i="1"/>
  <c r="U21" i="1" s="1"/>
  <c r="C22" i="1"/>
  <c r="U22" i="1" s="1"/>
  <c r="AH1" i="2"/>
  <c r="C13" i="1" s="1"/>
  <c r="U13" i="1" s="1"/>
  <c r="AM1" i="2"/>
  <c r="G4" i="5"/>
  <c r="C28" i="1"/>
  <c r="C14" i="1" l="1"/>
  <c r="H48" i="9" s="1"/>
  <c r="U14" i="1" l="1"/>
  <c r="J37" i="1"/>
  <c r="K37" i="1" l="1"/>
  <c r="L37" i="1" s="1"/>
  <c r="U37" i="1"/>
  <c r="J35" i="1"/>
  <c r="M37" i="1" l="1"/>
  <c r="N37" i="1" s="1"/>
  <c r="O37" i="1" s="1"/>
  <c r="P37" i="1" s="1"/>
  <c r="Q37" i="1" s="1"/>
  <c r="K35" i="1"/>
  <c r="L35" i="1" s="1"/>
  <c r="M35" i="1" s="1"/>
  <c r="U35" i="1"/>
  <c r="J24" i="1"/>
  <c r="K24" i="1" l="1"/>
  <c r="L24" i="1" s="1"/>
  <c r="M24" i="1" s="1"/>
  <c r="U24" i="1"/>
  <c r="R37" i="1"/>
  <c r="S37" i="1" s="1"/>
  <c r="N35" i="1"/>
  <c r="O35" i="1" s="1"/>
  <c r="P35" i="1" s="1"/>
  <c r="Q35" i="1" s="1"/>
  <c r="R35" i="1" s="1"/>
  <c r="N24" i="1" l="1"/>
  <c r="O24" i="1" s="1"/>
  <c r="P24" i="1" s="1"/>
  <c r="J26" i="1"/>
  <c r="S35" i="1"/>
  <c r="J28" i="1" l="1"/>
  <c r="U28" i="1" s="1"/>
  <c r="U26" i="1"/>
  <c r="Q24" i="1"/>
  <c r="R24" i="1" s="1"/>
  <c r="S24" i="1" s="1"/>
  <c r="K26" i="1"/>
  <c r="K28" i="1" l="1"/>
  <c r="L26" i="1"/>
  <c r="L28" i="1" l="1"/>
  <c r="M26" i="1"/>
  <c r="M28" i="1" l="1"/>
  <c r="N26" i="1"/>
  <c r="N28" i="1" l="1"/>
  <c r="O26" i="1"/>
  <c r="O28" i="1" l="1"/>
  <c r="P26" i="1"/>
  <c r="P28" i="1" l="1"/>
  <c r="Q26" i="1"/>
  <c r="R26" i="1" l="1"/>
  <c r="Q28" i="1"/>
  <c r="R28" i="1" l="1"/>
  <c r="S26" i="1"/>
  <c r="S28" i="1" l="1"/>
</calcChain>
</file>

<file path=xl/sharedStrings.xml><?xml version="1.0" encoding="utf-8"?>
<sst xmlns="http://schemas.openxmlformats.org/spreadsheetml/2006/main" count="39239" uniqueCount="6815">
  <si>
    <t>Date</t>
  </si>
  <si>
    <t>Description</t>
  </si>
  <si>
    <t>Total</t>
  </si>
  <si>
    <t>Particulars</t>
  </si>
  <si>
    <t>Number/₹</t>
  </si>
  <si>
    <t xml:space="preserve">No of Lives Insured </t>
  </si>
  <si>
    <t>Status</t>
  </si>
  <si>
    <t>Acct. Month</t>
  </si>
  <si>
    <t>Master Policy No</t>
  </si>
  <si>
    <t>Master Policy Risk Start Date</t>
  </si>
  <si>
    <t>Master Policy Risk End Date</t>
  </si>
  <si>
    <t>Risk Start Date</t>
  </si>
  <si>
    <t>GWP excl GST</t>
  </si>
  <si>
    <t>Risk End Date</t>
  </si>
  <si>
    <t>No of Policies</t>
  </si>
  <si>
    <t>Risk Days</t>
  </si>
  <si>
    <t>Base Date</t>
  </si>
  <si>
    <t>Used</t>
  </si>
  <si>
    <t>State</t>
  </si>
  <si>
    <t>No of Person Cover Per Day</t>
  </si>
  <si>
    <t>GWP</t>
  </si>
  <si>
    <t>SGST/UGST</t>
  </si>
  <si>
    <t>CGST</t>
  </si>
  <si>
    <t>IGST</t>
  </si>
  <si>
    <t>GEP</t>
  </si>
  <si>
    <t>NEP</t>
  </si>
  <si>
    <t>NURR</t>
  </si>
  <si>
    <t>Valid</t>
  </si>
  <si>
    <t>GST:</t>
  </si>
  <si>
    <t>Reinsurance Premium:</t>
  </si>
  <si>
    <t>Commission on Reinsurance Premium:</t>
  </si>
  <si>
    <t>Balance</t>
  </si>
  <si>
    <t>Master Policy No (Passenger)</t>
  </si>
  <si>
    <t xml:space="preserve">Period </t>
  </si>
  <si>
    <t>Proposer Name</t>
  </si>
  <si>
    <t>No. of Policies</t>
  </si>
  <si>
    <t>No. of Claims</t>
  </si>
  <si>
    <t>M01'19</t>
  </si>
  <si>
    <t>Claims service cost(3% of claims)</t>
  </si>
  <si>
    <t>Health  ( INR Lakhs)</t>
  </si>
  <si>
    <t>Claims (excluding IBNR)-33% of NEP</t>
  </si>
  <si>
    <t>Claims (including IBNR)-95% of NEP</t>
  </si>
  <si>
    <t>Relationship</t>
  </si>
  <si>
    <t xml:space="preserve">GWP </t>
  </si>
  <si>
    <t xml:space="preserve">Gross Premium </t>
  </si>
  <si>
    <t>Acko General Insurance Limited</t>
  </si>
  <si>
    <t>Premium</t>
  </si>
  <si>
    <t>APD</t>
  </si>
  <si>
    <t>Emp ID</t>
  </si>
  <si>
    <t>Last Working Day</t>
  </si>
  <si>
    <t>Reversal Date</t>
  </si>
  <si>
    <t>Unexpired Premium Date</t>
  </si>
  <si>
    <t>Unexpired Premium</t>
  </si>
  <si>
    <t xml:space="preserve"> </t>
  </si>
  <si>
    <t>Master Policy Holder Name</t>
  </si>
  <si>
    <t>Sum Insured</t>
  </si>
  <si>
    <t>Self</t>
  </si>
  <si>
    <t>Reporting Sum Insured</t>
  </si>
  <si>
    <t>Row Labels</t>
  </si>
  <si>
    <t>Grand Total</t>
  </si>
  <si>
    <t>Sum of No of Policies</t>
  </si>
  <si>
    <t>Sum of No of Person Cover Per Day</t>
  </si>
  <si>
    <t>Recon</t>
  </si>
  <si>
    <t>UHID</t>
  </si>
  <si>
    <t>Details</t>
  </si>
  <si>
    <t>Total GST</t>
  </si>
  <si>
    <t>Reinsurance Premium - Obligatory</t>
  </si>
  <si>
    <t>Reinsurance Commission - Obligatory</t>
  </si>
  <si>
    <t>Total No of COI/No of Plan Sold</t>
  </si>
  <si>
    <t>Total No of Life Cover</t>
  </si>
  <si>
    <t>Total SA</t>
  </si>
  <si>
    <t>Name on Premium Summary</t>
  </si>
  <si>
    <t>Master Start Date</t>
  </si>
  <si>
    <t>Master End Date</t>
  </si>
  <si>
    <t>Business Name</t>
  </si>
  <si>
    <t>Health</t>
  </si>
  <si>
    <t>Product Name</t>
  </si>
  <si>
    <t>Cost Centre Details</t>
  </si>
  <si>
    <t>Channel</t>
  </si>
  <si>
    <t>Name of Intermediary</t>
  </si>
  <si>
    <t>Intermediary Type</t>
  </si>
  <si>
    <t>Oracle Product Code</t>
  </si>
  <si>
    <t>Oracle Cost Centre</t>
  </si>
  <si>
    <t>Oracle Sales Channel</t>
  </si>
  <si>
    <t>Premium Deposit GL No</t>
  </si>
  <si>
    <t>Policy Type</t>
  </si>
  <si>
    <t>Cover Type</t>
  </si>
  <si>
    <t>Sector</t>
  </si>
  <si>
    <t>Future 1</t>
  </si>
  <si>
    <t>Future 2</t>
  </si>
  <si>
    <t>Future 3</t>
  </si>
  <si>
    <t>Future 4</t>
  </si>
  <si>
    <t>Future 5</t>
  </si>
  <si>
    <t>NA</t>
  </si>
  <si>
    <t>Gender</t>
  </si>
  <si>
    <t>Name</t>
  </si>
  <si>
    <t>DOB</t>
  </si>
  <si>
    <t>Male</t>
  </si>
  <si>
    <t>Female</t>
  </si>
  <si>
    <t>Policy Risk Start Date</t>
  </si>
  <si>
    <t>Reinsurance Premium -Obligatory</t>
  </si>
  <si>
    <t>Commission</t>
  </si>
  <si>
    <t>Ri Obligatory</t>
  </si>
  <si>
    <t>RI Quota</t>
  </si>
  <si>
    <t>Reinsurance Premium -Quota</t>
  </si>
  <si>
    <t>Reinsurance Premium - Quota Share</t>
  </si>
  <si>
    <t>Reinsurance Commission - Quota Share</t>
  </si>
  <si>
    <t>Sum of Reporting Sum Insured</t>
  </si>
  <si>
    <t>Tax Invoice No</t>
  </si>
  <si>
    <t xml:space="preserve">Sum of GWP </t>
  </si>
  <si>
    <t>Claim Status</t>
  </si>
  <si>
    <t>Renewal</t>
  </si>
  <si>
    <t>aa</t>
  </si>
  <si>
    <t>Maharashtra</t>
  </si>
  <si>
    <t>Ajay Kumar</t>
  </si>
  <si>
    <t>Rajan Gupta</t>
  </si>
  <si>
    <t>Neeraj Kumar</t>
  </si>
  <si>
    <t>: 01-09-2025 to 31-08-2026</t>
  </si>
  <si>
    <t>Prudent</t>
  </si>
  <si>
    <t>CALDERYS INDIA REFRACTORIES LIMITED</t>
  </si>
  <si>
    <t>Amit Vishwakarma</t>
  </si>
  <si>
    <t>Jitendra Tiwari</t>
  </si>
  <si>
    <t>Mohammad Arif Shaikh</t>
  </si>
  <si>
    <t>Ramendra Subudhi</t>
  </si>
  <si>
    <t>Vijay Jagadish Thaware</t>
  </si>
  <si>
    <t>Suparna Basu</t>
  </si>
  <si>
    <t>Sardar Singh</t>
  </si>
  <si>
    <t>Rahul Gupta</t>
  </si>
  <si>
    <t>Tejaskumar Yadigiri Dudka</t>
  </si>
  <si>
    <t>Satyaki Mandal</t>
  </si>
  <si>
    <t>Ranjit Ray</t>
  </si>
  <si>
    <t>Sambarta Ray</t>
  </si>
  <si>
    <t>Rishav Jain</t>
  </si>
  <si>
    <t>Pintu Das</t>
  </si>
  <si>
    <t>Manohar S</t>
  </si>
  <si>
    <t>Dhamecha Avachal</t>
  </si>
  <si>
    <t>Joydeep Dey</t>
  </si>
  <si>
    <t>Prabir Kumar Mitra</t>
  </si>
  <si>
    <t>Ravikumar Akhilesh Nagar</t>
  </si>
  <si>
    <t>Ravindra Kumar Barman</t>
  </si>
  <si>
    <t>Akshay Prakash Meshram</t>
  </si>
  <si>
    <t>Dinesh Kadu</t>
  </si>
  <si>
    <t>Phulchandra Kumar</t>
  </si>
  <si>
    <t>Konica Kumari</t>
  </si>
  <si>
    <t>Nikita Hariramji Deshmukh</t>
  </si>
  <si>
    <t>Pitamber Adhikari</t>
  </si>
  <si>
    <t>Basantlal Ramavtar Kewat</t>
  </si>
  <si>
    <t>Amol Devishankar Bante</t>
  </si>
  <si>
    <t>Anand Oberoi</t>
  </si>
  <si>
    <t>Purushottam Didase</t>
  </si>
  <si>
    <t>Jyoti Ranjan Rout</t>
  </si>
  <si>
    <t>Deepak Manglam</t>
  </si>
  <si>
    <t>Bipin Kumar Dubey</t>
  </si>
  <si>
    <t>Chandan Kumar Prajapati</t>
  </si>
  <si>
    <t>Jaspal Virbhanbhai Parmar</t>
  </si>
  <si>
    <t>Madhura Lokhande</t>
  </si>
  <si>
    <t>Biswajit Dey</t>
  </si>
  <si>
    <t>Anil Kumar Yadav</t>
  </si>
  <si>
    <t>Reeta Barman</t>
  </si>
  <si>
    <t>Sahil Surana</t>
  </si>
  <si>
    <t>Subhasis Das</t>
  </si>
  <si>
    <t>Kazi Asif Ahmed</t>
  </si>
  <si>
    <t>Harish Polabhai Piparotar</t>
  </si>
  <si>
    <t>M Arun Kumar</t>
  </si>
  <si>
    <t>Subodh Dubey</t>
  </si>
  <si>
    <t>Sushavon Sarkar</t>
  </si>
  <si>
    <t>Vijay Wasudeorao Raut</t>
  </si>
  <si>
    <t>Naveen Kumar Singh</t>
  </si>
  <si>
    <t>Santosh Kumar Mishra</t>
  </si>
  <si>
    <t>Nandkishor Singh</t>
  </si>
  <si>
    <t>Ajay Chaware</t>
  </si>
  <si>
    <t>Irfan Khan</t>
  </si>
  <si>
    <t>Uday Pal Tiwari</t>
  </si>
  <si>
    <t>Parbhu Pandit</t>
  </si>
  <si>
    <t>Sarfaraz Ismail Badi</t>
  </si>
  <si>
    <t>Sanjiv Kumar Verma</t>
  </si>
  <si>
    <t>Saifulla Sherasiya</t>
  </si>
  <si>
    <t>Jagan Eslavath</t>
  </si>
  <si>
    <t>Chandubhai Bhupatbhai Mer</t>
  </si>
  <si>
    <t>Paresh Yawalkar</t>
  </si>
  <si>
    <t>Gaurav Sinha</t>
  </si>
  <si>
    <t>Vaibhav Mandgaonkar</t>
  </si>
  <si>
    <t>Sayak Dutta</t>
  </si>
  <si>
    <t>Rajesh Kumar Vashistha</t>
  </si>
  <si>
    <t>Sandip Kumar Das</t>
  </si>
  <si>
    <t>Subhadip Ghosh</t>
  </si>
  <si>
    <t>Ajit Kumar Singh</t>
  </si>
  <si>
    <t>Atul Nandanwar</t>
  </si>
  <si>
    <t>Nitinkumar Rahangdale</t>
  </si>
  <si>
    <t>Sanjay Das</t>
  </si>
  <si>
    <t>Honey Mayur Khubnani</t>
  </si>
  <si>
    <t>Ayush Gadge</t>
  </si>
  <si>
    <t>Nitesh Gedam</t>
  </si>
  <si>
    <t>Vivek Sontakke</t>
  </si>
  <si>
    <t>Sudhir Kale</t>
  </si>
  <si>
    <t>M Prabhakar</t>
  </si>
  <si>
    <t>Amod Kumar</t>
  </si>
  <si>
    <t>Vaishnavi Vijay Deshpande</t>
  </si>
  <si>
    <t>Santosh Pathak</t>
  </si>
  <si>
    <t>Sunil Mayaram Kamble</t>
  </si>
  <si>
    <t>Samir Bagchi</t>
  </si>
  <si>
    <t>Vishwakarma Kumar</t>
  </si>
  <si>
    <t>Pankajkumar Mahadevbhai Gami</t>
  </si>
  <si>
    <t>Santosh Yadav</t>
  </si>
  <si>
    <t>Shrikanta Nayak</t>
  </si>
  <si>
    <t>Ravi Shanker Bajpai</t>
  </si>
  <si>
    <t>Parul Kumari</t>
  </si>
  <si>
    <t>Anupam Banerjee</t>
  </si>
  <si>
    <t>Samir Kar</t>
  </si>
  <si>
    <t>Rajesh Kumar</t>
  </si>
  <si>
    <t>Harish Yadav</t>
  </si>
  <si>
    <t>Chinmoy Sur</t>
  </si>
  <si>
    <t>Tanmoy Datta</t>
  </si>
  <si>
    <t>Sandip Kumar Sharma</t>
  </si>
  <si>
    <t>Rakesh Gupta</t>
  </si>
  <si>
    <t>Bhumeshwar Shamrao Bodne</t>
  </si>
  <si>
    <t>Moreshwar Ganorkar</t>
  </si>
  <si>
    <t>Saroj Kumar Mallik</t>
  </si>
  <si>
    <t>Har Bhajan Shukla</t>
  </si>
  <si>
    <t>Narayan Chandra Ghosh</t>
  </si>
  <si>
    <t>Tathagata Dasgupta</t>
  </si>
  <si>
    <t>Nasim Ahmad</t>
  </si>
  <si>
    <t>Omprakash Kumar</t>
  </si>
  <si>
    <t>Navaghan Gandubhai Dhoriya</t>
  </si>
  <si>
    <t>Bachchu Singh</t>
  </si>
  <si>
    <t>Swapnil Shrawan Bhoyar</t>
  </si>
  <si>
    <t>Raja Sarkar</t>
  </si>
  <si>
    <t>Hiralal Funde</t>
  </si>
  <si>
    <t>Amisha Vinod Karemore</t>
  </si>
  <si>
    <t>Gani Khan</t>
  </si>
  <si>
    <t>Pushpak Das</t>
  </si>
  <si>
    <t>Chandan Kumar</t>
  </si>
  <si>
    <t>Subhankar Mallik</t>
  </si>
  <si>
    <t>Lalatendu Mohanty</t>
  </si>
  <si>
    <t>Mithlesh Kumar Mishra</t>
  </si>
  <si>
    <t>Devendra Kumar Tiwari</t>
  </si>
  <si>
    <t>Rahul Sharma</t>
  </si>
  <si>
    <t>Suvankar Mondal</t>
  </si>
  <si>
    <t>Sudesh Kumar</t>
  </si>
  <si>
    <t>Mukesh Kumar Jatav</t>
  </si>
  <si>
    <t>Prashik Pannalal Meshram</t>
  </si>
  <si>
    <t>Kaushik Das</t>
  </si>
  <si>
    <t>Manish Singh</t>
  </si>
  <si>
    <t>Pravin Pal</t>
  </si>
  <si>
    <t>Manoj Kakani</t>
  </si>
  <si>
    <t>Rishi Mukherjee</t>
  </si>
  <si>
    <t>Priyanshu Bhai Parauha</t>
  </si>
  <si>
    <t>Abhisek Dutta</t>
  </si>
  <si>
    <t>Pravin Belsare</t>
  </si>
  <si>
    <t>Om Ashok Sharma</t>
  </si>
  <si>
    <t>Satwant Singh Thakur</t>
  </si>
  <si>
    <t>Tuhin Patranabhish</t>
  </si>
  <si>
    <t>Jaydeb Samanta</t>
  </si>
  <si>
    <t>Jahid Badi</t>
  </si>
  <si>
    <t>Anish Jalal Mathakiya</t>
  </si>
  <si>
    <t>Huzaifa Husain</t>
  </si>
  <si>
    <t>Saravanan Annamalai</t>
  </si>
  <si>
    <t>Md Akhtar Azad</t>
  </si>
  <si>
    <t>Pushpendra Singh Chaturvedi</t>
  </si>
  <si>
    <t>Anil Kumar Verma</t>
  </si>
  <si>
    <t>Durgeshkumar Banshgopal Mishra</t>
  </si>
  <si>
    <t>Santosh Upadhyay</t>
  </si>
  <si>
    <t>Jitendra Kumar Dubey</t>
  </si>
  <si>
    <t>Birender Singh</t>
  </si>
  <si>
    <t>Jaimal Singh Rawat</t>
  </si>
  <si>
    <t>Shivam Garg</t>
  </si>
  <si>
    <t>Ravi Tiwari</t>
  </si>
  <si>
    <t>Chandrabhan Dube</t>
  </si>
  <si>
    <t>Niraj Kumar Jha</t>
  </si>
  <si>
    <t>Pawan Kumar Singh</t>
  </si>
  <si>
    <t>Pradeep Kumar Verma</t>
  </si>
  <si>
    <t>Swapnil Pandey</t>
  </si>
  <si>
    <t>Himanshu Payasi</t>
  </si>
  <si>
    <t>Susmita Manna</t>
  </si>
  <si>
    <t>Sneha Jaunjal</t>
  </si>
  <si>
    <t>Fakhruddin Sunelwala</t>
  </si>
  <si>
    <t>Aditya Soni</t>
  </si>
  <si>
    <t>K Srinivas Rao</t>
  </si>
  <si>
    <t>Rakesh Behera</t>
  </si>
  <si>
    <t>Lakshaya Kumar</t>
  </si>
  <si>
    <t>Arvind Dupare</t>
  </si>
  <si>
    <t>Vivek Tiwari</t>
  </si>
  <si>
    <t>Ashish Shrivastava</t>
  </si>
  <si>
    <t>Sanjib Ghosh</t>
  </si>
  <si>
    <t>Manoj Kumar Tiwari</t>
  </si>
  <si>
    <t>Suman Nandi</t>
  </si>
  <si>
    <t>Ravindra Babulal Chavhan</t>
  </si>
  <si>
    <t>Anup Sawarkar</t>
  </si>
  <si>
    <t>Vivek Singh</t>
  </si>
  <si>
    <t>Arvind Kumar Patel</t>
  </si>
  <si>
    <t>Rajesh Kumar Mishra</t>
  </si>
  <si>
    <t>Aditya Kumar Jha</t>
  </si>
  <si>
    <t>Suvir Singh</t>
  </si>
  <si>
    <t>Raghu Ram N</t>
  </si>
  <si>
    <t>Sandeep Vyankat Jadhav</t>
  </si>
  <si>
    <t>Pawan Tiwari</t>
  </si>
  <si>
    <t>Dipankar Chauhan</t>
  </si>
  <si>
    <t>Sankatmochan Dwivedi</t>
  </si>
  <si>
    <t>Sumit Raju Padhey</t>
  </si>
  <si>
    <t>Grisma Dileshwar Bisen</t>
  </si>
  <si>
    <t>Aditya Tiwari</t>
  </si>
  <si>
    <t>Mohan Thakur</t>
  </si>
  <si>
    <t>Sachin Kharche</t>
  </si>
  <si>
    <t>Ajay Singh Chauhan</t>
  </si>
  <si>
    <t>Bhawesh Jha</t>
  </si>
  <si>
    <t>Kamlesh Kumar Sahu</t>
  </si>
  <si>
    <t>Ashish Joseph</t>
  </si>
  <si>
    <t>Ram Narayan Patel</t>
  </si>
  <si>
    <t>Shilpan Bhatt</t>
  </si>
  <si>
    <t>Tek Bahadur Thapa</t>
  </si>
  <si>
    <t>Anand Vir</t>
  </si>
  <si>
    <t>Jay Prakash Mishra</t>
  </si>
  <si>
    <t>Ashish Garg</t>
  </si>
  <si>
    <t>Dinesh Nigam</t>
  </si>
  <si>
    <t>Sujit Kar</t>
  </si>
  <si>
    <t>Anil Bawankar</t>
  </si>
  <si>
    <t>Mithlesh Kumar Kachhi</t>
  </si>
  <si>
    <t>Tripurari Kumar Singh</t>
  </si>
  <si>
    <t>Sanjay Singh</t>
  </si>
  <si>
    <t>Ashok Yadav</t>
  </si>
  <si>
    <t>Anitya Rajendra Nikose</t>
  </si>
  <si>
    <t>Kailash Vishwanath Khobragade</t>
  </si>
  <si>
    <t>Tukaram Jagannath Chandankhede</t>
  </si>
  <si>
    <t>Amiya Chandan Roy</t>
  </si>
  <si>
    <t>Anshuli Sarang Patil</t>
  </si>
  <si>
    <t>Saikat Samanta</t>
  </si>
  <si>
    <t>Dhiraj Raisane</t>
  </si>
  <si>
    <t>Sohailur Rahman</t>
  </si>
  <si>
    <t>Vyankatesh Sriniwas Bandagi</t>
  </si>
  <si>
    <t>Pratik Thakur</t>
  </si>
  <si>
    <t>Ashish Tiwari</t>
  </si>
  <si>
    <t>Avinash Kumar</t>
  </si>
  <si>
    <t>Vilas Sahare</t>
  </si>
  <si>
    <t>Venu Gopal</t>
  </si>
  <si>
    <t>Sumit Samanta</t>
  </si>
  <si>
    <t>Bansh Bahadur</t>
  </si>
  <si>
    <t>Sonu Patel</t>
  </si>
  <si>
    <t>Shoeb Quazi</t>
  </si>
  <si>
    <t>Shailendra Kumar Yadav</t>
  </si>
  <si>
    <t>Rakesh Das</t>
  </si>
  <si>
    <t>Vidhata Rawat</t>
  </si>
  <si>
    <t>Aniket Kumar</t>
  </si>
  <si>
    <t>Satyendra Kumar</t>
  </si>
  <si>
    <t>Yogesh Gyaniwant Motharkar</t>
  </si>
  <si>
    <t>Saumen Sinha</t>
  </si>
  <si>
    <t>Abhimanyu Kol</t>
  </si>
  <si>
    <t>Preeti Mewar</t>
  </si>
  <si>
    <t>Sandip Karmakar</t>
  </si>
  <si>
    <t>Utsavi Deepak</t>
  </si>
  <si>
    <t>Manohar Ranglani</t>
  </si>
  <si>
    <t>Shiv Shankar</t>
  </si>
  <si>
    <t>Prashant Kale</t>
  </si>
  <si>
    <t>Riyajudin Mamad Mathakiya</t>
  </si>
  <si>
    <t>Ish Garg</t>
  </si>
  <si>
    <t>Vivek Kumar</t>
  </si>
  <si>
    <t>Prashant Tiwari</t>
  </si>
  <si>
    <t>Javed Shaikh</t>
  </si>
  <si>
    <t>Manprasann Ramesh Chandra Kundu</t>
  </si>
  <si>
    <t>Rani Devi Somvanshi</t>
  </si>
  <si>
    <t>Shuvashish Mondal</t>
  </si>
  <si>
    <t>Parvez Alimahmadbhai</t>
  </si>
  <si>
    <t>Akhilesh Kumar Dwivedi</t>
  </si>
  <si>
    <t>Dinesh Thakar</t>
  </si>
  <si>
    <t>Mitesh Arjanbhai Solanki</t>
  </si>
  <si>
    <t>Mohan Tirumala Rama Prasad Billa</t>
  </si>
  <si>
    <t>Rahul Bhakre</t>
  </si>
  <si>
    <t>Devansh Nigam</t>
  </si>
  <si>
    <t>Shyam Lal Sharma</t>
  </si>
  <si>
    <t>Kamal Rajak</t>
  </si>
  <si>
    <t>Rahul Kumar Soni</t>
  </si>
  <si>
    <t>Pranav Tuli</t>
  </si>
  <si>
    <t>Swapnil Keshavrao Waghmare</t>
  </si>
  <si>
    <t>Ramkrishna Urmalia</t>
  </si>
  <si>
    <t>Charu Parmar</t>
  </si>
  <si>
    <t>Anil Kumar Singh</t>
  </si>
  <si>
    <t>Sanjay Verulkar</t>
  </si>
  <si>
    <t>Hukum Singh</t>
  </si>
  <si>
    <t>Vinod Kumar Pandey</t>
  </si>
  <si>
    <t>Harikesh Singh</t>
  </si>
  <si>
    <t>Ajit Das</t>
  </si>
  <si>
    <t>Pushpraj Bahadur Thapa</t>
  </si>
  <si>
    <t>Santanu Basak</t>
  </si>
  <si>
    <t>Nagendra Gour</t>
  </si>
  <si>
    <t>Pravin Shyam Thakre</t>
  </si>
  <si>
    <t>Papu Maity</t>
  </si>
  <si>
    <t>Nilesh Nagpure</t>
  </si>
  <si>
    <t>Niloy Sarkar</t>
  </si>
  <si>
    <t>Ravi Shrivastava</t>
  </si>
  <si>
    <t>Sohil Rahimbhai Bhoraniya</t>
  </si>
  <si>
    <t>Mintoo Yadav</t>
  </si>
  <si>
    <t>Sumita Bharti</t>
  </si>
  <si>
    <t>Sneha Sudame</t>
  </si>
  <si>
    <t>Pravin Vitthalrao Ambakhaye</t>
  </si>
  <si>
    <t>Pushpendra Bagchi</t>
  </si>
  <si>
    <t>Ashok Jaiswal</t>
  </si>
  <si>
    <t>Ajay Kumar Singhal</t>
  </si>
  <si>
    <t>Ishwarkumar Babarao Bhujade</t>
  </si>
  <si>
    <t>Ratul Podder</t>
  </si>
  <si>
    <t>Dipak Govindbhai Sosa</t>
  </si>
  <si>
    <t>Ajay Waghmare</t>
  </si>
  <si>
    <t>Devnandan Yadav</t>
  </si>
  <si>
    <t>Rajesh Jha</t>
  </si>
  <si>
    <t>Sagar Ate</t>
  </si>
  <si>
    <t>Chandra Kishore Sharma</t>
  </si>
  <si>
    <t>Gunjan Kumari</t>
  </si>
  <si>
    <t>Omkar Bairagi</t>
  </si>
  <si>
    <t>Sanjeev Singh</t>
  </si>
  <si>
    <t>Avinash Subhashchandra Kahaley</t>
  </si>
  <si>
    <t>Prakash Bhutada</t>
  </si>
  <si>
    <t>Umakant Pandey</t>
  </si>
  <si>
    <t>Namdeo Bawane</t>
  </si>
  <si>
    <t>Abhishek Singh Chaturvedi</t>
  </si>
  <si>
    <t>Shivam Kumar Pandey</t>
  </si>
  <si>
    <t>Nandkishor Gajghate</t>
  </si>
  <si>
    <t>Biplab Dubey</t>
  </si>
  <si>
    <t>Neelesh Dubey</t>
  </si>
  <si>
    <t>Hem Singh</t>
  </si>
  <si>
    <t>Vikas Chakrawarti</t>
  </si>
  <si>
    <t>Prajwal Prabhakar Panpatil</t>
  </si>
  <si>
    <t>Kundan Kumar</t>
  </si>
  <si>
    <t>Neha Madan</t>
  </si>
  <si>
    <t>Satwinder Singh Kalsi</t>
  </si>
  <si>
    <t>Vikas Dutt</t>
  </si>
  <si>
    <t>Mohamadsakir Husen Badi</t>
  </si>
  <si>
    <t>Pritam Ghosh</t>
  </si>
  <si>
    <t>Satpal Singh</t>
  </si>
  <si>
    <t>M. Omprakash</t>
  </si>
  <si>
    <t>Vijayalaxmi Komalsingh Bais</t>
  </si>
  <si>
    <t>Prem Chand Prasad</t>
  </si>
  <si>
    <t>Satya Prakash Dwivedi</t>
  </si>
  <si>
    <t>Prakhar Shrivastava</t>
  </si>
  <si>
    <t>Surajit Sarkar</t>
  </si>
  <si>
    <t>Shyam Kishore Singh</t>
  </si>
  <si>
    <t>Amit Pathak</t>
  </si>
  <si>
    <t>Supratim Das</t>
  </si>
  <si>
    <t>Sheikh Qureshi</t>
  </si>
  <si>
    <t>Riya Mishra</t>
  </si>
  <si>
    <t>Pratanu Nag</t>
  </si>
  <si>
    <t>Arumoy Bose</t>
  </si>
  <si>
    <t>Pradip Kumar Lohar</t>
  </si>
  <si>
    <t>Asha Rani Durugkar</t>
  </si>
  <si>
    <t>Amol Kinkar</t>
  </si>
  <si>
    <t>Rajendra Malvi</t>
  </si>
  <si>
    <t>Dinesh Kumar Dubey</t>
  </si>
  <si>
    <t>Basavaraja R</t>
  </si>
  <si>
    <t>Jorawar Singh Chauhan</t>
  </si>
  <si>
    <t>Soumyajit Podder</t>
  </si>
  <si>
    <t>Diwakar Diwakar</t>
  </si>
  <si>
    <t>Anik Naha</t>
  </si>
  <si>
    <t>Anil Kumar</t>
  </si>
  <si>
    <t>Dattatray Joshi</t>
  </si>
  <si>
    <t>Sphurti Singh</t>
  </si>
  <si>
    <t>Chiranjib Mandal</t>
  </si>
  <si>
    <t>Gautam Kumar</t>
  </si>
  <si>
    <t>Braj Mohan Paroha</t>
  </si>
  <si>
    <t>Priyabrata Biswas</t>
  </si>
  <si>
    <t>Narendra Ganesh Saini</t>
  </si>
  <si>
    <t>Alween Bhalchandra Limje</t>
  </si>
  <si>
    <t>Sayani Bhowal</t>
  </si>
  <si>
    <t>Nitin Patil</t>
  </si>
  <si>
    <t>Rajesh Bisen</t>
  </si>
  <si>
    <t>Ritu Manoj Singh</t>
  </si>
  <si>
    <t>Dipyaman Ghosh</t>
  </si>
  <si>
    <t>Mudita Nabira</t>
  </si>
  <si>
    <t>Satya Narayan Mishra</t>
  </si>
  <si>
    <t>Madhukar Kayarkar</t>
  </si>
  <si>
    <t>Preeti Shukla</t>
  </si>
  <si>
    <t>Randhir Kumar</t>
  </si>
  <si>
    <t>Amit Kumar Jha</t>
  </si>
  <si>
    <t>Rudraksh Kulkarni</t>
  </si>
  <si>
    <t>Rahul Mijajilal Bharti</t>
  </si>
  <si>
    <t>Reetesh Nayak</t>
  </si>
  <si>
    <t>Anant Moon</t>
  </si>
  <si>
    <t>Ramakant Pathak</t>
  </si>
  <si>
    <t>Neha Ankush Gursal</t>
  </si>
  <si>
    <t>Vishalbhai Barad</t>
  </si>
  <si>
    <t>Rahul Mishra</t>
  </si>
  <si>
    <t>Sunil Kumar Kushwaha</t>
  </si>
  <si>
    <t>Digambar Parikshit Dhawade</t>
  </si>
  <si>
    <t>Saroj Kumar Mohanta</t>
  </si>
  <si>
    <t>Pawan Kumar</t>
  </si>
  <si>
    <t>Chandru S</t>
  </si>
  <si>
    <t>Randheer Kumar</t>
  </si>
  <si>
    <t>Dilavarhusen Tai</t>
  </si>
  <si>
    <t>Nilesh Ramesh Dharecha</t>
  </si>
  <si>
    <t>Deepak Pandey</t>
  </si>
  <si>
    <t>Azad Singh</t>
  </si>
  <si>
    <t>Phaneesh Kumar Shukla</t>
  </si>
  <si>
    <t>Yashawant Moon</t>
  </si>
  <si>
    <t>Dilip Kosarkar</t>
  </si>
  <si>
    <t>Vinay Kumar Asati</t>
  </si>
  <si>
    <t>Sonika Tandon</t>
  </si>
  <si>
    <t>Dhananjay Deshmukh</t>
  </si>
  <si>
    <t>Kirpa Ram Singh</t>
  </si>
  <si>
    <t>Yogeshwar Sharma</t>
  </si>
  <si>
    <t>Babu Ram Yadav</t>
  </si>
  <si>
    <t>Anil Shende</t>
  </si>
  <si>
    <t>Laxman Rao</t>
  </si>
  <si>
    <t>Rajesh Pathak</t>
  </si>
  <si>
    <t>Shekh Ajeej Ahamad</t>
  </si>
  <si>
    <t>Bhushan Bobde</t>
  </si>
  <si>
    <t>Thangadurai Sankaralingam</t>
  </si>
  <si>
    <t>Ankit Paroha</t>
  </si>
  <si>
    <t>Rajendra Sawwalakhe</t>
  </si>
  <si>
    <t>Rajender Kumar</t>
  </si>
  <si>
    <t>Shanti Ganjoo</t>
  </si>
  <si>
    <t>Jitendra Chandrashekhar Gourkar</t>
  </si>
  <si>
    <t>Vijay Shankar</t>
  </si>
  <si>
    <t>Md Imtiyaz</t>
  </si>
  <si>
    <t>Bipin Thakker</t>
  </si>
  <si>
    <t>Akbar Ali Ansari</t>
  </si>
  <si>
    <t>Kunal Deepak Chopde</t>
  </si>
  <si>
    <t>Kedar Prasad</t>
  </si>
  <si>
    <t>Kamlesh Kumar</t>
  </si>
  <si>
    <t>Jitendra Janardhan Sukhadeve</t>
  </si>
  <si>
    <t>Arvind Kumar</t>
  </si>
  <si>
    <t>Ankita Das</t>
  </si>
  <si>
    <t>Arun Giri</t>
  </si>
  <si>
    <t>Sudhanshu Mishra</t>
  </si>
  <si>
    <t>Suraj Naik</t>
  </si>
  <si>
    <t>Alok Kumar</t>
  </si>
  <si>
    <t>Roshan Janardhan Pasare</t>
  </si>
  <si>
    <t>Shailesh Tiwari</t>
  </si>
  <si>
    <t>Surendra Chourasia</t>
  </si>
  <si>
    <t>Atul Kumar Tiwari</t>
  </si>
  <si>
    <t>Aditya Singh</t>
  </si>
  <si>
    <t>Amit Kumar</t>
  </si>
  <si>
    <t>Shubham Sourav</t>
  </si>
  <si>
    <t>Ajay Mishra</t>
  </si>
  <si>
    <t>Dodappa Naikodi</t>
  </si>
  <si>
    <t>Abhijeet Devidas Rahate</t>
  </si>
  <si>
    <t>Bablu Sen</t>
  </si>
  <si>
    <t>Ankur Bose</t>
  </si>
  <si>
    <t>Bhavna Kumari</t>
  </si>
  <si>
    <t>Siddhi Devendra Deo</t>
  </si>
  <si>
    <t>Amarjeet Kumar</t>
  </si>
  <si>
    <t>Varunesh Pandey</t>
  </si>
  <si>
    <t>Bhojraj Dhakate</t>
  </si>
  <si>
    <t>Abhijeet Sheshrao Sorte</t>
  </si>
  <si>
    <t>Pramod Lataye</t>
  </si>
  <si>
    <t>Somnath Pal</t>
  </si>
  <si>
    <t>Roopesh Gupta</t>
  </si>
  <si>
    <t>Riya Barman</t>
  </si>
  <si>
    <t>V Sai Rajesh Kothapalli</t>
  </si>
  <si>
    <t>Piyush Aravindbhai Trivedi</t>
  </si>
  <si>
    <t>Pratik Panjabrao Pakhare</t>
  </si>
  <si>
    <t>Prashant Anilrao Potekar</t>
  </si>
  <si>
    <t>Kamlendu Kumar Bhusan</t>
  </si>
  <si>
    <t>Narayan Samanta</t>
  </si>
  <si>
    <t>Chinmay Basu</t>
  </si>
  <si>
    <t>Sajib Manna</t>
  </si>
  <si>
    <t>Divesh Kumar Singh</t>
  </si>
  <si>
    <t>Samarpita Sinha</t>
  </si>
  <si>
    <t>Bhagwan Singh</t>
  </si>
  <si>
    <t>Rajesh Dhoke</t>
  </si>
  <si>
    <t>Surendar Kumar</t>
  </si>
  <si>
    <t>Iqbal Singh</t>
  </si>
  <si>
    <t>Sandip Siddarth Sonarkar</t>
  </si>
  <si>
    <t>Shubham Ramesh Mohariya</t>
  </si>
  <si>
    <t>Swarnavo Basu</t>
  </si>
  <si>
    <t>Rakesh Thakur</t>
  </si>
  <si>
    <t>Dhruba Kishore Chutia</t>
  </si>
  <si>
    <t>Mukund Kumar</t>
  </si>
  <si>
    <t>Mrinal Koley</t>
  </si>
  <si>
    <t>Sandeep Hardwarilal Nehra</t>
  </si>
  <si>
    <t>Meraman Bhimabhai Lagariya</t>
  </si>
  <si>
    <t>Akash Naresh Bawane</t>
  </si>
  <si>
    <t>Praveen Bairagi</t>
  </si>
  <si>
    <t>Ravi Kumar Kewat</t>
  </si>
  <si>
    <t>Ramesh Velaji Virasodiya</t>
  </si>
  <si>
    <t>Sunil Sharma</t>
  </si>
  <si>
    <t>Hemantkumar Rameshbhai Sagathiya</t>
  </si>
  <si>
    <t>Sumit Jana</t>
  </si>
  <si>
    <t>Gaurav Tiwari</t>
  </si>
  <si>
    <t>Soma Saha</t>
  </si>
  <si>
    <t>Gourangamoy Ghosh</t>
  </si>
  <si>
    <t>Dipendra Singh</t>
  </si>
  <si>
    <t>Chinmay Kumar Swain</t>
  </si>
  <si>
    <t>Manoranjan Sahoo</t>
  </si>
  <si>
    <t>Manas Ranjan Das</t>
  </si>
  <si>
    <t>Mohammad Tajuddin</t>
  </si>
  <si>
    <t>Hori Lal Patel</t>
  </si>
  <si>
    <t>Akash Kumar Karan</t>
  </si>
  <si>
    <t>Suryakanta Prusty</t>
  </si>
  <si>
    <t>Bishwajit Bhushan Srivastava</t>
  </si>
  <si>
    <t>Rakesh Mal</t>
  </si>
  <si>
    <t>Uttam Das</t>
  </si>
  <si>
    <t>Nagarada Allappa</t>
  </si>
  <si>
    <t>Gaurav Jagatiya</t>
  </si>
  <si>
    <t>Indrajeet Sarangi</t>
  </si>
  <si>
    <t>Aslam Osman Gajiyani</t>
  </si>
  <si>
    <t>Manoj Kumar Sahu</t>
  </si>
  <si>
    <t>Navin Kumar</t>
  </si>
  <si>
    <t>Yogesh Gautam</t>
  </si>
  <si>
    <t>Sneha Sanjay Chaudhary</t>
  </si>
  <si>
    <t>Palash Dey</t>
  </si>
  <si>
    <t>Subodh Kumar Mandal</t>
  </si>
  <si>
    <t>Ashutosh Saini</t>
  </si>
  <si>
    <t>Sushanta Kumar Nag</t>
  </si>
  <si>
    <t>Akash Kavaduji Khapane</t>
  </si>
  <si>
    <t>Rohit Singh Sonaye</t>
  </si>
  <si>
    <t>Nikhil Papal</t>
  </si>
  <si>
    <t>Rachit Bhushan</t>
  </si>
  <si>
    <t>Pravash Gourav</t>
  </si>
  <si>
    <t>Vijay Kamleshbhai Patel</t>
  </si>
  <si>
    <t>Kuldeep Parsotambhai Savaliya</t>
  </si>
  <si>
    <t>Himanshu Dubey</t>
  </si>
  <si>
    <t>Rajdeep Mishra</t>
  </si>
  <si>
    <t>Kamal Kant</t>
  </si>
  <si>
    <t>Mayur Dinesh Bhaje</t>
  </si>
  <si>
    <t>Divakar Tiwari</t>
  </si>
  <si>
    <t>Rajat Surendra Chahande</t>
  </si>
  <si>
    <t>Christapher Xavier</t>
  </si>
  <si>
    <t>Abhishek Kumar Pathak</t>
  </si>
  <si>
    <t>Akshay Bhanudas Pohane</t>
  </si>
  <si>
    <t>Rajkamal Chauhan</t>
  </si>
  <si>
    <t>Girish Madhavrao Hedau</t>
  </si>
  <si>
    <t>Ritesh Vinodrao Hande</t>
  </si>
  <si>
    <t>Aryan Deepak Lade</t>
  </si>
  <si>
    <t>Mohit Anil Gaikwad</t>
  </si>
  <si>
    <t>Purnima Satapathy</t>
  </si>
  <si>
    <t>Budijaggula Supritha</t>
  </si>
  <si>
    <t>Samik Sarkar</t>
  </si>
  <si>
    <t>Sreejon Bhuniya</t>
  </si>
  <si>
    <t>Soumik Roy</t>
  </si>
  <si>
    <t>Shibanarayan Padhan</t>
  </si>
  <si>
    <t>Abhishek Ray</t>
  </si>
  <si>
    <t>Utpal Kar</t>
  </si>
  <si>
    <t>Aman Rajak</t>
  </si>
  <si>
    <t>Rahul Kumar Pradhan</t>
  </si>
  <si>
    <t>Raja Ray</t>
  </si>
  <si>
    <t>Rajkumar Pradhan</t>
  </si>
  <si>
    <t>Abhishek Kumar</t>
  </si>
  <si>
    <t>Anupriya Kumari</t>
  </si>
  <si>
    <t>Nikita Kumari</t>
  </si>
  <si>
    <t>Anand Kumar</t>
  </si>
  <si>
    <t>Shashi Kant Sharma</t>
  </si>
  <si>
    <t>Suresh Chander</t>
  </si>
  <si>
    <t>Alok Patro</t>
  </si>
  <si>
    <t>Ambarish Mukherjee</t>
  </si>
  <si>
    <t>Prateek Pandey</t>
  </si>
  <si>
    <t>Aakash Ramhit Gupta</t>
  </si>
  <si>
    <t>Dinesh Kumar Pandey</t>
  </si>
  <si>
    <t>Chandan Singh Negi</t>
  </si>
  <si>
    <t>Sabyasachi Dash</t>
  </si>
  <si>
    <t>Abhishek Nayak</t>
  </si>
  <si>
    <t>Rajeev Kumar Gupta</t>
  </si>
  <si>
    <t>Ashok Kushwaha</t>
  </si>
  <si>
    <t>Abhinandan Kiran Kapase</t>
  </si>
  <si>
    <t>Amal Gupta</t>
  </si>
  <si>
    <t>Upendra Yadav</t>
  </si>
  <si>
    <t>Sudesh Vasishta</t>
  </si>
  <si>
    <t>Nayan Kumar Banerjee</t>
  </si>
  <si>
    <t>Ankit Rajendra Thool</t>
  </si>
  <si>
    <t>Barnita Karmakar</t>
  </si>
  <si>
    <t>Sachin Raghunathrao Rodi</t>
  </si>
  <si>
    <t>Abhijit Chakraborty</t>
  </si>
  <si>
    <t>Mahesh Kumar Sahu</t>
  </si>
  <si>
    <t>Nupur Prakash Chavan</t>
  </si>
  <si>
    <t>Shivam Nigam</t>
  </si>
  <si>
    <t>Rakshit Khushalrao Bansod</t>
  </si>
  <si>
    <t>Dibyansu Sekhar Sahu</t>
  </si>
  <si>
    <t>Ranjeet Kumar Shahi</t>
  </si>
  <si>
    <t>Bal Bhushan Narayan Singh</t>
  </si>
  <si>
    <t>Arpit Singhvi</t>
  </si>
  <si>
    <t>Souvik Palui</t>
  </si>
  <si>
    <t>Yajneswar Shandha</t>
  </si>
  <si>
    <t>Umesh Jadhav</t>
  </si>
  <si>
    <t>Shambhu Charan Mandal</t>
  </si>
  <si>
    <t>Vishal Panchal</t>
  </si>
  <si>
    <t>Prabhat Kumar Pandey</t>
  </si>
  <si>
    <t>Vishw Bhushan Mishra</t>
  </si>
  <si>
    <t>Roshan Kumar</t>
  </si>
  <si>
    <t>Vivek Ramani</t>
  </si>
  <si>
    <t>Ram Prosad Pal</t>
  </si>
  <si>
    <t>Mohit Popli</t>
  </si>
  <si>
    <t>Ajit Kumar Bepari</t>
  </si>
  <si>
    <t>Rajesh Pal</t>
  </si>
  <si>
    <t>Mukesh Pal</t>
  </si>
  <si>
    <t>Priya Jha</t>
  </si>
  <si>
    <t>Mithun Bhowal</t>
  </si>
  <si>
    <t>Purva Gadre</t>
  </si>
  <si>
    <t>Shikha Keswani</t>
  </si>
  <si>
    <t>Pranjal Tiwari</t>
  </si>
  <si>
    <t>Nirala Kumar</t>
  </si>
  <si>
    <t>Pawan Sharma</t>
  </si>
  <si>
    <t>Saroj Kumar Samal</t>
  </si>
  <si>
    <t>Ankit Kol</t>
  </si>
  <si>
    <t>Basanta Kumar Sahoo</t>
  </si>
  <si>
    <t>Naresh Chandra Sahoo</t>
  </si>
  <si>
    <t>Pradeep Singh</t>
  </si>
  <si>
    <t>Ravi Yadav</t>
  </si>
  <si>
    <t>Shekhar Kumar Shrivastava</t>
  </si>
  <si>
    <t>Sanat Kumar Dwivedi</t>
  </si>
  <si>
    <t>Abdul Azim Khan</t>
  </si>
  <si>
    <t>Indramani Goud</t>
  </si>
  <si>
    <t>Aniket Singh</t>
  </si>
  <si>
    <t>Avishek Mitra</t>
  </si>
  <si>
    <t>Manoj Kumar Swain</t>
  </si>
  <si>
    <t>Rohit Toppo</t>
  </si>
  <si>
    <t>Sibaram Sahu</t>
  </si>
  <si>
    <t>Akash Kumar Layak</t>
  </si>
  <si>
    <t>Sourava Prakash Pradhan</t>
  </si>
  <si>
    <t>Sushanta Sekhar Deo</t>
  </si>
  <si>
    <t>Samruddhi Sujan Vartak</t>
  </si>
  <si>
    <t>Prakash Chandra Das</t>
  </si>
  <si>
    <t>Avishek Alok Dash</t>
  </si>
  <si>
    <t>Rupesh Ojha</t>
  </si>
  <si>
    <t>Shashank Kotturi</t>
  </si>
  <si>
    <t>Manishkumar Zala</t>
  </si>
  <si>
    <t>Abhilasha Ratnawat</t>
  </si>
  <si>
    <t>Gladys Noungaihmawi Baite</t>
  </si>
  <si>
    <t>Vrandavan Vishwakarma</t>
  </si>
  <si>
    <t>Tushar Balabantaray</t>
  </si>
  <si>
    <t>Tarini Kurrey</t>
  </si>
  <si>
    <t>Indra Nath Chakraborty</t>
  </si>
  <si>
    <t>Bhagirathi Singh</t>
  </si>
  <si>
    <t>Rajeev Laharia</t>
  </si>
  <si>
    <t>Timir Baron Mukherjee</t>
  </si>
  <si>
    <t>Navin Sukhdeo Sawarkar</t>
  </si>
  <si>
    <t>Ashwani</t>
  </si>
  <si>
    <t>Dhananjay Kumar Saroj</t>
  </si>
  <si>
    <t>Ram Vilash Tanti</t>
  </si>
  <si>
    <t>Sneha Mehra</t>
  </si>
  <si>
    <t>Balamurugan L</t>
  </si>
  <si>
    <t>Rohit Patil</t>
  </si>
  <si>
    <t>Atanu Sarkar</t>
  </si>
  <si>
    <t>Ratan Bhowal</t>
  </si>
  <si>
    <t>Santosh Kumar Nayak</t>
  </si>
  <si>
    <t>GPA Premium</t>
  </si>
  <si>
    <t>GPA086900100</t>
  </si>
  <si>
    <t>BNPAH25242NAEJ12/CALDERY1/CALDERYS INDIA REFRACTORIES LIMITED</t>
  </si>
  <si>
    <t>BNPAH25247NAKQ24/CALDERY1/CALDERYS INDIA REFRACTORIES LIMITED</t>
  </si>
  <si>
    <t>BNPAR52025083000466965/CALDERY1/CALDERYS INDIA REFRACTORIES LIMITED</t>
  </si>
  <si>
    <t>Prudent Insurance Brokerage - 2.38%</t>
  </si>
  <si>
    <t>CALDERYS-GMC-GMC023220100CALDERYS</t>
  </si>
  <si>
    <t>GMC023220100CALDERYS</t>
  </si>
  <si>
    <t>Kanchana Chakraborty</t>
  </si>
  <si>
    <t>Manisha Bajpai</t>
  </si>
  <si>
    <t>Devi Prasad Bajpai</t>
  </si>
  <si>
    <t>Abishek Bajpai</t>
  </si>
  <si>
    <t>Priya Bajpai</t>
  </si>
  <si>
    <t>Shiv Prasad Tripathi</t>
  </si>
  <si>
    <t>Anita Tripathi</t>
  </si>
  <si>
    <t>Shakun Tripathi</t>
  </si>
  <si>
    <t>Prabhakar Singh</t>
  </si>
  <si>
    <t>Shruti Pandey</t>
  </si>
  <si>
    <t>Sumitra Bai Pandey</t>
  </si>
  <si>
    <t>Shiv Prasad Pandey</t>
  </si>
  <si>
    <t>Ujjwal Pandey</t>
  </si>
  <si>
    <t>Parvati Pandey</t>
  </si>
  <si>
    <t>Anchal Gupta</t>
  </si>
  <si>
    <t>Sanskar Gupta</t>
  </si>
  <si>
    <t>Haribala Gupta</t>
  </si>
  <si>
    <t>Seema Bairagi</t>
  </si>
  <si>
    <t>Mradul Bairagi</t>
  </si>
  <si>
    <t>Premvati Bairagi</t>
  </si>
  <si>
    <t>Kanak Bairagi</t>
  </si>
  <si>
    <t>Anmol Chaturvedi</t>
  </si>
  <si>
    <t>Arpita Chaturvedi</t>
  </si>
  <si>
    <t>Sangeeta Chaturvedi</t>
  </si>
  <si>
    <t>Kailash Prasad</t>
  </si>
  <si>
    <t>Bidita Basu</t>
  </si>
  <si>
    <t>Amiya Sankar Sanyal</t>
  </si>
  <si>
    <t>Abira Sur</t>
  </si>
  <si>
    <t>Pranay Ranjan Sur</t>
  </si>
  <si>
    <t>Sattyaki Sur</t>
  </si>
  <si>
    <t>Putul Sur</t>
  </si>
  <si>
    <t>Ramkali</t>
  </si>
  <si>
    <t>Markand Prasad Dwivedi</t>
  </si>
  <si>
    <t>Anish Dwivedi</t>
  </si>
  <si>
    <t>Nirmala Dwivedi</t>
  </si>
  <si>
    <t>Aarti Urmalia</t>
  </si>
  <si>
    <t>Anant Urmalia</t>
  </si>
  <si>
    <t>Gomti Bai Rajak</t>
  </si>
  <si>
    <t>Kajal Rajak</t>
  </si>
  <si>
    <t>Ekta Rajak</t>
  </si>
  <si>
    <t>Abhishek Kumar Rajak</t>
  </si>
  <si>
    <t>Meghraj Rajak</t>
  </si>
  <si>
    <t>Harsh Ranglani</t>
  </si>
  <si>
    <t>Rukmani Jaisinghani</t>
  </si>
  <si>
    <t>Bharti Ranglani</t>
  </si>
  <si>
    <t>Dr A S Sanyal</t>
  </si>
  <si>
    <t>Minakshi Sanyal</t>
  </si>
  <si>
    <t>Sundar Gopal Dutta</t>
  </si>
  <si>
    <t>Samapti Das</t>
  </si>
  <si>
    <t>Aaditri Das</t>
  </si>
  <si>
    <t>Sanaka Dutta</t>
  </si>
  <si>
    <t>Pranab Kumar Biswas</t>
  </si>
  <si>
    <t>Nandita Biswas</t>
  </si>
  <si>
    <t>Payal Biswas</t>
  </si>
  <si>
    <t>Chhaya Ray</t>
  </si>
  <si>
    <t>Ronit Ray</t>
  </si>
  <si>
    <t>Rosalin Swain</t>
  </si>
  <si>
    <t>Vrinda Ray</t>
  </si>
  <si>
    <t>Swarna Lata Ray</t>
  </si>
  <si>
    <t>Reyansh Mishra</t>
  </si>
  <si>
    <t>Banashree Mishra</t>
  </si>
  <si>
    <t>Jawaharlal Mishra</t>
  </si>
  <si>
    <t>Sanjukta Mishra</t>
  </si>
  <si>
    <t>Revansh Mishra</t>
  </si>
  <si>
    <t>Rina Sarkar</t>
  </si>
  <si>
    <t>Suloka Sarkar</t>
  </si>
  <si>
    <t>Ahona Sarkar</t>
  </si>
  <si>
    <t>Gaurik Sarkar</t>
  </si>
  <si>
    <t>Ishaan Sarkar</t>
  </si>
  <si>
    <t>Pratap Singh Khokhar</t>
  </si>
  <si>
    <t>Bhavna Sarkar</t>
  </si>
  <si>
    <t>Leelabati Khokhar</t>
  </si>
  <si>
    <t>Debashree Maity Samanta</t>
  </si>
  <si>
    <t>Disha Samanta</t>
  </si>
  <si>
    <t>Radharani Samanta</t>
  </si>
  <si>
    <t>Raghunath Samanta</t>
  </si>
  <si>
    <t>Sapana Gupta</t>
  </si>
  <si>
    <t>Mohit Gupta</t>
  </si>
  <si>
    <t>Ishani Gupta</t>
  </si>
  <si>
    <t>Chameli Gupta</t>
  </si>
  <si>
    <t>Mragendra Gupta</t>
  </si>
  <si>
    <t>Neha Prasad</t>
  </si>
  <si>
    <t>Dasharath Prasad</t>
  </si>
  <si>
    <t>Nitiksha Prasad</t>
  </si>
  <si>
    <t>Shyam Sundra Prasad Singh</t>
  </si>
  <si>
    <t>Shobha Kumari</t>
  </si>
  <si>
    <t>Archana Kumari</t>
  </si>
  <si>
    <t>Ritik Kumar</t>
  </si>
  <si>
    <t>Arnav Kumar</t>
  </si>
  <si>
    <t>Deepika Ishwarkumar Bhujade</t>
  </si>
  <si>
    <t>Nirmala Bhujade</t>
  </si>
  <si>
    <t>Keya Dutta</t>
  </si>
  <si>
    <t>Bikash Dutta</t>
  </si>
  <si>
    <t>Chhabi Dutta</t>
  </si>
  <si>
    <t>K Pathak</t>
  </si>
  <si>
    <t>Maya Pathak</t>
  </si>
  <si>
    <t>Aaanya Pathak</t>
  </si>
  <si>
    <t>Geetu Pathak</t>
  </si>
  <si>
    <t>Amrita Mishra</t>
  </si>
  <si>
    <t>Tejas Mishra</t>
  </si>
  <si>
    <t>Saanvi Mishra</t>
  </si>
  <si>
    <t>Aruna Mishra</t>
  </si>
  <si>
    <t>Hari Kant Mishra</t>
  </si>
  <si>
    <t>Nidhi Singh</t>
  </si>
  <si>
    <t>Shivaay Singh</t>
  </si>
  <si>
    <t>Madanlal Verma</t>
  </si>
  <si>
    <t>Anika Singh</t>
  </si>
  <si>
    <t>Rekha Verma</t>
  </si>
  <si>
    <t>Riyanshi Vani</t>
  </si>
  <si>
    <t>Amrita Rout</t>
  </si>
  <si>
    <t>Alekha Charan Rout</t>
  </si>
  <si>
    <t>Ratnamanjari Rout</t>
  </si>
  <si>
    <t>Satwant Singh Kalsi</t>
  </si>
  <si>
    <t>Gurmeet Kaur Kalsi</t>
  </si>
  <si>
    <t>Nishu Priya</t>
  </si>
  <si>
    <t>Neelam Devi</t>
  </si>
  <si>
    <t>Umesh Prasad Singh</t>
  </si>
  <si>
    <t>Pranjal Singh</t>
  </si>
  <si>
    <t>Rani Gupta</t>
  </si>
  <si>
    <t>Rishabh Gupta</t>
  </si>
  <si>
    <t>Subhash Chand Gupta</t>
  </si>
  <si>
    <t>Jaya Jaiswal</t>
  </si>
  <si>
    <t>Sanvi Jaiswal</t>
  </si>
  <si>
    <t>Sapna Jaiswal</t>
  </si>
  <si>
    <t>Rudraunsh Jaiswal</t>
  </si>
  <si>
    <t>Rameshwar Jaiswal</t>
  </si>
  <si>
    <t>Meena Singh</t>
  </si>
  <si>
    <t>Chhotelal Singh</t>
  </si>
  <si>
    <t>Eashan Sinha</t>
  </si>
  <si>
    <t>Shravya Sinha</t>
  </si>
  <si>
    <t>Pushpa Kumari</t>
  </si>
  <si>
    <t>Renu Singh</t>
  </si>
  <si>
    <t>Sreyansh Chourasiya</t>
  </si>
  <si>
    <t>Leela Devi</t>
  </si>
  <si>
    <t>Sonam Kumari Chourasiya</t>
  </si>
  <si>
    <t>Birendra Bhagat</t>
  </si>
  <si>
    <t>Samarth Chourasiya</t>
  </si>
  <si>
    <t>Radheshyam Dubey</t>
  </si>
  <si>
    <t>Sangeeta Dubey</t>
  </si>
  <si>
    <t>Siddharth Dubey</t>
  </si>
  <si>
    <t>Shubham Dubey</t>
  </si>
  <si>
    <t>Sudha Dubey</t>
  </si>
  <si>
    <t>Arav Kumar</t>
  </si>
  <si>
    <t>Radhika Devi</t>
  </si>
  <si>
    <t>Ahana Kumari</t>
  </si>
  <si>
    <t>Mamta Devi</t>
  </si>
  <si>
    <t>Shilpa Kumari</t>
  </si>
  <si>
    <t>Manti Devi</t>
  </si>
  <si>
    <t>Durga Nandan Patel</t>
  </si>
  <si>
    <t>Kevin Samson Joseph</t>
  </si>
  <si>
    <t>Smriti Joseph</t>
  </si>
  <si>
    <t>Sharin Joseph</t>
  </si>
  <si>
    <t>Aashutosh Singh</t>
  </si>
  <si>
    <t>Nisha Singh</t>
  </si>
  <si>
    <t>Meena Prasad Singh</t>
  </si>
  <si>
    <t>Thakur Prasad Singh</t>
  </si>
  <si>
    <t>Aryash Singh</t>
  </si>
  <si>
    <t>Urmila Pandey</t>
  </si>
  <si>
    <t>Dakshit Pandey</t>
  </si>
  <si>
    <t>Shivay Pandey</t>
  </si>
  <si>
    <t>Sushil Pandey</t>
  </si>
  <si>
    <t>Aakanksha Pandey</t>
  </si>
  <si>
    <t>Sheikh Ikram</t>
  </si>
  <si>
    <t>Sheikh Hamid</t>
  </si>
  <si>
    <t>Shaheen Begam</t>
  </si>
  <si>
    <t>Sheikh Arhaan</t>
  </si>
  <si>
    <t>Anwari Begam</t>
  </si>
  <si>
    <t>Ramesh Prasad Tiwari</t>
  </si>
  <si>
    <t>Sanidhya Tiwari</t>
  </si>
  <si>
    <t>Neelam Tiwari</t>
  </si>
  <si>
    <t>Samriddhi Tiwari</t>
  </si>
  <si>
    <t>Mitra Das</t>
  </si>
  <si>
    <t>Olivia Das</t>
  </si>
  <si>
    <t>Nirmla Rani</t>
  </si>
  <si>
    <t>Richa Singh</t>
  </si>
  <si>
    <t>Surbhi</t>
  </si>
  <si>
    <t>Rasal Singh</t>
  </si>
  <si>
    <t>Samar Singh</t>
  </si>
  <si>
    <t>Om Yadav</t>
  </si>
  <si>
    <t>Phoolmati Yadav</t>
  </si>
  <si>
    <t>Shobha Yadav</t>
  </si>
  <si>
    <t>Aashi Yadav</t>
  </si>
  <si>
    <t>Om Dubey</t>
  </si>
  <si>
    <t>Rashmi Dubey</t>
  </si>
  <si>
    <t>Vidhan Kumar Pandey</t>
  </si>
  <si>
    <t>Mrssusheela Pandey</t>
  </si>
  <si>
    <t>Anuradha Pandey</t>
  </si>
  <si>
    <t>Kuvidhi Pandey</t>
  </si>
  <si>
    <t>Kripashankar Pandey</t>
  </si>
  <si>
    <t>Rashmi Paroha</t>
  </si>
  <si>
    <t>Shivesh Paroha</t>
  </si>
  <si>
    <t>Shakuntala Paroha</t>
  </si>
  <si>
    <t>Ojasvi Paroha</t>
  </si>
  <si>
    <t>Krishna Mitra Paroha</t>
  </si>
  <si>
    <t>Eva Mondal</t>
  </si>
  <si>
    <t>Indrani Mandal Haldar</t>
  </si>
  <si>
    <t>Sankar Mandal</t>
  </si>
  <si>
    <t>Nitin Rajesh Pathak</t>
  </si>
  <si>
    <t>Indu Rajesh Pathak</t>
  </si>
  <si>
    <t>Chandravati Gorelala Pathak</t>
  </si>
  <si>
    <t>Chandrabali Singh Parmar</t>
  </si>
  <si>
    <t>Navneet Parmar</t>
  </si>
  <si>
    <t>Ganesh Mali</t>
  </si>
  <si>
    <t>Karishma Saini</t>
  </si>
  <si>
    <t>Ganeshi Bai</t>
  </si>
  <si>
    <t>Baby Of Karishma Saini 2</t>
  </si>
  <si>
    <t>Baby Of Karishma Saini 1</t>
  </si>
  <si>
    <t>Indra Singh</t>
  </si>
  <si>
    <t>Sandhya Singh</t>
  </si>
  <si>
    <t>Aarushi Singh</t>
  </si>
  <si>
    <t>Mahilal Singh</t>
  </si>
  <si>
    <t>Daya Bai Bharti</t>
  </si>
  <si>
    <t>Mijaji Lal Bharti</t>
  </si>
  <si>
    <t>Vanshika Kewat</t>
  </si>
  <si>
    <t>Vansh Kewat</t>
  </si>
  <si>
    <t>Bharti Kewat</t>
  </si>
  <si>
    <t>Savitri Soni</t>
  </si>
  <si>
    <t>Rudranshi Soni</t>
  </si>
  <si>
    <t>Sandhya Soni</t>
  </si>
  <si>
    <t>Ranjeet Singh Chauhan</t>
  </si>
  <si>
    <t>Om Singh Chauhan</t>
  </si>
  <si>
    <t>Navratna Kunwar Chauhan</t>
  </si>
  <si>
    <t>Kaviraj Singh Chauhan</t>
  </si>
  <si>
    <t>Kailash Kanwar Chauhan</t>
  </si>
  <si>
    <t>Shivansh Singh Chaturvedi</t>
  </si>
  <si>
    <t>Krishna Chaturvedi</t>
  </si>
  <si>
    <t>Pranav Singh Chaturvedi</t>
  </si>
  <si>
    <t>Tripti Chaturvedi</t>
  </si>
  <si>
    <t>Narendra Singh Chaturvedi</t>
  </si>
  <si>
    <t>Chandra Bhusan</t>
  </si>
  <si>
    <t>Urmila Devi</t>
  </si>
  <si>
    <t>Rajesh Kumar Tiwari</t>
  </si>
  <si>
    <t>Priya Tiwari</t>
  </si>
  <si>
    <t>Mamta Bai</t>
  </si>
  <si>
    <t>Abhinav Mishra</t>
  </si>
  <si>
    <t>Aradhya Mishra</t>
  </si>
  <si>
    <t>Laxmi Mishra</t>
  </si>
  <si>
    <t>Sant Ram Mishra</t>
  </si>
  <si>
    <t>Gani Bai Mishra</t>
  </si>
  <si>
    <t>Netai Mallik</t>
  </si>
  <si>
    <t>Kakali Jana</t>
  </si>
  <si>
    <t>Reba Mallik</t>
  </si>
  <si>
    <t>Rudraksh Jatav</t>
  </si>
  <si>
    <t>Ram Dulari Jatav</t>
  </si>
  <si>
    <t>Ruchi Jatav</t>
  </si>
  <si>
    <t>Anamika Jatav</t>
  </si>
  <si>
    <t>Anant Ram Jatav</t>
  </si>
  <si>
    <t>Ram Vishvash Mishra</t>
  </si>
  <si>
    <t>Mayank Mishra</t>
  </si>
  <si>
    <t>Ashwani Mishra</t>
  </si>
  <si>
    <t>Deepa Mishra</t>
  </si>
  <si>
    <t>Radha Mishra</t>
  </si>
  <si>
    <t>Anuj Lata</t>
  </si>
  <si>
    <t>Pratiksha Paroha</t>
  </si>
  <si>
    <t>Vidhya Tiwari</t>
  </si>
  <si>
    <t>Kshama Tiwari</t>
  </si>
  <si>
    <t>Janardan Prasad Tiwari</t>
  </si>
  <si>
    <t>Aadarsh Tiwari</t>
  </si>
  <si>
    <t>Adhyan Tiwari</t>
  </si>
  <si>
    <t>Mrs Subha Tiwari</t>
  </si>
  <si>
    <t>Archit Tiwari</t>
  </si>
  <si>
    <t>Anshika Tiwari</t>
  </si>
  <si>
    <t>Mr Mahesh Prasad Tiwari</t>
  </si>
  <si>
    <t>Mrs Rukmani Tiwari</t>
  </si>
  <si>
    <t>Mrs. Pushpa Tiwari</t>
  </si>
  <si>
    <t>Mr. Shiv Kumar Tiwari</t>
  </si>
  <si>
    <t>Bindu Malvi</t>
  </si>
  <si>
    <t>Nivedita Malvi</t>
  </si>
  <si>
    <t>Tanishka Malvi</t>
  </si>
  <si>
    <t>Kanti Malvi</t>
  </si>
  <si>
    <t>Hariram Malvi</t>
  </si>
  <si>
    <t>Shanti Kol</t>
  </si>
  <si>
    <t>Mrs. Sanju Kol</t>
  </si>
  <si>
    <t>Mayank Kol</t>
  </si>
  <si>
    <t>Parikshit Kol</t>
  </si>
  <si>
    <t>Mr. Arjun Kol</t>
  </si>
  <si>
    <t>Paraksha Dubey</t>
  </si>
  <si>
    <t>Pushpa Dubey</t>
  </si>
  <si>
    <t>Palak Dubey</t>
  </si>
  <si>
    <t>Ramdutt Dubey</t>
  </si>
  <si>
    <t>Raj Kumari Pathak</t>
  </si>
  <si>
    <t>Mr Narendra Kumar Pathak</t>
  </si>
  <si>
    <t>Shivani Pathak</t>
  </si>
  <si>
    <t>Mrs Bulaxmi Rao</t>
  </si>
  <si>
    <t>Mrkantamma</t>
  </si>
  <si>
    <t>Jyoshna Rao</t>
  </si>
  <si>
    <t>Mrllaxmaiyya</t>
  </si>
  <si>
    <t>Rani Nigam</t>
  </si>
  <si>
    <t>Mrs Shakuntla Nigam</t>
  </si>
  <si>
    <t>Khusi Nigam</t>
  </si>
  <si>
    <t>Mrs. Abhilasha Dubey</t>
  </si>
  <si>
    <t>Mr. Mahendra Kumar Dubey</t>
  </si>
  <si>
    <t>Anshika Dubey</t>
  </si>
  <si>
    <t>Ahilya Dubey</t>
  </si>
  <si>
    <t>Tanya Dubey</t>
  </si>
  <si>
    <t>Nitya Kachhi</t>
  </si>
  <si>
    <t>Mr. Ram Lal Kachhi</t>
  </si>
  <si>
    <t>Anita Bai</t>
  </si>
  <si>
    <t>Neelam Kachhi</t>
  </si>
  <si>
    <t>Harshita Shukla</t>
  </si>
  <si>
    <t>Mrs. Shardha Shukla</t>
  </si>
  <si>
    <t>Mr. Suresh Shukla</t>
  </si>
  <si>
    <t>Gaurav Dwivedi</t>
  </si>
  <si>
    <t>Urmila Dwivedi</t>
  </si>
  <si>
    <t>Sourabh Dwivedi</t>
  </si>
  <si>
    <t>Nawnath Dwivedi</t>
  </si>
  <si>
    <t>Mrkunj Bihari Das</t>
  </si>
  <si>
    <t>Usha Devi</t>
  </si>
  <si>
    <t>Bhagwan Prasad Singh</t>
  </si>
  <si>
    <t>Mrsneelam Devi</t>
  </si>
  <si>
    <t>Nilam Devi</t>
  </si>
  <si>
    <t>Balmeek Burman</t>
  </si>
  <si>
    <t>Pavitra Burman</t>
  </si>
  <si>
    <t>Siya Bai Barman</t>
  </si>
  <si>
    <t>Pratishtha Barman</t>
  </si>
  <si>
    <t>Chintamani Tiwari</t>
  </si>
  <si>
    <t>Divya Tiwari</t>
  </si>
  <si>
    <t>Shivansh Tiwari</t>
  </si>
  <si>
    <t>Sudha Tiwari</t>
  </si>
  <si>
    <t>Anshu Patel</t>
  </si>
  <si>
    <t>Akali Patel</t>
  </si>
  <si>
    <t>Vimla Bai Patel</t>
  </si>
  <si>
    <t>Rashi Patel</t>
  </si>
  <si>
    <t>Namrata Bai Patel</t>
  </si>
  <si>
    <t>Shobha Devi</t>
  </si>
  <si>
    <t>Jitendra Singh</t>
  </si>
  <si>
    <t>Kamala Chavhan</t>
  </si>
  <si>
    <t>Babulal Chavhan</t>
  </si>
  <si>
    <t>Riddhima Ravindra Chavhan</t>
  </si>
  <si>
    <t>Jyoti Chavhan</t>
  </si>
  <si>
    <t>Debasish Mukherjee</t>
  </si>
  <si>
    <t>Nivedita Mukherjee</t>
  </si>
  <si>
    <t>Rehana Begum</t>
  </si>
  <si>
    <t>Surajit Poddar</t>
  </si>
  <si>
    <t>Sumita Poddar</t>
  </si>
  <si>
    <t>Devendra Sharadkumar Deo</t>
  </si>
  <si>
    <t>Shivali Devendra Deo</t>
  </si>
  <si>
    <t>Ankush Gursal</t>
  </si>
  <si>
    <t>Mangal Gursal</t>
  </si>
  <si>
    <t>Suchta Das</t>
  </si>
  <si>
    <t>Dipak Das</t>
  </si>
  <si>
    <t>Punam Devi</t>
  </si>
  <si>
    <t>Subodh Jha</t>
  </si>
  <si>
    <t>Ramsaran Tanti</t>
  </si>
  <si>
    <t>Parvati Devi</t>
  </si>
  <si>
    <t>Devendra Kumar Pandey</t>
  </si>
  <si>
    <t>Shobhit Pandey</t>
  </si>
  <si>
    <t>Deepika Pandey</t>
  </si>
  <si>
    <t>Gulab Pandey</t>
  </si>
  <si>
    <t>Poonam Tiwari</t>
  </si>
  <si>
    <t>Laxmi Garg</t>
  </si>
  <si>
    <t>Santosh Garg</t>
  </si>
  <si>
    <t>Narmada Prasad Gupta</t>
  </si>
  <si>
    <t>Rekha Devi</t>
  </si>
  <si>
    <t>Kalpana Gupta</t>
  </si>
  <si>
    <t>Shivansh Asati</t>
  </si>
  <si>
    <t>Sudhir Shrivastava</t>
  </si>
  <si>
    <t>Sakshi Shrivastava</t>
  </si>
  <si>
    <t>Shantma Shrivastava</t>
  </si>
  <si>
    <t>Rudransh Shrivastava</t>
  </si>
  <si>
    <t>Virat Mishra</t>
  </si>
  <si>
    <t>Ram Narayan Mishra</t>
  </si>
  <si>
    <t>Sarita Mishra</t>
  </si>
  <si>
    <t>Vamika Mishra</t>
  </si>
  <si>
    <t>Khushboo Mishra</t>
  </si>
  <si>
    <t>Padam Bahadur Thapa</t>
  </si>
  <si>
    <t>Shobha Thapa</t>
  </si>
  <si>
    <t>Pushpa Thapa</t>
  </si>
  <si>
    <t>Shyamlal Sahu</t>
  </si>
  <si>
    <t>Rataniya Bai</t>
  </si>
  <si>
    <t>Krishna Kumar Sahu</t>
  </si>
  <si>
    <t>Malti Bai Sahu</t>
  </si>
  <si>
    <t>Manisha Sahu</t>
  </si>
  <si>
    <t>Uma Thapa</t>
  </si>
  <si>
    <t>Suraj Bahadur Thapa</t>
  </si>
  <si>
    <t>Arati Thapa</t>
  </si>
  <si>
    <t>Naman Thapa</t>
  </si>
  <si>
    <t>Madhav Singh</t>
  </si>
  <si>
    <t>Rubi Singh</t>
  </si>
  <si>
    <t>Premlata Singh</t>
  </si>
  <si>
    <t>Abhyuday Shukla</t>
  </si>
  <si>
    <t>Prajyoti Shukla</t>
  </si>
  <si>
    <t>Vibhav Shukla</t>
  </si>
  <si>
    <t>Sursari Prasad Shukla</t>
  </si>
  <si>
    <t>Vikash Kumar Yadav</t>
  </si>
  <si>
    <t>Deen Dayal Yadav</t>
  </si>
  <si>
    <t>Shreya Yadav</t>
  </si>
  <si>
    <t>Gori Bai Yadav</t>
  </si>
  <si>
    <t>Janta Bai Yadav</t>
  </si>
  <si>
    <t>Sunita Oberoi</t>
  </si>
  <si>
    <t>Charita Oberoi</t>
  </si>
  <si>
    <t>Tanul Oberoi</t>
  </si>
  <si>
    <t>Tulsa Singh</t>
  </si>
  <si>
    <t>Raghav Singh</t>
  </si>
  <si>
    <t>Vaibhav Singh</t>
  </si>
  <si>
    <t>Vijay Patel</t>
  </si>
  <si>
    <t>Indu Patel</t>
  </si>
  <si>
    <t>Sulekh Patel</t>
  </si>
  <si>
    <t>Kunal Patel</t>
  </si>
  <si>
    <t>Arush Nayak</t>
  </si>
  <si>
    <t>Basant Kumar Jain</t>
  </si>
  <si>
    <t>Amita Nayak</t>
  </si>
  <si>
    <t>Mamta Jain</t>
  </si>
  <si>
    <t>Saras Yadav</t>
  </si>
  <si>
    <t>Shayara Yadav</t>
  </si>
  <si>
    <t>Rita Yadav</t>
  </si>
  <si>
    <t>Akshat Verma</t>
  </si>
  <si>
    <t>Premlata Devi</t>
  </si>
  <si>
    <t>Balmeeki Prasad</t>
  </si>
  <si>
    <t>Madhumala Devi</t>
  </si>
  <si>
    <t>Bisheshar Prasad</t>
  </si>
  <si>
    <t>Vaishnavi Yadav</t>
  </si>
  <si>
    <t>Shivkali Yadav</t>
  </si>
  <si>
    <t>Pooja Yadav</t>
  </si>
  <si>
    <t>Mrsshailja Tiwari</t>
  </si>
  <si>
    <t>Vijay Tiwari</t>
  </si>
  <si>
    <t>Anil Gadge</t>
  </si>
  <si>
    <t>Sadhana Gadge</t>
  </si>
  <si>
    <t>Gita Chauhan</t>
  </si>
  <si>
    <t>Ram Niwas Chauhan</t>
  </si>
  <si>
    <t>Prabhakar Baliram Panpatil</t>
  </si>
  <si>
    <t>Kavita Prabhakar Panpatil</t>
  </si>
  <si>
    <t>Umesh Prasad</t>
  </si>
  <si>
    <t>Shashi Prabha Sinha</t>
  </si>
  <si>
    <t>Gayatri K Bais</t>
  </si>
  <si>
    <t>Komalsingh A Bais</t>
  </si>
  <si>
    <t>Shriniwas Vitthal Bandagi</t>
  </si>
  <si>
    <t>Shridevi Shriniwas Bandagi</t>
  </si>
  <si>
    <t>Dewaki Chaturvedi</t>
  </si>
  <si>
    <t>Mohan Singh Chaturvedi</t>
  </si>
  <si>
    <t>Sonam Paroha</t>
  </si>
  <si>
    <t>Sunita Paroha</t>
  </si>
  <si>
    <t>Shanvi Paroha</t>
  </si>
  <si>
    <t>Ram Bhooshan Paroha</t>
  </si>
  <si>
    <t>Rajendra Tiwari</t>
  </si>
  <si>
    <t>Mithlesh Tiwari</t>
  </si>
  <si>
    <t>Raghuvansh</t>
  </si>
  <si>
    <t>Kalyani Tiwari</t>
  </si>
  <si>
    <t>Ajay Pandey</t>
  </si>
  <si>
    <t>Savita Pandey</t>
  </si>
  <si>
    <t>Priyanka Urmaliya</t>
  </si>
  <si>
    <t>Shashi Chakravarti</t>
  </si>
  <si>
    <t>Lalita Chakrawarti</t>
  </si>
  <si>
    <t>Ramkumar Chakravarti</t>
  </si>
  <si>
    <t>Tai Ikbal Husan</t>
  </si>
  <si>
    <t>Tai Aayesha Ben</t>
  </si>
  <si>
    <t>Jagdish Prasad</t>
  </si>
  <si>
    <t>Subhakshi Dwivedi</t>
  </si>
  <si>
    <t>Arnav Dwivedi</t>
  </si>
  <si>
    <t>Smita Diwedi</t>
  </si>
  <si>
    <t>Atharv Dwivedi</t>
  </si>
  <si>
    <t>Shanti Dwivedi</t>
  </si>
  <si>
    <t>Alisha Khan</t>
  </si>
  <si>
    <t>Mahjabeen</t>
  </si>
  <si>
    <t>Rasida Begam</t>
  </si>
  <si>
    <t>Hamid Khan</t>
  </si>
  <si>
    <t>Shekh Aftab Ahmad</t>
  </si>
  <si>
    <t>Shrikant Tiwari</t>
  </si>
  <si>
    <t>Shridhar Tiwari</t>
  </si>
  <si>
    <t>Asha Tiwari</t>
  </si>
  <si>
    <t>Bharat Lal Tiwari</t>
  </si>
  <si>
    <t>Aradhana Tiwari</t>
  </si>
  <si>
    <t>Sasanka Mondal</t>
  </si>
  <si>
    <t>Dibyabharti Maiti Mondal</t>
  </si>
  <si>
    <t>Subhro Mondal</t>
  </si>
  <si>
    <t>Mamoni Mondal</t>
  </si>
  <si>
    <t>Sayyed Ahmed Ali</t>
  </si>
  <si>
    <t>Azra Yasmin</t>
  </si>
  <si>
    <t>Faguram Barman</t>
  </si>
  <si>
    <t>Susheela Bai Barman</t>
  </si>
  <si>
    <t>Premlata Barman</t>
  </si>
  <si>
    <t>Jagdish Barman</t>
  </si>
  <si>
    <t>Mano Devi Mishra</t>
  </si>
  <si>
    <t>Ayodhya Prasad Mishra</t>
  </si>
  <si>
    <t>Suyog Kushwaha</t>
  </si>
  <si>
    <t>Ramlakhan Kushwaha</t>
  </si>
  <si>
    <t>Seema Kushwaha</t>
  </si>
  <si>
    <t>Asha Bai Kushwaha</t>
  </si>
  <si>
    <t>Srishti Kushwaha</t>
  </si>
  <si>
    <t>Hema Devi</t>
  </si>
  <si>
    <t>Abha Das</t>
  </si>
  <si>
    <t>Bibhuti Bhusan Das</t>
  </si>
  <si>
    <t>Sunita Mishra</t>
  </si>
  <si>
    <t>Shivansh Mishra</t>
  </si>
  <si>
    <t>Heera Lal Mishra</t>
  </si>
  <si>
    <t>Aarushi Tiwari</t>
  </si>
  <si>
    <t>Rukmani Bairagi</t>
  </si>
  <si>
    <t>Yashasvi Tiwari</t>
  </si>
  <si>
    <t>Neha Singh</t>
  </si>
  <si>
    <t>Saksham Singh</t>
  </si>
  <si>
    <t>Sushama Devi Singh</t>
  </si>
  <si>
    <t>Siwnath Singh</t>
  </si>
  <si>
    <t>Awani Tiwari</t>
  </si>
  <si>
    <t>Aarav Tiwari</t>
  </si>
  <si>
    <t>Varsha Dwivedi</t>
  </si>
  <si>
    <t>Amayra Bairagi</t>
  </si>
  <si>
    <t>Aarya Bairagi</t>
  </si>
  <si>
    <t>Purvi Sharma</t>
  </si>
  <si>
    <t>Geeta Bai</t>
  </si>
  <si>
    <t>Seema Kewat</t>
  </si>
  <si>
    <t>Piyush Kewat</t>
  </si>
  <si>
    <t>Pawan Kewat</t>
  </si>
  <si>
    <t>Ramu Kewat</t>
  </si>
  <si>
    <t>Garima Nehra</t>
  </si>
  <si>
    <t>Pooja Nehra</t>
  </si>
  <si>
    <t>Hardwarillal Nehra</t>
  </si>
  <si>
    <t>Sangeeta Nehra</t>
  </si>
  <si>
    <t>Runu Borah</t>
  </si>
  <si>
    <t>Rachana Das</t>
  </si>
  <si>
    <t>Surendra Gautam</t>
  </si>
  <si>
    <t>Nimisha Gautam</t>
  </si>
  <si>
    <t>Ashwik Gautam</t>
  </si>
  <si>
    <t>Satyabhama Gautam</t>
  </si>
  <si>
    <t>Mohan Mandal</t>
  </si>
  <si>
    <t>Diptibala Mandal</t>
  </si>
  <si>
    <t>Shreeparna Mandal</t>
  </si>
  <si>
    <t>Sasmita Mandal</t>
  </si>
  <si>
    <t>Sundari Dubey</t>
  </si>
  <si>
    <t>Uma Shankar Dubey</t>
  </si>
  <si>
    <t>Rekha Tiwari</t>
  </si>
  <si>
    <t>Harishankar Tiwari</t>
  </si>
  <si>
    <t>Meera Mishra</t>
  </si>
  <si>
    <t>Naresh Kumar Mishra</t>
  </si>
  <si>
    <t>Tanushri Mishra</t>
  </si>
  <si>
    <t>Yashoda Bai</t>
  </si>
  <si>
    <t>Kavita Pandey</t>
  </si>
  <si>
    <t>Divyam Pandey</t>
  </si>
  <si>
    <t>Vrandawan Pandey</t>
  </si>
  <si>
    <t>Balesav Gupta</t>
  </si>
  <si>
    <t>Ritu Kumari</t>
  </si>
  <si>
    <t>Kamla Devi</t>
  </si>
  <si>
    <t>Riyansh Gupta</t>
  </si>
  <si>
    <t>Manisha Kachhi</t>
  </si>
  <si>
    <t>Shyam Bai</t>
  </si>
  <si>
    <t>Ayansh Kushwaha</t>
  </si>
  <si>
    <t>Satyendra Kumar Nigam</t>
  </si>
  <si>
    <t>Seema Nigam</t>
  </si>
  <si>
    <t>Ramavatar Pandey</t>
  </si>
  <si>
    <t>Shikhar Pandey</t>
  </si>
  <si>
    <t>Shreshth Pandey</t>
  </si>
  <si>
    <t>Unnati Pandey</t>
  </si>
  <si>
    <t>Sarita Pandey</t>
  </si>
  <si>
    <t>Anup Pal</t>
  </si>
  <si>
    <t>Jayanti Pal</t>
  </si>
  <si>
    <t>Namisha Priya</t>
  </si>
  <si>
    <t>Kishor Ramani</t>
  </si>
  <si>
    <t>Tapsi Pal</t>
  </si>
  <si>
    <t>Uttam Pal</t>
  </si>
  <si>
    <t>Kalyani Dwivedi</t>
  </si>
  <si>
    <t>Geeta Dwivedi</t>
  </si>
  <si>
    <t>Aruna Dwivedi</t>
  </si>
  <si>
    <t>Nimish Dwivedi</t>
  </si>
  <si>
    <t>Shivaprasad Dwivedi</t>
  </si>
  <si>
    <t>Radhika Vishwakarma</t>
  </si>
  <si>
    <t>Vivan Vishwakarma</t>
  </si>
  <si>
    <t>Ramdeen Vishwakarma</t>
  </si>
  <si>
    <t>Beni Bai</t>
  </si>
  <si>
    <t>Archana Laharia</t>
  </si>
  <si>
    <t>Somvati Laharia</t>
  </si>
  <si>
    <t>Chhuttan Lal Laharia</t>
  </si>
  <si>
    <t>Swati Paresh Yawalkar</t>
  </si>
  <si>
    <t>Sunanda G Yawalkar</t>
  </si>
  <si>
    <t>Gopinathji D Yawalkar</t>
  </si>
  <si>
    <t>Pari Paresh Yawalkar</t>
  </si>
  <si>
    <t>Vidhi Paresh Yawalkar</t>
  </si>
  <si>
    <t>Sahil Sanjay Verulkar</t>
  </si>
  <si>
    <t>Bhaurao Raut</t>
  </si>
  <si>
    <t>Shakuntala Raut</t>
  </si>
  <si>
    <t>Sarla Sanjay Verulkar</t>
  </si>
  <si>
    <t>Varsha Bawane</t>
  </si>
  <si>
    <t>Dhanashri Bawane</t>
  </si>
  <si>
    <t>Kasabai Bawane</t>
  </si>
  <si>
    <t>Divya Bawane</t>
  </si>
  <si>
    <t>Swanand Kayarkar</t>
  </si>
  <si>
    <t>Saloni Kayarkar</t>
  </si>
  <si>
    <t>Pratima Kayarkar</t>
  </si>
  <si>
    <t>Girjabai Yadavrao Dakhore</t>
  </si>
  <si>
    <t>Atharva Y Moon</t>
  </si>
  <si>
    <t>Shubhadrabai Moon</t>
  </si>
  <si>
    <t>Shubhangi Y Moon</t>
  </si>
  <si>
    <t>Aryan Y Moon</t>
  </si>
  <si>
    <t>Soumya Moreshwar Ganorkar</t>
  </si>
  <si>
    <t>Chandrakala N Ganorkar</t>
  </si>
  <si>
    <t>Jyoti Moreshwar Ganorkar</t>
  </si>
  <si>
    <t>Ronit Moreshwar Ganorkar</t>
  </si>
  <si>
    <t>Natthuji Ganorkar</t>
  </si>
  <si>
    <t>Mohammad Danish</t>
  </si>
  <si>
    <t>Sameena Parvin</t>
  </si>
  <si>
    <t>Mohammad Saad</t>
  </si>
  <si>
    <t>Manthan Kale</t>
  </si>
  <si>
    <t>Jyotsana Kale</t>
  </si>
  <si>
    <t>Gumfabai Kale</t>
  </si>
  <si>
    <t>Norika Kale</t>
  </si>
  <si>
    <t>Vitthalrao Kale</t>
  </si>
  <si>
    <t>Vedant Dinesh Kadu</t>
  </si>
  <si>
    <t>Sonali Dinesh Kadu</t>
  </si>
  <si>
    <t>Pandurang Haribhau Kadu</t>
  </si>
  <si>
    <t>Rushabh Dinesh Kadu</t>
  </si>
  <si>
    <t>Savita Sawarkar</t>
  </si>
  <si>
    <t>Prince Sawarkar</t>
  </si>
  <si>
    <t>Kunika Sawarkar</t>
  </si>
  <si>
    <t>Bhagerathbhi Sawarkar</t>
  </si>
  <si>
    <t>Jayshree Bawankar</t>
  </si>
  <si>
    <t>Divisha Bawankar</t>
  </si>
  <si>
    <t>Tulshiram Didase</t>
  </si>
  <si>
    <t>Madhur Didase</t>
  </si>
  <si>
    <t>Bebibai Didase</t>
  </si>
  <si>
    <t>Chanda Didase</t>
  </si>
  <si>
    <t>Lavanya Didase</t>
  </si>
  <si>
    <t>Stuti Mukherjee</t>
  </si>
  <si>
    <t>Shreeja Mukherjee</t>
  </si>
  <si>
    <t>Nilima Mukherjee</t>
  </si>
  <si>
    <t>Shubhraja Mukherjee</t>
  </si>
  <si>
    <t>Jaikanya P Sahare</t>
  </si>
  <si>
    <t>Neelima Sahare</t>
  </si>
  <si>
    <t>Piyush Sahare</t>
  </si>
  <si>
    <t>Poonam Kumar</t>
  </si>
  <si>
    <t>Divya Kumar Karan</t>
  </si>
  <si>
    <t>Laxmi D Naikodi</t>
  </si>
  <si>
    <t>Saloni Bisen</t>
  </si>
  <si>
    <t>Deepa Bisen</t>
  </si>
  <si>
    <t>Shivendra Devaji Katre</t>
  </si>
  <si>
    <t>Durga Shivendra Katre</t>
  </si>
  <si>
    <t>Satakshi Bisen</t>
  </si>
  <si>
    <t>Abhishek Mishra</t>
  </si>
  <si>
    <t>Dropati Mishra</t>
  </si>
  <si>
    <t>Mangaldeen Mishra</t>
  </si>
  <si>
    <t>Shivani Mishra</t>
  </si>
  <si>
    <t>Archana Mishra</t>
  </si>
  <si>
    <t>Kantabai Sawalakhe</t>
  </si>
  <si>
    <t>Mahenk Sawalakhe</t>
  </si>
  <si>
    <t>Vaishnavi Sawalakhe</t>
  </si>
  <si>
    <t>Deokibai Sawalakhe</t>
  </si>
  <si>
    <t>Indubai Dpal</t>
  </si>
  <si>
    <t>Roshani Ppal</t>
  </si>
  <si>
    <t>Trushna P Pal</t>
  </si>
  <si>
    <t>Atmaram Tulsiram Farade</t>
  </si>
  <si>
    <t>Deveshri Lataye</t>
  </si>
  <si>
    <t>Laxmi Lataye</t>
  </si>
  <si>
    <t>Saraswati Atmaram Farade</t>
  </si>
  <si>
    <t>Leela Shamrao Moon</t>
  </si>
  <si>
    <t>Anvay Anant Moon</t>
  </si>
  <si>
    <t>Reena Anant Moon</t>
  </si>
  <si>
    <t>Ojasvi Anant Moon</t>
  </si>
  <si>
    <t>Pallavi Thakker</t>
  </si>
  <si>
    <t>Pratik Thakker</t>
  </si>
  <si>
    <t>Gunvantiben Harilal Ganatra</t>
  </si>
  <si>
    <t>Savita Sharma</t>
  </si>
  <si>
    <t>Antariksha Sharma</t>
  </si>
  <si>
    <t>Aniket Sharma</t>
  </si>
  <si>
    <t>Sheela Sharma</t>
  </si>
  <si>
    <t>Ranjana Dube</t>
  </si>
  <si>
    <t>Yukta Chandrabhan Dube</t>
  </si>
  <si>
    <t>Falguni Chandrabhan Dube</t>
  </si>
  <si>
    <t>Kiran Kisanrao Mendhe</t>
  </si>
  <si>
    <t>Sakharam Dube</t>
  </si>
  <si>
    <t>Swara V Sontakkey</t>
  </si>
  <si>
    <t>Nilima V Sontakkey</t>
  </si>
  <si>
    <t>Saraswati A Sontakkey</t>
  </si>
  <si>
    <t>Vaibhavi V Sontakkey</t>
  </si>
  <si>
    <t>Shreem Kale</t>
  </si>
  <si>
    <t>Kaustubhi Kale</t>
  </si>
  <si>
    <t>Sandhya Kale</t>
  </si>
  <si>
    <t>Rajendra Kale</t>
  </si>
  <si>
    <t>Pranmya Kale</t>
  </si>
  <si>
    <t>Meera Deorao Dupare</t>
  </si>
  <si>
    <t>Awadhoot Arvind Dupare</t>
  </si>
  <si>
    <t>Archana Dupare</t>
  </si>
  <si>
    <t>Vidhi Deshmukh</t>
  </si>
  <si>
    <t>Vishakha Dhananjay Deshmukh</t>
  </si>
  <si>
    <t>Sanjhavi Sarang Dhande</t>
  </si>
  <si>
    <t>Sarang Dhande</t>
  </si>
  <si>
    <t>Sharvil Dhande</t>
  </si>
  <si>
    <t>Sudha Jaunjal</t>
  </si>
  <si>
    <t>Shrihari Jaunjal</t>
  </si>
  <si>
    <t>Aarav Garg</t>
  </si>
  <si>
    <t>Risha Garg</t>
  </si>
  <si>
    <t>Reyansh Garg</t>
  </si>
  <si>
    <t>Binod Kumar Garg</t>
  </si>
  <si>
    <t>Pranav Dhakate</t>
  </si>
  <si>
    <t>Lila Randive</t>
  </si>
  <si>
    <t>Kiran Dhakate</t>
  </si>
  <si>
    <t>Vidhi Dhakate</t>
  </si>
  <si>
    <t>Madhuri Sagar Ate</t>
  </si>
  <si>
    <t>Jijabai Ate</t>
  </si>
  <si>
    <t>Kshitij Sagar Ate</t>
  </si>
  <si>
    <t>Mahadeo Ate</t>
  </si>
  <si>
    <t>Manthan Hiralal Funde</t>
  </si>
  <si>
    <t>Nayra Hiralal Funde</t>
  </si>
  <si>
    <t>Seema Hiralal Funde</t>
  </si>
  <si>
    <t>Harichandra Shriram Funde</t>
  </si>
  <si>
    <t>Asha Gedam</t>
  </si>
  <si>
    <t>Subhagidevi Yadav</t>
  </si>
  <si>
    <t>Rudra Yadav</t>
  </si>
  <si>
    <t>Madhuri Yadav</t>
  </si>
  <si>
    <t>Balkishan Yadav</t>
  </si>
  <si>
    <t>Masuma Yadav</t>
  </si>
  <si>
    <t>Rekhabai Pandurang Chaware</t>
  </si>
  <si>
    <t>Sharvari Ajay Chaware</t>
  </si>
  <si>
    <t>Ashwini Ajay Chaware</t>
  </si>
  <si>
    <t>Tanmay Ajay Chaware</t>
  </si>
  <si>
    <t>Dhananjay Babarao Nakhale</t>
  </si>
  <si>
    <t>Sejal Waghmare</t>
  </si>
  <si>
    <t>Smita Waghmare</t>
  </si>
  <si>
    <t>Balkrishnaji Waghmare</t>
  </si>
  <si>
    <t>Bebibai Waghmare</t>
  </si>
  <si>
    <t>Pranjal Waghmare</t>
  </si>
  <si>
    <t>Brindaban Mandal</t>
  </si>
  <si>
    <t>Sandhya Mandal</t>
  </si>
  <si>
    <t>Arkadyuti Mandal</t>
  </si>
  <si>
    <t>Mousumi Ghosh</t>
  </si>
  <si>
    <t>Krishna Gupta</t>
  </si>
  <si>
    <t>Sparsh Gupta</t>
  </si>
  <si>
    <t>Ramgopal Gupta</t>
  </si>
  <si>
    <t>Shalini Gupta</t>
  </si>
  <si>
    <t>Jashoda Mahanta</t>
  </si>
  <si>
    <t>Dikshashree Mohanta</t>
  </si>
  <si>
    <t>Manjushree Mahanta</t>
  </si>
  <si>
    <t>Satyananda Mahanta</t>
  </si>
  <si>
    <t>Swastik Mohanta</t>
  </si>
  <si>
    <t>Shraddha Tejaskumar Dudka</t>
  </si>
  <si>
    <t>Nirmala Dudka</t>
  </si>
  <si>
    <t>Yadgiri Lakshmaiyya Dudka</t>
  </si>
  <si>
    <t>Patru Dharmaji Nagose</t>
  </si>
  <si>
    <t>Prakshit Thakre</t>
  </si>
  <si>
    <t>Kalpana Thakre</t>
  </si>
  <si>
    <t>Shauntala Patru Nagose</t>
  </si>
  <si>
    <t>Hirvanta Kamble</t>
  </si>
  <si>
    <t>Mahi Sunil Kamble</t>
  </si>
  <si>
    <t>Yemuna Kamble</t>
  </si>
  <si>
    <t>Mayaram Kamble</t>
  </si>
  <si>
    <t>Prince Kamble</t>
  </si>
  <si>
    <t>Vrushali Pravin Ambakhaye</t>
  </si>
  <si>
    <t>Aradhya Pravin Ambakhaye</t>
  </si>
  <si>
    <t>Sunanda Khobragade</t>
  </si>
  <si>
    <t>Vishvanath Khobragade</t>
  </si>
  <si>
    <t>Jagannath Chandankhede</t>
  </si>
  <si>
    <t>Kothapalli Srinivasa Rao</t>
  </si>
  <si>
    <t>Kothapalli Dhana Lakshmi</t>
  </si>
  <si>
    <t>Mayank Ram Kothapalli</t>
  </si>
  <si>
    <t>Medepalli Pavani</t>
  </si>
  <si>
    <t>Alfiya Sehar</t>
  </si>
  <si>
    <t>Baby Ursa Khatoon</t>
  </si>
  <si>
    <t>Qudrat Ali</t>
  </si>
  <si>
    <t>Ursa Khatoon</t>
  </si>
  <si>
    <t>Zubaida Khatoon</t>
  </si>
  <si>
    <t>Shivansh Swapnil Bhoyar</t>
  </si>
  <si>
    <t>Usha Shravan Bhoyar</t>
  </si>
  <si>
    <t>Shravan Bhoyar</t>
  </si>
  <si>
    <t>Apurva Swapnil Bhoyar</t>
  </si>
  <si>
    <t>Baby Of Bhagyashree Gourkar</t>
  </si>
  <si>
    <t>Bhaghyashree Gourkar</t>
  </si>
  <si>
    <t>Chandrashekhar Gourkar</t>
  </si>
  <si>
    <t>Shivansh Gourkar</t>
  </si>
  <si>
    <t>Banshgopal Mishra</t>
  </si>
  <si>
    <t>Shakuntala Mishra</t>
  </si>
  <si>
    <t>Anuva Nag</t>
  </si>
  <si>
    <t>Nibedita Bayen</t>
  </si>
  <si>
    <t>Amlan Kumar Kar</t>
  </si>
  <si>
    <t>Milan Kar</t>
  </si>
  <si>
    <t>Amit Kar</t>
  </si>
  <si>
    <t>Pramila J Thaware</t>
  </si>
  <si>
    <t>Jagadish K Thaware</t>
  </si>
  <si>
    <t>Rekha Parikshit Dhawade</t>
  </si>
  <si>
    <t>Parikshit Haribhau Dhawade</t>
  </si>
  <si>
    <t>Deepak S Chopde</t>
  </si>
  <si>
    <t>Vijaya D Chopde</t>
  </si>
  <si>
    <t>Rekha Sukhadeve</t>
  </si>
  <si>
    <t>Hariranji Deshmukh</t>
  </si>
  <si>
    <t>Sangita Deshmukh</t>
  </si>
  <si>
    <t>Shevanta Waghmare</t>
  </si>
  <si>
    <t>Pooja Waghmare</t>
  </si>
  <si>
    <t>Keshavrao Waghmare</t>
  </si>
  <si>
    <t>Ramesh Mohariya</t>
  </si>
  <si>
    <t>Aruna Ramesh Mohariya</t>
  </si>
  <si>
    <t>Indira Sonarkar</t>
  </si>
  <si>
    <t>Asmita Sonarkar</t>
  </si>
  <si>
    <t>Siddarth Sonarkar</t>
  </si>
  <si>
    <t>Himani Patel</t>
  </si>
  <si>
    <t>Shlok Patel</t>
  </si>
  <si>
    <t>Prarabdh Patel</t>
  </si>
  <si>
    <t>Rani Patel</t>
  </si>
  <si>
    <t>Ram Milan Patel</t>
  </si>
  <si>
    <t>Madhusmigdha Dey</t>
  </si>
  <si>
    <t>Pushpa Khapane</t>
  </si>
  <si>
    <t>Kavaduji B Khapane</t>
  </si>
  <si>
    <t>Indrajeet Tewari</t>
  </si>
  <si>
    <t>Lalita Devi</t>
  </si>
  <si>
    <t>Bhandudas Pohane</t>
  </si>
  <si>
    <t>Mala Pohane</t>
  </si>
  <si>
    <t>Vijaya Khushalrao Bansod</t>
  </si>
  <si>
    <t>Pramila Shandha</t>
  </si>
  <si>
    <t>Gadadhar Shandha</t>
  </si>
  <si>
    <t>Sakti Sadhan Palui</t>
  </si>
  <si>
    <t>Shivanshi Palui</t>
  </si>
  <si>
    <t>Nilanjana Kayal</t>
  </si>
  <si>
    <t>Kusum Kali Mishra</t>
  </si>
  <si>
    <t>Ridvik Mishra</t>
  </si>
  <si>
    <t>Ritu Mishra</t>
  </si>
  <si>
    <t>Shesh Mani Mishra</t>
  </si>
  <si>
    <t>Pratiksha Karmankar</t>
  </si>
  <si>
    <t>Ayaskant Swain</t>
  </si>
  <si>
    <t>Mitali Mitra</t>
  </si>
  <si>
    <t>Pabitra Mitra</t>
  </si>
  <si>
    <t>Jaitra Mitra</t>
  </si>
  <si>
    <t>Piyali Mitra Sikdar</t>
  </si>
  <si>
    <t>Sarjerao Atram</t>
  </si>
  <si>
    <t>Nitesh Atram</t>
  </si>
  <si>
    <t>Chandrakala Atram</t>
  </si>
  <si>
    <t>Harshal Raut</t>
  </si>
  <si>
    <t>Pranali Prashant Raut</t>
  </si>
  <si>
    <t>Chandrakala Namdeo Raut</t>
  </si>
  <si>
    <t>Aarish Raut</t>
  </si>
  <si>
    <t>Prashant Raut</t>
  </si>
  <si>
    <t>Arpita Sawarkar</t>
  </si>
  <si>
    <t>Shreenit Sawarkar</t>
  </si>
  <si>
    <t>Indresh Devi</t>
  </si>
  <si>
    <t>Munni</t>
  </si>
  <si>
    <t>Gomati Devi</t>
  </si>
  <si>
    <t>Anita Devi</t>
  </si>
  <si>
    <t>Bholanath Singh</t>
  </si>
  <si>
    <t>Sangeeta</t>
  </si>
  <si>
    <t>Anshita Verma</t>
  </si>
  <si>
    <t>Bagwati Devi</t>
  </si>
  <si>
    <t>Mool Chand Sharma</t>
  </si>
  <si>
    <t>Rameswari Devi</t>
  </si>
  <si>
    <t>Dharambir</t>
  </si>
  <si>
    <t>Mitul</t>
  </si>
  <si>
    <t>Gyanvir</t>
  </si>
  <si>
    <t>Kamlesh</t>
  </si>
  <si>
    <t>Urmila</t>
  </si>
  <si>
    <t>Atul</t>
  </si>
  <si>
    <t>Chhaya Vashistha</t>
  </si>
  <si>
    <t>Bhimanjanu</t>
  </si>
  <si>
    <t>Ujjwal Vashistha</t>
  </si>
  <si>
    <t>Yoshika Sharma</t>
  </si>
  <si>
    <t>Baby Of Pooja Bai</t>
  </si>
  <si>
    <t>Raj Bala</t>
  </si>
  <si>
    <t>Pushkar Dutt</t>
  </si>
  <si>
    <t>Pooja Bai</t>
  </si>
  <si>
    <t>Sanvi</t>
  </si>
  <si>
    <t>Bhagoti Devi</t>
  </si>
  <si>
    <t>Harshit</t>
  </si>
  <si>
    <t>Jyoti</t>
  </si>
  <si>
    <t>Rekha</t>
  </si>
  <si>
    <t>Riya</t>
  </si>
  <si>
    <t>Kartik</t>
  </si>
  <si>
    <t>Abhinaw Panday</t>
  </si>
  <si>
    <t>Dipika Panday</t>
  </si>
  <si>
    <t>Madhu Panday</t>
  </si>
  <si>
    <t>Kabila Pandey</t>
  </si>
  <si>
    <t>Lalmani Pandey</t>
  </si>
  <si>
    <t>Raj Kumari</t>
  </si>
  <si>
    <t>Gokal Ram</t>
  </si>
  <si>
    <t>Garima</t>
  </si>
  <si>
    <t>Abhimanyu</t>
  </si>
  <si>
    <t>Leela Bai</t>
  </si>
  <si>
    <t>Rajendra Singh</t>
  </si>
  <si>
    <t>Nitara Singh</t>
  </si>
  <si>
    <t>Mithlesh Singh</t>
  </si>
  <si>
    <t>Yash Singh</t>
  </si>
  <si>
    <t>Meena S Sorte</t>
  </si>
  <si>
    <t>Trupti Sorte</t>
  </si>
  <si>
    <t>Advit Sorte</t>
  </si>
  <si>
    <t>Krishiv Saini</t>
  </si>
  <si>
    <t>Amravati</t>
  </si>
  <si>
    <t>Aarti Saini</t>
  </si>
  <si>
    <t>Anaya</t>
  </si>
  <si>
    <t>Rajbala</t>
  </si>
  <si>
    <t>Akshay</t>
  </si>
  <si>
    <t>Sumarti</t>
  </si>
  <si>
    <t>Laxmi</t>
  </si>
  <si>
    <t>Jirwa Devi</t>
  </si>
  <si>
    <t>Shubham Sanger</t>
  </si>
  <si>
    <t>Malti Devi</t>
  </si>
  <si>
    <t>Riya Sanger</t>
  </si>
  <si>
    <t>Har Devi</t>
  </si>
  <si>
    <t>Kranti Devi</t>
  </si>
  <si>
    <t>Saurav Singh</t>
  </si>
  <si>
    <t>Gaurav Singh</t>
  </si>
  <si>
    <t>Rimjhim Singh</t>
  </si>
  <si>
    <t>Ravi Kumar</t>
  </si>
  <si>
    <t>Manti Kumari</t>
  </si>
  <si>
    <t>Farukh Ansari</t>
  </si>
  <si>
    <t>Idan Begum</t>
  </si>
  <si>
    <t>Khatijan Begum</t>
  </si>
  <si>
    <t>Kusum Kumari Singh</t>
  </si>
  <si>
    <t>Chandna Devi</t>
  </si>
  <si>
    <t>Yashjeet Singh</t>
  </si>
  <si>
    <t>Sonu Kumar</t>
  </si>
  <si>
    <t>Pratima Devi</t>
  </si>
  <si>
    <t>Buno Yadav</t>
  </si>
  <si>
    <t>Mola Devi</t>
  </si>
  <si>
    <t>Savita Kumari</t>
  </si>
  <si>
    <t>Meena Devi</t>
  </si>
  <si>
    <t>Devender</t>
  </si>
  <si>
    <t>Satyawati Devi</t>
  </si>
  <si>
    <t>Deepak</t>
  </si>
  <si>
    <t>Deep Shikha</t>
  </si>
  <si>
    <t>Nikhil Yadav</t>
  </si>
  <si>
    <t>Vidha Devi</t>
  </si>
  <si>
    <t>Ishita Yadav</t>
  </si>
  <si>
    <t>Geeta Devi</t>
  </si>
  <si>
    <t>Shyamvati</t>
  </si>
  <si>
    <t>Sanjana Kumari Parmar</t>
  </si>
  <si>
    <t>Sarthak Parmar</t>
  </si>
  <si>
    <t>Anamika Singh</t>
  </si>
  <si>
    <t>Harshita Singh</t>
  </si>
  <si>
    <t>Om Prakash</t>
  </si>
  <si>
    <t>Akshit Yadav</t>
  </si>
  <si>
    <t>Dipansu</t>
  </si>
  <si>
    <t>Bindu Yadav</t>
  </si>
  <si>
    <t>Chander Wati</t>
  </si>
  <si>
    <t>Manisha</t>
  </si>
  <si>
    <t>Brijesh Kumar</t>
  </si>
  <si>
    <t>Veden</t>
  </si>
  <si>
    <t>Radha</t>
  </si>
  <si>
    <t>Balram</t>
  </si>
  <si>
    <t>Divya</t>
  </si>
  <si>
    <t>Bhagat Singh</t>
  </si>
  <si>
    <t>Bhagmali</t>
  </si>
  <si>
    <t>Rambir</t>
  </si>
  <si>
    <t>Seema</t>
  </si>
  <si>
    <t>Tanuj</t>
  </si>
  <si>
    <t>Shikha Tuli</t>
  </si>
  <si>
    <t>Pawan Tuli</t>
  </si>
  <si>
    <t>Divya Krishnan R</t>
  </si>
  <si>
    <t>Vijayamma</t>
  </si>
  <si>
    <t>Manglanandhan Vs</t>
  </si>
  <si>
    <t>Aryan Shivansh Mishra</t>
  </si>
  <si>
    <t>Sharmanand Mishra</t>
  </si>
  <si>
    <t>Devansh Mishra</t>
  </si>
  <si>
    <t>Sandeep</t>
  </si>
  <si>
    <t>Sarvan Devi</t>
  </si>
  <si>
    <t>Kamla</t>
  </si>
  <si>
    <t>Pitamber Dayal</t>
  </si>
  <si>
    <t>Pragati Kumari</t>
  </si>
  <si>
    <t>Rajender Singh</t>
  </si>
  <si>
    <t>Priyanshu Yadav</t>
  </si>
  <si>
    <t>Mona Yadav</t>
  </si>
  <si>
    <t>Savita Devi</t>
  </si>
  <si>
    <t>Mahipal Singh</t>
  </si>
  <si>
    <t>Munesh</t>
  </si>
  <si>
    <t>Yatin</t>
  </si>
  <si>
    <t>Rudra Gupta</t>
  </si>
  <si>
    <t>Vinita Gupta</t>
  </si>
  <si>
    <t>Lakshmena Devi</t>
  </si>
  <si>
    <t>Riddhi Gupta</t>
  </si>
  <si>
    <t>Radhe Shyam Gupta</t>
  </si>
  <si>
    <t>Janki Sahoo</t>
  </si>
  <si>
    <t>Kiyansh Kumar</t>
  </si>
  <si>
    <t>Dharam Pal</t>
  </si>
  <si>
    <t>Savitri Devi</t>
  </si>
  <si>
    <t>Renu</t>
  </si>
  <si>
    <t>Pandit Papal</t>
  </si>
  <si>
    <t>Minakshi Papal</t>
  </si>
  <si>
    <t>Shatanand Papal</t>
  </si>
  <si>
    <t>Pratibha Papal</t>
  </si>
  <si>
    <t>Satyapal Singh Sisodiya</t>
  </si>
  <si>
    <t>Palak Sikarwar</t>
  </si>
  <si>
    <t>Yuvaan Sisodia</t>
  </si>
  <si>
    <t>Varun Pratap Singh Siisodia</t>
  </si>
  <si>
    <t>Avesh Kumari</t>
  </si>
  <si>
    <t>Anju</t>
  </si>
  <si>
    <t>Hashvi</t>
  </si>
  <si>
    <t>Vinti Rani</t>
  </si>
  <si>
    <t>Rachit Yadav</t>
  </si>
  <si>
    <t>Satnarayan</t>
  </si>
  <si>
    <t>Jagdish Yadav</t>
  </si>
  <si>
    <t>Divyanshi</t>
  </si>
  <si>
    <t>Shivangi</t>
  </si>
  <si>
    <t>Monika</t>
  </si>
  <si>
    <t>Sanjay</t>
  </si>
  <si>
    <t>Tirkha Ram</t>
  </si>
  <si>
    <t>Parmila Devi</t>
  </si>
  <si>
    <t>Sanam Kumar</t>
  </si>
  <si>
    <t>Kanchan Bharti</t>
  </si>
  <si>
    <t>Chandani Bharti</t>
  </si>
  <si>
    <t>Shashi Kant Kumar</t>
  </si>
  <si>
    <t>Padma Bagchi</t>
  </si>
  <si>
    <t>Rhea Bagchi</t>
  </si>
  <si>
    <t>Dipendra Bagchi</t>
  </si>
  <si>
    <t>Indrani Bagchi</t>
  </si>
  <si>
    <t>Ahalya Samanta</t>
  </si>
  <si>
    <t>Arijit Samanta</t>
  </si>
  <si>
    <t>C Arjun</t>
  </si>
  <si>
    <t>R Sasikala</t>
  </si>
  <si>
    <t>C Vidhyasri</t>
  </si>
  <si>
    <t>M Ramachandran</t>
  </si>
  <si>
    <t>R.Chokkar</t>
  </si>
  <si>
    <t>Barnali Kar</t>
  </si>
  <si>
    <t>Swastika Samir Kar</t>
  </si>
  <si>
    <t>Rekha Kar</t>
  </si>
  <si>
    <t>Swapnil Samir Kar</t>
  </si>
  <si>
    <t>Samruddhi Bobde</t>
  </si>
  <si>
    <t>Sanskruti Bobde</t>
  </si>
  <si>
    <t>Bhalachandra Sbobde</t>
  </si>
  <si>
    <t>Vaishali Bbobde</t>
  </si>
  <si>
    <t>Bharati Bbobde</t>
  </si>
  <si>
    <t>Kalpana Mandgaonkar</t>
  </si>
  <si>
    <t>Devanand Mandgaonkar</t>
  </si>
  <si>
    <t>Kalyani Mandgaonkar</t>
  </si>
  <si>
    <t>Kimayaa Mandgaonkar</t>
  </si>
  <si>
    <t>T Sanjana</t>
  </si>
  <si>
    <t>Saraswathi Gunasekaran</t>
  </si>
  <si>
    <t>Punitha T</t>
  </si>
  <si>
    <t>T Sanjeevraj</t>
  </si>
  <si>
    <t>Gunasekaran Annamalai</t>
  </si>
  <si>
    <t>Virendra Kumar Rawat</t>
  </si>
  <si>
    <t>Matparidevi</t>
  </si>
  <si>
    <t>Esha Rawat</t>
  </si>
  <si>
    <t>Lelawati Devi</t>
  </si>
  <si>
    <t>Saroj Singh</t>
  </si>
  <si>
    <t>Jiban Krishna Roy</t>
  </si>
  <si>
    <t>Jhuma Ray</t>
  </si>
  <si>
    <t>Saptarshi Ray</t>
  </si>
  <si>
    <t>Chitra Roy</t>
  </si>
  <si>
    <t>Satyaki Ray</t>
  </si>
  <si>
    <t>Meenakshi Bhakre</t>
  </si>
  <si>
    <t>Rajeshwar Bhakre</t>
  </si>
  <si>
    <t>Manisha Bhakre</t>
  </si>
  <si>
    <t>Gajanan Kosarkar</t>
  </si>
  <si>
    <t>Mamta Kosarkar</t>
  </si>
  <si>
    <t>Bhumika Kosarkar</t>
  </si>
  <si>
    <t>Arun Dasrao Kulkarni</t>
  </si>
  <si>
    <t>Aaratrika Rudraksh Kulkarni</t>
  </si>
  <si>
    <t>Shweta Rudraksh Kulkarni</t>
  </si>
  <si>
    <t>Aarav Rudraksh Kulkarni</t>
  </si>
  <si>
    <t>Vijaya Arun Kulkarni</t>
  </si>
  <si>
    <t>Shankarlal Bhutada</t>
  </si>
  <si>
    <t>Rashmi Bhutada</t>
  </si>
  <si>
    <t>Premlata Bhutada</t>
  </si>
  <si>
    <t>Manas Bhutada</t>
  </si>
  <si>
    <t>Drishika Shrivastava</t>
  </si>
  <si>
    <t>Vimla Shrivastava</t>
  </si>
  <si>
    <t>Shikha</t>
  </si>
  <si>
    <t>Arnav Kharche</t>
  </si>
  <si>
    <t>Sudhakar Kharche</t>
  </si>
  <si>
    <t>Amita Kharche</t>
  </si>
  <si>
    <t>Kamal Kharche</t>
  </si>
  <si>
    <t>Divit Sharma</t>
  </si>
  <si>
    <t>Advik Sharma</t>
  </si>
  <si>
    <t>Preeti Kumari</t>
  </si>
  <si>
    <t>S K Upadhyay</t>
  </si>
  <si>
    <t>Shambhavi Upadhyay</t>
  </si>
  <si>
    <t>Kamla Tiwari</t>
  </si>
  <si>
    <t>Jayendu Mewar</t>
  </si>
  <si>
    <t>Shiv Kumar Tiwari</t>
  </si>
  <si>
    <t>Tejal Mewar</t>
  </si>
  <si>
    <t>Shamrao Narayanrao Kinkar</t>
  </si>
  <si>
    <t>Saraswati Shamrao Kinkar</t>
  </si>
  <si>
    <t>Pulkit Amol Kinkar</t>
  </si>
  <si>
    <t>Priyanka Amol Kinkar</t>
  </si>
  <si>
    <t>Agrima Amol Kinkar</t>
  </si>
  <si>
    <t>Dnyaneshwar Nagpure</t>
  </si>
  <si>
    <t>Tanishka Nagpure</t>
  </si>
  <si>
    <t>Neeta Nagpure</t>
  </si>
  <si>
    <t>Dipika Nagpure</t>
  </si>
  <si>
    <t>Niral Kakani</t>
  </si>
  <si>
    <t>Tivisha Kakani</t>
  </si>
  <si>
    <t>Santosh Ved</t>
  </si>
  <si>
    <t>Subhash Ved</t>
  </si>
  <si>
    <t>Pragati Kakani</t>
  </si>
  <si>
    <t>Bhagwati</t>
  </si>
  <si>
    <t>Rishita Raghuvanshi</t>
  </si>
  <si>
    <t>Sumana Ghosh</t>
  </si>
  <si>
    <t>Ehsa Ghosh</t>
  </si>
  <si>
    <t>Devidas Dhoke</t>
  </si>
  <si>
    <t>Shrushti Doke</t>
  </si>
  <si>
    <t>Shobha Dhoke</t>
  </si>
  <si>
    <t>Rechal Dhoke</t>
  </si>
  <si>
    <t>Pratima R Dhoke</t>
  </si>
  <si>
    <t>Arshiya Khan</t>
  </si>
  <si>
    <t>Ahmed Khan</t>
  </si>
  <si>
    <t>Zaynab Khan</t>
  </si>
  <si>
    <t>Rafiqua Begam</t>
  </si>
  <si>
    <t>Sanchita Ghosh</t>
  </si>
  <si>
    <t>Naitri Ghosh</t>
  </si>
  <si>
    <t>Srilakshmi Konchada</t>
  </si>
  <si>
    <t>Srisaitej Konchada</t>
  </si>
  <si>
    <t>Archana Konchada</t>
  </si>
  <si>
    <t>Sindhu Bharti Jha</t>
  </si>
  <si>
    <t>Mira Devi</t>
  </si>
  <si>
    <t>Ajmun Nisha</t>
  </si>
  <si>
    <t>Mohd Taufeeq Shaikh</t>
  </si>
  <si>
    <t>Fauziya Kausar</t>
  </si>
  <si>
    <t>Mohd Yunus Shaikh</t>
  </si>
  <si>
    <t>Mohd Zaid Shaikh</t>
  </si>
  <si>
    <t>Kumud Tiwari</t>
  </si>
  <si>
    <t>Rukmani Tiwari</t>
  </si>
  <si>
    <t>Rameshwar Prassad Tiwari</t>
  </si>
  <si>
    <t>Kartik Tiwari</t>
  </si>
  <si>
    <t>Mukesh Tiwari</t>
  </si>
  <si>
    <t>Sita Devi</t>
  </si>
  <si>
    <t>Punam Kumari</t>
  </si>
  <si>
    <t>Satyaprakash Kumar</t>
  </si>
  <si>
    <t>Mrenuka</t>
  </si>
  <si>
    <t>Myogesh</t>
  </si>
  <si>
    <t>Mumadevi</t>
  </si>
  <si>
    <t>Vishakha Atul Nandanwar</t>
  </si>
  <si>
    <t>Manda Arvind Nandanwar</t>
  </si>
  <si>
    <t>Vaibhavi Atul Nandanwar</t>
  </si>
  <si>
    <t>Nivisha Atul Nandanwar</t>
  </si>
  <si>
    <t>Ankit Bose</t>
  </si>
  <si>
    <t>Priyanka Bose</t>
  </si>
  <si>
    <t>Dinkar T Patil</t>
  </si>
  <si>
    <t>Sharda D Patil</t>
  </si>
  <si>
    <t>Archana N Patil</t>
  </si>
  <si>
    <t>Priti Raisane</t>
  </si>
  <si>
    <t>Vihaan Raisane</t>
  </si>
  <si>
    <t>Kavish Raisane</t>
  </si>
  <si>
    <t>Abhranil Sarkar</t>
  </si>
  <si>
    <t>Arpita Sarkar</t>
  </si>
  <si>
    <t>Maya Sarkar</t>
  </si>
  <si>
    <t>Swapan Kumar Sarkar</t>
  </si>
  <si>
    <t>Subhra Sinha</t>
  </si>
  <si>
    <t>Prabodh Gopal Goswami</t>
  </si>
  <si>
    <t>Damayanti Goswami</t>
  </si>
  <si>
    <t>Md Mojibur Rahman</t>
  </si>
  <si>
    <t>Sarim Rahman</t>
  </si>
  <si>
    <t>Sagufta Firdous</t>
  </si>
  <si>
    <t>Sumbul Sohail</t>
  </si>
  <si>
    <t>Prabhave Tandon</t>
  </si>
  <si>
    <t>Prashant Tandon</t>
  </si>
  <si>
    <t>Shabbir Husain</t>
  </si>
  <si>
    <t>Mariyam Husain</t>
  </si>
  <si>
    <t>Insiyah Husain</t>
  </si>
  <si>
    <t>Tasneem Saifee</t>
  </si>
  <si>
    <t>Masood Husain</t>
  </si>
  <si>
    <t>Md Anas</t>
  </si>
  <si>
    <t>Nabisa Begum</t>
  </si>
  <si>
    <t>Sagira Khatun</t>
  </si>
  <si>
    <t>Md Arhaan</t>
  </si>
  <si>
    <t>Shanum Quazi</t>
  </si>
  <si>
    <t>Rafiqunnisa Quazi</t>
  </si>
  <si>
    <t>Aamir Quazi</t>
  </si>
  <si>
    <t>Uzma Firdous</t>
  </si>
  <si>
    <t>Sonika Aditya Soni.</t>
  </si>
  <si>
    <t>Ganesh Soni</t>
  </si>
  <si>
    <t>Nivriti Soni</t>
  </si>
  <si>
    <t>Gauri Soni</t>
  </si>
  <si>
    <t>Adhrit Soni</t>
  </si>
  <si>
    <t>Avanti D Joshi</t>
  </si>
  <si>
    <t>Rajani Joshi</t>
  </si>
  <si>
    <t>Hemangi Joshi</t>
  </si>
  <si>
    <t>Tusar Kanti Patranabish</t>
  </si>
  <si>
    <t>Amandeep Patranabish</t>
  </si>
  <si>
    <t>Anjana Patranabish</t>
  </si>
  <si>
    <t>Sangeeta Patranabish</t>
  </si>
  <si>
    <t>Uma Dey</t>
  </si>
  <si>
    <t>Sheema Dey</t>
  </si>
  <si>
    <t>Jishnu Dey</t>
  </si>
  <si>
    <t>Bani Dey</t>
  </si>
  <si>
    <t>Jogodish Chandra Dey</t>
  </si>
  <si>
    <t>Surbhi Surana</t>
  </si>
  <si>
    <t>Shikhar Chand Surana</t>
  </si>
  <si>
    <t>Sujata Surana</t>
  </si>
  <si>
    <t>Naman Surana</t>
  </si>
  <si>
    <t>Rama Gupta</t>
  </si>
  <si>
    <t>Ivaanshika Gupta</t>
  </si>
  <si>
    <t>Abhisikta Gupta</t>
  </si>
  <si>
    <t>Susheela Ganjoo</t>
  </si>
  <si>
    <t>Eakta Toshkhani</t>
  </si>
  <si>
    <t>Ratten Lal Ganjoo</t>
  </si>
  <si>
    <t>Yashika Ganjoo</t>
  </si>
  <si>
    <t>Anjana Pal</t>
  </si>
  <si>
    <t>Ajay Kumar Pal</t>
  </si>
  <si>
    <t>Adrtita Pal</t>
  </si>
  <si>
    <t>Aniket Pal</t>
  </si>
  <si>
    <t>Bakul Pal</t>
  </si>
  <si>
    <t>Poonam Singh</t>
  </si>
  <si>
    <t>Kanti Devi</t>
  </si>
  <si>
    <t>Anya Singh</t>
  </si>
  <si>
    <t>Anush Kumar Singh</t>
  </si>
  <si>
    <t>Sohini Bose</t>
  </si>
  <si>
    <t>Asoke Bose</t>
  </si>
  <si>
    <t>Banani Bose</t>
  </si>
  <si>
    <t>Anubhav Bose</t>
  </si>
  <si>
    <t>Ram Pravesh Singh</t>
  </si>
  <si>
    <t>Nilam Kumari</t>
  </si>
  <si>
    <t>Sahil Kumar</t>
  </si>
  <si>
    <t>Smriti Kumari</t>
  </si>
  <si>
    <t>Ganesh Balaram Shende</t>
  </si>
  <si>
    <t>Sunita Shende</t>
  </si>
  <si>
    <t>Lalita Shende</t>
  </si>
  <si>
    <t>Anushka Shende</t>
  </si>
  <si>
    <t>Deepak Kumar Saxena</t>
  </si>
  <si>
    <t>Nupur Saxena</t>
  </si>
  <si>
    <t>Arghya Pathak</t>
  </si>
  <si>
    <t>Ram Bihari Pathak</t>
  </si>
  <si>
    <t>Archana Pathak</t>
  </si>
  <si>
    <t>Abhro Pathak</t>
  </si>
  <si>
    <t>Billa Parnika</t>
  </si>
  <si>
    <t>Billa Vijaya Lakshmi</t>
  </si>
  <si>
    <t>Billa Sreemayi</t>
  </si>
  <si>
    <t>Billa Kanakarao</t>
  </si>
  <si>
    <t>Billa Santhadevi</t>
  </si>
  <si>
    <t>Pranika Adhikari</t>
  </si>
  <si>
    <t>Binita Aryal</t>
  </si>
  <si>
    <t>Kabita Giri</t>
  </si>
  <si>
    <t>Nithin Narayanan</t>
  </si>
  <si>
    <t>Harish</t>
  </si>
  <si>
    <t>Meenakumari</t>
  </si>
  <si>
    <t>Andal</t>
  </si>
  <si>
    <t>Susmita Sarkar</t>
  </si>
  <si>
    <t>Addhayan Sarkar</t>
  </si>
  <si>
    <t>Chaya Sarkar</t>
  </si>
  <si>
    <t>Baidyanath Sarkar</t>
  </si>
  <si>
    <t>Yash Tiwari</t>
  </si>
  <si>
    <t>Surya Tiwari</t>
  </si>
  <si>
    <t>Anjali Tiwari</t>
  </si>
  <si>
    <t>Chandraprabha Tiwari</t>
  </si>
  <si>
    <t>Aaryan Tiwari</t>
  </si>
  <si>
    <t>Nabeel Parvezali Kadivar</t>
  </si>
  <si>
    <t>Fathma Kadivar</t>
  </si>
  <si>
    <t>Nilofar Kadivar</t>
  </si>
  <si>
    <t>Mahmad Kadivar</t>
  </si>
  <si>
    <t>Mohammed Aahil Akhtar</t>
  </si>
  <si>
    <t>Md Liakat Alli</t>
  </si>
  <si>
    <t>Rufida Begum</t>
  </si>
  <si>
    <t>Noorjahan Begum</t>
  </si>
  <si>
    <t>Kailash Gour</t>
  </si>
  <si>
    <t>Arti Gour</t>
  </si>
  <si>
    <t>Bhagwan Singh Gour</t>
  </si>
  <si>
    <t>Abhijeet Gour</t>
  </si>
  <si>
    <t>Kapish Thakur</t>
  </si>
  <si>
    <t>Priya Thakur</t>
  </si>
  <si>
    <t>Munnasing Thakur</t>
  </si>
  <si>
    <t>Pranit Thakur</t>
  </si>
  <si>
    <t>Sheela Thakur</t>
  </si>
  <si>
    <t>Badi Juveriya Jahid</t>
  </si>
  <si>
    <t>Badi Rasul Mahmad</t>
  </si>
  <si>
    <t>Badi Ziyan Jahid</t>
  </si>
  <si>
    <t>Badi Haluben Rasulbhai</t>
  </si>
  <si>
    <t>Patel Kamleshbhai Chimanlal</t>
  </si>
  <si>
    <t>Patel Krish Vishalbhai</t>
  </si>
  <si>
    <t>Patel Dimpal Vishalbhai</t>
  </si>
  <si>
    <t>Patel Vishal Kamleshbhai</t>
  </si>
  <si>
    <t>Patel Jayaben Kamleshbhai</t>
  </si>
  <si>
    <t>Sherasiya Alavadi Mamad</t>
  </si>
  <si>
    <t>Sherasiya Nasirabanu Renish</t>
  </si>
  <si>
    <t>Sherasiya Renish Alavadibhai</t>
  </si>
  <si>
    <t>Sherasiya Roshanben Alavadibhai</t>
  </si>
  <si>
    <t>Sherasiya Batul Renish</t>
  </si>
  <si>
    <t>Husen Sherasiya</t>
  </si>
  <si>
    <t>Sherasiya Tasrifa</t>
  </si>
  <si>
    <t>Ziya Saifulla Sherasiya</t>
  </si>
  <si>
    <t>Roshn Sherasiya</t>
  </si>
  <si>
    <t>Khushansh N Rahangdale</t>
  </si>
  <si>
    <t>Pramila U Bisen</t>
  </si>
  <si>
    <t>Ukram T Bisen</t>
  </si>
  <si>
    <t>Khusvika N Rahangdale</t>
  </si>
  <si>
    <t>Kapish N Rahangdale</t>
  </si>
  <si>
    <t>Rupali N Rahangdale</t>
  </si>
  <si>
    <t>Gohil Bhavikaben Kiranbhai</t>
  </si>
  <si>
    <t>Gohil Dheryaraj Kirankumar</t>
  </si>
  <si>
    <t>Gohil Pratapbhai Oghadbhai</t>
  </si>
  <si>
    <t>Gohil Rajuben Pratapbhai</t>
  </si>
  <si>
    <t>Gohil Kirankumar Pratapbhai</t>
  </si>
  <si>
    <t>Prabhavati Anantrao Belsare</t>
  </si>
  <si>
    <t>Pratiksha Pravin Belsare</t>
  </si>
  <si>
    <t>Janhavi Pravin Belsare</t>
  </si>
  <si>
    <t>Vedika Pravin Belsare</t>
  </si>
  <si>
    <t>Sunanda Patil</t>
  </si>
  <si>
    <t>Vachhla Patil</t>
  </si>
  <si>
    <t>Zaymaji Laxman Patil</t>
  </si>
  <si>
    <t>Shuddodhan Patil</t>
  </si>
  <si>
    <t>Khushboo Shrivastava</t>
  </si>
  <si>
    <t>Shobha Shrivastava</t>
  </si>
  <si>
    <t>Om Prakash Shrivastava</t>
  </si>
  <si>
    <t>Ashvik Shrivastava</t>
  </si>
  <si>
    <t>Giteben Chandrakant Bhatt</t>
  </si>
  <si>
    <t>Vansh Shilpan Bhatt</t>
  </si>
  <si>
    <t>Devanshi Shilpan Bhatt</t>
  </si>
  <si>
    <t>Hiral Shilpan Bhatt</t>
  </si>
  <si>
    <t>Somabhai Ajabhai Dhamecha</t>
  </si>
  <si>
    <t>Dhamecha Krupali Avachal</t>
  </si>
  <si>
    <t>Kamya Avachal Dhamecha</t>
  </si>
  <si>
    <t>Kantaben Somabhai Dhamecha</t>
  </si>
  <si>
    <t>Shobhana Avachal Dhamecha</t>
  </si>
  <si>
    <t>Arav Payasi</t>
  </si>
  <si>
    <t>Om Prakash Payasi</t>
  </si>
  <si>
    <t>Sanju Lata Payasi</t>
  </si>
  <si>
    <t>Minakshi Tiwari</t>
  </si>
  <si>
    <t>Braja Kishor Das</t>
  </si>
  <si>
    <t>Kritika Das</t>
  </si>
  <si>
    <t>Chandrakanta Das</t>
  </si>
  <si>
    <t>Santilata Das</t>
  </si>
  <si>
    <t>Nirmiti Lalatendu Mohanty</t>
  </si>
  <si>
    <t>Mivaan Mohanty</t>
  </si>
  <si>
    <t>Vidhya Lalatendu Mohanty</t>
  </si>
  <si>
    <t>Reena Naik</t>
  </si>
  <si>
    <t>Ruchismita Patel</t>
  </si>
  <si>
    <t>Shrinika Naik</t>
  </si>
  <si>
    <t>Purna Chandra Patel</t>
  </si>
  <si>
    <t>Ramarati Tiwari</t>
  </si>
  <si>
    <t>Neha Tiwari</t>
  </si>
  <si>
    <t>Shivbalak Tiwari</t>
  </si>
  <si>
    <t>Ganesh Prasad Tiwari</t>
  </si>
  <si>
    <t>Hemlata Tiwari</t>
  </si>
  <si>
    <t>Shreyans Samanta</t>
  </si>
  <si>
    <t>Bijali Samanta</t>
  </si>
  <si>
    <t>Shrabanti Samanta</t>
  </si>
  <si>
    <t>Dipak Kumar Samanta</t>
  </si>
  <si>
    <t>Girija Singh</t>
  </si>
  <si>
    <t>Abhishek Singh</t>
  </si>
  <si>
    <t>Meeraa Devi</t>
  </si>
  <si>
    <t>Rajat Singh</t>
  </si>
  <si>
    <t>Burhanuddin Fakhruddin Fakhri</t>
  </si>
  <si>
    <t>Insiya Sunelwala</t>
  </si>
  <si>
    <t>Farida Sunelwala</t>
  </si>
  <si>
    <t>Saifuddin Sunelwala</t>
  </si>
  <si>
    <t>Mufaddal Fakhruddin Fakhri</t>
  </si>
  <si>
    <t>Tamanna Thakar</t>
  </si>
  <si>
    <t>Manthan Thakar</t>
  </si>
  <si>
    <t>Chandanben Thakar</t>
  </si>
  <si>
    <t>Upama Thakar</t>
  </si>
  <si>
    <t>Mahendarprasad Thakar</t>
  </si>
  <si>
    <t>Asha Garg</t>
  </si>
  <si>
    <t>Namrata Ish Garg</t>
  </si>
  <si>
    <t>Ashwath Garg</t>
  </si>
  <si>
    <t>Arun Kumar Sen</t>
  </si>
  <si>
    <t>Runu Sen</t>
  </si>
  <si>
    <t>Debadrita Sen</t>
  </si>
  <si>
    <t>Dipa Sen</t>
  </si>
  <si>
    <t>Kalyani Karmakar</t>
  </si>
  <si>
    <t>Indrani Layek</t>
  </si>
  <si>
    <t>Ishaan Karmakar</t>
  </si>
  <si>
    <t>Sandhya Devi</t>
  </si>
  <si>
    <t>Madan Mohan</t>
  </si>
  <si>
    <t>Srishti Vishwakarma</t>
  </si>
  <si>
    <t>Savitri</t>
  </si>
  <si>
    <t>Baby Of Sandhya Devi</t>
  </si>
  <si>
    <t>Aj Krithvik</t>
  </si>
  <si>
    <t>G Murthy</t>
  </si>
  <si>
    <t>M Thilagavathi</t>
  </si>
  <si>
    <t>Baby Of Mrs. Janani J</t>
  </si>
  <si>
    <t>Janani Arun Kumar</t>
  </si>
  <si>
    <t>Krishna Ghosh</t>
  </si>
  <si>
    <t>Aloke Chandra Ghosh</t>
  </si>
  <si>
    <t>Aadritman Ghosh</t>
  </si>
  <si>
    <t>Payel Ghosh</t>
  </si>
  <si>
    <t>Sanjana Kumari</t>
  </si>
  <si>
    <t>Rina Thakur</t>
  </si>
  <si>
    <t>Balkishan Thakur</t>
  </si>
  <si>
    <t>Aditya Thakur</t>
  </si>
  <si>
    <t>Vimala Devi</t>
  </si>
  <si>
    <t>Yogendra Mahato</t>
  </si>
  <si>
    <t>Sarita Devi</t>
  </si>
  <si>
    <t>Gunsagar Prasad Singh</t>
  </si>
  <si>
    <t>Madhab Nandi</t>
  </si>
  <si>
    <t>Sneha Nandi</t>
  </si>
  <si>
    <t>Papita Nandi</t>
  </si>
  <si>
    <t>Mayon Nandi</t>
  </si>
  <si>
    <t>Sikha Nandi</t>
  </si>
  <si>
    <t>Toshit Datta</t>
  </si>
  <si>
    <t>Manabendra Datta</t>
  </si>
  <si>
    <t>Trishna Talukder</t>
  </si>
  <si>
    <t>Charvi Durugkar</t>
  </si>
  <si>
    <t>Tai Kamble</t>
  </si>
  <si>
    <t>Nitin Durugkar</t>
  </si>
  <si>
    <t>D R Kamble</t>
  </si>
  <si>
    <t>Nikhil Nand Singh</t>
  </si>
  <si>
    <t>Nitu Devi</t>
  </si>
  <si>
    <t>Babita Devi</t>
  </si>
  <si>
    <t>Nandani Singh</t>
  </si>
  <si>
    <t>Anju Upadhyay</t>
  </si>
  <si>
    <t>Shashank Upadhyay</t>
  </si>
  <si>
    <t>Dharmanra Kumar Upadhyay</t>
  </si>
  <si>
    <t>Sakshi Upadhyay</t>
  </si>
  <si>
    <t>Ahilya Bai Upadhyay</t>
  </si>
  <si>
    <t>Hemanta Banerjee</t>
  </si>
  <si>
    <t>Niti Banerjee</t>
  </si>
  <si>
    <t>Shremoyee Banerjee</t>
  </si>
  <si>
    <t>Ruthvik Banerjee</t>
  </si>
  <si>
    <t>N Butchemma</t>
  </si>
  <si>
    <t>N Srinivasa Rao</t>
  </si>
  <si>
    <t>Rekha Shriram Sudame</t>
  </si>
  <si>
    <t>Shubhda Sudame</t>
  </si>
  <si>
    <t>Shubhra Sudame</t>
  </si>
  <si>
    <t>Bharat Sudame</t>
  </si>
  <si>
    <t>Munesh Kumar Sharma</t>
  </si>
  <si>
    <t>Niyati Vashistha</t>
  </si>
  <si>
    <t>Sangeeta Sharma</t>
  </si>
  <si>
    <t>Reeta Sharma</t>
  </si>
  <si>
    <t>Pankti Vashistha</t>
  </si>
  <si>
    <t>Shukla Bagchi</t>
  </si>
  <si>
    <t>Prodyut Bagchi</t>
  </si>
  <si>
    <t>Mampi Bagchi</t>
  </si>
  <si>
    <t>Rajasree Bagchi</t>
  </si>
  <si>
    <t>Tanushri Bag</t>
  </si>
  <si>
    <t>Ivaan Maity</t>
  </si>
  <si>
    <t>Sandhya Rani Maiti</t>
  </si>
  <si>
    <t>Pranit Jha</t>
  </si>
  <si>
    <t>Avnit Kumar Jha</t>
  </si>
  <si>
    <t>Binita Jha</t>
  </si>
  <si>
    <t>Avjeet Mishra</t>
  </si>
  <si>
    <t>Sushama Deepak Lokhande</t>
  </si>
  <si>
    <t>Akash Tiwari</t>
  </si>
  <si>
    <t>Sanat Kumar Tiwari</t>
  </si>
  <si>
    <t>Bhanmati Tiwari</t>
  </si>
  <si>
    <t>Vikash Tiwari</t>
  </si>
  <si>
    <t>Pushpa Tiwari</t>
  </si>
  <si>
    <t>Ram Bahadur Singh</t>
  </si>
  <si>
    <t>Advit Singh</t>
  </si>
  <si>
    <t>Ankita Singh</t>
  </si>
  <si>
    <t>Chabi Rani Mondal</t>
  </si>
  <si>
    <t>Rinku Paul</t>
  </si>
  <si>
    <t>Priyanka Kumari</t>
  </si>
  <si>
    <t>Baiju Prasad Soni</t>
  </si>
  <si>
    <t>Pintu Kumar</t>
  </si>
  <si>
    <t>Indubai Madhukar Gajghate</t>
  </si>
  <si>
    <t>Madhukar Gajghate</t>
  </si>
  <si>
    <t>Nishit Nandkishor Gajghate</t>
  </si>
  <si>
    <t>Naksh Nandkishor Gajghate</t>
  </si>
  <si>
    <t>Kiran Nandkishor Gajghate</t>
  </si>
  <si>
    <t>Raunak Singh</t>
  </si>
  <si>
    <t>Janvi Singh</t>
  </si>
  <si>
    <t>Surpati Devi</t>
  </si>
  <si>
    <t>Mamta Singh</t>
  </si>
  <si>
    <t>Radha Gobinda Roy</t>
  </si>
  <si>
    <t>Rashmi Rekha Roy</t>
  </si>
  <si>
    <t>Ramesh Chandra Kundu</t>
  </si>
  <si>
    <t>Manju Lata Kundu</t>
  </si>
  <si>
    <t>Monalisha Manprasann Kundu</t>
  </si>
  <si>
    <t>Poonam Sharma</t>
  </si>
  <si>
    <t>Raghubir</t>
  </si>
  <si>
    <t>Baby Of Diwarkar</t>
  </si>
  <si>
    <t>Saroj</t>
  </si>
  <si>
    <t>Arush Kumar</t>
  </si>
  <si>
    <t>Kajal Kumari</t>
  </si>
  <si>
    <t>Gauri Shankar Singh</t>
  </si>
  <si>
    <t>Adya Kumari</t>
  </si>
  <si>
    <t>Bal Krishna Singh</t>
  </si>
  <si>
    <t>Kamnee Singh</t>
  </si>
  <si>
    <t>Shanti Singh</t>
  </si>
  <si>
    <t>Baby Of Neha Madan</t>
  </si>
  <si>
    <t>Asha Madan</t>
  </si>
  <si>
    <t>Keyur Pansare</t>
  </si>
  <si>
    <t>T Divya</t>
  </si>
  <si>
    <t>M Venugopal Rao</t>
  </si>
  <si>
    <t>M Padmavathi</t>
  </si>
  <si>
    <t>Supriya Das</t>
  </si>
  <si>
    <t>Manjari Das</t>
  </si>
  <si>
    <t>Sarah Das</t>
  </si>
  <si>
    <t>Kumari Sona</t>
  </si>
  <si>
    <t>Rahul Kumar</t>
  </si>
  <si>
    <t>Lalan Sharma</t>
  </si>
  <si>
    <t>Lalti Devi</t>
  </si>
  <si>
    <t>Nilam Sharma</t>
  </si>
  <si>
    <t>Sai Rashmi B</t>
  </si>
  <si>
    <t>Aditri</t>
  </si>
  <si>
    <t>R Somana Gouda</t>
  </si>
  <si>
    <t>Baby Of Sai Rashmi </t>
  </si>
  <si>
    <t>Ira Kahaiey</t>
  </si>
  <si>
    <t>Gargi Kahaley</t>
  </si>
  <si>
    <t>Priya Kahaley</t>
  </si>
  <si>
    <t>Usha Dey</t>
  </si>
  <si>
    <t>Piyali Ghosh</t>
  </si>
  <si>
    <t>Devishanksr Maniram Bante</t>
  </si>
  <si>
    <t>Chaya Devishankar Bante</t>
  </si>
  <si>
    <t>Shreya Akshay Meshram</t>
  </si>
  <si>
    <t>Kiran Prakash Meshram</t>
  </si>
  <si>
    <t>Susheel Yadav</t>
  </si>
  <si>
    <t>Nirmala Devi</t>
  </si>
  <si>
    <t>Samruddhi Nayak</t>
  </si>
  <si>
    <t>Pramila Nayak</t>
  </si>
  <si>
    <t>Arkhita Charan Nayak</t>
  </si>
  <si>
    <t>Prajukta Parida</t>
  </si>
  <si>
    <t>Arhul Devi</t>
  </si>
  <si>
    <t>Kamleshwari Yadav</t>
  </si>
  <si>
    <t>Dakshata Shankarrao Kalmegh</t>
  </si>
  <si>
    <t>Mandakini Anil Potekar</t>
  </si>
  <si>
    <t>Harshita Sharma</t>
  </si>
  <si>
    <t>Ujwala Prashik Meshram</t>
  </si>
  <si>
    <t>Pannalal Prem Meshram</t>
  </si>
  <si>
    <t>Ridhan Prashik Meshram</t>
  </si>
  <si>
    <t>Alka Pannalal Meshram</t>
  </si>
  <si>
    <t>Sabita Dubey</t>
  </si>
  <si>
    <t>Sangita Dubey</t>
  </si>
  <si>
    <t>Archita Dubey</t>
  </si>
  <si>
    <t>Sehajpreet Kaur</t>
  </si>
  <si>
    <t>Gagandeep Singh</t>
  </si>
  <si>
    <t>Shobha Shinge</t>
  </si>
  <si>
    <t>Madhukar Shinge</t>
  </si>
  <si>
    <t>Ritvika N</t>
  </si>
  <si>
    <t>Lakshita N</t>
  </si>
  <si>
    <t>N Charumathi</t>
  </si>
  <si>
    <t>Kavitha S</t>
  </si>
  <si>
    <t>Himangshu Bhuson Manna</t>
  </si>
  <si>
    <t>Adrija Manna</t>
  </si>
  <si>
    <t>Ranu Manna</t>
  </si>
  <si>
    <t>Piyali Das Manna</t>
  </si>
  <si>
    <t>Shakha Devi</t>
  </si>
  <si>
    <t>Siddharth Surya Jha</t>
  </si>
  <si>
    <t>Yamunanand Jha</t>
  </si>
  <si>
    <t>Nandani Kumari Jha</t>
  </si>
  <si>
    <t>Prity Kumari</t>
  </si>
  <si>
    <t>Rukamani Devi</t>
  </si>
  <si>
    <t>S Somasundaram</t>
  </si>
  <si>
    <t>S Dhanalakshmi</t>
  </si>
  <si>
    <t>Sudha Devidas Rahate</t>
  </si>
  <si>
    <t>Devidas Baliram Rahate</t>
  </si>
  <si>
    <t>Runali Abhijeet Rahate</t>
  </si>
  <si>
    <t>Shikha Singh</t>
  </si>
  <si>
    <t>Navyansh Kumar Singh</t>
  </si>
  <si>
    <t>Lilawati Devi</t>
  </si>
  <si>
    <t>Virendra Singh</t>
  </si>
  <si>
    <t>Eslavath Hansya</t>
  </si>
  <si>
    <t>Baby Of Jagan Eslavath</t>
  </si>
  <si>
    <t>Eslavath Mothiya</t>
  </si>
  <si>
    <t>Urmila Eslavath Jagan</t>
  </si>
  <si>
    <t>Rajendra Nigam</t>
  </si>
  <si>
    <t>Bhawana Khare</t>
  </si>
  <si>
    <t>Jaya Dasgupta</t>
  </si>
  <si>
    <t>Tapas Kumar Dasgupta</t>
  </si>
  <si>
    <t>Bhumika Samanta</t>
  </si>
  <si>
    <t>Mahadeb Samanta</t>
  </si>
  <si>
    <t>Bandana Samanta</t>
  </si>
  <si>
    <t>Naira Nabira</t>
  </si>
  <si>
    <t>Madhu Maheshwari</t>
  </si>
  <si>
    <t>Naisha Nabira</t>
  </si>
  <si>
    <t>Kishan Maheshwari</t>
  </si>
  <si>
    <t>Akash Nabira</t>
  </si>
  <si>
    <t>Swastik Das</t>
  </si>
  <si>
    <t>Nupur Das</t>
  </si>
  <si>
    <t>Mira Das</t>
  </si>
  <si>
    <t>Kanai Lal Das</t>
  </si>
  <si>
    <t>Namrata Chakre</t>
  </si>
  <si>
    <t>Baby Of Namrata 2</t>
  </si>
  <si>
    <t>Baby Of Namrata 1</t>
  </si>
  <si>
    <t>Sunanda Pakhare</t>
  </si>
  <si>
    <t>Punjabrao Pakhare</t>
  </si>
  <si>
    <t>Vina Motharkar</t>
  </si>
  <si>
    <t>Vimla Devi</t>
  </si>
  <si>
    <t>Bajrang Prajapati</t>
  </si>
  <si>
    <t>Arnav Kumar Prajapati</t>
  </si>
  <si>
    <t>Shakuntala Prajapati</t>
  </si>
  <si>
    <t>Gobinda Lal Podder</t>
  </si>
  <si>
    <t>Sibha Podder</t>
  </si>
  <si>
    <t>Sanvi Shukla</t>
  </si>
  <si>
    <t>Kishor Shukla</t>
  </si>
  <si>
    <t>Poonam Jaiswal</t>
  </si>
  <si>
    <t>Arav Shukla</t>
  </si>
  <si>
    <t>Saurabh Shukla</t>
  </si>
  <si>
    <t>Chimanlal Waghela</t>
  </si>
  <si>
    <t>Anshit Kayarkar</t>
  </si>
  <si>
    <t>Damayanti Waghela</t>
  </si>
  <si>
    <t>Sudhir Kayarkar</t>
  </si>
  <si>
    <t>Sonal Sudir Kayarkar</t>
  </si>
  <si>
    <t>Shyam Sundar Dutta</t>
  </si>
  <si>
    <t>Subhra Dutta</t>
  </si>
  <si>
    <t>Sunita Das</t>
  </si>
  <si>
    <t>Goutam Kumar Das</t>
  </si>
  <si>
    <t>Kishor Jain</t>
  </si>
  <si>
    <t>Sarla Jain</t>
  </si>
  <si>
    <t>Kamlesh Rani</t>
  </si>
  <si>
    <t>Mohan Lal</t>
  </si>
  <si>
    <t>Vinod Karemore</t>
  </si>
  <si>
    <t>Archana Karemore</t>
  </si>
  <si>
    <t>Rita Ashok Sharma</t>
  </si>
  <si>
    <t>Vanita Deshpande</t>
  </si>
  <si>
    <t>Vijay Deshpande</t>
  </si>
  <si>
    <t>Sarang Patil</t>
  </si>
  <si>
    <t>Alka Patil</t>
  </si>
  <si>
    <t>Ranjana Ghosh</t>
  </si>
  <si>
    <t>Goutam Ghosh</t>
  </si>
  <si>
    <t>Tithi Naha</t>
  </si>
  <si>
    <t>Anitava Naha</t>
  </si>
  <si>
    <t>Rajendra Nikose</t>
  </si>
  <si>
    <t>Sangeeta Nikose</t>
  </si>
  <si>
    <t>Shamrao Bodne</t>
  </si>
  <si>
    <t>Vimla Bodne</t>
  </si>
  <si>
    <t>Tenukala Bisen</t>
  </si>
  <si>
    <t>Dileshwar Bisen</t>
  </si>
  <si>
    <t>Jayanti Rout</t>
  </si>
  <si>
    <t>Chitiaranjan Rout</t>
  </si>
  <si>
    <t>Surti Devi</t>
  </si>
  <si>
    <t>Kishori Yadav</t>
  </si>
  <si>
    <t>Ram Sevak Rajak</t>
  </si>
  <si>
    <t>Rajnish Kumari</t>
  </si>
  <si>
    <t>Batul Das</t>
  </si>
  <si>
    <t>Rita Das</t>
  </si>
  <si>
    <t>Vyankat Jadhav</t>
  </si>
  <si>
    <t>Ranjana Jadhav</t>
  </si>
  <si>
    <t>Wasudeorao Raut</t>
  </si>
  <si>
    <t>Usha Raut</t>
  </si>
  <si>
    <t>Prapti Manna</t>
  </si>
  <si>
    <t>Shib Shankar Manna</t>
  </si>
  <si>
    <t>Kumari Adity Choubey</t>
  </si>
  <si>
    <t>Kabita Dubey</t>
  </si>
  <si>
    <t>Ajay Kumar Dubey</t>
  </si>
  <si>
    <t>Malu Limje</t>
  </si>
  <si>
    <t>Aaradhya Limje</t>
  </si>
  <si>
    <t>Shweta Limje</t>
  </si>
  <si>
    <t>Bhalchandra Limje</t>
  </si>
  <si>
    <t>Aparna Das</t>
  </si>
  <si>
    <t>Anirudha Das</t>
  </si>
  <si>
    <t>Nilima Rani Das</t>
  </si>
  <si>
    <t>Anananya Das</t>
  </si>
  <si>
    <t>Subashna S</t>
  </si>
  <si>
    <t>Saravanan M</t>
  </si>
  <si>
    <t>Pauli Mitra</t>
  </si>
  <si>
    <t>Tanusree Mitra</t>
  </si>
  <si>
    <t>Ishika Mitra</t>
  </si>
  <si>
    <t>Chanparani Mitra</t>
  </si>
  <si>
    <t>Bhimabhai Lagariya</t>
  </si>
  <si>
    <t>Maluben Lagariya</t>
  </si>
  <si>
    <t>Mancy Lagariya</t>
  </si>
  <si>
    <t>Sajiben Kambariya</t>
  </si>
  <si>
    <t>Sampa Bhoyal</t>
  </si>
  <si>
    <t>Baani Khubnani</t>
  </si>
  <si>
    <t>Neil Khubnani</t>
  </si>
  <si>
    <t>Neha Roshan Pasare</t>
  </si>
  <si>
    <t>Ishit Roshan Pasare</t>
  </si>
  <si>
    <t>Rekha Janardhan Pasare</t>
  </si>
  <si>
    <t>Janardhan Pasare</t>
  </si>
  <si>
    <t>Anuradha Thakur</t>
  </si>
  <si>
    <t>Yash Thakur</t>
  </si>
  <si>
    <t>Birendra Thakur</t>
  </si>
  <si>
    <t>Mithlesh Thakur</t>
  </si>
  <si>
    <t>Shivansh Thakur</t>
  </si>
  <si>
    <t>Rajkishor Prasad Mahto</t>
  </si>
  <si>
    <t>Rina Devi</t>
  </si>
  <si>
    <t>Sarabjeet Kaur</t>
  </si>
  <si>
    <t>Baby Of Sarabjeet Kaur</t>
  </si>
  <si>
    <t>Vijaya Naresh Bawane</t>
  </si>
  <si>
    <t>Naresh Shrawan Bawane</t>
  </si>
  <si>
    <t>Diptirekha Patro</t>
  </si>
  <si>
    <t>Laxminarayan Mishra</t>
  </si>
  <si>
    <t>Ipsita Mishra</t>
  </si>
  <si>
    <t>Raghunath Mishra</t>
  </si>
  <si>
    <t>Surama Mishra</t>
  </si>
  <si>
    <t>Nilima Basu</t>
  </si>
  <si>
    <t>Durgadas Basu</t>
  </si>
  <si>
    <t>Sanjoy Saha</t>
  </si>
  <si>
    <t>Sayudhi Saha</t>
  </si>
  <si>
    <t>Kausar Jahan</t>
  </si>
  <si>
    <t>Sageer Ahmad</t>
  </si>
  <si>
    <t>Priti Kumari Srivastava</t>
  </si>
  <si>
    <t>Sbp Shrivastava</t>
  </si>
  <si>
    <t>Uma Shrivastava</t>
  </si>
  <si>
    <t>Kavya Srivastava</t>
  </si>
  <si>
    <t>Babita Mal</t>
  </si>
  <si>
    <t>Ivaan Mal</t>
  </si>
  <si>
    <t>Shatorupa Mal</t>
  </si>
  <si>
    <t>Prashanta Mal</t>
  </si>
  <si>
    <t>Snigdha Das</t>
  </si>
  <si>
    <t>Lakshmirani Das</t>
  </si>
  <si>
    <t>Naren Das</t>
  </si>
  <si>
    <t>Shreyan Das</t>
  </si>
  <si>
    <t>Gadilingamma</t>
  </si>
  <si>
    <t>Rajeshwari K D</t>
  </si>
  <si>
    <t>Ramanna N</t>
  </si>
  <si>
    <t>Kiyaana</t>
  </si>
  <si>
    <t>Sudhuben Jagatiya</t>
  </si>
  <si>
    <t>Hiteshbhai Jagatiya</t>
  </si>
  <si>
    <t>Dharmishtha Jagatiya</t>
  </si>
  <si>
    <t>Anand Kotecha</t>
  </si>
  <si>
    <t>Rishit Garg</t>
  </si>
  <si>
    <t>Saloni Bhushan Garg</t>
  </si>
  <si>
    <t>Renu Garg</t>
  </si>
  <si>
    <t>Sudhi Bansal</t>
  </si>
  <si>
    <t>Shyamli Madan Thakur</t>
  </si>
  <si>
    <t>Pratibha Sonaye</t>
  </si>
  <si>
    <t>Deepak Singh Sonaye</t>
  </si>
  <si>
    <t>Leena Surendra Chahande</t>
  </si>
  <si>
    <t>Surendra Sukhdeo Chahande</t>
  </si>
  <si>
    <t>Dinesh Bhaje</t>
  </si>
  <si>
    <t>Usha Bhaje</t>
  </si>
  <si>
    <t>B. Stella</t>
  </si>
  <si>
    <t>K. Backiaswamy</t>
  </si>
  <si>
    <t>A.K. Pathak</t>
  </si>
  <si>
    <t>Baby Of Abhishek Pathak</t>
  </si>
  <si>
    <t>Priya Pathak</t>
  </si>
  <si>
    <t>Anita Pathak</t>
  </si>
  <si>
    <t>Neha Hande</t>
  </si>
  <si>
    <t>Samarth Hande</t>
  </si>
  <si>
    <t>Chanda Hande</t>
  </si>
  <si>
    <t>Shaurya Hande</t>
  </si>
  <si>
    <t>Vinod Hande</t>
  </si>
  <si>
    <t>Chandrabali Chauhan</t>
  </si>
  <si>
    <t>Pushpa Devi</t>
  </si>
  <si>
    <t>Chauhan Manisha Panchamram</t>
  </si>
  <si>
    <t>Nalini Hedau</t>
  </si>
  <si>
    <t>Indu Kumari</t>
  </si>
  <si>
    <t>Runa Devi</t>
  </si>
  <si>
    <t>Pappu Kumar Sah</t>
  </si>
  <si>
    <t>Gupta Prasad Rajak</t>
  </si>
  <si>
    <t>Kavita Devi</t>
  </si>
  <si>
    <t>Manoj Kumar</t>
  </si>
  <si>
    <t>Gouttam Pradhan</t>
  </si>
  <si>
    <t>Aholya Pradhan</t>
  </si>
  <si>
    <t>Sipahi Ray</t>
  </si>
  <si>
    <t>Niyati Pradhan</t>
  </si>
  <si>
    <t>Mukesh Rajak</t>
  </si>
  <si>
    <t>Laxmi Rajak</t>
  </si>
  <si>
    <t>Sinduraj Padhan</t>
  </si>
  <si>
    <t>Jamini Padhan</t>
  </si>
  <si>
    <t>Maya Devi</t>
  </si>
  <si>
    <t>Deepak Lade</t>
  </si>
  <si>
    <t>Sunita Lade</t>
  </si>
  <si>
    <t>Anil Gaikwad</t>
  </si>
  <si>
    <t>Rekha Gaikwad</t>
  </si>
  <si>
    <t>Sasmita Satapathy</t>
  </si>
  <si>
    <t>Akshaya Satapathy</t>
  </si>
  <si>
    <t>Budijaggula Ashok</t>
  </si>
  <si>
    <t>Budijaggula Shakunthala</t>
  </si>
  <si>
    <t>Sadhan Sarkar</t>
  </si>
  <si>
    <t>Nirupama Sarkar</t>
  </si>
  <si>
    <t>Soumen Bhuniya</t>
  </si>
  <si>
    <t>Baishali Bhuniya</t>
  </si>
  <si>
    <t>Kiriti Mohan Roy</t>
  </si>
  <si>
    <t>Moumita Roy</t>
  </si>
  <si>
    <t>Girish Chandra</t>
  </si>
  <si>
    <t>Riya Sharma</t>
  </si>
  <si>
    <t>Risheek Sharma</t>
  </si>
  <si>
    <t>Shalini Sharma</t>
  </si>
  <si>
    <t>Shashi Rani</t>
  </si>
  <si>
    <t>Ch Samikhya Kumari Patro</t>
  </si>
  <si>
    <t>A Bijayalaxmi Patro</t>
  </si>
  <si>
    <t>A Satyanarayan Patro</t>
  </si>
  <si>
    <t>Madhab Mukherjee</t>
  </si>
  <si>
    <t>Jhuma Mukherjee</t>
  </si>
  <si>
    <t>Shagnik Kar</t>
  </si>
  <si>
    <t>Geeta Rani Kar</t>
  </si>
  <si>
    <t>Shibani Kar</t>
  </si>
  <si>
    <t>Shanti Devi</t>
  </si>
  <si>
    <t>Adhya Joshi</t>
  </si>
  <si>
    <t>Daksh Joshi</t>
  </si>
  <si>
    <t>Jagdish Chander</t>
  </si>
  <si>
    <t>Uma Joshi</t>
  </si>
  <si>
    <t>Anita Pandey</t>
  </si>
  <si>
    <t>Pranika Pandey</t>
  </si>
  <si>
    <t>Harish Pandey</t>
  </si>
  <si>
    <t>Vandana Pandey</t>
  </si>
  <si>
    <t>Atharv Kashyap</t>
  </si>
  <si>
    <t>Advika Kashyap</t>
  </si>
  <si>
    <t>Priya</t>
  </si>
  <si>
    <t>Preeti Gupta</t>
  </si>
  <si>
    <t>Aditya Gupta</t>
  </si>
  <si>
    <t>Shivansh Gupta</t>
  </si>
  <si>
    <t>Rajendra Thool</t>
  </si>
  <si>
    <t>Sunita Thool</t>
  </si>
  <si>
    <t>Avni Abhinandan Kapase</t>
  </si>
  <si>
    <t>Aarohi Abhinandan Kapase</t>
  </si>
  <si>
    <t>Nirmala Kiran Kapase</t>
  </si>
  <si>
    <t>Priyanka Abhinandan Kapase</t>
  </si>
  <si>
    <t>Kiran Appasaheb Kapase</t>
  </si>
  <si>
    <t>Manbhavati Gupta</t>
  </si>
  <si>
    <t>Ramhit Gupta</t>
  </si>
  <si>
    <t>Shymal Chakraborty</t>
  </si>
  <si>
    <t>Pratima Chakraborty</t>
  </si>
  <si>
    <t>Mohit Sachin Rodi</t>
  </si>
  <si>
    <t>Manushree Sachin Rodi</t>
  </si>
  <si>
    <t>Ranjana R. Rodi</t>
  </si>
  <si>
    <t>Ragini Sachin Rodi</t>
  </si>
  <si>
    <t>Prakash Chavan</t>
  </si>
  <si>
    <t>Asha Chavan</t>
  </si>
  <si>
    <t>Pampanna K M</t>
  </si>
  <si>
    <t>Basamma K M</t>
  </si>
  <si>
    <t>Rameshwari K</t>
  </si>
  <si>
    <t>Amarnath M</t>
  </si>
  <si>
    <t>Maharudrappa K M</t>
  </si>
  <si>
    <t>Arun Shahi</t>
  </si>
  <si>
    <t>Anarkali Devi</t>
  </si>
  <si>
    <t>Sarika Kumari</t>
  </si>
  <si>
    <t>Devyanshu Kumar</t>
  </si>
  <si>
    <t>Sadhna Kumari</t>
  </si>
  <si>
    <t>Dhanraj Devi</t>
  </si>
  <si>
    <t>Siwangi Kumari</t>
  </si>
  <si>
    <t>Mahesh Narayan Singh</t>
  </si>
  <si>
    <t>Vanshika Umeah Jadhav</t>
  </si>
  <si>
    <t>Shakuntala Sampat Jadhav</t>
  </si>
  <si>
    <t>Vihaan Umesh Jadhav</t>
  </si>
  <si>
    <t>Roma Umesh Jadhav</t>
  </si>
  <si>
    <t>Sampat Ganpat Jadhav</t>
  </si>
  <si>
    <t>Parbati Mandal</t>
  </si>
  <si>
    <t>Subrata Mandal</t>
  </si>
  <si>
    <t>Banita Sahoo</t>
  </si>
  <si>
    <t>Santosh Kumar Sahu</t>
  </si>
  <si>
    <t>Anusuya Sahu</t>
  </si>
  <si>
    <t>Gitansha Negi</t>
  </si>
  <si>
    <t>Minu Negi</t>
  </si>
  <si>
    <t>Mahavir Vasishta</t>
  </si>
  <si>
    <t>Bina Vasishta</t>
  </si>
  <si>
    <t>Mukesh Kumar Thakur</t>
  </si>
  <si>
    <t>Bibha Devi</t>
  </si>
  <si>
    <t>Anu Popli</t>
  </si>
  <si>
    <t>Khushvika</t>
  </si>
  <si>
    <t>Hemant Popli</t>
  </si>
  <si>
    <t>Meenu Popli</t>
  </si>
  <si>
    <t>Lashika Popli</t>
  </si>
  <si>
    <t>Bela Singhvi</t>
  </si>
  <si>
    <t>Upendra Mahto</t>
  </si>
  <si>
    <t>Malay Kanti Bhowal</t>
  </si>
  <si>
    <t>Shubhra Bhowal</t>
  </si>
  <si>
    <t>Sukalpa Bhowal</t>
  </si>
  <si>
    <t>Aariv Bhowal</t>
  </si>
  <si>
    <t>Dilip Jha</t>
  </si>
  <si>
    <t>Baby Jha</t>
  </si>
  <si>
    <t>Rajnish Kumar</t>
  </si>
  <si>
    <t>Dolly Kumari</t>
  </si>
  <si>
    <t>Nirvi Sanaya</t>
  </si>
  <si>
    <t>Naksh Viraj</t>
  </si>
  <si>
    <t>Pinki Rani Shrivastava</t>
  </si>
  <si>
    <t>Awadh Bihari Sharan</t>
  </si>
  <si>
    <t>Shashwat Shrivastava</t>
  </si>
  <si>
    <t>Shobhana Shrivastava</t>
  </si>
  <si>
    <t>Shail Bala Sharan</t>
  </si>
  <si>
    <t>Pallavi Gadre</t>
  </si>
  <si>
    <t>Usha Singh</t>
  </si>
  <si>
    <t>Amar Bahadur Singh</t>
  </si>
  <si>
    <t>Mina Rani Bepari</t>
  </si>
  <si>
    <t>Soma Bepari</t>
  </si>
  <si>
    <t>Rajbir Singh</t>
  </si>
  <si>
    <t>Sushila</t>
  </si>
  <si>
    <t>Shivani Pal</t>
  </si>
  <si>
    <t>Daksh Keswani</t>
  </si>
  <si>
    <t>Jatin Keswani</t>
  </si>
  <si>
    <t>Pushpa Katariya</t>
  </si>
  <si>
    <t>Prahalad Katariya</t>
  </si>
  <si>
    <t>Sujan Vartak</t>
  </si>
  <si>
    <t>Trupti Vartak</t>
  </si>
  <si>
    <t>Vijay Gangwani</t>
  </si>
  <si>
    <t>Laxmi Gangwani</t>
  </si>
  <si>
    <t>Sushil Vijay Gangwani</t>
  </si>
  <si>
    <t>Jai Shankar Singh</t>
  </si>
  <si>
    <t>Usha Ratnawat</t>
  </si>
  <si>
    <t>Yashwant Ratnawat</t>
  </si>
  <si>
    <t>Ngamlet Baite</t>
  </si>
  <si>
    <t>Lunniang Baite</t>
  </si>
  <si>
    <t>K. Rajesham</t>
  </si>
  <si>
    <t>K. Radha</t>
  </si>
  <si>
    <t>Ramjeet Yadav</t>
  </si>
  <si>
    <t>Paromita Debnath</t>
  </si>
  <si>
    <t>Kanhai Yadav</t>
  </si>
  <si>
    <t>Shubhanti Devi</t>
  </si>
  <si>
    <t>Kinker Prasad Kurrey</t>
  </si>
  <si>
    <t>Rekha Rani Kurrey</t>
  </si>
  <si>
    <t>Samaksh Mehra</t>
  </si>
  <si>
    <t>Devanshi Mehra</t>
  </si>
  <si>
    <t>Vijay Khanna</t>
  </si>
  <si>
    <t>Ratna Khanna</t>
  </si>
  <si>
    <t>B Gnanasoundari</t>
  </si>
  <si>
    <t>G Loganathan</t>
  </si>
  <si>
    <t>Radha Gunasekaran</t>
  </si>
  <si>
    <t>Yograj Pundalik Patil</t>
  </si>
  <si>
    <t>Rekhabai Yograj Patil</t>
  </si>
  <si>
    <t>Shivani Rohit Patil</t>
  </si>
  <si>
    <t>Manasvi Rohit Patil</t>
  </si>
  <si>
    <t>Arati Sarkar</t>
  </si>
  <si>
    <t>Rachita Bhowal</t>
  </si>
  <si>
    <t>Sandhya Das</t>
  </si>
  <si>
    <t>Sampa Bhowal</t>
  </si>
  <si>
    <t>Pradip Kumar Das</t>
  </si>
  <si>
    <t>Kadivar Riyasat Mahebubbhai</t>
  </si>
  <si>
    <t>Kadivar Mariyamben Mahebubbhai</t>
  </si>
  <si>
    <t>Kadivar Sahin Riyasat</t>
  </si>
  <si>
    <t>Kadivar Mahebubbhai Mahmadbhai</t>
  </si>
  <si>
    <t>Kadivar Aayat Riyasatbhai</t>
  </si>
  <si>
    <t>Mathakiya Jalalbhai Nurmamadbhai</t>
  </si>
  <si>
    <t>Mathakiya Anabiya Anish</t>
  </si>
  <si>
    <t>Mathakiya Fatmaben Jalal</t>
  </si>
  <si>
    <t>Mathakiya Nazmin Anish</t>
  </si>
  <si>
    <t>Arpan Kumar</t>
  </si>
  <si>
    <t>Roopa Kushwaha</t>
  </si>
  <si>
    <t>Shiv Kumari</t>
  </si>
  <si>
    <t>Ginni Lal</t>
  </si>
  <si>
    <t>Barad Hamirbhai</t>
  </si>
  <si>
    <t>Barad Jayaben</t>
  </si>
  <si>
    <t>Trivedi Arvindbhai</t>
  </si>
  <si>
    <t>Trivedi Sheetal P</t>
  </si>
  <si>
    <t>Trivedi Rutvi P</t>
  </si>
  <si>
    <t>Trivedi Bharatiben P</t>
  </si>
  <si>
    <t>Trivedi Jaimin P</t>
  </si>
  <si>
    <t>Rameshbhai P Dharecha</t>
  </si>
  <si>
    <t>Mayank N Dharecha</t>
  </si>
  <si>
    <t>Roopa N Dharecha</t>
  </si>
  <si>
    <t>Manjuben R Dharecha</t>
  </si>
  <si>
    <t>Dipa Das Dey</t>
  </si>
  <si>
    <t>Pradip Chandar Das</t>
  </si>
  <si>
    <t>Sristi Das</t>
  </si>
  <si>
    <t>Pushpa Das</t>
  </si>
  <si>
    <t>Virbhanbhai Parmar</t>
  </si>
  <si>
    <t>Hansaben Virbhanbhai Parmar</t>
  </si>
  <si>
    <t>Dodiya Urvishaben Mansinhbhai</t>
  </si>
  <si>
    <t>Setaniya Vishal Arvindbhai</t>
  </si>
  <si>
    <t>Setaniya Minaben Govindbhai</t>
  </si>
  <si>
    <t>Setaniya Ranjanben Arvindbhai</t>
  </si>
  <si>
    <t>Setaniya Arvind Govindbhai</t>
  </si>
  <si>
    <t>Setaniya Tanvi Arvindbhai</t>
  </si>
  <si>
    <t>Safiya Mathakiya</t>
  </si>
  <si>
    <t>Mamadbhai</t>
  </si>
  <si>
    <t>Roshanben</t>
  </si>
  <si>
    <t>Mathakiya Ajmina Riyajudin</t>
  </si>
  <si>
    <t>Parmar Valiben Vajubhai</t>
  </si>
  <si>
    <t>Parmar Vajubhai Bhimabhai</t>
  </si>
  <si>
    <t>Parmar Chetnaben Virendrabhai</t>
  </si>
  <si>
    <t>Hirvaben Virendrasinh Parmar</t>
  </si>
  <si>
    <t>Parmar Virendrasinh Vijaysinh</t>
  </si>
  <si>
    <t>Ashtha Vishwkarma</t>
  </si>
  <si>
    <t>Anamika Vishwkarma</t>
  </si>
  <si>
    <t>Antibai</t>
  </si>
  <si>
    <t>Gaura Vishwkarma</t>
  </si>
  <si>
    <t>Rajendra</t>
  </si>
  <si>
    <t>Solanki Preet Mitesh Bhai</t>
  </si>
  <si>
    <t>Solanki Arajan Bhai Karna</t>
  </si>
  <si>
    <t>Solanki Gitaben Mitesh Bhai</t>
  </si>
  <si>
    <t>Solanki Laxmi Ben Arajan Bhai</t>
  </si>
  <si>
    <t>Dhoriya Krupal Navaghanbhai</t>
  </si>
  <si>
    <t>Dhoriya Devalbenben Gandubhai</t>
  </si>
  <si>
    <t>Krupal</t>
  </si>
  <si>
    <t>Dhoriya Jetuben Navaghanbhai</t>
  </si>
  <si>
    <t>Dhoriya Gandubhai Dhanjibhai</t>
  </si>
  <si>
    <t>Mer Janaben Bhupatbhai</t>
  </si>
  <si>
    <t>Mer Bhupatbhai Laghrabhai</t>
  </si>
  <si>
    <t>Avan Kadivar</t>
  </si>
  <si>
    <t>Abiha Mohamadramiz Kadivar</t>
  </si>
  <si>
    <t>Kadivar Hafija Abdulrahim</t>
  </si>
  <si>
    <t>Mohamadramiz Abdulrahim Kadivar</t>
  </si>
  <si>
    <t>Abdulrahim Kadivar</t>
  </si>
  <si>
    <t>Parvin Kadivar</t>
  </si>
  <si>
    <t>Mandani Laduben Kalabhai</t>
  </si>
  <si>
    <t>Mandani Kajalben Mavjibhai</t>
  </si>
  <si>
    <t>Mandani Kalabhai Jivabhai</t>
  </si>
  <si>
    <t>Mandani Mavji Kalabhai</t>
  </si>
  <si>
    <t>Vansika Mavjibhai Mandani</t>
  </si>
  <si>
    <t>Mandani Smit Mavjibhai</t>
  </si>
  <si>
    <t>Mithapara Manuben Savshibhai</t>
  </si>
  <si>
    <t>Malakiya Dhyey Sanabhai</t>
  </si>
  <si>
    <t>Malakiya Shantuben Devshibhai</t>
  </si>
  <si>
    <t>Malakiya Shreeyanta Sanabhai</t>
  </si>
  <si>
    <t>Malakiya Sanabhai Devshibhai</t>
  </si>
  <si>
    <t>Charoliya Rasul Nurmamad</t>
  </si>
  <si>
    <t>Charoliya Sabnambanu Zakirhusen</t>
  </si>
  <si>
    <t>Charoliya Zakirhusen Rasul</t>
  </si>
  <si>
    <t>Shakil</t>
  </si>
  <si>
    <t>Charoliya Jubedaben Rasulbhai</t>
  </si>
  <si>
    <t>Rojasra Shilpaben Sureshbhai</t>
  </si>
  <si>
    <t>Rojasara Devshibhai Chanabhai</t>
  </si>
  <si>
    <t>Rojasara Jatan Sureshbhai</t>
  </si>
  <si>
    <t>Rojasara Dhruvi Sureshbhai</t>
  </si>
  <si>
    <t>Rojasara Sureshbhai Devshibhai</t>
  </si>
  <si>
    <t>Aarav Patel</t>
  </si>
  <si>
    <t>Savitree Patel</t>
  </si>
  <si>
    <t>Rani Dhakar</t>
  </si>
  <si>
    <t>Suman Akhalesh Nagar</t>
  </si>
  <si>
    <t>Akhalesh Kumar Ghanaram Nagar</t>
  </si>
  <si>
    <t>Sosa Ramilaben Dipakkumar</t>
  </si>
  <si>
    <t>Kamuben Govindbhai Sosa</t>
  </si>
  <si>
    <t>Rudransh Dipakkumar Sosa</t>
  </si>
  <si>
    <t>Sosa Govindbhai Rajabhai</t>
  </si>
  <si>
    <t>Vansh H Piparotar</t>
  </si>
  <si>
    <t>Jahanvi H Piparotar</t>
  </si>
  <si>
    <t>Polabhai Piprotar</t>
  </si>
  <si>
    <t>Pravinben H Piparotar</t>
  </si>
  <si>
    <t>Simbhiben Piprotar</t>
  </si>
  <si>
    <t>Sathwik Mallik</t>
  </si>
  <si>
    <t>Sudhakar Mallik</t>
  </si>
  <si>
    <t>Truptimaye Mallik</t>
  </si>
  <si>
    <t>Santilata Mallik</t>
  </si>
  <si>
    <t>Sarmista Nayak</t>
  </si>
  <si>
    <t>Saipriya Behera</t>
  </si>
  <si>
    <t>Pramila Behera</t>
  </si>
  <si>
    <t>Keshab Jha</t>
  </si>
  <si>
    <t>Bindu Devi</t>
  </si>
  <si>
    <t>Sakshi Jha</t>
  </si>
  <si>
    <t>Kalindi Jha</t>
  </si>
  <si>
    <t>Amiri Jha</t>
  </si>
  <si>
    <t>Nitya Gami</t>
  </si>
  <si>
    <t>Champaben Gami</t>
  </si>
  <si>
    <t>Dharmishthaben Gami</t>
  </si>
  <si>
    <t>Hirva Gami</t>
  </si>
  <si>
    <t>Dhiren Lohar</t>
  </si>
  <si>
    <t>Chaitali Pramanik</t>
  </si>
  <si>
    <t>Dolan Lohar</t>
  </si>
  <si>
    <t>Badi Ziyan Sarfaraz</t>
  </si>
  <si>
    <t>Badi Ismail Gaji</t>
  </si>
  <si>
    <t>Badi Izaan Sarfaraz</t>
  </si>
  <si>
    <t>Badi Gulshanben Ismail</t>
  </si>
  <si>
    <t>Badi Kausher Sarfaraz</t>
  </si>
  <si>
    <t>Bhoraniya Abdulrahim</t>
  </si>
  <si>
    <t>Bhoraniya Jenuben Abdulrahimbhai</t>
  </si>
  <si>
    <t>Sherasiya Najifabanu</t>
  </si>
  <si>
    <t>Sima Dey</t>
  </si>
  <si>
    <t>Harinarayan Dey</t>
  </si>
  <si>
    <t>Badi Aminaben</t>
  </si>
  <si>
    <t>Badi Husen Bhai</t>
  </si>
  <si>
    <t>Tapas Kumar Jana</t>
  </si>
  <si>
    <t>Anita Jana</t>
  </si>
  <si>
    <t>Purnata Bhar</t>
  </si>
  <si>
    <t>Tara Rani Koley</t>
  </si>
  <si>
    <t>Shanaya Koley</t>
  </si>
  <si>
    <t>Badi Samidahemad Alibhai</t>
  </si>
  <si>
    <t>Badi Alibhai</t>
  </si>
  <si>
    <t>Badi Rasidaben Alibhai</t>
  </si>
  <si>
    <t>Virsodiya Jasuben</t>
  </si>
  <si>
    <t>Virsodiya Raysingh Bhai</t>
  </si>
  <si>
    <t>Virsodiya Mahadev Rameshbhai</t>
  </si>
  <si>
    <t>Virsodiya Asmita Rameshbhai</t>
  </si>
  <si>
    <t>Virsodiya Jayesh Rameshbhai</t>
  </si>
  <si>
    <t>Sagathiya Puneeben Rameshbhai</t>
  </si>
  <si>
    <t>Maahi Hemantkumar Sagathiya</t>
  </si>
  <si>
    <t>Sagathiya Ramesh Devabhai</t>
  </si>
  <si>
    <t>Sagathiya Puriben Hemantkumar</t>
  </si>
  <si>
    <t>Soni Sharma</t>
  </si>
  <si>
    <t>Tanu Sharma</t>
  </si>
  <si>
    <t>Pallavi Sharma</t>
  </si>
  <si>
    <t>Hari Nath Sharma</t>
  </si>
  <si>
    <t>Akhilesh Singh</t>
  </si>
  <si>
    <t>Dinesh Singh</t>
  </si>
  <si>
    <t>Gajiyani Ayesha Osman</t>
  </si>
  <si>
    <t>Gajiyani Areeba Aslam</t>
  </si>
  <si>
    <t>Gajiyani Osman Satarbhai</t>
  </si>
  <si>
    <t>Gajiyani Naziya Aslam</t>
  </si>
  <si>
    <t>Savaliya Devit Kuldeep</t>
  </si>
  <si>
    <t>Savaliya Kantaben Parsotambhai</t>
  </si>
  <si>
    <t>Savaliya Parasotambhai Jivrajbhai</t>
  </si>
  <si>
    <t>Savaliya Rasilaben</t>
  </si>
  <si>
    <t>Patel Kamleshbhai Chimanbhai</t>
  </si>
  <si>
    <t>Patel Rakshaben</t>
  </si>
  <si>
    <t>Patel Aryan Vijay</t>
  </si>
  <si>
    <t>Patel Yashvi Vijaybhai</t>
  </si>
  <si>
    <t>Degama Chandrikaben Harshadbhai</t>
  </si>
  <si>
    <t>Degama Suhani Harshadbhai</t>
  </si>
  <si>
    <t>Degama Narasi Ramajibhai</t>
  </si>
  <si>
    <t>Degama Bhavuben Narshibhai</t>
  </si>
  <si>
    <t>Degama Harsad Narshibhai</t>
  </si>
  <si>
    <t>Naksh Jatinkumar Malvaniya</t>
  </si>
  <si>
    <t>Malvaniya Lalitaben Harjivanbhai</t>
  </si>
  <si>
    <t>Malvaniya Nitaben Jatinkumar</t>
  </si>
  <si>
    <t>Malvaniya Harjivanbhai Jethabhai</t>
  </si>
  <si>
    <t>Malvaniya Jatinkumar Harjivanbhai</t>
  </si>
  <si>
    <t>Tariya Satarbhai Abdulbhai</t>
  </si>
  <si>
    <t>Tariya Aaftab Husen Javedbhai</t>
  </si>
  <si>
    <t>Tariya Mohamad Soyab Javedbhai</t>
  </si>
  <si>
    <t>Tariya Azraben Javedbhai</t>
  </si>
  <si>
    <t>Tariya Jarinaben Satarbhai</t>
  </si>
  <si>
    <t>Tariya Jevedbhai Satarbhai</t>
  </si>
  <si>
    <t>Parasara Jetanben</t>
  </si>
  <si>
    <t>Parasara Gulamrasul</t>
  </si>
  <si>
    <t>Parasara Mohamaavesh Gulamrasul</t>
  </si>
  <si>
    <t>Mathakiya Afsana Tofik</t>
  </si>
  <si>
    <t>Mathakiya Tofik Abdulrahim</t>
  </si>
  <si>
    <t>Mathakiya Ayza Tofik</t>
  </si>
  <si>
    <t>Mathakiya Aafiya Tofik</t>
  </si>
  <si>
    <t>Mathakiya Asiben Abdul</t>
  </si>
  <si>
    <t>Mathakiya Adul Mamad</t>
  </si>
  <si>
    <t>Madrasi Guduben Kangrayn</t>
  </si>
  <si>
    <t>Aditraval Rajkumar Kongrayn</t>
  </si>
  <si>
    <t>Madrasi Kangrayn Rajaganm</t>
  </si>
  <si>
    <t>Tarulata Sarkar</t>
  </si>
  <si>
    <t>Sukumar Sarkar</t>
  </si>
  <si>
    <t>Zala Kamlaben Rameshbhai</t>
  </si>
  <si>
    <t>Zala Rameshbhai Muljibhai</t>
  </si>
  <si>
    <t>Shihora Riddhiben Prashantbhai</t>
  </si>
  <si>
    <t>Prashant Shihora</t>
  </si>
  <si>
    <t>Shihora Vijyaben Jagdishbhai</t>
  </si>
  <si>
    <t>Shihora Jagdishbhai Mavjibhai</t>
  </si>
  <si>
    <t>Tanvir Alam Ansari</t>
  </si>
  <si>
    <t>Najma Khatoon</t>
  </si>
  <si>
    <t>Saba Tanvir</t>
  </si>
  <si>
    <t>Samreen Parveen</t>
  </si>
  <si>
    <t>Mohammad Hasim</t>
  </si>
  <si>
    <t>Asagari Khatoon</t>
  </si>
  <si>
    <t>Amrita Kumar Ghosh</t>
  </si>
  <si>
    <t>Anima Ghosh</t>
  </si>
  <si>
    <t>Renuka Swain</t>
  </si>
  <si>
    <t>Kailash Chandra Swain</t>
  </si>
  <si>
    <t>Mamata Nayak</t>
  </si>
  <si>
    <t>Nivanshi Das</t>
  </si>
  <si>
    <t>Prafulla Kumar Das</t>
  </si>
  <si>
    <t>Lija Kumari Bhoi</t>
  </si>
  <si>
    <t>Chhayarani Sahoo</t>
  </si>
  <si>
    <t>Jeevansh Jivandeep Sahoo</t>
  </si>
  <si>
    <t>Gitanjali Sahoo</t>
  </si>
  <si>
    <t>Damayanti Karan</t>
  </si>
  <si>
    <t>Nabakishore Karan</t>
  </si>
  <si>
    <t>Rasmita Sahoo</t>
  </si>
  <si>
    <t>Saisharmistha Prusty</t>
  </si>
  <si>
    <t>Ahalya Prusty</t>
  </si>
  <si>
    <t>Arjun Charan Prusty</t>
  </si>
  <si>
    <t>Ashok Kumar Sarangi</t>
  </si>
  <si>
    <t>Shubhagya Laxmi Sarangi</t>
  </si>
  <si>
    <t>Jigyansa Dash</t>
  </si>
  <si>
    <t>Sabita Sahu</t>
  </si>
  <si>
    <t>Sreyans Sahu</t>
  </si>
  <si>
    <t>Janki Saini</t>
  </si>
  <si>
    <t>Ashok Saini</t>
  </si>
  <si>
    <t>Chanchal Nag</t>
  </si>
  <si>
    <t>Kunit Nag</t>
  </si>
  <si>
    <t>Monalisa Das</t>
  </si>
  <si>
    <t>Santosh Kumar Dash</t>
  </si>
  <si>
    <t>Arati Nayak</t>
  </si>
  <si>
    <t>Girish Chandra Nayak</t>
  </si>
  <si>
    <t>Reena Devi</t>
  </si>
  <si>
    <t>Sanjay Yadav</t>
  </si>
  <si>
    <t>Anita Banerjee</t>
  </si>
  <si>
    <t>Queen Sarkar</t>
  </si>
  <si>
    <t>Pramila Barik</t>
  </si>
  <si>
    <t>Kuntala Kabi</t>
  </si>
  <si>
    <t>Prasanta Kabi</t>
  </si>
  <si>
    <t>Saiprasad Kabi</t>
  </si>
  <si>
    <t>Praleeta Kabi</t>
  </si>
  <si>
    <t>Minakhi Kumari Sahu</t>
  </si>
  <si>
    <t>Bhaskar Chandra Sahu</t>
  </si>
  <si>
    <t>Basanti Karmakar</t>
  </si>
  <si>
    <t>Anupam Tiwari</t>
  </si>
  <si>
    <t>Arti Tiwari</t>
  </si>
  <si>
    <t>Dileswari Thakur</t>
  </si>
  <si>
    <t>Alok Prasad Thakur</t>
  </si>
  <si>
    <t>Shyam Babu Sharma</t>
  </si>
  <si>
    <t>Basanti Samal</t>
  </si>
  <si>
    <t>Siba Samal</t>
  </si>
  <si>
    <t>Pallavi Sahoo</t>
  </si>
  <si>
    <t>Suman Sahu</t>
  </si>
  <si>
    <t>Tapeswar Sahoo</t>
  </si>
  <si>
    <t>Pramila Sahoo</t>
  </si>
  <si>
    <t>Arjun Kol</t>
  </si>
  <si>
    <t>Ojas Kol</t>
  </si>
  <si>
    <t>Shivani Kol</t>
  </si>
  <si>
    <t>Gourangamoi Ghosh</t>
  </si>
  <si>
    <t>Malabika Sinha</t>
  </si>
  <si>
    <t>Prabhti Das</t>
  </si>
  <si>
    <t>Abhimanyu Das</t>
  </si>
  <si>
    <t>Alok Kumar Das</t>
  </si>
  <si>
    <t>Bishnu Prasad Sahoo</t>
  </si>
  <si>
    <t>Namita Sahoo</t>
  </si>
  <si>
    <t>Madhusudan Sahoo</t>
  </si>
  <si>
    <t>Ahalya Sahoo</t>
  </si>
  <si>
    <t>Ankita Sahoo</t>
  </si>
  <si>
    <t>Sukanti Goud</t>
  </si>
  <si>
    <t>P Sarla Yadav</t>
  </si>
  <si>
    <t>P Santosh Yadav</t>
  </si>
  <si>
    <t>P Shubham Yadav</t>
  </si>
  <si>
    <t>Altafur Raheman Khan</t>
  </si>
  <si>
    <t>Abdul Mohin Khan</t>
  </si>
  <si>
    <t>Sidratul Muntaha</t>
  </si>
  <si>
    <t>Sumeya Saharam</t>
  </si>
  <si>
    <t>Karandeep Singh</t>
  </si>
  <si>
    <t>Harshpreet Singh</t>
  </si>
  <si>
    <t>Ruby Kour</t>
  </si>
  <si>
    <t>Laltu Layak</t>
  </si>
  <si>
    <t>Rita Layak</t>
  </si>
  <si>
    <t>Karttick Prasad Parida</t>
  </si>
  <si>
    <t>Purnimarani Parida</t>
  </si>
  <si>
    <t>Rashmi Ranjan Parida</t>
  </si>
  <si>
    <t>Mahendra Swain</t>
  </si>
  <si>
    <t>Namita Swain</t>
  </si>
  <si>
    <t>Mama Samal</t>
  </si>
  <si>
    <t>Raju Toppo</t>
  </si>
  <si>
    <t>Sakuntala Toppo</t>
  </si>
  <si>
    <t>Sanjukta Sekhar Deo</t>
  </si>
  <si>
    <t>Pruthiraj Sekhar Deo</t>
  </si>
  <si>
    <t>Kalabati Pradhan</t>
  </si>
  <si>
    <t>Alekha Chandra Pradhan</t>
  </si>
  <si>
    <t>Baishanvi Das</t>
  </si>
  <si>
    <t>Arati Das</t>
  </si>
  <si>
    <t>Bhagabata Das</t>
  </si>
  <si>
    <t>Pramodini Sahu</t>
  </si>
  <si>
    <t>Narasingha Sahu</t>
  </si>
  <si>
    <t>Priyanka Rout</t>
  </si>
  <si>
    <t>Dhruba Charan Balabantaray</t>
  </si>
  <si>
    <t>Kanakalata Balabantaray</t>
  </si>
  <si>
    <t>Dol Govind Dash</t>
  </si>
  <si>
    <t>Mama Dash</t>
  </si>
  <si>
    <t>Kabita Ojha</t>
  </si>
  <si>
    <t>Sona Maharana</t>
  </si>
  <si>
    <t>Radhanath Nayak</t>
  </si>
  <si>
    <t>Bilasini Nayak</t>
  </si>
  <si>
    <t>ACK.4A9F3020250658.1</t>
  </si>
  <si>
    <t>ACK.4A9F3020250658.2</t>
  </si>
  <si>
    <t>ACK.4A9F3020250661.1</t>
  </si>
  <si>
    <t>ACK.4A9F3020250661.2</t>
  </si>
  <si>
    <t>ACK.4A9F3020250661.3</t>
  </si>
  <si>
    <t>ACK.4A9F3020250661.4</t>
  </si>
  <si>
    <t>ACK.4A9F3020250661.5</t>
  </si>
  <si>
    <t>ACK.4A9F3020250078.1</t>
  </si>
  <si>
    <t>ACK.4A9F3020250078.2</t>
  </si>
  <si>
    <t>ACK.4A9F3020250078.3</t>
  </si>
  <si>
    <t>ACK.4A9F3020250078.4</t>
  </si>
  <si>
    <t>ACK.4A9F3020250659.1</t>
  </si>
  <si>
    <t>ACK.4A9F3020250659.2</t>
  </si>
  <si>
    <t>ACK.4A9F3020250082.1</t>
  </si>
  <si>
    <t>ACK.4A9F3020250082.2</t>
  </si>
  <si>
    <t>ACK.4A9F3020250082.3</t>
  </si>
  <si>
    <t>ACK.4A9F3020250082.4</t>
  </si>
  <si>
    <t>ACK.4A9F3020250082.5</t>
  </si>
  <si>
    <t>ACK.4A9F3020250082.6</t>
  </si>
  <si>
    <t>ACK.4A9F3020250079.1</t>
  </si>
  <si>
    <t>ACK.4A9F3020250079.2</t>
  </si>
  <si>
    <t>ACK.4A9F3020250079.3</t>
  </si>
  <si>
    <t>ACK.4A9F3020250079.4</t>
  </si>
  <si>
    <t>ACK.4A9F3020250080.1</t>
  </si>
  <si>
    <t>ACK.4A9F3020250080.2</t>
  </si>
  <si>
    <t>ACK.4A9F3020250080.3</t>
  </si>
  <si>
    <t>ACK.4A9F3020250080.4</t>
  </si>
  <si>
    <t>ACK.4A9F3020250080.5</t>
  </si>
  <si>
    <t>ACK.4A9F3020250083.1</t>
  </si>
  <si>
    <t>ACK.4A9F3020250083.2</t>
  </si>
  <si>
    <t>ACK.4A9F3020250083.3</t>
  </si>
  <si>
    <t>ACK.4A9F3020250083.4</t>
  </si>
  <si>
    <t>ACK.4A9F3020250083.5</t>
  </si>
  <si>
    <t>ACK.4A9F3020250081.1</t>
  </si>
  <si>
    <t>ACK.4A9F3020250084.1</t>
  </si>
  <si>
    <t>ACK.4A9F3020250084.2</t>
  </si>
  <si>
    <t>ACK.4A9F3020250084.3</t>
  </si>
  <si>
    <t>ACK.4A9F3020250085.1</t>
  </si>
  <si>
    <t>ACK.4A9F3020250085.2</t>
  </si>
  <si>
    <t>ACK.4A9F3020250085.3</t>
  </si>
  <si>
    <t>ACK.4A9F3020250085.4</t>
  </si>
  <si>
    <t>ACK.4A9F3020250085.5</t>
  </si>
  <si>
    <t>ACK.4A9F3020250087.1</t>
  </si>
  <si>
    <t>ACK.4A9F3020250087.2</t>
  </si>
  <si>
    <t>ACK.4A9F3020250087.3</t>
  </si>
  <si>
    <t>ACK.4A9F3020250087.4</t>
  </si>
  <si>
    <t>ACK.4A9F3020250087.5</t>
  </si>
  <si>
    <t>ACK.4A9F3020250086.1</t>
  </si>
  <si>
    <t>ACK.4A9F3020250086.2</t>
  </si>
  <si>
    <t>ACK.4A9F3020250086.3</t>
  </si>
  <si>
    <t>ACK.4A9F3020250088.1</t>
  </si>
  <si>
    <t>ACK.4A9F3020250088.2</t>
  </si>
  <si>
    <t>ACK.4A9F3020250088.3</t>
  </si>
  <si>
    <t>ACK.4A9F3020250088.4</t>
  </si>
  <si>
    <t>ACK.4A9F3020250088.5</t>
  </si>
  <si>
    <t>ACK.4A9F3020250088.6</t>
  </si>
  <si>
    <t>ACK.4A9F3020250089.1</t>
  </si>
  <si>
    <t>ACK.4A9F3020250089.2</t>
  </si>
  <si>
    <t>ACK.4A9F3020250089.3</t>
  </si>
  <si>
    <t>ACK.4A9F3020250089.4</t>
  </si>
  <si>
    <t>ACK.4A9F3020250090.1</t>
  </si>
  <si>
    <t>ACK.4A9F3020250090.2</t>
  </si>
  <si>
    <t>ACK.4A9F3020250090.3</t>
  </si>
  <si>
    <t>ACK.4A9F3020250092.1</t>
  </si>
  <si>
    <t>ACK.4A9F3020250092.2</t>
  </si>
  <si>
    <t>ACK.4A9F3020250092.3</t>
  </si>
  <si>
    <t>ACK.4A9F3020250092.4</t>
  </si>
  <si>
    <t>ACK.4A9F3020250092.5</t>
  </si>
  <si>
    <t>ACK.4A9F3020250091.1</t>
  </si>
  <si>
    <t>ACK.4A9F3020250091.2</t>
  </si>
  <si>
    <t>ACK.4A9F3020250091.3</t>
  </si>
  <si>
    <t>ACK.4A9F3020250660.1</t>
  </si>
  <si>
    <t>ACK.4A9F3020250660.2</t>
  </si>
  <si>
    <t>ACK.4A9F3020250660.3</t>
  </si>
  <si>
    <t>ACK.4A9F3020250660.4</t>
  </si>
  <si>
    <t>ACK.4A9F3020250093.1</t>
  </si>
  <si>
    <t>ACK.4A9F3020250093.2</t>
  </si>
  <si>
    <t>ACK.4A9F3020250093.3</t>
  </si>
  <si>
    <t>ACK.4A9F3020250093.4</t>
  </si>
  <si>
    <t>ACK.4A9F3020250094.1</t>
  </si>
  <si>
    <t>ACK.4A9F3020250094.2</t>
  </si>
  <si>
    <t>ACK.4A9F3020250094.3</t>
  </si>
  <si>
    <t>ACK.4A9F3020250094.4</t>
  </si>
  <si>
    <t>ACK.4A9F3020250094.5</t>
  </si>
  <si>
    <t>ACK.4A9F3020250094.6</t>
  </si>
  <si>
    <t>ACK.4A9F3020250095.1</t>
  </si>
  <si>
    <t>ACK.4A9F3020250095.2</t>
  </si>
  <si>
    <t>ACK.4A9F3020250095.3</t>
  </si>
  <si>
    <t>ACK.4A9F3020250095.4</t>
  </si>
  <si>
    <t>ACK.4A9F3020250097.1</t>
  </si>
  <si>
    <t>ACK.4A9F3020250097.2</t>
  </si>
  <si>
    <t>ACK.4A9F3020250097.3</t>
  </si>
  <si>
    <t>ACK.4A9F3020250097.4</t>
  </si>
  <si>
    <t>ACK.4A9F3020250097.5</t>
  </si>
  <si>
    <t>ACK.4A9F3020250097.6</t>
  </si>
  <si>
    <t>ACK.4A9F3020250096.1</t>
  </si>
  <si>
    <t>ACK.4A9F3020250096.2</t>
  </si>
  <si>
    <t>ACK.4A9F3020250096.3</t>
  </si>
  <si>
    <t>ACK.4A9F3020250096.4</t>
  </si>
  <si>
    <t>ACK.4A9F3020250096.5</t>
  </si>
  <si>
    <t>ACK.4A9F3020250098.1</t>
  </si>
  <si>
    <t>ACK.4A9F3020250098.2</t>
  </si>
  <si>
    <t>ACK.4A9F3020250098.3</t>
  </si>
  <si>
    <t>ACK.4A9F3020250098.4</t>
  </si>
  <si>
    <t>ACK.4A9F3020250098.5</t>
  </si>
  <si>
    <t>ACK.4A9F3020250099.1</t>
  </si>
  <si>
    <t>ACK.4A9F3020250099.2</t>
  </si>
  <si>
    <t>ACK.4A9F3020250099.3</t>
  </si>
  <si>
    <t>ACK.4A9F3020250099.4</t>
  </si>
  <si>
    <t>ACK.4A9F3020250101.1</t>
  </si>
  <si>
    <t>ACK.4A9F3020250101.2</t>
  </si>
  <si>
    <t>ACK.4A9F3020250101.3</t>
  </si>
  <si>
    <t>ACK.4A9F3020250101.4</t>
  </si>
  <si>
    <t>ACK.4A9F3020250101.5</t>
  </si>
  <si>
    <t>ACK.4A9F3020250101.6</t>
  </si>
  <si>
    <t>ACK.4A9F3020250100.1</t>
  </si>
  <si>
    <t>ACK.4A9F3020250100.2</t>
  </si>
  <si>
    <t>ACK.4A9F3020250100.3</t>
  </si>
  <si>
    <t>ACK.4A9F3020250102.1</t>
  </si>
  <si>
    <t>ACK.4A9F3020250102.2</t>
  </si>
  <si>
    <t>ACK.4A9F3020250102.3</t>
  </si>
  <si>
    <t>ACK.4A9F3020250102.4</t>
  </si>
  <si>
    <t>ACK.4A9F3020250103.1</t>
  </si>
  <si>
    <t>ACK.4A9F3020250103.2</t>
  </si>
  <si>
    <t>ACK.4A9F3020250103.3</t>
  </si>
  <si>
    <t>ACK.4A9F3020250103.4</t>
  </si>
  <si>
    <t>ACK.4A9F3020250103.5</t>
  </si>
  <si>
    <t>ACK.4A9F3020250104.1</t>
  </si>
  <si>
    <t>ACK.4A9F3020250104.2</t>
  </si>
  <si>
    <t>ACK.4A9F3020250104.3</t>
  </si>
  <si>
    <t>ACK.4A9F3020250104.4</t>
  </si>
  <si>
    <t>ACK.4A9F3020250104.5</t>
  </si>
  <si>
    <t>ACK.4A9F3020250104.6</t>
  </si>
  <si>
    <t>ACK.4A9F3020250107.1</t>
  </si>
  <si>
    <t>ACK.4A9F3020250107.2</t>
  </si>
  <si>
    <t>ACK.4A9F3020250107.3</t>
  </si>
  <si>
    <t>ACK.4A9F3020250107.4</t>
  </si>
  <si>
    <t>ACK.4A9F3020250107.5</t>
  </si>
  <si>
    <t>ACK.4A9F3020250107.6</t>
  </si>
  <si>
    <t>ACK.4A9F3020250105.1</t>
  </si>
  <si>
    <t>ACK.4A9F3020250105.2</t>
  </si>
  <si>
    <t>ACK.4A9F3020250105.3</t>
  </si>
  <si>
    <t>ACK.4A9F3020250105.4</t>
  </si>
  <si>
    <t>ACK.4A9F3020250105.5</t>
  </si>
  <si>
    <t>ACK.4A9F3020250106.3</t>
  </si>
  <si>
    <t>ACK.4A9F3020250106.1</t>
  </si>
  <si>
    <t>ACK.4A9F3020250106.2</t>
  </si>
  <si>
    <t>ACK.4A9F3020250108.1</t>
  </si>
  <si>
    <t>ACK.4A9F3020250108.2</t>
  </si>
  <si>
    <t>ACK.4A9F3020250108.3</t>
  </si>
  <si>
    <t>ACK.4A9F3020250108.4</t>
  </si>
  <si>
    <t>ACK.4A9F3020250108.5</t>
  </si>
  <si>
    <t>ACK.4A9F3020250109.1</t>
  </si>
  <si>
    <t>ACK.4A9F3020250109.2</t>
  </si>
  <si>
    <t>ACK.4A9F3020250109.3</t>
  </si>
  <si>
    <t>ACK.4A9F3020250111.1</t>
  </si>
  <si>
    <t>ACK.4A9F3020250111.2</t>
  </si>
  <si>
    <t>ACK.4A9F3020250111.3</t>
  </si>
  <si>
    <t>ACK.4A9F3020250111.4</t>
  </si>
  <si>
    <t>ACK.4A9F3020250111.5</t>
  </si>
  <si>
    <t>ACK.4A9F3020250111.6</t>
  </si>
  <si>
    <t>ACK.4A9F3020250110.1</t>
  </si>
  <si>
    <t>ACK.4A9F3020250110.2</t>
  </si>
  <si>
    <t>ACK.4A9F3020250110.3</t>
  </si>
  <si>
    <t>ACK.4A9F3020250112.1</t>
  </si>
  <si>
    <t>ACK.4A9F3020250112.2</t>
  </si>
  <si>
    <t>ACK.4A9F3020250112.3</t>
  </si>
  <si>
    <t>ACK.4A9F3020250112.4</t>
  </si>
  <si>
    <t>ACK.4A9F3020250112.5</t>
  </si>
  <si>
    <t>ACK.4A9F3020250113.1</t>
  </si>
  <si>
    <t>ACK.4A9F3020250113.2</t>
  </si>
  <si>
    <t>ACK.4A9F3020250113.3</t>
  </si>
  <si>
    <t>ACK.4A9F3020250113.4</t>
  </si>
  <si>
    <t>ACK.4A9F3020250113.5</t>
  </si>
  <si>
    <t>ACK.4A9F3020250113.6</t>
  </si>
  <si>
    <t>ACK.4A9F3020250115.1</t>
  </si>
  <si>
    <t>ACK.4A9F3020250115.2</t>
  </si>
  <si>
    <t>ACK.4A9F3020250115.3</t>
  </si>
  <si>
    <t>ACK.4A9F3020250115.4</t>
  </si>
  <si>
    <t>ACK.4A9F3020250115.5</t>
  </si>
  <si>
    <t>ACK.4A9F3020250115.6</t>
  </si>
  <si>
    <t>ACK.4A9F3020250114.1</t>
  </si>
  <si>
    <t>ACK.4A9F3020250114.2</t>
  </si>
  <si>
    <t>ACK.4A9F3020250114.3</t>
  </si>
  <si>
    <t>ACK.4A9F3020250114.4</t>
  </si>
  <si>
    <t>ACK.4A9F3020250114.5</t>
  </si>
  <si>
    <t>ACK.4A9F3020250116.1</t>
  </si>
  <si>
    <t>ACK.4A9F3020250116.2</t>
  </si>
  <si>
    <t>ACK.4A9F3020250116.3</t>
  </si>
  <si>
    <t>ACK.4A9F3020250116.4</t>
  </si>
  <si>
    <t>ACK.4A9F3020250117.1</t>
  </si>
  <si>
    <t>ACK.4A9F3020250117.2</t>
  </si>
  <si>
    <t>ACK.4A9F3020250117.3</t>
  </si>
  <si>
    <t>ACK.4A9F3020250117.4</t>
  </si>
  <si>
    <t>ACK.4A9F3020250118.1</t>
  </si>
  <si>
    <t>ACK.4A9F3020250118.2</t>
  </si>
  <si>
    <t>ACK.4A9F3020250118.3</t>
  </si>
  <si>
    <t>ACK.4A9F3020250118.4</t>
  </si>
  <si>
    <t>ACK.4A9F3020250118.5</t>
  </si>
  <si>
    <t>ACK.4A9F3020250118.6</t>
  </si>
  <si>
    <t>ACK.4A9F3020250119.1</t>
  </si>
  <si>
    <t>ACK.4A9F3020250119.2</t>
  </si>
  <si>
    <t>ACK.4A9F3020250119.3</t>
  </si>
  <si>
    <t>ACK.4A9F3020250119.4</t>
  </si>
  <si>
    <t>ACK.4A9F3020250119.5</t>
  </si>
  <si>
    <t>ACK.4A9F3020250119.6</t>
  </si>
  <si>
    <t>ACK.4A9F3020250120.1</t>
  </si>
  <si>
    <t>ACK.4A9F3020250120.2</t>
  </si>
  <si>
    <t>ACK.4A9F3020250120.3</t>
  </si>
  <si>
    <t>ACK.4A9F3020250120.4</t>
  </si>
  <si>
    <t>ACK.4A9F3020250120.5</t>
  </si>
  <si>
    <t>ACK.4A9F3020250120.6</t>
  </si>
  <si>
    <t>ACK.4A9F3020250122.1</t>
  </si>
  <si>
    <t>ACK.4A9F3020250122.2</t>
  </si>
  <si>
    <t>ACK.4A9F3020250122.3</t>
  </si>
  <si>
    <t>ACK.4A9F3020250122.4</t>
  </si>
  <si>
    <t>ACK.4A9F3020250122.5</t>
  </si>
  <si>
    <t>ACK.4A9F3020250122.6</t>
  </si>
  <si>
    <t>ACK.4A9F3020250121.1</t>
  </si>
  <si>
    <t>ACK.4A9F3020250121.2</t>
  </si>
  <si>
    <t>ACK.4A9F3020250121.3</t>
  </si>
  <si>
    <t>ACK.4A9F3020250123.1</t>
  </si>
  <si>
    <t>ACK.4A9F3020250123.2</t>
  </si>
  <si>
    <t>ACK.4A9F3020250123.3</t>
  </si>
  <si>
    <t>ACK.4A9F3020250123.4</t>
  </si>
  <si>
    <t>ACK.4A9F3020250123.5</t>
  </si>
  <si>
    <t>ACK.4A9F3020250123.6</t>
  </si>
  <si>
    <t>ACK.4A9F3020250125.1</t>
  </si>
  <si>
    <t>ACK.4A9F3020250125.2</t>
  </si>
  <si>
    <t>ACK.4A9F3020250125.3</t>
  </si>
  <si>
    <t>ACK.4A9F3020250125.4</t>
  </si>
  <si>
    <t>ACK.4A9F3020250125.5</t>
  </si>
  <si>
    <t>ACK.4A9F3020250124.1</t>
  </si>
  <si>
    <t>ACK.4A9F3020250124.2</t>
  </si>
  <si>
    <t>ACK.4A9F3020250124.3</t>
  </si>
  <si>
    <t>ACK.4A9F3020250126.1</t>
  </si>
  <si>
    <t>ACK.4A9F3020250126.2</t>
  </si>
  <si>
    <t>ACK.4A9F3020250126.3</t>
  </si>
  <si>
    <t>ACK.4A9F3020250126.4</t>
  </si>
  <si>
    <t>ACK.4A9F3020250126.5</t>
  </si>
  <si>
    <t>ACK.4A9F3020250126.6</t>
  </si>
  <si>
    <t>ACK.4A9F3020250127.1</t>
  </si>
  <si>
    <t>ACK.4A9F3020250127.2</t>
  </si>
  <si>
    <t>ACK.4A9F3020250127.3</t>
  </si>
  <si>
    <t>ACK.4A9F3020250127.4</t>
  </si>
  <si>
    <t>ACK.4A9F3020250127.5</t>
  </si>
  <si>
    <t>ACK.4A9F3020250127.6</t>
  </si>
  <si>
    <t>ACK.4A9F3020250128.1</t>
  </si>
  <si>
    <t>ACK.4A9F3020250128.2</t>
  </si>
  <si>
    <t>ACK.4A9F3020250128.3</t>
  </si>
  <si>
    <t>ACK.4A9F3020250128.4</t>
  </si>
  <si>
    <t>ACK.4A9F3020250130.1</t>
  </si>
  <si>
    <t>ACK.4A9F3020250130.2</t>
  </si>
  <si>
    <t>ACK.4A9F3020250130.3</t>
  </si>
  <si>
    <t>ACK.4A9F3020250130.4</t>
  </si>
  <si>
    <t>ACK.4A9F3020250129.1</t>
  </si>
  <si>
    <t>ACK.4A9F3020250129.2</t>
  </si>
  <si>
    <t>ACK.4A9F3020250129.3</t>
  </si>
  <si>
    <t>ACK.4A9F3020250131.1</t>
  </si>
  <si>
    <t>ACK.4A9F3020250131.2</t>
  </si>
  <si>
    <t>ACK.4A9F3020250131.3</t>
  </si>
  <si>
    <t>ACK.4A9F3020250131.4</t>
  </si>
  <si>
    <t>ACK.4A9F3020250131.5</t>
  </si>
  <si>
    <t>ACK.4A9F3020250131.6</t>
  </si>
  <si>
    <t>ACK.4A9F3020250132.1</t>
  </si>
  <si>
    <t>ACK.4A9F3020250132.2</t>
  </si>
  <si>
    <t>ACK.4A9F3020250132.3</t>
  </si>
  <si>
    <t>ACK.4A9F3020250132.4</t>
  </si>
  <si>
    <t>ACK.4A9F3020250132.5</t>
  </si>
  <si>
    <t>ACK.4A9F3020250133.1</t>
  </si>
  <si>
    <t>ACK.4A9F3020250133.2</t>
  </si>
  <si>
    <t>ACK.4A9F3020250133.3</t>
  </si>
  <si>
    <t>ACK.4A9F3020250134.1</t>
  </si>
  <si>
    <t>ACK.4A9F3020250134.2</t>
  </si>
  <si>
    <t>ACK.4A9F3020250134.3</t>
  </si>
  <si>
    <t>ACK.4A9F3020250134.4</t>
  </si>
  <si>
    <t>ACK.4A9F3020250135.1</t>
  </si>
  <si>
    <t>ACK.4A9F3020250135.2</t>
  </si>
  <si>
    <t>ACK.4A9F3020250135.3</t>
  </si>
  <si>
    <t>ACK.4A9F3020250135.4</t>
  </si>
  <si>
    <t>ACK.4A9F3020250136.1</t>
  </si>
  <si>
    <t>ACK.4A9F3020250136.2</t>
  </si>
  <si>
    <t>ACK.4A9F3020250136.3</t>
  </si>
  <si>
    <t>ACK.4A9F3020250136.4</t>
  </si>
  <si>
    <t>ACK.4A9F3020250136.5</t>
  </si>
  <si>
    <t>ACK.4A9F3020250136.6</t>
  </si>
  <si>
    <t>ACK.4A9F3020250137.1</t>
  </si>
  <si>
    <t>ACK.4A9F3020250137.2</t>
  </si>
  <si>
    <t>ACK.4A9F3020250137.3</t>
  </si>
  <si>
    <t>ACK.4A9F3020250137.4</t>
  </si>
  <si>
    <t>ACK.4A9F3020250137.5</t>
  </si>
  <si>
    <t>ACK.4A9F3020250137.6</t>
  </si>
  <si>
    <t>ACK.4A9F3020250139.1</t>
  </si>
  <si>
    <t>ACK.4A9F3020250139.2</t>
  </si>
  <si>
    <t>ACK.4A9F3020250139.3</t>
  </si>
  <si>
    <t>ACK.4A9F3020250138.1</t>
  </si>
  <si>
    <t>ACK.4A9F3020250138.2</t>
  </si>
  <si>
    <t>ACK.4A9F3020250138.3</t>
  </si>
  <si>
    <t>ACK.4A9F3020250138.4</t>
  </si>
  <si>
    <t>ACK.4A9F3020250141.1</t>
  </si>
  <si>
    <t>ACK.4A9F3020250141.2</t>
  </si>
  <si>
    <t>ACK.4A9F3020250141.3</t>
  </si>
  <si>
    <t>ACK.4A9F3020250141.4</t>
  </si>
  <si>
    <t>ACK.4A9F3020250141.5</t>
  </si>
  <si>
    <t>ACK.4A9F3020250141.6</t>
  </si>
  <si>
    <t>ACK.4A9F3020250140.1</t>
  </si>
  <si>
    <t>ACK.4A9F3020250140.2</t>
  </si>
  <si>
    <t>ACK.4A9F3020250140.3</t>
  </si>
  <si>
    <t>ACK.4A9F3020250140.4</t>
  </si>
  <si>
    <t>ACK.4A9F3020250142.1</t>
  </si>
  <si>
    <t>ACK.4A9F3020250142.2</t>
  </si>
  <si>
    <t>ACK.4A9F3020250142.3</t>
  </si>
  <si>
    <t>ACK.4A9F3020250142.4</t>
  </si>
  <si>
    <t>ACK.4A9F3020250142.5</t>
  </si>
  <si>
    <t>ACK.4A9F3020250142.6</t>
  </si>
  <si>
    <t>ACK.4A9F3020250144.1</t>
  </si>
  <si>
    <t>ACK.4A9F3020250144.2</t>
  </si>
  <si>
    <t>ACK.4A9F3020250144.3</t>
  </si>
  <si>
    <t>ACK.4A9F3020250144.4</t>
  </si>
  <si>
    <t>ACK.4A9F3020250144.5</t>
  </si>
  <si>
    <t>ACK.4A9F3020250144.6</t>
  </si>
  <si>
    <t>ACK.4A9F3020250143.1</t>
  </si>
  <si>
    <t>ACK.4A9F3020250143.2</t>
  </si>
  <si>
    <t>ACK.4A9F3020250143.3</t>
  </si>
  <si>
    <t>ACK.4A9F3020250145.1</t>
  </si>
  <si>
    <t>ACK.4A9F3020250145.2</t>
  </si>
  <si>
    <t>ACK.4A9F3020250145.3</t>
  </si>
  <si>
    <t>ACK.4A9F3020250145.4</t>
  </si>
  <si>
    <t>ACK.4A9F3020250145.5</t>
  </si>
  <si>
    <t>ACK.4A9F3020250145.6</t>
  </si>
  <si>
    <t>ACK.4A9F3020250146.1</t>
  </si>
  <si>
    <t>ACK.4A9F3020250146.2</t>
  </si>
  <si>
    <t>ACK.4A9F3020250146.3</t>
  </si>
  <si>
    <t>ACK.4A9F3020250146.4</t>
  </si>
  <si>
    <t>ACK.4A9F3020250146.5</t>
  </si>
  <si>
    <t>ACK.4A9F3020250146.6</t>
  </si>
  <si>
    <t>ACK.4A9F3020250147.1</t>
  </si>
  <si>
    <t>ACK.4A9F3020250147.2</t>
  </si>
  <si>
    <t>ACK.4A9F3020250147.3</t>
  </si>
  <si>
    <t>ACK.4A9F3020250148.1</t>
  </si>
  <si>
    <t>ACK.4A9F3020250148.2</t>
  </si>
  <si>
    <t>ACK.4A9F3020250148.3</t>
  </si>
  <si>
    <t>ACK.4A9F3020250148.4</t>
  </si>
  <si>
    <t>ACK.4A9F3020250148.5</t>
  </si>
  <si>
    <t>ACK.4A9F3020250148.6</t>
  </si>
  <si>
    <t>ACK.4A9F3020250149.1</t>
  </si>
  <si>
    <t>ACK.4A9F3020250149.2</t>
  </si>
  <si>
    <t>ACK.4A9F3020250149.3</t>
  </si>
  <si>
    <t>ACK.4A9F3020250149.4</t>
  </si>
  <si>
    <t>ACK.4A9F3020250149.5</t>
  </si>
  <si>
    <t>ACK.4A9F3020250149.6</t>
  </si>
  <si>
    <t>ACK.4A9F3020250150.1</t>
  </si>
  <si>
    <t>ACK.4A9F3020250150.2</t>
  </si>
  <si>
    <t>ACK.4A9F3020250150.3</t>
  </si>
  <si>
    <t>ACK.4A9F3020250150.4</t>
  </si>
  <si>
    <t>ACK.4A9F3020250150.5</t>
  </si>
  <si>
    <t>ACK.4A9F3020250151.1</t>
  </si>
  <si>
    <t>ACK.4A9F3020250151.2</t>
  </si>
  <si>
    <t>ACK.4A9F3020250151.3</t>
  </si>
  <si>
    <t>ACK.4A9F3020250151.4</t>
  </si>
  <si>
    <t>ACK.4A9F3020250152.1</t>
  </si>
  <si>
    <t>ACK.4A9F3020250152.2</t>
  </si>
  <si>
    <t>ACK.4A9F3020250152.3</t>
  </si>
  <si>
    <t>ACK.4A9F3020250152.4</t>
  </si>
  <si>
    <t>ACK.4A9F3020250152.5</t>
  </si>
  <si>
    <t>ACK.4A9F3020250153.1</t>
  </si>
  <si>
    <t>ACK.4A9F3020250153.2</t>
  </si>
  <si>
    <t>ACK.4A9F3020250153.3</t>
  </si>
  <si>
    <t>ACK.4A9F3020250153.4</t>
  </si>
  <si>
    <t>ACK.4A9F3020250154.1</t>
  </si>
  <si>
    <t>ACK.4A9F3020250154.2</t>
  </si>
  <si>
    <t>ACK.4A9F3020250154.3</t>
  </si>
  <si>
    <t>ACK.4A9F3020250154.4</t>
  </si>
  <si>
    <t>ACK.4A9F3020250154.5</t>
  </si>
  <si>
    <t>ACK.4A9F3020250154.6</t>
  </si>
  <si>
    <t>ACK.4A9F3020250156.1</t>
  </si>
  <si>
    <t>ACK.4A9F3020250156.2</t>
  </si>
  <si>
    <t>ACK.4A9F3020250156.3</t>
  </si>
  <si>
    <t>ACK.4A9F3020250156.4</t>
  </si>
  <si>
    <t>ACK.4A9F3020250156.5</t>
  </si>
  <si>
    <t>ACK.4A9F3020250155.1</t>
  </si>
  <si>
    <t>ACK.4A9F3020250155.2</t>
  </si>
  <si>
    <t>ACK.4A9F3020250155.3</t>
  </si>
  <si>
    <t>ACK.4A9F3020250155.4</t>
  </si>
  <si>
    <t>ACK.4A9F3020250159.1</t>
  </si>
  <si>
    <t>ACK.4A9F3020250159.2</t>
  </si>
  <si>
    <t>ACK.4A9F3020250159.3</t>
  </si>
  <si>
    <t>ACK.4A9F3020250159.4</t>
  </si>
  <si>
    <t>ACK.4A9F3020250159.5</t>
  </si>
  <si>
    <t>ACK.4A9F3020250157.1</t>
  </si>
  <si>
    <t>ACK.4A9F3020250157.2</t>
  </si>
  <si>
    <t>ACK.4A9F3020250157.3</t>
  </si>
  <si>
    <t>ACK.4A9F3020250158.1</t>
  </si>
  <si>
    <t>ACK.4A9F3020250158.2</t>
  </si>
  <si>
    <t>ACK.4A9F3020250158.3</t>
  </si>
  <si>
    <t>ACK.4A9F3020250160.1</t>
  </si>
  <si>
    <t>ACK.4A9F3020250160.2</t>
  </si>
  <si>
    <t>ACK.4A9F3020250161.1</t>
  </si>
  <si>
    <t>ACK.4A9F3020250161.2</t>
  </si>
  <si>
    <t>ACK.4A9F3020250161.3</t>
  </si>
  <si>
    <t>ACK.4A9F3020250161.4</t>
  </si>
  <si>
    <t>ACK.4A9F3020250161.5</t>
  </si>
  <si>
    <t>ACK.4A9F3020250162.1</t>
  </si>
  <si>
    <t>ACK.4A9F3020250162.2</t>
  </si>
  <si>
    <t>ACK.4A9F3020250162.3</t>
  </si>
  <si>
    <t>ACK.4A9F3020250162.4</t>
  </si>
  <si>
    <t>ACK.4A9F3020250162.5</t>
  </si>
  <si>
    <t>ACK.4A9F3020250164.1</t>
  </si>
  <si>
    <t>ACK.4A9F3020250164.2</t>
  </si>
  <si>
    <t>ACK.4A9F3020250164.3</t>
  </si>
  <si>
    <t>ACK.4A9F3020250164.4</t>
  </si>
  <si>
    <t>ACK.4A9F3020250164.5</t>
  </si>
  <si>
    <t>ACK.4A9F3020250164.6</t>
  </si>
  <si>
    <t>ACK.4A9F3020250163.1</t>
  </si>
  <si>
    <t>ACK.4A9F3020250163.2</t>
  </si>
  <si>
    <t>ACK.4A9F3020250163.3</t>
  </si>
  <si>
    <t>ACK.4A9F3020250165.1</t>
  </si>
  <si>
    <t>ACK.4A9F3020250165.2</t>
  </si>
  <si>
    <t>ACK.4A9F3020250165.3</t>
  </si>
  <si>
    <t>ACK.4A9F3020250165.4</t>
  </si>
  <si>
    <t>ACK.4A9F3020250165.5</t>
  </si>
  <si>
    <t>ACK.4A9F3020250166.1</t>
  </si>
  <si>
    <t>ACK.4A9F3020250166.2</t>
  </si>
  <si>
    <t>ACK.4A9F3020250166.3</t>
  </si>
  <si>
    <t>ACK.4A9F3020250167.1</t>
  </si>
  <si>
    <t>ACK.4A9F3020250167.2</t>
  </si>
  <si>
    <t>ACK.4A9F3020250168.1</t>
  </si>
  <si>
    <t>ACK.4A9F3020250168.2</t>
  </si>
  <si>
    <t>ACK.4A9F3020250168.3</t>
  </si>
  <si>
    <t>ACK.4A9F3020250169.1</t>
  </si>
  <si>
    <t>ACK.4A9F3020250169.2</t>
  </si>
  <si>
    <t>ACK.4A9F3020250169.3</t>
  </si>
  <si>
    <t>ACK.4A9F3020250170.1</t>
  </si>
  <si>
    <t>ACK.4A9F3020250170.2</t>
  </si>
  <si>
    <t>ACK.4A9F3020250170.3</t>
  </si>
  <si>
    <t>ACK.4A9F3020250171.1</t>
  </si>
  <si>
    <t>ACK.4A9F3020250171.2</t>
  </si>
  <si>
    <t>ACK.4A9F3020250171.3</t>
  </si>
  <si>
    <t>ACK.4A9F3020250172.1</t>
  </si>
  <si>
    <t>ACK.4A9F3020250172.2</t>
  </si>
  <si>
    <t>ACK.4A9F3020250172.3</t>
  </si>
  <si>
    <t>ACK.4A9F3020250173.1</t>
  </si>
  <si>
    <t>ACK.4A9F3020250173.2</t>
  </si>
  <si>
    <t>ACK.4A9F3020250173.3</t>
  </si>
  <si>
    <t>ACK.4A9F3020250176.1</t>
  </si>
  <si>
    <t>ACK.4A9F3020250176.2</t>
  </si>
  <si>
    <t>ACK.4A9F3020250176.3</t>
  </si>
  <si>
    <t>ACK.4A9F3020250176.4</t>
  </si>
  <si>
    <t>ACK.4A9F3020250176.5</t>
  </si>
  <si>
    <t>ACK.4A9F3020250174.1</t>
  </si>
  <si>
    <t>ACK.4A9F3020250174.2</t>
  </si>
  <si>
    <t>ACK.4A9F3020250174.3</t>
  </si>
  <si>
    <t>ACK.4A9F3020250174.4</t>
  </si>
  <si>
    <t>ACK.4A9F3020250175.1</t>
  </si>
  <si>
    <t>ACK.4A9F3020250175.2</t>
  </si>
  <si>
    <t>ACK.4A9F3020250175.3</t>
  </si>
  <si>
    <t>ACK.4A9F3020250175.4</t>
  </si>
  <si>
    <t>ACK.4A9F3020250175.5</t>
  </si>
  <si>
    <t>ACK.4A9F3020250177.1</t>
  </si>
  <si>
    <t>ACK.4A9F3020250177.2</t>
  </si>
  <si>
    <t>ACK.4A9F3020250177.3</t>
  </si>
  <si>
    <t>ACK.4A9F3020250177.4</t>
  </si>
  <si>
    <t>ACK.4A9F3020250177.5</t>
  </si>
  <si>
    <t>ACK.4A9F3020250178.1</t>
  </si>
  <si>
    <t>ACK.4A9F3020250178.2</t>
  </si>
  <si>
    <t>ACK.4A9F3020250178.3</t>
  </si>
  <si>
    <t>ACK.4A9F3020250178.4</t>
  </si>
  <si>
    <t>ACK.4A9F3020250178.5</t>
  </si>
  <si>
    <t>ACK.4A9F3020250178.6</t>
  </si>
  <si>
    <t>ACK.4A9F3020250179.1</t>
  </si>
  <si>
    <t>ACK.4A9F3020250179.2</t>
  </si>
  <si>
    <t>ACK.4A9F3020250179.3</t>
  </si>
  <si>
    <t>ACK.4A9F3020250179.4</t>
  </si>
  <si>
    <t>ACK.4A9F3020250180.1</t>
  </si>
  <si>
    <t>ACK.4A9F3020250180.2</t>
  </si>
  <si>
    <t>ACK.4A9F3020250180.3</t>
  </si>
  <si>
    <t>ACK.4A9F3020250180.4</t>
  </si>
  <si>
    <t>ACK.4A9F3020250180.5</t>
  </si>
  <si>
    <t>ACK.4A9F3020250180.6</t>
  </si>
  <si>
    <t>ACK.4A9F3020250181.1</t>
  </si>
  <si>
    <t>ACK.4A9F3020250181.2</t>
  </si>
  <si>
    <t>ACK.4A9F3020250181.3</t>
  </si>
  <si>
    <t>ACK.4A9F3020250181.4</t>
  </si>
  <si>
    <t>ACK.4A9F3020250181.5</t>
  </si>
  <si>
    <t>ACK.4A9F3020250182.1</t>
  </si>
  <si>
    <t>ACK.4A9F3020250182.2</t>
  </si>
  <si>
    <t>ACK.4A9F3020250182.3</t>
  </si>
  <si>
    <t>ACK.4A9F3020250182.4</t>
  </si>
  <si>
    <t>ACK.4A9F3020250183.1</t>
  </si>
  <si>
    <t>ACK.4A9F3020250183.2</t>
  </si>
  <si>
    <t>ACK.4A9F3020250183.3</t>
  </si>
  <si>
    <t>ACK.4A9F3020250183.4</t>
  </si>
  <si>
    <t>ACK.4A9F3020250183.5</t>
  </si>
  <si>
    <t>ACK.4A9F3020250186.1</t>
  </si>
  <si>
    <t>ACK.4A9F3020250186.2</t>
  </si>
  <si>
    <t>ACK.4A9F3020250186.3</t>
  </si>
  <si>
    <t>ACK.4A9F3020250186.4</t>
  </si>
  <si>
    <t>ACK.4A9F3020250186.5</t>
  </si>
  <si>
    <t>ACK.4A9F3020250186.6</t>
  </si>
  <si>
    <t>ACK.4A9F3020250184.1</t>
  </si>
  <si>
    <t>ACK.4A9F3020250184.2</t>
  </si>
  <si>
    <t>ACK.4A9F3020250184.3</t>
  </si>
  <si>
    <t>ACK.4A9F3020250184.4</t>
  </si>
  <si>
    <t>ACK.4A9F3020250185.1</t>
  </si>
  <si>
    <t>ACK.4A9F3020250185.2</t>
  </si>
  <si>
    <t>ACK.4A9F3020250185.3</t>
  </si>
  <si>
    <t>ACK.4A9F3020250185.4</t>
  </si>
  <si>
    <t>ACK.4A9F3020250187.1</t>
  </si>
  <si>
    <t>ACK.4A9F3020250187.2</t>
  </si>
  <si>
    <t>ACK.4A9F3020250187.3</t>
  </si>
  <si>
    <t>ACK.4A9F3020250187.4</t>
  </si>
  <si>
    <t>ACK.4A9F3020250187.5</t>
  </si>
  <si>
    <t>ACK.4A9F3020250188.1</t>
  </si>
  <si>
    <t>ACK.4A9F3020250188.2</t>
  </si>
  <si>
    <t>ACK.4A9F3020250188.3</t>
  </si>
  <si>
    <t>ACK.4A9F3020250188.4</t>
  </si>
  <si>
    <t>ACK.4A9F3020250188.5</t>
  </si>
  <si>
    <t>ACK.4A9F3020250189.1</t>
  </si>
  <si>
    <t>ACK.4A9F3020250189.2</t>
  </si>
  <si>
    <t>ACK.4A9F3020250189.3</t>
  </si>
  <si>
    <t>ACK.4A9F3020250189.4</t>
  </si>
  <si>
    <t>ACK.4A9F3020250191.1</t>
  </si>
  <si>
    <t>ACK.4A9F3020250191.2</t>
  </si>
  <si>
    <t>ACK.4A9F3020250191.3</t>
  </si>
  <si>
    <t>ACK.4A9F3020250191.4</t>
  </si>
  <si>
    <t>ACK.4A9F3020250191.5</t>
  </si>
  <si>
    <t>ACK.4A9F3020250190.1</t>
  </si>
  <si>
    <t>ACK.4A9F3020250190.2</t>
  </si>
  <si>
    <t>ACK.4A9F3020250190.3</t>
  </si>
  <si>
    <t>ACK.4A9F3020250190.4</t>
  </si>
  <si>
    <t>ACK.4A9F3020250190.5</t>
  </si>
  <si>
    <t>ACK.4A9F3020250190.6</t>
  </si>
  <si>
    <t>ACK.4A9F3020250192.1</t>
  </si>
  <si>
    <t>ACK.4A9F3020250192.2</t>
  </si>
  <si>
    <t>ACK.4A9F3020250192.3</t>
  </si>
  <si>
    <t>ACK.4A9F3020250193.1</t>
  </si>
  <si>
    <t>ACK.4A9F3020250193.2</t>
  </si>
  <si>
    <t>ACK.4A9F3020250193.3</t>
  </si>
  <si>
    <t>ACK.4A9F3020250194.1</t>
  </si>
  <si>
    <t>ACK.4A9F3020250194.2</t>
  </si>
  <si>
    <t>ACK.4A9F3020250194.3</t>
  </si>
  <si>
    <t>ACK.4A9F3020250196.1</t>
  </si>
  <si>
    <t>ACK.4A9F3020250196.2</t>
  </si>
  <si>
    <t>ACK.4A9F3020250196.3</t>
  </si>
  <si>
    <t>ACK.4A9F3020250195.1</t>
  </si>
  <si>
    <t>ACK.4A9F3020250195.2</t>
  </si>
  <si>
    <t>ACK.4A9F3020250195.3</t>
  </si>
  <si>
    <t>ACK.4A9F3020250197.1</t>
  </si>
  <si>
    <t>ACK.4A9F3020250197.2</t>
  </si>
  <si>
    <t>ACK.4A9F3020250197.3</t>
  </si>
  <si>
    <t>ACK.4A9F3020250198.1</t>
  </si>
  <si>
    <t>ACK.4A9F3020250198.2</t>
  </si>
  <si>
    <t>ACK.4A9F3020250198.3</t>
  </si>
  <si>
    <t>ACK.4A9F3020250199.1</t>
  </si>
  <si>
    <t>ACK.4A9F3020250199.2</t>
  </si>
  <si>
    <t>ACK.4A9F3020250199.3</t>
  </si>
  <si>
    <t>ACK.4A9F3020250200.1</t>
  </si>
  <si>
    <t>ACK.4A9F3020250200.2</t>
  </si>
  <si>
    <t>ACK.4A9F3020250200.3</t>
  </si>
  <si>
    <t>ACK.4A9F3020250200.4</t>
  </si>
  <si>
    <t>ACK.4A9F3020250200.5</t>
  </si>
  <si>
    <t>ACK.4A9F3020250201.1</t>
  </si>
  <si>
    <t>ACK.4A9F3020250201.2</t>
  </si>
  <si>
    <t>ACK.4A9F3020250201.3</t>
  </si>
  <si>
    <t>ACK.4A9F3020250201.4</t>
  </si>
  <si>
    <t>ACK.4A9F3020250201.5</t>
  </si>
  <si>
    <t>ACK.4A9F3020250201.6</t>
  </si>
  <si>
    <t>ACK.4A9F3020250202.1</t>
  </si>
  <si>
    <t>ACK.4A9F3020250202.2</t>
  </si>
  <si>
    <t>ACK.4A9F3020250202.3</t>
  </si>
  <si>
    <t>ACK.4A9F3020250202.4</t>
  </si>
  <si>
    <t>ACK.4A9F3020250204.1</t>
  </si>
  <si>
    <t>ACK.4A9F3020250204.2</t>
  </si>
  <si>
    <t>ACK.4A9F3020250204.3</t>
  </si>
  <si>
    <t>ACK.4A9F3020250204.4</t>
  </si>
  <si>
    <t>ACK.4A9F3020250203.1</t>
  </si>
  <si>
    <t>ACK.4A9F3020250203.2</t>
  </si>
  <si>
    <t>ACK.4A9F3020250203.3</t>
  </si>
  <si>
    <t>ACK.4A9F3020250203.4</t>
  </si>
  <si>
    <t>ACK.4A9F3020250662.1</t>
  </si>
  <si>
    <t>ACK.4A9F3020250662.2</t>
  </si>
  <si>
    <t>ACK.4A9F3020250662.3</t>
  </si>
  <si>
    <t>ACK.4A9F3020250662.4</t>
  </si>
  <si>
    <t>ACK.4A9F3020250662.5</t>
  </si>
  <si>
    <t>ACK.4A9F3020250662.6</t>
  </si>
  <si>
    <t>ACK.4A9F3020250662.7</t>
  </si>
  <si>
    <t>ACK.4A9F3020250205.1</t>
  </si>
  <si>
    <t>ACK.4A9F3020250205.2</t>
  </si>
  <si>
    <t>ACK.4A9F3020250205.3</t>
  </si>
  <si>
    <t>ACK.4A9F3020250205.4</t>
  </si>
  <si>
    <t>ACK.4A9F3020250205.5</t>
  </si>
  <si>
    <t>ACK.4A9F3020250205.6</t>
  </si>
  <si>
    <t>ACK.4A9F3020250206.1</t>
  </si>
  <si>
    <t>ACK.4A9F3020250206.2</t>
  </si>
  <si>
    <t>ACK.4A9F3020250206.3</t>
  </si>
  <si>
    <t>ACK.4A9F3020250206.4</t>
  </si>
  <si>
    <t>ACK.4A9F3020250206.5</t>
  </si>
  <si>
    <t>ACK.4A9F3020250206.6</t>
  </si>
  <si>
    <t>ACK.4A9F3020250207.1</t>
  </si>
  <si>
    <t>ACK.4A9F3020250207.2</t>
  </si>
  <si>
    <t>ACK.4A9F3020250207.3</t>
  </si>
  <si>
    <t>ACK.4A9F3020250207.4</t>
  </si>
  <si>
    <t>ACK.4A9F3020250207.5</t>
  </si>
  <si>
    <t>ACK.4A9F3020250208.1</t>
  </si>
  <si>
    <t>ACK.4A9F3020250208.2</t>
  </si>
  <si>
    <t>ACK.4A9F3020250210.1</t>
  </si>
  <si>
    <t>ACK.4A9F3020250210.2</t>
  </si>
  <si>
    <t>ACK.4A9F3020250210.3</t>
  </si>
  <si>
    <t>ACK.4A9F3020250210.4</t>
  </si>
  <si>
    <t>ACK.4A9F3020250209.1</t>
  </si>
  <si>
    <t>ACK.4A9F3020250209.2</t>
  </si>
  <si>
    <t>ACK.4A9F3020250211.1</t>
  </si>
  <si>
    <t>ACK.4A9F3020250211.2</t>
  </si>
  <si>
    <t>ACK.4A9F3020250211.3</t>
  </si>
  <si>
    <t>ACK.4A9F3020250212.1</t>
  </si>
  <si>
    <t>ACK.4A9F3020250212.2</t>
  </si>
  <si>
    <t>ACK.4A9F3020250212.3</t>
  </si>
  <si>
    <t>ACK.4A9F3020250212.4</t>
  </si>
  <si>
    <t>ACK.4A9F3020250212.5</t>
  </si>
  <si>
    <t>ACK.4A9F3020250212.6</t>
  </si>
  <si>
    <t>ACK.4A9F3020250213.1</t>
  </si>
  <si>
    <t>ACK.4A9F3020250213.2</t>
  </si>
  <si>
    <t>ACK.4A9F3020250214.1</t>
  </si>
  <si>
    <t>ACK.4A9F3020250214.2</t>
  </si>
  <si>
    <t>ACK.4A9F3020250214.3</t>
  </si>
  <si>
    <t>ACK.4A9F3020250215.1</t>
  </si>
  <si>
    <t>ACK.4A9F3020250215.2</t>
  </si>
  <si>
    <t>ACK.4A9F3020250215.3</t>
  </si>
  <si>
    <t>ACK.4A9F3020250215.4</t>
  </si>
  <si>
    <t>ACK.4A9F3020250215.5</t>
  </si>
  <si>
    <t>ACK.4A9F3020250216.1</t>
  </si>
  <si>
    <t>ACK.4A9F3020250216.2</t>
  </si>
  <si>
    <t>ACK.4A9F3020250216.3</t>
  </si>
  <si>
    <t>ACK.4A9F3020250216.4</t>
  </si>
  <si>
    <t>ACK.4A9F3020250216.5</t>
  </si>
  <si>
    <t>ACK.4A9F3020250217.1</t>
  </si>
  <si>
    <t>ACK.4A9F3020250217.2</t>
  </si>
  <si>
    <t>ACK.4A9F3020250217.3</t>
  </si>
  <si>
    <t>ACK.4A9F3020250217.4</t>
  </si>
  <si>
    <t>ACK.4A9F3020250217.5</t>
  </si>
  <si>
    <t>ACK.4A9F3020250218.1</t>
  </si>
  <si>
    <t>ACK.4A9F3020250218.2</t>
  </si>
  <si>
    <t>ACK.4A9F3020250218.3</t>
  </si>
  <si>
    <t>ACK.4A9F3020250218.4</t>
  </si>
  <si>
    <t>ACK.4A9F3020250218.5</t>
  </si>
  <si>
    <t>ACK.4A9F3020250219.1</t>
  </si>
  <si>
    <t>ACK.4A9F3020250219.2</t>
  </si>
  <si>
    <t>ACK.4A9F3020250219.3</t>
  </si>
  <si>
    <t>ACK.4A9F3020250219.4</t>
  </si>
  <si>
    <t>ACK.4A9F3020250220.1</t>
  </si>
  <si>
    <t>ACK.4A9F3020250220.2</t>
  </si>
  <si>
    <t>ACK.4A9F3020250220.3</t>
  </si>
  <si>
    <t>ACK.4A9F3020250220.4</t>
  </si>
  <si>
    <t>ACK.4A9F3020250220.5</t>
  </si>
  <si>
    <t>ACK.4A9F3020250220.6</t>
  </si>
  <si>
    <t>ACK.4A9F3020250221.1</t>
  </si>
  <si>
    <t>ACK.4A9F3020250221.2</t>
  </si>
  <si>
    <t>ACK.4A9F3020250221.3</t>
  </si>
  <si>
    <t>ACK.4A9F3020250221.4</t>
  </si>
  <si>
    <t>ACK.4A9F3020250221.5</t>
  </si>
  <si>
    <t>ACK.4A9F3020250222.1</t>
  </si>
  <si>
    <t>ACK.4A9F3020250222.2</t>
  </si>
  <si>
    <t>ACK.4A9F3020250222.3</t>
  </si>
  <si>
    <t>ACK.4A9F3020250223.3</t>
  </si>
  <si>
    <t>ACK.4A9F3020250223.4</t>
  </si>
  <si>
    <t>ACK.4A9F3020250223.1</t>
  </si>
  <si>
    <t>ACK.4A9F3020250223.2</t>
  </si>
  <si>
    <t>ACK.4A9F3020250223.5</t>
  </si>
  <si>
    <t>ACK.4A9F3020250226.1</t>
  </si>
  <si>
    <t>ACK.4A9F3020250226.2</t>
  </si>
  <si>
    <t>ACK.4A9F3020250226.3</t>
  </si>
  <si>
    <t>ACK.4A9F3020250226.4</t>
  </si>
  <si>
    <t>ACK.4A9F3020250226.5</t>
  </si>
  <si>
    <t>ACK.4A9F3020250224.1</t>
  </si>
  <si>
    <t>ACK.4A9F3020250224.2</t>
  </si>
  <si>
    <t>ACK.4A9F3020250224.3</t>
  </si>
  <si>
    <t>ACK.4A9F3020250225.1</t>
  </si>
  <si>
    <t>ACK.4A9F3020250225.2</t>
  </si>
  <si>
    <t>ACK.4A9F3020250225.3</t>
  </si>
  <si>
    <t>ACK.4A9F3020250225.4</t>
  </si>
  <si>
    <t>ACK.4A9F3020250227.1</t>
  </si>
  <si>
    <t>ACK.4A9F3020250227.2</t>
  </si>
  <si>
    <t>ACK.4A9F3020250227.3</t>
  </si>
  <si>
    <t>ACK.4A9F3020250227.4</t>
  </si>
  <si>
    <t>ACK.4A9F3020250228.1</t>
  </si>
  <si>
    <t>ACK.4A9F3020250228.2</t>
  </si>
  <si>
    <t>ACK.4A9F3020250228.3</t>
  </si>
  <si>
    <t>ACK.4A9F3020250228.4</t>
  </si>
  <si>
    <t>ACK.4A9F3020250228.5</t>
  </si>
  <si>
    <t>ACK.4A9F3020250228.6</t>
  </si>
  <si>
    <t>ACK.4A9F3020250230.1</t>
  </si>
  <si>
    <t>ACK.4A9F3020250230.2</t>
  </si>
  <si>
    <t>ACK.4A9F3020250230.3</t>
  </si>
  <si>
    <t>ACK.4A9F3020250230.4</t>
  </si>
  <si>
    <t>ACK.4A9F3020250230.5</t>
  </si>
  <si>
    <t>ACK.4A9F3020250229.1</t>
  </si>
  <si>
    <t>ACK.4A9F3020250229.2</t>
  </si>
  <si>
    <t>ACK.4A9F3020250229.3</t>
  </si>
  <si>
    <t>ACK.4A9F3020250229.4</t>
  </si>
  <si>
    <t>ACK.4A9F3020250231.1</t>
  </si>
  <si>
    <t>ACK.4A9F3020250231.2</t>
  </si>
  <si>
    <t>ACK.4A9F3020250231.3</t>
  </si>
  <si>
    <t>ACK.4A9F3020250664.1</t>
  </si>
  <si>
    <t>ACK.4A9F3020250664.2</t>
  </si>
  <si>
    <t>ACK.4A9F3020250664.3</t>
  </si>
  <si>
    <t>ACK.4A9F3020250664.4</t>
  </si>
  <si>
    <t>ACK.4A9F3020250664.5</t>
  </si>
  <si>
    <t>ACK.4A9F3020250664.6</t>
  </si>
  <si>
    <t>ACK.4A9F3020250232.1</t>
  </si>
  <si>
    <t>ACK.4A9F3020250232.2</t>
  </si>
  <si>
    <t>ACK.4A9F3020250232.3</t>
  </si>
  <si>
    <t>ACK.4A9F3020250233.1</t>
  </si>
  <si>
    <t>ACK.4A9F3020250233.2</t>
  </si>
  <si>
    <t>ACK.4A9F3020250233.3</t>
  </si>
  <si>
    <t>ACK.4A9F3020250234.1</t>
  </si>
  <si>
    <t>ACK.4A9F3020250234.2</t>
  </si>
  <si>
    <t>ACK.4A9F3020250234.3</t>
  </si>
  <si>
    <t>ACK.4A9F3020250236.1</t>
  </si>
  <si>
    <t>ACK.4A9F3020250236.2</t>
  </si>
  <si>
    <t>ACK.4A9F3020250236.3</t>
  </si>
  <si>
    <t>ACK.4A9F3020250236.4</t>
  </si>
  <si>
    <t>ACK.4A9F3020250236.5</t>
  </si>
  <si>
    <t>ACK.4A9F3020250236.6</t>
  </si>
  <si>
    <t>ACK.4A9F3020250235.1</t>
  </si>
  <si>
    <t>ACK.4A9F3020250235.2</t>
  </si>
  <si>
    <t>ACK.4A9F3020250235.3</t>
  </si>
  <si>
    <t>ACK.4A9F3020250235.4</t>
  </si>
  <si>
    <t>ACK.4A9F3020250235.5</t>
  </si>
  <si>
    <t>ACK.4A9F3020250284.1</t>
  </si>
  <si>
    <t>ACK.4A9F3020250284.2</t>
  </si>
  <si>
    <t>ACK.4A9F3020250284.3</t>
  </si>
  <si>
    <t>ACK.4A9F3020250284.4</t>
  </si>
  <si>
    <t>ACK.4A9F3020250004.1</t>
  </si>
  <si>
    <t>ACK.4A9F3020250004.2</t>
  </si>
  <si>
    <t>ACK.4A9F3020250004.3</t>
  </si>
  <si>
    <t>ACK.4A9F3020250004.4</t>
  </si>
  <si>
    <t>ACK.4A9F3020250004.5</t>
  </si>
  <si>
    <t>ACK.4A9F3020250004.6</t>
  </si>
  <si>
    <t>ACK.4A9F3020250006.1</t>
  </si>
  <si>
    <t>ACK.4A9F3020250006.2</t>
  </si>
  <si>
    <t>ACK.4A9F3020250006.3</t>
  </si>
  <si>
    <t>ACK.4A9F3020250006.4</t>
  </si>
  <si>
    <t>ACK.4A9F3020250006.5</t>
  </si>
  <si>
    <t>ACK.4A9F3020250005.1</t>
  </si>
  <si>
    <t>ACK.4A9F3020250005.2</t>
  </si>
  <si>
    <t>ACK.4A9F3020250005.3</t>
  </si>
  <si>
    <t>ACK.4A9F3020250005.4</t>
  </si>
  <si>
    <t>ACK.4A9F3020250005.5</t>
  </si>
  <si>
    <t>ACK.4A9F3020250003.1</t>
  </si>
  <si>
    <t>ACK.4A9F3020250003.2</t>
  </si>
  <si>
    <t>ACK.4A9F3020250003.3</t>
  </si>
  <si>
    <t>ACK.4A9F3020250003.4</t>
  </si>
  <si>
    <t>ACK.4A9F3020250003.5</t>
  </si>
  <si>
    <t>ACK.4A9F3020250002.1</t>
  </si>
  <si>
    <t>ACK.4A9F3020250002.2</t>
  </si>
  <si>
    <t>ACK.4A9F3020250002.3</t>
  </si>
  <si>
    <t>ACK.4A9F3020250002.4</t>
  </si>
  <si>
    <t>ACK.4A9F3020250002.5</t>
  </si>
  <si>
    <t>ACK.4A9F3020250009.1</t>
  </si>
  <si>
    <t>ACK.4A9F3020250009.2</t>
  </si>
  <si>
    <t>ACK.4A9F3020250009.3</t>
  </si>
  <si>
    <t>ACK.4A9F3020250009.4</t>
  </si>
  <si>
    <t>ACK.4A9F3020250009.5</t>
  </si>
  <si>
    <t>ACK.4A9F3020250009.6</t>
  </si>
  <si>
    <t>ACK.4A9F3020250007.1</t>
  </si>
  <si>
    <t>ACK.4A9F3020250007.2</t>
  </si>
  <si>
    <t>ACK.4A9F3020250007.3</t>
  </si>
  <si>
    <t>ACK.4A9F3020250007.4</t>
  </si>
  <si>
    <t>ACK.4A9F3020250008.1</t>
  </si>
  <si>
    <t>ACK.4A9F3020250008.2</t>
  </si>
  <si>
    <t>ACK.4A9F3020250008.3</t>
  </si>
  <si>
    <t>ACK.4A9F3020250008.4</t>
  </si>
  <si>
    <t>ACK.4A9F3020250008.5</t>
  </si>
  <si>
    <t>ACK.4A9F3020250008.6</t>
  </si>
  <si>
    <t>ACK.4A9F3020250011.1</t>
  </si>
  <si>
    <t>ACK.4A9F3020250011.2</t>
  </si>
  <si>
    <t>ACK.4A9F3020250011.3</t>
  </si>
  <si>
    <t>ACK.4A9F3020250011.4</t>
  </si>
  <si>
    <t>ACK.4A9F3020250011.5</t>
  </si>
  <si>
    <t>ACK.4A9F3020250011.6</t>
  </si>
  <si>
    <t>ACK.4A9F3020250010.1</t>
  </si>
  <si>
    <t>ACK.4A9F3020250010.2</t>
  </si>
  <si>
    <t>ACK.4A9F3020250010.3</t>
  </si>
  <si>
    <t>ACK.4A9F3020250010.4</t>
  </si>
  <si>
    <t>ACK.4A9F3020250010.5</t>
  </si>
  <si>
    <t>ACK.4A9F3020250012.1</t>
  </si>
  <si>
    <t>ACK.4A9F3020250012.2</t>
  </si>
  <si>
    <t>ACK.4A9F3020250012.3</t>
  </si>
  <si>
    <t>ACK.4A9F3020250016.1</t>
  </si>
  <si>
    <t>ACK.4A9F3020250016.2</t>
  </si>
  <si>
    <t>ACK.4A9F3020250016.3</t>
  </si>
  <si>
    <t>ACK.4A9F3020250016.4</t>
  </si>
  <si>
    <t>ACK.4A9F3020250016.5</t>
  </si>
  <si>
    <t>ACK.4A9F3020250016.6</t>
  </si>
  <si>
    <t>ACK.4A9F3020250014.1</t>
  </si>
  <si>
    <t>ACK.4A9F3020250014.2</t>
  </si>
  <si>
    <t>ACK.4A9F3020250014.3</t>
  </si>
  <si>
    <t>ACK.4A9F3020250014.4</t>
  </si>
  <si>
    <t>ACK.4A9F3020250014.5</t>
  </si>
  <si>
    <t>ACK.4A9F3020250013.1</t>
  </si>
  <si>
    <t>ACK.4A9F3020250013.2</t>
  </si>
  <si>
    <t>ACK.4A9F3020250013.3</t>
  </si>
  <si>
    <t>ACK.4A9F3020250013.4</t>
  </si>
  <si>
    <t>ACK.4A9F3020250015.1</t>
  </si>
  <si>
    <t>ACK.4A9F3020250015.2</t>
  </si>
  <si>
    <t>ACK.4A9F3020250015.3</t>
  </si>
  <si>
    <t>ACK.4A9F3020250017.1</t>
  </si>
  <si>
    <t>ACK.4A9F3020250017.2</t>
  </si>
  <si>
    <t>ACK.4A9F3020250019.1</t>
  </si>
  <si>
    <t>ACK.4A9F3020250019.2</t>
  </si>
  <si>
    <t>ACK.4A9F3020250019.3</t>
  </si>
  <si>
    <t>ACK.4A9F3020250019.4</t>
  </si>
  <si>
    <t>ACK.4A9F3020250019.5</t>
  </si>
  <si>
    <t>ACK.4A9F3020250019.6</t>
  </si>
  <si>
    <t>ACK.4A9F3020250021.1</t>
  </si>
  <si>
    <t>ACK.4A9F3020250021.2</t>
  </si>
  <si>
    <t>ACK.4A9F3020250021.3</t>
  </si>
  <si>
    <t>ACK.4A9F3020250021.4</t>
  </si>
  <si>
    <t>ACK.4A9F3020250021.5</t>
  </si>
  <si>
    <t>ACK.4A9F3020250021.6</t>
  </si>
  <si>
    <t>ACK.4A9F3020250020.1</t>
  </si>
  <si>
    <t>ACK.4A9F3020250020.2</t>
  </si>
  <si>
    <t>ACK.4A9F3020250020.3</t>
  </si>
  <si>
    <t>ACK.4A9F3020250020.4</t>
  </si>
  <si>
    <t>ACK.4A9F3020250020.5</t>
  </si>
  <si>
    <t>ACK.4A9F3020250018.1</t>
  </si>
  <si>
    <t>ACK.4A9F3020250018.2</t>
  </si>
  <si>
    <t>ACK.4A9F3020250018.3</t>
  </si>
  <si>
    <t>ACK.4A9F3020250018.4</t>
  </si>
  <si>
    <t>ACK.4A9F3020250022.1</t>
  </si>
  <si>
    <t>ACK.4A9F3020250022.2</t>
  </si>
  <si>
    <t>ACK.4A9F3020250022.3</t>
  </si>
  <si>
    <t>ACK.4A9F3020250022.4</t>
  </si>
  <si>
    <t>ACK.4A9F3020250022.5</t>
  </si>
  <si>
    <t>ACK.4A9F3020250024.1</t>
  </si>
  <si>
    <t>ACK.4A9F3020250024.2</t>
  </si>
  <si>
    <t>ACK.4A9F3020250024.3</t>
  </si>
  <si>
    <t>ACK.4A9F3020250024.4</t>
  </si>
  <si>
    <t>ACK.4A9F3020250024.5</t>
  </si>
  <si>
    <t>ACK.4A9F3020250023.1</t>
  </si>
  <si>
    <t>ACK.4A9F3020250023.2</t>
  </si>
  <si>
    <t>ACK.4A9F3020250023.3</t>
  </si>
  <si>
    <t>ACK.4A9F3020250023.4</t>
  </si>
  <si>
    <t>ACK.4A9F3020250025.1</t>
  </si>
  <si>
    <t>ACK.4A9F3020250025.2</t>
  </si>
  <si>
    <t>ACK.4A9F3020250025.3</t>
  </si>
  <si>
    <t>ACK.4A9F3020250025.4</t>
  </si>
  <si>
    <t>ACK.4A9F3020250025.5</t>
  </si>
  <si>
    <t>ACK.4A9F3020250026.1</t>
  </si>
  <si>
    <t>ACK.4A9F3020250026.2</t>
  </si>
  <si>
    <t>ACK.4A9F3020250026.3</t>
  </si>
  <si>
    <t>ACK.4A9F3020250026.4</t>
  </si>
  <si>
    <t>ACK.4A9F3020250026.5</t>
  </si>
  <si>
    <t>ACK.4A9F3020250026.6</t>
  </si>
  <si>
    <t>ACK.4A9F3020250027.1</t>
  </si>
  <si>
    <t>ACK.4A9F3020250027.2</t>
  </si>
  <si>
    <t>ACK.4A9F3020250027.3</t>
  </si>
  <si>
    <t>ACK.4A9F3020250027.4</t>
  </si>
  <si>
    <t>ACK.4A9F3020250027.5</t>
  </si>
  <si>
    <t>ACK.4A9F3020250030.1</t>
  </si>
  <si>
    <t>ACK.4A9F3020250030.2</t>
  </si>
  <si>
    <t>ACK.4A9F3020250030.3</t>
  </si>
  <si>
    <t>ACK.4A9F3020250030.4</t>
  </si>
  <si>
    <t>ACK.4A9F3020250030.5</t>
  </si>
  <si>
    <t>ACK.4A9F3020250030.6</t>
  </si>
  <si>
    <t>ACK.4A9F3020250028.1</t>
  </si>
  <si>
    <t>ACK.4A9F3020250028.2</t>
  </si>
  <si>
    <t>ACK.4A9F3020250028.3</t>
  </si>
  <si>
    <t>ACK.4A9F3020250028.4</t>
  </si>
  <si>
    <t>ACK.4A9F3020250029.1</t>
  </si>
  <si>
    <t>ACK.4A9F3020250029.2</t>
  </si>
  <si>
    <t>ACK.4A9F3020250029.3</t>
  </si>
  <si>
    <t>ACK.4A9F3020250032.1</t>
  </si>
  <si>
    <t>ACK.4A9F3020250032.2</t>
  </si>
  <si>
    <t>ACK.4A9F3020250032.3</t>
  </si>
  <si>
    <t>ACK.4A9F3020250032.4</t>
  </si>
  <si>
    <t>ACK.4A9F3020250032.5</t>
  </si>
  <si>
    <t>ACK.4A9F3020250032.6</t>
  </si>
  <si>
    <t>ACK.4A9F3020250031.1</t>
  </si>
  <si>
    <t>ACK.4A9F3020250031.2</t>
  </si>
  <si>
    <t>ACK.4A9F3020250031.3</t>
  </si>
  <si>
    <t>ACK.4A9F3020250031.4</t>
  </si>
  <si>
    <t>ACK.4A9F3020250031.5</t>
  </si>
  <si>
    <t>ACK.4A9F3020250033.1</t>
  </si>
  <si>
    <t>ACK.4A9F3020250033.2</t>
  </si>
  <si>
    <t>ACK.4A9F3020250033.3</t>
  </si>
  <si>
    <t>ACK.4A9F3020250033.4</t>
  </si>
  <si>
    <t>ACK.4A9F3020250033.5</t>
  </si>
  <si>
    <t>ACK.4A9F3020250034.1</t>
  </si>
  <si>
    <t>ACK.4A9F3020250034.2</t>
  </si>
  <si>
    <t>ACK.4A9F3020250034.3</t>
  </si>
  <si>
    <t>ACK.4A9F3020250034.4</t>
  </si>
  <si>
    <t>ACK.4A9F3020250034.5</t>
  </si>
  <si>
    <t>ACK.4A9F3020250035.1</t>
  </si>
  <si>
    <t>ACK.4A9F3020250035.2</t>
  </si>
  <si>
    <t>ACK.4A9F3020250035.3</t>
  </si>
  <si>
    <t>ACK.4A9F3020250035.4</t>
  </si>
  <si>
    <t>ACK.4A9F3020250035.5</t>
  </si>
  <si>
    <t>ACK.4A9F3020250036.1</t>
  </si>
  <si>
    <t>ACK.4A9F3020250036.2</t>
  </si>
  <si>
    <t>ACK.4A9F3020250037.1</t>
  </si>
  <si>
    <t>ACK.4A9F3020250037.2</t>
  </si>
  <si>
    <t>ACK.4A9F3020250037.3</t>
  </si>
  <si>
    <t>ACK.4A9F3020250037.4</t>
  </si>
  <si>
    <t>ACK.4A9F3020250037.5</t>
  </si>
  <si>
    <t>ACK.4A9F3020250037.6</t>
  </si>
  <si>
    <t>ACK.4A9F3020250038.1</t>
  </si>
  <si>
    <t>ACK.4A9F3020250038.2</t>
  </si>
  <si>
    <t>ACK.4A9F3020250038.3</t>
  </si>
  <si>
    <t>ACK.4A9F3020250038.4</t>
  </si>
  <si>
    <t>ACK.4A9F3020250038.5</t>
  </si>
  <si>
    <t>ACK.4A9F3020250038.6</t>
  </si>
  <si>
    <t>ACK.4A9F3020250039.1</t>
  </si>
  <si>
    <t>ACK.4A9F3020250039.2</t>
  </si>
  <si>
    <t>ACK.4A9F3020250039.3</t>
  </si>
  <si>
    <t>ACK.4A9F3020250039.4</t>
  </si>
  <si>
    <t>ACK.4A9F3020250039.5</t>
  </si>
  <si>
    <t>ACK.4A9F3020250039.6</t>
  </si>
  <si>
    <t>ACK.4A9F3020250040.1</t>
  </si>
  <si>
    <t>ACK.4A9F3020250040.2</t>
  </si>
  <si>
    <t>ACK.4A9F3020250040.3</t>
  </si>
  <si>
    <t>ACK.4A9F3020250040.4</t>
  </si>
  <si>
    <t>ACK.4A9F3020250040.5</t>
  </si>
  <si>
    <t>ACK.4A9F3020250041.1</t>
  </si>
  <si>
    <t>ACK.4A9F3020250041.2</t>
  </si>
  <si>
    <t>ACK.4A9F3020250041.3</t>
  </si>
  <si>
    <t>ACK.4A9F3020250041.4</t>
  </si>
  <si>
    <t>ACK.4A9F3020250041.5</t>
  </si>
  <si>
    <t>ACK.4A9F3020250043.1</t>
  </si>
  <si>
    <t>ACK.4A9F3020250043.2</t>
  </si>
  <si>
    <t>ACK.4A9F3020250043.3</t>
  </si>
  <si>
    <t>ACK.4A9F3020250043.4</t>
  </si>
  <si>
    <t>ACK.4A9F3020250043.5</t>
  </si>
  <si>
    <t>ACK.4A9F3020250043.6</t>
  </si>
  <si>
    <t>ACK.4A9F3020250042.1</t>
  </si>
  <si>
    <t>ACK.4A9F3020250042.2</t>
  </si>
  <si>
    <t>ACK.4A9F3020250042.3</t>
  </si>
  <si>
    <t>ACK.4A9F3020250042.4</t>
  </si>
  <si>
    <t>ACK.4A9F3020250044.1</t>
  </si>
  <si>
    <t>ACK.4A9F3020250044.2</t>
  </si>
  <si>
    <t>ACK.4A9F3020250044.3</t>
  </si>
  <si>
    <t>ACK.4A9F3020250044.4</t>
  </si>
  <si>
    <t>ACK.4A9F3020250044.5</t>
  </si>
  <si>
    <t>ACK.4A9F3020250045.1</t>
  </si>
  <si>
    <t>ACK.4A9F3020250045.2</t>
  </si>
  <si>
    <t>ACK.4A9F3020250045.3</t>
  </si>
  <si>
    <t>ACK.4A9F3020250045.4</t>
  </si>
  <si>
    <t>ACK.4A9F3020250045.5</t>
  </si>
  <si>
    <t>ACK.4A9F3020250045.6</t>
  </si>
  <si>
    <t>ACK.4A9F3020250046.1</t>
  </si>
  <si>
    <t>ACK.4A9F3020250046.2</t>
  </si>
  <si>
    <t>ACK.4A9F3020250046.3</t>
  </si>
  <si>
    <t>ACK.4A9F3020250046.4</t>
  </si>
  <si>
    <t>ACK.4A9F3020250046.5</t>
  </si>
  <si>
    <t>ACK.4A9F3020250047.1</t>
  </si>
  <si>
    <t>ACK.4A9F3020250047.2</t>
  </si>
  <si>
    <t>ACK.4A9F3020250047.3</t>
  </si>
  <si>
    <t>ACK.4A9F3020250048.1</t>
  </si>
  <si>
    <t>ACK.4A9F3020250048.2</t>
  </si>
  <si>
    <t>ACK.4A9F3020250048.3</t>
  </si>
  <si>
    <t>ACK.4A9F3020250049.1</t>
  </si>
  <si>
    <t>ACK.4A9F3020250049.2</t>
  </si>
  <si>
    <t>ACK.4A9F3020250049.3</t>
  </si>
  <si>
    <t>ACK.4A9F3020250049.4</t>
  </si>
  <si>
    <t>ACK.4A9F3020250049.5</t>
  </si>
  <si>
    <t>ACK.4A9F3020250051.1</t>
  </si>
  <si>
    <t>ACK.4A9F3020250051.2</t>
  </si>
  <si>
    <t>ACK.4A9F3020250051.3</t>
  </si>
  <si>
    <t>ACK.4A9F3020250051.4</t>
  </si>
  <si>
    <t>ACK.4A9F3020250051.5</t>
  </si>
  <si>
    <t>ACK.4A9F3020250051.6</t>
  </si>
  <si>
    <t>ACK.4A9F3020250050.1</t>
  </si>
  <si>
    <t>ACK.4A9F3020250050.2</t>
  </si>
  <si>
    <t>ACK.4A9F3020250050.3</t>
  </si>
  <si>
    <t>ACK.4A9F3020250050.4</t>
  </si>
  <si>
    <t>ACK.4A9F3020250050.5</t>
  </si>
  <si>
    <t>ACK.4A9F3020250052.1</t>
  </si>
  <si>
    <t>ACK.4A9F3020250052.2</t>
  </si>
  <si>
    <t>ACK.4A9F3020250052.3</t>
  </si>
  <si>
    <t>ACK.4A9F3020250052.4</t>
  </si>
  <si>
    <t>ACK.4A9F3020250052.5</t>
  </si>
  <si>
    <t>ACK.4A9F3020250052.6</t>
  </si>
  <si>
    <t>ACK.4A9F3020250053.1</t>
  </si>
  <si>
    <t>ACK.4A9F3020250053.2</t>
  </si>
  <si>
    <t>ACK.4A9F3020250053.3</t>
  </si>
  <si>
    <t>ACK.4A9F3020250054.1</t>
  </si>
  <si>
    <t>ACK.4A9F3020250054.2</t>
  </si>
  <si>
    <t>ACK.4A9F3020250054.3</t>
  </si>
  <si>
    <t>ACK.4A9F3020250055.1</t>
  </si>
  <si>
    <t>ACK.4A9F3020250055.2</t>
  </si>
  <si>
    <t>ACK.4A9F3020250055.3</t>
  </si>
  <si>
    <t>ACK.4A9F3020250056.1</t>
  </si>
  <si>
    <t>ACK.4A9F3020250056.2</t>
  </si>
  <si>
    <t>ACK.4A9F3020250056.3</t>
  </si>
  <si>
    <t>ACK.4A9F3020250057.1</t>
  </si>
  <si>
    <t>ACK.4A9F3020250057.2</t>
  </si>
  <si>
    <t>ACK.4A9F3020250057.3</t>
  </si>
  <si>
    <t>ACK.4A9F3020250058.1</t>
  </si>
  <si>
    <t>ACK.4A9F3020250058.2</t>
  </si>
  <si>
    <t>ACK.4A9F3020250058.3</t>
  </si>
  <si>
    <t>ACK.4A9F3020250059.1</t>
  </si>
  <si>
    <t>ACK.4A9F3020250059.2</t>
  </si>
  <si>
    <t>ACK.4A9F3020250060.1</t>
  </si>
  <si>
    <t>ACK.4A9F3020250060.2</t>
  </si>
  <si>
    <t>ACK.4A9F3020250060.3</t>
  </si>
  <si>
    <t>ACK.4A9F3020250062.1</t>
  </si>
  <si>
    <t>ACK.4A9F3020250062.2</t>
  </si>
  <si>
    <t>ACK.4A9F3020250062.3</t>
  </si>
  <si>
    <t>ACK.4A9F3020250062.4</t>
  </si>
  <si>
    <t>ACK.4A9F3020250061.1</t>
  </si>
  <si>
    <t>ACK.4A9F3020250061.2</t>
  </si>
  <si>
    <t>ACK.4A9F3020250061.3</t>
  </si>
  <si>
    <t>ACK.4A9F3020250063.1</t>
  </si>
  <si>
    <t>ACK.4A9F3020250063.2</t>
  </si>
  <si>
    <t>ACK.4A9F3020250063.3</t>
  </si>
  <si>
    <t>ACK.4A9F3020250063.4</t>
  </si>
  <si>
    <t>ACK.4A9F3020250064.1</t>
  </si>
  <si>
    <t>ACK.4A9F3020250064.2</t>
  </si>
  <si>
    <t>ACK.4A9F3020250064.3</t>
  </si>
  <si>
    <t>ACK.4A9F3020250064.4</t>
  </si>
  <si>
    <t>ACK.4A9F3020250064.5</t>
  </si>
  <si>
    <t>ACK.4A9F3020250064.6</t>
  </si>
  <si>
    <t>ACK.4A9F3020250065.1</t>
  </si>
  <si>
    <t>ACK.4A9F3020250065.2</t>
  </si>
  <si>
    <t>ACK.4A9F3020250066.1</t>
  </si>
  <si>
    <t>ACK.4A9F3020250066.2</t>
  </si>
  <si>
    <t>ACK.4A9F3020250066.3</t>
  </si>
  <si>
    <t>ACK.4A9F3020250067.1</t>
  </si>
  <si>
    <t>ACK.4A9F3020250067.2</t>
  </si>
  <si>
    <t>ACK.4A9F3020250067.3</t>
  </si>
  <si>
    <t>ACK.4A9F3020250068.1</t>
  </si>
  <si>
    <t>ACK.4A9F3020250068.2</t>
  </si>
  <si>
    <t>ACK.4A9F3020250068.3</t>
  </si>
  <si>
    <t>ACK.4A9F3020250069.1</t>
  </si>
  <si>
    <t>ACK.4A9F3020250069.2</t>
  </si>
  <si>
    <t>ACK.4A9F3020250070.1</t>
  </si>
  <si>
    <t>ACK.4A9F3020250070.2</t>
  </si>
  <si>
    <t>ACK.4A9F3020250070.3</t>
  </si>
  <si>
    <t>ACK.4A9F3020250071.1</t>
  </si>
  <si>
    <t>ACK.4A9F3020250071.2</t>
  </si>
  <si>
    <t>ACK.4A9F3020250071.3</t>
  </si>
  <si>
    <t>ACK.4A9F3020250071.4</t>
  </si>
  <si>
    <t>ACK.4A9F3020250073.1</t>
  </si>
  <si>
    <t>ACK.4A9F3020250073.2</t>
  </si>
  <si>
    <t>ACK.4A9F3020250073.3</t>
  </si>
  <si>
    <t>ACK.4A9F3020250073.4</t>
  </si>
  <si>
    <t>ACK.4A9F3020250073.5</t>
  </si>
  <si>
    <t>ACK.4A9F3020250072.1</t>
  </si>
  <si>
    <t>ACK.4A9F3020250072.2</t>
  </si>
  <si>
    <t>ACK.4A9F3020250075.1</t>
  </si>
  <si>
    <t>ACK.4A9F3020250075.2</t>
  </si>
  <si>
    <t>ACK.4A9F3020250075.3</t>
  </si>
  <si>
    <t>ACK.4A9F3020250075.4</t>
  </si>
  <si>
    <t>ACK.4A9F3020250075.5</t>
  </si>
  <si>
    <t>ACK.4A9F3020250074.1</t>
  </si>
  <si>
    <t>ACK.4A9F3020250074.2</t>
  </si>
  <si>
    <t>ACK.4A9F3020250074.3</t>
  </si>
  <si>
    <t>ACK.4A9F3020250074.4</t>
  </si>
  <si>
    <t>ACK.4A9F3020250076.1</t>
  </si>
  <si>
    <t>ACK.4A9F3020250076.2</t>
  </si>
  <si>
    <t>ACK.4A9F3020250076.3</t>
  </si>
  <si>
    <t>ACK.4A9F3020250076.4</t>
  </si>
  <si>
    <t>ACK.4A9F3020250076.5</t>
  </si>
  <si>
    <t>ACK.4A9F3020250077.1</t>
  </si>
  <si>
    <t>ACK.4A9F3020250077.2</t>
  </si>
  <si>
    <t>ACK.4A9F3020250077.3</t>
  </si>
  <si>
    <t>ACK.4A9F3020250238.1</t>
  </si>
  <si>
    <t>ACK.4A9F3020250238.2</t>
  </si>
  <si>
    <t>ACK.4A9F3020250237.1</t>
  </si>
  <si>
    <t>ACK.4A9F3020250237.2</t>
  </si>
  <si>
    <t>ACK.4A9F3020250239.1</t>
  </si>
  <si>
    <t>ACK.4A9F3020250239.2</t>
  </si>
  <si>
    <t>ACK.4A9F3020250239.3</t>
  </si>
  <si>
    <t>ACK.4A9F3020250239.4</t>
  </si>
  <si>
    <t>ACK.4A9F3020250663.1</t>
  </si>
  <si>
    <t>ACK.4A9F3020250663.2</t>
  </si>
  <si>
    <t>ACK.4A9F3020250663.3</t>
  </si>
  <si>
    <t>ACK.4A9F3020250240.1</t>
  </si>
  <si>
    <t>ACK.4A9F3020250240.2</t>
  </si>
  <si>
    <t>ACK.4A9F3020250240.3</t>
  </si>
  <si>
    <t>ACK.4A9F3020250240.4</t>
  </si>
  <si>
    <t>ACK.4A9F3020250242.1</t>
  </si>
  <si>
    <t>ACK.4A9F3020250242.2</t>
  </si>
  <si>
    <t>ACK.4A9F3020250242.3</t>
  </si>
  <si>
    <t>ACK.4A9F3020250242.4</t>
  </si>
  <si>
    <t>ACK.4A9F3020250242.5</t>
  </si>
  <si>
    <t>ACK.4A9F3020250242.6</t>
  </si>
  <si>
    <t>ACK.4A9F3020250241.1</t>
  </si>
  <si>
    <t>ACK.4A9F3020250241.2</t>
  </si>
  <si>
    <t>ACK.4A9F3020250241.3</t>
  </si>
  <si>
    <t>ACK.4A9F3020250241.4</t>
  </si>
  <si>
    <t>ACK.4A9F3020250243.1</t>
  </si>
  <si>
    <t>ACK.4A9F3020250243.2</t>
  </si>
  <si>
    <t>ACK.4A9F3020250243.3</t>
  </si>
  <si>
    <t>ACK.4A9F3020250243.4</t>
  </si>
  <si>
    <t>ACK.4A9F3020250243.5</t>
  </si>
  <si>
    <t>ACK.4A9F3020250243.6</t>
  </si>
  <si>
    <t>ACK.4A9F3020250244.1</t>
  </si>
  <si>
    <t>ACK.4A9F3020250244.2</t>
  </si>
  <si>
    <t>ACK.4A9F3020250244.3</t>
  </si>
  <si>
    <t>ACK.4A9F3020250244.4</t>
  </si>
  <si>
    <t>ACK.4A9F3020250244.5</t>
  </si>
  <si>
    <t>ACK.4A9F3020250245.1</t>
  </si>
  <si>
    <t>ACK.4A9F3020250245.2</t>
  </si>
  <si>
    <t>ACK.4A9F3020250245.3</t>
  </si>
  <si>
    <t>ACK.4A9F3020250245.4</t>
  </si>
  <si>
    <t>ACK.4A9F3020250245.5</t>
  </si>
  <si>
    <t>ACK.4A9F3020250246.1</t>
  </si>
  <si>
    <t>ACK.4A9F3020250246.2</t>
  </si>
  <si>
    <t>ACK.4A9F3020250246.3</t>
  </si>
  <si>
    <t>ACK.4A9F3020250246.4</t>
  </si>
  <si>
    <t>ACK.4A9F3020250246.5</t>
  </si>
  <si>
    <t>ACK.4A9F3020250246.6</t>
  </si>
  <si>
    <t>ACK.4A9F3020250248.1</t>
  </si>
  <si>
    <t>ACK.4A9F3020250248.2</t>
  </si>
  <si>
    <t>ACK.4A9F3020250248.3</t>
  </si>
  <si>
    <t>ACK.4A9F3020250248.4</t>
  </si>
  <si>
    <t>ACK.4A9F3020250248.5</t>
  </si>
  <si>
    <t>ACK.4A9F3020250248.6</t>
  </si>
  <si>
    <t>ACK.4A9F3020250247.1</t>
  </si>
  <si>
    <t>ACK.4A9F3020250247.2</t>
  </si>
  <si>
    <t>ACK.4A9F3020250247.3</t>
  </si>
  <si>
    <t>ACK.4A9F3020250247.4</t>
  </si>
  <si>
    <t>ACK.4A9F3020250247.5</t>
  </si>
  <si>
    <t>ACK.4A9F3020250249.1</t>
  </si>
  <si>
    <t>ACK.4A9F3020250249.2</t>
  </si>
  <si>
    <t>ACK.4A9F3020250249.3</t>
  </si>
  <si>
    <t>ACK.4A9F3020250249.4</t>
  </si>
  <si>
    <t>ACK.4A9F3020250250.1</t>
  </si>
  <si>
    <t>ACK.4A9F3020250250.2</t>
  </si>
  <si>
    <t>ACK.4A9F3020250250.3</t>
  </si>
  <si>
    <t>ACK.4A9F3020250250.4</t>
  </si>
  <si>
    <t>ACK.4A9F3020250250.5</t>
  </si>
  <si>
    <t>ACK.4A9F3020250251.1</t>
  </si>
  <si>
    <t>ACK.4A9F3020250251.2</t>
  </si>
  <si>
    <t>ACK.4A9F3020250251.3</t>
  </si>
  <si>
    <t>ACK.4A9F3020250251.4</t>
  </si>
  <si>
    <t>ACK.4A9F3020250254.1</t>
  </si>
  <si>
    <t>ACK.4A9F3020250254.2</t>
  </si>
  <si>
    <t>ACK.4A9F3020250254.3</t>
  </si>
  <si>
    <t>ACK.4A9F3020250254.4</t>
  </si>
  <si>
    <t>ACK.4A9F3020250253.1</t>
  </si>
  <si>
    <t>ACK.4A9F3020250253.2</t>
  </si>
  <si>
    <t>ACK.4A9F3020250253.3</t>
  </si>
  <si>
    <t>ACK.4A9F3020250253.4</t>
  </si>
  <si>
    <t>ACK.4A9F3020250253.5</t>
  </si>
  <si>
    <t>ACK.4A9F3020250252.1</t>
  </si>
  <si>
    <t>ACK.4A9F3020250252.2</t>
  </si>
  <si>
    <t>ACK.4A9F3020250252.3</t>
  </si>
  <si>
    <t>ACK.4A9F3020250252.4</t>
  </si>
  <si>
    <t>ACK.4A9F3020250252.5</t>
  </si>
  <si>
    <t>ACK.4A9F3020250665.1</t>
  </si>
  <si>
    <t>ACK.4A9F3020250665.2</t>
  </si>
  <si>
    <t>ACK.4A9F3020250665.3</t>
  </si>
  <si>
    <t>ACK.4A9F3020250665.4</t>
  </si>
  <si>
    <t>ACK.4A9F3020250255.1</t>
  </si>
  <si>
    <t>ACK.4A9F3020250255.2</t>
  </si>
  <si>
    <t>ACK.4A9F3020250666.1</t>
  </si>
  <si>
    <t>ACK.4A9F3020250666.2</t>
  </si>
  <si>
    <t>ACK.4A9F3020250666.3</t>
  </si>
  <si>
    <t>ACK.4A9F3020250666.4</t>
  </si>
  <si>
    <t>ACK.4A9F3020250257.1</t>
  </si>
  <si>
    <t>ACK.4A9F3020250257.2</t>
  </si>
  <si>
    <t>ACK.4A9F3020250257.3</t>
  </si>
  <si>
    <t>ACK.4A9F3020250257.4</t>
  </si>
  <si>
    <t>ACK.4A9F3020250256.1</t>
  </si>
  <si>
    <t>ACK.4A9F3020250256.2</t>
  </si>
  <si>
    <t>ACK.4A9F3020250256.3</t>
  </si>
  <si>
    <t>ACK.4A9F3020250259.1</t>
  </si>
  <si>
    <t>ACK.4A9F3020250259.2</t>
  </si>
  <si>
    <t>ACK.4A9F3020250259.3</t>
  </si>
  <si>
    <t>ACK.4A9F3020250259.4</t>
  </si>
  <si>
    <t>ACK.4A9F3020250259.5</t>
  </si>
  <si>
    <t>ACK.4A9F3020250258.1</t>
  </si>
  <si>
    <t>ACK.4A9F3020250258.2</t>
  </si>
  <si>
    <t>ACK.4A9F3020250258.3</t>
  </si>
  <si>
    <t>ACK.4A9F3020250258.4</t>
  </si>
  <si>
    <t>ACK.4A9F3020250260.1</t>
  </si>
  <si>
    <t>ACK.4A9F3020250260.2</t>
  </si>
  <si>
    <t>ACK.4A9F3020250260.3</t>
  </si>
  <si>
    <t>ACK.4A9F3020250260.4</t>
  </si>
  <si>
    <t>ACK.4A9F3020250260.5</t>
  </si>
  <si>
    <t>ACK.4A9F3020250262.1</t>
  </si>
  <si>
    <t>ACK.4A9F3020250262.2</t>
  </si>
  <si>
    <t>ACK.4A9F3020250262.3</t>
  </si>
  <si>
    <t>ACK.4A9F3020250262.4</t>
  </si>
  <si>
    <t>ACK.4A9F3020250262.5</t>
  </si>
  <si>
    <t>ACK.4A9F3020250261.1</t>
  </si>
  <si>
    <t>ACK.4A9F3020250261.2</t>
  </si>
  <si>
    <t>ACK.4A9F3020250261.3</t>
  </si>
  <si>
    <t>ACK.4A9F3020250261.4</t>
  </si>
  <si>
    <t>ACK.4A9F3020250264.1</t>
  </si>
  <si>
    <t>ACK.4A9F3020250264.2</t>
  </si>
  <si>
    <t>ACK.4A9F3020250264.3</t>
  </si>
  <si>
    <t>ACK.4A9F3020250264.4</t>
  </si>
  <si>
    <t>ACK.4A9F3020250264.5</t>
  </si>
  <si>
    <t>ACK.4A9F3020250263.1</t>
  </si>
  <si>
    <t>ACK.4A9F3020250263.2</t>
  </si>
  <si>
    <t>ACK.4A9F3020250263.3</t>
  </si>
  <si>
    <t>ACK.4A9F3020250263.4</t>
  </si>
  <si>
    <t>ACK.4A9F3020250265.1</t>
  </si>
  <si>
    <t>ACK.4A9F3020250265.2</t>
  </si>
  <si>
    <t>ACK.4A9F3020250266.1</t>
  </si>
  <si>
    <t>ACK.4A9F3020250266.2</t>
  </si>
  <si>
    <t>ACK.4A9F3020250266.3</t>
  </si>
  <si>
    <t>ACK.4A9F3020250266.4</t>
  </si>
  <si>
    <t>ACK.4A9F3020250269.1</t>
  </si>
  <si>
    <t>ACK.4A9F3020250269.2</t>
  </si>
  <si>
    <t>ACK.4A9F3020250269.3</t>
  </si>
  <si>
    <t>ACK.4A9F3020250269.4</t>
  </si>
  <si>
    <t>ACK.4A9F3020250269.5</t>
  </si>
  <si>
    <t>ACK.4A9F3020250269.6</t>
  </si>
  <si>
    <t>ACK.4A9F3020250267.1</t>
  </si>
  <si>
    <t>ACK.4A9F3020250267.2</t>
  </si>
  <si>
    <t>ACK.4A9F3020250267.3</t>
  </si>
  <si>
    <t>ACK.4A9F3020250268.1</t>
  </si>
  <si>
    <t>ACK.4A9F3020250268.2</t>
  </si>
  <si>
    <t>ACK.4A9F3020250268.3</t>
  </si>
  <si>
    <t>ACK.4A9F3020250268.4</t>
  </si>
  <si>
    <t>ACK.4A9F3020250270.1</t>
  </si>
  <si>
    <t>ACK.4A9F3020250270.2</t>
  </si>
  <si>
    <t>ACK.4A9F3020250270.3</t>
  </si>
  <si>
    <t>ACK.4A9F3020250270.4</t>
  </si>
  <si>
    <t>ACK.4A9F3020250270.5</t>
  </si>
  <si>
    <t>ACK.4A9F3020250270.6</t>
  </si>
  <si>
    <t>ACK.4A9F3020250667.1</t>
  </si>
  <si>
    <t>ACK.4A9F3020250667.2</t>
  </si>
  <si>
    <t>ACK.4A9F3020250667.3</t>
  </si>
  <si>
    <t>ACK.4A9F3020250667.4</t>
  </si>
  <si>
    <t>ACK.4A9F3020250667.5</t>
  </si>
  <si>
    <t>ACK.4A9F3020250272.1</t>
  </si>
  <si>
    <t>ACK.4A9F3020250272.2</t>
  </si>
  <si>
    <t>ACK.4A9F3020250272.3</t>
  </si>
  <si>
    <t>ACK.4A9F3020250272.4</t>
  </si>
  <si>
    <t>ACK.4A9F3020250272.5</t>
  </si>
  <si>
    <t>ACK.4A9F3020250272.6</t>
  </si>
  <si>
    <t>ACK.4A9F3020250271.1</t>
  </si>
  <si>
    <t>ACK.4A9F3020250271.2</t>
  </si>
  <si>
    <t>ACK.4A9F3020250271.3</t>
  </si>
  <si>
    <t>ACK.4A9F3020250274.1</t>
  </si>
  <si>
    <t>ACK.4A9F3020250274.2</t>
  </si>
  <si>
    <t>ACK.4A9F3020250274.3</t>
  </si>
  <si>
    <t>ACK.4A9F3020250274.4</t>
  </si>
  <si>
    <t>ACK.4A9F3020250274.5</t>
  </si>
  <si>
    <t>ACK.4A9F3020250274.6</t>
  </si>
  <si>
    <t>ACK.4A9F3020250273.1</t>
  </si>
  <si>
    <t>ACK.4A9F3020250273.2</t>
  </si>
  <si>
    <t>ACK.4A9F3020250275.1</t>
  </si>
  <si>
    <t>ACK.4A9F3020250275.2</t>
  </si>
  <si>
    <t>ACK.4A9F3020250275.3</t>
  </si>
  <si>
    <t>ACK.4A9F3020250275.4</t>
  </si>
  <si>
    <t>ACK.4A9F3020250275.5</t>
  </si>
  <si>
    <t>ACK.4A9F3020250277.1</t>
  </si>
  <si>
    <t>ACK.4A9F3020250277.2</t>
  </si>
  <si>
    <t>ACK.4A9F3020250277.3</t>
  </si>
  <si>
    <t>ACK.4A9F3020250277.4</t>
  </si>
  <si>
    <t>ACK.4A9F3020250277.5</t>
  </si>
  <si>
    <t>ACK.4A9F3020250278.1</t>
  </si>
  <si>
    <t>ACK.4A9F3020250278.2</t>
  </si>
  <si>
    <t>ACK.4A9F3020250278.3</t>
  </si>
  <si>
    <t>ACK.4A9F3020250278.4</t>
  </si>
  <si>
    <t>ACK.4A9F3020250278.5</t>
  </si>
  <si>
    <t>ACK.4A9F3020250276.1</t>
  </si>
  <si>
    <t>ACK.4A9F3020250276.2</t>
  </si>
  <si>
    <t>ACK.4A9F3020250279.1</t>
  </si>
  <si>
    <t>ACK.4A9F3020250279.2</t>
  </si>
  <si>
    <t>ACK.4A9F3020250279.3</t>
  </si>
  <si>
    <t>ACK.4A9F3020250279.4</t>
  </si>
  <si>
    <t>ACK.4A9F3020250279.5</t>
  </si>
  <si>
    <t>ACK.4A9F3020250280.1</t>
  </si>
  <si>
    <t>ACK.4A9F3020250280.2</t>
  </si>
  <si>
    <t>ACK.4A9F3020250280.3</t>
  </si>
  <si>
    <t>ACK.4A9F3020250280.4</t>
  </si>
  <si>
    <t>ACK.4A9F3020250280.5</t>
  </si>
  <si>
    <t>ACK.4A9F3020250280.6</t>
  </si>
  <si>
    <t>ACK.4A9F3020250281.1</t>
  </si>
  <si>
    <t>ACK.4A9F3020250281.2</t>
  </si>
  <si>
    <t>ACK.4A9F3020250281.3</t>
  </si>
  <si>
    <t>ACK.4A9F3020250283.1</t>
  </si>
  <si>
    <t>ACK.4A9F3020250283.2</t>
  </si>
  <si>
    <t>ACK.4A9F3020250283.3</t>
  </si>
  <si>
    <t>ACK.4A9F3020250282.1</t>
  </si>
  <si>
    <t>ACK.4A9F3020250282.2</t>
  </si>
  <si>
    <t>ACK.4A9F3020250282.3</t>
  </si>
  <si>
    <t>ACK.4A9F3020250282.4</t>
  </si>
  <si>
    <t>ACK.4A9F3020250286.1</t>
  </si>
  <si>
    <t>ACK.4A9F3020250286.2</t>
  </si>
  <si>
    <t>ACK.4A9F3020250286.3</t>
  </si>
  <si>
    <t>ACK.4A9F3020250286.4</t>
  </si>
  <si>
    <t>ACK.4A9F3020250286.5</t>
  </si>
  <si>
    <t>ACK.4A9F3020250285.1</t>
  </si>
  <si>
    <t>ACK.4A9F3020250285.2</t>
  </si>
  <si>
    <t>ACK.4A9F3020250285.3</t>
  </si>
  <si>
    <t>ACK.4A9F3020250287.1</t>
  </si>
  <si>
    <t>ACK.4A9F3020250287.2</t>
  </si>
  <si>
    <t>ACK.4A9F3020250287.3</t>
  </si>
  <si>
    <t>ACK.4A9F3020250287.4</t>
  </si>
  <si>
    <t>ACK.4A9F3020250287.5</t>
  </si>
  <si>
    <t>ACK.4A9F3020250288.1</t>
  </si>
  <si>
    <t>ACK.4A9F3020250288.2</t>
  </si>
  <si>
    <t>ACK.4A9F3020250288.3</t>
  </si>
  <si>
    <t>ACK.4A9F3020250288.4</t>
  </si>
  <si>
    <t>ACK.4A9F3020250288.5</t>
  </si>
  <si>
    <t>ACK.4A9F3020250289.1</t>
  </si>
  <si>
    <t>ACK.4A9F3020250289.2</t>
  </si>
  <si>
    <t>ACK.4A9F3020250289.3</t>
  </si>
  <si>
    <t>ACK.4A9F3020250289.4</t>
  </si>
  <si>
    <t>ACK.4A9F3020250289.5</t>
  </si>
  <si>
    <t>ACK.4A9F3020250289.6</t>
  </si>
  <si>
    <t>ACK.4A9F3020250290.1</t>
  </si>
  <si>
    <t>ACK.4A9F3020250290.2</t>
  </si>
  <si>
    <t>ACK.4A9F3020250290.3</t>
  </si>
  <si>
    <t>ACK.4A9F3020250290.4</t>
  </si>
  <si>
    <t>ACK.4A9F3020250290.5</t>
  </si>
  <si>
    <t>ACK.4A9F3020250292.1</t>
  </si>
  <si>
    <t>ACK.4A9F3020250292.2</t>
  </si>
  <si>
    <t>ACK.4A9F3020250292.3</t>
  </si>
  <si>
    <t>ACK.4A9F3020250292.4</t>
  </si>
  <si>
    <t>ACK.4A9F3020250292.5</t>
  </si>
  <si>
    <t>ACK.4A9F3020250292.6</t>
  </si>
  <si>
    <t>ACK.4A9F3020250291.1</t>
  </si>
  <si>
    <t>ACK.4A9F3020250291.2</t>
  </si>
  <si>
    <t>ACK.4A9F3020250291.3</t>
  </si>
  <si>
    <t>ACK.4A9F3020250291.4</t>
  </si>
  <si>
    <t>ACK.4A9F3020250293.1</t>
  </si>
  <si>
    <t>ACK.4A9F3020250293.2</t>
  </si>
  <si>
    <t>ACK.4A9F3020250293.3</t>
  </si>
  <si>
    <t>ACK.4A9F3020250294.1</t>
  </si>
  <si>
    <t>ACK.4A9F3020250294.2</t>
  </si>
  <si>
    <t>ACK.4A9F3020250294.3</t>
  </si>
  <si>
    <t>ACK.4A9F3020250294.4</t>
  </si>
  <si>
    <t>ACK.4A9F3020250294.5</t>
  </si>
  <si>
    <t>ACK.4A9F3020250294.6</t>
  </si>
  <si>
    <t>ACK.4A9F3020250295.1</t>
  </si>
  <si>
    <t>ACK.4A9F3020250295.2</t>
  </si>
  <si>
    <t>ACK.4A9F3020250295.3</t>
  </si>
  <si>
    <t>ACK.4A9F3020250295.4</t>
  </si>
  <si>
    <t>ACK.4A9F3020250296.1</t>
  </si>
  <si>
    <t>ACK.4A9F3020250296.2</t>
  </si>
  <si>
    <t>ACK.4A9F3020250296.3</t>
  </si>
  <si>
    <t>ACK.4A9F3020250296.4</t>
  </si>
  <si>
    <t>ACK.4A9F3020250298.1</t>
  </si>
  <si>
    <t>ACK.4A9F3020250298.2</t>
  </si>
  <si>
    <t>ACK.4A9F3020250298.3</t>
  </si>
  <si>
    <t>ACK.4A9F3020250298.4</t>
  </si>
  <si>
    <t>ACK.4A9F3020250298.5</t>
  </si>
  <si>
    <t>ACK.4A9F3020250298.6</t>
  </si>
  <si>
    <t>ACK.4A9F3020250297.1</t>
  </si>
  <si>
    <t>ACK.4A9F3020250297.2</t>
  </si>
  <si>
    <t>ACK.4A9F3020250297.3</t>
  </si>
  <si>
    <t>ACK.4A9F3020250297.4</t>
  </si>
  <si>
    <t>ACK.4A9F3020250297.5</t>
  </si>
  <si>
    <t>ACK.4A9F3020250299.1</t>
  </si>
  <si>
    <t>ACK.4A9F3020250299.2</t>
  </si>
  <si>
    <t>ACK.4A9F3020250299.3</t>
  </si>
  <si>
    <t>ACK.4A9F3020250299.4</t>
  </si>
  <si>
    <t>ACK.4A9F3020250300.1</t>
  </si>
  <si>
    <t>ACK.4A9F3020250300.2</t>
  </si>
  <si>
    <t>ACK.4A9F3020250300.3</t>
  </si>
  <si>
    <t>ACK.4A9F3020250300.4</t>
  </si>
  <si>
    <t>ACK.4A9F3020250300.5</t>
  </si>
  <si>
    <t>ACK.4A9F3020250301.1</t>
  </si>
  <si>
    <t>ACK.4A9F3020250301.2</t>
  </si>
  <si>
    <t>ACK.4A9F3020250301.3</t>
  </si>
  <si>
    <t>ACK.4A9F3020250301.4</t>
  </si>
  <si>
    <t>ACK.4A9F3020250301.5</t>
  </si>
  <si>
    <t>ACK.4A9F3020250302.1</t>
  </si>
  <si>
    <t>ACK.4A9F3020250302.2</t>
  </si>
  <si>
    <t>ACK.4A9F3020250302.3</t>
  </si>
  <si>
    <t>ACK.4A9F3020250302.4</t>
  </si>
  <si>
    <t>ACK.4A9F3020250303.1</t>
  </si>
  <si>
    <t>ACK.4A9F3020250303.2</t>
  </si>
  <si>
    <t>ACK.4A9F3020250303.3</t>
  </si>
  <si>
    <t>ACK.4A9F3020250303.4</t>
  </si>
  <si>
    <t>ACK.4A9F3020250303.5</t>
  </si>
  <si>
    <t>ACK.4A9F3020250304.1</t>
  </si>
  <si>
    <t>ACK.4A9F3020250304.2</t>
  </si>
  <si>
    <t>ACK.4A9F3020250304.3</t>
  </si>
  <si>
    <t>ACK.4A9F3020250304.4</t>
  </si>
  <si>
    <t>ACK.4A9F3020250304.5</t>
  </si>
  <si>
    <t>ACK.4A9F3020250304.6</t>
  </si>
  <si>
    <t>ACK.4A9F3020250306.1</t>
  </si>
  <si>
    <t>ACK.4A9F3020250306.2</t>
  </si>
  <si>
    <t>ACK.4A9F3020250306.3</t>
  </si>
  <si>
    <t>ACK.4A9F3020250306.4</t>
  </si>
  <si>
    <t>ACK.4A9F3020250306.5</t>
  </si>
  <si>
    <t>ACK.4A9F3020250307.1</t>
  </si>
  <si>
    <t>ACK.4A9F3020250307.2</t>
  </si>
  <si>
    <t>ACK.4A9F3020250307.3</t>
  </si>
  <si>
    <t>ACK.4A9F3020250307.4</t>
  </si>
  <si>
    <t>ACK.4A9F3020250307.5</t>
  </si>
  <si>
    <t>ACK.4A9F3020250307.6</t>
  </si>
  <si>
    <t>ACK.4A9F3020250305.1</t>
  </si>
  <si>
    <t>ACK.4A9F3020250308.1</t>
  </si>
  <si>
    <t>ACK.4A9F3020250308.2</t>
  </si>
  <si>
    <t>ACK.4A9F3020250308.3</t>
  </si>
  <si>
    <t>ACK.4A9F3020250308.4</t>
  </si>
  <si>
    <t>ACK.4A9F3020250309.1</t>
  </si>
  <si>
    <t>ACK.4A9F3020250309.2</t>
  </si>
  <si>
    <t>ACK.4A9F3020250309.3</t>
  </si>
  <si>
    <t>ACK.4A9F3020250310.1</t>
  </si>
  <si>
    <t>ACK.4A9F3020250310.2</t>
  </si>
  <si>
    <t>ACK.4A9F3020250310.3</t>
  </si>
  <si>
    <t>ACK.4A9F3020250310.4</t>
  </si>
  <si>
    <t>ACK.4A9F3020250310.5</t>
  </si>
  <si>
    <t>ACK.4A9F3020250310.6</t>
  </si>
  <si>
    <t>ACK.4A9F3020250312.1</t>
  </si>
  <si>
    <t>ACK.4A9F3020250312.2</t>
  </si>
  <si>
    <t>ACK.4A9F3020250312.3</t>
  </si>
  <si>
    <t>ACK.4A9F3020250312.4</t>
  </si>
  <si>
    <t>ACK.4A9F3020250312.5</t>
  </si>
  <si>
    <t>ACK.4A9F3020250311.1</t>
  </si>
  <si>
    <t>ACK.4A9F3020250311.2</t>
  </si>
  <si>
    <t>ACK.4A9F3020250311.3</t>
  </si>
  <si>
    <t>ACK.4A9F3020250313.1</t>
  </si>
  <si>
    <t>ACK.4A9F3020250313.2</t>
  </si>
  <si>
    <t>ACK.4A9F3020250313.3</t>
  </si>
  <si>
    <t>ACK.4A9F3020250313.4</t>
  </si>
  <si>
    <t>ACK.4A9F3020250314.1</t>
  </si>
  <si>
    <t>ACK.4A9F3020250314.2</t>
  </si>
  <si>
    <t>ACK.4A9F3020250314.3</t>
  </si>
  <si>
    <t>ACK.4A9F3020250315.1</t>
  </si>
  <si>
    <t>ACK.4A9F3020250315.2</t>
  </si>
  <si>
    <t>ACK.4A9F3020250315.3</t>
  </si>
  <si>
    <t>ACK.4A9F3020250315.4</t>
  </si>
  <si>
    <t>ACK.4A9F3020250315.5</t>
  </si>
  <si>
    <t>ACK.4A9F3020250315.6</t>
  </si>
  <si>
    <t>ACK.4A9F3020250316.1</t>
  </si>
  <si>
    <t>ACK.4A9F3020250316.2</t>
  </si>
  <si>
    <t>ACK.4A9F3020250316.3</t>
  </si>
  <si>
    <t>ACK.4A9F3020250316.4</t>
  </si>
  <si>
    <t>ACK.4A9F3020250316.5</t>
  </si>
  <si>
    <t>ACK.4A9F3020250316.6</t>
  </si>
  <si>
    <t>ACK.4A9F3020250317.1</t>
  </si>
  <si>
    <t>ACK.4A9F3020250317.2</t>
  </si>
  <si>
    <t>ACK.4A9F3020250317.3</t>
  </si>
  <si>
    <t>ACK.4A9F3020250317.4</t>
  </si>
  <si>
    <t>ACK.4A9F3020250318.1</t>
  </si>
  <si>
    <t>ACK.4A9F3020250318.2</t>
  </si>
  <si>
    <t>ACK.4A9F3020250318.3</t>
  </si>
  <si>
    <t>ACK.4A9F3020250318.4</t>
  </si>
  <si>
    <t>ACK.4A9F3020250319.1</t>
  </si>
  <si>
    <t>ACK.4A9F3020250319.2</t>
  </si>
  <si>
    <t>ACK.4A9F3020250319.3</t>
  </si>
  <si>
    <t>ACK.4A9F3020250319.4</t>
  </si>
  <si>
    <t>ACK.4A9F3020250319.5</t>
  </si>
  <si>
    <t>ACK.4A9F3020250320.1</t>
  </si>
  <si>
    <t>ACK.4A9F3020250320.2</t>
  </si>
  <si>
    <t>ACK.4A9F3020250320.3</t>
  </si>
  <si>
    <t>ACK.4A9F3020250321.1</t>
  </si>
  <si>
    <t>ACK.4A9F3020250321.2</t>
  </si>
  <si>
    <t>ACK.4A9F3020250321.3</t>
  </si>
  <si>
    <t>ACK.4A9F3020250321.4</t>
  </si>
  <si>
    <t>ACK.4A9F3020250322.1</t>
  </si>
  <si>
    <t>ACK.4A9F3020250322.2</t>
  </si>
  <si>
    <t>ACK.4A9F3020250322.3</t>
  </si>
  <si>
    <t>ACK.4A9F3020250322.4</t>
  </si>
  <si>
    <t>ACK.4A9F3020250323.1</t>
  </si>
  <si>
    <t>ACK.4A9F3020250323.2</t>
  </si>
  <si>
    <t>ACK.4A9F3020250323.3</t>
  </si>
  <si>
    <t>ACK.4A9F3020250323.4</t>
  </si>
  <si>
    <t>ACK.4A9F3020250323.5</t>
  </si>
  <si>
    <t>ACK.4A9F3020250324.1</t>
  </si>
  <si>
    <t>ACK.4A9F3020250324.2</t>
  </si>
  <si>
    <t>ACK.4A9F3020250324.3</t>
  </si>
  <si>
    <t>ACK.4A9F3020250324.4</t>
  </si>
  <si>
    <t>ACK.4A9F3020250325.1</t>
  </si>
  <si>
    <t>ACK.4A9F3020250325.2</t>
  </si>
  <si>
    <t>ACK.4A9F3020250325.3</t>
  </si>
  <si>
    <t>ACK.4A9F3020250325.4</t>
  </si>
  <si>
    <t>ACK.4A9F3020250325.5</t>
  </si>
  <si>
    <t>ACK.4A9F3020250326.1</t>
  </si>
  <si>
    <t>ACK.4A9F3020250326.2</t>
  </si>
  <si>
    <t>ACK.4A9F3020250326.3</t>
  </si>
  <si>
    <t>ACK.4A9F3020250327.1</t>
  </si>
  <si>
    <t>ACK.4A9F3020250327.2</t>
  </si>
  <si>
    <t>ACK.4A9F3020250327.3</t>
  </si>
  <si>
    <t>ACK.4A9F3020250327.4</t>
  </si>
  <si>
    <t>ACK.4A9F3020250327.5</t>
  </si>
  <si>
    <t>ACK.4A9F3020250327.6</t>
  </si>
  <si>
    <t>ACK.4A9F3020250328.1</t>
  </si>
  <si>
    <t>ACK.4A9F3020250328.2</t>
  </si>
  <si>
    <t>ACK.4A9F3020250328.3</t>
  </si>
  <si>
    <t>ACK.4A9F3020250328.4</t>
  </si>
  <si>
    <t>ACK.4A9F3020250328.5</t>
  </si>
  <si>
    <t>ACK.4A9F3020250329.1</t>
  </si>
  <si>
    <t>ACK.4A9F3020250329.2</t>
  </si>
  <si>
    <t>ACK.4A9F3020250329.3</t>
  </si>
  <si>
    <t>ACK.4A9F3020250329.4</t>
  </si>
  <si>
    <t>ACK.4A9F3020250329.5</t>
  </si>
  <si>
    <t>ACK.4A9F3020250331.1</t>
  </si>
  <si>
    <t>ACK.4A9F3020250331.2</t>
  </si>
  <si>
    <t>ACK.4A9F3020250331.3</t>
  </si>
  <si>
    <t>ACK.4A9F3020250331.4</t>
  </si>
  <si>
    <t>ACK.4A9F3020250331.5</t>
  </si>
  <si>
    <t>ACK.4A9F3020250331.6</t>
  </si>
  <si>
    <t>ACK.4A9F3020250330.1</t>
  </si>
  <si>
    <t>ACK.4A9F3020250330.2</t>
  </si>
  <si>
    <t>ACK.4A9F3020250330.3</t>
  </si>
  <si>
    <t>ACK.4A9F3020250330.4</t>
  </si>
  <si>
    <t>ACK.4A9F3020250332.1</t>
  </si>
  <si>
    <t>ACK.4A9F3020250332.2</t>
  </si>
  <si>
    <t>ACK.4A9F3020250332.3</t>
  </si>
  <si>
    <t>ACK.4A9F3020250332.4</t>
  </si>
  <si>
    <t>ACK.4A9F3020250332.5</t>
  </si>
  <si>
    <t>ACK.4A9F3020250333.1</t>
  </si>
  <si>
    <t>ACK.4A9F3020250333.2</t>
  </si>
  <si>
    <t>ACK.4A9F3020250333.3</t>
  </si>
  <si>
    <t>ACK.4A9F3020250333.4</t>
  </si>
  <si>
    <t>ACK.4A9F3020250333.5</t>
  </si>
  <si>
    <t>ACK.4A9F3020250333.6</t>
  </si>
  <si>
    <t>ACK.4A9F3020250334.1</t>
  </si>
  <si>
    <t>ACK.4A9F3020250334.2</t>
  </si>
  <si>
    <t>ACK.4A9F3020250334.3</t>
  </si>
  <si>
    <t>ACK.4A9F3020250334.4</t>
  </si>
  <si>
    <t>ACK.4A9F3020250334.5</t>
  </si>
  <si>
    <t>ACK.4A9F3020250335.1</t>
  </si>
  <si>
    <t>ACK.4A9F3020250335.2</t>
  </si>
  <si>
    <t>ACK.4A9F3020250335.3</t>
  </si>
  <si>
    <t>ACK.4A9F3020250335.4</t>
  </si>
  <si>
    <t>ACK.4A9F3020250336.1</t>
  </si>
  <si>
    <t>ACK.4A9F3020250336.2</t>
  </si>
  <si>
    <t>ACK.4A9F3020250336.3</t>
  </si>
  <si>
    <t>ACK.4A9F3020250336.4</t>
  </si>
  <si>
    <t>ACK.4A9F3020250336.5</t>
  </si>
  <si>
    <t>ACK.4A9F3020250337.1</t>
  </si>
  <si>
    <t>ACK.4A9F3020250337.2</t>
  </si>
  <si>
    <t>ACK.4A9F3020250337.3</t>
  </si>
  <si>
    <t>ACK.4A9F3020250337.4</t>
  </si>
  <si>
    <t>ACK.4A9F3020250337.5</t>
  </si>
  <si>
    <t>ACK.4A9F3020250337.6</t>
  </si>
  <si>
    <t>ACK.4A9F3020250338.1</t>
  </si>
  <si>
    <t>ACK.4A9F3020250338.2</t>
  </si>
  <si>
    <t>ACK.4A9F3020250338.3</t>
  </si>
  <si>
    <t>ACK.4A9F3020250338.4</t>
  </si>
  <si>
    <t>ACK.4A9F3020250338.5</t>
  </si>
  <si>
    <t>ACK.4A9F3020250339.1</t>
  </si>
  <si>
    <t>ACK.4A9F3020250339.2</t>
  </si>
  <si>
    <t>ACK.4A9F3020250339.3</t>
  </si>
  <si>
    <t>ACK.4A9F3020250339.4</t>
  </si>
  <si>
    <t>ACK.4A9F3020250339.5</t>
  </si>
  <si>
    <t>ACK.4A9F3020250340.1</t>
  </si>
  <si>
    <t>ACK.4A9F3020250340.2</t>
  </si>
  <si>
    <t>ACK.4A9F3020250340.3</t>
  </si>
  <si>
    <t>ACK.4A9F3020250340.4</t>
  </si>
  <si>
    <t>ACK.4A9F3020250340.5</t>
  </si>
  <si>
    <t>ACK.4A9F3020250342.1</t>
  </si>
  <si>
    <t>ACK.4A9F3020250342.2</t>
  </si>
  <si>
    <t>ACK.4A9F3020250342.3</t>
  </si>
  <si>
    <t>ACK.4A9F3020250342.4</t>
  </si>
  <si>
    <t>ACK.4A9F3020250342.5</t>
  </si>
  <si>
    <t>ACK.4A9F3020250341.1</t>
  </si>
  <si>
    <t>ACK.4A9F3020250341.2</t>
  </si>
  <si>
    <t>ACK.4A9F3020250341.3</t>
  </si>
  <si>
    <t>ACK.4A9F3020250343.1</t>
  </si>
  <si>
    <t>ACK.4A9F3020250343.2</t>
  </si>
  <si>
    <t>ACK.4A9F3020250343.3</t>
  </si>
  <si>
    <t>ACK.4A9F3020250343.4</t>
  </si>
  <si>
    <t>ACK.4A9F3020250343.5</t>
  </si>
  <si>
    <t>ACK.4A9F3020250345.1</t>
  </si>
  <si>
    <t>ACK.4A9F3020250345.2</t>
  </si>
  <si>
    <t>ACK.4A9F3020250345.3</t>
  </si>
  <si>
    <t>ACK.4A9F3020250345.4</t>
  </si>
  <si>
    <t>ACK.4A9F3020250345.5</t>
  </si>
  <si>
    <t>ACK.4A9F3020250345.6</t>
  </si>
  <si>
    <t>ACK.4A9F3020250344.1</t>
  </si>
  <si>
    <t>ACK.4A9F3020250344.2</t>
  </si>
  <si>
    <t>ACK.4A9F3020250344.3</t>
  </si>
  <si>
    <t>ACK.4A9F3020250346.1</t>
  </si>
  <si>
    <t>ACK.4A9F3020250346.2</t>
  </si>
  <si>
    <t>ACK.4A9F3020250347.1</t>
  </si>
  <si>
    <t>ACK.4A9F3020250347.2</t>
  </si>
  <si>
    <t>ACK.4A9F3020250347.3</t>
  </si>
  <si>
    <t>ACK.4A9F3020250347.4</t>
  </si>
  <si>
    <t>ACK.4A9F3020250347.5</t>
  </si>
  <si>
    <t>ACK.4A9F3020250348.1</t>
  </si>
  <si>
    <t>ACK.4A9F3020250348.2</t>
  </si>
  <si>
    <t>ACK.4A9F3020250348.3</t>
  </si>
  <si>
    <t>ACK.4A9F3020250348.4</t>
  </si>
  <si>
    <t>ACK.4A9F3020250348.5</t>
  </si>
  <si>
    <t>ACK.4A9F3020250349.1</t>
  </si>
  <si>
    <t>ACK.4A9F3020250349.2</t>
  </si>
  <si>
    <t>ACK.4A9F3020250349.3</t>
  </si>
  <si>
    <t>ACK.4A9F3020250349.4</t>
  </si>
  <si>
    <t>ACK.4A9F3020250349.5</t>
  </si>
  <si>
    <t>ACK.4A9F3020250350.1</t>
  </si>
  <si>
    <t>ACK.4A9F3020250350.2</t>
  </si>
  <si>
    <t>ACK.4A9F3020250350.3</t>
  </si>
  <si>
    <t>ACK.4A9F3020250350.4</t>
  </si>
  <si>
    <t>ACK.4A9F3020250350.5</t>
  </si>
  <si>
    <t>ACK.4A9F3020250351.1</t>
  </si>
  <si>
    <t>ACK.4A9F3020250351.2</t>
  </si>
  <si>
    <t>ACK.4A9F3020250351.3</t>
  </si>
  <si>
    <t>ACK.4A9F3020250351.4</t>
  </si>
  <si>
    <t>ACK.4A9F3020250351.5</t>
  </si>
  <si>
    <t>ACK.4A9F3020250352.1</t>
  </si>
  <si>
    <t>ACK.4A9F3020250352.2</t>
  </si>
  <si>
    <t>ACK.4A9F3020250352.3</t>
  </si>
  <si>
    <t>ACK.4A9F3020250352.4</t>
  </si>
  <si>
    <t>ACK.4A9F3020250352.5</t>
  </si>
  <si>
    <t>ACK.4A9F3020250353.1</t>
  </si>
  <si>
    <t>ACK.4A9F3020250353.2</t>
  </si>
  <si>
    <t>ACK.4A9F3020250353.3</t>
  </si>
  <si>
    <t>ACK.4A9F3020250353.4</t>
  </si>
  <si>
    <t>ACK.4A9F3020250353.5</t>
  </si>
  <si>
    <t>ACK.4A9F3020250353.6</t>
  </si>
  <si>
    <t>ACK.4A9F3020250354.1</t>
  </si>
  <si>
    <t>ACK.4A9F3020250354.2</t>
  </si>
  <si>
    <t>ACK.4A9F3020250354.3</t>
  </si>
  <si>
    <t>ACK.4A9F3020250354.4</t>
  </si>
  <si>
    <t>ACK.4A9F3020250354.5</t>
  </si>
  <si>
    <t>ACK.4A9F3020250356.1</t>
  </si>
  <si>
    <t>ACK.4A9F3020250356.2</t>
  </si>
  <si>
    <t>ACK.4A9F3020250356.3</t>
  </si>
  <si>
    <t>ACK.4A9F3020250356.4</t>
  </si>
  <si>
    <t>ACK.4A9F3020250356.5</t>
  </si>
  <si>
    <t>ACK.4A9F3020250355.1</t>
  </si>
  <si>
    <t>ACK.4A9F3020250355.2</t>
  </si>
  <si>
    <t>ACK.4A9F3020250355.3</t>
  </si>
  <si>
    <t>ACK.4A9F3020250355.4</t>
  </si>
  <si>
    <t>ACK.4A9F3020250355.5</t>
  </si>
  <si>
    <t>ACK.4A9F3020250357.1</t>
  </si>
  <si>
    <t>ACK.4A9F3020250357.2</t>
  </si>
  <si>
    <t>ACK.4A9F3020250357.3</t>
  </si>
  <si>
    <t>ACK.4A9F3020250357.4</t>
  </si>
  <si>
    <t>ACK.4A9F3020250357.5</t>
  </si>
  <si>
    <t>ACK.4A9F3020250668.1</t>
  </si>
  <si>
    <t>ACK.4A9F3020250668.2</t>
  </si>
  <si>
    <t>ACK.4A9F3020250668.3</t>
  </si>
  <si>
    <t>ACK.4A9F3020250668.4</t>
  </si>
  <si>
    <t>ACK.4A9F3020250668.5</t>
  </si>
  <si>
    <t>ACK.4A9F3020250668.6</t>
  </si>
  <si>
    <t>ACK.4A9F3020250668.7</t>
  </si>
  <si>
    <t>ACK.4A9F3020250358.1</t>
  </si>
  <si>
    <t>ACK.4A9F3020250358.2</t>
  </si>
  <si>
    <t>ACK.4A9F3020250358.3</t>
  </si>
  <si>
    <t>ACK.4A9F3020250358.4</t>
  </si>
  <si>
    <t>ACK.4A9F3020250358.5</t>
  </si>
  <si>
    <t>ACK.4A9F3020250359.1</t>
  </si>
  <si>
    <t>ACK.4A9F3020250359.2</t>
  </si>
  <si>
    <t>ACK.4A9F3020250359.3</t>
  </si>
  <si>
    <t>ACK.4A9F3020250359.4</t>
  </si>
  <si>
    <t>ACK.4A9F3020250359.5</t>
  </si>
  <si>
    <t>ACK.4A9F3020250360.1</t>
  </si>
  <si>
    <t>ACK.4A9F3020250360.2</t>
  </si>
  <si>
    <t>ACK.4A9F3020250360.3</t>
  </si>
  <si>
    <t>ACK.4A9F3020250360.4</t>
  </si>
  <si>
    <t>ACK.4A9F3020250361.1</t>
  </si>
  <si>
    <t>ACK.4A9F3020250361.2</t>
  </si>
  <si>
    <t>ACK.4A9F3020250361.3</t>
  </si>
  <si>
    <t>ACK.4A9F3020250361.4</t>
  </si>
  <si>
    <t>ACK.4A9F3020250361.5</t>
  </si>
  <si>
    <t>ACK.4A9F3020250363.1</t>
  </si>
  <si>
    <t>ACK.4A9F3020250363.2</t>
  </si>
  <si>
    <t>ACK.4A9F3020250363.3</t>
  </si>
  <si>
    <t>ACK.4A9F3020250363.4</t>
  </si>
  <si>
    <t>ACK.4A9F3020250363.5</t>
  </si>
  <si>
    <t>ACK.4A9F3020250362.1</t>
  </si>
  <si>
    <t>ACK.4A9F3020250364.1</t>
  </si>
  <si>
    <t>ACK.4A9F3020250364.2</t>
  </si>
  <si>
    <t>ACK.4A9F3020250364.3</t>
  </si>
  <si>
    <t>ACK.4A9F3020250364.4</t>
  </si>
  <si>
    <t>ACK.4A9F3020250364.5</t>
  </si>
  <si>
    <t>ACK.4A9F3020250364.6</t>
  </si>
  <si>
    <t>ACK.4A9F3020250366.1</t>
  </si>
  <si>
    <t>ACK.4A9F3020250366.2</t>
  </si>
  <si>
    <t>ACK.4A9F3020250366.3</t>
  </si>
  <si>
    <t>ACK.4A9F3020250366.4</t>
  </si>
  <si>
    <t>ACK.4A9F3020250366.5</t>
  </si>
  <si>
    <t>ACK.4A9F3020250365.1</t>
  </si>
  <si>
    <t>ACK.4A9F3020250365.2</t>
  </si>
  <si>
    <t>ACK.4A9F3020250365.3</t>
  </si>
  <si>
    <t>ACK.4A9F3020250365.4</t>
  </si>
  <si>
    <t>ACK.4A9F3020250367.1</t>
  </si>
  <si>
    <t>ACK.4A9F3020250367.2</t>
  </si>
  <si>
    <t>ACK.4A9F3020250367.3</t>
  </si>
  <si>
    <t>ACK.4A9F3020250367.4</t>
  </si>
  <si>
    <t>ACK.4A9F3020250368.1</t>
  </si>
  <si>
    <t>ACK.4A9F3020250368.2</t>
  </si>
  <si>
    <t>ACK.4A9F3020250368.3</t>
  </si>
  <si>
    <t>ACK.4A9F3020250368.4</t>
  </si>
  <si>
    <t>ACK.4A9F3020250368.5</t>
  </si>
  <si>
    <t>ACK.4A9F3020250370.1</t>
  </si>
  <si>
    <t>ACK.4A9F3020250370.2</t>
  </si>
  <si>
    <t>ACK.4A9F3020250370.3</t>
  </si>
  <si>
    <t>ACK.4A9F3020250370.4</t>
  </si>
  <si>
    <t>ACK.4A9F3020250369.1</t>
  </si>
  <si>
    <t>ACK.4A9F3020250369.2</t>
  </si>
  <si>
    <t>ACK.4A9F3020250369.3</t>
  </si>
  <si>
    <t>ACK.4A9F3020250371.1</t>
  </si>
  <si>
    <t>ACK.4A9F3020250371.2</t>
  </si>
  <si>
    <t>ACK.4A9F3020250371.3</t>
  </si>
  <si>
    <t>ACK.4A9F3020250371.4</t>
  </si>
  <si>
    <t>ACK.4A9F3020250371.5</t>
  </si>
  <si>
    <t>ACK.4A9F3020250372.1</t>
  </si>
  <si>
    <t>ACK.4A9F3020250372.2</t>
  </si>
  <si>
    <t>ACK.4A9F3020250372.3</t>
  </si>
  <si>
    <t>ACK.4A9F3020250372.4</t>
  </si>
  <si>
    <t>ACK.4A9F3020250372.5</t>
  </si>
  <si>
    <t>ACK.4A9F3020250372.6</t>
  </si>
  <si>
    <t>ACK.4A9F3020250373.1</t>
  </si>
  <si>
    <t>ACK.4A9F3020250373.2</t>
  </si>
  <si>
    <t>ACK.4A9F3020250373.3</t>
  </si>
  <si>
    <t>ACK.4A9F3020250373.4</t>
  </si>
  <si>
    <t>ACK.4A9F3020250373.5</t>
  </si>
  <si>
    <t>ACK.4A9F3020250373.6</t>
  </si>
  <si>
    <t>ACK.4A9F3020250374.1</t>
  </si>
  <si>
    <t>ACK.4A9F3020250374.2</t>
  </si>
  <si>
    <t>ACK.4A9F3020250374.3</t>
  </si>
  <si>
    <t>ACK.4A9F3020250374.4</t>
  </si>
  <si>
    <t>ACK.4A9F3020250374.5</t>
  </si>
  <si>
    <t>ACK.4A9F3020250374.6</t>
  </si>
  <si>
    <t>ACK.4A9F3020250375.1</t>
  </si>
  <si>
    <t>ACK.4A9F3020250375.2</t>
  </si>
  <si>
    <t>ACK.4A9F3020250375.3</t>
  </si>
  <si>
    <t>ACK.4A9F3020250375.4</t>
  </si>
  <si>
    <t>ACK.4A9F3020250376.1</t>
  </si>
  <si>
    <t>ACK.4A9F3020250376.2</t>
  </si>
  <si>
    <t>ACK.4A9F3020250376.3</t>
  </si>
  <si>
    <t>ACK.4A9F3020250376.4</t>
  </si>
  <si>
    <t>ACK.4A9F3020250376.5</t>
  </si>
  <si>
    <t>ACK.4A9F3020250377.1</t>
  </si>
  <si>
    <t>ACK.4A9F3020250377.2</t>
  </si>
  <si>
    <t>ACK.4A9F3020250377.3</t>
  </si>
  <si>
    <t>ACK.4A9F3020250377.4</t>
  </si>
  <si>
    <t>ACK.4A9F3020250378.1</t>
  </si>
  <si>
    <t>ACK.4A9F3020250378.2</t>
  </si>
  <si>
    <t>ACK.4A9F3020250378.3</t>
  </si>
  <si>
    <t>ACK.4A9F3020250378.4</t>
  </si>
  <si>
    <t>ACK.4A9F3020250378.5</t>
  </si>
  <si>
    <t>ACK.4A9F3020250378.6</t>
  </si>
  <si>
    <t>ACK.4A9F3020250379.1</t>
  </si>
  <si>
    <t>ACK.4A9F3020250379.2</t>
  </si>
  <si>
    <t>ACK.4A9F3020250379.3</t>
  </si>
  <si>
    <t>ACK.4A9F3020250379.4</t>
  </si>
  <si>
    <t>ACK.4A9F3020250379.5</t>
  </si>
  <si>
    <t>ACK.4A9F3020250379.6</t>
  </si>
  <si>
    <t>ACK.4A9F3020250381.1</t>
  </si>
  <si>
    <t>ACK.4A9F3020250381.2</t>
  </si>
  <si>
    <t>ACK.4A9F3020250381.3</t>
  </si>
  <si>
    <t>ACK.4A9F3020250381.4</t>
  </si>
  <si>
    <t>ACK.4A9F3020250381.5</t>
  </si>
  <si>
    <t>ACK.4A9F3020250382.1</t>
  </si>
  <si>
    <t>ACK.4A9F3020250382.2</t>
  </si>
  <si>
    <t>ACK.4A9F3020250382.3</t>
  </si>
  <si>
    <t>ACK.4A9F3020250382.4</t>
  </si>
  <si>
    <t>ACK.4A9F3020250382.5</t>
  </si>
  <si>
    <t>ACK.4A9F3020250380.1</t>
  </si>
  <si>
    <t>ACK.4A9F3020250380.2</t>
  </si>
  <si>
    <t>ACK.4A9F3020250380.3</t>
  </si>
  <si>
    <t>ACK.4A9F3020250383.1</t>
  </si>
  <si>
    <t>ACK.4A9F3020250383.2</t>
  </si>
  <si>
    <t>ACK.4A9F3020250383.3</t>
  </si>
  <si>
    <t>ACK.4A9F3020250386.1</t>
  </si>
  <si>
    <t>ACK.4A9F3020250386.2</t>
  </si>
  <si>
    <t>ACK.4A9F3020250386.3</t>
  </si>
  <si>
    <t>ACK.4A9F3020250386.4</t>
  </si>
  <si>
    <t>ACK.4A9F3020250386.5</t>
  </si>
  <si>
    <t>ACK.4A9F3020250386.6</t>
  </si>
  <si>
    <t>ACK.4A9F3020250384.1</t>
  </si>
  <si>
    <t>ACK.4A9F3020250384.2</t>
  </si>
  <si>
    <t>ACK.4A9F3020250384.3</t>
  </si>
  <si>
    <t>ACK.4A9F3020250384.4</t>
  </si>
  <si>
    <t>ACK.4A9F3020250385.1</t>
  </si>
  <si>
    <t>ACK.4A9F3020250385.2</t>
  </si>
  <si>
    <t>ACK.4A9F3020250385.3</t>
  </si>
  <si>
    <t>ACK.4A9F3020250385.4</t>
  </si>
  <si>
    <t>ACK.4A9F3020250385.5</t>
  </si>
  <si>
    <t>ACK.4A9F3020250387.1</t>
  </si>
  <si>
    <t>ACK.4A9F3020250387.2</t>
  </si>
  <si>
    <t>ACK.4A9F3020250387.3</t>
  </si>
  <si>
    <t>ACK.4A9F3020250387.4</t>
  </si>
  <si>
    <t>ACK.4A9F3020250387.5</t>
  </si>
  <si>
    <t>ACK.4A9F3020250388.1</t>
  </si>
  <si>
    <t>ACK.4A9F3020250388.2</t>
  </si>
  <si>
    <t>ACK.4A9F3020250388.3</t>
  </si>
  <si>
    <t>ACK.4A9F3020250388.4</t>
  </si>
  <si>
    <t>ACK.4A9F3020250388.5</t>
  </si>
  <si>
    <t>ACK.4A9F3020250390.1</t>
  </si>
  <si>
    <t>ACK.4A9F3020250390.2</t>
  </si>
  <si>
    <t>ACK.4A9F3020250390.3</t>
  </si>
  <si>
    <t>ACK.4A9F3020250390.4</t>
  </si>
  <si>
    <t>ACK.4A9F3020250390.5</t>
  </si>
  <si>
    <t>ACK.4A9F3020250389.1</t>
  </si>
  <si>
    <t>ACK.4A9F3020250389.2</t>
  </si>
  <si>
    <t>ACK.4A9F3020250389.3</t>
  </si>
  <si>
    <t>ACK.4A9F3020250391.1</t>
  </si>
  <si>
    <t>ACK.4A9F3020250391.2</t>
  </si>
  <si>
    <t>ACK.4A9F3020250391.3</t>
  </si>
  <si>
    <t>ACK.4A9F3020250391.4</t>
  </si>
  <si>
    <t>ACK.4A9F3020250391.5</t>
  </si>
  <si>
    <t>ACK.4A9F3020250392.1</t>
  </si>
  <si>
    <t>ACK.4A9F3020250392.2</t>
  </si>
  <si>
    <t>ACK.4A9F3020250392.3</t>
  </si>
  <si>
    <t>ACK.4A9F3020250392.4</t>
  </si>
  <si>
    <t>ACK.4A9F3020250392.5</t>
  </si>
  <si>
    <t>ACK.4A9F3020250392.6</t>
  </si>
  <si>
    <t>ACK.4A9F3020250393.1</t>
  </si>
  <si>
    <t>ACK.4A9F3020250393.2</t>
  </si>
  <si>
    <t>ACK.4A9F3020250393.3</t>
  </si>
  <si>
    <t>ACK.4A9F3020250393.4</t>
  </si>
  <si>
    <t>ACK.4A9F3020250393.5</t>
  </si>
  <si>
    <t>ACK.4A9F3020250394.1</t>
  </si>
  <si>
    <t>ACK.4A9F3020250394.2</t>
  </si>
  <si>
    <t>ACK.4A9F3020250394.3</t>
  </si>
  <si>
    <t>ACK.4A9F3020250394.4</t>
  </si>
  <si>
    <t>ACK.4A9F3020250395.1</t>
  </si>
  <si>
    <t>ACK.4A9F3020250395.2</t>
  </si>
  <si>
    <t>ACK.4A9F3020250395.3</t>
  </si>
  <si>
    <t>ACK.4A9F3020250395.4</t>
  </si>
  <si>
    <t>ACK.4A9F3020250395.5</t>
  </si>
  <si>
    <t>ACK.4A9F3020250395.6</t>
  </si>
  <si>
    <t>ACK.4A9F3020250396.1</t>
  </si>
  <si>
    <t>ACK.4A9F3020250396.2</t>
  </si>
  <si>
    <t>ACK.4A9F3020250396.3</t>
  </si>
  <si>
    <t>ACK.4A9F3020250398.1</t>
  </si>
  <si>
    <t>ACK.4A9F3020250398.2</t>
  </si>
  <si>
    <t>ACK.4A9F3020250398.3</t>
  </si>
  <si>
    <t>ACK.4A9F3020250398.4</t>
  </si>
  <si>
    <t>ACK.4A9F3020250398.5</t>
  </si>
  <si>
    <t>ACK.4A9F3020250398.6</t>
  </si>
  <si>
    <t>ACK.4A9F3020250397.1</t>
  </si>
  <si>
    <t>ACK.4A9F3020250397.2</t>
  </si>
  <si>
    <t>ACK.4A9F3020250397.3</t>
  </si>
  <si>
    <t>ACK.4A9F3020250397.4</t>
  </si>
  <si>
    <t>ACK.4A9F3020250400.1</t>
  </si>
  <si>
    <t>ACK.4A9F3020250400.2</t>
  </si>
  <si>
    <t>ACK.4A9F3020250400.3</t>
  </si>
  <si>
    <t>ACK.4A9F3020250399.1</t>
  </si>
  <si>
    <t>ACK.4A9F3020250399.2</t>
  </si>
  <si>
    <t>ACK.4A9F3020250399.3</t>
  </si>
  <si>
    <t>ACK.4A9F3020250399.4</t>
  </si>
  <si>
    <t>ACK.4A9F3020250401.1</t>
  </si>
  <si>
    <t>ACK.4A9F3020250401.2</t>
  </si>
  <si>
    <t>ACK.4A9F3020250401.3</t>
  </si>
  <si>
    <t>ACK.4A9F3020250402.1</t>
  </si>
  <si>
    <t>ACK.4A9F3020250402.2</t>
  </si>
  <si>
    <t>ACK.4A9F3020250402.3</t>
  </si>
  <si>
    <t>ACK.4A9F3020250402.4</t>
  </si>
  <si>
    <t>ACK.4A9F3020250402.5</t>
  </si>
  <si>
    <t>ACK.4A9F3020250402.6</t>
  </si>
  <si>
    <t>ACK.4A9F3020250404.1</t>
  </si>
  <si>
    <t>ACK.4A9F3020250404.2</t>
  </si>
  <si>
    <t>ACK.4A9F3020250404.3</t>
  </si>
  <si>
    <t>ACK.4A9F3020250404.4</t>
  </si>
  <si>
    <t>ACK.4A9F3020250404.5</t>
  </si>
  <si>
    <t>ACK.4A9F3020250403.1</t>
  </si>
  <si>
    <t>ACK.4A9F3020250403.2</t>
  </si>
  <si>
    <t>ACK.4A9F3020250403.3</t>
  </si>
  <si>
    <t>ACK.4A9F3020250405.1</t>
  </si>
  <si>
    <t>ACK.4A9F3020250405.2</t>
  </si>
  <si>
    <t>ACK.4A9F3020250405.3</t>
  </si>
  <si>
    <t>ACK.4A9F3020250405.4</t>
  </si>
  <si>
    <t>ACK.4A9F3020250406.1</t>
  </si>
  <si>
    <t>ACK.4A9F3020250406.2</t>
  </si>
  <si>
    <t>ACK.4A9F3020250406.3</t>
  </si>
  <si>
    <t>ACK.4A9F3020250406.4</t>
  </si>
  <si>
    <t>ACK.4A9F3020250406.5</t>
  </si>
  <si>
    <t>ACK.4A9F3020250409.1</t>
  </si>
  <si>
    <t>ACK.4A9F3020250409.2</t>
  </si>
  <si>
    <t>ACK.4A9F3020250409.3</t>
  </si>
  <si>
    <t>ACK.4A9F3020250409.4</t>
  </si>
  <si>
    <t>ACK.4A9F3020250409.5</t>
  </si>
  <si>
    <t>ACK.4A9F3020250409.6</t>
  </si>
  <si>
    <t>ACK.4A9F3020250407.1</t>
  </si>
  <si>
    <t>ACK.4A9F3020250407.2</t>
  </si>
  <si>
    <t>ACK.4A9F3020250407.3</t>
  </si>
  <si>
    <t>ACK.4A9F3020250407.4</t>
  </si>
  <si>
    <t>ACK.4A9F3020250408.1</t>
  </si>
  <si>
    <t>ACK.4A9F3020250408.2</t>
  </si>
  <si>
    <t>ACK.4A9F3020250408.3</t>
  </si>
  <si>
    <t>ACK.4A9F3020250408.4</t>
  </si>
  <si>
    <t>ACK.4A9F3020250410.1</t>
  </si>
  <si>
    <t>ACK.4A9F3020250410.2</t>
  </si>
  <si>
    <t>ACK.4A9F3020250410.3</t>
  </si>
  <si>
    <t>ACK.4A9F3020250410.4</t>
  </si>
  <si>
    <t>ACK.4A9F3020250411.1</t>
  </si>
  <si>
    <t>ACK.4A9F3020250411.2</t>
  </si>
  <si>
    <t>ACK.4A9F3020250411.3</t>
  </si>
  <si>
    <t>ACK.4A9F3020250411.4</t>
  </si>
  <si>
    <t>ACK.4A9F3020250412.1</t>
  </si>
  <si>
    <t>ACK.4A9F3020250412.2</t>
  </si>
  <si>
    <t>ACK.4A9F3020250412.3</t>
  </si>
  <si>
    <t>ACK.4A9F3020250412.4</t>
  </si>
  <si>
    <t>ACK.4A9F3020250412.5</t>
  </si>
  <si>
    <t>ACK.4A9F3020250412.6</t>
  </si>
  <si>
    <t>ACK.4A9F3020250413.1</t>
  </si>
  <si>
    <t>ACK.4A9F3020250413.2</t>
  </si>
  <si>
    <t>ACK.4A9F3020250413.3</t>
  </si>
  <si>
    <t>ACK.4A9F3020250413.4</t>
  </si>
  <si>
    <t>ACK.4A9F3020250413.5</t>
  </si>
  <si>
    <t>ACK.4A9F3020250414.1</t>
  </si>
  <si>
    <t>ACK.4A9F3020250416.1</t>
  </si>
  <si>
    <t>ACK.4A9F3020250416.2</t>
  </si>
  <si>
    <t>ACK.4A9F3020250416.3</t>
  </si>
  <si>
    <t>ACK.4A9F3020250416.4</t>
  </si>
  <si>
    <t>ACK.4A9F3020250415.1</t>
  </si>
  <si>
    <t>ACK.4A9F3020250415.2</t>
  </si>
  <si>
    <t>ACK.4A9F3020250415.3</t>
  </si>
  <si>
    <t>ACK.4A9F3020250417.1</t>
  </si>
  <si>
    <t>ACK.4A9F3020250417.2</t>
  </si>
  <si>
    <t>ACK.4A9F3020250417.3</t>
  </si>
  <si>
    <t>ACK.4A9F3020250419.1</t>
  </si>
  <si>
    <t>ACK.4A9F3020250419.2</t>
  </si>
  <si>
    <t>ACK.4A9F3020250419.3</t>
  </si>
  <si>
    <t>ACK.4A9F3020250418.1</t>
  </si>
  <si>
    <t>ACK.4A9F3020250418.2</t>
  </si>
  <si>
    <t>ACK.4A9F3020250418.3</t>
  </si>
  <si>
    <t>ACK.4A9F3020250421.1</t>
  </si>
  <si>
    <t>ACK.4A9F3020250421.2</t>
  </si>
  <si>
    <t>ACK.4A9F3020250421.3</t>
  </si>
  <si>
    <t>ACK.4A9F3020250421.4</t>
  </si>
  <si>
    <t>ACK.4A9F3020250421.5</t>
  </si>
  <si>
    <t>ACK.4A9F3020250420.1</t>
  </si>
  <si>
    <t>ACK.4A9F3020250420.2</t>
  </si>
  <si>
    <t>ACK.4A9F3020250420.3</t>
  </si>
  <si>
    <t>ACK.4A9F3020250423.1</t>
  </si>
  <si>
    <t>ACK.4A9F3020250423.2</t>
  </si>
  <si>
    <t>ACK.4A9F3020250423.3</t>
  </si>
  <si>
    <t>ACK.4A9F3020250422.1</t>
  </si>
  <si>
    <t>ACK.4A9F3020250422.2</t>
  </si>
  <si>
    <t>ACK.4A9F3020250424.1</t>
  </si>
  <si>
    <t>ACK.4A9F3020250424.2</t>
  </si>
  <si>
    <t>ACK.4A9F3020250424.3</t>
  </si>
  <si>
    <t>ACK.4A9F3020250424.4</t>
  </si>
  <si>
    <t>ACK.4A9F3020250424.5</t>
  </si>
  <si>
    <t>ACK.4A9F3020250425.1</t>
  </si>
  <si>
    <t>ACK.4A9F3020250425.2</t>
  </si>
  <si>
    <t>ACK.4A9F3020250425.3</t>
  </si>
  <si>
    <t>ACK.4A9F3020250425.4</t>
  </si>
  <si>
    <t>ACK.4A9F3020250426.1</t>
  </si>
  <si>
    <t>ACK.4A9F3020250426.2</t>
  </si>
  <si>
    <t>ACK.4A9F3020250426.3</t>
  </si>
  <si>
    <t>ACK.4A9F3020250426.4</t>
  </si>
  <si>
    <t>ACK.4A9F3020250426.5</t>
  </si>
  <si>
    <t>ACK.4A9F3020250427.1</t>
  </si>
  <si>
    <t>ACK.4A9F3020250427.2</t>
  </si>
  <si>
    <t>ACK.4A9F3020250427.3</t>
  </si>
  <si>
    <t>ACK.4A9F3020250427.4</t>
  </si>
  <si>
    <t>ACK.4A9F3020250427.5</t>
  </si>
  <si>
    <t>ACK.4A9F3020250429.1</t>
  </si>
  <si>
    <t>ACK.4A9F3020250429.2</t>
  </si>
  <si>
    <t>ACK.4A9F3020250429.3</t>
  </si>
  <si>
    <t>ACK.4A9F3020250429.4</t>
  </si>
  <si>
    <t>ACK.4A9F3020250429.5</t>
  </si>
  <si>
    <t>ACK.4A9F3020250428.1</t>
  </si>
  <si>
    <t>ACK.4A9F3020250428.2</t>
  </si>
  <si>
    <t>ACK.4A9F3020250430.1</t>
  </si>
  <si>
    <t>ACK.4A9F3020250430.2</t>
  </si>
  <si>
    <t>ACK.4A9F3020250430.3</t>
  </si>
  <si>
    <t>ACK.4A9F3020250430.4</t>
  </si>
  <si>
    <t>ACK.4A9F3020250430.5</t>
  </si>
  <si>
    <t>ACK.4A9F3020250430.6</t>
  </si>
  <si>
    <t>ACK.4A9F3020250431.1</t>
  </si>
  <si>
    <t>ACK.4A9F3020250431.2</t>
  </si>
  <si>
    <t>ACK.4A9F3020250431.3</t>
  </si>
  <si>
    <t>ACK.4A9F3020250432.1</t>
  </si>
  <si>
    <t>ACK.4A9F3020250432.2</t>
  </si>
  <si>
    <t>ACK.4A9F3020250432.3</t>
  </si>
  <si>
    <t>ACK.4A9F3020250432.4</t>
  </si>
  <si>
    <t>ACK.4A9F3020250433.1</t>
  </si>
  <si>
    <t>ACK.4A9F3020250433.2</t>
  </si>
  <si>
    <t>ACK.4A9F3020250433.3</t>
  </si>
  <si>
    <t>ACK.4A9F3020250433.4</t>
  </si>
  <si>
    <t>ACK.4A9F3020250433.5</t>
  </si>
  <si>
    <t>ACK.4A9F3020250435.1</t>
  </si>
  <si>
    <t>ACK.4A9F3020250435.2</t>
  </si>
  <si>
    <t>ACK.4A9F3020250435.3</t>
  </si>
  <si>
    <t>ACK.4A9F3020250435.4</t>
  </si>
  <si>
    <t>ACK.4A9F3020250435.5</t>
  </si>
  <si>
    <t>ACK.4A9F3020250434.1</t>
  </si>
  <si>
    <t>ACK.4A9F3020250434.2</t>
  </si>
  <si>
    <t>ACK.4A9F3020250434.3</t>
  </si>
  <si>
    <t>ACK.4A9F3020250436.1</t>
  </si>
  <si>
    <t>ACK.4A9F3020250436.2</t>
  </si>
  <si>
    <t>ACK.4A9F3020250436.3</t>
  </si>
  <si>
    <t>ACK.4A9F3020250437.1</t>
  </si>
  <si>
    <t>ACK.4A9F3020250437.2</t>
  </si>
  <si>
    <t>ACK.4A9F3020250437.3</t>
  </si>
  <si>
    <t>ACK.4A9F3020250437.4</t>
  </si>
  <si>
    <t>ACK.4A9F3020250438.1</t>
  </si>
  <si>
    <t>ACK.4A9F3020250438.2</t>
  </si>
  <si>
    <t>ACK.4A9F3020250438.3</t>
  </si>
  <si>
    <t>ACK.4A9F3020250438.4</t>
  </si>
  <si>
    <t>ACK.4A9F3020250438.5</t>
  </si>
  <si>
    <t>ACK.4A9F3020250438.6</t>
  </si>
  <si>
    <t>ACK.4A9F3020250439.1</t>
  </si>
  <si>
    <t>ACK.4A9F3020250439.2</t>
  </si>
  <si>
    <t>ACK.4A9F3020250439.3</t>
  </si>
  <si>
    <t>ACK.4A9F3020250439.4</t>
  </si>
  <si>
    <t>ACK.4A9F3020250439.5</t>
  </si>
  <si>
    <t>ACK.4A9F3020250441.1</t>
  </si>
  <si>
    <t>ACK.4A9F3020250441.2</t>
  </si>
  <si>
    <t>ACK.4A9F3020250441.3</t>
  </si>
  <si>
    <t>ACK.4A9F3020250441.4</t>
  </si>
  <si>
    <t>ACK.4A9F3020250441.5</t>
  </si>
  <si>
    <t>ACK.4A9F3020250441.6</t>
  </si>
  <si>
    <t>ACK.4A9F3020250440.1</t>
  </si>
  <si>
    <t>ACK.4A9F3020250440.2</t>
  </si>
  <si>
    <t>ACK.4A9F3020250442.1</t>
  </si>
  <si>
    <t>ACK.4A9F3020250442.2</t>
  </si>
  <si>
    <t>ACK.4A9F3020250442.3</t>
  </si>
  <si>
    <t>ACK.4A9F3020250442.4</t>
  </si>
  <si>
    <t>ACK.4A9F3020250442.5</t>
  </si>
  <si>
    <t>ACK.4A9F3020250443.1</t>
  </si>
  <si>
    <t>ACK.4A9F3020250443.2</t>
  </si>
  <si>
    <t>ACK.4A9F3020250443.3</t>
  </si>
  <si>
    <t>ACK.4A9F3020250444.1</t>
  </si>
  <si>
    <t>ACK.4A9F3020250444.2</t>
  </si>
  <si>
    <t>ACK.4A9F3020250444.3</t>
  </si>
  <si>
    <t>ACK.4A9F3020250444.4</t>
  </si>
  <si>
    <t>ACK.4A9F3020250444.5</t>
  </si>
  <si>
    <t>ACK.4A9F3020250444.6</t>
  </si>
  <si>
    <t>ACK.4A9F3020250445.1</t>
  </si>
  <si>
    <t>ACK.4A9F3020250445.2</t>
  </si>
  <si>
    <t>ACK.4A9F3020250445.3</t>
  </si>
  <si>
    <t>ACK.4A9F3020250445.4</t>
  </si>
  <si>
    <t>ACK.4A9F3020250445.5</t>
  </si>
  <si>
    <t>ACK.4A9F3020250446.1</t>
  </si>
  <si>
    <t>ACK.4A9F3020250446.2</t>
  </si>
  <si>
    <t>ACK.4A9F3020250446.3</t>
  </si>
  <si>
    <t>ACK.4A9F3020250447.1</t>
  </si>
  <si>
    <t>ACK.4A9F3020250447.2</t>
  </si>
  <si>
    <t>ACK.4A9F3020250447.3</t>
  </si>
  <si>
    <t>ACK.4A9F3020250448.1</t>
  </si>
  <si>
    <t>ACK.4A9F3020250448.2</t>
  </si>
  <si>
    <t>ACK.4A9F3020250448.3</t>
  </si>
  <si>
    <t>ACK.4A9F3020250449.1</t>
  </si>
  <si>
    <t>ACK.4A9F3020250449.2</t>
  </si>
  <si>
    <t>ACK.4A9F3020250449.3</t>
  </si>
  <si>
    <t>ACK.4A9F3020250451.1</t>
  </si>
  <si>
    <t>ACK.4A9F3020250451.2</t>
  </si>
  <si>
    <t>ACK.4A9F3020250451.3</t>
  </si>
  <si>
    <t>ACK.4A9F3020250450.1</t>
  </si>
  <si>
    <t>ACK.4A9F3020250450.2</t>
  </si>
  <si>
    <t>ACK.4A9F3020250452.1</t>
  </si>
  <si>
    <t>ACK.4A9F3020250452.2</t>
  </si>
  <si>
    <t>ACK.4A9F3020250452.3</t>
  </si>
  <si>
    <t>ACK.4A9F3020250453.1</t>
  </si>
  <si>
    <t>ACK.4A9F3020250453.2</t>
  </si>
  <si>
    <t>ACK.4A9F3020250453.3</t>
  </si>
  <si>
    <t>ACK.4A9F3020250454.1</t>
  </si>
  <si>
    <t>ACK.4A9F3020250454.2</t>
  </si>
  <si>
    <t>ACK.4A9F3020250454.3</t>
  </si>
  <si>
    <t>ACK.4A9F3020250455.1</t>
  </si>
  <si>
    <t>ACK.4A9F3020250455.2</t>
  </si>
  <si>
    <t>ACK.4A9F3020250455.3</t>
  </si>
  <si>
    <t>ACK.4A9F3020250457.1</t>
  </si>
  <si>
    <t>ACK.4A9F3020250457.2</t>
  </si>
  <si>
    <t>ACK.4A9F3020250457.3</t>
  </si>
  <si>
    <t>ACK.4A9F3020250456.1</t>
  </si>
  <si>
    <t>ACK.4A9F3020250456.2</t>
  </si>
  <si>
    <t>ACK.4A9F3020250456.3</t>
  </si>
  <si>
    <t>ACK.4A9F3020250458.1</t>
  </si>
  <si>
    <t>ACK.4A9F3020250458.2</t>
  </si>
  <si>
    <t>ACK.4A9F3020250458.3</t>
  </si>
  <si>
    <t>ACK.4A9F3020250459.1</t>
  </si>
  <si>
    <t>ACK.4A9F3020250459.2</t>
  </si>
  <si>
    <t>ACK.4A9F3020250459.3</t>
  </si>
  <si>
    <t>ACK.4A9F3020250460.1</t>
  </si>
  <si>
    <t>ACK.4A9F3020250460.2</t>
  </si>
  <si>
    <t>ACK.4A9F3020250460.3</t>
  </si>
  <si>
    <t>ACK.4A9F3020250461.1</t>
  </si>
  <si>
    <t>ACK.4A9F3020250461.2</t>
  </si>
  <si>
    <t>ACK.4A9F3020250461.3</t>
  </si>
  <si>
    <t>ACK.4A9F3020250462.1</t>
  </si>
  <si>
    <t>ACK.4A9F3020250462.2</t>
  </si>
  <si>
    <t>ACK.4A9F3020250462.3</t>
  </si>
  <si>
    <t>ACK.4A9F3020250463.1</t>
  </si>
  <si>
    <t>ACK.4A9F3020250463.2</t>
  </si>
  <si>
    <t>ACK.4A9F3020250463.3</t>
  </si>
  <si>
    <t>ACK.4A9F3020250464.1</t>
  </si>
  <si>
    <t>ACK.4A9F3020250464.2</t>
  </si>
  <si>
    <t>ACK.4A9F3020250464.3</t>
  </si>
  <si>
    <t>ACK.4A9F3020250465.1</t>
  </si>
  <si>
    <t>ACK.4A9F3020250465.2</t>
  </si>
  <si>
    <t>ACK.4A9F3020250465.3</t>
  </si>
  <si>
    <t>ACK.4A9F3020250466.1</t>
  </si>
  <si>
    <t>ACK.4A9F3020250466.2</t>
  </si>
  <si>
    <t>ACK.4A9F3020250466.3</t>
  </si>
  <si>
    <t>ACK.4A9F3020250466.4</t>
  </si>
  <si>
    <t>ACK.4A9F3020250467.1</t>
  </si>
  <si>
    <t>ACK.4A9F3020250467.2</t>
  </si>
  <si>
    <t>ACK.4A9F3020250467.3</t>
  </si>
  <si>
    <t>ACK.4A9F3020250467.4</t>
  </si>
  <si>
    <t>ACK.4A9F3020250467.5</t>
  </si>
  <si>
    <t>ACK.4A9F3020250469.1</t>
  </si>
  <si>
    <t>ACK.4A9F3020250469.2</t>
  </si>
  <si>
    <t>ACK.4A9F3020250469.3</t>
  </si>
  <si>
    <t>ACK.4A9F3020250469.4</t>
  </si>
  <si>
    <t>ACK.4A9F3020250469.5</t>
  </si>
  <si>
    <t>ACK.4A9F3020250468.1</t>
  </si>
  <si>
    <t>ACK.4A9F3020250468.2</t>
  </si>
  <si>
    <t>ACK.4A9F3020250468.3</t>
  </si>
  <si>
    <t>ACK.4A9F3020250470.1</t>
  </si>
  <si>
    <t>ACK.4A9F3020250470.2</t>
  </si>
  <si>
    <t>ACK.4A9F3020250470.3</t>
  </si>
  <si>
    <t>ACK.4A9F3020250470.4</t>
  </si>
  <si>
    <t>ACK.4A9F3020250470.5</t>
  </si>
  <si>
    <t>ACK.4A9F3020250471.1</t>
  </si>
  <si>
    <t>ACK.4A9F3020250471.2</t>
  </si>
  <si>
    <t>ACK.4A9F3020250471.3</t>
  </si>
  <si>
    <t>ACK.4A9F3020250471.4</t>
  </si>
  <si>
    <t>ACK.4A9F3020250471.5</t>
  </si>
  <si>
    <t>ACK.4A9F3020250472.1</t>
  </si>
  <si>
    <t>ACK.4A9F3020250472.2</t>
  </si>
  <si>
    <t>ACK.4A9F3020250473.1</t>
  </si>
  <si>
    <t>ACK.4A9F3020250473.2</t>
  </si>
  <si>
    <t>ACK.4A9F3020250473.3</t>
  </si>
  <si>
    <t>ACK.4A9F3020250476.1</t>
  </si>
  <si>
    <t>ACK.4A9F3020250476.2</t>
  </si>
  <si>
    <t>ACK.4A9F3020250476.3</t>
  </si>
  <si>
    <t>ACK.4A9F3020250476.4</t>
  </si>
  <si>
    <t>ACK.4A9F3020250476.5</t>
  </si>
  <si>
    <t>ACK.4A9F3020250477.1</t>
  </si>
  <si>
    <t>ACK.4A9F3020250477.2</t>
  </si>
  <si>
    <t>ACK.4A9F3020250477.3</t>
  </si>
  <si>
    <t>ACK.4A9F3020250477.4</t>
  </si>
  <si>
    <t>ACK.4A9F3020250477.5</t>
  </si>
  <si>
    <t>ACK.4A9F3020250477.6</t>
  </si>
  <si>
    <t>ACK.4A9F3020250474.1</t>
  </si>
  <si>
    <t>ACK.4A9F3020250474.2</t>
  </si>
  <si>
    <t>ACK.4A9F3020250474.3</t>
  </si>
  <si>
    <t>ACK.4A9F3020250475.1</t>
  </si>
  <si>
    <t>ACK.4A9F3020250475.2</t>
  </si>
  <si>
    <t>ACK.4A9F3020250475.3</t>
  </si>
  <si>
    <t>ACK.4A9F3020250478.1</t>
  </si>
  <si>
    <t>ACK.4A9F3020250478.2</t>
  </si>
  <si>
    <t>ACK.4A9F3020250478.3</t>
  </si>
  <si>
    <t>ACK.4A9F3020250480.1</t>
  </si>
  <si>
    <t>ACK.4A9F3020250480.2</t>
  </si>
  <si>
    <t>ACK.4A9F3020250480.3</t>
  </si>
  <si>
    <t>ACK.4A9F3020250480.4</t>
  </si>
  <si>
    <t>ACK.4A9F3020250480.5</t>
  </si>
  <si>
    <t>ACK.4A9F3020250479.1</t>
  </si>
  <si>
    <t>ACK.4A9F3020250479.2</t>
  </si>
  <si>
    <t>ACK.4A9F3020250479.3</t>
  </si>
  <si>
    <t>ACK.4A9F3020250481.1</t>
  </si>
  <si>
    <t>ACK.4A9F3020250481.2</t>
  </si>
  <si>
    <t>ACK.4A9F3020250481.3</t>
  </si>
  <si>
    <t>ACK.4A9F3020250482.1</t>
  </si>
  <si>
    <t>ACK.4A9F3020250482.2</t>
  </si>
  <si>
    <t>ACK.4A9F3020250482.3</t>
  </si>
  <si>
    <t>ACK.4A9F3020250483.1</t>
  </si>
  <si>
    <t>ACK.4A9F3020250483.2</t>
  </si>
  <si>
    <t>ACK.4A9F3020250483.3</t>
  </si>
  <si>
    <t>ACK.4A9F3020250483.4</t>
  </si>
  <si>
    <t>ACK.4A9F3020250483.5</t>
  </si>
  <si>
    <t>ACK.4A9F3020250484.1</t>
  </si>
  <si>
    <t>ACK.4A9F3020250484.2</t>
  </si>
  <si>
    <t>ACK.4A9F3020250484.3</t>
  </si>
  <si>
    <t>ACK.4A9F3020250484.4</t>
  </si>
  <si>
    <t>ACK.4A9F3020250484.5</t>
  </si>
  <si>
    <t>ACK.4A9F3020250487.1</t>
  </si>
  <si>
    <t>ACK.4A9F3020250487.2</t>
  </si>
  <si>
    <t>ACK.4A9F3020250487.3</t>
  </si>
  <si>
    <t>ACK.4A9F3020250487.4</t>
  </si>
  <si>
    <t>ACK.4A9F3020250487.5</t>
  </si>
  <si>
    <t>ACK.4A9F3020250485.1</t>
  </si>
  <si>
    <t>ACK.4A9F3020250485.2</t>
  </si>
  <si>
    <t>ACK.4A9F3020250485.3</t>
  </si>
  <si>
    <t>ACK.4A9F3020250485.4</t>
  </si>
  <si>
    <t>ACK.4A9F3020250485.5</t>
  </si>
  <si>
    <t>ACK.4A9F3020250486.1</t>
  </si>
  <si>
    <t>ACK.4A9F3020250486.2</t>
  </si>
  <si>
    <t>ACK.4A9F3020250486.3</t>
  </si>
  <si>
    <t>ACK.4A9F3020250486.4</t>
  </si>
  <si>
    <t>ACK.4A9F3020250488.1</t>
  </si>
  <si>
    <t>ACK.4A9F3020250488.2</t>
  </si>
  <si>
    <t>ACK.4A9F3020250489.1</t>
  </si>
  <si>
    <t>ACK.4A9F3020250489.2</t>
  </si>
  <si>
    <t>ACK.4A9F3020250489.3</t>
  </si>
  <si>
    <t>ACK.4A9F3020250489.4</t>
  </si>
  <si>
    <t>ACK.4A9F3020250489.5</t>
  </si>
  <si>
    <t>ACK.4A9F3020250490.1</t>
  </si>
  <si>
    <t>ACK.4A9F3020250490.2</t>
  </si>
  <si>
    <t>ACK.4A9F3020250490.3</t>
  </si>
  <si>
    <t>ACK.4A9F3020250490.4</t>
  </si>
  <si>
    <t>ACK.4A9F3020250492.1</t>
  </si>
  <si>
    <t>ACK.4A9F3020250492.2</t>
  </si>
  <si>
    <t>ACK.4A9F3020250492.3</t>
  </si>
  <si>
    <t>ACK.4A9F3020250491.1</t>
  </si>
  <si>
    <t>ACK.4A9F3020250491.2</t>
  </si>
  <si>
    <t>ACK.4A9F3020250491.3</t>
  </si>
  <si>
    <t>ACK.4A9F3020250493.1</t>
  </si>
  <si>
    <t>ACK.4A9F3020250493.2</t>
  </si>
  <si>
    <t>ACK.4A9F3020250493.3</t>
  </si>
  <si>
    <t>ACK.4A9F3020250494.1</t>
  </si>
  <si>
    <t>ACK.4A9F3020250494.2</t>
  </si>
  <si>
    <t>ACK.4A9F3020250494.3</t>
  </si>
  <si>
    <t>ACK.4A9F3020250494.4</t>
  </si>
  <si>
    <t>ACK.4A9F3020250494.5</t>
  </si>
  <si>
    <t>ACK.4A9F3020250498.1</t>
  </si>
  <si>
    <t>ACK.4A9F3020250498.2</t>
  </si>
  <si>
    <t>ACK.4A9F3020250498.3</t>
  </si>
  <si>
    <t>ACK.4A9F3020250498.4</t>
  </si>
  <si>
    <t>ACK.4A9F3020250498.5</t>
  </si>
  <si>
    <t>ACK.4A9F3020250498.6</t>
  </si>
  <si>
    <t>ACK.4A9F3020250496.1</t>
  </si>
  <si>
    <t>ACK.4A9F3020250496.2</t>
  </si>
  <si>
    <t>ACK.4A9F3020250496.3</t>
  </si>
  <si>
    <t>ACK.4A9F3020250496.4</t>
  </si>
  <si>
    <t>ACK.4A9F3020250495.1</t>
  </si>
  <si>
    <t>ACK.4A9F3020250495.2</t>
  </si>
  <si>
    <t>ACK.4A9F3020250495.3</t>
  </si>
  <si>
    <t>ACK.4A9F3020250497.1</t>
  </si>
  <si>
    <t>ACK.4A9F3020250497.2</t>
  </si>
  <si>
    <t>ACK.4A9F3020250497.3</t>
  </si>
  <si>
    <t>ACK.4A9F3020250499.1</t>
  </si>
  <si>
    <t>ACK.4A9F3020250499.2</t>
  </si>
  <si>
    <t>ACK.4A9F3020250499.3</t>
  </si>
  <si>
    <t>ACK.4A9F3020250501.1</t>
  </si>
  <si>
    <t>ACK.4A9F3020250501.2</t>
  </si>
  <si>
    <t>ACK.4A9F3020250501.3</t>
  </si>
  <si>
    <t>ACK.4A9F3020250500.1</t>
  </si>
  <si>
    <t>ACK.4A9F3020250500.2</t>
  </si>
  <si>
    <t>ACK.4A9F3020250500.3</t>
  </si>
  <si>
    <t>ACK.4A9F3020250503.1</t>
  </si>
  <si>
    <t>ACK.4A9F3020250503.2</t>
  </si>
  <si>
    <t>ACK.4A9F3020250503.3</t>
  </si>
  <si>
    <t>ACK.4A9F3020250502.1</t>
  </si>
  <si>
    <t>ACK.4A9F3020250502.2</t>
  </si>
  <si>
    <t>ACK.4A9F3020250502.3</t>
  </si>
  <si>
    <t>ACK.4A9F3020250504.1</t>
  </si>
  <si>
    <t>ACK.4A9F3020250504.2</t>
  </si>
  <si>
    <t>ACK.4A9F3020250507.1</t>
  </si>
  <si>
    <t>ACK.4A9F3020250507.2</t>
  </si>
  <si>
    <t>ACK.4A9F3020250507.3</t>
  </si>
  <si>
    <t>ACK.4A9F3020250506.1</t>
  </si>
  <si>
    <t>ACK.4A9F3020250506.2</t>
  </si>
  <si>
    <t>ACK.4A9F3020250506.3</t>
  </si>
  <si>
    <t>ACK.4A9F3020250505.1</t>
  </si>
  <si>
    <t>ACK.4A9F3020250505.2</t>
  </si>
  <si>
    <t>ACK.4A9F3020250508.1</t>
  </si>
  <si>
    <t>ACK.4A9F3020250508.2</t>
  </si>
  <si>
    <t>ACK.4A9F3020250508.3</t>
  </si>
  <si>
    <t>ACK.4A9F3020250509.1</t>
  </si>
  <si>
    <t>ACK.4A9F3020250509.2</t>
  </si>
  <si>
    <t>ACK.4A9F3020250509.3</t>
  </si>
  <si>
    <t>ACK.4A9F3020250511.1</t>
  </si>
  <si>
    <t>ACK.4A9F3020250511.2</t>
  </si>
  <si>
    <t>ACK.4A9F3020250511.3</t>
  </si>
  <si>
    <t>ACK.4A9F3020250510.1</t>
  </si>
  <si>
    <t>ACK.4A9F3020250510.2</t>
  </si>
  <si>
    <t>ACK.4A9F3020250510.3</t>
  </si>
  <si>
    <t>ACK.4A9F3020250512.1</t>
  </si>
  <si>
    <t>ACK.4A9F3020250512.2</t>
  </si>
  <si>
    <t>ACK.4A9F3020250512.3</t>
  </si>
  <si>
    <t>ACK.4A9F3020250513.1</t>
  </si>
  <si>
    <t>ACK.4A9F3020250513.2</t>
  </si>
  <si>
    <t>ACK.4A9F3020250513.3</t>
  </si>
  <si>
    <t>ACK.4A9F3020250514.1</t>
  </si>
  <si>
    <t>ACK.4A9F3020250514.2</t>
  </si>
  <si>
    <t>ACK.4A9F3020250514.3</t>
  </si>
  <si>
    <t>ACK.4A9F3020250515.1</t>
  </si>
  <si>
    <t>ACK.4A9F3020250515.2</t>
  </si>
  <si>
    <t>ACK.4A9F3020250515.3</t>
  </si>
  <si>
    <t>ACK.4A9F3020250515.4</t>
  </si>
  <si>
    <t>ACK.4A9F3020250515.5</t>
  </si>
  <si>
    <t>ACK.4A9F3020250515.6</t>
  </si>
  <si>
    <t>ACK.4A9F3020250517.3</t>
  </si>
  <si>
    <t>ACK.4A9F3020250517.4</t>
  </si>
  <si>
    <t>ACK.4A9F3020250517.1</t>
  </si>
  <si>
    <t>ACK.4A9F3020250517.2</t>
  </si>
  <si>
    <t>ACK.4A9F3020250516.1</t>
  </si>
  <si>
    <t>ACK.4A9F3020250516.2</t>
  </si>
  <si>
    <t>ACK.4A9F3020250516.3</t>
  </si>
  <si>
    <t>ACK.4A9F3020250518.1</t>
  </si>
  <si>
    <t>ACK.4A9F3020250518.2</t>
  </si>
  <si>
    <t>ACK.4A9F3020250518.3</t>
  </si>
  <si>
    <t>ACK.4A9F3020250518.4</t>
  </si>
  <si>
    <t>ACK.4A9F3020250519.1</t>
  </si>
  <si>
    <t>ACK.4A9F3020250519.2</t>
  </si>
  <si>
    <t>ACK.4A9F3020250519.3</t>
  </si>
  <si>
    <t>ACK.4A9F3020250519.4</t>
  </si>
  <si>
    <t>ACK.4A9F3020250519.5</t>
  </si>
  <si>
    <t>ACK.4A9F3020250519.6</t>
  </si>
  <si>
    <t>ACK.4A9F3020250520.1</t>
  </si>
  <si>
    <t>ACK.4A9F3020250520.2</t>
  </si>
  <si>
    <t>ACK.4A9F3020250520.3</t>
  </si>
  <si>
    <t>ACK.4A9F3020250520.4</t>
  </si>
  <si>
    <t>ACK.4A9F3020250520.5</t>
  </si>
  <si>
    <t>ACK.4A9F3020250521.1</t>
  </si>
  <si>
    <t>ACK.4A9F3020250521.2</t>
  </si>
  <si>
    <t>ACK.4A9F3020250521.3</t>
  </si>
  <si>
    <t>ACK.4A9F3020250521.4</t>
  </si>
  <si>
    <t>ACK.4A9F3020250522.1</t>
  </si>
  <si>
    <t>ACK.4A9F3020250522.2</t>
  </si>
  <si>
    <t>ACK.4A9F3020250522.3</t>
  </si>
  <si>
    <t>ACK.4A9F3020250522.4</t>
  </si>
  <si>
    <t>ACK.4A9F3020250523.1</t>
  </si>
  <si>
    <t>ACK.4A9F3020250523.2</t>
  </si>
  <si>
    <t>ACK.4A9F3020250523.3</t>
  </si>
  <si>
    <t>ACK.4A9F3020250526.1</t>
  </si>
  <si>
    <t>ACK.4A9F3020250526.2</t>
  </si>
  <si>
    <t>ACK.4A9F3020250526.3</t>
  </si>
  <si>
    <t>ACK.4A9F3020250526.4</t>
  </si>
  <si>
    <t>ACK.4A9F3020250526.5</t>
  </si>
  <si>
    <t>ACK.4A9F3020250526.6</t>
  </si>
  <si>
    <t>ACK.4A9F3020250524.1</t>
  </si>
  <si>
    <t>ACK.4A9F3020250524.2</t>
  </si>
  <si>
    <t>ACK.4A9F3020250524.3</t>
  </si>
  <si>
    <t>ACK.4A9F3020250525.1</t>
  </si>
  <si>
    <t>ACK.4A9F3020250525.2</t>
  </si>
  <si>
    <t>ACK.4A9F3020250525.3</t>
  </si>
  <si>
    <t>ACK.4A9F3020250528.1</t>
  </si>
  <si>
    <t>ACK.4A9F3020250528.2</t>
  </si>
  <si>
    <t>ACK.4A9F3020250528.3</t>
  </si>
  <si>
    <t>ACK.4A9F3020250528.4</t>
  </si>
  <si>
    <t>ACK.4A9F3020250528.5</t>
  </si>
  <si>
    <t>ACK.4A9F3020250527.1</t>
  </si>
  <si>
    <t>ACK.4A9F3020250527.2</t>
  </si>
  <si>
    <t>ACK.4A9F3020250527.3</t>
  </si>
  <si>
    <t>ACK.4A9F3020250530.1</t>
  </si>
  <si>
    <t>ACK.4A9F3020250530.2</t>
  </si>
  <si>
    <t>ACK.4A9F3020250530.3</t>
  </si>
  <si>
    <t>ACK.4A9F3020250530.4</t>
  </si>
  <si>
    <t>ACK.4A9F3020250530.5</t>
  </si>
  <si>
    <t>ACK.4A9F3020250529.1</t>
  </si>
  <si>
    <t>ACK.4A9F3020250529.2</t>
  </si>
  <si>
    <t>ACK.4A9F3020250529.3</t>
  </si>
  <si>
    <t>ACK.4A9F3020250529.4</t>
  </si>
  <si>
    <t>ACK.4A9F3020250532.1</t>
  </si>
  <si>
    <t>ACK.4A9F3020250532.2</t>
  </si>
  <si>
    <t>ACK.4A9F3020250532.3</t>
  </si>
  <si>
    <t>ACK.4A9F3020250532.4</t>
  </si>
  <si>
    <t>ACK.4A9F3020250532.5</t>
  </si>
  <si>
    <t>ACK.4A9F3020250532.6</t>
  </si>
  <si>
    <t>ACK.4A9F3020250533.1</t>
  </si>
  <si>
    <t>ACK.4A9F3020250533.2</t>
  </si>
  <si>
    <t>ACK.4A9F3020250533.3</t>
  </si>
  <si>
    <t>ACK.4A9F3020250533.4</t>
  </si>
  <si>
    <t>ACK.4A9F3020250533.5</t>
  </si>
  <si>
    <t>ACK.4A9F3020250533.6</t>
  </si>
  <si>
    <t>ACK.4A9F3020250531.1</t>
  </si>
  <si>
    <t>ACK.4A9F3020250531.2</t>
  </si>
  <si>
    <t>ACK.4A9F3020250531.3</t>
  </si>
  <si>
    <t>ACK.4A9F3020250534.1</t>
  </si>
  <si>
    <t>ACK.4A9F3020250534.2</t>
  </si>
  <si>
    <t>ACK.4A9F3020250534.3</t>
  </si>
  <si>
    <t>ACK.4A9F3020250534.4</t>
  </si>
  <si>
    <t>ACK.4A9F3020250535.1</t>
  </si>
  <si>
    <t>ACK.4A9F3020250535.2</t>
  </si>
  <si>
    <t>ACK.4A9F3020250535.3</t>
  </si>
  <si>
    <t>ACK.4A9F3020250537.1</t>
  </si>
  <si>
    <t>ACK.4A9F3020250537.2</t>
  </si>
  <si>
    <t>ACK.4A9F3020250537.3</t>
  </si>
  <si>
    <t>ACK.4A9F3020250536.1</t>
  </si>
  <si>
    <t>ACK.4A9F3020250536.2</t>
  </si>
  <si>
    <t>ACK.4A9F3020250536.3</t>
  </si>
  <si>
    <t>ACK.4A9F3020250538.1</t>
  </si>
  <si>
    <t>ACK.4A9F3020250538.2</t>
  </si>
  <si>
    <t>ACK.4A9F3020250538.3</t>
  </si>
  <si>
    <t>ACK.4A9F3020250538.4</t>
  </si>
  <si>
    <t>ACK.4A9F3020250538.5</t>
  </si>
  <si>
    <t>ACK.4A9F3020250538.6</t>
  </si>
  <si>
    <t>ACK.4A9F3020250539.1</t>
  </si>
  <si>
    <t>ACK.4A9F3020250539.2</t>
  </si>
  <si>
    <t>ACK.4A9F3020250540.1</t>
  </si>
  <si>
    <t>ACK.4A9F3020250540.2</t>
  </si>
  <si>
    <t>ACK.4A9F3020250540.3</t>
  </si>
  <si>
    <t>ACK.4A9F3020250541.1</t>
  </si>
  <si>
    <t>ACK.4A9F3020250541.2</t>
  </si>
  <si>
    <t>ACK.4A9F3020250541.3</t>
  </si>
  <si>
    <t>ACK.4A9F3020250541.4</t>
  </si>
  <si>
    <t>ACK.4A9F3020250541.5</t>
  </si>
  <si>
    <t>ACK.4A9F3020250542.1</t>
  </si>
  <si>
    <t>ACK.4A9F3020250542.2</t>
  </si>
  <si>
    <t>ACK.4A9F3020250542.3</t>
  </si>
  <si>
    <t>ACK.4A9F3020250542.4</t>
  </si>
  <si>
    <t>ACK.4A9F3020250543.1</t>
  </si>
  <si>
    <t>ACK.4A9F3020250543.2</t>
  </si>
  <si>
    <t>ACK.4A9F3020250543.3</t>
  </si>
  <si>
    <t>ACK.4A9F3020250543.4</t>
  </si>
  <si>
    <t>ACK.4A9F3020250545.1</t>
  </si>
  <si>
    <t>ACK.4A9F3020250545.2</t>
  </si>
  <si>
    <t>ACK.4A9F3020250545.3</t>
  </si>
  <si>
    <t>ACK.4A9F3020250545.4</t>
  </si>
  <si>
    <t>ACK.4A9F3020250545.5</t>
  </si>
  <si>
    <t>ACK.4A9F3020250545.6</t>
  </si>
  <si>
    <t>ACK.4A9F3020250544.1</t>
  </si>
  <si>
    <t>ACK.4A9F3020250544.2</t>
  </si>
  <si>
    <t>ACK.4A9F3020250546.1</t>
  </si>
  <si>
    <t>ACK.4A9F3020250546.2</t>
  </si>
  <si>
    <t>ACK.4A9F3020250546.3</t>
  </si>
  <si>
    <t>ACK.4A9F3020250547.1</t>
  </si>
  <si>
    <t>ACK.4A9F3020250547.2</t>
  </si>
  <si>
    <t>ACK.4A9F3020250547.3</t>
  </si>
  <si>
    <t>ACK.4A9F3020250549.1</t>
  </si>
  <si>
    <t>ACK.4A9F3020250549.2</t>
  </si>
  <si>
    <t>ACK.4A9F3020250549.3</t>
  </si>
  <si>
    <t>ACK.4A9F3020250549.4</t>
  </si>
  <si>
    <t>ACK.4A9F3020250550.1</t>
  </si>
  <si>
    <t>ACK.4A9F3020250550.2</t>
  </si>
  <si>
    <t>ACK.4A9F3020250550.3</t>
  </si>
  <si>
    <t>ACK.4A9F3020250550.4</t>
  </si>
  <si>
    <t>ACK.4A9F3020250550.5</t>
  </si>
  <si>
    <t>ACK.4A9F3020250548.1</t>
  </si>
  <si>
    <t>ACK.4A9F3020250548.2</t>
  </si>
  <si>
    <t>ACK.4A9F3020250548.3</t>
  </si>
  <si>
    <t>ACK.4A9F3020250552.1</t>
  </si>
  <si>
    <t>ACK.4A9F3020250552.2</t>
  </si>
  <si>
    <t>ACK.4A9F3020250552.3</t>
  </si>
  <si>
    <t>ACK.4A9F3020250551.1</t>
  </si>
  <si>
    <t>ACK.4A9F3020250553.1</t>
  </si>
  <si>
    <t>ACK.4A9F3020250553.2</t>
  </si>
  <si>
    <t>ACK.4A9F3020250553.3</t>
  </si>
  <si>
    <t>ACK.4A9F3020250554.1</t>
  </si>
  <si>
    <t>ACK.4A9F3020250554.2</t>
  </si>
  <si>
    <t>ACK.4A9F3020250554.3</t>
  </si>
  <si>
    <t>ACK.4A9F3020250556.1</t>
  </si>
  <si>
    <t>ACK.4A9F3020250556.2</t>
  </si>
  <si>
    <t>ACK.4A9F3020250556.3</t>
  </si>
  <si>
    <t>ACK.4A9F3020250555.1</t>
  </si>
  <si>
    <t>ACK.4A9F3020250555.2</t>
  </si>
  <si>
    <t>ACK.4A9F3020250555.3</t>
  </si>
  <si>
    <t>ACK.4A9F3020250555.4</t>
  </si>
  <si>
    <t>ACK.4A9F3020250557.1</t>
  </si>
  <si>
    <t>ACK.4A9F3020250557.2</t>
  </si>
  <si>
    <t>ACK.4A9F3020250557.3</t>
  </si>
  <si>
    <t>ACK.4A9F3020250561.1</t>
  </si>
  <si>
    <t>ACK.4A9F3020250561.2</t>
  </si>
  <si>
    <t>ACK.4A9F3020250561.3</t>
  </si>
  <si>
    <t>ACK.4A9F3020250561.4</t>
  </si>
  <si>
    <t>ACK.4A9F3020250561.5</t>
  </si>
  <si>
    <t>ACK.4A9F3020250559.1</t>
  </si>
  <si>
    <t>ACK.4A9F3020250559.2</t>
  </si>
  <si>
    <t>ACK.4A9F3020250559.3</t>
  </si>
  <si>
    <t>ACK.4A9F3020250559.4</t>
  </si>
  <si>
    <t>ACK.4A9F3020250560.1</t>
  </si>
  <si>
    <t>ACK.4A9F3020250560.2</t>
  </si>
  <si>
    <t>ACK.4A9F3020250560.3</t>
  </si>
  <si>
    <t>ACK.4A9F3020250560.4</t>
  </si>
  <si>
    <t>ACK.4A9F3020250560.5</t>
  </si>
  <si>
    <t>ACK.4A9F3020250558.1</t>
  </si>
  <si>
    <t>ACK.4A9F3020250558.2</t>
  </si>
  <si>
    <t>ACK.4A9F3020250562.1</t>
  </si>
  <si>
    <t>ACK.4A9F3020250562.2</t>
  </si>
  <si>
    <t>ACK.4A9F3020250562.3</t>
  </si>
  <si>
    <t>ACK.4A9F3020250562.4</t>
  </si>
  <si>
    <t>ACK.4A9F3020250562.5</t>
  </si>
  <si>
    <t>ACK.4A9F3020250563.1</t>
  </si>
  <si>
    <t>ACK.4A9F3020250563.2</t>
  </si>
  <si>
    <t>ACK.4A9F3020250563.3</t>
  </si>
  <si>
    <t>ACK.4A9F3020250563.4</t>
  </si>
  <si>
    <t>ACK.4A9F3020250563.5</t>
  </si>
  <si>
    <t>ACK.4A9F3020250564.1</t>
  </si>
  <si>
    <t>ACK.4A9F3020250564.2</t>
  </si>
  <si>
    <t>ACK.4A9F3020250564.3</t>
  </si>
  <si>
    <t>ACK.4A9F3020250564.4</t>
  </si>
  <si>
    <t>ACK.4A9F3020250564.5</t>
  </si>
  <si>
    <t>ACK.4A9F3020250566.1</t>
  </si>
  <si>
    <t>ACK.4A9F3020250566.2</t>
  </si>
  <si>
    <t>ACK.4A9F3020250566.3</t>
  </si>
  <si>
    <t>ACK.4A9F3020250566.4</t>
  </si>
  <si>
    <t>ACK.4A9F3020250566.5</t>
  </si>
  <si>
    <t>ACK.4A9F3020250565.1</t>
  </si>
  <si>
    <t>ACK.4A9F3020250565.2</t>
  </si>
  <si>
    <t>ACK.4A9F3020250565.3</t>
  </si>
  <si>
    <t>ACK.4A9F3020250567.1</t>
  </si>
  <si>
    <t>ACK.4A9F3020250567.2</t>
  </si>
  <si>
    <t>ACK.4A9F3020250567.3</t>
  </si>
  <si>
    <t>ACK.4A9F3020250567.4</t>
  </si>
  <si>
    <t>ACK.4A9F3020250567.5</t>
  </si>
  <si>
    <t>ACK.4A9F3020250567.6</t>
  </si>
  <si>
    <t>ACK.4A9F3020250568.1</t>
  </si>
  <si>
    <t>ACK.4A9F3020250568.2</t>
  </si>
  <si>
    <t>ACK.4A9F3020250568.3</t>
  </si>
  <si>
    <t>ACK.4A9F3020250568.4</t>
  </si>
  <si>
    <t>ACK.4A9F3020250568.5</t>
  </si>
  <si>
    <t>ACK.4A9F3020250571.1</t>
  </si>
  <si>
    <t>ACK.4A9F3020250571.2</t>
  </si>
  <si>
    <t>ACK.4A9F3020250571.3</t>
  </si>
  <si>
    <t>ACK.4A9F3020250571.4</t>
  </si>
  <si>
    <t>ACK.4A9F3020250571.5</t>
  </si>
  <si>
    <t>ACK.4A9F3020250569.1</t>
  </si>
  <si>
    <t>ACK.4A9F3020250569.2</t>
  </si>
  <si>
    <t>ACK.4A9F3020250569.3</t>
  </si>
  <si>
    <t>ACK.4A9F3020250569.4</t>
  </si>
  <si>
    <t>ACK.4A9F3020250570.1</t>
  </si>
  <si>
    <t>ACK.4A9F3020250570.2</t>
  </si>
  <si>
    <t>ACK.4A9F3020250570.3</t>
  </si>
  <si>
    <t>ACK.4A9F3020250570.4</t>
  </si>
  <si>
    <t>ACK.4A9F3020250570.5</t>
  </si>
  <si>
    <t>ACK.4A9F3020250572.1</t>
  </si>
  <si>
    <t>ACK.4A9F3020250572.2</t>
  </si>
  <si>
    <t>ACK.4A9F3020250572.3</t>
  </si>
  <si>
    <t>ACK.4A9F3020250572.4</t>
  </si>
  <si>
    <t>ACK.4A9F3020250572.5</t>
  </si>
  <si>
    <t>ACK.4A9F3020250573.1</t>
  </si>
  <si>
    <t>ACK.4A9F3020250573.2</t>
  </si>
  <si>
    <t>ACK.4A9F3020250573.3</t>
  </si>
  <si>
    <t>ACK.4A9F3020250573.4</t>
  </si>
  <si>
    <t>ACK.4A9F3020250573.5</t>
  </si>
  <si>
    <t>ACK.4A9F3020250577.1</t>
  </si>
  <si>
    <t>ACK.4A9F3020250577.2</t>
  </si>
  <si>
    <t>ACK.4A9F3020250577.3</t>
  </si>
  <si>
    <t>ACK.4A9F3020250577.4</t>
  </si>
  <si>
    <t>ACK.4A9F3020250577.5</t>
  </si>
  <si>
    <t>ACK.4A9F3020250577.6</t>
  </si>
  <si>
    <t>ACK.4A9F3020250574.1</t>
  </si>
  <si>
    <t>ACK.4A9F3020250574.2</t>
  </si>
  <si>
    <t>ACK.4A9F3020250574.3</t>
  </si>
  <si>
    <t>ACK.4A9F3020250574.4</t>
  </si>
  <si>
    <t>ACK.4A9F3020250574.5</t>
  </si>
  <si>
    <t>ACK.4A9F3020250576.1</t>
  </si>
  <si>
    <t>ACK.4A9F3020250576.2</t>
  </si>
  <si>
    <t>ACK.4A9F3020250576.3</t>
  </si>
  <si>
    <t>ACK.4A9F3020250576.4</t>
  </si>
  <si>
    <t>ACK.4A9F3020250576.5</t>
  </si>
  <si>
    <t>ACK.4A9F3020250576.6</t>
  </si>
  <si>
    <t>ACK.4A9F3020250575.1</t>
  </si>
  <si>
    <t>ACK.4A9F3020250575.2</t>
  </si>
  <si>
    <t>ACK.4A9F3020250575.3</t>
  </si>
  <si>
    <t>ACK.4A9F3020250578.1</t>
  </si>
  <si>
    <t>ACK.4A9F3020250578.2</t>
  </si>
  <si>
    <t>ACK.4A9F3020250578.3</t>
  </si>
  <si>
    <t>ACK.4A9F3020250578.4</t>
  </si>
  <si>
    <t>ACK.4A9F3020250578.5</t>
  </si>
  <si>
    <t>ACK.4A9F3020250578.6</t>
  </si>
  <si>
    <t>ACK.4A9F3020250579.1</t>
  </si>
  <si>
    <t>ACK.4A9F3020250579.2</t>
  </si>
  <si>
    <t>ACK.4A9F3020250579.3</t>
  </si>
  <si>
    <t>ACK.4A9F3020250579.4</t>
  </si>
  <si>
    <t>ACK.4A9F3020250579.5</t>
  </si>
  <si>
    <t>ACK.4A9F3020250579.6</t>
  </si>
  <si>
    <t>ACK.4A9F3020250580.1</t>
  </si>
  <si>
    <t>ACK.4A9F3020250580.2</t>
  </si>
  <si>
    <t>ACK.4A9F3020250580.3</t>
  </si>
  <si>
    <t>ACK.4A9F3020250580.4</t>
  </si>
  <si>
    <t>ACK.4A9F3020250580.5</t>
  </si>
  <si>
    <t>ACK.4A9F3020250581.1</t>
  </si>
  <si>
    <t>ACK.4A9F3020250581.2</t>
  </si>
  <si>
    <t>ACK.4A9F3020250581.3</t>
  </si>
  <si>
    <t>ACK.4A9F3020250581.4</t>
  </si>
  <si>
    <t>ACK.4A9F3020250581.5</t>
  </si>
  <si>
    <t>ACK.4A9F3020250582.1</t>
  </si>
  <si>
    <t>ACK.4A9F3020250582.2</t>
  </si>
  <si>
    <t>ACK.4A9F3020250582.3</t>
  </si>
  <si>
    <t>ACK.4A9F3020250582.4</t>
  </si>
  <si>
    <t>ACK.4A9F3020250582.5</t>
  </si>
  <si>
    <t>ACK.4A9F3020250584.1</t>
  </si>
  <si>
    <t>ACK.4A9F3020250584.2</t>
  </si>
  <si>
    <t>ACK.4A9F3020250584.3</t>
  </si>
  <si>
    <t>ACK.4A9F3020250584.4</t>
  </si>
  <si>
    <t>ACK.4A9F3020250583.1</t>
  </si>
  <si>
    <t>ACK.4A9F3020250583.2</t>
  </si>
  <si>
    <t>ACK.4A9F3020250583.3</t>
  </si>
  <si>
    <t>ACK.4A9F3020250586.1</t>
  </si>
  <si>
    <t>ACK.4A9F3020250586.2</t>
  </si>
  <si>
    <t>ACK.4A9F3020250586.3</t>
  </si>
  <si>
    <t>ACK.4A9F3020250586.4</t>
  </si>
  <si>
    <t>ACK.4A9F3020250586.5</t>
  </si>
  <si>
    <t>ACK.4A9F3020250585.1</t>
  </si>
  <si>
    <t>ACK.4A9F3020250585.2</t>
  </si>
  <si>
    <t>ACK.4A9F3020250585.3</t>
  </si>
  <si>
    <t>ACK.4A9F3020250585.4</t>
  </si>
  <si>
    <t>ACK.4A9F3020250585.5</t>
  </si>
  <si>
    <t>ACK.4A9F3020250585.6</t>
  </si>
  <si>
    <t>ACK.4A9F3020250587.1</t>
  </si>
  <si>
    <t>ACK.4A9F3020250587.2</t>
  </si>
  <si>
    <t>ACK.4A9F3020250587.3</t>
  </si>
  <si>
    <t>ACK.4A9F3020250587.4</t>
  </si>
  <si>
    <t>ACK.4A9F3020250587.5</t>
  </si>
  <si>
    <t>ACK.4A9F3020250588.1</t>
  </si>
  <si>
    <t>ACK.4A9F3020250588.2</t>
  </si>
  <si>
    <t>ACK.4A9F3020250588.3</t>
  </si>
  <si>
    <t>ACK.4A9F3020250588.4</t>
  </si>
  <si>
    <t>ACK.4A9F3020250589.1</t>
  </si>
  <si>
    <t>ACK.4A9F3020250589.2</t>
  </si>
  <si>
    <t>ACK.4A9F3020250589.3</t>
  </si>
  <si>
    <t>ACK.4A9F3020250589.4</t>
  </si>
  <si>
    <t>ACK.4A9F3020250589.5</t>
  </si>
  <si>
    <t>ACK.4A9F3020250589.6</t>
  </si>
  <si>
    <t>ACK.4A9F3020250591.1</t>
  </si>
  <si>
    <t>ACK.4A9F3020250591.2</t>
  </si>
  <si>
    <t>ACK.4A9F3020250591.3</t>
  </si>
  <si>
    <t>ACK.4A9F3020250591.4</t>
  </si>
  <si>
    <t>ACK.4A9F3020250591.5</t>
  </si>
  <si>
    <t>ACK.4A9F3020250591.6</t>
  </si>
  <si>
    <t>ACK.4A9F3020250590.1</t>
  </si>
  <si>
    <t>ACK.4A9F3020250590.2</t>
  </si>
  <si>
    <t>ACK.4A9F3020250590.3</t>
  </si>
  <si>
    <t>ACK.4A9F3020250590.4</t>
  </si>
  <si>
    <t>ACK.4A9F3020250592.1</t>
  </si>
  <si>
    <t>ACK.4A9F3020250592.2</t>
  </si>
  <si>
    <t>ACK.4A9F3020250592.3</t>
  </si>
  <si>
    <t>ACK.4A9F3020250592.4</t>
  </si>
  <si>
    <t>ACK.4A9F3020250592.5</t>
  </si>
  <si>
    <t>ACK.4A9F3020250592.6</t>
  </si>
  <si>
    <t>ACK.4A9F3020250593.1</t>
  </si>
  <si>
    <t>ACK.4A9F3020250593.2</t>
  </si>
  <si>
    <t>ACK.4A9F3020250593.3</t>
  </si>
  <si>
    <t>ACK.4A9F3020250593.4</t>
  </si>
  <si>
    <t>ACK.4A9F3020250594.1</t>
  </si>
  <si>
    <t>ACK.4A9F3020250594.2</t>
  </si>
  <si>
    <t>ACK.4A9F3020250594.3</t>
  </si>
  <si>
    <t>ACK.4A9F3020250596.1</t>
  </si>
  <si>
    <t>ACK.4A9F3020250596.2</t>
  </si>
  <si>
    <t>ACK.4A9F3020250596.3</t>
  </si>
  <si>
    <t>ACK.4A9F3020250595.1</t>
  </si>
  <si>
    <t>ACK.4A9F3020250595.2</t>
  </si>
  <si>
    <t>ACK.4A9F3020250595.3</t>
  </si>
  <si>
    <t>ACK.4A9F3020250597.1</t>
  </si>
  <si>
    <t>ACK.4A9F3020250597.2</t>
  </si>
  <si>
    <t>ACK.4A9F3020250597.3</t>
  </si>
  <si>
    <t>ACK.4A9F3020250597.4</t>
  </si>
  <si>
    <t>ACK.4A9F3020250598.1</t>
  </si>
  <si>
    <t>ACK.4A9F3020250598.2</t>
  </si>
  <si>
    <t>ACK.4A9F3020250598.3</t>
  </si>
  <si>
    <t>ACK.4A9F3020250599.1</t>
  </si>
  <si>
    <t>ACK.4A9F3020250599.2</t>
  </si>
  <si>
    <t>ACK.4A9F3020250599.3</t>
  </si>
  <si>
    <t>ACK.4A9F3020250599.4</t>
  </si>
  <si>
    <t>ACK.4A9F3020250599.5</t>
  </si>
  <si>
    <t>ACK.4A9F3020250599.6</t>
  </si>
  <si>
    <t>ACK.4A9F3020250600.1</t>
  </si>
  <si>
    <t>ACK.4A9F3020250600.2</t>
  </si>
  <si>
    <t>ACK.4A9F3020250600.3</t>
  </si>
  <si>
    <t>ACK.4A9F3020250600.4</t>
  </si>
  <si>
    <t>ACK.4A9F3020250600.5</t>
  </si>
  <si>
    <t>ACK.4A9F3020250602.1</t>
  </si>
  <si>
    <t>ACK.4A9F3020250602.2</t>
  </si>
  <si>
    <t>ACK.4A9F3020250602.3</t>
  </si>
  <si>
    <t>ACK.4A9F3020250602.4</t>
  </si>
  <si>
    <t>ACK.4A9F3020250602.5</t>
  </si>
  <si>
    <t>ACK.4A9F3020250601.1</t>
  </si>
  <si>
    <t>ACK.4A9F3020250601.2</t>
  </si>
  <si>
    <t>ACK.4A9F3020250601.3</t>
  </si>
  <si>
    <t>ACK.4A9F3020250603.1</t>
  </si>
  <si>
    <t>ACK.4A9F3020250603.2</t>
  </si>
  <si>
    <t>ACK.4A9F3020250603.3</t>
  </si>
  <si>
    <t>ACK.4A9F3020250603.4</t>
  </si>
  <si>
    <t>ACK.4A9F3020250603.5</t>
  </si>
  <si>
    <t>ACK.4A9F3020250604.1</t>
  </si>
  <si>
    <t>ACK.4A9F3020250604.2</t>
  </si>
  <si>
    <t>ACK.4A9F3020250604.3</t>
  </si>
  <si>
    <t>ACK.4A9F3020250604.4</t>
  </si>
  <si>
    <t>ACK.4A9F3020250604.5</t>
  </si>
  <si>
    <t>ACK.4A9F3020250606.1</t>
  </si>
  <si>
    <t>ACK.4A9F3020250606.2</t>
  </si>
  <si>
    <t>ACK.4A9F3020250606.3</t>
  </si>
  <si>
    <t>ACK.4A9F3020250606.4</t>
  </si>
  <si>
    <t>ACK.4A9F3020250606.5</t>
  </si>
  <si>
    <t>ACK.4A9F3020250606.6</t>
  </si>
  <si>
    <t>ACK.4A9F3020250605.1</t>
  </si>
  <si>
    <t>ACK.4A9F3020250605.2</t>
  </si>
  <si>
    <t>ACK.4A9F3020250605.3</t>
  </si>
  <si>
    <t>ACK.4A9F3020250605.4</t>
  </si>
  <si>
    <t>ACK.4A9F3020250605.5</t>
  </si>
  <si>
    <t>ACK.4A9F3020250607.1</t>
  </si>
  <si>
    <t>ACK.4A9F3020250607.2</t>
  </si>
  <si>
    <t>ACK.4A9F3020250607.3</t>
  </si>
  <si>
    <t>ACK.4A9F3020250607.4</t>
  </si>
  <si>
    <t>ACK.4A9F3020250607.5</t>
  </si>
  <si>
    <t>ACK.4A9F3020250608.1</t>
  </si>
  <si>
    <t>ACK.4A9F3020250608.2</t>
  </si>
  <si>
    <t>ACK.4A9F3020250608.3</t>
  </si>
  <si>
    <t>ACK.4A9F3020250608.4</t>
  </si>
  <si>
    <t>ACK.4A9F3020250608.5</t>
  </si>
  <si>
    <t>ACK.4A9F3020250608.6</t>
  </si>
  <si>
    <t>ACK.4A9F3020250609.1</t>
  </si>
  <si>
    <t>ACK.4A9F3020250609.2</t>
  </si>
  <si>
    <t>ACK.4A9F3020250609.3</t>
  </si>
  <si>
    <t>ACK.4A9F3020250610.1</t>
  </si>
  <si>
    <t>ACK.4A9F3020250610.2</t>
  </si>
  <si>
    <t>ACK.4A9F3020250610.3</t>
  </si>
  <si>
    <t>ACK.4A9F3020250610.4</t>
  </si>
  <si>
    <t>ACK.4A9F3020250610.5</t>
  </si>
  <si>
    <t>ACK.4A9F3020250610.6</t>
  </si>
  <si>
    <t>ACK.4A9F3020250612.1</t>
  </si>
  <si>
    <t>ACK.4A9F3020250612.2</t>
  </si>
  <si>
    <t>ACK.4A9F3020250612.3</t>
  </si>
  <si>
    <t>ACK.4A9F3020250611.1</t>
  </si>
  <si>
    <t>ACK.4A9F3020250611.2</t>
  </si>
  <si>
    <t>ACK.4A9F3020250611.3</t>
  </si>
  <si>
    <t>ACK.4A9F3020250613.1</t>
  </si>
  <si>
    <t>ACK.4A9F3020250613.2</t>
  </si>
  <si>
    <t>ACK.4A9F3020250613.3</t>
  </si>
  <si>
    <t>ACK.4A9F3020250614.1</t>
  </si>
  <si>
    <t>ACK.4A9F3020250614.2</t>
  </si>
  <si>
    <t>ACK.4A9F3020250614.3</t>
  </si>
  <si>
    <t>ACK.4A9F3020250614.4</t>
  </si>
  <si>
    <t>ACK.4A9F3020250617.1</t>
  </si>
  <si>
    <t>ACK.4A9F3020250617.2</t>
  </si>
  <si>
    <t>ACK.4A9F3020250617.3</t>
  </si>
  <si>
    <t>ACK.4A9F3020250617.4</t>
  </si>
  <si>
    <t>ACK.4A9F3020250617.5</t>
  </si>
  <si>
    <t>ACK.4A9F3020250617.6</t>
  </si>
  <si>
    <t>ACK.4A9F3020250615.1</t>
  </si>
  <si>
    <t>ACK.4A9F3020250615.2</t>
  </si>
  <si>
    <t>ACK.4A9F3020250615.3</t>
  </si>
  <si>
    <t>ACK.4A9F3020250615.4</t>
  </si>
  <si>
    <t>ACK.4A9F3020250616.1</t>
  </si>
  <si>
    <t>ACK.4A9F3020250616.2</t>
  </si>
  <si>
    <t>ACK.4A9F3020250616.3</t>
  </si>
  <si>
    <t>ACK.4A9F3020250616.4</t>
  </si>
  <si>
    <t>ACK.4A9F3020250618.1</t>
  </si>
  <si>
    <t>ACK.4A9F3020250618.2</t>
  </si>
  <si>
    <t>ACK.4A9F3020250618.3</t>
  </si>
  <si>
    <t>ACK.4A9F3020250618.4</t>
  </si>
  <si>
    <t>ACK.4A9F3020250619.1</t>
  </si>
  <si>
    <t>ACK.4A9F3020250619.2</t>
  </si>
  <si>
    <t>ACK.4A9F3020250619.3</t>
  </si>
  <si>
    <t>ACK.4A9F3020250619.4</t>
  </si>
  <si>
    <t>ACK.4A9F3020250620.1</t>
  </si>
  <si>
    <t>ACK.4A9F3020250620.2</t>
  </si>
  <si>
    <t>ACK.4A9F3020250620.3</t>
  </si>
  <si>
    <t>ACK.4A9F3020250621.1</t>
  </si>
  <si>
    <t>ACK.4A9F3020250621.2</t>
  </si>
  <si>
    <t>ACK.4A9F3020250621.3</t>
  </si>
  <si>
    <t>ACK.4A9F3020250621.4</t>
  </si>
  <si>
    <t>ACK.4A9F3020250621.5</t>
  </si>
  <si>
    <t>ACK.4A9F3020250622.1</t>
  </si>
  <si>
    <t>ACK.4A9F3020250622.2</t>
  </si>
  <si>
    <t>ACK.4A9F3020250622.3</t>
  </si>
  <si>
    <t>ACK.4A9F3020250622.4</t>
  </si>
  <si>
    <t>ACK.4A9F3020250623.1</t>
  </si>
  <si>
    <t>ACK.4A9F3020250623.2</t>
  </si>
  <si>
    <t>ACK.4A9F3020250623.3</t>
  </si>
  <si>
    <t>ACK.4A9F3020250657.1</t>
  </si>
  <si>
    <t>ACK.4A9F3020250657.2</t>
  </si>
  <si>
    <t>ACK.4A9F3020250657.3</t>
  </si>
  <si>
    <t>ACK.4A9F3020250624.1</t>
  </si>
  <si>
    <t>ACK.4A9F3020250624.2</t>
  </si>
  <si>
    <t>ACK.4A9F3020250624.3</t>
  </si>
  <si>
    <t>ACK.4A9F3020250625.1</t>
  </si>
  <si>
    <t>ACK.4A9F3020250625.2</t>
  </si>
  <si>
    <t>ACK.4A9F3020250625.3</t>
  </si>
  <si>
    <t>ACK.4A9F3020250626.1</t>
  </si>
  <si>
    <t>ACK.4A9F3020250626.2</t>
  </si>
  <si>
    <t>ACK.4A9F3020250626.3</t>
  </si>
  <si>
    <t>ACK.4A9F3020250627.1</t>
  </si>
  <si>
    <t>ACK.4A9F3020250627.2</t>
  </si>
  <si>
    <t>ACK.4A9F3020250627.3</t>
  </si>
  <si>
    <t>ACK.4A9F3020250628.1</t>
  </si>
  <si>
    <t>ACK.4A9F3020250628.2</t>
  </si>
  <si>
    <t>ACK.4A9F3020250628.3</t>
  </si>
  <si>
    <t>ACK.4A9F3020250629.1</t>
  </si>
  <si>
    <t>ACK.4A9F3020250629.2</t>
  </si>
  <si>
    <t>ACK.4A9F3020250629.3</t>
  </si>
  <si>
    <t>ACK.4A9F3020250629.4</t>
  </si>
  <si>
    <t>ACK.4A9F3020250629.5</t>
  </si>
  <si>
    <t>ACK.4A9F3020250631.1</t>
  </si>
  <si>
    <t>ACK.4A9F3020250631.2</t>
  </si>
  <si>
    <t>ACK.4A9F3020250631.3</t>
  </si>
  <si>
    <t>ACK.4A9F3020250630.1</t>
  </si>
  <si>
    <t>ACK.4A9F3020250630.2</t>
  </si>
  <si>
    <t>ACK.4A9F3020250633.1</t>
  </si>
  <si>
    <t>ACK.4A9F3020250633.2</t>
  </si>
  <si>
    <t>ACK.4A9F3020250633.3</t>
  </si>
  <si>
    <t>ACK.4A9F3020250632.1</t>
  </si>
  <si>
    <t>ACK.4A9F3020250632.2</t>
  </si>
  <si>
    <t>ACK.4A9F3020250634.1</t>
  </si>
  <si>
    <t>ACK.4A9F3020250634.2</t>
  </si>
  <si>
    <t>ACK.4A9F3020250634.3</t>
  </si>
  <si>
    <t>ACK.4A9F3020250635.1</t>
  </si>
  <si>
    <t>ACK.4A9F3020250635.2</t>
  </si>
  <si>
    <t>ACK.4A9F3020250635.3</t>
  </si>
  <si>
    <t>ACK.4A9F3020250636.1</t>
  </si>
  <si>
    <t>ACK.4A9F3020250636.2</t>
  </si>
  <si>
    <t>ACK.4A9F3020250636.3</t>
  </si>
  <si>
    <t>ACK.4A9F3020250636.4</t>
  </si>
  <si>
    <t>ACK.4A9F3020250636.5</t>
  </si>
  <si>
    <t>ACK.4A9F3020250637.1</t>
  </si>
  <si>
    <t>ACK.4A9F3020250637.2</t>
  </si>
  <si>
    <t>ACK.4A9F3020250637.3</t>
  </si>
  <si>
    <t>ACK.4A9F3020250637.4</t>
  </si>
  <si>
    <t>ACK.4A9F3020250637.5</t>
  </si>
  <si>
    <t>ACK.4A9F3020250638.1</t>
  </si>
  <si>
    <t>ACK.4A9F3020250638.2</t>
  </si>
  <si>
    <t>ACK.4A9F3020250638.3</t>
  </si>
  <si>
    <t>ACK.4A9F3020250639.1</t>
  </si>
  <si>
    <t>ACK.4A9F3020250639.2</t>
  </si>
  <si>
    <t>ACK.4A9F3020250639.3</t>
  </si>
  <si>
    <t>ACK.4A9F3020250641.1</t>
  </si>
  <si>
    <t>ACK.4A9F3020250641.2</t>
  </si>
  <si>
    <t>ACK.4A9F3020250641.3</t>
  </si>
  <si>
    <t>ACK.4A9F3020250641.4</t>
  </si>
  <si>
    <t>ACK.4A9F3020250641.5</t>
  </si>
  <si>
    <t>ACK.4A9F3020250641.6</t>
  </si>
  <si>
    <t>ACK.4A9F3020250640.1</t>
  </si>
  <si>
    <t>ACK.4A9F3020250640.2</t>
  </si>
  <si>
    <t>ACK.4A9F3020250642.1</t>
  </si>
  <si>
    <t>ACK.4A9F3020250642.2</t>
  </si>
  <si>
    <t>ACK.4A9F3020250642.3</t>
  </si>
  <si>
    <t>ACK.4A9F3020250643.1</t>
  </si>
  <si>
    <t>ACK.4A9F3020250643.2</t>
  </si>
  <si>
    <t>ACK.4A9F3020250643.3</t>
  </si>
  <si>
    <t>ACK.4A9F3020250643.4</t>
  </si>
  <si>
    <t>ACK.4A9F3020250643.5</t>
  </si>
  <si>
    <t>ACK.4A9F3020250645.1</t>
  </si>
  <si>
    <t>ACK.4A9F3020250645.2</t>
  </si>
  <si>
    <t>ACK.4A9F3020250645.3</t>
  </si>
  <si>
    <t>ACK.4A9F3020250645.4</t>
  </si>
  <si>
    <t>ACK.4A9F3020250644.1</t>
  </si>
  <si>
    <t>ACK.4A9F3020250644.2</t>
  </si>
  <si>
    <t>ACK.4A9F3020250644.3</t>
  </si>
  <si>
    <t>ACK.4A9F3020250646.1</t>
  </si>
  <si>
    <t>ACK.4A9F3020250646.2</t>
  </si>
  <si>
    <t>ACK.4A9F3020250646.3</t>
  </si>
  <si>
    <t>ACK.4A9F3020250647.1</t>
  </si>
  <si>
    <t>ACK.4A9F3020250647.2</t>
  </si>
  <si>
    <t>ACK.4A9F3020250647.3</t>
  </si>
  <si>
    <t>ACK.4A9F3020250647.4</t>
  </si>
  <si>
    <t>ACK.4A9F3020250648.1</t>
  </si>
  <si>
    <t>ACK.4A9F3020250648.2</t>
  </si>
  <si>
    <t>ACK.4A9F3020250648.3</t>
  </si>
  <si>
    <t>ACK.4A9F3020250649.1</t>
  </si>
  <si>
    <t>ACK.4A9F3020250649.2</t>
  </si>
  <si>
    <t>ACK.4A9F3020250649.3</t>
  </si>
  <si>
    <t>ACK.4A9F3020250650.1</t>
  </si>
  <si>
    <t>ACK.4A9F3020250650.2</t>
  </si>
  <si>
    <t>ACK.4A9F3020250650.3</t>
  </si>
  <si>
    <t>ACK.4A9F3020250653.1</t>
  </si>
  <si>
    <t>ACK.4A9F3020250653.2</t>
  </si>
  <si>
    <t>ACK.4A9F3020250653.3</t>
  </si>
  <si>
    <t>ACK.4A9F3020250653.4</t>
  </si>
  <si>
    <t>ACK.4A9F3020250653.5</t>
  </si>
  <si>
    <t>ACK.4A9F3020250651.1</t>
  </si>
  <si>
    <t>ACK.4A9F3020250651.2</t>
  </si>
  <si>
    <t>ACK.4A9F3020250651.3</t>
  </si>
  <si>
    <t>ACK.4A9F3020250652.1</t>
  </si>
  <si>
    <t>ACK.4A9F3020250652.2</t>
  </si>
  <si>
    <t>ACK.4A9F3020250652.3</t>
  </si>
  <si>
    <t>ACK.4A9F3020250652.4</t>
  </si>
  <si>
    <t>ACK.4A9F3020250654.1</t>
  </si>
  <si>
    <t>ACK.4A9F3020250654.2</t>
  </si>
  <si>
    <t>ACK.4A9F3020250654.3</t>
  </si>
  <si>
    <t>ACK.4A9F3020250655.1</t>
  </si>
  <si>
    <t>ACK.4A9F3020250655.2</t>
  </si>
  <si>
    <t>ACK.4A9F3020250655.3</t>
  </si>
  <si>
    <t>ACK.4A9F3020250656.1</t>
  </si>
  <si>
    <t>ACK.4A9F3020250656.2</t>
  </si>
  <si>
    <t>ACK.4A9F3020250656.3</t>
  </si>
  <si>
    <t>Spouse</t>
  </si>
  <si>
    <t>Father</t>
  </si>
  <si>
    <t>Son</t>
  </si>
  <si>
    <t>Daughter</t>
  </si>
  <si>
    <t>Mother</t>
  </si>
  <si>
    <t>Father-in-Law</t>
  </si>
  <si>
    <t>Mother-in-Law</t>
  </si>
  <si>
    <t>Age</t>
  </si>
  <si>
    <t>Age Band</t>
  </si>
  <si>
    <t>Age Band SI</t>
  </si>
  <si>
    <t>0-25</t>
  </si>
  <si>
    <t>26-35</t>
  </si>
  <si>
    <t>36-45</t>
  </si>
  <si>
    <t>46-55</t>
  </si>
  <si>
    <t>56-65</t>
  </si>
  <si>
    <t>66-70</t>
  </si>
  <si>
    <t>71-75</t>
  </si>
  <si>
    <t>76-80</t>
  </si>
  <si>
    <t>81-100</t>
  </si>
  <si>
    <t>GMC Premium</t>
  </si>
  <si>
    <t>GMC023220100</t>
  </si>
  <si>
    <t>GPA086900101</t>
  </si>
  <si>
    <t>Health-GMC for Employee</t>
  </si>
  <si>
    <t>Nikita Singh</t>
  </si>
  <si>
    <t>Reena Singh</t>
  </si>
  <si>
    <t>Saurabh Kumar</t>
  </si>
  <si>
    <t>Mahi Mohan Jenekar</t>
  </si>
  <si>
    <t>Mohan Jenekar</t>
  </si>
  <si>
    <t>Rakhi Jenekar</t>
  </si>
  <si>
    <t>Sumeet Pujari</t>
  </si>
  <si>
    <t>Renuka Pujari</t>
  </si>
  <si>
    <t>Ankit Sushil Thakur</t>
  </si>
  <si>
    <t>Sushil Thakur</t>
  </si>
  <si>
    <t>Sandhya Thakur</t>
  </si>
  <si>
    <t>Jayesh Suresh Giri</t>
  </si>
  <si>
    <t>Smita Suresh Giri</t>
  </si>
  <si>
    <t>Tanmay Narendra Ganjare</t>
  </si>
  <si>
    <t>Narendra Ganjare</t>
  </si>
  <si>
    <t>Sangita Ganjare</t>
  </si>
  <si>
    <t>Lata Prasad</t>
  </si>
  <si>
    <t>Parvati</t>
  </si>
  <si>
    <t>Subramaniyan Vellaiyan</t>
  </si>
  <si>
    <t>Karuppaee</t>
  </si>
  <si>
    <t>Shobana</t>
  </si>
  <si>
    <t>Sahana</t>
  </si>
  <si>
    <t>Sashvina</t>
  </si>
  <si>
    <t>Sarvina</t>
  </si>
  <si>
    <t>ACK.4A9F3020250674.1</t>
  </si>
  <si>
    <t>ACK.4A9F3020250674.2</t>
  </si>
  <si>
    <t>ACK.4A9F3020250674.3</t>
  </si>
  <si>
    <t>ACK.4A9F3020250671.1</t>
  </si>
  <si>
    <t>ACK.4A9F3020250671.2</t>
  </si>
  <si>
    <t>ACK.4A9F3020250671.3</t>
  </si>
  <si>
    <t>ACK.4A9F3020250670.1</t>
  </si>
  <si>
    <t>ACK.4A9F3020250670.2</t>
  </si>
  <si>
    <t>ACK.4A9F3020250672.1</t>
  </si>
  <si>
    <t>ACK.4A9F3020250672.2</t>
  </si>
  <si>
    <t>ACK.4A9F3020250672.3</t>
  </si>
  <si>
    <t>ACK.4A9F3020250669.1</t>
  </si>
  <si>
    <t>ACK.4A9F3020250669.2</t>
  </si>
  <si>
    <t>ACK.4A9F3020250675.1</t>
  </si>
  <si>
    <t>ACK.4A9F3020250675.2</t>
  </si>
  <si>
    <t>ACK.4A9F3020250675.3</t>
  </si>
  <si>
    <t>ACK.4A9F3020250673.1</t>
  </si>
  <si>
    <t>ACK.4A9F3020250673.2</t>
  </si>
  <si>
    <t>ACK.4A9F3020250673.3</t>
  </si>
  <si>
    <t>ACK.4A9F3020250676.1</t>
  </si>
  <si>
    <t>ACK.4A9F3020250676.2</t>
  </si>
  <si>
    <t>ACK.4A9F3020250676.3</t>
  </si>
  <si>
    <t>ACK.4A9F3020250676.4</t>
  </si>
  <si>
    <t>ACK.4A9F3020250676.5</t>
  </si>
  <si>
    <t>ACK.4A9F3020250676.6</t>
  </si>
  <si>
    <t>MOTHER</t>
  </si>
  <si>
    <t>FATHER</t>
  </si>
  <si>
    <t>GMC023220101</t>
  </si>
  <si>
    <t>GPA086900102</t>
  </si>
  <si>
    <t>DEEPA SINGH</t>
  </si>
  <si>
    <t>BAHADUR SINGH</t>
  </si>
  <si>
    <t>Bheem SINGH</t>
  </si>
  <si>
    <t>SHOURYA SINGH</t>
  </si>
  <si>
    <t>MAMTA PATEL</t>
  </si>
  <si>
    <t>POOJA PATEL</t>
  </si>
  <si>
    <t>BHARAT PATEL</t>
  </si>
  <si>
    <t>Akash KUMAR</t>
  </si>
  <si>
    <t>HIMANSHU PATEL</t>
  </si>
  <si>
    <t>PRABHA RAVI</t>
  </si>
  <si>
    <t>SOHAN LAL RAVI</t>
  </si>
  <si>
    <t>Sandeep Ravi</t>
  </si>
  <si>
    <t>Manoj Parauha</t>
  </si>
  <si>
    <t>Devraj Parauha</t>
  </si>
  <si>
    <t>Kiran Bai</t>
  </si>
  <si>
    <t>Ritu Dubey</t>
  </si>
  <si>
    <t>Raksha Dubey</t>
  </si>
  <si>
    <t>Rajendra Prasad</t>
  </si>
  <si>
    <t>Sateesh Kumar</t>
  </si>
  <si>
    <t>Kundan Devi</t>
  </si>
  <si>
    <t>Priti Priya</t>
  </si>
  <si>
    <t>Arun Ray</t>
  </si>
  <si>
    <t>Ranjan Niranjan Amte</t>
  </si>
  <si>
    <t>Aparna Amte</t>
  </si>
  <si>
    <t>Niranjan Narayan Amte</t>
  </si>
  <si>
    <t>Gaurav Bhatnagar</t>
  </si>
  <si>
    <t>Gandhari Mahato</t>
  </si>
  <si>
    <t>Roshni Mahato</t>
  </si>
  <si>
    <t>Subhas Mahato</t>
  </si>
  <si>
    <t>Prabha Deshmukh</t>
  </si>
  <si>
    <t>Ashwini Deshmukh</t>
  </si>
  <si>
    <t>Akshara Rahul Deshmukh</t>
  </si>
  <si>
    <t>Krisha Rahul Deshmukh</t>
  </si>
  <si>
    <t>Sudhakar Deshmukh</t>
  </si>
  <si>
    <t>Rahul Deshmukh</t>
  </si>
  <si>
    <t>Premlata singh</t>
  </si>
  <si>
    <t>samar bahadur singh</t>
  </si>
  <si>
    <t>Rupesh Singh</t>
  </si>
  <si>
    <t>Nitu Kumari</t>
  </si>
  <si>
    <t>Umesh Ram</t>
  </si>
  <si>
    <t>Shail Kumari Rai</t>
  </si>
  <si>
    <t>Dipti Pandey</t>
  </si>
  <si>
    <t>Bhagwan Rai</t>
  </si>
  <si>
    <t>Sandeep Kumar Rai</t>
  </si>
  <si>
    <t>Aarav Rai</t>
  </si>
  <si>
    <t>Indu Sharma</t>
  </si>
  <si>
    <t>Sonali Singh</t>
  </si>
  <si>
    <t>Vijay Kumar Sharma</t>
  </si>
  <si>
    <t>Prashant Sharma</t>
  </si>
  <si>
    <t>Urbasi Mallick</t>
  </si>
  <si>
    <t>Rohit Kumar Mallick</t>
  </si>
  <si>
    <t>Samapti Padhi</t>
  </si>
  <si>
    <t>Ashok Kumar Padhi</t>
  </si>
  <si>
    <t>Ayushman Padhi</t>
  </si>
  <si>
    <t>Roshni Badaik</t>
  </si>
  <si>
    <t>Sukhnath Badaik</t>
  </si>
  <si>
    <t>Prasant Kumar Badaik</t>
  </si>
  <si>
    <t>Pratima Kullu</t>
  </si>
  <si>
    <t>Ranjeet Kumar</t>
  </si>
  <si>
    <t>Alok kullu</t>
  </si>
  <si>
    <t>Gitanjali Jena</t>
  </si>
  <si>
    <t>Chinmayee Jena</t>
  </si>
  <si>
    <t>Kamala Kanta Jena</t>
  </si>
  <si>
    <t>Asha Patle</t>
  </si>
  <si>
    <t>Hagrulal Patle</t>
  </si>
  <si>
    <t>Durgaprasad Patle</t>
  </si>
  <si>
    <t>Vatsala B Patle</t>
  </si>
  <si>
    <t>Bhuvanraj T Patle</t>
  </si>
  <si>
    <t>Hardik Patle</t>
  </si>
  <si>
    <t>Sukvanti Fulare</t>
  </si>
  <si>
    <t>Dinesh Fulhare</t>
  </si>
  <si>
    <t>Tekram Fulhare</t>
  </si>
  <si>
    <t>Babi Devi</t>
  </si>
  <si>
    <t>Vinod Singh</t>
  </si>
  <si>
    <t>Vishal Kumar</t>
  </si>
  <si>
    <t>S. Usha</t>
  </si>
  <si>
    <t>Ontikuri Parvathamma</t>
  </si>
  <si>
    <t>Ontikuri Thippeswamy</t>
  </si>
  <si>
    <t>Ontikuri Shivamurthy</t>
  </si>
  <si>
    <t>Savita Wanjari</t>
  </si>
  <si>
    <t>Apurva Wanjari</t>
  </si>
  <si>
    <t>Kawduji Wanjari</t>
  </si>
  <si>
    <t>Hansaben Ambaliya</t>
  </si>
  <si>
    <t>Rita Ashish Ambaliya</t>
  </si>
  <si>
    <t>Ambaliya Narendrabai</t>
  </si>
  <si>
    <t>Ashish Ambaliya</t>
  </si>
  <si>
    <t>Yug Ashish Ambaliya</t>
  </si>
  <si>
    <t>Jasani Manjulaben</t>
  </si>
  <si>
    <t>Priya Jasani</t>
  </si>
  <si>
    <t>Jasani Rameshbhai</t>
  </si>
  <si>
    <t>Milankumar Jasani</t>
  </si>
  <si>
    <t>MAMATA BEHERA</t>
  </si>
  <si>
    <t>RABINDRA BEHERA</t>
  </si>
  <si>
    <t>Prakash BEHERA</t>
  </si>
  <si>
    <t>SIDDHESWAREE DORA</t>
  </si>
  <si>
    <t>BHARAT CHANDRA DORA</t>
  </si>
  <si>
    <t>Rashmikant DORA</t>
  </si>
  <si>
    <t>PRAMILA PANI</t>
  </si>
  <si>
    <t>RABINDRA KUMAR PANI</t>
  </si>
  <si>
    <t>Rajat Pani</t>
  </si>
  <si>
    <t>Aditi Kumari</t>
  </si>
  <si>
    <t>Umesh Kumar</t>
  </si>
  <si>
    <t>Chandani Deui</t>
  </si>
  <si>
    <t>Harishchandra Singh</t>
  </si>
  <si>
    <t>Ankit Chauhan</t>
  </si>
  <si>
    <t>Mitali Das</t>
  </si>
  <si>
    <t>Subhyajyoti Das</t>
  </si>
  <si>
    <t>Anuj Raghav</t>
  </si>
  <si>
    <t>Deepti</t>
  </si>
  <si>
    <t>Rakesh Badi</t>
  </si>
  <si>
    <t>SARAT KUMAR BADI</t>
  </si>
  <si>
    <t>UMA BADI</t>
  </si>
  <si>
    <t>Nitish Kumar</t>
  </si>
  <si>
    <t>KULDIP YADAV</t>
  </si>
  <si>
    <t>MALO DEVI</t>
  </si>
  <si>
    <t>Md Samir</t>
  </si>
  <si>
    <t>MD SALIM</t>
  </si>
  <si>
    <t>RUKHSANA KHATOON</t>
  </si>
  <si>
    <t>Sudheer Tomer</t>
  </si>
  <si>
    <t>Jai Bhagwan SIngh</t>
  </si>
  <si>
    <t>Saroj Devi</t>
  </si>
  <si>
    <t>Nisha Gaur</t>
  </si>
  <si>
    <t>Rudra Pratap Singh</t>
  </si>
  <si>
    <t>Abhishek Shirolkar</t>
  </si>
  <si>
    <t>Madhukar Shirolkar</t>
  </si>
  <si>
    <t>Varsha Shirolkar</t>
  </si>
  <si>
    <t>Amruta Mane</t>
  </si>
  <si>
    <t>Aadya Shirolkar</t>
  </si>
  <si>
    <t>Himansu lenka</t>
  </si>
  <si>
    <t>UMAKANTA LENKA</t>
  </si>
  <si>
    <t>SHREEMATI LENKA</t>
  </si>
  <si>
    <t>Dharmanand Sahoo</t>
  </si>
  <si>
    <t>DIGAMBAR SAHOO</t>
  </si>
  <si>
    <t>Ajay Arun Wankhede</t>
  </si>
  <si>
    <t>Arun Ukha Wankhede</t>
  </si>
  <si>
    <t>Malati Arun Wankhede</t>
  </si>
  <si>
    <t>Sunayna Ajay Wankhede</t>
  </si>
  <si>
    <t>ACK.4A9F3020250681.3</t>
  </si>
  <si>
    <t>ACK.4A9F3020250681.1</t>
  </si>
  <si>
    <t>ACK.4A9F3020250681.2</t>
  </si>
  <si>
    <t>ACK.4A9F3020250681.4</t>
  </si>
  <si>
    <t>ACK.4A9F3020250680.1</t>
  </si>
  <si>
    <t>ACK.4A9F3020250680.2</t>
  </si>
  <si>
    <t>ACK.4A9F3020250680.3</t>
  </si>
  <si>
    <t>ACK.4A9F3020250680.4</t>
  </si>
  <si>
    <t>ACK.4A9F3020250680.5</t>
  </si>
  <si>
    <t>ACK.4A9F3020250678.1</t>
  </si>
  <si>
    <t>ACK.4A9F3020250678.2</t>
  </si>
  <si>
    <t>ACK.4A9F3020250678.3</t>
  </si>
  <si>
    <t>ACK.4A9F3020250698.1</t>
  </si>
  <si>
    <t>ACK.4A9F3020250698.2</t>
  </si>
  <si>
    <t>ACK.4A9F3020250679.1</t>
  </si>
  <si>
    <t>ACK.4A9F3020250679.2</t>
  </si>
  <si>
    <t>ACK.4A9F3020250679.3</t>
  </si>
  <si>
    <t>ACK.4A9F3020250679.4</t>
  </si>
  <si>
    <t>ACK.4A9F3020250679.5</t>
  </si>
  <si>
    <t>ACK.4A9F3020250695.1</t>
  </si>
  <si>
    <t>ACK.4A9F3020250695.2</t>
  </si>
  <si>
    <t>ACK.4A9F3020250695.3</t>
  </si>
  <si>
    <t>ACK.4A9F3020250703.1</t>
  </si>
  <si>
    <t>ACK.4A9F3020250703.2</t>
  </si>
  <si>
    <t>ACK.4A9F3020250703.3</t>
  </si>
  <si>
    <t>ACK.4A9F3020250703.4</t>
  </si>
  <si>
    <t>ACK.4A9F3020250697.1</t>
  </si>
  <si>
    <t>ACK.4A9F3020250697.2</t>
  </si>
  <si>
    <t>ACK.4A9F3020250697.3</t>
  </si>
  <si>
    <t>ACK.4A9F3020250708.1</t>
  </si>
  <si>
    <t>ACK.4A9F3020250708.2</t>
  </si>
  <si>
    <t>ACK.4A9F3020250708.3</t>
  </si>
  <si>
    <t>ACK.4A9F3020250708.4</t>
  </si>
  <si>
    <t>ACK.4A9F3020250708.5</t>
  </si>
  <si>
    <t>ACK.4A9F3020250708.6</t>
  </si>
  <si>
    <t>ACK.4A9F3020250709.1</t>
  </si>
  <si>
    <t>ACK.4A9F3020250709.2</t>
  </si>
  <si>
    <t>ACK.4A9F3020250709.3</t>
  </si>
  <si>
    <t>ACK.4A9F3020250714.1</t>
  </si>
  <si>
    <t>ACK.4A9F3020250714.2</t>
  </si>
  <si>
    <t>ACK.4A9F3020250716.1</t>
  </si>
  <si>
    <t>ACK.4A9F3020250716.2</t>
  </si>
  <si>
    <t>ACK.4A9F3020250716.3</t>
  </si>
  <si>
    <t>ACK.4A9F3020250716.4</t>
  </si>
  <si>
    <t>ACK.4A9F3020250716.5</t>
  </si>
  <si>
    <t>ACK.4A9F3020250701.1</t>
  </si>
  <si>
    <t>ACK.4A9F3020250701.2</t>
  </si>
  <si>
    <t>ACK.4A9F3020250701.3</t>
  </si>
  <si>
    <t>ACK.4A9F3020250701.4</t>
  </si>
  <si>
    <t>ACK.4A9F3020250684.1</t>
  </si>
  <si>
    <t>ACK.4A9F3020250684.2</t>
  </si>
  <si>
    <t>ACK.4A9F3020250687.1</t>
  </si>
  <si>
    <t>ACK.4A9F3020250687.2</t>
  </si>
  <si>
    <t>ACK.4A9F3020250687.3</t>
  </si>
  <si>
    <t>ACK.4A9F3020250682.1</t>
  </si>
  <si>
    <t>ACK.4A9F3020250682.2</t>
  </si>
  <si>
    <t>ACK.4A9F3020250682.3</t>
  </si>
  <si>
    <t>ACK.4A9F3020250686.1</t>
  </si>
  <si>
    <t>ACK.4A9F3020250686.2</t>
  </si>
  <si>
    <t>ACK.4A9F3020250686.3</t>
  </si>
  <si>
    <t>ACK.4A9F3020250685.1</t>
  </si>
  <si>
    <t>ACK.4A9F3020250685.2</t>
  </si>
  <si>
    <t>ACK.4A9F3020250685.3</t>
  </si>
  <si>
    <t>ACK.4A9F3020250688.1</t>
  </si>
  <si>
    <t>ACK.4A9F3020250688.2</t>
  </si>
  <si>
    <t>ACK.4A9F3020250688.3</t>
  </si>
  <si>
    <t>ACK.4A9F3020250690.1</t>
  </si>
  <si>
    <t>ACK.4A9F3020250690.2</t>
  </si>
  <si>
    <t>ACK.4A9F3020250690.3</t>
  </si>
  <si>
    <t>ACK.4A9F3020250683.1</t>
  </si>
  <si>
    <t>ACK.4A9F3020250683.2</t>
  </si>
  <si>
    <t>ACK.4A9F3020250683.3</t>
  </si>
  <si>
    <t>ACK.4A9F3020250699.1</t>
  </si>
  <si>
    <t>ACK.4A9F3020250699.2</t>
  </si>
  <si>
    <t>ACK.4A9F3020250699.3</t>
  </si>
  <si>
    <t>ACK.4A9F3020250705.1</t>
  </si>
  <si>
    <t>ACK.4A9F3020250705.2</t>
  </si>
  <si>
    <t>ACK.4A9F3020250705.3</t>
  </si>
  <si>
    <t>ACK.4A9F3020250705.4</t>
  </si>
  <si>
    <t>ACK.4A9F3020250706.1</t>
  </si>
  <si>
    <t>ACK.4A9F3020250706.2</t>
  </si>
  <si>
    <t>ACK.4A9F3020250706.3</t>
  </si>
  <si>
    <t>ACK.4A9F3020250704.1</t>
  </si>
  <si>
    <t>ACK.4A9F3020250704.2</t>
  </si>
  <si>
    <t>ACK.4A9F3020250704.3</t>
  </si>
  <si>
    <t>ACK.4A9F3020250704.4</t>
  </si>
  <si>
    <t>ACK.4A9F3020250704.5</t>
  </si>
  <si>
    <t>ACK.4A9F3020250700.1</t>
  </si>
  <si>
    <t>ACK.4A9F3020250700.2</t>
  </si>
  <si>
    <t>ACK.4A9F3020250700.3</t>
  </si>
  <si>
    <t>ACK.4A9F3020250700.4</t>
  </si>
  <si>
    <t>ACK.4A9F3020250717.1</t>
  </si>
  <si>
    <t>ACK.4A9F3020250717.2</t>
  </si>
  <si>
    <t>ACK.4A9F3020250717.3</t>
  </si>
  <si>
    <t>ACK.4A9F3020250696.1</t>
  </si>
  <si>
    <t>ACK.4A9F3020250696.2</t>
  </si>
  <si>
    <t>ACK.4A9F3020250696.3</t>
  </si>
  <si>
    <t>ACK.4A9F3020250702.1</t>
  </si>
  <si>
    <t>ACK.4A9F3020250702.2</t>
  </si>
  <si>
    <t>ACK.4A9F3020250702.3</t>
  </si>
  <si>
    <t>ACK.4A9F3020250693.1</t>
  </si>
  <si>
    <t>ACK.4A9F3020250693.2</t>
  </si>
  <si>
    <t>ACK.4A9F3020250707.1</t>
  </si>
  <si>
    <t>ACK.4A9F3020250707.2</t>
  </si>
  <si>
    <t>ACK.4A9F3020250707.3</t>
  </si>
  <si>
    <t>ACK.4A9F3020250692.1</t>
  </si>
  <si>
    <t>ACK.4A9F3020250692.2</t>
  </si>
  <si>
    <t>ACK.4A9F3020250677.1</t>
  </si>
  <si>
    <t>ACK.4A9F3020250677.2</t>
  </si>
  <si>
    <t>ACK.4A9F3020250710.1</t>
  </si>
  <si>
    <t>ACK.4A9F3020250710.2</t>
  </si>
  <si>
    <t>ACK.4A9F3020250710.3</t>
  </si>
  <si>
    <t>ACK.4A9F3020250689.1</t>
  </si>
  <si>
    <t>ACK.4A9F3020250689.2</t>
  </si>
  <si>
    <t>ACK.4A9F3020250689.3</t>
  </si>
  <si>
    <t>ACK.4A9F3020250691.1</t>
  </si>
  <si>
    <t>ACK.4A9F3020250691.2</t>
  </si>
  <si>
    <t>ACK.4A9F3020250691.3</t>
  </si>
  <si>
    <t>ACK.4A9F3020250713.1</t>
  </si>
  <si>
    <t>ACK.4A9F3020250713.2</t>
  </si>
  <si>
    <t>ACK.4A9F3020250713.3</t>
  </si>
  <si>
    <t>ACK.4A9F3020250713.4</t>
  </si>
  <si>
    <t>ACK.4A9F3020250713.5</t>
  </si>
  <si>
    <t>ACK.4A9F3020250715.1</t>
  </si>
  <si>
    <t>ACK.4A9F3020250715.2</t>
  </si>
  <si>
    <t>ACK.4A9F3020250715.3</t>
  </si>
  <si>
    <t>ACK.4A9F3020250715.4</t>
  </si>
  <si>
    <t>ACK.4A9F3020250715.5</t>
  </si>
  <si>
    <t>ACK.4A9F3020250694.1</t>
  </si>
  <si>
    <t>ACK.4A9F3020250694.2</t>
  </si>
  <si>
    <t>ACK.4A9F3020250694.3</t>
  </si>
  <si>
    <t>ACK.4A9F3020250712.1</t>
  </si>
  <si>
    <t>ACK.4A9F3020250712.2</t>
  </si>
  <si>
    <t>ACK.4A9F3020250711.1</t>
  </si>
  <si>
    <t>ACK.4A9F3020250711.2</t>
  </si>
  <si>
    <t>ACK.4A9F3020250711.3</t>
  </si>
  <si>
    <t>ACK.4A9F3020250711.4</t>
  </si>
  <si>
    <t>BABY OF Arshiya Khan</t>
  </si>
  <si>
    <t>Baby of Shraddha Tejaskumar Dudka</t>
  </si>
  <si>
    <t>Dhrupad Deepak</t>
  </si>
  <si>
    <t>REYANSH TIWARI</t>
  </si>
  <si>
    <t>Prachi Kailash Khobragade</t>
  </si>
  <si>
    <t>K.Mohini</t>
  </si>
  <si>
    <t>Dhanush Rohit Patil</t>
  </si>
  <si>
    <t>Nabeel Parvejali Kadivar</t>
  </si>
  <si>
    <t>Adrika Soni</t>
  </si>
  <si>
    <t>Dhyan Solanki</t>
  </si>
  <si>
    <t>ACK.4A9F3020250306.6</t>
  </si>
  <si>
    <t>ACK.4A9F3020250312.6</t>
  </si>
  <si>
    <t>ACK.4A9F3020250042.5</t>
  </si>
  <si>
    <t>ACK.4A9F3020250138.5</t>
  </si>
  <si>
    <t>ACK.4A9F3020250268.5</t>
  </si>
  <si>
    <t>ACK.4A9F3020250162.6</t>
  </si>
  <si>
    <t>ACK.4A9F3020250047.4</t>
  </si>
  <si>
    <t>ACK.4A9F3020250389.4</t>
  </si>
  <si>
    <t>ACK.4A9F3020250560.6</t>
  </si>
  <si>
    <t>ACK.4A9F3020250350.6</t>
  </si>
  <si>
    <t>ACK.4A9F3020250399.5</t>
  </si>
  <si>
    <t>ACK.4A9F3020250574.6</t>
  </si>
  <si>
    <t>FEMALE</t>
  </si>
  <si>
    <t>MALE</t>
  </si>
  <si>
    <t>Deletion</t>
  </si>
  <si>
    <t>No claim</t>
  </si>
  <si>
    <t>GMC023220102</t>
  </si>
  <si>
    <t>GMC023220103</t>
  </si>
  <si>
    <t>Baby Of Mrs. Dipika Nagpure</t>
  </si>
  <si>
    <t>Transferred from: GMC017050100CALDERYS</t>
  </si>
  <si>
    <t>BNPAR52025101600487495/CALDERY1/CALDERYS INDIA REFRACTORIES LIMITED</t>
  </si>
  <si>
    <t>SI Enhancement</t>
  </si>
  <si>
    <t>ADVAIT ISHWARKUMAR BHUJADE</t>
  </si>
  <si>
    <t>SIDDHI JYOTI RAVINDRA CHAVHAN</t>
  </si>
  <si>
    <t>Amiya Roy</t>
  </si>
  <si>
    <t>Hiba Fatima Dilavarhusen Tai</t>
  </si>
  <si>
    <t>Shailesh Barman</t>
  </si>
  <si>
    <t>Tanushree Jana</t>
  </si>
  <si>
    <t>ATHARVA TIWARI</t>
  </si>
  <si>
    <t>Suresh Prasad Tiwari</t>
  </si>
  <si>
    <t>Sarla Bai</t>
  </si>
  <si>
    <t>Neena Gulati</t>
  </si>
  <si>
    <t>Komal tukaram Chandankhede</t>
  </si>
  <si>
    <t>Shreyansh Sandip Sonarkar</t>
  </si>
  <si>
    <t>Achal Subhash Pinge</t>
  </si>
  <si>
    <t>Charandas Zolbaji Bhond</t>
  </si>
  <si>
    <t>Shakuntala Charandas Bhond</t>
  </si>
  <si>
    <t>Deepika Sahoo</t>
  </si>
  <si>
    <t>Mayank Rawat</t>
  </si>
  <si>
    <t>Shravan Balaji Chikankar</t>
  </si>
  <si>
    <t>Anutai ShravanJi Chikankar</t>
  </si>
  <si>
    <t>Arkaja Upadhyay</t>
  </si>
  <si>
    <t>RAHIMA KHATOON</t>
  </si>
  <si>
    <t>FAIYAZUDDIN ANSARI</t>
  </si>
  <si>
    <t>Shweta Kumari</t>
  </si>
  <si>
    <t>Bishan Mondal</t>
  </si>
  <si>
    <t>Kalyani Kumari</t>
  </si>
  <si>
    <t>Shankarrao Kalmegh</t>
  </si>
  <si>
    <t>Shila Shankarrao Kalmegh</t>
  </si>
  <si>
    <t>NAVEEN KUMAR SHARMA</t>
  </si>
  <si>
    <t>KIRAN SHARMA</t>
  </si>
  <si>
    <t>NISHA</t>
  </si>
  <si>
    <t>Raj Joshi</t>
  </si>
  <si>
    <t>SONI KUMARI</t>
  </si>
  <si>
    <t>KAIRA</t>
  </si>
  <si>
    <t>Santosh Kotecha</t>
  </si>
  <si>
    <t>Sushma Kotecha</t>
  </si>
  <si>
    <t>Poorva Chauhan</t>
  </si>
  <si>
    <t>Dinesh Gupta</t>
  </si>
  <si>
    <t>Pushpa Gupta</t>
  </si>
  <si>
    <t>Baby of Truptimaye Mallik</t>
  </si>
  <si>
    <t>MOTHERS BABY</t>
  </si>
  <si>
    <t>Daughter of Shraddha</t>
  </si>
  <si>
    <t>ACK.4A9F3020250100.4</t>
  </si>
  <si>
    <t>ACK.4A9F3020250139.4</t>
  </si>
  <si>
    <t>ACK.4A9F3020250165.6</t>
  </si>
  <si>
    <t>ACK.4A9F3020250170.4</t>
  </si>
  <si>
    <t>ACK.4A9F3020250203.5</t>
  </si>
  <si>
    <t>ACK.4A9F3020250209.3</t>
  </si>
  <si>
    <t>ACK.4A9F3020250214.4</t>
  </si>
  <si>
    <t>ACK.4A9F3020250225.5</t>
  </si>
  <si>
    <t>ACK.4A9F3020250664.8</t>
  </si>
  <si>
    <t>ACK.4A9F3020250664.7</t>
  </si>
  <si>
    <t>ACK.4A9F3020250677.3</t>
  </si>
  <si>
    <t>ACK.4A9F3020250048.4</t>
  </si>
  <si>
    <t>ACK.4A9F3020250063.5</t>
  </si>
  <si>
    <t>ACK.4A9F3020250066.4</t>
  </si>
  <si>
    <t>ACK.4A9F3020250076.7</t>
  </si>
  <si>
    <t>ACK.4A9F3020250076.6</t>
  </si>
  <si>
    <t>ACK.4A9F3020250273.3</t>
  </si>
  <si>
    <t>ACK.4A9F3020250291.5</t>
  </si>
  <si>
    <t>ACK.4A9F3020250296.6</t>
  </si>
  <si>
    <t>ACK.4A9F3020250296.5</t>
  </si>
  <si>
    <t>ACK.4A9F3020250302.5</t>
  </si>
  <si>
    <t>ACK.4A9F3020250325.7</t>
  </si>
  <si>
    <t>ACK.4A9F3020250325.6</t>
  </si>
  <si>
    <t>ACK.4A9F3020250383.4</t>
  </si>
  <si>
    <t>ACK.4A9F3020250400.4</t>
  </si>
  <si>
    <t>ACK.4A9F3020250420.4</t>
  </si>
  <si>
    <t>ACK.4A9F3020250423.5</t>
  </si>
  <si>
    <t>ACK.4A9F3020250423.4</t>
  </si>
  <si>
    <t>ACK.4A9F3020250422.4</t>
  </si>
  <si>
    <t>ACK.4A9F3020250422.3</t>
  </si>
  <si>
    <t>ACK.4A9F3020250428.3</t>
  </si>
  <si>
    <t>ACK.4A9F3020250472.4</t>
  </si>
  <si>
    <t>ACK.4A9F3020250472.3</t>
  </si>
  <si>
    <t>ACK.4A9F3020250474.4</t>
  </si>
  <si>
    <t>ACK.4A9F3020250485.6</t>
  </si>
  <si>
    <t>ACK.4A9F3020250488.4</t>
  </si>
  <si>
    <t>ACK.4A9F3020250488.3</t>
  </si>
  <si>
    <t>ACK.4A9F3020250496.5</t>
  </si>
  <si>
    <t>ACK.4A9F3020250522.6</t>
  </si>
  <si>
    <t>ACK.4A9F3020250522.5</t>
  </si>
  <si>
    <t>ACK.4A9F3020250587.6</t>
  </si>
  <si>
    <t>ACK.4A9F3020250655.4</t>
  </si>
  <si>
    <t>ACK.4A9F3020250042.6</t>
  </si>
  <si>
    <t>SON</t>
  </si>
  <si>
    <t>DAUGHTER</t>
  </si>
  <si>
    <t>FATHER IN LAW</t>
  </si>
  <si>
    <t>MOTHER IN LAW</t>
  </si>
  <si>
    <t>JANHVI YADAV</t>
  </si>
  <si>
    <t>Tai Afsana Dilawarhusen.</t>
  </si>
  <si>
    <t>Suman Pandurang Kadu</t>
  </si>
  <si>
    <t>Vitthal laxman Ambakhaye</t>
  </si>
  <si>
    <t>Laxmi viththal Ambakhaye</t>
  </si>
  <si>
    <t>Layanabai Chandankhede</t>
  </si>
  <si>
    <t>Rekhabai Chandrashekhar Gourkar</t>
  </si>
  <si>
    <t>Swati Nitesh Atram</t>
  </si>
  <si>
    <t>UTPAL  KANTI  RAY</t>
  </si>
  <si>
    <t>Madhavrao Bhaiyyaji Hedau</t>
  </si>
  <si>
    <t>Gami Mahadevbhai Makanbhai</t>
  </si>
  <si>
    <t>Divisha tiwari</t>
  </si>
  <si>
    <t>GMC023220104</t>
  </si>
  <si>
    <t>GPA086900103</t>
  </si>
  <si>
    <t>GPA086900104</t>
  </si>
  <si>
    <t>Jyoti Ranjan Sahoo</t>
  </si>
  <si>
    <t>Jangyaseni Priyadarsini Sahoo</t>
  </si>
  <si>
    <t>Sarat Chandra Sahoo</t>
  </si>
  <si>
    <t>Binodini Sahoo</t>
  </si>
  <si>
    <t>Amlesh Kumar</t>
  </si>
  <si>
    <t>Amrita Kumari</t>
  </si>
  <si>
    <t>Satyajit Sahoo</t>
  </si>
  <si>
    <t>Sarojini Sahoo</t>
  </si>
  <si>
    <t>Gangadhar Sahoo</t>
  </si>
  <si>
    <t>Abinash TARAI</t>
  </si>
  <si>
    <t>Nityananda Tarai</t>
  </si>
  <si>
    <t>Sanjukta Tarai</t>
  </si>
  <si>
    <t xml:space="preserve">Diptimayee Majhi </t>
  </si>
  <si>
    <t xml:space="preserve">Aradhya Tarai </t>
  </si>
  <si>
    <t>Arjit Prasad Mohanty</t>
  </si>
  <si>
    <t>Amita Mohanty</t>
  </si>
  <si>
    <t>Tejas Dhepe</t>
  </si>
  <si>
    <t>ASHOK VINAYAKRAO DHEPE</t>
  </si>
  <si>
    <t>MADHURI ASHOK DHEPE</t>
  </si>
  <si>
    <t>A. Karthikeyan</t>
  </si>
  <si>
    <t>B. Gomathy</t>
  </si>
  <si>
    <t>K. Sakthi</t>
  </si>
  <si>
    <t>K. Rohit</t>
  </si>
  <si>
    <t>C. Anbumani</t>
  </si>
  <si>
    <t>A. Sakunthala</t>
  </si>
  <si>
    <t>ACK.4A9F3020250721.1</t>
  </si>
  <si>
    <t>ACK.4A9F3020250721.2</t>
  </si>
  <si>
    <t>ACK.4A9F3020250721.3</t>
  </si>
  <si>
    <t>ACK.4A9F3020250721.4</t>
  </si>
  <si>
    <t>ACK.4A9F3020250718.1</t>
  </si>
  <si>
    <t>ACK.4A9F3020250718.2</t>
  </si>
  <si>
    <t>ACK.4A9F3020250723.1</t>
  </si>
  <si>
    <t>ACK.4A9F3020250723.2</t>
  </si>
  <si>
    <t>ACK.4A9F3020250723.3</t>
  </si>
  <si>
    <t>ACK.4A9F3020250722.1</t>
  </si>
  <si>
    <t>ACK.4A9F3020250722.2</t>
  </si>
  <si>
    <t>ACK.4A9F3020250722.3</t>
  </si>
  <si>
    <t>ACK.4A9F3020250722.4</t>
  </si>
  <si>
    <t>ACK.4A9F3020250722.5</t>
  </si>
  <si>
    <t>ACK.4A9F3020250719.1</t>
  </si>
  <si>
    <t>ACK.4A9F3020250719.2</t>
  </si>
  <si>
    <t>ACK.4A9F3020250720.1</t>
  </si>
  <si>
    <t>ACK.4A9F3020250720.2</t>
  </si>
  <si>
    <t>ACK.4A9F3020250720.3</t>
  </si>
  <si>
    <t>ACK.4A9F3020250724.1</t>
  </si>
  <si>
    <t>ACK.4A9F3020250724.2</t>
  </si>
  <si>
    <t>ACK.4A9F3020250724.3</t>
  </si>
  <si>
    <t>ACK.4A9F3020250724.4</t>
  </si>
  <si>
    <t>ACK.4A9F3020250724.5</t>
  </si>
  <si>
    <t>ACK.4A9F3020250724.6</t>
  </si>
  <si>
    <t xml:space="preserve">Spouse </t>
  </si>
  <si>
    <t>Khushi Hemamantkumar Sagathiya</t>
  </si>
  <si>
    <t>Baqir Renish Sherasiya</t>
  </si>
  <si>
    <t>Humaira Saifulla Sherasiya</t>
  </si>
  <si>
    <t>ACK.4A9F3020250600.6</t>
  </si>
  <si>
    <t>ACK.4A9F3020250355.6</t>
  </si>
  <si>
    <t>ACK.4A9F3020250357.6</t>
  </si>
  <si>
    <t>44921</t>
  </si>
  <si>
    <t>45029</t>
  </si>
  <si>
    <t>GMC023220105</t>
  </si>
  <si>
    <t>GPA086900105</t>
  </si>
  <si>
    <t>Roshan Saw</t>
  </si>
  <si>
    <t>Binod Kumar Saw</t>
  </si>
  <si>
    <t>Geeta Saw</t>
  </si>
  <si>
    <t>Jitendra Kumar Dakua</t>
  </si>
  <si>
    <t>Sibani Dakuha</t>
  </si>
  <si>
    <t>Sanjit Kumar Dahua</t>
  </si>
  <si>
    <t>Sibjit Kumar Dakhua</t>
  </si>
  <si>
    <t>Jhunu Dakhua</t>
  </si>
  <si>
    <t>Kanika Panwar</t>
  </si>
  <si>
    <t>Sulochana</t>
  </si>
  <si>
    <t>Dibya Ranjan Das</t>
  </si>
  <si>
    <t>Dipak Kumar Das</t>
  </si>
  <si>
    <t>Mamata Das</t>
  </si>
  <si>
    <t>Sagar Ramesh Gaikwad</t>
  </si>
  <si>
    <t>Prachi Sagar Gaikwad</t>
  </si>
  <si>
    <t>Vanita Ramesh Gaikwad</t>
  </si>
  <si>
    <t>Biswa Ranjan Mohanty</t>
  </si>
  <si>
    <t>Laxmi Sahoo</t>
  </si>
  <si>
    <t>Brijesh OJHA</t>
  </si>
  <si>
    <t>Priyanka Dubey</t>
  </si>
  <si>
    <t>Ram Bahadur Ojha</t>
  </si>
  <si>
    <t>Dinesh Kumar</t>
  </si>
  <si>
    <t>Rudraditya</t>
  </si>
  <si>
    <t>Ganga Singh</t>
  </si>
  <si>
    <t>Upendra Patra</t>
  </si>
  <si>
    <t>Ramesh Chandra Patra</t>
  </si>
  <si>
    <t>Gurubari Patra</t>
  </si>
  <si>
    <t>Jharna Patra</t>
  </si>
  <si>
    <t>Bhavit Patra</t>
  </si>
  <si>
    <t>Ankur</t>
  </si>
  <si>
    <t>Balkesh</t>
  </si>
  <si>
    <t>Sandeep Verma</t>
  </si>
  <si>
    <t>Archana Kushwaha</t>
  </si>
  <si>
    <t>Sachidanand</t>
  </si>
  <si>
    <t>Deepu Minz</t>
  </si>
  <si>
    <t>Nidhi Parul Kerketta</t>
  </si>
  <si>
    <t>Reena Dishita Minz</t>
  </si>
  <si>
    <t>Asmini Sahu</t>
  </si>
  <si>
    <t>Narendra Sahu</t>
  </si>
  <si>
    <t>Jayanti Sahu</t>
  </si>
  <si>
    <t>Aditya Kumar Sahu</t>
  </si>
  <si>
    <t>Krushna Chandra Sahu</t>
  </si>
  <si>
    <t>Namita Sahu</t>
  </si>
  <si>
    <t>Sameer Gouda</t>
  </si>
  <si>
    <t>Bhagaban Gouda</t>
  </si>
  <si>
    <t>Rita Gouda</t>
  </si>
  <si>
    <t>Bikash Chandra Sahoo</t>
  </si>
  <si>
    <t>Gitanjali Sahu</t>
  </si>
  <si>
    <t>Subham Sahoo</t>
  </si>
  <si>
    <t>Hadibandhu Sahoo</t>
  </si>
  <si>
    <t>Mamata Sahoo</t>
  </si>
  <si>
    <t>Saula Mallick</t>
  </si>
  <si>
    <t>Klambura Mallick</t>
  </si>
  <si>
    <t>Deepak Kumar Lenka</t>
  </si>
  <si>
    <t>Suresh Lenka</t>
  </si>
  <si>
    <t>Sarojini Lenka</t>
  </si>
  <si>
    <t>Sagar Kumar  Patra</t>
  </si>
  <si>
    <t>Surendra Kumar Patra</t>
  </si>
  <si>
    <t>Gitanjali Patra</t>
  </si>
  <si>
    <t>Pratyush Ranjan Sahu</t>
  </si>
  <si>
    <t>Soumitri Sahu</t>
  </si>
  <si>
    <t>Sadhana Sahu</t>
  </si>
  <si>
    <t>Kiran Gorai</t>
  </si>
  <si>
    <t>Putul Gorai</t>
  </si>
  <si>
    <t>Giridhari Behera</t>
  </si>
  <si>
    <t>Kamalini Behera</t>
  </si>
  <si>
    <t>Dayanidhi Behera</t>
  </si>
  <si>
    <t>Jyotshna Sahoo</t>
  </si>
  <si>
    <t>Eklavya Behera</t>
  </si>
  <si>
    <t>Hrushikesh Behera</t>
  </si>
  <si>
    <t>Biswa Ranjan Barik</t>
  </si>
  <si>
    <t>Niranjan Barik</t>
  </si>
  <si>
    <t>Anushaya Barik</t>
  </si>
  <si>
    <t>Sonika Gothwal</t>
  </si>
  <si>
    <t>Naman Rustagi</t>
  </si>
  <si>
    <t>Rajesh Kumar Roy</t>
  </si>
  <si>
    <t>Rina Kumari</t>
  </si>
  <si>
    <t>Divyanshu Roy</t>
  </si>
  <si>
    <t>Radha Natha Ray</t>
  </si>
  <si>
    <t>Thanda Devi</t>
  </si>
  <si>
    <t>Sabyasachi Ghosal</t>
  </si>
  <si>
    <t>Debarati Banerjee Ghosal</t>
  </si>
  <si>
    <t>Rudrani Ghosal</t>
  </si>
  <si>
    <t>Suparna Ghoshal</t>
  </si>
  <si>
    <t>Ravi Kumar Patel</t>
  </si>
  <si>
    <t>Ramsharan Patel</t>
  </si>
  <si>
    <t>Sunita Patel</t>
  </si>
  <si>
    <t>ACK.4A9F3020250725.1</t>
  </si>
  <si>
    <t>ACK.4A9F3020250725.2</t>
  </si>
  <si>
    <t>ACK.4A9F3020250725.3</t>
  </si>
  <si>
    <t>ACK.4A9F3020250734.1</t>
  </si>
  <si>
    <t>ACK.4A9F3020250734.2</t>
  </si>
  <si>
    <t>ACK.4A9F3020250734.3</t>
  </si>
  <si>
    <t>ACK.4A9F3020250734.4</t>
  </si>
  <si>
    <t>ACK.4A9F3020250734.5</t>
  </si>
  <si>
    <t>ACK.4A9F3020250733.1</t>
  </si>
  <si>
    <t>ACK.4A9F3020250733.2</t>
  </si>
  <si>
    <t>ACK.4A9F3020250733.3</t>
  </si>
  <si>
    <t>ACK.4A9F3020250732.1</t>
  </si>
  <si>
    <t>ACK.4A9F3020250732.2</t>
  </si>
  <si>
    <t>ACK.4A9F3020250732.3</t>
  </si>
  <si>
    <t>ACK.4A9F3020250726.1</t>
  </si>
  <si>
    <t>ACK.4A9F3020250726.2</t>
  </si>
  <si>
    <t>ACK.4A9F3020250726.3</t>
  </si>
  <si>
    <t>ACK.4A9F3020250731.1</t>
  </si>
  <si>
    <t>ACK.4A9F3020250731.2</t>
  </si>
  <si>
    <t>ACK.4A9F3020250728.1</t>
  </si>
  <si>
    <t>ACK.4A9F3020250728.2</t>
  </si>
  <si>
    <t>ACK.4A9F3020250728.3</t>
  </si>
  <si>
    <t>ACK.4A9F3020250728.4</t>
  </si>
  <si>
    <t>ACK.4A9F3020250738.1</t>
  </si>
  <si>
    <t>ACK.4A9F3020250738.2</t>
  </si>
  <si>
    <t>ACK.4A9F3020250738.3</t>
  </si>
  <si>
    <t>ACK.4A9F3020250738.4</t>
  </si>
  <si>
    <t>ACK.4A9F3020250738.5</t>
  </si>
  <si>
    <t>ACK.4A9F3020250752.1</t>
  </si>
  <si>
    <t>ACK.4A9F3020250752.2</t>
  </si>
  <si>
    <t>ACK.4A9F3020250752.3</t>
  </si>
  <si>
    <t>ACK.4A9F3020250752.4</t>
  </si>
  <si>
    <t>ACK.4A9F3020250752.5</t>
  </si>
  <si>
    <t>ACK.4A9F3020250741.1</t>
  </si>
  <si>
    <t>ACK.4A9F3020250741.2</t>
  </si>
  <si>
    <t>ACK.4A9F3020250741.3</t>
  </si>
  <si>
    <t>ACK.4A9F3020250737.1</t>
  </si>
  <si>
    <t>ACK.4A9F3020250737.2</t>
  </si>
  <si>
    <t>ACK.4A9F3020250737.3</t>
  </si>
  <si>
    <t>ACK.4A9F3020250737.4</t>
  </si>
  <si>
    <t>ACK.4A9F3020250727.1</t>
  </si>
  <si>
    <t>ACK.4A9F3020250727.2</t>
  </si>
  <si>
    <t>ACK.4A9F3020250727.3</t>
  </si>
  <si>
    <t>ACK.4A9F3020250739.1</t>
  </si>
  <si>
    <t>ACK.4A9F3020250739.2</t>
  </si>
  <si>
    <t>ACK.4A9F3020250739.3</t>
  </si>
  <si>
    <t>ACK.4A9F3020250740.1</t>
  </si>
  <si>
    <t>ACK.4A9F3020250740.2</t>
  </si>
  <si>
    <t>ACK.4A9F3020250740.3</t>
  </si>
  <si>
    <t>ACK.4A9F3020250744.1</t>
  </si>
  <si>
    <t>ACK.4A9F3020250744.2</t>
  </si>
  <si>
    <t>ACK.4A9F3020250744.3</t>
  </si>
  <si>
    <t>ACK.4A9F3020250748.1</t>
  </si>
  <si>
    <t>ACK.4A9F3020250748.2</t>
  </si>
  <si>
    <t>ACK.4A9F3020250748.3</t>
  </si>
  <si>
    <t>ACK.4A9F3020250746.1</t>
  </si>
  <si>
    <t>ACK.4A9F3020250746.2</t>
  </si>
  <si>
    <t>ACK.4A9F3020250746.3</t>
  </si>
  <si>
    <t>ACK.4A9F3020250745.1</t>
  </si>
  <si>
    <t>ACK.4A9F3020250745.2</t>
  </si>
  <si>
    <t>ACK.4A9F3020250742.1</t>
  </si>
  <si>
    <t>ACK.4A9F3020250742.2</t>
  </si>
  <si>
    <t>ACK.4A9F3020250742.3</t>
  </si>
  <si>
    <t>ACK.4A9F3020250735.1</t>
  </si>
  <si>
    <t>ACK.4A9F3020250735.2</t>
  </si>
  <si>
    <t>ACK.4A9F3020250735.3</t>
  </si>
  <si>
    <t>ACK.4A9F3020250736.1</t>
  </si>
  <si>
    <t>ACK.4A9F3020250736.2</t>
  </si>
  <si>
    <t>ACK.4A9F3020250736.3</t>
  </si>
  <si>
    <t>ACK.4A9F3020250730.1</t>
  </si>
  <si>
    <t>ACK.4A9F3020250730.2</t>
  </si>
  <si>
    <t>ACK.4A9F3020250743.1</t>
  </si>
  <si>
    <t>ACK.4A9F3020250743.2</t>
  </si>
  <si>
    <t>ACK.4A9F3020250743.3</t>
  </si>
  <si>
    <t>ACK.4A9F3020250743.4</t>
  </si>
  <si>
    <t>ACK.4A9F3020250743.5</t>
  </si>
  <si>
    <t>ACK.4A9F3020250743.6</t>
  </si>
  <si>
    <t>ACK.4A9F3020250747.1</t>
  </si>
  <si>
    <t>ACK.4A9F3020250747.2</t>
  </si>
  <si>
    <t>ACK.4A9F3020250747.3</t>
  </si>
  <si>
    <t>ACK.4A9F3020250729.1</t>
  </si>
  <si>
    <t>ACK.4A9F3020250729.2</t>
  </si>
  <si>
    <t>ACK.4A9F3020250750.1</t>
  </si>
  <si>
    <t>ACK.4A9F3020250750.2</t>
  </si>
  <si>
    <t>ACK.4A9F3020250750.3</t>
  </si>
  <si>
    <t>ACK.4A9F3020250750.4</t>
  </si>
  <si>
    <t>ACK.4A9F3020250750.5</t>
  </si>
  <si>
    <t>ACK.4A9F3020250751.1</t>
  </si>
  <si>
    <t>ACK.4A9F3020250751.2</t>
  </si>
  <si>
    <t>ACK.4A9F3020250751.3</t>
  </si>
  <si>
    <t>ACK.4A9F3020250751.4</t>
  </si>
  <si>
    <t>ACK.4A9F3020250749.1</t>
  </si>
  <si>
    <t>ACK.4A9F3020250749.2</t>
  </si>
  <si>
    <t>ACK.4A9F3020250749.3</t>
  </si>
  <si>
    <t xml:space="preserve">Father </t>
  </si>
  <si>
    <t>kadivar ummehani</t>
  </si>
  <si>
    <t>B/O Poonam Garg</t>
  </si>
  <si>
    <t>Navyansh Nitesh Atram</t>
  </si>
  <si>
    <t>ACK.4A9F3020250350.7</t>
  </si>
  <si>
    <t>ACK.4A9F3020250174.5</t>
  </si>
  <si>
    <t>ACK.4A9F3020250074.5</t>
  </si>
  <si>
    <t>GMC023220106</t>
  </si>
  <si>
    <t>GPA086900106</t>
  </si>
  <si>
    <t>Renu mishra</t>
  </si>
  <si>
    <t>GMC023220107</t>
  </si>
  <si>
    <t>Maharaj Lenka</t>
  </si>
  <si>
    <t>PURNA CHANDRA LENKA</t>
  </si>
  <si>
    <t>ROJALIN LENKA</t>
  </si>
  <si>
    <t>Sunil Kumar Mohanty</t>
  </si>
  <si>
    <t>PRAKASH KUMAR MOHANTY</t>
  </si>
  <si>
    <t>SARASWATI MOHANTY</t>
  </si>
  <si>
    <t>Rupayan Pradhan</t>
  </si>
  <si>
    <t>Rupali Pradhan</t>
  </si>
  <si>
    <t>Swapan Pradhan</t>
  </si>
  <si>
    <t>Sarthak Lenka</t>
  </si>
  <si>
    <t>SANDHYARANI LENKA</t>
  </si>
  <si>
    <t>HEMLATA TIWARI</t>
  </si>
  <si>
    <t>Priya Kumari</t>
  </si>
  <si>
    <t>Pranit Kumar Jha</t>
  </si>
  <si>
    <t>Prashant Vinod Pandey</t>
  </si>
  <si>
    <t>Pratishtha Pandey</t>
  </si>
  <si>
    <t>Tanush Pandey</t>
  </si>
  <si>
    <t>Dhruvi Pandey</t>
  </si>
  <si>
    <t>ACK.4A9F3020250754.1</t>
  </si>
  <si>
    <t>ACK.4A9F3020250754.2</t>
  </si>
  <si>
    <t>ACK.4A9F3020250754.3</t>
  </si>
  <si>
    <t>ACK.4A9F3020250756.1</t>
  </si>
  <si>
    <t>ACK.4A9F3020250756.2</t>
  </si>
  <si>
    <t>ACK.4A9F3020250756.3</t>
  </si>
  <si>
    <t>ACK.4A9F3020250757.1</t>
  </si>
  <si>
    <t>ACK.4A9F3020250757.2</t>
  </si>
  <si>
    <t>ACK.4A9F3020250757.3</t>
  </si>
  <si>
    <t>ACK.4A9F3020250753.1</t>
  </si>
  <si>
    <t>ACK.4A9F3020250753.2</t>
  </si>
  <si>
    <t>ACK.4A9F3020250755.1</t>
  </si>
  <si>
    <t>ACK.4A9F3020250755.2</t>
  </si>
  <si>
    <t>ACK.4A9F3020250759.1</t>
  </si>
  <si>
    <t>ACK.4A9F3020250759.2</t>
  </si>
  <si>
    <t>ACK.4A9F3020250759.3</t>
  </si>
  <si>
    <t>ACK.4A9F3020250759.4</t>
  </si>
  <si>
    <t>ACK.4A9F3020250759.5</t>
  </si>
  <si>
    <t>ACK.4A9F3020250759.6</t>
  </si>
  <si>
    <t>ACK.4A9F3020250758.1</t>
  </si>
  <si>
    <t>ACK.4A9F3020250758.2</t>
  </si>
  <si>
    <t>ACK.4A9F3020250758.3</t>
  </si>
  <si>
    <t>ACK.4A9F3020250758.4</t>
  </si>
  <si>
    <t xml:space="preserve">MOTHER </t>
  </si>
  <si>
    <t>Yashika Priya</t>
  </si>
  <si>
    <t>ACK.4A9F3020250474.5</t>
  </si>
  <si>
    <t>Rinki Kumari</t>
  </si>
  <si>
    <t>GMC023220108</t>
  </si>
  <si>
    <t>GPA086900107</t>
  </si>
  <si>
    <t>GPA086900108</t>
  </si>
  <si>
    <t>GPA086900109</t>
  </si>
  <si>
    <t>Baby of Shyamli Madan Thakur</t>
  </si>
  <si>
    <t>ACK.4A9F3020250490.5</t>
  </si>
  <si>
    <t>GMC023220109</t>
  </si>
  <si>
    <t>Ashish Sadanand  Mhatre</t>
  </si>
  <si>
    <t>Sadanand Mhatre</t>
  </si>
  <si>
    <t>Asha Sadanand Mhatre</t>
  </si>
  <si>
    <t>Bhakti Vijay More</t>
  </si>
  <si>
    <t>Soumitra Ghosh</t>
  </si>
  <si>
    <t>Madhumita Ghosh</t>
  </si>
  <si>
    <t>Soumita Ghosh</t>
  </si>
  <si>
    <t>Krapa Rajesh</t>
  </si>
  <si>
    <t>Gogula Jyothi</t>
  </si>
  <si>
    <t>Krapa Nikhil</t>
  </si>
  <si>
    <t>Lalatendu Mohanta</t>
  </si>
  <si>
    <t>Lambodar Mohanta</t>
  </si>
  <si>
    <t>Budhini Mohanta</t>
  </si>
  <si>
    <t>Sitikanta Baliarsingh</t>
  </si>
  <si>
    <t>Bhikari Charan Pradhan</t>
  </si>
  <si>
    <t>Padmini Pradhan</t>
  </si>
  <si>
    <t>Rajasri Sahoo</t>
  </si>
  <si>
    <t>Rajeev Kumar Pandit</t>
  </si>
  <si>
    <t>Shambu Pandit</t>
  </si>
  <si>
    <t>Suvas Chandra Patra</t>
  </si>
  <si>
    <t>Surati Nayak</t>
  </si>
  <si>
    <t>Nihar Ranjan Patra</t>
  </si>
  <si>
    <t>Kailash Patra</t>
  </si>
  <si>
    <t>Kanakalata Patra</t>
  </si>
  <si>
    <t>Harendra Kumar Singh</t>
  </si>
  <si>
    <t>Laxmi Devi</t>
  </si>
  <si>
    <t>Riya Kumari</t>
  </si>
  <si>
    <t>Ram Lakhan Singh</t>
  </si>
  <si>
    <t>Shayam Sundri Devi</t>
  </si>
  <si>
    <t>Ravi Mishra</t>
  </si>
  <si>
    <t>POOJA MISHRA</t>
  </si>
  <si>
    <t>MOHISHA MISHRA</t>
  </si>
  <si>
    <t>MANENDRA MISHRA</t>
  </si>
  <si>
    <t>Kanhaiya Lal</t>
  </si>
  <si>
    <t>Ramesh Shukla</t>
  </si>
  <si>
    <t>Radhika Mujumdar</t>
  </si>
  <si>
    <t>Ira Mujumdar</t>
  </si>
  <si>
    <t>Ketan Mujumdar</t>
  </si>
  <si>
    <t>Abhijit Dandekar</t>
  </si>
  <si>
    <t>Madhavi Dandekar</t>
  </si>
  <si>
    <t>Deepak Kumar Behera</t>
  </si>
  <si>
    <t>Manjulata Behera</t>
  </si>
  <si>
    <t>Ajitha Appu</t>
  </si>
  <si>
    <t>Anand Appumani</t>
  </si>
  <si>
    <t>Ayansh Anand</t>
  </si>
  <si>
    <t>Bhavani Appumani</t>
  </si>
  <si>
    <t>ACK.4A9F3020250765.1</t>
  </si>
  <si>
    <t>ACK.4A9F3020250765.2</t>
  </si>
  <si>
    <t>ACK.4A9F3020250765.3</t>
  </si>
  <si>
    <t>ACK.4A9F3020250765.4</t>
  </si>
  <si>
    <t>ACK.4A9F3020250768.1</t>
  </si>
  <si>
    <t>ACK.4A9F3020250768.2</t>
  </si>
  <si>
    <t>ACK.4A9F3020250768.3</t>
  </si>
  <si>
    <t>ACK.4A9F3020250763.1</t>
  </si>
  <si>
    <t>ACK.4A9F3020250763.2</t>
  </si>
  <si>
    <t>ACK.4A9F3020250763.3</t>
  </si>
  <si>
    <t>ACK.4A9F3020250761.1</t>
  </si>
  <si>
    <t>ACK.4A9F3020250761.2</t>
  </si>
  <si>
    <t>ACK.4A9F3020250761.3</t>
  </si>
  <si>
    <t>ACK.4A9F3020250771.1</t>
  </si>
  <si>
    <t>ACK.4A9F3020250771.2</t>
  </si>
  <si>
    <t>ACK.4A9F3020250771.3</t>
  </si>
  <si>
    <t>ACK.4A9F3020250771.4</t>
  </si>
  <si>
    <t>ACK.4A9F3020250770.1</t>
  </si>
  <si>
    <t>ACK.4A9F3020250770.2</t>
  </si>
  <si>
    <t>ACK.4A9F3020250770.3</t>
  </si>
  <si>
    <t>ACK.4A9F3020250767.1</t>
  </si>
  <si>
    <t>ACK.4A9F3020250767.2</t>
  </si>
  <si>
    <t>ACK.4A9F3020250767.3</t>
  </si>
  <si>
    <t>ACK.4A9F3020250767.4</t>
  </si>
  <si>
    <t>ACK.4A9F3020250767.5</t>
  </si>
  <si>
    <t>ACK.4A9F3020250766.5</t>
  </si>
  <si>
    <t>ACK.4A9F3020250766.6</t>
  </si>
  <si>
    <t>ACK.4A9F3020250766.1</t>
  </si>
  <si>
    <t>ACK.4A9F3020250766.2</t>
  </si>
  <si>
    <t>ACK.4A9F3020250766.3</t>
  </si>
  <si>
    <t>ACK.4A9F3020250766.4</t>
  </si>
  <si>
    <t>ACK.4A9F3020250769.2</t>
  </si>
  <si>
    <t>ACK.4A9F3020250769.1</t>
  </si>
  <si>
    <t>ACK.4A9F3020250769.3</t>
  </si>
  <si>
    <t>ACK.4A9F3020250769.4</t>
  </si>
  <si>
    <t>ACK.4A9F3020250762.1</t>
  </si>
  <si>
    <t>ACK.4A9F3020250762.2</t>
  </si>
  <si>
    <t>ACK.4A9F3020250762.3</t>
  </si>
  <si>
    <t>ACK.4A9F3020250772.1</t>
  </si>
  <si>
    <t>ACK.4A9F3020250772.2</t>
  </si>
  <si>
    <t>ACK.4A9F3020250772.3</t>
  </si>
  <si>
    <t>ACK.4A9F3020250772.4</t>
  </si>
  <si>
    <t>ACK.4A9F3020250772.5</t>
  </si>
  <si>
    <t>ACK.4A9F3020250760.1</t>
  </si>
  <si>
    <t>ACK.4A9F3020250760.2</t>
  </si>
  <si>
    <t>ACK.4A9F3020250764.1</t>
  </si>
  <si>
    <t>ACK.4A9F3020250764.2</t>
  </si>
  <si>
    <t>ACK.4A9F3020250764.3</t>
  </si>
  <si>
    <t>ACK.4A9F3020250764.4</t>
  </si>
  <si>
    <t>Shambhavi Kumari</t>
  </si>
  <si>
    <t>Mitanshi Nilesh Dharecha</t>
  </si>
  <si>
    <t>ACK.4A9F3020250536.4</t>
  </si>
  <si>
    <t>ACK.4A9F3020250568.6</t>
  </si>
  <si>
    <t>With claim</t>
  </si>
  <si>
    <t>GMC023220110</t>
  </si>
  <si>
    <t>GPA086900110</t>
  </si>
  <si>
    <t>GPA086900111</t>
  </si>
  <si>
    <t>Subrata Jana</t>
  </si>
  <si>
    <t>Santosh Kumar Jana</t>
  </si>
  <si>
    <t>Sima Rani Jana</t>
  </si>
  <si>
    <t>Supriya Maity Jana</t>
  </si>
  <si>
    <t>Manikandan D</t>
  </si>
  <si>
    <t>Durai.M</t>
  </si>
  <si>
    <t>Selsha.D</t>
  </si>
  <si>
    <t>Thilagavarhi.K</t>
  </si>
  <si>
    <t>ACK.4A9F3020250773.1</t>
  </si>
  <si>
    <t>ACK.4A9F3020250773.2</t>
  </si>
  <si>
    <t>ACK.4A9F3020250773.3</t>
  </si>
  <si>
    <t>ACK.4A9F3020250773.4</t>
  </si>
  <si>
    <t>ACK.4A9F3020250774.1</t>
  </si>
  <si>
    <t>ACK.4A9F3020250774.2</t>
  </si>
  <si>
    <t>ACK.4A9F3020250774.3</t>
  </si>
  <si>
    <t>ACK.4A9F3020250774.4</t>
  </si>
  <si>
    <t>GMC023220111</t>
  </si>
  <si>
    <t>BNPAR52025123000436980/CALDERY1/CALDERYS INDIA REFRACTORIES LIMITED</t>
  </si>
  <si>
    <t>GMC025860100</t>
  </si>
  <si>
    <t>Topup Premium</t>
  </si>
  <si>
    <t>CD Utilization Statement as on 28th Feb 2026</t>
  </si>
  <si>
    <t>GMC023220112</t>
  </si>
  <si>
    <t>GPA086900112</t>
  </si>
  <si>
    <t>GPA086900113</t>
  </si>
  <si>
    <t>GMC025860101</t>
  </si>
  <si>
    <t>Bhabesh Kumar Jena</t>
  </si>
  <si>
    <t>Dasharathi Jena</t>
  </si>
  <si>
    <t>Kanakalata Jena</t>
  </si>
  <si>
    <t>Anandasankar Sahoo</t>
  </si>
  <si>
    <t>Pramod Kumar Sahoo</t>
  </si>
  <si>
    <t>Kanakalata Sahoo</t>
  </si>
  <si>
    <t>Krushna Chandra Bagar</t>
  </si>
  <si>
    <t>Jogiram Bagar</t>
  </si>
  <si>
    <t>Toshimati Bagar</t>
  </si>
  <si>
    <t>Sunil Kumar Mallik</t>
  </si>
  <si>
    <t>Sunita Kumari Maharana</t>
  </si>
  <si>
    <t>Swastik Arpan Mallik</t>
  </si>
  <si>
    <t>Satyaki Nandy</t>
  </si>
  <si>
    <t>Samir Kumar Nandy</t>
  </si>
  <si>
    <t>Kanika Nandy</t>
  </si>
  <si>
    <t>Aparajita Chatterjee</t>
  </si>
  <si>
    <t>Muna Naik</t>
  </si>
  <si>
    <t>Droupadi Nayak</t>
  </si>
  <si>
    <t>Diptimayee Nayak</t>
  </si>
  <si>
    <t>Anjani Kumar</t>
  </si>
  <si>
    <t>Simpi Kumari</t>
  </si>
  <si>
    <t>Shyamamani Devi</t>
  </si>
  <si>
    <t>Ramanuj Kumar</t>
  </si>
  <si>
    <t>Mukesh Kumar Roul</t>
  </si>
  <si>
    <t>Manoj Roul</t>
  </si>
  <si>
    <t>Snehalata Roul</t>
  </si>
  <si>
    <t>Subhadeep Mohanty</t>
  </si>
  <si>
    <t>Naba Kishore Mohanty</t>
  </si>
  <si>
    <t>Pratima Mohanty</t>
  </si>
  <si>
    <t>Suchismita Palai</t>
  </si>
  <si>
    <t>Shraddha Pandurang Pawar</t>
  </si>
  <si>
    <t>Pandurang Pawar</t>
  </si>
  <si>
    <t>Surekha Pawar</t>
  </si>
  <si>
    <t>MD Kasim</t>
  </si>
  <si>
    <t>Md Zakir Hussain</t>
  </si>
  <si>
    <t>Rehna Khatun</t>
  </si>
  <si>
    <t>Surojit Roy</t>
  </si>
  <si>
    <t>Aloka Roy</t>
  </si>
  <si>
    <t>Madhav Sarde</t>
  </si>
  <si>
    <t>Amruta Rajendra Wath</t>
  </si>
  <si>
    <t>Aayansh Madhav Sarde</t>
  </si>
  <si>
    <t>Sunita Rajendra Sarde</t>
  </si>
  <si>
    <t>Rajendra Sarde</t>
  </si>
  <si>
    <t>Sambit Kumar Barik</t>
  </si>
  <si>
    <t>Padmalaya Das</t>
  </si>
  <si>
    <t>Vivaan Vaibhav</t>
  </si>
  <si>
    <t>Prabodhch Barik</t>
  </si>
  <si>
    <t>Sumitra Barik</t>
  </si>
  <si>
    <t>Savinay</t>
  </si>
  <si>
    <t>Shivkumar Patel</t>
  </si>
  <si>
    <t>Shila Bai Patel</t>
  </si>
  <si>
    <t>Rabinarayan Samantray</t>
  </si>
  <si>
    <t>Minati Samantaray</t>
  </si>
  <si>
    <t>Banabihari Samantaray</t>
  </si>
  <si>
    <t>Jinjariya Karshanbhai</t>
  </si>
  <si>
    <t>Labhuben Jinjariya</t>
  </si>
  <si>
    <t>Parasara Tosifraja Yunusbhai</t>
  </si>
  <si>
    <t>Parasara Dilshana Tosifraja</t>
  </si>
  <si>
    <t>Parasara Yunusbhai Abujibhai</t>
  </si>
  <si>
    <t>Parasara Hashinaben Yunusbhai</t>
  </si>
  <si>
    <t>Parasara Aliya Tosifraja</t>
  </si>
  <si>
    <t>Parasara  Adnan Tosifraja</t>
  </si>
  <si>
    <t>Nikhil Dwivedi</t>
  </si>
  <si>
    <t>Brijesh Dwivedi</t>
  </si>
  <si>
    <t>Rani Dwivedi</t>
  </si>
  <si>
    <t>Soumoditya Das</t>
  </si>
  <si>
    <t>Anuradha Talukder</t>
  </si>
  <si>
    <t>Krishna Das</t>
  </si>
  <si>
    <t>Jayashree Das</t>
  </si>
  <si>
    <t>ACK.4A9F3020250782.1</t>
  </si>
  <si>
    <t>ACK.4A9F3020250782.2</t>
  </si>
  <si>
    <t>ACK.4A9F3020250782.3</t>
  </si>
  <si>
    <t>ACK.4A9F3020250779.1</t>
  </si>
  <si>
    <t>ACK.4A9F3020250779.2</t>
  </si>
  <si>
    <t>ACK.4A9F3020250779.3</t>
  </si>
  <si>
    <t>ACK.4A9F3020250776.1</t>
  </si>
  <si>
    <t>ACK.4A9F3020250776.2</t>
  </si>
  <si>
    <t>ACK.4A9F3020250776.3</t>
  </si>
  <si>
    <t>ACK.4A9F3020250781.1</t>
  </si>
  <si>
    <t>ACK.4A9F3020250781.2</t>
  </si>
  <si>
    <t>ACK.4A9F3020250781.3</t>
  </si>
  <si>
    <t>ACK.4A9F3020250788.1</t>
  </si>
  <si>
    <t>ACK.4A9F3020250788.2</t>
  </si>
  <si>
    <t>ACK.4A9F3020250788.3</t>
  </si>
  <si>
    <t>ACK.4A9F3020250788.4</t>
  </si>
  <si>
    <t>ACK.4A9F3020250778.1</t>
  </si>
  <si>
    <t>ACK.4A9F3020250778.2</t>
  </si>
  <si>
    <t>ACK.4A9F3020250778.3</t>
  </si>
  <si>
    <t>ACK.4A9F3020250791.1</t>
  </si>
  <si>
    <t>ACK.4A9F3020250791.2</t>
  </si>
  <si>
    <t>ACK.4A9F3020250791.3</t>
  </si>
  <si>
    <t>ACK.4A9F3020250791.4</t>
  </si>
  <si>
    <t>ACK.4A9F3020250791.5</t>
  </si>
  <si>
    <t>ACK.4A9F3020250789.1</t>
  </si>
  <si>
    <t>ACK.4A9F3020250789.2</t>
  </si>
  <si>
    <t>ACK.4A9F3020250789.3</t>
  </si>
  <si>
    <t>ACK.4A9F3020250785.1</t>
  </si>
  <si>
    <t>ACK.4A9F3020250785.2</t>
  </si>
  <si>
    <t>ACK.4A9F3020250785.3</t>
  </si>
  <si>
    <t>ACK.4A9F3020250785.4</t>
  </si>
  <si>
    <t>ACK.4A9F3020250780.1</t>
  </si>
  <si>
    <t>ACK.4A9F3020250780.2</t>
  </si>
  <si>
    <t>ACK.4A9F3020250780.3</t>
  </si>
  <si>
    <t>ACK.4A9F3020250786.1</t>
  </si>
  <si>
    <t>ACK.4A9F3020250786.2</t>
  </si>
  <si>
    <t>ACK.4A9F3020250786.3</t>
  </si>
  <si>
    <t>ACK.4A9F3020250777.1</t>
  </si>
  <si>
    <t>ACK.4A9F3020250777.2</t>
  </si>
  <si>
    <t>ACK.4A9F3020250784.1</t>
  </si>
  <si>
    <t>ACK.4A9F3020250784.2</t>
  </si>
  <si>
    <t>ACK.4A9F3020250784.3</t>
  </si>
  <si>
    <t>ACK.4A9F3020250784.4</t>
  </si>
  <si>
    <t>ACK.4A9F3020250784.5</t>
  </si>
  <si>
    <t>ACK.4A9F3020250783.1</t>
  </si>
  <si>
    <t>ACK.4A9F3020250783.2</t>
  </si>
  <si>
    <t>ACK.4A9F3020250783.3</t>
  </si>
  <si>
    <t>ACK.4A9F3020250783.4</t>
  </si>
  <si>
    <t>ACK.4A9F3020250783.5</t>
  </si>
  <si>
    <t>ACK.4A9F3020250790.1</t>
  </si>
  <si>
    <t>ACK.4A9F3020250790.2</t>
  </si>
  <si>
    <t>ACK.4A9F3020250790.3</t>
  </si>
  <si>
    <t>ACK.4A9F3020250787.1</t>
  </si>
  <si>
    <t>ACK.4A9F3020250787.2</t>
  </si>
  <si>
    <t>ACK.4A9F3020250787.3</t>
  </si>
  <si>
    <t>ACK.4A9F3020250792.1</t>
  </si>
  <si>
    <t>ACK.4A9F3020250792.2</t>
  </si>
  <si>
    <t>ACK.4A9F3020250794.1</t>
  </si>
  <si>
    <t>ACK.4A9F3020250794.2</t>
  </si>
  <si>
    <t>ACK.4A9F3020250794.3</t>
  </si>
  <si>
    <t>ACK.4A9F3020250794.4</t>
  </si>
  <si>
    <t>ACK.4A9F3020250794.5</t>
  </si>
  <si>
    <t>ACK.4A9F3020250794.6</t>
  </si>
  <si>
    <t>ACK.4A9F3020250793.1</t>
  </si>
  <si>
    <t>ACK.4A9F3020250793.2</t>
  </si>
  <si>
    <t>ACK.4A9F3020250793.3</t>
  </si>
  <si>
    <t>ACK.4A9F3020250775.1</t>
  </si>
  <si>
    <t>ACK.4A9F3020250775.2</t>
  </si>
  <si>
    <t>ACK.4A9F3020250775.3</t>
  </si>
  <si>
    <t>ACK.4A9F3020250775.4</t>
  </si>
  <si>
    <t xml:space="preserve">Male </t>
  </si>
  <si>
    <t xml:space="preserve"> Male</t>
  </si>
  <si>
    <t xml:space="preserve"> Female</t>
  </si>
  <si>
    <t xml:space="preserve"> Son</t>
  </si>
  <si>
    <t>Baby Girl of Prachi</t>
  </si>
  <si>
    <t>Adrik Manna</t>
  </si>
  <si>
    <t>Shakunbai</t>
  </si>
  <si>
    <t>Chandra Mohan</t>
  </si>
  <si>
    <t>Baby of Dipti Pandey</t>
  </si>
  <si>
    <t>ACK.4A9F3020250726.4</t>
  </si>
  <si>
    <t>ACK.4A9F3020250429.6</t>
  </si>
  <si>
    <t>ACK.4A9F3020250769.6</t>
  </si>
  <si>
    <t>ACK.4A9F3020250769.5</t>
  </si>
  <si>
    <t>ACK.4A9F3020250716.6</t>
  </si>
  <si>
    <t>GMC023220113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</si>
</sst>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d/mmm/yy"/>
    <numFmt numFmtId="167" formatCode="dd/mmm/yyyy"/>
  </numFmts>
  <fonts count="4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"/>
      <family val="2"/>
      <scheme val="maj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4" tint="-0.249977111117893"/>
      <name val="Calibri"/>
      <family val="2"/>
    </font>
    <font>
      <sz val="11"/>
      <color theme="4" tint="-0.249977111117893"/>
      <name val="Calibri"/>
      <family val="2"/>
    </font>
    <font>
      <b/>
      <sz val="11"/>
      <color theme="4"/>
      <name val="Calibri"/>
      <family val="2"/>
    </font>
    <font>
      <sz val="10"/>
      <name val="Calibri"/>
      <family val="2"/>
      <scheme val="major"/>
    </font>
    <font>
      <sz val="10"/>
      <color rgb="FF000000"/>
      <name val="Arial"/>
      <family val="2"/>
    </font>
    <font>
      <b/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6">
    <xf numFmtId="0" fontId="0" fillId="0" borderId="0"/>
    <xf numFmtId="43" fontId="13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7" fillId="0" borderId="0"/>
    <xf numFmtId="0" fontId="8" fillId="0" borderId="0"/>
    <xf numFmtId="0" fontId="4" fillId="0" borderId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7" borderId="9" applyNumberFormat="0" applyAlignment="0" applyProtection="0"/>
    <xf numFmtId="0" fontId="24" fillId="8" borderId="10" applyNumberFormat="0" applyAlignment="0" applyProtection="0"/>
    <xf numFmtId="0" fontId="25" fillId="8" borderId="9" applyNumberFormat="0" applyAlignment="0" applyProtection="0"/>
    <xf numFmtId="0" fontId="26" fillId="0" borderId="11" applyNumberFormat="0" applyFill="0" applyAlignment="0" applyProtection="0"/>
    <xf numFmtId="0" fontId="27" fillId="9" borderId="12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3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1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1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1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1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1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0" fontId="33" fillId="6" borderId="0" applyNumberFormat="0" applyBorder="0" applyAlignment="0" applyProtection="0"/>
    <xf numFmtId="0" fontId="3" fillId="10" borderId="13" applyNumberFormat="0" applyFont="0" applyAlignment="0" applyProtection="0"/>
    <xf numFmtId="0" fontId="31" fillId="14" borderId="0" applyNumberFormat="0" applyBorder="0" applyAlignment="0" applyProtection="0"/>
    <xf numFmtId="0" fontId="31" fillId="18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4" fillId="0" borderId="0"/>
    <xf numFmtId="0" fontId="35" fillId="0" borderId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1" fillId="10" borderId="13" applyNumberFormat="0" applyFont="0" applyAlignment="0" applyProtection="0"/>
    <xf numFmtId="0" fontId="38" fillId="35" borderId="5" applyNumberFormat="0" applyProtection="0">
      <alignment horizontal="left"/>
    </xf>
    <xf numFmtId="166" fontId="16" fillId="0" borderId="0" applyProtection="0"/>
    <xf numFmtId="0" fontId="34" fillId="0" borderId="0"/>
    <xf numFmtId="9" fontId="4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85">
    <xf numFmtId="0" fontId="0" fillId="0" borderId="0" xfId="0"/>
    <xf numFmtId="0" fontId="7" fillId="0" borderId="0" xfId="0" applyFont="1"/>
    <xf numFmtId="164" fontId="8" fillId="0" borderId="0" xfId="0" applyNumberFormat="1" applyFont="1"/>
    <xf numFmtId="0" fontId="8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17" fontId="7" fillId="2" borderId="1" xfId="0" applyNumberFormat="1" applyFont="1" applyFill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7" fillId="0" borderId="1" xfId="0" applyFont="1" applyBorder="1"/>
    <xf numFmtId="0" fontId="12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 applyAlignment="1">
      <alignment vertical="top"/>
    </xf>
    <xf numFmtId="0" fontId="7" fillId="0" borderId="4" xfId="0" applyFont="1" applyBorder="1" applyAlignment="1">
      <alignment wrapText="1"/>
    </xf>
    <xf numFmtId="164" fontId="7" fillId="0" borderId="1" xfId="0" applyNumberFormat="1" applyFont="1" applyBorder="1"/>
    <xf numFmtId="2" fontId="0" fillId="0" borderId="0" xfId="0" applyNumberFormat="1"/>
    <xf numFmtId="0" fontId="14" fillId="3" borderId="5" xfId="0" applyFont="1" applyFill="1" applyBorder="1" applyAlignment="1">
      <alignment horizontal="center"/>
    </xf>
    <xf numFmtId="0" fontId="0" fillId="0" borderId="5" xfId="0" applyBorder="1"/>
    <xf numFmtId="43" fontId="0" fillId="0" borderId="5" xfId="1" applyFont="1" applyBorder="1" applyAlignment="1"/>
    <xf numFmtId="0" fontId="14" fillId="0" borderId="5" xfId="0" applyFont="1" applyBorder="1"/>
    <xf numFmtId="43" fontId="0" fillId="0" borderId="0" xfId="0" applyNumberFormat="1"/>
    <xf numFmtId="0" fontId="15" fillId="0" borderId="0" xfId="0" applyFont="1"/>
    <xf numFmtId="0" fontId="9" fillId="0" borderId="0" xfId="51" applyFont="1"/>
    <xf numFmtId="0" fontId="6" fillId="0" borderId="0" xfId="51" applyFont="1" applyAlignment="1">
      <alignment vertical="top"/>
    </xf>
    <xf numFmtId="0" fontId="9" fillId="0" borderId="0" xfId="51" applyFont="1" applyAlignment="1">
      <alignment vertical="top"/>
    </xf>
    <xf numFmtId="164" fontId="9" fillId="0" borderId="5" xfId="51" applyNumberFormat="1" applyFont="1" applyBorder="1" applyAlignment="1">
      <alignment vertical="top"/>
    </xf>
    <xf numFmtId="165" fontId="15" fillId="0" borderId="0" xfId="1" applyNumberFormat="1" applyFont="1" applyFill="1" applyBorder="1" applyAlignment="1"/>
    <xf numFmtId="0" fontId="39" fillId="0" borderId="0" xfId="0" applyFont="1" applyAlignment="1">
      <alignment horizontal="center"/>
    </xf>
    <xf numFmtId="14" fontId="39" fillId="0" borderId="0" xfId="0" applyNumberFormat="1" applyFont="1" applyAlignment="1">
      <alignment horizontal="center"/>
    </xf>
    <xf numFmtId="164" fontId="39" fillId="0" borderId="0" xfId="0" applyNumberFormat="1" applyFont="1"/>
    <xf numFmtId="164" fontId="39" fillId="0" borderId="0" xfId="0" applyNumberFormat="1" applyFont="1" applyAlignment="1">
      <alignment horizontal="center"/>
    </xf>
    <xf numFmtId="0" fontId="39" fillId="0" borderId="0" xfId="0" applyFont="1"/>
    <xf numFmtId="0" fontId="40" fillId="0" borderId="0" xfId="0" applyFont="1"/>
    <xf numFmtId="0" fontId="15" fillId="0" borderId="0" xfId="0" applyFont="1" applyAlignment="1">
      <alignment horizontal="center"/>
    </xf>
    <xf numFmtId="15" fontId="15" fillId="0" borderId="0" xfId="0" applyNumberFormat="1" applyFont="1"/>
    <xf numFmtId="14" fontId="15" fillId="0" borderId="0" xfId="0" applyNumberFormat="1" applyFont="1" applyAlignment="1">
      <alignment horizontal="center"/>
    </xf>
    <xf numFmtId="3" fontId="15" fillId="0" borderId="0" xfId="0" applyNumberFormat="1" applyFont="1"/>
    <xf numFmtId="164" fontId="15" fillId="0" borderId="0" xfId="0" applyNumberFormat="1" applyFont="1" applyAlignment="1">
      <alignment horizontal="center"/>
    </xf>
    <xf numFmtId="164" fontId="15" fillId="0" borderId="0" xfId="0" applyNumberFormat="1" applyFont="1"/>
    <xf numFmtId="14" fontId="15" fillId="0" borderId="0" xfId="0" applyNumberFormat="1" applyFont="1"/>
    <xf numFmtId="164" fontId="15" fillId="0" borderId="0" xfId="1" applyNumberFormat="1" applyFont="1" applyBorder="1"/>
    <xf numFmtId="0" fontId="8" fillId="0" borderId="5" xfId="0" applyFont="1" applyBorder="1" applyAlignment="1">
      <alignment wrapText="1"/>
    </xf>
    <xf numFmtId="164" fontId="8" fillId="0" borderId="5" xfId="1" applyNumberFormat="1" applyFont="1" applyBorder="1" applyAlignment="1">
      <alignment vertical="center"/>
    </xf>
    <xf numFmtId="164" fontId="9" fillId="0" borderId="5" xfId="1" applyNumberFormat="1" applyFont="1" applyBorder="1" applyAlignment="1">
      <alignment vertical="center"/>
    </xf>
    <xf numFmtId="0" fontId="42" fillId="0" borderId="0" xfId="0" applyFont="1"/>
    <xf numFmtId="164" fontId="4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5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7" fillId="0" borderId="1" xfId="0" applyNumberFormat="1" applyFont="1" applyBorder="1" applyAlignment="1">
      <alignment horizontal="center"/>
    </xf>
    <xf numFmtId="9" fontId="15" fillId="0" borderId="0" xfId="74" applyFont="1" applyBorder="1"/>
    <xf numFmtId="164" fontId="9" fillId="36" borderId="0" xfId="51" applyNumberFormat="1" applyFont="1" applyFill="1"/>
    <xf numFmtId="0" fontId="8" fillId="0" borderId="0" xfId="0" applyFont="1" applyAlignment="1">
      <alignment horizontal="center"/>
    </xf>
    <xf numFmtId="164" fontId="39" fillId="0" borderId="0" xfId="1" applyNumberFormat="1" applyFont="1"/>
    <xf numFmtId="164" fontId="41" fillId="0" borderId="0" xfId="1" applyNumberFormat="1" applyFont="1" applyAlignment="1">
      <alignment horizontal="center" vertical="center" wrapText="1"/>
    </xf>
    <xf numFmtId="164" fontId="15" fillId="0" borderId="0" xfId="1" applyNumberFormat="1" applyFont="1"/>
    <xf numFmtId="164" fontId="8" fillId="0" borderId="0" xfId="1" applyNumberFormat="1" applyFont="1"/>
    <xf numFmtId="167" fontId="15" fillId="0" borderId="0" xfId="0" applyNumberFormat="1" applyFont="1"/>
    <xf numFmtId="167" fontId="15" fillId="0" borderId="0" xfId="0" applyNumberFormat="1" applyFont="1" applyAlignment="1">
      <alignment horizontal="center"/>
    </xf>
    <xf numFmtId="164" fontId="8" fillId="0" borderId="15" xfId="0" applyNumberFormat="1" applyFont="1" applyBorder="1"/>
    <xf numFmtId="164" fontId="8" fillId="0" borderId="2" xfId="0" applyNumberFormat="1" applyFont="1" applyBorder="1"/>
    <xf numFmtId="164" fontId="8" fillId="0" borderId="5" xfId="0" applyNumberFormat="1" applyFont="1" applyBorder="1"/>
    <xf numFmtId="0" fontId="6" fillId="0" borderId="2" xfId="51" applyFont="1" applyBorder="1" applyAlignment="1">
      <alignment horizontal="center" vertical="center"/>
    </xf>
    <xf numFmtId="0" fontId="6" fillId="0" borderId="16" xfId="51" applyFont="1" applyBorder="1" applyAlignment="1">
      <alignment horizontal="center" vertical="center"/>
    </xf>
    <xf numFmtId="0" fontId="6" fillId="0" borderId="17" xfId="51" applyFont="1" applyBorder="1" applyAlignment="1">
      <alignment horizontal="center" vertical="center"/>
    </xf>
    <xf numFmtId="14" fontId="9" fillId="0" borderId="5" xfId="51" applyNumberFormat="1" applyFont="1" applyBorder="1" applyAlignment="1">
      <alignment vertical="top"/>
    </xf>
    <xf numFmtId="164" fontId="9" fillId="0" borderId="5" xfId="51" applyNumberFormat="1" applyFont="1" applyBorder="1" applyAlignment="1">
      <alignment horizontal="center" vertical="top"/>
    </xf>
    <xf numFmtId="164" fontId="15" fillId="0" borderId="0" xfId="1" applyNumberFormat="1" applyFont="1" applyAlignment="1">
      <alignment horizontal="center" vertical="center"/>
    </xf>
    <xf numFmtId="3" fontId="0" fillId="0" borderId="0" xfId="0" applyNumberFormat="1"/>
    <xf numFmtId="0" fontId="13" fillId="0" borderId="0" xfId="0" applyFont="1"/>
    <xf numFmtId="164" fontId="0" fillId="0" borderId="0" xfId="0" applyNumberFormat="1"/>
    <xf numFmtId="10" fontId="15" fillId="0" borderId="0" xfId="74" applyNumberFormat="1" applyFont="1" applyBorder="1"/>
    <xf numFmtId="164" fontId="9" fillId="0" borderId="0" xfId="51" applyNumberFormat="1" applyFont="1"/>
    <xf numFmtId="1" fontId="15" fillId="0" borderId="0" xfId="0" applyNumberFormat="1" applyFont="1" applyAlignment="1">
      <alignment horizontal="center"/>
    </xf>
    <xf numFmtId="0" fontId="44" fillId="0" borderId="5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15" fillId="0" borderId="5" xfId="0" applyFont="1" applyBorder="1" applyAlignment="1">
      <alignment vertical="center"/>
    </xf>
    <xf numFmtId="4" fontId="9" fillId="0" borderId="5" xfId="0" applyNumberFormat="1" applyFont="1" applyBorder="1" applyAlignment="1">
      <alignment horizontal="center" vertical="center"/>
    </xf>
    <xf numFmtId="164" fontId="15" fillId="36" borderId="0" xfId="1" applyNumberFormat="1" applyFont="1" applyFill="1" applyAlignment="1">
      <alignment horizontal="center" vertical="center"/>
    </xf>
    <xf numFmtId="0" fontId="0" fillId="0" borderId="0" xfId="0" applyNumberFormat="1"/>
  </cellXfs>
  <cellStyles count="76">
    <cellStyle name="20% - Accent1" xfId="22" builtinId="30" customBuiltin="1"/>
    <cellStyle name="20% - Accent1 2" xfId="55" xr:uid="{2C94C2B5-A10D-4F87-AE7B-77D94A833512}"/>
    <cellStyle name="20% - Accent2" xfId="25" builtinId="34" customBuiltin="1"/>
    <cellStyle name="20% - Accent2 2" xfId="57" xr:uid="{34CD524A-CF55-4DFF-9882-3504627B9CF7}"/>
    <cellStyle name="20% - Accent3" xfId="28" builtinId="38" customBuiltin="1"/>
    <cellStyle name="20% - Accent3 2" xfId="59" xr:uid="{ABEF12AE-4F03-468B-BA50-3489766099B3}"/>
    <cellStyle name="20% - Accent4" xfId="31" builtinId="42" customBuiltin="1"/>
    <cellStyle name="20% - Accent4 2" xfId="61" xr:uid="{9B2E3238-28DC-49B3-9B70-1EBD278200B7}"/>
    <cellStyle name="20% - Accent5" xfId="34" builtinId="46" customBuiltin="1"/>
    <cellStyle name="20% - Accent5 2" xfId="63" xr:uid="{560DB4EC-03B2-40EF-BAA8-7417DF54A9A3}"/>
    <cellStyle name="20% - Accent6" xfId="37" builtinId="50" customBuiltin="1"/>
    <cellStyle name="20% - Accent6 2" xfId="65" xr:uid="{3B2413B7-70B4-4EB9-8DA1-0CDA903B3304}"/>
    <cellStyle name="40% - Accent1" xfId="23" builtinId="31" customBuiltin="1"/>
    <cellStyle name="40% - Accent1 2" xfId="56" xr:uid="{7EFC74EA-3B29-4649-BEB0-AF0DF3C600C3}"/>
    <cellStyle name="40% - Accent2" xfId="26" builtinId="35" customBuiltin="1"/>
    <cellStyle name="40% - Accent2 2" xfId="58" xr:uid="{F680AADC-C83C-4DAF-8B18-3535C3F90DB1}"/>
    <cellStyle name="40% - Accent3" xfId="29" builtinId="39" customBuiltin="1"/>
    <cellStyle name="40% - Accent3 2" xfId="60" xr:uid="{8FA1B61B-516D-4044-AE2B-54D9D6B32D66}"/>
    <cellStyle name="40% - Accent4" xfId="32" builtinId="43" customBuiltin="1"/>
    <cellStyle name="40% - Accent4 2" xfId="62" xr:uid="{1DDE76C3-1757-4605-8129-765BA58716EB}"/>
    <cellStyle name="40% - Accent5" xfId="35" builtinId="47" customBuiltin="1"/>
    <cellStyle name="40% - Accent5 2" xfId="64" xr:uid="{DBB1B2A8-629F-415F-A3D3-4EC756A8CAB5}"/>
    <cellStyle name="40% - Accent6" xfId="38" builtinId="51" customBuiltin="1"/>
    <cellStyle name="40% - Accent6 2" xfId="66" xr:uid="{43127A74-1583-4B97-95B7-8C9DD448A610}"/>
    <cellStyle name="60% - Accent1 2" xfId="43" xr:uid="{363523F5-04B5-45EF-A7A0-ED7208208BE3}"/>
    <cellStyle name="60% - Accent2 2" xfId="44" xr:uid="{FCEF29C9-8F09-4FB0-8C82-84230C7A06E9}"/>
    <cellStyle name="60% - Accent3 2" xfId="45" xr:uid="{7D5CEC2E-B177-4AEE-865F-B183998994C2}"/>
    <cellStyle name="60% - Accent4 2" xfId="46" xr:uid="{F52FC876-EA8C-4F0C-AA69-BE72B6263513}"/>
    <cellStyle name="60% - Accent5 2" xfId="47" xr:uid="{142C51C8-4D6C-4AF7-86F7-016BA87414A3}"/>
    <cellStyle name="60% - Accent6 2" xfId="48" xr:uid="{390C4031-AF7B-4C2B-B2A4-577ACF5595DA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Bad 2" xfId="69" xr:uid="{E55DA92F-2469-4AD5-9855-80A389ED2800}"/>
    <cellStyle name="Bad 3" xfId="54" xr:uid="{180E72A3-69A7-4921-AF94-D5746A70C3E2}"/>
    <cellStyle name="border-bottom:black 1px solid;font-family:Arial;text-align:left;width:70px;font-weight:normal;height:37px;color:Black;background-color:White;border-right:black 1px solid;font-style:normal;border-left:black 1px solid;border-top:black 1px solid;border-colla" xfId="71" xr:uid="{D4E87B9C-B22F-4757-8882-20CB37A5FED7}"/>
    <cellStyle name="Calculation" xfId="15" builtinId="22" customBuiltin="1"/>
    <cellStyle name="Check Cell" xfId="17" builtinId="23" customBuiltin="1"/>
    <cellStyle name="Comma" xfId="1" builtinId="3"/>
    <cellStyle name="Comma 2" xfId="3" xr:uid="{140F1E55-4D24-4528-A81C-A852EB22842E}"/>
    <cellStyle name="Comma 3" xfId="49" xr:uid="{41F8FA30-DCBA-4DDE-A861-8024AB202B87}"/>
    <cellStyle name="Explanatory Text" xfId="19" builtinId="53" customBuiltin="1"/>
    <cellStyle name="Good" xfId="11" builtinId="26" customBuiltin="1"/>
    <cellStyle name="Good 2" xfId="68" xr:uid="{EF05253A-5862-4760-8E8C-9D8CFE4436BA}"/>
    <cellStyle name="Good 3" xfId="53" xr:uid="{DDBE7F5B-1856-488C-BB62-641D976837E4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Neutral 2" xfId="41" xr:uid="{CA06783B-0C60-4B4D-9FF0-680D3F3F3D34}"/>
    <cellStyle name="Normal" xfId="0" builtinId="0"/>
    <cellStyle name="Normal 10" xfId="5" xr:uid="{63FB5B16-EC33-4E58-8058-FB757F5CCDEB}"/>
    <cellStyle name="Normal 2" xfId="2" xr:uid="{C9A1CD63-D6F6-431F-989A-56B6D7F7848A}"/>
    <cellStyle name="Normal 2 2" xfId="67" xr:uid="{BF998C56-1F51-4084-8747-632015C39F6E}"/>
    <cellStyle name="Normal 3" xfId="4" xr:uid="{6EBD9004-C2F1-4398-B68B-CD49E4B930B4}"/>
    <cellStyle name="Normal 3 2" xfId="73" xr:uid="{28821842-D33B-4832-9836-2FAB3CBD6B3D}"/>
    <cellStyle name="Normal 4" xfId="39" xr:uid="{268B5209-5A3E-4117-980A-9034144CBE6C}"/>
    <cellStyle name="Normal 5" xfId="50" xr:uid="{93AF0A56-03AC-4172-B0DC-2E21D4FB3E6F}"/>
    <cellStyle name="Normal 6" xfId="51" xr:uid="{879A211B-E99F-41FA-BCA4-18654480AC2C}"/>
    <cellStyle name="Normal 7" xfId="52" xr:uid="{FE90D49F-291E-4206-89F7-D537EA20D561}"/>
    <cellStyle name="Normal 9" xfId="6" xr:uid="{199F9E54-0E7F-4430-8518-26E62A01D2D0}"/>
    <cellStyle name="Note 2" xfId="42" xr:uid="{48CC88A1-1C87-4132-AB5D-C4BF97AAD403}"/>
    <cellStyle name="Note 2 2" xfId="70" xr:uid="{CA78D779-CBA5-450B-9CAF-707C00E5841C}"/>
    <cellStyle name="Output" xfId="14" builtinId="21" customBuiltin="1"/>
    <cellStyle name="Percent" xfId="74" builtinId="5"/>
    <cellStyle name="Percent 2" xfId="75" xr:uid="{6F129147-B182-405A-9157-4295C3551109}"/>
    <cellStyle name="Style 1" xfId="72" xr:uid="{E9E460F8-667A-4DC1-8862-5757ED53219E}"/>
    <cellStyle name="Title 2" xfId="40" xr:uid="{B8CCFB5C-7993-4E24-9452-EACCBDC428CE}"/>
    <cellStyle name="Total" xfId="20" builtinId="25" customBuiltin="1"/>
    <cellStyle name="Warning Text" xfId="18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2</xdr:col>
      <xdr:colOff>469901</xdr:colOff>
      <xdr:row>3</xdr:row>
      <xdr:rowOff>149571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0F15A-14EF-485D-B2AD-D597A68D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1" y="184150"/>
          <a:ext cx="1219200" cy="517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Vq2LI5O3gfyeXlGCprREd2ai0CUH2kf4\Acko%20Health-%20Business\FY26\EB%20Health\Premium%20Files\202602\Working\CALDERYS-GPA-GPA086900100CALDERYS-0226.xlsx" TargetMode="External"/><Relationship Id="rId1" Type="http://schemas.openxmlformats.org/officeDocument/2006/relationships/externalLinkPath" Target="CALDERYS-GPA-GPA086900100CALDERYS-02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Vq2LI5O3gfyeXlGCprREd2ai0CUH2kf4\Acko%20Health-%20Business\FY26\EB%20Health\Premium%20Files\202602\Working\CALDERYS-Topup-GMC025860100CALDERYS-0226.xlsx" TargetMode="External"/><Relationship Id="rId1" Type="http://schemas.openxmlformats.org/officeDocument/2006/relationships/externalLinkPath" Target="CALDERYS-Topup-GMC025860100CALDERYS-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formance"/>
      <sheetName val="SuM"/>
      <sheetName val="Details"/>
      <sheetName val="SA"/>
      <sheetName val="Check"/>
    </sheetNames>
    <sheetDataSet>
      <sheetData sheetId="0"/>
      <sheetData sheetId="1">
        <row r="8">
          <cell r="C8">
            <v>499245.58246575511</v>
          </cell>
        </row>
        <row r="14">
          <cell r="C14">
            <v>89864.204843835338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formance"/>
      <sheetName val="SuM"/>
      <sheetName val="Details"/>
      <sheetName val="SA"/>
      <sheetName val="Check"/>
    </sheetNames>
    <sheetDataSet>
      <sheetData sheetId="0" refreshError="1"/>
      <sheetData sheetId="1">
        <row r="8">
          <cell r="C8">
            <v>1869009.2099999986</v>
          </cell>
        </row>
        <row r="14">
          <cell r="C14">
            <v>336421.6578000001</v>
          </cell>
        </row>
      </sheetData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ntesh m Gundalli" refreshedDate="46070.681940509261" createdVersion="8" refreshedVersion="8" minRefreshableVersion="3" recordCount="3605" xr:uid="{417EEA3C-0960-4B3D-A73A-C278433AF7AD}">
  <cacheSource type="worksheet">
    <worksheetSource ref="A2:AP3607" sheet="Details"/>
  </cacheSource>
  <cacheFields count="42">
    <cacheField name="Status" numFmtId="0">
      <sharedItems/>
    </cacheField>
    <cacheField name="Acct. Month" numFmtId="0">
      <sharedItems containsSemiMixedTypes="0" containsString="0" containsNumber="1" containsInteger="1" minValue="202509" maxValue="202602"/>
    </cacheField>
    <cacheField name="Master Policy No" numFmtId="0">
      <sharedItems/>
    </cacheField>
    <cacheField name="Master Policy Holder Name" numFmtId="0">
      <sharedItems/>
    </cacheField>
    <cacheField name="Master Policy Risk Start Date" numFmtId="167">
      <sharedItems containsSemiMixedTypes="0" containsNonDate="0" containsDate="1" containsString="0" minDate="2025-09-01T00:00:00" maxDate="2025-09-02T00:00:00"/>
    </cacheField>
    <cacheField name="Master Policy Risk End Date" numFmtId="167">
      <sharedItems containsSemiMixedTypes="0" containsNonDate="0" containsDate="1" containsString="0" minDate="2026-08-31T00:00:00" maxDate="2026-09-01T00:00:00"/>
    </cacheField>
    <cacheField name="Name" numFmtId="15">
      <sharedItems/>
    </cacheField>
    <cacheField name="Emp ID" numFmtId="0">
      <sharedItems containsMixedTypes="1" containsNumber="1" containsInteger="1" minValue="11350" maxValue="850045" count="793">
        <n v="11350"/>
        <n v="41022"/>
        <n v="41023"/>
        <n v="41024"/>
        <n v="41026"/>
        <n v="41029"/>
        <n v="41030"/>
        <n v="41031"/>
        <n v="42020"/>
        <n v="42033"/>
        <n v="42048"/>
        <n v="42095"/>
        <n v="42099"/>
        <n v="42105"/>
        <n v="42126"/>
        <n v="42131"/>
        <n v="42140"/>
        <n v="42141"/>
        <n v="42145"/>
        <n v="42147"/>
        <n v="42148"/>
        <n v="42151"/>
        <n v="42152"/>
        <n v="42154"/>
        <n v="42159"/>
        <n v="42160"/>
        <n v="42161"/>
        <n v="42163"/>
        <n v="42164"/>
        <n v="42165"/>
        <n v="42166"/>
        <n v="42174"/>
        <n v="42179"/>
        <n v="42181"/>
        <n v="42187"/>
        <n v="42191"/>
        <n v="42197"/>
        <n v="42201"/>
        <n v="42205"/>
        <n v="42210"/>
        <n v="42212"/>
        <n v="42214"/>
        <n v="42216"/>
        <n v="42217"/>
        <n v="42218"/>
        <n v="42219"/>
        <n v="42222"/>
        <n v="42223"/>
        <n v="42224"/>
        <n v="42230"/>
        <n v="42231"/>
        <n v="42232"/>
        <n v="42238"/>
        <n v="42241"/>
        <n v="42246"/>
        <n v="42247"/>
        <n v="42248"/>
        <n v="42249"/>
        <n v="42250"/>
        <n v="42251"/>
        <n v="42252"/>
        <n v="42253"/>
        <n v="42254"/>
        <n v="42255"/>
        <n v="42256"/>
        <n v="42257"/>
        <n v="42258"/>
        <n v="42259"/>
        <n v="42260"/>
        <n v="42261"/>
        <n v="42262"/>
        <n v="42263"/>
        <n v="42267"/>
        <n v="42268"/>
        <n v="42269"/>
        <n v="42270"/>
        <n v="42271"/>
        <n v="42272"/>
        <n v="42274"/>
        <n v="42275"/>
        <n v="42276"/>
        <n v="42277"/>
        <n v="42278"/>
        <n v="42279"/>
        <n v="42280"/>
        <n v="42282"/>
        <n v="42283"/>
        <n v="42284"/>
        <n v="42285"/>
        <n v="42286"/>
        <n v="42289"/>
        <n v="42292"/>
        <n v="42293"/>
        <n v="42294"/>
        <n v="42295"/>
        <n v="42296"/>
        <n v="42297"/>
        <n v="42298"/>
        <n v="42302"/>
        <n v="42304"/>
        <n v="42306"/>
        <n v="42307"/>
        <n v="42308"/>
        <n v="42309"/>
        <n v="42310"/>
        <n v="42311"/>
        <n v="42312"/>
        <n v="42314"/>
        <n v="42315"/>
        <n v="42316"/>
        <n v="42317"/>
        <n v="42320"/>
        <n v="42321"/>
        <n v="42322"/>
        <n v="42323"/>
        <n v="42324"/>
        <n v="42325"/>
        <n v="42326"/>
        <n v="42327"/>
        <n v="42328"/>
        <n v="42329"/>
        <n v="42334"/>
        <n v="42336"/>
        <n v="42337"/>
        <n v="42338"/>
        <n v="42339"/>
        <n v="42340"/>
        <n v="42342"/>
        <n v="42343"/>
        <n v="42344"/>
        <n v="42345"/>
        <n v="42346"/>
        <n v="42347"/>
        <n v="42348"/>
        <n v="42349"/>
        <n v="42350"/>
        <n v="42351"/>
        <n v="42352"/>
        <n v="42353"/>
        <n v="42354"/>
        <n v="42355"/>
        <n v="42357"/>
        <n v="42358"/>
        <n v="42359"/>
        <n v="42360"/>
        <n v="42361"/>
        <n v="42362"/>
        <n v="42363"/>
        <n v="42364"/>
        <n v="42365"/>
        <n v="42366"/>
        <n v="42367"/>
        <n v="42368"/>
        <n v="42369"/>
        <n v="42370"/>
        <n v="42371"/>
        <n v="42372"/>
        <n v="42373"/>
        <n v="42374"/>
        <n v="42375"/>
        <n v="42376"/>
        <n v="42377"/>
        <n v="42378"/>
        <n v="42379"/>
        <n v="42380"/>
        <n v="60697"/>
        <n v="362005"/>
        <n v="362008"/>
        <n v="362016"/>
        <n v="362020"/>
        <n v="362022"/>
        <n v="362023"/>
        <n v="362025"/>
        <n v="362027"/>
        <n v="362031"/>
        <n v="362032"/>
        <n v="362033"/>
        <n v="362037"/>
        <n v="362040"/>
        <n v="362049"/>
        <n v="362051"/>
        <n v="362053"/>
        <n v="362055"/>
        <n v="362056"/>
        <n v="362057"/>
        <n v="362058"/>
        <n v="362060"/>
        <n v="362061"/>
        <n v="362062"/>
        <n v="362064"/>
        <n v="362068"/>
        <n v="362069"/>
        <n v="362072"/>
        <n v="362073"/>
        <n v="362074"/>
        <n v="362082"/>
        <n v="362085"/>
        <n v="362086"/>
        <n v="362095"/>
        <n v="362097"/>
        <n v="362098"/>
        <n v="362100"/>
        <n v="362101"/>
        <n v="362102"/>
        <n v="362103"/>
        <n v="362105"/>
        <n v="362106"/>
        <n v="362107"/>
        <n v="362108"/>
        <n v="362111"/>
        <n v="362112"/>
        <n v="362113"/>
        <n v="362115"/>
        <n v="362116"/>
        <n v="362118"/>
        <n v="362119"/>
        <n v="362120"/>
        <n v="362121"/>
        <n v="362122"/>
        <n v="362124"/>
        <n v="362125"/>
        <n v="362127"/>
        <n v="362128"/>
        <n v="362130"/>
        <n v="362131"/>
        <n v="362132"/>
        <n v="362136"/>
        <n v="362137"/>
        <n v="362138"/>
        <n v="362139"/>
        <n v="362140"/>
        <n v="362141"/>
        <n v="362142"/>
        <n v="362143"/>
        <n v="362144"/>
        <n v="362145"/>
        <n v="362146"/>
        <n v="362147"/>
        <n v="362148"/>
        <n v="362149"/>
        <n v="362150"/>
        <n v="362151"/>
        <n v="550002"/>
        <n v="550003"/>
        <n v="550007"/>
        <n v="550008"/>
        <n v="550010"/>
        <n v="550011"/>
        <n v="550012"/>
        <n v="550014"/>
        <n v="550015"/>
        <n v="550016"/>
        <n v="550018"/>
        <n v="550020"/>
        <n v="550021"/>
        <n v="550024"/>
        <n v="550030"/>
        <n v="550033"/>
        <n v="550034"/>
        <n v="550035"/>
        <n v="550036"/>
        <n v="550037"/>
        <n v="550038"/>
        <n v="550039"/>
        <n v="550040"/>
        <n v="550041"/>
        <n v="550042"/>
        <n v="550043"/>
        <n v="550045"/>
        <n v="550046"/>
        <n v="550047"/>
        <n v="550048"/>
        <n v="550049"/>
        <n v="550050"/>
        <n v="550051"/>
        <n v="550052"/>
        <n v="550055"/>
        <n v="550056"/>
        <n v="550058"/>
        <n v="550062"/>
        <n v="550065"/>
        <n v="550067"/>
        <n v="550068"/>
        <n v="550069"/>
        <n v="550070"/>
        <n v="550071"/>
        <n v="550073"/>
        <n v="550074"/>
        <n v="550075"/>
        <n v="550076"/>
        <n v="550077"/>
        <n v="550078"/>
        <n v="550079"/>
        <n v="652002"/>
        <n v="652006"/>
        <n v="652020"/>
        <n v="652021"/>
        <n v="652024"/>
        <n v="652025"/>
        <n v="652028"/>
        <n v="652032"/>
        <n v="652034"/>
        <n v="652036"/>
        <n v="652040"/>
        <n v="652043"/>
        <n v="652044"/>
        <n v="652047"/>
        <n v="652050"/>
        <n v="652052"/>
        <n v="652056"/>
        <n v="652061"/>
        <n v="652064"/>
        <n v="652069"/>
        <n v="652072"/>
        <n v="652073"/>
        <n v="652080"/>
        <n v="652084"/>
        <n v="652085"/>
        <n v="652086"/>
        <n v="652090"/>
        <n v="652092"/>
        <n v="652094"/>
        <n v="652099"/>
        <n v="652103"/>
        <n v="652114"/>
        <n v="652115"/>
        <n v="652120"/>
        <n v="652123"/>
        <n v="652125"/>
        <n v="652129"/>
        <n v="652133"/>
        <n v="652134"/>
        <n v="652136"/>
        <n v="652139"/>
        <n v="652148"/>
        <n v="652150"/>
        <n v="652152"/>
        <n v="652169"/>
        <n v="652170"/>
        <n v="652172"/>
        <n v="652173"/>
        <n v="652175"/>
        <n v="652176"/>
        <n v="652177"/>
        <n v="652180"/>
        <n v="652181"/>
        <n v="652190"/>
        <n v="652192"/>
        <n v="652201"/>
        <n v="652204"/>
        <n v="652207"/>
        <n v="652210"/>
        <n v="652213"/>
        <n v="652219"/>
        <n v="652222"/>
        <n v="652226"/>
        <n v="652228"/>
        <n v="652231"/>
        <n v="652234"/>
        <n v="652238"/>
        <n v="652244"/>
        <n v="652246"/>
        <n v="652247"/>
        <n v="652248"/>
        <n v="652250"/>
        <n v="652254"/>
        <n v="652257"/>
        <n v="652258"/>
        <n v="652259"/>
        <n v="652260"/>
        <n v="652261"/>
        <n v="652263"/>
        <n v="652264"/>
        <n v="652267"/>
        <n v="652269"/>
        <n v="652270"/>
        <n v="652273"/>
        <n v="652274"/>
        <n v="652276"/>
        <n v="652277"/>
        <n v="652287"/>
        <n v="652288"/>
        <n v="652291"/>
        <n v="652292"/>
        <n v="652294"/>
        <n v="652296"/>
        <n v="652305"/>
        <n v="652306"/>
        <n v="652311"/>
        <n v="652316"/>
        <n v="652321"/>
        <n v="652325"/>
        <n v="652326"/>
        <n v="652332"/>
        <n v="652333"/>
        <n v="652334"/>
        <n v="652335"/>
        <n v="652336"/>
        <n v="652339"/>
        <n v="652340"/>
        <n v="652343"/>
        <n v="652344"/>
        <n v="652348"/>
        <n v="652350"/>
        <n v="652352"/>
        <n v="652353"/>
        <n v="652354"/>
        <n v="652356"/>
        <n v="652359"/>
        <n v="652361"/>
        <n v="652362"/>
        <n v="652369"/>
        <n v="652371"/>
        <n v="652374"/>
        <n v="652375"/>
        <n v="652377"/>
        <n v="652378"/>
        <n v="652379"/>
        <n v="652384"/>
        <n v="652390"/>
        <n v="652391"/>
        <n v="652393"/>
        <n v="652395"/>
        <n v="652396"/>
        <n v="652398"/>
        <n v="652400"/>
        <n v="652401"/>
        <n v="652404"/>
        <n v="652405"/>
        <n v="652407"/>
        <n v="652412"/>
        <n v="652414"/>
        <n v="652417"/>
        <n v="652420"/>
        <n v="652421"/>
        <n v="652423"/>
        <n v="652425"/>
        <n v="652427"/>
        <n v="652429"/>
        <n v="652430"/>
        <n v="652431"/>
        <n v="652437"/>
        <n v="652440"/>
        <n v="652441"/>
        <n v="652446"/>
        <n v="652448"/>
        <n v="652451"/>
        <n v="652452"/>
        <n v="652454"/>
        <n v="652456"/>
        <n v="652457"/>
        <n v="652458"/>
        <n v="652463"/>
        <n v="652464"/>
        <n v="652465"/>
        <n v="652467"/>
        <n v="652468"/>
        <n v="652470"/>
        <n v="652471"/>
        <n v="652472"/>
        <n v="652473"/>
        <n v="652474"/>
        <n v="652475"/>
        <n v="652478"/>
        <n v="652479"/>
        <n v="652480"/>
        <n v="652481"/>
        <n v="652484"/>
        <n v="652485"/>
        <n v="652486"/>
        <n v="652487"/>
        <n v="652491"/>
        <n v="652493"/>
        <n v="652494"/>
        <n v="652495"/>
        <n v="652497"/>
        <n v="652499"/>
        <n v="652501"/>
        <n v="652502"/>
        <n v="652503"/>
        <n v="652504"/>
        <n v="652505"/>
        <n v="652506"/>
        <n v="652507"/>
        <n v="652509"/>
        <n v="652510"/>
        <n v="652511"/>
        <n v="652512"/>
        <n v="652513"/>
        <n v="652514"/>
        <n v="652515"/>
        <n v="652516"/>
        <n v="652518"/>
        <n v="652519"/>
        <n v="652520"/>
        <n v="652521"/>
        <n v="652522"/>
        <n v="652523"/>
        <n v="652524"/>
        <n v="652526"/>
        <n v="652527"/>
        <n v="652528"/>
        <n v="652529"/>
        <n v="652530"/>
        <n v="652531"/>
        <n v="652532"/>
        <n v="652533"/>
        <n v="652534"/>
        <n v="652535"/>
        <n v="652536"/>
        <n v="652537"/>
        <n v="652538"/>
        <n v="652539"/>
        <n v="652540"/>
        <n v="652541"/>
        <n v="652542"/>
        <n v="652543"/>
        <n v="652545"/>
        <n v="652546"/>
        <n v="652547"/>
        <n v="652548"/>
        <n v="652549"/>
        <n v="652550"/>
        <n v="652551"/>
        <n v="652552"/>
        <n v="652553"/>
        <n v="652554"/>
        <n v="652555"/>
        <n v="652556"/>
        <n v="652557"/>
        <n v="652559"/>
        <n v="652560"/>
        <n v="652561"/>
        <n v="652562"/>
        <n v="652563"/>
        <n v="652565"/>
        <n v="652566"/>
        <n v="652567"/>
        <n v="652568"/>
        <n v="652569"/>
        <n v="652570"/>
        <n v="652571"/>
        <n v="652572"/>
        <n v="652573"/>
        <n v="652574"/>
        <n v="652575"/>
        <n v="652576"/>
        <n v="652577"/>
        <n v="652578"/>
        <n v="652579"/>
        <n v="652580"/>
        <n v="652581"/>
        <n v="652582"/>
        <n v="652583"/>
        <n v="652584"/>
        <n v="652585"/>
        <n v="652586"/>
        <n v="652587"/>
        <n v="652588"/>
        <n v="652589"/>
        <n v="652590"/>
        <n v="652591"/>
        <n v="652592"/>
        <n v="652593"/>
        <n v="652594"/>
        <n v="652595"/>
        <n v="652596"/>
        <n v="652597"/>
        <n v="652598"/>
        <n v="652600"/>
        <n v="652601"/>
        <n v="722027"/>
        <n v="752001"/>
        <n v="752004"/>
        <n v="752007"/>
        <n v="752008"/>
        <n v="752009"/>
        <n v="752010"/>
        <n v="752011"/>
        <n v="752015"/>
        <n v="752017"/>
        <n v="752018"/>
        <n v="752019"/>
        <n v="752020"/>
        <n v="752021"/>
        <n v="752022"/>
        <n v="752023"/>
        <n v="752024"/>
        <n v="752025"/>
        <n v="752026"/>
        <n v="752027"/>
        <n v="752028"/>
        <n v="752029"/>
        <n v="752030"/>
        <n v="752031"/>
        <n v="752032"/>
        <n v="752033"/>
        <n v="752034"/>
        <n v="752036"/>
        <n v="752037"/>
        <n v="752038"/>
        <n v="752039"/>
        <n v="752041"/>
        <n v="752042"/>
        <n v="752043"/>
        <n v="752046"/>
        <n v="752047"/>
        <n v="752049"/>
        <n v="752050"/>
        <n v="752052"/>
        <n v="752053"/>
        <n v="752054"/>
        <n v="752055"/>
        <n v="752056"/>
        <n v="752057"/>
        <n v="752058"/>
        <n v="752059"/>
        <n v="752060"/>
        <n v="752061"/>
        <n v="752062"/>
        <n v="752063"/>
        <n v="752064"/>
        <n v="752066"/>
        <n v="752067"/>
        <n v="752068"/>
        <n v="850001"/>
        <n v="850002"/>
        <n v="850003"/>
        <n v="850004"/>
        <n v="850005"/>
        <n v="850006"/>
        <n v="850007"/>
        <n v="850009"/>
        <n v="850011"/>
        <n v="850012"/>
        <n v="850013"/>
        <n v="850014"/>
        <n v="850015"/>
        <n v="850016"/>
        <n v="850017"/>
        <n v="850018"/>
        <n v="850019"/>
        <n v="850020"/>
        <n v="850021"/>
        <n v="850022"/>
        <n v="850023"/>
        <n v="850024"/>
        <n v="850025"/>
        <n v="850026"/>
        <n v="850027"/>
        <n v="850028"/>
        <n v="850029"/>
        <n v="850030"/>
        <n v="850031"/>
        <n v="850032"/>
        <n v="850033"/>
        <n v="850034"/>
        <n v="850035"/>
        <n v="850036"/>
        <n v="850037"/>
        <n v="850038"/>
        <n v="850039"/>
        <n v="850040"/>
        <n v="850041"/>
        <n v="850042"/>
        <n v="850043"/>
        <n v="850044"/>
        <n v="45219"/>
        <n v="44818"/>
        <n v="44816"/>
        <n v="44819"/>
        <n v="44820"/>
        <n v="44821"/>
        <n v="44817"/>
        <n v="45280"/>
        <n v="42381"/>
        <n v="42382"/>
        <n v="42383"/>
        <n v="45017"/>
        <s v="44921"/>
        <n v="45011"/>
        <n v="45020"/>
        <n v="45012"/>
        <n v="45056"/>
        <s v="45029"/>
        <n v="652602"/>
        <n v="652603"/>
        <n v="45018"/>
        <n v="44810"/>
        <n v="44811"/>
        <n v="44804"/>
        <n v="44809"/>
        <n v="44807"/>
        <n v="44812"/>
        <n v="44815"/>
        <n v="44806"/>
        <n v="45013"/>
        <n v="45051"/>
        <n v="45055"/>
        <n v="45021"/>
        <n v="45014"/>
        <n v="850045"/>
        <n v="45009"/>
        <n v="45019"/>
        <n v="45010"/>
        <n v="45057"/>
        <n v="44995"/>
        <n v="44613"/>
        <n v="45099"/>
        <n v="44992"/>
        <n v="44993"/>
        <n v="45143"/>
        <n v="45155"/>
        <n v="44996"/>
        <n v="45144"/>
        <n v="45101"/>
        <n v="45270"/>
        <n v="45324"/>
        <n v="45326"/>
        <n v="45363"/>
        <n v="45364"/>
        <n v="45367"/>
        <n v="45325"/>
        <n v="45353"/>
        <n v="45362"/>
        <n v="45338"/>
        <n v="45384"/>
        <n v="44991"/>
        <n v="45354"/>
        <n v="45352"/>
        <n v="45457"/>
        <n v="45485"/>
        <n v="45493"/>
        <n v="45458"/>
        <n v="45094"/>
        <n v="45492"/>
        <n v="45552"/>
        <n v="45553"/>
        <n v="45571"/>
        <n v="45570"/>
        <n v="45569"/>
        <n v="45568"/>
        <n v="45487"/>
        <n v="45488"/>
        <n v="45416"/>
        <n v="45495"/>
        <n v="45681"/>
        <n v="45424"/>
        <n v="45688"/>
        <n v="45701"/>
        <n v="45700"/>
        <n v="45708"/>
        <n v="45779"/>
        <n v="45789"/>
        <n v="45783"/>
        <n v="45780"/>
        <n v="39041"/>
        <n v="45489"/>
        <n v="45772"/>
        <n v="45771"/>
        <n v="45774"/>
        <n v="45846"/>
        <n v="45956"/>
        <n v="45955"/>
        <n v="45782"/>
        <n v="45731"/>
        <n v="45823"/>
        <n v="45787"/>
        <n v="45993"/>
        <n v="45781"/>
        <n v="45415"/>
        <n v="45770"/>
        <n v="46001"/>
        <n v="44966"/>
        <n v="45994"/>
        <n v="46091"/>
        <n v="46089"/>
        <n v="46112"/>
        <n v="45992"/>
        <n v="46122"/>
        <n v="46121"/>
        <n v="45865"/>
        <n v="45997"/>
        <n v="46104"/>
        <n v="46002"/>
        <n v="46103"/>
        <n v="45824"/>
        <n v="46123"/>
        <n v="46119"/>
        <n v="46219"/>
        <n v="46220"/>
        <n v="46221"/>
        <n v="45784"/>
      </sharedItems>
    </cacheField>
    <cacheField name="DOB" numFmtId="167">
      <sharedItems containsSemiMixedTypes="0" containsNonDate="0" containsDate="1" containsString="0" minDate="1926-08-01T00:00:00" maxDate="2026-02-07T00:00:00"/>
    </cacheField>
    <cacheField name="UHID" numFmtId="0">
      <sharedItems count="3336">
        <s v="ACK.4A9F3020250658.1"/>
        <s v="ACK.4A9F3020250658.2"/>
        <s v="ACK.4A9F3020250661.1"/>
        <s v="ACK.4A9F3020250661.2"/>
        <s v="ACK.4A9F3020250661.3"/>
        <s v="ACK.4A9F3020250661.4"/>
        <s v="ACK.4A9F3020250661.5"/>
        <s v="ACK.4A9F3020250078.1"/>
        <s v="ACK.4A9F3020250078.2"/>
        <s v="ACK.4A9F3020250078.3"/>
        <s v="ACK.4A9F3020250078.4"/>
        <s v="ACK.4A9F3020250659.1"/>
        <s v="ACK.4A9F3020250659.2"/>
        <s v="ACK.4A9F3020250082.1"/>
        <s v="ACK.4A9F3020250082.2"/>
        <s v="ACK.4A9F3020250082.3"/>
        <s v="ACK.4A9F3020250082.4"/>
        <s v="ACK.4A9F3020250082.5"/>
        <s v="ACK.4A9F3020250082.6"/>
        <s v="ACK.4A9F3020250079.1"/>
        <s v="ACK.4A9F3020250079.2"/>
        <s v="ACK.4A9F3020250079.3"/>
        <s v="ACK.4A9F3020250079.4"/>
        <s v="ACK.4A9F3020250080.1"/>
        <s v="ACK.4A9F3020250080.2"/>
        <s v="ACK.4A9F3020250080.3"/>
        <s v="ACK.4A9F3020250080.4"/>
        <s v="ACK.4A9F3020250080.5"/>
        <s v="ACK.4A9F3020250083.1"/>
        <s v="ACK.4A9F3020250083.2"/>
        <s v="ACK.4A9F3020250083.3"/>
        <s v="ACK.4A9F3020250083.4"/>
        <s v="ACK.4A9F3020250083.5"/>
        <s v="ACK.4A9F3020250081.1"/>
        <s v="ACK.4A9F3020250084.1"/>
        <s v="ACK.4A9F3020250084.2"/>
        <s v="ACK.4A9F3020250084.3"/>
        <s v="ACK.4A9F3020250085.1"/>
        <s v="ACK.4A9F3020250085.2"/>
        <s v="ACK.4A9F3020250085.3"/>
        <s v="ACK.4A9F3020250085.4"/>
        <s v="ACK.4A9F3020250085.5"/>
        <s v="ACK.4A9F3020250087.1"/>
        <s v="ACK.4A9F3020250087.2"/>
        <s v="ACK.4A9F3020250087.3"/>
        <s v="ACK.4A9F3020250087.4"/>
        <s v="ACK.4A9F3020250087.5"/>
        <s v="ACK.4A9F3020250086.1"/>
        <s v="ACK.4A9F3020250086.2"/>
        <s v="ACK.4A9F3020250086.3"/>
        <s v="ACK.4A9F3020250088.1"/>
        <s v="ACK.4A9F3020250088.2"/>
        <s v="ACK.4A9F3020250088.3"/>
        <s v="ACK.4A9F3020250088.4"/>
        <s v="ACK.4A9F3020250088.5"/>
        <s v="ACK.4A9F3020250088.6"/>
        <s v="ACK.4A9F3020250089.1"/>
        <s v="ACK.4A9F3020250089.2"/>
        <s v="ACK.4A9F3020250089.3"/>
        <s v="ACK.4A9F3020250089.4"/>
        <s v="ACK.4A9F3020250090.1"/>
        <s v="ACK.4A9F3020250090.2"/>
        <s v="ACK.4A9F3020250090.3"/>
        <s v="ACK.4A9F3020250092.1"/>
        <s v="ACK.4A9F3020250092.2"/>
        <s v="ACK.4A9F3020250092.3"/>
        <s v="ACK.4A9F3020250092.4"/>
        <s v="ACK.4A9F3020250092.5"/>
        <s v="ACK.4A9F3020250091.1"/>
        <s v="ACK.4A9F3020250091.2"/>
        <s v="ACK.4A9F3020250091.3"/>
        <s v="ACK.4A9F3020250660.1"/>
        <s v="ACK.4A9F3020250660.2"/>
        <s v="ACK.4A9F3020250660.3"/>
        <s v="ACK.4A9F3020250660.4"/>
        <s v="ACK.4A9F3020250093.1"/>
        <s v="ACK.4A9F3020250093.2"/>
        <s v="ACK.4A9F3020250093.3"/>
        <s v="ACK.4A9F3020250093.4"/>
        <s v="ACK.4A9F3020250094.1"/>
        <s v="ACK.4A9F3020250094.2"/>
        <s v="ACK.4A9F3020250094.3"/>
        <s v="ACK.4A9F3020250094.4"/>
        <s v="ACK.4A9F3020250094.5"/>
        <s v="ACK.4A9F3020250094.6"/>
        <s v="ACK.4A9F3020250095.1"/>
        <s v="ACK.4A9F3020250095.2"/>
        <s v="ACK.4A9F3020250095.3"/>
        <s v="ACK.4A9F3020250095.4"/>
        <s v="ACK.4A9F3020250097.1"/>
        <s v="ACK.4A9F3020250097.2"/>
        <s v="ACK.4A9F3020250097.3"/>
        <s v="ACK.4A9F3020250097.4"/>
        <s v="ACK.4A9F3020250097.5"/>
        <s v="ACK.4A9F3020250097.6"/>
        <s v="ACK.4A9F3020250096.1"/>
        <s v="ACK.4A9F3020250096.2"/>
        <s v="ACK.4A9F3020250096.3"/>
        <s v="ACK.4A9F3020250096.4"/>
        <s v="ACK.4A9F3020250096.5"/>
        <s v="ACK.4A9F3020250098.1"/>
        <s v="ACK.4A9F3020250098.2"/>
        <s v="ACK.4A9F3020250098.3"/>
        <s v="ACK.4A9F3020250098.4"/>
        <s v="ACK.4A9F3020250098.5"/>
        <s v="ACK.4A9F3020250099.1"/>
        <s v="ACK.4A9F3020250099.2"/>
        <s v="ACK.4A9F3020250099.3"/>
        <s v="ACK.4A9F3020250099.4"/>
        <s v="ACK.4A9F3020250101.1"/>
        <s v="ACK.4A9F3020250101.2"/>
        <s v="ACK.4A9F3020250101.3"/>
        <s v="ACK.4A9F3020250101.4"/>
        <s v="ACK.4A9F3020250101.5"/>
        <s v="ACK.4A9F3020250101.6"/>
        <s v="ACK.4A9F3020250100.1"/>
        <s v="ACK.4A9F3020250100.2"/>
        <s v="ACK.4A9F3020250100.3"/>
        <s v="ACK.4A9F3020250102.1"/>
        <s v="ACK.4A9F3020250102.2"/>
        <s v="ACK.4A9F3020250102.3"/>
        <s v="ACK.4A9F3020250102.4"/>
        <s v="ACK.4A9F3020250103.1"/>
        <s v="ACK.4A9F3020250103.2"/>
        <s v="ACK.4A9F3020250103.3"/>
        <s v="ACK.4A9F3020250103.4"/>
        <s v="ACK.4A9F3020250103.5"/>
        <s v="ACK.4A9F3020250104.1"/>
        <s v="ACK.4A9F3020250104.2"/>
        <s v="ACK.4A9F3020250104.3"/>
        <s v="ACK.4A9F3020250104.4"/>
        <s v="ACK.4A9F3020250104.5"/>
        <s v="ACK.4A9F3020250104.6"/>
        <s v="ACK.4A9F3020250107.1"/>
        <s v="ACK.4A9F3020250107.2"/>
        <s v="ACK.4A9F3020250107.3"/>
        <s v="ACK.4A9F3020250107.4"/>
        <s v="ACK.4A9F3020250107.5"/>
        <s v="ACK.4A9F3020250107.6"/>
        <s v="ACK.4A9F3020250105.1"/>
        <s v="ACK.4A9F3020250105.2"/>
        <s v="ACK.4A9F3020250105.3"/>
        <s v="ACK.4A9F3020250105.4"/>
        <s v="ACK.4A9F3020250105.5"/>
        <s v="ACK.4A9F3020250106.3"/>
        <s v="ACK.4A9F3020250106.1"/>
        <s v="ACK.4A9F3020250106.2"/>
        <s v="ACK.4A9F3020250108.1"/>
        <s v="ACK.4A9F3020250108.2"/>
        <s v="ACK.4A9F3020250108.3"/>
        <s v="ACK.4A9F3020250108.4"/>
        <s v="ACK.4A9F3020250108.5"/>
        <s v="ACK.4A9F3020250109.1"/>
        <s v="ACK.4A9F3020250109.2"/>
        <s v="ACK.4A9F3020250109.3"/>
        <s v="ACK.4A9F3020250111.1"/>
        <s v="ACK.4A9F3020250111.2"/>
        <s v="ACK.4A9F3020250111.3"/>
        <s v="ACK.4A9F3020250111.4"/>
        <s v="ACK.4A9F3020250111.5"/>
        <s v="ACK.4A9F3020250111.6"/>
        <s v="ACK.4A9F3020250110.1"/>
        <s v="ACK.4A9F3020250110.2"/>
        <s v="ACK.4A9F3020250110.3"/>
        <s v="ACK.4A9F3020250112.1"/>
        <s v="ACK.4A9F3020250112.2"/>
        <s v="ACK.4A9F3020250112.3"/>
        <s v="ACK.4A9F3020250112.4"/>
        <s v="ACK.4A9F3020250112.5"/>
        <s v="ACK.4A9F3020250113.1"/>
        <s v="ACK.4A9F3020250113.2"/>
        <s v="ACK.4A9F3020250113.3"/>
        <s v="ACK.4A9F3020250113.4"/>
        <s v="ACK.4A9F3020250113.5"/>
        <s v="ACK.4A9F3020250113.6"/>
        <s v="ACK.4A9F3020250115.1"/>
        <s v="ACK.4A9F3020250115.2"/>
        <s v="ACK.4A9F3020250115.3"/>
        <s v="ACK.4A9F3020250115.4"/>
        <s v="ACK.4A9F3020250115.5"/>
        <s v="ACK.4A9F3020250115.6"/>
        <s v="ACK.4A9F3020250114.1"/>
        <s v="ACK.4A9F3020250114.2"/>
        <s v="ACK.4A9F3020250114.3"/>
        <s v="ACK.4A9F3020250114.4"/>
        <s v="ACK.4A9F3020250114.5"/>
        <s v="ACK.4A9F3020250116.1"/>
        <s v="ACK.4A9F3020250116.2"/>
        <s v="ACK.4A9F3020250116.3"/>
        <s v="ACK.4A9F3020250116.4"/>
        <s v="ACK.4A9F3020250117.1"/>
        <s v="ACK.4A9F3020250117.2"/>
        <s v="ACK.4A9F3020250117.3"/>
        <s v="ACK.4A9F3020250117.4"/>
        <s v="ACK.4A9F3020250118.1"/>
        <s v="ACK.4A9F3020250118.2"/>
        <s v="ACK.4A9F3020250118.3"/>
        <s v="ACK.4A9F3020250118.4"/>
        <s v="ACK.4A9F3020250118.5"/>
        <s v="ACK.4A9F3020250118.6"/>
        <s v="ACK.4A9F3020250119.1"/>
        <s v="ACK.4A9F3020250119.2"/>
        <s v="ACK.4A9F3020250119.3"/>
        <s v="ACK.4A9F3020250119.4"/>
        <s v="ACK.4A9F3020250119.5"/>
        <s v="ACK.4A9F3020250119.6"/>
        <s v="ACK.4A9F3020250120.1"/>
        <s v="ACK.4A9F3020250120.2"/>
        <s v="ACK.4A9F3020250120.3"/>
        <s v="ACK.4A9F3020250120.4"/>
        <s v="ACK.4A9F3020250120.5"/>
        <s v="ACK.4A9F3020250120.6"/>
        <s v="ACK.4A9F3020250122.1"/>
        <s v="ACK.4A9F3020250122.2"/>
        <s v="ACK.4A9F3020250122.3"/>
        <s v="ACK.4A9F3020250122.4"/>
        <s v="ACK.4A9F3020250122.5"/>
        <s v="ACK.4A9F3020250122.6"/>
        <s v="ACK.4A9F3020250121.1"/>
        <s v="ACK.4A9F3020250121.2"/>
        <s v="ACK.4A9F3020250121.3"/>
        <s v="ACK.4A9F3020250123.1"/>
        <s v="ACK.4A9F3020250123.2"/>
        <s v="ACK.4A9F3020250123.3"/>
        <s v="ACK.4A9F3020250123.4"/>
        <s v="ACK.4A9F3020250123.5"/>
        <s v="ACK.4A9F3020250123.6"/>
        <s v="ACK.4A9F3020250125.1"/>
        <s v="ACK.4A9F3020250125.2"/>
        <s v="ACK.4A9F3020250125.3"/>
        <s v="ACK.4A9F3020250125.4"/>
        <s v="ACK.4A9F3020250125.5"/>
        <s v="ACK.4A9F3020250124.1"/>
        <s v="ACK.4A9F3020250124.2"/>
        <s v="ACK.4A9F3020250124.3"/>
        <s v="ACK.4A9F3020250126.1"/>
        <s v="ACK.4A9F3020250126.2"/>
        <s v="ACK.4A9F3020250126.3"/>
        <s v="ACK.4A9F3020250126.4"/>
        <s v="ACK.4A9F3020250126.5"/>
        <s v="ACK.4A9F3020250126.6"/>
        <s v="ACK.4A9F3020250127.1"/>
        <s v="ACK.4A9F3020250127.2"/>
        <s v="ACK.4A9F3020250127.3"/>
        <s v="ACK.4A9F3020250127.4"/>
        <s v="ACK.4A9F3020250127.5"/>
        <s v="ACK.4A9F3020250127.6"/>
        <s v="ACK.4A9F3020250128.1"/>
        <s v="ACK.4A9F3020250128.2"/>
        <s v="ACK.4A9F3020250128.3"/>
        <s v="ACK.4A9F3020250128.4"/>
        <s v="ACK.4A9F3020250130.1"/>
        <s v="ACK.4A9F3020250130.2"/>
        <s v="ACK.4A9F3020250130.3"/>
        <s v="ACK.4A9F3020250130.4"/>
        <s v="ACK.4A9F3020250129.1"/>
        <s v="ACK.4A9F3020250129.2"/>
        <s v="ACK.4A9F3020250129.3"/>
        <s v="ACK.4A9F3020250131.1"/>
        <s v="ACK.4A9F3020250131.2"/>
        <s v="ACK.4A9F3020250131.3"/>
        <s v="ACK.4A9F3020250131.4"/>
        <s v="ACK.4A9F3020250131.5"/>
        <s v="ACK.4A9F3020250131.6"/>
        <s v="ACK.4A9F3020250132.1"/>
        <s v="ACK.4A9F3020250132.2"/>
        <s v="ACK.4A9F3020250132.3"/>
        <s v="ACK.4A9F3020250132.4"/>
        <s v="ACK.4A9F3020250132.5"/>
        <s v="ACK.4A9F3020250133.1"/>
        <s v="ACK.4A9F3020250133.2"/>
        <s v="ACK.4A9F3020250133.3"/>
        <s v="ACK.4A9F3020250134.1"/>
        <s v="ACK.4A9F3020250134.2"/>
        <s v="ACK.4A9F3020250134.3"/>
        <s v="ACK.4A9F3020250134.4"/>
        <s v="ACK.4A9F3020250135.1"/>
        <s v="ACK.4A9F3020250135.2"/>
        <s v="ACK.4A9F3020250135.3"/>
        <s v="ACK.4A9F3020250135.4"/>
        <s v="ACK.4A9F3020250136.1"/>
        <s v="ACK.4A9F3020250136.2"/>
        <s v="ACK.4A9F3020250136.3"/>
        <s v="ACK.4A9F3020250136.4"/>
        <s v="ACK.4A9F3020250136.5"/>
        <s v="ACK.4A9F3020250136.6"/>
        <s v="ACK.4A9F3020250137.1"/>
        <s v="ACK.4A9F3020250137.2"/>
        <s v="ACK.4A9F3020250137.3"/>
        <s v="ACK.4A9F3020250137.4"/>
        <s v="ACK.4A9F3020250137.5"/>
        <s v="ACK.4A9F3020250137.6"/>
        <s v="ACK.4A9F3020250139.1"/>
        <s v="ACK.4A9F3020250139.2"/>
        <s v="ACK.4A9F3020250139.3"/>
        <s v="ACK.4A9F3020250138.1"/>
        <s v="ACK.4A9F3020250138.2"/>
        <s v="ACK.4A9F3020250138.3"/>
        <s v="ACK.4A9F3020250138.4"/>
        <s v="ACK.4A9F3020250141.1"/>
        <s v="ACK.4A9F3020250141.2"/>
        <s v="ACK.4A9F3020250141.3"/>
        <s v="ACK.4A9F3020250141.4"/>
        <s v="ACK.4A9F3020250141.5"/>
        <s v="ACK.4A9F3020250141.6"/>
        <s v="ACK.4A9F3020250140.1"/>
        <s v="ACK.4A9F3020250140.2"/>
        <s v="ACK.4A9F3020250140.3"/>
        <s v="ACK.4A9F3020250140.4"/>
        <s v="ACK.4A9F3020250142.1"/>
        <s v="ACK.4A9F3020250142.2"/>
        <s v="ACK.4A9F3020250142.3"/>
        <s v="ACK.4A9F3020250142.4"/>
        <s v="ACK.4A9F3020250142.5"/>
        <s v="ACK.4A9F3020250142.6"/>
        <s v="ACK.4A9F3020250144.1"/>
        <s v="ACK.4A9F3020250144.2"/>
        <s v="ACK.4A9F3020250144.3"/>
        <s v="ACK.4A9F3020250144.4"/>
        <s v="ACK.4A9F3020250144.5"/>
        <s v="ACK.4A9F3020250144.6"/>
        <s v="ACK.4A9F3020250143.1"/>
        <s v="ACK.4A9F3020250143.2"/>
        <s v="ACK.4A9F3020250143.3"/>
        <s v="ACK.4A9F3020250145.1"/>
        <s v="ACK.4A9F3020250145.2"/>
        <s v="ACK.4A9F3020250145.3"/>
        <s v="ACK.4A9F3020250145.4"/>
        <s v="ACK.4A9F3020250145.5"/>
        <s v="ACK.4A9F3020250145.6"/>
        <s v="ACK.4A9F3020250146.1"/>
        <s v="ACK.4A9F3020250146.2"/>
        <s v="ACK.4A9F3020250146.3"/>
        <s v="ACK.4A9F3020250146.4"/>
        <s v="ACK.4A9F3020250146.5"/>
        <s v="ACK.4A9F3020250146.6"/>
        <s v="ACK.4A9F3020250147.1"/>
        <s v="ACK.4A9F3020250147.2"/>
        <s v="ACK.4A9F3020250147.3"/>
        <s v="ACK.4A9F3020250148.1"/>
        <s v="ACK.4A9F3020250148.2"/>
        <s v="ACK.4A9F3020250148.3"/>
        <s v="ACK.4A9F3020250148.4"/>
        <s v="ACK.4A9F3020250148.5"/>
        <s v="ACK.4A9F3020250148.6"/>
        <s v="ACK.4A9F3020250149.1"/>
        <s v="ACK.4A9F3020250149.2"/>
        <s v="ACK.4A9F3020250149.3"/>
        <s v="ACK.4A9F3020250149.4"/>
        <s v="ACK.4A9F3020250149.5"/>
        <s v="ACK.4A9F3020250149.6"/>
        <s v="ACK.4A9F3020250150.1"/>
        <s v="ACK.4A9F3020250150.2"/>
        <s v="ACK.4A9F3020250150.3"/>
        <s v="ACK.4A9F3020250150.4"/>
        <s v="ACK.4A9F3020250150.5"/>
        <s v="ACK.4A9F3020250151.1"/>
        <s v="ACK.4A9F3020250151.2"/>
        <s v="ACK.4A9F3020250151.3"/>
        <s v="ACK.4A9F3020250151.4"/>
        <s v="ACK.4A9F3020250152.1"/>
        <s v="ACK.4A9F3020250152.2"/>
        <s v="ACK.4A9F3020250152.3"/>
        <s v="ACK.4A9F3020250152.4"/>
        <s v="ACK.4A9F3020250152.5"/>
        <s v="ACK.4A9F3020250153.1"/>
        <s v="ACK.4A9F3020250153.2"/>
        <s v="ACK.4A9F3020250153.3"/>
        <s v="ACK.4A9F3020250153.4"/>
        <s v="ACK.4A9F3020250154.1"/>
        <s v="ACK.4A9F3020250154.2"/>
        <s v="ACK.4A9F3020250154.3"/>
        <s v="ACK.4A9F3020250154.4"/>
        <s v="ACK.4A9F3020250154.5"/>
        <s v="ACK.4A9F3020250154.6"/>
        <s v="ACK.4A9F3020250156.1"/>
        <s v="ACK.4A9F3020250156.2"/>
        <s v="ACK.4A9F3020250156.3"/>
        <s v="ACK.4A9F3020250156.4"/>
        <s v="ACK.4A9F3020250156.5"/>
        <s v="ACK.4A9F3020250155.1"/>
        <s v="ACK.4A9F3020250155.2"/>
        <s v="ACK.4A9F3020250155.3"/>
        <s v="ACK.4A9F3020250155.4"/>
        <s v="ACK.4A9F3020250159.1"/>
        <s v="ACK.4A9F3020250159.2"/>
        <s v="ACK.4A9F3020250159.3"/>
        <s v="ACK.4A9F3020250159.4"/>
        <s v="ACK.4A9F3020250159.5"/>
        <s v="ACK.4A9F3020250157.1"/>
        <s v="ACK.4A9F3020250157.2"/>
        <s v="ACK.4A9F3020250157.3"/>
        <s v="ACK.4A9F3020250158.1"/>
        <s v="ACK.4A9F3020250158.2"/>
        <s v="ACK.4A9F3020250158.3"/>
        <s v="ACK.4A9F3020250160.1"/>
        <s v="ACK.4A9F3020250160.2"/>
        <s v="ACK.4A9F3020250161.1"/>
        <s v="ACK.4A9F3020250161.2"/>
        <s v="ACK.4A9F3020250161.3"/>
        <s v="ACK.4A9F3020250161.4"/>
        <s v="ACK.4A9F3020250161.5"/>
        <s v="ACK.4A9F3020250162.1"/>
        <s v="ACK.4A9F3020250162.2"/>
        <s v="ACK.4A9F3020250162.3"/>
        <s v="ACK.4A9F3020250162.4"/>
        <s v="ACK.4A9F3020250162.5"/>
        <s v="ACK.4A9F3020250164.1"/>
        <s v="ACK.4A9F3020250164.2"/>
        <s v="ACK.4A9F3020250164.3"/>
        <s v="ACK.4A9F3020250164.4"/>
        <s v="ACK.4A9F3020250164.5"/>
        <s v="ACK.4A9F3020250164.6"/>
        <s v="ACK.4A9F3020250163.1"/>
        <s v="ACK.4A9F3020250163.2"/>
        <s v="ACK.4A9F3020250163.3"/>
        <s v="ACK.4A9F3020250165.1"/>
        <s v="ACK.4A9F3020250165.2"/>
        <s v="ACK.4A9F3020250165.3"/>
        <s v="ACK.4A9F3020250165.4"/>
        <s v="ACK.4A9F3020250165.5"/>
        <s v="ACK.4A9F3020250166.1"/>
        <s v="ACK.4A9F3020250166.2"/>
        <s v="ACK.4A9F3020250166.3"/>
        <s v="ACK.4A9F3020250167.1"/>
        <s v="ACK.4A9F3020250167.2"/>
        <s v="ACK.4A9F3020250168.1"/>
        <s v="ACK.4A9F3020250168.2"/>
        <s v="ACK.4A9F3020250168.3"/>
        <s v="ACK.4A9F3020250169.1"/>
        <s v="ACK.4A9F3020250169.2"/>
        <s v="ACK.4A9F3020250169.3"/>
        <s v="ACK.4A9F3020250170.1"/>
        <s v="ACK.4A9F3020250170.2"/>
        <s v="ACK.4A9F3020250170.3"/>
        <s v="ACK.4A9F3020250171.1"/>
        <s v="ACK.4A9F3020250171.2"/>
        <s v="ACK.4A9F3020250171.3"/>
        <s v="ACK.4A9F3020250172.1"/>
        <s v="ACK.4A9F3020250172.2"/>
        <s v="ACK.4A9F3020250172.3"/>
        <s v="ACK.4A9F3020250173.1"/>
        <s v="ACK.4A9F3020250173.2"/>
        <s v="ACK.4A9F3020250173.3"/>
        <s v="ACK.4A9F3020250176.1"/>
        <s v="ACK.4A9F3020250176.2"/>
        <s v="ACK.4A9F3020250176.3"/>
        <s v="ACK.4A9F3020250176.4"/>
        <s v="ACK.4A9F3020250176.5"/>
        <s v="ACK.4A9F3020250174.1"/>
        <s v="ACK.4A9F3020250174.2"/>
        <s v="ACK.4A9F3020250174.3"/>
        <s v="ACK.4A9F3020250174.4"/>
        <s v="ACK.4A9F3020250175.1"/>
        <s v="ACK.4A9F3020250175.2"/>
        <s v="ACK.4A9F3020250175.3"/>
        <s v="ACK.4A9F3020250175.4"/>
        <s v="ACK.4A9F3020250175.5"/>
        <s v="ACK.4A9F3020250177.1"/>
        <s v="ACK.4A9F3020250177.2"/>
        <s v="ACK.4A9F3020250177.3"/>
        <s v="ACK.4A9F3020250177.4"/>
        <s v="ACK.4A9F3020250177.5"/>
        <s v="ACK.4A9F3020250178.1"/>
        <s v="ACK.4A9F3020250178.2"/>
        <s v="ACK.4A9F3020250178.3"/>
        <s v="ACK.4A9F3020250178.4"/>
        <s v="ACK.4A9F3020250178.5"/>
        <s v="ACK.4A9F3020250178.6"/>
        <s v="ACK.4A9F3020250179.1"/>
        <s v="ACK.4A9F3020250179.2"/>
        <s v="ACK.4A9F3020250179.3"/>
        <s v="ACK.4A9F3020250179.4"/>
        <s v="ACK.4A9F3020250180.1"/>
        <s v="ACK.4A9F3020250180.2"/>
        <s v="ACK.4A9F3020250180.3"/>
        <s v="ACK.4A9F3020250180.4"/>
        <s v="ACK.4A9F3020250180.5"/>
        <s v="ACK.4A9F3020250180.6"/>
        <s v="ACK.4A9F3020250181.1"/>
        <s v="ACK.4A9F3020250181.2"/>
        <s v="ACK.4A9F3020250181.3"/>
        <s v="ACK.4A9F3020250181.4"/>
        <s v="ACK.4A9F3020250181.5"/>
        <s v="ACK.4A9F3020250182.1"/>
        <s v="ACK.4A9F3020250182.2"/>
        <s v="ACK.4A9F3020250182.3"/>
        <s v="ACK.4A9F3020250182.4"/>
        <s v="ACK.4A9F3020250183.1"/>
        <s v="ACK.4A9F3020250183.2"/>
        <s v="ACK.4A9F3020250183.3"/>
        <s v="ACK.4A9F3020250183.4"/>
        <s v="ACK.4A9F3020250183.5"/>
        <s v="ACK.4A9F3020250186.1"/>
        <s v="ACK.4A9F3020250186.2"/>
        <s v="ACK.4A9F3020250186.3"/>
        <s v="ACK.4A9F3020250186.4"/>
        <s v="ACK.4A9F3020250186.5"/>
        <s v="ACK.4A9F3020250186.6"/>
        <s v="ACK.4A9F3020250184.1"/>
        <s v="ACK.4A9F3020250184.2"/>
        <s v="ACK.4A9F3020250184.3"/>
        <s v="ACK.4A9F3020250184.4"/>
        <s v="ACK.4A9F3020250185.1"/>
        <s v="ACK.4A9F3020250185.2"/>
        <s v="ACK.4A9F3020250185.3"/>
        <s v="ACK.4A9F3020250185.4"/>
        <s v="ACK.4A9F3020250187.1"/>
        <s v="ACK.4A9F3020250187.2"/>
        <s v="ACK.4A9F3020250187.3"/>
        <s v="ACK.4A9F3020250187.4"/>
        <s v="ACK.4A9F3020250187.5"/>
        <s v="ACK.4A9F3020250188.1"/>
        <s v="ACK.4A9F3020250188.2"/>
        <s v="ACK.4A9F3020250188.3"/>
        <s v="ACK.4A9F3020250188.4"/>
        <s v="ACK.4A9F3020250188.5"/>
        <s v="ACK.4A9F3020250189.1"/>
        <s v="ACK.4A9F3020250189.2"/>
        <s v="ACK.4A9F3020250189.3"/>
        <s v="ACK.4A9F3020250189.4"/>
        <s v="ACK.4A9F3020250191.1"/>
        <s v="ACK.4A9F3020250191.2"/>
        <s v="ACK.4A9F3020250191.3"/>
        <s v="ACK.4A9F3020250191.4"/>
        <s v="ACK.4A9F3020250191.5"/>
        <s v="ACK.4A9F3020250190.1"/>
        <s v="ACK.4A9F3020250190.2"/>
        <s v="ACK.4A9F3020250190.3"/>
        <s v="ACK.4A9F3020250190.4"/>
        <s v="ACK.4A9F3020250190.5"/>
        <s v="ACK.4A9F3020250190.6"/>
        <s v="ACK.4A9F3020250192.1"/>
        <s v="ACK.4A9F3020250192.2"/>
        <s v="ACK.4A9F3020250192.3"/>
        <s v="ACK.4A9F3020250193.1"/>
        <s v="ACK.4A9F3020250193.2"/>
        <s v="ACK.4A9F3020250193.3"/>
        <s v="ACK.4A9F3020250194.1"/>
        <s v="ACK.4A9F3020250194.2"/>
        <s v="ACK.4A9F3020250194.3"/>
        <s v="ACK.4A9F3020250196.1"/>
        <s v="ACK.4A9F3020250196.2"/>
        <s v="ACK.4A9F3020250196.3"/>
        <s v="ACK.4A9F3020250195.1"/>
        <s v="ACK.4A9F3020250195.2"/>
        <s v="ACK.4A9F3020250195.3"/>
        <s v="ACK.4A9F3020250197.1"/>
        <s v="ACK.4A9F3020250197.2"/>
        <s v="ACK.4A9F3020250197.3"/>
        <s v="ACK.4A9F3020250198.1"/>
        <s v="ACK.4A9F3020250198.2"/>
        <s v="ACK.4A9F3020250198.3"/>
        <s v="ACK.4A9F3020250199.1"/>
        <s v="ACK.4A9F3020250199.2"/>
        <s v="ACK.4A9F3020250199.3"/>
        <s v="ACK.4A9F3020250200.1"/>
        <s v="ACK.4A9F3020250200.2"/>
        <s v="ACK.4A9F3020250200.3"/>
        <s v="ACK.4A9F3020250200.4"/>
        <s v="ACK.4A9F3020250200.5"/>
        <s v="ACK.4A9F3020250201.1"/>
        <s v="ACK.4A9F3020250201.2"/>
        <s v="ACK.4A9F3020250201.3"/>
        <s v="ACK.4A9F3020250201.4"/>
        <s v="ACK.4A9F3020250201.5"/>
        <s v="ACK.4A9F3020250201.6"/>
        <s v="ACK.4A9F3020250202.1"/>
        <s v="ACK.4A9F3020250202.2"/>
        <s v="ACK.4A9F3020250202.3"/>
        <s v="ACK.4A9F3020250202.4"/>
        <s v="ACK.4A9F3020250204.1"/>
        <s v="ACK.4A9F3020250204.2"/>
        <s v="ACK.4A9F3020250204.3"/>
        <s v="ACK.4A9F3020250204.4"/>
        <s v="ACK.4A9F3020250203.1"/>
        <s v="ACK.4A9F3020250203.2"/>
        <s v="ACK.4A9F3020250203.3"/>
        <s v="ACK.4A9F3020250203.4"/>
        <s v="ACK.4A9F3020250662.1"/>
        <s v="ACK.4A9F3020250662.2"/>
        <s v="ACK.4A9F3020250662.3"/>
        <s v="ACK.4A9F3020250662.4"/>
        <s v="ACK.4A9F3020250662.5"/>
        <s v="ACK.4A9F3020250662.6"/>
        <s v="ACK.4A9F3020250662.7"/>
        <s v="ACK.4A9F3020250205.1"/>
        <s v="ACK.4A9F3020250205.2"/>
        <s v="ACK.4A9F3020250205.3"/>
        <s v="ACK.4A9F3020250205.4"/>
        <s v="ACK.4A9F3020250205.5"/>
        <s v="ACK.4A9F3020250205.6"/>
        <s v="ACK.4A9F3020250206.1"/>
        <s v="ACK.4A9F3020250206.2"/>
        <s v="ACK.4A9F3020250206.3"/>
        <s v="ACK.4A9F3020250206.4"/>
        <s v="ACK.4A9F3020250206.5"/>
        <s v="ACK.4A9F3020250206.6"/>
        <s v="ACK.4A9F3020250207.1"/>
        <s v="ACK.4A9F3020250207.2"/>
        <s v="ACK.4A9F3020250207.3"/>
        <s v="ACK.4A9F3020250207.4"/>
        <s v="ACK.4A9F3020250207.5"/>
        <s v="ACK.4A9F3020250208.1"/>
        <s v="ACK.4A9F3020250208.2"/>
        <s v="ACK.4A9F3020250210.1"/>
        <s v="ACK.4A9F3020250210.2"/>
        <s v="ACK.4A9F3020250210.3"/>
        <s v="ACK.4A9F3020250210.4"/>
        <s v="ACK.4A9F3020250209.1"/>
        <s v="ACK.4A9F3020250209.2"/>
        <s v="ACK.4A9F3020250211.1"/>
        <s v="ACK.4A9F3020250211.2"/>
        <s v="ACK.4A9F3020250211.3"/>
        <s v="ACK.4A9F3020250212.1"/>
        <s v="ACK.4A9F3020250212.2"/>
        <s v="ACK.4A9F3020250212.3"/>
        <s v="ACK.4A9F3020250212.4"/>
        <s v="ACK.4A9F3020250212.5"/>
        <s v="ACK.4A9F3020250212.6"/>
        <s v="ACK.4A9F3020250213.1"/>
        <s v="ACK.4A9F3020250213.2"/>
        <s v="ACK.4A9F3020250214.1"/>
        <s v="ACK.4A9F3020250214.2"/>
        <s v="ACK.4A9F3020250214.3"/>
        <s v="ACK.4A9F3020250215.1"/>
        <s v="ACK.4A9F3020250215.2"/>
        <s v="ACK.4A9F3020250215.3"/>
        <s v="ACK.4A9F3020250215.4"/>
        <s v="ACK.4A9F3020250215.5"/>
        <s v="ACK.4A9F3020250216.1"/>
        <s v="ACK.4A9F3020250216.2"/>
        <s v="ACK.4A9F3020250216.3"/>
        <s v="ACK.4A9F3020250216.4"/>
        <s v="ACK.4A9F3020250216.5"/>
        <s v="ACK.4A9F3020250217.1"/>
        <s v="ACK.4A9F3020250217.2"/>
        <s v="ACK.4A9F3020250217.3"/>
        <s v="ACK.4A9F3020250217.4"/>
        <s v="ACK.4A9F3020250217.5"/>
        <s v="ACK.4A9F3020250218.1"/>
        <s v="ACK.4A9F3020250218.2"/>
        <s v="ACK.4A9F3020250218.3"/>
        <s v="ACK.4A9F3020250218.4"/>
        <s v="ACK.4A9F3020250218.5"/>
        <s v="ACK.4A9F3020250219.1"/>
        <s v="ACK.4A9F3020250219.2"/>
        <s v="ACK.4A9F3020250219.3"/>
        <s v="ACK.4A9F3020250219.4"/>
        <s v="ACK.4A9F3020250220.1"/>
        <s v="ACK.4A9F3020250220.2"/>
        <s v="ACK.4A9F3020250220.3"/>
        <s v="ACK.4A9F3020250220.4"/>
        <s v="ACK.4A9F3020250220.5"/>
        <s v="ACK.4A9F3020250220.6"/>
        <s v="ACK.4A9F3020250221.1"/>
        <s v="ACK.4A9F3020250221.2"/>
        <s v="ACK.4A9F3020250221.3"/>
        <s v="ACK.4A9F3020250221.4"/>
        <s v="ACK.4A9F3020250221.5"/>
        <s v="ACK.4A9F3020250222.1"/>
        <s v="ACK.4A9F3020250222.2"/>
        <s v="ACK.4A9F3020250222.3"/>
        <s v="ACK.4A9F3020250223.3"/>
        <s v="ACK.4A9F3020250223.4"/>
        <s v="ACK.4A9F3020250223.1"/>
        <s v="ACK.4A9F3020250223.2"/>
        <s v="ACK.4A9F3020250223.5"/>
        <s v="ACK.4A9F3020250226.1"/>
        <s v="ACK.4A9F3020250226.2"/>
        <s v="ACK.4A9F3020250226.3"/>
        <s v="ACK.4A9F3020250226.4"/>
        <s v="ACK.4A9F3020250226.5"/>
        <s v="ACK.4A9F3020250224.1"/>
        <s v="ACK.4A9F3020250224.2"/>
        <s v="ACK.4A9F3020250224.3"/>
        <s v="ACK.4A9F3020250225.1"/>
        <s v="ACK.4A9F3020250225.2"/>
        <s v="ACK.4A9F3020250225.3"/>
        <s v="ACK.4A9F3020250225.4"/>
        <s v="ACK.4A9F3020250227.1"/>
        <s v="ACK.4A9F3020250227.2"/>
        <s v="ACK.4A9F3020250227.3"/>
        <s v="ACK.4A9F3020250227.4"/>
        <s v="ACK.4A9F3020250228.1"/>
        <s v="ACK.4A9F3020250228.2"/>
        <s v="ACK.4A9F3020250228.3"/>
        <s v="ACK.4A9F3020250228.4"/>
        <s v="ACK.4A9F3020250228.5"/>
        <s v="ACK.4A9F3020250228.6"/>
        <s v="ACK.4A9F3020250230.1"/>
        <s v="ACK.4A9F3020250230.2"/>
        <s v="ACK.4A9F3020250230.3"/>
        <s v="ACK.4A9F3020250230.4"/>
        <s v="ACK.4A9F3020250230.5"/>
        <s v="ACK.4A9F3020250229.1"/>
        <s v="ACK.4A9F3020250229.2"/>
        <s v="ACK.4A9F3020250229.3"/>
        <s v="ACK.4A9F3020250229.4"/>
        <s v="ACK.4A9F3020250231.1"/>
        <s v="ACK.4A9F3020250231.2"/>
        <s v="ACK.4A9F3020250231.3"/>
        <s v="ACK.4A9F3020250664.1"/>
        <s v="ACK.4A9F3020250664.2"/>
        <s v="ACK.4A9F3020250664.3"/>
        <s v="ACK.4A9F3020250664.4"/>
        <s v="ACK.4A9F3020250664.5"/>
        <s v="ACK.4A9F3020250664.6"/>
        <s v="ACK.4A9F3020250232.1"/>
        <s v="ACK.4A9F3020250232.2"/>
        <s v="ACK.4A9F3020250232.3"/>
        <s v="ACK.4A9F3020250233.1"/>
        <s v="ACK.4A9F3020250233.2"/>
        <s v="ACK.4A9F3020250233.3"/>
        <s v="ACK.4A9F3020250234.1"/>
        <s v="ACK.4A9F3020250234.2"/>
        <s v="ACK.4A9F3020250234.3"/>
        <s v="ACK.4A9F3020250236.1"/>
        <s v="ACK.4A9F3020250236.2"/>
        <s v="ACK.4A9F3020250236.3"/>
        <s v="ACK.4A9F3020250236.4"/>
        <s v="ACK.4A9F3020250236.5"/>
        <s v="ACK.4A9F3020250236.6"/>
        <s v="ACK.4A9F3020250235.1"/>
        <s v="ACK.4A9F3020250235.2"/>
        <s v="ACK.4A9F3020250235.3"/>
        <s v="ACK.4A9F3020250235.4"/>
        <s v="ACK.4A9F3020250235.5"/>
        <s v="ACK.4A9F3020250284.1"/>
        <s v="ACK.4A9F3020250284.2"/>
        <s v="ACK.4A9F3020250284.3"/>
        <s v="ACK.4A9F3020250284.4"/>
        <s v="ACK.4A9F3020250004.1"/>
        <s v="ACK.4A9F3020250004.2"/>
        <s v="ACK.4A9F3020250004.3"/>
        <s v="ACK.4A9F3020250004.4"/>
        <s v="ACK.4A9F3020250004.5"/>
        <s v="ACK.4A9F3020250004.6"/>
        <s v="ACK.4A9F3020250006.1"/>
        <s v="ACK.4A9F3020250006.2"/>
        <s v="ACK.4A9F3020250006.3"/>
        <s v="ACK.4A9F3020250006.4"/>
        <s v="ACK.4A9F3020250006.5"/>
        <s v="ACK.4A9F3020250005.1"/>
        <s v="ACK.4A9F3020250005.2"/>
        <s v="ACK.4A9F3020250005.3"/>
        <s v="ACK.4A9F3020250005.4"/>
        <s v="ACK.4A9F3020250005.5"/>
        <s v="ACK.4A9F3020250003.1"/>
        <s v="ACK.4A9F3020250003.2"/>
        <s v="ACK.4A9F3020250003.3"/>
        <s v="ACK.4A9F3020250003.4"/>
        <s v="ACK.4A9F3020250003.5"/>
        <s v="ACK.4A9F3020250002.1"/>
        <s v="ACK.4A9F3020250002.2"/>
        <s v="ACK.4A9F3020250002.3"/>
        <s v="ACK.4A9F3020250002.4"/>
        <s v="ACK.4A9F3020250002.5"/>
        <s v="ACK.4A9F3020250009.1"/>
        <s v="ACK.4A9F3020250009.2"/>
        <s v="ACK.4A9F3020250009.3"/>
        <s v="ACK.4A9F3020250009.4"/>
        <s v="ACK.4A9F3020250009.5"/>
        <s v="ACK.4A9F3020250009.6"/>
        <s v="ACK.4A9F3020250007.1"/>
        <s v="ACK.4A9F3020250007.2"/>
        <s v="ACK.4A9F3020250007.3"/>
        <s v="ACK.4A9F3020250007.4"/>
        <s v="ACK.4A9F3020250008.1"/>
        <s v="ACK.4A9F3020250008.2"/>
        <s v="ACK.4A9F3020250008.3"/>
        <s v="ACK.4A9F3020250008.4"/>
        <s v="ACK.4A9F3020250008.5"/>
        <s v="ACK.4A9F3020250008.6"/>
        <s v="ACK.4A9F3020250011.1"/>
        <s v="ACK.4A9F3020250011.2"/>
        <s v="ACK.4A9F3020250011.3"/>
        <s v="ACK.4A9F3020250011.4"/>
        <s v="ACK.4A9F3020250011.5"/>
        <s v="ACK.4A9F3020250011.6"/>
        <s v="ACK.4A9F3020250010.1"/>
        <s v="ACK.4A9F3020250010.2"/>
        <s v="ACK.4A9F3020250010.3"/>
        <s v="ACK.4A9F3020250010.4"/>
        <s v="ACK.4A9F3020250010.5"/>
        <s v="ACK.4A9F3020250012.1"/>
        <s v="ACK.4A9F3020250012.2"/>
        <s v="ACK.4A9F3020250012.3"/>
        <s v="ACK.4A9F3020250016.1"/>
        <s v="ACK.4A9F3020250016.2"/>
        <s v="ACK.4A9F3020250016.3"/>
        <s v="ACK.4A9F3020250016.4"/>
        <s v="ACK.4A9F3020250016.5"/>
        <s v="ACK.4A9F3020250016.6"/>
        <s v="ACK.4A9F3020250014.1"/>
        <s v="ACK.4A9F3020250014.2"/>
        <s v="ACK.4A9F3020250014.3"/>
        <s v="ACK.4A9F3020250014.4"/>
        <s v="ACK.4A9F3020250014.5"/>
        <s v="ACK.4A9F3020250013.1"/>
        <s v="ACK.4A9F3020250013.2"/>
        <s v="ACK.4A9F3020250013.3"/>
        <s v="ACK.4A9F3020250013.4"/>
        <s v="ACK.4A9F3020250015.1"/>
        <s v="ACK.4A9F3020250015.2"/>
        <s v="ACK.4A9F3020250015.3"/>
        <s v="ACK.4A9F3020250017.1"/>
        <s v="ACK.4A9F3020250017.2"/>
        <s v="ACK.4A9F3020250019.1"/>
        <s v="ACK.4A9F3020250019.2"/>
        <s v="ACK.4A9F3020250019.3"/>
        <s v="ACK.4A9F3020250019.4"/>
        <s v="ACK.4A9F3020250019.5"/>
        <s v="ACK.4A9F3020250019.6"/>
        <s v="ACK.4A9F3020250021.1"/>
        <s v="ACK.4A9F3020250021.2"/>
        <s v="ACK.4A9F3020250021.3"/>
        <s v="ACK.4A9F3020250021.4"/>
        <s v="ACK.4A9F3020250021.5"/>
        <s v="ACK.4A9F3020250021.6"/>
        <s v="ACK.4A9F3020250020.1"/>
        <s v="ACK.4A9F3020250020.2"/>
        <s v="ACK.4A9F3020250020.3"/>
        <s v="ACK.4A9F3020250020.4"/>
        <s v="ACK.4A9F3020250020.5"/>
        <s v="ACK.4A9F3020250018.1"/>
        <s v="ACK.4A9F3020250018.2"/>
        <s v="ACK.4A9F3020250018.3"/>
        <s v="ACK.4A9F3020250018.4"/>
        <s v="ACK.4A9F3020250022.1"/>
        <s v="ACK.4A9F3020250022.2"/>
        <s v="ACK.4A9F3020250022.3"/>
        <s v="ACK.4A9F3020250022.4"/>
        <s v="ACK.4A9F3020250022.5"/>
        <s v="ACK.4A9F3020250024.1"/>
        <s v="ACK.4A9F3020250024.2"/>
        <s v="ACK.4A9F3020250024.3"/>
        <s v="ACK.4A9F3020250024.4"/>
        <s v="ACK.4A9F3020250024.5"/>
        <s v="ACK.4A9F3020250023.1"/>
        <s v="ACK.4A9F3020250023.2"/>
        <s v="ACK.4A9F3020250023.3"/>
        <s v="ACK.4A9F3020250023.4"/>
        <s v="ACK.4A9F3020250025.1"/>
        <s v="ACK.4A9F3020250025.2"/>
        <s v="ACK.4A9F3020250025.3"/>
        <s v="ACK.4A9F3020250025.4"/>
        <s v="ACK.4A9F3020250025.5"/>
        <s v="ACK.4A9F3020250026.1"/>
        <s v="ACK.4A9F3020250026.2"/>
        <s v="ACK.4A9F3020250026.3"/>
        <s v="ACK.4A9F3020250026.4"/>
        <s v="ACK.4A9F3020250026.5"/>
        <s v="ACK.4A9F3020250026.6"/>
        <s v="ACK.4A9F3020250027.1"/>
        <s v="ACK.4A9F3020250027.2"/>
        <s v="ACK.4A9F3020250027.3"/>
        <s v="ACK.4A9F3020250027.4"/>
        <s v="ACK.4A9F3020250027.5"/>
        <s v="ACK.4A9F3020250030.1"/>
        <s v="ACK.4A9F3020250030.2"/>
        <s v="ACK.4A9F3020250030.3"/>
        <s v="ACK.4A9F3020250030.4"/>
        <s v="ACK.4A9F3020250030.5"/>
        <s v="ACK.4A9F3020250030.6"/>
        <s v="ACK.4A9F3020250028.1"/>
        <s v="ACK.4A9F3020250028.2"/>
        <s v="ACK.4A9F3020250028.3"/>
        <s v="ACK.4A9F3020250028.4"/>
        <s v="ACK.4A9F3020250029.1"/>
        <s v="ACK.4A9F3020250029.2"/>
        <s v="ACK.4A9F3020250029.3"/>
        <s v="ACK.4A9F3020250032.1"/>
        <s v="ACK.4A9F3020250032.2"/>
        <s v="ACK.4A9F3020250032.3"/>
        <s v="ACK.4A9F3020250032.4"/>
        <s v="ACK.4A9F3020250032.5"/>
        <s v="ACK.4A9F3020250032.6"/>
        <s v="ACK.4A9F3020250031.1"/>
        <s v="ACK.4A9F3020250031.2"/>
        <s v="ACK.4A9F3020250031.3"/>
        <s v="ACK.4A9F3020250031.4"/>
        <s v="ACK.4A9F3020250031.5"/>
        <s v="ACK.4A9F3020250033.1"/>
        <s v="ACK.4A9F3020250033.2"/>
        <s v="ACK.4A9F3020250033.3"/>
        <s v="ACK.4A9F3020250033.4"/>
        <s v="ACK.4A9F3020250033.5"/>
        <s v="ACK.4A9F3020250034.1"/>
        <s v="ACK.4A9F3020250034.2"/>
        <s v="ACK.4A9F3020250034.3"/>
        <s v="ACK.4A9F3020250034.4"/>
        <s v="ACK.4A9F3020250034.5"/>
        <s v="ACK.4A9F3020250035.1"/>
        <s v="ACK.4A9F3020250035.2"/>
        <s v="ACK.4A9F3020250035.3"/>
        <s v="ACK.4A9F3020250035.4"/>
        <s v="ACK.4A9F3020250035.5"/>
        <s v="ACK.4A9F3020250036.1"/>
        <s v="ACK.4A9F3020250036.2"/>
        <s v="ACK.4A9F3020250037.1"/>
        <s v="ACK.4A9F3020250037.2"/>
        <s v="ACK.4A9F3020250037.3"/>
        <s v="ACK.4A9F3020250037.4"/>
        <s v="ACK.4A9F3020250037.5"/>
        <s v="ACK.4A9F3020250037.6"/>
        <s v="ACK.4A9F3020250038.1"/>
        <s v="ACK.4A9F3020250038.2"/>
        <s v="ACK.4A9F3020250038.3"/>
        <s v="ACK.4A9F3020250038.4"/>
        <s v="ACK.4A9F3020250038.5"/>
        <s v="ACK.4A9F3020250038.6"/>
        <s v="ACK.4A9F3020250039.1"/>
        <s v="ACK.4A9F3020250039.2"/>
        <s v="ACK.4A9F3020250039.3"/>
        <s v="ACK.4A9F3020250039.4"/>
        <s v="ACK.4A9F3020250039.5"/>
        <s v="ACK.4A9F3020250039.6"/>
        <s v="ACK.4A9F3020250040.1"/>
        <s v="ACK.4A9F3020250040.2"/>
        <s v="ACK.4A9F3020250040.3"/>
        <s v="ACK.4A9F3020250040.4"/>
        <s v="ACK.4A9F3020250040.5"/>
        <s v="ACK.4A9F3020250041.1"/>
        <s v="ACK.4A9F3020250041.2"/>
        <s v="ACK.4A9F3020250041.3"/>
        <s v="ACK.4A9F3020250041.4"/>
        <s v="ACK.4A9F3020250041.5"/>
        <s v="ACK.4A9F3020250043.1"/>
        <s v="ACK.4A9F3020250043.2"/>
        <s v="ACK.4A9F3020250043.3"/>
        <s v="ACK.4A9F3020250043.4"/>
        <s v="ACK.4A9F3020250043.5"/>
        <s v="ACK.4A9F3020250043.6"/>
        <s v="ACK.4A9F3020250042.1"/>
        <s v="ACK.4A9F3020250042.2"/>
        <s v="ACK.4A9F3020250042.3"/>
        <s v="ACK.4A9F3020250042.4"/>
        <s v="ACK.4A9F3020250044.1"/>
        <s v="ACK.4A9F3020250044.2"/>
        <s v="ACK.4A9F3020250044.3"/>
        <s v="ACK.4A9F3020250044.4"/>
        <s v="ACK.4A9F3020250044.5"/>
        <s v="ACK.4A9F3020250045.1"/>
        <s v="ACK.4A9F3020250045.2"/>
        <s v="ACK.4A9F3020250045.3"/>
        <s v="ACK.4A9F3020250045.4"/>
        <s v="ACK.4A9F3020250045.5"/>
        <s v="ACK.4A9F3020250045.6"/>
        <s v="ACK.4A9F3020250046.1"/>
        <s v="ACK.4A9F3020250046.2"/>
        <s v="ACK.4A9F3020250046.3"/>
        <s v="ACK.4A9F3020250046.4"/>
        <s v="ACK.4A9F3020250046.5"/>
        <s v="ACK.4A9F3020250047.1"/>
        <s v="ACK.4A9F3020250047.2"/>
        <s v="ACK.4A9F3020250047.3"/>
        <s v="ACK.4A9F3020250048.1"/>
        <s v="ACK.4A9F3020250048.2"/>
        <s v="ACK.4A9F3020250048.3"/>
        <s v="ACK.4A9F3020250049.1"/>
        <s v="ACK.4A9F3020250049.2"/>
        <s v="ACK.4A9F3020250049.3"/>
        <s v="ACK.4A9F3020250049.4"/>
        <s v="ACK.4A9F3020250049.5"/>
        <s v="ACK.4A9F3020250051.1"/>
        <s v="ACK.4A9F3020250051.2"/>
        <s v="ACK.4A9F3020250051.3"/>
        <s v="ACK.4A9F3020250051.4"/>
        <s v="ACK.4A9F3020250051.5"/>
        <s v="ACK.4A9F3020250051.6"/>
        <s v="ACK.4A9F3020250050.1"/>
        <s v="ACK.4A9F3020250050.2"/>
        <s v="ACK.4A9F3020250050.3"/>
        <s v="ACK.4A9F3020250050.4"/>
        <s v="ACK.4A9F3020250050.5"/>
        <s v="ACK.4A9F3020250052.1"/>
        <s v="ACK.4A9F3020250052.2"/>
        <s v="ACK.4A9F3020250052.3"/>
        <s v="ACK.4A9F3020250052.4"/>
        <s v="ACK.4A9F3020250052.5"/>
        <s v="ACK.4A9F3020250052.6"/>
        <s v="ACK.4A9F3020250053.1"/>
        <s v="ACK.4A9F3020250053.2"/>
        <s v="ACK.4A9F3020250053.3"/>
        <s v="ACK.4A9F3020250054.1"/>
        <s v="ACK.4A9F3020250054.2"/>
        <s v="ACK.4A9F3020250054.3"/>
        <s v="ACK.4A9F3020250055.1"/>
        <s v="ACK.4A9F3020250055.2"/>
        <s v="ACK.4A9F3020250055.3"/>
        <s v="ACK.4A9F3020250056.1"/>
        <s v="ACK.4A9F3020250056.2"/>
        <s v="ACK.4A9F3020250056.3"/>
        <s v="ACK.4A9F3020250057.1"/>
        <s v="ACK.4A9F3020250057.2"/>
        <s v="ACK.4A9F3020250057.3"/>
        <s v="ACK.4A9F3020250058.1"/>
        <s v="ACK.4A9F3020250058.2"/>
        <s v="ACK.4A9F3020250058.3"/>
        <s v="ACK.4A9F3020250059.1"/>
        <s v="ACK.4A9F3020250059.2"/>
        <s v="ACK.4A9F3020250060.1"/>
        <s v="ACK.4A9F3020250060.2"/>
        <s v="ACK.4A9F3020250060.3"/>
        <s v="ACK.4A9F3020250062.1"/>
        <s v="ACK.4A9F3020250062.2"/>
        <s v="ACK.4A9F3020250062.3"/>
        <s v="ACK.4A9F3020250062.4"/>
        <s v="ACK.4A9F3020250061.1"/>
        <s v="ACK.4A9F3020250061.2"/>
        <s v="ACK.4A9F3020250061.3"/>
        <s v="ACK.4A9F3020250063.1"/>
        <s v="ACK.4A9F3020250063.2"/>
        <s v="ACK.4A9F3020250063.3"/>
        <s v="ACK.4A9F3020250063.4"/>
        <s v="ACK.4A9F3020250064.1"/>
        <s v="ACK.4A9F3020250064.2"/>
        <s v="ACK.4A9F3020250064.3"/>
        <s v="ACK.4A9F3020250064.4"/>
        <s v="ACK.4A9F3020250064.5"/>
        <s v="ACK.4A9F3020250064.6"/>
        <s v="ACK.4A9F3020250065.1"/>
        <s v="ACK.4A9F3020250065.2"/>
        <s v="ACK.4A9F3020250066.1"/>
        <s v="ACK.4A9F3020250066.2"/>
        <s v="ACK.4A9F3020250066.3"/>
        <s v="ACK.4A9F3020250067.1"/>
        <s v="ACK.4A9F3020250067.2"/>
        <s v="ACK.4A9F3020250067.3"/>
        <s v="ACK.4A9F3020250068.1"/>
        <s v="ACK.4A9F3020250068.2"/>
        <s v="ACK.4A9F3020250068.3"/>
        <s v="ACK.4A9F3020250069.1"/>
        <s v="ACK.4A9F3020250069.2"/>
        <s v="ACK.4A9F3020250070.1"/>
        <s v="ACK.4A9F3020250070.2"/>
        <s v="ACK.4A9F3020250070.3"/>
        <s v="ACK.4A9F3020250071.1"/>
        <s v="ACK.4A9F3020250071.2"/>
        <s v="ACK.4A9F3020250071.3"/>
        <s v="ACK.4A9F3020250071.4"/>
        <s v="ACK.4A9F3020250073.1"/>
        <s v="ACK.4A9F3020250073.2"/>
        <s v="ACK.4A9F3020250073.3"/>
        <s v="ACK.4A9F3020250073.4"/>
        <s v="ACK.4A9F3020250073.5"/>
        <s v="ACK.4A9F3020250072.1"/>
        <s v="ACK.4A9F3020250072.2"/>
        <s v="ACK.4A9F3020250075.1"/>
        <s v="ACK.4A9F3020250075.2"/>
        <s v="ACK.4A9F3020250075.3"/>
        <s v="ACK.4A9F3020250075.4"/>
        <s v="ACK.4A9F3020250075.5"/>
        <s v="ACK.4A9F3020250074.1"/>
        <s v="ACK.4A9F3020250074.2"/>
        <s v="ACK.4A9F3020250074.3"/>
        <s v="ACK.4A9F3020250074.4"/>
        <s v="ACK.4A9F3020250076.1"/>
        <s v="ACK.4A9F3020250076.2"/>
        <s v="ACK.4A9F3020250076.3"/>
        <s v="ACK.4A9F3020250076.4"/>
        <s v="ACK.4A9F3020250076.5"/>
        <s v="ACK.4A9F3020250077.1"/>
        <s v="ACK.4A9F3020250077.2"/>
        <s v="ACK.4A9F3020250077.3"/>
        <s v="ACK.4A9F3020250238.1"/>
        <s v="ACK.4A9F3020250238.2"/>
        <s v="ACK.4A9F3020250237.1"/>
        <s v="ACK.4A9F3020250237.2"/>
        <s v="ACK.4A9F3020250239.1"/>
        <s v="ACK.4A9F3020250239.2"/>
        <s v="ACK.4A9F3020250239.3"/>
        <s v="ACK.4A9F3020250239.4"/>
        <s v="ACK.4A9F3020250663.1"/>
        <s v="ACK.4A9F3020250663.2"/>
        <s v="ACK.4A9F3020250663.3"/>
        <s v="ACK.4A9F3020250240.1"/>
        <s v="ACK.4A9F3020250240.2"/>
        <s v="ACK.4A9F3020250240.3"/>
        <s v="ACK.4A9F3020250240.4"/>
        <s v="ACK.4A9F3020250242.1"/>
        <s v="ACK.4A9F3020250242.2"/>
        <s v="ACK.4A9F3020250242.3"/>
        <s v="ACK.4A9F3020250242.4"/>
        <s v="ACK.4A9F3020250242.5"/>
        <s v="ACK.4A9F3020250242.6"/>
        <s v="ACK.4A9F3020250241.1"/>
        <s v="ACK.4A9F3020250241.2"/>
        <s v="ACK.4A9F3020250241.3"/>
        <s v="ACK.4A9F3020250241.4"/>
        <s v="ACK.4A9F3020250243.1"/>
        <s v="ACK.4A9F3020250243.2"/>
        <s v="ACK.4A9F3020250243.3"/>
        <s v="ACK.4A9F3020250243.4"/>
        <s v="ACK.4A9F3020250243.5"/>
        <s v="ACK.4A9F3020250243.6"/>
        <s v="ACK.4A9F3020250244.1"/>
        <s v="ACK.4A9F3020250244.2"/>
        <s v="ACK.4A9F3020250244.3"/>
        <s v="ACK.4A9F3020250244.4"/>
        <s v="ACK.4A9F3020250244.5"/>
        <s v="ACK.4A9F3020250245.1"/>
        <s v="ACK.4A9F3020250245.2"/>
        <s v="ACK.4A9F3020250245.3"/>
        <s v="ACK.4A9F3020250245.4"/>
        <s v="ACK.4A9F3020250245.5"/>
        <s v="ACK.4A9F3020250246.1"/>
        <s v="ACK.4A9F3020250246.2"/>
        <s v="ACK.4A9F3020250246.3"/>
        <s v="ACK.4A9F3020250246.4"/>
        <s v="ACK.4A9F3020250246.5"/>
        <s v="ACK.4A9F3020250246.6"/>
        <s v="ACK.4A9F3020250248.1"/>
        <s v="ACK.4A9F3020250248.2"/>
        <s v="ACK.4A9F3020250248.3"/>
        <s v="ACK.4A9F3020250248.4"/>
        <s v="ACK.4A9F3020250248.5"/>
        <s v="ACK.4A9F3020250248.6"/>
        <s v="ACK.4A9F3020250247.1"/>
        <s v="ACK.4A9F3020250247.2"/>
        <s v="ACK.4A9F3020250247.3"/>
        <s v="ACK.4A9F3020250247.4"/>
        <s v="ACK.4A9F3020250247.5"/>
        <s v="ACK.4A9F3020250249.1"/>
        <s v="ACK.4A9F3020250249.2"/>
        <s v="ACK.4A9F3020250249.3"/>
        <s v="ACK.4A9F3020250249.4"/>
        <s v="ACK.4A9F3020250250.1"/>
        <s v="ACK.4A9F3020250250.2"/>
        <s v="ACK.4A9F3020250250.3"/>
        <s v="ACK.4A9F3020250250.4"/>
        <s v="ACK.4A9F3020250250.5"/>
        <s v="ACK.4A9F3020250251.1"/>
        <s v="ACK.4A9F3020250251.2"/>
        <s v="ACK.4A9F3020250251.3"/>
        <s v="ACK.4A9F3020250251.4"/>
        <s v="ACK.4A9F3020250254.1"/>
        <s v="ACK.4A9F3020250254.2"/>
        <s v="ACK.4A9F3020250254.3"/>
        <s v="ACK.4A9F3020250254.4"/>
        <s v="ACK.4A9F3020250253.1"/>
        <s v="ACK.4A9F3020250253.2"/>
        <s v="ACK.4A9F3020250253.3"/>
        <s v="ACK.4A9F3020250253.4"/>
        <s v="ACK.4A9F3020250253.5"/>
        <s v="ACK.4A9F3020250252.1"/>
        <s v="ACK.4A9F3020250252.2"/>
        <s v="ACK.4A9F3020250252.3"/>
        <s v="ACK.4A9F3020250252.4"/>
        <s v="ACK.4A9F3020250252.5"/>
        <s v="ACK.4A9F3020250665.1"/>
        <s v="ACK.4A9F3020250665.2"/>
        <s v="ACK.4A9F3020250665.3"/>
        <s v="ACK.4A9F3020250665.4"/>
        <s v="ACK.4A9F3020250255.1"/>
        <s v="ACK.4A9F3020250255.2"/>
        <s v="ACK.4A9F3020250666.1"/>
        <s v="ACK.4A9F3020250666.2"/>
        <s v="ACK.4A9F3020250666.3"/>
        <s v="ACK.4A9F3020250666.4"/>
        <s v="ACK.4A9F3020250257.1"/>
        <s v="ACK.4A9F3020250257.2"/>
        <s v="ACK.4A9F3020250257.3"/>
        <s v="ACK.4A9F3020250257.4"/>
        <s v="ACK.4A9F3020250256.1"/>
        <s v="ACK.4A9F3020250256.2"/>
        <s v="ACK.4A9F3020250256.3"/>
        <s v="ACK.4A9F3020250259.1"/>
        <s v="ACK.4A9F3020250259.2"/>
        <s v="ACK.4A9F3020250259.3"/>
        <s v="ACK.4A9F3020250259.4"/>
        <s v="ACK.4A9F3020250259.5"/>
        <s v="ACK.4A9F3020250258.1"/>
        <s v="ACK.4A9F3020250258.2"/>
        <s v="ACK.4A9F3020250258.3"/>
        <s v="ACK.4A9F3020250258.4"/>
        <s v="ACK.4A9F3020250260.1"/>
        <s v="ACK.4A9F3020250260.2"/>
        <s v="ACK.4A9F3020250260.3"/>
        <s v="ACK.4A9F3020250260.4"/>
        <s v="ACK.4A9F3020250260.5"/>
        <s v="ACK.4A9F3020250262.1"/>
        <s v="ACK.4A9F3020250262.2"/>
        <s v="ACK.4A9F3020250262.3"/>
        <s v="ACK.4A9F3020250262.4"/>
        <s v="ACK.4A9F3020250262.5"/>
        <s v="ACK.4A9F3020250261.1"/>
        <s v="ACK.4A9F3020250261.2"/>
        <s v="ACK.4A9F3020250261.3"/>
        <s v="ACK.4A9F3020250261.4"/>
        <s v="ACK.4A9F3020250264.1"/>
        <s v="ACK.4A9F3020250264.2"/>
        <s v="ACK.4A9F3020250264.3"/>
        <s v="ACK.4A9F3020250264.4"/>
        <s v="ACK.4A9F3020250264.5"/>
        <s v="ACK.4A9F3020250263.1"/>
        <s v="ACK.4A9F3020250263.2"/>
        <s v="ACK.4A9F3020250263.3"/>
        <s v="ACK.4A9F3020250263.4"/>
        <s v="ACK.4A9F3020250265.1"/>
        <s v="ACK.4A9F3020250265.2"/>
        <s v="ACK.4A9F3020250266.1"/>
        <s v="ACK.4A9F3020250266.2"/>
        <s v="ACK.4A9F3020250266.3"/>
        <s v="ACK.4A9F3020250266.4"/>
        <s v="ACK.4A9F3020250269.1"/>
        <s v="ACK.4A9F3020250269.2"/>
        <s v="ACK.4A9F3020250269.3"/>
        <s v="ACK.4A9F3020250269.4"/>
        <s v="ACK.4A9F3020250269.5"/>
        <s v="ACK.4A9F3020250269.6"/>
        <s v="ACK.4A9F3020250267.1"/>
        <s v="ACK.4A9F3020250267.2"/>
        <s v="ACK.4A9F3020250267.3"/>
        <s v="ACK.4A9F3020250268.1"/>
        <s v="ACK.4A9F3020250268.2"/>
        <s v="ACK.4A9F3020250268.3"/>
        <s v="ACK.4A9F3020250268.4"/>
        <s v="ACK.4A9F3020250270.1"/>
        <s v="ACK.4A9F3020250270.2"/>
        <s v="ACK.4A9F3020250270.3"/>
        <s v="ACK.4A9F3020250270.4"/>
        <s v="ACK.4A9F3020250270.5"/>
        <s v="ACK.4A9F3020250270.6"/>
        <s v="ACK.4A9F3020250667.1"/>
        <s v="ACK.4A9F3020250667.2"/>
        <s v="ACK.4A9F3020250667.3"/>
        <s v="ACK.4A9F3020250667.4"/>
        <s v="ACK.4A9F3020250667.5"/>
        <s v="ACK.4A9F3020250272.1"/>
        <s v="ACK.4A9F3020250272.2"/>
        <s v="ACK.4A9F3020250272.3"/>
        <s v="ACK.4A9F3020250272.4"/>
        <s v="ACK.4A9F3020250272.5"/>
        <s v="ACK.4A9F3020250272.6"/>
        <s v="ACK.4A9F3020250271.1"/>
        <s v="ACK.4A9F3020250271.2"/>
        <s v="ACK.4A9F3020250271.3"/>
        <s v="ACK.4A9F3020250274.1"/>
        <s v="ACK.4A9F3020250274.2"/>
        <s v="ACK.4A9F3020250274.3"/>
        <s v="ACK.4A9F3020250274.4"/>
        <s v="ACK.4A9F3020250274.5"/>
        <s v="ACK.4A9F3020250274.6"/>
        <s v="ACK.4A9F3020250273.1"/>
        <s v="ACK.4A9F3020250273.2"/>
        <s v="ACK.4A9F3020250275.1"/>
        <s v="ACK.4A9F3020250275.2"/>
        <s v="ACK.4A9F3020250275.3"/>
        <s v="ACK.4A9F3020250275.4"/>
        <s v="ACK.4A9F3020250275.5"/>
        <s v="ACK.4A9F3020250277.1"/>
        <s v="ACK.4A9F3020250277.2"/>
        <s v="ACK.4A9F3020250277.3"/>
        <s v="ACK.4A9F3020250277.4"/>
        <s v="ACK.4A9F3020250277.5"/>
        <s v="ACK.4A9F3020250278.1"/>
        <s v="ACK.4A9F3020250278.2"/>
        <s v="ACK.4A9F3020250278.3"/>
        <s v="ACK.4A9F3020250278.4"/>
        <s v="ACK.4A9F3020250278.5"/>
        <s v="ACK.4A9F3020250276.1"/>
        <s v="ACK.4A9F3020250276.2"/>
        <s v="ACK.4A9F3020250279.1"/>
        <s v="ACK.4A9F3020250279.2"/>
        <s v="ACK.4A9F3020250279.3"/>
        <s v="ACK.4A9F3020250279.4"/>
        <s v="ACK.4A9F3020250279.5"/>
        <s v="ACK.4A9F3020250280.1"/>
        <s v="ACK.4A9F3020250280.2"/>
        <s v="ACK.4A9F3020250280.3"/>
        <s v="ACK.4A9F3020250280.4"/>
        <s v="ACK.4A9F3020250280.5"/>
        <s v="ACK.4A9F3020250280.6"/>
        <s v="ACK.4A9F3020250281.1"/>
        <s v="ACK.4A9F3020250281.2"/>
        <s v="ACK.4A9F3020250281.3"/>
        <s v="ACK.4A9F3020250283.1"/>
        <s v="ACK.4A9F3020250283.2"/>
        <s v="ACK.4A9F3020250283.3"/>
        <s v="ACK.4A9F3020250282.1"/>
        <s v="ACK.4A9F3020250282.2"/>
        <s v="ACK.4A9F3020250282.3"/>
        <s v="ACK.4A9F3020250282.4"/>
        <s v="ACK.4A9F3020250286.1"/>
        <s v="ACK.4A9F3020250286.2"/>
        <s v="ACK.4A9F3020250286.3"/>
        <s v="ACK.4A9F3020250286.4"/>
        <s v="ACK.4A9F3020250286.5"/>
        <s v="ACK.4A9F3020250285.1"/>
        <s v="ACK.4A9F3020250285.2"/>
        <s v="ACK.4A9F3020250285.3"/>
        <s v="ACK.4A9F3020250287.1"/>
        <s v="ACK.4A9F3020250287.2"/>
        <s v="ACK.4A9F3020250287.3"/>
        <s v="ACK.4A9F3020250287.4"/>
        <s v="ACK.4A9F3020250287.5"/>
        <s v="ACK.4A9F3020250288.1"/>
        <s v="ACK.4A9F3020250288.2"/>
        <s v="ACK.4A9F3020250288.3"/>
        <s v="ACK.4A9F3020250288.4"/>
        <s v="ACK.4A9F3020250288.5"/>
        <s v="ACK.4A9F3020250289.1"/>
        <s v="ACK.4A9F3020250289.2"/>
        <s v="ACK.4A9F3020250289.3"/>
        <s v="ACK.4A9F3020250289.4"/>
        <s v="ACK.4A9F3020250289.5"/>
        <s v="ACK.4A9F3020250289.6"/>
        <s v="ACK.4A9F3020250290.1"/>
        <s v="ACK.4A9F3020250290.2"/>
        <s v="ACK.4A9F3020250290.3"/>
        <s v="ACK.4A9F3020250290.4"/>
        <s v="ACK.4A9F3020250290.5"/>
        <s v="ACK.4A9F3020250292.1"/>
        <s v="ACK.4A9F3020250292.2"/>
        <s v="ACK.4A9F3020250292.3"/>
        <s v="ACK.4A9F3020250292.4"/>
        <s v="ACK.4A9F3020250292.5"/>
        <s v="ACK.4A9F3020250292.6"/>
        <s v="ACK.4A9F3020250291.1"/>
        <s v="ACK.4A9F3020250291.2"/>
        <s v="ACK.4A9F3020250291.3"/>
        <s v="ACK.4A9F3020250291.4"/>
        <s v="ACK.4A9F3020250293.1"/>
        <s v="ACK.4A9F3020250293.2"/>
        <s v="ACK.4A9F3020250293.3"/>
        <s v="ACK.4A9F3020250294.1"/>
        <s v="ACK.4A9F3020250294.2"/>
        <s v="ACK.4A9F3020250294.3"/>
        <s v="ACK.4A9F3020250294.4"/>
        <s v="ACK.4A9F3020250294.5"/>
        <s v="ACK.4A9F3020250294.6"/>
        <s v="ACK.4A9F3020250295.1"/>
        <s v="ACK.4A9F3020250295.2"/>
        <s v="ACK.4A9F3020250295.3"/>
        <s v="ACK.4A9F3020250295.4"/>
        <s v="ACK.4A9F3020250296.1"/>
        <s v="ACK.4A9F3020250296.2"/>
        <s v="ACK.4A9F3020250296.3"/>
        <s v="ACK.4A9F3020250296.4"/>
        <s v="ACK.4A9F3020250298.1"/>
        <s v="ACK.4A9F3020250298.2"/>
        <s v="ACK.4A9F3020250298.3"/>
        <s v="ACK.4A9F3020250298.4"/>
        <s v="ACK.4A9F3020250298.5"/>
        <s v="ACK.4A9F3020250298.6"/>
        <s v="ACK.4A9F3020250297.1"/>
        <s v="ACK.4A9F3020250297.2"/>
        <s v="ACK.4A9F3020250297.3"/>
        <s v="ACK.4A9F3020250297.4"/>
        <s v="ACK.4A9F3020250297.5"/>
        <s v="ACK.4A9F3020250299.1"/>
        <s v="ACK.4A9F3020250299.2"/>
        <s v="ACK.4A9F3020250299.3"/>
        <s v="ACK.4A9F3020250299.4"/>
        <s v="ACK.4A9F3020250300.1"/>
        <s v="ACK.4A9F3020250300.2"/>
        <s v="ACK.4A9F3020250300.3"/>
        <s v="ACK.4A9F3020250300.4"/>
        <s v="ACK.4A9F3020250300.5"/>
        <s v="ACK.4A9F3020250301.1"/>
        <s v="ACK.4A9F3020250301.2"/>
        <s v="ACK.4A9F3020250301.3"/>
        <s v="ACK.4A9F3020250301.4"/>
        <s v="ACK.4A9F3020250301.5"/>
        <s v="ACK.4A9F3020250302.1"/>
        <s v="ACK.4A9F3020250302.2"/>
        <s v="ACK.4A9F3020250302.3"/>
        <s v="ACK.4A9F3020250302.4"/>
        <s v="ACK.4A9F3020250303.1"/>
        <s v="ACK.4A9F3020250303.2"/>
        <s v="ACK.4A9F3020250303.3"/>
        <s v="ACK.4A9F3020250303.4"/>
        <s v="ACK.4A9F3020250303.5"/>
        <s v="ACK.4A9F3020250304.1"/>
        <s v="ACK.4A9F3020250304.2"/>
        <s v="ACK.4A9F3020250304.3"/>
        <s v="ACK.4A9F3020250304.4"/>
        <s v="ACK.4A9F3020250304.5"/>
        <s v="ACK.4A9F3020250304.6"/>
        <s v="ACK.4A9F3020250306.1"/>
        <s v="ACK.4A9F3020250306.2"/>
        <s v="ACK.4A9F3020250306.3"/>
        <s v="ACK.4A9F3020250306.4"/>
        <s v="ACK.4A9F3020250306.5"/>
        <s v="ACK.4A9F3020250307.1"/>
        <s v="ACK.4A9F3020250307.2"/>
        <s v="ACK.4A9F3020250307.3"/>
        <s v="ACK.4A9F3020250307.4"/>
        <s v="ACK.4A9F3020250307.5"/>
        <s v="ACK.4A9F3020250307.6"/>
        <s v="ACK.4A9F3020250305.1"/>
        <s v="ACK.4A9F3020250308.1"/>
        <s v="ACK.4A9F3020250308.2"/>
        <s v="ACK.4A9F3020250308.3"/>
        <s v="ACK.4A9F3020250308.4"/>
        <s v="ACK.4A9F3020250309.1"/>
        <s v="ACK.4A9F3020250309.2"/>
        <s v="ACK.4A9F3020250309.3"/>
        <s v="ACK.4A9F3020250310.1"/>
        <s v="ACK.4A9F3020250310.2"/>
        <s v="ACK.4A9F3020250310.3"/>
        <s v="ACK.4A9F3020250310.4"/>
        <s v="ACK.4A9F3020250310.5"/>
        <s v="ACK.4A9F3020250310.6"/>
        <s v="ACK.4A9F3020250312.1"/>
        <s v="ACK.4A9F3020250312.2"/>
        <s v="ACK.4A9F3020250312.3"/>
        <s v="ACK.4A9F3020250312.4"/>
        <s v="ACK.4A9F3020250312.5"/>
        <s v="ACK.4A9F3020250311.1"/>
        <s v="ACK.4A9F3020250311.2"/>
        <s v="ACK.4A9F3020250311.3"/>
        <s v="ACK.4A9F3020250313.1"/>
        <s v="ACK.4A9F3020250313.2"/>
        <s v="ACK.4A9F3020250313.3"/>
        <s v="ACK.4A9F3020250313.4"/>
        <s v="ACK.4A9F3020250314.1"/>
        <s v="ACK.4A9F3020250314.2"/>
        <s v="ACK.4A9F3020250314.3"/>
        <s v="ACK.4A9F3020250315.1"/>
        <s v="ACK.4A9F3020250315.2"/>
        <s v="ACK.4A9F3020250315.3"/>
        <s v="ACK.4A9F3020250315.4"/>
        <s v="ACK.4A9F3020250315.5"/>
        <s v="ACK.4A9F3020250315.6"/>
        <s v="ACK.4A9F3020250316.1"/>
        <s v="ACK.4A9F3020250316.2"/>
        <s v="ACK.4A9F3020250316.3"/>
        <s v="ACK.4A9F3020250316.4"/>
        <s v="ACK.4A9F3020250316.5"/>
        <s v="ACK.4A9F3020250316.6"/>
        <s v="ACK.4A9F3020250317.1"/>
        <s v="ACK.4A9F3020250317.2"/>
        <s v="ACK.4A9F3020250317.3"/>
        <s v="ACK.4A9F3020250317.4"/>
        <s v="ACK.4A9F3020250318.1"/>
        <s v="ACK.4A9F3020250318.2"/>
        <s v="ACK.4A9F3020250318.3"/>
        <s v="ACK.4A9F3020250318.4"/>
        <s v="ACK.4A9F3020250319.1"/>
        <s v="ACK.4A9F3020250319.2"/>
        <s v="ACK.4A9F3020250319.3"/>
        <s v="ACK.4A9F3020250319.4"/>
        <s v="ACK.4A9F3020250319.5"/>
        <s v="ACK.4A9F3020250320.1"/>
        <s v="ACK.4A9F3020250320.2"/>
        <s v="ACK.4A9F3020250320.3"/>
        <s v="ACK.4A9F3020250321.1"/>
        <s v="ACK.4A9F3020250321.2"/>
        <s v="ACK.4A9F3020250321.3"/>
        <s v="ACK.4A9F3020250321.4"/>
        <s v="ACK.4A9F3020250322.1"/>
        <s v="ACK.4A9F3020250322.2"/>
        <s v="ACK.4A9F3020250322.3"/>
        <s v="ACK.4A9F3020250322.4"/>
        <s v="ACK.4A9F3020250323.1"/>
        <s v="ACK.4A9F3020250323.2"/>
        <s v="ACK.4A9F3020250323.3"/>
        <s v="ACK.4A9F3020250323.4"/>
        <s v="ACK.4A9F3020250323.5"/>
        <s v="ACK.4A9F3020250324.1"/>
        <s v="ACK.4A9F3020250324.2"/>
        <s v="ACK.4A9F3020250324.3"/>
        <s v="ACK.4A9F3020250324.4"/>
        <s v="ACK.4A9F3020250325.1"/>
        <s v="ACK.4A9F3020250325.2"/>
        <s v="ACK.4A9F3020250325.3"/>
        <s v="ACK.4A9F3020250325.4"/>
        <s v="ACK.4A9F3020250325.5"/>
        <s v="ACK.4A9F3020250326.1"/>
        <s v="ACK.4A9F3020250326.2"/>
        <s v="ACK.4A9F3020250326.3"/>
        <s v="ACK.4A9F3020250327.1"/>
        <s v="ACK.4A9F3020250327.2"/>
        <s v="ACK.4A9F3020250327.3"/>
        <s v="ACK.4A9F3020250327.4"/>
        <s v="ACK.4A9F3020250327.5"/>
        <s v="ACK.4A9F3020250327.6"/>
        <s v="ACK.4A9F3020250328.1"/>
        <s v="ACK.4A9F3020250328.2"/>
        <s v="ACK.4A9F3020250328.3"/>
        <s v="ACK.4A9F3020250328.4"/>
        <s v="ACK.4A9F3020250328.5"/>
        <s v="ACK.4A9F3020250329.1"/>
        <s v="ACK.4A9F3020250329.2"/>
        <s v="ACK.4A9F3020250329.3"/>
        <s v="ACK.4A9F3020250329.4"/>
        <s v="ACK.4A9F3020250329.5"/>
        <s v="ACK.4A9F3020250331.1"/>
        <s v="ACK.4A9F3020250331.2"/>
        <s v="ACK.4A9F3020250331.3"/>
        <s v="ACK.4A9F3020250331.4"/>
        <s v="ACK.4A9F3020250331.5"/>
        <s v="ACK.4A9F3020250331.6"/>
        <s v="ACK.4A9F3020250330.1"/>
        <s v="ACK.4A9F3020250330.2"/>
        <s v="ACK.4A9F3020250330.3"/>
        <s v="ACK.4A9F3020250330.4"/>
        <s v="ACK.4A9F3020250332.1"/>
        <s v="ACK.4A9F3020250332.2"/>
        <s v="ACK.4A9F3020250332.3"/>
        <s v="ACK.4A9F3020250332.4"/>
        <s v="ACK.4A9F3020250332.5"/>
        <s v="ACK.4A9F3020250333.1"/>
        <s v="ACK.4A9F3020250333.2"/>
        <s v="ACK.4A9F3020250333.3"/>
        <s v="ACK.4A9F3020250333.4"/>
        <s v="ACK.4A9F3020250333.5"/>
        <s v="ACK.4A9F3020250333.6"/>
        <s v="ACK.4A9F3020250334.1"/>
        <s v="ACK.4A9F3020250334.2"/>
        <s v="ACK.4A9F3020250334.3"/>
        <s v="ACK.4A9F3020250334.4"/>
        <s v="ACK.4A9F3020250334.5"/>
        <s v="ACK.4A9F3020250335.1"/>
        <s v="ACK.4A9F3020250335.2"/>
        <s v="ACK.4A9F3020250335.3"/>
        <s v="ACK.4A9F3020250335.4"/>
        <s v="ACK.4A9F3020250336.1"/>
        <s v="ACK.4A9F3020250336.2"/>
        <s v="ACK.4A9F3020250336.3"/>
        <s v="ACK.4A9F3020250336.4"/>
        <s v="ACK.4A9F3020250336.5"/>
        <s v="ACK.4A9F3020250337.1"/>
        <s v="ACK.4A9F3020250337.2"/>
        <s v="ACK.4A9F3020250337.3"/>
        <s v="ACK.4A9F3020250337.4"/>
        <s v="ACK.4A9F3020250337.5"/>
        <s v="ACK.4A9F3020250337.6"/>
        <s v="ACK.4A9F3020250338.1"/>
        <s v="ACK.4A9F3020250338.2"/>
        <s v="ACK.4A9F3020250338.3"/>
        <s v="ACK.4A9F3020250338.4"/>
        <s v="ACK.4A9F3020250338.5"/>
        <s v="ACK.4A9F3020250339.1"/>
        <s v="ACK.4A9F3020250339.2"/>
        <s v="ACK.4A9F3020250339.3"/>
        <s v="ACK.4A9F3020250339.4"/>
        <s v="ACK.4A9F3020250339.5"/>
        <s v="ACK.4A9F3020250340.1"/>
        <s v="ACK.4A9F3020250340.2"/>
        <s v="ACK.4A9F3020250340.3"/>
        <s v="ACK.4A9F3020250340.4"/>
        <s v="ACK.4A9F3020250340.5"/>
        <s v="ACK.4A9F3020250342.1"/>
        <s v="ACK.4A9F3020250342.2"/>
        <s v="ACK.4A9F3020250342.3"/>
        <s v="ACK.4A9F3020250342.4"/>
        <s v="ACK.4A9F3020250342.5"/>
        <s v="ACK.4A9F3020250341.1"/>
        <s v="ACK.4A9F3020250341.2"/>
        <s v="ACK.4A9F3020250341.3"/>
        <s v="ACK.4A9F3020250343.1"/>
        <s v="ACK.4A9F3020250343.2"/>
        <s v="ACK.4A9F3020250343.3"/>
        <s v="ACK.4A9F3020250343.4"/>
        <s v="ACK.4A9F3020250343.5"/>
        <s v="ACK.4A9F3020250345.1"/>
        <s v="ACK.4A9F3020250345.2"/>
        <s v="ACK.4A9F3020250345.3"/>
        <s v="ACK.4A9F3020250345.4"/>
        <s v="ACK.4A9F3020250345.5"/>
        <s v="ACK.4A9F3020250345.6"/>
        <s v="ACK.4A9F3020250344.1"/>
        <s v="ACK.4A9F3020250344.2"/>
        <s v="ACK.4A9F3020250344.3"/>
        <s v="ACK.4A9F3020250346.1"/>
        <s v="ACK.4A9F3020250346.2"/>
        <s v="ACK.4A9F3020250347.1"/>
        <s v="ACK.4A9F3020250347.2"/>
        <s v="ACK.4A9F3020250347.3"/>
        <s v="ACK.4A9F3020250347.4"/>
        <s v="ACK.4A9F3020250347.5"/>
        <s v="ACK.4A9F3020250348.1"/>
        <s v="ACK.4A9F3020250348.2"/>
        <s v="ACK.4A9F3020250348.3"/>
        <s v="ACK.4A9F3020250348.4"/>
        <s v="ACK.4A9F3020250348.5"/>
        <s v="ACK.4A9F3020250349.1"/>
        <s v="ACK.4A9F3020250349.2"/>
        <s v="ACK.4A9F3020250349.3"/>
        <s v="ACK.4A9F3020250349.4"/>
        <s v="ACK.4A9F3020250349.5"/>
        <s v="ACK.4A9F3020250350.1"/>
        <s v="ACK.4A9F3020250350.2"/>
        <s v="ACK.4A9F3020250350.3"/>
        <s v="ACK.4A9F3020250350.4"/>
        <s v="ACK.4A9F3020250350.5"/>
        <s v="ACK.4A9F3020250351.1"/>
        <s v="ACK.4A9F3020250351.2"/>
        <s v="ACK.4A9F3020250351.3"/>
        <s v="ACK.4A9F3020250351.4"/>
        <s v="ACK.4A9F3020250351.5"/>
        <s v="ACK.4A9F3020250352.1"/>
        <s v="ACK.4A9F3020250352.2"/>
        <s v="ACK.4A9F3020250352.3"/>
        <s v="ACK.4A9F3020250352.4"/>
        <s v="ACK.4A9F3020250352.5"/>
        <s v="ACK.4A9F3020250353.1"/>
        <s v="ACK.4A9F3020250353.2"/>
        <s v="ACK.4A9F3020250353.3"/>
        <s v="ACK.4A9F3020250353.4"/>
        <s v="ACK.4A9F3020250353.5"/>
        <s v="ACK.4A9F3020250353.6"/>
        <s v="ACK.4A9F3020250354.1"/>
        <s v="ACK.4A9F3020250354.2"/>
        <s v="ACK.4A9F3020250354.3"/>
        <s v="ACK.4A9F3020250354.4"/>
        <s v="ACK.4A9F3020250354.5"/>
        <s v="ACK.4A9F3020250356.1"/>
        <s v="ACK.4A9F3020250356.2"/>
        <s v="ACK.4A9F3020250356.3"/>
        <s v="ACK.4A9F3020250356.4"/>
        <s v="ACK.4A9F3020250356.5"/>
        <s v="ACK.4A9F3020250355.1"/>
        <s v="ACK.4A9F3020250355.2"/>
        <s v="ACK.4A9F3020250355.3"/>
        <s v="ACK.4A9F3020250355.4"/>
        <s v="ACK.4A9F3020250355.5"/>
        <s v="ACK.4A9F3020250357.1"/>
        <s v="ACK.4A9F3020250357.2"/>
        <s v="ACK.4A9F3020250357.3"/>
        <s v="ACK.4A9F3020250357.4"/>
        <s v="ACK.4A9F3020250357.5"/>
        <s v="ACK.4A9F3020250668.1"/>
        <s v="ACK.4A9F3020250668.2"/>
        <s v="ACK.4A9F3020250668.3"/>
        <s v="ACK.4A9F3020250668.4"/>
        <s v="ACK.4A9F3020250668.5"/>
        <s v="ACK.4A9F3020250668.6"/>
        <s v="ACK.4A9F3020250668.7"/>
        <s v="ACK.4A9F3020250358.1"/>
        <s v="ACK.4A9F3020250358.2"/>
        <s v="ACK.4A9F3020250358.3"/>
        <s v="ACK.4A9F3020250358.4"/>
        <s v="ACK.4A9F3020250358.5"/>
        <s v="ACK.4A9F3020250359.1"/>
        <s v="ACK.4A9F3020250359.2"/>
        <s v="ACK.4A9F3020250359.3"/>
        <s v="ACK.4A9F3020250359.4"/>
        <s v="ACK.4A9F3020250359.5"/>
        <s v="ACK.4A9F3020250360.1"/>
        <s v="ACK.4A9F3020250360.2"/>
        <s v="ACK.4A9F3020250360.3"/>
        <s v="ACK.4A9F3020250360.4"/>
        <s v="ACK.4A9F3020250361.1"/>
        <s v="ACK.4A9F3020250361.2"/>
        <s v="ACK.4A9F3020250361.3"/>
        <s v="ACK.4A9F3020250361.4"/>
        <s v="ACK.4A9F3020250361.5"/>
        <s v="ACK.4A9F3020250363.1"/>
        <s v="ACK.4A9F3020250363.2"/>
        <s v="ACK.4A9F3020250363.3"/>
        <s v="ACK.4A9F3020250363.4"/>
        <s v="ACK.4A9F3020250363.5"/>
        <s v="ACK.4A9F3020250362.1"/>
        <s v="ACK.4A9F3020250364.1"/>
        <s v="ACK.4A9F3020250364.2"/>
        <s v="ACK.4A9F3020250364.3"/>
        <s v="ACK.4A9F3020250364.4"/>
        <s v="ACK.4A9F3020250364.5"/>
        <s v="ACK.4A9F3020250364.6"/>
        <s v="ACK.4A9F3020250366.1"/>
        <s v="ACK.4A9F3020250366.2"/>
        <s v="ACK.4A9F3020250366.3"/>
        <s v="ACK.4A9F3020250366.4"/>
        <s v="ACK.4A9F3020250366.5"/>
        <s v="ACK.4A9F3020250365.1"/>
        <s v="ACK.4A9F3020250365.2"/>
        <s v="ACK.4A9F3020250365.3"/>
        <s v="ACK.4A9F3020250365.4"/>
        <s v="ACK.4A9F3020250367.1"/>
        <s v="ACK.4A9F3020250367.2"/>
        <s v="ACK.4A9F3020250367.3"/>
        <s v="ACK.4A9F3020250367.4"/>
        <s v="ACK.4A9F3020250368.1"/>
        <s v="ACK.4A9F3020250368.2"/>
        <s v="ACK.4A9F3020250368.3"/>
        <s v="ACK.4A9F3020250368.4"/>
        <s v="ACK.4A9F3020250368.5"/>
        <s v="ACK.4A9F3020250370.1"/>
        <s v="ACK.4A9F3020250370.2"/>
        <s v="ACK.4A9F3020250370.3"/>
        <s v="ACK.4A9F3020250370.4"/>
        <s v="ACK.4A9F3020250369.1"/>
        <s v="ACK.4A9F3020250369.2"/>
        <s v="ACK.4A9F3020250369.3"/>
        <s v="ACK.4A9F3020250371.1"/>
        <s v="ACK.4A9F3020250371.2"/>
        <s v="ACK.4A9F3020250371.3"/>
        <s v="ACK.4A9F3020250371.4"/>
        <s v="ACK.4A9F3020250371.5"/>
        <s v="ACK.4A9F3020250372.1"/>
        <s v="ACK.4A9F3020250372.2"/>
        <s v="ACK.4A9F3020250372.3"/>
        <s v="ACK.4A9F3020250372.4"/>
        <s v="ACK.4A9F3020250372.5"/>
        <s v="ACK.4A9F3020250372.6"/>
        <s v="ACK.4A9F3020250373.1"/>
        <s v="ACK.4A9F3020250373.2"/>
        <s v="ACK.4A9F3020250373.3"/>
        <s v="ACK.4A9F3020250373.4"/>
        <s v="ACK.4A9F3020250373.5"/>
        <s v="ACK.4A9F3020250373.6"/>
        <s v="ACK.4A9F3020250374.1"/>
        <s v="ACK.4A9F3020250374.2"/>
        <s v="ACK.4A9F3020250374.3"/>
        <s v="ACK.4A9F3020250374.4"/>
        <s v="ACK.4A9F3020250374.5"/>
        <s v="ACK.4A9F3020250374.6"/>
        <s v="ACK.4A9F3020250375.1"/>
        <s v="ACK.4A9F3020250375.2"/>
        <s v="ACK.4A9F3020250375.3"/>
        <s v="ACK.4A9F3020250375.4"/>
        <s v="ACK.4A9F3020250376.1"/>
        <s v="ACK.4A9F3020250376.2"/>
        <s v="ACK.4A9F3020250376.3"/>
        <s v="ACK.4A9F3020250376.4"/>
        <s v="ACK.4A9F3020250376.5"/>
        <s v="ACK.4A9F3020250377.1"/>
        <s v="ACK.4A9F3020250377.2"/>
        <s v="ACK.4A9F3020250377.3"/>
        <s v="ACK.4A9F3020250377.4"/>
        <s v="ACK.4A9F3020250378.1"/>
        <s v="ACK.4A9F3020250378.2"/>
        <s v="ACK.4A9F3020250378.3"/>
        <s v="ACK.4A9F3020250378.4"/>
        <s v="ACK.4A9F3020250378.5"/>
        <s v="ACK.4A9F3020250378.6"/>
        <s v="ACK.4A9F3020250379.1"/>
        <s v="ACK.4A9F3020250379.2"/>
        <s v="ACK.4A9F3020250379.3"/>
        <s v="ACK.4A9F3020250379.4"/>
        <s v="ACK.4A9F3020250379.5"/>
        <s v="ACK.4A9F3020250379.6"/>
        <s v="ACK.4A9F3020250381.1"/>
        <s v="ACK.4A9F3020250381.2"/>
        <s v="ACK.4A9F3020250381.3"/>
        <s v="ACK.4A9F3020250381.4"/>
        <s v="ACK.4A9F3020250381.5"/>
        <s v="ACK.4A9F3020250382.1"/>
        <s v="ACK.4A9F3020250382.2"/>
        <s v="ACK.4A9F3020250382.3"/>
        <s v="ACK.4A9F3020250382.4"/>
        <s v="ACK.4A9F3020250382.5"/>
        <s v="ACK.4A9F3020250380.1"/>
        <s v="ACK.4A9F3020250380.2"/>
        <s v="ACK.4A9F3020250380.3"/>
        <s v="ACK.4A9F3020250383.1"/>
        <s v="ACK.4A9F3020250383.2"/>
        <s v="ACK.4A9F3020250383.3"/>
        <s v="ACK.4A9F3020250386.1"/>
        <s v="ACK.4A9F3020250386.2"/>
        <s v="ACK.4A9F3020250386.3"/>
        <s v="ACK.4A9F3020250386.4"/>
        <s v="ACK.4A9F3020250386.5"/>
        <s v="ACK.4A9F3020250386.6"/>
        <s v="ACK.4A9F3020250384.1"/>
        <s v="ACK.4A9F3020250384.2"/>
        <s v="ACK.4A9F3020250384.3"/>
        <s v="ACK.4A9F3020250384.4"/>
        <s v="ACK.4A9F3020250385.1"/>
        <s v="ACK.4A9F3020250385.2"/>
        <s v="ACK.4A9F3020250385.3"/>
        <s v="ACK.4A9F3020250385.4"/>
        <s v="ACK.4A9F3020250385.5"/>
        <s v="ACK.4A9F3020250387.1"/>
        <s v="ACK.4A9F3020250387.2"/>
        <s v="ACK.4A9F3020250387.3"/>
        <s v="ACK.4A9F3020250387.4"/>
        <s v="ACK.4A9F3020250387.5"/>
        <s v="ACK.4A9F3020250388.1"/>
        <s v="ACK.4A9F3020250388.2"/>
        <s v="ACK.4A9F3020250388.3"/>
        <s v="ACK.4A9F3020250388.4"/>
        <s v="ACK.4A9F3020250388.5"/>
        <s v="ACK.4A9F3020250390.1"/>
        <s v="ACK.4A9F3020250390.2"/>
        <s v="ACK.4A9F3020250390.3"/>
        <s v="ACK.4A9F3020250390.4"/>
        <s v="ACK.4A9F3020250390.5"/>
        <s v="ACK.4A9F3020250389.1"/>
        <s v="ACK.4A9F3020250389.2"/>
        <s v="ACK.4A9F3020250389.3"/>
        <s v="ACK.4A9F3020250391.1"/>
        <s v="ACK.4A9F3020250391.2"/>
        <s v="ACK.4A9F3020250391.3"/>
        <s v="ACK.4A9F3020250391.4"/>
        <s v="ACK.4A9F3020250391.5"/>
        <s v="ACK.4A9F3020250392.1"/>
        <s v="ACK.4A9F3020250392.2"/>
        <s v="ACK.4A9F3020250392.3"/>
        <s v="ACK.4A9F3020250392.4"/>
        <s v="ACK.4A9F3020250392.5"/>
        <s v="ACK.4A9F3020250392.6"/>
        <s v="ACK.4A9F3020250393.1"/>
        <s v="ACK.4A9F3020250393.2"/>
        <s v="ACK.4A9F3020250393.3"/>
        <s v="ACK.4A9F3020250393.4"/>
        <s v="ACK.4A9F3020250393.5"/>
        <s v="ACK.4A9F3020250394.1"/>
        <s v="ACK.4A9F3020250394.2"/>
        <s v="ACK.4A9F3020250394.3"/>
        <s v="ACK.4A9F3020250394.4"/>
        <s v="ACK.4A9F3020250395.1"/>
        <s v="ACK.4A9F3020250395.2"/>
        <s v="ACK.4A9F3020250395.3"/>
        <s v="ACK.4A9F3020250395.4"/>
        <s v="ACK.4A9F3020250395.5"/>
        <s v="ACK.4A9F3020250395.6"/>
        <s v="ACK.4A9F3020250396.1"/>
        <s v="ACK.4A9F3020250396.2"/>
        <s v="ACK.4A9F3020250396.3"/>
        <s v="ACK.4A9F3020250398.1"/>
        <s v="ACK.4A9F3020250398.2"/>
        <s v="ACK.4A9F3020250398.3"/>
        <s v="ACK.4A9F3020250398.4"/>
        <s v="ACK.4A9F3020250398.5"/>
        <s v="ACK.4A9F3020250398.6"/>
        <s v="ACK.4A9F3020250397.1"/>
        <s v="ACK.4A9F3020250397.2"/>
        <s v="ACK.4A9F3020250397.3"/>
        <s v="ACK.4A9F3020250397.4"/>
        <s v="ACK.4A9F3020250400.1"/>
        <s v="ACK.4A9F3020250400.2"/>
        <s v="ACK.4A9F3020250400.3"/>
        <s v="ACK.4A9F3020250399.1"/>
        <s v="ACK.4A9F3020250399.2"/>
        <s v="ACK.4A9F3020250399.3"/>
        <s v="ACK.4A9F3020250399.4"/>
        <s v="ACK.4A9F3020250401.1"/>
        <s v="ACK.4A9F3020250401.2"/>
        <s v="ACK.4A9F3020250401.3"/>
        <s v="ACK.4A9F3020250402.1"/>
        <s v="ACK.4A9F3020250402.2"/>
        <s v="ACK.4A9F3020250402.3"/>
        <s v="ACK.4A9F3020250402.4"/>
        <s v="ACK.4A9F3020250402.5"/>
        <s v="ACK.4A9F3020250402.6"/>
        <s v="ACK.4A9F3020250404.1"/>
        <s v="ACK.4A9F3020250404.2"/>
        <s v="ACK.4A9F3020250404.3"/>
        <s v="ACK.4A9F3020250404.4"/>
        <s v="ACK.4A9F3020250404.5"/>
        <s v="ACK.4A9F3020250403.1"/>
        <s v="ACK.4A9F3020250403.2"/>
        <s v="ACK.4A9F3020250403.3"/>
        <s v="ACK.4A9F3020250405.1"/>
        <s v="ACK.4A9F3020250405.2"/>
        <s v="ACK.4A9F3020250405.3"/>
        <s v="ACK.4A9F3020250405.4"/>
        <s v="ACK.4A9F3020250406.1"/>
        <s v="ACK.4A9F3020250406.2"/>
        <s v="ACK.4A9F3020250406.3"/>
        <s v="ACK.4A9F3020250406.4"/>
        <s v="ACK.4A9F3020250406.5"/>
        <s v="ACK.4A9F3020250409.1"/>
        <s v="ACK.4A9F3020250409.2"/>
        <s v="ACK.4A9F3020250409.3"/>
        <s v="ACK.4A9F3020250409.4"/>
        <s v="ACK.4A9F3020250409.5"/>
        <s v="ACK.4A9F3020250409.6"/>
        <s v="ACK.4A9F3020250407.1"/>
        <s v="ACK.4A9F3020250407.2"/>
        <s v="ACK.4A9F3020250407.3"/>
        <s v="ACK.4A9F3020250407.4"/>
        <s v="ACK.4A9F3020250408.1"/>
        <s v="ACK.4A9F3020250408.2"/>
        <s v="ACK.4A9F3020250408.3"/>
        <s v="ACK.4A9F3020250408.4"/>
        <s v="ACK.4A9F3020250410.1"/>
        <s v="ACK.4A9F3020250410.2"/>
        <s v="ACK.4A9F3020250410.3"/>
        <s v="ACK.4A9F3020250410.4"/>
        <s v="ACK.4A9F3020250411.1"/>
        <s v="ACK.4A9F3020250411.2"/>
        <s v="ACK.4A9F3020250411.3"/>
        <s v="ACK.4A9F3020250411.4"/>
        <s v="ACK.4A9F3020250412.1"/>
        <s v="ACK.4A9F3020250412.2"/>
        <s v="ACK.4A9F3020250412.3"/>
        <s v="ACK.4A9F3020250412.4"/>
        <s v="ACK.4A9F3020250412.5"/>
        <s v="ACK.4A9F3020250412.6"/>
        <s v="ACK.4A9F3020250413.1"/>
        <s v="ACK.4A9F3020250413.2"/>
        <s v="ACK.4A9F3020250413.3"/>
        <s v="ACK.4A9F3020250413.4"/>
        <s v="ACK.4A9F3020250413.5"/>
        <s v="ACK.4A9F3020250414.1"/>
        <s v="ACK.4A9F3020250416.1"/>
        <s v="ACK.4A9F3020250416.2"/>
        <s v="ACK.4A9F3020250416.3"/>
        <s v="ACK.4A9F3020250416.4"/>
        <s v="ACK.4A9F3020250415.1"/>
        <s v="ACK.4A9F3020250415.2"/>
        <s v="ACK.4A9F3020250415.3"/>
        <s v="ACK.4A9F3020250417.1"/>
        <s v="ACK.4A9F3020250417.2"/>
        <s v="ACK.4A9F3020250417.3"/>
        <s v="ACK.4A9F3020250419.1"/>
        <s v="ACK.4A9F3020250419.2"/>
        <s v="ACK.4A9F3020250419.3"/>
        <s v="ACK.4A9F3020250418.1"/>
        <s v="ACK.4A9F3020250418.2"/>
        <s v="ACK.4A9F3020250418.3"/>
        <s v="ACK.4A9F3020250421.1"/>
        <s v="ACK.4A9F3020250421.2"/>
        <s v="ACK.4A9F3020250421.3"/>
        <s v="ACK.4A9F3020250421.4"/>
        <s v="ACK.4A9F3020250421.5"/>
        <s v="ACK.4A9F3020250420.1"/>
        <s v="ACK.4A9F3020250420.2"/>
        <s v="ACK.4A9F3020250420.3"/>
        <s v="ACK.4A9F3020250423.1"/>
        <s v="ACK.4A9F3020250423.2"/>
        <s v="ACK.4A9F3020250423.3"/>
        <s v="ACK.4A9F3020250422.1"/>
        <s v="ACK.4A9F3020250422.2"/>
        <s v="ACK.4A9F3020250424.1"/>
        <s v="ACK.4A9F3020250424.2"/>
        <s v="ACK.4A9F3020250424.3"/>
        <s v="ACK.4A9F3020250424.4"/>
        <s v="ACK.4A9F3020250424.5"/>
        <s v="ACK.4A9F3020250425.1"/>
        <s v="ACK.4A9F3020250425.2"/>
        <s v="ACK.4A9F3020250425.3"/>
        <s v="ACK.4A9F3020250425.4"/>
        <s v="ACK.4A9F3020250426.1"/>
        <s v="ACK.4A9F3020250426.2"/>
        <s v="ACK.4A9F3020250426.3"/>
        <s v="ACK.4A9F3020250426.4"/>
        <s v="ACK.4A9F3020250426.5"/>
        <s v="ACK.4A9F3020250427.1"/>
        <s v="ACK.4A9F3020250427.2"/>
        <s v="ACK.4A9F3020250427.3"/>
        <s v="ACK.4A9F3020250427.4"/>
        <s v="ACK.4A9F3020250427.5"/>
        <s v="ACK.4A9F3020250429.1"/>
        <s v="ACK.4A9F3020250429.2"/>
        <s v="ACK.4A9F3020250429.3"/>
        <s v="ACK.4A9F3020250429.4"/>
        <s v="ACK.4A9F3020250429.5"/>
        <s v="ACK.4A9F3020250428.1"/>
        <s v="ACK.4A9F3020250428.2"/>
        <s v="ACK.4A9F3020250430.1"/>
        <s v="ACK.4A9F3020250430.2"/>
        <s v="ACK.4A9F3020250430.3"/>
        <s v="ACK.4A9F3020250430.4"/>
        <s v="ACK.4A9F3020250430.5"/>
        <s v="ACK.4A9F3020250430.6"/>
        <s v="ACK.4A9F3020250431.1"/>
        <s v="ACK.4A9F3020250431.2"/>
        <s v="ACK.4A9F3020250431.3"/>
        <s v="ACK.4A9F3020250432.1"/>
        <s v="ACK.4A9F3020250432.2"/>
        <s v="ACK.4A9F3020250432.3"/>
        <s v="ACK.4A9F3020250432.4"/>
        <s v="ACK.4A9F3020250433.1"/>
        <s v="ACK.4A9F3020250433.2"/>
        <s v="ACK.4A9F3020250433.3"/>
        <s v="ACK.4A9F3020250433.4"/>
        <s v="ACK.4A9F3020250433.5"/>
        <s v="ACK.4A9F3020250435.1"/>
        <s v="ACK.4A9F3020250435.2"/>
        <s v="ACK.4A9F3020250435.3"/>
        <s v="ACK.4A9F3020250435.4"/>
        <s v="ACK.4A9F3020250435.5"/>
        <s v="ACK.4A9F3020250434.1"/>
        <s v="ACK.4A9F3020250434.2"/>
        <s v="ACK.4A9F3020250434.3"/>
        <s v="ACK.4A9F3020250436.1"/>
        <s v="ACK.4A9F3020250436.2"/>
        <s v="ACK.4A9F3020250436.3"/>
        <s v="ACK.4A9F3020250437.1"/>
        <s v="ACK.4A9F3020250437.2"/>
        <s v="ACK.4A9F3020250437.3"/>
        <s v="ACK.4A9F3020250437.4"/>
        <s v="ACK.4A9F3020250438.1"/>
        <s v="ACK.4A9F3020250438.2"/>
        <s v="ACK.4A9F3020250438.3"/>
        <s v="ACK.4A9F3020250438.4"/>
        <s v="ACK.4A9F3020250438.5"/>
        <s v="ACK.4A9F3020250438.6"/>
        <s v="ACK.4A9F3020250439.1"/>
        <s v="ACK.4A9F3020250439.2"/>
        <s v="ACK.4A9F3020250439.3"/>
        <s v="ACK.4A9F3020250439.4"/>
        <s v="ACK.4A9F3020250439.5"/>
        <s v="ACK.4A9F3020250441.1"/>
        <s v="ACK.4A9F3020250441.2"/>
        <s v="ACK.4A9F3020250441.3"/>
        <s v="ACK.4A9F3020250441.4"/>
        <s v="ACK.4A9F3020250441.5"/>
        <s v="ACK.4A9F3020250441.6"/>
        <s v="ACK.4A9F3020250440.1"/>
        <s v="ACK.4A9F3020250440.2"/>
        <s v="ACK.4A9F3020250442.1"/>
        <s v="ACK.4A9F3020250442.2"/>
        <s v="ACK.4A9F3020250442.3"/>
        <s v="ACK.4A9F3020250442.4"/>
        <s v="ACK.4A9F3020250442.5"/>
        <s v="ACK.4A9F3020250443.1"/>
        <s v="ACK.4A9F3020250443.2"/>
        <s v="ACK.4A9F3020250443.3"/>
        <s v="ACK.4A9F3020250444.1"/>
        <s v="ACK.4A9F3020250444.2"/>
        <s v="ACK.4A9F3020250444.3"/>
        <s v="ACK.4A9F3020250444.4"/>
        <s v="ACK.4A9F3020250444.5"/>
        <s v="ACK.4A9F3020250444.6"/>
        <s v="ACK.4A9F3020250445.1"/>
        <s v="ACK.4A9F3020250445.2"/>
        <s v="ACK.4A9F3020250445.3"/>
        <s v="ACK.4A9F3020250445.4"/>
        <s v="ACK.4A9F3020250445.5"/>
        <s v="ACK.4A9F3020250446.1"/>
        <s v="ACK.4A9F3020250446.2"/>
        <s v="ACK.4A9F3020250446.3"/>
        <s v="ACK.4A9F3020250447.1"/>
        <s v="ACK.4A9F3020250447.2"/>
        <s v="ACK.4A9F3020250447.3"/>
        <s v="ACK.4A9F3020250448.1"/>
        <s v="ACK.4A9F3020250448.2"/>
        <s v="ACK.4A9F3020250448.3"/>
        <s v="ACK.4A9F3020250449.1"/>
        <s v="ACK.4A9F3020250449.2"/>
        <s v="ACK.4A9F3020250449.3"/>
        <s v="ACK.4A9F3020250451.1"/>
        <s v="ACK.4A9F3020250451.2"/>
        <s v="ACK.4A9F3020250451.3"/>
        <s v="ACK.4A9F3020250450.1"/>
        <s v="ACK.4A9F3020250450.2"/>
        <s v="ACK.4A9F3020250452.1"/>
        <s v="ACK.4A9F3020250452.2"/>
        <s v="ACK.4A9F3020250452.3"/>
        <s v="ACK.4A9F3020250453.1"/>
        <s v="ACK.4A9F3020250453.2"/>
        <s v="ACK.4A9F3020250453.3"/>
        <s v="ACK.4A9F3020250454.1"/>
        <s v="ACK.4A9F3020250454.2"/>
        <s v="ACK.4A9F3020250454.3"/>
        <s v="ACK.4A9F3020250455.1"/>
        <s v="ACK.4A9F3020250455.2"/>
        <s v="ACK.4A9F3020250455.3"/>
        <s v="ACK.4A9F3020250457.1"/>
        <s v="ACK.4A9F3020250457.2"/>
        <s v="ACK.4A9F3020250457.3"/>
        <s v="ACK.4A9F3020250456.1"/>
        <s v="ACK.4A9F3020250456.2"/>
        <s v="ACK.4A9F3020250456.3"/>
        <s v="ACK.4A9F3020250458.1"/>
        <s v="ACK.4A9F3020250458.2"/>
        <s v="ACK.4A9F3020250458.3"/>
        <s v="ACK.4A9F3020250459.1"/>
        <s v="ACK.4A9F3020250459.2"/>
        <s v="ACK.4A9F3020250459.3"/>
        <s v="ACK.4A9F3020250460.1"/>
        <s v="ACK.4A9F3020250460.2"/>
        <s v="ACK.4A9F3020250460.3"/>
        <s v="ACK.4A9F3020250461.1"/>
        <s v="ACK.4A9F3020250461.2"/>
        <s v="ACK.4A9F3020250461.3"/>
        <s v="ACK.4A9F3020250462.1"/>
        <s v="ACK.4A9F3020250462.2"/>
        <s v="ACK.4A9F3020250462.3"/>
        <s v="ACK.4A9F3020250463.1"/>
        <s v="ACK.4A9F3020250463.2"/>
        <s v="ACK.4A9F3020250463.3"/>
        <s v="ACK.4A9F3020250464.1"/>
        <s v="ACK.4A9F3020250464.2"/>
        <s v="ACK.4A9F3020250464.3"/>
        <s v="ACK.4A9F3020250465.1"/>
        <s v="ACK.4A9F3020250465.2"/>
        <s v="ACK.4A9F3020250465.3"/>
        <s v="ACK.4A9F3020250466.1"/>
        <s v="ACK.4A9F3020250466.2"/>
        <s v="ACK.4A9F3020250466.3"/>
        <s v="ACK.4A9F3020250466.4"/>
        <s v="ACK.4A9F3020250467.1"/>
        <s v="ACK.4A9F3020250467.2"/>
        <s v="ACK.4A9F3020250467.3"/>
        <s v="ACK.4A9F3020250467.4"/>
        <s v="ACK.4A9F3020250467.5"/>
        <s v="ACK.4A9F3020250469.1"/>
        <s v="ACK.4A9F3020250469.2"/>
        <s v="ACK.4A9F3020250469.3"/>
        <s v="ACK.4A9F3020250469.4"/>
        <s v="ACK.4A9F3020250469.5"/>
        <s v="ACK.4A9F3020250468.1"/>
        <s v="ACK.4A9F3020250468.2"/>
        <s v="ACK.4A9F3020250468.3"/>
        <s v="ACK.4A9F3020250470.1"/>
        <s v="ACK.4A9F3020250470.2"/>
        <s v="ACK.4A9F3020250470.3"/>
        <s v="ACK.4A9F3020250470.4"/>
        <s v="ACK.4A9F3020250470.5"/>
        <s v="ACK.4A9F3020250471.1"/>
        <s v="ACK.4A9F3020250471.2"/>
        <s v="ACK.4A9F3020250471.3"/>
        <s v="ACK.4A9F3020250471.4"/>
        <s v="ACK.4A9F3020250471.5"/>
        <s v="ACK.4A9F3020250472.1"/>
        <s v="ACK.4A9F3020250472.2"/>
        <s v="ACK.4A9F3020250473.1"/>
        <s v="ACK.4A9F3020250473.2"/>
        <s v="ACK.4A9F3020250473.3"/>
        <s v="ACK.4A9F3020250476.1"/>
        <s v="ACK.4A9F3020250476.2"/>
        <s v="ACK.4A9F3020250476.3"/>
        <s v="ACK.4A9F3020250476.4"/>
        <s v="ACK.4A9F3020250476.5"/>
        <s v="ACK.4A9F3020250477.1"/>
        <s v="ACK.4A9F3020250477.2"/>
        <s v="ACK.4A9F3020250477.3"/>
        <s v="ACK.4A9F3020250477.4"/>
        <s v="ACK.4A9F3020250477.5"/>
        <s v="ACK.4A9F3020250477.6"/>
        <s v="ACK.4A9F3020250474.1"/>
        <s v="ACK.4A9F3020250474.2"/>
        <s v="ACK.4A9F3020250474.3"/>
        <s v="ACK.4A9F3020250475.1"/>
        <s v="ACK.4A9F3020250475.2"/>
        <s v="ACK.4A9F3020250475.3"/>
        <s v="ACK.4A9F3020250478.1"/>
        <s v="ACK.4A9F3020250478.2"/>
        <s v="ACK.4A9F3020250478.3"/>
        <s v="ACK.4A9F3020250480.1"/>
        <s v="ACK.4A9F3020250480.2"/>
        <s v="ACK.4A9F3020250480.3"/>
        <s v="ACK.4A9F3020250480.4"/>
        <s v="ACK.4A9F3020250480.5"/>
        <s v="ACK.4A9F3020250479.1"/>
        <s v="ACK.4A9F3020250479.2"/>
        <s v="ACK.4A9F3020250479.3"/>
        <s v="ACK.4A9F3020250481.1"/>
        <s v="ACK.4A9F3020250481.2"/>
        <s v="ACK.4A9F3020250481.3"/>
        <s v="ACK.4A9F3020250482.1"/>
        <s v="ACK.4A9F3020250482.2"/>
        <s v="ACK.4A9F3020250482.3"/>
        <s v="ACK.4A9F3020250483.1"/>
        <s v="ACK.4A9F3020250483.2"/>
        <s v="ACK.4A9F3020250483.3"/>
        <s v="ACK.4A9F3020250483.4"/>
        <s v="ACK.4A9F3020250483.5"/>
        <s v="ACK.4A9F3020250484.1"/>
        <s v="ACK.4A9F3020250484.2"/>
        <s v="ACK.4A9F3020250484.3"/>
        <s v="ACK.4A9F3020250484.4"/>
        <s v="ACK.4A9F3020250484.5"/>
        <s v="ACK.4A9F3020250487.1"/>
        <s v="ACK.4A9F3020250487.2"/>
        <s v="ACK.4A9F3020250487.3"/>
        <s v="ACK.4A9F3020250487.4"/>
        <s v="ACK.4A9F3020250487.5"/>
        <s v="ACK.4A9F3020250485.1"/>
        <s v="ACK.4A9F3020250485.2"/>
        <s v="ACK.4A9F3020250485.3"/>
        <s v="ACK.4A9F3020250485.4"/>
        <s v="ACK.4A9F3020250485.5"/>
        <s v="ACK.4A9F3020250486.1"/>
        <s v="ACK.4A9F3020250486.2"/>
        <s v="ACK.4A9F3020250486.3"/>
        <s v="ACK.4A9F3020250486.4"/>
        <s v="ACK.4A9F3020250488.1"/>
        <s v="ACK.4A9F3020250488.2"/>
        <s v="ACK.4A9F3020250489.1"/>
        <s v="ACK.4A9F3020250489.2"/>
        <s v="ACK.4A9F3020250489.3"/>
        <s v="ACK.4A9F3020250489.4"/>
        <s v="ACK.4A9F3020250489.5"/>
        <s v="ACK.4A9F3020250490.1"/>
        <s v="ACK.4A9F3020250490.2"/>
        <s v="ACK.4A9F3020250490.3"/>
        <s v="ACK.4A9F3020250490.4"/>
        <s v="ACK.4A9F3020250492.1"/>
        <s v="ACK.4A9F3020250492.2"/>
        <s v="ACK.4A9F3020250492.3"/>
        <s v="ACK.4A9F3020250491.1"/>
        <s v="ACK.4A9F3020250491.2"/>
        <s v="ACK.4A9F3020250491.3"/>
        <s v="ACK.4A9F3020250493.1"/>
        <s v="ACK.4A9F3020250493.2"/>
        <s v="ACK.4A9F3020250493.3"/>
        <s v="ACK.4A9F3020250494.1"/>
        <s v="ACK.4A9F3020250494.2"/>
        <s v="ACK.4A9F3020250494.3"/>
        <s v="ACK.4A9F3020250494.4"/>
        <s v="ACK.4A9F3020250494.5"/>
        <s v="ACK.4A9F3020250498.1"/>
        <s v="ACK.4A9F3020250498.2"/>
        <s v="ACK.4A9F3020250498.3"/>
        <s v="ACK.4A9F3020250498.4"/>
        <s v="ACK.4A9F3020250498.5"/>
        <s v="ACK.4A9F3020250498.6"/>
        <s v="ACK.4A9F3020250496.1"/>
        <s v="ACK.4A9F3020250496.2"/>
        <s v="ACK.4A9F3020250496.3"/>
        <s v="ACK.4A9F3020250496.4"/>
        <s v="ACK.4A9F3020250495.1"/>
        <s v="ACK.4A9F3020250495.2"/>
        <s v="ACK.4A9F3020250495.3"/>
        <s v="ACK.4A9F3020250497.1"/>
        <s v="ACK.4A9F3020250497.2"/>
        <s v="ACK.4A9F3020250497.3"/>
        <s v="ACK.4A9F3020250499.1"/>
        <s v="ACK.4A9F3020250499.2"/>
        <s v="ACK.4A9F3020250499.3"/>
        <s v="ACK.4A9F3020250501.1"/>
        <s v="ACK.4A9F3020250501.2"/>
        <s v="ACK.4A9F3020250501.3"/>
        <s v="ACK.4A9F3020250500.1"/>
        <s v="ACK.4A9F3020250500.2"/>
        <s v="ACK.4A9F3020250500.3"/>
        <s v="ACK.4A9F3020250503.1"/>
        <s v="ACK.4A9F3020250503.2"/>
        <s v="ACK.4A9F3020250503.3"/>
        <s v="ACK.4A9F3020250502.1"/>
        <s v="ACK.4A9F3020250502.2"/>
        <s v="ACK.4A9F3020250502.3"/>
        <s v="ACK.4A9F3020250504.1"/>
        <s v="ACK.4A9F3020250504.2"/>
        <s v="ACK.4A9F3020250507.1"/>
        <s v="ACK.4A9F3020250507.2"/>
        <s v="ACK.4A9F3020250507.3"/>
        <s v="ACK.4A9F3020250506.1"/>
        <s v="ACK.4A9F3020250506.2"/>
        <s v="ACK.4A9F3020250506.3"/>
        <s v="ACK.4A9F3020250505.1"/>
        <s v="ACK.4A9F3020250505.2"/>
        <s v="ACK.4A9F3020250508.1"/>
        <s v="ACK.4A9F3020250508.2"/>
        <s v="ACK.4A9F3020250508.3"/>
        <s v="ACK.4A9F3020250509.1"/>
        <s v="ACK.4A9F3020250509.2"/>
        <s v="ACK.4A9F3020250509.3"/>
        <s v="ACK.4A9F3020250511.1"/>
        <s v="ACK.4A9F3020250511.2"/>
        <s v="ACK.4A9F3020250511.3"/>
        <s v="ACK.4A9F3020250510.1"/>
        <s v="ACK.4A9F3020250510.2"/>
        <s v="ACK.4A9F3020250510.3"/>
        <s v="ACK.4A9F3020250512.1"/>
        <s v="ACK.4A9F3020250512.2"/>
        <s v="ACK.4A9F3020250512.3"/>
        <s v="ACK.4A9F3020250513.1"/>
        <s v="ACK.4A9F3020250513.2"/>
        <s v="ACK.4A9F3020250513.3"/>
        <s v="ACK.4A9F3020250514.1"/>
        <s v="ACK.4A9F3020250514.2"/>
        <s v="ACK.4A9F3020250514.3"/>
        <s v="ACK.4A9F3020250515.1"/>
        <s v="ACK.4A9F3020250515.2"/>
        <s v="ACK.4A9F3020250515.3"/>
        <s v="ACK.4A9F3020250515.4"/>
        <s v="ACK.4A9F3020250515.5"/>
        <s v="ACK.4A9F3020250515.6"/>
        <s v="ACK.4A9F3020250517.3"/>
        <s v="ACK.4A9F3020250517.4"/>
        <s v="ACK.4A9F3020250517.1"/>
        <s v="ACK.4A9F3020250517.2"/>
        <s v="ACK.4A9F3020250516.1"/>
        <s v="ACK.4A9F3020250516.2"/>
        <s v="ACK.4A9F3020250516.3"/>
        <s v="ACK.4A9F3020250518.1"/>
        <s v="ACK.4A9F3020250518.2"/>
        <s v="ACK.4A9F3020250518.3"/>
        <s v="ACK.4A9F3020250518.4"/>
        <s v="ACK.4A9F3020250519.1"/>
        <s v="ACK.4A9F3020250519.2"/>
        <s v="ACK.4A9F3020250519.3"/>
        <s v="ACK.4A9F3020250519.4"/>
        <s v="ACK.4A9F3020250519.5"/>
        <s v="ACK.4A9F3020250519.6"/>
        <s v="ACK.4A9F3020250520.1"/>
        <s v="ACK.4A9F3020250520.2"/>
        <s v="ACK.4A9F3020250520.3"/>
        <s v="ACK.4A9F3020250520.4"/>
        <s v="ACK.4A9F3020250520.5"/>
        <s v="ACK.4A9F3020250521.1"/>
        <s v="ACK.4A9F3020250521.2"/>
        <s v="ACK.4A9F3020250521.3"/>
        <s v="ACK.4A9F3020250521.4"/>
        <s v="ACK.4A9F3020250522.1"/>
        <s v="ACK.4A9F3020250522.2"/>
        <s v="ACK.4A9F3020250522.3"/>
        <s v="ACK.4A9F3020250522.4"/>
        <s v="ACK.4A9F3020250523.1"/>
        <s v="ACK.4A9F3020250523.2"/>
        <s v="ACK.4A9F3020250523.3"/>
        <s v="ACK.4A9F3020250526.1"/>
        <s v="ACK.4A9F3020250526.2"/>
        <s v="ACK.4A9F3020250526.3"/>
        <s v="ACK.4A9F3020250526.4"/>
        <s v="ACK.4A9F3020250526.5"/>
        <s v="ACK.4A9F3020250526.6"/>
        <s v="ACK.4A9F3020250524.1"/>
        <s v="ACK.4A9F3020250524.2"/>
        <s v="ACK.4A9F3020250524.3"/>
        <s v="ACK.4A9F3020250525.1"/>
        <s v="ACK.4A9F3020250525.2"/>
        <s v="ACK.4A9F3020250525.3"/>
        <s v="ACK.4A9F3020250528.1"/>
        <s v="ACK.4A9F3020250528.2"/>
        <s v="ACK.4A9F3020250528.3"/>
        <s v="ACK.4A9F3020250528.4"/>
        <s v="ACK.4A9F3020250528.5"/>
        <s v="ACK.4A9F3020250527.1"/>
        <s v="ACK.4A9F3020250527.2"/>
        <s v="ACK.4A9F3020250527.3"/>
        <s v="ACK.4A9F3020250530.1"/>
        <s v="ACK.4A9F3020250530.2"/>
        <s v="ACK.4A9F3020250530.3"/>
        <s v="ACK.4A9F3020250530.4"/>
        <s v="ACK.4A9F3020250530.5"/>
        <s v="ACK.4A9F3020250529.1"/>
        <s v="ACK.4A9F3020250529.2"/>
        <s v="ACK.4A9F3020250529.3"/>
        <s v="ACK.4A9F3020250529.4"/>
        <s v="ACK.4A9F3020250532.1"/>
        <s v="ACK.4A9F3020250532.2"/>
        <s v="ACK.4A9F3020250532.3"/>
        <s v="ACK.4A9F3020250532.4"/>
        <s v="ACK.4A9F3020250532.5"/>
        <s v="ACK.4A9F3020250532.6"/>
        <s v="ACK.4A9F3020250533.1"/>
        <s v="ACK.4A9F3020250533.2"/>
        <s v="ACK.4A9F3020250533.3"/>
        <s v="ACK.4A9F3020250533.4"/>
        <s v="ACK.4A9F3020250533.5"/>
        <s v="ACK.4A9F3020250533.6"/>
        <s v="ACK.4A9F3020250531.1"/>
        <s v="ACK.4A9F3020250531.2"/>
        <s v="ACK.4A9F3020250531.3"/>
        <s v="ACK.4A9F3020250534.1"/>
        <s v="ACK.4A9F3020250534.2"/>
        <s v="ACK.4A9F3020250534.3"/>
        <s v="ACK.4A9F3020250534.4"/>
        <s v="ACK.4A9F3020250535.1"/>
        <s v="ACK.4A9F3020250535.2"/>
        <s v="ACK.4A9F3020250535.3"/>
        <s v="ACK.4A9F3020250537.1"/>
        <s v="ACK.4A9F3020250537.2"/>
        <s v="ACK.4A9F3020250537.3"/>
        <s v="ACK.4A9F3020250536.1"/>
        <s v="ACK.4A9F3020250536.2"/>
        <s v="ACK.4A9F3020250536.3"/>
        <s v="ACK.4A9F3020250538.1"/>
        <s v="ACK.4A9F3020250538.2"/>
        <s v="ACK.4A9F3020250538.3"/>
        <s v="ACK.4A9F3020250538.4"/>
        <s v="ACK.4A9F3020250538.5"/>
        <s v="ACK.4A9F3020250538.6"/>
        <s v="ACK.4A9F3020250539.1"/>
        <s v="ACK.4A9F3020250539.2"/>
        <s v="ACK.4A9F3020250540.1"/>
        <s v="ACK.4A9F3020250540.2"/>
        <s v="ACK.4A9F3020250540.3"/>
        <s v="ACK.4A9F3020250541.1"/>
        <s v="ACK.4A9F3020250541.2"/>
        <s v="ACK.4A9F3020250541.3"/>
        <s v="ACK.4A9F3020250541.4"/>
        <s v="ACK.4A9F3020250541.5"/>
        <s v="ACK.4A9F3020250542.1"/>
        <s v="ACK.4A9F3020250542.2"/>
        <s v="ACK.4A9F3020250542.3"/>
        <s v="ACK.4A9F3020250542.4"/>
        <s v="ACK.4A9F3020250543.1"/>
        <s v="ACK.4A9F3020250543.2"/>
        <s v="ACK.4A9F3020250543.3"/>
        <s v="ACK.4A9F3020250543.4"/>
        <s v="ACK.4A9F3020250545.1"/>
        <s v="ACK.4A9F3020250545.2"/>
        <s v="ACK.4A9F3020250545.3"/>
        <s v="ACK.4A9F3020250545.4"/>
        <s v="ACK.4A9F3020250545.5"/>
        <s v="ACK.4A9F3020250545.6"/>
        <s v="ACK.4A9F3020250544.1"/>
        <s v="ACK.4A9F3020250544.2"/>
        <s v="ACK.4A9F3020250546.1"/>
        <s v="ACK.4A9F3020250546.2"/>
        <s v="ACK.4A9F3020250546.3"/>
        <s v="ACK.4A9F3020250547.1"/>
        <s v="ACK.4A9F3020250547.2"/>
        <s v="ACK.4A9F3020250547.3"/>
        <s v="ACK.4A9F3020250549.1"/>
        <s v="ACK.4A9F3020250549.2"/>
        <s v="ACK.4A9F3020250549.3"/>
        <s v="ACK.4A9F3020250549.4"/>
        <s v="ACK.4A9F3020250550.1"/>
        <s v="ACK.4A9F3020250550.2"/>
        <s v="ACK.4A9F3020250550.3"/>
        <s v="ACK.4A9F3020250550.4"/>
        <s v="ACK.4A9F3020250550.5"/>
        <s v="ACK.4A9F3020250548.1"/>
        <s v="ACK.4A9F3020250548.2"/>
        <s v="ACK.4A9F3020250548.3"/>
        <s v="ACK.4A9F3020250552.1"/>
        <s v="ACK.4A9F3020250552.2"/>
        <s v="ACK.4A9F3020250552.3"/>
        <s v="ACK.4A9F3020250551.1"/>
        <s v="ACK.4A9F3020250553.1"/>
        <s v="ACK.4A9F3020250553.2"/>
        <s v="ACK.4A9F3020250553.3"/>
        <s v="ACK.4A9F3020250554.1"/>
        <s v="ACK.4A9F3020250554.2"/>
        <s v="ACK.4A9F3020250554.3"/>
        <s v="ACK.4A9F3020250556.1"/>
        <s v="ACK.4A9F3020250556.2"/>
        <s v="ACK.4A9F3020250556.3"/>
        <s v="ACK.4A9F3020250555.1"/>
        <s v="ACK.4A9F3020250555.2"/>
        <s v="ACK.4A9F3020250555.3"/>
        <s v="ACK.4A9F3020250555.4"/>
        <s v="ACK.4A9F3020250557.1"/>
        <s v="ACK.4A9F3020250557.2"/>
        <s v="ACK.4A9F3020250557.3"/>
        <s v="ACK.4A9F3020250561.1"/>
        <s v="ACK.4A9F3020250561.2"/>
        <s v="ACK.4A9F3020250561.3"/>
        <s v="ACK.4A9F3020250561.4"/>
        <s v="ACK.4A9F3020250561.5"/>
        <s v="ACK.4A9F3020250559.1"/>
        <s v="ACK.4A9F3020250559.2"/>
        <s v="ACK.4A9F3020250559.3"/>
        <s v="ACK.4A9F3020250559.4"/>
        <s v="ACK.4A9F3020250560.1"/>
        <s v="ACK.4A9F3020250560.2"/>
        <s v="ACK.4A9F3020250560.3"/>
        <s v="ACK.4A9F3020250560.4"/>
        <s v="ACK.4A9F3020250560.5"/>
        <s v="ACK.4A9F3020250558.1"/>
        <s v="ACK.4A9F3020250558.2"/>
        <s v="ACK.4A9F3020250562.1"/>
        <s v="ACK.4A9F3020250562.2"/>
        <s v="ACK.4A9F3020250562.3"/>
        <s v="ACK.4A9F3020250562.4"/>
        <s v="ACK.4A9F3020250562.5"/>
        <s v="ACK.4A9F3020250563.1"/>
        <s v="ACK.4A9F3020250563.2"/>
        <s v="ACK.4A9F3020250563.3"/>
        <s v="ACK.4A9F3020250563.4"/>
        <s v="ACK.4A9F3020250563.5"/>
        <s v="ACK.4A9F3020250564.1"/>
        <s v="ACK.4A9F3020250564.2"/>
        <s v="ACK.4A9F3020250564.3"/>
        <s v="ACK.4A9F3020250564.4"/>
        <s v="ACK.4A9F3020250564.5"/>
        <s v="ACK.4A9F3020250566.1"/>
        <s v="ACK.4A9F3020250566.2"/>
        <s v="ACK.4A9F3020250566.3"/>
        <s v="ACK.4A9F3020250566.4"/>
        <s v="ACK.4A9F3020250566.5"/>
        <s v="ACK.4A9F3020250565.1"/>
        <s v="ACK.4A9F3020250565.2"/>
        <s v="ACK.4A9F3020250565.3"/>
        <s v="ACK.4A9F3020250567.1"/>
        <s v="ACK.4A9F3020250567.2"/>
        <s v="ACK.4A9F3020250567.3"/>
        <s v="ACK.4A9F3020250567.4"/>
        <s v="ACK.4A9F3020250567.5"/>
        <s v="ACK.4A9F3020250567.6"/>
        <s v="ACK.4A9F3020250568.1"/>
        <s v="ACK.4A9F3020250568.2"/>
        <s v="ACK.4A9F3020250568.3"/>
        <s v="ACK.4A9F3020250568.4"/>
        <s v="ACK.4A9F3020250568.5"/>
        <s v="ACK.4A9F3020250571.1"/>
        <s v="ACK.4A9F3020250571.2"/>
        <s v="ACK.4A9F3020250571.3"/>
        <s v="ACK.4A9F3020250571.4"/>
        <s v="ACK.4A9F3020250571.5"/>
        <s v="ACK.4A9F3020250569.1"/>
        <s v="ACK.4A9F3020250569.2"/>
        <s v="ACK.4A9F3020250569.3"/>
        <s v="ACK.4A9F3020250569.4"/>
        <s v="ACK.4A9F3020250570.1"/>
        <s v="ACK.4A9F3020250570.2"/>
        <s v="ACK.4A9F3020250570.3"/>
        <s v="ACK.4A9F3020250570.4"/>
        <s v="ACK.4A9F3020250570.5"/>
        <s v="ACK.4A9F3020250572.1"/>
        <s v="ACK.4A9F3020250572.2"/>
        <s v="ACK.4A9F3020250572.3"/>
        <s v="ACK.4A9F3020250572.4"/>
        <s v="ACK.4A9F3020250572.5"/>
        <s v="ACK.4A9F3020250573.1"/>
        <s v="ACK.4A9F3020250573.2"/>
        <s v="ACK.4A9F3020250573.3"/>
        <s v="ACK.4A9F3020250573.4"/>
        <s v="ACK.4A9F3020250573.5"/>
        <s v="ACK.4A9F3020250577.1"/>
        <s v="ACK.4A9F3020250577.2"/>
        <s v="ACK.4A9F3020250577.3"/>
        <s v="ACK.4A9F3020250577.4"/>
        <s v="ACK.4A9F3020250577.5"/>
        <s v="ACK.4A9F3020250577.6"/>
        <s v="ACK.4A9F3020250574.1"/>
        <s v="ACK.4A9F3020250574.2"/>
        <s v="ACK.4A9F3020250574.3"/>
        <s v="ACK.4A9F3020250574.4"/>
        <s v="ACK.4A9F3020250574.5"/>
        <s v="ACK.4A9F3020250576.1"/>
        <s v="ACK.4A9F3020250576.2"/>
        <s v="ACK.4A9F3020250576.3"/>
        <s v="ACK.4A9F3020250576.4"/>
        <s v="ACK.4A9F3020250576.5"/>
        <s v="ACK.4A9F3020250576.6"/>
        <s v="ACK.4A9F3020250575.1"/>
        <s v="ACK.4A9F3020250575.2"/>
        <s v="ACK.4A9F3020250575.3"/>
        <s v="ACK.4A9F3020250578.1"/>
        <s v="ACK.4A9F3020250578.2"/>
        <s v="ACK.4A9F3020250578.3"/>
        <s v="ACK.4A9F3020250578.4"/>
        <s v="ACK.4A9F3020250578.5"/>
        <s v="ACK.4A9F3020250578.6"/>
        <s v="ACK.4A9F3020250579.1"/>
        <s v="ACK.4A9F3020250579.2"/>
        <s v="ACK.4A9F3020250579.3"/>
        <s v="ACK.4A9F3020250579.4"/>
        <s v="ACK.4A9F3020250579.5"/>
        <s v="ACK.4A9F3020250579.6"/>
        <s v="ACK.4A9F3020250580.1"/>
        <s v="ACK.4A9F3020250580.2"/>
        <s v="ACK.4A9F3020250580.3"/>
        <s v="ACK.4A9F3020250580.4"/>
        <s v="ACK.4A9F3020250580.5"/>
        <s v="ACK.4A9F3020250581.1"/>
        <s v="ACK.4A9F3020250581.2"/>
        <s v="ACK.4A9F3020250581.3"/>
        <s v="ACK.4A9F3020250581.4"/>
        <s v="ACK.4A9F3020250581.5"/>
        <s v="ACK.4A9F3020250582.1"/>
        <s v="ACK.4A9F3020250582.2"/>
        <s v="ACK.4A9F3020250582.3"/>
        <s v="ACK.4A9F3020250582.4"/>
        <s v="ACK.4A9F3020250582.5"/>
        <s v="ACK.4A9F3020250584.1"/>
        <s v="ACK.4A9F3020250584.2"/>
        <s v="ACK.4A9F3020250584.3"/>
        <s v="ACK.4A9F3020250584.4"/>
        <s v="ACK.4A9F3020250583.1"/>
        <s v="ACK.4A9F3020250583.2"/>
        <s v="ACK.4A9F3020250583.3"/>
        <s v="ACK.4A9F3020250586.1"/>
        <s v="ACK.4A9F3020250586.2"/>
        <s v="ACK.4A9F3020250586.3"/>
        <s v="ACK.4A9F3020250586.4"/>
        <s v="ACK.4A9F3020250586.5"/>
        <s v="ACK.4A9F3020250585.1"/>
        <s v="ACK.4A9F3020250585.2"/>
        <s v="ACK.4A9F3020250585.3"/>
        <s v="ACK.4A9F3020250585.4"/>
        <s v="ACK.4A9F3020250585.5"/>
        <s v="ACK.4A9F3020250585.6"/>
        <s v="ACK.4A9F3020250587.1"/>
        <s v="ACK.4A9F3020250587.2"/>
        <s v="ACK.4A9F3020250587.3"/>
        <s v="ACK.4A9F3020250587.4"/>
        <s v="ACK.4A9F3020250587.5"/>
        <s v="ACK.4A9F3020250588.1"/>
        <s v="ACK.4A9F3020250588.2"/>
        <s v="ACK.4A9F3020250588.3"/>
        <s v="ACK.4A9F3020250588.4"/>
        <s v="ACK.4A9F3020250589.1"/>
        <s v="ACK.4A9F3020250589.2"/>
        <s v="ACK.4A9F3020250589.3"/>
        <s v="ACK.4A9F3020250589.4"/>
        <s v="ACK.4A9F3020250589.5"/>
        <s v="ACK.4A9F3020250589.6"/>
        <s v="ACK.4A9F3020250591.1"/>
        <s v="ACK.4A9F3020250591.2"/>
        <s v="ACK.4A9F3020250591.3"/>
        <s v="ACK.4A9F3020250591.4"/>
        <s v="ACK.4A9F3020250591.5"/>
        <s v="ACK.4A9F3020250591.6"/>
        <s v="ACK.4A9F3020250590.1"/>
        <s v="ACK.4A9F3020250590.2"/>
        <s v="ACK.4A9F3020250590.3"/>
        <s v="ACK.4A9F3020250590.4"/>
        <s v="ACK.4A9F3020250592.1"/>
        <s v="ACK.4A9F3020250592.2"/>
        <s v="ACK.4A9F3020250592.3"/>
        <s v="ACK.4A9F3020250592.4"/>
        <s v="ACK.4A9F3020250592.5"/>
        <s v="ACK.4A9F3020250592.6"/>
        <s v="ACK.4A9F3020250593.1"/>
        <s v="ACK.4A9F3020250593.2"/>
        <s v="ACK.4A9F3020250593.3"/>
        <s v="ACK.4A9F3020250593.4"/>
        <s v="ACK.4A9F3020250594.1"/>
        <s v="ACK.4A9F3020250594.2"/>
        <s v="ACK.4A9F3020250594.3"/>
        <s v="ACK.4A9F3020250596.1"/>
        <s v="ACK.4A9F3020250596.2"/>
        <s v="ACK.4A9F3020250596.3"/>
        <s v="ACK.4A9F3020250595.1"/>
        <s v="ACK.4A9F3020250595.2"/>
        <s v="ACK.4A9F3020250595.3"/>
        <s v="ACK.4A9F3020250597.1"/>
        <s v="ACK.4A9F3020250597.2"/>
        <s v="ACK.4A9F3020250597.3"/>
        <s v="ACK.4A9F3020250597.4"/>
        <s v="ACK.4A9F3020250598.1"/>
        <s v="ACK.4A9F3020250598.2"/>
        <s v="ACK.4A9F3020250598.3"/>
        <s v="ACK.4A9F3020250599.1"/>
        <s v="ACK.4A9F3020250599.2"/>
        <s v="ACK.4A9F3020250599.3"/>
        <s v="ACK.4A9F3020250599.4"/>
        <s v="ACK.4A9F3020250599.5"/>
        <s v="ACK.4A9F3020250599.6"/>
        <s v="ACK.4A9F3020250600.1"/>
        <s v="ACK.4A9F3020250600.2"/>
        <s v="ACK.4A9F3020250600.3"/>
        <s v="ACK.4A9F3020250600.4"/>
        <s v="ACK.4A9F3020250600.5"/>
        <s v="ACK.4A9F3020250602.1"/>
        <s v="ACK.4A9F3020250602.2"/>
        <s v="ACK.4A9F3020250602.3"/>
        <s v="ACK.4A9F3020250602.4"/>
        <s v="ACK.4A9F3020250602.5"/>
        <s v="ACK.4A9F3020250601.1"/>
        <s v="ACK.4A9F3020250601.2"/>
        <s v="ACK.4A9F3020250601.3"/>
        <s v="ACK.4A9F3020250603.1"/>
        <s v="ACK.4A9F3020250603.2"/>
        <s v="ACK.4A9F3020250603.3"/>
        <s v="ACK.4A9F3020250603.4"/>
        <s v="ACK.4A9F3020250603.5"/>
        <s v="ACK.4A9F3020250604.1"/>
        <s v="ACK.4A9F3020250604.2"/>
        <s v="ACK.4A9F3020250604.3"/>
        <s v="ACK.4A9F3020250604.4"/>
        <s v="ACK.4A9F3020250604.5"/>
        <s v="ACK.4A9F3020250606.1"/>
        <s v="ACK.4A9F3020250606.2"/>
        <s v="ACK.4A9F3020250606.3"/>
        <s v="ACK.4A9F3020250606.4"/>
        <s v="ACK.4A9F3020250606.5"/>
        <s v="ACK.4A9F3020250606.6"/>
        <s v="ACK.4A9F3020250605.1"/>
        <s v="ACK.4A9F3020250605.2"/>
        <s v="ACK.4A9F3020250605.3"/>
        <s v="ACK.4A9F3020250605.4"/>
        <s v="ACK.4A9F3020250605.5"/>
        <s v="ACK.4A9F3020250607.1"/>
        <s v="ACK.4A9F3020250607.2"/>
        <s v="ACK.4A9F3020250607.3"/>
        <s v="ACK.4A9F3020250607.4"/>
        <s v="ACK.4A9F3020250607.5"/>
        <s v="ACK.4A9F3020250608.1"/>
        <s v="ACK.4A9F3020250608.2"/>
        <s v="ACK.4A9F3020250608.3"/>
        <s v="ACK.4A9F3020250608.4"/>
        <s v="ACK.4A9F3020250608.5"/>
        <s v="ACK.4A9F3020250608.6"/>
        <s v="ACK.4A9F3020250609.1"/>
        <s v="ACK.4A9F3020250609.2"/>
        <s v="ACK.4A9F3020250609.3"/>
        <s v="ACK.4A9F3020250610.1"/>
        <s v="ACK.4A9F3020250610.2"/>
        <s v="ACK.4A9F3020250610.3"/>
        <s v="ACK.4A9F3020250610.4"/>
        <s v="ACK.4A9F3020250610.5"/>
        <s v="ACK.4A9F3020250610.6"/>
        <s v="ACK.4A9F3020250612.1"/>
        <s v="ACK.4A9F3020250612.2"/>
        <s v="ACK.4A9F3020250612.3"/>
        <s v="ACK.4A9F3020250611.1"/>
        <s v="ACK.4A9F3020250611.2"/>
        <s v="ACK.4A9F3020250611.3"/>
        <s v="ACK.4A9F3020250613.1"/>
        <s v="ACK.4A9F3020250613.2"/>
        <s v="ACK.4A9F3020250613.3"/>
        <s v="ACK.4A9F3020250614.1"/>
        <s v="ACK.4A9F3020250614.2"/>
        <s v="ACK.4A9F3020250614.3"/>
        <s v="ACK.4A9F3020250614.4"/>
        <s v="ACK.4A9F3020250617.1"/>
        <s v="ACK.4A9F3020250617.2"/>
        <s v="ACK.4A9F3020250617.3"/>
        <s v="ACK.4A9F3020250617.4"/>
        <s v="ACK.4A9F3020250617.5"/>
        <s v="ACK.4A9F3020250617.6"/>
        <s v="ACK.4A9F3020250615.1"/>
        <s v="ACK.4A9F3020250615.2"/>
        <s v="ACK.4A9F3020250615.3"/>
        <s v="ACK.4A9F3020250615.4"/>
        <s v="ACK.4A9F3020250616.1"/>
        <s v="ACK.4A9F3020250616.2"/>
        <s v="ACK.4A9F3020250616.3"/>
        <s v="ACK.4A9F3020250616.4"/>
        <s v="ACK.4A9F3020250618.1"/>
        <s v="ACK.4A9F3020250618.2"/>
        <s v="ACK.4A9F3020250618.3"/>
        <s v="ACK.4A9F3020250618.4"/>
        <s v="ACK.4A9F3020250619.1"/>
        <s v="ACK.4A9F3020250619.2"/>
        <s v="ACK.4A9F3020250619.3"/>
        <s v="ACK.4A9F3020250619.4"/>
        <s v="ACK.4A9F3020250620.1"/>
        <s v="ACK.4A9F3020250620.2"/>
        <s v="ACK.4A9F3020250620.3"/>
        <s v="ACK.4A9F3020250621.1"/>
        <s v="ACK.4A9F3020250621.2"/>
        <s v="ACK.4A9F3020250621.3"/>
        <s v="ACK.4A9F3020250621.4"/>
        <s v="ACK.4A9F3020250621.5"/>
        <s v="ACK.4A9F3020250622.1"/>
        <s v="ACK.4A9F3020250622.2"/>
        <s v="ACK.4A9F3020250622.3"/>
        <s v="ACK.4A9F3020250622.4"/>
        <s v="ACK.4A9F3020250623.1"/>
        <s v="ACK.4A9F3020250623.2"/>
        <s v="ACK.4A9F3020250623.3"/>
        <s v="ACK.4A9F3020250657.1"/>
        <s v="ACK.4A9F3020250657.2"/>
        <s v="ACK.4A9F3020250657.3"/>
        <s v="ACK.4A9F3020250624.1"/>
        <s v="ACK.4A9F3020250624.2"/>
        <s v="ACK.4A9F3020250624.3"/>
        <s v="ACK.4A9F3020250625.1"/>
        <s v="ACK.4A9F3020250625.2"/>
        <s v="ACK.4A9F3020250625.3"/>
        <s v="ACK.4A9F3020250626.1"/>
        <s v="ACK.4A9F3020250626.2"/>
        <s v="ACK.4A9F3020250626.3"/>
        <s v="ACK.4A9F3020250627.1"/>
        <s v="ACK.4A9F3020250627.2"/>
        <s v="ACK.4A9F3020250627.3"/>
        <s v="ACK.4A9F3020250628.1"/>
        <s v="ACK.4A9F3020250628.2"/>
        <s v="ACK.4A9F3020250628.3"/>
        <s v="ACK.4A9F3020250629.1"/>
        <s v="ACK.4A9F3020250629.2"/>
        <s v="ACK.4A9F3020250629.3"/>
        <s v="ACK.4A9F3020250629.4"/>
        <s v="ACK.4A9F3020250629.5"/>
        <s v="ACK.4A9F3020250631.1"/>
        <s v="ACK.4A9F3020250631.2"/>
        <s v="ACK.4A9F3020250631.3"/>
        <s v="ACK.4A9F3020250630.1"/>
        <s v="ACK.4A9F3020250630.2"/>
        <s v="ACK.4A9F3020250633.1"/>
        <s v="ACK.4A9F3020250633.2"/>
        <s v="ACK.4A9F3020250633.3"/>
        <s v="ACK.4A9F3020250632.1"/>
        <s v="ACK.4A9F3020250632.2"/>
        <s v="ACK.4A9F3020250634.1"/>
        <s v="ACK.4A9F3020250634.2"/>
        <s v="ACK.4A9F3020250634.3"/>
        <s v="ACK.4A9F3020250635.1"/>
        <s v="ACK.4A9F3020250635.2"/>
        <s v="ACK.4A9F3020250635.3"/>
        <s v="ACK.4A9F3020250636.1"/>
        <s v="ACK.4A9F3020250636.2"/>
        <s v="ACK.4A9F3020250636.3"/>
        <s v="ACK.4A9F3020250636.4"/>
        <s v="ACK.4A9F3020250636.5"/>
        <s v="ACK.4A9F3020250637.1"/>
        <s v="ACK.4A9F3020250637.2"/>
        <s v="ACK.4A9F3020250637.3"/>
        <s v="ACK.4A9F3020250637.4"/>
        <s v="ACK.4A9F3020250637.5"/>
        <s v="ACK.4A9F3020250638.1"/>
        <s v="ACK.4A9F3020250638.2"/>
        <s v="ACK.4A9F3020250638.3"/>
        <s v="ACK.4A9F3020250639.1"/>
        <s v="ACK.4A9F3020250639.2"/>
        <s v="ACK.4A9F3020250639.3"/>
        <s v="ACK.4A9F3020250641.1"/>
        <s v="ACK.4A9F3020250641.2"/>
        <s v="ACK.4A9F3020250641.3"/>
        <s v="ACK.4A9F3020250641.4"/>
        <s v="ACK.4A9F3020250641.5"/>
        <s v="ACK.4A9F3020250641.6"/>
        <s v="ACK.4A9F3020250640.1"/>
        <s v="ACK.4A9F3020250640.2"/>
        <s v="ACK.4A9F3020250642.1"/>
        <s v="ACK.4A9F3020250642.2"/>
        <s v="ACK.4A9F3020250642.3"/>
        <s v="ACK.4A9F3020250643.1"/>
        <s v="ACK.4A9F3020250643.2"/>
        <s v="ACK.4A9F3020250643.3"/>
        <s v="ACK.4A9F3020250643.4"/>
        <s v="ACK.4A9F3020250643.5"/>
        <s v="ACK.4A9F3020250645.1"/>
        <s v="ACK.4A9F3020250645.2"/>
        <s v="ACK.4A9F3020250645.3"/>
        <s v="ACK.4A9F3020250645.4"/>
        <s v="ACK.4A9F3020250644.1"/>
        <s v="ACK.4A9F3020250644.2"/>
        <s v="ACK.4A9F3020250644.3"/>
        <s v="ACK.4A9F3020250646.1"/>
        <s v="ACK.4A9F3020250646.2"/>
        <s v="ACK.4A9F3020250646.3"/>
        <s v="ACK.4A9F3020250647.1"/>
        <s v="ACK.4A9F3020250647.2"/>
        <s v="ACK.4A9F3020250647.3"/>
        <s v="ACK.4A9F3020250647.4"/>
        <s v="ACK.4A9F3020250648.1"/>
        <s v="ACK.4A9F3020250648.2"/>
        <s v="ACK.4A9F3020250648.3"/>
        <s v="ACK.4A9F3020250649.1"/>
        <s v="ACK.4A9F3020250649.2"/>
        <s v="ACK.4A9F3020250649.3"/>
        <s v="ACK.4A9F3020250650.1"/>
        <s v="ACK.4A9F3020250650.2"/>
        <s v="ACK.4A9F3020250650.3"/>
        <s v="ACK.4A9F3020250653.1"/>
        <s v="ACK.4A9F3020250653.2"/>
        <s v="ACK.4A9F3020250653.3"/>
        <s v="ACK.4A9F3020250653.4"/>
        <s v="ACK.4A9F3020250653.5"/>
        <s v="ACK.4A9F3020250651.1"/>
        <s v="ACK.4A9F3020250651.2"/>
        <s v="ACK.4A9F3020250651.3"/>
        <s v="ACK.4A9F3020250652.1"/>
        <s v="ACK.4A9F3020250652.2"/>
        <s v="ACK.4A9F3020250652.3"/>
        <s v="ACK.4A9F3020250652.4"/>
        <s v="ACK.4A9F3020250654.1"/>
        <s v="ACK.4A9F3020250654.2"/>
        <s v="ACK.4A9F3020250654.3"/>
        <s v="ACK.4A9F3020250655.1"/>
        <s v="ACK.4A9F3020250655.2"/>
        <s v="ACK.4A9F3020250655.3"/>
        <s v="ACK.4A9F3020250656.1"/>
        <s v="ACK.4A9F3020250656.2"/>
        <s v="ACK.4A9F3020250656.3"/>
        <s v="ACK.4A9F3020250674.1"/>
        <s v="ACK.4A9F3020250674.2"/>
        <s v="ACK.4A9F3020250674.3"/>
        <s v="ACK.4A9F3020250671.1"/>
        <s v="ACK.4A9F3020250671.2"/>
        <s v="ACK.4A9F3020250671.3"/>
        <s v="ACK.4A9F3020250670.1"/>
        <s v="ACK.4A9F3020250670.2"/>
        <s v="ACK.4A9F3020250672.1"/>
        <s v="ACK.4A9F3020250672.2"/>
        <s v="ACK.4A9F3020250672.3"/>
        <s v="ACK.4A9F3020250669.1"/>
        <s v="ACK.4A9F3020250669.2"/>
        <s v="ACK.4A9F3020250675.1"/>
        <s v="ACK.4A9F3020250675.2"/>
        <s v="ACK.4A9F3020250675.3"/>
        <s v="ACK.4A9F3020250673.1"/>
        <s v="ACK.4A9F3020250673.2"/>
        <s v="ACK.4A9F3020250673.3"/>
        <s v="ACK.4A9F3020250676.1"/>
        <s v="ACK.4A9F3020250676.2"/>
        <s v="ACK.4A9F3020250676.3"/>
        <s v="ACK.4A9F3020250676.4"/>
        <s v="ACK.4A9F3020250676.5"/>
        <s v="ACK.4A9F3020250676.6"/>
        <s v="ACK.4A9F3020250681.3"/>
        <s v="ACK.4A9F3020250681.1"/>
        <s v="ACK.4A9F3020250681.2"/>
        <s v="ACK.4A9F3020250681.4"/>
        <s v="ACK.4A9F3020250680.1"/>
        <s v="ACK.4A9F3020250680.2"/>
        <s v="ACK.4A9F3020250680.3"/>
        <s v="ACK.4A9F3020250680.4"/>
        <s v="ACK.4A9F3020250680.5"/>
        <s v="ACK.4A9F3020250678.1"/>
        <s v="ACK.4A9F3020250678.2"/>
        <s v="ACK.4A9F3020250678.3"/>
        <s v="ACK.4A9F3020250698.1"/>
        <s v="ACK.4A9F3020250698.2"/>
        <s v="ACK.4A9F3020250679.1"/>
        <s v="ACK.4A9F3020250679.2"/>
        <s v="ACK.4A9F3020250679.3"/>
        <s v="ACK.4A9F3020250679.4"/>
        <s v="ACK.4A9F3020250679.5"/>
        <s v="ACK.4A9F3020250695.1"/>
        <s v="ACK.4A9F3020250695.2"/>
        <s v="ACK.4A9F3020250695.3"/>
        <s v="ACK.4A9F3020250703.1"/>
        <s v="ACK.4A9F3020250703.2"/>
        <s v="ACK.4A9F3020250703.3"/>
        <s v="ACK.4A9F3020250703.4"/>
        <s v="ACK.4A9F3020250697.1"/>
        <s v="ACK.4A9F3020250697.2"/>
        <s v="ACK.4A9F3020250697.3"/>
        <s v="ACK.4A9F3020250708.1"/>
        <s v="ACK.4A9F3020250708.2"/>
        <s v="ACK.4A9F3020250708.3"/>
        <s v="ACK.4A9F3020250708.4"/>
        <s v="ACK.4A9F3020250708.5"/>
        <s v="ACK.4A9F3020250708.6"/>
        <s v="ACK.4A9F3020250709.1"/>
        <s v="ACK.4A9F3020250709.2"/>
        <s v="ACK.4A9F3020250709.3"/>
        <s v="ACK.4A9F3020250714.1"/>
        <s v="ACK.4A9F3020250714.2"/>
        <s v="ACK.4A9F3020250716.1"/>
        <s v="ACK.4A9F3020250716.2"/>
        <s v="ACK.4A9F3020250716.3"/>
        <s v="ACK.4A9F3020250716.4"/>
        <s v="ACK.4A9F3020250716.5"/>
        <s v="ACK.4A9F3020250701.1"/>
        <s v="ACK.4A9F3020250701.2"/>
        <s v="ACK.4A9F3020250701.3"/>
        <s v="ACK.4A9F3020250701.4"/>
        <s v="ACK.4A9F3020250684.1"/>
        <s v="ACK.4A9F3020250684.2"/>
        <s v="ACK.4A9F3020250687.1"/>
        <s v="ACK.4A9F3020250687.2"/>
        <s v="ACK.4A9F3020250687.3"/>
        <s v="ACK.4A9F3020250682.1"/>
        <s v="ACK.4A9F3020250682.2"/>
        <s v="ACK.4A9F3020250682.3"/>
        <s v="ACK.4A9F3020250686.1"/>
        <s v="ACK.4A9F3020250686.2"/>
        <s v="ACK.4A9F3020250686.3"/>
        <s v="ACK.4A9F3020250685.1"/>
        <s v="ACK.4A9F3020250685.2"/>
        <s v="ACK.4A9F3020250685.3"/>
        <s v="ACK.4A9F3020250688.1"/>
        <s v="ACK.4A9F3020250688.2"/>
        <s v="ACK.4A9F3020250688.3"/>
        <s v="ACK.4A9F3020250690.1"/>
        <s v="ACK.4A9F3020250690.2"/>
        <s v="ACK.4A9F3020250690.3"/>
        <s v="ACK.4A9F3020250683.1"/>
        <s v="ACK.4A9F3020250683.2"/>
        <s v="ACK.4A9F3020250683.3"/>
        <s v="ACK.4A9F3020250699.1"/>
        <s v="ACK.4A9F3020250699.2"/>
        <s v="ACK.4A9F3020250699.3"/>
        <s v="ACK.4A9F3020250705.1"/>
        <s v="ACK.4A9F3020250705.2"/>
        <s v="ACK.4A9F3020250705.3"/>
        <s v="ACK.4A9F3020250705.4"/>
        <s v="ACK.4A9F3020250706.1"/>
        <s v="ACK.4A9F3020250706.2"/>
        <s v="ACK.4A9F3020250706.3"/>
        <s v="ACK.4A9F3020250704.1"/>
        <s v="ACK.4A9F3020250704.2"/>
        <s v="ACK.4A9F3020250704.3"/>
        <s v="ACK.4A9F3020250704.4"/>
        <s v="ACK.4A9F3020250704.5"/>
        <s v="ACK.4A9F3020250700.1"/>
        <s v="ACK.4A9F3020250700.2"/>
        <s v="ACK.4A9F3020250700.3"/>
        <s v="ACK.4A9F3020250700.4"/>
        <s v="ACK.4A9F3020250717.1"/>
        <s v="ACK.4A9F3020250717.2"/>
        <s v="ACK.4A9F3020250717.3"/>
        <s v="ACK.4A9F3020250696.1"/>
        <s v="ACK.4A9F3020250696.2"/>
        <s v="ACK.4A9F3020250696.3"/>
        <s v="ACK.4A9F3020250702.1"/>
        <s v="ACK.4A9F3020250702.2"/>
        <s v="ACK.4A9F3020250702.3"/>
        <s v="ACK.4A9F3020250693.1"/>
        <s v="ACK.4A9F3020250693.2"/>
        <s v="ACK.4A9F3020250707.1"/>
        <s v="ACK.4A9F3020250707.2"/>
        <s v="ACK.4A9F3020250707.3"/>
        <s v="ACK.4A9F3020250692.1"/>
        <s v="ACK.4A9F3020250692.2"/>
        <s v="ACK.4A9F3020250677.1"/>
        <s v="ACK.4A9F3020250677.2"/>
        <s v="ACK.4A9F3020250710.1"/>
        <s v="ACK.4A9F3020250710.2"/>
        <s v="ACK.4A9F3020250710.3"/>
        <s v="ACK.4A9F3020250689.1"/>
        <s v="ACK.4A9F3020250689.2"/>
        <s v="ACK.4A9F3020250689.3"/>
        <s v="ACK.4A9F3020250691.1"/>
        <s v="ACK.4A9F3020250691.2"/>
        <s v="ACK.4A9F3020250691.3"/>
        <s v="ACK.4A9F3020250713.1"/>
        <s v="ACK.4A9F3020250713.2"/>
        <s v="ACK.4A9F3020250713.3"/>
        <s v="ACK.4A9F3020250713.4"/>
        <s v="ACK.4A9F3020250713.5"/>
        <s v="ACK.4A9F3020250715.1"/>
        <s v="ACK.4A9F3020250715.2"/>
        <s v="ACK.4A9F3020250715.3"/>
        <s v="ACK.4A9F3020250715.4"/>
        <s v="ACK.4A9F3020250715.5"/>
        <s v="ACK.4A9F3020250694.1"/>
        <s v="ACK.4A9F3020250694.2"/>
        <s v="ACK.4A9F3020250694.3"/>
        <s v="ACK.4A9F3020250712.1"/>
        <s v="ACK.4A9F3020250712.2"/>
        <s v="ACK.4A9F3020250711.1"/>
        <s v="ACK.4A9F3020250711.2"/>
        <s v="ACK.4A9F3020250711.3"/>
        <s v="ACK.4A9F3020250711.4"/>
        <s v="ACK.4A9F3020250306.6"/>
        <s v="ACK.4A9F3020250312.6"/>
        <s v="ACK.4A9F3020250042.5"/>
        <s v="ACK.4A9F3020250138.5"/>
        <s v="ACK.4A9F3020250268.5"/>
        <s v="ACK.4A9F3020250162.6"/>
        <s v="ACK.4A9F3020250047.4"/>
        <s v="ACK.4A9F3020250389.4"/>
        <s v="ACK.4A9F3020250560.6"/>
        <s v="ACK.4A9F3020250350.6"/>
        <s v="ACK.4A9F3020250399.5"/>
        <s v="ACK.4A9F3020250574.6"/>
        <s v="ACK.4A9F3020250100.4"/>
        <s v="ACK.4A9F3020250139.4"/>
        <s v="ACK.4A9F3020250165.6"/>
        <s v="ACK.4A9F3020250170.4"/>
        <s v="ACK.4A9F3020250203.5"/>
        <s v="ACK.4A9F3020250209.3"/>
        <s v="ACK.4A9F3020250214.4"/>
        <s v="ACK.4A9F3020250225.5"/>
        <s v="ACK.4A9F3020250664.8"/>
        <s v="ACK.4A9F3020250664.7"/>
        <s v="ACK.4A9F3020250677.3"/>
        <s v="ACK.4A9F3020250048.4"/>
        <s v="ACK.4A9F3020250063.5"/>
        <s v="ACK.4A9F3020250066.4"/>
        <s v="ACK.4A9F3020250076.7"/>
        <s v="ACK.4A9F3020250076.6"/>
        <s v="ACK.4A9F3020250273.3"/>
        <s v="ACK.4A9F3020250291.5"/>
        <s v="ACK.4A9F3020250296.6"/>
        <s v="ACK.4A9F3020250296.5"/>
        <s v="ACK.4A9F3020250302.5"/>
        <s v="ACK.4A9F3020250325.7"/>
        <s v="ACK.4A9F3020250325.6"/>
        <s v="ACK.4A9F3020250383.4"/>
        <s v="ACK.4A9F3020250400.4"/>
        <s v="ACK.4A9F3020250420.4"/>
        <s v="ACK.4A9F3020250423.5"/>
        <s v="ACK.4A9F3020250423.4"/>
        <s v="ACK.4A9F3020250422.4"/>
        <s v="ACK.4A9F3020250422.3"/>
        <s v="ACK.4A9F3020250428.3"/>
        <s v="ACK.4A9F3020250472.4"/>
        <s v="ACK.4A9F3020250472.3"/>
        <s v="ACK.4A9F3020250474.4"/>
        <s v="ACK.4A9F3020250485.6"/>
        <s v="ACK.4A9F3020250488.4"/>
        <s v="ACK.4A9F3020250488.3"/>
        <s v="ACK.4A9F3020250496.5"/>
        <s v="ACK.4A9F3020250522.6"/>
        <s v="ACK.4A9F3020250522.5"/>
        <s v="ACK.4A9F3020250587.6"/>
        <s v="ACK.4A9F3020250655.4"/>
        <s v="ACK.4A9F3020250042.6"/>
        <s v="ACK.4A9F3020250721.1"/>
        <s v="ACK.4A9F3020250721.2"/>
        <s v="ACK.4A9F3020250721.3"/>
        <s v="ACK.4A9F3020250721.4"/>
        <s v="ACK.4A9F3020250718.1"/>
        <s v="ACK.4A9F3020250718.2"/>
        <s v="ACK.4A9F3020250723.1"/>
        <s v="ACK.4A9F3020250723.2"/>
        <s v="ACK.4A9F3020250723.3"/>
        <s v="ACK.4A9F3020250722.1"/>
        <s v="ACK.4A9F3020250722.2"/>
        <s v="ACK.4A9F3020250722.3"/>
        <s v="ACK.4A9F3020250722.4"/>
        <s v="ACK.4A9F3020250722.5"/>
        <s v="ACK.4A9F3020250719.1"/>
        <s v="ACK.4A9F3020250719.2"/>
        <s v="ACK.4A9F3020250720.1"/>
        <s v="ACK.4A9F3020250720.2"/>
        <s v="ACK.4A9F3020250720.3"/>
        <s v="ACK.4A9F3020250724.1"/>
        <s v="ACK.4A9F3020250724.2"/>
        <s v="ACK.4A9F3020250724.3"/>
        <s v="ACK.4A9F3020250724.4"/>
        <s v="ACK.4A9F3020250724.5"/>
        <s v="ACK.4A9F3020250724.6"/>
        <s v="ACK.4A9F3020250600.6"/>
        <s v="ACK.4A9F3020250355.6"/>
        <s v="ACK.4A9F3020250357.6"/>
        <s v="ACK.4A9F3020250725.1"/>
        <s v="ACK.4A9F3020250725.2"/>
        <s v="ACK.4A9F3020250725.3"/>
        <s v="ACK.4A9F3020250734.1"/>
        <s v="ACK.4A9F3020250734.2"/>
        <s v="ACK.4A9F3020250734.3"/>
        <s v="ACK.4A9F3020250734.4"/>
        <s v="ACK.4A9F3020250734.5"/>
        <s v="ACK.4A9F3020250733.1"/>
        <s v="ACK.4A9F3020250733.2"/>
        <s v="ACK.4A9F3020250733.3"/>
        <s v="ACK.4A9F3020250732.1"/>
        <s v="ACK.4A9F3020250732.2"/>
        <s v="ACK.4A9F3020250732.3"/>
        <s v="ACK.4A9F3020250726.1"/>
        <s v="ACK.4A9F3020250726.2"/>
        <s v="ACK.4A9F3020250726.3"/>
        <s v="ACK.4A9F3020250731.1"/>
        <s v="ACK.4A9F3020250731.2"/>
        <s v="ACK.4A9F3020250728.1"/>
        <s v="ACK.4A9F3020250728.2"/>
        <s v="ACK.4A9F3020250728.3"/>
        <s v="ACK.4A9F3020250728.4"/>
        <s v="ACK.4A9F3020250738.1"/>
        <s v="ACK.4A9F3020250738.2"/>
        <s v="ACK.4A9F3020250738.3"/>
        <s v="ACK.4A9F3020250738.4"/>
        <s v="ACK.4A9F3020250738.5"/>
        <s v="ACK.4A9F3020250752.1"/>
        <s v="ACK.4A9F3020250752.2"/>
        <s v="ACK.4A9F3020250752.3"/>
        <s v="ACK.4A9F3020250752.4"/>
        <s v="ACK.4A9F3020250752.5"/>
        <s v="ACK.4A9F3020250741.1"/>
        <s v="ACK.4A9F3020250741.2"/>
        <s v="ACK.4A9F3020250741.3"/>
        <s v="ACK.4A9F3020250737.1"/>
        <s v="ACK.4A9F3020250737.2"/>
        <s v="ACK.4A9F3020250737.3"/>
        <s v="ACK.4A9F3020250737.4"/>
        <s v="ACK.4A9F3020250727.1"/>
        <s v="ACK.4A9F3020250727.2"/>
        <s v="ACK.4A9F3020250727.3"/>
        <s v="ACK.4A9F3020250739.1"/>
        <s v="ACK.4A9F3020250739.2"/>
        <s v="ACK.4A9F3020250739.3"/>
        <s v="ACK.4A9F3020250740.1"/>
        <s v="ACK.4A9F3020250740.2"/>
        <s v="ACK.4A9F3020250740.3"/>
        <s v="ACK.4A9F3020250744.1"/>
        <s v="ACK.4A9F3020250744.2"/>
        <s v="ACK.4A9F3020250744.3"/>
        <s v="ACK.4A9F3020250748.1"/>
        <s v="ACK.4A9F3020250748.2"/>
        <s v="ACK.4A9F3020250748.3"/>
        <s v="ACK.4A9F3020250746.1"/>
        <s v="ACK.4A9F3020250746.2"/>
        <s v="ACK.4A9F3020250746.3"/>
        <s v="ACK.4A9F3020250745.1"/>
        <s v="ACK.4A9F3020250745.2"/>
        <s v="ACK.4A9F3020250742.1"/>
        <s v="ACK.4A9F3020250742.2"/>
        <s v="ACK.4A9F3020250742.3"/>
        <s v="ACK.4A9F3020250735.1"/>
        <s v="ACK.4A9F3020250735.2"/>
        <s v="ACK.4A9F3020250735.3"/>
        <s v="ACK.4A9F3020250736.1"/>
        <s v="ACK.4A9F3020250736.2"/>
        <s v="ACK.4A9F3020250736.3"/>
        <s v="ACK.4A9F3020250730.1"/>
        <s v="ACK.4A9F3020250730.2"/>
        <s v="ACK.4A9F3020250743.1"/>
        <s v="ACK.4A9F3020250743.2"/>
        <s v="ACK.4A9F3020250743.3"/>
        <s v="ACK.4A9F3020250743.4"/>
        <s v="ACK.4A9F3020250743.5"/>
        <s v="ACK.4A9F3020250743.6"/>
        <s v="ACK.4A9F3020250747.1"/>
        <s v="ACK.4A9F3020250747.2"/>
        <s v="ACK.4A9F3020250747.3"/>
        <s v="ACK.4A9F3020250729.1"/>
        <s v="ACK.4A9F3020250729.2"/>
        <s v="ACK.4A9F3020250750.1"/>
        <s v="ACK.4A9F3020250750.2"/>
        <s v="ACK.4A9F3020250750.3"/>
        <s v="ACK.4A9F3020250750.4"/>
        <s v="ACK.4A9F3020250750.5"/>
        <s v="ACK.4A9F3020250751.1"/>
        <s v="ACK.4A9F3020250751.2"/>
        <s v="ACK.4A9F3020250751.3"/>
        <s v="ACK.4A9F3020250751.4"/>
        <s v="ACK.4A9F3020250749.1"/>
        <s v="ACK.4A9F3020250749.2"/>
        <s v="ACK.4A9F3020250749.3"/>
        <s v="ACK.4A9F3020250350.7"/>
        <s v="ACK.4A9F3020250174.5"/>
        <s v="ACK.4A9F3020250074.5"/>
        <s v="ACK.4A9F3020250754.1"/>
        <s v="ACK.4A9F3020250754.2"/>
        <s v="ACK.4A9F3020250754.3"/>
        <s v="ACK.4A9F3020250756.1"/>
        <s v="ACK.4A9F3020250756.2"/>
        <s v="ACK.4A9F3020250756.3"/>
        <s v="ACK.4A9F3020250757.1"/>
        <s v="ACK.4A9F3020250757.2"/>
        <s v="ACK.4A9F3020250757.3"/>
        <s v="ACK.4A9F3020250753.1"/>
        <s v="ACK.4A9F3020250753.2"/>
        <s v="ACK.4A9F3020250755.1"/>
        <s v="ACK.4A9F3020250755.2"/>
        <s v="ACK.4A9F3020250759.1"/>
        <s v="ACK.4A9F3020250759.2"/>
        <s v="ACK.4A9F3020250759.3"/>
        <s v="ACK.4A9F3020250759.4"/>
        <s v="ACK.4A9F3020250759.5"/>
        <s v="ACK.4A9F3020250759.6"/>
        <s v="ACK.4A9F3020250758.1"/>
        <s v="ACK.4A9F3020250758.2"/>
        <s v="ACK.4A9F3020250758.3"/>
        <s v="ACK.4A9F3020250758.4"/>
        <s v="ACK.4A9F3020250474.5"/>
        <s v="ACK.4A9F3020250490.5"/>
        <s v="ACK.4A9F3020250765.1"/>
        <s v="ACK.4A9F3020250765.2"/>
        <s v="ACK.4A9F3020250765.3"/>
        <s v="ACK.4A9F3020250765.4"/>
        <s v="ACK.4A9F3020250768.1"/>
        <s v="ACK.4A9F3020250768.2"/>
        <s v="ACK.4A9F3020250768.3"/>
        <s v="ACK.4A9F3020250763.1"/>
        <s v="ACK.4A9F3020250763.2"/>
        <s v="ACK.4A9F3020250763.3"/>
        <s v="ACK.4A9F3020250761.1"/>
        <s v="ACK.4A9F3020250761.2"/>
        <s v="ACK.4A9F3020250761.3"/>
        <s v="ACK.4A9F3020250771.1"/>
        <s v="ACK.4A9F3020250771.2"/>
        <s v="ACK.4A9F3020250771.3"/>
        <s v="ACK.4A9F3020250771.4"/>
        <s v="ACK.4A9F3020250770.1"/>
        <s v="ACK.4A9F3020250770.2"/>
        <s v="ACK.4A9F3020250770.3"/>
        <s v="ACK.4A9F3020250767.1"/>
        <s v="ACK.4A9F3020250767.2"/>
        <s v="ACK.4A9F3020250767.3"/>
        <s v="ACK.4A9F3020250767.4"/>
        <s v="ACK.4A9F3020250767.5"/>
        <s v="ACK.4A9F3020250766.5"/>
        <s v="ACK.4A9F3020250766.6"/>
        <s v="ACK.4A9F3020250766.1"/>
        <s v="ACK.4A9F3020250766.2"/>
        <s v="ACK.4A9F3020250766.3"/>
        <s v="ACK.4A9F3020250766.4"/>
        <s v="ACK.4A9F3020250769.2"/>
        <s v="ACK.4A9F3020250769.1"/>
        <s v="ACK.4A9F3020250769.3"/>
        <s v="ACK.4A9F3020250769.4"/>
        <s v="ACK.4A9F3020250762.1"/>
        <s v="ACK.4A9F3020250762.2"/>
        <s v="ACK.4A9F3020250762.3"/>
        <s v="ACK.4A9F3020250772.1"/>
        <s v="ACK.4A9F3020250772.2"/>
        <s v="ACK.4A9F3020250772.3"/>
        <s v="ACK.4A9F3020250772.4"/>
        <s v="ACK.4A9F3020250772.5"/>
        <s v="ACK.4A9F3020250760.1"/>
        <s v="ACK.4A9F3020250760.2"/>
        <s v="ACK.4A9F3020250764.1"/>
        <s v="ACK.4A9F3020250764.2"/>
        <s v="ACK.4A9F3020250764.3"/>
        <s v="ACK.4A9F3020250764.4"/>
        <s v="ACK.4A9F3020250536.4"/>
        <s v="ACK.4A9F3020250568.6"/>
        <s v="ACK.4A9F3020250773.1"/>
        <s v="ACK.4A9F3020250773.2"/>
        <s v="ACK.4A9F3020250773.3"/>
        <s v="ACK.4A9F3020250773.4"/>
        <s v="ACK.4A9F3020250774.1"/>
        <s v="ACK.4A9F3020250774.2"/>
        <s v="ACK.4A9F3020250774.3"/>
        <s v="ACK.4A9F3020250774.4"/>
        <s v="ACK.4A9F3020250782.1"/>
        <s v="ACK.4A9F3020250782.2"/>
        <s v="ACK.4A9F3020250782.3"/>
        <s v="ACK.4A9F3020250779.1"/>
        <s v="ACK.4A9F3020250779.2"/>
        <s v="ACK.4A9F3020250779.3"/>
        <s v="ACK.4A9F3020250776.1"/>
        <s v="ACK.4A9F3020250776.2"/>
        <s v="ACK.4A9F3020250776.3"/>
        <s v="ACK.4A9F3020250781.1"/>
        <s v="ACK.4A9F3020250781.2"/>
        <s v="ACK.4A9F3020250781.3"/>
        <s v="ACK.4A9F3020250788.1"/>
        <s v="ACK.4A9F3020250788.2"/>
        <s v="ACK.4A9F3020250788.3"/>
        <s v="ACK.4A9F3020250788.4"/>
        <s v="ACK.4A9F3020250778.1"/>
        <s v="ACK.4A9F3020250778.2"/>
        <s v="ACK.4A9F3020250778.3"/>
        <s v="ACK.4A9F3020250791.1"/>
        <s v="ACK.4A9F3020250791.2"/>
        <s v="ACK.4A9F3020250791.3"/>
        <s v="ACK.4A9F3020250791.4"/>
        <s v="ACK.4A9F3020250791.5"/>
        <s v="ACK.4A9F3020250789.1"/>
        <s v="ACK.4A9F3020250789.2"/>
        <s v="ACK.4A9F3020250789.3"/>
        <s v="ACK.4A9F3020250785.1"/>
        <s v="ACK.4A9F3020250785.2"/>
        <s v="ACK.4A9F3020250785.3"/>
        <s v="ACK.4A9F3020250785.4"/>
        <s v="ACK.4A9F3020250780.1"/>
        <s v="ACK.4A9F3020250780.2"/>
        <s v="ACK.4A9F3020250780.3"/>
        <s v="ACK.4A9F3020250786.1"/>
        <s v="ACK.4A9F3020250786.2"/>
        <s v="ACK.4A9F3020250786.3"/>
        <s v="ACK.4A9F3020250777.1"/>
        <s v="ACK.4A9F3020250777.2"/>
        <s v="ACK.4A9F3020250784.1"/>
        <s v="ACK.4A9F3020250784.2"/>
        <s v="ACK.4A9F3020250784.3"/>
        <s v="ACK.4A9F3020250784.4"/>
        <s v="ACK.4A9F3020250784.5"/>
        <s v="ACK.4A9F3020250783.1"/>
        <s v="ACK.4A9F3020250783.2"/>
        <s v="ACK.4A9F3020250783.3"/>
        <s v="ACK.4A9F3020250783.4"/>
        <s v="ACK.4A9F3020250783.5"/>
        <s v="ACK.4A9F3020250790.1"/>
        <s v="ACK.4A9F3020250790.2"/>
        <s v="ACK.4A9F3020250790.3"/>
        <s v="ACK.4A9F3020250787.1"/>
        <s v="ACK.4A9F3020250787.2"/>
        <s v="ACK.4A9F3020250787.3"/>
        <s v="ACK.4A9F3020250792.1"/>
        <s v="ACK.4A9F3020250792.2"/>
        <s v="ACK.4A9F3020250794.1"/>
        <s v="ACK.4A9F3020250794.2"/>
        <s v="ACK.4A9F3020250794.3"/>
        <s v="ACK.4A9F3020250794.4"/>
        <s v="ACK.4A9F3020250794.5"/>
        <s v="ACK.4A9F3020250794.6"/>
        <s v="ACK.4A9F3020250793.1"/>
        <s v="ACK.4A9F3020250793.2"/>
        <s v="ACK.4A9F3020250793.3"/>
        <s v="ACK.4A9F3020250775.1"/>
        <s v="ACK.4A9F3020250775.2"/>
        <s v="ACK.4A9F3020250775.3"/>
        <s v="ACK.4A9F3020250775.4"/>
        <s v="ACK.4A9F3020250726.4"/>
        <s v="ACK.4A9F3020250429.6"/>
        <s v="ACK.4A9F3020250769.6"/>
        <s v="ACK.4A9F3020250769.5"/>
        <s v="ACK.4A9F3020250716.6"/>
      </sharedItems>
    </cacheField>
    <cacheField name="Policy Risk Start Date" numFmtId="167">
      <sharedItems containsSemiMixedTypes="0" containsNonDate="0" containsDate="1" containsString="0" minDate="2025-09-01T00:00:00" maxDate="2026-02-10T00:00:00"/>
    </cacheField>
    <cacheField name="Ri Obligatory" numFmtId="9">
      <sharedItems containsSemiMixedTypes="0" containsString="0" containsNumber="1" minValue="0.04" maxValue="0.04"/>
    </cacheField>
    <cacheField name="RI Quota" numFmtId="10">
      <sharedItems containsSemiMixedTypes="0" containsString="0" containsNumber="1" minValue="0.22500000000000001" maxValue="0.22500000000000001"/>
    </cacheField>
    <cacheField name="Risk Start Date" numFmtId="167">
      <sharedItems containsSemiMixedTypes="0" containsNonDate="0" containsDate="1" containsString="0" minDate="2025-09-01T00:00:00" maxDate="2026-02-10T00:00:00"/>
    </cacheField>
    <cacheField name="Risk End Date" numFmtId="167">
      <sharedItems containsSemiMixedTypes="0" containsNonDate="0" containsDate="1" containsString="0" minDate="2026-08-31T00:00:00" maxDate="2026-09-01T00:00:00"/>
    </cacheField>
    <cacheField name="Last Working Day" numFmtId="167">
      <sharedItems containsNonDate="0" containsDate="1" containsString="0" containsBlank="1" minDate="2025-08-31T00:00:00" maxDate="2026-02-10T00:00:00"/>
    </cacheField>
    <cacheField name="Reversal Date" numFmtId="167">
      <sharedItems containsNonDate="0" containsDate="1" containsString="0" containsBlank="1" minDate="2025-09-01T00:00:00" maxDate="2026-02-11T00:00:00"/>
    </cacheField>
    <cacheField name="Age" numFmtId="1">
      <sharedItems containsSemiMixedTypes="0" containsString="0" containsNumber="1" containsInteger="1" minValue="0" maxValue="99"/>
    </cacheField>
    <cacheField name="Age Band" numFmtId="167">
      <sharedItems/>
    </cacheField>
    <cacheField name="Gender" numFmtId="14">
      <sharedItems count="5">
        <s v="Female"/>
        <s v="Male"/>
        <s v="Male "/>
        <s v=" Male"/>
        <s v=" Female"/>
      </sharedItems>
    </cacheField>
    <cacheField name="Relationship" numFmtId="0">
      <sharedItems count="14">
        <s v="Spouse"/>
        <s v="Self"/>
        <s v="Father"/>
        <s v="Son"/>
        <s v="Daughter"/>
        <s v="Mother"/>
        <s v="Father-in-Law"/>
        <s v="Mother-in-Law"/>
        <s v="FATHER IN LAW"/>
        <s v="MOTHER IN LAW"/>
        <s v="Spouse "/>
        <s v="Father "/>
        <s v="MOTHER "/>
        <s v=" Son"/>
      </sharedItems>
    </cacheField>
    <cacheField name="Sum Insured" numFmtId="0">
      <sharedItems containsSemiMixedTypes="0" containsString="0" containsNumber="1" containsInteger="1" minValue="-600000" maxValue="600000"/>
    </cacheField>
    <cacheField name="Reporting Sum Insured" numFmtId="3">
      <sharedItems containsSemiMixedTypes="0" containsString="0" containsNumber="1" containsInteger="1" minValue="-600000" maxValue="600000"/>
    </cacheField>
    <cacheField name="No of Policies" numFmtId="165">
      <sharedItems containsSemiMixedTypes="0" containsString="0" containsNumber="1" containsInteger="1" minValue="-1" maxValue="1"/>
    </cacheField>
    <cacheField name="Risk Days" numFmtId="164">
      <sharedItems containsSemiMixedTypes="0" containsString="0" containsNumber="1" containsInteger="1" minValue="203" maxValue="365"/>
    </cacheField>
    <cacheField name="Base Date" numFmtId="14">
      <sharedItems containsSemiMixedTypes="0" containsNonDate="0" containsDate="1" containsString="0" minDate="2026-02-28T00:00:00" maxDate="2026-03-01T00:00:00"/>
    </cacheField>
    <cacheField name="Used" numFmtId="164">
      <sharedItems containsSemiMixedTypes="0" containsString="0" containsNumber="1" containsInteger="1" minValue="19" maxValue="181"/>
    </cacheField>
    <cacheField name="State" numFmtId="0">
      <sharedItems/>
    </cacheField>
    <cacheField name="Gross Premium " numFmtId="164">
      <sharedItems containsSemiMixedTypes="0" containsString="0" containsNumber="1" minValue="-35815.419000000002" maxValue="35815.419000000002"/>
    </cacheField>
    <cacheField name="No of Person Cover Per Day" numFmtId="164">
      <sharedItems containsSemiMixedTypes="0" containsString="0" containsNumber="1" containsInteger="1" minValue="-1" maxValue="1"/>
    </cacheField>
    <cacheField name="GWP " numFmtId="164">
      <sharedItems containsSemiMixedTypes="0" containsString="0" containsNumber="1" minValue="-30352.05" maxValue="30352.05"/>
    </cacheField>
    <cacheField name="SGST/UGST" numFmtId="164">
      <sharedItems containsSemiMixedTypes="0" containsString="0" containsNumber="1" containsInteger="1" minValue="0" maxValue="0"/>
    </cacheField>
    <cacheField name="CGST" numFmtId="164">
      <sharedItems containsSemiMixedTypes="0" containsString="0" containsNumber="1" containsInteger="1" minValue="0" maxValue="0"/>
    </cacheField>
    <cacheField name="IGST" numFmtId="164">
      <sharedItems containsSemiMixedTypes="0" containsString="0" containsNumber="1" minValue="-5463.3689999999997" maxValue="5463.3689999999997"/>
    </cacheField>
    <cacheField name="Reinsurance Premium -Obligatory" numFmtId="164">
      <sharedItems containsSemiMixedTypes="0" containsString="0" containsNumber="1" minValue="-1214.0820000000001" maxValue="1214.0820000000001"/>
    </cacheField>
    <cacheField name="Reinsurance Premium -Quota" numFmtId="164">
      <sharedItems containsSemiMixedTypes="0" containsString="0" containsNumber="1" minValue="-6829.2112500000003" maxValue="6829.2112500000003"/>
    </cacheField>
    <cacheField name="GEP" numFmtId="164">
      <sharedItems containsSemiMixedTypes="0" containsString="0" containsNumber="1" minValue="-15051.290547945206" maxValue="15051.290547945206"/>
    </cacheField>
    <cacheField name="NEP" numFmtId="164">
      <sharedItems containsSemiMixedTypes="0" containsString="0" containsNumber="1" minValue="-11062.698552739726" maxValue="11062.698552739726"/>
    </cacheField>
    <cacheField name="NURR" numFmtId="164">
      <sharedItems containsSemiMixedTypes="0" containsString="0" containsNumber="1" minValue="-11246.058197260274" maxValue="11246.058197260274"/>
    </cacheField>
    <cacheField name="Unexpired Premium Date" numFmtId="14">
      <sharedItems containsSemiMixedTypes="0" containsNonDate="0" containsDate="1" containsString="0" minDate="2025-02-27T00:00:00" maxDate="2025-02-28T00:00:00"/>
    </cacheField>
    <cacheField name="Unexpired Premium" numFmtId="164">
      <sharedItems containsSemiMixedTypes="0" containsString="0" containsNumber="1" minValue="-30352.05" maxValue="30352.05"/>
    </cacheField>
    <cacheField name="Claim 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5">
  <r>
    <s v="Valid"/>
    <n v="202509"/>
    <s v="GMC023220100CALDERYS"/>
    <s v="CALDERYS INDIA REFRACTORIES LIMITED"/>
    <d v="2025-09-01T00:00:00"/>
    <d v="2026-08-31T00:00:00"/>
    <s v="Kanchana Chakraborty"/>
    <x v="0"/>
    <d v="1966-02-28T00:00:00"/>
    <x v="0"/>
    <d v="2025-09-01T00:00:00"/>
    <n v="0.04"/>
    <n v="0.22500000000000001"/>
    <d v="2025-09-01T00:00:00"/>
    <d v="2026-08-31T00:00:00"/>
    <m/>
    <m/>
    <n v="59"/>
    <s v="56-65"/>
    <x v="0"/>
    <x v="0"/>
    <n v="600000"/>
    <n v="0"/>
    <n v="0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Indra Nath Chakraborty"/>
    <x v="0"/>
    <d v="1957-01-26T00:00:00"/>
    <x v="1"/>
    <d v="2025-09-01T00:00:00"/>
    <n v="0.04"/>
    <n v="0.22500000000000001"/>
    <d v="2025-09-01T00:00:00"/>
    <d v="2026-08-31T00:00:00"/>
    <m/>
    <m/>
    <n v="68"/>
    <s v="66-70"/>
    <x v="1"/>
    <x v="1"/>
    <n v="600000"/>
    <n v="600000"/>
    <n v="1"/>
    <n v="365"/>
    <d v="2026-02-28T00:00:00"/>
    <n v="181"/>
    <s v="Maharashtra"/>
    <n v="20584.356599999999"/>
    <n v="1"/>
    <n v="17444.37"/>
    <n v="0"/>
    <n v="0"/>
    <n v="3139.9865999999997"/>
    <n v="697.77480000000003"/>
    <n v="3924.9832499999998"/>
    <n v="8650.495808219177"/>
    <n v="6358.1144190410951"/>
    <n v="6463.4975309589045"/>
    <d v="2025-02-27T00:00:00"/>
    <n v="17444.37"/>
    <m/>
  </r>
  <r>
    <s v="Valid"/>
    <n v="202509"/>
    <s v="GMC023220100CALDERYS"/>
    <s v="CALDERYS INDIA REFRACTORIES LIMITED"/>
    <d v="2025-09-01T00:00:00"/>
    <d v="2026-08-31T00:00:00"/>
    <s v="Manisha Bajpai"/>
    <x v="1"/>
    <d v="1975-06-01T00:00:00"/>
    <x v="2"/>
    <d v="2025-09-01T00:00:00"/>
    <n v="0.04"/>
    <n v="0.22500000000000001"/>
    <d v="2025-09-01T00:00:00"/>
    <d v="2026-08-31T00:00:00"/>
    <m/>
    <m/>
    <n v="50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Devi Prasad Bajpai"/>
    <x v="1"/>
    <d v="1945-05-03T00:00:00"/>
    <x v="3"/>
    <d v="2025-09-01T00:00:00"/>
    <n v="0.04"/>
    <n v="0.22500000000000001"/>
    <d v="2025-09-01T00:00:00"/>
    <d v="2026-08-31T00:00:00"/>
    <m/>
    <m/>
    <n v="80"/>
    <s v="76-80"/>
    <x v="1"/>
    <x v="2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Abishek Bajpai"/>
    <x v="1"/>
    <d v="2005-06-25T00:00:00"/>
    <x v="4"/>
    <d v="2025-09-01T00:00:00"/>
    <n v="0.04"/>
    <n v="0.22500000000000001"/>
    <d v="2025-09-01T00:00:00"/>
    <d v="2026-08-31T00:00:00"/>
    <m/>
    <m/>
    <n v="2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riya Bajpai"/>
    <x v="1"/>
    <d v="1999-08-09T00:00:00"/>
    <x v="5"/>
    <d v="2025-09-01T00:00:00"/>
    <n v="0.04"/>
    <n v="0.22500000000000001"/>
    <d v="2025-09-01T00:00:00"/>
    <d v="2026-08-31T00:00:00"/>
    <m/>
    <m/>
    <n v="26"/>
    <s v="26-35"/>
    <x v="0"/>
    <x v="4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vi Shanker Bajpai"/>
    <x v="1"/>
    <d v="1970-04-02T00:00:00"/>
    <x v="6"/>
    <d v="2025-09-01T00:00:00"/>
    <n v="0.04"/>
    <n v="0.22500000000000001"/>
    <d v="2025-09-01T00:00:00"/>
    <d v="2026-08-31T00:00:00"/>
    <m/>
    <m/>
    <n v="55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hiv Prasad Tripathi"/>
    <x v="2"/>
    <d v="1951-04-19T00:00:00"/>
    <x v="7"/>
    <d v="2025-09-01T00:00:00"/>
    <n v="0.04"/>
    <n v="0.22500000000000001"/>
    <d v="2025-09-01T00:00:00"/>
    <d v="2026-08-31T00:00:00"/>
    <m/>
    <m/>
    <n v="74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Anita Tripathi"/>
    <x v="2"/>
    <d v="1978-08-30T00:00:00"/>
    <x v="8"/>
    <d v="2025-09-01T00:00:00"/>
    <n v="0.04"/>
    <n v="0.22500000000000001"/>
    <d v="2025-09-01T00:00:00"/>
    <d v="2026-08-31T00:00:00"/>
    <m/>
    <m/>
    <n v="47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akun Tripathi"/>
    <x v="2"/>
    <d v="1952-08-01T00:00:00"/>
    <x v="9"/>
    <d v="2025-09-01T00:00:00"/>
    <n v="0.04"/>
    <n v="0.22500000000000001"/>
    <d v="2025-09-01T00:00:00"/>
    <d v="2026-08-31T00:00:00"/>
    <m/>
    <m/>
    <n v="73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Kedar Prasad"/>
    <x v="2"/>
    <d v="1974-06-27T00:00:00"/>
    <x v="10"/>
    <d v="2025-09-01T00:00:00"/>
    <n v="0.04"/>
    <n v="0.22500000000000001"/>
    <d v="2025-09-01T00:00:00"/>
    <d v="2026-08-31T00:00:00"/>
    <m/>
    <m/>
    <n v="51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rabhakar Singh"/>
    <x v="3"/>
    <d v="1988-06-25T00:00:00"/>
    <x v="11"/>
    <d v="2025-09-01T00:00:00"/>
    <n v="0.04"/>
    <n v="0.22500000000000001"/>
    <d v="2025-09-01T00:00:00"/>
    <d v="2026-08-31T00:00:00"/>
    <m/>
    <m/>
    <n v="37"/>
    <s v="36-45"/>
    <x v="1"/>
    <x v="3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Rani Devi Somvanshi"/>
    <x v="3"/>
    <d v="1966-02-14T00:00:00"/>
    <x v="12"/>
    <d v="2025-09-01T00:00:00"/>
    <n v="0.04"/>
    <n v="0.22500000000000001"/>
    <d v="2025-09-01T00:00:00"/>
    <d v="2026-08-31T00:00:00"/>
    <m/>
    <m/>
    <n v="59"/>
    <s v="56-65"/>
    <x v="0"/>
    <x v="1"/>
    <n v="300000"/>
    <n v="300000"/>
    <n v="1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ruti Pandey"/>
    <x v="4"/>
    <d v="2012-08-09T00:00:00"/>
    <x v="13"/>
    <d v="2025-09-01T00:00:00"/>
    <n v="0.04"/>
    <n v="0.22500000000000001"/>
    <d v="2025-09-01T00:00:00"/>
    <d v="2026-08-31T00:00:00"/>
    <m/>
    <m/>
    <n v="1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umitra Bai Pandey"/>
    <x v="4"/>
    <d v="1958-10-05T00:00:00"/>
    <x v="14"/>
    <d v="2025-09-01T00:00:00"/>
    <n v="0.04"/>
    <n v="0.22500000000000001"/>
    <d v="2025-09-01T00:00:00"/>
    <d v="2026-08-31T00:00:00"/>
    <m/>
    <m/>
    <n v="66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Shiv Prasad Pandey"/>
    <x v="4"/>
    <d v="1956-08-01T00:00:00"/>
    <x v="15"/>
    <d v="2025-09-01T00:00:00"/>
    <n v="0.04"/>
    <n v="0.22500000000000001"/>
    <d v="2025-09-01T00:00:00"/>
    <d v="2026-08-31T00:00:00"/>
    <m/>
    <m/>
    <n v="69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Ujjwal Pandey"/>
    <x v="4"/>
    <d v="2008-04-11T00:00:00"/>
    <x v="16"/>
    <d v="2025-09-01T00:00:00"/>
    <n v="0.04"/>
    <n v="0.22500000000000001"/>
    <d v="2025-09-01T00:00:00"/>
    <d v="2026-08-31T00:00:00"/>
    <m/>
    <m/>
    <n v="1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rvati Pandey"/>
    <x v="4"/>
    <d v="1986-05-03T00:00:00"/>
    <x v="17"/>
    <d v="2025-09-01T00:00:00"/>
    <n v="0.04"/>
    <n v="0.22500000000000001"/>
    <d v="2025-09-01T00:00:00"/>
    <d v="2026-08-31T00:00:00"/>
    <m/>
    <m/>
    <n v="39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Umakant Pandey"/>
    <x v="4"/>
    <d v="1979-06-25T00:00:00"/>
    <x v="18"/>
    <d v="2025-09-01T00:00:00"/>
    <n v="0.04"/>
    <n v="0.22500000000000001"/>
    <d v="2025-09-01T00:00:00"/>
    <d v="2026-08-31T00:00:00"/>
    <m/>
    <m/>
    <n v="46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Rakesh Gupta"/>
    <x v="5"/>
    <d v="1970-07-05T00:00:00"/>
    <x v="19"/>
    <d v="2025-09-01T00:00:00"/>
    <n v="0.04"/>
    <n v="0.22500000000000001"/>
    <d v="2025-09-01T00:00:00"/>
    <d v="2026-08-31T00:00:00"/>
    <m/>
    <m/>
    <n v="55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nchal Gupta"/>
    <x v="5"/>
    <d v="2005-07-19T00:00:00"/>
    <x v="20"/>
    <d v="2025-09-01T00:00:00"/>
    <n v="0.04"/>
    <n v="0.22500000000000001"/>
    <d v="2025-09-01T00:00:00"/>
    <d v="2026-08-31T00:00:00"/>
    <m/>
    <m/>
    <n v="2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nskar Gupta"/>
    <x v="5"/>
    <d v="2003-07-10T00:00:00"/>
    <x v="21"/>
    <d v="2025-09-01T00:00:00"/>
    <n v="0.04"/>
    <n v="0.22500000000000001"/>
    <d v="2025-09-01T00:00:00"/>
    <d v="2026-08-31T00:00:00"/>
    <m/>
    <m/>
    <n v="2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Haribala Gupta"/>
    <x v="5"/>
    <d v="1981-07-02T00:00:00"/>
    <x v="22"/>
    <d v="2025-09-01T00:00:00"/>
    <n v="0.04"/>
    <n v="0.22500000000000001"/>
    <d v="2025-09-01T00:00:00"/>
    <d v="2026-08-31T00:00:00"/>
    <m/>
    <m/>
    <n v="44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eema Bairagi"/>
    <x v="6"/>
    <d v="1985-06-02T00:00:00"/>
    <x v="23"/>
    <d v="2025-09-01T00:00:00"/>
    <n v="0.04"/>
    <n v="0.22500000000000001"/>
    <d v="2025-09-01T00:00:00"/>
    <d v="2026-08-31T00:00:00"/>
    <m/>
    <m/>
    <n v="40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radul Bairagi"/>
    <x v="6"/>
    <d v="2019-09-26T00:00:00"/>
    <x v="24"/>
    <d v="2025-09-01T00:00:00"/>
    <n v="0.04"/>
    <n v="0.22500000000000001"/>
    <d v="2025-09-01T00:00:00"/>
    <d v="2026-08-31T00:00:00"/>
    <m/>
    <m/>
    <n v="5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Omkar Bairagi"/>
    <x v="6"/>
    <d v="1981-06-01T00:00:00"/>
    <x v="25"/>
    <d v="2025-09-01T00:00:00"/>
    <n v="0.04"/>
    <n v="0.22500000000000001"/>
    <d v="2025-09-01T00:00:00"/>
    <d v="2026-08-31T00:00:00"/>
    <m/>
    <m/>
    <n v="44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Premvati Bairagi"/>
    <x v="6"/>
    <d v="1969-01-01T00:00:00"/>
    <x v="26"/>
    <d v="2025-09-01T00:00:00"/>
    <n v="0.04"/>
    <n v="0.22500000000000001"/>
    <d v="2025-09-01T00:00:00"/>
    <d v="2026-08-31T00:00:00"/>
    <m/>
    <m/>
    <n v="56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anak Bairagi"/>
    <x v="6"/>
    <d v="2011-01-30T00:00:00"/>
    <x v="27"/>
    <d v="2025-09-01T00:00:00"/>
    <n v="0.04"/>
    <n v="0.22500000000000001"/>
    <d v="2025-09-01T00:00:00"/>
    <d v="2026-08-31T00:00:00"/>
    <m/>
    <m/>
    <n v="14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nmol Chaturvedi"/>
    <x v="7"/>
    <d v="2004-11-09T00:00:00"/>
    <x v="28"/>
    <d v="2025-09-01T00:00:00"/>
    <n v="0.04"/>
    <n v="0.22500000000000001"/>
    <d v="2025-09-01T00:00:00"/>
    <d v="2026-08-31T00:00:00"/>
    <m/>
    <m/>
    <n v="2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rpita Chaturvedi"/>
    <x v="7"/>
    <d v="2011-08-17T00:00:00"/>
    <x v="29"/>
    <d v="2025-09-01T00:00:00"/>
    <n v="0.04"/>
    <n v="0.22500000000000001"/>
    <d v="2025-09-01T00:00:00"/>
    <d v="2026-08-31T00:00:00"/>
    <m/>
    <m/>
    <n v="14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ngeeta Chaturvedi"/>
    <x v="7"/>
    <d v="1982-06-22T00:00:00"/>
    <x v="30"/>
    <d v="2025-09-01T00:00:00"/>
    <n v="0.04"/>
    <n v="0.22500000000000001"/>
    <d v="2025-09-01T00:00:00"/>
    <d v="2026-08-31T00:00:00"/>
    <m/>
    <m/>
    <n v="43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Kailash Prasad"/>
    <x v="7"/>
    <d v="1943-01-01T00:00:00"/>
    <x v="31"/>
    <d v="2025-09-01T00:00:00"/>
    <n v="0.04"/>
    <n v="0.22500000000000001"/>
    <d v="2025-09-01T00:00:00"/>
    <d v="2026-08-31T00:00:00"/>
    <m/>
    <m/>
    <n v="82"/>
    <s v="81-100"/>
    <x v="1"/>
    <x v="2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Kamlesh Kumar"/>
    <x v="7"/>
    <d v="1972-06-18T00:00:00"/>
    <x v="32"/>
    <d v="2025-09-01T00:00:00"/>
    <n v="0.04"/>
    <n v="0.22500000000000001"/>
    <d v="2025-09-01T00:00:00"/>
    <d v="2026-08-31T00:00:00"/>
    <m/>
    <m/>
    <n v="53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ntanu Basak"/>
    <x v="8"/>
    <d v="1966-08-17T00:00:00"/>
    <x v="33"/>
    <d v="2025-09-01T00:00:00"/>
    <n v="0.04"/>
    <n v="0.22500000000000001"/>
    <d v="2025-09-01T00:00:00"/>
    <d v="2026-08-31T00:00:00"/>
    <m/>
    <m/>
    <n v="59"/>
    <s v="56-65"/>
    <x v="1"/>
    <x v="1"/>
    <n v="600000"/>
    <n v="600000"/>
    <n v="1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Chinmay Basu"/>
    <x v="9"/>
    <d v="1967-02-11T00:00:00"/>
    <x v="34"/>
    <d v="2025-09-01T00:00:00"/>
    <n v="0.04"/>
    <n v="0.22500000000000001"/>
    <d v="2025-09-01T00:00:00"/>
    <d v="2026-08-31T00:00:00"/>
    <m/>
    <m/>
    <n v="58"/>
    <s v="56-65"/>
    <x v="1"/>
    <x v="1"/>
    <n v="600000"/>
    <n v="600000"/>
    <n v="1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Bidita Basu"/>
    <x v="9"/>
    <d v="1999-12-02T00:00:00"/>
    <x v="35"/>
    <d v="2025-09-01T00:00:00"/>
    <n v="0.04"/>
    <n v="0.22500000000000001"/>
    <d v="2025-09-01T00:00:00"/>
    <d v="2026-08-31T00:00:00"/>
    <m/>
    <m/>
    <n v="25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Amiya Sankar Sanyal"/>
    <x v="9"/>
    <d v="1937-07-19T00:00:00"/>
    <x v="36"/>
    <d v="2025-09-01T00:00:00"/>
    <n v="0.04"/>
    <n v="0.22500000000000001"/>
    <d v="2025-09-01T00:00:00"/>
    <d v="2026-08-31T00:00:00"/>
    <m/>
    <m/>
    <n v="88"/>
    <s v="81-100"/>
    <x v="1"/>
    <x v="6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Chinmoy Sur"/>
    <x v="10"/>
    <d v="1971-09-30T00:00:00"/>
    <x v="37"/>
    <d v="2025-09-01T00:00:00"/>
    <n v="0.04"/>
    <n v="0.22500000000000001"/>
    <d v="2025-09-01T00:00:00"/>
    <d v="2026-08-31T00:00:00"/>
    <m/>
    <m/>
    <n v="53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bira Sur"/>
    <x v="10"/>
    <d v="1974-02-17T00:00:00"/>
    <x v="38"/>
    <d v="2025-09-01T00:00:00"/>
    <n v="0.04"/>
    <n v="0.22500000000000001"/>
    <d v="2025-09-01T00:00:00"/>
    <d v="2026-08-31T00:00:00"/>
    <m/>
    <m/>
    <n v="51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Pranay Ranjan Sur"/>
    <x v="10"/>
    <d v="1937-10-16T00:00:00"/>
    <x v="39"/>
    <d v="2025-09-01T00:00:00"/>
    <n v="0.04"/>
    <n v="0.22500000000000001"/>
    <d v="2025-09-01T00:00:00"/>
    <d v="2026-08-31T00:00:00"/>
    <m/>
    <m/>
    <n v="87"/>
    <s v="81-100"/>
    <x v="1"/>
    <x v="2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Sattyaki Sur"/>
    <x v="10"/>
    <d v="2001-04-04T00:00:00"/>
    <x v="40"/>
    <d v="2025-09-01T00:00:00"/>
    <n v="0.04"/>
    <n v="0.22500000000000001"/>
    <d v="2025-09-01T00:00:00"/>
    <d v="2026-08-31T00:00:00"/>
    <m/>
    <m/>
    <n v="2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utul Sur"/>
    <x v="10"/>
    <d v="1947-03-13T00:00:00"/>
    <x v="41"/>
    <d v="2025-09-01T00:00:00"/>
    <n v="0.04"/>
    <n v="0.22500000000000001"/>
    <d v="2025-09-01T00:00:00"/>
    <d v="2026-08-31T00:00:00"/>
    <m/>
    <m/>
    <n v="78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Ramkali"/>
    <x v="11"/>
    <d v="1947-01-01T00:00:00"/>
    <x v="42"/>
    <d v="2025-09-01T00:00:00"/>
    <n v="0.04"/>
    <n v="0.22500000000000001"/>
    <d v="2025-09-01T00:00:00"/>
    <d v="2026-08-31T00:00:00"/>
    <m/>
    <m/>
    <n v="78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Markand Prasad Dwivedi"/>
    <x v="11"/>
    <d v="1941-01-01T00:00:00"/>
    <x v="43"/>
    <d v="2025-09-01T00:00:00"/>
    <n v="0.04"/>
    <n v="0.22500000000000001"/>
    <d v="2025-09-01T00:00:00"/>
    <d v="2026-08-31T00:00:00"/>
    <m/>
    <m/>
    <n v="84"/>
    <s v="81-100"/>
    <x v="1"/>
    <x v="2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Anish Dwivedi"/>
    <x v="11"/>
    <d v="2002-03-29T00:00:00"/>
    <x v="44"/>
    <d v="2025-09-01T00:00:00"/>
    <n v="0.04"/>
    <n v="0.22500000000000001"/>
    <d v="2025-09-01T00:00:00"/>
    <d v="2026-08-31T00:00:00"/>
    <m/>
    <m/>
    <n v="2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rmala Dwivedi"/>
    <x v="11"/>
    <d v="1977-04-02T00:00:00"/>
    <x v="45"/>
    <d v="2025-09-01T00:00:00"/>
    <n v="0.04"/>
    <n v="0.22500000000000001"/>
    <d v="2025-09-01T00:00:00"/>
    <d v="2026-08-31T00:00:00"/>
    <m/>
    <m/>
    <n v="48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nkatmochan Dwivedi"/>
    <x v="11"/>
    <d v="1971-07-01T00:00:00"/>
    <x v="46"/>
    <d v="2025-09-01T00:00:00"/>
    <n v="0.04"/>
    <n v="0.22500000000000001"/>
    <d v="2025-09-01T00:00:00"/>
    <d v="2026-08-31T00:00:00"/>
    <m/>
    <m/>
    <n v="54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mkrishna Urmalia"/>
    <x v="12"/>
    <d v="1967-07-01T00:00:00"/>
    <x v="47"/>
    <d v="2025-09-01T00:00:00"/>
    <n v="0.04"/>
    <n v="0.22500000000000001"/>
    <d v="2025-09-01T00:00:00"/>
    <d v="2026-08-31T00:00:00"/>
    <m/>
    <m/>
    <n v="58"/>
    <s v="56-65"/>
    <x v="1"/>
    <x v="1"/>
    <n v="300000"/>
    <n v="300000"/>
    <n v="1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arti Urmalia"/>
    <x v="12"/>
    <d v="1975-10-28T00:00:00"/>
    <x v="48"/>
    <d v="2025-09-01T00:00:00"/>
    <n v="0.04"/>
    <n v="0.22500000000000001"/>
    <d v="2025-09-01T00:00:00"/>
    <d v="2026-08-31T00:00:00"/>
    <m/>
    <m/>
    <n v="49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nant Urmalia"/>
    <x v="12"/>
    <d v="2003-09-09T00:00:00"/>
    <x v="49"/>
    <d v="2025-09-01T00:00:00"/>
    <n v="0.04"/>
    <n v="0.22500000000000001"/>
    <d v="2025-09-01T00:00:00"/>
    <d v="2026-08-31T00:00:00"/>
    <m/>
    <m/>
    <n v="2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Gomti Bai Rajak"/>
    <x v="13"/>
    <d v="1957-06-02T00:00:00"/>
    <x v="50"/>
    <d v="2025-09-01T00:00:00"/>
    <n v="0.04"/>
    <n v="0.22500000000000001"/>
    <d v="2025-09-01T00:00:00"/>
    <d v="2026-08-31T00:00:00"/>
    <m/>
    <m/>
    <n v="68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Kajal Rajak"/>
    <x v="13"/>
    <d v="2001-02-25T00:00:00"/>
    <x v="51"/>
    <d v="2025-09-01T00:00:00"/>
    <n v="0.04"/>
    <n v="0.22500000000000001"/>
    <d v="2025-09-01T00:00:00"/>
    <d v="2026-08-31T00:00:00"/>
    <m/>
    <m/>
    <n v="2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Ekta Rajak"/>
    <x v="13"/>
    <d v="1981-09-09T00:00:00"/>
    <x v="52"/>
    <d v="2025-09-01T00:00:00"/>
    <n v="0.04"/>
    <n v="0.22500000000000001"/>
    <d v="2025-09-01T00:00:00"/>
    <d v="2026-08-31T00:00:00"/>
    <m/>
    <m/>
    <n v="43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Kamal Rajak"/>
    <x v="13"/>
    <d v="1974-07-25T00:00:00"/>
    <x v="53"/>
    <d v="2025-09-01T00:00:00"/>
    <n v="0.04"/>
    <n v="0.22500000000000001"/>
    <d v="2025-09-01T00:00:00"/>
    <d v="2026-08-31T00:00:00"/>
    <m/>
    <m/>
    <n v="51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bhishek Kumar Rajak"/>
    <x v="13"/>
    <d v="2002-10-27T00:00:00"/>
    <x v="54"/>
    <d v="2025-09-01T00:00:00"/>
    <n v="0.04"/>
    <n v="0.22500000000000001"/>
    <d v="2025-09-01T00:00:00"/>
    <d v="2026-08-31T00:00:00"/>
    <m/>
    <m/>
    <n v="2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eghraj Rajak"/>
    <x v="13"/>
    <d v="1952-07-01T00:00:00"/>
    <x v="55"/>
    <d v="2025-09-01T00:00:00"/>
    <n v="0.04"/>
    <n v="0.22500000000000001"/>
    <d v="2025-09-01T00:00:00"/>
    <d v="2026-08-31T00:00:00"/>
    <m/>
    <m/>
    <n v="73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Harsh Ranglani"/>
    <x v="14"/>
    <d v="1999-10-21T00:00:00"/>
    <x v="56"/>
    <d v="2025-09-01T00:00:00"/>
    <n v="0.04"/>
    <n v="0.22500000000000001"/>
    <d v="2025-09-01T00:00:00"/>
    <d v="2026-08-31T00:00:00"/>
    <m/>
    <m/>
    <n v="2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ukmani Jaisinghani"/>
    <x v="14"/>
    <d v="1945-08-12T00:00:00"/>
    <x v="57"/>
    <d v="2025-09-01T00:00:00"/>
    <n v="0.04"/>
    <n v="0.22500000000000001"/>
    <d v="2025-09-01T00:00:00"/>
    <d v="2026-08-31T00:00:00"/>
    <m/>
    <m/>
    <n v="80"/>
    <s v="76-80"/>
    <x v="0"/>
    <x v="7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Bharti Ranglani"/>
    <x v="14"/>
    <d v="1969-01-07T00:00:00"/>
    <x v="58"/>
    <d v="2025-09-01T00:00:00"/>
    <n v="0.04"/>
    <n v="0.22500000000000001"/>
    <d v="2025-09-01T00:00:00"/>
    <d v="2026-08-31T00:00:00"/>
    <m/>
    <m/>
    <n v="56"/>
    <s v="56-65"/>
    <x v="0"/>
    <x v="0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nohar Ranglani"/>
    <x v="14"/>
    <d v="1966-06-30T00:00:00"/>
    <x v="59"/>
    <d v="2025-09-01T00:00:00"/>
    <n v="0.04"/>
    <n v="0.22500000000000001"/>
    <d v="2025-09-01T00:00:00"/>
    <d v="2026-08-31T00:00:00"/>
    <m/>
    <m/>
    <n v="59"/>
    <s v="56-65"/>
    <x v="1"/>
    <x v="1"/>
    <n v="400000"/>
    <n v="400000"/>
    <n v="1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r A S Sanyal"/>
    <x v="15"/>
    <d v="1937-07-19T00:00:00"/>
    <x v="60"/>
    <d v="2025-09-01T00:00:00"/>
    <n v="0.04"/>
    <n v="0.22500000000000001"/>
    <d v="2025-09-01T00:00:00"/>
    <d v="2026-08-31T00:00:00"/>
    <m/>
    <m/>
    <n v="88"/>
    <s v="81-100"/>
    <x v="1"/>
    <x v="2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Suparna Basu"/>
    <x v="15"/>
    <d v="1970-03-19T00:00:00"/>
    <x v="61"/>
    <d v="2025-09-01T00:00:00"/>
    <n v="0.04"/>
    <n v="0.22500000000000001"/>
    <d v="2025-09-01T00:00:00"/>
    <d v="2026-08-31T00:00:00"/>
    <m/>
    <m/>
    <n v="55"/>
    <s v="46-55"/>
    <x v="0"/>
    <x v="1"/>
    <n v="600000"/>
    <n v="600000"/>
    <n v="1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Minakshi Sanyal"/>
    <x v="15"/>
    <d v="1945-03-25T00:00:00"/>
    <x v="62"/>
    <d v="2025-09-01T00:00:00"/>
    <n v="0.04"/>
    <n v="0.22500000000000001"/>
    <d v="2025-09-01T00:00:00"/>
    <d v="2026-08-31T00:00:00"/>
    <m/>
    <m/>
    <n v="80"/>
    <s v="76-80"/>
    <x v="0"/>
    <x v="5"/>
    <n v="600000"/>
    <n v="0"/>
    <n v="0"/>
    <n v="365"/>
    <d v="2026-02-28T00:00:00"/>
    <n v="181"/>
    <s v="Maharashtra"/>
    <n v="32803.185799999999"/>
    <n v="1"/>
    <n v="27799.31"/>
    <n v="0"/>
    <n v="0"/>
    <n v="5003.8757999999998"/>
    <n v="1111.9724000000001"/>
    <n v="6254.8447500000002"/>
    <n v="13785.411260273973"/>
    <n v="10132.277276301371"/>
    <n v="10300.215573698631"/>
    <d v="2025-02-27T00:00:00"/>
    <n v="27799.31"/>
    <m/>
  </r>
  <r>
    <s v="Valid"/>
    <n v="202509"/>
    <s v="GMC023220100CALDERYS"/>
    <s v="CALDERYS INDIA REFRACTORIES LIMITED"/>
    <d v="2025-09-01T00:00:00"/>
    <d v="2026-08-31T00:00:00"/>
    <s v="Sundar Gopal Dutta"/>
    <x v="16"/>
    <d v="1957-01-18T00:00:00"/>
    <x v="63"/>
    <d v="2025-09-01T00:00:00"/>
    <n v="0.04"/>
    <n v="0.22500000000000001"/>
    <d v="2025-09-01T00:00:00"/>
    <d v="2026-08-31T00:00:00"/>
    <m/>
    <m/>
    <n v="68"/>
    <s v="66-70"/>
    <x v="1"/>
    <x v="6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Kaushik Das"/>
    <x v="16"/>
    <d v="1983-04-08T00:00:00"/>
    <x v="64"/>
    <d v="2025-09-01T00:00:00"/>
    <n v="0.04"/>
    <n v="0.22500000000000001"/>
    <d v="2025-09-01T00:00:00"/>
    <d v="2026-08-31T00:00:00"/>
    <m/>
    <m/>
    <n v="42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mapti Das"/>
    <x v="16"/>
    <d v="1986-05-21T00:00:00"/>
    <x v="65"/>
    <d v="2025-09-01T00:00:00"/>
    <n v="0.04"/>
    <n v="0.22500000000000001"/>
    <d v="2025-09-01T00:00:00"/>
    <d v="2026-08-31T00:00:00"/>
    <m/>
    <m/>
    <n v="39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aditri Das"/>
    <x v="16"/>
    <d v="2014-09-19T00:00:00"/>
    <x v="66"/>
    <d v="2025-09-01T00:00:00"/>
    <n v="0.04"/>
    <n v="0.22500000000000001"/>
    <d v="2025-09-01T00:00:00"/>
    <d v="2026-08-31T00:00:00"/>
    <m/>
    <m/>
    <n v="10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naka Dutta"/>
    <x v="16"/>
    <d v="1964-11-30T00:00:00"/>
    <x v="67"/>
    <d v="2025-09-01T00:00:00"/>
    <n v="0.04"/>
    <n v="0.22500000000000001"/>
    <d v="2025-09-01T00:00:00"/>
    <d v="2026-08-31T00:00:00"/>
    <m/>
    <m/>
    <n v="60"/>
    <s v="56-65"/>
    <x v="0"/>
    <x v="7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Pranab Kumar Biswas"/>
    <x v="17"/>
    <d v="1951-06-10T00:00:00"/>
    <x v="68"/>
    <d v="2025-09-01T00:00:00"/>
    <n v="0.04"/>
    <n v="0.22500000000000001"/>
    <d v="2025-09-01T00:00:00"/>
    <d v="2026-08-31T00:00:00"/>
    <m/>
    <m/>
    <n v="74"/>
    <s v="71-75"/>
    <x v="1"/>
    <x v="2"/>
    <n v="600000"/>
    <n v="0"/>
    <n v="0"/>
    <n v="365"/>
    <d v="2026-02-28T00:00:00"/>
    <n v="181"/>
    <s v="Maharashtra"/>
    <n v="26109.210999999999"/>
    <n v="1"/>
    <n v="22126.45"/>
    <n v="0"/>
    <n v="0"/>
    <n v="3982.761"/>
    <n v="885.05799999999999"/>
    <n v="4978.4512500000001"/>
    <n v="10972.294383561644"/>
    <n v="8064.636371917808"/>
    <n v="8198.3043780821918"/>
    <d v="2025-02-27T00:00:00"/>
    <n v="22126.45"/>
    <m/>
  </r>
  <r>
    <s v="Valid"/>
    <n v="202509"/>
    <s v="GMC023220100CALDERYS"/>
    <s v="CALDERYS INDIA REFRACTORIES LIMITED"/>
    <d v="2025-09-01T00:00:00"/>
    <d v="2026-08-31T00:00:00"/>
    <s v="Nandita Biswas"/>
    <x v="17"/>
    <d v="1982-12-26T00:00:00"/>
    <x v="69"/>
    <d v="2025-09-01T00:00:00"/>
    <n v="0.04"/>
    <n v="0.22500000000000001"/>
    <d v="2025-09-01T00:00:00"/>
    <d v="2026-08-31T00:00:00"/>
    <m/>
    <m/>
    <n v="42"/>
    <s v="36-45"/>
    <x v="0"/>
    <x v="0"/>
    <n v="600000"/>
    <n v="0"/>
    <n v="0"/>
    <n v="365"/>
    <d v="2026-02-28T00:00:00"/>
    <n v="181"/>
    <s v="Maharashtra"/>
    <n v="6650.8221999999996"/>
    <n v="1"/>
    <n v="5636.29"/>
    <n v="0"/>
    <n v="0"/>
    <n v="1014.5322"/>
    <n v="225.45160000000001"/>
    <n v="1268.16525"/>
    <n v="2794.9821643835617"/>
    <n v="2054.3118908219176"/>
    <n v="2088.361259178082"/>
    <d v="2025-02-27T00:00:00"/>
    <n v="5636.29"/>
    <m/>
  </r>
  <r>
    <s v="Valid"/>
    <n v="202509"/>
    <s v="GMC023220100CALDERYS"/>
    <s v="CALDERYS INDIA REFRACTORIES LIMITED"/>
    <d v="2025-09-01T00:00:00"/>
    <d v="2026-08-31T00:00:00"/>
    <s v="Priyabrata Biswas"/>
    <x v="17"/>
    <d v="1980-11-19T00:00:00"/>
    <x v="70"/>
    <d v="2025-09-01T00:00:00"/>
    <n v="0.04"/>
    <n v="0.22500000000000001"/>
    <d v="2025-09-01T00:00:00"/>
    <d v="2026-08-31T00:00:00"/>
    <m/>
    <m/>
    <n v="44"/>
    <s v="36-45"/>
    <x v="1"/>
    <x v="1"/>
    <n v="600000"/>
    <n v="600000"/>
    <n v="1"/>
    <n v="365"/>
    <d v="2026-02-28T00:00:00"/>
    <n v="181"/>
    <s v="Maharashtra"/>
    <n v="6650.8221999999996"/>
    <n v="1"/>
    <n v="5636.29"/>
    <n v="0"/>
    <n v="0"/>
    <n v="1014.5322"/>
    <n v="225.45160000000001"/>
    <n v="1268.16525"/>
    <n v="2794.9821643835617"/>
    <n v="2054.3118908219176"/>
    <n v="2088.361259178082"/>
    <d v="2025-02-27T00:00:00"/>
    <n v="5636.29"/>
    <m/>
  </r>
  <r>
    <s v="Valid"/>
    <n v="202509"/>
    <s v="GMC023220100CALDERYS"/>
    <s v="CALDERYS INDIA REFRACTORIES LIMITED"/>
    <d v="2025-09-01T00:00:00"/>
    <d v="2026-08-31T00:00:00"/>
    <s v="Payal Biswas"/>
    <x v="18"/>
    <d v="1976-10-11T00:00:00"/>
    <x v="71"/>
    <d v="2025-09-01T00:00:00"/>
    <n v="0.04"/>
    <n v="0.22500000000000001"/>
    <d v="2025-09-01T00:00:00"/>
    <d v="2026-08-31T00:00:00"/>
    <m/>
    <m/>
    <n v="48"/>
    <s v="46-55"/>
    <x v="0"/>
    <x v="0"/>
    <n v="600000"/>
    <n v="0"/>
    <n v="0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Chhaya Ray"/>
    <x v="18"/>
    <d v="1943-08-07T00:00:00"/>
    <x v="72"/>
    <d v="2025-09-01T00:00:00"/>
    <n v="0.04"/>
    <n v="0.22500000000000001"/>
    <d v="2025-09-01T00:00:00"/>
    <d v="2026-08-31T00:00:00"/>
    <m/>
    <m/>
    <n v="82"/>
    <s v="81-100"/>
    <x v="0"/>
    <x v="5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Ronit Ray"/>
    <x v="18"/>
    <d v="1999-04-06T00:00:00"/>
    <x v="73"/>
    <d v="2025-09-01T00:00:00"/>
    <n v="0.04"/>
    <n v="0.22500000000000001"/>
    <d v="2025-09-01T00:00:00"/>
    <d v="2026-08-31T00:00:00"/>
    <m/>
    <m/>
    <n v="26"/>
    <s v="26-35"/>
    <x v="1"/>
    <x v="3"/>
    <n v="600000"/>
    <n v="0"/>
    <n v="0"/>
    <n v="365"/>
    <d v="2026-02-28T00:00:00"/>
    <n v="181"/>
    <s v="Maharashtra"/>
    <n v="5485.0175999999992"/>
    <n v="1"/>
    <n v="4648.32"/>
    <n v="0"/>
    <n v="0"/>
    <n v="836.69759999999997"/>
    <n v="185.93279999999999"/>
    <n v="1045.8720000000001"/>
    <n v="2305.0573150684932"/>
    <n v="1694.2171265753425"/>
    <n v="1722.2980734246578"/>
    <d v="2025-02-27T00:00:00"/>
    <n v="4648.32"/>
    <m/>
  </r>
  <r>
    <s v="Valid"/>
    <n v="202509"/>
    <s v="GMC023220100CALDERYS"/>
    <s v="CALDERYS INDIA REFRACTORIES LIMITED"/>
    <d v="2025-09-01T00:00:00"/>
    <d v="2026-08-31T00:00:00"/>
    <s v="Ranjit Ray"/>
    <x v="18"/>
    <d v="1968-01-07T00:00:00"/>
    <x v="74"/>
    <d v="2025-09-01T00:00:00"/>
    <n v="0.04"/>
    <n v="0.22500000000000001"/>
    <d v="2025-09-01T00:00:00"/>
    <d v="2026-08-31T00:00:00"/>
    <m/>
    <m/>
    <n v="57"/>
    <s v="56-65"/>
    <x v="1"/>
    <x v="1"/>
    <n v="600000"/>
    <n v="600000"/>
    <n v="1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Rosalin Swain"/>
    <x v="19"/>
    <d v="1986-08-15T00:00:00"/>
    <x v="75"/>
    <d v="2025-09-01T00:00:00"/>
    <n v="0.04"/>
    <n v="0.22500000000000001"/>
    <d v="2025-09-01T00:00:00"/>
    <d v="2026-08-31T00:00:00"/>
    <m/>
    <m/>
    <n v="39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Vrinda Ray"/>
    <x v="19"/>
    <d v="2017-01-19T00:00:00"/>
    <x v="76"/>
    <d v="2025-09-01T00:00:00"/>
    <n v="0.04"/>
    <n v="0.22500000000000001"/>
    <d v="2025-09-01T00:00:00"/>
    <d v="2026-08-31T00:00:00"/>
    <m/>
    <m/>
    <n v="8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warna Lata Ray"/>
    <x v="19"/>
    <d v="1959-04-04T00:00:00"/>
    <x v="77"/>
    <d v="2025-09-01T00:00:00"/>
    <n v="0.04"/>
    <n v="0.22500000000000001"/>
    <d v="2025-09-01T00:00:00"/>
    <d v="2026-08-31T00:00:00"/>
    <m/>
    <m/>
    <n v="66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ambarta Ray"/>
    <x v="19"/>
    <d v="1983-09-06T00:00:00"/>
    <x v="78"/>
    <d v="2025-09-01T00:00:00"/>
    <n v="0.04"/>
    <n v="0.22500000000000001"/>
    <d v="2025-09-01T00:00:00"/>
    <d v="2026-08-31T00:00:00"/>
    <m/>
    <m/>
    <n v="41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eyansh Mishra"/>
    <x v="20"/>
    <d v="2017-01-04T00:00:00"/>
    <x v="79"/>
    <d v="2025-09-01T00:00:00"/>
    <n v="0.04"/>
    <n v="0.22500000000000001"/>
    <d v="2025-09-01T00:00:00"/>
    <d v="2026-08-31T00:00:00"/>
    <m/>
    <m/>
    <n v="8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Banashree Mishra"/>
    <x v="20"/>
    <d v="1992-01-14T00:00:00"/>
    <x v="80"/>
    <d v="2025-09-01T00:00:00"/>
    <n v="0.04"/>
    <n v="0.22500000000000001"/>
    <d v="2025-09-01T00:00:00"/>
    <d v="2026-08-31T00:00:00"/>
    <m/>
    <m/>
    <n v="33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Jawaharlal Mishra"/>
    <x v="20"/>
    <d v="1953-11-11T00:00:00"/>
    <x v="81"/>
    <d v="2025-09-01T00:00:00"/>
    <n v="0.04"/>
    <n v="0.22500000000000001"/>
    <d v="2025-09-01T00:00:00"/>
    <d v="2026-08-31T00:00:00"/>
    <m/>
    <m/>
    <n v="71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Sanjukta Mishra"/>
    <x v="20"/>
    <d v="1965-11-09T00:00:00"/>
    <x v="82"/>
    <d v="2025-09-01T00:00:00"/>
    <n v="0.04"/>
    <n v="0.22500000000000001"/>
    <d v="2025-09-01T00:00:00"/>
    <d v="2026-08-31T00:00:00"/>
    <m/>
    <m/>
    <n v="59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evansh Mishra"/>
    <x v="20"/>
    <d v="2017-01-04T00:00:00"/>
    <x v="83"/>
    <d v="2025-09-01T00:00:00"/>
    <n v="0.04"/>
    <n v="0.22500000000000001"/>
    <d v="2025-09-01T00:00:00"/>
    <d v="2026-08-31T00:00:00"/>
    <m/>
    <m/>
    <n v="8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hul Mishra"/>
    <x v="20"/>
    <d v="1984-06-27T00:00:00"/>
    <x v="84"/>
    <d v="2025-09-01T00:00:00"/>
    <n v="0.04"/>
    <n v="0.22500000000000001"/>
    <d v="2025-09-01T00:00:00"/>
    <d v="2026-08-31T00:00:00"/>
    <m/>
    <m/>
    <n v="41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ina Sarkar"/>
    <x v="21"/>
    <d v="1983-10-16T00:00:00"/>
    <x v="85"/>
    <d v="2025-09-01T00:00:00"/>
    <n v="0.04"/>
    <n v="0.22500000000000001"/>
    <d v="2025-09-01T00:00:00"/>
    <d v="2026-08-31T00:00:00"/>
    <m/>
    <m/>
    <n v="41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uloka Sarkar"/>
    <x v="21"/>
    <d v="1965-01-01T00:00:00"/>
    <x v="86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hona Sarkar"/>
    <x v="21"/>
    <d v="2012-09-25T00:00:00"/>
    <x v="87"/>
    <d v="2025-09-01T00:00:00"/>
    <n v="0.04"/>
    <n v="0.22500000000000001"/>
    <d v="2025-09-01T00:00:00"/>
    <d v="2026-08-31T00:00:00"/>
    <m/>
    <m/>
    <n v="1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urajit Sarkar"/>
    <x v="21"/>
    <d v="1979-12-16T00:00:00"/>
    <x v="88"/>
    <d v="2025-09-01T00:00:00"/>
    <n v="0.04"/>
    <n v="0.22500000000000001"/>
    <d v="2025-09-01T00:00:00"/>
    <d v="2026-08-31T00:00:00"/>
    <m/>
    <m/>
    <n v="45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Gaurik Sarkar"/>
    <x v="22"/>
    <d v="2021-01-15T00:00:00"/>
    <x v="89"/>
    <d v="2025-09-01T00:00:00"/>
    <n v="0.04"/>
    <n v="0.22500000000000001"/>
    <d v="2025-09-01T00:00:00"/>
    <d v="2026-08-31T00:00:00"/>
    <m/>
    <m/>
    <n v="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Ishaan Sarkar"/>
    <x v="22"/>
    <d v="2017-05-25T00:00:00"/>
    <x v="90"/>
    <d v="2025-09-01T00:00:00"/>
    <n v="0.04"/>
    <n v="0.22500000000000001"/>
    <d v="2025-09-01T00:00:00"/>
    <d v="2026-08-31T00:00:00"/>
    <m/>
    <m/>
    <n v="8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tap Singh Khokhar"/>
    <x v="22"/>
    <d v="1953-03-25T00:00:00"/>
    <x v="91"/>
    <d v="2025-09-01T00:00:00"/>
    <n v="0.04"/>
    <n v="0.22500000000000001"/>
    <d v="2025-09-01T00:00:00"/>
    <d v="2026-08-31T00:00:00"/>
    <m/>
    <m/>
    <n v="72"/>
    <s v="71-75"/>
    <x v="1"/>
    <x v="6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Bhavna Sarkar"/>
    <x v="22"/>
    <d v="1983-04-05T00:00:00"/>
    <x v="92"/>
    <d v="2025-09-01T00:00:00"/>
    <n v="0.04"/>
    <n v="0.22500000000000001"/>
    <d v="2025-09-01T00:00:00"/>
    <d v="2026-08-31T00:00:00"/>
    <m/>
    <m/>
    <n v="42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Leelabati Khokhar"/>
    <x v="22"/>
    <d v="1961-11-02T00:00:00"/>
    <x v="93"/>
    <d v="2025-09-01T00:00:00"/>
    <n v="0.04"/>
    <n v="0.22500000000000001"/>
    <d v="2025-09-01T00:00:00"/>
    <d v="2026-08-31T00:00:00"/>
    <m/>
    <m/>
    <n v="63"/>
    <s v="56-65"/>
    <x v="0"/>
    <x v="7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ushavon Sarkar"/>
    <x v="22"/>
    <d v="1980-11-20T00:00:00"/>
    <x v="94"/>
    <d v="2025-09-01T00:00:00"/>
    <n v="0.04"/>
    <n v="0.22500000000000001"/>
    <d v="2025-09-01T00:00:00"/>
    <d v="2026-08-31T00:00:00"/>
    <m/>
    <m/>
    <n v="44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Debashree Maity Samanta"/>
    <x v="23"/>
    <d v="1988-10-05T00:00:00"/>
    <x v="95"/>
    <d v="2025-09-01T00:00:00"/>
    <n v="0.04"/>
    <n v="0.22500000000000001"/>
    <d v="2025-09-01T00:00:00"/>
    <d v="2026-08-31T00:00:00"/>
    <m/>
    <m/>
    <n v="36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Disha Samanta"/>
    <x v="23"/>
    <d v="2014-04-01T00:00:00"/>
    <x v="96"/>
    <d v="2025-09-01T00:00:00"/>
    <n v="0.04"/>
    <n v="0.22500000000000001"/>
    <d v="2025-09-01T00:00:00"/>
    <d v="2026-08-31T00:00:00"/>
    <m/>
    <m/>
    <n v="11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dharani Samanta"/>
    <x v="23"/>
    <d v="1962-02-01T00:00:00"/>
    <x v="97"/>
    <d v="2025-09-01T00:00:00"/>
    <n v="0.04"/>
    <n v="0.22500000000000001"/>
    <d v="2025-09-01T00:00:00"/>
    <d v="2026-08-31T00:00:00"/>
    <m/>
    <m/>
    <n v="63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aghunath Samanta"/>
    <x v="23"/>
    <d v="1957-09-23T00:00:00"/>
    <x v="98"/>
    <d v="2025-09-01T00:00:00"/>
    <n v="0.04"/>
    <n v="0.22500000000000001"/>
    <d v="2025-09-01T00:00:00"/>
    <d v="2026-08-31T00:00:00"/>
    <m/>
    <m/>
    <n v="67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Narayan Samanta"/>
    <x v="23"/>
    <d v="1983-01-04T00:00:00"/>
    <x v="99"/>
    <d v="2025-09-01T00:00:00"/>
    <n v="0.04"/>
    <n v="0.22500000000000001"/>
    <d v="2025-09-01T00:00:00"/>
    <d v="2026-08-31T00:00:00"/>
    <m/>
    <m/>
    <n v="42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pana Gupta"/>
    <x v="24"/>
    <d v="1983-08-28T00:00:00"/>
    <x v="100"/>
    <d v="2025-09-01T00:00:00"/>
    <n v="0.04"/>
    <n v="0.22500000000000001"/>
    <d v="2025-09-01T00:00:00"/>
    <d v="2026-08-31T00:00:00"/>
    <m/>
    <m/>
    <n v="42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ohit Gupta"/>
    <x v="24"/>
    <d v="2012-02-10T00:00:00"/>
    <x v="101"/>
    <d v="2025-09-01T00:00:00"/>
    <n v="0.04"/>
    <n v="0.22500000000000001"/>
    <d v="2025-09-01T00:00:00"/>
    <d v="2026-08-31T00:00:00"/>
    <m/>
    <m/>
    <n v="13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Ishani Gupta"/>
    <x v="24"/>
    <d v="2015-02-16T00:00:00"/>
    <x v="102"/>
    <d v="2025-09-01T00:00:00"/>
    <n v="0.04"/>
    <n v="0.22500000000000001"/>
    <d v="2025-09-01T00:00:00"/>
    <d v="2026-08-31T00:00:00"/>
    <m/>
    <m/>
    <n v="10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Chameli Gupta"/>
    <x v="24"/>
    <d v="1948-04-30T00:00:00"/>
    <x v="103"/>
    <d v="2025-09-01T00:00:00"/>
    <n v="0.04"/>
    <n v="0.22500000000000001"/>
    <d v="2025-09-01T00:00:00"/>
    <d v="2026-08-31T00:00:00"/>
    <m/>
    <m/>
    <n v="77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Mragendra Gupta"/>
    <x v="24"/>
    <d v="1977-06-25T00:00:00"/>
    <x v="104"/>
    <d v="2025-09-01T00:00:00"/>
    <n v="0.04"/>
    <n v="0.22500000000000001"/>
    <d v="2025-09-01T00:00:00"/>
    <d v="2026-08-31T00:00:00"/>
    <m/>
    <m/>
    <n v="48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Neha Prasad"/>
    <x v="25"/>
    <d v="1987-04-16T00:00:00"/>
    <x v="105"/>
    <d v="2025-09-01T00:00:00"/>
    <n v="0.04"/>
    <n v="0.22500000000000001"/>
    <d v="2025-09-01T00:00:00"/>
    <d v="2026-08-31T00:00:00"/>
    <m/>
    <m/>
    <n v="38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Dasharath Prasad"/>
    <x v="25"/>
    <d v="1952-12-16T00:00:00"/>
    <x v="106"/>
    <d v="2025-09-01T00:00:00"/>
    <n v="0.04"/>
    <n v="0.22500000000000001"/>
    <d v="2025-09-01T00:00:00"/>
    <d v="2026-08-31T00:00:00"/>
    <m/>
    <m/>
    <n v="72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Nitiksha Prasad"/>
    <x v="25"/>
    <d v="2021-10-07T00:00:00"/>
    <x v="107"/>
    <d v="2025-09-01T00:00:00"/>
    <n v="0.04"/>
    <n v="0.22500000000000001"/>
    <d v="2025-09-01T00:00:00"/>
    <d v="2026-08-31T00:00:00"/>
    <m/>
    <m/>
    <n v="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ndhir Kumar"/>
    <x v="25"/>
    <d v="1986-04-01T00:00:00"/>
    <x v="108"/>
    <d v="2025-09-01T00:00:00"/>
    <n v="0.04"/>
    <n v="0.22500000000000001"/>
    <d v="2025-09-01T00:00:00"/>
    <d v="2026-08-31T00:00:00"/>
    <m/>
    <m/>
    <n v="39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yam Sundra Prasad Singh"/>
    <x v="26"/>
    <d v="1957-11-30T00:00:00"/>
    <x v="109"/>
    <d v="2025-09-01T00:00:00"/>
    <n v="0.04"/>
    <n v="0.22500000000000001"/>
    <d v="2025-09-01T00:00:00"/>
    <d v="2026-08-31T00:00:00"/>
    <m/>
    <m/>
    <n v="67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hobha Kumari"/>
    <x v="26"/>
    <d v="1967-01-14T00:00:00"/>
    <x v="110"/>
    <d v="2025-09-01T00:00:00"/>
    <n v="0.04"/>
    <n v="0.22500000000000001"/>
    <d v="2025-09-01T00:00:00"/>
    <d v="2026-08-31T00:00:00"/>
    <m/>
    <m/>
    <n v="58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rchana Kumari"/>
    <x v="26"/>
    <d v="1990-01-15T00:00:00"/>
    <x v="111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itik Kumar"/>
    <x v="26"/>
    <d v="2012-03-31T00:00:00"/>
    <x v="112"/>
    <d v="2025-09-01T00:00:00"/>
    <n v="0.04"/>
    <n v="0.22500000000000001"/>
    <d v="2025-09-01T00:00:00"/>
    <d v="2026-08-31T00:00:00"/>
    <m/>
    <m/>
    <n v="13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rnav Kumar"/>
    <x v="26"/>
    <d v="2017-09-08T00:00:00"/>
    <x v="113"/>
    <d v="2025-09-01T00:00:00"/>
    <n v="0.04"/>
    <n v="0.22500000000000001"/>
    <d v="2025-09-01T00:00:00"/>
    <d v="2026-08-31T00:00:00"/>
    <m/>
    <m/>
    <n v="7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jesh Kumar"/>
    <x v="26"/>
    <d v="1987-02-11T00:00:00"/>
    <x v="114"/>
    <d v="2025-09-01T00:00:00"/>
    <n v="0.04"/>
    <n v="0.22500000000000001"/>
    <d v="2025-09-01T00:00:00"/>
    <d v="2026-08-31T00:00:00"/>
    <m/>
    <m/>
    <n v="38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Deepika Ishwarkumar Bhujade"/>
    <x v="27"/>
    <d v="1988-01-23T00:00:00"/>
    <x v="115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Ishwarkumar Babarao Bhujade"/>
    <x v="27"/>
    <d v="1983-11-06T00:00:00"/>
    <x v="116"/>
    <d v="2025-09-01T00:00:00"/>
    <n v="0.04"/>
    <n v="0.22500000000000001"/>
    <d v="2025-09-01T00:00:00"/>
    <d v="2026-08-31T00:00:00"/>
    <m/>
    <m/>
    <n v="41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irmala Bhujade"/>
    <x v="27"/>
    <d v="1964-11-24T00:00:00"/>
    <x v="117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Keya Dutta"/>
    <x v="28"/>
    <d v="1983-01-07T00:00:00"/>
    <x v="118"/>
    <d v="2025-09-01T00:00:00"/>
    <n v="0.04"/>
    <n v="0.22500000000000001"/>
    <d v="2025-09-01T00:00:00"/>
    <d v="2026-08-31T00:00:00"/>
    <m/>
    <m/>
    <n v="42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Bikash Dutta"/>
    <x v="28"/>
    <d v="1952-01-30T00:00:00"/>
    <x v="119"/>
    <d v="2025-09-01T00:00:00"/>
    <n v="0.04"/>
    <n v="0.22500000000000001"/>
    <d v="2025-09-01T00:00:00"/>
    <d v="2026-08-31T00:00:00"/>
    <m/>
    <m/>
    <n v="73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Chhabi Dutta"/>
    <x v="28"/>
    <d v="1958-07-27T00:00:00"/>
    <x v="120"/>
    <d v="2025-09-01T00:00:00"/>
    <n v="0.04"/>
    <n v="0.22500000000000001"/>
    <d v="2025-09-01T00:00:00"/>
    <d v="2026-08-31T00:00:00"/>
    <m/>
    <m/>
    <n v="67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Abhisek Dutta"/>
    <x v="28"/>
    <d v="1983-01-29T00:00:00"/>
    <x v="121"/>
    <d v="2025-09-01T00:00:00"/>
    <n v="0.04"/>
    <n v="0.22500000000000001"/>
    <d v="2025-09-01T00:00:00"/>
    <d v="2026-08-31T00:00:00"/>
    <m/>
    <m/>
    <n v="42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 Pathak"/>
    <x v="29"/>
    <d v="1947-12-27T00:00:00"/>
    <x v="122"/>
    <d v="2025-09-01T00:00:00"/>
    <n v="0.04"/>
    <n v="0.22500000000000001"/>
    <d v="2025-09-01T00:00:00"/>
    <d v="2026-08-31T00:00:00"/>
    <m/>
    <m/>
    <n v="77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Maya Pathak"/>
    <x v="29"/>
    <d v="1962-08-14T00:00:00"/>
    <x v="123"/>
    <d v="2025-09-01T00:00:00"/>
    <n v="0.04"/>
    <n v="0.22500000000000001"/>
    <d v="2025-09-01T00:00:00"/>
    <d v="2026-08-31T00:00:00"/>
    <m/>
    <m/>
    <n v="63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mit Pathak"/>
    <x v="29"/>
    <d v="1978-11-26T00:00:00"/>
    <x v="124"/>
    <d v="2025-09-01T00:00:00"/>
    <n v="0.04"/>
    <n v="0.22500000000000001"/>
    <d v="2025-09-01T00:00:00"/>
    <d v="2026-08-31T00:00:00"/>
    <m/>
    <m/>
    <n v="46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aanya Pathak"/>
    <x v="29"/>
    <d v="2013-05-11T00:00:00"/>
    <x v="125"/>
    <d v="2025-09-01T00:00:00"/>
    <n v="0.04"/>
    <n v="0.22500000000000001"/>
    <d v="2025-09-01T00:00:00"/>
    <d v="2026-08-31T00:00:00"/>
    <m/>
    <m/>
    <n v="1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Geetu Pathak"/>
    <x v="29"/>
    <d v="1982-10-23T00:00:00"/>
    <x v="126"/>
    <d v="2025-09-01T00:00:00"/>
    <n v="0.04"/>
    <n v="0.22500000000000001"/>
    <d v="2025-09-01T00:00:00"/>
    <d v="2026-08-31T00:00:00"/>
    <m/>
    <m/>
    <n v="42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mrita Mishra"/>
    <x v="30"/>
    <d v="1986-08-11T00:00:00"/>
    <x v="127"/>
    <d v="2025-09-01T00:00:00"/>
    <n v="0.04"/>
    <n v="0.22500000000000001"/>
    <d v="2025-09-01T00:00:00"/>
    <d v="2026-08-31T00:00:00"/>
    <m/>
    <m/>
    <n v="39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Tejas Mishra"/>
    <x v="30"/>
    <d v="2011-07-12T00:00:00"/>
    <x v="128"/>
    <d v="2025-09-01T00:00:00"/>
    <n v="0.04"/>
    <n v="0.22500000000000001"/>
    <d v="2025-09-01T00:00:00"/>
    <d v="2026-08-31T00:00:00"/>
    <m/>
    <m/>
    <n v="14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dhanshu Mishra"/>
    <x v="30"/>
    <d v="1978-08-19T00:00:00"/>
    <x v="129"/>
    <d v="2025-09-01T00:00:00"/>
    <n v="0.04"/>
    <n v="0.22500000000000001"/>
    <d v="2025-09-01T00:00:00"/>
    <d v="2026-08-31T00:00:00"/>
    <m/>
    <m/>
    <n v="47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anvi Mishra"/>
    <x v="30"/>
    <d v="2016-09-20T00:00:00"/>
    <x v="130"/>
    <d v="2025-09-01T00:00:00"/>
    <n v="0.04"/>
    <n v="0.22500000000000001"/>
    <d v="2025-09-01T00:00:00"/>
    <d v="2026-08-31T00:00:00"/>
    <m/>
    <m/>
    <n v="8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runa Mishra"/>
    <x v="30"/>
    <d v="1950-01-18T00:00:00"/>
    <x v="131"/>
    <d v="2025-09-01T00:00:00"/>
    <n v="0.04"/>
    <n v="0.22500000000000001"/>
    <d v="2025-09-01T00:00:00"/>
    <d v="2026-08-31T00:00:00"/>
    <m/>
    <m/>
    <n v="75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Hari Kant Mishra"/>
    <x v="30"/>
    <d v="1946-12-06T00:00:00"/>
    <x v="132"/>
    <d v="2025-09-01T00:00:00"/>
    <n v="0.04"/>
    <n v="0.22500000000000001"/>
    <d v="2025-09-01T00:00:00"/>
    <d v="2026-08-31T00:00:00"/>
    <m/>
    <m/>
    <n v="78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Nidhi Singh"/>
    <x v="31"/>
    <d v="1989-03-14T00:00:00"/>
    <x v="133"/>
    <d v="2025-09-01T00:00:00"/>
    <n v="0.04"/>
    <n v="0.22500000000000001"/>
    <d v="2025-09-01T00:00:00"/>
    <d v="2026-08-31T00:00:00"/>
    <m/>
    <m/>
    <n v="36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ivaay Singh"/>
    <x v="31"/>
    <d v="2017-09-18T00:00:00"/>
    <x v="134"/>
    <d v="2025-09-01T00:00:00"/>
    <n v="0.04"/>
    <n v="0.22500000000000001"/>
    <d v="2025-09-01T00:00:00"/>
    <d v="2026-08-31T00:00:00"/>
    <m/>
    <m/>
    <n v="7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adanlal Verma"/>
    <x v="31"/>
    <d v="1953-10-03T00:00:00"/>
    <x v="135"/>
    <d v="2025-09-01T00:00:00"/>
    <n v="0.04"/>
    <n v="0.22500000000000001"/>
    <d v="2025-09-01T00:00:00"/>
    <d v="2026-08-31T00:00:00"/>
    <m/>
    <m/>
    <n v="71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Anika Singh"/>
    <x v="31"/>
    <d v="2014-09-18T00:00:00"/>
    <x v="136"/>
    <d v="2025-09-01T00:00:00"/>
    <n v="0.04"/>
    <n v="0.22500000000000001"/>
    <d v="2025-09-01T00:00:00"/>
    <d v="2026-08-31T00:00:00"/>
    <m/>
    <m/>
    <n v="10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ekha Verma"/>
    <x v="31"/>
    <d v="1964-11-06T00:00:00"/>
    <x v="137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ditya Singh"/>
    <x v="31"/>
    <d v="1985-09-25T00:00:00"/>
    <x v="138"/>
    <d v="2025-09-01T00:00:00"/>
    <n v="0.04"/>
    <n v="0.22500000000000001"/>
    <d v="2025-09-01T00:00:00"/>
    <d v="2026-08-31T00:00:00"/>
    <m/>
    <m/>
    <n v="39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iyanshi Vani"/>
    <x v="32"/>
    <d v="2019-04-04T00:00:00"/>
    <x v="139"/>
    <d v="2025-09-01T00:00:00"/>
    <n v="0.04"/>
    <n v="0.22500000000000001"/>
    <d v="2025-09-01T00:00:00"/>
    <d v="2026-08-31T00:00:00"/>
    <m/>
    <m/>
    <n v="6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mrita Rout"/>
    <x v="32"/>
    <d v="1988-06-11T00:00:00"/>
    <x v="140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lekha Charan Rout"/>
    <x v="32"/>
    <d v="1953-02-02T00:00:00"/>
    <x v="141"/>
    <d v="2025-09-01T00:00:00"/>
    <n v="0.04"/>
    <n v="0.22500000000000001"/>
    <d v="2025-09-01T00:00:00"/>
    <d v="2026-08-31T00:00:00"/>
    <m/>
    <m/>
    <n v="72"/>
    <s v="71-75"/>
    <x v="1"/>
    <x v="6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Ratnamanjari Rout"/>
    <x v="32"/>
    <d v="1955-02-27T00:00:00"/>
    <x v="142"/>
    <d v="2025-09-01T00:00:00"/>
    <n v="0.04"/>
    <n v="0.22500000000000001"/>
    <d v="2025-09-01T00:00:00"/>
    <d v="2026-08-31T00:00:00"/>
    <m/>
    <m/>
    <n v="70"/>
    <s v="66-70"/>
    <x v="0"/>
    <x v="7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Ramendra Subudhi"/>
    <x v="32"/>
    <d v="1986-02-12T00:00:00"/>
    <x v="143"/>
    <d v="2025-09-01T00:00:00"/>
    <n v="0.04"/>
    <n v="0.22500000000000001"/>
    <d v="2025-09-01T00:00:00"/>
    <d v="2026-08-31T00:00:00"/>
    <m/>
    <m/>
    <n v="39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twant Singh Kalsi"/>
    <x v="33"/>
    <d v="1948-04-18T00:00:00"/>
    <x v="144"/>
    <d v="2025-09-01T00:00:00"/>
    <n v="0.04"/>
    <n v="0.22500000000000001"/>
    <d v="2025-09-01T00:00:00"/>
    <d v="2026-08-31T00:00:00"/>
    <m/>
    <m/>
    <n v="77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Gurmeet Kaur Kalsi"/>
    <x v="33"/>
    <d v="1954-01-04T00:00:00"/>
    <x v="145"/>
    <d v="2025-09-01T00:00:00"/>
    <n v="0.04"/>
    <n v="0.22500000000000001"/>
    <d v="2025-09-01T00:00:00"/>
    <d v="2026-08-31T00:00:00"/>
    <m/>
    <m/>
    <n v="71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Satwinder Singh Kalsi"/>
    <x v="33"/>
    <d v="1984-10-24T00:00:00"/>
    <x v="146"/>
    <d v="2025-09-01T00:00:00"/>
    <n v="0.04"/>
    <n v="0.22500000000000001"/>
    <d v="2025-09-01T00:00:00"/>
    <d v="2026-08-31T00:00:00"/>
    <m/>
    <m/>
    <n v="40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ishu Priya"/>
    <x v="34"/>
    <d v="1992-02-02T00:00:00"/>
    <x v="147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Neelam Devi"/>
    <x v="34"/>
    <d v="1955-12-15T00:00:00"/>
    <x v="148"/>
    <d v="2025-09-01T00:00:00"/>
    <n v="0.04"/>
    <n v="0.22500000000000001"/>
    <d v="2025-09-01T00:00:00"/>
    <d v="2026-08-31T00:00:00"/>
    <m/>
    <m/>
    <n v="69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mod Kumar"/>
    <x v="34"/>
    <d v="1985-01-02T00:00:00"/>
    <x v="149"/>
    <d v="2025-09-01T00:00:00"/>
    <n v="0.04"/>
    <n v="0.22500000000000001"/>
    <d v="2025-09-01T00:00:00"/>
    <d v="2026-08-31T00:00:00"/>
    <m/>
    <m/>
    <n v="40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Umesh Prasad Singh"/>
    <x v="34"/>
    <d v="1951-01-16T00:00:00"/>
    <x v="150"/>
    <d v="2025-09-01T00:00:00"/>
    <n v="0.04"/>
    <n v="0.22500000000000001"/>
    <d v="2025-09-01T00:00:00"/>
    <d v="2026-08-31T00:00:00"/>
    <m/>
    <m/>
    <n v="74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Pranjal Singh"/>
    <x v="34"/>
    <d v="2021-07-31T00:00:00"/>
    <x v="151"/>
    <d v="2025-09-01T00:00:00"/>
    <n v="0.04"/>
    <n v="0.22500000000000001"/>
    <d v="2025-09-01T00:00:00"/>
    <d v="2026-08-31T00:00:00"/>
    <m/>
    <m/>
    <n v="4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ni Gupta"/>
    <x v="35"/>
    <d v="1981-02-03T00:00:00"/>
    <x v="152"/>
    <d v="2025-09-01T00:00:00"/>
    <n v="0.04"/>
    <n v="0.22500000000000001"/>
    <d v="2025-09-01T00:00:00"/>
    <d v="2026-08-31T00:00:00"/>
    <m/>
    <m/>
    <n v="44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ishabh Gupta"/>
    <x v="35"/>
    <d v="2012-07-20T00:00:00"/>
    <x v="153"/>
    <d v="2025-09-01T00:00:00"/>
    <n v="0.04"/>
    <n v="0.22500000000000001"/>
    <d v="2025-09-01T00:00:00"/>
    <d v="2026-08-31T00:00:00"/>
    <m/>
    <m/>
    <n v="1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bhash Chand Gupta"/>
    <x v="35"/>
    <d v="1974-07-01T00:00:00"/>
    <x v="154"/>
    <d v="2025-09-01T00:00:00"/>
    <n v="0.04"/>
    <n v="0.22500000000000001"/>
    <d v="2025-09-01T00:00:00"/>
    <d v="2026-08-31T00:00:00"/>
    <m/>
    <m/>
    <n v="51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Jaya Jaiswal"/>
    <x v="36"/>
    <d v="1952-01-01T00:00:00"/>
    <x v="155"/>
    <d v="2025-09-01T00:00:00"/>
    <n v="0.04"/>
    <n v="0.22500000000000001"/>
    <d v="2025-09-01T00:00:00"/>
    <d v="2026-08-31T00:00:00"/>
    <m/>
    <m/>
    <n v="73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anvi Jaiswal"/>
    <x v="36"/>
    <d v="2015-10-06T00:00:00"/>
    <x v="156"/>
    <d v="2025-09-01T00:00:00"/>
    <n v="0.04"/>
    <n v="0.22500000000000001"/>
    <d v="2025-09-01T00:00:00"/>
    <d v="2026-08-31T00:00:00"/>
    <m/>
    <m/>
    <n v="9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shok Jaiswal"/>
    <x v="36"/>
    <d v="1983-07-25T00:00:00"/>
    <x v="157"/>
    <d v="2025-09-01T00:00:00"/>
    <n v="0.04"/>
    <n v="0.22500000000000001"/>
    <d v="2025-09-01T00:00:00"/>
    <d v="2026-08-31T00:00:00"/>
    <m/>
    <m/>
    <n v="42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pna Jaiswal"/>
    <x v="36"/>
    <d v="1987-07-11T00:00:00"/>
    <x v="158"/>
    <d v="2025-09-01T00:00:00"/>
    <n v="0.04"/>
    <n v="0.22500000000000001"/>
    <d v="2025-09-01T00:00:00"/>
    <d v="2026-08-31T00:00:00"/>
    <m/>
    <m/>
    <n v="38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udraunsh Jaiswal"/>
    <x v="36"/>
    <d v="2020-05-15T00:00:00"/>
    <x v="159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meshwar Jaiswal"/>
    <x v="36"/>
    <d v="1951-05-28T00:00:00"/>
    <x v="160"/>
    <d v="2025-09-01T00:00:00"/>
    <n v="0.04"/>
    <n v="0.22500000000000001"/>
    <d v="2025-09-01T00:00:00"/>
    <d v="2026-08-31T00:00:00"/>
    <m/>
    <m/>
    <n v="74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Meena Singh"/>
    <x v="37"/>
    <d v="1960-10-15T00:00:00"/>
    <x v="161"/>
    <d v="2025-09-01T00:00:00"/>
    <n v="0.04"/>
    <n v="0.22500000000000001"/>
    <d v="2025-09-01T00:00:00"/>
    <d v="2026-08-31T00:00:00"/>
    <m/>
    <m/>
    <n v="64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Bhagirathi Singh"/>
    <x v="37"/>
    <d v="1988-04-15T00:00:00"/>
    <x v="162"/>
    <d v="2025-09-01T00:00:00"/>
    <n v="0.04"/>
    <n v="0.22500000000000001"/>
    <d v="2025-09-01T00:00:00"/>
    <d v="2026-08-31T00:00:00"/>
    <m/>
    <m/>
    <n v="37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Chhotelal Singh"/>
    <x v="37"/>
    <d v="1949-10-11T00:00:00"/>
    <x v="163"/>
    <d v="2025-09-01T00:00:00"/>
    <n v="0.04"/>
    <n v="0.22500000000000001"/>
    <d v="2025-09-01T00:00:00"/>
    <d v="2026-08-31T00:00:00"/>
    <m/>
    <m/>
    <n v="75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Eashan Sinha"/>
    <x v="38"/>
    <d v="2017-06-22T00:00:00"/>
    <x v="164"/>
    <d v="2025-09-01T00:00:00"/>
    <n v="0.04"/>
    <n v="0.22500000000000001"/>
    <d v="2025-09-01T00:00:00"/>
    <d v="2026-08-31T00:00:00"/>
    <m/>
    <m/>
    <n v="8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ravya Sinha"/>
    <x v="38"/>
    <d v="2021-07-01T00:00:00"/>
    <x v="165"/>
    <d v="2025-09-01T00:00:00"/>
    <n v="0.04"/>
    <n v="0.22500000000000001"/>
    <d v="2025-09-01T00:00:00"/>
    <d v="2026-08-31T00:00:00"/>
    <m/>
    <m/>
    <n v="4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ushpa Kumari"/>
    <x v="38"/>
    <d v="1988-06-12T00:00:00"/>
    <x v="166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Gaurav Sinha"/>
    <x v="38"/>
    <d v="1988-10-16T00:00:00"/>
    <x v="167"/>
    <d v="2025-09-01T00:00:00"/>
    <n v="0.04"/>
    <n v="0.22500000000000001"/>
    <d v="2025-09-01T00:00:00"/>
    <d v="2026-08-31T00:00:00"/>
    <m/>
    <m/>
    <n v="36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enu Singh"/>
    <x v="38"/>
    <d v="1967-06-06T00:00:00"/>
    <x v="168"/>
    <d v="2025-09-01T00:00:00"/>
    <n v="0.04"/>
    <n v="0.22500000000000001"/>
    <d v="2025-09-01T00:00:00"/>
    <d v="2026-08-31T00:00:00"/>
    <m/>
    <m/>
    <n v="58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reyansh Chourasiya"/>
    <x v="39"/>
    <d v="2019-05-11T00:00:00"/>
    <x v="169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Leela Devi"/>
    <x v="39"/>
    <d v="1969-01-01T00:00:00"/>
    <x v="170"/>
    <d v="2025-09-01T00:00:00"/>
    <n v="0.04"/>
    <n v="0.22500000000000001"/>
    <d v="2025-09-01T00:00:00"/>
    <d v="2026-08-31T00:00:00"/>
    <m/>
    <m/>
    <n v="56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onam Kumari Chourasiya"/>
    <x v="39"/>
    <d v="1997-10-22T00:00:00"/>
    <x v="171"/>
    <d v="2025-09-01T00:00:00"/>
    <n v="0.04"/>
    <n v="0.22500000000000001"/>
    <d v="2025-09-01T00:00:00"/>
    <d v="2026-08-31T00:00:00"/>
    <m/>
    <m/>
    <n v="27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irendra Bhagat"/>
    <x v="39"/>
    <d v="1965-01-01T00:00:00"/>
    <x v="172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urendra Chourasia"/>
    <x v="39"/>
    <d v="1989-06-07T00:00:00"/>
    <x v="173"/>
    <d v="2025-09-01T00:00:00"/>
    <n v="0.04"/>
    <n v="0.22500000000000001"/>
    <d v="2025-09-01T00:00:00"/>
    <d v="2026-08-31T00:00:00"/>
    <m/>
    <m/>
    <n v="36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marth Chourasiya"/>
    <x v="39"/>
    <d v="2019-05-11T00:00:00"/>
    <x v="174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dheshyam Dubey"/>
    <x v="40"/>
    <d v="1952-01-12T00:00:00"/>
    <x v="175"/>
    <d v="2025-09-01T00:00:00"/>
    <n v="0.04"/>
    <n v="0.22500000000000001"/>
    <d v="2025-09-01T00:00:00"/>
    <d v="2026-08-31T00:00:00"/>
    <m/>
    <m/>
    <n v="73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Sangeeta Dubey"/>
    <x v="40"/>
    <d v="1983-11-22T00:00:00"/>
    <x v="176"/>
    <d v="2025-09-01T00:00:00"/>
    <n v="0.04"/>
    <n v="0.22500000000000001"/>
    <d v="2025-09-01T00:00:00"/>
    <d v="2026-08-31T00:00:00"/>
    <m/>
    <m/>
    <n v="41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iddharth Dubey"/>
    <x v="40"/>
    <d v="2010-10-02T00:00:00"/>
    <x v="177"/>
    <d v="2025-09-01T00:00:00"/>
    <n v="0.04"/>
    <n v="0.22500000000000001"/>
    <d v="2025-09-01T00:00:00"/>
    <d v="2026-08-31T00:00:00"/>
    <m/>
    <m/>
    <n v="1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ubham Dubey"/>
    <x v="40"/>
    <d v="2012-08-21T00:00:00"/>
    <x v="178"/>
    <d v="2025-09-01T00:00:00"/>
    <n v="0.04"/>
    <n v="0.22500000000000001"/>
    <d v="2025-09-01T00:00:00"/>
    <d v="2026-08-31T00:00:00"/>
    <m/>
    <m/>
    <n v="13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ubodh Dubey"/>
    <x v="40"/>
    <d v="1980-08-17T00:00:00"/>
    <x v="179"/>
    <d v="2025-09-01T00:00:00"/>
    <n v="0.04"/>
    <n v="0.22500000000000001"/>
    <d v="2025-09-01T00:00:00"/>
    <d v="2026-08-31T00:00:00"/>
    <m/>
    <m/>
    <n v="45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udha Dubey"/>
    <x v="40"/>
    <d v="1956-05-01T00:00:00"/>
    <x v="180"/>
    <d v="2025-09-01T00:00:00"/>
    <n v="0.04"/>
    <n v="0.22500000000000001"/>
    <d v="2025-09-01T00:00:00"/>
    <d v="2026-08-31T00:00:00"/>
    <m/>
    <m/>
    <n v="69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Arav Kumar"/>
    <x v="41"/>
    <d v="2014-04-08T00:00:00"/>
    <x v="181"/>
    <d v="2025-09-01T00:00:00"/>
    <n v="0.04"/>
    <n v="0.22500000000000001"/>
    <d v="2025-09-01T00:00:00"/>
    <d v="2026-08-31T00:00:00"/>
    <m/>
    <m/>
    <n v="1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dhika Devi"/>
    <x v="41"/>
    <d v="1956-05-10T00:00:00"/>
    <x v="182"/>
    <d v="2025-09-01T00:00:00"/>
    <n v="0.04"/>
    <n v="0.22500000000000001"/>
    <d v="2025-09-01T00:00:00"/>
    <d v="2026-08-31T00:00:00"/>
    <m/>
    <m/>
    <n v="69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Ahana Kumari"/>
    <x v="41"/>
    <d v="2015-07-24T00:00:00"/>
    <x v="183"/>
    <d v="2025-09-01T00:00:00"/>
    <n v="0.04"/>
    <n v="0.22500000000000001"/>
    <d v="2025-09-01T00:00:00"/>
    <d v="2026-08-31T00:00:00"/>
    <m/>
    <m/>
    <n v="10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marjeet Kumar"/>
    <x v="41"/>
    <d v="1980-05-15T00:00:00"/>
    <x v="184"/>
    <d v="2025-09-01T00:00:00"/>
    <n v="0.04"/>
    <n v="0.22500000000000001"/>
    <d v="2025-09-01T00:00:00"/>
    <d v="2026-08-31T00:00:00"/>
    <m/>
    <m/>
    <n v="45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amta Devi"/>
    <x v="41"/>
    <d v="1985-04-21T00:00:00"/>
    <x v="185"/>
    <d v="2025-09-01T00:00:00"/>
    <n v="0.04"/>
    <n v="0.22500000000000001"/>
    <d v="2025-09-01T00:00:00"/>
    <d v="2026-08-31T00:00:00"/>
    <m/>
    <m/>
    <n v="40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ilpa Kumari"/>
    <x v="42"/>
    <d v="1995-11-04T00:00:00"/>
    <x v="186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nti Devi"/>
    <x v="42"/>
    <d v="1975-01-01T00:00:00"/>
    <x v="187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ndheer Kumar"/>
    <x v="42"/>
    <d v="1992-10-18T00:00:00"/>
    <x v="188"/>
    <d v="2025-09-01T00:00:00"/>
    <n v="0.04"/>
    <n v="0.22500000000000001"/>
    <d v="2025-09-01T00:00:00"/>
    <d v="2026-08-31T00:00:00"/>
    <m/>
    <m/>
    <n v="32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Durga Nandan Patel"/>
    <x v="42"/>
    <d v="1967-12-27T00:00:00"/>
    <x v="189"/>
    <d v="2025-09-01T00:00:00"/>
    <n v="0.04"/>
    <n v="0.22500000000000001"/>
    <d v="2025-09-01T00:00:00"/>
    <d v="2026-08-31T00:00:00"/>
    <m/>
    <m/>
    <n v="57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evin Samson Joseph"/>
    <x v="43"/>
    <d v="2001-10-19T00:00:00"/>
    <x v="190"/>
    <d v="2025-09-01T00:00:00"/>
    <n v="0.04"/>
    <n v="0.22500000000000001"/>
    <d v="2025-09-01T00:00:00"/>
    <d v="2026-08-31T00:00:00"/>
    <m/>
    <m/>
    <n v="2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mriti Joseph"/>
    <x v="43"/>
    <d v="1977-07-20T00:00:00"/>
    <x v="191"/>
    <d v="2025-09-01T00:00:00"/>
    <n v="0.04"/>
    <n v="0.22500000000000001"/>
    <d v="2025-09-01T00:00:00"/>
    <d v="2026-08-31T00:00:00"/>
    <m/>
    <m/>
    <n v="48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arin Joseph"/>
    <x v="43"/>
    <d v="2005-07-03T00:00:00"/>
    <x v="192"/>
    <d v="2025-09-01T00:00:00"/>
    <n v="0.04"/>
    <n v="0.22500000000000001"/>
    <d v="2025-09-01T00:00:00"/>
    <d v="2026-08-31T00:00:00"/>
    <m/>
    <m/>
    <n v="2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shish Joseph"/>
    <x v="43"/>
    <d v="1973-06-26T00:00:00"/>
    <x v="193"/>
    <d v="2025-09-01T00:00:00"/>
    <n v="0.04"/>
    <n v="0.22500000000000001"/>
    <d v="2025-09-01T00:00:00"/>
    <d v="2026-08-31T00:00:00"/>
    <m/>
    <m/>
    <n v="52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ashutosh Singh"/>
    <x v="44"/>
    <d v="2011-12-04T00:00:00"/>
    <x v="194"/>
    <d v="2025-09-01T00:00:00"/>
    <n v="0.04"/>
    <n v="0.22500000000000001"/>
    <d v="2025-09-01T00:00:00"/>
    <d v="2026-08-31T00:00:00"/>
    <m/>
    <m/>
    <n v="1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sha Singh"/>
    <x v="44"/>
    <d v="1977-12-12T00:00:00"/>
    <x v="195"/>
    <d v="2025-09-01T00:00:00"/>
    <n v="0.04"/>
    <n v="0.22500000000000001"/>
    <d v="2025-09-01T00:00:00"/>
    <d v="2026-08-31T00:00:00"/>
    <m/>
    <m/>
    <n v="47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Meena Prasad Singh"/>
    <x v="44"/>
    <d v="1954-07-08T00:00:00"/>
    <x v="196"/>
    <d v="2025-09-01T00:00:00"/>
    <n v="0.04"/>
    <n v="0.22500000000000001"/>
    <d v="2025-09-01T00:00:00"/>
    <d v="2026-08-31T00:00:00"/>
    <m/>
    <m/>
    <n v="71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anjeev Singh"/>
    <x v="44"/>
    <d v="1977-12-12T00:00:00"/>
    <x v="197"/>
    <d v="2025-09-01T00:00:00"/>
    <n v="0.04"/>
    <n v="0.22500000000000001"/>
    <d v="2025-09-01T00:00:00"/>
    <d v="2026-08-31T00:00:00"/>
    <m/>
    <m/>
    <n v="47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Thakur Prasad Singh"/>
    <x v="44"/>
    <d v="1954-02-25T00:00:00"/>
    <x v="198"/>
    <d v="2025-09-01T00:00:00"/>
    <n v="0.04"/>
    <n v="0.22500000000000001"/>
    <d v="2025-09-01T00:00:00"/>
    <d v="2026-08-31T00:00:00"/>
    <m/>
    <m/>
    <n v="71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Aryash Singh"/>
    <x v="44"/>
    <d v="2015-01-19T00:00:00"/>
    <x v="199"/>
    <d v="2025-09-01T00:00:00"/>
    <n v="0.04"/>
    <n v="0.22500000000000001"/>
    <d v="2025-09-01T00:00:00"/>
    <d v="2026-08-31T00:00:00"/>
    <m/>
    <m/>
    <n v="1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Urmila Pandey"/>
    <x v="45"/>
    <d v="1966-09-12T00:00:00"/>
    <x v="200"/>
    <d v="2025-09-01T00:00:00"/>
    <n v="0.04"/>
    <n v="0.22500000000000001"/>
    <d v="2025-09-01T00:00:00"/>
    <d v="2026-08-31T00:00:00"/>
    <m/>
    <m/>
    <n v="58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eepak Pandey"/>
    <x v="45"/>
    <d v="1984-06-30T00:00:00"/>
    <x v="201"/>
    <d v="2025-09-01T00:00:00"/>
    <n v="0.04"/>
    <n v="0.22500000000000001"/>
    <d v="2025-09-01T00:00:00"/>
    <d v="2026-08-31T00:00:00"/>
    <m/>
    <m/>
    <n v="41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Dakshit Pandey"/>
    <x v="45"/>
    <d v="2021-12-11T00:00:00"/>
    <x v="202"/>
    <d v="2025-09-01T00:00:00"/>
    <n v="0.04"/>
    <n v="0.22500000000000001"/>
    <d v="2025-09-01T00:00:00"/>
    <d v="2026-08-31T00:00:00"/>
    <m/>
    <m/>
    <n v="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ivay Pandey"/>
    <x v="45"/>
    <d v="2016-02-15T00:00:00"/>
    <x v="203"/>
    <d v="2025-09-01T00:00:00"/>
    <n v="0.04"/>
    <n v="0.22500000000000001"/>
    <d v="2025-09-01T00:00:00"/>
    <d v="2026-08-31T00:00:00"/>
    <m/>
    <m/>
    <n v="9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shil Pandey"/>
    <x v="45"/>
    <d v="1961-08-05T00:00:00"/>
    <x v="204"/>
    <d v="2025-09-01T00:00:00"/>
    <n v="0.04"/>
    <n v="0.22500000000000001"/>
    <d v="2025-09-01T00:00:00"/>
    <d v="2026-08-31T00:00:00"/>
    <m/>
    <m/>
    <n v="64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akanksha Pandey"/>
    <x v="45"/>
    <d v="1991-01-05T00:00:00"/>
    <x v="205"/>
    <d v="2025-09-01T00:00:00"/>
    <n v="0.04"/>
    <n v="0.22500000000000001"/>
    <d v="2025-09-01T00:00:00"/>
    <d v="2026-08-31T00:00:00"/>
    <m/>
    <m/>
    <n v="34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heikh Ikram"/>
    <x v="46"/>
    <d v="2018-11-23T00:00:00"/>
    <x v="206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eikh Hamid"/>
    <x v="46"/>
    <d v="1951-01-07T00:00:00"/>
    <x v="207"/>
    <d v="2025-09-01T00:00:00"/>
    <n v="0.04"/>
    <n v="0.22500000000000001"/>
    <d v="2025-09-01T00:00:00"/>
    <d v="2026-08-31T00:00:00"/>
    <m/>
    <m/>
    <n v="74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haheen Begam"/>
    <x v="46"/>
    <d v="1986-12-07T00:00:00"/>
    <x v="208"/>
    <d v="2025-09-01T00:00:00"/>
    <n v="0.04"/>
    <n v="0.22500000000000001"/>
    <d v="2025-09-01T00:00:00"/>
    <d v="2026-08-31T00:00:00"/>
    <m/>
    <m/>
    <n v="38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eikh Arhaan"/>
    <x v="46"/>
    <d v="2012-06-27T00:00:00"/>
    <x v="209"/>
    <d v="2025-09-01T00:00:00"/>
    <n v="0.04"/>
    <n v="0.22500000000000001"/>
    <d v="2025-09-01T00:00:00"/>
    <d v="2026-08-31T00:00:00"/>
    <m/>
    <m/>
    <n v="1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nwari Begam"/>
    <x v="46"/>
    <d v="1956-12-25T00:00:00"/>
    <x v="210"/>
    <d v="2025-09-01T00:00:00"/>
    <n v="0.04"/>
    <n v="0.22500000000000001"/>
    <d v="2025-09-01T00:00:00"/>
    <d v="2026-08-31T00:00:00"/>
    <m/>
    <m/>
    <n v="68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heikh Qureshi"/>
    <x v="46"/>
    <d v="1983-10-09T00:00:00"/>
    <x v="211"/>
    <d v="2025-09-01T00:00:00"/>
    <n v="0.04"/>
    <n v="0.22500000000000001"/>
    <d v="2025-09-01T00:00:00"/>
    <d v="2026-08-31T00:00:00"/>
    <m/>
    <m/>
    <n v="41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mesh Prasad Tiwari"/>
    <x v="47"/>
    <d v="1957-07-01T00:00:00"/>
    <x v="212"/>
    <d v="2025-09-01T00:00:00"/>
    <n v="0.04"/>
    <n v="0.22500000000000001"/>
    <d v="2025-09-01T00:00:00"/>
    <d v="2026-08-31T00:00:00"/>
    <m/>
    <m/>
    <n v="68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anidhya Tiwari"/>
    <x v="47"/>
    <d v="2015-01-18T00:00:00"/>
    <x v="213"/>
    <d v="2025-09-01T00:00:00"/>
    <n v="0.04"/>
    <n v="0.22500000000000001"/>
    <d v="2025-09-01T00:00:00"/>
    <d v="2026-08-31T00:00:00"/>
    <m/>
    <m/>
    <n v="1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Leela Devi"/>
    <x v="47"/>
    <d v="1954-07-01T00:00:00"/>
    <x v="214"/>
    <d v="2025-09-01T00:00:00"/>
    <n v="0.04"/>
    <n v="0.22500000000000001"/>
    <d v="2025-09-01T00:00:00"/>
    <d v="2026-08-31T00:00:00"/>
    <m/>
    <m/>
    <n v="71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Neelam Tiwari"/>
    <x v="47"/>
    <d v="1986-07-21T00:00:00"/>
    <x v="215"/>
    <d v="2025-09-01T00:00:00"/>
    <n v="0.04"/>
    <n v="0.22500000000000001"/>
    <d v="2025-09-01T00:00:00"/>
    <d v="2026-08-31T00:00:00"/>
    <m/>
    <m/>
    <n v="39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mriddhi Tiwari"/>
    <x v="47"/>
    <d v="2019-10-29T00:00:00"/>
    <x v="216"/>
    <d v="2025-09-01T00:00:00"/>
    <n v="0.04"/>
    <n v="0.22500000000000001"/>
    <d v="2025-09-01T00:00:00"/>
    <d v="2026-08-31T00:00:00"/>
    <m/>
    <m/>
    <n v="5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shish Tiwari"/>
    <x v="47"/>
    <d v="1984-07-02T00:00:00"/>
    <x v="217"/>
    <d v="2025-09-01T00:00:00"/>
    <n v="0.04"/>
    <n v="0.22500000000000001"/>
    <d v="2025-09-01T00:00:00"/>
    <d v="2026-08-31T00:00:00"/>
    <m/>
    <m/>
    <n v="41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itra Das"/>
    <x v="48"/>
    <d v="1977-02-02T00:00:00"/>
    <x v="218"/>
    <d v="2025-09-01T00:00:00"/>
    <n v="0.04"/>
    <n v="0.22500000000000001"/>
    <d v="2025-09-01T00:00:00"/>
    <d v="2026-08-31T00:00:00"/>
    <m/>
    <m/>
    <n v="48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Olivia Das"/>
    <x v="48"/>
    <d v="2002-05-15T00:00:00"/>
    <x v="219"/>
    <d v="2025-09-01T00:00:00"/>
    <n v="0.04"/>
    <n v="0.22500000000000001"/>
    <d v="2025-09-01T00:00:00"/>
    <d v="2026-08-31T00:00:00"/>
    <m/>
    <m/>
    <n v="23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intu Das"/>
    <x v="48"/>
    <d v="1980-07-01T00:00:00"/>
    <x v="220"/>
    <d v="2025-09-01T00:00:00"/>
    <n v="0.04"/>
    <n v="0.22500000000000001"/>
    <d v="2025-09-01T00:00:00"/>
    <d v="2026-08-31T00:00:00"/>
    <m/>
    <m/>
    <n v="45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irmla Rani"/>
    <x v="49"/>
    <d v="1958-09-26T00:00:00"/>
    <x v="221"/>
    <d v="2025-09-01T00:00:00"/>
    <n v="0.04"/>
    <n v="0.22500000000000001"/>
    <d v="2025-09-01T00:00:00"/>
    <d v="2026-08-31T00:00:00"/>
    <m/>
    <m/>
    <n v="66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Richa Singh"/>
    <x v="49"/>
    <d v="1987-04-15T00:00:00"/>
    <x v="222"/>
    <d v="2025-09-01T00:00:00"/>
    <n v="0.04"/>
    <n v="0.22500000000000001"/>
    <d v="2025-09-01T00:00:00"/>
    <d v="2026-08-31T00:00:00"/>
    <m/>
    <m/>
    <n v="38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urbhi"/>
    <x v="49"/>
    <d v="2019-07-26T00:00:00"/>
    <x v="223"/>
    <d v="2025-09-01T00:00:00"/>
    <n v="0.04"/>
    <n v="0.22500000000000001"/>
    <d v="2025-09-01T00:00:00"/>
    <d v="2026-08-31T00:00:00"/>
    <m/>
    <m/>
    <n v="6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sal Singh"/>
    <x v="49"/>
    <d v="1952-12-28T00:00:00"/>
    <x v="224"/>
    <d v="2025-09-01T00:00:00"/>
    <n v="0.04"/>
    <n v="0.22500000000000001"/>
    <d v="2025-09-01T00:00:00"/>
    <d v="2026-08-31T00:00:00"/>
    <m/>
    <m/>
    <n v="72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Samar Singh"/>
    <x v="49"/>
    <d v="2017-08-29T00:00:00"/>
    <x v="225"/>
    <d v="2025-09-01T00:00:00"/>
    <n v="0.04"/>
    <n v="0.22500000000000001"/>
    <d v="2025-09-01T00:00:00"/>
    <d v="2026-08-31T00:00:00"/>
    <m/>
    <m/>
    <n v="8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tpal Singh"/>
    <x v="49"/>
    <d v="1984-09-26T00:00:00"/>
    <x v="226"/>
    <d v="2025-09-01T00:00:00"/>
    <n v="0.04"/>
    <n v="0.22500000000000001"/>
    <d v="2025-09-01T00:00:00"/>
    <d v="2026-08-31T00:00:00"/>
    <m/>
    <m/>
    <n v="40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Om Yadav"/>
    <x v="50"/>
    <d v="2009-06-19T00:00:00"/>
    <x v="227"/>
    <d v="2025-09-01T00:00:00"/>
    <n v="0.04"/>
    <n v="0.22500000000000001"/>
    <d v="2025-09-01T00:00:00"/>
    <d v="2026-08-31T00:00:00"/>
    <m/>
    <m/>
    <n v="1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hoolmati Yadav"/>
    <x v="50"/>
    <d v="1962-07-11T00:00:00"/>
    <x v="228"/>
    <d v="2025-09-01T00:00:00"/>
    <n v="0.04"/>
    <n v="0.22500000000000001"/>
    <d v="2025-09-01T00:00:00"/>
    <d v="2026-08-31T00:00:00"/>
    <m/>
    <m/>
    <n v="63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antosh Yadav"/>
    <x v="50"/>
    <d v="1978-07-01T00:00:00"/>
    <x v="229"/>
    <d v="2025-09-01T00:00:00"/>
    <n v="0.04"/>
    <n v="0.22500000000000001"/>
    <d v="2025-09-01T00:00:00"/>
    <d v="2026-08-31T00:00:00"/>
    <m/>
    <m/>
    <n v="47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hobha Yadav"/>
    <x v="50"/>
    <d v="1980-06-15T00:00:00"/>
    <x v="230"/>
    <d v="2025-09-01T00:00:00"/>
    <n v="0.04"/>
    <n v="0.22500000000000001"/>
    <d v="2025-09-01T00:00:00"/>
    <d v="2026-08-31T00:00:00"/>
    <m/>
    <m/>
    <n v="45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Aashi Yadav"/>
    <x v="50"/>
    <d v="2007-08-09T00:00:00"/>
    <x v="231"/>
    <d v="2025-09-01T00:00:00"/>
    <n v="0.04"/>
    <n v="0.22500000000000001"/>
    <d v="2025-09-01T00:00:00"/>
    <d v="2026-08-31T00:00:00"/>
    <m/>
    <m/>
    <n v="1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Om Dubey"/>
    <x v="51"/>
    <d v="2005-02-09T00:00:00"/>
    <x v="232"/>
    <d v="2025-09-01T00:00:00"/>
    <n v="0.04"/>
    <n v="0.22500000000000001"/>
    <d v="2025-09-01T00:00:00"/>
    <d v="2026-08-31T00:00:00"/>
    <m/>
    <m/>
    <n v="2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shmi Dubey"/>
    <x v="51"/>
    <d v="1974-06-06T00:00:00"/>
    <x v="233"/>
    <d v="2025-09-01T00:00:00"/>
    <n v="0.04"/>
    <n v="0.22500000000000001"/>
    <d v="2025-09-01T00:00:00"/>
    <d v="2026-08-31T00:00:00"/>
    <m/>
    <m/>
    <n v="51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inesh Kumar Dubey"/>
    <x v="51"/>
    <d v="1978-07-12T00:00:00"/>
    <x v="234"/>
    <d v="2025-09-01T00:00:00"/>
    <n v="0.04"/>
    <n v="0.22500000000000001"/>
    <d v="2025-09-01T00:00:00"/>
    <d v="2026-08-31T00:00:00"/>
    <m/>
    <m/>
    <n v="47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Vidhan Kumar Pandey"/>
    <x v="52"/>
    <d v="2019-04-04T00:00:00"/>
    <x v="235"/>
    <d v="2025-09-01T00:00:00"/>
    <n v="0.04"/>
    <n v="0.22500000000000001"/>
    <d v="2025-09-01T00:00:00"/>
    <d v="2026-08-31T00:00:00"/>
    <m/>
    <m/>
    <n v="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rssusheela Pandey"/>
    <x v="52"/>
    <d v="1963-04-25T00:00:00"/>
    <x v="236"/>
    <d v="2025-09-01T00:00:00"/>
    <n v="0.04"/>
    <n v="0.22500000000000001"/>
    <d v="2025-09-01T00:00:00"/>
    <d v="2026-08-31T00:00:00"/>
    <m/>
    <m/>
    <n v="62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Varunesh Pandey"/>
    <x v="52"/>
    <d v="1985-06-25T00:00:00"/>
    <x v="237"/>
    <d v="2025-09-01T00:00:00"/>
    <n v="0.04"/>
    <n v="0.22500000000000001"/>
    <d v="2025-09-01T00:00:00"/>
    <d v="2026-08-31T00:00:00"/>
    <m/>
    <m/>
    <n v="40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Anuradha Pandey"/>
    <x v="52"/>
    <d v="1989-08-20T00:00:00"/>
    <x v="238"/>
    <d v="2025-09-01T00:00:00"/>
    <n v="0.04"/>
    <n v="0.22500000000000001"/>
    <d v="2025-09-01T00:00:00"/>
    <d v="2026-08-31T00:00:00"/>
    <m/>
    <m/>
    <n v="36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Kuvidhi Pandey"/>
    <x v="52"/>
    <d v="2015-03-26T00:00:00"/>
    <x v="239"/>
    <d v="2025-09-01T00:00:00"/>
    <n v="0.04"/>
    <n v="0.22500000000000001"/>
    <d v="2025-09-01T00:00:00"/>
    <d v="2026-08-31T00:00:00"/>
    <m/>
    <m/>
    <n v="1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Kripashankar Pandey"/>
    <x v="52"/>
    <d v="1958-01-05T00:00:00"/>
    <x v="240"/>
    <d v="2025-09-01T00:00:00"/>
    <n v="0.04"/>
    <n v="0.22500000000000001"/>
    <d v="2025-09-01T00:00:00"/>
    <d v="2026-08-31T00:00:00"/>
    <m/>
    <m/>
    <n v="67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Rashmi Paroha"/>
    <x v="53"/>
    <d v="1992-09-02T00:00:00"/>
    <x v="241"/>
    <d v="2025-09-01T00:00:00"/>
    <n v="0.04"/>
    <n v="0.22500000000000001"/>
    <d v="2025-09-01T00:00:00"/>
    <d v="2026-08-31T00:00:00"/>
    <m/>
    <m/>
    <n v="32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hivesh Paroha"/>
    <x v="53"/>
    <d v="2024-03-08T00:00:00"/>
    <x v="242"/>
    <d v="2025-09-01T00:00:00"/>
    <n v="0.04"/>
    <n v="0.22500000000000001"/>
    <d v="2025-09-01T00:00:00"/>
    <d v="2026-08-31T00:00:00"/>
    <m/>
    <m/>
    <n v="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akuntala Paroha"/>
    <x v="53"/>
    <d v="1967-07-01T00:00:00"/>
    <x v="243"/>
    <d v="2025-09-01T00:00:00"/>
    <n v="0.04"/>
    <n v="0.22500000000000001"/>
    <d v="2025-09-01T00:00:00"/>
    <d v="2026-08-31T00:00:00"/>
    <m/>
    <m/>
    <n v="58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Ojasvi Paroha"/>
    <x v="53"/>
    <d v="2020-01-23T00:00:00"/>
    <x v="244"/>
    <d v="2025-09-01T00:00:00"/>
    <n v="0.04"/>
    <n v="0.22500000000000001"/>
    <d v="2025-09-01T00:00:00"/>
    <d v="2026-08-31T00:00:00"/>
    <m/>
    <m/>
    <n v="5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Krishna Mitra Paroha"/>
    <x v="53"/>
    <d v="1962-11-05T00:00:00"/>
    <x v="245"/>
    <d v="2025-09-01T00:00:00"/>
    <n v="0.04"/>
    <n v="0.22500000000000001"/>
    <d v="2025-09-01T00:00:00"/>
    <d v="2026-08-31T00:00:00"/>
    <m/>
    <m/>
    <n v="62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nkit Paroha"/>
    <x v="53"/>
    <d v="1990-05-15T00:00:00"/>
    <x v="246"/>
    <d v="2025-09-01T00:00:00"/>
    <n v="0.04"/>
    <n v="0.22500000000000001"/>
    <d v="2025-09-01T00:00:00"/>
    <d v="2026-08-31T00:00:00"/>
    <m/>
    <m/>
    <n v="35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Eva Mondal"/>
    <x v="54"/>
    <d v="1962-02-02T00:00:00"/>
    <x v="247"/>
    <d v="2025-09-01T00:00:00"/>
    <n v="0.04"/>
    <n v="0.22500000000000001"/>
    <d v="2025-09-01T00:00:00"/>
    <d v="2026-08-31T00:00:00"/>
    <m/>
    <m/>
    <n v="63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atyaki Mandal"/>
    <x v="54"/>
    <d v="1994-03-25T00:00:00"/>
    <x v="248"/>
    <d v="2025-09-01T00:00:00"/>
    <n v="0.04"/>
    <n v="0.22500000000000001"/>
    <d v="2025-09-01T00:00:00"/>
    <d v="2026-08-31T00:00:00"/>
    <m/>
    <m/>
    <n v="31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Indrani Mandal Haldar"/>
    <x v="54"/>
    <d v="1997-10-25T00:00:00"/>
    <x v="249"/>
    <d v="2025-09-01T00:00:00"/>
    <n v="0.04"/>
    <n v="0.22500000000000001"/>
    <d v="2025-09-01T00:00:00"/>
    <d v="2026-08-31T00:00:00"/>
    <m/>
    <m/>
    <n v="27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ankar Mandal"/>
    <x v="54"/>
    <d v="1956-07-01T00:00:00"/>
    <x v="250"/>
    <d v="2025-09-01T00:00:00"/>
    <n v="0.04"/>
    <n v="0.22500000000000001"/>
    <d v="2025-09-01T00:00:00"/>
    <d v="2026-08-31T00:00:00"/>
    <m/>
    <m/>
    <n v="69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Nitin Rajesh Pathak"/>
    <x v="55"/>
    <d v="2006-05-21T00:00:00"/>
    <x v="251"/>
    <d v="2025-09-01T00:00:00"/>
    <n v="0.04"/>
    <n v="0.22500000000000001"/>
    <d v="2025-09-01T00:00:00"/>
    <d v="2026-08-31T00:00:00"/>
    <m/>
    <m/>
    <n v="19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Indu Rajesh Pathak"/>
    <x v="55"/>
    <d v="1975-11-17T00:00:00"/>
    <x v="252"/>
    <d v="2025-09-01T00:00:00"/>
    <n v="0.04"/>
    <n v="0.22500000000000001"/>
    <d v="2025-09-01T00:00:00"/>
    <d v="2026-08-31T00:00:00"/>
    <m/>
    <m/>
    <n v="49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Chandravati Gorelala Pathak"/>
    <x v="55"/>
    <d v="1944-01-01T00:00:00"/>
    <x v="253"/>
    <d v="2025-09-01T00:00:00"/>
    <n v="0.04"/>
    <n v="0.22500000000000001"/>
    <d v="2025-09-01T00:00:00"/>
    <d v="2026-08-31T00:00:00"/>
    <m/>
    <m/>
    <n v="81"/>
    <s v="81-100"/>
    <x v="0"/>
    <x v="5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Rajesh Pathak"/>
    <x v="55"/>
    <d v="1971-07-01T00:00:00"/>
    <x v="254"/>
    <d v="2025-09-01T00:00:00"/>
    <n v="0.04"/>
    <n v="0.22500000000000001"/>
    <d v="2025-09-01T00:00:00"/>
    <d v="2026-08-31T00:00:00"/>
    <m/>
    <m/>
    <n v="54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Chandrabali Singh Parmar"/>
    <x v="56"/>
    <d v="1953-04-20T00:00:00"/>
    <x v="255"/>
    <d v="2025-09-01T00:00:00"/>
    <n v="0.04"/>
    <n v="0.22500000000000001"/>
    <d v="2025-09-01T00:00:00"/>
    <d v="2026-08-31T00:00:00"/>
    <m/>
    <m/>
    <n v="72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Charu Parmar"/>
    <x v="56"/>
    <d v="1990-05-04T00:00:00"/>
    <x v="256"/>
    <d v="2025-09-01T00:00:00"/>
    <n v="0.04"/>
    <n v="0.22500000000000001"/>
    <d v="2025-09-01T00:00:00"/>
    <d v="2026-08-31T00:00:00"/>
    <m/>
    <m/>
    <n v="35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Navneet Parmar"/>
    <x v="56"/>
    <d v="1955-12-13T00:00:00"/>
    <x v="257"/>
    <d v="2025-09-01T00:00:00"/>
    <n v="0.04"/>
    <n v="0.22500000000000001"/>
    <d v="2025-09-01T00:00:00"/>
    <d v="2026-08-31T00:00:00"/>
    <m/>
    <m/>
    <n v="69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Ganesh Mali"/>
    <x v="57"/>
    <d v="1961-06-25T00:00:00"/>
    <x v="258"/>
    <d v="2025-09-01T00:00:00"/>
    <n v="0.04"/>
    <n v="0.22500000000000001"/>
    <d v="2025-09-01T00:00:00"/>
    <d v="2026-08-31T00:00:00"/>
    <m/>
    <m/>
    <n v="64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arishma Saini"/>
    <x v="57"/>
    <d v="1995-10-05T00:00:00"/>
    <x v="259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Narendra Ganesh Saini"/>
    <x v="57"/>
    <d v="1992-03-23T00:00:00"/>
    <x v="260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Ganeshi Bai"/>
    <x v="57"/>
    <d v="1965-01-01T00:00:00"/>
    <x v="261"/>
    <d v="2025-09-01T00:00:00"/>
    <n v="0.04"/>
    <n v="0.22500000000000001"/>
    <d v="2025-09-01T00:00:00"/>
    <d v="2026-08-31T00:00:00"/>
    <m/>
    <m/>
    <n v="60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Baby Of Karishma Saini 2"/>
    <x v="57"/>
    <d v="2024-10-21T00:00:00"/>
    <x v="262"/>
    <d v="2025-09-01T00:00:00"/>
    <n v="0.04"/>
    <n v="0.22500000000000001"/>
    <d v="2025-09-01T00:00:00"/>
    <d v="2026-08-31T00:00:00"/>
    <m/>
    <m/>
    <n v="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aby Of Karishma Saini 1"/>
    <x v="57"/>
    <d v="2024-10-21T00:00:00"/>
    <x v="263"/>
    <d v="2025-09-01T00:00:00"/>
    <n v="0.04"/>
    <n v="0.22500000000000001"/>
    <d v="2025-09-01T00:00:00"/>
    <d v="2026-08-31T00:00:00"/>
    <m/>
    <m/>
    <n v="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Indra Singh"/>
    <x v="58"/>
    <d v="1955-01-01T00:00:00"/>
    <x v="264"/>
    <d v="2025-09-01T00:00:00"/>
    <n v="0.04"/>
    <n v="0.22500000000000001"/>
    <d v="2025-09-01T00:00:00"/>
    <d v="2026-08-31T00:00:00"/>
    <m/>
    <m/>
    <n v="70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Sandhya Singh"/>
    <x v="58"/>
    <d v="1996-01-01T00:00:00"/>
    <x v="265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yam Kishore Singh"/>
    <x v="58"/>
    <d v="1982-10-01T00:00:00"/>
    <x v="266"/>
    <d v="2025-09-01T00:00:00"/>
    <n v="0.04"/>
    <n v="0.22500000000000001"/>
    <d v="2025-09-01T00:00:00"/>
    <d v="2026-08-31T00:00:00"/>
    <m/>
    <m/>
    <n v="42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Aarushi Singh"/>
    <x v="58"/>
    <d v="2022-12-20T00:00:00"/>
    <x v="267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hilal Singh"/>
    <x v="58"/>
    <d v="1951-01-01T00:00:00"/>
    <x v="268"/>
    <d v="2025-09-01T00:00:00"/>
    <n v="0.04"/>
    <n v="0.22500000000000001"/>
    <d v="2025-09-01T00:00:00"/>
    <d v="2026-08-31T00:00:00"/>
    <m/>
    <m/>
    <n v="74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Daya Bai Bharti"/>
    <x v="59"/>
    <d v="1978-01-01T00:00:00"/>
    <x v="269"/>
    <d v="2025-09-01T00:00:00"/>
    <n v="0.04"/>
    <n v="0.22500000000000001"/>
    <d v="2025-09-01T00:00:00"/>
    <d v="2026-08-31T00:00:00"/>
    <m/>
    <m/>
    <n v="47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ijaji Lal Bharti"/>
    <x v="59"/>
    <d v="1972-01-01T00:00:00"/>
    <x v="270"/>
    <d v="2025-09-01T00:00:00"/>
    <n v="0.04"/>
    <n v="0.22500000000000001"/>
    <d v="2025-09-01T00:00:00"/>
    <d v="2026-08-31T00:00:00"/>
    <m/>
    <m/>
    <n v="53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Rahul Mijajilal Bharti"/>
    <x v="59"/>
    <d v="1996-05-15T00:00:00"/>
    <x v="271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Vanshika Kewat"/>
    <x v="60"/>
    <d v="2020-03-14T00:00:00"/>
    <x v="272"/>
    <d v="2025-09-01T00:00:00"/>
    <n v="0.04"/>
    <n v="0.22500000000000001"/>
    <d v="2025-09-01T00:00:00"/>
    <d v="2026-08-31T00:00:00"/>
    <m/>
    <m/>
    <n v="5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asantlal Ramavtar Kewat"/>
    <x v="60"/>
    <d v="1979-07-02T00:00:00"/>
    <x v="273"/>
    <d v="2025-09-01T00:00:00"/>
    <n v="0.04"/>
    <n v="0.22500000000000001"/>
    <d v="2025-09-01T00:00:00"/>
    <d v="2026-08-31T00:00:00"/>
    <m/>
    <m/>
    <n v="46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ansh Kewat"/>
    <x v="60"/>
    <d v="2008-07-09T00:00:00"/>
    <x v="274"/>
    <d v="2025-09-01T00:00:00"/>
    <n v="0.04"/>
    <n v="0.22500000000000001"/>
    <d v="2025-09-01T00:00:00"/>
    <d v="2026-08-31T00:00:00"/>
    <m/>
    <m/>
    <n v="1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harti Kewat"/>
    <x v="60"/>
    <d v="1987-07-06T00:00:00"/>
    <x v="275"/>
    <d v="2025-09-01T00:00:00"/>
    <n v="0.04"/>
    <n v="0.22500000000000001"/>
    <d v="2025-09-01T00:00:00"/>
    <d v="2026-08-31T00:00:00"/>
    <m/>
    <m/>
    <n v="38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avitri Soni"/>
    <x v="61"/>
    <d v="1958-01-01T00:00:00"/>
    <x v="276"/>
    <d v="2025-09-01T00:00:00"/>
    <n v="0.04"/>
    <n v="0.22500000000000001"/>
    <d v="2025-09-01T00:00:00"/>
    <d v="2026-08-31T00:00:00"/>
    <m/>
    <m/>
    <n v="67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Rahul Kumar Soni"/>
    <x v="61"/>
    <d v="1992-05-23T00:00:00"/>
    <x v="277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udranshi Soni"/>
    <x v="61"/>
    <d v="2023-04-01T00:00:00"/>
    <x v="278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ndhya Soni"/>
    <x v="61"/>
    <d v="1996-10-02T00:00:00"/>
    <x v="279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njeet Singh Chauhan"/>
    <x v="62"/>
    <d v="1956-01-01T00:00:00"/>
    <x v="280"/>
    <d v="2025-09-01T00:00:00"/>
    <n v="0.04"/>
    <n v="0.22500000000000001"/>
    <d v="2025-09-01T00:00:00"/>
    <d v="2026-08-31T00:00:00"/>
    <m/>
    <m/>
    <n v="69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Om Singh Chauhan"/>
    <x v="62"/>
    <d v="2020-01-07T00:00:00"/>
    <x v="281"/>
    <d v="2025-09-01T00:00:00"/>
    <n v="0.04"/>
    <n v="0.22500000000000001"/>
    <d v="2025-09-01T00:00:00"/>
    <d v="2026-08-31T00:00:00"/>
    <m/>
    <m/>
    <n v="5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Jorawar Singh Chauhan"/>
    <x v="62"/>
    <d v="1978-04-30T00:00:00"/>
    <x v="282"/>
    <d v="2025-09-01T00:00:00"/>
    <n v="0.04"/>
    <n v="0.22500000000000001"/>
    <d v="2025-09-01T00:00:00"/>
    <d v="2026-08-31T00:00:00"/>
    <m/>
    <m/>
    <n v="47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Navratna Kunwar Chauhan"/>
    <x v="62"/>
    <d v="1988-06-01T00:00:00"/>
    <x v="283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aviraj Singh Chauhan"/>
    <x v="62"/>
    <d v="2014-05-03T00:00:00"/>
    <x v="284"/>
    <d v="2025-09-01T00:00:00"/>
    <n v="0.04"/>
    <n v="0.22500000000000001"/>
    <d v="2025-09-01T00:00:00"/>
    <d v="2026-08-31T00:00:00"/>
    <m/>
    <m/>
    <n v="1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Kailash Kanwar Chauhan"/>
    <x v="62"/>
    <d v="1960-03-10T00:00:00"/>
    <x v="285"/>
    <d v="2025-09-01T00:00:00"/>
    <n v="0.04"/>
    <n v="0.22500000000000001"/>
    <d v="2025-09-01T00:00:00"/>
    <d v="2026-08-31T00:00:00"/>
    <m/>
    <m/>
    <n v="65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hivansh Singh Chaturvedi"/>
    <x v="63"/>
    <d v="2016-12-25T00:00:00"/>
    <x v="286"/>
    <d v="2025-09-01T00:00:00"/>
    <n v="0.04"/>
    <n v="0.22500000000000001"/>
    <d v="2025-09-01T00:00:00"/>
    <d v="2026-08-31T00:00:00"/>
    <m/>
    <m/>
    <n v="8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rishna Chaturvedi"/>
    <x v="63"/>
    <d v="1967-01-01T00:00:00"/>
    <x v="287"/>
    <d v="2025-09-01T00:00:00"/>
    <n v="0.04"/>
    <n v="0.22500000000000001"/>
    <d v="2025-09-01T00:00:00"/>
    <d v="2026-08-31T00:00:00"/>
    <m/>
    <m/>
    <n v="58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ranav Singh Chaturvedi"/>
    <x v="63"/>
    <d v="2021-07-23T00:00:00"/>
    <x v="288"/>
    <d v="2025-09-01T00:00:00"/>
    <n v="0.04"/>
    <n v="0.22500000000000001"/>
    <d v="2025-09-01T00:00:00"/>
    <d v="2026-08-31T00:00:00"/>
    <m/>
    <m/>
    <n v="4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Tripti Chaturvedi"/>
    <x v="63"/>
    <d v="1991-01-01T00:00:00"/>
    <x v="289"/>
    <d v="2025-09-01T00:00:00"/>
    <n v="0.04"/>
    <n v="0.22500000000000001"/>
    <d v="2025-09-01T00:00:00"/>
    <d v="2026-08-31T00:00:00"/>
    <m/>
    <m/>
    <n v="34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Pushpendra Singh Chaturvedi"/>
    <x v="63"/>
    <d v="1986-08-16T00:00:00"/>
    <x v="290"/>
    <d v="2025-09-01T00:00:00"/>
    <n v="0.04"/>
    <n v="0.22500000000000001"/>
    <d v="2025-09-01T00:00:00"/>
    <d v="2026-08-31T00:00:00"/>
    <m/>
    <m/>
    <n v="39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Narendra Singh Chaturvedi"/>
    <x v="63"/>
    <d v="1963-07-01T00:00:00"/>
    <x v="291"/>
    <d v="2025-09-01T00:00:00"/>
    <n v="0.04"/>
    <n v="0.22500000000000001"/>
    <d v="2025-09-01T00:00:00"/>
    <d v="2026-08-31T00:00:00"/>
    <m/>
    <m/>
    <n v="62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Chandra Bhusan"/>
    <x v="64"/>
    <d v="1972-03-02T00:00:00"/>
    <x v="292"/>
    <d v="2025-09-01T00:00:00"/>
    <n v="0.04"/>
    <n v="0.22500000000000001"/>
    <d v="2025-09-01T00:00:00"/>
    <d v="2026-08-31T00:00:00"/>
    <m/>
    <m/>
    <n v="53"/>
    <s v="46-55"/>
    <x v="1"/>
    <x v="2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Urmila Devi"/>
    <x v="64"/>
    <d v="1967-06-05T00:00:00"/>
    <x v="293"/>
    <d v="2025-09-01T00:00:00"/>
    <n v="0.04"/>
    <n v="0.22500000000000001"/>
    <d v="2025-09-01T00:00:00"/>
    <d v="2026-08-31T00:00:00"/>
    <m/>
    <m/>
    <n v="58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Kamlendu Kumar Bhusan"/>
    <x v="64"/>
    <d v="1989-09-11T00:00:00"/>
    <x v="294"/>
    <d v="2025-09-01T00:00:00"/>
    <n v="0.04"/>
    <n v="0.22500000000000001"/>
    <d v="2025-09-01T00:00:00"/>
    <d v="2026-08-31T00:00:00"/>
    <m/>
    <m/>
    <n v="35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ajesh Kumar Tiwari"/>
    <x v="65"/>
    <d v="1966-10-15T00:00:00"/>
    <x v="295"/>
    <d v="2025-09-01T00:00:00"/>
    <n v="0.04"/>
    <n v="0.22500000000000001"/>
    <d v="2025-09-01T00:00:00"/>
    <d v="2026-08-31T00:00:00"/>
    <m/>
    <m/>
    <n v="58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riya Tiwari"/>
    <x v="65"/>
    <d v="1999-06-24T00:00:00"/>
    <x v="296"/>
    <d v="2025-09-01T00:00:00"/>
    <n v="0.04"/>
    <n v="0.22500000000000001"/>
    <d v="2025-09-01T00:00:00"/>
    <d v="2026-08-31T00:00:00"/>
    <m/>
    <m/>
    <n v="26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mta Bai"/>
    <x v="65"/>
    <d v="1975-01-01T00:00:00"/>
    <x v="297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evendra Kumar Tiwari"/>
    <x v="65"/>
    <d v="1994-09-18T00:00:00"/>
    <x v="298"/>
    <d v="2025-09-01T00:00:00"/>
    <n v="0.04"/>
    <n v="0.22500000000000001"/>
    <d v="2025-09-01T00:00:00"/>
    <d v="2026-08-31T00:00:00"/>
    <m/>
    <m/>
    <n v="30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bhinav Mishra"/>
    <x v="66"/>
    <d v="2019-06-29T00:00:00"/>
    <x v="299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radhya Mishra"/>
    <x v="66"/>
    <d v="2019-06-29T00:00:00"/>
    <x v="300"/>
    <d v="2025-09-01T00:00:00"/>
    <n v="0.04"/>
    <n v="0.22500000000000001"/>
    <d v="2025-09-01T00:00:00"/>
    <d v="2026-08-31T00:00:00"/>
    <m/>
    <m/>
    <n v="6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Laxmi Mishra"/>
    <x v="66"/>
    <d v="1977-07-01T00:00:00"/>
    <x v="301"/>
    <d v="2025-09-01T00:00:00"/>
    <n v="0.04"/>
    <n v="0.22500000000000001"/>
    <d v="2025-09-01T00:00:00"/>
    <d v="2026-08-31T00:00:00"/>
    <m/>
    <m/>
    <n v="48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nt Ram Mishra"/>
    <x v="66"/>
    <d v="1941-01-01T00:00:00"/>
    <x v="302"/>
    <d v="2025-09-01T00:00:00"/>
    <n v="0.04"/>
    <n v="0.22500000000000001"/>
    <d v="2025-09-01T00:00:00"/>
    <d v="2026-08-31T00:00:00"/>
    <m/>
    <m/>
    <n v="84"/>
    <s v="81-100"/>
    <x v="1"/>
    <x v="2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Gani Bai Mishra"/>
    <x v="66"/>
    <d v="1953-01-01T00:00:00"/>
    <x v="303"/>
    <d v="2025-09-01T00:00:00"/>
    <n v="0.04"/>
    <n v="0.22500000000000001"/>
    <d v="2025-09-01T00:00:00"/>
    <d v="2026-08-31T00:00:00"/>
    <m/>
    <m/>
    <n v="72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Rajesh Kumar Mishra"/>
    <x v="66"/>
    <d v="1974-01-01T00:00:00"/>
    <x v="304"/>
    <d v="2025-09-01T00:00:00"/>
    <n v="0.04"/>
    <n v="0.22500000000000001"/>
    <d v="2025-09-01T00:00:00"/>
    <d v="2026-08-31T00:00:00"/>
    <m/>
    <m/>
    <n v="51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Netai Mallik"/>
    <x v="67"/>
    <d v="1962-01-01T00:00:00"/>
    <x v="305"/>
    <d v="2025-09-01T00:00:00"/>
    <n v="0.04"/>
    <n v="0.22500000000000001"/>
    <d v="2025-09-01T00:00:00"/>
    <d v="2026-08-31T00:00:00"/>
    <m/>
    <m/>
    <n v="63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akali Jana"/>
    <x v="67"/>
    <d v="2000-11-07T00:00:00"/>
    <x v="306"/>
    <d v="2025-09-01T00:00:00"/>
    <n v="0.04"/>
    <n v="0.22500000000000001"/>
    <d v="2025-09-01T00:00:00"/>
    <d v="2026-08-31T00:00:00"/>
    <m/>
    <m/>
    <n v="24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bhankar Mallik"/>
    <x v="67"/>
    <d v="1993-03-14T00:00:00"/>
    <x v="307"/>
    <d v="2025-09-01T00:00:00"/>
    <n v="0.04"/>
    <n v="0.22500000000000001"/>
    <d v="2025-09-01T00:00:00"/>
    <d v="2026-08-31T00:00:00"/>
    <m/>
    <m/>
    <n v="32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eba Mallik"/>
    <x v="67"/>
    <d v="1972-01-01T00:00:00"/>
    <x v="308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udraksh Jatav"/>
    <x v="68"/>
    <d v="2022-03-17T00:00:00"/>
    <x v="309"/>
    <d v="2025-09-01T00:00:00"/>
    <n v="0.04"/>
    <n v="0.22500000000000001"/>
    <d v="2025-09-01T00:00:00"/>
    <d v="2026-08-31T00:00:00"/>
    <m/>
    <m/>
    <n v="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m Dulari Jatav"/>
    <x v="68"/>
    <d v="1957-12-15T00:00:00"/>
    <x v="310"/>
    <d v="2025-09-01T00:00:00"/>
    <n v="0.04"/>
    <n v="0.22500000000000001"/>
    <d v="2025-09-01T00:00:00"/>
    <d v="2026-08-31T00:00:00"/>
    <m/>
    <m/>
    <n v="67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Ruchi Jatav"/>
    <x v="68"/>
    <d v="2018-01-11T00:00:00"/>
    <x v="311"/>
    <d v="2025-09-01T00:00:00"/>
    <n v="0.04"/>
    <n v="0.22500000000000001"/>
    <d v="2025-09-01T00:00:00"/>
    <d v="2026-08-31T00:00:00"/>
    <m/>
    <m/>
    <n v="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namika Jatav"/>
    <x v="68"/>
    <d v="1986-10-03T00:00:00"/>
    <x v="312"/>
    <d v="2025-09-01T00:00:00"/>
    <n v="0.04"/>
    <n v="0.22500000000000001"/>
    <d v="2025-09-01T00:00:00"/>
    <d v="2026-08-31T00:00:00"/>
    <m/>
    <m/>
    <n v="38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ukesh Kumar Jatav"/>
    <x v="68"/>
    <d v="1982-08-07T00:00:00"/>
    <x v="313"/>
    <d v="2025-09-01T00:00:00"/>
    <n v="0.04"/>
    <n v="0.22500000000000001"/>
    <d v="2025-09-01T00:00:00"/>
    <d v="2026-08-31T00:00:00"/>
    <m/>
    <m/>
    <n v="43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Anant Ram Jatav"/>
    <x v="68"/>
    <d v="1950-04-01T00:00:00"/>
    <x v="314"/>
    <d v="2025-09-01T00:00:00"/>
    <n v="0.04"/>
    <n v="0.22500000000000001"/>
    <d v="2025-09-01T00:00:00"/>
    <d v="2026-08-31T00:00:00"/>
    <m/>
    <m/>
    <n v="75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Ram Vishvash Mishra"/>
    <x v="69"/>
    <d v="1960-03-06T00:00:00"/>
    <x v="315"/>
    <d v="2025-09-01T00:00:00"/>
    <n v="0.04"/>
    <n v="0.22500000000000001"/>
    <d v="2025-09-01T00:00:00"/>
    <d v="2026-08-31T00:00:00"/>
    <m/>
    <m/>
    <n v="65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ayank Mishra"/>
    <x v="69"/>
    <d v="2011-02-13T00:00:00"/>
    <x v="316"/>
    <d v="2025-09-01T00:00:00"/>
    <n v="0.04"/>
    <n v="0.22500000000000001"/>
    <d v="2025-09-01T00:00:00"/>
    <d v="2026-08-31T00:00:00"/>
    <m/>
    <m/>
    <n v="1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shwani Mishra"/>
    <x v="69"/>
    <d v="2011-02-13T00:00:00"/>
    <x v="317"/>
    <d v="2025-09-01T00:00:00"/>
    <n v="0.04"/>
    <n v="0.22500000000000001"/>
    <d v="2025-09-01T00:00:00"/>
    <d v="2026-08-31T00:00:00"/>
    <m/>
    <m/>
    <n v="1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tya Narayan Mishra"/>
    <x v="69"/>
    <d v="1983-07-01T00:00:00"/>
    <x v="318"/>
    <d v="2025-09-01T00:00:00"/>
    <n v="0.04"/>
    <n v="0.22500000000000001"/>
    <d v="2025-09-01T00:00:00"/>
    <d v="2026-08-31T00:00:00"/>
    <m/>
    <m/>
    <n v="42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Deepa Mishra"/>
    <x v="69"/>
    <d v="1989-08-10T00:00:00"/>
    <x v="319"/>
    <d v="2025-09-01T00:00:00"/>
    <n v="0.04"/>
    <n v="0.22500000000000001"/>
    <d v="2025-09-01T00:00:00"/>
    <d v="2026-08-31T00:00:00"/>
    <m/>
    <m/>
    <n v="36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Radha Mishra"/>
    <x v="69"/>
    <d v="1971-06-10T00:00:00"/>
    <x v="320"/>
    <d v="2025-09-01T00:00:00"/>
    <n v="0.04"/>
    <n v="0.22500000000000001"/>
    <d v="2025-09-01T00:00:00"/>
    <d v="2026-08-31T00:00:00"/>
    <m/>
    <m/>
    <n v="54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nuj Lata"/>
    <x v="70"/>
    <d v="1967-12-12T00:00:00"/>
    <x v="321"/>
    <d v="2025-09-01T00:00:00"/>
    <n v="0.04"/>
    <n v="0.22500000000000001"/>
    <d v="2025-09-01T00:00:00"/>
    <d v="2026-08-31T00:00:00"/>
    <m/>
    <m/>
    <n v="57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riyanshu Bhai Parauha"/>
    <x v="70"/>
    <d v="1996-08-23T00:00:00"/>
    <x v="322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ratiksha Paroha"/>
    <x v="70"/>
    <d v="1998-03-13T00:00:00"/>
    <x v="323"/>
    <d v="2025-09-01T00:00:00"/>
    <n v="0.04"/>
    <n v="0.22500000000000001"/>
    <d v="2025-09-01T00:00:00"/>
    <d v="2026-08-31T00:00:00"/>
    <m/>
    <m/>
    <n v="27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Vidhya Tiwari"/>
    <x v="71"/>
    <d v="1958-01-01T00:00:00"/>
    <x v="324"/>
    <d v="2025-09-01T00:00:00"/>
    <n v="0.04"/>
    <n v="0.22500000000000001"/>
    <d v="2025-09-01T00:00:00"/>
    <d v="2026-08-31T00:00:00"/>
    <m/>
    <m/>
    <n v="67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Kshama Tiwari"/>
    <x v="71"/>
    <d v="1985-03-03T00:00:00"/>
    <x v="325"/>
    <d v="2025-09-01T00:00:00"/>
    <n v="0.04"/>
    <n v="0.22500000000000001"/>
    <d v="2025-09-01T00:00:00"/>
    <d v="2026-08-31T00:00:00"/>
    <m/>
    <m/>
    <n v="40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Janardan Prasad Tiwari"/>
    <x v="71"/>
    <d v="1953-01-15T00:00:00"/>
    <x v="326"/>
    <d v="2025-09-01T00:00:00"/>
    <n v="0.04"/>
    <n v="0.22500000000000001"/>
    <d v="2025-09-01T00:00:00"/>
    <d v="2026-08-31T00:00:00"/>
    <m/>
    <m/>
    <n v="72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Aadarsh Tiwari"/>
    <x v="71"/>
    <d v="2011-04-23T00:00:00"/>
    <x v="327"/>
    <d v="2025-09-01T00:00:00"/>
    <n v="0.04"/>
    <n v="0.22500000000000001"/>
    <d v="2025-09-01T00:00:00"/>
    <d v="2026-08-31T00:00:00"/>
    <m/>
    <m/>
    <n v="1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dhyan Tiwari"/>
    <x v="71"/>
    <d v="2008-07-05T00:00:00"/>
    <x v="328"/>
    <d v="2025-09-01T00:00:00"/>
    <n v="0.04"/>
    <n v="0.22500000000000001"/>
    <d v="2025-09-01T00:00:00"/>
    <d v="2026-08-31T00:00:00"/>
    <m/>
    <m/>
    <n v="1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noj Kumar Tiwari"/>
    <x v="71"/>
    <d v="1980-10-07T00:00:00"/>
    <x v="329"/>
    <d v="2025-09-01T00:00:00"/>
    <n v="0.04"/>
    <n v="0.22500000000000001"/>
    <d v="2025-09-01T00:00:00"/>
    <d v="2026-08-31T00:00:00"/>
    <m/>
    <m/>
    <n v="44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rs Subha Tiwari"/>
    <x v="72"/>
    <d v="1979-07-15T00:00:00"/>
    <x v="330"/>
    <d v="2025-09-01T00:00:00"/>
    <n v="0.04"/>
    <n v="0.22500000000000001"/>
    <d v="2025-09-01T00:00:00"/>
    <d v="2026-08-31T00:00:00"/>
    <m/>
    <m/>
    <n v="46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rchit Tiwari"/>
    <x v="72"/>
    <d v="2012-04-12T00:00:00"/>
    <x v="331"/>
    <d v="2025-09-01T00:00:00"/>
    <n v="0.04"/>
    <n v="0.22500000000000001"/>
    <d v="2025-09-01T00:00:00"/>
    <d v="2026-08-31T00:00:00"/>
    <m/>
    <m/>
    <n v="1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nshika Tiwari"/>
    <x v="72"/>
    <d v="2007-04-11T00:00:00"/>
    <x v="332"/>
    <d v="2025-09-01T00:00:00"/>
    <n v="0.04"/>
    <n v="0.22500000000000001"/>
    <d v="2025-09-01T00:00:00"/>
    <d v="2026-08-31T00:00:00"/>
    <m/>
    <m/>
    <n v="1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r Mahesh Prasad Tiwari"/>
    <x v="72"/>
    <d v="1941-08-08T00:00:00"/>
    <x v="333"/>
    <d v="2025-09-01T00:00:00"/>
    <n v="0.04"/>
    <n v="0.22500000000000001"/>
    <d v="2025-09-01T00:00:00"/>
    <d v="2026-08-31T00:00:00"/>
    <m/>
    <m/>
    <n v="84"/>
    <s v="81-100"/>
    <x v="1"/>
    <x v="2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Mrs Rukmani Tiwari"/>
    <x v="72"/>
    <d v="1944-01-01T00:00:00"/>
    <x v="334"/>
    <d v="2025-09-01T00:00:00"/>
    <n v="0.04"/>
    <n v="0.22500000000000001"/>
    <d v="2025-09-01T00:00:00"/>
    <d v="2026-08-31T00:00:00"/>
    <m/>
    <m/>
    <n v="81"/>
    <s v="81-100"/>
    <x v="0"/>
    <x v="5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Uday Pal Tiwari"/>
    <x v="72"/>
    <d v="1976-03-12T00:00:00"/>
    <x v="335"/>
    <d v="2025-09-01T00:00:00"/>
    <n v="0.04"/>
    <n v="0.22500000000000001"/>
    <d v="2025-09-01T00:00:00"/>
    <d v="2026-08-31T00:00:00"/>
    <m/>
    <m/>
    <n v="49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rs. Pushpa Tiwari"/>
    <x v="73"/>
    <d v="1972-01-01T00:00:00"/>
    <x v="336"/>
    <d v="2025-09-01T00:00:00"/>
    <n v="0.04"/>
    <n v="0.22500000000000001"/>
    <d v="2025-09-01T00:00:00"/>
    <d v="2026-08-31T00:00:00"/>
    <m/>
    <m/>
    <n v="53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r. Shiv Kumar Tiwari"/>
    <x v="73"/>
    <d v="1968-01-01T00:00:00"/>
    <x v="337"/>
    <d v="2025-09-01T00:00:00"/>
    <n v="0.04"/>
    <n v="0.22500000000000001"/>
    <d v="2025-09-01T00:00:00"/>
    <d v="2026-08-31T00:00:00"/>
    <m/>
    <m/>
    <n v="57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rashant Tiwari"/>
    <x v="73"/>
    <d v="1997-07-03T00:00:00"/>
    <x v="338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Bindu Malvi"/>
    <x v="74"/>
    <d v="1988-08-07T00:00:00"/>
    <x v="339"/>
    <d v="2025-09-01T00:00:00"/>
    <n v="0.04"/>
    <n v="0.22500000000000001"/>
    <d v="2025-09-01T00:00:00"/>
    <d v="2026-08-31T00:00:00"/>
    <m/>
    <m/>
    <n v="37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Nivedita Malvi"/>
    <x v="74"/>
    <d v="2010-12-05T00:00:00"/>
    <x v="340"/>
    <d v="2025-09-01T00:00:00"/>
    <n v="0.04"/>
    <n v="0.22500000000000001"/>
    <d v="2025-09-01T00:00:00"/>
    <d v="2026-08-31T00:00:00"/>
    <m/>
    <m/>
    <n v="14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Tanishka Malvi"/>
    <x v="74"/>
    <d v="2018-08-26T00:00:00"/>
    <x v="341"/>
    <d v="2025-09-01T00:00:00"/>
    <n v="0.04"/>
    <n v="0.22500000000000001"/>
    <d v="2025-09-01T00:00:00"/>
    <d v="2026-08-31T00:00:00"/>
    <m/>
    <m/>
    <n v="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Kanti Malvi"/>
    <x v="74"/>
    <d v="1960-01-01T00:00:00"/>
    <x v="342"/>
    <d v="2025-09-01T00:00:00"/>
    <n v="0.04"/>
    <n v="0.22500000000000001"/>
    <d v="2025-09-01T00:00:00"/>
    <d v="2026-08-31T00:00:00"/>
    <m/>
    <m/>
    <n v="65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ajendra Malvi"/>
    <x v="74"/>
    <d v="1986-06-04T00:00:00"/>
    <x v="343"/>
    <d v="2025-09-01T00:00:00"/>
    <n v="0.04"/>
    <n v="0.22500000000000001"/>
    <d v="2025-09-01T00:00:00"/>
    <d v="2026-08-31T00:00:00"/>
    <m/>
    <m/>
    <n v="39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Hariram Malvi"/>
    <x v="74"/>
    <d v="1956-05-09T00:00:00"/>
    <x v="344"/>
    <d v="2025-09-01T00:00:00"/>
    <n v="0.04"/>
    <n v="0.22500000000000001"/>
    <d v="2025-09-01T00:00:00"/>
    <d v="2026-08-31T00:00:00"/>
    <m/>
    <m/>
    <n v="69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Shanti Kol"/>
    <x v="75"/>
    <d v="1968-01-01T00:00:00"/>
    <x v="345"/>
    <d v="2025-09-01T00:00:00"/>
    <n v="0.04"/>
    <n v="0.22500000000000001"/>
    <d v="2025-09-01T00:00:00"/>
    <d v="2026-08-31T00:00:00"/>
    <m/>
    <m/>
    <n v="57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rs. Sanju Kol"/>
    <x v="75"/>
    <d v="1991-12-29T00:00:00"/>
    <x v="346"/>
    <d v="2025-09-01T00:00:00"/>
    <n v="0.04"/>
    <n v="0.22500000000000001"/>
    <d v="2025-09-01T00:00:00"/>
    <d v="2026-08-31T00:00:00"/>
    <m/>
    <m/>
    <n v="33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yank Kol"/>
    <x v="75"/>
    <d v="2019-07-30T00:00:00"/>
    <x v="347"/>
    <d v="2025-09-01T00:00:00"/>
    <n v="0.04"/>
    <n v="0.22500000000000001"/>
    <d v="2025-09-01T00:00:00"/>
    <d v="2026-08-31T00:00:00"/>
    <m/>
    <m/>
    <n v="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rikshit Kol"/>
    <x v="75"/>
    <d v="2017-07-28T00:00:00"/>
    <x v="348"/>
    <d v="2025-09-01T00:00:00"/>
    <n v="0.04"/>
    <n v="0.22500000000000001"/>
    <d v="2025-09-01T00:00:00"/>
    <d v="2026-08-31T00:00:00"/>
    <m/>
    <m/>
    <n v="8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bhimanyu Kol"/>
    <x v="75"/>
    <d v="1989-08-13T00:00:00"/>
    <x v="349"/>
    <d v="2025-09-01T00:00:00"/>
    <n v="0.04"/>
    <n v="0.22500000000000001"/>
    <d v="2025-09-01T00:00:00"/>
    <d v="2026-08-31T00:00:00"/>
    <m/>
    <m/>
    <n v="36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r. Arjun Kol"/>
    <x v="75"/>
    <d v="1962-04-20T00:00:00"/>
    <x v="350"/>
    <d v="2025-09-01T00:00:00"/>
    <n v="0.04"/>
    <n v="0.22500000000000001"/>
    <d v="2025-09-01T00:00:00"/>
    <d v="2026-08-31T00:00:00"/>
    <m/>
    <m/>
    <n v="63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araksha Dubey"/>
    <x v="76"/>
    <d v="2023-01-12T00:00:00"/>
    <x v="351"/>
    <d v="2025-09-01T00:00:00"/>
    <n v="0.04"/>
    <n v="0.22500000000000001"/>
    <d v="2025-09-01T00:00:00"/>
    <d v="2026-08-31T00:00:00"/>
    <m/>
    <m/>
    <n v="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ushpa Dubey"/>
    <x v="76"/>
    <d v="1969-01-01T00:00:00"/>
    <x v="352"/>
    <d v="2025-09-01T00:00:00"/>
    <n v="0.04"/>
    <n v="0.22500000000000001"/>
    <d v="2025-09-01T00:00:00"/>
    <d v="2026-08-31T00:00:00"/>
    <m/>
    <m/>
    <n v="56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alak Dubey"/>
    <x v="76"/>
    <d v="1999-02-21T00:00:00"/>
    <x v="353"/>
    <d v="2025-09-01T00:00:00"/>
    <n v="0.04"/>
    <n v="0.22500000000000001"/>
    <d v="2025-09-01T00:00:00"/>
    <d v="2026-08-31T00:00:00"/>
    <m/>
    <m/>
    <n v="26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mdutt Dubey"/>
    <x v="76"/>
    <d v="1964-06-06T00:00:00"/>
    <x v="354"/>
    <d v="2025-09-01T00:00:00"/>
    <n v="0.04"/>
    <n v="0.22500000000000001"/>
    <d v="2025-09-01T00:00:00"/>
    <d v="2026-08-31T00:00:00"/>
    <m/>
    <m/>
    <n v="61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Neelesh Dubey"/>
    <x v="76"/>
    <d v="1995-11-07T00:00:00"/>
    <x v="355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j Kumari Pathak"/>
    <x v="77"/>
    <d v="1964-08-15T00:00:00"/>
    <x v="356"/>
    <d v="2025-09-01T00:00:00"/>
    <n v="0.04"/>
    <n v="0.22500000000000001"/>
    <d v="2025-09-01T00:00:00"/>
    <d v="2026-08-31T00:00:00"/>
    <m/>
    <m/>
    <n v="61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r Narendra Kumar Pathak"/>
    <x v="77"/>
    <d v="1962-06-30T00:00:00"/>
    <x v="357"/>
    <d v="2025-09-01T00:00:00"/>
    <n v="0.04"/>
    <n v="0.22500000000000001"/>
    <d v="2025-09-01T00:00:00"/>
    <d v="2026-08-31T00:00:00"/>
    <m/>
    <m/>
    <n v="63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ivani Pathak"/>
    <x v="77"/>
    <d v="1996-10-14T00:00:00"/>
    <x v="358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makant Pathak"/>
    <x v="77"/>
    <d v="1994-05-11T00:00:00"/>
    <x v="359"/>
    <d v="2025-09-01T00:00:00"/>
    <n v="0.04"/>
    <n v="0.22500000000000001"/>
    <d v="2025-09-01T00:00:00"/>
    <d v="2026-08-31T00:00:00"/>
    <m/>
    <m/>
    <n v="31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rs Bulaxmi Rao"/>
    <x v="78"/>
    <d v="1992-10-10T00:00:00"/>
    <x v="360"/>
    <d v="2025-09-01T00:00:00"/>
    <n v="0.04"/>
    <n v="0.22500000000000001"/>
    <d v="2025-09-01T00:00:00"/>
    <d v="2026-08-31T00:00:00"/>
    <m/>
    <m/>
    <n v="32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rkantamma"/>
    <x v="78"/>
    <d v="1952-01-01T00:00:00"/>
    <x v="361"/>
    <d v="2025-09-01T00:00:00"/>
    <n v="0.04"/>
    <n v="0.22500000000000001"/>
    <d v="2025-09-01T00:00:00"/>
    <d v="2026-08-31T00:00:00"/>
    <m/>
    <m/>
    <n v="73"/>
    <s v="71-75"/>
    <x v="0"/>
    <x v="5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Jyoshna Rao"/>
    <x v="78"/>
    <d v="2022-01-03T00:00:00"/>
    <x v="362"/>
    <d v="2025-09-01T00:00:00"/>
    <n v="0.04"/>
    <n v="0.22500000000000001"/>
    <d v="2025-09-01T00:00:00"/>
    <d v="2026-08-31T00:00:00"/>
    <m/>
    <m/>
    <n v="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rllaxmaiyya"/>
    <x v="78"/>
    <d v="1940-02-12T00:00:00"/>
    <x v="363"/>
    <d v="2025-09-01T00:00:00"/>
    <n v="0.04"/>
    <n v="0.22500000000000001"/>
    <d v="2025-09-01T00:00:00"/>
    <d v="2026-08-31T00:00:00"/>
    <m/>
    <m/>
    <n v="85"/>
    <s v="81-100"/>
    <x v="1"/>
    <x v="2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Laxman Rao"/>
    <x v="78"/>
    <d v="1979-06-15T00:00:00"/>
    <x v="364"/>
    <d v="2025-09-01T00:00:00"/>
    <n v="0.04"/>
    <n v="0.22500000000000001"/>
    <d v="2025-09-01T00:00:00"/>
    <d v="2026-08-31T00:00:00"/>
    <m/>
    <m/>
    <n v="46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Rani Nigam"/>
    <x v="79"/>
    <d v="1984-01-25T00:00:00"/>
    <x v="365"/>
    <d v="2025-09-01T00:00:00"/>
    <n v="0.04"/>
    <n v="0.22500000000000001"/>
    <d v="2025-09-01T00:00:00"/>
    <d v="2026-08-31T00:00:00"/>
    <m/>
    <m/>
    <n v="41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rs Shakuntla Nigam"/>
    <x v="79"/>
    <d v="1957-01-01T00:00:00"/>
    <x v="366"/>
    <d v="2025-09-01T00:00:00"/>
    <n v="0.04"/>
    <n v="0.22500000000000001"/>
    <d v="2025-09-01T00:00:00"/>
    <d v="2026-08-31T00:00:00"/>
    <m/>
    <m/>
    <n v="68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Khusi Nigam"/>
    <x v="79"/>
    <d v="2006-11-11T00:00:00"/>
    <x v="367"/>
    <d v="2025-09-01T00:00:00"/>
    <n v="0.04"/>
    <n v="0.22500000000000001"/>
    <d v="2025-09-01T00:00:00"/>
    <d v="2026-08-31T00:00:00"/>
    <m/>
    <m/>
    <n v="1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inesh Nigam"/>
    <x v="79"/>
    <d v="1976-07-03T00:00:00"/>
    <x v="368"/>
    <d v="2025-09-01T00:00:00"/>
    <n v="0.04"/>
    <n v="0.22500000000000001"/>
    <d v="2025-09-01T00:00:00"/>
    <d v="2026-08-31T00:00:00"/>
    <m/>
    <m/>
    <n v="49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rs. Abhilasha Dubey"/>
    <x v="80"/>
    <d v="1989-07-01T00:00:00"/>
    <x v="369"/>
    <d v="2025-09-01T00:00:00"/>
    <n v="0.04"/>
    <n v="0.22500000000000001"/>
    <d v="2025-09-01T00:00:00"/>
    <d v="2026-08-31T00:00:00"/>
    <m/>
    <m/>
    <n v="36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r. Mahendra Kumar Dubey"/>
    <x v="80"/>
    <d v="1961-04-16T00:00:00"/>
    <x v="370"/>
    <d v="2025-09-01T00:00:00"/>
    <n v="0.04"/>
    <n v="0.22500000000000001"/>
    <d v="2025-09-01T00:00:00"/>
    <d v="2026-08-31T00:00:00"/>
    <m/>
    <m/>
    <n v="64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nshika Dubey"/>
    <x v="80"/>
    <d v="2017-04-01T00:00:00"/>
    <x v="371"/>
    <d v="2025-09-01T00:00:00"/>
    <n v="0.04"/>
    <n v="0.22500000000000001"/>
    <d v="2025-09-01T00:00:00"/>
    <d v="2026-08-31T00:00:00"/>
    <m/>
    <m/>
    <n v="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hilya Dubey"/>
    <x v="80"/>
    <d v="1968-01-01T00:00:00"/>
    <x v="372"/>
    <d v="2025-09-01T00:00:00"/>
    <n v="0.04"/>
    <n v="0.22500000000000001"/>
    <d v="2025-09-01T00:00:00"/>
    <d v="2026-08-31T00:00:00"/>
    <m/>
    <m/>
    <n v="57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Jitendra Kumar Dubey"/>
    <x v="80"/>
    <d v="1986-07-01T00:00:00"/>
    <x v="373"/>
    <d v="2025-09-01T00:00:00"/>
    <n v="0.04"/>
    <n v="0.22500000000000001"/>
    <d v="2025-09-01T00:00:00"/>
    <d v="2026-08-31T00:00:00"/>
    <m/>
    <m/>
    <n v="39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Tanya Dubey"/>
    <x v="80"/>
    <d v="2017-04-01T00:00:00"/>
    <x v="374"/>
    <d v="2025-09-01T00:00:00"/>
    <n v="0.04"/>
    <n v="0.22500000000000001"/>
    <d v="2025-09-01T00:00:00"/>
    <d v="2026-08-31T00:00:00"/>
    <m/>
    <m/>
    <n v="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Nitya Kachhi"/>
    <x v="81"/>
    <d v="2021-11-24T00:00:00"/>
    <x v="375"/>
    <d v="2025-09-01T00:00:00"/>
    <n v="0.04"/>
    <n v="0.22500000000000001"/>
    <d v="2025-09-01T00:00:00"/>
    <d v="2026-08-31T00:00:00"/>
    <m/>
    <m/>
    <n v="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ithlesh Kumar Kachhi"/>
    <x v="81"/>
    <d v="1989-05-20T00:00:00"/>
    <x v="376"/>
    <d v="2025-09-01T00:00:00"/>
    <n v="0.04"/>
    <n v="0.22500000000000001"/>
    <d v="2025-09-01T00:00:00"/>
    <d v="2026-08-31T00:00:00"/>
    <m/>
    <m/>
    <n v="36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r. Ram Lal Kachhi"/>
    <x v="81"/>
    <d v="1966-04-12T00:00:00"/>
    <x v="377"/>
    <d v="2025-09-01T00:00:00"/>
    <n v="0.04"/>
    <n v="0.22500000000000001"/>
    <d v="2025-09-01T00:00:00"/>
    <d v="2026-08-31T00:00:00"/>
    <m/>
    <m/>
    <n v="59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nita Bai"/>
    <x v="81"/>
    <d v="1970-01-01T00:00:00"/>
    <x v="378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Neelam Kachhi"/>
    <x v="81"/>
    <d v="1997-08-05T00:00:00"/>
    <x v="379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Harshita Shukla"/>
    <x v="82"/>
    <d v="2003-06-17T00:00:00"/>
    <x v="380"/>
    <d v="2025-09-01T00:00:00"/>
    <n v="0.04"/>
    <n v="0.22500000000000001"/>
    <d v="2025-09-01T00:00:00"/>
    <d v="2026-08-31T00:00:00"/>
    <m/>
    <m/>
    <n v="2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rs. Shardha Shukla"/>
    <x v="82"/>
    <d v="1984-02-07T00:00:00"/>
    <x v="381"/>
    <d v="2025-09-01T00:00:00"/>
    <n v="0.04"/>
    <n v="0.22500000000000001"/>
    <d v="2025-09-01T00:00:00"/>
    <d v="2026-08-31T00:00:00"/>
    <m/>
    <m/>
    <n v="41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r. Suresh Shukla"/>
    <x v="82"/>
    <d v="1953-03-10T00:00:00"/>
    <x v="382"/>
    <d v="2025-09-01T00:00:00"/>
    <n v="0.04"/>
    <n v="0.22500000000000001"/>
    <d v="2025-09-01T00:00:00"/>
    <d v="2026-08-31T00:00:00"/>
    <m/>
    <m/>
    <n v="72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Har Bhajan Shukla"/>
    <x v="82"/>
    <d v="1976-01-05T00:00:00"/>
    <x v="383"/>
    <d v="2025-09-01T00:00:00"/>
    <n v="0.04"/>
    <n v="0.22500000000000001"/>
    <d v="2025-09-01T00:00:00"/>
    <d v="2026-08-31T00:00:00"/>
    <m/>
    <m/>
    <n v="49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Gaurav Dwivedi"/>
    <x v="83"/>
    <d v="2000-10-26T00:00:00"/>
    <x v="384"/>
    <d v="2025-09-01T00:00:00"/>
    <n v="0.04"/>
    <n v="0.22500000000000001"/>
    <d v="2025-09-01T00:00:00"/>
    <d v="2026-08-31T00:00:00"/>
    <m/>
    <m/>
    <n v="25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Urmila Dwivedi"/>
    <x v="83"/>
    <d v="1975-08-09T00:00:00"/>
    <x v="385"/>
    <d v="2025-09-01T00:00:00"/>
    <n v="0.04"/>
    <n v="0.22500000000000001"/>
    <d v="2025-09-01T00:00:00"/>
    <d v="2026-08-31T00:00:00"/>
    <m/>
    <m/>
    <n v="50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ourabh Dwivedi"/>
    <x v="83"/>
    <d v="2000-10-26T00:00:00"/>
    <x v="386"/>
    <d v="2025-09-01T00:00:00"/>
    <n v="0.04"/>
    <n v="0.22500000000000001"/>
    <d v="2025-09-01T00:00:00"/>
    <d v="2026-08-31T00:00:00"/>
    <m/>
    <m/>
    <n v="2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tya Prakash Dwivedi"/>
    <x v="83"/>
    <d v="1975-07-11T00:00:00"/>
    <x v="387"/>
    <d v="2025-09-01T00:00:00"/>
    <n v="0.04"/>
    <n v="0.22500000000000001"/>
    <d v="2025-09-01T00:00:00"/>
    <d v="2026-08-31T00:00:00"/>
    <m/>
    <m/>
    <n v="50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Nawnath Dwivedi"/>
    <x v="83"/>
    <d v="1941-01-01T00:00:00"/>
    <x v="388"/>
    <d v="2025-09-01T00:00:00"/>
    <n v="0.04"/>
    <n v="0.22500000000000001"/>
    <d v="2025-09-01T00:00:00"/>
    <d v="2026-08-31T00:00:00"/>
    <m/>
    <m/>
    <n v="84"/>
    <s v="81-100"/>
    <x v="1"/>
    <x v="2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Mrkunj Bihari Das"/>
    <x v="84"/>
    <d v="1980-01-01T00:00:00"/>
    <x v="389"/>
    <d v="2025-09-01T00:00:00"/>
    <n v="0.04"/>
    <n v="0.22500000000000001"/>
    <d v="2025-09-01T00:00:00"/>
    <d v="2026-08-31T00:00:00"/>
    <m/>
    <m/>
    <n v="45"/>
    <s v="36-45"/>
    <x v="1"/>
    <x v="2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Usha Devi"/>
    <x v="84"/>
    <d v="1985-08-16T00:00:00"/>
    <x v="390"/>
    <d v="2025-09-01T00:00:00"/>
    <n v="0.04"/>
    <n v="0.22500000000000001"/>
    <d v="2025-09-01T00:00:00"/>
    <d v="2026-08-31T00:00:00"/>
    <m/>
    <m/>
    <n v="40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Gunjan Kumari"/>
    <x v="84"/>
    <d v="2000-02-05T00:00:00"/>
    <x v="391"/>
    <d v="2025-09-01T00:00:00"/>
    <n v="0.04"/>
    <n v="0.22500000000000001"/>
    <d v="2025-09-01T00:00:00"/>
    <d v="2026-08-31T00:00:00"/>
    <m/>
    <m/>
    <n v="25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hagwan Prasad Singh"/>
    <x v="85"/>
    <d v="1981-01-25T00:00:00"/>
    <x v="392"/>
    <d v="2025-09-01T00:00:00"/>
    <n v="0.04"/>
    <n v="0.22500000000000001"/>
    <d v="2025-09-01T00:00:00"/>
    <d v="2026-08-31T00:00:00"/>
    <m/>
    <m/>
    <n v="44"/>
    <s v="36-45"/>
    <x v="1"/>
    <x v="2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rsneelam Devi"/>
    <x v="85"/>
    <d v="1983-01-01T00:00:00"/>
    <x v="393"/>
    <d v="2025-09-01T00:00:00"/>
    <n v="0.04"/>
    <n v="0.22500000000000001"/>
    <d v="2025-09-01T00:00:00"/>
    <d v="2026-08-31T00:00:00"/>
    <m/>
    <m/>
    <n v="42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havna Kumari"/>
    <x v="85"/>
    <d v="2000-07-11T00:00:00"/>
    <x v="394"/>
    <d v="2025-09-01T00:00:00"/>
    <n v="0.04"/>
    <n v="0.22500000000000001"/>
    <d v="2025-09-01T00:00:00"/>
    <d v="2026-08-31T00:00:00"/>
    <m/>
    <m/>
    <n v="25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lam Devi"/>
    <x v="86"/>
    <d v="1974-05-25T00:00:00"/>
    <x v="395"/>
    <d v="2025-09-01T00:00:00"/>
    <n v="0.04"/>
    <n v="0.22500000000000001"/>
    <d v="2025-09-01T00:00:00"/>
    <d v="2026-08-31T00:00:00"/>
    <m/>
    <m/>
    <n v="51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Vishwakarma Kumar"/>
    <x v="86"/>
    <d v="2000-09-17T00:00:00"/>
    <x v="396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almeek Burman"/>
    <x v="87"/>
    <d v="1982-08-06T00:00:00"/>
    <x v="397"/>
    <d v="2025-09-01T00:00:00"/>
    <n v="0.04"/>
    <n v="0.22500000000000001"/>
    <d v="2025-09-01T00:00:00"/>
    <d v="2026-08-31T00:00:00"/>
    <m/>
    <m/>
    <n v="43"/>
    <s v="36-45"/>
    <x v="1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avitra Burman"/>
    <x v="87"/>
    <d v="2012-12-25T00:00:00"/>
    <x v="398"/>
    <d v="2025-09-01T00:00:00"/>
    <n v="0.04"/>
    <n v="0.22500000000000001"/>
    <d v="2025-09-01T00:00:00"/>
    <d v="2026-08-31T00:00:00"/>
    <m/>
    <m/>
    <n v="1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iya Bai Barman"/>
    <x v="87"/>
    <d v="1965-02-25T00:00:00"/>
    <x v="399"/>
    <d v="2025-09-01T00:00:00"/>
    <n v="0.04"/>
    <n v="0.22500000000000001"/>
    <d v="2025-09-01T00:00:00"/>
    <d v="2026-08-31T00:00:00"/>
    <m/>
    <m/>
    <n v="60"/>
    <s v="56-65"/>
    <x v="0"/>
    <x v="7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eeta Barman"/>
    <x v="87"/>
    <d v="1983-03-15T00:00:00"/>
    <x v="400"/>
    <d v="2025-09-01T00:00:00"/>
    <n v="0.04"/>
    <n v="0.22500000000000001"/>
    <d v="2025-09-01T00:00:00"/>
    <d v="2026-08-31T00:00:00"/>
    <m/>
    <m/>
    <n v="42"/>
    <s v="36-45"/>
    <x v="0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ratishtha Barman"/>
    <x v="87"/>
    <d v="2023-05-15T00:00:00"/>
    <x v="401"/>
    <d v="2025-09-01T00:00:00"/>
    <n v="0.04"/>
    <n v="0.22500000000000001"/>
    <d v="2025-09-01T00:00:00"/>
    <d v="2026-08-31T00:00:00"/>
    <m/>
    <m/>
    <n v="2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Chintamani Tiwari"/>
    <x v="88"/>
    <d v="1960-06-05T00:00:00"/>
    <x v="402"/>
    <d v="2025-09-01T00:00:00"/>
    <n v="0.04"/>
    <n v="0.22500000000000001"/>
    <d v="2025-09-01T00:00:00"/>
    <d v="2026-08-31T00:00:00"/>
    <m/>
    <m/>
    <n v="65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ivya Tiwari"/>
    <x v="88"/>
    <d v="1993-10-05T00:00:00"/>
    <x v="403"/>
    <d v="2025-09-01T00:00:00"/>
    <n v="0.04"/>
    <n v="0.22500000000000001"/>
    <d v="2025-09-01T00:00:00"/>
    <d v="2026-08-31T00:00:00"/>
    <m/>
    <m/>
    <n v="31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shish Tiwari"/>
    <x v="88"/>
    <d v="1989-10-02T00:00:00"/>
    <x v="404"/>
    <d v="2025-09-01T00:00:00"/>
    <n v="0.04"/>
    <n v="0.22500000000000001"/>
    <d v="2025-09-01T00:00:00"/>
    <d v="2026-08-31T00:00:00"/>
    <m/>
    <m/>
    <n v="35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hivansh Tiwari"/>
    <x v="88"/>
    <d v="2021-03-08T00:00:00"/>
    <x v="405"/>
    <d v="2025-09-01T00:00:00"/>
    <n v="0.04"/>
    <n v="0.22500000000000001"/>
    <d v="2025-09-01T00:00:00"/>
    <d v="2026-08-31T00:00:00"/>
    <m/>
    <m/>
    <n v="4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dha Tiwari"/>
    <x v="88"/>
    <d v="1962-12-01T00:00:00"/>
    <x v="406"/>
    <d v="2025-09-01T00:00:00"/>
    <n v="0.04"/>
    <n v="0.22500000000000001"/>
    <d v="2025-09-01T00:00:00"/>
    <d v="2026-08-31T00:00:00"/>
    <m/>
    <m/>
    <n v="62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m Narayan Patel"/>
    <x v="89"/>
    <d v="1987-07-03T00:00:00"/>
    <x v="407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nshu Patel"/>
    <x v="89"/>
    <d v="2016-06-20T00:00:00"/>
    <x v="408"/>
    <d v="2025-09-01T00:00:00"/>
    <n v="0.04"/>
    <n v="0.22500000000000001"/>
    <d v="2025-09-01T00:00:00"/>
    <d v="2026-08-31T00:00:00"/>
    <m/>
    <m/>
    <n v="9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kali Patel"/>
    <x v="89"/>
    <d v="1941-01-01T00:00:00"/>
    <x v="409"/>
    <d v="2025-09-01T00:00:00"/>
    <n v="0.04"/>
    <n v="0.22500000000000001"/>
    <d v="2025-09-01T00:00:00"/>
    <d v="2026-08-31T00:00:00"/>
    <m/>
    <m/>
    <n v="84"/>
    <s v="81-100"/>
    <x v="1"/>
    <x v="6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Vimla Bai Patel"/>
    <x v="89"/>
    <d v="1969-01-01T00:00:00"/>
    <x v="410"/>
    <d v="2025-09-01T00:00:00"/>
    <n v="0.04"/>
    <n v="0.22500000000000001"/>
    <d v="2025-09-01T00:00:00"/>
    <d v="2026-08-31T00:00:00"/>
    <m/>
    <m/>
    <n v="56"/>
    <s v="56-65"/>
    <x v="0"/>
    <x v="7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shi Patel"/>
    <x v="89"/>
    <d v="2011-05-31T00:00:00"/>
    <x v="411"/>
    <d v="2025-09-01T00:00:00"/>
    <n v="0.04"/>
    <n v="0.22500000000000001"/>
    <d v="2025-09-01T00:00:00"/>
    <d v="2026-08-31T00:00:00"/>
    <m/>
    <m/>
    <n v="1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amrata Bai Patel"/>
    <x v="89"/>
    <d v="1990-01-01T00:00:00"/>
    <x v="412"/>
    <d v="2025-09-01T00:00:00"/>
    <n v="0.04"/>
    <n v="0.22500000000000001"/>
    <d v="2025-09-01T00:00:00"/>
    <d v="2026-08-31T00:00:00"/>
    <m/>
    <m/>
    <n v="35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hobha Devi"/>
    <x v="90"/>
    <d v="1988-06-15T00:00:00"/>
    <x v="413"/>
    <d v="2025-09-01T00:00:00"/>
    <n v="0.04"/>
    <n v="0.22500000000000001"/>
    <d v="2025-09-01T00:00:00"/>
    <d v="2026-08-31T00:00:00"/>
    <m/>
    <m/>
    <n v="37"/>
    <s v="36-45"/>
    <x v="0"/>
    <x v="5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Aniket Kumar"/>
    <x v="90"/>
    <d v="1999-03-23T00:00:00"/>
    <x v="414"/>
    <d v="2025-09-01T00:00:00"/>
    <n v="0.04"/>
    <n v="0.22500000000000001"/>
    <d v="2025-09-01T00:00:00"/>
    <d v="2026-08-31T00:00:00"/>
    <m/>
    <m/>
    <n v="26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Jitendra Singh"/>
    <x v="90"/>
    <d v="1972-05-12T00:00:00"/>
    <x v="415"/>
    <d v="2025-09-01T00:00:00"/>
    <n v="0.04"/>
    <n v="0.22500000000000001"/>
    <d v="2025-09-01T00:00:00"/>
    <d v="2026-08-31T00:00:00"/>
    <m/>
    <m/>
    <n v="53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Kamala Chavhan"/>
    <x v="91"/>
    <d v="1971-06-02T00:00:00"/>
    <x v="416"/>
    <d v="2025-09-01T00:00:00"/>
    <n v="0.04"/>
    <n v="0.22500000000000001"/>
    <d v="2025-09-01T00:00:00"/>
    <d v="2026-08-31T00:00:00"/>
    <m/>
    <m/>
    <n v="54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vindra Babulal Chavhan"/>
    <x v="91"/>
    <d v="1993-03-25T00:00:00"/>
    <x v="417"/>
    <d v="2025-09-01T00:00:00"/>
    <n v="0.04"/>
    <n v="0.22500000000000001"/>
    <d v="2025-09-01T00:00:00"/>
    <d v="2026-08-31T00:00:00"/>
    <m/>
    <m/>
    <n v="32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abulal Chavhan"/>
    <x v="91"/>
    <d v="1970-03-10T00:00:00"/>
    <x v="418"/>
    <d v="2025-09-01T00:00:00"/>
    <n v="0.04"/>
    <n v="0.22500000000000001"/>
    <d v="2025-09-01T00:00:00"/>
    <d v="2026-08-31T00:00:00"/>
    <m/>
    <m/>
    <n v="55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iddhima Ravindra Chavhan"/>
    <x v="91"/>
    <d v="2022-01-25T00:00:00"/>
    <x v="419"/>
    <d v="2025-09-01T00:00:00"/>
    <n v="0.04"/>
    <n v="0.22500000000000001"/>
    <d v="2025-09-01T00:00:00"/>
    <d v="2026-08-31T00:00:00"/>
    <m/>
    <m/>
    <n v="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Jyoti Chavhan"/>
    <x v="91"/>
    <d v="1999-08-28T00:00:00"/>
    <x v="420"/>
    <d v="2025-09-01T00:00:00"/>
    <n v="0.04"/>
    <n v="0.22500000000000001"/>
    <d v="2025-09-01T00:00:00"/>
    <d v="2026-08-31T00:00:00"/>
    <m/>
    <m/>
    <n v="26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Debasish Mukherjee"/>
    <x v="92"/>
    <d v="1966-01-12T00:00:00"/>
    <x v="421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ishi Mukherjee"/>
    <x v="92"/>
    <d v="1999-01-27T00:00:00"/>
    <x v="422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Nivedita Mukherjee"/>
    <x v="92"/>
    <d v="1970-01-28T00:00:00"/>
    <x v="423"/>
    <d v="2025-09-01T00:00:00"/>
    <n v="0.04"/>
    <n v="0.22500000000000001"/>
    <d v="2025-09-01T00:00:00"/>
    <d v="2026-08-31T00:00:00"/>
    <m/>
    <m/>
    <n v="55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ehana Begum"/>
    <x v="93"/>
    <d v="1968-01-18T00:00:00"/>
    <x v="424"/>
    <d v="2025-09-01T00:00:00"/>
    <n v="0.04"/>
    <n v="0.22500000000000001"/>
    <d v="2025-09-01T00:00:00"/>
    <d v="2026-08-31T00:00:00"/>
    <m/>
    <m/>
    <n v="57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azi Asif Ahmed"/>
    <x v="93"/>
    <d v="1998-04-29T00:00:00"/>
    <x v="425"/>
    <d v="2025-09-01T00:00:00"/>
    <n v="0.04"/>
    <n v="0.22500000000000001"/>
    <d v="2025-09-01T00:00:00"/>
    <d v="2026-08-31T00:00:00"/>
    <m/>
    <m/>
    <n v="27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urajit Poddar"/>
    <x v="94"/>
    <d v="1971-12-03T00:00:00"/>
    <x v="426"/>
    <d v="2025-09-01T00:00:00"/>
    <n v="0.04"/>
    <n v="0.22500000000000001"/>
    <d v="2025-09-01T00:00:00"/>
    <d v="2026-08-31T00:00:00"/>
    <m/>
    <m/>
    <n v="53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mita Poddar"/>
    <x v="94"/>
    <d v="1974-12-20T00:00:00"/>
    <x v="427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oumyajit Podder"/>
    <x v="94"/>
    <d v="2000-04-17T00:00:00"/>
    <x v="428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evendra Sharadkumar Deo"/>
    <x v="95"/>
    <d v="1971-04-21T00:00:00"/>
    <x v="429"/>
    <d v="2025-09-01T00:00:00"/>
    <n v="0.04"/>
    <n v="0.22500000000000001"/>
    <d v="2025-09-01T00:00:00"/>
    <d v="2026-08-31T00:00:00"/>
    <m/>
    <m/>
    <n v="54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iddhi Devendra Deo"/>
    <x v="95"/>
    <d v="1999-10-02T00:00:00"/>
    <x v="430"/>
    <d v="2025-09-01T00:00:00"/>
    <n v="0.04"/>
    <n v="0.22500000000000001"/>
    <d v="2025-09-01T00:00:00"/>
    <d v="2026-08-31T00:00:00"/>
    <m/>
    <m/>
    <n v="25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ivali Devendra Deo"/>
    <x v="95"/>
    <d v="1973-07-03T00:00:00"/>
    <x v="431"/>
    <d v="2025-09-01T00:00:00"/>
    <n v="0.04"/>
    <n v="0.22500000000000001"/>
    <d v="2025-09-01T00:00:00"/>
    <d v="2026-08-31T00:00:00"/>
    <m/>
    <m/>
    <n v="52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nkush Gursal"/>
    <x v="96"/>
    <d v="1968-08-26T00:00:00"/>
    <x v="432"/>
    <d v="2025-09-01T00:00:00"/>
    <n v="0.04"/>
    <n v="0.22500000000000001"/>
    <d v="2025-09-01T00:00:00"/>
    <d v="2026-08-31T00:00:00"/>
    <m/>
    <m/>
    <n v="57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ngal Gursal"/>
    <x v="96"/>
    <d v="1972-10-12T00:00:00"/>
    <x v="433"/>
    <d v="2025-09-01T00:00:00"/>
    <n v="0.04"/>
    <n v="0.22500000000000001"/>
    <d v="2025-09-01T00:00:00"/>
    <d v="2026-08-31T00:00:00"/>
    <m/>
    <m/>
    <n v="52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Neha Ankush Gursal"/>
    <x v="96"/>
    <d v="1999-04-20T00:00:00"/>
    <x v="434"/>
    <d v="2025-09-01T00:00:00"/>
    <n v="0.04"/>
    <n v="0.22500000000000001"/>
    <d v="2025-09-01T00:00:00"/>
    <d v="2026-08-31T00:00:00"/>
    <m/>
    <m/>
    <n v="26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uchta Das"/>
    <x v="97"/>
    <d v="1972-08-31T00:00:00"/>
    <x v="435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ipak Das"/>
    <x v="97"/>
    <d v="1972-02-10T00:00:00"/>
    <x v="436"/>
    <d v="2025-09-01T00:00:00"/>
    <n v="0.04"/>
    <n v="0.22500000000000001"/>
    <d v="2025-09-01T00:00:00"/>
    <d v="2026-08-31T00:00:00"/>
    <m/>
    <m/>
    <n v="53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ushpak Das"/>
    <x v="97"/>
    <d v="1999-11-29T00:00:00"/>
    <x v="437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unam Devi"/>
    <x v="98"/>
    <d v="1970-10-31T00:00:00"/>
    <x v="438"/>
    <d v="2025-09-01T00:00:00"/>
    <n v="0.04"/>
    <n v="0.22500000000000001"/>
    <d v="2025-09-01T00:00:00"/>
    <d v="2026-08-31T00:00:00"/>
    <m/>
    <m/>
    <n v="54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bodh Jha"/>
    <x v="98"/>
    <d v="1967-12-31T00:00:00"/>
    <x v="439"/>
    <d v="2025-09-01T00:00:00"/>
    <n v="0.04"/>
    <n v="0.22500000000000001"/>
    <d v="2025-09-01T00:00:00"/>
    <d v="2026-08-31T00:00:00"/>
    <m/>
    <m/>
    <n v="57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ditya Kumar Jha"/>
    <x v="98"/>
    <d v="2000-09-20T00:00:00"/>
    <x v="440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msaran Tanti"/>
    <x v="99"/>
    <d v="1974-01-01T00:00:00"/>
    <x v="441"/>
    <d v="2025-09-01T00:00:00"/>
    <n v="0.04"/>
    <n v="0.22500000000000001"/>
    <d v="2025-09-01T00:00:00"/>
    <d v="2026-08-31T00:00:00"/>
    <m/>
    <m/>
    <n v="51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arvati Devi"/>
    <x v="99"/>
    <d v="1977-06-05T00:00:00"/>
    <x v="442"/>
    <d v="2025-09-01T00:00:00"/>
    <n v="0.04"/>
    <n v="0.22500000000000001"/>
    <d v="2025-09-01T00:00:00"/>
    <d v="2026-08-31T00:00:00"/>
    <m/>
    <m/>
    <n v="48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vinash Kumar"/>
    <x v="99"/>
    <d v="2002-09-10T00:00:00"/>
    <x v="443"/>
    <d v="2025-09-01T00:00:00"/>
    <n v="0.04"/>
    <n v="0.22500000000000001"/>
    <d v="2025-09-01T00:00:00"/>
    <d v="2026-08-31T00:00:00"/>
    <m/>
    <m/>
    <n v="22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evendra Kumar Pandey"/>
    <x v="100"/>
    <d v="1953-04-01T00:00:00"/>
    <x v="444"/>
    <d v="2025-09-01T00:00:00"/>
    <n v="0.04"/>
    <n v="0.22500000000000001"/>
    <d v="2025-09-01T00:00:00"/>
    <d v="2026-08-31T00:00:00"/>
    <m/>
    <m/>
    <n v="72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hobhit Pandey"/>
    <x v="100"/>
    <d v="2010-02-28T00:00:00"/>
    <x v="445"/>
    <d v="2025-09-01T00:00:00"/>
    <n v="0.04"/>
    <n v="0.22500000000000001"/>
    <d v="2025-09-01T00:00:00"/>
    <d v="2026-08-31T00:00:00"/>
    <m/>
    <m/>
    <n v="1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eepika Pandey"/>
    <x v="100"/>
    <d v="1980-01-09T00:00:00"/>
    <x v="446"/>
    <d v="2025-09-01T00:00:00"/>
    <n v="0.04"/>
    <n v="0.22500000000000001"/>
    <d v="2025-09-01T00:00:00"/>
    <d v="2026-08-31T00:00:00"/>
    <m/>
    <m/>
    <n v="45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wapnil Pandey"/>
    <x v="100"/>
    <d v="1976-07-12T00:00:00"/>
    <x v="447"/>
    <d v="2025-09-01T00:00:00"/>
    <n v="0.04"/>
    <n v="0.22500000000000001"/>
    <d v="2025-09-01T00:00:00"/>
    <d v="2026-08-31T00:00:00"/>
    <m/>
    <m/>
    <n v="49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ulab Pandey"/>
    <x v="100"/>
    <d v="1955-08-01T00:00:00"/>
    <x v="448"/>
    <d v="2025-09-01T00:00:00"/>
    <n v="0.04"/>
    <n v="0.22500000000000001"/>
    <d v="2025-09-01T00:00:00"/>
    <d v="2026-08-31T00:00:00"/>
    <m/>
    <m/>
    <n v="70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Poonam Tiwari"/>
    <x v="101"/>
    <d v="2000-10-01T00:00:00"/>
    <x v="449"/>
    <d v="2025-09-01T00:00:00"/>
    <n v="0.04"/>
    <n v="0.22500000000000001"/>
    <d v="2025-09-01T00:00:00"/>
    <d v="2026-08-31T00:00:00"/>
    <m/>
    <m/>
    <n v="24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hivam Garg"/>
    <x v="101"/>
    <d v="1997-03-10T00:00:00"/>
    <x v="450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Laxmi Garg"/>
    <x v="101"/>
    <d v="1972-12-27T00:00:00"/>
    <x v="451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ntosh Garg"/>
    <x v="101"/>
    <d v="1967-04-01T00:00:00"/>
    <x v="452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Narmada Prasad Gupta"/>
    <x v="102"/>
    <d v="1965-06-15T00:00:00"/>
    <x v="453"/>
    <d v="2025-09-01T00:00:00"/>
    <n v="0.04"/>
    <n v="0.22500000000000001"/>
    <d v="2025-09-01T00:00:00"/>
    <d v="2026-08-31T00:00:00"/>
    <m/>
    <m/>
    <n v="60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ekha Devi"/>
    <x v="102"/>
    <d v="1975-06-15T00:00:00"/>
    <x v="454"/>
    <d v="2025-09-01T00:00:00"/>
    <n v="0.04"/>
    <n v="0.22500000000000001"/>
    <d v="2025-09-01T00:00:00"/>
    <d v="2026-08-31T00:00:00"/>
    <m/>
    <m/>
    <n v="50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Kalpana Gupta"/>
    <x v="102"/>
    <d v="2000-06-01T00:00:00"/>
    <x v="455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hivansh Asati"/>
    <x v="102"/>
    <d v="2024-06-12T00:00:00"/>
    <x v="456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inay Kumar Asati"/>
    <x v="102"/>
    <d v="1996-07-01T00:00:00"/>
    <x v="457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udhir Shrivastava"/>
    <x v="103"/>
    <d v="1967-01-01T00:00:00"/>
    <x v="458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akshi Shrivastava"/>
    <x v="103"/>
    <d v="2003-07-18T00:00:00"/>
    <x v="459"/>
    <d v="2025-09-01T00:00:00"/>
    <n v="0.04"/>
    <n v="0.22500000000000001"/>
    <d v="2025-09-01T00:00:00"/>
    <d v="2026-08-31T00:00:00"/>
    <m/>
    <m/>
    <n v="22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rakhar Shrivastava"/>
    <x v="103"/>
    <d v="1998-12-10T00:00:00"/>
    <x v="460"/>
    <d v="2025-09-01T00:00:00"/>
    <n v="0.04"/>
    <n v="0.22500000000000001"/>
    <d v="2025-09-01T00:00:00"/>
    <d v="2026-08-31T00:00:00"/>
    <m/>
    <m/>
    <n v="26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antma Shrivastava"/>
    <x v="103"/>
    <d v="1968-07-07T00:00:00"/>
    <x v="461"/>
    <d v="2025-09-01T00:00:00"/>
    <n v="0.04"/>
    <n v="0.22500000000000001"/>
    <d v="2025-09-01T00:00:00"/>
    <d v="2026-08-31T00:00:00"/>
    <m/>
    <m/>
    <n v="57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udransh Shrivastava"/>
    <x v="103"/>
    <d v="2025-05-20T00:00:00"/>
    <x v="462"/>
    <d v="2025-09-01T00:00:00"/>
    <n v="0.04"/>
    <n v="0.22500000000000001"/>
    <d v="2025-09-01T00:00:00"/>
    <d v="2026-08-31T00:00:00"/>
    <m/>
    <m/>
    <n v="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irat Mishra"/>
    <x v="104"/>
    <d v="2021-05-18T00:00:00"/>
    <x v="463"/>
    <d v="2025-09-01T00:00:00"/>
    <n v="0.04"/>
    <n v="0.22500000000000001"/>
    <d v="2025-09-01T00:00:00"/>
    <d v="2026-08-31T00:00:00"/>
    <m/>
    <m/>
    <n v="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m Narayan Mishra"/>
    <x v="104"/>
    <d v="1967-02-09T00:00:00"/>
    <x v="464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arita Mishra"/>
    <x v="104"/>
    <d v="1973-05-18T00:00:00"/>
    <x v="465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amika Mishra"/>
    <x v="104"/>
    <d v="2023-07-14T00:00:00"/>
    <x v="466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Khushboo Mishra"/>
    <x v="104"/>
    <d v="1998-04-19T00:00:00"/>
    <x v="467"/>
    <d v="2025-09-01T00:00:00"/>
    <n v="0.04"/>
    <n v="0.22500000000000001"/>
    <d v="2025-09-01T00:00:00"/>
    <d v="2026-08-31T00:00:00"/>
    <m/>
    <m/>
    <n v="27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Jay Prakash Mishra"/>
    <x v="104"/>
    <d v="1997-07-02T00:00:00"/>
    <x v="468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Tek Bahadur Thapa"/>
    <x v="105"/>
    <d v="1983-01-05T00:00:00"/>
    <x v="469"/>
    <d v="2025-09-01T00:00:00"/>
    <n v="0.04"/>
    <n v="0.22500000000000001"/>
    <d v="2025-09-01T00:00:00"/>
    <d v="2026-08-31T00:00:00"/>
    <m/>
    <m/>
    <n v="42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Padam Bahadur Thapa"/>
    <x v="105"/>
    <d v="1957-06-18T00:00:00"/>
    <x v="470"/>
    <d v="2025-09-01T00:00:00"/>
    <n v="0.04"/>
    <n v="0.22500000000000001"/>
    <d v="2025-09-01T00:00:00"/>
    <d v="2026-08-31T00:00:00"/>
    <m/>
    <m/>
    <n v="68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Shobha Thapa"/>
    <x v="105"/>
    <d v="1990-02-09T00:00:00"/>
    <x v="471"/>
    <d v="2025-09-01T00:00:00"/>
    <n v="0.04"/>
    <n v="0.22500000000000001"/>
    <d v="2025-09-01T00:00:00"/>
    <d v="2026-08-31T00:00:00"/>
    <m/>
    <m/>
    <n v="35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ushpa Thapa"/>
    <x v="105"/>
    <d v="1962-06-01T00:00:00"/>
    <x v="472"/>
    <d v="2025-09-01T00:00:00"/>
    <n v="0.04"/>
    <n v="0.22500000000000001"/>
    <d v="2025-09-01T00:00:00"/>
    <d v="2026-08-31T00:00:00"/>
    <m/>
    <m/>
    <n v="63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yamlal Sahu"/>
    <x v="106"/>
    <d v="1957-04-03T00:00:00"/>
    <x v="473"/>
    <d v="2025-09-01T00:00:00"/>
    <n v="0.04"/>
    <n v="0.22500000000000001"/>
    <d v="2025-09-01T00:00:00"/>
    <d v="2026-08-31T00:00:00"/>
    <m/>
    <m/>
    <n v="68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Rataniya Bai"/>
    <x v="106"/>
    <d v="1961-01-01T00:00:00"/>
    <x v="474"/>
    <d v="2025-09-01T00:00:00"/>
    <n v="0.04"/>
    <n v="0.22500000000000001"/>
    <d v="2025-09-01T00:00:00"/>
    <d v="2026-08-31T00:00:00"/>
    <m/>
    <m/>
    <n v="64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rishna Kumar Sahu"/>
    <x v="106"/>
    <d v="2009-08-08T00:00:00"/>
    <x v="475"/>
    <d v="2025-09-01T00:00:00"/>
    <n v="0.04"/>
    <n v="0.22500000000000001"/>
    <d v="2025-09-01T00:00:00"/>
    <d v="2026-08-31T00:00:00"/>
    <m/>
    <m/>
    <n v="1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Kamlesh Kumar Sahu"/>
    <x v="106"/>
    <d v="1982-07-01T00:00:00"/>
    <x v="476"/>
    <d v="2025-09-01T00:00:00"/>
    <n v="0.04"/>
    <n v="0.22500000000000001"/>
    <d v="2025-09-01T00:00:00"/>
    <d v="2026-08-31T00:00:00"/>
    <m/>
    <m/>
    <n v="43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alti Bai Sahu"/>
    <x v="106"/>
    <d v="1992-07-01T00:00:00"/>
    <x v="477"/>
    <d v="2025-09-01T00:00:00"/>
    <n v="0.04"/>
    <n v="0.22500000000000001"/>
    <d v="2025-09-01T00:00:00"/>
    <d v="2026-08-31T00:00:00"/>
    <m/>
    <m/>
    <n v="33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nisha Sahu"/>
    <x v="106"/>
    <d v="2011-08-31T00:00:00"/>
    <x v="478"/>
    <d v="2025-09-01T00:00:00"/>
    <n v="0.04"/>
    <n v="0.22500000000000001"/>
    <d v="2025-09-01T00:00:00"/>
    <d v="2026-08-31T00:00:00"/>
    <m/>
    <m/>
    <n v="14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Uma Thapa"/>
    <x v="107"/>
    <d v="1964-11-19T00:00:00"/>
    <x v="479"/>
    <d v="2025-09-01T00:00:00"/>
    <n v="0.04"/>
    <n v="0.22500000000000001"/>
    <d v="2025-09-01T00:00:00"/>
    <d v="2026-08-31T00:00:00"/>
    <m/>
    <m/>
    <n v="60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uraj Bahadur Thapa"/>
    <x v="107"/>
    <d v="1955-11-30T00:00:00"/>
    <x v="480"/>
    <d v="2025-09-01T00:00:00"/>
    <n v="0.04"/>
    <n v="0.22500000000000001"/>
    <d v="2025-09-01T00:00:00"/>
    <d v="2026-08-31T00:00:00"/>
    <m/>
    <m/>
    <n v="69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Arati Thapa"/>
    <x v="107"/>
    <d v="1982-04-11T00:00:00"/>
    <x v="481"/>
    <d v="2025-09-01T00:00:00"/>
    <n v="0.04"/>
    <n v="0.22500000000000001"/>
    <d v="2025-09-01T00:00:00"/>
    <d v="2026-08-31T00:00:00"/>
    <m/>
    <m/>
    <n v="43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Pushpraj Bahadur Thapa"/>
    <x v="107"/>
    <d v="1988-01-11T00:00:00"/>
    <x v="482"/>
    <d v="2025-09-01T00:00:00"/>
    <n v="0.04"/>
    <n v="0.22500000000000001"/>
    <d v="2025-09-01T00:00:00"/>
    <d v="2026-08-31T00:00:00"/>
    <m/>
    <m/>
    <n v="37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Naman Thapa"/>
    <x v="107"/>
    <d v="2019-02-26T00:00:00"/>
    <x v="483"/>
    <d v="2025-09-01T00:00:00"/>
    <n v="0.04"/>
    <n v="0.22500000000000001"/>
    <d v="2025-09-01T00:00:00"/>
    <d v="2026-08-31T00:00:00"/>
    <m/>
    <m/>
    <n v="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dhav Singh"/>
    <x v="108"/>
    <d v="1956-11-25T00:00:00"/>
    <x v="484"/>
    <d v="2025-09-01T00:00:00"/>
    <n v="0.04"/>
    <n v="0.22500000000000001"/>
    <d v="2025-09-01T00:00:00"/>
    <d v="2026-08-31T00:00:00"/>
    <m/>
    <m/>
    <n v="68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Suvir Singh"/>
    <x v="108"/>
    <d v="1991-01-17T00:00:00"/>
    <x v="485"/>
    <d v="2025-09-01T00:00:00"/>
    <n v="0.04"/>
    <n v="0.22500000000000001"/>
    <d v="2025-09-01T00:00:00"/>
    <d v="2026-08-31T00:00:00"/>
    <m/>
    <m/>
    <n v="34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ubi Singh"/>
    <x v="108"/>
    <d v="1997-03-06T00:00:00"/>
    <x v="486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remlata Singh"/>
    <x v="108"/>
    <d v="1962-05-01T00:00:00"/>
    <x v="487"/>
    <d v="2025-09-01T00:00:00"/>
    <n v="0.04"/>
    <n v="0.22500000000000001"/>
    <d v="2025-09-01T00:00:00"/>
    <d v="2026-08-31T00:00:00"/>
    <m/>
    <m/>
    <n v="63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bhyuday Shukla"/>
    <x v="109"/>
    <d v="2022-08-29T00:00:00"/>
    <x v="488"/>
    <d v="2025-09-01T00:00:00"/>
    <n v="0.04"/>
    <n v="0.22500000000000001"/>
    <d v="2025-09-01T00:00:00"/>
    <d v="2026-08-31T00:00:00"/>
    <m/>
    <m/>
    <n v="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rajyoti Shukla"/>
    <x v="109"/>
    <d v="1994-08-18T00:00:00"/>
    <x v="489"/>
    <d v="2025-09-01T00:00:00"/>
    <n v="0.04"/>
    <n v="0.22500000000000001"/>
    <d v="2025-09-01T00:00:00"/>
    <d v="2026-08-31T00:00:00"/>
    <m/>
    <m/>
    <n v="31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Vibhav Shukla"/>
    <x v="109"/>
    <d v="2024-02-22T00:00:00"/>
    <x v="490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haneesh Kumar Shukla"/>
    <x v="109"/>
    <d v="1991-05-15T00:00:00"/>
    <x v="491"/>
    <d v="2025-09-01T00:00:00"/>
    <n v="0.04"/>
    <n v="0.22500000000000001"/>
    <d v="2025-09-01T00:00:00"/>
    <d v="2026-08-31T00:00:00"/>
    <m/>
    <m/>
    <n v="34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ursari Prasad Shukla"/>
    <x v="109"/>
    <d v="1968-01-01T00:00:00"/>
    <x v="492"/>
    <d v="2025-09-01T00:00:00"/>
    <n v="0.04"/>
    <n v="0.22500000000000001"/>
    <d v="2025-09-01T00:00:00"/>
    <d v="2026-08-31T00:00:00"/>
    <m/>
    <m/>
    <n v="57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Vikash Kumar Yadav"/>
    <x v="110"/>
    <d v="2015-01-12T00:00:00"/>
    <x v="493"/>
    <d v="2025-09-01T00:00:00"/>
    <n v="0.04"/>
    <n v="0.22500000000000001"/>
    <d v="2025-09-01T00:00:00"/>
    <d v="2026-08-31T00:00:00"/>
    <m/>
    <m/>
    <n v="1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een Dayal Yadav"/>
    <x v="110"/>
    <d v="1955-12-20T00:00:00"/>
    <x v="494"/>
    <d v="2025-09-01T00:00:00"/>
    <n v="0.04"/>
    <n v="0.22500000000000001"/>
    <d v="2025-09-01T00:00:00"/>
    <d v="2026-08-31T00:00:00"/>
    <m/>
    <m/>
    <n v="69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Shreya Yadav"/>
    <x v="110"/>
    <d v="2023-06-30T00:00:00"/>
    <x v="495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Gori Bai Yadav"/>
    <x v="110"/>
    <d v="1973-07-09T00:00:00"/>
    <x v="496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Janta Bai Yadav"/>
    <x v="110"/>
    <d v="1992-10-15T00:00:00"/>
    <x v="497"/>
    <d v="2025-09-01T00:00:00"/>
    <n v="0.04"/>
    <n v="0.22500000000000001"/>
    <d v="2025-09-01T00:00:00"/>
    <d v="2026-08-31T00:00:00"/>
    <m/>
    <m/>
    <n v="32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Babu Ram Yadav"/>
    <x v="110"/>
    <d v="1986-03-04T00:00:00"/>
    <x v="498"/>
    <d v="2025-09-01T00:00:00"/>
    <n v="0.04"/>
    <n v="0.22500000000000001"/>
    <d v="2025-09-01T00:00:00"/>
    <d v="2026-08-31T00:00:00"/>
    <m/>
    <m/>
    <n v="39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unita Oberoi"/>
    <x v="111"/>
    <d v="1976-01-05T00:00:00"/>
    <x v="499"/>
    <d v="2025-09-01T00:00:00"/>
    <n v="0.04"/>
    <n v="0.22500000000000001"/>
    <d v="2025-09-01T00:00:00"/>
    <d v="2026-08-31T00:00:00"/>
    <m/>
    <m/>
    <n v="49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Charita Oberoi"/>
    <x v="111"/>
    <d v="2008-04-07T00:00:00"/>
    <x v="500"/>
    <d v="2025-09-01T00:00:00"/>
    <n v="0.04"/>
    <n v="0.22500000000000001"/>
    <d v="2025-09-01T00:00:00"/>
    <d v="2026-08-31T00:00:00"/>
    <m/>
    <m/>
    <n v="1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Tanul Oberoi"/>
    <x v="111"/>
    <d v="2004-09-29T00:00:00"/>
    <x v="501"/>
    <d v="2025-09-01T00:00:00"/>
    <n v="0.04"/>
    <n v="0.22500000000000001"/>
    <d v="2025-09-01T00:00:00"/>
    <d v="2026-08-31T00:00:00"/>
    <m/>
    <m/>
    <n v="2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nand Oberoi"/>
    <x v="111"/>
    <d v="1976-09-25T00:00:00"/>
    <x v="502"/>
    <d v="2025-09-01T00:00:00"/>
    <n v="0.04"/>
    <n v="0.22500000000000001"/>
    <d v="2025-09-01T00:00:00"/>
    <d v="2026-08-31T00:00:00"/>
    <m/>
    <m/>
    <n v="48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Tulsa Singh"/>
    <x v="112"/>
    <d v="1988-03-09T00:00:00"/>
    <x v="503"/>
    <d v="2025-09-01T00:00:00"/>
    <n v="0.04"/>
    <n v="0.22500000000000001"/>
    <d v="2025-09-01T00:00:00"/>
    <d v="2026-08-31T00:00:00"/>
    <m/>
    <m/>
    <n v="37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atwant Singh Thakur"/>
    <x v="112"/>
    <d v="1980-08-13T00:00:00"/>
    <x v="504"/>
    <d v="2025-09-01T00:00:00"/>
    <n v="0.04"/>
    <n v="0.22500000000000001"/>
    <d v="2025-09-01T00:00:00"/>
    <d v="2026-08-31T00:00:00"/>
    <m/>
    <m/>
    <n v="45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Raghav Singh"/>
    <x v="112"/>
    <d v="2017-11-07T00:00:00"/>
    <x v="505"/>
    <d v="2025-09-01T00:00:00"/>
    <n v="0.04"/>
    <n v="0.22500000000000001"/>
    <d v="2025-09-01T00:00:00"/>
    <d v="2026-08-31T00:00:00"/>
    <m/>
    <m/>
    <n v="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aibhav Singh"/>
    <x v="112"/>
    <d v="2017-11-07T00:00:00"/>
    <x v="506"/>
    <d v="2025-09-01T00:00:00"/>
    <n v="0.04"/>
    <n v="0.22500000000000001"/>
    <d v="2025-09-01T00:00:00"/>
    <d v="2026-08-31T00:00:00"/>
    <m/>
    <m/>
    <n v="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ijay Patel"/>
    <x v="113"/>
    <d v="1967-06-28T00:00:00"/>
    <x v="507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Indu Patel"/>
    <x v="113"/>
    <d v="1972-01-01T00:00:00"/>
    <x v="508"/>
    <d v="2025-09-01T00:00:00"/>
    <n v="0.04"/>
    <n v="0.22500000000000001"/>
    <d v="2025-09-01T00:00:00"/>
    <d v="2026-08-31T00:00:00"/>
    <m/>
    <m/>
    <n v="53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ulekh Patel"/>
    <x v="113"/>
    <d v="1997-06-06T00:00:00"/>
    <x v="509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unal Patel"/>
    <x v="113"/>
    <d v="2024-02-12T00:00:00"/>
    <x v="510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onu Patel"/>
    <x v="113"/>
    <d v="1987-07-20T00:00:00"/>
    <x v="511"/>
    <d v="2025-09-01T00:00:00"/>
    <n v="0.04"/>
    <n v="0.22500000000000001"/>
    <d v="2025-09-01T00:00:00"/>
    <d v="2026-08-31T00:00:00"/>
    <m/>
    <m/>
    <n v="38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Arush Nayak"/>
    <x v="114"/>
    <d v="2010-08-09T00:00:00"/>
    <x v="512"/>
    <d v="2025-09-01T00:00:00"/>
    <n v="0.04"/>
    <n v="0.22500000000000001"/>
    <d v="2025-09-01T00:00:00"/>
    <d v="2026-08-31T00:00:00"/>
    <m/>
    <m/>
    <n v="15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Basant Kumar Jain"/>
    <x v="114"/>
    <d v="1953-01-06T00:00:00"/>
    <x v="513"/>
    <d v="2025-09-01T00:00:00"/>
    <n v="0.04"/>
    <n v="0.22500000000000001"/>
    <d v="2025-09-01T00:00:00"/>
    <d v="2026-08-31T00:00:00"/>
    <m/>
    <m/>
    <n v="72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Amita Nayak"/>
    <x v="114"/>
    <d v="1980-06-10T00:00:00"/>
    <x v="514"/>
    <d v="2025-09-01T00:00:00"/>
    <n v="0.04"/>
    <n v="0.22500000000000001"/>
    <d v="2025-09-01T00:00:00"/>
    <d v="2026-08-31T00:00:00"/>
    <m/>
    <m/>
    <n v="45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eetesh Nayak"/>
    <x v="114"/>
    <d v="1979-03-30T00:00:00"/>
    <x v="515"/>
    <d v="2025-09-01T00:00:00"/>
    <n v="0.04"/>
    <n v="0.22500000000000001"/>
    <d v="2025-09-01T00:00:00"/>
    <d v="2026-08-31T00:00:00"/>
    <m/>
    <m/>
    <n v="46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Mamta Jain"/>
    <x v="114"/>
    <d v="1955-08-17T00:00:00"/>
    <x v="516"/>
    <d v="2025-09-01T00:00:00"/>
    <n v="0.04"/>
    <n v="0.22500000000000001"/>
    <d v="2025-09-01T00:00:00"/>
    <d v="2026-08-31T00:00:00"/>
    <m/>
    <m/>
    <n v="70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aras Yadav"/>
    <x v="115"/>
    <d v="2014-02-12T00:00:00"/>
    <x v="517"/>
    <d v="2025-09-01T00:00:00"/>
    <n v="0.04"/>
    <n v="0.22500000000000001"/>
    <d v="2025-09-01T00:00:00"/>
    <d v="2026-08-31T00:00:00"/>
    <m/>
    <m/>
    <n v="11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ailendra Kumar Yadav"/>
    <x v="115"/>
    <d v="1985-11-25T00:00:00"/>
    <x v="518"/>
    <d v="2025-09-01T00:00:00"/>
    <n v="0.04"/>
    <n v="0.22500000000000001"/>
    <d v="2025-09-01T00:00:00"/>
    <d v="2026-08-31T00:00:00"/>
    <m/>
    <m/>
    <n v="39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ayara Yadav"/>
    <x v="115"/>
    <d v="2019-06-18T00:00:00"/>
    <x v="519"/>
    <d v="2025-09-01T00:00:00"/>
    <n v="0.04"/>
    <n v="0.22500000000000001"/>
    <d v="2025-09-01T00:00:00"/>
    <d v="2026-08-31T00:00:00"/>
    <m/>
    <m/>
    <n v="6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ita Yadav"/>
    <x v="115"/>
    <d v="1984-07-06T00:00:00"/>
    <x v="520"/>
    <d v="2025-09-01T00:00:00"/>
    <n v="0.04"/>
    <n v="0.22500000000000001"/>
    <d v="2025-09-01T00:00:00"/>
    <d v="2026-08-31T00:00:00"/>
    <m/>
    <m/>
    <n v="41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kshat Verma"/>
    <x v="116"/>
    <d v="2018-12-06T00:00:00"/>
    <x v="521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emlata Devi"/>
    <x v="116"/>
    <d v="1958-01-01T00:00:00"/>
    <x v="522"/>
    <d v="2025-09-01T00:00:00"/>
    <n v="0.04"/>
    <n v="0.22500000000000001"/>
    <d v="2025-09-01T00:00:00"/>
    <d v="2026-08-31T00:00:00"/>
    <m/>
    <m/>
    <n v="67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anjiv Kumar Verma"/>
    <x v="116"/>
    <d v="1993-06-15T00:00:00"/>
    <x v="523"/>
    <d v="2025-09-01T00:00:00"/>
    <n v="0.04"/>
    <n v="0.22500000000000001"/>
    <d v="2025-09-01T00:00:00"/>
    <d v="2026-08-31T00:00:00"/>
    <m/>
    <m/>
    <n v="32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almeeki Prasad"/>
    <x v="116"/>
    <d v="1965-01-01T00:00:00"/>
    <x v="524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dhumala Devi"/>
    <x v="116"/>
    <d v="1991-03-31T00:00:00"/>
    <x v="525"/>
    <d v="2025-09-01T00:00:00"/>
    <n v="0.04"/>
    <n v="0.22500000000000001"/>
    <d v="2025-09-01T00:00:00"/>
    <d v="2026-08-31T00:00:00"/>
    <m/>
    <m/>
    <n v="34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JANHVI YADAV"/>
    <x v="117"/>
    <d v="2025-08-03T00:00:00"/>
    <x v="526"/>
    <d v="2025-09-01T00:00:00"/>
    <n v="0.04"/>
    <n v="0.22500000000000001"/>
    <d v="2025-09-01T00:00:00"/>
    <d v="2026-08-31T00:00:00"/>
    <m/>
    <m/>
    <n v="1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isheshar Prasad"/>
    <x v="117"/>
    <d v="1965-01-01T00:00:00"/>
    <x v="527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Vaishnavi Yadav"/>
    <x v="117"/>
    <d v="2020-01-08T00:00:00"/>
    <x v="528"/>
    <d v="2025-09-01T00:00:00"/>
    <n v="0.04"/>
    <n v="0.22500000000000001"/>
    <d v="2025-09-01T00:00:00"/>
    <d v="2026-08-31T00:00:00"/>
    <m/>
    <m/>
    <n v="5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ivkali Yadav"/>
    <x v="117"/>
    <d v="1969-01-01T00:00:00"/>
    <x v="529"/>
    <d v="2025-09-01T00:00:00"/>
    <n v="0.04"/>
    <n v="0.22500000000000001"/>
    <d v="2025-09-01T00:00:00"/>
    <d v="2026-08-31T00:00:00"/>
    <m/>
    <m/>
    <n v="56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nil Kumar Yadav"/>
    <x v="117"/>
    <d v="1987-01-01T00:00:00"/>
    <x v="530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ooja Yadav"/>
    <x v="117"/>
    <d v="1993-05-09T00:00:00"/>
    <x v="531"/>
    <d v="2025-09-01T00:00:00"/>
    <n v="0.04"/>
    <n v="0.22500000000000001"/>
    <d v="2025-09-01T00:00:00"/>
    <d v="2026-08-31T00:00:00"/>
    <m/>
    <m/>
    <n v="32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rsshailja Tiwari"/>
    <x v="118"/>
    <d v="1975-08-24T00:00:00"/>
    <x v="532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Vijay Tiwari"/>
    <x v="118"/>
    <d v="1972-12-12T00:00:00"/>
    <x v="533"/>
    <d v="2025-09-01T00:00:00"/>
    <n v="0.04"/>
    <n v="0.22500000000000001"/>
    <d v="2025-09-01T00:00:00"/>
    <d v="2026-08-31T00:00:00"/>
    <m/>
    <m/>
    <n v="52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ditya Tiwari"/>
    <x v="118"/>
    <d v="2000-02-26T00:00:00"/>
    <x v="534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nil Gadge"/>
    <x v="119"/>
    <d v="1967-12-30T00:00:00"/>
    <x v="535"/>
    <d v="2025-09-01T00:00:00"/>
    <n v="0.04"/>
    <n v="0.22500000000000001"/>
    <d v="2025-09-01T00:00:00"/>
    <d v="2026-08-31T00:00:00"/>
    <m/>
    <m/>
    <n v="57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dhana Gadge"/>
    <x v="119"/>
    <d v="1977-04-08T00:00:00"/>
    <x v="536"/>
    <d v="2025-09-01T00:00:00"/>
    <n v="0.04"/>
    <n v="0.22500000000000001"/>
    <d v="2025-09-01T00:00:00"/>
    <d v="2026-08-31T00:00:00"/>
    <m/>
    <m/>
    <n v="48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yush Gadge"/>
    <x v="119"/>
    <d v="2000-09-23T00:00:00"/>
    <x v="537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Gita Chauhan"/>
    <x v="120"/>
    <d v="1975-08-10T00:00:00"/>
    <x v="538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m Niwas Chauhan"/>
    <x v="120"/>
    <d v="1973-04-10T00:00:00"/>
    <x v="539"/>
    <d v="2025-09-01T00:00:00"/>
    <n v="0.04"/>
    <n v="0.22500000000000001"/>
    <d v="2025-09-01T00:00:00"/>
    <d v="2026-08-31T00:00:00"/>
    <m/>
    <m/>
    <n v="52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ipankar Chauhan"/>
    <x v="120"/>
    <d v="1999-01-05T00:00:00"/>
    <x v="540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Prabhakar Baliram Panpatil"/>
    <x v="121"/>
    <d v="1974-05-23T00:00:00"/>
    <x v="541"/>
    <d v="2025-09-01T00:00:00"/>
    <n v="0.04"/>
    <n v="0.22500000000000001"/>
    <d v="2025-09-01T00:00:00"/>
    <d v="2026-08-31T00:00:00"/>
    <m/>
    <m/>
    <n v="51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rajwal Prabhakar Panpatil"/>
    <x v="121"/>
    <d v="2002-02-28T00:00:00"/>
    <x v="542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avita Prabhakar Panpatil"/>
    <x v="121"/>
    <d v="1983-05-31T00:00:00"/>
    <x v="543"/>
    <d v="2025-09-01T00:00:00"/>
    <n v="0.04"/>
    <n v="0.22500000000000001"/>
    <d v="2025-09-01T00:00:00"/>
    <d v="2026-08-31T00:00:00"/>
    <m/>
    <m/>
    <n v="42"/>
    <s v="36-45"/>
    <x v="1"/>
    <x v="2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Umesh Prasad"/>
    <x v="122"/>
    <d v="1973-07-08T00:00:00"/>
    <x v="544"/>
    <d v="2025-09-01T00:00:00"/>
    <n v="0.04"/>
    <n v="0.22500000000000001"/>
    <d v="2025-09-01T00:00:00"/>
    <d v="2026-08-31T00:00:00"/>
    <m/>
    <m/>
    <n v="52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mita Bharti"/>
    <x v="122"/>
    <d v="2001-04-20T00:00:00"/>
    <x v="545"/>
    <d v="2025-09-01T00:00:00"/>
    <n v="0.04"/>
    <n v="0.22500000000000001"/>
    <d v="2025-09-01T00:00:00"/>
    <d v="2026-08-31T00:00:00"/>
    <m/>
    <m/>
    <n v="24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ashi Prabha Sinha"/>
    <x v="122"/>
    <d v="1975-05-11T00:00:00"/>
    <x v="546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ayatri K Bais"/>
    <x v="123"/>
    <d v="1969-12-16T00:00:00"/>
    <x v="547"/>
    <d v="2025-09-01T00:00:00"/>
    <n v="0.04"/>
    <n v="0.22500000000000001"/>
    <d v="2025-09-01T00:00:00"/>
    <d v="2026-08-31T00:00:00"/>
    <m/>
    <m/>
    <n v="55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Komalsingh A Bais"/>
    <x v="123"/>
    <d v="1965-10-14T00:00:00"/>
    <x v="548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Vijayalaxmi Komalsingh Bais"/>
    <x v="123"/>
    <d v="2001-11-04T00:00:00"/>
    <x v="549"/>
    <d v="2025-09-01T00:00:00"/>
    <n v="0.04"/>
    <n v="0.22500000000000001"/>
    <d v="2025-09-01T00:00:00"/>
    <d v="2026-08-31T00:00:00"/>
    <m/>
    <m/>
    <n v="23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riniwas Vitthal Bandagi"/>
    <x v="124"/>
    <d v="1975-03-18T00:00:00"/>
    <x v="550"/>
    <d v="2025-09-01T00:00:00"/>
    <n v="0.04"/>
    <n v="0.22500000000000001"/>
    <d v="2025-09-01T00:00:00"/>
    <d v="2026-08-31T00:00:00"/>
    <m/>
    <m/>
    <n v="50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ridevi Shriniwas Bandagi"/>
    <x v="124"/>
    <d v="1983-01-26T00:00:00"/>
    <x v="551"/>
    <d v="2025-09-01T00:00:00"/>
    <n v="0.04"/>
    <n v="0.22500000000000001"/>
    <d v="2025-09-01T00:00:00"/>
    <d v="2026-08-31T00:00:00"/>
    <m/>
    <m/>
    <n v="42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Vyankatesh Sriniwas Bandagi"/>
    <x v="124"/>
    <d v="2004-06-23T00:00:00"/>
    <x v="552"/>
    <d v="2025-09-01T00:00:00"/>
    <n v="0.04"/>
    <n v="0.22500000000000001"/>
    <d v="2025-09-01T00:00:00"/>
    <d v="2026-08-31T00:00:00"/>
    <m/>
    <m/>
    <n v="21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bhishek Singh Chaturvedi"/>
    <x v="125"/>
    <d v="1996-05-01T00:00:00"/>
    <x v="553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Dewaki Chaturvedi"/>
    <x v="125"/>
    <d v="1975-01-01T00:00:00"/>
    <x v="554"/>
    <d v="2025-09-01T00:00:00"/>
    <n v="0.04"/>
    <n v="0.22500000000000001"/>
    <d v="2025-09-01T00:00:00"/>
    <d v="2026-08-31T00:00:00"/>
    <m/>
    <m/>
    <n v="50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ohan Singh Chaturvedi"/>
    <x v="125"/>
    <d v="1971-07-25T00:00:00"/>
    <x v="555"/>
    <d v="2025-09-01T00:00:00"/>
    <n v="0.04"/>
    <n v="0.22500000000000001"/>
    <d v="2025-09-01T00:00:00"/>
    <d v="2026-08-31T00:00:00"/>
    <m/>
    <m/>
    <n v="54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onam Paroha"/>
    <x v="126"/>
    <d v="1995-07-02T00:00:00"/>
    <x v="556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unita Paroha"/>
    <x v="126"/>
    <d v="1968-12-25T00:00:00"/>
    <x v="557"/>
    <d v="2025-09-01T00:00:00"/>
    <n v="0.04"/>
    <n v="0.22500000000000001"/>
    <d v="2025-09-01T00:00:00"/>
    <d v="2026-08-31T00:00:00"/>
    <m/>
    <m/>
    <n v="56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anvi Paroha"/>
    <x v="126"/>
    <d v="2021-10-20T00:00:00"/>
    <x v="558"/>
    <d v="2025-09-01T00:00:00"/>
    <n v="0.04"/>
    <n v="0.22500000000000001"/>
    <d v="2025-09-01T00:00:00"/>
    <d v="2026-08-31T00:00:00"/>
    <m/>
    <m/>
    <n v="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raj Mohan Paroha"/>
    <x v="126"/>
    <d v="1992-10-12T00:00:00"/>
    <x v="559"/>
    <d v="2025-09-01T00:00:00"/>
    <n v="0.04"/>
    <n v="0.22500000000000001"/>
    <d v="2025-09-01T00:00:00"/>
    <d v="2026-08-31T00:00:00"/>
    <m/>
    <m/>
    <n v="32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m Bhooshan Paroha"/>
    <x v="126"/>
    <d v="1965-09-06T00:00:00"/>
    <x v="560"/>
    <d v="2025-09-01T00:00:00"/>
    <n v="0.04"/>
    <n v="0.22500000000000001"/>
    <d v="2025-09-01T00:00:00"/>
    <d v="2026-08-31T00:00:00"/>
    <m/>
    <m/>
    <n v="59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nshika Tiwari"/>
    <x v="127"/>
    <d v="2018-06-29T00:00:00"/>
    <x v="561"/>
    <d v="2025-09-01T00:00:00"/>
    <n v="0.04"/>
    <n v="0.22500000000000001"/>
    <d v="2025-09-01T00:00:00"/>
    <d v="2026-08-31T00:00:00"/>
    <m/>
    <m/>
    <n v="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jendra Tiwari"/>
    <x v="127"/>
    <d v="1957-12-11T00:00:00"/>
    <x v="562"/>
    <d v="2025-09-01T00:00:00"/>
    <n v="0.04"/>
    <n v="0.22500000000000001"/>
    <d v="2025-09-01T00:00:00"/>
    <d v="2026-08-31T00:00:00"/>
    <m/>
    <m/>
    <n v="67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Mithlesh Tiwari"/>
    <x v="127"/>
    <d v="1963-01-01T00:00:00"/>
    <x v="563"/>
    <d v="2025-09-01T00:00:00"/>
    <n v="0.04"/>
    <n v="0.22500000000000001"/>
    <d v="2025-09-01T00:00:00"/>
    <d v="2026-08-31T00:00:00"/>
    <m/>
    <m/>
    <n v="62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aghuvansh"/>
    <x v="127"/>
    <d v="2022-03-25T00:00:00"/>
    <x v="564"/>
    <d v="2025-09-01T00:00:00"/>
    <n v="0.04"/>
    <n v="0.22500000000000001"/>
    <d v="2025-09-01T00:00:00"/>
    <d v="2026-08-31T00:00:00"/>
    <m/>
    <m/>
    <n v="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Jitendra Tiwari"/>
    <x v="127"/>
    <d v="1985-01-12T00:00:00"/>
    <x v="565"/>
    <d v="2025-09-01T00:00:00"/>
    <n v="0.04"/>
    <n v="0.22500000000000001"/>
    <d v="2025-09-01T00:00:00"/>
    <d v="2026-08-31T00:00:00"/>
    <m/>
    <m/>
    <n v="40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Kalyani Tiwari"/>
    <x v="127"/>
    <d v="1963-08-01T00:00:00"/>
    <x v="566"/>
    <d v="2025-09-01T00:00:00"/>
    <n v="0.04"/>
    <n v="0.22500000000000001"/>
    <d v="2025-09-01T00:00:00"/>
    <d v="2026-08-31T00:00:00"/>
    <m/>
    <m/>
    <n v="62"/>
    <s v="56-65"/>
    <x v="0"/>
    <x v="0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jay Pandey"/>
    <x v="128"/>
    <d v="1965-12-12T00:00:00"/>
    <x v="567"/>
    <d v="2025-09-01T00:00:00"/>
    <n v="0.04"/>
    <n v="0.22500000000000001"/>
    <d v="2025-09-01T00:00:00"/>
    <d v="2026-08-31T00:00:00"/>
    <m/>
    <m/>
    <n v="59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ivam Kumar Pandey"/>
    <x v="128"/>
    <d v="1996-05-07T00:00:00"/>
    <x v="568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avita Pandey"/>
    <x v="128"/>
    <d v="1970-04-09T00:00:00"/>
    <x v="569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riyanka Urmaliya"/>
    <x v="128"/>
    <d v="1995-08-09T00:00:00"/>
    <x v="570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ashi Chakravarti"/>
    <x v="129"/>
    <d v="1976-01-01T00:00:00"/>
    <x v="571"/>
    <d v="2025-09-01T00:00:00"/>
    <n v="0.04"/>
    <n v="0.22500000000000001"/>
    <d v="2025-09-01T00:00:00"/>
    <d v="2026-08-31T00:00:00"/>
    <m/>
    <m/>
    <n v="49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Lalita Chakrawarti"/>
    <x v="129"/>
    <d v="2000-01-18T00:00:00"/>
    <x v="572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mkumar Chakravarti"/>
    <x v="129"/>
    <d v="1970-01-01T00:00:00"/>
    <x v="573"/>
    <d v="2025-09-01T00:00:00"/>
    <n v="0.04"/>
    <n v="0.22500000000000001"/>
    <d v="2025-09-01T00:00:00"/>
    <d v="2026-08-31T00:00:00"/>
    <m/>
    <m/>
    <n v="55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ikas Chakrawarti"/>
    <x v="129"/>
    <d v="1992-02-28T00:00:00"/>
    <x v="574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Tai Ikbal Husan"/>
    <x v="130"/>
    <d v="1966-11-01T00:00:00"/>
    <x v="575"/>
    <d v="2025-09-01T00:00:00"/>
    <n v="0.04"/>
    <n v="0.22500000000000001"/>
    <d v="2025-09-01T00:00:00"/>
    <d v="2026-08-31T00:00:00"/>
    <m/>
    <m/>
    <n v="58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Tai Afsana Dilawarhusen."/>
    <x v="130"/>
    <d v="1998-05-08T00:00:00"/>
    <x v="576"/>
    <d v="2025-09-01T00:00:00"/>
    <n v="0.04"/>
    <n v="0.22500000000000001"/>
    <d v="2025-09-01T00:00:00"/>
    <d v="2026-08-31T00:00:00"/>
    <m/>
    <m/>
    <n v="27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Tai Aayesha Ben"/>
    <x v="130"/>
    <d v="1971-01-01T00:00:00"/>
    <x v="577"/>
    <d v="2025-09-01T00:00:00"/>
    <n v="0.04"/>
    <n v="0.22500000000000001"/>
    <d v="2025-09-01T00:00:00"/>
    <d v="2026-08-31T00:00:00"/>
    <m/>
    <m/>
    <n v="54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ilavarhusen Tai"/>
    <x v="130"/>
    <d v="1991-11-01T00:00:00"/>
    <x v="578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Jagdish Prasad"/>
    <x v="131"/>
    <d v="1956-01-12T00:00:00"/>
    <x v="579"/>
    <d v="2025-09-01T00:00:00"/>
    <n v="0.04"/>
    <n v="0.22500000000000001"/>
    <d v="2025-09-01T00:00:00"/>
    <d v="2026-08-31T00:00:00"/>
    <m/>
    <m/>
    <n v="69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ubhakshi Dwivedi"/>
    <x v="131"/>
    <d v="2007-12-25T00:00:00"/>
    <x v="580"/>
    <d v="2025-09-01T00:00:00"/>
    <n v="0.04"/>
    <n v="0.22500000000000001"/>
    <d v="2025-09-01T00:00:00"/>
    <d v="2026-08-31T00:00:00"/>
    <m/>
    <m/>
    <n v="17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rnav Dwivedi"/>
    <x v="131"/>
    <d v="2013-01-16T00:00:00"/>
    <x v="581"/>
    <d v="2025-09-01T00:00:00"/>
    <n v="0.04"/>
    <n v="0.22500000000000001"/>
    <d v="2025-09-01T00:00:00"/>
    <d v="2026-08-31T00:00:00"/>
    <m/>
    <m/>
    <n v="1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mita Diwedi"/>
    <x v="131"/>
    <d v="1981-09-03T00:00:00"/>
    <x v="582"/>
    <d v="2025-09-01T00:00:00"/>
    <n v="0.04"/>
    <n v="0.22500000000000001"/>
    <d v="2025-09-01T00:00:00"/>
    <d v="2026-08-31T00:00:00"/>
    <m/>
    <m/>
    <n v="43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tharv Dwivedi"/>
    <x v="131"/>
    <d v="2013-01-16T00:00:00"/>
    <x v="583"/>
    <d v="2025-09-01T00:00:00"/>
    <n v="0.04"/>
    <n v="0.22500000000000001"/>
    <d v="2025-09-01T00:00:00"/>
    <d v="2026-08-31T00:00:00"/>
    <m/>
    <m/>
    <n v="1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khilesh Kumar Dwivedi"/>
    <x v="131"/>
    <d v="1981-09-16T00:00:00"/>
    <x v="584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anti Dwivedi"/>
    <x v="131"/>
    <d v="1960-01-01T00:00:00"/>
    <x v="585"/>
    <d v="2025-09-01T00:00:00"/>
    <n v="0.04"/>
    <n v="0.22500000000000001"/>
    <d v="2025-09-01T00:00:00"/>
    <d v="2026-08-31T00:00:00"/>
    <m/>
    <m/>
    <n v="65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lisha Khan"/>
    <x v="132"/>
    <d v="2017-12-03T00:00:00"/>
    <x v="586"/>
    <d v="2025-09-01T00:00:00"/>
    <n v="0.04"/>
    <n v="0.22500000000000001"/>
    <d v="2025-09-01T00:00:00"/>
    <d v="2026-08-31T00:00:00"/>
    <m/>
    <m/>
    <n v="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hjabeen"/>
    <x v="132"/>
    <d v="1993-06-07T00:00:00"/>
    <x v="587"/>
    <d v="2025-09-01T00:00:00"/>
    <n v="0.04"/>
    <n v="0.22500000000000001"/>
    <d v="2025-09-01T00:00:00"/>
    <d v="2026-08-31T00:00:00"/>
    <m/>
    <m/>
    <n v="32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sida Begam"/>
    <x v="132"/>
    <d v="1964-02-02T00:00:00"/>
    <x v="588"/>
    <d v="2025-09-01T00:00:00"/>
    <n v="0.04"/>
    <n v="0.22500000000000001"/>
    <d v="2025-09-01T00:00:00"/>
    <d v="2026-08-31T00:00:00"/>
    <m/>
    <m/>
    <n v="61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ekh Ajeej Ahamad"/>
    <x v="132"/>
    <d v="1990-07-08T00:00:00"/>
    <x v="589"/>
    <d v="2025-09-01T00:00:00"/>
    <n v="0.04"/>
    <n v="0.22500000000000001"/>
    <d v="2025-09-01T00:00:00"/>
    <d v="2026-08-31T00:00:00"/>
    <m/>
    <m/>
    <n v="35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Hamid Khan"/>
    <x v="132"/>
    <d v="1956-01-01T00:00:00"/>
    <x v="590"/>
    <d v="2025-09-01T00:00:00"/>
    <n v="0.04"/>
    <n v="0.22500000000000001"/>
    <d v="2025-09-01T00:00:00"/>
    <d v="2026-08-31T00:00:00"/>
    <m/>
    <m/>
    <n v="69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Shekh Aftab Ahmad"/>
    <x v="132"/>
    <d v="2019-07-15T00:00:00"/>
    <x v="591"/>
    <d v="2025-09-01T00:00:00"/>
    <n v="0.04"/>
    <n v="0.22500000000000001"/>
    <d v="2025-09-01T00:00:00"/>
    <d v="2026-08-31T00:00:00"/>
    <m/>
    <m/>
    <n v="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hrikant Tiwari"/>
    <x v="133"/>
    <d v="2013-03-16T00:00:00"/>
    <x v="592"/>
    <d v="2025-09-01T00:00:00"/>
    <n v="0.04"/>
    <n v="0.22500000000000001"/>
    <d v="2025-09-01T00:00:00"/>
    <d v="2026-08-31T00:00:00"/>
    <m/>
    <m/>
    <n v="12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ridhar Tiwari"/>
    <x v="133"/>
    <d v="2011-08-01T00:00:00"/>
    <x v="593"/>
    <d v="2025-09-01T00:00:00"/>
    <n v="0.04"/>
    <n v="0.22500000000000001"/>
    <d v="2025-09-01T00:00:00"/>
    <d v="2026-08-31T00:00:00"/>
    <m/>
    <m/>
    <n v="14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sha Tiwari"/>
    <x v="133"/>
    <d v="1962-01-01T00:00:00"/>
    <x v="594"/>
    <d v="2025-09-01T00:00:00"/>
    <n v="0.04"/>
    <n v="0.22500000000000001"/>
    <d v="2025-09-01T00:00:00"/>
    <d v="2026-08-31T00:00:00"/>
    <m/>
    <m/>
    <n v="63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harat Lal Tiwari"/>
    <x v="133"/>
    <d v="1959-07-07T00:00:00"/>
    <x v="595"/>
    <d v="2025-09-01T00:00:00"/>
    <n v="0.04"/>
    <n v="0.22500000000000001"/>
    <d v="2025-09-01T00:00:00"/>
    <d v="2026-08-31T00:00:00"/>
    <m/>
    <m/>
    <n v="66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Pawan Tiwari"/>
    <x v="133"/>
    <d v="1982-08-02T00:00:00"/>
    <x v="596"/>
    <d v="2025-09-01T00:00:00"/>
    <n v="0.04"/>
    <n v="0.22500000000000001"/>
    <d v="2025-09-01T00:00:00"/>
    <d v="2026-08-31T00:00:00"/>
    <m/>
    <m/>
    <n v="43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radhana Tiwari"/>
    <x v="133"/>
    <d v="1986-07-01T00:00:00"/>
    <x v="597"/>
    <d v="2025-09-01T00:00:00"/>
    <n v="0.04"/>
    <n v="0.22500000000000001"/>
    <d v="2025-09-01T00:00:00"/>
    <d v="2026-08-31T00:00:00"/>
    <m/>
    <m/>
    <n v="39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sanka Mondal"/>
    <x v="134"/>
    <d v="1971-01-01T00:00:00"/>
    <x v="598"/>
    <d v="2025-09-01T00:00:00"/>
    <n v="0.04"/>
    <n v="0.22500000000000001"/>
    <d v="2025-09-01T00:00:00"/>
    <d v="2026-08-31T00:00:00"/>
    <m/>
    <m/>
    <n v="54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ibyabharti Maiti Mondal"/>
    <x v="134"/>
    <d v="2002-08-25T00:00:00"/>
    <x v="599"/>
    <d v="2025-09-01T00:00:00"/>
    <n v="0.04"/>
    <n v="0.22500000000000001"/>
    <d v="2025-09-01T00:00:00"/>
    <d v="2026-08-31T00:00:00"/>
    <m/>
    <m/>
    <n v="23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bhro Mondal"/>
    <x v="134"/>
    <d v="2023-11-24T00:00:00"/>
    <x v="600"/>
    <d v="2025-09-01T00:00:00"/>
    <n v="0.04"/>
    <n v="0.22500000000000001"/>
    <d v="2025-09-01T00:00:00"/>
    <d v="2026-08-31T00:00:00"/>
    <m/>
    <m/>
    <n v="1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amoni Mondal"/>
    <x v="134"/>
    <d v="1976-01-01T00:00:00"/>
    <x v="601"/>
    <d v="2025-09-01T00:00:00"/>
    <n v="0.04"/>
    <n v="0.22500000000000001"/>
    <d v="2025-09-01T00:00:00"/>
    <d v="2026-08-31T00:00:00"/>
    <m/>
    <m/>
    <n v="49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vankar Mondal"/>
    <x v="134"/>
    <d v="1996-04-26T00:00:00"/>
    <x v="602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yyed Ahmed Ali"/>
    <x v="135"/>
    <d v="1998-11-09T00:00:00"/>
    <x v="603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zra Yasmin"/>
    <x v="135"/>
    <d v="1969-06-02T00:00:00"/>
    <x v="604"/>
    <d v="2025-09-01T00:00:00"/>
    <n v="0.04"/>
    <n v="0.22500000000000001"/>
    <d v="2025-09-01T00:00:00"/>
    <d v="2026-08-31T00:00:00"/>
    <m/>
    <m/>
    <n v="56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Faguram Barman"/>
    <x v="136"/>
    <d v="1969-02-10T00:00:00"/>
    <x v="605"/>
    <d v="2025-09-01T00:00:00"/>
    <n v="0.04"/>
    <n v="0.22500000000000001"/>
    <d v="2025-09-01T00:00:00"/>
    <d v="2026-08-31T00:00:00"/>
    <m/>
    <m/>
    <n v="56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usheela Bai Barman"/>
    <x v="136"/>
    <d v="1978-01-01T00:00:00"/>
    <x v="606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vindra Kumar Barman"/>
    <x v="136"/>
    <d v="1992-09-08T00:00:00"/>
    <x v="607"/>
    <d v="2025-09-01T00:00:00"/>
    <n v="0.04"/>
    <n v="0.22500000000000001"/>
    <d v="2025-09-01T00:00:00"/>
    <d v="2026-08-31T00:00:00"/>
    <m/>
    <m/>
    <n v="32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Premlata Barman"/>
    <x v="136"/>
    <d v="1996-12-03T00:00:00"/>
    <x v="608"/>
    <d v="2025-09-01T00:00:00"/>
    <n v="0.04"/>
    <n v="0.22500000000000001"/>
    <d v="2025-09-01T00:00:00"/>
    <d v="2026-08-31T00:00:00"/>
    <m/>
    <m/>
    <n v="28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iya Barman"/>
    <x v="137"/>
    <d v="1996-10-01T00:00:00"/>
    <x v="609"/>
    <d v="2025-09-01T00:00:00"/>
    <n v="0.04"/>
    <n v="0.22500000000000001"/>
    <d v="2025-09-01T00:00:00"/>
    <d v="2026-08-31T00:00:00"/>
    <m/>
    <m/>
    <n v="28"/>
    <s v="26-35"/>
    <x v="0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Jagdish Barman"/>
    <x v="137"/>
    <d v="1964-01-01T00:00:00"/>
    <x v="610"/>
    <d v="2025-09-01T00:00:00"/>
    <n v="0.04"/>
    <n v="0.22500000000000001"/>
    <d v="2025-09-01T00:00:00"/>
    <d v="2026-08-31T00:00:00"/>
    <m/>
    <m/>
    <n v="61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iya Mishra"/>
    <x v="138"/>
    <d v="2001-01-19T00:00:00"/>
    <x v="611"/>
    <d v="2025-09-01T00:00:00"/>
    <n v="0.04"/>
    <n v="0.22500000000000001"/>
    <d v="2025-09-01T00:00:00"/>
    <d v="2026-08-31T00:00:00"/>
    <m/>
    <m/>
    <n v="24"/>
    <s v="0-25"/>
    <x v="0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no Devi Mishra"/>
    <x v="138"/>
    <d v="1976-01-01T00:00:00"/>
    <x v="612"/>
    <d v="2025-09-01T00:00:00"/>
    <n v="0.04"/>
    <n v="0.22500000000000001"/>
    <d v="2025-09-01T00:00:00"/>
    <d v="2026-08-31T00:00:00"/>
    <m/>
    <m/>
    <n v="49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yodhya Prasad Mishra"/>
    <x v="138"/>
    <d v="1971-02-01T00:00:00"/>
    <x v="613"/>
    <d v="2025-09-01T00:00:00"/>
    <n v="0.04"/>
    <n v="0.22500000000000001"/>
    <d v="2025-09-01T00:00:00"/>
    <d v="2026-08-31T00:00:00"/>
    <m/>
    <m/>
    <n v="54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uyog Kushwaha"/>
    <x v="139"/>
    <d v="2024-08-26T00:00:00"/>
    <x v="614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mlakhan Kushwaha"/>
    <x v="139"/>
    <d v="1967-03-20T00:00:00"/>
    <x v="615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unil Kumar Kushwaha"/>
    <x v="139"/>
    <d v="1987-07-01T00:00:00"/>
    <x v="616"/>
    <d v="2025-09-01T00:00:00"/>
    <n v="0.04"/>
    <n v="0.22500000000000001"/>
    <d v="2025-09-01T00:00:00"/>
    <d v="2026-08-31T00:00:00"/>
    <m/>
    <m/>
    <n v="38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eema Kushwaha"/>
    <x v="139"/>
    <d v="1993-07-06T00:00:00"/>
    <x v="617"/>
    <d v="2025-09-01T00:00:00"/>
    <n v="0.04"/>
    <n v="0.22500000000000001"/>
    <d v="2025-09-01T00:00:00"/>
    <d v="2026-08-31T00:00:00"/>
    <m/>
    <m/>
    <n v="32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sha Bai Kushwaha"/>
    <x v="139"/>
    <d v="1978-07-01T00:00:00"/>
    <x v="618"/>
    <d v="2025-09-01T00:00:00"/>
    <n v="0.04"/>
    <n v="0.22500000000000001"/>
    <d v="2025-09-01T00:00:00"/>
    <d v="2026-08-31T00:00:00"/>
    <m/>
    <m/>
    <n v="47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rishti Kushwaha"/>
    <x v="139"/>
    <d v="2023-01-17T00:00:00"/>
    <x v="619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Hema Devi"/>
    <x v="140"/>
    <d v="1979-02-04T00:00:00"/>
    <x v="620"/>
    <d v="2025-09-01T00:00:00"/>
    <n v="0.04"/>
    <n v="0.22500000000000001"/>
    <d v="2025-09-01T00:00:00"/>
    <d v="2026-08-31T00:00:00"/>
    <m/>
    <m/>
    <n v="46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ubham Sourav"/>
    <x v="140"/>
    <d v="1999-06-12T00:00:00"/>
    <x v="621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bha Das"/>
    <x v="141"/>
    <d v="1965-01-01T00:00:00"/>
    <x v="622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ubhasis Das"/>
    <x v="141"/>
    <d v="1990-07-08T00:00:00"/>
    <x v="623"/>
    <d v="2025-09-01T00:00:00"/>
    <n v="0.04"/>
    <n v="0.22500000000000001"/>
    <d v="2025-09-01T00:00:00"/>
    <d v="2026-08-31T00:00:00"/>
    <m/>
    <m/>
    <n v="35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Bibhuti Bhusan Das"/>
    <x v="141"/>
    <d v="1961-01-27T00:00:00"/>
    <x v="624"/>
    <d v="2025-09-01T00:00:00"/>
    <n v="0.04"/>
    <n v="0.22500000000000001"/>
    <d v="2025-09-01T00:00:00"/>
    <d v="2026-08-31T00:00:00"/>
    <m/>
    <m/>
    <n v="64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unita Mishra"/>
    <x v="142"/>
    <d v="1961-06-10T00:00:00"/>
    <x v="625"/>
    <d v="2025-09-01T00:00:00"/>
    <n v="0.04"/>
    <n v="0.22500000000000001"/>
    <d v="2025-09-01T00:00:00"/>
    <d v="2026-08-31T00:00:00"/>
    <m/>
    <m/>
    <n v="64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hivansh Mishra"/>
    <x v="142"/>
    <d v="2023-02-17T00:00:00"/>
    <x v="626"/>
    <d v="2025-09-01T00:00:00"/>
    <n v="0.04"/>
    <n v="0.22500000000000001"/>
    <d v="2025-09-01T00:00:00"/>
    <d v="2026-08-31T00:00:00"/>
    <m/>
    <m/>
    <n v="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ithlesh Kumar Mishra"/>
    <x v="142"/>
    <d v="1986-03-06T00:00:00"/>
    <x v="627"/>
    <d v="2025-09-01T00:00:00"/>
    <n v="0.04"/>
    <n v="0.22500000000000001"/>
    <d v="2025-09-01T00:00:00"/>
    <d v="2026-08-31T00:00:00"/>
    <m/>
    <m/>
    <n v="39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enu mishra"/>
    <x v="142"/>
    <d v="1996-08-10T00:00:00"/>
    <x v="628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Heera Lal Mishra"/>
    <x v="142"/>
    <d v="1958-03-01T00:00:00"/>
    <x v="629"/>
    <d v="2025-09-01T00:00:00"/>
    <n v="0.04"/>
    <n v="0.22500000000000001"/>
    <d v="2025-09-01T00:00:00"/>
    <d v="2026-08-31T00:00:00"/>
    <m/>
    <m/>
    <n v="67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arushi Tiwari"/>
    <x v="143"/>
    <d v="2017-12-05T00:00:00"/>
    <x v="630"/>
    <d v="2025-09-01T00:00:00"/>
    <n v="0.04"/>
    <n v="0.22500000000000001"/>
    <d v="2025-09-01T00:00:00"/>
    <d v="2026-08-31T00:00:00"/>
    <m/>
    <m/>
    <n v="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sha Tiwari"/>
    <x v="143"/>
    <d v="1997-06-10T00:00:00"/>
    <x v="631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tul Kumar Tiwari"/>
    <x v="143"/>
    <d v="1986-06-03T00:00:00"/>
    <x v="632"/>
    <d v="2025-09-01T00:00:00"/>
    <n v="0.04"/>
    <n v="0.22500000000000001"/>
    <d v="2025-09-01T00:00:00"/>
    <d v="2026-08-31T00:00:00"/>
    <m/>
    <m/>
    <n v="39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Rukmani Bairagi"/>
    <x v="143"/>
    <d v="1962-01-01T00:00:00"/>
    <x v="633"/>
    <d v="2025-09-01T00:00:00"/>
    <n v="0.04"/>
    <n v="0.22500000000000001"/>
    <d v="2025-09-01T00:00:00"/>
    <d v="2026-08-31T00:00:00"/>
    <m/>
    <m/>
    <n v="63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Yashasvi Tiwari"/>
    <x v="143"/>
    <d v="2023-03-02T00:00:00"/>
    <x v="634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Neha Singh"/>
    <x v="144"/>
    <d v="1995-08-30T00:00:00"/>
    <x v="635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ksham Singh"/>
    <x v="144"/>
    <d v="2024-01-03T00:00:00"/>
    <x v="636"/>
    <d v="2025-09-01T00:00:00"/>
    <n v="0.04"/>
    <n v="0.22500000000000001"/>
    <d v="2025-09-01T00:00:00"/>
    <d v="2026-08-31T00:00:00"/>
    <m/>
    <m/>
    <n v="1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shama Devi Singh"/>
    <x v="144"/>
    <d v="1968-03-25T00:00:00"/>
    <x v="637"/>
    <d v="2025-09-01T00:00:00"/>
    <n v="0.04"/>
    <n v="0.22500000000000001"/>
    <d v="2025-09-01T00:00:00"/>
    <d v="2026-08-31T00:00:00"/>
    <m/>
    <m/>
    <n v="57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iwnath Singh"/>
    <x v="144"/>
    <d v="1964-12-18T00:00:00"/>
    <x v="638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jit Kumar Singh"/>
    <x v="144"/>
    <d v="1992-11-02T00:00:00"/>
    <x v="639"/>
    <d v="2025-09-01T00:00:00"/>
    <n v="0.04"/>
    <n v="0.22500000000000001"/>
    <d v="2025-09-01T00:00:00"/>
    <d v="2026-08-31T00:00:00"/>
    <m/>
    <m/>
    <n v="32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wani Tiwari"/>
    <x v="145"/>
    <d v="2021-05-16T00:00:00"/>
    <x v="640"/>
    <d v="2025-09-01T00:00:00"/>
    <n v="0.04"/>
    <n v="0.22500000000000001"/>
    <d v="2025-09-01T00:00:00"/>
    <d v="2026-08-31T00:00:00"/>
    <m/>
    <m/>
    <n v="4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hridhar Tiwari"/>
    <x v="145"/>
    <d v="1967-11-02T00:00:00"/>
    <x v="641"/>
    <d v="2025-09-01T00:00:00"/>
    <n v="0.04"/>
    <n v="0.22500000000000001"/>
    <d v="2025-09-01T00:00:00"/>
    <d v="2026-08-31T00:00:00"/>
    <m/>
    <m/>
    <n v="57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Gaurav Tiwari"/>
    <x v="145"/>
    <d v="1993-07-31T00:00:00"/>
    <x v="642"/>
    <d v="2025-09-01T00:00:00"/>
    <n v="0.04"/>
    <n v="0.22500000000000001"/>
    <d v="2025-09-01T00:00:00"/>
    <d v="2026-08-31T00:00:00"/>
    <m/>
    <m/>
    <n v="32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arav Tiwari"/>
    <x v="145"/>
    <d v="2024-03-28T00:00:00"/>
    <x v="643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arsha Dwivedi"/>
    <x v="145"/>
    <d v="1996-11-08T00:00:00"/>
    <x v="644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mayra Bairagi"/>
    <x v="146"/>
    <d v="2019-12-18T00:00:00"/>
    <x v="645"/>
    <d v="2025-09-01T00:00:00"/>
    <n v="0.04"/>
    <n v="0.22500000000000001"/>
    <d v="2025-09-01T00:00:00"/>
    <d v="2026-08-31T00:00:00"/>
    <m/>
    <m/>
    <n v="5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arya Bairagi"/>
    <x v="146"/>
    <d v="2019-12-18T00:00:00"/>
    <x v="646"/>
    <d v="2025-09-01T00:00:00"/>
    <n v="0.04"/>
    <n v="0.22500000000000001"/>
    <d v="2025-09-01T00:00:00"/>
    <d v="2026-08-31T00:00:00"/>
    <m/>
    <m/>
    <n v="5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urvi Sharma"/>
    <x v="146"/>
    <d v="1995-07-17T00:00:00"/>
    <x v="647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raveen Bairagi"/>
    <x v="146"/>
    <d v="1992-06-10T00:00:00"/>
    <x v="648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Geeta Bai"/>
    <x v="147"/>
    <d v="1971-01-01T00:00:00"/>
    <x v="649"/>
    <d v="2025-09-01T00:00:00"/>
    <n v="0.04"/>
    <n v="0.22500000000000001"/>
    <d v="2025-09-01T00:00:00"/>
    <d v="2026-08-31T00:00:00"/>
    <m/>
    <m/>
    <n v="54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eema Kewat"/>
    <x v="147"/>
    <d v="1993-01-01T00:00:00"/>
    <x v="650"/>
    <d v="2025-09-01T00:00:00"/>
    <n v="0.04"/>
    <n v="0.22500000000000001"/>
    <d v="2025-09-01T00:00:00"/>
    <d v="2026-08-31T00:00:00"/>
    <m/>
    <m/>
    <n v="32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iyush Kewat"/>
    <x v="147"/>
    <d v="2017-07-21T00:00:00"/>
    <x v="651"/>
    <d v="2025-09-01T00:00:00"/>
    <n v="0.04"/>
    <n v="0.22500000000000001"/>
    <d v="2025-09-01T00:00:00"/>
    <d v="2026-08-31T00:00:00"/>
    <m/>
    <m/>
    <n v="8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wan Kewat"/>
    <x v="147"/>
    <d v="2014-07-25T00:00:00"/>
    <x v="652"/>
    <d v="2025-09-01T00:00:00"/>
    <n v="0.04"/>
    <n v="0.22500000000000001"/>
    <d v="2025-09-01T00:00:00"/>
    <d v="2026-08-31T00:00:00"/>
    <m/>
    <m/>
    <n v="1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mu Kewat"/>
    <x v="147"/>
    <d v="1967-01-01T00:00:00"/>
    <x v="653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avi Kumar Kewat"/>
    <x v="147"/>
    <d v="1989-02-24T00:00:00"/>
    <x v="654"/>
    <d v="2025-09-01T00:00:00"/>
    <n v="0.04"/>
    <n v="0.22500000000000001"/>
    <d v="2025-09-01T00:00:00"/>
    <d v="2026-08-31T00:00:00"/>
    <m/>
    <m/>
    <n v="36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Garima Nehra"/>
    <x v="148"/>
    <d v="2022-12-26T00:00:00"/>
    <x v="655"/>
    <d v="2025-09-01T00:00:00"/>
    <n v="0.04"/>
    <n v="0.22500000000000001"/>
    <d v="2025-09-01T00:00:00"/>
    <d v="2026-08-31T00:00:00"/>
    <m/>
    <m/>
    <n v="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ndeep Hardwarilal Nehra"/>
    <x v="148"/>
    <d v="1991-09-19T00:00:00"/>
    <x v="656"/>
    <d v="2025-09-01T00:00:00"/>
    <n v="0.04"/>
    <n v="0.22500000000000001"/>
    <d v="2025-09-01T00:00:00"/>
    <d v="2026-08-31T00:00:00"/>
    <m/>
    <m/>
    <n v="33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ooja Nehra"/>
    <x v="148"/>
    <d v="1994-06-19T00:00:00"/>
    <x v="657"/>
    <d v="2025-09-01T00:00:00"/>
    <n v="0.04"/>
    <n v="0.22500000000000001"/>
    <d v="2025-09-01T00:00:00"/>
    <d v="2026-08-31T00:00:00"/>
    <m/>
    <m/>
    <n v="31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Hardwarillal Nehra"/>
    <x v="148"/>
    <d v="1965-07-05T00:00:00"/>
    <x v="658"/>
    <d v="2025-09-01T00:00:00"/>
    <n v="0.04"/>
    <n v="0.22500000000000001"/>
    <d v="2025-09-01T00:00:00"/>
    <d v="2026-08-31T00:00:00"/>
    <m/>
    <m/>
    <n v="60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angeeta Nehra"/>
    <x v="148"/>
    <d v="1969-03-04T00:00:00"/>
    <x v="659"/>
    <d v="2025-09-01T00:00:00"/>
    <n v="0.04"/>
    <n v="0.22500000000000001"/>
    <d v="2025-09-01T00:00:00"/>
    <d v="2026-08-31T00:00:00"/>
    <m/>
    <m/>
    <n v="56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Dhruba Kishore Chutia"/>
    <x v="149"/>
    <d v="1992-11-11T00:00:00"/>
    <x v="660"/>
    <d v="2025-09-01T00:00:00"/>
    <n v="0.04"/>
    <n v="0.22500000000000001"/>
    <d v="2025-09-01T00:00:00"/>
    <d v="2026-08-31T00:00:00"/>
    <m/>
    <m/>
    <n v="32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unu Borah"/>
    <x v="149"/>
    <d v="1960-01-01T00:00:00"/>
    <x v="661"/>
    <d v="2025-09-01T00:00:00"/>
    <n v="0.04"/>
    <n v="0.22500000000000001"/>
    <d v="2025-09-01T00:00:00"/>
    <d v="2026-08-31T00:00:00"/>
    <m/>
    <m/>
    <n v="65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achana Das"/>
    <x v="149"/>
    <d v="1999-09-09T00:00:00"/>
    <x v="662"/>
    <d v="2025-09-01T00:00:00"/>
    <n v="0.04"/>
    <n v="0.22500000000000001"/>
    <d v="2025-09-01T00:00:00"/>
    <d v="2026-08-31T00:00:00"/>
    <m/>
    <m/>
    <n v="25"/>
    <s v="0-25"/>
    <x v="0"/>
    <x v="0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urendra Gautam"/>
    <x v="150"/>
    <d v="1957-09-14T00:00:00"/>
    <x v="663"/>
    <d v="2025-09-01T00:00:00"/>
    <n v="0.04"/>
    <n v="0.22500000000000001"/>
    <d v="2025-09-01T00:00:00"/>
    <d v="2026-08-31T00:00:00"/>
    <m/>
    <m/>
    <n v="67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Nimisha Gautam"/>
    <x v="150"/>
    <d v="1995-03-05T00:00:00"/>
    <x v="664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shwik Gautam"/>
    <x v="150"/>
    <d v="2023-11-14T00:00:00"/>
    <x v="665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Yogesh Gautam"/>
    <x v="150"/>
    <d v="1986-07-01T00:00:00"/>
    <x v="666"/>
    <d v="2025-09-01T00:00:00"/>
    <n v="0.04"/>
    <n v="0.22500000000000001"/>
    <d v="2025-09-01T00:00:00"/>
    <d v="2026-08-31T00:00:00"/>
    <m/>
    <m/>
    <n v="39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atyabhama Gautam"/>
    <x v="150"/>
    <d v="1962-01-01T00:00:00"/>
    <x v="667"/>
    <d v="2025-09-01T00:00:00"/>
    <n v="0.04"/>
    <n v="0.22500000000000001"/>
    <d v="2025-09-01T00:00:00"/>
    <d v="2026-08-31T00:00:00"/>
    <m/>
    <m/>
    <n v="63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ohan Mandal"/>
    <x v="151"/>
    <d v="1958-01-01T00:00:00"/>
    <x v="668"/>
    <d v="2025-09-01T00:00:00"/>
    <n v="0.04"/>
    <n v="0.22500000000000001"/>
    <d v="2025-09-01T00:00:00"/>
    <d v="2026-08-31T00:00:00"/>
    <m/>
    <m/>
    <n v="67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Diptibala Mandal"/>
    <x v="151"/>
    <d v="1964-01-01T00:00:00"/>
    <x v="669"/>
    <d v="2025-09-01T00:00:00"/>
    <n v="0.04"/>
    <n v="0.22500000000000001"/>
    <d v="2025-09-01T00:00:00"/>
    <d v="2026-08-31T00:00:00"/>
    <m/>
    <m/>
    <n v="61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hreeparna Mandal"/>
    <x v="151"/>
    <d v="2018-02-22T00:00:00"/>
    <x v="670"/>
    <d v="2025-09-01T00:00:00"/>
    <n v="0.04"/>
    <n v="0.22500000000000001"/>
    <d v="2025-09-01T00:00:00"/>
    <d v="2026-08-31T00:00:00"/>
    <m/>
    <m/>
    <n v="7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bodh Kumar Mandal"/>
    <x v="151"/>
    <d v="1984-02-17T00:00:00"/>
    <x v="671"/>
    <d v="2025-09-01T00:00:00"/>
    <n v="0.04"/>
    <n v="0.22500000000000001"/>
    <d v="2025-09-01T00:00:00"/>
    <d v="2026-08-31T00:00:00"/>
    <m/>
    <m/>
    <n v="41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smita Mandal"/>
    <x v="151"/>
    <d v="1994-04-26T00:00:00"/>
    <x v="672"/>
    <d v="2025-09-01T00:00:00"/>
    <n v="0.04"/>
    <n v="0.22500000000000001"/>
    <d v="2025-09-01T00:00:00"/>
    <d v="2026-08-31T00:00:00"/>
    <m/>
    <m/>
    <n v="31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undari Dubey"/>
    <x v="152"/>
    <d v="1967-08-05T00:00:00"/>
    <x v="673"/>
    <d v="2025-09-01T00:00:00"/>
    <n v="0.04"/>
    <n v="0.22500000000000001"/>
    <d v="2025-09-01T00:00:00"/>
    <d v="2026-08-31T00:00:00"/>
    <m/>
    <m/>
    <n v="58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Uma Shankar Dubey"/>
    <x v="152"/>
    <d v="1959-11-23T00:00:00"/>
    <x v="674"/>
    <d v="2025-09-01T00:00:00"/>
    <n v="0.04"/>
    <n v="0.22500000000000001"/>
    <d v="2025-09-01T00:00:00"/>
    <d v="2026-08-31T00:00:00"/>
    <m/>
    <m/>
    <n v="65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Himanshu Dubey"/>
    <x v="152"/>
    <d v="1990-05-15T00:00:00"/>
    <x v="675"/>
    <d v="2025-09-01T00:00:00"/>
    <n v="0.04"/>
    <n v="0.22500000000000001"/>
    <d v="2025-09-01T00:00:00"/>
    <d v="2026-08-31T00:00:00"/>
    <m/>
    <m/>
    <n v="35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ekha Tiwari"/>
    <x v="153"/>
    <d v="1976-01-01T00:00:00"/>
    <x v="676"/>
    <d v="2025-09-01T00:00:00"/>
    <n v="0.04"/>
    <n v="0.22500000000000001"/>
    <d v="2025-09-01T00:00:00"/>
    <d v="2026-08-31T00:00:00"/>
    <m/>
    <m/>
    <n v="49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Harishankar Tiwari"/>
    <x v="153"/>
    <d v="1981-01-01T00:00:00"/>
    <x v="677"/>
    <d v="2025-09-01T00:00:00"/>
    <n v="0.04"/>
    <n v="0.22500000000000001"/>
    <d v="2025-09-01T00:00:00"/>
    <d v="2026-08-31T00:00:00"/>
    <m/>
    <m/>
    <n v="44"/>
    <s v="36-45"/>
    <x v="1"/>
    <x v="2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oonam Tiwari"/>
    <x v="153"/>
    <d v="2001-06-01T00:00:00"/>
    <x v="678"/>
    <d v="2025-09-01T00:00:00"/>
    <n v="0.04"/>
    <n v="0.22500000000000001"/>
    <d v="2025-09-01T00:00:00"/>
    <d v="2026-08-31T00:00:00"/>
    <m/>
    <m/>
    <n v="24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ivakar Tiwari"/>
    <x v="153"/>
    <d v="1998-09-05T00:00:00"/>
    <x v="679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eera Mishra"/>
    <x v="154"/>
    <d v="1965-06-23T00:00:00"/>
    <x v="680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ajdeep Mishra"/>
    <x v="154"/>
    <d v="1993-07-04T00:00:00"/>
    <x v="681"/>
    <d v="2025-09-01T00:00:00"/>
    <n v="0.04"/>
    <n v="0.22500000000000001"/>
    <d v="2025-09-01T00:00:00"/>
    <d v="2026-08-31T00:00:00"/>
    <m/>
    <m/>
    <n v="32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Naresh Kumar Mishra"/>
    <x v="154"/>
    <d v="1965-02-15T00:00:00"/>
    <x v="682"/>
    <d v="2025-09-01T00:00:00"/>
    <n v="0.04"/>
    <n v="0.22500000000000001"/>
    <d v="2025-09-01T00:00:00"/>
    <d v="2026-08-31T00:00:00"/>
    <m/>
    <m/>
    <n v="60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Tanushri Mishra"/>
    <x v="154"/>
    <d v="1998-01-20T00:00:00"/>
    <x v="683"/>
    <d v="2025-09-01T00:00:00"/>
    <n v="0.04"/>
    <n v="0.22500000000000001"/>
    <d v="2025-09-01T00:00:00"/>
    <d v="2026-08-31T00:00:00"/>
    <m/>
    <m/>
    <n v="27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Yashoda Bai"/>
    <x v="155"/>
    <d v="1967-01-01T00:00:00"/>
    <x v="684"/>
    <d v="2025-09-01T00:00:00"/>
    <n v="0.04"/>
    <n v="0.22500000000000001"/>
    <d v="2025-09-01T00:00:00"/>
    <d v="2026-08-31T00:00:00"/>
    <m/>
    <m/>
    <n v="58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avita Pandey"/>
    <x v="155"/>
    <d v="1995-07-15T00:00:00"/>
    <x v="685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Divyam Pandey"/>
    <x v="155"/>
    <d v="2024-07-14T00:00:00"/>
    <x v="686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inesh Kumar Pandey"/>
    <x v="155"/>
    <d v="1992-06-20T00:00:00"/>
    <x v="687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Vrandawan Pandey"/>
    <x v="155"/>
    <d v="1962-01-01T00:00:00"/>
    <x v="688"/>
    <d v="2025-09-01T00:00:00"/>
    <n v="0.04"/>
    <n v="0.22500000000000001"/>
    <d v="2025-09-01T00:00:00"/>
    <d v="2026-08-31T00:00:00"/>
    <m/>
    <m/>
    <n v="63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ivay Pandey"/>
    <x v="155"/>
    <d v="2021-03-30T00:00:00"/>
    <x v="689"/>
    <d v="2025-09-01T00:00:00"/>
    <n v="0.04"/>
    <n v="0.22500000000000001"/>
    <d v="2025-09-01T00:00:00"/>
    <d v="2026-08-31T00:00:00"/>
    <m/>
    <m/>
    <n v="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alesav Gupta"/>
    <x v="156"/>
    <d v="1948-05-31T00:00:00"/>
    <x v="690"/>
    <d v="2025-09-01T00:00:00"/>
    <n v="0.04"/>
    <n v="0.22500000000000001"/>
    <d v="2025-09-01T00:00:00"/>
    <d v="2026-08-31T00:00:00"/>
    <m/>
    <m/>
    <n v="77"/>
    <s v="76-80"/>
    <x v="1"/>
    <x v="2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Ritu Kumari"/>
    <x v="156"/>
    <d v="1996-01-08T00:00:00"/>
    <x v="691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amla Devi"/>
    <x v="156"/>
    <d v="1953-02-12T00:00:00"/>
    <x v="692"/>
    <d v="2025-09-01T00:00:00"/>
    <n v="0.04"/>
    <n v="0.22500000000000001"/>
    <d v="2025-09-01T00:00:00"/>
    <d v="2026-08-31T00:00:00"/>
    <m/>
    <m/>
    <n v="72"/>
    <s v="71-75"/>
    <x v="0"/>
    <x v="5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Riyansh Gupta"/>
    <x v="156"/>
    <d v="2024-02-19T00:00:00"/>
    <x v="693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jeev Kumar Gupta"/>
    <x v="156"/>
    <d v="1992-01-15T00:00:00"/>
    <x v="694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nisha Kachhi"/>
    <x v="157"/>
    <d v="1996-05-12T00:00:00"/>
    <x v="695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yam Bai"/>
    <x v="157"/>
    <d v="1964-05-01T00:00:00"/>
    <x v="696"/>
    <d v="2025-09-01T00:00:00"/>
    <n v="0.04"/>
    <n v="0.22500000000000001"/>
    <d v="2025-09-01T00:00:00"/>
    <d v="2026-08-31T00:00:00"/>
    <m/>
    <m/>
    <n v="61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yansh Kushwaha"/>
    <x v="157"/>
    <d v="2023-05-14T00:00:00"/>
    <x v="697"/>
    <d v="2025-09-01T00:00:00"/>
    <n v="0.04"/>
    <n v="0.22500000000000001"/>
    <d v="2025-09-01T00:00:00"/>
    <d v="2026-08-31T00:00:00"/>
    <m/>
    <m/>
    <n v="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shok Kushwaha"/>
    <x v="157"/>
    <d v="1997-07-12T00:00:00"/>
    <x v="698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atyendra Kumar Nigam"/>
    <x v="158"/>
    <d v="1965-08-08T00:00:00"/>
    <x v="699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hivam Nigam"/>
    <x v="158"/>
    <d v="1995-01-27T00:00:00"/>
    <x v="700"/>
    <d v="2025-09-01T00:00:00"/>
    <n v="0.04"/>
    <n v="0.22500000000000001"/>
    <d v="2025-09-01T00:00:00"/>
    <d v="2026-08-31T00:00:00"/>
    <m/>
    <m/>
    <n v="30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eema Nigam"/>
    <x v="158"/>
    <d v="1973-01-01T00:00:00"/>
    <x v="701"/>
    <d v="2025-09-01T00:00:00"/>
    <n v="0.04"/>
    <n v="0.22500000000000001"/>
    <d v="2025-09-01T00:00:00"/>
    <d v="2026-08-31T00:00:00"/>
    <m/>
    <m/>
    <n v="52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mavatar Pandey"/>
    <x v="159"/>
    <d v="1951-01-01T00:00:00"/>
    <x v="702"/>
    <d v="2025-09-01T00:00:00"/>
    <n v="0.04"/>
    <n v="0.22500000000000001"/>
    <d v="2025-09-01T00:00:00"/>
    <d v="2026-08-31T00:00:00"/>
    <m/>
    <m/>
    <n v="74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Shikhar Pandey"/>
    <x v="159"/>
    <d v="2012-10-18T00:00:00"/>
    <x v="703"/>
    <d v="2025-09-01T00:00:00"/>
    <n v="0.04"/>
    <n v="0.22500000000000001"/>
    <d v="2025-09-01T00:00:00"/>
    <d v="2026-08-31T00:00:00"/>
    <m/>
    <m/>
    <n v="1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reshth Pandey"/>
    <x v="159"/>
    <d v="2012-10-18T00:00:00"/>
    <x v="704"/>
    <d v="2025-09-01T00:00:00"/>
    <n v="0.04"/>
    <n v="0.22500000000000001"/>
    <d v="2025-09-01T00:00:00"/>
    <d v="2026-08-31T00:00:00"/>
    <m/>
    <m/>
    <n v="1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Unnati Pandey"/>
    <x v="159"/>
    <d v="2005-08-10T00:00:00"/>
    <x v="705"/>
    <d v="2025-09-01T00:00:00"/>
    <n v="0.04"/>
    <n v="0.22500000000000001"/>
    <d v="2025-09-01T00:00:00"/>
    <d v="2026-08-31T00:00:00"/>
    <m/>
    <m/>
    <n v="19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rita Pandey"/>
    <x v="159"/>
    <d v="1977-08-14T00:00:00"/>
    <x v="706"/>
    <d v="2025-09-01T00:00:00"/>
    <n v="0.04"/>
    <n v="0.22500000000000001"/>
    <d v="2025-09-01T00:00:00"/>
    <d v="2026-08-31T00:00:00"/>
    <m/>
    <m/>
    <n v="48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Prabhat Kumar Pandey"/>
    <x v="159"/>
    <d v="1977-06-30T00:00:00"/>
    <x v="707"/>
    <d v="2025-09-01T00:00:00"/>
    <n v="0.04"/>
    <n v="0.22500000000000001"/>
    <d v="2025-09-01T00:00:00"/>
    <d v="2026-08-31T00:00:00"/>
    <m/>
    <m/>
    <n v="48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nup Pal"/>
    <x v="160"/>
    <d v="1973-01-01T00:00:00"/>
    <x v="708"/>
    <d v="2025-09-01T00:00:00"/>
    <n v="0.04"/>
    <n v="0.22500000000000001"/>
    <d v="2025-09-01T00:00:00"/>
    <d v="2026-08-31T00:00:00"/>
    <m/>
    <m/>
    <n v="52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Jayanti Pal"/>
    <x v="160"/>
    <d v="1983-01-01T00:00:00"/>
    <x v="709"/>
    <d v="2025-09-01T00:00:00"/>
    <n v="0.04"/>
    <n v="0.22500000000000001"/>
    <d v="2025-09-01T00:00:00"/>
    <d v="2026-08-31T00:00:00"/>
    <m/>
    <m/>
    <n v="42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jesh Pal"/>
    <x v="160"/>
    <d v="2000-03-17T00:00:00"/>
    <x v="710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amisha Priya"/>
    <x v="161"/>
    <d v="1996-03-23T00:00:00"/>
    <x v="711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Kishor Ramani"/>
    <x v="161"/>
    <d v="1966-07-07T00:00:00"/>
    <x v="712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Vivek Ramani"/>
    <x v="161"/>
    <d v="1994-05-07T00:00:00"/>
    <x v="713"/>
    <d v="2025-09-01T00:00:00"/>
    <n v="0.04"/>
    <n v="0.22500000000000001"/>
    <d v="2025-09-01T00:00:00"/>
    <d v="2026-08-31T00:00:00"/>
    <m/>
    <m/>
    <n v="31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am Prosad Pal"/>
    <x v="162"/>
    <d v="1996-12-13T00:00:00"/>
    <x v="714"/>
    <d v="2025-09-01T00:00:00"/>
    <n v="0.04"/>
    <n v="0.22500000000000001"/>
    <d v="2025-09-01T00:00:00"/>
    <d v="2026-08-31T00:00:00"/>
    <m/>
    <m/>
    <n v="28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Tapsi Pal"/>
    <x v="162"/>
    <d v="1975-07-04T00:00:00"/>
    <x v="715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Uttam Pal"/>
    <x v="162"/>
    <d v="1967-07-01T00:00:00"/>
    <x v="716"/>
    <d v="2025-09-01T00:00:00"/>
    <n v="0.04"/>
    <n v="0.22500000000000001"/>
    <d v="2025-09-01T00:00:00"/>
    <d v="2026-08-31T00:00:00"/>
    <m/>
    <m/>
    <n v="58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alyani Dwivedi"/>
    <x v="163"/>
    <d v="2017-07-30T00:00:00"/>
    <x v="717"/>
    <d v="2025-09-01T00:00:00"/>
    <n v="0.04"/>
    <n v="0.22500000000000001"/>
    <d v="2025-09-01T00:00:00"/>
    <d v="2026-08-31T00:00:00"/>
    <m/>
    <m/>
    <n v="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nat Kumar Dwivedi"/>
    <x v="163"/>
    <d v="1983-06-08T00:00:00"/>
    <x v="718"/>
    <d v="2025-09-01T00:00:00"/>
    <n v="0.04"/>
    <n v="0.22500000000000001"/>
    <d v="2025-09-01T00:00:00"/>
    <d v="2026-08-31T00:00:00"/>
    <m/>
    <m/>
    <n v="42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Geeta Dwivedi"/>
    <x v="163"/>
    <d v="1955-06-04T00:00:00"/>
    <x v="719"/>
    <d v="2025-09-01T00:00:00"/>
    <n v="0.04"/>
    <n v="0.22500000000000001"/>
    <d v="2025-09-01T00:00:00"/>
    <d v="2026-08-31T00:00:00"/>
    <m/>
    <m/>
    <n v="70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Aruna Dwivedi"/>
    <x v="163"/>
    <d v="1996-04-06T00:00:00"/>
    <x v="720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Nimish Dwivedi"/>
    <x v="163"/>
    <d v="2021-10-13T00:00:00"/>
    <x v="721"/>
    <d v="2025-09-01T00:00:00"/>
    <n v="0.04"/>
    <n v="0.22500000000000001"/>
    <d v="2025-09-01T00:00:00"/>
    <d v="2026-08-31T00:00:00"/>
    <m/>
    <m/>
    <n v="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hivaprasad Dwivedi"/>
    <x v="163"/>
    <d v="1949-03-12T00:00:00"/>
    <x v="722"/>
    <d v="2025-09-01T00:00:00"/>
    <n v="0.04"/>
    <n v="0.22500000000000001"/>
    <d v="2025-09-01T00:00:00"/>
    <d v="2026-08-31T00:00:00"/>
    <m/>
    <m/>
    <n v="76"/>
    <s v="76-80"/>
    <x v="1"/>
    <x v="2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Vrandavan Vishwakarma"/>
    <x v="164"/>
    <d v="1990-05-11T00:00:00"/>
    <x v="723"/>
    <d v="2025-09-01T00:00:00"/>
    <n v="0.04"/>
    <n v="0.22500000000000001"/>
    <d v="2025-09-01T00:00:00"/>
    <d v="2026-08-31T00:00:00"/>
    <m/>
    <m/>
    <n v="35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dhika Vishwakarma"/>
    <x v="164"/>
    <d v="1992-06-22T00:00:00"/>
    <x v="724"/>
    <d v="2025-09-01T00:00:00"/>
    <n v="0.04"/>
    <n v="0.22500000000000001"/>
    <d v="2025-09-01T00:00:00"/>
    <d v="2026-08-31T00:00:00"/>
    <m/>
    <m/>
    <n v="33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Vivan Vishwakarma"/>
    <x v="164"/>
    <d v="2021-09-28T00:00:00"/>
    <x v="725"/>
    <d v="2025-09-01T00:00:00"/>
    <n v="0.04"/>
    <n v="0.22500000000000001"/>
    <d v="2025-09-01T00:00:00"/>
    <d v="2026-08-31T00:00:00"/>
    <m/>
    <m/>
    <n v="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mdeen Vishwakarma"/>
    <x v="164"/>
    <d v="1967-01-01T00:00:00"/>
    <x v="726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Beni Bai"/>
    <x v="164"/>
    <d v="1971-01-01T00:00:00"/>
    <x v="727"/>
    <d v="2025-09-01T00:00:00"/>
    <n v="0.04"/>
    <n v="0.22500000000000001"/>
    <d v="2025-09-01T00:00:00"/>
    <d v="2026-08-31T00:00:00"/>
    <m/>
    <m/>
    <n v="54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rchana Laharia"/>
    <x v="165"/>
    <d v="1966-06-29T00:00:00"/>
    <x v="728"/>
    <d v="2025-09-01T00:00:00"/>
    <n v="0.04"/>
    <n v="0.22500000000000001"/>
    <d v="2025-09-01T00:00:00"/>
    <d v="2026-08-31T00:00:00"/>
    <m/>
    <m/>
    <n v="59"/>
    <s v="56-65"/>
    <x v="0"/>
    <x v="0"/>
    <n v="600000"/>
    <n v="0"/>
    <n v="0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Somvati Laharia"/>
    <x v="165"/>
    <d v="1940-05-02T00:00:00"/>
    <x v="729"/>
    <d v="2025-09-01T00:00:00"/>
    <n v="0.04"/>
    <n v="0.22500000000000001"/>
    <d v="2025-09-01T00:00:00"/>
    <d v="2026-08-31T00:00:00"/>
    <m/>
    <m/>
    <n v="85"/>
    <s v="81-100"/>
    <x v="0"/>
    <x v="5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Chhuttan Lal Laharia"/>
    <x v="165"/>
    <d v="1949-05-30T00:00:00"/>
    <x v="730"/>
    <d v="2025-09-01T00:00:00"/>
    <n v="0.04"/>
    <n v="0.22500000000000001"/>
    <d v="2025-09-01T00:00:00"/>
    <d v="2026-08-31T00:00:00"/>
    <m/>
    <m/>
    <n v="76"/>
    <s v="76-80"/>
    <x v="1"/>
    <x v="2"/>
    <n v="600000"/>
    <n v="0"/>
    <n v="0"/>
    <n v="365"/>
    <d v="2026-02-28T00:00:00"/>
    <n v="181"/>
    <s v="Maharashtra"/>
    <n v="32803.185799999999"/>
    <n v="1"/>
    <n v="27799.31"/>
    <n v="0"/>
    <n v="0"/>
    <n v="5003.8757999999998"/>
    <n v="1111.9724000000001"/>
    <n v="6254.8447500000002"/>
    <n v="13785.411260273973"/>
    <n v="10132.277276301371"/>
    <n v="10300.215573698631"/>
    <d v="2025-02-27T00:00:00"/>
    <n v="27799.31"/>
    <m/>
  </r>
  <r>
    <s v="Valid"/>
    <n v="202509"/>
    <s v="GMC023220100CALDERYS"/>
    <s v="CALDERYS INDIA REFRACTORIES LIMITED"/>
    <d v="2025-09-01T00:00:00"/>
    <d v="2026-08-31T00:00:00"/>
    <s v="Rajeev Laharia"/>
    <x v="165"/>
    <d v="1963-01-27T00:00:00"/>
    <x v="731"/>
    <d v="2025-09-01T00:00:00"/>
    <n v="0.04"/>
    <n v="0.22500000000000001"/>
    <d v="2025-09-01T00:00:00"/>
    <d v="2026-08-31T00:00:00"/>
    <m/>
    <m/>
    <n v="62"/>
    <s v="56-65"/>
    <x v="1"/>
    <x v="1"/>
    <n v="600000"/>
    <n v="600000"/>
    <n v="1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Swati Paresh Yawalkar"/>
    <x v="166"/>
    <d v="1985-11-06T00:00:00"/>
    <x v="732"/>
    <d v="2025-09-01T00:00:00"/>
    <n v="0.04"/>
    <n v="0.22500000000000001"/>
    <d v="2025-09-01T00:00:00"/>
    <d v="2026-08-31T00:00:00"/>
    <m/>
    <m/>
    <n v="39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unanda G Yawalkar"/>
    <x v="166"/>
    <d v="1953-07-17T00:00:00"/>
    <x v="733"/>
    <d v="2025-09-01T00:00:00"/>
    <n v="0.04"/>
    <n v="0.22500000000000001"/>
    <d v="2025-09-01T00:00:00"/>
    <d v="2026-08-31T00:00:00"/>
    <m/>
    <m/>
    <n v="72"/>
    <s v="71-75"/>
    <x v="0"/>
    <x v="5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Gopinathji D Yawalkar"/>
    <x v="166"/>
    <d v="1943-05-12T00:00:00"/>
    <x v="734"/>
    <d v="2025-09-01T00:00:00"/>
    <n v="0.04"/>
    <n v="0.22500000000000001"/>
    <d v="2025-09-01T00:00:00"/>
    <d v="2026-08-31T00:00:00"/>
    <m/>
    <m/>
    <n v="82"/>
    <s v="81-100"/>
    <x v="1"/>
    <x v="2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Pari Paresh Yawalkar"/>
    <x v="166"/>
    <d v="2013-03-31T00:00:00"/>
    <x v="735"/>
    <d v="2025-09-01T00:00:00"/>
    <n v="0.04"/>
    <n v="0.22500000000000001"/>
    <d v="2025-09-01T00:00:00"/>
    <d v="2026-08-31T00:00:00"/>
    <m/>
    <m/>
    <n v="1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idhi Paresh Yawalkar"/>
    <x v="166"/>
    <d v="2007-02-16T00:00:00"/>
    <x v="736"/>
    <d v="2025-09-01T00:00:00"/>
    <n v="0.04"/>
    <n v="0.22500000000000001"/>
    <d v="2025-09-01T00:00:00"/>
    <d v="2026-08-31T00:00:00"/>
    <m/>
    <m/>
    <n v="1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resh Yawalkar"/>
    <x v="166"/>
    <d v="1976-06-12T00:00:00"/>
    <x v="737"/>
    <d v="2025-09-01T00:00:00"/>
    <n v="0.04"/>
    <n v="0.22500000000000001"/>
    <d v="2025-09-01T00:00:00"/>
    <d v="2026-08-31T00:00:00"/>
    <m/>
    <m/>
    <n v="49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hil Sanjay Verulkar"/>
    <x v="167"/>
    <d v="2008-08-20T00:00:00"/>
    <x v="738"/>
    <d v="2025-09-01T00:00:00"/>
    <n v="0.04"/>
    <n v="0.22500000000000001"/>
    <d v="2025-09-01T00:00:00"/>
    <d v="2026-08-31T00:00:00"/>
    <m/>
    <m/>
    <n v="1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njay Verulkar"/>
    <x v="167"/>
    <d v="1976-07-15T00:00:00"/>
    <x v="739"/>
    <d v="2025-09-01T00:00:00"/>
    <n v="0.04"/>
    <n v="0.22500000000000001"/>
    <d v="2025-09-01T00:00:00"/>
    <d v="2026-08-31T00:00:00"/>
    <m/>
    <m/>
    <n v="49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Bhaurao Raut"/>
    <x v="167"/>
    <d v="1945-04-26T00:00:00"/>
    <x v="740"/>
    <d v="2025-09-01T00:00:00"/>
    <n v="0.04"/>
    <n v="0.22500000000000001"/>
    <d v="2025-09-01T00:00:00"/>
    <d v="2026-08-31T00:00:00"/>
    <m/>
    <m/>
    <n v="80"/>
    <s v="76-80"/>
    <x v="1"/>
    <x v="6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Shakuntala Raut"/>
    <x v="167"/>
    <d v="1947-09-26T00:00:00"/>
    <x v="741"/>
    <d v="2025-09-01T00:00:00"/>
    <n v="0.04"/>
    <n v="0.22500000000000001"/>
    <d v="2025-09-01T00:00:00"/>
    <d v="2026-08-31T00:00:00"/>
    <m/>
    <m/>
    <n v="77"/>
    <s v="76-80"/>
    <x v="0"/>
    <x v="7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Sarla Sanjay Verulkar"/>
    <x v="167"/>
    <d v="1979-06-10T00:00:00"/>
    <x v="742"/>
    <d v="2025-09-01T00:00:00"/>
    <n v="0.04"/>
    <n v="0.22500000000000001"/>
    <d v="2025-09-01T00:00:00"/>
    <d v="2026-08-31T00:00:00"/>
    <m/>
    <m/>
    <n v="46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arsha Bawane"/>
    <x v="168"/>
    <d v="1977-01-02T00:00:00"/>
    <x v="743"/>
    <d v="2025-09-01T00:00:00"/>
    <n v="0.04"/>
    <n v="0.22500000000000001"/>
    <d v="2025-09-01T00:00:00"/>
    <d v="2026-08-31T00:00:00"/>
    <m/>
    <m/>
    <n v="48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Dhanashri Bawane"/>
    <x v="168"/>
    <d v="2002-01-11T00:00:00"/>
    <x v="744"/>
    <d v="2025-09-01T00:00:00"/>
    <n v="0.04"/>
    <n v="0.22500000000000001"/>
    <d v="2025-09-01T00:00:00"/>
    <d v="2026-08-31T00:00:00"/>
    <m/>
    <m/>
    <n v="2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Namdeo Bawane"/>
    <x v="168"/>
    <d v="1971-11-19T00:00:00"/>
    <x v="745"/>
    <d v="2025-09-01T00:00:00"/>
    <n v="0.04"/>
    <n v="0.22500000000000001"/>
    <d v="2025-09-01T00:00:00"/>
    <d v="2026-08-31T00:00:00"/>
    <m/>
    <m/>
    <n v="53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Kasabai Bawane"/>
    <x v="168"/>
    <d v="1943-01-01T00:00:00"/>
    <x v="746"/>
    <d v="2025-09-01T00:00:00"/>
    <n v="0.04"/>
    <n v="0.22500000000000001"/>
    <d v="2025-09-01T00:00:00"/>
    <d v="2026-08-31T00:00:00"/>
    <m/>
    <m/>
    <n v="82"/>
    <s v="81-100"/>
    <x v="0"/>
    <x v="5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Divya Bawane"/>
    <x v="168"/>
    <d v="2002-01-11T00:00:00"/>
    <x v="747"/>
    <d v="2025-09-01T00:00:00"/>
    <n v="0.04"/>
    <n v="0.22500000000000001"/>
    <d v="2025-09-01T00:00:00"/>
    <d v="2026-08-31T00:00:00"/>
    <m/>
    <m/>
    <n v="2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wanand Kayarkar"/>
    <x v="169"/>
    <d v="2008-12-02T00:00:00"/>
    <x v="748"/>
    <d v="2025-09-01T00:00:00"/>
    <n v="0.04"/>
    <n v="0.22500000000000001"/>
    <d v="2025-09-01T00:00:00"/>
    <d v="2026-08-31T00:00:00"/>
    <m/>
    <m/>
    <n v="1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loni Kayarkar"/>
    <x v="169"/>
    <d v="2003-03-03T00:00:00"/>
    <x v="749"/>
    <d v="2025-09-01T00:00:00"/>
    <n v="0.04"/>
    <n v="0.22500000000000001"/>
    <d v="2025-09-01T00:00:00"/>
    <d v="2026-08-31T00:00:00"/>
    <m/>
    <m/>
    <n v="2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ratima Kayarkar"/>
    <x v="169"/>
    <d v="1981-06-26T00:00:00"/>
    <x v="750"/>
    <d v="2025-09-01T00:00:00"/>
    <n v="0.04"/>
    <n v="0.22500000000000001"/>
    <d v="2025-09-01T00:00:00"/>
    <d v="2026-08-31T00:00:00"/>
    <m/>
    <m/>
    <n v="44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Girjabai Yadavrao Dakhore"/>
    <x v="169"/>
    <d v="1945-01-01T00:00:00"/>
    <x v="751"/>
    <d v="2025-09-01T00:00:00"/>
    <n v="0.04"/>
    <n v="0.22500000000000001"/>
    <d v="2025-09-01T00:00:00"/>
    <d v="2026-08-31T00:00:00"/>
    <m/>
    <m/>
    <n v="80"/>
    <s v="76-80"/>
    <x v="0"/>
    <x v="7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Madhukar Kayarkar"/>
    <x v="169"/>
    <d v="1975-11-21T00:00:00"/>
    <x v="752"/>
    <d v="2025-09-01T00:00:00"/>
    <n v="0.04"/>
    <n v="0.22500000000000001"/>
    <d v="2025-09-01T00:00:00"/>
    <d v="2026-08-31T00:00:00"/>
    <m/>
    <m/>
    <n v="49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tharva Y Moon"/>
    <x v="170"/>
    <d v="2005-06-06T00:00:00"/>
    <x v="753"/>
    <d v="2025-09-01T00:00:00"/>
    <n v="0.04"/>
    <n v="0.22500000000000001"/>
    <d v="2025-09-01T00:00:00"/>
    <d v="2026-08-31T00:00:00"/>
    <m/>
    <m/>
    <n v="2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ubhadrabai Moon"/>
    <x v="170"/>
    <d v="1954-09-24T00:00:00"/>
    <x v="754"/>
    <d v="2025-09-01T00:00:00"/>
    <n v="0.04"/>
    <n v="0.22500000000000001"/>
    <d v="2025-09-01T00:00:00"/>
    <d v="2026-08-31T00:00:00"/>
    <m/>
    <m/>
    <n v="70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hubhangi Y Moon"/>
    <x v="170"/>
    <d v="1978-07-17T00:00:00"/>
    <x v="755"/>
    <d v="2025-09-01T00:00:00"/>
    <n v="0.04"/>
    <n v="0.22500000000000001"/>
    <d v="2025-09-01T00:00:00"/>
    <d v="2026-08-31T00:00:00"/>
    <m/>
    <m/>
    <n v="47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ryan Y Moon"/>
    <x v="170"/>
    <d v="2005-06-06T00:00:00"/>
    <x v="756"/>
    <d v="2025-09-01T00:00:00"/>
    <n v="0.04"/>
    <n v="0.22500000000000001"/>
    <d v="2025-09-01T00:00:00"/>
    <d v="2026-08-31T00:00:00"/>
    <m/>
    <m/>
    <n v="2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Yashawant Moon"/>
    <x v="170"/>
    <d v="1975-01-01T00:00:00"/>
    <x v="757"/>
    <d v="2025-09-01T00:00:00"/>
    <n v="0.04"/>
    <n v="0.22500000000000001"/>
    <d v="2025-09-01T00:00:00"/>
    <d v="2026-08-31T00:00:00"/>
    <m/>
    <m/>
    <n v="50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oumya Moreshwar Ganorkar"/>
    <x v="171"/>
    <d v="2009-10-01T00:00:00"/>
    <x v="758"/>
    <d v="2025-09-01T00:00:00"/>
    <n v="0.04"/>
    <n v="0.22500000000000001"/>
    <d v="2025-09-01T00:00:00"/>
    <d v="2026-08-31T00:00:00"/>
    <m/>
    <m/>
    <n v="15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Chandrakala N Ganorkar"/>
    <x v="171"/>
    <d v="1955-01-26T00:00:00"/>
    <x v="759"/>
    <d v="2025-09-01T00:00:00"/>
    <n v="0.04"/>
    <n v="0.22500000000000001"/>
    <d v="2025-09-01T00:00:00"/>
    <d v="2026-08-31T00:00:00"/>
    <m/>
    <m/>
    <n v="70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Jyoti Moreshwar Ganorkar"/>
    <x v="171"/>
    <d v="1984-03-27T00:00:00"/>
    <x v="760"/>
    <d v="2025-09-01T00:00:00"/>
    <n v="0.04"/>
    <n v="0.22500000000000001"/>
    <d v="2025-09-01T00:00:00"/>
    <d v="2026-08-31T00:00:00"/>
    <m/>
    <m/>
    <n v="41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Ronit Moreshwar Ganorkar"/>
    <x v="171"/>
    <d v="2014-06-16T00:00:00"/>
    <x v="761"/>
    <d v="2025-09-01T00:00:00"/>
    <n v="0.04"/>
    <n v="0.22500000000000001"/>
    <d v="2025-09-01T00:00:00"/>
    <d v="2026-08-31T00:00:00"/>
    <m/>
    <m/>
    <n v="1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Natthuji Ganorkar"/>
    <x v="171"/>
    <d v="1945-07-01T00:00:00"/>
    <x v="762"/>
    <d v="2025-09-01T00:00:00"/>
    <n v="0.04"/>
    <n v="0.22500000000000001"/>
    <d v="2025-09-01T00:00:00"/>
    <d v="2026-08-31T00:00:00"/>
    <m/>
    <m/>
    <n v="80"/>
    <s v="76-80"/>
    <x v="1"/>
    <x v="2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Moreshwar Ganorkar"/>
    <x v="171"/>
    <d v="1975-01-01T00:00:00"/>
    <x v="763"/>
    <d v="2025-09-01T00:00:00"/>
    <n v="0.04"/>
    <n v="0.22500000000000001"/>
    <d v="2025-09-01T00:00:00"/>
    <d v="2026-08-31T00:00:00"/>
    <m/>
    <m/>
    <n v="50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ohammad Danish"/>
    <x v="172"/>
    <d v="2003-01-07T00:00:00"/>
    <x v="764"/>
    <d v="2025-09-01T00:00:00"/>
    <n v="0.04"/>
    <n v="0.22500000000000001"/>
    <d v="2025-09-01T00:00:00"/>
    <d v="2026-08-31T00:00:00"/>
    <m/>
    <m/>
    <n v="2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ohammad Arif Shaikh"/>
    <x v="172"/>
    <d v="1974-07-10T00:00:00"/>
    <x v="765"/>
    <d v="2025-09-01T00:00:00"/>
    <n v="0.04"/>
    <n v="0.22500000000000001"/>
    <d v="2025-09-01T00:00:00"/>
    <d v="2026-08-31T00:00:00"/>
    <m/>
    <m/>
    <n v="51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meena Parvin"/>
    <x v="172"/>
    <d v="1981-03-05T00:00:00"/>
    <x v="766"/>
    <d v="2025-09-01T00:00:00"/>
    <n v="0.04"/>
    <n v="0.22500000000000001"/>
    <d v="2025-09-01T00:00:00"/>
    <d v="2026-08-31T00:00:00"/>
    <m/>
    <m/>
    <n v="44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ohammad Saad"/>
    <x v="172"/>
    <d v="2006-02-08T00:00:00"/>
    <x v="767"/>
    <d v="2025-09-01T00:00:00"/>
    <n v="0.04"/>
    <n v="0.22500000000000001"/>
    <d v="2025-09-01T00:00:00"/>
    <d v="2026-08-31T00:00:00"/>
    <m/>
    <m/>
    <n v="19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nthan Kale"/>
    <x v="173"/>
    <d v="2009-09-06T00:00:00"/>
    <x v="768"/>
    <d v="2025-09-01T00:00:00"/>
    <n v="0.04"/>
    <n v="0.22500000000000001"/>
    <d v="2025-09-01T00:00:00"/>
    <d v="2026-08-31T00:00:00"/>
    <m/>
    <m/>
    <n v="15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Jyotsana Kale"/>
    <x v="173"/>
    <d v="1984-06-28T00:00:00"/>
    <x v="769"/>
    <d v="2025-09-01T00:00:00"/>
    <n v="0.04"/>
    <n v="0.22500000000000001"/>
    <d v="2025-09-01T00:00:00"/>
    <d v="2026-08-31T00:00:00"/>
    <m/>
    <m/>
    <n v="41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Gumfabai Kale"/>
    <x v="173"/>
    <d v="1956-01-01T00:00:00"/>
    <x v="770"/>
    <d v="2025-09-01T00:00:00"/>
    <n v="0.04"/>
    <n v="0.22500000000000001"/>
    <d v="2025-09-01T00:00:00"/>
    <d v="2026-08-31T00:00:00"/>
    <m/>
    <m/>
    <n v="69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Norika Kale"/>
    <x v="173"/>
    <d v="2007-04-17T00:00:00"/>
    <x v="771"/>
    <d v="2025-09-01T00:00:00"/>
    <n v="0.04"/>
    <n v="0.22500000000000001"/>
    <d v="2025-09-01T00:00:00"/>
    <d v="2026-08-31T00:00:00"/>
    <m/>
    <m/>
    <n v="1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itthalrao Kale"/>
    <x v="173"/>
    <d v="1950-09-03T00:00:00"/>
    <x v="772"/>
    <d v="2025-09-01T00:00:00"/>
    <n v="0.04"/>
    <n v="0.22500000000000001"/>
    <d v="2025-09-01T00:00:00"/>
    <d v="2026-08-31T00:00:00"/>
    <m/>
    <m/>
    <n v="74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Sudhir Kale"/>
    <x v="173"/>
    <d v="1976-06-15T00:00:00"/>
    <x v="773"/>
    <d v="2025-09-01T00:00:00"/>
    <n v="0.04"/>
    <n v="0.22500000000000001"/>
    <d v="2025-09-01T00:00:00"/>
    <d v="2026-08-31T00:00:00"/>
    <m/>
    <m/>
    <n v="49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edant Dinesh Kadu"/>
    <x v="174"/>
    <d v="2008-06-26T00:00:00"/>
    <x v="774"/>
    <d v="2025-09-01T00:00:00"/>
    <n v="0.04"/>
    <n v="0.22500000000000001"/>
    <d v="2025-09-01T00:00:00"/>
    <d v="2026-08-31T00:00:00"/>
    <m/>
    <m/>
    <n v="1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onali Dinesh Kadu"/>
    <x v="174"/>
    <d v="1986-12-08T00:00:00"/>
    <x v="775"/>
    <d v="2025-09-01T00:00:00"/>
    <n v="0.04"/>
    <n v="0.22500000000000001"/>
    <d v="2025-09-01T00:00:00"/>
    <d v="2026-08-31T00:00:00"/>
    <m/>
    <m/>
    <n v="38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Pandurang Haribhau Kadu"/>
    <x v="174"/>
    <d v="1944-10-10T00:00:00"/>
    <x v="776"/>
    <d v="2025-09-01T00:00:00"/>
    <n v="0.04"/>
    <n v="0.22500000000000001"/>
    <d v="2025-09-01T00:00:00"/>
    <d v="2026-08-31T00:00:00"/>
    <m/>
    <m/>
    <n v="76"/>
    <s v="76-80"/>
    <x v="1"/>
    <x v="2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Rushabh Dinesh Kadu"/>
    <x v="174"/>
    <d v="2013-10-20T00:00:00"/>
    <x v="777"/>
    <d v="2025-09-01T00:00:00"/>
    <n v="0.04"/>
    <n v="0.22500000000000001"/>
    <d v="2025-09-01T00:00:00"/>
    <d v="2026-08-31T00:00:00"/>
    <m/>
    <m/>
    <n v="1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inesh Kadu"/>
    <x v="174"/>
    <d v="1978-10-05T00:00:00"/>
    <x v="778"/>
    <d v="2025-09-01T00:00:00"/>
    <n v="0.04"/>
    <n v="0.22500000000000001"/>
    <d v="2025-09-01T00:00:00"/>
    <d v="2026-08-31T00:00:00"/>
    <m/>
    <m/>
    <n v="46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uman Pandurang Kadu"/>
    <x v="174"/>
    <d v="1956-06-20T00:00:00"/>
    <x v="779"/>
    <d v="2025-09-01T00:00:00"/>
    <n v="0.04"/>
    <n v="0.22500000000000001"/>
    <d v="2025-09-01T00:00:00"/>
    <d v="2026-08-31T00:00:00"/>
    <m/>
    <m/>
    <n v="69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Savita Sawarkar"/>
    <x v="175"/>
    <d v="1976-12-22T00:00:00"/>
    <x v="780"/>
    <d v="2025-09-01T00:00:00"/>
    <n v="0.04"/>
    <n v="0.22500000000000001"/>
    <d v="2025-09-01T00:00:00"/>
    <d v="2026-08-31T00:00:00"/>
    <m/>
    <m/>
    <n v="48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rince Sawarkar"/>
    <x v="175"/>
    <d v="2010-11-17T00:00:00"/>
    <x v="781"/>
    <d v="2025-09-01T00:00:00"/>
    <n v="0.04"/>
    <n v="0.22500000000000001"/>
    <d v="2025-09-01T00:00:00"/>
    <d v="2026-08-31T00:00:00"/>
    <m/>
    <m/>
    <n v="1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Kunika Sawarkar"/>
    <x v="175"/>
    <d v="2004-06-18T00:00:00"/>
    <x v="782"/>
    <d v="2025-09-01T00:00:00"/>
    <n v="0.04"/>
    <n v="0.22500000000000001"/>
    <d v="2025-09-01T00:00:00"/>
    <d v="2026-08-31T00:00:00"/>
    <m/>
    <m/>
    <n v="21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hagerathbhi Sawarkar"/>
    <x v="175"/>
    <d v="1965-10-12T00:00:00"/>
    <x v="783"/>
    <d v="2025-09-01T00:00:00"/>
    <n v="0.04"/>
    <n v="0.22500000000000001"/>
    <d v="2025-09-01T00:00:00"/>
    <d v="2026-08-31T00:00:00"/>
    <m/>
    <m/>
    <n v="59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nup Sawarkar"/>
    <x v="175"/>
    <d v="1977-11-27T00:00:00"/>
    <x v="784"/>
    <d v="2025-09-01T00:00:00"/>
    <n v="0.04"/>
    <n v="0.22500000000000001"/>
    <d v="2025-09-01T00:00:00"/>
    <d v="2026-08-31T00:00:00"/>
    <m/>
    <m/>
    <n v="47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Jayshree Bawankar"/>
    <x v="176"/>
    <d v="1978-01-10T00:00:00"/>
    <x v="785"/>
    <d v="2025-09-01T00:00:00"/>
    <n v="0.04"/>
    <n v="0.22500000000000001"/>
    <d v="2025-09-01T00:00:00"/>
    <d v="2026-08-31T00:00:00"/>
    <m/>
    <m/>
    <n v="47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Divisha Bawankar"/>
    <x v="176"/>
    <d v="2017-11-03T00:00:00"/>
    <x v="786"/>
    <d v="2025-09-01T00:00:00"/>
    <n v="0.04"/>
    <n v="0.22500000000000001"/>
    <d v="2025-09-01T00:00:00"/>
    <d v="2026-08-31T00:00:00"/>
    <m/>
    <m/>
    <n v="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nil Bawankar"/>
    <x v="176"/>
    <d v="1976-09-02T00:00:00"/>
    <x v="787"/>
    <d v="2025-09-01T00:00:00"/>
    <n v="0.04"/>
    <n v="0.22500000000000001"/>
    <d v="2025-09-01T00:00:00"/>
    <d v="2026-08-31T00:00:00"/>
    <m/>
    <m/>
    <n v="48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Tulshiram Didase"/>
    <x v="177"/>
    <d v="1950-01-01T00:00:00"/>
    <x v="788"/>
    <d v="2025-09-01T00:00:00"/>
    <n v="0.04"/>
    <n v="0.22500000000000001"/>
    <d v="2025-09-01T00:00:00"/>
    <d v="2026-08-31T00:00:00"/>
    <m/>
    <m/>
    <n v="75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Madhur Didase"/>
    <x v="177"/>
    <d v="2016-04-19T00:00:00"/>
    <x v="789"/>
    <d v="2025-09-01T00:00:00"/>
    <n v="0.04"/>
    <n v="0.22500000000000001"/>
    <d v="2025-09-01T00:00:00"/>
    <d v="2026-08-31T00:00:00"/>
    <m/>
    <m/>
    <n v="9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ebibai Didase"/>
    <x v="177"/>
    <d v="1955-01-01T00:00:00"/>
    <x v="790"/>
    <d v="2025-09-01T00:00:00"/>
    <n v="0.04"/>
    <n v="0.22500000000000001"/>
    <d v="2025-09-01T00:00:00"/>
    <d v="2026-08-31T00:00:00"/>
    <m/>
    <m/>
    <n v="70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Purushottam Didase"/>
    <x v="177"/>
    <d v="1977-03-06T00:00:00"/>
    <x v="791"/>
    <d v="2025-09-01T00:00:00"/>
    <n v="0.04"/>
    <n v="0.22500000000000001"/>
    <d v="2025-09-01T00:00:00"/>
    <d v="2026-08-31T00:00:00"/>
    <m/>
    <m/>
    <n v="48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Chanda Didase"/>
    <x v="177"/>
    <d v="1985-12-21T00:00:00"/>
    <x v="792"/>
    <d v="2025-09-01T00:00:00"/>
    <n v="0.04"/>
    <n v="0.22500000000000001"/>
    <d v="2025-09-01T00:00:00"/>
    <d v="2026-08-31T00:00:00"/>
    <m/>
    <m/>
    <n v="39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Lavanya Didase"/>
    <x v="177"/>
    <d v="2009-03-09T00:00:00"/>
    <x v="793"/>
    <d v="2025-09-01T00:00:00"/>
    <n v="0.04"/>
    <n v="0.22500000000000001"/>
    <d v="2025-09-01T00:00:00"/>
    <d v="2026-08-31T00:00:00"/>
    <m/>
    <m/>
    <n v="1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tuti Mukherjee"/>
    <x v="178"/>
    <d v="1971-10-08T00:00:00"/>
    <x v="794"/>
    <d v="2025-09-01T00:00:00"/>
    <n v="0.04"/>
    <n v="0.22500000000000001"/>
    <d v="2025-09-01T00:00:00"/>
    <d v="2026-08-31T00:00:00"/>
    <m/>
    <m/>
    <n v="53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Shreeja Mukherjee"/>
    <x v="178"/>
    <d v="2001-10-24T00:00:00"/>
    <x v="795"/>
    <d v="2025-09-01T00:00:00"/>
    <n v="0.04"/>
    <n v="0.22500000000000001"/>
    <d v="2025-09-01T00:00:00"/>
    <d v="2026-08-31T00:00:00"/>
    <m/>
    <m/>
    <n v="23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Nilima Mukherjee"/>
    <x v="178"/>
    <d v="1936-07-30T00:00:00"/>
    <x v="796"/>
    <d v="2025-09-01T00:00:00"/>
    <n v="0.04"/>
    <n v="0.22500000000000001"/>
    <d v="2025-09-01T00:00:00"/>
    <d v="2026-08-31T00:00:00"/>
    <m/>
    <m/>
    <n v="89"/>
    <s v="81-100"/>
    <x v="0"/>
    <x v="5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Shubhraja Mukherjee"/>
    <x v="178"/>
    <d v="2001-10-24T00:00:00"/>
    <x v="797"/>
    <d v="2025-09-01T00:00:00"/>
    <n v="0.04"/>
    <n v="0.22500000000000001"/>
    <d v="2025-09-01T00:00:00"/>
    <d v="2026-08-31T00:00:00"/>
    <m/>
    <m/>
    <n v="23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Timir Baron Mukherjee"/>
    <x v="178"/>
    <d v="1962-01-26T00:00:00"/>
    <x v="798"/>
    <d v="2025-09-01T00:00:00"/>
    <n v="0.04"/>
    <n v="0.22500000000000001"/>
    <d v="2025-09-01T00:00:00"/>
    <d v="2026-08-31T00:00:00"/>
    <m/>
    <m/>
    <n v="63"/>
    <s v="56-65"/>
    <x v="1"/>
    <x v="1"/>
    <n v="500000"/>
    <n v="500000"/>
    <n v="1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Jaikanya P Sahare"/>
    <x v="179"/>
    <d v="1953-10-04T00:00:00"/>
    <x v="799"/>
    <d v="2025-09-01T00:00:00"/>
    <n v="0.04"/>
    <n v="0.22500000000000001"/>
    <d v="2025-09-01T00:00:00"/>
    <d v="2026-08-31T00:00:00"/>
    <m/>
    <m/>
    <n v="71"/>
    <s v="71-75"/>
    <x v="0"/>
    <x v="5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Neelima Sahare"/>
    <x v="179"/>
    <d v="1979-07-05T00:00:00"/>
    <x v="800"/>
    <d v="2025-09-01T00:00:00"/>
    <n v="0.04"/>
    <n v="0.22500000000000001"/>
    <d v="2025-09-01T00:00:00"/>
    <d v="2026-08-31T00:00:00"/>
    <m/>
    <m/>
    <n v="46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iyush Sahare"/>
    <x v="179"/>
    <d v="2008-08-03T00:00:00"/>
    <x v="801"/>
    <d v="2025-09-01T00:00:00"/>
    <n v="0.04"/>
    <n v="0.22500000000000001"/>
    <d v="2025-09-01T00:00:00"/>
    <d v="2026-08-31T00:00:00"/>
    <m/>
    <m/>
    <n v="1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ilas Sahare"/>
    <x v="179"/>
    <d v="1974-05-15T00:00:00"/>
    <x v="802"/>
    <d v="2025-09-01T00:00:00"/>
    <n v="0.04"/>
    <n v="0.22500000000000001"/>
    <d v="2025-09-01T00:00:00"/>
    <d v="2026-08-31T00:00:00"/>
    <m/>
    <m/>
    <n v="51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oonam Kumar"/>
    <x v="180"/>
    <d v="1970-09-08T00:00:00"/>
    <x v="803"/>
    <d v="2025-09-01T00:00:00"/>
    <n v="0.04"/>
    <n v="0.22500000000000001"/>
    <d v="2025-09-01T00:00:00"/>
    <d v="2026-08-31T00:00:00"/>
    <m/>
    <m/>
    <n v="54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ivya Kumar Karan"/>
    <x v="180"/>
    <d v="2002-09-30T00:00:00"/>
    <x v="804"/>
    <d v="2025-09-01T00:00:00"/>
    <n v="0.04"/>
    <n v="0.22500000000000001"/>
    <d v="2025-09-01T00:00:00"/>
    <d v="2026-08-31T00:00:00"/>
    <m/>
    <m/>
    <n v="2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rvind Kumar"/>
    <x v="180"/>
    <d v="1966-08-04T00:00:00"/>
    <x v="805"/>
    <d v="2025-09-01T00:00:00"/>
    <n v="0.04"/>
    <n v="0.22500000000000001"/>
    <d v="2025-09-01T00:00:00"/>
    <d v="2026-08-31T00:00:00"/>
    <m/>
    <m/>
    <n v="59"/>
    <s v="56-65"/>
    <x v="1"/>
    <x v="1"/>
    <n v="400000"/>
    <n v="400000"/>
    <n v="1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Laxmi D Naikodi"/>
    <x v="181"/>
    <d v="1980-05-16T00:00:00"/>
    <x v="806"/>
    <d v="2025-09-01T00:00:00"/>
    <n v="0.04"/>
    <n v="0.22500000000000001"/>
    <d v="2025-09-01T00:00:00"/>
    <d v="2026-08-31T00:00:00"/>
    <m/>
    <m/>
    <n v="45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Dodappa Naikodi"/>
    <x v="181"/>
    <d v="1973-02-22T00:00:00"/>
    <x v="807"/>
    <d v="2025-09-01T00:00:00"/>
    <n v="0.04"/>
    <n v="0.22500000000000001"/>
    <d v="2025-09-01T00:00:00"/>
    <d v="2026-08-31T00:00:00"/>
    <m/>
    <m/>
    <n v="52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loni Bisen"/>
    <x v="182"/>
    <d v="2003-11-04T00:00:00"/>
    <x v="808"/>
    <d v="2025-09-01T00:00:00"/>
    <n v="0.04"/>
    <n v="0.22500000000000001"/>
    <d v="2025-09-01T00:00:00"/>
    <d v="2026-08-31T00:00:00"/>
    <m/>
    <m/>
    <n v="21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eepa Bisen"/>
    <x v="182"/>
    <d v="1978-08-21T00:00:00"/>
    <x v="809"/>
    <d v="2025-09-01T00:00:00"/>
    <n v="0.04"/>
    <n v="0.22500000000000001"/>
    <d v="2025-09-01T00:00:00"/>
    <d v="2026-08-31T00:00:00"/>
    <m/>
    <m/>
    <n v="47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ivendra Devaji Katre"/>
    <x v="182"/>
    <d v="1946-09-07T00:00:00"/>
    <x v="810"/>
    <d v="2025-09-01T00:00:00"/>
    <n v="0.04"/>
    <n v="0.22500000000000001"/>
    <d v="2025-09-01T00:00:00"/>
    <d v="2026-08-31T00:00:00"/>
    <m/>
    <m/>
    <n v="78"/>
    <s v="76-80"/>
    <x v="1"/>
    <x v="6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Durga Shivendra Katre"/>
    <x v="182"/>
    <d v="1957-05-24T00:00:00"/>
    <x v="811"/>
    <d v="2025-09-01T00:00:00"/>
    <n v="0.04"/>
    <n v="0.22500000000000001"/>
    <d v="2025-09-01T00:00:00"/>
    <d v="2026-08-31T00:00:00"/>
    <m/>
    <m/>
    <n v="68"/>
    <s v="66-70"/>
    <x v="0"/>
    <x v="7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atakshi Bisen"/>
    <x v="182"/>
    <d v="2010-03-16T00:00:00"/>
    <x v="812"/>
    <d v="2025-09-01T00:00:00"/>
    <n v="0.04"/>
    <n v="0.22500000000000001"/>
    <d v="2025-09-01T00:00:00"/>
    <d v="2026-08-31T00:00:00"/>
    <m/>
    <m/>
    <n v="15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jesh Bisen"/>
    <x v="182"/>
    <d v="1970-09-21T00:00:00"/>
    <x v="813"/>
    <d v="2025-09-01T00:00:00"/>
    <n v="0.04"/>
    <n v="0.22500000000000001"/>
    <d v="2025-09-01T00:00:00"/>
    <d v="2026-08-31T00:00:00"/>
    <m/>
    <m/>
    <n v="54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bhishek Mishra"/>
    <x v="183"/>
    <d v="2006-02-06T00:00:00"/>
    <x v="814"/>
    <d v="2025-09-01T00:00:00"/>
    <n v="0.04"/>
    <n v="0.22500000000000001"/>
    <d v="2025-09-01T00:00:00"/>
    <d v="2026-08-31T00:00:00"/>
    <m/>
    <m/>
    <n v="19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ropati Mishra"/>
    <x v="183"/>
    <d v="1950-02-14T00:00:00"/>
    <x v="815"/>
    <d v="2025-09-01T00:00:00"/>
    <n v="0.04"/>
    <n v="0.22500000000000001"/>
    <d v="2025-09-01T00:00:00"/>
    <d v="2026-08-31T00:00:00"/>
    <m/>
    <m/>
    <n v="75"/>
    <s v="71-75"/>
    <x v="0"/>
    <x v="5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Santosh Kumar Mishra"/>
    <x v="183"/>
    <d v="1973-08-07T00:00:00"/>
    <x v="816"/>
    <d v="2025-09-01T00:00:00"/>
    <n v="0.04"/>
    <n v="0.22500000000000001"/>
    <d v="2025-09-01T00:00:00"/>
    <d v="2026-08-31T00:00:00"/>
    <m/>
    <m/>
    <n v="52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angaldeen Mishra"/>
    <x v="183"/>
    <d v="1945-04-05T00:00:00"/>
    <x v="817"/>
    <d v="2025-09-01T00:00:00"/>
    <n v="0.04"/>
    <n v="0.22500000000000001"/>
    <d v="2025-09-01T00:00:00"/>
    <d v="2026-08-31T00:00:00"/>
    <m/>
    <m/>
    <n v="80"/>
    <s v="76-80"/>
    <x v="1"/>
    <x v="2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Shivani Mishra"/>
    <x v="183"/>
    <d v="2002-03-11T00:00:00"/>
    <x v="818"/>
    <d v="2025-09-01T00:00:00"/>
    <n v="0.04"/>
    <n v="0.22500000000000001"/>
    <d v="2025-09-01T00:00:00"/>
    <d v="2026-08-31T00:00:00"/>
    <m/>
    <m/>
    <n v="2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rchana Mishra"/>
    <x v="183"/>
    <d v="1978-04-15T00:00:00"/>
    <x v="819"/>
    <d v="2025-09-01T00:00:00"/>
    <n v="0.04"/>
    <n v="0.22500000000000001"/>
    <d v="2025-09-01T00:00:00"/>
    <d v="2026-08-31T00:00:00"/>
    <m/>
    <m/>
    <n v="47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Kantabai Sawalakhe"/>
    <x v="184"/>
    <d v="1983-10-20T00:00:00"/>
    <x v="820"/>
    <d v="2025-09-01T00:00:00"/>
    <n v="0.04"/>
    <n v="0.22500000000000001"/>
    <d v="2025-09-01T00:00:00"/>
    <d v="2026-08-31T00:00:00"/>
    <m/>
    <m/>
    <n v="41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ahenk Sawalakhe"/>
    <x v="184"/>
    <d v="2007-05-25T00:00:00"/>
    <x v="821"/>
    <d v="2025-09-01T00:00:00"/>
    <n v="0.04"/>
    <n v="0.22500000000000001"/>
    <d v="2025-09-01T00:00:00"/>
    <d v="2026-08-31T00:00:00"/>
    <m/>
    <m/>
    <n v="18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aishnavi Sawalakhe"/>
    <x v="184"/>
    <d v="2003-11-13T00:00:00"/>
    <x v="822"/>
    <d v="2025-09-01T00:00:00"/>
    <n v="0.04"/>
    <n v="0.22500000000000001"/>
    <d v="2025-09-01T00:00:00"/>
    <d v="2026-08-31T00:00:00"/>
    <m/>
    <m/>
    <n v="21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eokibai Sawalakhe"/>
    <x v="184"/>
    <d v="1958-01-01T00:00:00"/>
    <x v="823"/>
    <d v="2025-09-01T00:00:00"/>
    <n v="0.04"/>
    <n v="0.22500000000000001"/>
    <d v="2025-09-01T00:00:00"/>
    <d v="2026-08-31T00:00:00"/>
    <m/>
    <m/>
    <n v="67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Rajendra Sawwalakhe"/>
    <x v="184"/>
    <d v="1976-01-12T00:00:00"/>
    <x v="824"/>
    <d v="2025-09-01T00:00:00"/>
    <n v="0.04"/>
    <n v="0.22500000000000001"/>
    <d v="2025-09-01T00:00:00"/>
    <d v="2026-08-31T00:00:00"/>
    <m/>
    <m/>
    <n v="49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Indubai Dpal"/>
    <x v="185"/>
    <d v="1956-07-01T00:00:00"/>
    <x v="825"/>
    <d v="2025-09-01T00:00:00"/>
    <n v="0.04"/>
    <n v="0.22500000000000001"/>
    <d v="2025-09-01T00:00:00"/>
    <d v="2026-08-31T00:00:00"/>
    <m/>
    <m/>
    <n v="69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Roshani Ppal"/>
    <x v="185"/>
    <d v="1986-03-30T00:00:00"/>
    <x v="826"/>
    <d v="2025-09-01T00:00:00"/>
    <n v="0.04"/>
    <n v="0.22500000000000001"/>
    <d v="2025-09-01T00:00:00"/>
    <d v="2026-08-31T00:00:00"/>
    <m/>
    <m/>
    <n v="39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Trushna P Pal"/>
    <x v="185"/>
    <d v="2011-11-01T00:00:00"/>
    <x v="827"/>
    <d v="2025-09-01T00:00:00"/>
    <n v="0.04"/>
    <n v="0.22500000000000001"/>
    <d v="2025-09-01T00:00:00"/>
    <d v="2026-08-31T00:00:00"/>
    <m/>
    <m/>
    <n v="1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ravin Pal"/>
    <x v="185"/>
    <d v="1974-07-02T00:00:00"/>
    <x v="828"/>
    <d v="2025-09-01T00:00:00"/>
    <n v="0.04"/>
    <n v="0.22500000000000001"/>
    <d v="2025-09-01T00:00:00"/>
    <d v="2026-08-31T00:00:00"/>
    <m/>
    <m/>
    <n v="51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tmaram Tulsiram Farade"/>
    <x v="186"/>
    <d v="1945-09-01T00:00:00"/>
    <x v="829"/>
    <d v="2025-09-01T00:00:00"/>
    <n v="0.04"/>
    <n v="0.22500000000000001"/>
    <d v="2025-09-01T00:00:00"/>
    <d v="2026-08-31T00:00:00"/>
    <m/>
    <m/>
    <n v="80"/>
    <s v="76-80"/>
    <x v="1"/>
    <x v="6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Deveshri Lataye"/>
    <x v="186"/>
    <d v="2007-11-05T00:00:00"/>
    <x v="830"/>
    <d v="2025-09-01T00:00:00"/>
    <n v="0.04"/>
    <n v="0.22500000000000001"/>
    <d v="2025-09-01T00:00:00"/>
    <d v="2026-08-31T00:00:00"/>
    <m/>
    <m/>
    <n v="1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ramod Lataye"/>
    <x v="186"/>
    <d v="1976-07-05T00:00:00"/>
    <x v="831"/>
    <d v="2025-09-01T00:00:00"/>
    <n v="0.04"/>
    <n v="0.22500000000000001"/>
    <d v="2025-09-01T00:00:00"/>
    <d v="2026-08-31T00:00:00"/>
    <m/>
    <m/>
    <n v="49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Laxmi Lataye"/>
    <x v="186"/>
    <d v="1981-10-26T00:00:00"/>
    <x v="832"/>
    <d v="2025-09-01T00:00:00"/>
    <n v="0.04"/>
    <n v="0.22500000000000001"/>
    <d v="2025-09-01T00:00:00"/>
    <d v="2026-08-31T00:00:00"/>
    <m/>
    <m/>
    <n v="43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araswati Atmaram Farade"/>
    <x v="186"/>
    <d v="1951-06-07T00:00:00"/>
    <x v="833"/>
    <d v="2025-09-01T00:00:00"/>
    <n v="0.04"/>
    <n v="0.22500000000000001"/>
    <d v="2025-09-01T00:00:00"/>
    <d v="2026-08-31T00:00:00"/>
    <m/>
    <m/>
    <n v="74"/>
    <s v="71-75"/>
    <x v="0"/>
    <x v="7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Leela Shamrao Moon"/>
    <x v="187"/>
    <d v="1955-02-26T00:00:00"/>
    <x v="834"/>
    <d v="2025-09-01T00:00:00"/>
    <n v="0.04"/>
    <n v="0.22500000000000001"/>
    <d v="2025-09-01T00:00:00"/>
    <d v="2026-08-31T00:00:00"/>
    <m/>
    <m/>
    <n v="70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Anvay Anant Moon"/>
    <x v="187"/>
    <d v="2016-10-19T00:00:00"/>
    <x v="835"/>
    <d v="2025-09-01T00:00:00"/>
    <n v="0.04"/>
    <n v="0.22500000000000001"/>
    <d v="2025-09-01T00:00:00"/>
    <d v="2026-08-31T00:00:00"/>
    <m/>
    <m/>
    <n v="8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eena Anant Moon"/>
    <x v="187"/>
    <d v="1984-08-13T00:00:00"/>
    <x v="836"/>
    <d v="2025-09-01T00:00:00"/>
    <n v="0.04"/>
    <n v="0.22500000000000001"/>
    <d v="2025-09-01T00:00:00"/>
    <d v="2026-08-31T00:00:00"/>
    <m/>
    <m/>
    <n v="41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Anant Moon"/>
    <x v="187"/>
    <d v="1976-11-11T00:00:00"/>
    <x v="837"/>
    <d v="2025-09-01T00:00:00"/>
    <n v="0.04"/>
    <n v="0.22500000000000001"/>
    <d v="2025-09-01T00:00:00"/>
    <d v="2026-08-31T00:00:00"/>
    <m/>
    <m/>
    <n v="48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Ojasvi Anant Moon"/>
    <x v="187"/>
    <d v="2020-07-22T00:00:00"/>
    <x v="838"/>
    <d v="2025-09-01T00:00:00"/>
    <n v="0.04"/>
    <n v="0.22500000000000001"/>
    <d v="2025-09-01T00:00:00"/>
    <d v="2026-08-31T00:00:00"/>
    <m/>
    <m/>
    <n v="5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llavi Thakker"/>
    <x v="188"/>
    <d v="1973-08-31T00:00:00"/>
    <x v="839"/>
    <d v="2025-09-01T00:00:00"/>
    <n v="0.04"/>
    <n v="0.22500000000000001"/>
    <d v="2025-09-01T00:00:00"/>
    <d v="2026-08-31T00:00:00"/>
    <m/>
    <m/>
    <n v="52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ratik Thakker"/>
    <x v="188"/>
    <d v="2001-04-07T00:00:00"/>
    <x v="840"/>
    <d v="2025-09-01T00:00:00"/>
    <n v="0.04"/>
    <n v="0.22500000000000001"/>
    <d v="2025-09-01T00:00:00"/>
    <d v="2026-08-31T00:00:00"/>
    <m/>
    <m/>
    <n v="24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Gunvantiben Harilal Ganatra"/>
    <x v="188"/>
    <d v="1941-01-25T00:00:00"/>
    <x v="841"/>
    <d v="2025-09-01T00:00:00"/>
    <n v="0.04"/>
    <n v="0.22500000000000001"/>
    <d v="2025-09-01T00:00:00"/>
    <d v="2026-08-31T00:00:00"/>
    <m/>
    <m/>
    <n v="84"/>
    <s v="81-100"/>
    <x v="0"/>
    <x v="7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Bipin Thakker"/>
    <x v="188"/>
    <d v="1967-10-22T00:00:00"/>
    <x v="842"/>
    <d v="2025-09-01T00:00:00"/>
    <n v="0.04"/>
    <n v="0.22500000000000001"/>
    <d v="2025-09-01T00:00:00"/>
    <d v="2026-08-31T00:00:00"/>
    <m/>
    <m/>
    <n v="57"/>
    <s v="56-65"/>
    <x v="1"/>
    <x v="1"/>
    <n v="400000"/>
    <n v="400000"/>
    <n v="1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vita Sharma"/>
    <x v="189"/>
    <d v="1975-05-08T00:00:00"/>
    <x v="843"/>
    <d v="2025-09-01T00:00:00"/>
    <n v="0.04"/>
    <n v="0.22500000000000001"/>
    <d v="2025-09-01T00:00:00"/>
    <d v="2026-08-31T00:00:00"/>
    <m/>
    <m/>
    <n v="50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ntariksha Sharma"/>
    <x v="189"/>
    <d v="2004-12-30T00:00:00"/>
    <x v="844"/>
    <d v="2025-09-01T00:00:00"/>
    <n v="0.04"/>
    <n v="0.22500000000000001"/>
    <d v="2025-09-01T00:00:00"/>
    <d v="2026-08-31T00:00:00"/>
    <m/>
    <m/>
    <n v="2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niket Sharma"/>
    <x v="189"/>
    <d v="2009-05-27T00:00:00"/>
    <x v="845"/>
    <d v="2025-09-01T00:00:00"/>
    <n v="0.04"/>
    <n v="0.22500000000000001"/>
    <d v="2025-09-01T00:00:00"/>
    <d v="2026-08-31T00:00:00"/>
    <m/>
    <m/>
    <n v="16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eela Sharma"/>
    <x v="189"/>
    <d v="1949-06-20T00:00:00"/>
    <x v="846"/>
    <d v="2025-09-01T00:00:00"/>
    <n v="0.04"/>
    <n v="0.22500000000000001"/>
    <d v="2025-09-01T00:00:00"/>
    <d v="2026-08-31T00:00:00"/>
    <m/>
    <m/>
    <n v="76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Sandip Kumar Sharma"/>
    <x v="189"/>
    <d v="1972-10-16T00:00:00"/>
    <x v="847"/>
    <d v="2025-09-01T00:00:00"/>
    <n v="0.04"/>
    <n v="0.22500000000000001"/>
    <d v="2025-09-01T00:00:00"/>
    <d v="2026-08-31T00:00:00"/>
    <m/>
    <m/>
    <n v="53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Chandrabhan Dube"/>
    <x v="190"/>
    <d v="1970-01-12T00:00:00"/>
    <x v="848"/>
    <d v="2025-09-01T00:00:00"/>
    <n v="0.04"/>
    <n v="0.22500000000000001"/>
    <d v="2025-09-01T00:00:00"/>
    <d v="2026-08-31T00:00:00"/>
    <m/>
    <m/>
    <n v="55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njana Dube"/>
    <x v="190"/>
    <d v="1979-04-30T00:00:00"/>
    <x v="849"/>
    <d v="2025-09-01T00:00:00"/>
    <n v="0.04"/>
    <n v="0.22500000000000001"/>
    <d v="2025-09-01T00:00:00"/>
    <d v="2026-08-31T00:00:00"/>
    <m/>
    <m/>
    <n v="46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Yukta Chandrabhan Dube"/>
    <x v="190"/>
    <d v="2007-01-18T00:00:00"/>
    <x v="850"/>
    <d v="2025-09-01T00:00:00"/>
    <n v="0.04"/>
    <n v="0.22500000000000001"/>
    <d v="2025-09-01T00:00:00"/>
    <d v="2026-08-31T00:00:00"/>
    <m/>
    <m/>
    <n v="18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Falguni Chandrabhan Dube"/>
    <x v="190"/>
    <d v="2001-04-14T00:00:00"/>
    <x v="851"/>
    <d v="2025-09-01T00:00:00"/>
    <n v="0.04"/>
    <n v="0.22500000000000001"/>
    <d v="2025-09-01T00:00:00"/>
    <d v="2026-08-31T00:00:00"/>
    <m/>
    <m/>
    <n v="2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iran Kisanrao Mendhe"/>
    <x v="190"/>
    <d v="1958-09-02T00:00:00"/>
    <x v="852"/>
    <d v="2025-09-01T00:00:00"/>
    <n v="0.04"/>
    <n v="0.22500000000000001"/>
    <d v="2025-09-01T00:00:00"/>
    <d v="2026-08-31T00:00:00"/>
    <m/>
    <m/>
    <n v="66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akharam Dube"/>
    <x v="190"/>
    <d v="1945-04-25T00:00:00"/>
    <x v="853"/>
    <d v="2025-09-01T00:00:00"/>
    <n v="0.04"/>
    <n v="0.22500000000000001"/>
    <d v="2025-09-01T00:00:00"/>
    <d v="2026-08-31T00:00:00"/>
    <m/>
    <m/>
    <n v="80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Swara V Sontakkey"/>
    <x v="191"/>
    <d v="2011-12-30T00:00:00"/>
    <x v="854"/>
    <d v="2025-09-01T00:00:00"/>
    <n v="0.04"/>
    <n v="0.22500000000000001"/>
    <d v="2025-09-01T00:00:00"/>
    <d v="2026-08-31T00:00:00"/>
    <m/>
    <m/>
    <n v="17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lima V Sontakkey"/>
    <x v="191"/>
    <d v="1974-05-05T00:00:00"/>
    <x v="855"/>
    <d v="2025-09-01T00:00:00"/>
    <n v="0.04"/>
    <n v="0.22500000000000001"/>
    <d v="2025-09-01T00:00:00"/>
    <d v="2026-08-31T00:00:00"/>
    <m/>
    <m/>
    <n v="51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raswati A Sontakkey"/>
    <x v="191"/>
    <d v="1946-09-26T00:00:00"/>
    <x v="856"/>
    <d v="2025-09-01T00:00:00"/>
    <n v="0.04"/>
    <n v="0.22500000000000001"/>
    <d v="2025-09-01T00:00:00"/>
    <d v="2026-08-31T00:00:00"/>
    <m/>
    <m/>
    <n v="78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Vaibhavi V Sontakkey"/>
    <x v="191"/>
    <d v="2007-09-30T00:00:00"/>
    <x v="857"/>
    <d v="2025-09-01T00:00:00"/>
    <n v="0.04"/>
    <n v="0.22500000000000001"/>
    <d v="2025-09-01T00:00:00"/>
    <d v="2026-08-31T00:00:00"/>
    <m/>
    <m/>
    <n v="1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ivek Sontakke"/>
    <x v="191"/>
    <d v="1971-01-01T00:00:00"/>
    <x v="858"/>
    <d v="2025-09-01T00:00:00"/>
    <n v="0.04"/>
    <n v="0.22500000000000001"/>
    <d v="2025-09-01T00:00:00"/>
    <d v="2026-08-31T00:00:00"/>
    <m/>
    <m/>
    <n v="54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reem Kale"/>
    <x v="192"/>
    <d v="2009-11-07T00:00:00"/>
    <x v="859"/>
    <d v="2025-09-01T00:00:00"/>
    <n v="0.04"/>
    <n v="0.22500000000000001"/>
    <d v="2025-09-01T00:00:00"/>
    <d v="2026-08-31T00:00:00"/>
    <m/>
    <m/>
    <n v="1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austubhi Kale"/>
    <x v="192"/>
    <d v="1977-05-05T00:00:00"/>
    <x v="860"/>
    <d v="2025-09-01T00:00:00"/>
    <n v="0.04"/>
    <n v="0.22500000000000001"/>
    <d v="2025-09-01T00:00:00"/>
    <d v="2026-08-31T00:00:00"/>
    <m/>
    <m/>
    <n v="48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ndhya Kale"/>
    <x v="192"/>
    <d v="1952-09-23T00:00:00"/>
    <x v="861"/>
    <d v="2025-09-01T00:00:00"/>
    <n v="0.04"/>
    <n v="0.22500000000000001"/>
    <d v="2025-09-01T00:00:00"/>
    <d v="2026-08-31T00:00:00"/>
    <m/>
    <m/>
    <n v="72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Prashant Kale"/>
    <x v="192"/>
    <d v="1974-07-20T00:00:00"/>
    <x v="862"/>
    <d v="2025-09-01T00:00:00"/>
    <n v="0.04"/>
    <n v="0.22500000000000001"/>
    <d v="2025-09-01T00:00:00"/>
    <d v="2026-08-31T00:00:00"/>
    <m/>
    <m/>
    <n v="51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jendra Kale"/>
    <x v="192"/>
    <d v="1940-10-30T00:00:00"/>
    <x v="863"/>
    <d v="2025-09-01T00:00:00"/>
    <n v="0.04"/>
    <n v="0.22500000000000001"/>
    <d v="2025-09-01T00:00:00"/>
    <d v="2026-08-31T00:00:00"/>
    <m/>
    <m/>
    <n v="84"/>
    <s v="81-100"/>
    <x v="1"/>
    <x v="2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Pranmya Kale"/>
    <x v="192"/>
    <d v="2002-11-07T00:00:00"/>
    <x v="864"/>
    <d v="2025-09-01T00:00:00"/>
    <n v="0.04"/>
    <n v="0.22500000000000001"/>
    <d v="2025-09-01T00:00:00"/>
    <d v="2026-08-31T00:00:00"/>
    <m/>
    <m/>
    <n v="2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eera Deorao Dupare"/>
    <x v="193"/>
    <d v="1950-04-05T00:00:00"/>
    <x v="865"/>
    <d v="2025-09-01T00:00:00"/>
    <n v="0.04"/>
    <n v="0.22500000000000001"/>
    <d v="2025-09-01T00:00:00"/>
    <d v="2026-08-31T00:00:00"/>
    <m/>
    <m/>
    <n v="75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Awadhoot Arvind Dupare"/>
    <x v="193"/>
    <d v="2008-12-03T00:00:00"/>
    <x v="866"/>
    <d v="2025-09-01T00:00:00"/>
    <n v="0.04"/>
    <n v="0.22500000000000001"/>
    <d v="2025-09-01T00:00:00"/>
    <d v="2026-08-31T00:00:00"/>
    <m/>
    <m/>
    <n v="1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rchana Dupare"/>
    <x v="193"/>
    <d v="1976-06-10T00:00:00"/>
    <x v="867"/>
    <d v="2025-09-01T00:00:00"/>
    <n v="0.04"/>
    <n v="0.22500000000000001"/>
    <d v="2025-09-01T00:00:00"/>
    <d v="2026-08-31T00:00:00"/>
    <m/>
    <m/>
    <n v="49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rvind Dupare"/>
    <x v="193"/>
    <d v="1974-10-11T00:00:00"/>
    <x v="868"/>
    <d v="2025-09-01T00:00:00"/>
    <n v="0.04"/>
    <n v="0.22500000000000001"/>
    <d v="2025-09-01T00:00:00"/>
    <d v="2026-08-31T00:00:00"/>
    <m/>
    <m/>
    <n v="50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Vidhi Deshmukh"/>
    <x v="194"/>
    <d v="2010-12-20T00:00:00"/>
    <x v="869"/>
    <d v="2025-09-01T00:00:00"/>
    <n v="0.04"/>
    <n v="0.22500000000000001"/>
    <d v="2025-09-01T00:00:00"/>
    <d v="2026-08-31T00:00:00"/>
    <m/>
    <m/>
    <n v="1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ishakha Dhananjay Deshmukh"/>
    <x v="194"/>
    <d v="1968-01-20T00:00:00"/>
    <x v="870"/>
    <d v="2025-09-01T00:00:00"/>
    <n v="0.04"/>
    <n v="0.22500000000000001"/>
    <d v="2025-09-01T00:00:00"/>
    <d v="2026-08-31T00:00:00"/>
    <m/>
    <m/>
    <n v="57"/>
    <s v="56-65"/>
    <x v="0"/>
    <x v="0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hananjay Deshmukh"/>
    <x v="194"/>
    <d v="1970-10-22T00:00:00"/>
    <x v="871"/>
    <d v="2025-09-01T00:00:00"/>
    <n v="0.04"/>
    <n v="0.22500000000000001"/>
    <d v="2025-09-01T00:00:00"/>
    <d v="2026-08-31T00:00:00"/>
    <m/>
    <m/>
    <n v="54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njhavi Sarang Dhande"/>
    <x v="195"/>
    <d v="2017-06-30T00:00:00"/>
    <x v="872"/>
    <d v="2025-09-01T00:00:00"/>
    <n v="0.04"/>
    <n v="0.22500000000000001"/>
    <d v="2025-09-01T00:00:00"/>
    <d v="2026-08-31T00:00:00"/>
    <m/>
    <m/>
    <n v="8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rang Dhande"/>
    <x v="195"/>
    <d v="1987-10-06T00:00:00"/>
    <x v="873"/>
    <d v="2025-09-01T00:00:00"/>
    <n v="0.04"/>
    <n v="0.22500000000000001"/>
    <d v="2025-09-01T00:00:00"/>
    <d v="2026-08-31T00:00:00"/>
    <m/>
    <m/>
    <n v="37"/>
    <s v="36-45"/>
    <x v="1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arvil Dhande"/>
    <x v="195"/>
    <d v="2017-06-30T00:00:00"/>
    <x v="874"/>
    <d v="2025-09-01T00:00:00"/>
    <n v="0.04"/>
    <n v="0.22500000000000001"/>
    <d v="2025-09-01T00:00:00"/>
    <d v="2026-08-31T00:00:00"/>
    <m/>
    <m/>
    <n v="8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dha Jaunjal"/>
    <x v="195"/>
    <d v="1960-06-20T00:00:00"/>
    <x v="875"/>
    <d v="2025-09-01T00:00:00"/>
    <n v="0.04"/>
    <n v="0.22500000000000001"/>
    <d v="2025-09-01T00:00:00"/>
    <d v="2026-08-31T00:00:00"/>
    <m/>
    <m/>
    <n v="65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hrihari Jaunjal"/>
    <x v="195"/>
    <d v="1953-01-31T00:00:00"/>
    <x v="876"/>
    <d v="2025-09-01T00:00:00"/>
    <n v="0.04"/>
    <n v="0.22500000000000001"/>
    <d v="2025-09-01T00:00:00"/>
    <d v="2026-08-31T00:00:00"/>
    <m/>
    <m/>
    <n v="72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neha Jaunjal"/>
    <x v="195"/>
    <d v="1990-05-09T00:00:00"/>
    <x v="877"/>
    <d v="2025-09-01T00:00:00"/>
    <n v="0.04"/>
    <n v="0.22500000000000001"/>
    <d v="2025-09-01T00:00:00"/>
    <d v="2026-08-31T00:00:00"/>
    <m/>
    <m/>
    <n v="35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arav Garg"/>
    <x v="196"/>
    <d v="2006-05-19T00:00:00"/>
    <x v="878"/>
    <d v="2025-09-01T00:00:00"/>
    <n v="0.04"/>
    <n v="0.22500000000000001"/>
    <d v="2025-09-01T00:00:00"/>
    <d v="2026-08-31T00:00:00"/>
    <m/>
    <m/>
    <n v="19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isha Garg"/>
    <x v="196"/>
    <d v="1981-07-23T00:00:00"/>
    <x v="879"/>
    <d v="2025-09-01T00:00:00"/>
    <n v="0.04"/>
    <n v="0.22500000000000001"/>
    <d v="2025-09-01T00:00:00"/>
    <d v="2026-08-31T00:00:00"/>
    <m/>
    <m/>
    <n v="44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eyansh Garg"/>
    <x v="196"/>
    <d v="2011-07-03T00:00:00"/>
    <x v="880"/>
    <d v="2025-09-01T00:00:00"/>
    <n v="0.04"/>
    <n v="0.22500000000000001"/>
    <d v="2025-09-01T00:00:00"/>
    <d v="2026-08-31T00:00:00"/>
    <m/>
    <m/>
    <n v="1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shish Garg"/>
    <x v="196"/>
    <d v="1977-08-23T00:00:00"/>
    <x v="881"/>
    <d v="2025-09-01T00:00:00"/>
    <n v="0.04"/>
    <n v="0.22500000000000001"/>
    <d v="2025-09-01T00:00:00"/>
    <d v="2026-08-31T00:00:00"/>
    <m/>
    <m/>
    <n v="48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Binod Kumar Garg"/>
    <x v="196"/>
    <d v="1949-12-05T00:00:00"/>
    <x v="882"/>
    <d v="2025-09-01T00:00:00"/>
    <n v="0.04"/>
    <n v="0.22500000000000001"/>
    <d v="2025-09-01T00:00:00"/>
    <d v="2026-08-31T00:00:00"/>
    <m/>
    <m/>
    <n v="75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Pranav Dhakate"/>
    <x v="197"/>
    <d v="2012-02-17T00:00:00"/>
    <x v="883"/>
    <d v="2025-09-01T00:00:00"/>
    <n v="0.04"/>
    <n v="0.22500000000000001"/>
    <d v="2025-09-01T00:00:00"/>
    <d v="2026-08-31T00:00:00"/>
    <m/>
    <m/>
    <n v="1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hojraj Dhakate"/>
    <x v="197"/>
    <d v="1978-10-20T00:00:00"/>
    <x v="884"/>
    <d v="2025-09-01T00:00:00"/>
    <n v="0.04"/>
    <n v="0.22500000000000001"/>
    <d v="2025-09-01T00:00:00"/>
    <d v="2026-08-31T00:00:00"/>
    <m/>
    <m/>
    <n v="46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Lila Randive"/>
    <x v="197"/>
    <d v="1948-04-21T00:00:00"/>
    <x v="885"/>
    <d v="2025-09-01T00:00:00"/>
    <n v="0.04"/>
    <n v="0.22500000000000001"/>
    <d v="2025-09-01T00:00:00"/>
    <d v="2026-08-31T00:00:00"/>
    <m/>
    <m/>
    <n v="77"/>
    <s v="76-80"/>
    <x v="0"/>
    <x v="7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Kiran Dhakate"/>
    <x v="197"/>
    <d v="1984-07-01T00:00:00"/>
    <x v="886"/>
    <d v="2025-09-01T00:00:00"/>
    <n v="0.04"/>
    <n v="0.22500000000000001"/>
    <d v="2025-09-01T00:00:00"/>
    <d v="2026-08-31T00:00:00"/>
    <m/>
    <m/>
    <n v="41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Vidhi Dhakate"/>
    <x v="197"/>
    <d v="2018-12-20T00:00:00"/>
    <x v="887"/>
    <d v="2025-09-01T00:00:00"/>
    <n v="0.04"/>
    <n v="0.22500000000000001"/>
    <d v="2025-09-01T00:00:00"/>
    <d v="2026-08-31T00:00:00"/>
    <m/>
    <m/>
    <n v="6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adhuri Sagar Ate"/>
    <x v="198"/>
    <d v="1986-08-21T00:00:00"/>
    <x v="888"/>
    <d v="2025-09-01T00:00:00"/>
    <n v="0.04"/>
    <n v="0.22500000000000001"/>
    <d v="2025-09-01T00:00:00"/>
    <d v="2026-08-31T00:00:00"/>
    <m/>
    <m/>
    <n v="39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agar Ate"/>
    <x v="198"/>
    <d v="1984-12-13T00:00:00"/>
    <x v="889"/>
    <d v="2025-09-01T00:00:00"/>
    <n v="0.04"/>
    <n v="0.22500000000000001"/>
    <d v="2025-09-01T00:00:00"/>
    <d v="2026-08-31T00:00:00"/>
    <m/>
    <m/>
    <n v="40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Jijabai Ate"/>
    <x v="198"/>
    <d v="1965-07-02T00:00:00"/>
    <x v="890"/>
    <d v="2025-09-01T00:00:00"/>
    <n v="0.04"/>
    <n v="0.22500000000000001"/>
    <d v="2025-09-01T00:00:00"/>
    <d v="2026-08-31T00:00:00"/>
    <m/>
    <m/>
    <n v="60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shitij Sagar Ate"/>
    <x v="198"/>
    <d v="2013-12-01T00:00:00"/>
    <x v="891"/>
    <d v="2025-09-01T00:00:00"/>
    <n v="0.04"/>
    <n v="0.22500000000000001"/>
    <d v="2025-09-01T00:00:00"/>
    <d v="2026-08-31T00:00:00"/>
    <m/>
    <m/>
    <n v="1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hadeo Ate"/>
    <x v="198"/>
    <d v="1947-12-01T00:00:00"/>
    <x v="892"/>
    <d v="2025-09-01T00:00:00"/>
    <n v="0.04"/>
    <n v="0.22500000000000001"/>
    <d v="2025-09-01T00:00:00"/>
    <d v="2026-08-31T00:00:00"/>
    <m/>
    <m/>
    <n v="77"/>
    <s v="76-80"/>
    <x v="1"/>
    <x v="2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Manthan Hiralal Funde"/>
    <x v="199"/>
    <d v="2015-05-26T00:00:00"/>
    <x v="893"/>
    <d v="2025-09-01T00:00:00"/>
    <n v="0.04"/>
    <n v="0.22500000000000001"/>
    <d v="2025-09-01T00:00:00"/>
    <d v="2026-08-31T00:00:00"/>
    <m/>
    <m/>
    <n v="1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Nayra Hiralal Funde"/>
    <x v="199"/>
    <d v="2016-12-28T00:00:00"/>
    <x v="894"/>
    <d v="2025-09-01T00:00:00"/>
    <n v="0.04"/>
    <n v="0.22500000000000001"/>
    <d v="2025-09-01T00:00:00"/>
    <d v="2026-08-31T00:00:00"/>
    <m/>
    <m/>
    <n v="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eema Hiralal Funde"/>
    <x v="199"/>
    <d v="1992-12-04T00:00:00"/>
    <x v="895"/>
    <d v="2025-09-01T00:00:00"/>
    <n v="0.04"/>
    <n v="0.22500000000000001"/>
    <d v="2025-09-01T00:00:00"/>
    <d v="2026-08-31T00:00:00"/>
    <m/>
    <m/>
    <n v="32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Hiralal Funde"/>
    <x v="199"/>
    <d v="1985-05-25T00:00:00"/>
    <x v="896"/>
    <d v="2025-09-01T00:00:00"/>
    <n v="0.04"/>
    <n v="0.22500000000000001"/>
    <d v="2025-09-01T00:00:00"/>
    <d v="2026-08-31T00:00:00"/>
    <m/>
    <m/>
    <n v="40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Harichandra Shriram Funde"/>
    <x v="199"/>
    <d v="1955-01-01T00:00:00"/>
    <x v="897"/>
    <d v="2025-09-01T00:00:00"/>
    <n v="0.04"/>
    <n v="0.22500000000000001"/>
    <d v="2025-09-01T00:00:00"/>
    <d v="2026-08-31T00:00:00"/>
    <m/>
    <m/>
    <n v="70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Asha Gedam"/>
    <x v="200"/>
    <d v="1963-03-02T00:00:00"/>
    <x v="898"/>
    <d v="2025-09-01T00:00:00"/>
    <n v="0.04"/>
    <n v="0.22500000000000001"/>
    <d v="2025-09-01T00:00:00"/>
    <d v="2026-08-31T00:00:00"/>
    <m/>
    <m/>
    <n v="62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Nitesh Gedam"/>
    <x v="200"/>
    <d v="1986-09-11T00:00:00"/>
    <x v="899"/>
    <d v="2025-09-01T00:00:00"/>
    <n v="0.04"/>
    <n v="0.22500000000000001"/>
    <d v="2025-09-01T00:00:00"/>
    <d v="2026-08-31T00:00:00"/>
    <m/>
    <m/>
    <n v="38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ubhagidevi Yadav"/>
    <x v="201"/>
    <d v="1960-03-07T00:00:00"/>
    <x v="900"/>
    <d v="2025-09-01T00:00:00"/>
    <n v="0.04"/>
    <n v="0.22500000000000001"/>
    <d v="2025-09-01T00:00:00"/>
    <d v="2026-08-31T00:00:00"/>
    <m/>
    <m/>
    <n v="65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udra Yadav"/>
    <x v="201"/>
    <d v="2010-08-06T00:00:00"/>
    <x v="901"/>
    <d v="2025-09-01T00:00:00"/>
    <n v="0.04"/>
    <n v="0.22500000000000001"/>
    <d v="2025-09-01T00:00:00"/>
    <d v="2026-08-31T00:00:00"/>
    <m/>
    <m/>
    <n v="1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adhuri Yadav"/>
    <x v="201"/>
    <d v="1984-05-20T00:00:00"/>
    <x v="902"/>
    <d v="2025-09-01T00:00:00"/>
    <n v="0.04"/>
    <n v="0.22500000000000001"/>
    <d v="2025-09-01T00:00:00"/>
    <d v="2026-08-31T00:00:00"/>
    <m/>
    <m/>
    <n v="41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alkishan Yadav"/>
    <x v="201"/>
    <d v="1956-01-10T00:00:00"/>
    <x v="903"/>
    <d v="2025-09-01T00:00:00"/>
    <n v="0.04"/>
    <n v="0.22500000000000001"/>
    <d v="2025-09-01T00:00:00"/>
    <d v="2026-08-31T00:00:00"/>
    <m/>
    <m/>
    <n v="69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shok Yadav"/>
    <x v="201"/>
    <d v="1979-07-12T00:00:00"/>
    <x v="904"/>
    <d v="2025-09-01T00:00:00"/>
    <n v="0.04"/>
    <n v="0.22500000000000001"/>
    <d v="2025-09-01T00:00:00"/>
    <d v="2026-08-31T00:00:00"/>
    <m/>
    <m/>
    <n v="46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Masuma Yadav"/>
    <x v="201"/>
    <d v="2008-01-19T00:00:00"/>
    <x v="905"/>
    <d v="2025-09-01T00:00:00"/>
    <n v="0.04"/>
    <n v="0.22500000000000001"/>
    <d v="2025-09-01T00:00:00"/>
    <d v="2026-08-31T00:00:00"/>
    <m/>
    <m/>
    <n v="17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ekhabai Pandurang Chaware"/>
    <x v="202"/>
    <d v="1957-04-10T00:00:00"/>
    <x v="906"/>
    <d v="2025-09-01T00:00:00"/>
    <n v="0.04"/>
    <n v="0.22500000000000001"/>
    <d v="2025-09-01T00:00:00"/>
    <d v="2026-08-31T00:00:00"/>
    <m/>
    <m/>
    <n v="68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Sharvari Ajay Chaware"/>
    <x v="202"/>
    <d v="2015-11-21T00:00:00"/>
    <x v="907"/>
    <d v="2025-09-01T00:00:00"/>
    <n v="0.04"/>
    <n v="0.22500000000000001"/>
    <d v="2025-09-01T00:00:00"/>
    <d v="2026-08-31T00:00:00"/>
    <m/>
    <m/>
    <n v="9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shwini Ajay Chaware"/>
    <x v="202"/>
    <d v="1989-06-02T00:00:00"/>
    <x v="908"/>
    <d v="2025-09-01T00:00:00"/>
    <n v="0.04"/>
    <n v="0.22500000000000001"/>
    <d v="2025-09-01T00:00:00"/>
    <d v="2026-08-31T00:00:00"/>
    <m/>
    <m/>
    <n v="36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Tanmay Ajay Chaware"/>
    <x v="202"/>
    <d v="2010-11-17T00:00:00"/>
    <x v="909"/>
    <d v="2025-09-01T00:00:00"/>
    <n v="0.04"/>
    <n v="0.22500000000000001"/>
    <d v="2025-09-01T00:00:00"/>
    <d v="2026-08-31T00:00:00"/>
    <m/>
    <m/>
    <n v="1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hananjay Babarao Nakhale"/>
    <x v="202"/>
    <d v="1960-04-16T00:00:00"/>
    <x v="910"/>
    <d v="2025-09-01T00:00:00"/>
    <n v="0.04"/>
    <n v="0.22500000000000001"/>
    <d v="2025-09-01T00:00:00"/>
    <d v="2026-08-31T00:00:00"/>
    <m/>
    <m/>
    <n v="65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jay Chaware"/>
    <x v="202"/>
    <d v="1986-03-14T00:00:00"/>
    <x v="911"/>
    <d v="2025-09-01T00:00:00"/>
    <n v="0.04"/>
    <n v="0.22500000000000001"/>
    <d v="2025-09-01T00:00:00"/>
    <d v="2026-08-31T00:00:00"/>
    <m/>
    <m/>
    <n v="39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ejal Waghmare"/>
    <x v="203"/>
    <d v="2012-02-23T00:00:00"/>
    <x v="912"/>
    <d v="2025-09-01T00:00:00"/>
    <n v="0.04"/>
    <n v="0.22500000000000001"/>
    <d v="2025-09-01T00:00:00"/>
    <d v="2026-08-31T00:00:00"/>
    <m/>
    <m/>
    <n v="1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mita Waghmare"/>
    <x v="203"/>
    <d v="1986-12-07T00:00:00"/>
    <x v="913"/>
    <d v="2025-09-01T00:00:00"/>
    <n v="0.04"/>
    <n v="0.22500000000000001"/>
    <d v="2025-09-01T00:00:00"/>
    <d v="2026-08-31T00:00:00"/>
    <m/>
    <m/>
    <n v="38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Ajay Waghmare"/>
    <x v="203"/>
    <d v="1981-06-17T00:00:00"/>
    <x v="914"/>
    <d v="2025-09-01T00:00:00"/>
    <n v="0.04"/>
    <n v="0.22500000000000001"/>
    <d v="2025-09-01T00:00:00"/>
    <d v="2026-08-31T00:00:00"/>
    <m/>
    <m/>
    <n v="44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Balkrishnaji Waghmare"/>
    <x v="203"/>
    <d v="1935-07-01T00:00:00"/>
    <x v="915"/>
    <d v="2025-09-01T00:00:00"/>
    <n v="0.04"/>
    <n v="0.22500000000000001"/>
    <d v="2025-09-01T00:00:00"/>
    <d v="2026-08-31T00:00:00"/>
    <m/>
    <m/>
    <n v="90"/>
    <s v="81-100"/>
    <x v="1"/>
    <x v="2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Bebibai Waghmare"/>
    <x v="203"/>
    <d v="1944-01-01T00:00:00"/>
    <x v="916"/>
    <d v="2025-09-01T00:00:00"/>
    <n v="0.04"/>
    <n v="0.22500000000000001"/>
    <d v="2025-09-01T00:00:00"/>
    <d v="2026-08-31T00:00:00"/>
    <m/>
    <m/>
    <n v="81"/>
    <s v="81-100"/>
    <x v="0"/>
    <x v="5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Pranjal Waghmare"/>
    <x v="203"/>
    <d v="2015-04-03T00:00:00"/>
    <x v="917"/>
    <d v="2025-09-01T00:00:00"/>
    <n v="0.04"/>
    <n v="0.22500000000000001"/>
    <d v="2025-09-01T00:00:00"/>
    <d v="2026-08-31T00:00:00"/>
    <m/>
    <m/>
    <n v="1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rindaban Mandal"/>
    <x v="204"/>
    <d v="1960-01-01T00:00:00"/>
    <x v="918"/>
    <d v="2025-09-01T00:00:00"/>
    <n v="0.04"/>
    <n v="0.22500000000000001"/>
    <d v="2025-09-01T00:00:00"/>
    <d v="2026-08-31T00:00:00"/>
    <m/>
    <m/>
    <n v="65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andhya Mandal"/>
    <x v="204"/>
    <d v="1967-06-30T00:00:00"/>
    <x v="919"/>
    <d v="2025-09-01T00:00:00"/>
    <n v="0.04"/>
    <n v="0.22500000000000001"/>
    <d v="2025-09-01T00:00:00"/>
    <d v="2026-08-31T00:00:00"/>
    <m/>
    <m/>
    <n v="58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rkadyuti Mandal"/>
    <x v="204"/>
    <d v="2015-04-29T00:00:00"/>
    <x v="920"/>
    <d v="2025-09-01T00:00:00"/>
    <n v="0.04"/>
    <n v="0.22500000000000001"/>
    <d v="2025-09-01T00:00:00"/>
    <d v="2026-08-31T00:00:00"/>
    <m/>
    <m/>
    <n v="1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ousumi Ghosh"/>
    <x v="204"/>
    <d v="1989-07-21T00:00:00"/>
    <x v="921"/>
    <d v="2025-09-01T00:00:00"/>
    <n v="0.04"/>
    <n v="0.22500000000000001"/>
    <d v="2025-09-01T00:00:00"/>
    <d v="2026-08-31T00:00:00"/>
    <m/>
    <m/>
    <n v="36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Chiranjib Mandal"/>
    <x v="204"/>
    <d v="1989-04-18T00:00:00"/>
    <x v="922"/>
    <d v="2025-09-01T00:00:00"/>
    <n v="0.04"/>
    <n v="0.22500000000000001"/>
    <d v="2025-09-01T00:00:00"/>
    <d v="2026-08-31T00:00:00"/>
    <m/>
    <m/>
    <n v="36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rishna Gupta"/>
    <x v="205"/>
    <d v="1961-07-09T00:00:00"/>
    <x v="923"/>
    <d v="2025-09-01T00:00:00"/>
    <n v="0.04"/>
    <n v="0.22500000000000001"/>
    <d v="2025-09-01T00:00:00"/>
    <d v="2026-08-31T00:00:00"/>
    <m/>
    <m/>
    <n v="64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oopesh Gupta"/>
    <x v="205"/>
    <d v="1991-08-29T00:00:00"/>
    <x v="924"/>
    <d v="2025-09-01T00:00:00"/>
    <n v="0.04"/>
    <n v="0.22500000000000001"/>
    <d v="2025-09-01T00:00:00"/>
    <d v="2026-08-31T00:00:00"/>
    <m/>
    <m/>
    <n v="34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parsh Gupta"/>
    <x v="205"/>
    <d v="2022-10-21T00:00:00"/>
    <x v="925"/>
    <d v="2025-09-01T00:00:00"/>
    <n v="0.04"/>
    <n v="0.22500000000000001"/>
    <d v="2025-09-01T00:00:00"/>
    <d v="2026-08-31T00:00:00"/>
    <m/>
    <m/>
    <n v="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mgopal Gupta"/>
    <x v="205"/>
    <d v="1959-06-29T00:00:00"/>
    <x v="926"/>
    <d v="2025-09-01T00:00:00"/>
    <n v="0.04"/>
    <n v="0.22500000000000001"/>
    <d v="2025-09-01T00:00:00"/>
    <d v="2026-08-31T00:00:00"/>
    <m/>
    <m/>
    <n v="66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halini Gupta"/>
    <x v="205"/>
    <d v="1993-03-19T00:00:00"/>
    <x v="927"/>
    <d v="2025-09-01T00:00:00"/>
    <n v="0.04"/>
    <n v="0.22500000000000001"/>
    <d v="2025-09-01T00:00:00"/>
    <d v="2026-08-31T00:00:00"/>
    <m/>
    <m/>
    <n v="32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Jashoda Mahanta"/>
    <x v="206"/>
    <d v="1964-02-24T00:00:00"/>
    <x v="928"/>
    <d v="2025-09-01T00:00:00"/>
    <n v="0.04"/>
    <n v="0.22500000000000001"/>
    <d v="2025-09-01T00:00:00"/>
    <d v="2026-08-31T00:00:00"/>
    <m/>
    <m/>
    <n v="61"/>
    <s v="56-65"/>
    <x v="0"/>
    <x v="7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Dikshashree Mohanta"/>
    <x v="206"/>
    <d v="2012-05-27T00:00:00"/>
    <x v="929"/>
    <d v="2025-09-01T00:00:00"/>
    <n v="0.04"/>
    <n v="0.22500000000000001"/>
    <d v="2025-09-01T00:00:00"/>
    <d v="2026-08-31T00:00:00"/>
    <m/>
    <m/>
    <n v="13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roj Kumar Mohanta"/>
    <x v="206"/>
    <d v="1986-09-04T00:00:00"/>
    <x v="930"/>
    <d v="2025-09-01T00:00:00"/>
    <n v="0.04"/>
    <n v="0.22500000000000001"/>
    <d v="2025-09-01T00:00:00"/>
    <d v="2026-08-31T00:00:00"/>
    <m/>
    <m/>
    <n v="38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anjushree Mahanta"/>
    <x v="206"/>
    <d v="1985-02-25T00:00:00"/>
    <x v="931"/>
    <d v="2025-09-01T00:00:00"/>
    <n v="0.04"/>
    <n v="0.22500000000000001"/>
    <d v="2025-09-01T00:00:00"/>
    <d v="2026-08-31T00:00:00"/>
    <m/>
    <m/>
    <n v="40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tyananda Mahanta"/>
    <x v="206"/>
    <d v="1956-01-01T00:00:00"/>
    <x v="932"/>
    <d v="2025-09-01T00:00:00"/>
    <n v="0.04"/>
    <n v="0.22500000000000001"/>
    <d v="2025-09-01T00:00:00"/>
    <d v="2026-08-31T00:00:00"/>
    <m/>
    <m/>
    <n v="69"/>
    <s v="66-70"/>
    <x v="1"/>
    <x v="6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wastik Mohanta"/>
    <x v="206"/>
    <d v="2017-08-09T00:00:00"/>
    <x v="933"/>
    <d v="2025-09-01T00:00:00"/>
    <n v="0.04"/>
    <n v="0.22500000000000001"/>
    <d v="2025-09-01T00:00:00"/>
    <d v="2026-08-31T00:00:00"/>
    <m/>
    <m/>
    <n v="8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raddha Tejaskumar Dudka"/>
    <x v="207"/>
    <d v="1999-12-17T00:00:00"/>
    <x v="934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Nirmala Dudka"/>
    <x v="207"/>
    <d v="1974-11-08T00:00:00"/>
    <x v="935"/>
    <d v="2025-09-01T00:00:00"/>
    <n v="0.04"/>
    <n v="0.22500000000000001"/>
    <d v="2025-09-01T00:00:00"/>
    <d v="2026-08-31T00:00:00"/>
    <m/>
    <m/>
    <n v="50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Yadgiri Lakshmaiyya Dudka"/>
    <x v="207"/>
    <d v="1967-12-14T00:00:00"/>
    <x v="936"/>
    <d v="2025-09-01T00:00:00"/>
    <n v="0.04"/>
    <n v="0.22500000000000001"/>
    <d v="2025-09-01T00:00:00"/>
    <d v="2026-08-31T00:00:00"/>
    <m/>
    <m/>
    <n v="57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Tejaskumar Yadigiri Dudka"/>
    <x v="207"/>
    <d v="1993-02-22T00:00:00"/>
    <x v="937"/>
    <d v="2025-09-01T00:00:00"/>
    <n v="0.04"/>
    <n v="0.22500000000000001"/>
    <d v="2025-09-01T00:00:00"/>
    <d v="2026-08-31T00:00:00"/>
    <m/>
    <m/>
    <n v="32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ravin Shyam Thakre"/>
    <x v="208"/>
    <d v="1985-10-28T00:00:00"/>
    <x v="938"/>
    <d v="2025-09-01T00:00:00"/>
    <n v="0.04"/>
    <n v="0.22500000000000001"/>
    <d v="2025-09-01T00:00:00"/>
    <d v="2026-08-31T00:00:00"/>
    <m/>
    <m/>
    <n v="39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atru Dharmaji Nagose"/>
    <x v="208"/>
    <d v="1959-03-03T00:00:00"/>
    <x v="939"/>
    <d v="2025-09-01T00:00:00"/>
    <n v="0.04"/>
    <n v="0.22500000000000001"/>
    <d v="2025-09-01T00:00:00"/>
    <d v="2026-08-31T00:00:00"/>
    <m/>
    <m/>
    <n v="66"/>
    <s v="66-70"/>
    <x v="1"/>
    <x v="6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Prakshit Thakre"/>
    <x v="208"/>
    <d v="2016-06-13T00:00:00"/>
    <x v="940"/>
    <d v="2025-09-01T00:00:00"/>
    <n v="0.04"/>
    <n v="0.22500000000000001"/>
    <d v="2025-09-01T00:00:00"/>
    <d v="2026-08-31T00:00:00"/>
    <m/>
    <m/>
    <n v="9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alpana Thakre"/>
    <x v="208"/>
    <d v="1988-01-02T00:00:00"/>
    <x v="941"/>
    <d v="2025-09-01T00:00:00"/>
    <n v="0.04"/>
    <n v="0.22500000000000001"/>
    <d v="2025-09-01T00:00:00"/>
    <d v="2026-08-31T00:00:00"/>
    <m/>
    <m/>
    <n v="37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auntala Patru Nagose"/>
    <x v="208"/>
    <d v="1948-01-01T00:00:00"/>
    <x v="942"/>
    <d v="2025-09-01T00:00:00"/>
    <n v="0.04"/>
    <n v="0.22500000000000001"/>
    <d v="2025-09-01T00:00:00"/>
    <d v="2026-08-31T00:00:00"/>
    <m/>
    <m/>
    <n v="77"/>
    <s v="76-80"/>
    <x v="0"/>
    <x v="7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Hirvanta Kamble"/>
    <x v="209"/>
    <d v="1996-02-02T00:00:00"/>
    <x v="943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hi Sunil Kamble"/>
    <x v="209"/>
    <d v="2022-01-16T00:00:00"/>
    <x v="944"/>
    <d v="2025-09-01T00:00:00"/>
    <n v="0.04"/>
    <n v="0.22500000000000001"/>
    <d v="2025-09-01T00:00:00"/>
    <d v="2026-08-31T00:00:00"/>
    <m/>
    <m/>
    <n v="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Yemuna Kamble"/>
    <x v="209"/>
    <d v="1972-05-15T00:00:00"/>
    <x v="945"/>
    <d v="2025-09-01T00:00:00"/>
    <n v="0.04"/>
    <n v="0.22500000000000001"/>
    <d v="2025-09-01T00:00:00"/>
    <d v="2026-08-31T00:00:00"/>
    <m/>
    <m/>
    <n v="53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ayaram Kamble"/>
    <x v="209"/>
    <d v="1962-02-16T00:00:00"/>
    <x v="946"/>
    <d v="2025-09-01T00:00:00"/>
    <n v="0.04"/>
    <n v="0.22500000000000001"/>
    <d v="2025-09-01T00:00:00"/>
    <d v="2026-08-31T00:00:00"/>
    <m/>
    <m/>
    <n v="63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rince Kamble"/>
    <x v="209"/>
    <d v="2018-12-29T00:00:00"/>
    <x v="947"/>
    <d v="2025-09-01T00:00:00"/>
    <n v="0.04"/>
    <n v="0.22500000000000001"/>
    <d v="2025-09-01T00:00:00"/>
    <d v="2026-08-31T00:00:00"/>
    <m/>
    <m/>
    <n v="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unil Mayaram Kamble"/>
    <x v="209"/>
    <d v="1995-09-29T00:00:00"/>
    <x v="948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Vrushali Pravin Ambakhaye"/>
    <x v="210"/>
    <d v="1994-12-14T00:00:00"/>
    <x v="949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Vitthal laxman Ambakhaye"/>
    <x v="210"/>
    <d v="1967-06-02T00:00:00"/>
    <x v="950"/>
    <d v="2025-09-01T00:00:00"/>
    <n v="0.04"/>
    <n v="0.22500000000000001"/>
    <d v="2025-09-01T00:00:00"/>
    <d v="2026-08-31T00:00:00"/>
    <m/>
    <m/>
    <n v="64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ravin Vitthalrao Ambakhaye"/>
    <x v="210"/>
    <d v="1996-01-01T00:00:00"/>
    <x v="951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radhya Pravin Ambakhaye"/>
    <x v="210"/>
    <d v="2022-03-31T00:00:00"/>
    <x v="952"/>
    <d v="2025-09-01T00:00:00"/>
    <n v="0.04"/>
    <n v="0.22500000000000001"/>
    <d v="2025-09-01T00:00:00"/>
    <d v="2026-08-31T00:00:00"/>
    <m/>
    <m/>
    <n v="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Laxmi viththal Ambakhaye"/>
    <x v="210"/>
    <d v="1965-02-15T00:00:00"/>
    <x v="953"/>
    <d v="2025-09-01T00:00:00"/>
    <n v="0.04"/>
    <n v="0.22500000000000001"/>
    <d v="2025-09-01T00:00:00"/>
    <d v="2026-08-31T00:00:00"/>
    <m/>
    <m/>
    <n v="60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unanda Khobragade"/>
    <x v="211"/>
    <d v="1975-10-30T00:00:00"/>
    <x v="954"/>
    <d v="2025-09-01T00:00:00"/>
    <n v="0.04"/>
    <n v="0.22500000000000001"/>
    <d v="2025-09-01T00:00:00"/>
    <d v="2026-08-31T00:00:00"/>
    <m/>
    <m/>
    <n v="49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Vishvanath Khobragade"/>
    <x v="211"/>
    <d v="1973-09-03T00:00:00"/>
    <x v="955"/>
    <d v="2025-09-01T00:00:00"/>
    <n v="0.04"/>
    <n v="0.22500000000000001"/>
    <d v="2025-09-01T00:00:00"/>
    <d v="2026-08-31T00:00:00"/>
    <m/>
    <m/>
    <n v="51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Kailash Vishwanath Khobragade"/>
    <x v="211"/>
    <d v="1995-09-07T00:00:00"/>
    <x v="956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Layanabai Chandankhede"/>
    <x v="212"/>
    <d v="1956-08-10T00:00:00"/>
    <x v="957"/>
    <d v="2025-09-01T00:00:00"/>
    <n v="0.04"/>
    <n v="0.22500000000000001"/>
    <d v="2025-09-01T00:00:00"/>
    <d v="2026-08-31T00:00:00"/>
    <m/>
    <m/>
    <n v="69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Jagannath Chandankhede"/>
    <x v="212"/>
    <d v="1951-07-29T00:00:00"/>
    <x v="958"/>
    <d v="2025-09-01T00:00:00"/>
    <n v="0.04"/>
    <n v="0.22500000000000001"/>
    <d v="2025-09-01T00:00:00"/>
    <d v="2026-08-31T00:00:00"/>
    <m/>
    <m/>
    <n v="74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Tukaram Jagannath Chandankhede"/>
    <x v="212"/>
    <d v="1990-06-02T00:00:00"/>
    <x v="959"/>
    <d v="2025-09-01T00:00:00"/>
    <n v="0.04"/>
    <n v="0.22500000000000001"/>
    <d v="2025-09-01T00:00:00"/>
    <d v="2026-08-31T00:00:00"/>
    <m/>
    <m/>
    <n v="35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othapalli Srinivasa Rao"/>
    <x v="213"/>
    <d v="1962-04-14T00:00:00"/>
    <x v="960"/>
    <d v="2025-09-01T00:00:00"/>
    <n v="0.04"/>
    <n v="0.22500000000000001"/>
    <d v="2025-09-01T00:00:00"/>
    <d v="2026-08-31T00:00:00"/>
    <m/>
    <m/>
    <n v="63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Kothapalli Dhana Lakshmi"/>
    <x v="213"/>
    <d v="1971-12-16T00:00:00"/>
    <x v="961"/>
    <d v="2025-09-01T00:00:00"/>
    <n v="0.04"/>
    <n v="0.22500000000000001"/>
    <d v="2025-09-01T00:00:00"/>
    <d v="2026-08-31T00:00:00"/>
    <m/>
    <m/>
    <n v="53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Mayank Ram Kothapalli"/>
    <x v="213"/>
    <d v="2019-10-24T00:00:00"/>
    <x v="962"/>
    <d v="2025-09-01T00:00:00"/>
    <n v="0.04"/>
    <n v="0.22500000000000001"/>
    <d v="2025-09-01T00:00:00"/>
    <d v="2026-08-31T00:00:00"/>
    <m/>
    <m/>
    <n v="5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edepalli Pavani"/>
    <x v="213"/>
    <d v="1991-12-16T00:00:00"/>
    <x v="963"/>
    <d v="2025-09-01T00:00:00"/>
    <n v="0.04"/>
    <n v="0.22500000000000001"/>
    <d v="2025-09-01T00:00:00"/>
    <d v="2026-08-31T00:00:00"/>
    <m/>
    <m/>
    <n v="33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V Sai Rajesh Kothapalli"/>
    <x v="213"/>
    <d v="1990-01-25T00:00:00"/>
    <x v="964"/>
    <d v="2025-09-01T00:00:00"/>
    <n v="0.04"/>
    <n v="0.22500000000000001"/>
    <d v="2025-09-01T00:00:00"/>
    <d v="2026-08-31T00:00:00"/>
    <m/>
    <m/>
    <n v="35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lfiya Sehar"/>
    <x v="214"/>
    <d v="2018-08-31T00:00:00"/>
    <x v="965"/>
    <d v="2025-09-01T00:00:00"/>
    <n v="0.04"/>
    <n v="0.22500000000000001"/>
    <d v="2025-09-01T00:00:00"/>
    <d v="2026-08-31T00:00:00"/>
    <m/>
    <m/>
    <n v="7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Baby Ursa Khatoon"/>
    <x v="214"/>
    <d v="2025-05-27T00:00:00"/>
    <x v="966"/>
    <d v="2025-09-01T00:00:00"/>
    <n v="0.04"/>
    <n v="0.22500000000000001"/>
    <d v="2025-09-01T00:00:00"/>
    <d v="2026-08-31T00:00:00"/>
    <m/>
    <m/>
    <n v="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Qudrat Ali"/>
    <x v="214"/>
    <d v="1954-12-07T00:00:00"/>
    <x v="967"/>
    <d v="2025-09-01T00:00:00"/>
    <n v="0.04"/>
    <n v="0.22500000000000001"/>
    <d v="2025-09-01T00:00:00"/>
    <d v="2026-08-31T00:00:00"/>
    <m/>
    <m/>
    <n v="70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Ursa Khatoon"/>
    <x v="214"/>
    <d v="1995-03-09T00:00:00"/>
    <x v="968"/>
    <d v="2025-09-01T00:00:00"/>
    <n v="0.04"/>
    <n v="0.22500000000000001"/>
    <d v="2025-09-01T00:00:00"/>
    <d v="2026-08-31T00:00:00"/>
    <m/>
    <m/>
    <n v="30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Zubaida Khatoon"/>
    <x v="214"/>
    <d v="1968-03-05T00:00:00"/>
    <x v="969"/>
    <d v="2025-09-01T00:00:00"/>
    <n v="0.04"/>
    <n v="0.22500000000000001"/>
    <d v="2025-09-01T00:00:00"/>
    <d v="2026-08-31T00:00:00"/>
    <m/>
    <m/>
    <n v="57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Nasim Ahmad"/>
    <x v="214"/>
    <d v="1989-07-05T00:00:00"/>
    <x v="970"/>
    <d v="2025-09-01T00:00:00"/>
    <n v="0.04"/>
    <n v="0.22500000000000001"/>
    <d v="2025-09-01T00:00:00"/>
    <d v="2026-08-31T00:00:00"/>
    <m/>
    <m/>
    <n v="36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ivansh Swapnil Bhoyar"/>
    <x v="215"/>
    <d v="2024-08-07T00:00:00"/>
    <x v="971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Usha Shravan Bhoyar"/>
    <x v="215"/>
    <d v="1974-06-18T00:00:00"/>
    <x v="972"/>
    <d v="2025-09-01T00:00:00"/>
    <n v="0.04"/>
    <n v="0.22500000000000001"/>
    <d v="2025-09-01T00:00:00"/>
    <d v="2026-08-31T00:00:00"/>
    <m/>
    <m/>
    <n v="51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hravan Bhoyar"/>
    <x v="215"/>
    <d v="1960-07-01T00:00:00"/>
    <x v="973"/>
    <d v="2025-09-01T00:00:00"/>
    <n v="0.04"/>
    <n v="0.22500000000000001"/>
    <d v="2025-09-01T00:00:00"/>
    <d v="2026-08-31T00:00:00"/>
    <m/>
    <m/>
    <n v="65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purva Swapnil Bhoyar"/>
    <x v="215"/>
    <d v="1999-06-08T00:00:00"/>
    <x v="974"/>
    <d v="2025-09-01T00:00:00"/>
    <n v="0.04"/>
    <n v="0.22500000000000001"/>
    <d v="2025-09-01T00:00:00"/>
    <d v="2026-08-31T00:00:00"/>
    <m/>
    <m/>
    <n v="26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wapnil Shrawan Bhoyar"/>
    <x v="215"/>
    <d v="1994-09-27T00:00:00"/>
    <x v="975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ekhabai Chandrashekhar Gourkar"/>
    <x v="216"/>
    <d v="1965-11-01T00:00:00"/>
    <x v="976"/>
    <d v="2025-09-01T00:00:00"/>
    <n v="0.04"/>
    <n v="0.22500000000000001"/>
    <d v="2025-09-01T00:00:00"/>
    <d v="2026-08-31T00:00:00"/>
    <m/>
    <m/>
    <n v="59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Baby Of Bhagyashree Gourkar"/>
    <x v="216"/>
    <d v="2025-06-12T00:00:00"/>
    <x v="977"/>
    <d v="2025-09-01T00:00:00"/>
    <n v="0.04"/>
    <n v="0.22500000000000001"/>
    <d v="2025-09-01T00:00:00"/>
    <d v="2026-08-31T00:00:00"/>
    <m/>
    <m/>
    <n v="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haghyashree Gourkar"/>
    <x v="216"/>
    <d v="1996-12-07T00:00:00"/>
    <x v="978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Chandrashekhar Gourkar"/>
    <x v="216"/>
    <d v="1961-02-12T00:00:00"/>
    <x v="979"/>
    <d v="2025-09-01T00:00:00"/>
    <n v="0.04"/>
    <n v="0.22500000000000001"/>
    <d v="2025-09-01T00:00:00"/>
    <d v="2026-08-31T00:00:00"/>
    <m/>
    <m/>
    <n v="64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ivansh Gourkar"/>
    <x v="216"/>
    <d v="2019-01-16T00:00:00"/>
    <x v="980"/>
    <d v="2025-09-01T00:00:00"/>
    <n v="0.04"/>
    <n v="0.22500000000000001"/>
    <d v="2025-09-01T00:00:00"/>
    <d v="2026-08-31T00:00:00"/>
    <m/>
    <m/>
    <n v="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Jitendra Chandrashekhar Gourkar"/>
    <x v="216"/>
    <d v="1984-02-18T00:00:00"/>
    <x v="981"/>
    <d v="2025-09-01T00:00:00"/>
    <n v="0.04"/>
    <n v="0.22500000000000001"/>
    <d v="2025-09-01T00:00:00"/>
    <d v="2026-08-31T00:00:00"/>
    <m/>
    <m/>
    <n v="41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Banshgopal Mishra"/>
    <x v="217"/>
    <d v="1969-07-15T00:00:00"/>
    <x v="982"/>
    <d v="2025-09-01T00:00:00"/>
    <n v="0.04"/>
    <n v="0.22500000000000001"/>
    <d v="2025-09-01T00:00:00"/>
    <d v="2026-08-31T00:00:00"/>
    <m/>
    <m/>
    <n v="56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Durgeshkumar Banshgopal Mishra"/>
    <x v="217"/>
    <d v="1998-07-07T00:00:00"/>
    <x v="983"/>
    <d v="2025-09-01T00:00:00"/>
    <n v="0.04"/>
    <n v="0.22500000000000001"/>
    <d v="2025-09-01T00:00:00"/>
    <d v="2026-08-31T00:00:00"/>
    <m/>
    <m/>
    <n v="27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akuntala Mishra"/>
    <x v="217"/>
    <d v="1974-05-03T00:00:00"/>
    <x v="984"/>
    <d v="2025-09-01T00:00:00"/>
    <n v="0.04"/>
    <n v="0.22500000000000001"/>
    <d v="2025-09-01T00:00:00"/>
    <d v="2026-08-31T00:00:00"/>
    <m/>
    <m/>
    <n v="51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nuva Nag"/>
    <x v="218"/>
    <d v="1952-01-01T00:00:00"/>
    <x v="985"/>
    <d v="2025-09-01T00:00:00"/>
    <n v="0.04"/>
    <n v="0.22500000000000001"/>
    <d v="2025-09-01T00:00:00"/>
    <d v="2026-08-31T00:00:00"/>
    <m/>
    <m/>
    <n v="73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Pratanu Nag"/>
    <x v="218"/>
    <d v="1982-12-08T00:00:00"/>
    <x v="986"/>
    <d v="2025-09-01T00:00:00"/>
    <n v="0.04"/>
    <n v="0.22500000000000001"/>
    <d v="2025-09-01T00:00:00"/>
    <d v="2026-08-31T00:00:00"/>
    <m/>
    <m/>
    <n v="42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ibedita Bayen"/>
    <x v="218"/>
    <d v="1983-07-04T00:00:00"/>
    <x v="987"/>
    <d v="2025-09-01T00:00:00"/>
    <n v="0.04"/>
    <n v="0.22500000000000001"/>
    <d v="2025-09-01T00:00:00"/>
    <d v="2026-08-31T00:00:00"/>
    <m/>
    <m/>
    <n v="42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mlan Kumar Kar"/>
    <x v="219"/>
    <d v="1946-01-17T00:00:00"/>
    <x v="988"/>
    <d v="2025-09-01T00:00:00"/>
    <n v="0.04"/>
    <n v="0.22500000000000001"/>
    <d v="2025-09-01T00:00:00"/>
    <d v="2026-08-31T00:00:00"/>
    <m/>
    <m/>
    <n v="79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Milan Kar"/>
    <x v="219"/>
    <d v="1956-01-17T00:00:00"/>
    <x v="989"/>
    <d v="2025-09-01T00:00:00"/>
    <n v="0.04"/>
    <n v="0.22500000000000001"/>
    <d v="2025-09-01T00:00:00"/>
    <d v="2026-08-31T00:00:00"/>
    <m/>
    <m/>
    <n v="69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Amit Kar"/>
    <x v="219"/>
    <d v="1985-04-10T00:00:00"/>
    <x v="990"/>
    <d v="2025-09-01T00:00:00"/>
    <n v="0.04"/>
    <n v="0.22500000000000001"/>
    <d v="2025-09-01T00:00:00"/>
    <d v="2026-08-31T00:00:00"/>
    <m/>
    <m/>
    <n v="40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Vijay Jagadish Thaware"/>
    <x v="220"/>
    <d v="1991-10-17T00:00:00"/>
    <x v="991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Pramila J Thaware"/>
    <x v="220"/>
    <d v="1972-08-07T00:00:00"/>
    <x v="992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Jagadish K Thaware"/>
    <x v="220"/>
    <d v="1955-12-15T00:00:00"/>
    <x v="993"/>
    <d v="2025-09-01T00:00:00"/>
    <n v="0.04"/>
    <n v="0.22500000000000001"/>
    <d v="2025-09-01T00:00:00"/>
    <d v="2026-08-31T00:00:00"/>
    <m/>
    <m/>
    <n v="69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Rekha Parikshit Dhawade"/>
    <x v="221"/>
    <d v="1965-07-10T00:00:00"/>
    <x v="994"/>
    <d v="2025-09-01T00:00:00"/>
    <n v="0.04"/>
    <n v="0.22500000000000001"/>
    <d v="2025-09-01T00:00:00"/>
    <d v="2026-08-31T00:00:00"/>
    <m/>
    <m/>
    <n v="60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arikshit Haribhau Dhawade"/>
    <x v="221"/>
    <d v="1966-06-10T00:00:00"/>
    <x v="995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igambar Parikshit Dhawade"/>
    <x v="221"/>
    <d v="2000-09-24T00:00:00"/>
    <x v="996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eepak S Chopde"/>
    <x v="222"/>
    <d v="1972-01-10T00:00:00"/>
    <x v="997"/>
    <d v="2025-09-01T00:00:00"/>
    <n v="0.04"/>
    <n v="0.22500000000000001"/>
    <d v="2025-09-01T00:00:00"/>
    <d v="2026-08-31T00:00:00"/>
    <m/>
    <m/>
    <n v="53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ijaya D Chopde"/>
    <x v="222"/>
    <d v="1974-09-19T00:00:00"/>
    <x v="998"/>
    <d v="2025-09-01T00:00:00"/>
    <n v="0.04"/>
    <n v="0.22500000000000001"/>
    <d v="2025-09-01T00:00:00"/>
    <d v="2026-08-31T00:00:00"/>
    <m/>
    <m/>
    <n v="50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Kunal Deepak Chopde"/>
    <x v="222"/>
    <d v="1995-07-25T00:00:00"/>
    <x v="999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ekha Sukhadeve"/>
    <x v="223"/>
    <d v="1966-11-12T00:00:00"/>
    <x v="1000"/>
    <d v="2025-09-01T00:00:00"/>
    <n v="0.04"/>
    <n v="0.22500000000000001"/>
    <d v="2025-09-01T00:00:00"/>
    <d v="2026-08-31T00:00:00"/>
    <m/>
    <m/>
    <n v="58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Jitendra Janardhan Sukhadeve"/>
    <x v="223"/>
    <d v="1993-07-05T00:00:00"/>
    <x v="1001"/>
    <d v="2025-09-01T00:00:00"/>
    <n v="0.04"/>
    <n v="0.22500000000000001"/>
    <d v="2025-09-01T00:00:00"/>
    <d v="2026-08-31T00:00:00"/>
    <m/>
    <m/>
    <n v="32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Nikita Hariramji Deshmukh"/>
    <x v="224"/>
    <d v="2001-11-12T00:00:00"/>
    <x v="1002"/>
    <d v="2025-09-01T00:00:00"/>
    <n v="0.04"/>
    <n v="0.22500000000000001"/>
    <d v="2025-09-01T00:00:00"/>
    <d v="2026-08-31T00:00:00"/>
    <m/>
    <m/>
    <n v="23"/>
    <s v="0-25"/>
    <x v="0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Hariranji Deshmukh"/>
    <x v="224"/>
    <d v="1977-05-10T00:00:00"/>
    <x v="1003"/>
    <d v="2025-09-01T00:00:00"/>
    <n v="0.04"/>
    <n v="0.22500000000000001"/>
    <d v="2025-09-01T00:00:00"/>
    <d v="2026-08-31T00:00:00"/>
    <m/>
    <m/>
    <n v="48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ngita Deshmukh"/>
    <x v="224"/>
    <d v="1982-10-15T00:00:00"/>
    <x v="1004"/>
    <d v="2025-09-01T00:00:00"/>
    <n v="0.04"/>
    <n v="0.22500000000000001"/>
    <d v="2025-09-01T00:00:00"/>
    <d v="2026-08-31T00:00:00"/>
    <m/>
    <m/>
    <n v="42"/>
    <s v="36-45"/>
    <x v="0"/>
    <x v="5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hevanta Waghmare"/>
    <x v="225"/>
    <d v="1967-09-01T00:00:00"/>
    <x v="1005"/>
    <d v="2025-09-01T00:00:00"/>
    <n v="0.04"/>
    <n v="0.22500000000000001"/>
    <d v="2025-09-01T00:00:00"/>
    <d v="2026-08-31T00:00:00"/>
    <m/>
    <m/>
    <n v="58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ooja Waghmare"/>
    <x v="225"/>
    <d v="1996-02-10T00:00:00"/>
    <x v="1006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wapnil Keshavrao Waghmare"/>
    <x v="225"/>
    <d v="1993-02-10T00:00:00"/>
    <x v="1007"/>
    <d v="2025-09-01T00:00:00"/>
    <n v="0.04"/>
    <n v="0.22500000000000001"/>
    <d v="2025-09-01T00:00:00"/>
    <d v="2026-08-31T00:00:00"/>
    <m/>
    <m/>
    <n v="32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eshavrao Waghmare"/>
    <x v="225"/>
    <d v="1959-07-01T00:00:00"/>
    <x v="1008"/>
    <d v="2025-09-01T00:00:00"/>
    <n v="0.04"/>
    <n v="0.22500000000000001"/>
    <d v="2025-09-01T00:00:00"/>
    <d v="2026-08-31T00:00:00"/>
    <m/>
    <m/>
    <n v="66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Ramesh Mohariya"/>
    <x v="226"/>
    <d v="1964-11-02T00:00:00"/>
    <x v="1009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runa Ramesh Mohariya"/>
    <x v="226"/>
    <d v="1974-01-01T00:00:00"/>
    <x v="1010"/>
    <d v="2025-09-01T00:00:00"/>
    <n v="0.04"/>
    <n v="0.22500000000000001"/>
    <d v="2025-09-01T00:00:00"/>
    <d v="2026-08-31T00:00:00"/>
    <m/>
    <m/>
    <n v="51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ubham Ramesh Mohariya"/>
    <x v="226"/>
    <d v="1997-12-14T00:00:00"/>
    <x v="1011"/>
    <d v="2025-09-01T00:00:00"/>
    <n v="0.04"/>
    <n v="0.22500000000000001"/>
    <d v="2025-09-01T00:00:00"/>
    <d v="2026-08-31T00:00:00"/>
    <m/>
    <m/>
    <n v="27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Indira Sonarkar"/>
    <x v="227"/>
    <d v="1970-01-01T00:00:00"/>
    <x v="1012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smita Sonarkar"/>
    <x v="227"/>
    <d v="1994-09-14T00:00:00"/>
    <x v="1013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iddarth Sonarkar"/>
    <x v="227"/>
    <d v="1962-09-20T00:00:00"/>
    <x v="1014"/>
    <d v="2025-09-01T00:00:00"/>
    <n v="0.04"/>
    <n v="0.22500000000000001"/>
    <d v="2025-09-01T00:00:00"/>
    <d v="2026-08-31T00:00:00"/>
    <m/>
    <m/>
    <n v="62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andip Siddarth Sonarkar"/>
    <x v="227"/>
    <d v="1986-08-06T00:00:00"/>
    <x v="1015"/>
    <d v="2025-09-01T00:00:00"/>
    <n v="0.04"/>
    <n v="0.22500000000000001"/>
    <d v="2025-09-01T00:00:00"/>
    <d v="2026-08-31T00:00:00"/>
    <m/>
    <m/>
    <n v="39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Himani Patel"/>
    <x v="228"/>
    <d v="1987-07-27T00:00:00"/>
    <x v="1016"/>
    <d v="2025-09-01T00:00:00"/>
    <n v="0.04"/>
    <n v="0.22500000000000001"/>
    <d v="2025-09-01T00:00:00"/>
    <d v="2026-08-31T00:00:00"/>
    <m/>
    <m/>
    <n v="38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lok Patel"/>
    <x v="228"/>
    <d v="2017-09-03T00:00:00"/>
    <x v="1017"/>
    <d v="2025-09-01T00:00:00"/>
    <n v="0.04"/>
    <n v="0.22500000000000001"/>
    <d v="2025-09-01T00:00:00"/>
    <d v="2026-08-31T00:00:00"/>
    <m/>
    <m/>
    <n v="7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rabdh Patel"/>
    <x v="228"/>
    <d v="2023-03-04T00:00:00"/>
    <x v="1018"/>
    <d v="2025-09-01T00:00:00"/>
    <n v="0.04"/>
    <n v="0.22500000000000001"/>
    <d v="2025-09-01T00:00:00"/>
    <d v="2026-08-31T00:00:00"/>
    <m/>
    <m/>
    <n v="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Hori Lal Patel"/>
    <x v="228"/>
    <d v="1985-03-30T00:00:00"/>
    <x v="1019"/>
    <d v="2025-09-01T00:00:00"/>
    <n v="0.04"/>
    <n v="0.22500000000000001"/>
    <d v="2025-09-01T00:00:00"/>
    <d v="2026-08-31T00:00:00"/>
    <m/>
    <m/>
    <n v="40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ani Patel"/>
    <x v="228"/>
    <d v="1967-04-11T00:00:00"/>
    <x v="1020"/>
    <d v="2025-09-01T00:00:00"/>
    <n v="0.04"/>
    <n v="0.22500000000000001"/>
    <d v="2025-09-01T00:00:00"/>
    <d v="2026-08-31T00:00:00"/>
    <m/>
    <m/>
    <n v="58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am Milan Patel"/>
    <x v="228"/>
    <d v="1962-03-10T00:00:00"/>
    <x v="1021"/>
    <d v="2025-09-01T00:00:00"/>
    <n v="0.04"/>
    <n v="0.22500000000000001"/>
    <d v="2025-09-01T00:00:00"/>
    <d v="2026-08-31T00:00:00"/>
    <m/>
    <m/>
    <n v="63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Madhusmigdha Dey"/>
    <x v="229"/>
    <d v="1970-01-01T00:00:00"/>
    <x v="1022"/>
    <d v="2025-09-01T00:00:00"/>
    <n v="0.04"/>
    <n v="0.22500000000000001"/>
    <d v="2025-09-01T00:00:00"/>
    <d v="2026-08-31T00:00:00"/>
    <m/>
    <m/>
    <n v="55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Palash Dey"/>
    <x v="229"/>
    <d v="1990-11-03T00:00:00"/>
    <x v="1023"/>
    <d v="2025-09-01T00:00:00"/>
    <n v="0.04"/>
    <n v="0.22500000000000001"/>
    <d v="2025-09-01T00:00:00"/>
    <d v="2026-08-31T00:00:00"/>
    <m/>
    <m/>
    <n v="34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ushpa Khapane"/>
    <x v="230"/>
    <d v="1973-01-01T00:00:00"/>
    <x v="1024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Kavaduji B Khapane"/>
    <x v="230"/>
    <d v="1963-07-01T00:00:00"/>
    <x v="1025"/>
    <d v="2025-09-01T00:00:00"/>
    <n v="0.04"/>
    <n v="0.22500000000000001"/>
    <d v="2025-09-01T00:00:00"/>
    <d v="2026-08-31T00:00:00"/>
    <m/>
    <m/>
    <n v="62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kash Kavaduji Khapane"/>
    <x v="230"/>
    <d v="1996-04-30T00:00:00"/>
    <x v="1026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Indrajeet Tewari"/>
    <x v="231"/>
    <d v="1959-02-23T00:00:00"/>
    <x v="1027"/>
    <d v="2025-09-01T00:00:00"/>
    <n v="0.04"/>
    <n v="0.22500000000000001"/>
    <d v="2025-09-01T00:00:00"/>
    <d v="2026-08-31T00:00:00"/>
    <m/>
    <m/>
    <n v="66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Lalita Devi"/>
    <x v="231"/>
    <d v="1970-01-01T00:00:00"/>
    <x v="1028"/>
    <d v="2025-09-01T00:00:00"/>
    <n v="0.04"/>
    <n v="0.22500000000000001"/>
    <d v="2025-09-01T00:00:00"/>
    <d v="2026-08-31T00:00:00"/>
    <m/>
    <m/>
    <n v="55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Pravash Gourav"/>
    <x v="231"/>
    <d v="1995-01-08T00:00:00"/>
    <x v="1029"/>
    <d v="2025-09-01T00:00:00"/>
    <n v="0.04"/>
    <n v="0.22500000000000001"/>
    <d v="2025-09-01T00:00:00"/>
    <d v="2026-08-31T00:00:00"/>
    <m/>
    <m/>
    <n v="30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Bhandudas Pohane"/>
    <x v="232"/>
    <d v="1963-09-08T00:00:00"/>
    <x v="1030"/>
    <d v="2025-09-01T00:00:00"/>
    <n v="0.04"/>
    <n v="0.22500000000000001"/>
    <d v="2025-09-01T00:00:00"/>
    <d v="2026-08-31T00:00:00"/>
    <m/>
    <m/>
    <n v="61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ala Pohane"/>
    <x v="232"/>
    <d v="1972-03-15T00:00:00"/>
    <x v="1031"/>
    <d v="2025-09-01T00:00:00"/>
    <n v="0.04"/>
    <n v="0.22500000000000001"/>
    <d v="2025-09-01T00:00:00"/>
    <d v="2026-08-31T00:00:00"/>
    <m/>
    <m/>
    <n v="53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kshay Bhanudas Pohane"/>
    <x v="232"/>
    <d v="1996-11-24T00:00:00"/>
    <x v="1032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Vijaya Khushalrao Bansod"/>
    <x v="233"/>
    <d v="1960-04-29T00:00:00"/>
    <x v="1033"/>
    <d v="2025-09-01T00:00:00"/>
    <n v="0.04"/>
    <n v="0.22500000000000001"/>
    <d v="2025-09-01T00:00:00"/>
    <d v="2026-08-31T00:00:00"/>
    <m/>
    <m/>
    <n v="65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kshit Khushalrao Bansod"/>
    <x v="233"/>
    <d v="1989-08-20T00:00:00"/>
    <x v="1034"/>
    <d v="2025-09-01T00:00:00"/>
    <n v="0.04"/>
    <n v="0.22500000000000001"/>
    <d v="2025-09-01T00:00:00"/>
    <d v="2026-08-31T00:00:00"/>
    <m/>
    <m/>
    <n v="36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ramila Shandha"/>
    <x v="234"/>
    <d v="1973-01-01T00:00:00"/>
    <x v="1035"/>
    <d v="2025-09-01T00:00:00"/>
    <n v="0.04"/>
    <n v="0.22500000000000001"/>
    <d v="2025-09-01T00:00:00"/>
    <d v="2026-08-31T00:00:00"/>
    <m/>
    <m/>
    <n v="52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adadhar Shandha"/>
    <x v="234"/>
    <d v="1963-04-11T00:00:00"/>
    <x v="1036"/>
    <d v="2025-09-01T00:00:00"/>
    <n v="0.04"/>
    <n v="0.22500000000000001"/>
    <d v="2025-09-01T00:00:00"/>
    <d v="2026-08-31T00:00:00"/>
    <m/>
    <m/>
    <n v="62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Yajneswar Shandha"/>
    <x v="234"/>
    <d v="2000-06-04T00:00:00"/>
    <x v="1037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kti Sadhan Palui"/>
    <x v="235"/>
    <d v="1951-05-02T00:00:00"/>
    <x v="1038"/>
    <d v="2025-09-01T00:00:00"/>
    <n v="0.04"/>
    <n v="0.22500000000000001"/>
    <d v="2025-09-01T00:00:00"/>
    <d v="2026-08-31T00:00:00"/>
    <m/>
    <m/>
    <n v="74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Shivanshi Palui"/>
    <x v="235"/>
    <d v="2023-11-16T00:00:00"/>
    <x v="1039"/>
    <d v="2025-09-01T00:00:00"/>
    <n v="0.04"/>
    <n v="0.22500000000000001"/>
    <d v="2025-09-01T00:00:00"/>
    <d v="2026-08-31T00:00:00"/>
    <m/>
    <m/>
    <n v="1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Nilanjana Kayal"/>
    <x v="235"/>
    <d v="1993-08-16T00:00:00"/>
    <x v="1040"/>
    <d v="2025-09-01T00:00:00"/>
    <n v="0.04"/>
    <n v="0.22500000000000001"/>
    <d v="2025-09-01T00:00:00"/>
    <d v="2026-08-31T00:00:00"/>
    <m/>
    <m/>
    <n v="32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ouvik Palui"/>
    <x v="235"/>
    <d v="1993-11-11T00:00:00"/>
    <x v="1041"/>
    <d v="2025-09-01T00:00:00"/>
    <n v="0.04"/>
    <n v="0.22500000000000001"/>
    <d v="2025-09-01T00:00:00"/>
    <d v="2026-08-31T00:00:00"/>
    <m/>
    <m/>
    <n v="31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Kusum Kali Mishra"/>
    <x v="236"/>
    <d v="1958-01-01T00:00:00"/>
    <x v="1042"/>
    <d v="2025-09-01T00:00:00"/>
    <n v="0.04"/>
    <n v="0.22500000000000001"/>
    <d v="2025-09-01T00:00:00"/>
    <d v="2026-08-31T00:00:00"/>
    <m/>
    <m/>
    <n v="67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Ridvik Mishra"/>
    <x v="236"/>
    <d v="2020-10-25T00:00:00"/>
    <x v="1043"/>
    <d v="2025-09-01T00:00:00"/>
    <n v="0.04"/>
    <n v="0.22500000000000001"/>
    <d v="2025-09-01T00:00:00"/>
    <d v="2026-08-31T00:00:00"/>
    <m/>
    <m/>
    <n v="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itu Mishra"/>
    <x v="236"/>
    <d v="1990-07-16T00:00:00"/>
    <x v="1044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hesh Mani Mishra"/>
    <x v="236"/>
    <d v="1958-01-01T00:00:00"/>
    <x v="1045"/>
    <d v="2025-09-01T00:00:00"/>
    <n v="0.04"/>
    <n v="0.22500000000000001"/>
    <d v="2025-09-01T00:00:00"/>
    <d v="2026-08-31T00:00:00"/>
    <m/>
    <m/>
    <n v="67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Vishw Bhushan Mishra"/>
    <x v="236"/>
    <d v="1990-12-21T00:00:00"/>
    <x v="1046"/>
    <d v="2025-09-01T00:00:00"/>
    <n v="0.04"/>
    <n v="0.22500000000000001"/>
    <d v="2025-09-01T00:00:00"/>
    <d v="2026-08-31T00:00:00"/>
    <m/>
    <m/>
    <n v="34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ratiksha Karmankar"/>
    <x v="237"/>
    <d v="1991-09-05T00:00:00"/>
    <x v="1047"/>
    <d v="2025-09-01T00:00:00"/>
    <n v="0.04"/>
    <n v="0.22500000000000001"/>
    <d v="2025-09-01T00:00:00"/>
    <d v="2026-08-31T00:00:00"/>
    <m/>
    <m/>
    <n v="33"/>
    <s v="26-35"/>
    <x v="0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yaskant Swain"/>
    <x v="237"/>
    <d v="1988-12-05T00:00:00"/>
    <x v="1048"/>
    <d v="2025-09-01T00:00:00"/>
    <n v="0.04"/>
    <n v="0.22500000000000001"/>
    <d v="2025-09-01T00:00:00"/>
    <d v="2026-08-31T00:00:00"/>
    <m/>
    <m/>
    <n v="36"/>
    <s v="36-45"/>
    <x v="1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itali Mitra"/>
    <x v="238"/>
    <d v="1955-02-12T00:00:00"/>
    <x v="1049"/>
    <d v="2025-09-01T00:00:00"/>
    <n v="0.04"/>
    <n v="0.22500000000000001"/>
    <d v="2025-09-01T00:00:00"/>
    <d v="2026-08-31T00:00:00"/>
    <m/>
    <m/>
    <n v="70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Pabitra Mitra"/>
    <x v="238"/>
    <d v="1951-06-14T00:00:00"/>
    <x v="1050"/>
    <d v="2025-09-01T00:00:00"/>
    <n v="0.04"/>
    <n v="0.22500000000000001"/>
    <d v="2025-09-01T00:00:00"/>
    <d v="2026-08-31T00:00:00"/>
    <m/>
    <m/>
    <n v="74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Jaitra Mitra"/>
    <x v="238"/>
    <d v="2014-01-02T00:00:00"/>
    <x v="1051"/>
    <d v="2025-09-01T00:00:00"/>
    <n v="0.04"/>
    <n v="0.22500000000000001"/>
    <d v="2025-09-01T00:00:00"/>
    <d v="2026-08-31T00:00:00"/>
    <m/>
    <m/>
    <n v="1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iyali Mitra Sikdar"/>
    <x v="238"/>
    <d v="1987-12-24T00:00:00"/>
    <x v="1052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vishek Mitra"/>
    <x v="238"/>
    <d v="1987-02-25T00:00:00"/>
    <x v="1053"/>
    <d v="2025-09-01T00:00:00"/>
    <n v="0.04"/>
    <n v="0.22500000000000001"/>
    <d v="2025-09-01T00:00:00"/>
    <d v="2026-08-31T00:00:00"/>
    <m/>
    <m/>
    <n v="38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wati Nitesh Atram"/>
    <x v="239"/>
    <d v="1997-03-05T00:00:00"/>
    <x v="1054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arjerao Atram"/>
    <x v="239"/>
    <d v="1966-11-10T00:00:00"/>
    <x v="1055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Nitesh Atram"/>
    <x v="239"/>
    <d v="1994-09-01T00:00:00"/>
    <x v="1056"/>
    <d v="2025-09-01T00:00:00"/>
    <n v="0.04"/>
    <n v="0.22500000000000001"/>
    <d v="2025-09-01T00:00:00"/>
    <d v="2026-08-31T00:00:00"/>
    <m/>
    <m/>
    <n v="31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Chandrakala Atram"/>
    <x v="239"/>
    <d v="1968-08-15T00:00:00"/>
    <x v="1057"/>
    <d v="2025-09-01T00:00:00"/>
    <n v="0.04"/>
    <n v="0.22500000000000001"/>
    <d v="2025-09-01T00:00:00"/>
    <d v="2026-08-31T00:00:00"/>
    <m/>
    <m/>
    <n v="57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Harshal Raut"/>
    <x v="240"/>
    <d v="2008-11-19T00:00:00"/>
    <x v="1058"/>
    <d v="2025-09-01T00:00:00"/>
    <n v="0.04"/>
    <n v="0.22500000000000001"/>
    <d v="2025-09-01T00:00:00"/>
    <d v="2026-08-31T00:00:00"/>
    <m/>
    <m/>
    <n v="16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nali Prashant Raut"/>
    <x v="240"/>
    <d v="1985-02-26T00:00:00"/>
    <x v="1059"/>
    <d v="2025-09-01T00:00:00"/>
    <n v="0.04"/>
    <n v="0.22500000000000001"/>
    <d v="2025-09-01T00:00:00"/>
    <d v="2026-08-31T00:00:00"/>
    <m/>
    <m/>
    <n v="40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Chandrakala Namdeo Raut"/>
    <x v="240"/>
    <d v="1962-02-13T00:00:00"/>
    <x v="1060"/>
    <d v="2025-09-01T00:00:00"/>
    <n v="0.04"/>
    <n v="0.22500000000000001"/>
    <d v="2025-09-01T00:00:00"/>
    <d v="2026-08-31T00:00:00"/>
    <m/>
    <m/>
    <n v="63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arish Raut"/>
    <x v="240"/>
    <d v="2020-06-06T00:00:00"/>
    <x v="1061"/>
    <d v="2025-09-01T00:00:00"/>
    <n v="0.04"/>
    <n v="0.22500000000000001"/>
    <d v="2025-09-01T00:00:00"/>
    <d v="2026-08-31T00:00:00"/>
    <m/>
    <m/>
    <n v="5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shant Raut"/>
    <x v="240"/>
    <d v="1981-12-16T00:00:00"/>
    <x v="1062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avin Sukhdeo Sawarkar"/>
    <x v="241"/>
    <d v="1992-03-24T00:00:00"/>
    <x v="1063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rpita Sawarkar"/>
    <x v="241"/>
    <d v="1996-01-09T00:00:00"/>
    <x v="1064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reenit Sawarkar"/>
    <x v="241"/>
    <d v="2024-12-14T00:00:00"/>
    <x v="1065"/>
    <d v="2025-09-01T00:00:00"/>
    <n v="0.04"/>
    <n v="0.22500000000000001"/>
    <d v="2025-09-01T00:00:00"/>
    <d v="2026-08-31T00:00:00"/>
    <m/>
    <m/>
    <n v="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Indresh Devi"/>
    <x v="242"/>
    <d v="1969-03-02T00:00:00"/>
    <x v="1066"/>
    <d v="2025-09-01T00:00:00"/>
    <n v="0.04"/>
    <n v="0.22500000000000001"/>
    <d v="2025-09-01T00:00:00"/>
    <d v="2026-08-31T00:00:00"/>
    <m/>
    <m/>
    <n v="56"/>
    <s v="56-65"/>
    <x v="0"/>
    <x v="0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hyam Lal Sharma"/>
    <x v="242"/>
    <d v="1968-07-09T00:00:00"/>
    <x v="1067"/>
    <d v="2025-09-01T00:00:00"/>
    <n v="0.04"/>
    <n v="0.22500000000000001"/>
    <d v="2025-09-01T00:00:00"/>
    <d v="2026-08-31T00:00:00"/>
    <m/>
    <m/>
    <n v="57"/>
    <s v="56-65"/>
    <x v="1"/>
    <x v="1"/>
    <n v="400000"/>
    <n v="400000"/>
    <n v="1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unni"/>
    <x v="243"/>
    <d v="1965-10-08T00:00:00"/>
    <x v="1068"/>
    <d v="2025-09-01T00:00:00"/>
    <n v="0.04"/>
    <n v="0.22500000000000001"/>
    <d v="2025-09-01T00:00:00"/>
    <d v="2026-08-31T00:00:00"/>
    <m/>
    <m/>
    <n v="59"/>
    <s v="56-65"/>
    <x v="0"/>
    <x v="0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Gani Khan"/>
    <x v="243"/>
    <d v="1968-09-10T00:00:00"/>
    <x v="1069"/>
    <d v="2025-09-01T00:00:00"/>
    <n v="0.04"/>
    <n v="0.22500000000000001"/>
    <d v="2025-09-01T00:00:00"/>
    <d v="2026-08-31T00:00:00"/>
    <m/>
    <m/>
    <n v="56"/>
    <s v="56-65"/>
    <x v="1"/>
    <x v="1"/>
    <n v="400000"/>
    <n v="400000"/>
    <n v="1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nil Kumar Singh"/>
    <x v="244"/>
    <d v="1970-06-04T00:00:00"/>
    <x v="1070"/>
    <d v="2025-09-01T00:00:00"/>
    <n v="0.04"/>
    <n v="0.22500000000000001"/>
    <d v="2025-09-01T00:00:00"/>
    <d v="2026-08-31T00:00:00"/>
    <m/>
    <m/>
    <n v="55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omati Devi"/>
    <x v="244"/>
    <d v="1950-01-01T00:00:00"/>
    <x v="1071"/>
    <d v="2025-09-01T00:00:00"/>
    <n v="0.04"/>
    <n v="0.22500000000000001"/>
    <d v="2025-09-01T00:00:00"/>
    <d v="2026-08-31T00:00:00"/>
    <m/>
    <m/>
    <n v="75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Anita Devi"/>
    <x v="244"/>
    <d v="1972-05-05T00:00:00"/>
    <x v="1072"/>
    <d v="2025-09-01T00:00:00"/>
    <n v="0.04"/>
    <n v="0.22500000000000001"/>
    <d v="2025-09-01T00:00:00"/>
    <d v="2026-08-31T00:00:00"/>
    <m/>
    <m/>
    <n v="53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Bholanath Singh"/>
    <x v="244"/>
    <d v="1945-01-01T00:00:00"/>
    <x v="1073"/>
    <d v="2025-09-01T00:00:00"/>
    <n v="0.04"/>
    <n v="0.22500000000000001"/>
    <d v="2025-09-01T00:00:00"/>
    <d v="2026-08-31T00:00:00"/>
    <m/>
    <m/>
    <n v="80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Sangeeta"/>
    <x v="245"/>
    <d v="1968-09-28T00:00:00"/>
    <x v="1074"/>
    <d v="2025-09-01T00:00:00"/>
    <n v="0.04"/>
    <n v="0.22500000000000001"/>
    <d v="2025-09-01T00:00:00"/>
    <d v="2026-08-31T00:00:00"/>
    <m/>
    <m/>
    <n v="56"/>
    <s v="56-65"/>
    <x v="0"/>
    <x v="0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nshita Verma"/>
    <x v="245"/>
    <d v="1999-03-15T00:00:00"/>
    <x v="1075"/>
    <d v="2025-09-01T00:00:00"/>
    <n v="0.04"/>
    <n v="0.22500000000000001"/>
    <d v="2025-09-01T00:00:00"/>
    <d v="2026-08-31T00:00:00"/>
    <m/>
    <m/>
    <n v="26"/>
    <s v="26-35"/>
    <x v="0"/>
    <x v="4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nil Kumar Verma"/>
    <x v="245"/>
    <d v="1970-02-15T00:00:00"/>
    <x v="1076"/>
    <d v="2025-09-01T00:00:00"/>
    <n v="0.04"/>
    <n v="0.22500000000000001"/>
    <d v="2025-09-01T00:00:00"/>
    <d v="2026-08-31T00:00:00"/>
    <m/>
    <m/>
    <n v="55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Bagwati Devi"/>
    <x v="246"/>
    <d v="1947-06-15T00:00:00"/>
    <x v="1077"/>
    <d v="2025-09-01T00:00:00"/>
    <n v="0.04"/>
    <n v="0.22500000000000001"/>
    <d v="2025-09-01T00:00:00"/>
    <d v="2026-08-31T00:00:00"/>
    <m/>
    <m/>
    <n v="78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Mool Chand Sharma"/>
    <x v="246"/>
    <d v="1945-04-13T00:00:00"/>
    <x v="1078"/>
    <d v="2025-09-01T00:00:00"/>
    <n v="0.04"/>
    <n v="0.22500000000000001"/>
    <d v="2025-09-01T00:00:00"/>
    <d v="2026-08-31T00:00:00"/>
    <m/>
    <m/>
    <n v="80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Yogeshwar Sharma"/>
    <x v="246"/>
    <d v="1967-12-15T00:00:00"/>
    <x v="1079"/>
    <d v="2025-09-01T00:00:00"/>
    <n v="0.04"/>
    <n v="0.22500000000000001"/>
    <d v="2025-09-01T00:00:00"/>
    <d v="2026-08-31T00:00:00"/>
    <m/>
    <m/>
    <n v="57"/>
    <s v="56-65"/>
    <x v="1"/>
    <x v="1"/>
    <n v="500000"/>
    <n v="500000"/>
    <n v="1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ameswari Devi"/>
    <x v="246"/>
    <d v="1972-12-02T00:00:00"/>
    <x v="1080"/>
    <d v="2025-09-01T00:00:00"/>
    <n v="0.04"/>
    <n v="0.22500000000000001"/>
    <d v="2025-09-01T00:00:00"/>
    <d v="2026-08-31T00:00:00"/>
    <m/>
    <m/>
    <n v="52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Dharambir"/>
    <x v="247"/>
    <d v="1968-01-01T00:00:00"/>
    <x v="1081"/>
    <d v="2025-09-01T00:00:00"/>
    <n v="0.04"/>
    <n v="0.22500000000000001"/>
    <d v="2025-09-01T00:00:00"/>
    <d v="2026-08-31T00:00:00"/>
    <m/>
    <m/>
    <n v="57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Mitul"/>
    <x v="247"/>
    <d v="2007-10-19T00:00:00"/>
    <x v="1082"/>
    <d v="2025-09-01T00:00:00"/>
    <n v="0.04"/>
    <n v="0.22500000000000001"/>
    <d v="2025-09-01T00:00:00"/>
    <d v="2026-08-31T00:00:00"/>
    <m/>
    <m/>
    <n v="17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Gyanvir"/>
    <x v="247"/>
    <d v="1986-07-09T00:00:00"/>
    <x v="1083"/>
    <d v="2025-09-01T00:00:00"/>
    <n v="0.04"/>
    <n v="0.22500000000000001"/>
    <d v="2025-09-01T00:00:00"/>
    <d v="2026-08-31T00:00:00"/>
    <m/>
    <m/>
    <n v="39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amlesh"/>
    <x v="247"/>
    <d v="1962-01-01T00:00:00"/>
    <x v="1084"/>
    <d v="2025-09-01T00:00:00"/>
    <n v="0.04"/>
    <n v="0.22500000000000001"/>
    <d v="2025-09-01T00:00:00"/>
    <d v="2026-08-31T00:00:00"/>
    <m/>
    <m/>
    <n v="63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Urmila"/>
    <x v="247"/>
    <d v="1987-05-20T00:00:00"/>
    <x v="1085"/>
    <d v="2025-09-01T00:00:00"/>
    <n v="0.04"/>
    <n v="0.22500000000000001"/>
    <d v="2025-09-01T00:00:00"/>
    <d v="2026-08-31T00:00:00"/>
    <m/>
    <m/>
    <n v="38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tul"/>
    <x v="247"/>
    <d v="2009-12-08T00:00:00"/>
    <x v="1086"/>
    <d v="2025-09-01T00:00:00"/>
    <n v="0.04"/>
    <n v="0.22500000000000001"/>
    <d v="2025-09-01T00:00:00"/>
    <d v="2026-08-31T00:00:00"/>
    <m/>
    <m/>
    <n v="15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jesh Kumar Vashistha"/>
    <x v="248"/>
    <d v="1980-10-03T00:00:00"/>
    <x v="1087"/>
    <d v="2025-09-01T00:00:00"/>
    <n v="0.04"/>
    <n v="0.22500000000000001"/>
    <d v="2025-09-01T00:00:00"/>
    <d v="2026-08-31T00:00:00"/>
    <m/>
    <m/>
    <n v="44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Chhaya Vashistha"/>
    <x v="248"/>
    <d v="1985-09-09T00:00:00"/>
    <x v="1088"/>
    <d v="2025-09-01T00:00:00"/>
    <n v="0.04"/>
    <n v="0.22500000000000001"/>
    <d v="2025-09-01T00:00:00"/>
    <d v="2026-08-31T00:00:00"/>
    <m/>
    <m/>
    <n v="39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himanjanu"/>
    <x v="248"/>
    <d v="2011-01-13T00:00:00"/>
    <x v="1089"/>
    <d v="2025-09-01T00:00:00"/>
    <n v="0.04"/>
    <n v="0.22500000000000001"/>
    <d v="2025-09-01T00:00:00"/>
    <d v="2026-08-31T00:00:00"/>
    <m/>
    <m/>
    <n v="14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Ujjwal Vashistha"/>
    <x v="248"/>
    <d v="2009-08-07T00:00:00"/>
    <x v="1090"/>
    <d v="2025-09-01T00:00:00"/>
    <n v="0.04"/>
    <n v="0.22500000000000001"/>
    <d v="2025-09-01T00:00:00"/>
    <d v="2026-08-31T00:00:00"/>
    <m/>
    <m/>
    <n v="1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ikas Dutt"/>
    <x v="249"/>
    <d v="1989-08-03T00:00:00"/>
    <x v="1091"/>
    <d v="2025-09-01T00:00:00"/>
    <n v="0.04"/>
    <n v="0.22500000000000001"/>
    <d v="2025-09-01T00:00:00"/>
    <d v="2026-08-31T00:00:00"/>
    <m/>
    <m/>
    <n v="36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Yoshika Sharma"/>
    <x v="249"/>
    <d v="2022-08-09T00:00:00"/>
    <x v="1092"/>
    <d v="2025-09-01T00:00:00"/>
    <n v="0.04"/>
    <n v="0.22500000000000001"/>
    <d v="2025-09-01T00:00:00"/>
    <d v="2026-08-31T00:00:00"/>
    <m/>
    <m/>
    <n v="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aby Of Pooja Bai"/>
    <x v="249"/>
    <d v="2025-02-12T00:00:00"/>
    <x v="1093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j Bala"/>
    <x v="249"/>
    <d v="1961-01-01T00:00:00"/>
    <x v="1094"/>
    <d v="2025-09-01T00:00:00"/>
    <n v="0.04"/>
    <n v="0.22500000000000001"/>
    <d v="2025-09-01T00:00:00"/>
    <d v="2026-08-31T00:00:00"/>
    <m/>
    <m/>
    <n v="64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ushkar Dutt"/>
    <x v="249"/>
    <d v="1961-01-01T00:00:00"/>
    <x v="1095"/>
    <d v="2025-09-01T00:00:00"/>
    <n v="0.04"/>
    <n v="0.22500000000000001"/>
    <d v="2025-09-01T00:00:00"/>
    <d v="2026-08-31T00:00:00"/>
    <m/>
    <m/>
    <n v="64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ooja Bai"/>
    <x v="249"/>
    <d v="1999-01-16T00:00:00"/>
    <x v="1096"/>
    <d v="2025-09-01T00:00:00"/>
    <n v="0.04"/>
    <n v="0.22500000000000001"/>
    <d v="2025-09-01T00:00:00"/>
    <d v="2026-08-31T00:00:00"/>
    <m/>
    <m/>
    <n v="26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nvi"/>
    <x v="250"/>
    <d v="2018-02-15T00:00:00"/>
    <x v="1097"/>
    <d v="2025-09-01T00:00:00"/>
    <n v="0.04"/>
    <n v="0.22500000000000001"/>
    <d v="2025-09-01T00:00:00"/>
    <d v="2026-08-31T00:00:00"/>
    <m/>
    <m/>
    <n v="7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hagoti Devi"/>
    <x v="250"/>
    <d v="1953-01-01T00:00:00"/>
    <x v="1098"/>
    <d v="2025-09-01T00:00:00"/>
    <n v="0.04"/>
    <n v="0.22500000000000001"/>
    <d v="2025-09-01T00:00:00"/>
    <d v="2026-08-31T00:00:00"/>
    <m/>
    <m/>
    <n v="72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Harshit"/>
    <x v="250"/>
    <d v="2015-09-10T00:00:00"/>
    <x v="1099"/>
    <d v="2025-09-01T00:00:00"/>
    <n v="0.04"/>
    <n v="0.22500000000000001"/>
    <d v="2025-09-01T00:00:00"/>
    <d v="2026-08-31T00:00:00"/>
    <m/>
    <m/>
    <n v="9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Jyoti"/>
    <x v="250"/>
    <d v="1993-11-10T00:00:00"/>
    <x v="1100"/>
    <d v="2025-09-01T00:00:00"/>
    <n v="0.04"/>
    <n v="0.22500000000000001"/>
    <d v="2025-09-01T00:00:00"/>
    <d v="2026-08-31T00:00:00"/>
    <m/>
    <m/>
    <n v="31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zad Singh"/>
    <x v="250"/>
    <d v="1988-10-01T00:00:00"/>
    <x v="1101"/>
    <d v="2025-09-01T00:00:00"/>
    <n v="0.04"/>
    <n v="0.22500000000000001"/>
    <d v="2025-09-01T00:00:00"/>
    <d v="2026-08-31T00:00:00"/>
    <m/>
    <m/>
    <n v="36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Kamla Devi"/>
    <x v="251"/>
    <d v="1970-10-02T00:00:00"/>
    <x v="1102"/>
    <d v="2025-09-01T00:00:00"/>
    <n v="0.04"/>
    <n v="0.22500000000000001"/>
    <d v="2025-09-01T00:00:00"/>
    <d v="2026-08-31T00:00:00"/>
    <m/>
    <m/>
    <n v="54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ekha"/>
    <x v="251"/>
    <d v="1992-02-10T00:00:00"/>
    <x v="1103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iya"/>
    <x v="251"/>
    <d v="2011-09-02T00:00:00"/>
    <x v="1104"/>
    <d v="2025-09-01T00:00:00"/>
    <n v="0.04"/>
    <n v="0.22500000000000001"/>
    <d v="2025-09-01T00:00:00"/>
    <d v="2026-08-31T00:00:00"/>
    <m/>
    <m/>
    <n v="1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intoo Yadav"/>
    <x v="251"/>
    <d v="1988-11-06T00:00:00"/>
    <x v="1105"/>
    <d v="2025-09-01T00:00:00"/>
    <n v="0.04"/>
    <n v="0.22500000000000001"/>
    <d v="2025-09-01T00:00:00"/>
    <d v="2026-08-31T00:00:00"/>
    <m/>
    <m/>
    <n v="36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Kartik"/>
    <x v="251"/>
    <d v="2015-06-17T00:00:00"/>
    <x v="1106"/>
    <d v="2025-09-01T00:00:00"/>
    <n v="0.04"/>
    <n v="0.22500000000000001"/>
    <d v="2025-09-01T00:00:00"/>
    <d v="2026-08-31T00:00:00"/>
    <m/>
    <m/>
    <n v="1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bhinaw Panday"/>
    <x v="252"/>
    <d v="2008-09-15T00:00:00"/>
    <x v="1107"/>
    <d v="2025-09-01T00:00:00"/>
    <n v="0.04"/>
    <n v="0.22500000000000001"/>
    <d v="2025-09-01T00:00:00"/>
    <d v="2026-08-31T00:00:00"/>
    <m/>
    <m/>
    <n v="1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ipika Panday"/>
    <x v="252"/>
    <d v="2008-09-15T00:00:00"/>
    <x v="1108"/>
    <d v="2025-09-01T00:00:00"/>
    <n v="0.04"/>
    <n v="0.22500000000000001"/>
    <d v="2025-09-01T00:00:00"/>
    <d v="2026-08-31T00:00:00"/>
    <m/>
    <m/>
    <n v="16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adhu Panday"/>
    <x v="252"/>
    <d v="1985-02-10T00:00:00"/>
    <x v="1109"/>
    <d v="2025-09-01T00:00:00"/>
    <n v="0.04"/>
    <n v="0.22500000000000001"/>
    <d v="2025-09-01T00:00:00"/>
    <d v="2026-08-31T00:00:00"/>
    <m/>
    <m/>
    <n v="40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Kabila Pandey"/>
    <x v="252"/>
    <d v="1948-04-12T00:00:00"/>
    <x v="1110"/>
    <d v="2025-09-01T00:00:00"/>
    <n v="0.04"/>
    <n v="0.22500000000000001"/>
    <d v="2025-09-01T00:00:00"/>
    <d v="2026-08-31T00:00:00"/>
    <m/>
    <m/>
    <n v="77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Lalmani Pandey"/>
    <x v="252"/>
    <d v="1946-03-15T00:00:00"/>
    <x v="1111"/>
    <d v="2025-09-01T00:00:00"/>
    <n v="0.04"/>
    <n v="0.22500000000000001"/>
    <d v="2025-09-01T00:00:00"/>
    <d v="2026-08-31T00:00:00"/>
    <m/>
    <m/>
    <n v="79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Vinod Kumar Pandey"/>
    <x v="252"/>
    <d v="1981-04-06T00:00:00"/>
    <x v="1112"/>
    <d v="2025-09-01T00:00:00"/>
    <n v="0.04"/>
    <n v="0.22500000000000001"/>
    <d v="2025-09-01T00:00:00"/>
    <d v="2026-08-31T00:00:00"/>
    <m/>
    <m/>
    <n v="44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j Kumari"/>
    <x v="253"/>
    <d v="1978-01-16T00:00:00"/>
    <x v="1113"/>
    <d v="2025-09-01T00:00:00"/>
    <n v="0.04"/>
    <n v="0.22500000000000001"/>
    <d v="2025-09-01T00:00:00"/>
    <d v="2026-08-31T00:00:00"/>
    <m/>
    <m/>
    <n v="47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okal Ram"/>
    <x v="253"/>
    <d v="1949-01-01T00:00:00"/>
    <x v="1114"/>
    <d v="2025-09-01T00:00:00"/>
    <n v="0.04"/>
    <n v="0.22500000000000001"/>
    <d v="2025-09-01T00:00:00"/>
    <d v="2026-08-31T00:00:00"/>
    <m/>
    <m/>
    <n v="76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Garima"/>
    <x v="253"/>
    <d v="2013-08-11T00:00:00"/>
    <x v="1115"/>
    <d v="2025-09-01T00:00:00"/>
    <n v="0.04"/>
    <n v="0.22500000000000001"/>
    <d v="2025-09-01T00:00:00"/>
    <d v="2026-08-31T00:00:00"/>
    <m/>
    <m/>
    <n v="12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bhimanyu"/>
    <x v="253"/>
    <d v="2018-08-02T00:00:00"/>
    <x v="1116"/>
    <d v="2025-09-01T00:00:00"/>
    <n v="0.04"/>
    <n v="0.22500000000000001"/>
    <d v="2025-09-01T00:00:00"/>
    <d v="2026-08-31T00:00:00"/>
    <m/>
    <m/>
    <n v="7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jay Kumar Singhal"/>
    <x v="253"/>
    <d v="1979-12-31T00:00:00"/>
    <x v="1117"/>
    <d v="2025-09-01T00:00:00"/>
    <n v="0.04"/>
    <n v="0.22500000000000001"/>
    <d v="2025-09-01T00:00:00"/>
    <d v="2026-08-31T00:00:00"/>
    <m/>
    <m/>
    <n v="45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Leela Bai"/>
    <x v="253"/>
    <d v="1958-01-01T00:00:00"/>
    <x v="1118"/>
    <d v="2025-09-01T00:00:00"/>
    <n v="0.04"/>
    <n v="0.22500000000000001"/>
    <d v="2025-09-01T00:00:00"/>
    <d v="2026-08-31T00:00:00"/>
    <m/>
    <m/>
    <n v="67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Rajendra Singh"/>
    <x v="254"/>
    <d v="1954-01-01T00:00:00"/>
    <x v="1119"/>
    <d v="2025-09-01T00:00:00"/>
    <n v="0.04"/>
    <n v="0.22500000000000001"/>
    <d v="2025-09-01T00:00:00"/>
    <d v="2026-08-31T00:00:00"/>
    <m/>
    <m/>
    <n v="71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Nitara Singh"/>
    <x v="254"/>
    <d v="2015-04-08T00:00:00"/>
    <x v="1120"/>
    <d v="2025-09-01T00:00:00"/>
    <n v="0.04"/>
    <n v="0.22500000000000001"/>
    <d v="2025-09-01T00:00:00"/>
    <d v="2026-08-31T00:00:00"/>
    <m/>
    <m/>
    <n v="1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eeraj Kumar"/>
    <x v="254"/>
    <d v="1986-07-08T00:00:00"/>
    <x v="1121"/>
    <d v="2025-09-01T00:00:00"/>
    <n v="0.04"/>
    <n v="0.22500000000000001"/>
    <d v="2025-09-01T00:00:00"/>
    <d v="2026-08-31T00:00:00"/>
    <m/>
    <m/>
    <n v="39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ithlesh Singh"/>
    <x v="254"/>
    <d v="1987-05-04T00:00:00"/>
    <x v="1122"/>
    <d v="2025-09-01T00:00:00"/>
    <n v="0.04"/>
    <n v="0.22500000000000001"/>
    <d v="2025-09-01T00:00:00"/>
    <d v="2026-08-31T00:00:00"/>
    <m/>
    <m/>
    <n v="38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Yash Singh"/>
    <x v="254"/>
    <d v="2008-01-15T00:00:00"/>
    <x v="1123"/>
    <d v="2025-09-01T00:00:00"/>
    <n v="0.04"/>
    <n v="0.22500000000000001"/>
    <d v="2025-09-01T00:00:00"/>
    <d v="2026-08-31T00:00:00"/>
    <m/>
    <m/>
    <n v="17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eena S Sorte"/>
    <x v="255"/>
    <d v="1959-12-08T00:00:00"/>
    <x v="1124"/>
    <d v="2025-09-01T00:00:00"/>
    <n v="0.04"/>
    <n v="0.22500000000000001"/>
    <d v="2025-09-01T00:00:00"/>
    <d v="2026-08-31T00:00:00"/>
    <m/>
    <m/>
    <n v="65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Trupti Sorte"/>
    <x v="255"/>
    <d v="1988-08-29T00:00:00"/>
    <x v="1125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dvit Sorte"/>
    <x v="255"/>
    <d v="2018-08-08T00:00:00"/>
    <x v="1126"/>
    <d v="2025-09-01T00:00:00"/>
    <n v="0.04"/>
    <n v="0.22500000000000001"/>
    <d v="2025-09-01T00:00:00"/>
    <d v="2026-08-31T00:00:00"/>
    <m/>
    <m/>
    <n v="7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bhijeet Sheshrao Sorte"/>
    <x v="255"/>
    <d v="1985-02-24T00:00:00"/>
    <x v="1127"/>
    <d v="2025-09-01T00:00:00"/>
    <n v="0.04"/>
    <n v="0.22500000000000001"/>
    <d v="2025-09-01T00:00:00"/>
    <d v="2026-08-31T00:00:00"/>
    <m/>
    <m/>
    <n v="40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rishiv Saini"/>
    <x v="256"/>
    <d v="2022-06-03T00:00:00"/>
    <x v="1128"/>
    <d v="2025-09-01T00:00:00"/>
    <n v="0.04"/>
    <n v="0.22500000000000001"/>
    <d v="2025-09-01T00:00:00"/>
    <d v="2026-08-31T00:00:00"/>
    <m/>
    <m/>
    <n v="3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mravati"/>
    <x v="256"/>
    <d v="1965-08-15T00:00:00"/>
    <x v="1129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arti Saini"/>
    <x v="256"/>
    <d v="1990-08-15T00:00:00"/>
    <x v="1130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ajesh Kumar"/>
    <x v="256"/>
    <d v="1988-04-02T00:00:00"/>
    <x v="1131"/>
    <d v="2025-09-01T00:00:00"/>
    <n v="0.04"/>
    <n v="0.22500000000000001"/>
    <d v="2025-09-01T00:00:00"/>
    <d v="2026-08-31T00:00:00"/>
    <m/>
    <m/>
    <n v="37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naya"/>
    <x v="256"/>
    <d v="2017-03-13T00:00:00"/>
    <x v="1132"/>
    <d v="2025-09-01T00:00:00"/>
    <n v="0.04"/>
    <n v="0.22500000000000001"/>
    <d v="2025-09-01T00:00:00"/>
    <d v="2026-08-31T00:00:00"/>
    <m/>
    <m/>
    <n v="8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jbala"/>
    <x v="257"/>
    <d v="1973-02-07T00:00:00"/>
    <x v="1133"/>
    <d v="2025-09-01T00:00:00"/>
    <n v="0.04"/>
    <n v="0.22500000000000001"/>
    <d v="2025-09-01T00:00:00"/>
    <d v="2026-08-31T00:00:00"/>
    <m/>
    <m/>
    <n v="52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kshay"/>
    <x v="257"/>
    <d v="2001-04-01T00:00:00"/>
    <x v="1134"/>
    <d v="2025-09-01T00:00:00"/>
    <n v="0.04"/>
    <n v="0.22500000000000001"/>
    <d v="2025-09-01T00:00:00"/>
    <d v="2026-08-31T00:00:00"/>
    <m/>
    <m/>
    <n v="2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umarti"/>
    <x v="257"/>
    <d v="1947-04-08T00:00:00"/>
    <x v="1135"/>
    <d v="2025-09-01T00:00:00"/>
    <n v="0.04"/>
    <n v="0.22500000000000001"/>
    <d v="2025-09-01T00:00:00"/>
    <d v="2026-08-31T00:00:00"/>
    <m/>
    <m/>
    <n v="78"/>
    <s v="76-80"/>
    <x v="0"/>
    <x v="5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Surendar Kumar"/>
    <x v="257"/>
    <d v="1971-12-18T00:00:00"/>
    <x v="1136"/>
    <d v="2025-09-01T00:00:00"/>
    <n v="0.04"/>
    <n v="0.22500000000000001"/>
    <d v="2025-09-01T00:00:00"/>
    <d v="2026-08-31T00:00:00"/>
    <m/>
    <m/>
    <n v="53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Laxmi"/>
    <x v="258"/>
    <d v="2003-02-13T00:00:00"/>
    <x v="1137"/>
    <d v="2025-09-01T00:00:00"/>
    <n v="0.04"/>
    <n v="0.22500000000000001"/>
    <d v="2025-09-01T00:00:00"/>
    <d v="2026-08-31T00:00:00"/>
    <m/>
    <m/>
    <n v="2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rbhu Pandit"/>
    <x v="258"/>
    <d v="1973-01-01T00:00:00"/>
    <x v="1138"/>
    <d v="2025-09-01T00:00:00"/>
    <n v="0.04"/>
    <n v="0.22500000000000001"/>
    <d v="2025-09-01T00:00:00"/>
    <d v="2026-08-31T00:00:00"/>
    <m/>
    <m/>
    <n v="52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Rinki Kumari"/>
    <x v="258"/>
    <d v="2001-02-05T00:00:00"/>
    <x v="1139"/>
    <d v="2025-09-01T00:00:00"/>
    <n v="0.04"/>
    <n v="0.22500000000000001"/>
    <d v="2025-09-01T00:00:00"/>
    <d v="2026-08-31T00:00:00"/>
    <m/>
    <m/>
    <n v="24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Jirwa Devi"/>
    <x v="258"/>
    <d v="1979-02-11T00:00:00"/>
    <x v="1140"/>
    <d v="2025-09-01T00:00:00"/>
    <n v="0.04"/>
    <n v="0.22500000000000001"/>
    <d v="2025-09-01T00:00:00"/>
    <d v="2026-08-31T00:00:00"/>
    <m/>
    <m/>
    <n v="46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hubham Sanger"/>
    <x v="259"/>
    <d v="2002-08-23T00:00:00"/>
    <x v="1141"/>
    <d v="2025-09-01T00:00:00"/>
    <n v="0.04"/>
    <n v="0.22500000000000001"/>
    <d v="2025-09-01T00:00:00"/>
    <d v="2026-08-31T00:00:00"/>
    <m/>
    <m/>
    <n v="2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lti Devi"/>
    <x v="259"/>
    <d v="1977-04-05T00:00:00"/>
    <x v="1142"/>
    <d v="2025-09-01T00:00:00"/>
    <n v="0.04"/>
    <n v="0.22500000000000001"/>
    <d v="2025-09-01T00:00:00"/>
    <d v="2026-08-31T00:00:00"/>
    <m/>
    <m/>
    <n v="48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Riya Sanger"/>
    <x v="259"/>
    <d v="2004-10-14T00:00:00"/>
    <x v="1143"/>
    <d v="2025-09-01T00:00:00"/>
    <n v="0.04"/>
    <n v="0.22500000000000001"/>
    <d v="2025-09-01T00:00:00"/>
    <d v="2026-08-31T00:00:00"/>
    <m/>
    <m/>
    <n v="2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wan Kumar"/>
    <x v="259"/>
    <d v="1971-09-19T00:00:00"/>
    <x v="1144"/>
    <d v="2025-09-01T00:00:00"/>
    <n v="0.04"/>
    <n v="0.22500000000000001"/>
    <d v="2025-09-01T00:00:00"/>
    <d v="2026-08-31T00:00:00"/>
    <m/>
    <m/>
    <n v="53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Har Devi"/>
    <x v="259"/>
    <d v="1939-01-01T00:00:00"/>
    <x v="1145"/>
    <d v="2025-09-01T00:00:00"/>
    <n v="0.04"/>
    <n v="0.22500000000000001"/>
    <d v="2025-09-01T00:00:00"/>
    <d v="2026-08-31T00:00:00"/>
    <m/>
    <m/>
    <n v="86"/>
    <s v="81-100"/>
    <x v="0"/>
    <x v="5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Kranti Devi"/>
    <x v="260"/>
    <d v="1948-01-01T00:00:00"/>
    <x v="1146"/>
    <d v="2025-09-01T00:00:00"/>
    <n v="0.04"/>
    <n v="0.22500000000000001"/>
    <d v="2025-09-01T00:00:00"/>
    <d v="2026-08-31T00:00:00"/>
    <m/>
    <m/>
    <n v="77"/>
    <s v="76-80"/>
    <x v="0"/>
    <x v="5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Tripurari Kumar Singh"/>
    <x v="260"/>
    <d v="1976-01-18T00:00:00"/>
    <x v="1147"/>
    <d v="2025-09-01T00:00:00"/>
    <n v="0.04"/>
    <n v="0.22500000000000001"/>
    <d v="2025-09-01T00:00:00"/>
    <d v="2026-08-31T00:00:00"/>
    <m/>
    <m/>
    <n v="49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urav Singh"/>
    <x v="260"/>
    <d v="2002-09-12T00:00:00"/>
    <x v="1148"/>
    <d v="2025-09-01T00:00:00"/>
    <n v="0.04"/>
    <n v="0.22500000000000001"/>
    <d v="2025-09-01T00:00:00"/>
    <d v="2026-08-31T00:00:00"/>
    <m/>
    <m/>
    <n v="2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Gaurav Singh"/>
    <x v="260"/>
    <d v="2008-12-13T00:00:00"/>
    <x v="1149"/>
    <d v="2025-09-01T00:00:00"/>
    <n v="0.04"/>
    <n v="0.22500000000000001"/>
    <d v="2025-09-01T00:00:00"/>
    <d v="2026-08-31T00:00:00"/>
    <m/>
    <m/>
    <n v="1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imjhim Singh"/>
    <x v="260"/>
    <d v="1984-10-24T00:00:00"/>
    <x v="1150"/>
    <d v="2025-09-01T00:00:00"/>
    <n v="0.04"/>
    <n v="0.22500000000000001"/>
    <d v="2025-09-01T00:00:00"/>
    <d v="2026-08-31T00:00:00"/>
    <m/>
    <m/>
    <n v="40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Ravi Kumar"/>
    <x v="261"/>
    <d v="1998-11-28T00:00:00"/>
    <x v="1151"/>
    <d v="2025-09-01T00:00:00"/>
    <n v="0.04"/>
    <n v="0.22500000000000001"/>
    <d v="2025-09-01T00:00:00"/>
    <d v="2026-08-31T00:00:00"/>
    <m/>
    <m/>
    <n v="26"/>
    <s v="26-35"/>
    <x v="1"/>
    <x v="3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ardar Singh"/>
    <x v="261"/>
    <d v="1938-01-01T00:00:00"/>
    <x v="1152"/>
    <d v="2025-09-01T00:00:00"/>
    <n v="0.04"/>
    <n v="0.22500000000000001"/>
    <d v="2025-09-01T00:00:00"/>
    <d v="2026-08-31T00:00:00"/>
    <m/>
    <m/>
    <n v="87"/>
    <s v="81-100"/>
    <x v="1"/>
    <x v="2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Anita Devi"/>
    <x v="261"/>
    <d v="1978-01-01T00:00:00"/>
    <x v="1153"/>
    <d v="2025-09-01T00:00:00"/>
    <n v="0.04"/>
    <n v="0.22500000000000001"/>
    <d v="2025-09-01T00:00:00"/>
    <d v="2026-08-31T00:00:00"/>
    <m/>
    <m/>
    <n v="47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Kirpa Ram Singh"/>
    <x v="261"/>
    <d v="1970-04-03T00:00:00"/>
    <x v="1154"/>
    <d v="2025-09-01T00:00:00"/>
    <n v="0.04"/>
    <n v="0.22500000000000001"/>
    <d v="2025-09-01T00:00:00"/>
    <d v="2026-08-31T00:00:00"/>
    <m/>
    <m/>
    <n v="55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anti Kumari"/>
    <x v="262"/>
    <d v="1974-08-01T00:00:00"/>
    <x v="1155"/>
    <d v="2025-09-01T00:00:00"/>
    <n v="0.04"/>
    <n v="0.22500000000000001"/>
    <d v="2025-09-01T00:00:00"/>
    <d v="2026-08-31T00:00:00"/>
    <m/>
    <m/>
    <n v="51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radeep Kumar Verma"/>
    <x v="262"/>
    <d v="1967-09-01T00:00:00"/>
    <x v="1156"/>
    <d v="2025-09-01T00:00:00"/>
    <n v="0.04"/>
    <n v="0.22500000000000001"/>
    <d v="2025-09-01T00:00:00"/>
    <d v="2026-08-31T00:00:00"/>
    <m/>
    <m/>
    <n v="58"/>
    <s v="56-65"/>
    <x v="1"/>
    <x v="1"/>
    <n v="300000"/>
    <n v="300000"/>
    <n v="1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kbar Ali Ansari"/>
    <x v="263"/>
    <d v="1971-04-19T00:00:00"/>
    <x v="1157"/>
    <d v="2025-09-01T00:00:00"/>
    <n v="0.04"/>
    <n v="0.22500000000000001"/>
    <d v="2025-09-01T00:00:00"/>
    <d v="2026-08-31T00:00:00"/>
    <m/>
    <m/>
    <n v="54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Farukh Ansari"/>
    <x v="263"/>
    <d v="1999-08-01T00:00:00"/>
    <x v="1158"/>
    <d v="2025-09-01T00:00:00"/>
    <n v="0.04"/>
    <n v="0.22500000000000001"/>
    <d v="2025-09-01T00:00:00"/>
    <d v="2026-08-31T00:00:00"/>
    <m/>
    <m/>
    <n v="26"/>
    <s v="26-35"/>
    <x v="1"/>
    <x v="3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Idan Begum"/>
    <x v="263"/>
    <d v="1976-05-10T00:00:00"/>
    <x v="1159"/>
    <d v="2025-09-01T00:00:00"/>
    <n v="0.04"/>
    <n v="0.22500000000000001"/>
    <d v="2025-09-01T00:00:00"/>
    <d v="2026-08-31T00:00:00"/>
    <m/>
    <m/>
    <n v="49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Khatijan Begum"/>
    <x v="263"/>
    <d v="1951-01-01T00:00:00"/>
    <x v="1160"/>
    <d v="2025-09-01T00:00:00"/>
    <n v="0.04"/>
    <n v="0.22500000000000001"/>
    <d v="2025-09-01T00:00:00"/>
    <d v="2026-08-31T00:00:00"/>
    <m/>
    <m/>
    <n v="74"/>
    <s v="71-75"/>
    <x v="0"/>
    <x v="5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Kusum Kumari Singh"/>
    <x v="264"/>
    <d v="2002-01-05T00:00:00"/>
    <x v="1161"/>
    <d v="2025-09-01T00:00:00"/>
    <n v="0.04"/>
    <n v="0.22500000000000001"/>
    <d v="2025-09-01T00:00:00"/>
    <d v="2026-08-31T00:00:00"/>
    <m/>
    <m/>
    <n v="2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Chandna Devi"/>
    <x v="264"/>
    <d v="1982-02-01T00:00:00"/>
    <x v="1162"/>
    <d v="2025-09-01T00:00:00"/>
    <n v="0.04"/>
    <n v="0.22500000000000001"/>
    <d v="2025-09-01T00:00:00"/>
    <d v="2026-08-31T00:00:00"/>
    <m/>
    <m/>
    <n v="43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Pawan Kumar Singh"/>
    <x v="264"/>
    <d v="1973-10-30T00:00:00"/>
    <x v="1163"/>
    <d v="2025-09-01T00:00:00"/>
    <n v="0.04"/>
    <n v="0.22500000000000001"/>
    <d v="2025-09-01T00:00:00"/>
    <d v="2026-08-31T00:00:00"/>
    <m/>
    <m/>
    <n v="51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Yashjeet Singh"/>
    <x v="264"/>
    <d v="2004-12-06T00:00:00"/>
    <x v="1164"/>
    <d v="2025-09-01T00:00:00"/>
    <n v="0.04"/>
    <n v="0.22500000000000001"/>
    <d v="2025-09-01T00:00:00"/>
    <d v="2026-08-31T00:00:00"/>
    <m/>
    <m/>
    <n v="2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onu Kumar"/>
    <x v="265"/>
    <d v="2002-09-01T00:00:00"/>
    <x v="1165"/>
    <d v="2025-09-01T00:00:00"/>
    <n v="0.04"/>
    <n v="0.22500000000000001"/>
    <d v="2025-09-01T00:00:00"/>
    <d v="2026-08-31T00:00:00"/>
    <m/>
    <m/>
    <n v="2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ratima Devi"/>
    <x v="265"/>
    <d v="1975-03-01T00:00:00"/>
    <x v="1166"/>
    <d v="2025-09-01T00:00:00"/>
    <n v="0.04"/>
    <n v="0.22500000000000001"/>
    <d v="2025-09-01T00:00:00"/>
    <d v="2026-08-31T00:00:00"/>
    <m/>
    <m/>
    <n v="50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rem Chand Prasad"/>
    <x v="265"/>
    <d v="1974-11-05T00:00:00"/>
    <x v="1167"/>
    <d v="2025-09-01T00:00:00"/>
    <n v="0.04"/>
    <n v="0.22500000000000001"/>
    <d v="2025-09-01T00:00:00"/>
    <d v="2026-08-31T00:00:00"/>
    <m/>
    <m/>
    <n v="50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Buno Yadav"/>
    <x v="266"/>
    <d v="1936-01-01T00:00:00"/>
    <x v="1168"/>
    <d v="2025-09-01T00:00:00"/>
    <n v="0.04"/>
    <n v="0.22500000000000001"/>
    <d v="2025-09-01T00:00:00"/>
    <d v="2026-08-31T00:00:00"/>
    <m/>
    <m/>
    <n v="89"/>
    <s v="81-100"/>
    <x v="1"/>
    <x v="2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Mola Devi"/>
    <x v="266"/>
    <d v="1945-01-01T00:00:00"/>
    <x v="1169"/>
    <d v="2025-09-01T00:00:00"/>
    <n v="0.04"/>
    <n v="0.22500000000000001"/>
    <d v="2025-09-01T00:00:00"/>
    <d v="2026-08-31T00:00:00"/>
    <m/>
    <m/>
    <n v="80"/>
    <s v="76-80"/>
    <x v="0"/>
    <x v="5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Devnandan Yadav"/>
    <x v="266"/>
    <d v="1971-02-05T00:00:00"/>
    <x v="1170"/>
    <d v="2025-09-01T00:00:00"/>
    <n v="0.04"/>
    <n v="0.22500000000000001"/>
    <d v="2025-09-01T00:00:00"/>
    <d v="2026-08-31T00:00:00"/>
    <m/>
    <m/>
    <n v="54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vita Kumari"/>
    <x v="266"/>
    <d v="2010-01-01T00:00:00"/>
    <x v="1171"/>
    <d v="2025-09-01T00:00:00"/>
    <n v="0.04"/>
    <n v="0.22500000000000001"/>
    <d v="2025-09-01T00:00:00"/>
    <d v="2026-08-31T00:00:00"/>
    <m/>
    <m/>
    <n v="15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eena Devi"/>
    <x v="266"/>
    <d v="1964-01-01T00:00:00"/>
    <x v="1172"/>
    <d v="2025-09-01T00:00:00"/>
    <n v="0.04"/>
    <n v="0.22500000000000001"/>
    <d v="2025-09-01T00:00:00"/>
    <d v="2026-08-31T00:00:00"/>
    <m/>
    <m/>
    <n v="61"/>
    <s v="56-65"/>
    <x v="0"/>
    <x v="0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Devender"/>
    <x v="267"/>
    <d v="2008-07-24T00:00:00"/>
    <x v="1173"/>
    <d v="2025-09-01T00:00:00"/>
    <n v="0.04"/>
    <n v="0.22500000000000001"/>
    <d v="2025-09-01T00:00:00"/>
    <d v="2026-08-31T00:00:00"/>
    <m/>
    <m/>
    <n v="1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tyawati Devi"/>
    <x v="267"/>
    <d v="1977-01-01T00:00:00"/>
    <x v="1174"/>
    <d v="2025-09-01T00:00:00"/>
    <n v="0.04"/>
    <n v="0.22500000000000001"/>
    <d v="2025-09-01T00:00:00"/>
    <d v="2026-08-31T00:00:00"/>
    <m/>
    <m/>
    <n v="48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Deepak"/>
    <x v="267"/>
    <d v="2005-03-10T00:00:00"/>
    <x v="1175"/>
    <d v="2025-09-01T00:00:00"/>
    <n v="0.04"/>
    <n v="0.22500000000000001"/>
    <d v="2025-09-01T00:00:00"/>
    <d v="2026-08-31T00:00:00"/>
    <m/>
    <m/>
    <n v="2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achchu Singh"/>
    <x v="267"/>
    <d v="1975-07-17T00:00:00"/>
    <x v="1176"/>
    <d v="2025-09-01T00:00:00"/>
    <n v="0.04"/>
    <n v="0.22500000000000001"/>
    <d v="2025-09-01T00:00:00"/>
    <d v="2026-08-31T00:00:00"/>
    <m/>
    <m/>
    <n v="50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Deep Shikha"/>
    <x v="268"/>
    <d v="1983-05-18T00:00:00"/>
    <x v="1177"/>
    <d v="2025-09-01T00:00:00"/>
    <n v="0.04"/>
    <n v="0.22500000000000001"/>
    <d v="2025-09-01T00:00:00"/>
    <d v="2026-08-31T00:00:00"/>
    <m/>
    <m/>
    <n v="42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Nikhil Yadav"/>
    <x v="268"/>
    <d v="2013-03-30T00:00:00"/>
    <x v="1178"/>
    <d v="2025-09-01T00:00:00"/>
    <n v="0.04"/>
    <n v="0.22500000000000001"/>
    <d v="2025-09-01T00:00:00"/>
    <d v="2026-08-31T00:00:00"/>
    <m/>
    <m/>
    <n v="1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idha Devi"/>
    <x v="268"/>
    <d v="1941-01-01T00:00:00"/>
    <x v="1179"/>
    <d v="2025-09-01T00:00:00"/>
    <n v="0.04"/>
    <n v="0.22500000000000001"/>
    <d v="2025-09-01T00:00:00"/>
    <d v="2026-08-31T00:00:00"/>
    <m/>
    <m/>
    <n v="84"/>
    <s v="81-100"/>
    <x v="0"/>
    <x v="5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Ishita Yadav"/>
    <x v="268"/>
    <d v="2007-09-23T00:00:00"/>
    <x v="1180"/>
    <d v="2025-09-01T00:00:00"/>
    <n v="0.04"/>
    <n v="0.22500000000000001"/>
    <d v="2025-09-01T00:00:00"/>
    <d v="2026-08-31T00:00:00"/>
    <m/>
    <m/>
    <n v="1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Harish Yadav"/>
    <x v="268"/>
    <d v="1974-01-01T00:00:00"/>
    <x v="1181"/>
    <d v="2025-09-01T00:00:00"/>
    <n v="0.04"/>
    <n v="0.22500000000000001"/>
    <d v="2025-09-01T00:00:00"/>
    <d v="2026-08-31T00:00:00"/>
    <m/>
    <m/>
    <n v="51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Geeta Devi"/>
    <x v="269"/>
    <d v="1974-07-15T00:00:00"/>
    <x v="1182"/>
    <d v="2025-09-01T00:00:00"/>
    <n v="0.04"/>
    <n v="0.22500000000000001"/>
    <d v="2025-09-01T00:00:00"/>
    <d v="2026-08-31T00:00:00"/>
    <m/>
    <m/>
    <n v="51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hyamvati"/>
    <x v="269"/>
    <d v="1943-10-01T00:00:00"/>
    <x v="1183"/>
    <d v="2025-09-01T00:00:00"/>
    <n v="0.04"/>
    <n v="0.22500000000000001"/>
    <d v="2025-09-01T00:00:00"/>
    <d v="2026-08-31T00:00:00"/>
    <m/>
    <m/>
    <n v="81"/>
    <s v="81-100"/>
    <x v="0"/>
    <x v="5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Sanjana Kumari Parmar"/>
    <x v="269"/>
    <d v="2006-04-04T00:00:00"/>
    <x v="1184"/>
    <d v="2025-09-01T00:00:00"/>
    <n v="0.04"/>
    <n v="0.22500000000000001"/>
    <d v="2025-09-01T00:00:00"/>
    <d v="2026-08-31T00:00:00"/>
    <m/>
    <m/>
    <n v="19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ansh Bahadur"/>
    <x v="269"/>
    <d v="1969-05-18T00:00:00"/>
    <x v="1185"/>
    <d v="2025-09-01T00:00:00"/>
    <n v="0.04"/>
    <n v="0.22500000000000001"/>
    <d v="2025-09-01T00:00:00"/>
    <d v="2026-08-31T00:00:00"/>
    <m/>
    <m/>
    <n v="56"/>
    <s v="56-65"/>
    <x v="1"/>
    <x v="1"/>
    <n v="300000"/>
    <n v="300000"/>
    <n v="1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arthak Parmar"/>
    <x v="269"/>
    <d v="2002-11-17T00:00:00"/>
    <x v="1186"/>
    <d v="2025-09-01T00:00:00"/>
    <n v="0.04"/>
    <n v="0.22500000000000001"/>
    <d v="2025-09-01T00:00:00"/>
    <d v="2026-08-31T00:00:00"/>
    <m/>
    <m/>
    <n v="2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namika Singh"/>
    <x v="270"/>
    <d v="1973-11-14T00:00:00"/>
    <x v="1187"/>
    <d v="2025-09-01T00:00:00"/>
    <n v="0.04"/>
    <n v="0.22500000000000001"/>
    <d v="2025-09-01T00:00:00"/>
    <d v="2026-08-31T00:00:00"/>
    <m/>
    <m/>
    <n v="51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ditya Singh"/>
    <x v="270"/>
    <d v="2003-08-18T00:00:00"/>
    <x v="1188"/>
    <d v="2025-09-01T00:00:00"/>
    <n v="0.04"/>
    <n v="0.22500000000000001"/>
    <d v="2025-09-01T00:00:00"/>
    <d v="2026-08-31T00:00:00"/>
    <m/>
    <m/>
    <n v="2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Harshita Singh"/>
    <x v="270"/>
    <d v="2005-08-31T00:00:00"/>
    <x v="1189"/>
    <d v="2025-09-01T00:00:00"/>
    <n v="0.04"/>
    <n v="0.22500000000000001"/>
    <d v="2025-09-01T00:00:00"/>
    <d v="2026-08-31T00:00:00"/>
    <m/>
    <m/>
    <n v="2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irender Singh"/>
    <x v="270"/>
    <d v="1970-01-15T00:00:00"/>
    <x v="1190"/>
    <d v="2025-09-01T00:00:00"/>
    <n v="0.04"/>
    <n v="0.22500000000000001"/>
    <d v="2025-09-01T00:00:00"/>
    <d v="2026-08-31T00:00:00"/>
    <m/>
    <m/>
    <n v="55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Om Prakash"/>
    <x v="271"/>
    <d v="1944-01-01T00:00:00"/>
    <x v="1191"/>
    <d v="2025-09-01T00:00:00"/>
    <n v="0.04"/>
    <n v="0.22500000000000001"/>
    <d v="2025-09-01T00:00:00"/>
    <d v="2026-08-31T00:00:00"/>
    <m/>
    <m/>
    <n v="81"/>
    <s v="81-100"/>
    <x v="1"/>
    <x v="2"/>
    <n v="300000"/>
    <n v="0"/>
    <n v="0"/>
    <n v="365"/>
    <d v="2026-02-28T00:00:00"/>
    <n v="181"/>
    <s v="Maharashtra"/>
    <n v="26913.322"/>
    <n v="1"/>
    <n v="22807.9"/>
    <n v="0"/>
    <n v="0"/>
    <n v="4105.4220000000005"/>
    <n v="912.31600000000003"/>
    <n v="5131.7775000000001"/>
    <n v="11310.21890410959"/>
    <n v="8313.0108945205484"/>
    <n v="8450.795605479454"/>
    <d v="2025-02-27T00:00:00"/>
    <n v="22807.9"/>
    <m/>
  </r>
  <r>
    <s v="Valid"/>
    <n v="202509"/>
    <s v="GMC023220100CALDERYS"/>
    <s v="CALDERYS INDIA REFRACTORIES LIMITED"/>
    <d v="2025-09-01T00:00:00"/>
    <d v="2026-08-31T00:00:00"/>
    <s v="Akshit Yadav"/>
    <x v="271"/>
    <d v="2005-04-24T00:00:00"/>
    <x v="1192"/>
    <d v="2025-09-01T00:00:00"/>
    <n v="0.04"/>
    <n v="0.22500000000000001"/>
    <d v="2025-09-01T00:00:00"/>
    <d v="2026-08-31T00:00:00"/>
    <m/>
    <m/>
    <n v="2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ipansu"/>
    <x v="271"/>
    <d v="2003-05-13T00:00:00"/>
    <x v="1193"/>
    <d v="2025-09-01T00:00:00"/>
    <n v="0.04"/>
    <n v="0.22500000000000001"/>
    <d v="2025-09-01T00:00:00"/>
    <d v="2026-08-31T00:00:00"/>
    <m/>
    <m/>
    <n v="2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indu Yadav"/>
    <x v="271"/>
    <d v="1983-01-01T00:00:00"/>
    <x v="1194"/>
    <d v="2025-09-01T00:00:00"/>
    <n v="0.04"/>
    <n v="0.22500000000000001"/>
    <d v="2025-09-01T00:00:00"/>
    <d v="2026-08-31T00:00:00"/>
    <m/>
    <m/>
    <n v="42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Vivek Kumar"/>
    <x v="271"/>
    <d v="1978-10-03T00:00:00"/>
    <x v="1195"/>
    <d v="2025-09-01T00:00:00"/>
    <n v="0.04"/>
    <n v="0.22500000000000001"/>
    <d v="2025-09-01T00:00:00"/>
    <d v="2026-08-31T00:00:00"/>
    <m/>
    <m/>
    <n v="46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Chander Wati"/>
    <x v="272"/>
    <d v="1978-01-01T00:00:00"/>
    <x v="1196"/>
    <d v="2025-09-01T00:00:00"/>
    <n v="0.04"/>
    <n v="0.22500000000000001"/>
    <d v="2025-09-01T00:00:00"/>
    <d v="2026-08-31T00:00:00"/>
    <m/>
    <m/>
    <n v="47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anisha"/>
    <x v="272"/>
    <d v="2003-07-04T00:00:00"/>
    <x v="1197"/>
    <d v="2025-09-01T00:00:00"/>
    <n v="0.04"/>
    <n v="0.22500000000000001"/>
    <d v="2025-09-01T00:00:00"/>
    <d v="2026-08-31T00:00:00"/>
    <m/>
    <m/>
    <n v="2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rijesh Kumar"/>
    <x v="272"/>
    <d v="2007-03-14T00:00:00"/>
    <x v="1198"/>
    <d v="2025-09-01T00:00:00"/>
    <n v="0.04"/>
    <n v="0.22500000000000001"/>
    <d v="2025-09-01T00:00:00"/>
    <d v="2026-08-31T00:00:00"/>
    <m/>
    <m/>
    <n v="18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rdar Singh"/>
    <x v="272"/>
    <d v="1973-08-05T00:00:00"/>
    <x v="1199"/>
    <d v="2025-09-01T00:00:00"/>
    <n v="0.04"/>
    <n v="0.22500000000000001"/>
    <d v="2025-09-01T00:00:00"/>
    <d v="2026-08-31T00:00:00"/>
    <m/>
    <m/>
    <n v="52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eden"/>
    <x v="273"/>
    <d v="1971-01-01T00:00:00"/>
    <x v="1200"/>
    <d v="2025-09-01T00:00:00"/>
    <n v="0.04"/>
    <n v="0.22500000000000001"/>
    <d v="2025-09-01T00:00:00"/>
    <d v="2026-08-31T00:00:00"/>
    <m/>
    <m/>
    <n v="54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nand Vir"/>
    <x v="273"/>
    <d v="1972-03-08T00:00:00"/>
    <x v="1201"/>
    <d v="2025-09-01T00:00:00"/>
    <n v="0.04"/>
    <n v="0.22500000000000001"/>
    <d v="2025-09-01T00:00:00"/>
    <d v="2026-08-31T00:00:00"/>
    <m/>
    <m/>
    <n v="53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Radha"/>
    <x v="274"/>
    <d v="1982-01-01T00:00:00"/>
    <x v="1202"/>
    <d v="2025-09-01T00:00:00"/>
    <n v="0.04"/>
    <n v="0.22500000000000001"/>
    <d v="2025-09-01T00:00:00"/>
    <d v="2026-08-31T00:00:00"/>
    <m/>
    <m/>
    <n v="43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Balram"/>
    <x v="274"/>
    <d v="2009-10-27T00:00:00"/>
    <x v="1203"/>
    <d v="2025-09-01T00:00:00"/>
    <n v="0.04"/>
    <n v="0.22500000000000001"/>
    <d v="2025-09-01T00:00:00"/>
    <d v="2026-08-31T00:00:00"/>
    <m/>
    <m/>
    <n v="15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ivya"/>
    <x v="274"/>
    <d v="2013-05-05T00:00:00"/>
    <x v="1204"/>
    <d v="2025-09-01T00:00:00"/>
    <n v="0.04"/>
    <n v="0.22500000000000001"/>
    <d v="2025-09-01T00:00:00"/>
    <d v="2026-08-31T00:00:00"/>
    <m/>
    <m/>
    <n v="1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hagwan Singh"/>
    <x v="274"/>
    <d v="1975-05-01T00:00:00"/>
    <x v="1205"/>
    <d v="2025-09-01T00:00:00"/>
    <n v="0.04"/>
    <n v="0.22500000000000001"/>
    <d v="2025-09-01T00:00:00"/>
    <d v="2026-08-31T00:00:00"/>
    <m/>
    <m/>
    <n v="50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Bhagat Singh"/>
    <x v="275"/>
    <d v="2008-09-29T00:00:00"/>
    <x v="1206"/>
    <d v="2025-09-01T00:00:00"/>
    <n v="0.04"/>
    <n v="0.22500000000000001"/>
    <d v="2025-09-01T00:00:00"/>
    <d v="2026-08-31T00:00:00"/>
    <m/>
    <m/>
    <n v="1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hagmali"/>
    <x v="275"/>
    <d v="1966-01-01T00:00:00"/>
    <x v="1207"/>
    <d v="2025-09-01T00:00:00"/>
    <n v="0.04"/>
    <n v="0.22500000000000001"/>
    <d v="2025-09-01T00:00:00"/>
    <d v="2026-08-31T00:00:00"/>
    <m/>
    <m/>
    <n v="59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ajender Kumar"/>
    <x v="275"/>
    <d v="1987-07-12T00:00:00"/>
    <x v="1208"/>
    <d v="2025-09-01T00:00:00"/>
    <n v="0.04"/>
    <n v="0.22500000000000001"/>
    <d v="2025-09-01T00:00:00"/>
    <d v="2026-08-31T00:00:00"/>
    <m/>
    <m/>
    <n v="38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Rambir"/>
    <x v="275"/>
    <d v="1963-01-01T00:00:00"/>
    <x v="1209"/>
    <d v="2025-09-01T00:00:00"/>
    <n v="0.04"/>
    <n v="0.22500000000000001"/>
    <d v="2025-09-01T00:00:00"/>
    <d v="2026-08-31T00:00:00"/>
    <m/>
    <m/>
    <n v="62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eema"/>
    <x v="275"/>
    <d v="1990-03-10T00:00:00"/>
    <x v="1210"/>
    <d v="2025-09-01T00:00:00"/>
    <n v="0.04"/>
    <n v="0.22500000000000001"/>
    <d v="2025-09-01T00:00:00"/>
    <d v="2026-08-31T00:00:00"/>
    <m/>
    <m/>
    <n v="35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Tanuj"/>
    <x v="275"/>
    <d v="2010-09-14T00:00:00"/>
    <x v="1211"/>
    <d v="2025-09-01T00:00:00"/>
    <n v="0.04"/>
    <n v="0.22500000000000001"/>
    <d v="2025-09-01T00:00:00"/>
    <d v="2026-08-31T00:00:00"/>
    <m/>
    <m/>
    <n v="1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hikha Tuli"/>
    <x v="276"/>
    <d v="1966-07-13T00:00:00"/>
    <x v="1212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awan Tuli"/>
    <x v="276"/>
    <d v="1961-08-31T00:00:00"/>
    <x v="1213"/>
    <d v="2025-09-01T00:00:00"/>
    <n v="0.04"/>
    <n v="0.22500000000000001"/>
    <d v="2025-09-01T00:00:00"/>
    <d v="2026-08-31T00:00:00"/>
    <m/>
    <m/>
    <n v="64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ranav Tuli"/>
    <x v="276"/>
    <d v="1993-03-25T00:00:00"/>
    <x v="1214"/>
    <d v="2025-09-01T00:00:00"/>
    <n v="0.04"/>
    <n v="0.22500000000000001"/>
    <d v="2025-09-01T00:00:00"/>
    <d v="2026-08-31T00:00:00"/>
    <m/>
    <m/>
    <n v="32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Divya Krishnan R"/>
    <x v="277"/>
    <d v="1992-04-10T00:00:00"/>
    <x v="1215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Vijayamma"/>
    <x v="277"/>
    <d v="1957-04-24T00:00:00"/>
    <x v="1216"/>
    <d v="2025-09-01T00:00:00"/>
    <n v="0.04"/>
    <n v="0.22500000000000001"/>
    <d v="2025-09-01T00:00:00"/>
    <d v="2026-08-31T00:00:00"/>
    <m/>
    <m/>
    <n v="68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Manglanandhan Vs"/>
    <x v="277"/>
    <d v="1951-05-27T00:00:00"/>
    <x v="1217"/>
    <d v="2025-09-01T00:00:00"/>
    <n v="0.04"/>
    <n v="0.22500000000000001"/>
    <d v="2025-09-01T00:00:00"/>
    <d v="2026-08-31T00:00:00"/>
    <m/>
    <m/>
    <n v="74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Deepak Manglam"/>
    <x v="277"/>
    <d v="1985-09-03T00:00:00"/>
    <x v="1218"/>
    <d v="2025-09-01T00:00:00"/>
    <n v="0.04"/>
    <n v="0.22500000000000001"/>
    <d v="2025-09-01T00:00:00"/>
    <d v="2026-08-31T00:00:00"/>
    <m/>
    <m/>
    <n v="39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ryan Shivansh Mishra"/>
    <x v="278"/>
    <d v="2019-02-13T00:00:00"/>
    <x v="1219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nuradha Pandey"/>
    <x v="278"/>
    <d v="1995-01-01T00:00:00"/>
    <x v="1220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harmanand Mishra"/>
    <x v="278"/>
    <d v="1971-01-01T00:00:00"/>
    <x v="1221"/>
    <d v="2025-09-01T00:00:00"/>
    <n v="0.04"/>
    <n v="0.22500000000000001"/>
    <d v="2025-09-01T00:00:00"/>
    <d v="2026-08-31T00:00:00"/>
    <m/>
    <m/>
    <n v="54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nita Devi"/>
    <x v="278"/>
    <d v="1977-01-01T00:00:00"/>
    <x v="1222"/>
    <d v="2025-09-01T00:00:00"/>
    <n v="0.04"/>
    <n v="0.22500000000000001"/>
    <d v="2025-09-01T00:00:00"/>
    <d v="2026-08-31T00:00:00"/>
    <m/>
    <m/>
    <n v="48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evansh Mishra"/>
    <x v="278"/>
    <d v="2020-02-03T00:00:00"/>
    <x v="1223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jay Mishra"/>
    <x v="278"/>
    <d v="1989-12-20T00:00:00"/>
    <x v="1224"/>
    <d v="2025-09-01T00:00:00"/>
    <n v="0.04"/>
    <n v="0.22500000000000001"/>
    <d v="2025-09-01T00:00:00"/>
    <d v="2026-08-31T00:00:00"/>
    <m/>
    <m/>
    <n v="35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ndeep"/>
    <x v="279"/>
    <d v="1999-07-06T00:00:00"/>
    <x v="1225"/>
    <d v="2025-09-01T00:00:00"/>
    <n v="0.04"/>
    <n v="0.22500000000000001"/>
    <d v="2025-09-01T00:00:00"/>
    <d v="2026-08-31T00:00:00"/>
    <m/>
    <m/>
    <n v="26"/>
    <s v="26-35"/>
    <x v="1"/>
    <x v="3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arvan Devi"/>
    <x v="279"/>
    <d v="1953-01-01T00:00:00"/>
    <x v="1226"/>
    <d v="2025-09-01T00:00:00"/>
    <n v="0.04"/>
    <n v="0.22500000000000001"/>
    <d v="2025-09-01T00:00:00"/>
    <d v="2026-08-31T00:00:00"/>
    <m/>
    <m/>
    <n v="72"/>
    <s v="71-75"/>
    <x v="0"/>
    <x v="5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Kamla"/>
    <x v="279"/>
    <d v="1976-05-20T00:00:00"/>
    <x v="1227"/>
    <d v="2025-09-01T00:00:00"/>
    <n v="0.04"/>
    <n v="0.22500000000000001"/>
    <d v="2025-09-01T00:00:00"/>
    <d v="2026-08-31T00:00:00"/>
    <m/>
    <m/>
    <n v="49"/>
    <s v="46-55"/>
    <x v="0"/>
    <x v="0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itamber Dayal"/>
    <x v="279"/>
    <d v="1953-03-04T00:00:00"/>
    <x v="1228"/>
    <d v="2025-09-01T00:00:00"/>
    <n v="0.04"/>
    <n v="0.22500000000000001"/>
    <d v="2025-09-01T00:00:00"/>
    <d v="2026-08-31T00:00:00"/>
    <m/>
    <m/>
    <n v="72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Vijay Shankar"/>
    <x v="279"/>
    <d v="1976-12-27T00:00:00"/>
    <x v="1229"/>
    <d v="2025-09-01T00:00:00"/>
    <n v="0.04"/>
    <n v="0.22500000000000001"/>
    <d v="2025-09-01T00:00:00"/>
    <d v="2026-08-31T00:00:00"/>
    <m/>
    <m/>
    <n v="48"/>
    <s v="46-55"/>
    <x v="1"/>
    <x v="1"/>
    <n v="300000"/>
    <n v="300000"/>
    <n v="1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ragati Kumari"/>
    <x v="280"/>
    <d v="2008-07-08T00:00:00"/>
    <x v="1230"/>
    <d v="2025-09-01T00:00:00"/>
    <n v="0.04"/>
    <n v="0.22500000000000001"/>
    <d v="2025-09-01T00:00:00"/>
    <d v="2026-08-31T00:00:00"/>
    <m/>
    <m/>
    <n v="17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jender Singh"/>
    <x v="280"/>
    <d v="1959-07-07T00:00:00"/>
    <x v="1231"/>
    <d v="2025-09-01T00:00:00"/>
    <n v="0.04"/>
    <n v="0.22500000000000001"/>
    <d v="2025-09-01T00:00:00"/>
    <d v="2026-08-31T00:00:00"/>
    <m/>
    <m/>
    <n v="66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Priyanshu Yadav"/>
    <x v="280"/>
    <d v="2006-10-20T00:00:00"/>
    <x v="1232"/>
    <d v="2025-09-01T00:00:00"/>
    <n v="0.04"/>
    <n v="0.22500000000000001"/>
    <d v="2025-09-01T00:00:00"/>
    <d v="2026-08-31T00:00:00"/>
    <m/>
    <m/>
    <n v="18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ona Yadav"/>
    <x v="280"/>
    <d v="1982-10-01T00:00:00"/>
    <x v="1233"/>
    <d v="2025-09-01T00:00:00"/>
    <n v="0.04"/>
    <n v="0.22500000000000001"/>
    <d v="2025-09-01T00:00:00"/>
    <d v="2026-08-31T00:00:00"/>
    <m/>
    <m/>
    <n v="42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udesh Kumar"/>
    <x v="280"/>
    <d v="1982-07-27T00:00:00"/>
    <x v="1234"/>
    <d v="2025-09-01T00:00:00"/>
    <n v="0.04"/>
    <n v="0.22500000000000001"/>
    <d v="2025-09-01T00:00:00"/>
    <d v="2026-08-31T00:00:00"/>
    <m/>
    <m/>
    <n v="43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vita Devi"/>
    <x v="280"/>
    <d v="1961-05-20T00:00:00"/>
    <x v="1235"/>
    <d v="2025-09-01T00:00:00"/>
    <n v="0.04"/>
    <n v="0.22500000000000001"/>
    <d v="2025-09-01T00:00:00"/>
    <d v="2026-08-31T00:00:00"/>
    <m/>
    <m/>
    <n v="64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hipal Singh"/>
    <x v="281"/>
    <d v="1978-11-04T00:00:00"/>
    <x v="1236"/>
    <d v="2025-09-01T00:00:00"/>
    <n v="0.04"/>
    <n v="0.22500000000000001"/>
    <d v="2025-09-01T00:00:00"/>
    <d v="2026-08-31T00:00:00"/>
    <m/>
    <m/>
    <n v="46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unesh"/>
    <x v="281"/>
    <d v="1983-08-10T00:00:00"/>
    <x v="1237"/>
    <d v="2025-09-01T00:00:00"/>
    <n v="0.04"/>
    <n v="0.22500000000000001"/>
    <d v="2025-09-01T00:00:00"/>
    <d v="2026-08-31T00:00:00"/>
    <m/>
    <m/>
    <n v="42"/>
    <s v="36-45"/>
    <x v="0"/>
    <x v="5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Yatin"/>
    <x v="281"/>
    <d v="2000-06-05T00:00:00"/>
    <x v="1238"/>
    <d v="2025-09-01T00:00:00"/>
    <n v="0.04"/>
    <n v="0.22500000000000001"/>
    <d v="2025-09-01T00:00:00"/>
    <d v="2026-08-31T00:00:00"/>
    <m/>
    <m/>
    <n v="25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udra Gupta"/>
    <x v="282"/>
    <d v="2024-03-01T00:00:00"/>
    <x v="1239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inita Gupta"/>
    <x v="282"/>
    <d v="1997-01-01T00:00:00"/>
    <x v="1240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Lakshmena Devi"/>
    <x v="282"/>
    <d v="1978-05-01T00:00:00"/>
    <x v="1241"/>
    <d v="2025-09-01T00:00:00"/>
    <n v="0.04"/>
    <n v="0.22500000000000001"/>
    <d v="2025-09-01T00:00:00"/>
    <d v="2026-08-31T00:00:00"/>
    <m/>
    <m/>
    <n v="47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Riddhi Gupta"/>
    <x v="282"/>
    <d v="2020-05-12T00:00:00"/>
    <x v="1242"/>
    <d v="2025-09-01T00:00:00"/>
    <n v="0.04"/>
    <n v="0.22500000000000001"/>
    <d v="2025-09-01T00:00:00"/>
    <d v="2026-08-31T00:00:00"/>
    <m/>
    <m/>
    <n v="5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jan Gupta"/>
    <x v="282"/>
    <d v="1992-06-25T00:00:00"/>
    <x v="1243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dhe Shyam Gupta"/>
    <x v="282"/>
    <d v="1972-07-01T00:00:00"/>
    <x v="1244"/>
    <d v="2025-09-01T00:00:00"/>
    <n v="0.04"/>
    <n v="0.22500000000000001"/>
    <d v="2025-09-01T00:00:00"/>
    <d v="2026-08-31T00:00:00"/>
    <m/>
    <m/>
    <n v="53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Janki Sahoo"/>
    <x v="283"/>
    <d v="1965-05-12T00:00:00"/>
    <x v="1245"/>
    <d v="2025-09-01T00:00:00"/>
    <n v="0.04"/>
    <n v="0.22500000000000001"/>
    <d v="2025-09-01T00:00:00"/>
    <d v="2026-08-31T00:00:00"/>
    <m/>
    <m/>
    <n v="60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noranjan Sahoo"/>
    <x v="283"/>
    <d v="1989-05-02T00:00:00"/>
    <x v="1246"/>
    <d v="2025-09-01T00:00:00"/>
    <n v="0.04"/>
    <n v="0.22500000000000001"/>
    <d v="2025-09-01T00:00:00"/>
    <d v="2026-08-31T00:00:00"/>
    <m/>
    <m/>
    <n v="36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Kiyansh Kumar"/>
    <x v="284"/>
    <d v="2022-11-13T00:00:00"/>
    <x v="1247"/>
    <d v="2025-09-01T00:00:00"/>
    <n v="0.04"/>
    <n v="0.22500000000000001"/>
    <d v="2025-09-01T00:00:00"/>
    <d v="2026-08-31T00:00:00"/>
    <m/>
    <m/>
    <n v="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Dharam Pal"/>
    <x v="284"/>
    <d v="1962-03-10T00:00:00"/>
    <x v="1248"/>
    <d v="2025-09-01T00:00:00"/>
    <n v="0.04"/>
    <n v="0.22500000000000001"/>
    <d v="2025-09-01T00:00:00"/>
    <d v="2026-08-31T00:00:00"/>
    <m/>
    <m/>
    <n v="63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avitri Devi"/>
    <x v="284"/>
    <d v="1966-04-10T00:00:00"/>
    <x v="1249"/>
    <d v="2025-09-01T00:00:00"/>
    <n v="0.04"/>
    <n v="0.22500000000000001"/>
    <d v="2025-09-01T00:00:00"/>
    <d v="2026-08-31T00:00:00"/>
    <m/>
    <m/>
    <n v="59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Navin Kumar"/>
    <x v="284"/>
    <d v="1991-02-13T00:00:00"/>
    <x v="1250"/>
    <d v="2025-09-01T00:00:00"/>
    <n v="0.04"/>
    <n v="0.22500000000000001"/>
    <d v="2025-09-01T00:00:00"/>
    <d v="2026-08-31T00:00:00"/>
    <m/>
    <m/>
    <n v="34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enu"/>
    <x v="284"/>
    <d v="1994-09-28T00:00:00"/>
    <x v="1251"/>
    <d v="2025-09-01T00:00:00"/>
    <n v="0.04"/>
    <n v="0.22500000000000001"/>
    <d v="2025-09-01T00:00:00"/>
    <d v="2026-08-31T00:00:00"/>
    <m/>
    <m/>
    <n v="30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andit Papal"/>
    <x v="285"/>
    <d v="1950-06-01T00:00:00"/>
    <x v="1252"/>
    <d v="2025-09-01T00:00:00"/>
    <n v="0.04"/>
    <n v="0.22500000000000001"/>
    <d v="2025-09-01T00:00:00"/>
    <d v="2026-08-31T00:00:00"/>
    <m/>
    <m/>
    <n v="75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Minakshi Papal"/>
    <x v="285"/>
    <d v="1956-06-05T00:00:00"/>
    <x v="1253"/>
    <d v="2025-09-01T00:00:00"/>
    <n v="0.04"/>
    <n v="0.22500000000000001"/>
    <d v="2025-09-01T00:00:00"/>
    <d v="2026-08-31T00:00:00"/>
    <m/>
    <m/>
    <n v="69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hatanand Papal"/>
    <x v="285"/>
    <d v="2015-07-20T00:00:00"/>
    <x v="1254"/>
    <d v="2025-09-01T00:00:00"/>
    <n v="0.04"/>
    <n v="0.22500000000000001"/>
    <d v="2025-09-01T00:00:00"/>
    <d v="2026-08-31T00:00:00"/>
    <m/>
    <m/>
    <n v="1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tibha Papal"/>
    <x v="285"/>
    <d v="1982-10-28T00:00:00"/>
    <x v="1255"/>
    <d v="2025-09-01T00:00:00"/>
    <n v="0.04"/>
    <n v="0.22500000000000001"/>
    <d v="2025-09-01T00:00:00"/>
    <d v="2026-08-31T00:00:00"/>
    <m/>
    <m/>
    <n v="42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ikhil Papal"/>
    <x v="285"/>
    <d v="1981-11-08T00:00:00"/>
    <x v="1256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tyapal Singh Sisodiya"/>
    <x v="286"/>
    <d v="1967-07-21T00:00:00"/>
    <x v="1257"/>
    <d v="2025-09-01T00:00:00"/>
    <n v="0.04"/>
    <n v="0.22500000000000001"/>
    <d v="2025-09-01T00:00:00"/>
    <d v="2026-08-31T00:00:00"/>
    <m/>
    <m/>
    <n v="58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alak Sikarwar"/>
    <x v="286"/>
    <d v="1999-11-15T00:00:00"/>
    <x v="1258"/>
    <d v="2025-09-01T00:00:00"/>
    <n v="0.04"/>
    <n v="0.22500000000000001"/>
    <d v="2025-09-01T00:00:00"/>
    <d v="2026-08-31T00:00:00"/>
    <m/>
    <m/>
    <n v="25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Yuvaan Sisodia"/>
    <x v="286"/>
    <d v="2024-09-14T00:00:00"/>
    <x v="1259"/>
    <d v="2025-09-01T00:00:00"/>
    <n v="0.04"/>
    <n v="0.22500000000000001"/>
    <d v="2025-09-01T00:00:00"/>
    <d v="2026-08-31T00:00:00"/>
    <m/>
    <m/>
    <n v="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arun Pratap Singh Siisodia"/>
    <x v="286"/>
    <d v="1997-10-29T00:00:00"/>
    <x v="1260"/>
    <d v="2025-09-01T00:00:00"/>
    <n v="0.04"/>
    <n v="0.22500000000000001"/>
    <d v="2025-09-01T00:00:00"/>
    <d v="2026-08-31T00:00:00"/>
    <m/>
    <m/>
    <n v="27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vesh Kumari"/>
    <x v="286"/>
    <d v="1975-01-01T00:00:00"/>
    <x v="1261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nju"/>
    <x v="287"/>
    <d v="1975-11-07T00:00:00"/>
    <x v="1262"/>
    <d v="2025-09-01T00:00:00"/>
    <n v="0.04"/>
    <n v="0.22500000000000001"/>
    <d v="2025-09-01T00:00:00"/>
    <d v="2026-08-31T00:00:00"/>
    <m/>
    <m/>
    <n v="49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Vishal Panchal"/>
    <x v="287"/>
    <d v="1999-01-19T00:00:00"/>
    <x v="1263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avi Yadav"/>
    <x v="288"/>
    <d v="1991-07-20T00:00:00"/>
    <x v="1264"/>
    <d v="2025-09-01T00:00:00"/>
    <n v="0.04"/>
    <n v="0.22500000000000001"/>
    <d v="2025-09-01T00:00:00"/>
    <d v="2026-08-31T00:00:00"/>
    <m/>
    <m/>
    <n v="34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Hashvi"/>
    <x v="288"/>
    <d v="2021-10-29T00:00:00"/>
    <x v="1265"/>
    <d v="2025-09-01T00:00:00"/>
    <n v="0.04"/>
    <n v="0.22500000000000001"/>
    <d v="2025-09-01T00:00:00"/>
    <d v="2026-08-31T00:00:00"/>
    <m/>
    <m/>
    <n v="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inti Rani"/>
    <x v="288"/>
    <d v="1988-02-03T00:00:00"/>
    <x v="1266"/>
    <d v="2025-09-01T00:00:00"/>
    <n v="0.04"/>
    <n v="0.22500000000000001"/>
    <d v="2025-09-01T00:00:00"/>
    <d v="2026-08-31T00:00:00"/>
    <m/>
    <m/>
    <n v="37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chit Yadav"/>
    <x v="288"/>
    <d v="2016-03-26T00:00:00"/>
    <x v="1267"/>
    <d v="2025-09-01T00:00:00"/>
    <n v="0.04"/>
    <n v="0.22500000000000001"/>
    <d v="2025-09-01T00:00:00"/>
    <d v="2026-08-31T00:00:00"/>
    <m/>
    <m/>
    <n v="9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tnarayan"/>
    <x v="288"/>
    <d v="1966-01-10T00:00:00"/>
    <x v="1268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Jagdish Yadav"/>
    <x v="289"/>
    <d v="1966-02-28T00:00:00"/>
    <x v="1269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ivyanshi"/>
    <x v="289"/>
    <d v="2024-06-29T00:00:00"/>
    <x v="1270"/>
    <d v="2025-09-01T00:00:00"/>
    <n v="0.04"/>
    <n v="0.22500000000000001"/>
    <d v="2025-09-01T00:00:00"/>
    <d v="2026-08-31T00:00:00"/>
    <m/>
    <m/>
    <n v="1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amlesh"/>
    <x v="289"/>
    <d v="1968-01-07T00:00:00"/>
    <x v="1271"/>
    <d v="2025-09-01T00:00:00"/>
    <n v="0.04"/>
    <n v="0.22500000000000001"/>
    <d v="2025-09-01T00:00:00"/>
    <d v="2026-08-31T00:00:00"/>
    <m/>
    <m/>
    <n v="57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hivangi"/>
    <x v="289"/>
    <d v="2021-09-19T00:00:00"/>
    <x v="1272"/>
    <d v="2025-09-01T00:00:00"/>
    <n v="0.04"/>
    <n v="0.22500000000000001"/>
    <d v="2025-09-01T00:00:00"/>
    <d v="2026-08-31T00:00:00"/>
    <m/>
    <m/>
    <n v="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onika"/>
    <x v="289"/>
    <d v="1997-06-12T00:00:00"/>
    <x v="1273"/>
    <d v="2025-09-01T00:00:00"/>
    <n v="0.04"/>
    <n v="0.22500000000000001"/>
    <d v="2025-09-01T00:00:00"/>
    <d v="2026-08-31T00:00:00"/>
    <m/>
    <m/>
    <n v="28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njay"/>
    <x v="289"/>
    <d v="1992-03-11T00:00:00"/>
    <x v="1274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shwani"/>
    <x v="290"/>
    <d v="2002-12-20T00:00:00"/>
    <x v="1275"/>
    <d v="2025-09-01T00:00:00"/>
    <n v="0.04"/>
    <n v="0.22500000000000001"/>
    <d v="2025-09-01T00:00:00"/>
    <d v="2026-08-31T00:00:00"/>
    <m/>
    <m/>
    <n v="22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Tirkha Ram"/>
    <x v="290"/>
    <d v="1972-05-12T00:00:00"/>
    <x v="1276"/>
    <d v="2025-09-01T00:00:00"/>
    <n v="0.04"/>
    <n v="0.22500000000000001"/>
    <d v="2025-09-01T00:00:00"/>
    <d v="2026-08-31T00:00:00"/>
    <m/>
    <m/>
    <n v="53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armila Devi"/>
    <x v="290"/>
    <d v="1984-01-01T00:00:00"/>
    <x v="1277"/>
    <d v="2025-09-01T00:00:00"/>
    <n v="0.04"/>
    <n v="0.22500000000000001"/>
    <d v="2025-09-01T00:00:00"/>
    <d v="2026-08-31T00:00:00"/>
    <m/>
    <m/>
    <n v="41"/>
    <s v="36-45"/>
    <x v="0"/>
    <x v="5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Dhananjay Kumar Saroj"/>
    <x v="291"/>
    <d v="1997-07-15T00:00:00"/>
    <x v="1278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anam Kumar"/>
    <x v="291"/>
    <d v="1969-01-01T00:00:00"/>
    <x v="1279"/>
    <d v="2025-09-01T00:00:00"/>
    <n v="0.04"/>
    <n v="0.22500000000000001"/>
    <d v="2025-09-01T00:00:00"/>
    <d v="2026-08-31T00:00:00"/>
    <m/>
    <m/>
    <n v="56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eena Devi"/>
    <x v="291"/>
    <d v="1973-01-01T00:00:00"/>
    <x v="1280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Ram Vilash Tanti"/>
    <x v="292"/>
    <d v="1984-05-03T00:00:00"/>
    <x v="1281"/>
    <d v="2025-09-01T00:00:00"/>
    <n v="0.04"/>
    <n v="0.22500000000000001"/>
    <d v="2025-09-01T00:00:00"/>
    <d v="2026-08-31T00:00:00"/>
    <m/>
    <m/>
    <n v="41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Kanchan Bharti"/>
    <x v="292"/>
    <d v="1988-01-01T00:00:00"/>
    <x v="1282"/>
    <d v="2025-09-01T00:00:00"/>
    <n v="0.04"/>
    <n v="0.22500000000000001"/>
    <d v="2025-09-01T00:00:00"/>
    <d v="2026-08-31T00:00:00"/>
    <m/>
    <m/>
    <n v="37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Chandani Bharti"/>
    <x v="292"/>
    <d v="2006-10-25T00:00:00"/>
    <x v="1283"/>
    <d v="2025-09-01T00:00:00"/>
    <n v="0.04"/>
    <n v="0.22500000000000001"/>
    <d v="2025-09-01T00:00:00"/>
    <d v="2026-08-31T00:00:00"/>
    <m/>
    <m/>
    <n v="1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hashi Kant Kumar"/>
    <x v="292"/>
    <d v="2005-05-17T00:00:00"/>
    <x v="1284"/>
    <d v="2025-09-01T00:00:00"/>
    <n v="0.04"/>
    <n v="0.22500000000000001"/>
    <d v="2025-09-01T00:00:00"/>
    <d v="2026-08-31T00:00:00"/>
    <m/>
    <m/>
    <n v="2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dma Bagchi"/>
    <x v="293"/>
    <d v="1943-08-31T00:00:00"/>
    <x v="1285"/>
    <d v="2025-09-01T00:00:00"/>
    <n v="0.04"/>
    <n v="0.22500000000000001"/>
    <d v="2025-09-01T00:00:00"/>
    <d v="2026-08-31T00:00:00"/>
    <m/>
    <m/>
    <n v="82"/>
    <s v="81-100"/>
    <x v="0"/>
    <x v="5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Rhea Bagchi"/>
    <x v="293"/>
    <d v="2007-05-04T00:00:00"/>
    <x v="1286"/>
    <d v="2025-09-01T00:00:00"/>
    <n v="0.04"/>
    <n v="0.22500000000000001"/>
    <d v="2025-09-01T00:00:00"/>
    <d v="2026-08-31T00:00:00"/>
    <m/>
    <m/>
    <n v="18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Dipendra Bagchi"/>
    <x v="293"/>
    <d v="1938-12-05T00:00:00"/>
    <x v="1287"/>
    <d v="2025-09-01T00:00:00"/>
    <n v="0.04"/>
    <n v="0.22500000000000001"/>
    <d v="2025-09-01T00:00:00"/>
    <d v="2026-08-31T00:00:00"/>
    <m/>
    <m/>
    <n v="86"/>
    <s v="81-100"/>
    <x v="1"/>
    <x v="2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Indrani Bagchi"/>
    <x v="293"/>
    <d v="1978-05-12T00:00:00"/>
    <x v="1288"/>
    <d v="2025-09-01T00:00:00"/>
    <n v="0.04"/>
    <n v="0.22500000000000001"/>
    <d v="2025-09-01T00:00:00"/>
    <d v="2026-08-31T00:00:00"/>
    <m/>
    <m/>
    <n v="47"/>
    <s v="46-55"/>
    <x v="0"/>
    <x v="0"/>
    <n v="600000"/>
    <n v="0"/>
    <n v="0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Pushpendra Bagchi"/>
    <x v="293"/>
    <d v="1974-08-31T00:00:00"/>
    <x v="1289"/>
    <d v="2025-09-01T00:00:00"/>
    <n v="0.04"/>
    <n v="0.22500000000000001"/>
    <d v="2025-09-01T00:00:00"/>
    <d v="2026-08-31T00:00:00"/>
    <m/>
    <m/>
    <n v="51"/>
    <s v="46-55"/>
    <x v="1"/>
    <x v="1"/>
    <n v="600000"/>
    <n v="600000"/>
    <n v="1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Ahalya Samanta"/>
    <x v="294"/>
    <d v="1972-05-29T00:00:00"/>
    <x v="1290"/>
    <d v="2025-09-01T00:00:00"/>
    <n v="0.04"/>
    <n v="0.22500000000000001"/>
    <d v="2025-09-01T00:00:00"/>
    <d v="2026-08-31T00:00:00"/>
    <m/>
    <m/>
    <n v="53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Jaydeb Samanta"/>
    <x v="294"/>
    <d v="1966-01-02T00:00:00"/>
    <x v="1291"/>
    <d v="2025-09-01T00:00:00"/>
    <n v="0.04"/>
    <n v="0.22500000000000001"/>
    <d v="2025-09-01T00:00:00"/>
    <d v="2026-08-31T00:00:00"/>
    <m/>
    <m/>
    <n v="59"/>
    <s v="56-65"/>
    <x v="1"/>
    <x v="1"/>
    <n v="500000"/>
    <n v="500000"/>
    <n v="1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rijit Samanta"/>
    <x v="294"/>
    <d v="2002-05-14T00:00:00"/>
    <x v="1292"/>
    <d v="2025-09-01T00:00:00"/>
    <n v="0.04"/>
    <n v="0.22500000000000001"/>
    <d v="2025-09-01T00:00:00"/>
    <d v="2026-08-31T00:00:00"/>
    <m/>
    <m/>
    <n v="23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C Arjun"/>
    <x v="295"/>
    <d v="2006-11-01T00:00:00"/>
    <x v="1293"/>
    <d v="2025-09-01T00:00:00"/>
    <n v="0.04"/>
    <n v="0.22500000000000001"/>
    <d v="2025-09-01T00:00:00"/>
    <d v="2026-08-31T00:00:00"/>
    <m/>
    <m/>
    <n v="18"/>
    <s v="0-25"/>
    <x v="1"/>
    <x v="3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R Sasikala"/>
    <x v="295"/>
    <d v="1949-01-16T00:00:00"/>
    <x v="1294"/>
    <d v="2025-09-01T00:00:00"/>
    <n v="0.04"/>
    <n v="0.22500000000000001"/>
    <d v="2025-09-01T00:00:00"/>
    <d v="2026-08-31T00:00:00"/>
    <m/>
    <m/>
    <n v="76"/>
    <s v="76-80"/>
    <x v="0"/>
    <x v="5"/>
    <n v="600000"/>
    <n v="0"/>
    <n v="0"/>
    <n v="365"/>
    <d v="2026-02-28T00:00:00"/>
    <n v="181"/>
    <s v="Maharashtra"/>
    <n v="32803.185799999999"/>
    <n v="1"/>
    <n v="27799.31"/>
    <n v="0"/>
    <n v="0"/>
    <n v="5003.8757999999998"/>
    <n v="1111.9724000000001"/>
    <n v="6254.8447500000002"/>
    <n v="13785.411260273973"/>
    <n v="10132.277276301371"/>
    <n v="10300.215573698631"/>
    <d v="2025-02-27T00:00:00"/>
    <n v="27799.31"/>
    <m/>
  </r>
  <r>
    <s v="Valid"/>
    <n v="202509"/>
    <s v="GMC023220100CALDERYS"/>
    <s v="CALDERYS INDIA REFRACTORIES LIMITED"/>
    <d v="2025-09-01T00:00:00"/>
    <d v="2026-08-31T00:00:00"/>
    <s v="C Vidhyasri"/>
    <x v="295"/>
    <d v="1982-10-02T00:00:00"/>
    <x v="1295"/>
    <d v="2025-09-01T00:00:00"/>
    <n v="0.04"/>
    <n v="0.22500000000000001"/>
    <d v="2025-09-01T00:00:00"/>
    <d v="2026-08-31T00:00:00"/>
    <m/>
    <m/>
    <n v="42"/>
    <s v="36-45"/>
    <x v="0"/>
    <x v="0"/>
    <n v="600000"/>
    <n v="0"/>
    <n v="0"/>
    <n v="365"/>
    <d v="2026-02-28T00:00:00"/>
    <n v="181"/>
    <s v="Maharashtra"/>
    <n v="6650.8221999999996"/>
    <n v="1"/>
    <n v="5636.29"/>
    <n v="0"/>
    <n v="0"/>
    <n v="1014.5322"/>
    <n v="225.45160000000001"/>
    <n v="1268.16525"/>
    <n v="2794.9821643835617"/>
    <n v="2054.3118908219176"/>
    <n v="2088.361259178082"/>
    <d v="2025-02-27T00:00:00"/>
    <n v="5636.29"/>
    <m/>
  </r>
  <r>
    <s v="Valid"/>
    <n v="202509"/>
    <s v="GMC023220100CALDERYS"/>
    <s v="CALDERYS INDIA REFRACTORIES LIMITED"/>
    <d v="2025-09-01T00:00:00"/>
    <d v="2026-08-31T00:00:00"/>
    <s v="M Ramachandran"/>
    <x v="295"/>
    <d v="1945-06-28T00:00:00"/>
    <x v="1296"/>
    <d v="2025-09-01T00:00:00"/>
    <n v="0.04"/>
    <n v="0.22500000000000001"/>
    <d v="2025-09-01T00:00:00"/>
    <d v="2026-08-31T00:00:00"/>
    <m/>
    <m/>
    <n v="80"/>
    <s v="76-80"/>
    <x v="1"/>
    <x v="2"/>
    <n v="600000"/>
    <n v="0"/>
    <n v="0"/>
    <n v="365"/>
    <d v="2026-02-28T00:00:00"/>
    <n v="181"/>
    <s v="Maharashtra"/>
    <n v="32803.185799999999"/>
    <n v="1"/>
    <n v="27799.31"/>
    <n v="0"/>
    <n v="0"/>
    <n v="5003.8757999999998"/>
    <n v="1111.9724000000001"/>
    <n v="6254.8447500000002"/>
    <n v="13785.411260273973"/>
    <n v="10132.277276301371"/>
    <n v="10300.215573698631"/>
    <d v="2025-02-27T00:00:00"/>
    <n v="27799.31"/>
    <m/>
  </r>
  <r>
    <s v="Valid"/>
    <n v="202509"/>
    <s v="GMC023220100CALDERYS"/>
    <s v="CALDERYS INDIA REFRACTORIES LIMITED"/>
    <d v="2025-09-01T00:00:00"/>
    <d v="2026-08-31T00:00:00"/>
    <s v="R.Chokkar"/>
    <x v="295"/>
    <d v="1974-05-05T00:00:00"/>
    <x v="1297"/>
    <d v="2025-09-01T00:00:00"/>
    <n v="0.04"/>
    <n v="0.22500000000000001"/>
    <d v="2025-09-01T00:00:00"/>
    <d v="2026-08-31T00:00:00"/>
    <m/>
    <m/>
    <n v="51"/>
    <s v="46-55"/>
    <x v="1"/>
    <x v="1"/>
    <n v="600000"/>
    <n v="600000"/>
    <n v="1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Samir Kar"/>
    <x v="296"/>
    <d v="1967-01-28T00:00:00"/>
    <x v="1298"/>
    <d v="2025-09-01T00:00:00"/>
    <n v="0.04"/>
    <n v="0.22500000000000001"/>
    <d v="2025-09-01T00:00:00"/>
    <d v="2026-08-31T00:00:00"/>
    <m/>
    <m/>
    <n v="58"/>
    <s v="56-65"/>
    <x v="1"/>
    <x v="1"/>
    <n v="500000"/>
    <n v="500000"/>
    <n v="1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Barnali Kar"/>
    <x v="296"/>
    <d v="1977-01-30T00:00:00"/>
    <x v="1299"/>
    <d v="2025-09-01T00:00:00"/>
    <n v="0.04"/>
    <n v="0.22500000000000001"/>
    <d v="2025-09-01T00:00:00"/>
    <d v="2026-08-31T00:00:00"/>
    <m/>
    <m/>
    <n v="48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Swastika Samir Kar"/>
    <x v="296"/>
    <d v="2003-08-03T00:00:00"/>
    <x v="1300"/>
    <d v="2025-09-01T00:00:00"/>
    <n v="0.04"/>
    <n v="0.22500000000000001"/>
    <d v="2025-09-01T00:00:00"/>
    <d v="2026-08-31T00:00:00"/>
    <m/>
    <m/>
    <n v="2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ekha Kar"/>
    <x v="296"/>
    <d v="1947-04-24T00:00:00"/>
    <x v="1301"/>
    <d v="2025-09-01T00:00:00"/>
    <n v="0.04"/>
    <n v="0.22500000000000001"/>
    <d v="2025-09-01T00:00:00"/>
    <d v="2026-08-31T00:00:00"/>
    <m/>
    <m/>
    <n v="78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Swapnil Samir Kar"/>
    <x v="296"/>
    <d v="2000-05-21T00:00:00"/>
    <x v="1302"/>
    <d v="2025-09-01T00:00:00"/>
    <n v="0.04"/>
    <n v="0.22500000000000001"/>
    <d v="2025-09-01T00:00:00"/>
    <d v="2026-08-31T00:00:00"/>
    <m/>
    <m/>
    <n v="25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mruddhi Bobde"/>
    <x v="297"/>
    <d v="2008-11-16T00:00:00"/>
    <x v="1303"/>
    <d v="2025-09-01T00:00:00"/>
    <n v="0.04"/>
    <n v="0.22500000000000001"/>
    <d v="2025-09-01T00:00:00"/>
    <d v="2026-08-31T00:00:00"/>
    <m/>
    <m/>
    <n v="16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Sanskruti Bobde"/>
    <x v="297"/>
    <d v="2008-11-16T00:00:00"/>
    <x v="1304"/>
    <d v="2025-09-01T00:00:00"/>
    <n v="0.04"/>
    <n v="0.22500000000000001"/>
    <d v="2025-09-01T00:00:00"/>
    <d v="2026-08-31T00:00:00"/>
    <m/>
    <m/>
    <n v="16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Bhalachandra Sbobde"/>
    <x v="297"/>
    <d v="1947-07-01T00:00:00"/>
    <x v="1305"/>
    <d v="2025-09-01T00:00:00"/>
    <n v="0.04"/>
    <n v="0.22500000000000001"/>
    <d v="2025-09-01T00:00:00"/>
    <d v="2026-08-31T00:00:00"/>
    <m/>
    <m/>
    <n v="78"/>
    <s v="76-80"/>
    <x v="1"/>
    <x v="2"/>
    <n v="600000"/>
    <n v="0"/>
    <n v="0"/>
    <n v="365"/>
    <d v="2026-02-28T00:00:00"/>
    <n v="181"/>
    <s v="Maharashtra"/>
    <n v="32803.185799999999"/>
    <n v="1"/>
    <n v="27799.31"/>
    <n v="0"/>
    <n v="0"/>
    <n v="5003.8757999999998"/>
    <n v="1111.9724000000001"/>
    <n v="6254.8447500000002"/>
    <n v="13785.411260273973"/>
    <n v="10132.277276301371"/>
    <n v="10300.215573698631"/>
    <d v="2025-02-27T00:00:00"/>
    <n v="27799.31"/>
    <m/>
  </r>
  <r>
    <s v="Valid"/>
    <n v="202509"/>
    <s v="GMC023220100CALDERYS"/>
    <s v="CALDERYS INDIA REFRACTORIES LIMITED"/>
    <d v="2025-09-01T00:00:00"/>
    <d v="2026-08-31T00:00:00"/>
    <s v="Vaishali Bbobde"/>
    <x v="297"/>
    <d v="1977-08-23T00:00:00"/>
    <x v="1306"/>
    <d v="2025-09-01T00:00:00"/>
    <n v="0.04"/>
    <n v="0.22500000000000001"/>
    <d v="2025-09-01T00:00:00"/>
    <d v="2026-08-31T00:00:00"/>
    <m/>
    <m/>
    <n v="48"/>
    <s v="46-55"/>
    <x v="0"/>
    <x v="0"/>
    <n v="600000"/>
    <n v="0"/>
    <n v="0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Bharati Bbobde"/>
    <x v="297"/>
    <d v="1953-04-01T00:00:00"/>
    <x v="1307"/>
    <d v="2025-09-01T00:00:00"/>
    <n v="0.04"/>
    <n v="0.22500000000000001"/>
    <d v="2025-09-01T00:00:00"/>
    <d v="2026-08-31T00:00:00"/>
    <m/>
    <m/>
    <n v="72"/>
    <s v="71-75"/>
    <x v="0"/>
    <x v="5"/>
    <n v="600000"/>
    <n v="0"/>
    <n v="0"/>
    <n v="365"/>
    <d v="2026-02-28T00:00:00"/>
    <n v="181"/>
    <s v="Maharashtra"/>
    <n v="26109.210999999999"/>
    <n v="1"/>
    <n v="22126.45"/>
    <n v="0"/>
    <n v="0"/>
    <n v="3982.761"/>
    <n v="885.05799999999999"/>
    <n v="4978.4512500000001"/>
    <n v="10972.294383561644"/>
    <n v="8064.636371917808"/>
    <n v="8198.3043780821918"/>
    <d v="2025-02-27T00:00:00"/>
    <n v="22126.45"/>
    <m/>
  </r>
  <r>
    <s v="Valid"/>
    <n v="202509"/>
    <s v="GMC023220100CALDERYS"/>
    <s v="CALDERYS INDIA REFRACTORIES LIMITED"/>
    <d v="2025-09-01T00:00:00"/>
    <d v="2026-08-31T00:00:00"/>
    <s v="Bhushan Bobde"/>
    <x v="297"/>
    <d v="1973-11-30T00:00:00"/>
    <x v="1308"/>
    <d v="2025-09-01T00:00:00"/>
    <n v="0.04"/>
    <n v="0.22500000000000001"/>
    <d v="2025-09-01T00:00:00"/>
    <d v="2026-08-31T00:00:00"/>
    <m/>
    <m/>
    <n v="51"/>
    <s v="46-55"/>
    <x v="1"/>
    <x v="1"/>
    <n v="600000"/>
    <n v="600000"/>
    <n v="1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Vaibhav Mandgaonkar"/>
    <x v="298"/>
    <d v="1981-09-04T00:00:00"/>
    <x v="1309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alpana Mandgaonkar"/>
    <x v="298"/>
    <d v="1958-12-25T00:00:00"/>
    <x v="1310"/>
    <d v="2025-09-01T00:00:00"/>
    <n v="0.04"/>
    <n v="0.22500000000000001"/>
    <d v="2025-09-01T00:00:00"/>
    <d v="2026-08-31T00:00:00"/>
    <m/>
    <m/>
    <n v="66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Devanand Mandgaonkar"/>
    <x v="298"/>
    <d v="1955-07-16T00:00:00"/>
    <x v="1311"/>
    <d v="2025-09-01T00:00:00"/>
    <n v="0.04"/>
    <n v="0.22500000000000001"/>
    <d v="2025-09-01T00:00:00"/>
    <d v="2026-08-31T00:00:00"/>
    <m/>
    <m/>
    <n v="70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Kalyani Mandgaonkar"/>
    <x v="298"/>
    <d v="1983-04-26T00:00:00"/>
    <x v="1312"/>
    <d v="2025-09-01T00:00:00"/>
    <n v="0.04"/>
    <n v="0.22500000000000001"/>
    <d v="2025-09-01T00:00:00"/>
    <d v="2026-08-31T00:00:00"/>
    <m/>
    <m/>
    <n v="42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imayaa Mandgaonkar"/>
    <x v="298"/>
    <d v="2010-08-07T00:00:00"/>
    <x v="1313"/>
    <d v="2025-09-01T00:00:00"/>
    <n v="0.04"/>
    <n v="0.22500000000000001"/>
    <d v="2025-09-01T00:00:00"/>
    <d v="2026-08-31T00:00:00"/>
    <m/>
    <m/>
    <n v="15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T Sanjana"/>
    <x v="299"/>
    <d v="2010-10-28T00:00:00"/>
    <x v="1314"/>
    <d v="2025-09-01T00:00:00"/>
    <n v="0.04"/>
    <n v="0.22500000000000001"/>
    <d v="2025-09-01T00:00:00"/>
    <d v="2026-08-31T00:00:00"/>
    <m/>
    <m/>
    <n v="14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raswathi Gunasekaran"/>
    <x v="299"/>
    <d v="1957-04-02T00:00:00"/>
    <x v="1315"/>
    <d v="2025-09-01T00:00:00"/>
    <n v="0.04"/>
    <n v="0.22500000000000001"/>
    <d v="2025-09-01T00:00:00"/>
    <d v="2026-08-31T00:00:00"/>
    <m/>
    <m/>
    <n v="68"/>
    <s v="66-70"/>
    <x v="0"/>
    <x v="7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Thangadurai Sankaralingam"/>
    <x v="299"/>
    <d v="1972-01-25T00:00:00"/>
    <x v="1316"/>
    <d v="2025-09-01T00:00:00"/>
    <n v="0.04"/>
    <n v="0.22500000000000001"/>
    <d v="2025-09-01T00:00:00"/>
    <d v="2026-08-31T00:00:00"/>
    <m/>
    <m/>
    <n v="53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Punitha T"/>
    <x v="299"/>
    <d v="1979-06-20T00:00:00"/>
    <x v="1317"/>
    <d v="2025-09-01T00:00:00"/>
    <n v="0.04"/>
    <n v="0.22500000000000001"/>
    <d v="2025-09-01T00:00:00"/>
    <d v="2026-08-31T00:00:00"/>
    <m/>
    <m/>
    <n v="46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T Sanjeevraj"/>
    <x v="299"/>
    <d v="2005-05-31T00:00:00"/>
    <x v="1318"/>
    <d v="2025-09-01T00:00:00"/>
    <n v="0.04"/>
    <n v="0.22500000000000001"/>
    <d v="2025-09-01T00:00:00"/>
    <d v="2026-08-31T00:00:00"/>
    <m/>
    <m/>
    <n v="2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Gunasekaran Annamalai"/>
    <x v="299"/>
    <d v="1957-06-09T00:00:00"/>
    <x v="1319"/>
    <d v="2025-09-01T00:00:00"/>
    <n v="0.04"/>
    <n v="0.22500000000000001"/>
    <d v="2025-09-01T00:00:00"/>
    <d v="2026-08-31T00:00:00"/>
    <m/>
    <m/>
    <n v="68"/>
    <s v="66-70"/>
    <x v="1"/>
    <x v="6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Virendra Kumar Rawat"/>
    <x v="300"/>
    <d v="1974-06-27T00:00:00"/>
    <x v="1320"/>
    <d v="2025-09-01T00:00:00"/>
    <n v="0.04"/>
    <n v="0.22500000000000001"/>
    <d v="2025-09-01T00:00:00"/>
    <d v="2026-08-31T00:00:00"/>
    <m/>
    <m/>
    <n v="51"/>
    <s v="46-55"/>
    <x v="1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Matparidevi"/>
    <x v="300"/>
    <d v="1946-01-25T00:00:00"/>
    <x v="1321"/>
    <d v="2025-09-01T00:00:00"/>
    <n v="0.04"/>
    <n v="0.22500000000000001"/>
    <d v="2025-09-01T00:00:00"/>
    <d v="2026-08-31T00:00:00"/>
    <m/>
    <m/>
    <n v="79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Esha Rawat"/>
    <x v="300"/>
    <d v="2003-09-16T00:00:00"/>
    <x v="1322"/>
    <d v="2025-09-01T00:00:00"/>
    <n v="0.04"/>
    <n v="0.22500000000000001"/>
    <d v="2025-09-01T00:00:00"/>
    <d v="2026-08-31T00:00:00"/>
    <m/>
    <m/>
    <n v="21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idhata Rawat"/>
    <x v="300"/>
    <d v="1977-09-10T00:00:00"/>
    <x v="1323"/>
    <d v="2025-09-01T00:00:00"/>
    <n v="0.04"/>
    <n v="0.22500000000000001"/>
    <d v="2025-09-01T00:00:00"/>
    <d v="2026-08-31T00:00:00"/>
    <m/>
    <m/>
    <n v="47"/>
    <s v="46-55"/>
    <x v="0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Lelawati Devi"/>
    <x v="301"/>
    <d v="1945-12-12T00:00:00"/>
    <x v="1324"/>
    <d v="2025-09-01T00:00:00"/>
    <n v="0.04"/>
    <n v="0.22500000000000001"/>
    <d v="2025-09-01T00:00:00"/>
    <d v="2026-08-31T00:00:00"/>
    <m/>
    <m/>
    <n v="79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Saroj Singh"/>
    <x v="301"/>
    <d v="1970-12-03T00:00:00"/>
    <x v="1325"/>
    <d v="2025-09-01T00:00:00"/>
    <n v="0.04"/>
    <n v="0.22500000000000001"/>
    <d v="2025-09-01T00:00:00"/>
    <d v="2026-08-31T00:00:00"/>
    <m/>
    <m/>
    <n v="54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njay Singh"/>
    <x v="301"/>
    <d v="1968-02-20T00:00:00"/>
    <x v="1326"/>
    <d v="2025-09-01T00:00:00"/>
    <n v="0.04"/>
    <n v="0.22500000000000001"/>
    <d v="2025-09-01T00:00:00"/>
    <d v="2026-08-31T00:00:00"/>
    <m/>
    <m/>
    <n v="57"/>
    <s v="56-65"/>
    <x v="1"/>
    <x v="1"/>
    <n v="400000"/>
    <n v="400000"/>
    <n v="1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Jiban Krishna Roy"/>
    <x v="302"/>
    <d v="1943-01-22T00:00:00"/>
    <x v="1327"/>
    <d v="2025-09-01T00:00:00"/>
    <n v="0.04"/>
    <n v="0.22500000000000001"/>
    <d v="2025-09-01T00:00:00"/>
    <d v="2026-08-31T00:00:00"/>
    <m/>
    <m/>
    <n v="82"/>
    <s v="81-100"/>
    <x v="1"/>
    <x v="2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Jhuma Ray"/>
    <x v="302"/>
    <d v="1976-02-01T00:00:00"/>
    <x v="1328"/>
    <d v="2025-09-01T00:00:00"/>
    <n v="0.04"/>
    <n v="0.22500000000000001"/>
    <d v="2025-09-01T00:00:00"/>
    <d v="2026-08-31T00:00:00"/>
    <m/>
    <m/>
    <n v="49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Saptarshi Ray"/>
    <x v="302"/>
    <d v="2003-09-05T00:00:00"/>
    <x v="1329"/>
    <d v="2025-09-01T00:00:00"/>
    <n v="0.04"/>
    <n v="0.22500000000000001"/>
    <d v="2025-09-01T00:00:00"/>
    <d v="2026-08-31T00:00:00"/>
    <m/>
    <m/>
    <n v="2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Chitra Roy"/>
    <x v="302"/>
    <d v="1949-01-01T00:00:00"/>
    <x v="1330"/>
    <d v="2025-09-01T00:00:00"/>
    <n v="0.04"/>
    <n v="0.22500000000000001"/>
    <d v="2025-09-01T00:00:00"/>
    <d v="2026-08-31T00:00:00"/>
    <m/>
    <m/>
    <n v="76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Satyaki Ray"/>
    <x v="302"/>
    <d v="2013-11-16T00:00:00"/>
    <x v="1331"/>
    <d v="2025-09-01T00:00:00"/>
    <n v="0.04"/>
    <n v="0.22500000000000001"/>
    <d v="2025-09-01T00:00:00"/>
    <d v="2026-08-31T00:00:00"/>
    <m/>
    <m/>
    <n v="1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UTPAL  KANTI  RAY"/>
    <x v="302"/>
    <d v="1968-11-07T00:00:00"/>
    <x v="1332"/>
    <d v="2025-09-01T00:00:00"/>
    <n v="0.04"/>
    <n v="0.22500000000000001"/>
    <d v="2025-09-01T00:00:00"/>
    <d v="2026-08-31T00:00:00"/>
    <m/>
    <m/>
    <n v="56"/>
    <s v="56-65"/>
    <x v="1"/>
    <x v="1"/>
    <n v="500000"/>
    <n v="500000"/>
    <n v="1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Meenakshi Bhakre"/>
    <x v="303"/>
    <d v="1952-09-10T00:00:00"/>
    <x v="1333"/>
    <d v="2025-09-01T00:00:00"/>
    <n v="0.04"/>
    <n v="0.22500000000000001"/>
    <d v="2025-09-01T00:00:00"/>
    <d v="2026-08-31T00:00:00"/>
    <m/>
    <m/>
    <n v="72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Rajeshwar Bhakre"/>
    <x v="303"/>
    <d v="1952-05-20T00:00:00"/>
    <x v="1334"/>
    <d v="2025-09-01T00:00:00"/>
    <n v="0.04"/>
    <n v="0.22500000000000001"/>
    <d v="2025-09-01T00:00:00"/>
    <d v="2026-08-31T00:00:00"/>
    <m/>
    <m/>
    <n v="73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Rahul Bhakre"/>
    <x v="303"/>
    <d v="1979-04-16T00:00:00"/>
    <x v="1335"/>
    <d v="2025-09-01T00:00:00"/>
    <n v="0.04"/>
    <n v="0.22500000000000001"/>
    <d v="2025-09-01T00:00:00"/>
    <d v="2026-08-31T00:00:00"/>
    <m/>
    <m/>
    <n v="46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Manisha Bhakre"/>
    <x v="303"/>
    <d v="1980-05-22T00:00:00"/>
    <x v="1336"/>
    <d v="2025-09-01T00:00:00"/>
    <n v="0.04"/>
    <n v="0.22500000000000001"/>
    <d v="2025-09-01T00:00:00"/>
    <d v="2026-08-31T00:00:00"/>
    <m/>
    <m/>
    <n v="45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Gajanan Kosarkar"/>
    <x v="304"/>
    <d v="1950-12-10T00:00:00"/>
    <x v="1337"/>
    <d v="2025-09-01T00:00:00"/>
    <n v="0.04"/>
    <n v="0.22500000000000001"/>
    <d v="2025-09-01T00:00:00"/>
    <d v="2026-08-31T00:00:00"/>
    <m/>
    <m/>
    <n v="74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Mamta Kosarkar"/>
    <x v="304"/>
    <d v="1980-09-11T00:00:00"/>
    <x v="1338"/>
    <d v="2025-09-01T00:00:00"/>
    <n v="0.04"/>
    <n v="0.22500000000000001"/>
    <d v="2025-09-01T00:00:00"/>
    <d v="2026-08-31T00:00:00"/>
    <m/>
    <m/>
    <n v="44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Bhumika Kosarkar"/>
    <x v="304"/>
    <d v="2004-01-20T00:00:00"/>
    <x v="1339"/>
    <d v="2025-09-01T00:00:00"/>
    <n v="0.04"/>
    <n v="0.22500000000000001"/>
    <d v="2025-09-01T00:00:00"/>
    <d v="2026-08-31T00:00:00"/>
    <m/>
    <m/>
    <n v="21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Dilip Kosarkar"/>
    <x v="304"/>
    <d v="1970-01-06T00:00:00"/>
    <x v="1340"/>
    <d v="2025-09-01T00:00:00"/>
    <n v="0.04"/>
    <n v="0.22500000000000001"/>
    <d v="2025-09-01T00:00:00"/>
    <d v="2026-08-31T00:00:00"/>
    <m/>
    <m/>
    <n v="55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run Dasrao Kulkarni"/>
    <x v="305"/>
    <d v="1949-03-30T00:00:00"/>
    <x v="1341"/>
    <d v="2025-09-01T00:00:00"/>
    <n v="0.04"/>
    <n v="0.22500000000000001"/>
    <d v="2025-09-01T00:00:00"/>
    <d v="2026-08-31T00:00:00"/>
    <m/>
    <m/>
    <n v="76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Rudraksh Kulkarni"/>
    <x v="305"/>
    <d v="1980-01-21T00:00:00"/>
    <x v="1342"/>
    <d v="2025-09-01T00:00:00"/>
    <n v="0.04"/>
    <n v="0.22500000000000001"/>
    <d v="2025-09-01T00:00:00"/>
    <d v="2026-08-31T00:00:00"/>
    <m/>
    <m/>
    <n v="45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aratrika Rudraksh Kulkarni"/>
    <x v="305"/>
    <d v="2011-01-14T00:00:00"/>
    <x v="1343"/>
    <d v="2025-09-01T00:00:00"/>
    <n v="0.04"/>
    <n v="0.22500000000000001"/>
    <d v="2025-09-01T00:00:00"/>
    <d v="2026-08-31T00:00:00"/>
    <m/>
    <m/>
    <n v="14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weta Rudraksh Kulkarni"/>
    <x v="305"/>
    <d v="1982-04-05T00:00:00"/>
    <x v="1344"/>
    <d v="2025-09-01T00:00:00"/>
    <n v="0.04"/>
    <n v="0.22500000000000001"/>
    <d v="2025-09-01T00:00:00"/>
    <d v="2026-08-31T00:00:00"/>
    <m/>
    <m/>
    <n v="43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arav Rudraksh Kulkarni"/>
    <x v="305"/>
    <d v="2014-07-22T00:00:00"/>
    <x v="1345"/>
    <d v="2025-09-01T00:00:00"/>
    <n v="0.04"/>
    <n v="0.22500000000000001"/>
    <d v="2025-09-01T00:00:00"/>
    <d v="2026-08-31T00:00:00"/>
    <m/>
    <m/>
    <n v="1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Vijaya Arun Kulkarni"/>
    <x v="305"/>
    <d v="1951-04-17T00:00:00"/>
    <x v="1346"/>
    <d v="2025-09-01T00:00:00"/>
    <n v="0.04"/>
    <n v="0.22500000000000001"/>
    <d v="2025-09-01T00:00:00"/>
    <d v="2026-08-31T00:00:00"/>
    <m/>
    <m/>
    <n v="74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Shankarlal Bhutada"/>
    <x v="306"/>
    <d v="1951-09-12T00:00:00"/>
    <x v="1347"/>
    <d v="2025-09-01T00:00:00"/>
    <n v="0.04"/>
    <n v="0.22500000000000001"/>
    <d v="2025-09-01T00:00:00"/>
    <d v="2026-08-31T00:00:00"/>
    <m/>
    <m/>
    <n v="73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Rashmi Bhutada"/>
    <x v="306"/>
    <d v="1980-04-09T00:00:00"/>
    <x v="1348"/>
    <d v="2025-09-01T00:00:00"/>
    <n v="0.04"/>
    <n v="0.22500000000000001"/>
    <d v="2025-09-01T00:00:00"/>
    <d v="2026-08-31T00:00:00"/>
    <m/>
    <m/>
    <n v="45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Premlata Bhutada"/>
    <x v="306"/>
    <d v="1953-04-14T00:00:00"/>
    <x v="1349"/>
    <d v="2025-09-01T00:00:00"/>
    <n v="0.04"/>
    <n v="0.22500000000000001"/>
    <d v="2025-09-01T00:00:00"/>
    <d v="2026-08-31T00:00:00"/>
    <m/>
    <m/>
    <n v="72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Manas Bhutada"/>
    <x v="306"/>
    <d v="2007-04-27T00:00:00"/>
    <x v="1350"/>
    <d v="2025-09-01T00:00:00"/>
    <n v="0.04"/>
    <n v="0.22500000000000001"/>
    <d v="2025-09-01T00:00:00"/>
    <d v="2026-08-31T00:00:00"/>
    <m/>
    <m/>
    <n v="18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kash Bhutada"/>
    <x v="306"/>
    <d v="1976-06-19T00:00:00"/>
    <x v="1351"/>
    <d v="2025-09-01T00:00:00"/>
    <n v="0.04"/>
    <n v="0.22500000000000001"/>
    <d v="2025-09-01T00:00:00"/>
    <d v="2026-08-31T00:00:00"/>
    <m/>
    <m/>
    <n v="49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Drishika Shrivastava"/>
    <x v="307"/>
    <d v="2019-01-24T00:00:00"/>
    <x v="1352"/>
    <d v="2025-09-01T00:00:00"/>
    <n v="0.04"/>
    <n v="0.22500000000000001"/>
    <d v="2025-09-01T00:00:00"/>
    <d v="2026-08-31T00:00:00"/>
    <m/>
    <m/>
    <n v="6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Vimla Shrivastava"/>
    <x v="307"/>
    <d v="1942-08-20T00:00:00"/>
    <x v="1353"/>
    <d v="2025-09-01T00:00:00"/>
    <n v="0.04"/>
    <n v="0.22500000000000001"/>
    <d v="2025-09-01T00:00:00"/>
    <d v="2026-08-31T00:00:00"/>
    <m/>
    <m/>
    <n v="83"/>
    <s v="81-100"/>
    <x v="0"/>
    <x v="5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Ravi Shrivastava"/>
    <x v="307"/>
    <d v="1980-07-13T00:00:00"/>
    <x v="1354"/>
    <d v="2025-09-01T00:00:00"/>
    <n v="0.04"/>
    <n v="0.22500000000000001"/>
    <d v="2025-09-01T00:00:00"/>
    <d v="2026-08-31T00:00:00"/>
    <m/>
    <m/>
    <n v="45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ikha"/>
    <x v="307"/>
    <d v="1984-07-17T00:00:00"/>
    <x v="1355"/>
    <d v="2025-09-01T00:00:00"/>
    <n v="0.04"/>
    <n v="0.22500000000000001"/>
    <d v="2025-09-01T00:00:00"/>
    <d v="2026-08-31T00:00:00"/>
    <m/>
    <m/>
    <n v="41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rnav Kharche"/>
    <x v="308"/>
    <d v="2009-05-02T00:00:00"/>
    <x v="1356"/>
    <d v="2025-09-01T00:00:00"/>
    <n v="0.04"/>
    <n v="0.22500000000000001"/>
    <d v="2025-09-01T00:00:00"/>
    <d v="2026-08-31T00:00:00"/>
    <m/>
    <m/>
    <n v="16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udhakar Kharche"/>
    <x v="308"/>
    <d v="1941-01-16T00:00:00"/>
    <x v="1357"/>
    <d v="2025-09-01T00:00:00"/>
    <n v="0.04"/>
    <n v="0.22500000000000001"/>
    <d v="2025-09-01T00:00:00"/>
    <d v="2026-08-31T00:00:00"/>
    <m/>
    <m/>
    <n v="84"/>
    <s v="81-100"/>
    <x v="1"/>
    <x v="2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Amita Kharche"/>
    <x v="308"/>
    <d v="1984-02-07T00:00:00"/>
    <x v="1358"/>
    <d v="2025-09-01T00:00:00"/>
    <n v="0.04"/>
    <n v="0.22500000000000001"/>
    <d v="2025-09-01T00:00:00"/>
    <d v="2026-08-31T00:00:00"/>
    <m/>
    <m/>
    <n v="41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chin Kharche"/>
    <x v="308"/>
    <d v="1975-01-11T00:00:00"/>
    <x v="1359"/>
    <d v="2025-09-01T00:00:00"/>
    <n v="0.04"/>
    <n v="0.22500000000000001"/>
    <d v="2025-09-01T00:00:00"/>
    <d v="2026-08-31T00:00:00"/>
    <m/>
    <m/>
    <n v="50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Kamal Kharche"/>
    <x v="308"/>
    <d v="1951-05-18T00:00:00"/>
    <x v="1360"/>
    <d v="2025-09-01T00:00:00"/>
    <n v="0.04"/>
    <n v="0.22500000000000001"/>
    <d v="2025-09-01T00:00:00"/>
    <d v="2026-08-31T00:00:00"/>
    <m/>
    <m/>
    <n v="74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Manti Devi"/>
    <x v="309"/>
    <d v="1963-07-15T00:00:00"/>
    <x v="1361"/>
    <d v="2025-09-01T00:00:00"/>
    <n v="0.04"/>
    <n v="0.22500000000000001"/>
    <d v="2025-09-01T00:00:00"/>
    <d v="2026-08-31T00:00:00"/>
    <m/>
    <m/>
    <n v="62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Divit Sharma"/>
    <x v="309"/>
    <d v="2013-01-16T00:00:00"/>
    <x v="1362"/>
    <d v="2025-09-01T00:00:00"/>
    <n v="0.04"/>
    <n v="0.22500000000000001"/>
    <d v="2025-09-01T00:00:00"/>
    <d v="2026-08-31T00:00:00"/>
    <m/>
    <m/>
    <n v="1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dvik Sharma"/>
    <x v="309"/>
    <d v="2015-01-01T00:00:00"/>
    <x v="1363"/>
    <d v="2025-09-01T00:00:00"/>
    <n v="0.04"/>
    <n v="0.22500000000000001"/>
    <d v="2025-09-01T00:00:00"/>
    <d v="2026-08-31T00:00:00"/>
    <m/>
    <m/>
    <n v="1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eeti Kumari"/>
    <x v="309"/>
    <d v="1989-10-10T00:00:00"/>
    <x v="1364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Chandan Kumar"/>
    <x v="309"/>
    <d v="1982-01-01T00:00:00"/>
    <x v="1365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 K Upadhyay"/>
    <x v="310"/>
    <d v="1962-09-02T00:00:00"/>
    <x v="1366"/>
    <d v="2025-09-01T00:00:00"/>
    <n v="0.04"/>
    <n v="0.22500000000000001"/>
    <d v="2025-09-01T00:00:00"/>
    <d v="2026-08-31T00:00:00"/>
    <m/>
    <m/>
    <n v="62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Neelam Devi"/>
    <x v="310"/>
    <d v="1968-11-13T00:00:00"/>
    <x v="1367"/>
    <d v="2025-09-01T00:00:00"/>
    <n v="0.04"/>
    <n v="0.22500000000000001"/>
    <d v="2025-09-01T00:00:00"/>
    <d v="2026-08-31T00:00:00"/>
    <m/>
    <m/>
    <n v="56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hambhavi Upadhyay"/>
    <x v="310"/>
    <d v="2022-10-19T00:00:00"/>
    <x v="1368"/>
    <d v="2025-09-01T00:00:00"/>
    <n v="0.04"/>
    <n v="0.22500000000000001"/>
    <d v="2025-09-01T00:00:00"/>
    <d v="2026-08-31T00:00:00"/>
    <m/>
    <m/>
    <n v="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ntosh Upadhyay"/>
    <x v="310"/>
    <d v="1984-05-02T00:00:00"/>
    <x v="1369"/>
    <d v="2025-09-01T00:00:00"/>
    <n v="0.04"/>
    <n v="0.22500000000000001"/>
    <d v="2025-09-01T00:00:00"/>
    <d v="2026-08-31T00:00:00"/>
    <m/>
    <m/>
    <n v="41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amla Tiwari"/>
    <x v="311"/>
    <d v="1948-06-28T00:00:00"/>
    <x v="1370"/>
    <d v="2025-09-01T00:00:00"/>
    <n v="0.04"/>
    <n v="0.22500000000000001"/>
    <d v="2025-09-01T00:00:00"/>
    <d v="2026-08-31T00:00:00"/>
    <m/>
    <m/>
    <n v="79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Jayendu Mewar"/>
    <x v="311"/>
    <d v="1976-01-03T00:00:00"/>
    <x v="1371"/>
    <d v="2025-09-01T00:00:00"/>
    <n v="0.04"/>
    <n v="0.22500000000000001"/>
    <d v="2025-09-01T00:00:00"/>
    <d v="2026-08-31T00:00:00"/>
    <m/>
    <m/>
    <n v="49"/>
    <s v="46-55"/>
    <x v="1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reeti Mewar"/>
    <x v="311"/>
    <d v="1974-10-11T00:00:00"/>
    <x v="1372"/>
    <d v="2025-09-01T00:00:00"/>
    <n v="0.04"/>
    <n v="0.22500000000000001"/>
    <d v="2025-09-01T00:00:00"/>
    <d v="2026-08-31T00:00:00"/>
    <m/>
    <m/>
    <n v="50"/>
    <s v="46-55"/>
    <x v="0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iv Kumar Tiwari"/>
    <x v="311"/>
    <d v="1943-01-16T00:00:00"/>
    <x v="1373"/>
    <d v="2025-09-01T00:00:00"/>
    <n v="0.04"/>
    <n v="0.22500000000000001"/>
    <d v="2025-09-01T00:00:00"/>
    <d v="2026-08-31T00:00:00"/>
    <m/>
    <m/>
    <n v="82"/>
    <s v="81-100"/>
    <x v="1"/>
    <x v="2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Tejal Mewar"/>
    <x v="311"/>
    <d v="2006-10-24T00:00:00"/>
    <x v="1374"/>
    <d v="2025-09-01T00:00:00"/>
    <n v="0.04"/>
    <n v="0.22500000000000001"/>
    <d v="2025-09-01T00:00:00"/>
    <d v="2026-08-31T00:00:00"/>
    <m/>
    <m/>
    <n v="18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amrao Narayanrao Kinkar"/>
    <x v="312"/>
    <d v="1946-07-01T00:00:00"/>
    <x v="1375"/>
    <d v="2025-09-01T00:00:00"/>
    <n v="0.04"/>
    <n v="0.22500000000000001"/>
    <d v="2025-09-01T00:00:00"/>
    <d v="2026-08-31T00:00:00"/>
    <m/>
    <m/>
    <n v="79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Saraswati Shamrao Kinkar"/>
    <x v="312"/>
    <d v="1952-10-08T00:00:00"/>
    <x v="1376"/>
    <d v="2025-09-01T00:00:00"/>
    <n v="0.04"/>
    <n v="0.22500000000000001"/>
    <d v="2025-09-01T00:00:00"/>
    <d v="2026-08-31T00:00:00"/>
    <m/>
    <m/>
    <n v="72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Pulkit Amol Kinkar"/>
    <x v="312"/>
    <d v="2017-01-19T00:00:00"/>
    <x v="1377"/>
    <d v="2025-09-01T00:00:00"/>
    <n v="0.04"/>
    <n v="0.22500000000000001"/>
    <d v="2025-09-01T00:00:00"/>
    <d v="2026-08-31T00:00:00"/>
    <m/>
    <m/>
    <n v="8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iyanka Amol Kinkar"/>
    <x v="312"/>
    <d v="1988-08-16T00:00:00"/>
    <x v="1378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grima Amol Kinkar"/>
    <x v="312"/>
    <d v="2013-06-07T00:00:00"/>
    <x v="1379"/>
    <d v="2025-09-01T00:00:00"/>
    <n v="0.04"/>
    <n v="0.22500000000000001"/>
    <d v="2025-09-01T00:00:00"/>
    <d v="2026-08-31T00:00:00"/>
    <m/>
    <m/>
    <n v="1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mol Kinkar"/>
    <x v="312"/>
    <d v="1982-07-29T00:00:00"/>
    <x v="1380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Dnyaneshwar Nagpure"/>
    <x v="313"/>
    <d v="1952-02-23T00:00:00"/>
    <x v="1381"/>
    <d v="2025-09-01T00:00:00"/>
    <n v="0.04"/>
    <n v="0.22500000000000001"/>
    <d v="2025-09-01T00:00:00"/>
    <d v="2026-08-31T00:00:00"/>
    <m/>
    <m/>
    <n v="73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Tanishka Nagpure"/>
    <x v="313"/>
    <d v="2016-12-20T00:00:00"/>
    <x v="1382"/>
    <d v="2025-09-01T00:00:00"/>
    <n v="0.04"/>
    <n v="0.22500000000000001"/>
    <d v="2025-09-01T00:00:00"/>
    <d v="2026-08-31T00:00:00"/>
    <m/>
    <m/>
    <n v="8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Neeta Nagpure"/>
    <x v="313"/>
    <d v="1952-01-20T00:00:00"/>
    <x v="1383"/>
    <d v="2025-09-01T00:00:00"/>
    <n v="0.04"/>
    <n v="0.22500000000000001"/>
    <d v="2025-09-01T00:00:00"/>
    <d v="2026-08-31T00:00:00"/>
    <m/>
    <m/>
    <n v="73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Dipika Nagpure"/>
    <x v="313"/>
    <d v="1987-05-23T00:00:00"/>
    <x v="1384"/>
    <d v="2025-09-01T00:00:00"/>
    <n v="0.04"/>
    <n v="0.22500000000000001"/>
    <d v="2025-09-01T00:00:00"/>
    <d v="2026-08-31T00:00:00"/>
    <m/>
    <m/>
    <n v="38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ilesh Nagpure"/>
    <x v="313"/>
    <d v="1982-04-27T00:00:00"/>
    <x v="1385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iral Kakani"/>
    <x v="314"/>
    <d v="2012-03-12T00:00:00"/>
    <x v="1386"/>
    <d v="2025-09-01T00:00:00"/>
    <n v="0.04"/>
    <n v="0.22500000000000001"/>
    <d v="2025-09-01T00:00:00"/>
    <d v="2026-08-31T00:00:00"/>
    <m/>
    <m/>
    <n v="13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Tivisha Kakani"/>
    <x v="314"/>
    <d v="2012-03-12T00:00:00"/>
    <x v="1387"/>
    <d v="2025-09-01T00:00:00"/>
    <n v="0.04"/>
    <n v="0.22500000000000001"/>
    <d v="2025-09-01T00:00:00"/>
    <d v="2026-08-31T00:00:00"/>
    <m/>
    <m/>
    <n v="13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Santosh Ved"/>
    <x v="314"/>
    <d v="1944-08-03T00:00:00"/>
    <x v="1388"/>
    <d v="2025-09-01T00:00:00"/>
    <n v="0.04"/>
    <n v="0.22500000000000001"/>
    <d v="2025-09-01T00:00:00"/>
    <d v="2026-08-31T00:00:00"/>
    <m/>
    <m/>
    <n v="81"/>
    <s v="81-100"/>
    <x v="0"/>
    <x v="7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Manoj Kakani"/>
    <x v="314"/>
    <d v="1976-04-18T00:00:00"/>
    <x v="1389"/>
    <d v="2025-09-01T00:00:00"/>
    <n v="0.04"/>
    <n v="0.22500000000000001"/>
    <d v="2025-09-01T00:00:00"/>
    <d v="2026-08-31T00:00:00"/>
    <m/>
    <m/>
    <n v="49"/>
    <s v="46-55"/>
    <x v="1"/>
    <x v="1"/>
    <n v="600000"/>
    <n v="600000"/>
    <n v="1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Subhash Ved"/>
    <x v="314"/>
    <d v="1937-04-08T00:00:00"/>
    <x v="1390"/>
    <d v="2025-09-01T00:00:00"/>
    <n v="0.04"/>
    <n v="0.22500000000000001"/>
    <d v="2025-09-01T00:00:00"/>
    <d v="2026-08-31T00:00:00"/>
    <m/>
    <m/>
    <n v="88"/>
    <s v="81-100"/>
    <x v="1"/>
    <x v="6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Pragati Kakani"/>
    <x v="314"/>
    <d v="1976-05-19T00:00:00"/>
    <x v="1391"/>
    <d v="2025-09-01T00:00:00"/>
    <n v="0.04"/>
    <n v="0.22500000000000001"/>
    <d v="2025-09-01T00:00:00"/>
    <d v="2026-08-31T00:00:00"/>
    <m/>
    <m/>
    <n v="49"/>
    <s v="46-55"/>
    <x v="0"/>
    <x v="0"/>
    <n v="600000"/>
    <n v="0"/>
    <n v="0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Sujit Kar"/>
    <x v="315"/>
    <d v="1969-04-19T00:00:00"/>
    <x v="1392"/>
    <d v="2025-09-01T00:00:00"/>
    <n v="0.04"/>
    <n v="0.22500000000000001"/>
    <d v="2025-09-01T00:00:00"/>
    <d v="2026-08-31T00:00:00"/>
    <m/>
    <m/>
    <n v="56"/>
    <s v="56-65"/>
    <x v="1"/>
    <x v="1"/>
    <n v="600000"/>
    <n v="600000"/>
    <n v="1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Bhagwati"/>
    <x v="316"/>
    <d v="1946-09-12T00:00:00"/>
    <x v="1393"/>
    <d v="2025-09-01T00:00:00"/>
    <n v="0.04"/>
    <n v="0.22500000000000001"/>
    <d v="2025-09-01T00:00:00"/>
    <d v="2026-08-31T00:00:00"/>
    <m/>
    <m/>
    <n v="78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Urmila"/>
    <x v="316"/>
    <d v="1972-10-08T00:00:00"/>
    <x v="1394"/>
    <d v="2025-09-01T00:00:00"/>
    <n v="0.04"/>
    <n v="0.22500000000000001"/>
    <d v="2025-09-01T00:00:00"/>
    <d v="2026-08-31T00:00:00"/>
    <m/>
    <m/>
    <n v="52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ishita Raghuvanshi"/>
    <x v="316"/>
    <d v="2000-11-15T00:00:00"/>
    <x v="1395"/>
    <d v="2025-09-01T00:00:00"/>
    <n v="0.04"/>
    <n v="0.22500000000000001"/>
    <d v="2025-09-01T00:00:00"/>
    <d v="2026-08-31T00:00:00"/>
    <m/>
    <m/>
    <n v="2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Hem Singh"/>
    <x v="316"/>
    <d v="1967-06-01T00:00:00"/>
    <x v="1396"/>
    <d v="2025-09-01T00:00:00"/>
    <n v="0.04"/>
    <n v="0.22500000000000001"/>
    <d v="2025-09-01T00:00:00"/>
    <d v="2026-08-31T00:00:00"/>
    <m/>
    <m/>
    <n v="58"/>
    <s v="56-65"/>
    <x v="1"/>
    <x v="1"/>
    <n v="400000"/>
    <n v="400000"/>
    <n v="1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umana Ghosh"/>
    <x v="317"/>
    <d v="1969-09-14T00:00:00"/>
    <x v="1397"/>
    <d v="2025-09-01T00:00:00"/>
    <n v="0.04"/>
    <n v="0.22500000000000001"/>
    <d v="2025-09-01T00:00:00"/>
    <d v="2026-08-31T00:00:00"/>
    <m/>
    <m/>
    <n v="55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Ehsa Ghosh"/>
    <x v="317"/>
    <d v="2005-04-12T00:00:00"/>
    <x v="1398"/>
    <d v="2025-09-01T00:00:00"/>
    <n v="0.04"/>
    <n v="0.22500000000000001"/>
    <d v="2025-09-01T00:00:00"/>
    <d v="2026-08-31T00:00:00"/>
    <m/>
    <m/>
    <n v="2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arayan Chandra Ghosh"/>
    <x v="317"/>
    <d v="1966-04-14T00:00:00"/>
    <x v="1399"/>
    <d v="2025-09-01T00:00:00"/>
    <n v="0.04"/>
    <n v="0.22500000000000001"/>
    <d v="2025-09-01T00:00:00"/>
    <d v="2026-08-31T00:00:00"/>
    <m/>
    <m/>
    <n v="59"/>
    <s v="56-65"/>
    <x v="1"/>
    <x v="1"/>
    <n v="400000"/>
    <n v="400000"/>
    <n v="1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jesh Dhoke"/>
    <x v="318"/>
    <d v="1987-08-13T00:00:00"/>
    <x v="1400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Devidas Dhoke"/>
    <x v="318"/>
    <d v="1959-11-11T00:00:00"/>
    <x v="1401"/>
    <d v="2025-09-01T00:00:00"/>
    <n v="0.04"/>
    <n v="0.22500000000000001"/>
    <d v="2025-09-01T00:00:00"/>
    <d v="2026-08-31T00:00:00"/>
    <m/>
    <m/>
    <n v="65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hrushti Doke"/>
    <x v="318"/>
    <d v="2016-04-16T00:00:00"/>
    <x v="1402"/>
    <d v="2025-09-01T00:00:00"/>
    <n v="0.04"/>
    <n v="0.22500000000000001"/>
    <d v="2025-09-01T00:00:00"/>
    <d v="2026-08-31T00:00:00"/>
    <m/>
    <m/>
    <n v="9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obha Dhoke"/>
    <x v="318"/>
    <d v="1967-04-25T00:00:00"/>
    <x v="1403"/>
    <d v="2025-09-01T00:00:00"/>
    <n v="0.04"/>
    <n v="0.22500000000000001"/>
    <d v="2025-09-01T00:00:00"/>
    <d v="2026-08-31T00:00:00"/>
    <m/>
    <m/>
    <n v="58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echal Dhoke"/>
    <x v="318"/>
    <d v="2016-04-16T00:00:00"/>
    <x v="1404"/>
    <d v="2025-09-01T00:00:00"/>
    <n v="0.04"/>
    <n v="0.22500000000000001"/>
    <d v="2025-09-01T00:00:00"/>
    <d v="2026-08-31T00:00:00"/>
    <m/>
    <m/>
    <n v="9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atima R Dhoke"/>
    <x v="318"/>
    <d v="1991-08-02T00:00:00"/>
    <x v="1405"/>
    <d v="2025-09-01T00:00:00"/>
    <n v="0.04"/>
    <n v="0.22500000000000001"/>
    <d v="2025-09-01T00:00:00"/>
    <d v="2026-08-31T00:00:00"/>
    <m/>
    <m/>
    <n v="34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rshiya Khan"/>
    <x v="319"/>
    <d v="1990-11-15T00:00:00"/>
    <x v="1406"/>
    <d v="2025-09-01T00:00:00"/>
    <n v="0.04"/>
    <n v="0.22500000000000001"/>
    <d v="2025-09-01T00:00:00"/>
    <d v="2026-08-31T00:00:00"/>
    <m/>
    <m/>
    <n v="34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hmed Khan"/>
    <x v="319"/>
    <d v="1954-07-01T00:00:00"/>
    <x v="1407"/>
    <d v="2025-09-01T00:00:00"/>
    <n v="0.04"/>
    <n v="0.22500000000000001"/>
    <d v="2025-09-01T00:00:00"/>
    <d v="2026-08-31T00:00:00"/>
    <m/>
    <m/>
    <n v="71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Zaynab Khan"/>
    <x v="319"/>
    <d v="2020-10-27T00:00:00"/>
    <x v="1408"/>
    <d v="2025-09-01T00:00:00"/>
    <n v="0.04"/>
    <n v="0.22500000000000001"/>
    <d v="2025-09-01T00:00:00"/>
    <d v="2026-08-31T00:00:00"/>
    <m/>
    <m/>
    <n v="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fiqua Begam"/>
    <x v="319"/>
    <d v="1959-08-14T00:00:00"/>
    <x v="1409"/>
    <d v="2025-09-01T00:00:00"/>
    <n v="0.04"/>
    <n v="0.22500000000000001"/>
    <d v="2025-09-01T00:00:00"/>
    <d v="2026-08-31T00:00:00"/>
    <m/>
    <m/>
    <n v="66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Irfan Khan"/>
    <x v="319"/>
    <d v="1985-11-17T00:00:00"/>
    <x v="1410"/>
    <d v="2025-09-01T00:00:00"/>
    <n v="0.04"/>
    <n v="0.22500000000000001"/>
    <d v="2025-09-01T00:00:00"/>
    <d v="2026-08-31T00:00:00"/>
    <m/>
    <m/>
    <n v="39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nchita Ghosh"/>
    <x v="320"/>
    <d v="1983-07-06T00:00:00"/>
    <x v="1411"/>
    <d v="2025-09-01T00:00:00"/>
    <n v="0.04"/>
    <n v="0.22500000000000001"/>
    <d v="2025-09-01T00:00:00"/>
    <d v="2026-08-31T00:00:00"/>
    <m/>
    <m/>
    <n v="42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Naitri Ghosh"/>
    <x v="320"/>
    <d v="2015-11-13T00:00:00"/>
    <x v="1412"/>
    <d v="2025-09-01T00:00:00"/>
    <n v="0.04"/>
    <n v="0.22500000000000001"/>
    <d v="2025-09-01T00:00:00"/>
    <d v="2026-08-31T00:00:00"/>
    <m/>
    <m/>
    <n v="9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njib Ghosh"/>
    <x v="320"/>
    <d v="1984-06-21T00:00:00"/>
    <x v="1413"/>
    <d v="2025-09-01T00:00:00"/>
    <n v="0.04"/>
    <n v="0.22500000000000001"/>
    <d v="2025-09-01T00:00:00"/>
    <d v="2026-08-31T00:00:00"/>
    <m/>
    <m/>
    <n v="41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K Srinivas Rao"/>
    <x v="321"/>
    <d v="1969-11-18T00:00:00"/>
    <x v="1414"/>
    <d v="2025-09-01T00:00:00"/>
    <n v="0.04"/>
    <n v="0.22500000000000001"/>
    <d v="2025-09-01T00:00:00"/>
    <d v="2026-08-31T00:00:00"/>
    <m/>
    <m/>
    <n v="55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rilakshmi Konchada"/>
    <x v="321"/>
    <d v="2011-03-15T00:00:00"/>
    <x v="1415"/>
    <d v="2025-09-01T00:00:00"/>
    <n v="0.04"/>
    <n v="0.22500000000000001"/>
    <d v="2025-09-01T00:00:00"/>
    <d v="2026-08-31T00:00:00"/>
    <m/>
    <m/>
    <n v="1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risaitej Konchada"/>
    <x v="321"/>
    <d v="2004-03-11T00:00:00"/>
    <x v="1416"/>
    <d v="2025-09-01T00:00:00"/>
    <n v="0.04"/>
    <n v="0.22500000000000001"/>
    <d v="2025-09-01T00:00:00"/>
    <d v="2026-08-31T00:00:00"/>
    <m/>
    <m/>
    <n v="21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rchana Konchada"/>
    <x v="321"/>
    <d v="1984-01-17T00:00:00"/>
    <x v="1417"/>
    <d v="2025-09-01T00:00:00"/>
    <n v="0.04"/>
    <n v="0.22500000000000001"/>
    <d v="2025-09-01T00:00:00"/>
    <d v="2026-08-31T00:00:00"/>
    <m/>
    <m/>
    <n v="41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indhu Bharti Jha"/>
    <x v="322"/>
    <d v="1992-11-15T00:00:00"/>
    <x v="1418"/>
    <d v="2025-09-01T00:00:00"/>
    <n v="0.04"/>
    <n v="0.22500000000000001"/>
    <d v="2025-09-01T00:00:00"/>
    <d v="2026-08-31T00:00:00"/>
    <m/>
    <m/>
    <n v="32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hawesh Jha"/>
    <x v="322"/>
    <d v="1987-01-23T00:00:00"/>
    <x v="1419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ira Devi"/>
    <x v="322"/>
    <d v="1948-02-02T00:00:00"/>
    <x v="1420"/>
    <d v="2025-09-01T00:00:00"/>
    <n v="0.04"/>
    <n v="0.22500000000000001"/>
    <d v="2025-09-01T00:00:00"/>
    <d v="2026-08-31T00:00:00"/>
    <m/>
    <m/>
    <n v="77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Ajmun Nisha"/>
    <x v="323"/>
    <d v="1948-01-01T00:00:00"/>
    <x v="1421"/>
    <d v="2025-09-01T00:00:00"/>
    <n v="0.04"/>
    <n v="0.22500000000000001"/>
    <d v="2025-09-01T00:00:00"/>
    <d v="2026-08-31T00:00:00"/>
    <m/>
    <m/>
    <n v="77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Mohd Taufeeq Shaikh"/>
    <x v="323"/>
    <d v="2005-09-16T00:00:00"/>
    <x v="1422"/>
    <d v="2025-09-01T00:00:00"/>
    <n v="0.04"/>
    <n v="0.22500000000000001"/>
    <d v="2025-09-01T00:00:00"/>
    <d v="2026-08-31T00:00:00"/>
    <m/>
    <m/>
    <n v="19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Fauziya Kausar"/>
    <x v="323"/>
    <d v="1980-09-25T00:00:00"/>
    <x v="1423"/>
    <d v="2025-09-01T00:00:00"/>
    <n v="0.04"/>
    <n v="0.22500000000000001"/>
    <d v="2025-09-01T00:00:00"/>
    <d v="2026-08-31T00:00:00"/>
    <m/>
    <m/>
    <n v="44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ohd Yunus Shaikh"/>
    <x v="323"/>
    <d v="1943-03-14T00:00:00"/>
    <x v="1424"/>
    <d v="2025-09-01T00:00:00"/>
    <n v="0.04"/>
    <n v="0.22500000000000001"/>
    <d v="2025-09-01T00:00:00"/>
    <d v="2026-08-31T00:00:00"/>
    <m/>
    <m/>
    <n v="82"/>
    <s v="81-100"/>
    <x v="1"/>
    <x v="2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Mohd Zaid Shaikh"/>
    <x v="323"/>
    <d v="2009-08-26T00:00:00"/>
    <x v="1425"/>
    <d v="2025-09-01T00:00:00"/>
    <n v="0.04"/>
    <n v="0.22500000000000001"/>
    <d v="2025-09-01T00:00:00"/>
    <d v="2026-08-31T00:00:00"/>
    <m/>
    <m/>
    <n v="1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Javed Shaikh"/>
    <x v="323"/>
    <d v="1977-07-08T00:00:00"/>
    <x v="1426"/>
    <d v="2025-09-01T00:00:00"/>
    <n v="0.04"/>
    <n v="0.22500000000000001"/>
    <d v="2025-09-01T00:00:00"/>
    <d v="2026-08-31T00:00:00"/>
    <m/>
    <m/>
    <n v="48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Kumud Tiwari"/>
    <x v="324"/>
    <d v="2016-09-04T00:00:00"/>
    <x v="1427"/>
    <d v="2025-09-01T00:00:00"/>
    <n v="0.04"/>
    <n v="0.22500000000000001"/>
    <d v="2025-09-01T00:00:00"/>
    <d v="2026-08-31T00:00:00"/>
    <m/>
    <m/>
    <n v="8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ukmani Tiwari"/>
    <x v="324"/>
    <d v="1979-04-23T00:00:00"/>
    <x v="1428"/>
    <d v="2025-09-01T00:00:00"/>
    <n v="0.04"/>
    <n v="0.22500000000000001"/>
    <d v="2025-09-01T00:00:00"/>
    <d v="2026-08-31T00:00:00"/>
    <m/>
    <m/>
    <n v="46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sha Tiwari"/>
    <x v="324"/>
    <d v="1960-09-04T00:00:00"/>
    <x v="1429"/>
    <d v="2025-09-01T00:00:00"/>
    <n v="0.04"/>
    <n v="0.22500000000000001"/>
    <d v="2025-09-01T00:00:00"/>
    <d v="2026-08-31T00:00:00"/>
    <m/>
    <m/>
    <n v="64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meshwar Prassad Tiwari"/>
    <x v="324"/>
    <d v="1957-07-07T00:00:00"/>
    <x v="1430"/>
    <d v="2025-09-01T00:00:00"/>
    <n v="0.04"/>
    <n v="0.22500000000000001"/>
    <d v="2025-09-01T00:00:00"/>
    <d v="2026-08-31T00:00:00"/>
    <m/>
    <m/>
    <n v="68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Kartik Tiwari"/>
    <x v="324"/>
    <d v="2012-10-29T00:00:00"/>
    <x v="1431"/>
    <d v="2025-09-01T00:00:00"/>
    <n v="0.04"/>
    <n v="0.22500000000000001"/>
    <d v="2025-09-01T00:00:00"/>
    <d v="2026-08-31T00:00:00"/>
    <m/>
    <m/>
    <n v="1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ukesh Tiwari"/>
    <x v="324"/>
    <d v="1981-08-08T00:00:00"/>
    <x v="1432"/>
    <d v="2025-09-01T00:00:00"/>
    <n v="0.04"/>
    <n v="0.22500000000000001"/>
    <d v="2025-09-01T00:00:00"/>
    <d v="2026-08-31T00:00:00"/>
    <m/>
    <m/>
    <n v="44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ita Devi"/>
    <x v="325"/>
    <d v="1960-11-08T00:00:00"/>
    <x v="1433"/>
    <d v="2025-09-01T00:00:00"/>
    <n v="0.04"/>
    <n v="0.22500000000000001"/>
    <d v="2025-09-01T00:00:00"/>
    <d v="2026-08-31T00:00:00"/>
    <m/>
    <m/>
    <n v="64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unam Kumari"/>
    <x v="325"/>
    <d v="1987-07-16T00:00:00"/>
    <x v="1434"/>
    <d v="2025-09-01T00:00:00"/>
    <n v="0.04"/>
    <n v="0.22500000000000001"/>
    <d v="2025-09-01T00:00:00"/>
    <d v="2026-08-31T00:00:00"/>
    <m/>
    <m/>
    <n v="38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tyaprakash Kumar"/>
    <x v="325"/>
    <d v="2012-08-31T00:00:00"/>
    <x v="1435"/>
    <d v="2025-09-01T00:00:00"/>
    <n v="0.04"/>
    <n v="0.22500000000000001"/>
    <d v="2025-09-01T00:00:00"/>
    <d v="2026-08-31T00:00:00"/>
    <m/>
    <m/>
    <n v="1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Omprakash Kumar"/>
    <x v="325"/>
    <d v="1983-01-05T00:00:00"/>
    <x v="1436"/>
    <d v="2025-09-01T00:00:00"/>
    <n v="0.04"/>
    <n v="0.22500000000000001"/>
    <d v="2025-09-01T00:00:00"/>
    <d v="2026-08-31T00:00:00"/>
    <m/>
    <m/>
    <n v="42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renuka"/>
    <x v="326"/>
    <d v="1980-06-01T00:00:00"/>
    <x v="1437"/>
    <d v="2025-09-01T00:00:00"/>
    <n v="0.04"/>
    <n v="0.22500000000000001"/>
    <d v="2025-09-01T00:00:00"/>
    <d v="2026-08-31T00:00:00"/>
    <m/>
    <m/>
    <n v="45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yogesh"/>
    <x v="326"/>
    <d v="2001-11-17T00:00:00"/>
    <x v="1438"/>
    <d v="2025-09-01T00:00:00"/>
    <n v="0.04"/>
    <n v="0.22500000000000001"/>
    <d v="2025-09-01T00:00:00"/>
    <d v="2026-08-31T00:00:00"/>
    <m/>
    <m/>
    <n v="2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 Prabhakar"/>
    <x v="326"/>
    <d v="1978-06-10T00:00:00"/>
    <x v="1439"/>
    <d v="2025-09-01T00:00:00"/>
    <n v="0.04"/>
    <n v="0.22500000000000001"/>
    <d v="2025-09-01T00:00:00"/>
    <d v="2026-08-31T00:00:00"/>
    <m/>
    <m/>
    <n v="47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Mumadevi"/>
    <x v="326"/>
    <d v="2000-11-12T00:00:00"/>
    <x v="1440"/>
    <d v="2025-09-01T00:00:00"/>
    <n v="0.04"/>
    <n v="0.22500000000000001"/>
    <d v="2025-09-01T00:00:00"/>
    <d v="2026-08-31T00:00:00"/>
    <m/>
    <m/>
    <n v="2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ishakha Atul Nandanwar"/>
    <x v="327"/>
    <d v="1989-03-13T00:00:00"/>
    <x v="1441"/>
    <d v="2025-09-01T00:00:00"/>
    <n v="0.04"/>
    <n v="0.22500000000000001"/>
    <d v="2025-09-01T00:00:00"/>
    <d v="2026-08-31T00:00:00"/>
    <m/>
    <m/>
    <n v="36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anda Arvind Nandanwar"/>
    <x v="327"/>
    <d v="1956-11-20T00:00:00"/>
    <x v="1442"/>
    <d v="2025-09-01T00:00:00"/>
    <n v="0.04"/>
    <n v="0.22500000000000001"/>
    <d v="2025-09-01T00:00:00"/>
    <d v="2026-08-31T00:00:00"/>
    <m/>
    <m/>
    <n v="68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tul Nandanwar"/>
    <x v="327"/>
    <d v="1980-09-09T00:00:00"/>
    <x v="1443"/>
    <d v="2025-09-01T00:00:00"/>
    <n v="0.04"/>
    <n v="0.22500000000000001"/>
    <d v="2025-09-01T00:00:00"/>
    <d v="2026-08-31T00:00:00"/>
    <m/>
    <m/>
    <n v="44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Vaibhavi Atul Nandanwar"/>
    <x v="327"/>
    <d v="2012-02-03T00:00:00"/>
    <x v="1444"/>
    <d v="2025-09-01T00:00:00"/>
    <n v="0.04"/>
    <n v="0.22500000000000001"/>
    <d v="2025-09-01T00:00:00"/>
    <d v="2026-08-31T00:00:00"/>
    <m/>
    <m/>
    <n v="1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visha Atul Nandanwar"/>
    <x v="327"/>
    <d v="2022-09-03T00:00:00"/>
    <x v="1445"/>
    <d v="2025-09-01T00:00:00"/>
    <n v="0.04"/>
    <n v="0.22500000000000001"/>
    <d v="2025-09-01T00:00:00"/>
    <d v="2026-08-31T00:00:00"/>
    <m/>
    <m/>
    <n v="2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nkit Bose"/>
    <x v="328"/>
    <d v="2011-11-12T00:00:00"/>
    <x v="1446"/>
    <d v="2025-09-01T00:00:00"/>
    <n v="0.04"/>
    <n v="0.22500000000000001"/>
    <d v="2025-09-01T00:00:00"/>
    <d v="2026-08-31T00:00:00"/>
    <m/>
    <m/>
    <n v="1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iyanka Bose"/>
    <x v="328"/>
    <d v="1987-12-12T00:00:00"/>
    <x v="1447"/>
    <d v="2025-09-01T00:00:00"/>
    <n v="0.04"/>
    <n v="0.22500000000000001"/>
    <d v="2025-09-01T00:00:00"/>
    <d v="2026-08-31T00:00:00"/>
    <m/>
    <m/>
    <n v="37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rumoy Bose"/>
    <x v="328"/>
    <d v="1975-06-10T00:00:00"/>
    <x v="1448"/>
    <d v="2025-09-01T00:00:00"/>
    <n v="0.04"/>
    <n v="0.22500000000000001"/>
    <d v="2025-09-01T00:00:00"/>
    <d v="2026-08-31T00:00:00"/>
    <m/>
    <m/>
    <n v="50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inkar T Patil"/>
    <x v="329"/>
    <d v="1948-06-02T00:00:00"/>
    <x v="1449"/>
    <d v="2025-09-01T00:00:00"/>
    <n v="0.04"/>
    <n v="0.22500000000000001"/>
    <d v="2025-09-01T00:00:00"/>
    <d v="2026-08-31T00:00:00"/>
    <m/>
    <m/>
    <n v="77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Sharda D Patil"/>
    <x v="329"/>
    <d v="1953-01-26T00:00:00"/>
    <x v="1450"/>
    <d v="2025-09-01T00:00:00"/>
    <n v="0.04"/>
    <n v="0.22500000000000001"/>
    <d v="2025-09-01T00:00:00"/>
    <d v="2026-08-31T00:00:00"/>
    <m/>
    <m/>
    <n v="72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Nitin Patil"/>
    <x v="329"/>
    <d v="1979-05-28T00:00:00"/>
    <x v="1451"/>
    <d v="2025-09-01T00:00:00"/>
    <n v="0.04"/>
    <n v="0.22500000000000001"/>
    <d v="2025-09-01T00:00:00"/>
    <d v="2026-08-31T00:00:00"/>
    <m/>
    <m/>
    <n v="46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rchana N Patil"/>
    <x v="329"/>
    <d v="1980-07-26T00:00:00"/>
    <x v="1452"/>
    <d v="2025-09-01T00:00:00"/>
    <n v="0.04"/>
    <n v="0.22500000000000001"/>
    <d v="2025-09-01T00:00:00"/>
    <d v="2026-08-31T00:00:00"/>
    <m/>
    <m/>
    <n v="45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Priti Raisane"/>
    <x v="330"/>
    <d v="1989-10-15T00:00:00"/>
    <x v="1453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Vihaan Raisane"/>
    <x v="330"/>
    <d v="2015-06-12T00:00:00"/>
    <x v="1454"/>
    <d v="2025-09-01T00:00:00"/>
    <n v="0.04"/>
    <n v="0.22500000000000001"/>
    <d v="2025-09-01T00:00:00"/>
    <d v="2026-08-31T00:00:00"/>
    <m/>
    <m/>
    <n v="1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Dhiraj Raisane"/>
    <x v="330"/>
    <d v="1982-02-09T00:00:00"/>
    <x v="1455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avish Raisane"/>
    <x v="330"/>
    <d v="2015-06-12T00:00:00"/>
    <x v="1456"/>
    <d v="2025-09-01T00:00:00"/>
    <n v="0.04"/>
    <n v="0.22500000000000001"/>
    <d v="2025-09-01T00:00:00"/>
    <d v="2026-08-31T00:00:00"/>
    <m/>
    <m/>
    <n v="1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bhranil Sarkar"/>
    <x v="331"/>
    <d v="2012-01-14T00:00:00"/>
    <x v="1457"/>
    <d v="2025-09-01T00:00:00"/>
    <n v="0.04"/>
    <n v="0.22500000000000001"/>
    <d v="2025-09-01T00:00:00"/>
    <d v="2026-08-31T00:00:00"/>
    <m/>
    <m/>
    <n v="13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rpita Sarkar"/>
    <x v="331"/>
    <d v="1984-07-15T00:00:00"/>
    <x v="1458"/>
    <d v="2025-09-01T00:00:00"/>
    <n v="0.04"/>
    <n v="0.22500000000000001"/>
    <d v="2025-09-01T00:00:00"/>
    <d v="2026-08-31T00:00:00"/>
    <m/>
    <m/>
    <n v="41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aya Sarkar"/>
    <x v="331"/>
    <d v="1968-09-17T00:00:00"/>
    <x v="1459"/>
    <d v="2025-09-01T00:00:00"/>
    <n v="0.04"/>
    <n v="0.22500000000000001"/>
    <d v="2025-09-01T00:00:00"/>
    <d v="2026-08-31T00:00:00"/>
    <m/>
    <m/>
    <n v="56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wapan Kumar Sarkar"/>
    <x v="331"/>
    <d v="1956-01-13T00:00:00"/>
    <x v="1460"/>
    <d v="2025-09-01T00:00:00"/>
    <n v="0.04"/>
    <n v="0.22500000000000001"/>
    <d v="2025-09-01T00:00:00"/>
    <d v="2026-08-31T00:00:00"/>
    <m/>
    <m/>
    <n v="69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Raja Sarkar"/>
    <x v="331"/>
    <d v="1984-08-02T00:00:00"/>
    <x v="1461"/>
    <d v="2025-09-01T00:00:00"/>
    <n v="0.04"/>
    <n v="0.22500000000000001"/>
    <d v="2025-09-01T00:00:00"/>
    <d v="2026-08-31T00:00:00"/>
    <m/>
    <m/>
    <n v="41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ubhra Sinha"/>
    <x v="332"/>
    <d v="1974-01-03T00:00:00"/>
    <x v="1462"/>
    <d v="2025-09-01T00:00:00"/>
    <n v="0.04"/>
    <n v="0.22500000000000001"/>
    <d v="2025-09-01T00:00:00"/>
    <d v="2026-08-31T00:00:00"/>
    <m/>
    <m/>
    <n v="51"/>
    <s v="46-55"/>
    <x v="0"/>
    <x v="0"/>
    <n v="600000"/>
    <n v="0"/>
    <n v="0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Prabodh Gopal Goswami"/>
    <x v="332"/>
    <d v="1940-10-01T00:00:00"/>
    <x v="1463"/>
    <d v="2025-09-01T00:00:00"/>
    <n v="0.04"/>
    <n v="0.22500000000000001"/>
    <d v="2025-09-01T00:00:00"/>
    <d v="2026-08-31T00:00:00"/>
    <m/>
    <m/>
    <n v="84"/>
    <s v="81-100"/>
    <x v="1"/>
    <x v="6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Damayanti Goswami"/>
    <x v="332"/>
    <d v="1944-04-15T00:00:00"/>
    <x v="1464"/>
    <d v="2025-09-01T00:00:00"/>
    <n v="0.04"/>
    <n v="0.22500000000000001"/>
    <d v="2025-09-01T00:00:00"/>
    <d v="2026-08-31T00:00:00"/>
    <m/>
    <m/>
    <n v="81"/>
    <s v="81-100"/>
    <x v="0"/>
    <x v="7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Saumen Sinha"/>
    <x v="332"/>
    <d v="1968-11-10T00:00:00"/>
    <x v="1465"/>
    <d v="2025-09-01T00:00:00"/>
    <n v="0.04"/>
    <n v="0.22500000000000001"/>
    <d v="2025-09-01T00:00:00"/>
    <d v="2026-08-31T00:00:00"/>
    <m/>
    <m/>
    <n v="56"/>
    <s v="56-65"/>
    <x v="1"/>
    <x v="1"/>
    <n v="600000"/>
    <n v="600000"/>
    <n v="1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Md Mojibur Rahman"/>
    <x v="333"/>
    <d v="1946-01-03T00:00:00"/>
    <x v="1466"/>
    <d v="2025-09-01T00:00:00"/>
    <n v="0.04"/>
    <n v="0.22500000000000001"/>
    <d v="2025-09-01T00:00:00"/>
    <d v="2026-08-31T00:00:00"/>
    <m/>
    <m/>
    <n v="79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Sarim Rahman"/>
    <x v="333"/>
    <d v="2017-05-12T00:00:00"/>
    <x v="1467"/>
    <d v="2025-09-01T00:00:00"/>
    <n v="0.04"/>
    <n v="0.22500000000000001"/>
    <d v="2025-09-01T00:00:00"/>
    <d v="2026-08-31T00:00:00"/>
    <m/>
    <m/>
    <n v="8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gufta Firdous"/>
    <x v="333"/>
    <d v="1985-09-25T00:00:00"/>
    <x v="1468"/>
    <d v="2025-09-01T00:00:00"/>
    <n v="0.04"/>
    <n v="0.22500000000000001"/>
    <d v="2025-09-01T00:00:00"/>
    <d v="2026-08-31T00:00:00"/>
    <m/>
    <m/>
    <n v="39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umbul Sohail"/>
    <x v="333"/>
    <d v="2011-10-27T00:00:00"/>
    <x v="1469"/>
    <d v="2025-09-01T00:00:00"/>
    <n v="0.04"/>
    <n v="0.22500000000000001"/>
    <d v="2025-09-01T00:00:00"/>
    <d v="2026-08-31T00:00:00"/>
    <m/>
    <m/>
    <n v="13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ohailur Rahman"/>
    <x v="333"/>
    <d v="1980-01-18T00:00:00"/>
    <x v="1470"/>
    <d v="2025-09-01T00:00:00"/>
    <n v="0.04"/>
    <n v="0.22500000000000001"/>
    <d v="2025-09-01T00:00:00"/>
    <d v="2026-08-31T00:00:00"/>
    <m/>
    <m/>
    <n v="45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onika Tandon"/>
    <x v="334"/>
    <d v="1983-11-17T00:00:00"/>
    <x v="1471"/>
    <d v="2025-09-01T00:00:00"/>
    <n v="0.04"/>
    <n v="0.22500000000000001"/>
    <d v="2025-09-01T00:00:00"/>
    <d v="2026-08-31T00:00:00"/>
    <m/>
    <m/>
    <n v="41"/>
    <s v="36-45"/>
    <x v="0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Prabhave Tandon"/>
    <x v="334"/>
    <d v="2013-04-13T00:00:00"/>
    <x v="1472"/>
    <d v="2025-09-01T00:00:00"/>
    <n v="0.04"/>
    <n v="0.22500000000000001"/>
    <d v="2025-09-01T00:00:00"/>
    <d v="2026-08-31T00:00:00"/>
    <m/>
    <m/>
    <n v="1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shant Tandon"/>
    <x v="334"/>
    <d v="1981-03-31T00:00:00"/>
    <x v="1473"/>
    <d v="2025-09-01T00:00:00"/>
    <n v="0.04"/>
    <n v="0.22500000000000001"/>
    <d v="2025-09-01T00:00:00"/>
    <d v="2026-08-31T00:00:00"/>
    <m/>
    <m/>
    <n v="44"/>
    <s v="36-45"/>
    <x v="1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abbir Husain"/>
    <x v="335"/>
    <d v="2019-06-07T00:00:00"/>
    <x v="1474"/>
    <d v="2025-09-01T00:00:00"/>
    <n v="0.04"/>
    <n v="0.22500000000000001"/>
    <d v="2025-09-01T00:00:00"/>
    <d v="2026-08-31T00:00:00"/>
    <m/>
    <m/>
    <n v="6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ariyam Husain"/>
    <x v="335"/>
    <d v="1961-12-31T00:00:00"/>
    <x v="1475"/>
    <d v="2025-09-01T00:00:00"/>
    <n v="0.04"/>
    <n v="0.22500000000000001"/>
    <d v="2025-09-01T00:00:00"/>
    <d v="2026-08-31T00:00:00"/>
    <m/>
    <m/>
    <n v="63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Insiyah Husain"/>
    <x v="335"/>
    <d v="2022-02-04T00:00:00"/>
    <x v="1476"/>
    <d v="2025-09-01T00:00:00"/>
    <n v="0.04"/>
    <n v="0.22500000000000001"/>
    <d v="2025-09-01T00:00:00"/>
    <d v="2026-08-31T00:00:00"/>
    <m/>
    <m/>
    <n v="3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Tasneem Saifee"/>
    <x v="335"/>
    <d v="1998-01-13T00:00:00"/>
    <x v="1477"/>
    <d v="2025-09-01T00:00:00"/>
    <n v="0.04"/>
    <n v="0.22500000000000001"/>
    <d v="2025-09-01T00:00:00"/>
    <d v="2026-08-31T00:00:00"/>
    <m/>
    <m/>
    <n v="27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Masood Husain"/>
    <x v="335"/>
    <d v="1953-07-01T00:00:00"/>
    <x v="1478"/>
    <d v="2025-09-01T00:00:00"/>
    <n v="0.04"/>
    <n v="0.22500000000000001"/>
    <d v="2025-09-01T00:00:00"/>
    <d v="2026-08-31T00:00:00"/>
    <m/>
    <m/>
    <n v="72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Huzaifa Husain"/>
    <x v="335"/>
    <d v="1985-08-29T00:00:00"/>
    <x v="1479"/>
    <d v="2025-09-01T00:00:00"/>
    <n v="0.04"/>
    <n v="0.22500000000000001"/>
    <d v="2025-09-01T00:00:00"/>
    <d v="2026-08-31T00:00:00"/>
    <m/>
    <m/>
    <n v="40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d Anas"/>
    <x v="336"/>
    <d v="2016-07-07T00:00:00"/>
    <x v="1480"/>
    <d v="2025-09-01T00:00:00"/>
    <n v="0.04"/>
    <n v="0.22500000000000001"/>
    <d v="2025-09-01T00:00:00"/>
    <d v="2026-08-31T00:00:00"/>
    <m/>
    <m/>
    <n v="9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d Imtiyaz"/>
    <x v="336"/>
    <d v="1989-01-10T00:00:00"/>
    <x v="1481"/>
    <d v="2025-09-01T00:00:00"/>
    <n v="0.04"/>
    <n v="0.22500000000000001"/>
    <d v="2025-09-01T00:00:00"/>
    <d v="2026-08-31T00:00:00"/>
    <m/>
    <m/>
    <n v="36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Nabisa Begum"/>
    <x v="336"/>
    <d v="1958-03-01T00:00:00"/>
    <x v="1482"/>
    <d v="2025-09-01T00:00:00"/>
    <n v="0.04"/>
    <n v="0.22500000000000001"/>
    <d v="2025-09-01T00:00:00"/>
    <d v="2026-08-31T00:00:00"/>
    <m/>
    <m/>
    <n v="67"/>
    <s v="66-70"/>
    <x v="0"/>
    <x v="7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agira Khatun"/>
    <x v="336"/>
    <d v="1991-01-03T00:00:00"/>
    <x v="1483"/>
    <d v="2025-09-01T00:00:00"/>
    <n v="0.04"/>
    <n v="0.22500000000000001"/>
    <d v="2025-09-01T00:00:00"/>
    <d v="2026-08-31T00:00:00"/>
    <m/>
    <m/>
    <n v="34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d Arhaan"/>
    <x v="336"/>
    <d v="2020-04-13T00:00:00"/>
    <x v="1484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anum Quazi"/>
    <x v="337"/>
    <d v="2012-04-21T00:00:00"/>
    <x v="1485"/>
    <d v="2025-09-01T00:00:00"/>
    <n v="0.04"/>
    <n v="0.22500000000000001"/>
    <d v="2025-09-01T00:00:00"/>
    <d v="2026-08-31T00:00:00"/>
    <m/>
    <m/>
    <n v="13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fiqunnisa Quazi"/>
    <x v="337"/>
    <d v="1954-08-01T00:00:00"/>
    <x v="1486"/>
    <d v="2025-09-01T00:00:00"/>
    <n v="0.04"/>
    <n v="0.22500000000000001"/>
    <d v="2025-09-01T00:00:00"/>
    <d v="2026-08-31T00:00:00"/>
    <m/>
    <m/>
    <n v="71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Aamir Quazi"/>
    <x v="337"/>
    <d v="2016-02-02T00:00:00"/>
    <x v="1487"/>
    <d v="2025-09-01T00:00:00"/>
    <n v="0.04"/>
    <n v="0.22500000000000001"/>
    <d v="2025-09-01T00:00:00"/>
    <d v="2026-08-31T00:00:00"/>
    <m/>
    <m/>
    <n v="9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oeb Quazi"/>
    <x v="337"/>
    <d v="1982-07-05T00:00:00"/>
    <x v="1488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Uzma Firdous"/>
    <x v="337"/>
    <d v="1982-12-29T00:00:00"/>
    <x v="1489"/>
    <d v="2025-09-01T00:00:00"/>
    <n v="0.04"/>
    <n v="0.22500000000000001"/>
    <d v="2025-09-01T00:00:00"/>
    <d v="2026-08-31T00:00:00"/>
    <m/>
    <m/>
    <n v="42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onika Aditya Soni."/>
    <x v="338"/>
    <d v="1985-02-20T00:00:00"/>
    <x v="1490"/>
    <d v="2025-09-01T00:00:00"/>
    <n v="0.04"/>
    <n v="0.22500000000000001"/>
    <d v="2025-09-01T00:00:00"/>
    <d v="2026-08-31T00:00:00"/>
    <m/>
    <m/>
    <n v="40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Ganesh Soni"/>
    <x v="338"/>
    <d v="1959-09-11T00:00:00"/>
    <x v="1491"/>
    <d v="2025-09-01T00:00:00"/>
    <n v="0.04"/>
    <n v="0.22500000000000001"/>
    <d v="2025-09-01T00:00:00"/>
    <d v="2026-08-31T00:00:00"/>
    <m/>
    <m/>
    <n v="65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Nivriti Soni"/>
    <x v="338"/>
    <d v="2023-03-30T00:00:00"/>
    <x v="1492"/>
    <d v="2025-09-01T00:00:00"/>
    <n v="0.04"/>
    <n v="0.22500000000000001"/>
    <d v="2025-09-01T00:00:00"/>
    <d v="2026-08-31T00:00:00"/>
    <m/>
    <m/>
    <n v="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Gauri Soni"/>
    <x v="338"/>
    <d v="1965-09-01T00:00:00"/>
    <x v="1493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dhrit Soni"/>
    <x v="338"/>
    <d v="2020-12-17T00:00:00"/>
    <x v="1494"/>
    <d v="2025-09-01T00:00:00"/>
    <n v="0.04"/>
    <n v="0.22500000000000001"/>
    <d v="2025-09-01T00:00:00"/>
    <d v="2026-08-31T00:00:00"/>
    <m/>
    <m/>
    <n v="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ditya Soni"/>
    <x v="338"/>
    <d v="1985-08-04T00:00:00"/>
    <x v="1495"/>
    <d v="2025-09-01T00:00:00"/>
    <n v="0.04"/>
    <n v="0.22500000000000001"/>
    <d v="2025-09-01T00:00:00"/>
    <d v="2026-08-31T00:00:00"/>
    <m/>
    <m/>
    <n v="40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vanti D Joshi"/>
    <x v="339"/>
    <d v="2003-12-24T00:00:00"/>
    <x v="1496"/>
    <d v="2025-09-01T00:00:00"/>
    <n v="0.04"/>
    <n v="0.22500000000000001"/>
    <d v="2025-09-01T00:00:00"/>
    <d v="2026-08-31T00:00:00"/>
    <m/>
    <m/>
    <n v="21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jani Joshi"/>
    <x v="339"/>
    <d v="1949-08-09T00:00:00"/>
    <x v="1497"/>
    <d v="2025-09-01T00:00:00"/>
    <n v="0.04"/>
    <n v="0.22500000000000001"/>
    <d v="2025-09-01T00:00:00"/>
    <d v="2026-08-31T00:00:00"/>
    <m/>
    <m/>
    <n v="76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Hemangi Joshi"/>
    <x v="339"/>
    <d v="1977-01-07T00:00:00"/>
    <x v="1498"/>
    <d v="2025-09-01T00:00:00"/>
    <n v="0.04"/>
    <n v="0.22500000000000001"/>
    <d v="2025-09-01T00:00:00"/>
    <d v="2026-08-31T00:00:00"/>
    <m/>
    <m/>
    <n v="48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attatray Joshi"/>
    <x v="339"/>
    <d v="1970-07-23T00:00:00"/>
    <x v="1499"/>
    <d v="2025-09-01T00:00:00"/>
    <n v="0.04"/>
    <n v="0.22500000000000001"/>
    <d v="2025-09-01T00:00:00"/>
    <d v="2026-08-31T00:00:00"/>
    <m/>
    <m/>
    <n v="55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Tusar Kanti Patranabish"/>
    <x v="340"/>
    <d v="1948-08-31T00:00:00"/>
    <x v="1500"/>
    <d v="2025-09-01T00:00:00"/>
    <n v="0.04"/>
    <n v="0.22500000000000001"/>
    <d v="2025-09-01T00:00:00"/>
    <d v="2026-08-31T00:00:00"/>
    <m/>
    <m/>
    <n v="77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Amandeep Patranabish"/>
    <x v="340"/>
    <d v="2010-10-25T00:00:00"/>
    <x v="1501"/>
    <d v="2025-09-01T00:00:00"/>
    <n v="0.04"/>
    <n v="0.22500000000000001"/>
    <d v="2025-09-01T00:00:00"/>
    <d v="2026-08-31T00:00:00"/>
    <m/>
    <m/>
    <n v="1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njana Patranabish"/>
    <x v="340"/>
    <d v="1955-11-09T00:00:00"/>
    <x v="1502"/>
    <d v="2025-09-01T00:00:00"/>
    <n v="0.04"/>
    <n v="0.22500000000000001"/>
    <d v="2025-09-01T00:00:00"/>
    <d v="2026-08-31T00:00:00"/>
    <m/>
    <m/>
    <n v="69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angeeta Patranabish"/>
    <x v="340"/>
    <d v="1981-02-07T00:00:00"/>
    <x v="1503"/>
    <d v="2025-09-01T00:00:00"/>
    <n v="0.04"/>
    <n v="0.22500000000000001"/>
    <d v="2025-09-01T00:00:00"/>
    <d v="2026-08-31T00:00:00"/>
    <m/>
    <m/>
    <n v="44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Tuhin Patranabhish"/>
    <x v="340"/>
    <d v="1981-10-10T00:00:00"/>
    <x v="1504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Uma Dey"/>
    <x v="341"/>
    <d v="2019-09-28T00:00:00"/>
    <x v="1505"/>
    <d v="2025-09-01T00:00:00"/>
    <n v="0.04"/>
    <n v="0.22500000000000001"/>
    <d v="2025-09-01T00:00:00"/>
    <d v="2026-08-31T00:00:00"/>
    <m/>
    <m/>
    <n v="5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eema Dey"/>
    <x v="341"/>
    <d v="1984-02-22T00:00:00"/>
    <x v="1506"/>
    <d v="2025-09-01T00:00:00"/>
    <n v="0.04"/>
    <n v="0.22500000000000001"/>
    <d v="2025-09-01T00:00:00"/>
    <d v="2026-08-31T00:00:00"/>
    <m/>
    <m/>
    <n v="41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Jishnu Dey"/>
    <x v="341"/>
    <d v="2014-06-04T00:00:00"/>
    <x v="1507"/>
    <d v="2025-09-01T00:00:00"/>
    <n v="0.04"/>
    <n v="0.22500000000000001"/>
    <d v="2025-09-01T00:00:00"/>
    <d v="2026-08-31T00:00:00"/>
    <m/>
    <m/>
    <n v="1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Bani Dey"/>
    <x v="341"/>
    <d v="1961-12-12T00:00:00"/>
    <x v="1508"/>
    <d v="2025-09-01T00:00:00"/>
    <n v="0.04"/>
    <n v="0.22500000000000001"/>
    <d v="2025-09-01T00:00:00"/>
    <d v="2026-08-31T00:00:00"/>
    <m/>
    <m/>
    <n v="63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Joydeep Dey"/>
    <x v="341"/>
    <d v="1980-03-19T00:00:00"/>
    <x v="1509"/>
    <d v="2025-09-01T00:00:00"/>
    <n v="0.04"/>
    <n v="0.22500000000000001"/>
    <d v="2025-09-01T00:00:00"/>
    <d v="2026-08-31T00:00:00"/>
    <m/>
    <m/>
    <n v="45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Jogodish Chandra Dey"/>
    <x v="341"/>
    <d v="1941-01-08T00:00:00"/>
    <x v="1510"/>
    <d v="2025-09-01T00:00:00"/>
    <n v="0.04"/>
    <n v="0.22500000000000001"/>
    <d v="2025-09-01T00:00:00"/>
    <d v="2026-08-31T00:00:00"/>
    <m/>
    <m/>
    <n v="84"/>
    <s v="81-100"/>
    <x v="1"/>
    <x v="2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Surbhi Surana"/>
    <x v="342"/>
    <d v="1989-07-22T00:00:00"/>
    <x v="1511"/>
    <d v="2025-09-01T00:00:00"/>
    <n v="0.04"/>
    <n v="0.22500000000000001"/>
    <d v="2025-09-01T00:00:00"/>
    <d v="2026-08-31T00:00:00"/>
    <m/>
    <m/>
    <n v="36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ikhar Chand Surana"/>
    <x v="342"/>
    <d v="1957-10-19T00:00:00"/>
    <x v="1512"/>
    <d v="2025-09-01T00:00:00"/>
    <n v="0.04"/>
    <n v="0.22500000000000001"/>
    <d v="2025-09-01T00:00:00"/>
    <d v="2026-08-31T00:00:00"/>
    <m/>
    <m/>
    <n v="67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ujata Surana"/>
    <x v="342"/>
    <d v="1963-09-20T00:00:00"/>
    <x v="1513"/>
    <d v="2025-09-01T00:00:00"/>
    <n v="0.04"/>
    <n v="0.22500000000000001"/>
    <d v="2025-09-01T00:00:00"/>
    <d v="2026-08-31T00:00:00"/>
    <m/>
    <m/>
    <n v="61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Naman Surana"/>
    <x v="342"/>
    <d v="2016-11-14T00:00:00"/>
    <x v="1514"/>
    <d v="2025-09-01T00:00:00"/>
    <n v="0.04"/>
    <n v="0.22500000000000001"/>
    <d v="2025-09-01T00:00:00"/>
    <d v="2026-08-31T00:00:00"/>
    <m/>
    <m/>
    <n v="8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hil Surana"/>
    <x v="342"/>
    <d v="1986-08-20T00:00:00"/>
    <x v="1515"/>
    <d v="2025-09-01T00:00:00"/>
    <n v="0.04"/>
    <n v="0.22500000000000001"/>
    <d v="2025-09-01T00:00:00"/>
    <d v="2026-08-31T00:00:00"/>
    <m/>
    <m/>
    <n v="39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ama Gupta"/>
    <x v="343"/>
    <d v="1959-07-20T00:00:00"/>
    <x v="1516"/>
    <d v="2025-09-01T00:00:00"/>
    <n v="0.04"/>
    <n v="0.22500000000000001"/>
    <d v="2025-09-01T00:00:00"/>
    <d v="2026-08-31T00:00:00"/>
    <m/>
    <m/>
    <n v="66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Ivaanshika Gupta"/>
    <x v="343"/>
    <d v="2015-12-16T00:00:00"/>
    <x v="1517"/>
    <d v="2025-09-01T00:00:00"/>
    <n v="0.04"/>
    <n v="0.22500000000000001"/>
    <d v="2025-09-01T00:00:00"/>
    <d v="2026-08-31T00:00:00"/>
    <m/>
    <m/>
    <n v="9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hul Gupta"/>
    <x v="343"/>
    <d v="1982-01-27T00:00:00"/>
    <x v="1518"/>
    <d v="2025-09-01T00:00:00"/>
    <n v="0.04"/>
    <n v="0.22500000000000001"/>
    <d v="2025-09-01T00:00:00"/>
    <d v="2026-08-31T00:00:00"/>
    <m/>
    <m/>
    <n v="43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bhisikta Gupta"/>
    <x v="343"/>
    <d v="1993-05-11T00:00:00"/>
    <x v="1519"/>
    <d v="2025-09-01T00:00:00"/>
    <n v="0.04"/>
    <n v="0.22500000000000001"/>
    <d v="2025-09-01T00:00:00"/>
    <d v="2026-08-31T00:00:00"/>
    <m/>
    <m/>
    <n v="32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usheela Ganjoo"/>
    <x v="344"/>
    <d v="1950-11-21T00:00:00"/>
    <x v="1520"/>
    <d v="2025-09-01T00:00:00"/>
    <n v="0.04"/>
    <n v="0.22500000000000001"/>
    <d v="2025-09-01T00:00:00"/>
    <d v="2026-08-31T00:00:00"/>
    <m/>
    <m/>
    <n v="74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Eakta Toshkhani"/>
    <x v="344"/>
    <d v="1979-02-23T00:00:00"/>
    <x v="1521"/>
    <d v="2025-09-01T00:00:00"/>
    <n v="0.04"/>
    <n v="0.22500000000000001"/>
    <d v="2025-09-01T00:00:00"/>
    <d v="2026-08-31T00:00:00"/>
    <m/>
    <m/>
    <n v="46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Ratten Lal Ganjoo"/>
    <x v="344"/>
    <d v="1944-04-24T00:00:00"/>
    <x v="1522"/>
    <d v="2025-09-01T00:00:00"/>
    <n v="0.04"/>
    <n v="0.22500000000000001"/>
    <d v="2025-09-01T00:00:00"/>
    <d v="2026-08-31T00:00:00"/>
    <m/>
    <m/>
    <n v="81"/>
    <s v="81-100"/>
    <x v="1"/>
    <x v="2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Yashika Ganjoo"/>
    <x v="344"/>
    <d v="2010-04-08T00:00:00"/>
    <x v="1523"/>
    <d v="2025-09-01T00:00:00"/>
    <n v="0.04"/>
    <n v="0.22500000000000001"/>
    <d v="2025-09-01T00:00:00"/>
    <d v="2026-08-31T00:00:00"/>
    <m/>
    <m/>
    <n v="15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anti Ganjoo"/>
    <x v="344"/>
    <d v="1978-06-16T00:00:00"/>
    <x v="1524"/>
    <d v="2025-09-01T00:00:00"/>
    <n v="0.04"/>
    <n v="0.22500000000000001"/>
    <d v="2025-09-01T00:00:00"/>
    <d v="2026-08-31T00:00:00"/>
    <m/>
    <m/>
    <n v="47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njana Pal"/>
    <x v="345"/>
    <d v="1987-05-01T00:00:00"/>
    <x v="1525"/>
    <d v="2025-09-01T00:00:00"/>
    <n v="0.04"/>
    <n v="0.22500000000000001"/>
    <d v="2025-09-01T00:00:00"/>
    <d v="2026-08-31T00:00:00"/>
    <m/>
    <m/>
    <n v="38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jay Kumar Pal"/>
    <x v="345"/>
    <d v="1955-01-01T00:00:00"/>
    <x v="1526"/>
    <d v="2025-09-01T00:00:00"/>
    <n v="0.04"/>
    <n v="0.22500000000000001"/>
    <d v="2025-09-01T00:00:00"/>
    <d v="2026-08-31T00:00:00"/>
    <m/>
    <m/>
    <n v="70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Adrtita Pal"/>
    <x v="345"/>
    <d v="2012-04-01T00:00:00"/>
    <x v="1527"/>
    <d v="2025-09-01T00:00:00"/>
    <n v="0.04"/>
    <n v="0.22500000000000001"/>
    <d v="2025-09-01T00:00:00"/>
    <d v="2026-08-31T00:00:00"/>
    <m/>
    <m/>
    <n v="13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niket Pal"/>
    <x v="345"/>
    <d v="2019-04-15T00:00:00"/>
    <x v="1528"/>
    <d v="2025-09-01T00:00:00"/>
    <n v="0.04"/>
    <n v="0.22500000000000001"/>
    <d v="2025-09-01T00:00:00"/>
    <d v="2026-08-31T00:00:00"/>
    <m/>
    <m/>
    <n v="6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omnath Pal"/>
    <x v="345"/>
    <d v="1982-05-01T00:00:00"/>
    <x v="1529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Bakul Pal"/>
    <x v="345"/>
    <d v="1963-04-24T00:00:00"/>
    <x v="1530"/>
    <d v="2025-09-01T00:00:00"/>
    <n v="0.04"/>
    <n v="0.22500000000000001"/>
    <d v="2025-09-01T00:00:00"/>
    <d v="2026-08-31T00:00:00"/>
    <m/>
    <m/>
    <n v="62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Poonam Singh"/>
    <x v="346"/>
    <d v="1991-09-07T00:00:00"/>
    <x v="1531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nish Singh"/>
    <x v="346"/>
    <d v="1987-07-01T00:00:00"/>
    <x v="1532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Kanti Devi"/>
    <x v="346"/>
    <d v="1963-01-01T00:00:00"/>
    <x v="1533"/>
    <d v="2025-09-01T00:00:00"/>
    <n v="0.04"/>
    <n v="0.22500000000000001"/>
    <d v="2025-09-01T00:00:00"/>
    <d v="2026-08-31T00:00:00"/>
    <m/>
    <m/>
    <n v="62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nya Singh"/>
    <x v="346"/>
    <d v="2017-04-19T00:00:00"/>
    <x v="1534"/>
    <d v="2025-09-01T00:00:00"/>
    <n v="0.04"/>
    <n v="0.22500000000000001"/>
    <d v="2025-09-01T00:00:00"/>
    <d v="2026-08-31T00:00:00"/>
    <m/>
    <m/>
    <n v="8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nush Kumar Singh"/>
    <x v="346"/>
    <d v="2013-03-04T00:00:00"/>
    <x v="1535"/>
    <d v="2025-09-01T00:00:00"/>
    <n v="0.04"/>
    <n v="0.22500000000000001"/>
    <d v="2025-09-01T00:00:00"/>
    <d v="2026-08-31T00:00:00"/>
    <m/>
    <m/>
    <n v="1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ohini Bose"/>
    <x v="347"/>
    <d v="1987-12-15T00:00:00"/>
    <x v="1536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soke Bose"/>
    <x v="347"/>
    <d v="1945-01-29T00:00:00"/>
    <x v="1537"/>
    <d v="2025-09-01T00:00:00"/>
    <n v="0.04"/>
    <n v="0.22500000000000001"/>
    <d v="2025-09-01T00:00:00"/>
    <d v="2026-08-31T00:00:00"/>
    <m/>
    <m/>
    <n v="80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Banani Bose"/>
    <x v="347"/>
    <d v="1956-08-14T00:00:00"/>
    <x v="1538"/>
    <d v="2025-09-01T00:00:00"/>
    <n v="0.04"/>
    <n v="0.22500000000000001"/>
    <d v="2025-09-01T00:00:00"/>
    <d v="2026-08-31T00:00:00"/>
    <m/>
    <m/>
    <n v="69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Ankur Bose"/>
    <x v="347"/>
    <d v="1981-09-29T00:00:00"/>
    <x v="1539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nubhav Bose"/>
    <x v="347"/>
    <d v="2014-03-11T00:00:00"/>
    <x v="1540"/>
    <d v="2025-09-01T00:00:00"/>
    <n v="0.04"/>
    <n v="0.22500000000000001"/>
    <d v="2025-09-01T00:00:00"/>
    <d v="2026-08-31T00:00:00"/>
    <m/>
    <m/>
    <n v="1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m Pravesh Singh"/>
    <x v="348"/>
    <d v="1946-11-01T00:00:00"/>
    <x v="1541"/>
    <d v="2025-09-01T00:00:00"/>
    <n v="0.04"/>
    <n v="0.22500000000000001"/>
    <d v="2025-09-01T00:00:00"/>
    <d v="2026-08-31T00:00:00"/>
    <m/>
    <m/>
    <n v="78"/>
    <s v="76-80"/>
    <x v="1"/>
    <x v="2"/>
    <n v="600000"/>
    <n v="0"/>
    <n v="0"/>
    <n v="365"/>
    <d v="2026-02-28T00:00:00"/>
    <n v="181"/>
    <s v="Maharashtra"/>
    <n v="32803.185799999999"/>
    <n v="1"/>
    <n v="27799.31"/>
    <n v="0"/>
    <n v="0"/>
    <n v="5003.8757999999998"/>
    <n v="1111.9724000000001"/>
    <n v="6254.8447500000002"/>
    <n v="13785.411260273973"/>
    <n v="10132.277276301371"/>
    <n v="10300.215573698631"/>
    <d v="2025-02-27T00:00:00"/>
    <n v="27799.31"/>
    <m/>
  </r>
  <r>
    <s v="Valid"/>
    <n v="202509"/>
    <s v="GMC023220100CALDERYS"/>
    <s v="CALDERYS INDIA REFRACTORIES LIMITED"/>
    <d v="2025-09-01T00:00:00"/>
    <d v="2026-08-31T00:00:00"/>
    <s v="Nilam Kumari"/>
    <x v="348"/>
    <d v="1976-03-04T00:00:00"/>
    <x v="1542"/>
    <d v="2025-09-01T00:00:00"/>
    <n v="0.04"/>
    <n v="0.22500000000000001"/>
    <d v="2025-09-01T00:00:00"/>
    <d v="2026-08-31T00:00:00"/>
    <m/>
    <m/>
    <n v="49"/>
    <s v="46-55"/>
    <x v="0"/>
    <x v="0"/>
    <n v="600000"/>
    <n v="0"/>
    <n v="0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Sahil Kumar"/>
    <x v="348"/>
    <d v="2003-08-14T00:00:00"/>
    <x v="1543"/>
    <d v="2025-09-01T00:00:00"/>
    <n v="0.04"/>
    <n v="0.22500000000000001"/>
    <d v="2025-09-01T00:00:00"/>
    <d v="2026-08-31T00:00:00"/>
    <m/>
    <m/>
    <n v="22"/>
    <s v="0-25"/>
    <x v="1"/>
    <x v="3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Smriti Kumari"/>
    <x v="348"/>
    <d v="2001-01-14T00:00:00"/>
    <x v="1544"/>
    <d v="2025-09-01T00:00:00"/>
    <n v="0.04"/>
    <n v="0.22500000000000001"/>
    <d v="2025-09-01T00:00:00"/>
    <d v="2026-08-31T00:00:00"/>
    <m/>
    <m/>
    <n v="24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Satyendra Kumar"/>
    <x v="348"/>
    <d v="1969-05-05T00:00:00"/>
    <x v="1545"/>
    <d v="2025-09-01T00:00:00"/>
    <n v="0.04"/>
    <n v="0.22500000000000001"/>
    <d v="2025-09-01T00:00:00"/>
    <d v="2026-08-31T00:00:00"/>
    <m/>
    <m/>
    <n v="56"/>
    <s v="56-65"/>
    <x v="1"/>
    <x v="1"/>
    <n v="600000"/>
    <n v="600000"/>
    <n v="1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Ganesh Balaram Shende"/>
    <x v="349"/>
    <d v="1946-07-01T00:00:00"/>
    <x v="1546"/>
    <d v="2025-09-01T00:00:00"/>
    <n v="0.04"/>
    <n v="0.22500000000000001"/>
    <d v="2025-09-01T00:00:00"/>
    <d v="2026-08-31T00:00:00"/>
    <m/>
    <m/>
    <n v="79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Sunita Shende"/>
    <x v="349"/>
    <d v="1948-07-06T00:00:00"/>
    <x v="1547"/>
    <d v="2025-09-01T00:00:00"/>
    <n v="0.04"/>
    <n v="0.22500000000000001"/>
    <d v="2025-09-01T00:00:00"/>
    <d v="2026-08-31T00:00:00"/>
    <m/>
    <m/>
    <n v="77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Lalita Shende"/>
    <x v="349"/>
    <d v="1979-06-27T00:00:00"/>
    <x v="1548"/>
    <d v="2025-09-01T00:00:00"/>
    <n v="0.04"/>
    <n v="0.22500000000000001"/>
    <d v="2025-09-01T00:00:00"/>
    <d v="2026-08-31T00:00:00"/>
    <m/>
    <m/>
    <n v="46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nushka Shende"/>
    <x v="349"/>
    <d v="2008-10-29T00:00:00"/>
    <x v="1549"/>
    <d v="2025-09-01T00:00:00"/>
    <n v="0.04"/>
    <n v="0.22500000000000001"/>
    <d v="2025-09-01T00:00:00"/>
    <d v="2026-08-31T00:00:00"/>
    <m/>
    <m/>
    <n v="16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nil Shende"/>
    <x v="349"/>
    <d v="1973-12-14T00:00:00"/>
    <x v="1550"/>
    <d v="2025-09-01T00:00:00"/>
    <n v="0.04"/>
    <n v="0.22500000000000001"/>
    <d v="2025-09-01T00:00:00"/>
    <d v="2026-08-31T00:00:00"/>
    <m/>
    <m/>
    <n v="51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Deepak Kumar Saxena"/>
    <x v="350"/>
    <d v="1959-04-14T00:00:00"/>
    <x v="1551"/>
    <d v="2025-09-01T00:00:00"/>
    <n v="0.04"/>
    <n v="0.22500000000000001"/>
    <d v="2025-09-01T00:00:00"/>
    <d v="2026-08-31T00:00:00"/>
    <m/>
    <m/>
    <n v="66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Nupur Saxena"/>
    <x v="350"/>
    <d v="1963-12-13T00:00:00"/>
    <x v="1552"/>
    <d v="2025-09-01T00:00:00"/>
    <n v="0.04"/>
    <n v="0.22500000000000001"/>
    <d v="2025-09-01T00:00:00"/>
    <d v="2026-08-31T00:00:00"/>
    <m/>
    <m/>
    <n v="61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Utsavi Deepak"/>
    <x v="350"/>
    <d v="1991-04-05T00:00:00"/>
    <x v="1553"/>
    <d v="2025-09-01T00:00:00"/>
    <n v="0.04"/>
    <n v="0.22500000000000001"/>
    <d v="2025-09-01T00:00:00"/>
    <d v="2026-08-31T00:00:00"/>
    <m/>
    <m/>
    <n v="34"/>
    <s v="26-35"/>
    <x v="0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rghya Pathak"/>
    <x v="351"/>
    <d v="2009-03-23T00:00:00"/>
    <x v="1554"/>
    <d v="2025-09-01T00:00:00"/>
    <n v="0.04"/>
    <n v="0.22500000000000001"/>
    <d v="2025-09-01T00:00:00"/>
    <d v="2026-08-31T00:00:00"/>
    <m/>
    <m/>
    <n v="1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m Bihari Pathak"/>
    <x v="351"/>
    <d v="1947-01-10T00:00:00"/>
    <x v="1555"/>
    <d v="2025-09-01T00:00:00"/>
    <n v="0.04"/>
    <n v="0.22500000000000001"/>
    <d v="2025-09-01T00:00:00"/>
    <d v="2026-08-31T00:00:00"/>
    <m/>
    <m/>
    <n v="78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Santosh Pathak"/>
    <x v="351"/>
    <d v="1976-07-11T00:00:00"/>
    <x v="1556"/>
    <d v="2025-09-01T00:00:00"/>
    <n v="0.04"/>
    <n v="0.22500000000000001"/>
    <d v="2025-09-01T00:00:00"/>
    <d v="2026-08-31T00:00:00"/>
    <m/>
    <m/>
    <n v="49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rchana Pathak"/>
    <x v="351"/>
    <d v="1985-02-14T00:00:00"/>
    <x v="1557"/>
    <d v="2025-09-01T00:00:00"/>
    <n v="0.04"/>
    <n v="0.22500000000000001"/>
    <d v="2025-09-01T00:00:00"/>
    <d v="2026-08-31T00:00:00"/>
    <m/>
    <m/>
    <n v="40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bhro Pathak"/>
    <x v="351"/>
    <d v="2016-12-15T00:00:00"/>
    <x v="1558"/>
    <d v="2025-09-01T00:00:00"/>
    <n v="0.04"/>
    <n v="0.22500000000000001"/>
    <d v="2025-09-01T00:00:00"/>
    <d v="2026-08-31T00:00:00"/>
    <m/>
    <m/>
    <n v="8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illa Parnika"/>
    <x v="352"/>
    <d v="2009-12-10T00:00:00"/>
    <x v="1559"/>
    <d v="2025-09-01T00:00:00"/>
    <n v="0.04"/>
    <n v="0.22500000000000001"/>
    <d v="2025-09-01T00:00:00"/>
    <d v="2026-08-31T00:00:00"/>
    <m/>
    <m/>
    <n v="15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Billa Vijaya Lakshmi"/>
    <x v="352"/>
    <d v="1980-06-18T00:00:00"/>
    <x v="1560"/>
    <d v="2025-09-01T00:00:00"/>
    <n v="0.04"/>
    <n v="0.22500000000000001"/>
    <d v="2025-09-01T00:00:00"/>
    <d v="2026-08-31T00:00:00"/>
    <m/>
    <m/>
    <n v="45"/>
    <s v="36-45"/>
    <x v="0"/>
    <x v="0"/>
    <n v="600000"/>
    <n v="0"/>
    <n v="0"/>
    <n v="365"/>
    <d v="2026-02-28T00:00:00"/>
    <n v="181"/>
    <s v="Maharashtra"/>
    <n v="6650.8221999999996"/>
    <n v="1"/>
    <n v="5636.29"/>
    <n v="0"/>
    <n v="0"/>
    <n v="1014.5322"/>
    <n v="225.45160000000001"/>
    <n v="1268.16525"/>
    <n v="2794.9821643835617"/>
    <n v="2054.3118908219176"/>
    <n v="2088.361259178082"/>
    <d v="2025-02-27T00:00:00"/>
    <n v="5636.29"/>
    <m/>
  </r>
  <r>
    <s v="Valid"/>
    <n v="202509"/>
    <s v="GMC023220100CALDERYS"/>
    <s v="CALDERYS INDIA REFRACTORIES LIMITED"/>
    <d v="2025-09-01T00:00:00"/>
    <d v="2026-08-31T00:00:00"/>
    <s v="Mohan Tirumala Rama Prasad Billa"/>
    <x v="352"/>
    <d v="1972-02-17T00:00:00"/>
    <x v="1561"/>
    <d v="2025-09-01T00:00:00"/>
    <n v="0.04"/>
    <n v="0.22500000000000001"/>
    <d v="2025-09-01T00:00:00"/>
    <d v="2026-08-31T00:00:00"/>
    <m/>
    <m/>
    <n v="53"/>
    <s v="46-55"/>
    <x v="1"/>
    <x v="1"/>
    <n v="600000"/>
    <n v="600000"/>
    <n v="1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Billa Sreemayi"/>
    <x v="352"/>
    <d v="2003-11-25T00:00:00"/>
    <x v="1562"/>
    <d v="2025-09-01T00:00:00"/>
    <n v="0.04"/>
    <n v="0.22500000000000001"/>
    <d v="2025-09-01T00:00:00"/>
    <d v="2026-08-31T00:00:00"/>
    <m/>
    <m/>
    <n v="21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Billa Kanakarao"/>
    <x v="352"/>
    <d v="1938-06-20T00:00:00"/>
    <x v="1563"/>
    <d v="2025-09-01T00:00:00"/>
    <n v="0.04"/>
    <n v="0.22500000000000001"/>
    <d v="2025-09-01T00:00:00"/>
    <d v="2026-08-31T00:00:00"/>
    <m/>
    <m/>
    <n v="87"/>
    <s v="81-100"/>
    <x v="1"/>
    <x v="2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Billa Santhadevi"/>
    <x v="352"/>
    <d v="1946-05-26T00:00:00"/>
    <x v="1564"/>
    <d v="2025-09-01T00:00:00"/>
    <n v="0.04"/>
    <n v="0.22500000000000001"/>
    <d v="2025-09-01T00:00:00"/>
    <d v="2026-08-31T00:00:00"/>
    <m/>
    <m/>
    <n v="79"/>
    <s v="76-80"/>
    <x v="0"/>
    <x v="5"/>
    <n v="600000"/>
    <n v="0"/>
    <n v="0"/>
    <n v="365"/>
    <d v="2026-02-28T00:00:00"/>
    <n v="181"/>
    <s v="Maharashtra"/>
    <n v="32803.185799999999"/>
    <n v="1"/>
    <n v="27799.31"/>
    <n v="0"/>
    <n v="0"/>
    <n v="5003.8757999999998"/>
    <n v="1111.9724000000001"/>
    <n v="6254.8447500000002"/>
    <n v="13785.411260273973"/>
    <n v="10132.277276301371"/>
    <n v="10300.215573698631"/>
    <d v="2025-02-27T00:00:00"/>
    <n v="27799.31"/>
    <m/>
  </r>
  <r>
    <s v="Valid"/>
    <n v="202509"/>
    <s v="GMC023220100CALDERYS"/>
    <s v="CALDERYS INDIA REFRACTORIES LIMITED"/>
    <d v="2025-09-01T00:00:00"/>
    <d v="2026-08-31T00:00:00"/>
    <s v="Pranika Adhikari"/>
    <x v="353"/>
    <d v="2018-09-12T00:00:00"/>
    <x v="1565"/>
    <d v="2025-09-01T00:00:00"/>
    <n v="0.04"/>
    <n v="0.22500000000000001"/>
    <d v="2025-09-01T00:00:00"/>
    <d v="2026-08-31T00:00:00"/>
    <m/>
    <m/>
    <n v="6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Binita Aryal"/>
    <x v="353"/>
    <d v="1986-09-05T00:00:00"/>
    <x v="1566"/>
    <d v="2025-09-01T00:00:00"/>
    <n v="0.04"/>
    <n v="0.22500000000000001"/>
    <d v="2025-09-01T00:00:00"/>
    <d v="2026-08-31T00:00:00"/>
    <m/>
    <m/>
    <n v="38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Pitamber Adhikari"/>
    <x v="353"/>
    <d v="1983-05-24T00:00:00"/>
    <x v="1567"/>
    <d v="2025-09-01T00:00:00"/>
    <n v="0.04"/>
    <n v="0.22500000000000001"/>
    <d v="2025-09-01T00:00:00"/>
    <d v="2026-08-31T00:00:00"/>
    <m/>
    <m/>
    <n v="42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abita Giri"/>
    <x v="354"/>
    <d v="1968-10-15T00:00:00"/>
    <x v="1568"/>
    <d v="2025-09-01T00:00:00"/>
    <n v="0.04"/>
    <n v="0.22500000000000001"/>
    <d v="2025-09-01T00:00:00"/>
    <d v="2026-08-31T00:00:00"/>
    <m/>
    <m/>
    <n v="56"/>
    <s v="56-65"/>
    <x v="0"/>
    <x v="0"/>
    <n v="600000"/>
    <n v="0"/>
    <n v="0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Arun Giri"/>
    <x v="354"/>
    <d v="1966-04-04T00:00:00"/>
    <x v="1569"/>
    <d v="2025-09-01T00:00:00"/>
    <n v="0.04"/>
    <n v="0.22500000000000001"/>
    <d v="2025-09-01T00:00:00"/>
    <d v="2026-08-31T00:00:00"/>
    <m/>
    <m/>
    <n v="59"/>
    <s v="56-65"/>
    <x v="1"/>
    <x v="1"/>
    <n v="600000"/>
    <n v="600000"/>
    <n v="1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Nithin Narayanan"/>
    <x v="355"/>
    <d v="2001-05-07T00:00:00"/>
    <x v="1570"/>
    <d v="2025-09-01T00:00:00"/>
    <n v="0.04"/>
    <n v="0.22500000000000001"/>
    <d v="2025-09-01T00:00:00"/>
    <d v="2026-08-31T00:00:00"/>
    <m/>
    <m/>
    <n v="2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Harish"/>
    <x v="355"/>
    <d v="2002-10-13T00:00:00"/>
    <x v="1571"/>
    <d v="2025-09-01T00:00:00"/>
    <n v="0.04"/>
    <n v="0.22500000000000001"/>
    <d v="2025-09-01T00:00:00"/>
    <d v="2026-08-31T00:00:00"/>
    <m/>
    <m/>
    <n v="2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eenakumari"/>
    <x v="355"/>
    <d v="1978-03-13T00:00:00"/>
    <x v="1572"/>
    <d v="2025-09-01T00:00:00"/>
    <n v="0.04"/>
    <n v="0.22500000000000001"/>
    <d v="2025-09-01T00:00:00"/>
    <d v="2026-08-31T00:00:00"/>
    <m/>
    <m/>
    <n v="47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ndal"/>
    <x v="355"/>
    <d v="1951-08-06T00:00:00"/>
    <x v="1573"/>
    <d v="2025-09-01T00:00:00"/>
    <n v="0.04"/>
    <n v="0.22500000000000001"/>
    <d v="2025-09-01T00:00:00"/>
    <d v="2026-08-31T00:00:00"/>
    <m/>
    <m/>
    <n v="74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Saravanan Annamalai"/>
    <x v="355"/>
    <d v="1971-05-07T00:00:00"/>
    <x v="1574"/>
    <d v="2025-09-01T00:00:00"/>
    <n v="0.04"/>
    <n v="0.22500000000000001"/>
    <d v="2025-09-01T00:00:00"/>
    <d v="2026-08-31T00:00:00"/>
    <m/>
    <m/>
    <n v="54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Susmita Sarkar"/>
    <x v="356"/>
    <d v="1984-02-20T00:00:00"/>
    <x v="1575"/>
    <d v="2025-09-01T00:00:00"/>
    <n v="0.04"/>
    <n v="0.22500000000000001"/>
    <d v="2025-09-01T00:00:00"/>
    <d v="2026-08-31T00:00:00"/>
    <m/>
    <m/>
    <n v="41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iloy Sarkar"/>
    <x v="356"/>
    <d v="1978-01-01T00:00:00"/>
    <x v="1576"/>
    <d v="2025-09-01T00:00:00"/>
    <n v="0.04"/>
    <n v="0.22500000000000001"/>
    <d v="2025-09-01T00:00:00"/>
    <d v="2026-08-31T00:00:00"/>
    <m/>
    <m/>
    <n v="47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ddhayan Sarkar"/>
    <x v="356"/>
    <d v="2014-02-04T00:00:00"/>
    <x v="1577"/>
    <d v="2025-09-01T00:00:00"/>
    <n v="0.04"/>
    <n v="0.22500000000000001"/>
    <d v="2025-09-01T00:00:00"/>
    <d v="2026-08-31T00:00:00"/>
    <m/>
    <m/>
    <n v="1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Chaya Sarkar"/>
    <x v="356"/>
    <d v="1948-03-01T00:00:00"/>
    <x v="1578"/>
    <d v="2025-09-01T00:00:00"/>
    <n v="0.04"/>
    <n v="0.22500000000000001"/>
    <d v="2025-09-01T00:00:00"/>
    <d v="2026-08-31T00:00:00"/>
    <m/>
    <m/>
    <n v="77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Baidyanath Sarkar"/>
    <x v="356"/>
    <d v="1940-07-04T00:00:00"/>
    <x v="1579"/>
    <d v="2025-09-01T00:00:00"/>
    <n v="0.04"/>
    <n v="0.22500000000000001"/>
    <d v="2025-09-01T00:00:00"/>
    <d v="2026-08-31T00:00:00"/>
    <m/>
    <m/>
    <n v="85"/>
    <s v="81-100"/>
    <x v="1"/>
    <x v="2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Yash Tiwari"/>
    <x v="357"/>
    <d v="2000-10-18T00:00:00"/>
    <x v="1580"/>
    <d v="2025-09-01T00:00:00"/>
    <n v="0.04"/>
    <n v="0.22500000000000001"/>
    <d v="2025-09-01T00:00:00"/>
    <d v="2026-08-31T00:00:00"/>
    <m/>
    <m/>
    <n v="2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urya Tiwari"/>
    <x v="357"/>
    <d v="1971-08-19T00:00:00"/>
    <x v="1581"/>
    <d v="2025-09-01T00:00:00"/>
    <n v="0.04"/>
    <n v="0.22500000000000001"/>
    <d v="2025-09-01T00:00:00"/>
    <d v="2026-08-31T00:00:00"/>
    <m/>
    <m/>
    <n v="54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njali Tiwari"/>
    <x v="357"/>
    <d v="1977-07-28T00:00:00"/>
    <x v="1582"/>
    <d v="2025-09-01T00:00:00"/>
    <n v="0.04"/>
    <n v="0.22500000000000001"/>
    <d v="2025-09-01T00:00:00"/>
    <d v="2026-08-31T00:00:00"/>
    <m/>
    <m/>
    <n v="48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Chandraprabha Tiwari"/>
    <x v="357"/>
    <d v="1948-01-01T00:00:00"/>
    <x v="1583"/>
    <d v="2025-09-01T00:00:00"/>
    <n v="0.04"/>
    <n v="0.22500000000000001"/>
    <d v="2025-09-01T00:00:00"/>
    <d v="2026-08-31T00:00:00"/>
    <m/>
    <m/>
    <n v="77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Aaryan Tiwari"/>
    <x v="357"/>
    <d v="2005-12-05T00:00:00"/>
    <x v="1584"/>
    <d v="2025-09-01T00:00:00"/>
    <n v="0.04"/>
    <n v="0.22500000000000001"/>
    <d v="2025-09-01T00:00:00"/>
    <d v="2026-08-31T00:00:00"/>
    <m/>
    <m/>
    <n v="19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Nabeel Parvezali Kadivar"/>
    <x v="358"/>
    <d v="2021-04-16T00:00:00"/>
    <x v="1585"/>
    <d v="2025-09-01T00:00:00"/>
    <n v="0.04"/>
    <n v="0.22500000000000001"/>
    <d v="2025-09-01T00:00:00"/>
    <d v="2026-08-31T00:00:00"/>
    <m/>
    <m/>
    <n v="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Fathma Kadivar"/>
    <x v="358"/>
    <d v="1962-06-01T00:00:00"/>
    <x v="1586"/>
    <d v="2025-09-01T00:00:00"/>
    <n v="0.04"/>
    <n v="0.22500000000000001"/>
    <d v="2025-09-01T00:00:00"/>
    <d v="2026-08-31T00:00:00"/>
    <m/>
    <m/>
    <n v="63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Nilofar Kadivar"/>
    <x v="358"/>
    <d v="1993-02-12T00:00:00"/>
    <x v="1587"/>
    <d v="2025-09-01T00:00:00"/>
    <n v="0.04"/>
    <n v="0.22500000000000001"/>
    <d v="2025-09-01T00:00:00"/>
    <d v="2026-08-31T00:00:00"/>
    <m/>
    <m/>
    <n v="32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hmad Kadivar"/>
    <x v="358"/>
    <d v="1961-06-01T00:00:00"/>
    <x v="1588"/>
    <d v="2025-09-01T00:00:00"/>
    <n v="0.04"/>
    <n v="0.22500000000000001"/>
    <d v="2025-09-01T00:00:00"/>
    <d v="2026-08-31T00:00:00"/>
    <m/>
    <m/>
    <n v="64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arvez Alimahmadbhai"/>
    <x v="358"/>
    <d v="1992-10-12T00:00:00"/>
    <x v="1589"/>
    <d v="2025-09-01T00:00:00"/>
    <n v="0.04"/>
    <n v="0.22500000000000001"/>
    <d v="2025-09-01T00:00:00"/>
    <d v="2026-08-31T00:00:00"/>
    <m/>
    <m/>
    <n v="32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ohammed Aahil Akhtar"/>
    <x v="359"/>
    <d v="2015-01-23T00:00:00"/>
    <x v="1590"/>
    <d v="2025-09-01T00:00:00"/>
    <n v="0.04"/>
    <n v="0.22500000000000001"/>
    <d v="2025-09-01T00:00:00"/>
    <d v="2026-08-31T00:00:00"/>
    <m/>
    <m/>
    <n v="1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d Liakat Alli"/>
    <x v="359"/>
    <d v="1953-10-05T00:00:00"/>
    <x v="1591"/>
    <d v="2025-09-01T00:00:00"/>
    <n v="0.04"/>
    <n v="0.22500000000000001"/>
    <d v="2025-09-01T00:00:00"/>
    <d v="2026-08-31T00:00:00"/>
    <m/>
    <m/>
    <n v="71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Md Akhtar Azad"/>
    <x v="359"/>
    <d v="1984-11-09T00:00:00"/>
    <x v="1592"/>
    <d v="2025-09-01T00:00:00"/>
    <n v="0.04"/>
    <n v="0.22500000000000001"/>
    <d v="2025-09-01T00:00:00"/>
    <d v="2026-08-31T00:00:00"/>
    <m/>
    <m/>
    <n v="40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ufida Begum"/>
    <x v="359"/>
    <d v="1963-10-10T00:00:00"/>
    <x v="1593"/>
    <d v="2025-09-01T00:00:00"/>
    <n v="0.04"/>
    <n v="0.22500000000000001"/>
    <d v="2025-09-01T00:00:00"/>
    <d v="2026-08-31T00:00:00"/>
    <m/>
    <m/>
    <n v="61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Noorjahan Begum"/>
    <x v="359"/>
    <d v="1992-05-07T00:00:00"/>
    <x v="1594"/>
    <d v="2025-09-01T00:00:00"/>
    <n v="0.04"/>
    <n v="0.22500000000000001"/>
    <d v="2025-09-01T00:00:00"/>
    <d v="2026-08-31T00:00:00"/>
    <m/>
    <m/>
    <n v="33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Kailash Gour"/>
    <x v="360"/>
    <d v="1943-12-07T00:00:00"/>
    <x v="1595"/>
    <d v="2025-09-01T00:00:00"/>
    <n v="0.04"/>
    <n v="0.22500000000000001"/>
    <d v="2025-09-01T00:00:00"/>
    <d v="2026-08-31T00:00:00"/>
    <m/>
    <m/>
    <n v="81"/>
    <s v="81-100"/>
    <x v="0"/>
    <x v="5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Arti Gour"/>
    <x v="360"/>
    <d v="1974-11-11T00:00:00"/>
    <x v="1596"/>
    <d v="2025-09-01T00:00:00"/>
    <n v="0.04"/>
    <n v="0.22500000000000001"/>
    <d v="2025-09-01T00:00:00"/>
    <d v="2026-08-31T00:00:00"/>
    <m/>
    <m/>
    <n v="50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Nagendra Gour"/>
    <x v="360"/>
    <d v="1974-07-01T00:00:00"/>
    <x v="1597"/>
    <d v="2025-09-01T00:00:00"/>
    <n v="0.04"/>
    <n v="0.22500000000000001"/>
    <d v="2025-09-01T00:00:00"/>
    <d v="2026-08-31T00:00:00"/>
    <m/>
    <m/>
    <n v="51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Bhagwan Singh Gour"/>
    <x v="360"/>
    <d v="1937-09-12T00:00:00"/>
    <x v="1598"/>
    <d v="2025-09-01T00:00:00"/>
    <n v="0.04"/>
    <n v="0.22500000000000001"/>
    <d v="2025-09-01T00:00:00"/>
    <d v="2026-08-31T00:00:00"/>
    <m/>
    <m/>
    <n v="87"/>
    <s v="81-100"/>
    <x v="1"/>
    <x v="2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Abhijeet Gour"/>
    <x v="360"/>
    <d v="2003-06-18T00:00:00"/>
    <x v="1599"/>
    <d v="2025-09-01T00:00:00"/>
    <n v="0.04"/>
    <n v="0.22500000000000001"/>
    <d v="2025-09-01T00:00:00"/>
    <d v="2026-08-31T00:00:00"/>
    <m/>
    <m/>
    <n v="2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Kapish Thakur"/>
    <x v="361"/>
    <d v="2020-08-03T00:00:00"/>
    <x v="1600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iya Thakur"/>
    <x v="361"/>
    <d v="1990-09-09T00:00:00"/>
    <x v="1601"/>
    <d v="2025-09-01T00:00:00"/>
    <n v="0.04"/>
    <n v="0.22500000000000001"/>
    <d v="2025-09-01T00:00:00"/>
    <d v="2026-08-31T00:00:00"/>
    <m/>
    <m/>
    <n v="34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unnasing Thakur"/>
    <x v="361"/>
    <d v="1956-11-26T00:00:00"/>
    <x v="1602"/>
    <d v="2025-09-01T00:00:00"/>
    <n v="0.04"/>
    <n v="0.22500000000000001"/>
    <d v="2025-09-01T00:00:00"/>
    <d v="2026-08-31T00:00:00"/>
    <m/>
    <m/>
    <n v="68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Pranit Thakur"/>
    <x v="361"/>
    <d v="2017-11-01T00:00:00"/>
    <x v="1603"/>
    <d v="2025-09-01T00:00:00"/>
    <n v="0.04"/>
    <n v="0.22500000000000001"/>
    <d v="2025-09-01T00:00:00"/>
    <d v="2026-08-31T00:00:00"/>
    <m/>
    <m/>
    <n v="7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atik Thakur"/>
    <x v="361"/>
    <d v="1986-12-01T00:00:00"/>
    <x v="1604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eela Thakur"/>
    <x v="361"/>
    <d v="1961-12-14T00:00:00"/>
    <x v="1605"/>
    <d v="2025-09-01T00:00:00"/>
    <n v="0.04"/>
    <n v="0.22500000000000001"/>
    <d v="2025-09-01T00:00:00"/>
    <d v="2026-08-31T00:00:00"/>
    <m/>
    <m/>
    <n v="63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adi Juveriya Jahid"/>
    <x v="362"/>
    <d v="1989-12-31T00:00:00"/>
    <x v="1606"/>
    <d v="2025-09-01T00:00:00"/>
    <n v="0.04"/>
    <n v="0.22500000000000001"/>
    <d v="2025-09-01T00:00:00"/>
    <d v="2026-08-31T00:00:00"/>
    <m/>
    <m/>
    <n v="35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Badi Rasul Mahmad"/>
    <x v="362"/>
    <d v="1967-04-15T00:00:00"/>
    <x v="1607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Badi Ziyan Jahid"/>
    <x v="362"/>
    <d v="2019-01-22T00:00:00"/>
    <x v="1608"/>
    <d v="2025-09-01T00:00:00"/>
    <n v="0.04"/>
    <n v="0.22500000000000001"/>
    <d v="2025-09-01T00:00:00"/>
    <d v="2026-08-31T00:00:00"/>
    <m/>
    <m/>
    <n v="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adi Haluben Rasulbhai"/>
    <x v="362"/>
    <d v="1969-06-20T00:00:00"/>
    <x v="1609"/>
    <d v="2025-09-01T00:00:00"/>
    <n v="0.04"/>
    <n v="0.22500000000000001"/>
    <d v="2025-09-01T00:00:00"/>
    <d v="2026-08-31T00:00:00"/>
    <m/>
    <m/>
    <n v="56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Jahid Badi"/>
    <x v="362"/>
    <d v="1991-07-11T00:00:00"/>
    <x v="1610"/>
    <d v="2025-09-01T00:00:00"/>
    <n v="0.04"/>
    <n v="0.22500000000000001"/>
    <d v="2025-09-01T00:00:00"/>
    <d v="2026-08-31T00:00:00"/>
    <m/>
    <m/>
    <n v="34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atel Kamleshbhai Chimanlal"/>
    <x v="363"/>
    <d v="1968-09-16T00:00:00"/>
    <x v="1611"/>
    <d v="2025-09-01T00:00:00"/>
    <n v="0.04"/>
    <n v="0.22500000000000001"/>
    <d v="2025-09-01T00:00:00"/>
    <d v="2026-08-31T00:00:00"/>
    <m/>
    <m/>
    <n v="56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atel Krish Vishalbhai"/>
    <x v="363"/>
    <d v="2021-03-22T00:00:00"/>
    <x v="1612"/>
    <d v="2025-09-01T00:00:00"/>
    <n v="0.04"/>
    <n v="0.22500000000000001"/>
    <d v="2025-09-01T00:00:00"/>
    <d v="2026-08-31T00:00:00"/>
    <m/>
    <m/>
    <n v="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tel Dimpal Vishalbhai"/>
    <x v="363"/>
    <d v="2000-05-18T00:00:00"/>
    <x v="1613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tel Vishal Kamleshbhai"/>
    <x v="363"/>
    <d v="1993-06-29T00:00:00"/>
    <x v="1614"/>
    <d v="2025-09-01T00:00:00"/>
    <n v="0.04"/>
    <n v="0.22500000000000001"/>
    <d v="2025-09-01T00:00:00"/>
    <d v="2026-08-31T00:00:00"/>
    <m/>
    <m/>
    <n v="32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atel Jayaben Kamleshbhai"/>
    <x v="363"/>
    <d v="1969-10-15T00:00:00"/>
    <x v="1615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herasiya Alavadi Mamad"/>
    <x v="364"/>
    <d v="1967-04-30T00:00:00"/>
    <x v="1616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erasiya Nasirabanu Renish"/>
    <x v="364"/>
    <d v="1993-12-01T00:00:00"/>
    <x v="1617"/>
    <d v="2025-09-01T00:00:00"/>
    <n v="0.04"/>
    <n v="0.22500000000000001"/>
    <d v="2025-09-01T00:00:00"/>
    <d v="2026-08-31T00:00:00"/>
    <m/>
    <m/>
    <n v="31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erasiya Renish Alavadibhai"/>
    <x v="364"/>
    <d v="1993-08-25T00:00:00"/>
    <x v="1618"/>
    <d v="2025-09-01T00:00:00"/>
    <n v="0.04"/>
    <n v="0.22500000000000001"/>
    <d v="2025-09-01T00:00:00"/>
    <d v="2026-08-31T00:00:00"/>
    <m/>
    <m/>
    <n v="32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erasiya Roshanben Alavadibhai"/>
    <x v="364"/>
    <d v="1969-07-15T00:00:00"/>
    <x v="1619"/>
    <d v="2025-09-01T00:00:00"/>
    <n v="0.04"/>
    <n v="0.22500000000000001"/>
    <d v="2025-09-01T00:00:00"/>
    <d v="2026-08-31T00:00:00"/>
    <m/>
    <m/>
    <n v="56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erasiya Batul Renish"/>
    <x v="364"/>
    <d v="2021-10-17T00:00:00"/>
    <x v="1620"/>
    <d v="2025-09-01T00:00:00"/>
    <n v="0.04"/>
    <n v="0.22500000000000001"/>
    <d v="2025-09-01T00:00:00"/>
    <d v="2026-08-31T00:00:00"/>
    <m/>
    <m/>
    <n v="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Husen Sherasiya"/>
    <x v="365"/>
    <d v="1968-04-01T00:00:00"/>
    <x v="1621"/>
    <d v="2025-09-01T00:00:00"/>
    <n v="0.04"/>
    <n v="0.22500000000000001"/>
    <d v="2025-09-01T00:00:00"/>
    <d v="2026-08-31T00:00:00"/>
    <m/>
    <m/>
    <n v="57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erasiya Tasrifa"/>
    <x v="365"/>
    <d v="1997-06-17T00:00:00"/>
    <x v="1622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Ziya Saifulla Sherasiya"/>
    <x v="365"/>
    <d v="2021-10-19T00:00:00"/>
    <x v="1623"/>
    <d v="2025-09-01T00:00:00"/>
    <n v="0.04"/>
    <n v="0.22500000000000001"/>
    <d v="2025-09-01T00:00:00"/>
    <d v="2026-08-31T00:00:00"/>
    <m/>
    <m/>
    <n v="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ifulla Sherasiya"/>
    <x v="365"/>
    <d v="1995-01-26T00:00:00"/>
    <x v="1624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oshn Sherasiya"/>
    <x v="365"/>
    <d v="1969-01-03T00:00:00"/>
    <x v="1625"/>
    <d v="2025-09-01T00:00:00"/>
    <n v="0.04"/>
    <n v="0.22500000000000001"/>
    <d v="2025-09-01T00:00:00"/>
    <d v="2026-08-31T00:00:00"/>
    <m/>
    <m/>
    <n v="56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hushansh N Rahangdale"/>
    <x v="366"/>
    <d v="2022-12-26T00:00:00"/>
    <x v="1626"/>
    <d v="2025-09-01T00:00:00"/>
    <n v="0.04"/>
    <n v="0.22500000000000001"/>
    <d v="2025-09-01T00:00:00"/>
    <d v="2026-08-31T00:00:00"/>
    <m/>
    <m/>
    <n v="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mila U Bisen"/>
    <x v="366"/>
    <d v="1963-03-22T00:00:00"/>
    <x v="1627"/>
    <d v="2025-09-01T00:00:00"/>
    <n v="0.04"/>
    <n v="0.22500000000000001"/>
    <d v="2025-09-01T00:00:00"/>
    <d v="2026-08-31T00:00:00"/>
    <m/>
    <m/>
    <n v="62"/>
    <s v="56-65"/>
    <x v="0"/>
    <x v="7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Ukram T Bisen"/>
    <x v="366"/>
    <d v="1960-06-11T00:00:00"/>
    <x v="1628"/>
    <d v="2025-09-01T00:00:00"/>
    <n v="0.04"/>
    <n v="0.22500000000000001"/>
    <d v="2025-09-01T00:00:00"/>
    <d v="2026-08-31T00:00:00"/>
    <m/>
    <m/>
    <n v="65"/>
    <s v="56-65"/>
    <x v="1"/>
    <x v="6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Khusvika N Rahangdale"/>
    <x v="366"/>
    <d v="2022-12-26T00:00:00"/>
    <x v="1629"/>
    <d v="2025-09-01T00:00:00"/>
    <n v="0.04"/>
    <n v="0.22500000000000001"/>
    <d v="2025-09-01T00:00:00"/>
    <d v="2026-08-31T00:00:00"/>
    <m/>
    <m/>
    <n v="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Kapish N Rahangdale"/>
    <x v="366"/>
    <d v="2012-02-05T00:00:00"/>
    <x v="1630"/>
    <d v="2025-09-01T00:00:00"/>
    <n v="0.04"/>
    <n v="0.22500000000000001"/>
    <d v="2025-09-01T00:00:00"/>
    <d v="2026-08-31T00:00:00"/>
    <m/>
    <m/>
    <n v="13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upali N Rahangdale"/>
    <x v="366"/>
    <d v="1985-01-06T00:00:00"/>
    <x v="1631"/>
    <d v="2025-09-01T00:00:00"/>
    <n v="0.04"/>
    <n v="0.22500000000000001"/>
    <d v="2025-09-01T00:00:00"/>
    <d v="2026-08-31T00:00:00"/>
    <m/>
    <m/>
    <n v="40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itinkumar Rahangdale"/>
    <x v="366"/>
    <d v="1983-05-09T00:00:00"/>
    <x v="1632"/>
    <d v="2025-09-01T00:00:00"/>
    <n v="0.04"/>
    <n v="0.22500000000000001"/>
    <d v="2025-09-01T00:00:00"/>
    <d v="2026-08-31T00:00:00"/>
    <m/>
    <m/>
    <n v="42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Gohil Bhavikaben Kiranbhai"/>
    <x v="367"/>
    <d v="1995-01-05T00:00:00"/>
    <x v="1633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Gohil Dheryaraj Kirankumar"/>
    <x v="367"/>
    <d v="2024-07-19T00:00:00"/>
    <x v="1634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Gohil Pratapbhai Oghadbhai"/>
    <x v="367"/>
    <d v="1964-06-01T00:00:00"/>
    <x v="1635"/>
    <d v="2025-09-01T00:00:00"/>
    <n v="0.04"/>
    <n v="0.22500000000000001"/>
    <d v="2025-09-01T00:00:00"/>
    <d v="2026-08-31T00:00:00"/>
    <m/>
    <m/>
    <n v="61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Gohil Rajuben Pratapbhai"/>
    <x v="367"/>
    <d v="1967-08-02T00:00:00"/>
    <x v="1636"/>
    <d v="2025-09-01T00:00:00"/>
    <n v="0.04"/>
    <n v="0.22500000000000001"/>
    <d v="2025-09-01T00:00:00"/>
    <d v="2026-08-31T00:00:00"/>
    <m/>
    <m/>
    <n v="58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Gohil Kirankumar Pratapbhai"/>
    <x v="367"/>
    <d v="1991-12-22T00:00:00"/>
    <x v="1637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rabhavati Anantrao Belsare"/>
    <x v="368"/>
    <d v="1930-06-25T00:00:00"/>
    <x v="1638"/>
    <d v="2025-09-01T00:00:00"/>
    <n v="0.04"/>
    <n v="0.22500000000000001"/>
    <d v="2025-09-01T00:00:00"/>
    <d v="2026-08-31T00:00:00"/>
    <m/>
    <m/>
    <n v="95"/>
    <s v="81-100"/>
    <x v="0"/>
    <x v="5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Pratiksha Pravin Belsare"/>
    <x v="368"/>
    <d v="1978-03-27T00:00:00"/>
    <x v="1639"/>
    <d v="2025-09-01T00:00:00"/>
    <n v="0.04"/>
    <n v="0.22500000000000001"/>
    <d v="2025-09-01T00:00:00"/>
    <d v="2026-08-31T00:00:00"/>
    <m/>
    <m/>
    <n v="47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Janhavi Pravin Belsare"/>
    <x v="368"/>
    <d v="2007-08-17T00:00:00"/>
    <x v="1640"/>
    <d v="2025-09-01T00:00:00"/>
    <n v="0.04"/>
    <n v="0.22500000000000001"/>
    <d v="2025-09-01T00:00:00"/>
    <d v="2026-08-31T00:00:00"/>
    <m/>
    <m/>
    <n v="18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edika Pravin Belsare"/>
    <x v="368"/>
    <d v="2007-08-17T00:00:00"/>
    <x v="1641"/>
    <d v="2025-09-01T00:00:00"/>
    <n v="0.04"/>
    <n v="0.22500000000000001"/>
    <d v="2025-09-01T00:00:00"/>
    <d v="2026-08-31T00:00:00"/>
    <m/>
    <m/>
    <n v="18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avin Belsare"/>
    <x v="368"/>
    <d v="1970-04-14T00:00:00"/>
    <x v="1642"/>
    <d v="2025-09-01T00:00:00"/>
    <n v="0.04"/>
    <n v="0.22500000000000001"/>
    <d v="2025-09-01T00:00:00"/>
    <d v="2026-08-31T00:00:00"/>
    <m/>
    <m/>
    <n v="55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nanda Patil"/>
    <x v="369"/>
    <d v="1963-11-03T00:00:00"/>
    <x v="1643"/>
    <d v="2025-09-01T00:00:00"/>
    <n v="0.04"/>
    <n v="0.22500000000000001"/>
    <d v="2025-09-01T00:00:00"/>
    <d v="2026-08-31T00:00:00"/>
    <m/>
    <m/>
    <n v="61"/>
    <s v="56-65"/>
    <x v="0"/>
    <x v="0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Vachhla Patil"/>
    <x v="369"/>
    <d v="1942-05-13T00:00:00"/>
    <x v="1644"/>
    <d v="2025-09-01T00:00:00"/>
    <n v="0.04"/>
    <n v="0.22500000000000001"/>
    <d v="2025-09-01T00:00:00"/>
    <d v="2026-08-31T00:00:00"/>
    <m/>
    <m/>
    <n v="83"/>
    <s v="81-100"/>
    <x v="0"/>
    <x v="5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Zaymaji Laxman Patil"/>
    <x v="369"/>
    <d v="1932-05-15T00:00:00"/>
    <x v="1645"/>
    <d v="2025-09-01T00:00:00"/>
    <n v="0.04"/>
    <n v="0.22500000000000001"/>
    <d v="2025-09-01T00:00:00"/>
    <d v="2026-08-31T00:00:00"/>
    <m/>
    <m/>
    <n v="93"/>
    <s v="81-100"/>
    <x v="1"/>
    <x v="2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Shuddodhan Patil"/>
    <x v="369"/>
    <d v="1967-07-05T00:00:00"/>
    <x v="1646"/>
    <d v="2025-09-01T00:00:00"/>
    <n v="0.04"/>
    <n v="0.22500000000000001"/>
    <d v="2025-09-01T00:00:00"/>
    <d v="2026-08-31T00:00:00"/>
    <m/>
    <m/>
    <n v="58"/>
    <s v="56-65"/>
    <x v="1"/>
    <x v="1"/>
    <n v="400000"/>
    <n v="400000"/>
    <n v="1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hushboo Shrivastava"/>
    <x v="370"/>
    <d v="1990-08-06T00:00:00"/>
    <x v="1647"/>
    <d v="2025-09-01T00:00:00"/>
    <n v="0.04"/>
    <n v="0.22500000000000001"/>
    <d v="2025-09-01T00:00:00"/>
    <d v="2026-08-31T00:00:00"/>
    <m/>
    <m/>
    <n v="35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hobha Shrivastava"/>
    <x v="370"/>
    <d v="1963-07-24T00:00:00"/>
    <x v="1648"/>
    <d v="2025-09-01T00:00:00"/>
    <n v="0.04"/>
    <n v="0.22500000000000001"/>
    <d v="2025-09-01T00:00:00"/>
    <d v="2026-08-31T00:00:00"/>
    <m/>
    <m/>
    <n v="62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Om Prakash Shrivastava"/>
    <x v="370"/>
    <d v="1959-05-06T00:00:00"/>
    <x v="1649"/>
    <d v="2025-09-01T00:00:00"/>
    <n v="0.04"/>
    <n v="0.22500000000000001"/>
    <d v="2025-09-01T00:00:00"/>
    <d v="2026-08-31T00:00:00"/>
    <m/>
    <m/>
    <n v="66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shish Shrivastava"/>
    <x v="370"/>
    <d v="1985-06-18T00:00:00"/>
    <x v="1650"/>
    <d v="2025-09-01T00:00:00"/>
    <n v="0.04"/>
    <n v="0.22500000000000001"/>
    <d v="2025-09-01T00:00:00"/>
    <d v="2026-08-31T00:00:00"/>
    <m/>
    <m/>
    <n v="40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shvik Shrivastava"/>
    <x v="370"/>
    <d v="2018-08-07T00:00:00"/>
    <x v="1651"/>
    <d v="2025-09-01T00:00:00"/>
    <n v="0.04"/>
    <n v="0.22500000000000001"/>
    <d v="2025-09-01T00:00:00"/>
    <d v="2026-08-31T00:00:00"/>
    <m/>
    <m/>
    <n v="7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Giteben Chandrakant Bhatt"/>
    <x v="371"/>
    <d v="1955-05-05T00:00:00"/>
    <x v="1652"/>
    <d v="2025-09-01T00:00:00"/>
    <n v="0.04"/>
    <n v="0.22500000000000001"/>
    <d v="2025-09-01T00:00:00"/>
    <d v="2026-08-31T00:00:00"/>
    <m/>
    <m/>
    <n v="70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Vansh Shilpan Bhatt"/>
    <x v="371"/>
    <d v="2005-08-27T00:00:00"/>
    <x v="1653"/>
    <d v="2025-09-01T00:00:00"/>
    <n v="0.04"/>
    <n v="0.22500000000000001"/>
    <d v="2025-09-01T00:00:00"/>
    <d v="2026-08-31T00:00:00"/>
    <m/>
    <m/>
    <n v="2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evanshi Shilpan Bhatt"/>
    <x v="371"/>
    <d v="2003-02-07T00:00:00"/>
    <x v="1654"/>
    <d v="2025-09-01T00:00:00"/>
    <n v="0.04"/>
    <n v="0.22500000000000001"/>
    <d v="2025-09-01T00:00:00"/>
    <d v="2026-08-31T00:00:00"/>
    <m/>
    <m/>
    <n v="22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ilpan Bhatt"/>
    <x v="371"/>
    <d v="1975-06-12T00:00:00"/>
    <x v="1655"/>
    <d v="2025-09-01T00:00:00"/>
    <n v="0.04"/>
    <n v="0.22500000000000001"/>
    <d v="2025-09-01T00:00:00"/>
    <d v="2026-08-31T00:00:00"/>
    <m/>
    <m/>
    <n v="50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Hiral Shilpan Bhatt"/>
    <x v="371"/>
    <d v="1981-08-15T00:00:00"/>
    <x v="1656"/>
    <d v="2025-09-01T00:00:00"/>
    <n v="0.04"/>
    <n v="0.22500000000000001"/>
    <d v="2025-09-01T00:00:00"/>
    <d v="2026-08-31T00:00:00"/>
    <m/>
    <m/>
    <n v="44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Venu Gopal"/>
    <x v="372"/>
    <d v="1982-09-11T00:00:00"/>
    <x v="1657"/>
    <d v="2025-09-01T00:00:00"/>
    <n v="0.04"/>
    <n v="0.22500000000000001"/>
    <d v="2025-09-01T00:00:00"/>
    <d v="2026-08-31T00:00:00"/>
    <m/>
    <m/>
    <n v="42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omabhai Ajabhai Dhamecha"/>
    <x v="373"/>
    <d v="1969-06-01T00:00:00"/>
    <x v="1658"/>
    <d v="2025-09-01T00:00:00"/>
    <n v="0.04"/>
    <n v="0.22500000000000001"/>
    <d v="2025-09-01T00:00:00"/>
    <d v="2026-08-31T00:00:00"/>
    <m/>
    <m/>
    <n v="56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Dhamecha Krupali Avachal"/>
    <x v="373"/>
    <d v="2022-08-22T00:00:00"/>
    <x v="1659"/>
    <d v="2025-09-01T00:00:00"/>
    <n v="0.04"/>
    <n v="0.22500000000000001"/>
    <d v="2025-09-01T00:00:00"/>
    <d v="2026-08-31T00:00:00"/>
    <m/>
    <m/>
    <n v="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Kamya Avachal Dhamecha"/>
    <x v="373"/>
    <d v="2018-05-19T00:00:00"/>
    <x v="1660"/>
    <d v="2025-09-01T00:00:00"/>
    <n v="0.04"/>
    <n v="0.22500000000000001"/>
    <d v="2025-09-01T00:00:00"/>
    <d v="2026-08-31T00:00:00"/>
    <m/>
    <m/>
    <n v="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Kantaben Somabhai Dhamecha"/>
    <x v="373"/>
    <d v="1973-06-01T00:00:00"/>
    <x v="1661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hobhana Avachal Dhamecha"/>
    <x v="373"/>
    <d v="1998-09-09T00:00:00"/>
    <x v="1662"/>
    <d v="2025-09-01T00:00:00"/>
    <n v="0.04"/>
    <n v="0.22500000000000001"/>
    <d v="2025-09-01T00:00:00"/>
    <d v="2026-08-31T00:00:00"/>
    <m/>
    <m/>
    <n v="26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Dhamecha Avachal"/>
    <x v="373"/>
    <d v="1995-08-06T00:00:00"/>
    <x v="1663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rav Payasi"/>
    <x v="374"/>
    <d v="2023-12-23T00:00:00"/>
    <x v="1664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Om Prakash Payasi"/>
    <x v="374"/>
    <d v="1968-11-10T00:00:00"/>
    <x v="1665"/>
    <d v="2025-09-01T00:00:00"/>
    <n v="0.04"/>
    <n v="0.22500000000000001"/>
    <d v="2025-09-01T00:00:00"/>
    <d v="2026-08-31T00:00:00"/>
    <m/>
    <m/>
    <n v="56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anju Lata Payasi"/>
    <x v="374"/>
    <d v="1974-07-26T00:00:00"/>
    <x v="1666"/>
    <d v="2025-09-01T00:00:00"/>
    <n v="0.04"/>
    <n v="0.22500000000000001"/>
    <d v="2025-09-01T00:00:00"/>
    <d v="2026-08-31T00:00:00"/>
    <m/>
    <m/>
    <n v="51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Himanshu Payasi"/>
    <x v="374"/>
    <d v="1996-07-11T00:00:00"/>
    <x v="1667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inakshi Tiwari"/>
    <x v="374"/>
    <d v="1998-08-15T00:00:00"/>
    <x v="1668"/>
    <d v="2025-09-01T00:00:00"/>
    <n v="0.04"/>
    <n v="0.22500000000000001"/>
    <d v="2025-09-01T00:00:00"/>
    <d v="2026-08-31T00:00:00"/>
    <m/>
    <m/>
    <n v="27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Braja Kishor Das"/>
    <x v="375"/>
    <d v="1990-05-05T00:00:00"/>
    <x v="1669"/>
    <d v="2025-09-01T00:00:00"/>
    <n v="0.04"/>
    <n v="0.22500000000000001"/>
    <d v="2025-09-01T00:00:00"/>
    <d v="2026-08-31T00:00:00"/>
    <m/>
    <m/>
    <n v="35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ritika Das"/>
    <x v="375"/>
    <d v="2023-08-27T00:00:00"/>
    <x v="1670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Chandrakanta Das"/>
    <x v="375"/>
    <d v="1998-10-27T00:00:00"/>
    <x v="1671"/>
    <d v="2025-09-01T00:00:00"/>
    <n v="0.04"/>
    <n v="0.22500000000000001"/>
    <d v="2025-09-01T00:00:00"/>
    <d v="2026-08-31T00:00:00"/>
    <m/>
    <m/>
    <n v="26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antilata Das"/>
    <x v="375"/>
    <d v="1965-06-20T00:00:00"/>
    <x v="1672"/>
    <d v="2025-09-01T00:00:00"/>
    <n v="0.04"/>
    <n v="0.22500000000000001"/>
    <d v="2025-09-01T00:00:00"/>
    <d v="2026-08-31T00:00:00"/>
    <m/>
    <m/>
    <n v="60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Nirmiti Lalatendu Mohanty"/>
    <x v="376"/>
    <d v="2015-10-17T00:00:00"/>
    <x v="1673"/>
    <d v="2025-09-01T00:00:00"/>
    <n v="0.04"/>
    <n v="0.22500000000000001"/>
    <d v="2025-09-01T00:00:00"/>
    <d v="2026-08-31T00:00:00"/>
    <m/>
    <m/>
    <n v="9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ivaan Mohanty"/>
    <x v="376"/>
    <d v="2022-12-14T00:00:00"/>
    <x v="1674"/>
    <d v="2025-09-01T00:00:00"/>
    <n v="0.04"/>
    <n v="0.22500000000000001"/>
    <d v="2025-09-01T00:00:00"/>
    <d v="2026-08-31T00:00:00"/>
    <m/>
    <m/>
    <n v="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idhya Lalatendu Mohanty"/>
    <x v="376"/>
    <d v="1985-05-30T00:00:00"/>
    <x v="1675"/>
    <d v="2025-09-01T00:00:00"/>
    <n v="0.04"/>
    <n v="0.22500000000000001"/>
    <d v="2025-09-01T00:00:00"/>
    <d v="2026-08-31T00:00:00"/>
    <m/>
    <m/>
    <n v="40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Lalatendu Mohanty"/>
    <x v="376"/>
    <d v="1985-02-11T00:00:00"/>
    <x v="1676"/>
    <d v="2025-09-01T00:00:00"/>
    <n v="0.04"/>
    <n v="0.22500000000000001"/>
    <d v="2025-09-01T00:00:00"/>
    <d v="2026-08-31T00:00:00"/>
    <m/>
    <m/>
    <n v="40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eena Naik"/>
    <x v="377"/>
    <d v="1970-03-14T00:00:00"/>
    <x v="1677"/>
    <d v="2025-09-01T00:00:00"/>
    <n v="0.04"/>
    <n v="0.22500000000000001"/>
    <d v="2025-09-01T00:00:00"/>
    <d v="2026-08-31T00:00:00"/>
    <m/>
    <m/>
    <n v="55"/>
    <s v="46-55"/>
    <x v="0"/>
    <x v="7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Ruchismita Patel"/>
    <x v="377"/>
    <d v="1993-01-23T00:00:00"/>
    <x v="1678"/>
    <d v="2025-09-01T00:00:00"/>
    <n v="0.04"/>
    <n v="0.22500000000000001"/>
    <d v="2025-09-01T00:00:00"/>
    <d v="2026-08-31T00:00:00"/>
    <m/>
    <m/>
    <n v="32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hrinika Naik"/>
    <x v="377"/>
    <d v="2018-02-14T00:00:00"/>
    <x v="1679"/>
    <d v="2025-09-01T00:00:00"/>
    <n v="0.04"/>
    <n v="0.22500000000000001"/>
    <d v="2025-09-01T00:00:00"/>
    <d v="2026-08-31T00:00:00"/>
    <m/>
    <m/>
    <n v="7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uraj Naik"/>
    <x v="377"/>
    <d v="1984-06-06T00:00:00"/>
    <x v="1680"/>
    <d v="2025-09-01T00:00:00"/>
    <n v="0.04"/>
    <n v="0.22500000000000001"/>
    <d v="2025-09-01T00:00:00"/>
    <d v="2026-08-31T00:00:00"/>
    <m/>
    <m/>
    <n v="41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Purna Chandra Patel"/>
    <x v="377"/>
    <d v="1962-11-04T00:00:00"/>
    <x v="1681"/>
    <d v="2025-09-01T00:00:00"/>
    <n v="0.04"/>
    <n v="0.22500000000000001"/>
    <d v="2025-09-01T00:00:00"/>
    <d v="2026-08-31T00:00:00"/>
    <m/>
    <m/>
    <n v="62"/>
    <s v="56-65"/>
    <x v="1"/>
    <x v="6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amarati Tiwari"/>
    <x v="378"/>
    <d v="1959-01-07T00:00:00"/>
    <x v="1682"/>
    <d v="2025-09-01T00:00:00"/>
    <n v="0.04"/>
    <n v="0.22500000000000001"/>
    <d v="2025-09-01T00:00:00"/>
    <d v="2026-08-31T00:00:00"/>
    <m/>
    <m/>
    <n v="66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Neha Tiwari"/>
    <x v="378"/>
    <d v="2000-06-11T00:00:00"/>
    <x v="1683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hailesh Tiwari"/>
    <x v="378"/>
    <d v="1992-07-04T00:00:00"/>
    <x v="1684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ivbalak Tiwari"/>
    <x v="378"/>
    <d v="1953-11-01T00:00:00"/>
    <x v="1685"/>
    <d v="2025-09-01T00:00:00"/>
    <n v="0.04"/>
    <n v="0.22500000000000001"/>
    <d v="2025-09-01T00:00:00"/>
    <d v="2026-08-31T00:00:00"/>
    <m/>
    <m/>
    <n v="71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Ganesh Prasad Tiwari"/>
    <x v="379"/>
    <d v="1969-10-07T00:00:00"/>
    <x v="1686"/>
    <d v="2025-09-01T00:00:00"/>
    <n v="0.04"/>
    <n v="0.22500000000000001"/>
    <d v="2025-09-01T00:00:00"/>
    <d v="2026-08-31T00:00:00"/>
    <m/>
    <m/>
    <n v="55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Hemlata Tiwari"/>
    <x v="379"/>
    <d v="1975-08-03T00:00:00"/>
    <x v="1687"/>
    <d v="2025-09-01T00:00:00"/>
    <n v="0.04"/>
    <n v="0.22500000000000001"/>
    <d v="2025-09-01T00:00:00"/>
    <d v="2026-08-31T00:00:00"/>
    <m/>
    <m/>
    <n v="50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ivek Tiwari"/>
    <x v="379"/>
    <d v="1992-07-01T00:00:00"/>
    <x v="1688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reyans Samanta"/>
    <x v="380"/>
    <d v="2023-08-01T00:00:00"/>
    <x v="1689"/>
    <d v="2025-09-01T00:00:00"/>
    <n v="0.04"/>
    <n v="0.22500000000000001"/>
    <d v="2025-09-01T00:00:00"/>
    <d v="2026-08-31T00:00:00"/>
    <m/>
    <m/>
    <n v="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ijali Samanta"/>
    <x v="380"/>
    <d v="1974-11-05T00:00:00"/>
    <x v="1690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mit Samanta"/>
    <x v="380"/>
    <d v="1991-02-05T00:00:00"/>
    <x v="1691"/>
    <d v="2025-09-01T00:00:00"/>
    <n v="0.04"/>
    <n v="0.22500000000000001"/>
    <d v="2025-09-01T00:00:00"/>
    <d v="2026-08-31T00:00:00"/>
    <m/>
    <m/>
    <n v="34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hrabanti Samanta"/>
    <x v="380"/>
    <d v="1995-08-12T00:00:00"/>
    <x v="1692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Dipak Kumar Samanta"/>
    <x v="380"/>
    <d v="1969-01-17T00:00:00"/>
    <x v="1693"/>
    <d v="2025-09-01T00:00:00"/>
    <n v="0.04"/>
    <n v="0.22500000000000001"/>
    <d v="2025-09-01T00:00:00"/>
    <d v="2026-08-31T00:00:00"/>
    <m/>
    <m/>
    <n v="56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Girija Singh"/>
    <x v="381"/>
    <d v="1947-01-01T00:00:00"/>
    <x v="1694"/>
    <d v="2025-09-01T00:00:00"/>
    <n v="0.04"/>
    <n v="0.22500000000000001"/>
    <d v="2025-09-01T00:00:00"/>
    <d v="2026-08-31T00:00:00"/>
    <m/>
    <m/>
    <n v="78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Kanti Devi"/>
    <x v="381"/>
    <d v="1949-01-01T00:00:00"/>
    <x v="1695"/>
    <d v="2025-09-01T00:00:00"/>
    <n v="0.04"/>
    <n v="0.22500000000000001"/>
    <d v="2025-09-01T00:00:00"/>
    <d v="2026-08-31T00:00:00"/>
    <m/>
    <m/>
    <n v="76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Abhishek Singh"/>
    <x v="381"/>
    <d v="2004-10-09T00:00:00"/>
    <x v="1696"/>
    <d v="2025-09-01T00:00:00"/>
    <n v="0.04"/>
    <n v="0.22500000000000001"/>
    <d v="2025-09-01T00:00:00"/>
    <d v="2026-08-31T00:00:00"/>
    <m/>
    <m/>
    <n v="2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eeraa Devi"/>
    <x v="381"/>
    <d v="1983-10-09T00:00:00"/>
    <x v="1697"/>
    <d v="2025-09-01T00:00:00"/>
    <n v="0.04"/>
    <n v="0.22500000000000001"/>
    <d v="2025-09-01T00:00:00"/>
    <d v="2026-08-31T00:00:00"/>
    <m/>
    <m/>
    <n v="41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jat Singh"/>
    <x v="381"/>
    <d v="2004-07-06T00:00:00"/>
    <x v="1698"/>
    <d v="2025-09-01T00:00:00"/>
    <n v="0.04"/>
    <n v="0.22500000000000001"/>
    <d v="2025-09-01T00:00:00"/>
    <d v="2026-08-31T00:00:00"/>
    <m/>
    <m/>
    <n v="21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jay Singh Chauhan"/>
    <x v="381"/>
    <d v="1977-07-06T00:00:00"/>
    <x v="1699"/>
    <d v="2025-09-01T00:00:00"/>
    <n v="0.04"/>
    <n v="0.22500000000000001"/>
    <d v="2025-09-01T00:00:00"/>
    <d v="2026-08-31T00:00:00"/>
    <m/>
    <m/>
    <n v="48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Burhanuddin Fakhruddin Fakhri"/>
    <x v="382"/>
    <d v="2019-07-06T00:00:00"/>
    <x v="1700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Insiya Sunelwala"/>
    <x v="382"/>
    <d v="1989-03-14T00:00:00"/>
    <x v="1701"/>
    <d v="2025-09-01T00:00:00"/>
    <n v="0.04"/>
    <n v="0.22500000000000001"/>
    <d v="2025-09-01T00:00:00"/>
    <d v="2026-08-31T00:00:00"/>
    <m/>
    <m/>
    <n v="36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Farida Sunelwala"/>
    <x v="382"/>
    <d v="1963-07-30T00:00:00"/>
    <x v="1702"/>
    <d v="2025-09-01T00:00:00"/>
    <n v="0.04"/>
    <n v="0.22500000000000001"/>
    <d v="2025-09-01T00:00:00"/>
    <d v="2026-08-31T00:00:00"/>
    <m/>
    <m/>
    <n v="62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ifuddin Sunelwala"/>
    <x v="382"/>
    <d v="1955-06-06T00:00:00"/>
    <x v="1703"/>
    <d v="2025-09-01T00:00:00"/>
    <n v="0.04"/>
    <n v="0.22500000000000001"/>
    <d v="2025-09-01T00:00:00"/>
    <d v="2026-08-31T00:00:00"/>
    <m/>
    <m/>
    <n v="70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Mufaddal Fakhruddin Fakhri"/>
    <x v="382"/>
    <d v="2014-10-18T00:00:00"/>
    <x v="1704"/>
    <d v="2025-09-01T00:00:00"/>
    <n v="0.04"/>
    <n v="0.22500000000000001"/>
    <d v="2025-09-01T00:00:00"/>
    <d v="2026-08-31T00:00:00"/>
    <m/>
    <m/>
    <n v="1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Fakhruddin Sunelwala"/>
    <x v="382"/>
    <d v="1987-12-26T00:00:00"/>
    <x v="1705"/>
    <d v="2025-09-01T00:00:00"/>
    <n v="0.04"/>
    <n v="0.22500000000000001"/>
    <d v="2025-09-01T00:00:00"/>
    <d v="2026-08-31T00:00:00"/>
    <m/>
    <m/>
    <n v="37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Tamanna Thakar"/>
    <x v="383"/>
    <d v="2004-05-31T00:00:00"/>
    <x v="1706"/>
    <d v="2025-09-01T00:00:00"/>
    <n v="0.04"/>
    <n v="0.22500000000000001"/>
    <d v="2025-09-01T00:00:00"/>
    <d v="2026-08-31T00:00:00"/>
    <m/>
    <m/>
    <n v="21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anthan Thakar"/>
    <x v="383"/>
    <d v="2000-07-06T00:00:00"/>
    <x v="1707"/>
    <d v="2025-09-01T00:00:00"/>
    <n v="0.04"/>
    <n v="0.22500000000000001"/>
    <d v="2025-09-01T00:00:00"/>
    <d v="2026-08-31T00:00:00"/>
    <m/>
    <m/>
    <n v="25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Chandanben Thakar"/>
    <x v="383"/>
    <d v="1950-08-03T00:00:00"/>
    <x v="1708"/>
    <d v="2025-09-01T00:00:00"/>
    <n v="0.04"/>
    <n v="0.22500000000000001"/>
    <d v="2025-09-01T00:00:00"/>
    <d v="2026-08-31T00:00:00"/>
    <m/>
    <m/>
    <n v="75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Upama Thakar"/>
    <x v="383"/>
    <d v="1976-10-11T00:00:00"/>
    <x v="1709"/>
    <d v="2025-09-01T00:00:00"/>
    <n v="0.04"/>
    <n v="0.22500000000000001"/>
    <d v="2025-09-01T00:00:00"/>
    <d v="2026-08-31T00:00:00"/>
    <m/>
    <m/>
    <n v="48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Mahendarprasad Thakar"/>
    <x v="383"/>
    <d v="1947-05-28T00:00:00"/>
    <x v="1710"/>
    <d v="2025-09-01T00:00:00"/>
    <n v="0.04"/>
    <n v="0.22500000000000001"/>
    <d v="2025-09-01T00:00:00"/>
    <d v="2026-08-31T00:00:00"/>
    <m/>
    <m/>
    <n v="78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Dinesh Thakar"/>
    <x v="383"/>
    <d v="1973-07-22T00:00:00"/>
    <x v="1711"/>
    <d v="2025-09-01T00:00:00"/>
    <n v="0.04"/>
    <n v="0.22500000000000001"/>
    <d v="2025-09-01T00:00:00"/>
    <d v="2026-08-31T00:00:00"/>
    <m/>
    <m/>
    <n v="52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sha Garg"/>
    <x v="384"/>
    <d v="1949-09-15T00:00:00"/>
    <x v="1712"/>
    <d v="2025-09-01T00:00:00"/>
    <n v="0.04"/>
    <n v="0.22500000000000001"/>
    <d v="2025-09-01T00:00:00"/>
    <d v="2026-08-31T00:00:00"/>
    <m/>
    <m/>
    <n v="75"/>
    <s v="71-75"/>
    <x v="0"/>
    <x v="5"/>
    <n v="600000"/>
    <n v="0"/>
    <n v="0"/>
    <n v="365"/>
    <d v="2026-02-28T00:00:00"/>
    <n v="181"/>
    <s v="Maharashtra"/>
    <n v="26109.210999999999"/>
    <n v="1"/>
    <n v="22126.45"/>
    <n v="0"/>
    <n v="0"/>
    <n v="3982.761"/>
    <n v="885.05799999999999"/>
    <n v="4978.4512500000001"/>
    <n v="10972.294383561644"/>
    <n v="8064.636371917808"/>
    <n v="8198.3043780821918"/>
    <d v="2025-02-27T00:00:00"/>
    <n v="22126.45"/>
    <m/>
  </r>
  <r>
    <s v="Valid"/>
    <n v="202509"/>
    <s v="GMC023220100CALDERYS"/>
    <s v="CALDERYS INDIA REFRACTORIES LIMITED"/>
    <d v="2025-09-01T00:00:00"/>
    <d v="2026-08-31T00:00:00"/>
    <s v="Namrata Ish Garg"/>
    <x v="384"/>
    <d v="1976-12-03T00:00:00"/>
    <x v="1713"/>
    <d v="2025-09-01T00:00:00"/>
    <n v="0.04"/>
    <n v="0.22500000000000001"/>
    <d v="2025-09-01T00:00:00"/>
    <d v="2026-08-31T00:00:00"/>
    <m/>
    <m/>
    <n v="48"/>
    <s v="46-55"/>
    <x v="0"/>
    <x v="0"/>
    <n v="600000"/>
    <n v="0"/>
    <n v="0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Ish Garg"/>
    <x v="384"/>
    <d v="1971-11-29T00:00:00"/>
    <x v="1714"/>
    <d v="2025-09-01T00:00:00"/>
    <n v="0.04"/>
    <n v="0.22500000000000001"/>
    <d v="2025-09-01T00:00:00"/>
    <d v="2026-08-31T00:00:00"/>
    <m/>
    <m/>
    <n v="53"/>
    <s v="46-55"/>
    <x v="1"/>
    <x v="1"/>
    <n v="600000"/>
    <n v="600000"/>
    <n v="1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Ashwath Garg"/>
    <x v="384"/>
    <d v="2004-07-12T00:00:00"/>
    <x v="1715"/>
    <d v="2025-09-01T00:00:00"/>
    <n v="0.04"/>
    <n v="0.22500000000000001"/>
    <d v="2025-09-01T00:00:00"/>
    <d v="2026-08-31T00:00:00"/>
    <m/>
    <m/>
    <n v="21"/>
    <s v="0-25"/>
    <x v="1"/>
    <x v="3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Arun Kumar Sen"/>
    <x v="385"/>
    <d v="1945-01-24T00:00:00"/>
    <x v="1716"/>
    <d v="2025-09-01T00:00:00"/>
    <n v="0.04"/>
    <n v="0.22500000000000001"/>
    <d v="2025-09-01T00:00:00"/>
    <d v="2026-08-31T00:00:00"/>
    <m/>
    <m/>
    <n v="80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Runu Sen"/>
    <x v="385"/>
    <d v="1953-01-01T00:00:00"/>
    <x v="1717"/>
    <d v="2025-09-01T00:00:00"/>
    <n v="0.04"/>
    <n v="0.22500000000000001"/>
    <d v="2025-09-01T00:00:00"/>
    <d v="2026-08-31T00:00:00"/>
    <m/>
    <m/>
    <n v="72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Debadrita Sen"/>
    <x v="385"/>
    <d v="2015-12-08T00:00:00"/>
    <x v="1718"/>
    <d v="2025-09-01T00:00:00"/>
    <n v="0.04"/>
    <n v="0.22500000000000001"/>
    <d v="2025-09-01T00:00:00"/>
    <d v="2026-08-31T00:00:00"/>
    <m/>
    <m/>
    <n v="9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Dipa Sen"/>
    <x v="385"/>
    <d v="1985-10-27T00:00:00"/>
    <x v="1719"/>
    <d v="2025-09-01T00:00:00"/>
    <n v="0.04"/>
    <n v="0.22500000000000001"/>
    <d v="2025-09-01T00:00:00"/>
    <d v="2026-08-31T00:00:00"/>
    <m/>
    <m/>
    <n v="39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Bablu Sen"/>
    <x v="385"/>
    <d v="1984-06-02T00:00:00"/>
    <x v="1720"/>
    <d v="2025-09-01T00:00:00"/>
    <n v="0.04"/>
    <n v="0.22500000000000001"/>
    <d v="2025-09-01T00:00:00"/>
    <d v="2026-08-31T00:00:00"/>
    <m/>
    <m/>
    <n v="41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alyani Karmakar"/>
    <x v="386"/>
    <d v="1959-07-15T00:00:00"/>
    <x v="1721"/>
    <d v="2025-09-01T00:00:00"/>
    <n v="0.04"/>
    <n v="0.22500000000000001"/>
    <d v="2025-09-01T00:00:00"/>
    <d v="2026-08-31T00:00:00"/>
    <m/>
    <m/>
    <n v="66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andip Karmakar"/>
    <x v="386"/>
    <d v="1985-11-30T00:00:00"/>
    <x v="1722"/>
    <d v="2025-09-01T00:00:00"/>
    <n v="0.04"/>
    <n v="0.22500000000000001"/>
    <d v="2025-09-01T00:00:00"/>
    <d v="2026-08-31T00:00:00"/>
    <m/>
    <m/>
    <n v="39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Indrani Layek"/>
    <x v="386"/>
    <d v="1992-08-16T00:00:00"/>
    <x v="1723"/>
    <d v="2025-09-01T00:00:00"/>
    <n v="0.04"/>
    <n v="0.22500000000000001"/>
    <d v="2025-09-01T00:00:00"/>
    <d v="2026-08-31T00:00:00"/>
    <m/>
    <m/>
    <n v="33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Ishaan Karmakar"/>
    <x v="386"/>
    <d v="2017-11-02T00:00:00"/>
    <x v="1724"/>
    <d v="2025-09-01T00:00:00"/>
    <n v="0.04"/>
    <n v="0.22500000000000001"/>
    <d v="2025-09-01T00:00:00"/>
    <d v="2026-08-31T00:00:00"/>
    <m/>
    <m/>
    <n v="7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ndhya Devi"/>
    <x v="387"/>
    <d v="1996-01-01T00:00:00"/>
    <x v="1725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dan Mohan"/>
    <x v="387"/>
    <d v="1967-01-01T00:00:00"/>
    <x v="1726"/>
    <d v="2025-09-01T00:00:00"/>
    <n v="0.04"/>
    <n v="0.22500000000000001"/>
    <d v="2025-09-01T00:00:00"/>
    <d v="2026-08-31T00:00:00"/>
    <m/>
    <m/>
    <n v="58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rishti Vishwakarma"/>
    <x v="387"/>
    <d v="2019-11-07T00:00:00"/>
    <x v="1727"/>
    <d v="2025-09-01T00:00:00"/>
    <n v="0.04"/>
    <n v="0.22500000000000001"/>
    <d v="2025-09-01T00:00:00"/>
    <d v="2026-08-31T00:00:00"/>
    <m/>
    <m/>
    <n v="5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vitri"/>
    <x v="387"/>
    <d v="1969-01-01T00:00:00"/>
    <x v="1728"/>
    <d v="2025-09-01T00:00:00"/>
    <n v="0.04"/>
    <n v="0.22500000000000001"/>
    <d v="2025-09-01T00:00:00"/>
    <d v="2026-08-31T00:00:00"/>
    <m/>
    <m/>
    <n v="56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aby Of Sandhya Devi"/>
    <x v="387"/>
    <d v="2025-06-09T00:00:00"/>
    <x v="1729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mit Vishwakarma"/>
    <x v="387"/>
    <d v="1992-07-07T00:00:00"/>
    <x v="1730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j Krithvik"/>
    <x v="388"/>
    <d v="2018-12-12T00:00:00"/>
    <x v="1731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G Murthy"/>
    <x v="388"/>
    <d v="1951-09-17T00:00:00"/>
    <x v="1732"/>
    <d v="2025-09-01T00:00:00"/>
    <n v="0.04"/>
    <n v="0.22500000000000001"/>
    <d v="2025-09-01T00:00:00"/>
    <d v="2026-08-31T00:00:00"/>
    <m/>
    <m/>
    <n v="73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M Thilagavathi"/>
    <x v="388"/>
    <d v="1958-08-04T00:00:00"/>
    <x v="1733"/>
    <d v="2025-09-01T00:00:00"/>
    <n v="0.04"/>
    <n v="0.22500000000000001"/>
    <d v="2025-09-01T00:00:00"/>
    <d v="2026-08-31T00:00:00"/>
    <m/>
    <m/>
    <n v="67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Baby Of Mrs. Janani J"/>
    <x v="388"/>
    <d v="2025-06-19T00:00:00"/>
    <x v="1734"/>
    <d v="2025-09-01T00:00:00"/>
    <n v="0.04"/>
    <n v="0.22500000000000001"/>
    <d v="2025-09-01T00:00:00"/>
    <d v="2026-08-31T00:00:00"/>
    <m/>
    <m/>
    <n v="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Janani Arun Kumar"/>
    <x v="388"/>
    <d v="1994-11-02T00:00:00"/>
    <x v="1735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 Arun Kumar"/>
    <x v="388"/>
    <d v="1987-08-17T00:00:00"/>
    <x v="1736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Krishna Ghosh"/>
    <x v="389"/>
    <d v="1957-12-01T00:00:00"/>
    <x v="1737"/>
    <d v="2025-09-01T00:00:00"/>
    <n v="0.04"/>
    <n v="0.22500000000000001"/>
    <d v="2025-09-01T00:00:00"/>
    <d v="2026-08-31T00:00:00"/>
    <m/>
    <m/>
    <n v="67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loke Chandra Ghosh"/>
    <x v="389"/>
    <d v="1953-11-12T00:00:00"/>
    <x v="1738"/>
    <d v="2025-09-01T00:00:00"/>
    <n v="0.04"/>
    <n v="0.22500000000000001"/>
    <d v="2025-09-01T00:00:00"/>
    <d v="2026-08-31T00:00:00"/>
    <m/>
    <m/>
    <n v="71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Dipyaman Ghosh"/>
    <x v="389"/>
    <d v="1987-10-01T00:00:00"/>
    <x v="1739"/>
    <d v="2025-09-01T00:00:00"/>
    <n v="0.04"/>
    <n v="0.22500000000000001"/>
    <d v="2025-09-01T00:00:00"/>
    <d v="2026-08-31T00:00:00"/>
    <m/>
    <m/>
    <n v="37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adritman Ghosh"/>
    <x v="389"/>
    <d v="2018-06-21T00:00:00"/>
    <x v="1740"/>
    <d v="2025-09-01T00:00:00"/>
    <n v="0.04"/>
    <n v="0.22500000000000001"/>
    <d v="2025-09-01T00:00:00"/>
    <d v="2026-08-31T00:00:00"/>
    <m/>
    <m/>
    <n v="7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ayel Ghosh"/>
    <x v="389"/>
    <d v="1989-09-06T00:00:00"/>
    <x v="1741"/>
    <d v="2025-09-01T00:00:00"/>
    <n v="0.04"/>
    <n v="0.22500000000000001"/>
    <d v="2025-09-01T00:00:00"/>
    <d v="2026-08-31T00:00:00"/>
    <m/>
    <m/>
    <n v="35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njana Kumari"/>
    <x v="390"/>
    <d v="2011-10-27T00:00:00"/>
    <x v="1742"/>
    <d v="2025-09-01T00:00:00"/>
    <n v="0.04"/>
    <n v="0.22500000000000001"/>
    <d v="2025-09-01T00:00:00"/>
    <d v="2026-08-31T00:00:00"/>
    <m/>
    <m/>
    <n v="1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ina Thakur"/>
    <x v="390"/>
    <d v="1988-01-02T00:00:00"/>
    <x v="1743"/>
    <d v="2025-09-01T00:00:00"/>
    <n v="0.04"/>
    <n v="0.22500000000000001"/>
    <d v="2025-09-01T00:00:00"/>
    <d v="2026-08-31T00:00:00"/>
    <m/>
    <m/>
    <n v="37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alkishan Thakur"/>
    <x v="390"/>
    <d v="1944-07-05T00:00:00"/>
    <x v="1744"/>
    <d v="2025-09-01T00:00:00"/>
    <n v="0.04"/>
    <n v="0.22500000000000001"/>
    <d v="2025-09-01T00:00:00"/>
    <d v="2026-08-31T00:00:00"/>
    <m/>
    <m/>
    <n v="81"/>
    <s v="81-100"/>
    <x v="1"/>
    <x v="2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Aditya Thakur"/>
    <x v="390"/>
    <d v="2013-07-12T00:00:00"/>
    <x v="1745"/>
    <d v="2025-09-01T00:00:00"/>
    <n v="0.04"/>
    <n v="0.22500000000000001"/>
    <d v="2025-09-01T00:00:00"/>
    <d v="2026-08-31T00:00:00"/>
    <m/>
    <m/>
    <n v="1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ohan Thakur"/>
    <x v="390"/>
    <d v="1980-06-15T00:00:00"/>
    <x v="1746"/>
    <d v="2025-09-01T00:00:00"/>
    <n v="0.04"/>
    <n v="0.22500000000000001"/>
    <d v="2025-09-01T00:00:00"/>
    <d v="2026-08-31T00:00:00"/>
    <m/>
    <m/>
    <n v="45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Vimala Devi"/>
    <x v="391"/>
    <d v="1960-01-01T00:00:00"/>
    <x v="1747"/>
    <d v="2025-09-01T00:00:00"/>
    <n v="0.04"/>
    <n v="0.22500000000000001"/>
    <d v="2025-09-01T00:00:00"/>
    <d v="2026-08-31T00:00:00"/>
    <m/>
    <m/>
    <n v="65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lok Kumar"/>
    <x v="391"/>
    <d v="1998-12-25T00:00:00"/>
    <x v="1748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Yogendra Mahato"/>
    <x v="391"/>
    <d v="1957-01-01T00:00:00"/>
    <x v="1749"/>
    <d v="2025-09-01T00:00:00"/>
    <n v="0.04"/>
    <n v="0.22500000000000001"/>
    <d v="2025-09-01T00:00:00"/>
    <d v="2026-08-31T00:00:00"/>
    <m/>
    <m/>
    <n v="68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Phulchandra Kumar"/>
    <x v="392"/>
    <d v="1995-01-05T00:00:00"/>
    <x v="1750"/>
    <d v="2025-09-01T00:00:00"/>
    <n v="0.04"/>
    <n v="0.22500000000000001"/>
    <d v="2025-09-01T00:00:00"/>
    <d v="2026-08-31T00:00:00"/>
    <m/>
    <m/>
    <n v="30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rita Devi"/>
    <x v="392"/>
    <d v="1970-01-01T00:00:00"/>
    <x v="1751"/>
    <d v="2025-09-01T00:00:00"/>
    <n v="0.04"/>
    <n v="0.22500000000000001"/>
    <d v="2025-09-01T00:00:00"/>
    <d v="2026-08-31T00:00:00"/>
    <m/>
    <m/>
    <n v="55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unsagar Prasad Singh"/>
    <x v="392"/>
    <d v="1955-01-01T00:00:00"/>
    <x v="1752"/>
    <d v="2025-09-01T00:00:00"/>
    <n v="0.04"/>
    <n v="0.22500000000000001"/>
    <d v="2025-09-01T00:00:00"/>
    <d v="2026-08-31T00:00:00"/>
    <m/>
    <m/>
    <n v="70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Madhab Nandi"/>
    <x v="393"/>
    <d v="1945-01-01T00:00:00"/>
    <x v="1753"/>
    <d v="2025-09-01T00:00:00"/>
    <n v="0.04"/>
    <n v="0.22500000000000001"/>
    <d v="2025-09-01T00:00:00"/>
    <d v="2026-08-31T00:00:00"/>
    <m/>
    <m/>
    <n v="80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Sneha Nandi"/>
    <x v="393"/>
    <d v="2009-10-01T00:00:00"/>
    <x v="1754"/>
    <d v="2025-09-01T00:00:00"/>
    <n v="0.04"/>
    <n v="0.22500000000000001"/>
    <d v="2025-09-01T00:00:00"/>
    <d v="2026-08-31T00:00:00"/>
    <m/>
    <m/>
    <n v="15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apita Nandi"/>
    <x v="393"/>
    <d v="1981-01-10T00:00:00"/>
    <x v="1755"/>
    <d v="2025-09-01T00:00:00"/>
    <n v="0.04"/>
    <n v="0.22500000000000001"/>
    <d v="2025-09-01T00:00:00"/>
    <d v="2026-08-31T00:00:00"/>
    <m/>
    <m/>
    <n v="44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ayon Nandi"/>
    <x v="393"/>
    <d v="2015-08-15T00:00:00"/>
    <x v="1756"/>
    <d v="2025-09-01T00:00:00"/>
    <n v="0.04"/>
    <n v="0.22500000000000001"/>
    <d v="2025-09-01T00:00:00"/>
    <d v="2026-08-31T00:00:00"/>
    <m/>
    <m/>
    <n v="1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ikha Nandi"/>
    <x v="393"/>
    <d v="1947-01-01T00:00:00"/>
    <x v="1757"/>
    <d v="2025-09-01T00:00:00"/>
    <n v="0.04"/>
    <n v="0.22500000000000001"/>
    <d v="2025-09-01T00:00:00"/>
    <d v="2026-08-31T00:00:00"/>
    <m/>
    <m/>
    <n v="78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Suman Nandi"/>
    <x v="393"/>
    <d v="1975-01-16T00:00:00"/>
    <x v="1758"/>
    <d v="2025-09-01T00:00:00"/>
    <n v="0.04"/>
    <n v="0.22500000000000001"/>
    <d v="2025-09-01T00:00:00"/>
    <d v="2026-08-31T00:00:00"/>
    <m/>
    <m/>
    <n v="50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Toshit Datta"/>
    <x v="394"/>
    <d v="2017-12-01T00:00:00"/>
    <x v="1759"/>
    <d v="2025-09-01T00:00:00"/>
    <n v="0.04"/>
    <n v="0.22500000000000001"/>
    <d v="2025-09-01T00:00:00"/>
    <d v="2026-08-31T00:00:00"/>
    <m/>
    <m/>
    <n v="7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Tanmoy Datta"/>
    <x v="394"/>
    <d v="1988-03-17T00:00:00"/>
    <x v="1760"/>
    <d v="2025-09-01T00:00:00"/>
    <n v="0.04"/>
    <n v="0.22500000000000001"/>
    <d v="2025-09-01T00:00:00"/>
    <d v="2026-08-31T00:00:00"/>
    <m/>
    <m/>
    <n v="37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anabendra Datta"/>
    <x v="394"/>
    <d v="1957-01-10T00:00:00"/>
    <x v="1761"/>
    <d v="2025-09-01T00:00:00"/>
    <n v="0.04"/>
    <n v="0.22500000000000001"/>
    <d v="2025-09-01T00:00:00"/>
    <d v="2026-08-31T00:00:00"/>
    <m/>
    <m/>
    <n v="68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Trishna Talukder"/>
    <x v="394"/>
    <d v="1989-11-19T00:00:00"/>
    <x v="1762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Charvi Durugkar"/>
    <x v="395"/>
    <d v="2011-02-08T00:00:00"/>
    <x v="1763"/>
    <d v="2025-09-01T00:00:00"/>
    <n v="0.04"/>
    <n v="0.22500000000000001"/>
    <d v="2025-09-01T00:00:00"/>
    <d v="2026-08-31T00:00:00"/>
    <m/>
    <m/>
    <n v="1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sha Rani Durugkar"/>
    <x v="395"/>
    <d v="1983-08-01T00:00:00"/>
    <x v="1764"/>
    <d v="2025-09-01T00:00:00"/>
    <n v="0.04"/>
    <n v="0.22500000000000001"/>
    <d v="2025-09-01T00:00:00"/>
    <d v="2026-08-31T00:00:00"/>
    <m/>
    <m/>
    <n v="42"/>
    <s v="36-45"/>
    <x v="0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Tai Kamble"/>
    <x v="395"/>
    <d v="1957-08-31T00:00:00"/>
    <x v="1765"/>
    <d v="2025-09-01T00:00:00"/>
    <n v="0.04"/>
    <n v="0.22500000000000001"/>
    <d v="2025-09-01T00:00:00"/>
    <d v="2026-08-31T00:00:00"/>
    <m/>
    <m/>
    <n v="68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Nitin Durugkar"/>
    <x v="395"/>
    <d v="1983-07-02T00:00:00"/>
    <x v="1766"/>
    <d v="2025-09-01T00:00:00"/>
    <n v="0.04"/>
    <n v="0.22500000000000001"/>
    <d v="2025-09-01T00:00:00"/>
    <d v="2026-08-31T00:00:00"/>
    <m/>
    <m/>
    <n v="42"/>
    <s v="36-45"/>
    <x v="1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D R Kamble"/>
    <x v="395"/>
    <d v="1953-06-01T00:00:00"/>
    <x v="1767"/>
    <d v="2025-09-01T00:00:00"/>
    <n v="0.04"/>
    <n v="0.22500000000000001"/>
    <d v="2025-09-01T00:00:00"/>
    <d v="2026-08-31T00:00:00"/>
    <m/>
    <m/>
    <n v="72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Nikhil Nand Singh"/>
    <x v="396"/>
    <d v="2010-08-09T00:00:00"/>
    <x v="1768"/>
    <d v="2025-09-01T00:00:00"/>
    <n v="0.04"/>
    <n v="0.22500000000000001"/>
    <d v="2025-09-01T00:00:00"/>
    <d v="2026-08-31T00:00:00"/>
    <m/>
    <m/>
    <n v="1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andkishor Singh"/>
    <x v="396"/>
    <d v="1975-05-07T00:00:00"/>
    <x v="1769"/>
    <d v="2025-09-01T00:00:00"/>
    <n v="0.04"/>
    <n v="0.22500000000000001"/>
    <d v="2025-09-01T00:00:00"/>
    <d v="2026-08-31T00:00:00"/>
    <m/>
    <m/>
    <n v="50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Nitu Devi"/>
    <x v="396"/>
    <d v="1980-06-06T00:00:00"/>
    <x v="1770"/>
    <d v="2025-09-01T00:00:00"/>
    <n v="0.04"/>
    <n v="0.22500000000000001"/>
    <d v="2025-09-01T00:00:00"/>
    <d v="2026-08-31T00:00:00"/>
    <m/>
    <m/>
    <n v="45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abita Devi"/>
    <x v="396"/>
    <d v="1952-04-16T00:00:00"/>
    <x v="1771"/>
    <d v="2025-09-01T00:00:00"/>
    <n v="0.04"/>
    <n v="0.22500000000000001"/>
    <d v="2025-09-01T00:00:00"/>
    <d v="2026-08-31T00:00:00"/>
    <m/>
    <m/>
    <n v="73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Nandani Singh"/>
    <x v="396"/>
    <d v="2006-12-16T00:00:00"/>
    <x v="1772"/>
    <d v="2025-09-01T00:00:00"/>
    <n v="0.04"/>
    <n v="0.22500000000000001"/>
    <d v="2025-09-01T00:00:00"/>
    <d v="2026-08-31T00:00:00"/>
    <m/>
    <m/>
    <n v="18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nju Upadhyay"/>
    <x v="397"/>
    <d v="1976-10-05T00:00:00"/>
    <x v="1773"/>
    <d v="2025-09-01T00:00:00"/>
    <n v="0.04"/>
    <n v="0.22500000000000001"/>
    <d v="2025-09-01T00:00:00"/>
    <d v="2026-08-31T00:00:00"/>
    <m/>
    <m/>
    <n v="48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ashank Upadhyay"/>
    <x v="397"/>
    <d v="2007-01-05T00:00:00"/>
    <x v="1774"/>
    <d v="2025-09-01T00:00:00"/>
    <n v="0.04"/>
    <n v="0.22500000000000001"/>
    <d v="2025-09-01T00:00:00"/>
    <d v="2026-08-31T00:00:00"/>
    <m/>
    <m/>
    <n v="18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harmanra Kumar Upadhyay"/>
    <x v="397"/>
    <d v="1975-08-27T00:00:00"/>
    <x v="1775"/>
    <d v="2025-09-01T00:00:00"/>
    <n v="0.04"/>
    <n v="0.22500000000000001"/>
    <d v="2025-09-01T00:00:00"/>
    <d v="2026-08-31T00:00:00"/>
    <m/>
    <m/>
    <n v="50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kshi Upadhyay"/>
    <x v="397"/>
    <d v="2000-04-07T00:00:00"/>
    <x v="1776"/>
    <d v="2025-09-01T00:00:00"/>
    <n v="0.04"/>
    <n v="0.22500000000000001"/>
    <d v="2025-09-01T00:00:00"/>
    <d v="2026-08-31T00:00:00"/>
    <m/>
    <m/>
    <n v="25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hilya Bai Upadhyay"/>
    <x v="397"/>
    <d v="1941-01-01T00:00:00"/>
    <x v="1777"/>
    <d v="2025-09-01T00:00:00"/>
    <n v="0.04"/>
    <n v="0.22500000000000001"/>
    <d v="2025-09-01T00:00:00"/>
    <d v="2026-08-31T00:00:00"/>
    <m/>
    <m/>
    <n v="84"/>
    <s v="81-100"/>
    <x v="0"/>
    <x v="5"/>
    <n v="400000"/>
    <n v="0"/>
    <n v="0"/>
    <n v="365"/>
    <d v="2026-02-28T00:00:00"/>
    <n v="181"/>
    <s v="Maharashtra"/>
    <n v="29599.473999999998"/>
    <n v="1"/>
    <n v="25084.3"/>
    <n v="0"/>
    <n v="0"/>
    <n v="4515.174"/>
    <n v="1003.372"/>
    <n v="5643.9674999999997"/>
    <n v="12439.063835616438"/>
    <n v="9142.7119191780821"/>
    <n v="9294.2485808219171"/>
    <d v="2025-02-27T00:00:00"/>
    <n v="25084.3"/>
    <m/>
  </r>
  <r>
    <s v="Valid"/>
    <n v="202509"/>
    <s v="GMC023220100CALDERYS"/>
    <s v="CALDERYS INDIA REFRACTORIES LIMITED"/>
    <d v="2025-09-01T00:00:00"/>
    <d v="2026-08-31T00:00:00"/>
    <s v="Hemanta Banerjee"/>
    <x v="398"/>
    <d v="1961-09-21T00:00:00"/>
    <x v="1778"/>
    <d v="2025-09-01T00:00:00"/>
    <n v="0.04"/>
    <n v="0.22500000000000001"/>
    <d v="2025-09-01T00:00:00"/>
    <d v="2026-08-31T00:00:00"/>
    <m/>
    <m/>
    <n v="63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Niti Banerjee"/>
    <x v="398"/>
    <d v="1969-10-25T00:00:00"/>
    <x v="1779"/>
    <d v="2025-09-01T00:00:00"/>
    <n v="0.04"/>
    <n v="0.22500000000000001"/>
    <d v="2025-09-01T00:00:00"/>
    <d v="2026-08-31T00:00:00"/>
    <m/>
    <m/>
    <n v="55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Shremoyee Banerjee"/>
    <x v="398"/>
    <d v="1995-12-08T00:00:00"/>
    <x v="1780"/>
    <d v="2025-09-01T00:00:00"/>
    <n v="0.04"/>
    <n v="0.22500000000000001"/>
    <d v="2025-09-01T00:00:00"/>
    <d v="2026-08-31T00:00:00"/>
    <m/>
    <m/>
    <n v="29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nupam Banerjee"/>
    <x v="398"/>
    <d v="1991-12-31T00:00:00"/>
    <x v="1781"/>
    <d v="2025-09-01T00:00:00"/>
    <n v="0.04"/>
    <n v="0.22500000000000001"/>
    <d v="2025-09-01T00:00:00"/>
    <d v="2026-08-31T00:00:00"/>
    <m/>
    <m/>
    <n v="33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uthvik Banerjee"/>
    <x v="398"/>
    <d v="2022-12-24T00:00:00"/>
    <x v="1782"/>
    <d v="2025-09-01T00:00:00"/>
    <n v="0.04"/>
    <n v="0.22500000000000001"/>
    <d v="2025-09-01T00:00:00"/>
    <d v="2026-08-31T00:00:00"/>
    <m/>
    <m/>
    <n v="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N Butchemma"/>
    <x v="399"/>
    <d v="1968-06-10T00:00:00"/>
    <x v="1783"/>
    <d v="2025-09-01T00:00:00"/>
    <n v="0.04"/>
    <n v="0.22500000000000001"/>
    <d v="2025-09-01T00:00:00"/>
    <d v="2026-08-31T00:00:00"/>
    <m/>
    <m/>
    <n v="57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N Srinivasa Rao"/>
    <x v="399"/>
    <d v="1963-07-17T00:00:00"/>
    <x v="1784"/>
    <d v="2025-09-01T00:00:00"/>
    <n v="0.04"/>
    <n v="0.22500000000000001"/>
    <d v="2025-09-01T00:00:00"/>
    <d v="2026-08-31T00:00:00"/>
    <m/>
    <m/>
    <n v="62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hiv Shankar"/>
    <x v="399"/>
    <d v="1988-06-20T00:00:00"/>
    <x v="1785"/>
    <d v="2025-09-01T00:00:00"/>
    <n v="0.04"/>
    <n v="0.22500000000000001"/>
    <d v="2025-09-01T00:00:00"/>
    <d v="2026-08-31T00:00:00"/>
    <m/>
    <m/>
    <n v="37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ekha Shriram Sudame"/>
    <x v="400"/>
    <d v="1953-04-01T00:00:00"/>
    <x v="1786"/>
    <d v="2025-09-01T00:00:00"/>
    <n v="0.04"/>
    <n v="0.22500000000000001"/>
    <d v="2025-09-01T00:00:00"/>
    <d v="2026-08-31T00:00:00"/>
    <m/>
    <m/>
    <n v="72"/>
    <s v="71-75"/>
    <x v="0"/>
    <x v="7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hubhda Sudame"/>
    <x v="400"/>
    <d v="2021-09-04T00:00:00"/>
    <x v="1787"/>
    <d v="2025-09-01T00:00:00"/>
    <n v="0.04"/>
    <n v="0.22500000000000001"/>
    <d v="2025-09-01T00:00:00"/>
    <d v="2026-08-31T00:00:00"/>
    <m/>
    <m/>
    <n v="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ubhra Sudame"/>
    <x v="400"/>
    <d v="2021-09-04T00:00:00"/>
    <x v="1788"/>
    <d v="2025-09-01T00:00:00"/>
    <n v="0.04"/>
    <n v="0.22500000000000001"/>
    <d v="2025-09-01T00:00:00"/>
    <d v="2026-08-31T00:00:00"/>
    <m/>
    <m/>
    <n v="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harat Sudame"/>
    <x v="400"/>
    <d v="1979-08-05T00:00:00"/>
    <x v="1789"/>
    <d v="2025-09-01T00:00:00"/>
    <n v="0.04"/>
    <n v="0.22500000000000001"/>
    <d v="2025-09-01T00:00:00"/>
    <d v="2026-08-31T00:00:00"/>
    <m/>
    <m/>
    <n v="46"/>
    <s v="46-55"/>
    <x v="1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neha Sudame"/>
    <x v="400"/>
    <d v="1986-03-02T00:00:00"/>
    <x v="1790"/>
    <d v="2025-09-01T00:00:00"/>
    <n v="0.04"/>
    <n v="0.22500000000000001"/>
    <d v="2025-09-01T00:00:00"/>
    <d v="2026-08-31T00:00:00"/>
    <m/>
    <m/>
    <n v="39"/>
    <s v="36-45"/>
    <x v="0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unesh Kumar Sharma"/>
    <x v="401"/>
    <d v="1966-09-02T00:00:00"/>
    <x v="1791"/>
    <d v="2025-09-01T00:00:00"/>
    <n v="0.04"/>
    <n v="0.22500000000000001"/>
    <d v="2025-09-01T00:00:00"/>
    <d v="2026-08-31T00:00:00"/>
    <m/>
    <m/>
    <n v="58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Niyati Vashistha"/>
    <x v="401"/>
    <d v="2017-03-18T00:00:00"/>
    <x v="1792"/>
    <d v="2025-09-01T00:00:00"/>
    <n v="0.04"/>
    <n v="0.22500000000000001"/>
    <d v="2025-09-01T00:00:00"/>
    <d v="2026-08-31T00:00:00"/>
    <m/>
    <m/>
    <n v="8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ngeeta Sharma"/>
    <x v="401"/>
    <d v="1970-02-15T00:00:00"/>
    <x v="1793"/>
    <d v="2025-09-01T00:00:00"/>
    <n v="0.04"/>
    <n v="0.22500000000000001"/>
    <d v="2025-09-01T00:00:00"/>
    <d v="2026-08-31T00:00:00"/>
    <m/>
    <m/>
    <n v="55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Reeta Sharma"/>
    <x v="401"/>
    <d v="1993-07-08T00:00:00"/>
    <x v="1794"/>
    <d v="2025-09-01T00:00:00"/>
    <n v="0.04"/>
    <n v="0.22500000000000001"/>
    <d v="2025-09-01T00:00:00"/>
    <d v="2026-08-31T00:00:00"/>
    <m/>
    <m/>
    <n v="32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ankti Vashistha"/>
    <x v="401"/>
    <d v="2018-05-24T00:00:00"/>
    <x v="1795"/>
    <d v="2025-09-01T00:00:00"/>
    <n v="0.04"/>
    <n v="0.22500000000000001"/>
    <d v="2025-09-01T00:00:00"/>
    <d v="2026-08-31T00:00:00"/>
    <m/>
    <m/>
    <n v="7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hul Sharma"/>
    <x v="401"/>
    <d v="1993-07-10T00:00:00"/>
    <x v="1796"/>
    <d v="2025-09-01T00:00:00"/>
    <n v="0.04"/>
    <n v="0.22500000000000001"/>
    <d v="2025-09-01T00:00:00"/>
    <d v="2026-08-31T00:00:00"/>
    <m/>
    <m/>
    <n v="32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hukla Bagchi"/>
    <x v="402"/>
    <d v="1955-01-01T00:00:00"/>
    <x v="1797"/>
    <d v="2025-09-01T00:00:00"/>
    <n v="0.04"/>
    <n v="0.22500000000000001"/>
    <d v="2025-09-01T00:00:00"/>
    <d v="2026-08-31T00:00:00"/>
    <m/>
    <m/>
    <n v="70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Prodyut Bagchi"/>
    <x v="402"/>
    <d v="1946-12-10T00:00:00"/>
    <x v="1798"/>
    <d v="2025-09-01T00:00:00"/>
    <n v="0.04"/>
    <n v="0.22500000000000001"/>
    <d v="2025-09-01T00:00:00"/>
    <d v="2026-08-31T00:00:00"/>
    <m/>
    <m/>
    <n v="78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Mampi Bagchi"/>
    <x v="402"/>
    <d v="1983-01-01T00:00:00"/>
    <x v="1799"/>
    <d v="2025-09-01T00:00:00"/>
    <n v="0.04"/>
    <n v="0.22500000000000001"/>
    <d v="2025-09-01T00:00:00"/>
    <d v="2026-08-31T00:00:00"/>
    <m/>
    <m/>
    <n v="42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mir Bagchi"/>
    <x v="402"/>
    <d v="1980-12-12T00:00:00"/>
    <x v="1800"/>
    <d v="2025-09-01T00:00:00"/>
    <n v="0.04"/>
    <n v="0.22500000000000001"/>
    <d v="2025-09-01T00:00:00"/>
    <d v="2026-08-31T00:00:00"/>
    <m/>
    <m/>
    <n v="44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jasree Bagchi"/>
    <x v="402"/>
    <d v="2011-11-04T00:00:00"/>
    <x v="1801"/>
    <d v="2025-09-01T00:00:00"/>
    <n v="0.04"/>
    <n v="0.22500000000000001"/>
    <d v="2025-09-01T00:00:00"/>
    <d v="2026-08-31T00:00:00"/>
    <m/>
    <m/>
    <n v="1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Tanushri Bag"/>
    <x v="403"/>
    <d v="1998-09-09T00:00:00"/>
    <x v="1802"/>
    <d v="2025-09-01T00:00:00"/>
    <n v="0.04"/>
    <n v="0.22500000000000001"/>
    <d v="2025-09-01T00:00:00"/>
    <d v="2026-08-31T00:00:00"/>
    <m/>
    <m/>
    <n v="26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Ivaan Maity"/>
    <x v="403"/>
    <d v="2024-06-02T00:00:00"/>
    <x v="1803"/>
    <d v="2025-09-01T00:00:00"/>
    <n v="0.04"/>
    <n v="0.22500000000000001"/>
    <d v="2025-09-01T00:00:00"/>
    <d v="2026-08-31T00:00:00"/>
    <m/>
    <m/>
    <n v="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ndhya Rani Maiti"/>
    <x v="403"/>
    <d v="1965-01-01T00:00:00"/>
    <x v="1804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Papu Maity"/>
    <x v="403"/>
    <d v="1991-02-01T00:00:00"/>
    <x v="1805"/>
    <d v="2025-09-01T00:00:00"/>
    <n v="0.04"/>
    <n v="0.22500000000000001"/>
    <d v="2025-09-01T00:00:00"/>
    <d v="2026-08-31T00:00:00"/>
    <m/>
    <m/>
    <n v="34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ranit Jha"/>
    <x v="404"/>
    <d v="2015-09-26T00:00:00"/>
    <x v="1806"/>
    <d v="2025-09-01T00:00:00"/>
    <n v="0.04"/>
    <n v="0.22500000000000001"/>
    <d v="2025-09-01T00:00:00"/>
    <d v="2026-08-31T00:00:00"/>
    <m/>
    <m/>
    <n v="9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iya Jha"/>
    <x v="404"/>
    <d v="1996-01-02T00:00:00"/>
    <x v="1807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vnit Kumar Jha"/>
    <x v="404"/>
    <d v="2019-09-26T00:00:00"/>
    <x v="1808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inita Jha"/>
    <x v="404"/>
    <d v="1970-07-08T00:00:00"/>
    <x v="1809"/>
    <d v="2025-09-01T00:00:00"/>
    <n v="0.04"/>
    <n v="0.22500000000000001"/>
    <d v="2025-09-01T00:00:00"/>
    <d v="2026-08-31T00:00:00"/>
    <m/>
    <m/>
    <n v="55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Niraj Kumar Jha"/>
    <x v="404"/>
    <d v="1967-01-01T00:00:00"/>
    <x v="1810"/>
    <d v="2025-09-01T00:00:00"/>
    <n v="0.04"/>
    <n v="0.22500000000000001"/>
    <d v="2025-09-01T00:00:00"/>
    <d v="2026-08-31T00:00:00"/>
    <m/>
    <m/>
    <n v="58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mit Kumar Jha"/>
    <x v="404"/>
    <d v="1987-12-11T00:00:00"/>
    <x v="1811"/>
    <d v="2025-09-01T00:00:00"/>
    <n v="0.04"/>
    <n v="0.22500000000000001"/>
    <d v="2025-09-01T00:00:00"/>
    <d v="2026-08-31T00:00:00"/>
    <m/>
    <m/>
    <n v="37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vjeet Mishra"/>
    <x v="405"/>
    <d v="1987-01-10T00:00:00"/>
    <x v="1812"/>
    <d v="2025-09-01T00:00:00"/>
    <n v="0.04"/>
    <n v="0.22500000000000001"/>
    <d v="2025-09-01T00:00:00"/>
    <d v="2026-08-31T00:00:00"/>
    <m/>
    <m/>
    <n v="38"/>
    <s v="36-45"/>
    <x v="1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ushama Deepak Lokhande"/>
    <x v="405"/>
    <d v="1964-04-10T00:00:00"/>
    <x v="1813"/>
    <d v="2025-09-01T00:00:00"/>
    <n v="0.04"/>
    <n v="0.22500000000000001"/>
    <d v="2025-09-01T00:00:00"/>
    <d v="2026-08-31T00:00:00"/>
    <m/>
    <m/>
    <n v="61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Madhura Lokhande"/>
    <x v="405"/>
    <d v="1990-09-08T00:00:00"/>
    <x v="1814"/>
    <d v="2025-09-01T00:00:00"/>
    <n v="0.04"/>
    <n v="0.22500000000000001"/>
    <d v="2025-09-01T00:00:00"/>
    <d v="2026-08-31T00:00:00"/>
    <m/>
    <m/>
    <n v="34"/>
    <s v="26-35"/>
    <x v="0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kash Tiwari"/>
    <x v="406"/>
    <d v="2007-11-10T00:00:00"/>
    <x v="1815"/>
    <d v="2025-09-01T00:00:00"/>
    <n v="0.04"/>
    <n v="0.22500000000000001"/>
    <d v="2025-09-01T00:00:00"/>
    <d v="2026-08-31T00:00:00"/>
    <m/>
    <m/>
    <n v="17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nat Kumar Tiwari"/>
    <x v="406"/>
    <d v="1957-11-02T00:00:00"/>
    <x v="1816"/>
    <d v="2025-09-01T00:00:00"/>
    <n v="0.04"/>
    <n v="0.22500000000000001"/>
    <d v="2025-09-01T00:00:00"/>
    <d v="2026-08-31T00:00:00"/>
    <m/>
    <m/>
    <n v="67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Bhanmati Tiwari"/>
    <x v="406"/>
    <d v="1963-01-01T00:00:00"/>
    <x v="1817"/>
    <d v="2025-09-01T00:00:00"/>
    <n v="0.04"/>
    <n v="0.22500000000000001"/>
    <d v="2025-09-01T00:00:00"/>
    <d v="2026-08-31T00:00:00"/>
    <m/>
    <m/>
    <n v="62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Vikash Tiwari"/>
    <x v="406"/>
    <d v="2007-11-10T00:00:00"/>
    <x v="1818"/>
    <d v="2025-09-01T00:00:00"/>
    <n v="0.04"/>
    <n v="0.22500000000000001"/>
    <d v="2025-09-01T00:00:00"/>
    <d v="2026-08-31T00:00:00"/>
    <m/>
    <m/>
    <n v="17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ushpa Tiwari"/>
    <x v="406"/>
    <d v="1982-07-02T00:00:00"/>
    <x v="1819"/>
    <d v="2025-09-01T00:00:00"/>
    <n v="0.04"/>
    <n v="0.22500000000000001"/>
    <d v="2025-09-01T00:00:00"/>
    <d v="2026-08-31T00:00:00"/>
    <m/>
    <m/>
    <n v="43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vi Tiwari"/>
    <x v="406"/>
    <d v="1980-04-23T00:00:00"/>
    <x v="1820"/>
    <d v="2025-09-01T00:00:00"/>
    <n v="0.04"/>
    <n v="0.22500000000000001"/>
    <d v="2025-09-01T00:00:00"/>
    <d v="2026-08-31T00:00:00"/>
    <m/>
    <m/>
    <n v="45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Vivek Singh"/>
    <x v="407"/>
    <d v="1981-10-08T00:00:00"/>
    <x v="1821"/>
    <d v="2025-09-01T00:00:00"/>
    <n v="0.04"/>
    <n v="0.22500000000000001"/>
    <d v="2025-09-01T00:00:00"/>
    <d v="2026-08-31T00:00:00"/>
    <m/>
    <m/>
    <n v="43"/>
    <s v="36-45"/>
    <x v="1"/>
    <x v="1"/>
    <n v="600000"/>
    <n v="600000"/>
    <n v="1"/>
    <n v="365"/>
    <d v="2026-02-28T00:00:00"/>
    <n v="181"/>
    <s v="Maharashtra"/>
    <n v="6650.8221999999996"/>
    <n v="1"/>
    <n v="5636.29"/>
    <n v="0"/>
    <n v="0"/>
    <n v="1014.5322"/>
    <n v="225.45160000000001"/>
    <n v="1268.16525"/>
    <n v="2794.9821643835617"/>
    <n v="2054.3118908219176"/>
    <n v="2088.361259178082"/>
    <d v="2025-02-27T00:00:00"/>
    <n v="5636.29"/>
    <m/>
  </r>
  <r>
    <s v="Valid"/>
    <n v="202509"/>
    <s v="GMC023220100CALDERYS"/>
    <s v="CALDERYS INDIA REFRACTORIES LIMITED"/>
    <d v="2025-09-01T00:00:00"/>
    <d v="2026-08-31T00:00:00"/>
    <s v="Ram Bahadur Singh"/>
    <x v="407"/>
    <d v="1952-07-03T00:00:00"/>
    <x v="1822"/>
    <d v="2025-09-01T00:00:00"/>
    <n v="0.04"/>
    <n v="0.22500000000000001"/>
    <d v="2025-09-01T00:00:00"/>
    <d v="2026-08-31T00:00:00"/>
    <m/>
    <m/>
    <n v="73"/>
    <s v="71-75"/>
    <x v="1"/>
    <x v="2"/>
    <n v="600000"/>
    <n v="0"/>
    <n v="0"/>
    <n v="365"/>
    <d v="2026-02-28T00:00:00"/>
    <n v="181"/>
    <s v="Maharashtra"/>
    <n v="26109.210999999999"/>
    <n v="1"/>
    <n v="22126.45"/>
    <n v="0"/>
    <n v="0"/>
    <n v="3982.761"/>
    <n v="885.05799999999999"/>
    <n v="4978.4512500000001"/>
    <n v="10972.294383561644"/>
    <n v="8064.636371917808"/>
    <n v="8198.3043780821918"/>
    <d v="2025-02-27T00:00:00"/>
    <n v="22126.45"/>
    <m/>
  </r>
  <r>
    <s v="Valid"/>
    <n v="202509"/>
    <s v="GMC023220100CALDERYS"/>
    <s v="CALDERYS INDIA REFRACTORIES LIMITED"/>
    <d v="2025-09-01T00:00:00"/>
    <d v="2026-08-31T00:00:00"/>
    <s v="Advit Singh"/>
    <x v="407"/>
    <d v="2015-03-28T00:00:00"/>
    <x v="1823"/>
    <d v="2025-09-01T00:00:00"/>
    <n v="0.04"/>
    <n v="0.22500000000000001"/>
    <d v="2025-09-01T00:00:00"/>
    <d v="2026-08-31T00:00:00"/>
    <m/>
    <m/>
    <n v="10"/>
    <s v="0-25"/>
    <x v="1"/>
    <x v="3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Ankita Singh"/>
    <x v="407"/>
    <d v="1984-07-17T00:00:00"/>
    <x v="1824"/>
    <d v="2025-09-01T00:00:00"/>
    <n v="0.04"/>
    <n v="0.22500000000000001"/>
    <d v="2025-09-01T00:00:00"/>
    <d v="2026-08-31T00:00:00"/>
    <m/>
    <m/>
    <n v="41"/>
    <s v="36-45"/>
    <x v="0"/>
    <x v="0"/>
    <n v="600000"/>
    <n v="0"/>
    <n v="0"/>
    <n v="365"/>
    <d v="2026-02-28T00:00:00"/>
    <n v="181"/>
    <s v="Maharashtra"/>
    <n v="6650.8221999999996"/>
    <n v="1"/>
    <n v="5636.29"/>
    <n v="0"/>
    <n v="0"/>
    <n v="1014.5322"/>
    <n v="225.45160000000001"/>
    <n v="1268.16525"/>
    <n v="2794.9821643835617"/>
    <n v="2054.3118908219176"/>
    <n v="2088.361259178082"/>
    <d v="2025-02-27T00:00:00"/>
    <n v="5636.29"/>
    <m/>
  </r>
  <r>
    <s v="Valid"/>
    <n v="202509"/>
    <s v="GMC023220100CALDERYS"/>
    <s v="CALDERYS INDIA REFRACTORIES LIMITED"/>
    <d v="2025-09-01T00:00:00"/>
    <d v="2026-08-31T00:00:00"/>
    <s v="Chabi Rani Mondal"/>
    <x v="408"/>
    <d v="1969-01-01T00:00:00"/>
    <x v="1825"/>
    <d v="2025-09-01T00:00:00"/>
    <n v="0.04"/>
    <n v="0.22500000000000001"/>
    <d v="2025-09-01T00:00:00"/>
    <d v="2026-08-31T00:00:00"/>
    <m/>
    <m/>
    <n v="56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inku Paul"/>
    <x v="408"/>
    <d v="1996-10-18T00:00:00"/>
    <x v="1826"/>
    <d v="2025-09-01T00:00:00"/>
    <n v="0.04"/>
    <n v="0.22500000000000001"/>
    <d v="2025-09-01T00:00:00"/>
    <d v="2026-08-31T00:00:00"/>
    <m/>
    <m/>
    <n v="28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huvashish Mondal"/>
    <x v="408"/>
    <d v="1993-06-30T00:00:00"/>
    <x v="1827"/>
    <d v="2025-09-01T00:00:00"/>
    <n v="0.04"/>
    <n v="0.22500000000000001"/>
    <d v="2025-09-01T00:00:00"/>
    <d v="2026-08-31T00:00:00"/>
    <m/>
    <m/>
    <n v="32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riyanka Kumari"/>
    <x v="409"/>
    <d v="1995-08-15T00:00:00"/>
    <x v="1828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ekha Devi"/>
    <x v="409"/>
    <d v="1978-01-01T00:00:00"/>
    <x v="1829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Baiju Prasad Soni"/>
    <x v="409"/>
    <d v="1966-01-01T00:00:00"/>
    <x v="1830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Gautam Kumar"/>
    <x v="409"/>
    <d v="1996-03-24T00:00:00"/>
    <x v="1831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ira Devi"/>
    <x v="410"/>
    <d v="1978-05-11T00:00:00"/>
    <x v="1832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intu Kumar"/>
    <x v="410"/>
    <d v="1976-01-01T00:00:00"/>
    <x v="1833"/>
    <d v="2025-09-01T00:00:00"/>
    <n v="0.04"/>
    <n v="0.22500000000000001"/>
    <d v="2025-09-01T00:00:00"/>
    <d v="2026-08-31T00:00:00"/>
    <m/>
    <m/>
    <n v="49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arul Kumari"/>
    <x v="410"/>
    <d v="1998-10-28T00:00:00"/>
    <x v="1834"/>
    <d v="2025-09-01T00:00:00"/>
    <n v="0.04"/>
    <n v="0.22500000000000001"/>
    <d v="2025-09-01T00:00:00"/>
    <d v="2026-08-31T00:00:00"/>
    <m/>
    <m/>
    <n v="26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Indubai Madhukar Gajghate"/>
    <x v="411"/>
    <d v="1963-01-01T00:00:00"/>
    <x v="1835"/>
    <d v="2025-09-01T00:00:00"/>
    <n v="0.04"/>
    <n v="0.22500000000000001"/>
    <d v="2025-09-01T00:00:00"/>
    <d v="2026-08-31T00:00:00"/>
    <m/>
    <m/>
    <n v="62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dhukar Gajghate"/>
    <x v="411"/>
    <d v="1948-12-18T00:00:00"/>
    <x v="1836"/>
    <d v="2025-09-01T00:00:00"/>
    <n v="0.04"/>
    <n v="0.22500000000000001"/>
    <d v="2025-09-01T00:00:00"/>
    <d v="2026-08-31T00:00:00"/>
    <m/>
    <m/>
    <n v="76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Nandkishor Gajghate"/>
    <x v="411"/>
    <d v="1985-07-05T00:00:00"/>
    <x v="1837"/>
    <d v="2025-09-01T00:00:00"/>
    <n v="0.04"/>
    <n v="0.22500000000000001"/>
    <d v="2025-09-01T00:00:00"/>
    <d v="2026-08-31T00:00:00"/>
    <m/>
    <m/>
    <n v="40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Nishit Nandkishor Gajghate"/>
    <x v="411"/>
    <d v="2016-07-14T00:00:00"/>
    <x v="1838"/>
    <d v="2025-09-01T00:00:00"/>
    <n v="0.04"/>
    <n v="0.22500000000000001"/>
    <d v="2025-09-01T00:00:00"/>
    <d v="2026-08-31T00:00:00"/>
    <m/>
    <m/>
    <n v="9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aksh Nandkishor Gajghate"/>
    <x v="411"/>
    <d v="2018-12-18T00:00:00"/>
    <x v="1839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iran Nandkishor Gajghate"/>
    <x v="411"/>
    <d v="1992-06-21T00:00:00"/>
    <x v="1840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aunak Singh"/>
    <x v="412"/>
    <d v="2010-09-10T00:00:00"/>
    <x v="1841"/>
    <d v="2025-09-01T00:00:00"/>
    <n v="0.04"/>
    <n v="0.22500000000000001"/>
    <d v="2025-09-01T00:00:00"/>
    <d v="2026-08-31T00:00:00"/>
    <m/>
    <m/>
    <n v="14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Janvi Singh"/>
    <x v="412"/>
    <d v="2008-08-22T00:00:00"/>
    <x v="1842"/>
    <d v="2025-09-01T00:00:00"/>
    <n v="0.04"/>
    <n v="0.22500000000000001"/>
    <d v="2025-09-01T00:00:00"/>
    <d v="2026-08-31T00:00:00"/>
    <m/>
    <m/>
    <n v="17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Harikesh Singh"/>
    <x v="412"/>
    <d v="1981-10-09T00:00:00"/>
    <x v="1843"/>
    <d v="2025-09-01T00:00:00"/>
    <n v="0.04"/>
    <n v="0.22500000000000001"/>
    <d v="2025-09-01T00:00:00"/>
    <d v="2026-08-31T00:00:00"/>
    <m/>
    <m/>
    <n v="43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urpati Devi"/>
    <x v="412"/>
    <d v="1952-01-01T00:00:00"/>
    <x v="1844"/>
    <d v="2025-09-01T00:00:00"/>
    <n v="0.04"/>
    <n v="0.22500000000000001"/>
    <d v="2025-09-01T00:00:00"/>
    <d v="2026-08-31T00:00:00"/>
    <m/>
    <m/>
    <n v="73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Mamta Singh"/>
    <x v="412"/>
    <d v="1981-08-30T00:00:00"/>
    <x v="1845"/>
    <d v="2025-09-01T00:00:00"/>
    <n v="0.04"/>
    <n v="0.22500000000000001"/>
    <d v="2025-09-01T00:00:00"/>
    <d v="2026-08-31T00:00:00"/>
    <m/>
    <m/>
    <n v="44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dha Gobinda Roy"/>
    <x v="413"/>
    <d v="1961-11-28T00:00:00"/>
    <x v="1846"/>
    <d v="2025-09-01T00:00:00"/>
    <n v="0.04"/>
    <n v="0.22500000000000001"/>
    <d v="2025-09-01T00:00:00"/>
    <d v="2026-08-31T00:00:00"/>
    <m/>
    <m/>
    <n v="63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ashmi Rekha Roy"/>
    <x v="413"/>
    <d v="1965-06-04T00:00:00"/>
    <x v="1847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miya Chandan Roy"/>
    <x v="413"/>
    <d v="1994-03-06T00:00:00"/>
    <x v="1848"/>
    <d v="2025-09-01T00:00:00"/>
    <n v="0.04"/>
    <n v="0.22500000000000001"/>
    <d v="2025-09-01T00:00:00"/>
    <d v="2026-08-31T00:00:00"/>
    <m/>
    <m/>
    <n v="31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amesh Chandra Kundu"/>
    <x v="414"/>
    <d v="1956-06-16T00:00:00"/>
    <x v="1849"/>
    <d v="2025-09-01T00:00:00"/>
    <n v="0.04"/>
    <n v="0.22500000000000001"/>
    <d v="2025-09-01T00:00:00"/>
    <d v="2026-08-31T00:00:00"/>
    <m/>
    <m/>
    <n v="69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Manju Lata Kundu"/>
    <x v="414"/>
    <d v="1966-07-15T00:00:00"/>
    <x v="1850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onalisha Manprasann Kundu"/>
    <x v="414"/>
    <d v="1990-07-10T00:00:00"/>
    <x v="1851"/>
    <d v="2025-09-01T00:00:00"/>
    <n v="0.04"/>
    <n v="0.22500000000000001"/>
    <d v="2025-09-01T00:00:00"/>
    <d v="2026-08-31T00:00:00"/>
    <m/>
    <m/>
    <n v="35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nprasann Ramesh Chandra Kundu"/>
    <x v="414"/>
    <d v="1988-03-04T00:00:00"/>
    <x v="1852"/>
    <d v="2025-09-01T00:00:00"/>
    <n v="0.04"/>
    <n v="0.22500000000000001"/>
    <d v="2025-09-01T00:00:00"/>
    <d v="2026-08-31T00:00:00"/>
    <m/>
    <m/>
    <n v="37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oonam Sharma"/>
    <x v="415"/>
    <d v="1991-08-17T00:00:00"/>
    <x v="1853"/>
    <d v="2025-09-01T00:00:00"/>
    <n v="0.04"/>
    <n v="0.22500000000000001"/>
    <d v="2025-09-01T00:00:00"/>
    <d v="2026-08-31T00:00:00"/>
    <m/>
    <m/>
    <n v="34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aghubir"/>
    <x v="415"/>
    <d v="1964-02-01T00:00:00"/>
    <x v="1854"/>
    <d v="2025-09-01T00:00:00"/>
    <n v="0.04"/>
    <n v="0.22500000000000001"/>
    <d v="2025-09-01T00:00:00"/>
    <d v="2026-08-31T00:00:00"/>
    <m/>
    <m/>
    <n v="61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iwakar Diwakar"/>
    <x v="415"/>
    <d v="1989-09-20T00:00:00"/>
    <x v="1855"/>
    <d v="2025-09-01T00:00:00"/>
    <n v="0.04"/>
    <n v="0.22500000000000001"/>
    <d v="2025-09-01T00:00:00"/>
    <d v="2026-08-31T00:00:00"/>
    <m/>
    <m/>
    <n v="35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aby Of Diwarkar"/>
    <x v="415"/>
    <d v="2025-04-03T00:00:00"/>
    <x v="1856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roj"/>
    <x v="415"/>
    <d v="1967-10-20T00:00:00"/>
    <x v="1857"/>
    <d v="2025-09-01T00:00:00"/>
    <n v="0.04"/>
    <n v="0.22500000000000001"/>
    <d v="2025-09-01T00:00:00"/>
    <d v="2026-08-31T00:00:00"/>
    <m/>
    <m/>
    <n v="57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rush Kumar"/>
    <x v="416"/>
    <d v="2015-10-04T00:00:00"/>
    <x v="1858"/>
    <d v="2025-09-01T00:00:00"/>
    <n v="0.04"/>
    <n v="0.22500000000000001"/>
    <d v="2025-09-01T00:00:00"/>
    <d v="2026-08-31T00:00:00"/>
    <m/>
    <m/>
    <n v="9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ajal Kumari"/>
    <x v="416"/>
    <d v="1996-11-05T00:00:00"/>
    <x v="1859"/>
    <d v="2025-09-01T00:00:00"/>
    <n v="0.04"/>
    <n v="0.22500000000000001"/>
    <d v="2025-09-01T00:00:00"/>
    <d v="2026-08-31T00:00:00"/>
    <m/>
    <m/>
    <n v="28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Divesh Kumar Singh"/>
    <x v="416"/>
    <d v="1985-08-16T00:00:00"/>
    <x v="1860"/>
    <d v="2025-09-01T00:00:00"/>
    <n v="0.04"/>
    <n v="0.22500000000000001"/>
    <d v="2025-09-01T00:00:00"/>
    <d v="2026-08-31T00:00:00"/>
    <m/>
    <m/>
    <n v="40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Gauri Shankar Singh"/>
    <x v="416"/>
    <d v="1954-08-01T00:00:00"/>
    <x v="1861"/>
    <d v="2025-09-01T00:00:00"/>
    <n v="0.04"/>
    <n v="0.22500000000000001"/>
    <d v="2025-09-01T00:00:00"/>
    <d v="2026-08-31T00:00:00"/>
    <m/>
    <m/>
    <n v="71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Meena Devi"/>
    <x v="416"/>
    <d v="1954-11-27T00:00:00"/>
    <x v="1862"/>
    <d v="2025-09-01T00:00:00"/>
    <n v="0.04"/>
    <n v="0.22500000000000001"/>
    <d v="2025-09-01T00:00:00"/>
    <d v="2026-08-31T00:00:00"/>
    <m/>
    <m/>
    <n v="70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dya Kumari"/>
    <x v="416"/>
    <d v="2018-10-01T00:00:00"/>
    <x v="1863"/>
    <d v="2025-09-01T00:00:00"/>
    <n v="0.04"/>
    <n v="0.22500000000000001"/>
    <d v="2025-09-01T00:00:00"/>
    <d v="2026-08-31T00:00:00"/>
    <m/>
    <m/>
    <n v="6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al Krishna Singh"/>
    <x v="417"/>
    <d v="1960-01-15T00:00:00"/>
    <x v="1864"/>
    <d v="2025-09-01T00:00:00"/>
    <n v="0.04"/>
    <n v="0.22500000000000001"/>
    <d v="2025-09-01T00:00:00"/>
    <d v="2026-08-31T00:00:00"/>
    <m/>
    <m/>
    <n v="65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amnee Singh"/>
    <x v="417"/>
    <d v="1985-02-25T00:00:00"/>
    <x v="1865"/>
    <d v="2025-09-01T00:00:00"/>
    <n v="0.04"/>
    <n v="0.22500000000000001"/>
    <d v="2025-09-01T00:00:00"/>
    <d v="2026-08-31T00:00:00"/>
    <m/>
    <m/>
    <n v="40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Hukum Singh"/>
    <x v="417"/>
    <d v="1986-06-06T00:00:00"/>
    <x v="1866"/>
    <d v="2025-09-01T00:00:00"/>
    <n v="0.04"/>
    <n v="0.22500000000000001"/>
    <d v="2025-09-01T00:00:00"/>
    <d v="2026-08-31T00:00:00"/>
    <m/>
    <m/>
    <n v="39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anti Singh"/>
    <x v="417"/>
    <d v="1963-01-01T00:00:00"/>
    <x v="1867"/>
    <d v="2025-09-01T00:00:00"/>
    <n v="0.04"/>
    <n v="0.22500000000000001"/>
    <d v="2025-09-01T00:00:00"/>
    <d v="2026-08-31T00:00:00"/>
    <m/>
    <m/>
    <n v="62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aby Of Neha Madan"/>
    <x v="418"/>
    <d v="2022-01-30T00:00:00"/>
    <x v="1868"/>
    <d v="2025-09-01T00:00:00"/>
    <n v="0.04"/>
    <n v="0.22500000000000001"/>
    <d v="2025-09-01T00:00:00"/>
    <d v="2026-08-31T00:00:00"/>
    <m/>
    <m/>
    <n v="3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sha Madan"/>
    <x v="418"/>
    <d v="1961-06-01T00:00:00"/>
    <x v="1869"/>
    <d v="2025-09-01T00:00:00"/>
    <n v="0.04"/>
    <n v="0.22500000000000001"/>
    <d v="2025-09-01T00:00:00"/>
    <d v="2026-08-31T00:00:00"/>
    <m/>
    <m/>
    <n v="64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Neha Madan"/>
    <x v="418"/>
    <d v="1987-04-20T00:00:00"/>
    <x v="1870"/>
    <d v="2025-09-01T00:00:00"/>
    <n v="0.04"/>
    <n v="0.22500000000000001"/>
    <d v="2025-09-01T00:00:00"/>
    <d v="2026-08-31T00:00:00"/>
    <m/>
    <m/>
    <n v="38"/>
    <s v="36-45"/>
    <x v="0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eyur Pansare"/>
    <x v="418"/>
    <d v="1987-08-29T00:00:00"/>
    <x v="1871"/>
    <d v="2025-09-01T00:00:00"/>
    <n v="0.04"/>
    <n v="0.22500000000000001"/>
    <d v="2025-09-01T00:00:00"/>
    <d v="2026-08-31T00:00:00"/>
    <m/>
    <m/>
    <n v="38"/>
    <s v="36-45"/>
    <x v="1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T Divya"/>
    <x v="419"/>
    <d v="2001-03-31T00:00:00"/>
    <x v="1872"/>
    <d v="2025-09-01T00:00:00"/>
    <n v="0.04"/>
    <n v="0.22500000000000001"/>
    <d v="2025-09-01T00:00:00"/>
    <d v="2026-08-31T00:00:00"/>
    <m/>
    <m/>
    <n v="24"/>
    <s v="0-25"/>
    <x v="0"/>
    <x v="0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 Venugopal Rao"/>
    <x v="419"/>
    <d v="1964-01-11T00:00:00"/>
    <x v="1873"/>
    <d v="2025-09-01T00:00:00"/>
    <n v="0.04"/>
    <n v="0.22500000000000001"/>
    <d v="2025-09-01T00:00:00"/>
    <d v="2026-08-31T00:00:00"/>
    <m/>
    <m/>
    <n v="61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M. Omprakash"/>
    <x v="419"/>
    <d v="1992-07-09T00:00:00"/>
    <x v="1874"/>
    <d v="2025-09-01T00:00:00"/>
    <n v="0.04"/>
    <n v="0.22500000000000001"/>
    <d v="2025-09-01T00:00:00"/>
    <d v="2026-08-31T00:00:00"/>
    <m/>
    <m/>
    <n v="33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M Padmavathi"/>
    <x v="419"/>
    <d v="1969-06-06T00:00:00"/>
    <x v="1875"/>
    <d v="2025-09-01T00:00:00"/>
    <n v="0.04"/>
    <n v="0.22500000000000001"/>
    <d v="2025-09-01T00:00:00"/>
    <d v="2026-08-31T00:00:00"/>
    <m/>
    <m/>
    <n v="56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upriya Das"/>
    <x v="420"/>
    <d v="1975-09-09T00:00:00"/>
    <x v="1876"/>
    <d v="2025-09-01T00:00:00"/>
    <n v="0.04"/>
    <n v="0.22500000000000001"/>
    <d v="2025-09-01T00:00:00"/>
    <d v="2026-08-31T00:00:00"/>
    <m/>
    <m/>
    <n v="49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Manjari Das"/>
    <x v="420"/>
    <d v="1947-07-12T00:00:00"/>
    <x v="1877"/>
    <d v="2025-09-01T00:00:00"/>
    <n v="0.04"/>
    <n v="0.22500000000000001"/>
    <d v="2025-09-01T00:00:00"/>
    <d v="2026-08-31T00:00:00"/>
    <m/>
    <m/>
    <n v="78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Sarah Das"/>
    <x v="420"/>
    <d v="2009-09-30T00:00:00"/>
    <x v="1878"/>
    <d v="2025-09-01T00:00:00"/>
    <n v="0.04"/>
    <n v="0.22500000000000001"/>
    <d v="2025-09-01T00:00:00"/>
    <d v="2026-08-31T00:00:00"/>
    <m/>
    <m/>
    <n v="15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njay Das"/>
    <x v="420"/>
    <d v="1974-02-05T00:00:00"/>
    <x v="1879"/>
    <d v="2025-09-01T00:00:00"/>
    <n v="0.04"/>
    <n v="0.22500000000000001"/>
    <d v="2025-09-01T00:00:00"/>
    <d v="2026-08-31T00:00:00"/>
    <m/>
    <m/>
    <n v="51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Kumari Sona"/>
    <x v="421"/>
    <d v="2004-07-15T00:00:00"/>
    <x v="1880"/>
    <d v="2025-09-01T00:00:00"/>
    <n v="0.04"/>
    <n v="0.22500000000000001"/>
    <d v="2025-09-01T00:00:00"/>
    <d v="2026-08-31T00:00:00"/>
    <m/>
    <m/>
    <n v="21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hul Kumar"/>
    <x v="421"/>
    <d v="2001-11-20T00:00:00"/>
    <x v="1881"/>
    <d v="2025-09-01T00:00:00"/>
    <n v="0.04"/>
    <n v="0.22500000000000001"/>
    <d v="2025-09-01T00:00:00"/>
    <d v="2026-08-31T00:00:00"/>
    <m/>
    <m/>
    <n v="2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Lalan Sharma"/>
    <x v="421"/>
    <d v="1953-01-13T00:00:00"/>
    <x v="1882"/>
    <d v="2025-09-01T00:00:00"/>
    <n v="0.04"/>
    <n v="0.22500000000000001"/>
    <d v="2025-09-01T00:00:00"/>
    <d v="2026-08-31T00:00:00"/>
    <m/>
    <m/>
    <n v="72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Lalti Devi"/>
    <x v="421"/>
    <d v="1955-01-01T00:00:00"/>
    <x v="1883"/>
    <d v="2025-09-01T00:00:00"/>
    <n v="0.04"/>
    <n v="0.22500000000000001"/>
    <d v="2025-09-01T00:00:00"/>
    <d v="2026-08-31T00:00:00"/>
    <m/>
    <m/>
    <n v="70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Chandra Kishore Sharma"/>
    <x v="421"/>
    <d v="1976-02-02T00:00:00"/>
    <x v="1884"/>
    <d v="2025-09-01T00:00:00"/>
    <n v="0.04"/>
    <n v="0.22500000000000001"/>
    <d v="2025-09-01T00:00:00"/>
    <d v="2026-08-31T00:00:00"/>
    <m/>
    <m/>
    <n v="49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Nilam Sharma"/>
    <x v="421"/>
    <d v="1986-06-18T00:00:00"/>
    <x v="1885"/>
    <d v="2025-09-01T00:00:00"/>
    <n v="0.04"/>
    <n v="0.22500000000000001"/>
    <d v="2025-09-01T00:00:00"/>
    <d v="2026-08-31T00:00:00"/>
    <m/>
    <m/>
    <n v="39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i Rashmi B"/>
    <x v="422"/>
    <d v="1995-11-03T00:00:00"/>
    <x v="1886"/>
    <d v="2025-09-01T00:00:00"/>
    <n v="0.04"/>
    <n v="0.22500000000000001"/>
    <d v="2025-09-01T00:00:00"/>
    <d v="2026-08-31T00:00:00"/>
    <m/>
    <m/>
    <n v="29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ditri"/>
    <x v="422"/>
    <d v="2022-11-09T00:00:00"/>
    <x v="1887"/>
    <d v="2025-09-01T00:00:00"/>
    <n v="0.04"/>
    <n v="0.22500000000000001"/>
    <d v="2025-09-01T00:00:00"/>
    <d v="2026-08-31T00:00:00"/>
    <m/>
    <m/>
    <n v="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Basavaraja R"/>
    <x v="422"/>
    <d v="1991-06-08T00:00:00"/>
    <x v="1888"/>
    <d v="2025-09-01T00:00:00"/>
    <n v="0.04"/>
    <n v="0.22500000000000001"/>
    <d v="2025-09-01T00:00:00"/>
    <d v="2026-08-31T00:00:00"/>
    <m/>
    <m/>
    <n v="34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 Somana Gouda"/>
    <x v="422"/>
    <d v="1963-06-01T00:00:00"/>
    <x v="1889"/>
    <d v="2025-09-01T00:00:00"/>
    <n v="0.04"/>
    <n v="0.22500000000000001"/>
    <d v="2025-09-01T00:00:00"/>
    <d v="2026-08-31T00:00:00"/>
    <m/>
    <m/>
    <n v="62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Baby Of Sai Rashmi "/>
    <x v="422"/>
    <d v="2025-05-28T00:00:00"/>
    <x v="1890"/>
    <d v="2025-09-01T00:00:00"/>
    <n v="0.04"/>
    <n v="0.22500000000000001"/>
    <d v="2025-09-01T00:00:00"/>
    <d v="2026-08-31T00:00:00"/>
    <m/>
    <m/>
    <n v="0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itu Manoj Singh"/>
    <x v="423"/>
    <d v="1991-01-01T00:00:00"/>
    <x v="1891"/>
    <d v="2025-09-01T00:00:00"/>
    <n v="0.04"/>
    <n v="0.22500000000000001"/>
    <d v="2025-09-01T00:00:00"/>
    <d v="2026-08-31T00:00:00"/>
    <m/>
    <m/>
    <n v="34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Ira Kahaiey"/>
    <x v="424"/>
    <d v="2018-03-29T00:00:00"/>
    <x v="1892"/>
    <d v="2025-09-01T00:00:00"/>
    <n v="0.04"/>
    <n v="0.22500000000000001"/>
    <d v="2025-09-01T00:00:00"/>
    <d v="2026-08-31T00:00:00"/>
    <m/>
    <m/>
    <n v="7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Gargi Kahaley"/>
    <x v="424"/>
    <d v="2009-03-12T00:00:00"/>
    <x v="1893"/>
    <d v="2025-09-01T00:00:00"/>
    <n v="0.04"/>
    <n v="0.22500000000000001"/>
    <d v="2025-09-01T00:00:00"/>
    <d v="2026-08-31T00:00:00"/>
    <m/>
    <m/>
    <n v="16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Priya Kahaley"/>
    <x v="424"/>
    <d v="1980-05-19T00:00:00"/>
    <x v="1894"/>
    <d v="2025-09-01T00:00:00"/>
    <n v="0.04"/>
    <n v="0.22500000000000001"/>
    <d v="2025-09-01T00:00:00"/>
    <d v="2026-08-31T00:00:00"/>
    <m/>
    <m/>
    <n v="45"/>
    <s v="36-45"/>
    <x v="0"/>
    <x v="0"/>
    <n v="600000"/>
    <n v="0"/>
    <n v="0"/>
    <n v="365"/>
    <d v="2026-02-28T00:00:00"/>
    <n v="181"/>
    <s v="Maharashtra"/>
    <n v="6650.8221999999996"/>
    <n v="1"/>
    <n v="5636.29"/>
    <n v="0"/>
    <n v="0"/>
    <n v="1014.5322"/>
    <n v="225.45160000000001"/>
    <n v="1268.16525"/>
    <n v="2794.9821643835617"/>
    <n v="2054.3118908219176"/>
    <n v="2088.361259178082"/>
    <d v="2025-02-27T00:00:00"/>
    <n v="5636.29"/>
    <m/>
  </r>
  <r>
    <s v="Valid"/>
    <n v="202509"/>
    <s v="GMC023220100CALDERYS"/>
    <s v="CALDERYS INDIA REFRACTORIES LIMITED"/>
    <d v="2025-09-01T00:00:00"/>
    <d v="2026-08-31T00:00:00"/>
    <s v="Avinash Subhashchandra Kahaley"/>
    <x v="424"/>
    <d v="1978-08-24T00:00:00"/>
    <x v="1895"/>
    <d v="2025-09-01T00:00:00"/>
    <n v="0.04"/>
    <n v="0.22500000000000001"/>
    <d v="2025-09-01T00:00:00"/>
    <d v="2026-08-31T00:00:00"/>
    <m/>
    <m/>
    <n v="47"/>
    <s v="46-55"/>
    <x v="1"/>
    <x v="1"/>
    <n v="600000"/>
    <n v="600000"/>
    <n v="1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Subhadip Ghosh"/>
    <x v="425"/>
    <d v="1988-08-20T00:00:00"/>
    <x v="1896"/>
    <d v="2025-09-01T00:00:00"/>
    <n v="0.04"/>
    <n v="0.22500000000000001"/>
    <d v="2025-09-01T00:00:00"/>
    <d v="2026-08-31T00:00:00"/>
    <m/>
    <m/>
    <n v="37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Usha Dey"/>
    <x v="425"/>
    <d v="1951-09-18T00:00:00"/>
    <x v="1897"/>
    <d v="2025-09-01T00:00:00"/>
    <n v="0.04"/>
    <n v="0.22500000000000001"/>
    <d v="2025-09-01T00:00:00"/>
    <d v="2026-08-31T00:00:00"/>
    <m/>
    <m/>
    <n v="73"/>
    <s v="71-75"/>
    <x v="0"/>
    <x v="7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Piyali Ghosh"/>
    <x v="425"/>
    <d v="1989-08-17T00:00:00"/>
    <x v="1898"/>
    <d v="2025-09-01T00:00:00"/>
    <n v="0.04"/>
    <n v="0.22500000000000001"/>
    <d v="2025-09-01T00:00:00"/>
    <d v="2026-08-31T00:00:00"/>
    <m/>
    <m/>
    <n v="36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Devishanksr Maniram Bante"/>
    <x v="426"/>
    <d v="1968-08-21T00:00:00"/>
    <x v="1899"/>
    <d v="2025-09-01T00:00:00"/>
    <n v="0.04"/>
    <n v="0.22500000000000001"/>
    <d v="2025-09-01T00:00:00"/>
    <d v="2026-08-31T00:00:00"/>
    <m/>
    <m/>
    <n v="57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Chaya Devishankar Bante"/>
    <x v="426"/>
    <d v="1977-09-24T00:00:00"/>
    <x v="1900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mol Devishankar Bante"/>
    <x v="426"/>
    <d v="2001-05-24T00:00:00"/>
    <x v="1901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reya Akshay Meshram"/>
    <x v="427"/>
    <d v="1996-06-04T00:00:00"/>
    <x v="1902"/>
    <d v="2025-09-01T00:00:00"/>
    <n v="0.04"/>
    <n v="0.22500000000000001"/>
    <d v="2025-09-01T00:00:00"/>
    <d v="2026-08-31T00:00:00"/>
    <m/>
    <m/>
    <n v="29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Kiran Prakash Meshram"/>
    <x v="427"/>
    <d v="1964-02-08T00:00:00"/>
    <x v="1903"/>
    <d v="2025-09-01T00:00:00"/>
    <n v="0.04"/>
    <n v="0.22500000000000001"/>
    <d v="2025-09-01T00:00:00"/>
    <d v="2026-08-31T00:00:00"/>
    <m/>
    <m/>
    <n v="61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kshay Prakash Meshram"/>
    <x v="427"/>
    <d v="1995-08-23T00:00:00"/>
    <x v="1904"/>
    <d v="2025-09-01T00:00:00"/>
    <n v="0.04"/>
    <n v="0.22500000000000001"/>
    <d v="2025-09-01T00:00:00"/>
    <d v="2026-08-31T00:00:00"/>
    <m/>
    <m/>
    <n v="30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usheel Yadav"/>
    <x v="428"/>
    <d v="1953-01-01T00:00:00"/>
    <x v="1905"/>
    <d v="2025-09-01T00:00:00"/>
    <n v="0.04"/>
    <n v="0.22500000000000001"/>
    <d v="2025-09-01T00:00:00"/>
    <d v="2026-08-31T00:00:00"/>
    <m/>
    <m/>
    <n v="72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Nirmala Devi"/>
    <x v="428"/>
    <d v="1954-01-01T00:00:00"/>
    <x v="1906"/>
    <d v="2025-09-01T00:00:00"/>
    <n v="0.04"/>
    <n v="0.22500000000000001"/>
    <d v="2025-09-01T00:00:00"/>
    <d v="2026-08-31T00:00:00"/>
    <m/>
    <m/>
    <n v="71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Gautam Kumar"/>
    <x v="428"/>
    <d v="1993-12-07T00:00:00"/>
    <x v="1907"/>
    <d v="2025-09-01T00:00:00"/>
    <n v="0.04"/>
    <n v="0.22500000000000001"/>
    <d v="2025-09-01T00:00:00"/>
    <d v="2026-08-31T00:00:00"/>
    <m/>
    <m/>
    <n v="31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hrikanta Nayak"/>
    <x v="429"/>
    <d v="1985-04-20T00:00:00"/>
    <x v="1908"/>
    <d v="2025-09-01T00:00:00"/>
    <n v="0.04"/>
    <n v="0.22500000000000001"/>
    <d v="2025-09-01T00:00:00"/>
    <d v="2026-08-31T00:00:00"/>
    <m/>
    <m/>
    <n v="40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mruddhi Nayak"/>
    <x v="429"/>
    <d v="2018-01-12T00:00:00"/>
    <x v="1909"/>
    <d v="2025-09-01T00:00:00"/>
    <n v="0.04"/>
    <n v="0.22500000000000001"/>
    <d v="2025-09-01T00:00:00"/>
    <d v="2026-08-31T00:00:00"/>
    <m/>
    <m/>
    <n v="7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mila Nayak"/>
    <x v="429"/>
    <d v="1957-07-10T00:00:00"/>
    <x v="1910"/>
    <d v="2025-09-01T00:00:00"/>
    <n v="0.04"/>
    <n v="0.22500000000000001"/>
    <d v="2025-09-01T00:00:00"/>
    <d v="2026-08-31T00:00:00"/>
    <m/>
    <m/>
    <n v="68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Arkhita Charan Nayak"/>
    <x v="429"/>
    <d v="1951-10-26T00:00:00"/>
    <x v="1911"/>
    <d v="2025-09-01T00:00:00"/>
    <n v="0.04"/>
    <n v="0.22500000000000001"/>
    <d v="2025-09-01T00:00:00"/>
    <d v="2026-08-31T00:00:00"/>
    <m/>
    <m/>
    <n v="73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Prajukta Parida"/>
    <x v="429"/>
    <d v="1990-05-17T00:00:00"/>
    <x v="1912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mit Kumar"/>
    <x v="430"/>
    <d v="1994-02-15T00:00:00"/>
    <x v="1913"/>
    <d v="2025-09-01T00:00:00"/>
    <n v="0.04"/>
    <n v="0.22500000000000001"/>
    <d v="2025-09-01T00:00:00"/>
    <d v="2026-08-31T00:00:00"/>
    <m/>
    <m/>
    <n v="31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rhul Devi"/>
    <x v="430"/>
    <d v="1960-01-01T00:00:00"/>
    <x v="1914"/>
    <d v="2025-09-01T00:00:00"/>
    <n v="0.04"/>
    <n v="0.22500000000000001"/>
    <d v="2025-09-01T00:00:00"/>
    <d v="2026-08-31T00:00:00"/>
    <m/>
    <m/>
    <n v="65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amleshwari Yadav"/>
    <x v="430"/>
    <d v="1959-01-01T00:00:00"/>
    <x v="1915"/>
    <d v="2025-09-01T00:00:00"/>
    <n v="0.04"/>
    <n v="0.22500000000000001"/>
    <d v="2025-09-01T00:00:00"/>
    <d v="2026-08-31T00:00:00"/>
    <m/>
    <m/>
    <n v="66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Prashant Anilrao Potekar"/>
    <x v="431"/>
    <d v="1987-07-15T00:00:00"/>
    <x v="1916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Dakshata Shankarrao Kalmegh"/>
    <x v="431"/>
    <d v="1991-01-26T00:00:00"/>
    <x v="1917"/>
    <d v="2025-09-01T00:00:00"/>
    <n v="0.04"/>
    <n v="0.22500000000000001"/>
    <d v="2025-09-01T00:00:00"/>
    <d v="2026-08-31T00:00:00"/>
    <m/>
    <m/>
    <n v="34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ndakini Anil Potekar"/>
    <x v="431"/>
    <d v="1964-02-05T00:00:00"/>
    <x v="1918"/>
    <d v="2025-09-01T00:00:00"/>
    <n v="0.04"/>
    <n v="0.22500000000000001"/>
    <d v="2025-09-01T00:00:00"/>
    <d v="2026-08-31T00:00:00"/>
    <m/>
    <m/>
    <n v="61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umit Raju Padhey"/>
    <x v="432"/>
    <d v="1990-12-11T00:00:00"/>
    <x v="1919"/>
    <d v="2025-09-01T00:00:00"/>
    <n v="0.04"/>
    <n v="0.22500000000000001"/>
    <d v="2025-09-01T00:00:00"/>
    <d v="2026-08-31T00:00:00"/>
    <m/>
    <m/>
    <n v="34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Harshita Sharma"/>
    <x v="432"/>
    <d v="1995-05-06T00:00:00"/>
    <x v="1920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Ujwala Prashik Meshram"/>
    <x v="433"/>
    <d v="1990-08-02T00:00:00"/>
    <x v="1921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annalal Prem Meshram"/>
    <x v="433"/>
    <d v="1959-10-31T00:00:00"/>
    <x v="1922"/>
    <d v="2025-09-01T00:00:00"/>
    <n v="0.04"/>
    <n v="0.22500000000000001"/>
    <d v="2025-09-01T00:00:00"/>
    <d v="2026-08-31T00:00:00"/>
    <m/>
    <m/>
    <n v="65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idhan Prashik Meshram"/>
    <x v="433"/>
    <d v="2024-08-06T00:00:00"/>
    <x v="1923"/>
    <d v="2025-09-01T00:00:00"/>
    <n v="0.04"/>
    <n v="0.22500000000000001"/>
    <d v="2025-09-01T00:00:00"/>
    <d v="2026-08-31T00:00:00"/>
    <m/>
    <m/>
    <n v="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shik Pannalal Meshram"/>
    <x v="433"/>
    <d v="1989-04-05T00:00:00"/>
    <x v="1924"/>
    <d v="2025-09-01T00:00:00"/>
    <n v="0.04"/>
    <n v="0.22500000000000001"/>
    <d v="2025-09-01T00:00:00"/>
    <d v="2026-08-31T00:00:00"/>
    <m/>
    <m/>
    <n v="36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lka Pannalal Meshram"/>
    <x v="433"/>
    <d v="1968-06-01T00:00:00"/>
    <x v="1925"/>
    <d v="2025-09-01T00:00:00"/>
    <n v="0.04"/>
    <n v="0.22500000000000001"/>
    <d v="2025-09-01T00:00:00"/>
    <d v="2026-08-31T00:00:00"/>
    <m/>
    <m/>
    <n v="57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Biplab Dubey"/>
    <x v="434"/>
    <d v="1984-07-20T00:00:00"/>
    <x v="1926"/>
    <d v="2025-09-01T00:00:00"/>
    <n v="0.04"/>
    <n v="0.22500000000000001"/>
    <d v="2025-09-01T00:00:00"/>
    <d v="2026-08-31T00:00:00"/>
    <m/>
    <m/>
    <n v="41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bita Dubey"/>
    <x v="434"/>
    <d v="1961-08-17T00:00:00"/>
    <x v="1927"/>
    <d v="2025-09-01T00:00:00"/>
    <n v="0.04"/>
    <n v="0.22500000000000001"/>
    <d v="2025-09-01T00:00:00"/>
    <d v="2026-08-31T00:00:00"/>
    <m/>
    <m/>
    <n v="64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ngita Dubey"/>
    <x v="434"/>
    <d v="1986-10-16T00:00:00"/>
    <x v="1928"/>
    <d v="2025-09-01T00:00:00"/>
    <n v="0.04"/>
    <n v="0.22500000000000001"/>
    <d v="2025-09-01T00:00:00"/>
    <d v="2026-08-31T00:00:00"/>
    <m/>
    <m/>
    <n v="38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rchita Dubey"/>
    <x v="434"/>
    <d v="2011-07-21T00:00:00"/>
    <x v="1929"/>
    <d v="2025-09-01T00:00:00"/>
    <n v="0.04"/>
    <n v="0.22500000000000001"/>
    <d v="2025-09-01T00:00:00"/>
    <d v="2026-08-31T00:00:00"/>
    <m/>
    <m/>
    <n v="1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ehajpreet Kaur"/>
    <x v="435"/>
    <d v="2015-12-25T00:00:00"/>
    <x v="1930"/>
    <d v="2025-09-01T00:00:00"/>
    <n v="0.04"/>
    <n v="0.22500000000000001"/>
    <d v="2025-09-01T00:00:00"/>
    <d v="2026-08-31T00:00:00"/>
    <m/>
    <m/>
    <n v="9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Gagandeep Singh"/>
    <x v="435"/>
    <d v="1989-06-29T00:00:00"/>
    <x v="1931"/>
    <d v="2025-09-01T00:00:00"/>
    <n v="0.04"/>
    <n v="0.22500000000000001"/>
    <d v="2025-09-01T00:00:00"/>
    <d v="2026-08-31T00:00:00"/>
    <m/>
    <m/>
    <n v="36"/>
    <s v="36-45"/>
    <x v="1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obha Shinge"/>
    <x v="435"/>
    <d v="1957-01-05T00:00:00"/>
    <x v="1932"/>
    <d v="2025-09-01T00:00:00"/>
    <n v="0.04"/>
    <n v="0.22500000000000001"/>
    <d v="2025-09-01T00:00:00"/>
    <d v="2026-08-31T00:00:00"/>
    <m/>
    <m/>
    <n v="68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Madhukar Shinge"/>
    <x v="435"/>
    <d v="1959-06-01T00:00:00"/>
    <x v="1933"/>
    <d v="2025-09-01T00:00:00"/>
    <n v="0.04"/>
    <n v="0.22500000000000001"/>
    <d v="2025-09-01T00:00:00"/>
    <d v="2026-08-31T00:00:00"/>
    <m/>
    <m/>
    <n v="66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phurti Singh"/>
    <x v="435"/>
    <d v="1988-04-02T00:00:00"/>
    <x v="1934"/>
    <d v="2025-09-01T00:00:00"/>
    <n v="0.04"/>
    <n v="0.22500000000000001"/>
    <d v="2025-09-01T00:00:00"/>
    <d v="2026-08-31T00:00:00"/>
    <m/>
    <m/>
    <n v="37"/>
    <s v="36-45"/>
    <x v="0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itvika N"/>
    <x v="436"/>
    <d v="2017-02-16T00:00:00"/>
    <x v="1935"/>
    <d v="2025-09-01T00:00:00"/>
    <n v="0.04"/>
    <n v="0.22500000000000001"/>
    <d v="2025-09-01T00:00:00"/>
    <d v="2026-08-31T00:00:00"/>
    <m/>
    <m/>
    <n v="8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Lakshita N"/>
    <x v="436"/>
    <d v="2020-02-01T00:00:00"/>
    <x v="1936"/>
    <d v="2025-09-01T00:00:00"/>
    <n v="0.04"/>
    <n v="0.22500000000000001"/>
    <d v="2025-09-01T00:00:00"/>
    <d v="2026-08-31T00:00:00"/>
    <m/>
    <m/>
    <n v="5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N Charumathi"/>
    <x v="436"/>
    <d v="1966-09-30T00:00:00"/>
    <x v="1937"/>
    <d v="2025-09-01T00:00:00"/>
    <n v="0.04"/>
    <n v="0.22500000000000001"/>
    <d v="2025-09-01T00:00:00"/>
    <d v="2026-08-31T00:00:00"/>
    <m/>
    <m/>
    <n v="58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Kavitha S"/>
    <x v="436"/>
    <d v="1991-01-27T00:00:00"/>
    <x v="1938"/>
    <d v="2025-09-01T00:00:00"/>
    <n v="0.04"/>
    <n v="0.22500000000000001"/>
    <d v="2025-09-01T00:00:00"/>
    <d v="2026-08-31T00:00:00"/>
    <m/>
    <m/>
    <n v="34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aghu Ram N"/>
    <x v="436"/>
    <d v="1987-08-27T00:00:00"/>
    <x v="1939"/>
    <d v="2025-09-01T00:00:00"/>
    <n v="0.04"/>
    <n v="0.22500000000000001"/>
    <d v="2025-09-01T00:00:00"/>
    <d v="2026-08-31T00:00:00"/>
    <m/>
    <m/>
    <n v="38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Himangshu Bhuson Manna"/>
    <x v="437"/>
    <d v="1953-02-20T00:00:00"/>
    <x v="1940"/>
    <d v="2025-09-01T00:00:00"/>
    <n v="0.04"/>
    <n v="0.22500000000000001"/>
    <d v="2025-09-01T00:00:00"/>
    <d v="2026-08-31T00:00:00"/>
    <m/>
    <m/>
    <n v="72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Adrija Manna"/>
    <x v="437"/>
    <d v="2018-09-26T00:00:00"/>
    <x v="1941"/>
    <d v="2025-09-01T00:00:00"/>
    <n v="0.04"/>
    <n v="0.22500000000000001"/>
    <d v="2025-09-01T00:00:00"/>
    <d v="2026-08-31T00:00:00"/>
    <m/>
    <m/>
    <n v="6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jib Manna"/>
    <x v="437"/>
    <d v="1986-06-15T00:00:00"/>
    <x v="1942"/>
    <d v="2025-09-01T00:00:00"/>
    <n v="0.04"/>
    <n v="0.22500000000000001"/>
    <d v="2025-09-01T00:00:00"/>
    <d v="2026-08-31T00:00:00"/>
    <m/>
    <m/>
    <n v="39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anu Manna"/>
    <x v="437"/>
    <d v="1963-02-15T00:00:00"/>
    <x v="1943"/>
    <d v="2025-09-01T00:00:00"/>
    <n v="0.04"/>
    <n v="0.22500000000000001"/>
    <d v="2025-09-01T00:00:00"/>
    <d v="2026-08-31T00:00:00"/>
    <m/>
    <m/>
    <n v="62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Piyali Das Manna"/>
    <x v="437"/>
    <d v="1989-12-26T00:00:00"/>
    <x v="1944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Jaimal Singh Rawat"/>
    <x v="438"/>
    <d v="1994-01-01T00:00:00"/>
    <x v="1945"/>
    <d v="2025-09-01T00:00:00"/>
    <n v="0.04"/>
    <n v="0.22500000000000001"/>
    <d v="2025-09-01T00:00:00"/>
    <d v="2026-08-31T00:00:00"/>
    <m/>
    <m/>
    <n v="31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hakha Devi"/>
    <x v="438"/>
    <d v="1962-10-15T00:00:00"/>
    <x v="1946"/>
    <d v="2025-09-01T00:00:00"/>
    <n v="0.04"/>
    <n v="0.22500000000000001"/>
    <d v="2025-09-01T00:00:00"/>
    <d v="2026-08-31T00:00:00"/>
    <m/>
    <m/>
    <n v="62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iddharth Surya Jha"/>
    <x v="439"/>
    <d v="2019-11-01T00:00:00"/>
    <x v="1947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Yamunanand Jha"/>
    <x v="439"/>
    <d v="1962-01-01T00:00:00"/>
    <x v="1948"/>
    <d v="2025-09-01T00:00:00"/>
    <n v="0.04"/>
    <n v="0.22500000000000001"/>
    <d v="2025-09-01T00:00:00"/>
    <d v="2026-08-31T00:00:00"/>
    <m/>
    <m/>
    <n v="63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Nandani Kumari Jha"/>
    <x v="439"/>
    <d v="2018-07-29T00:00:00"/>
    <x v="1949"/>
    <d v="2025-09-01T00:00:00"/>
    <n v="0.04"/>
    <n v="0.22500000000000001"/>
    <d v="2025-09-01T00:00:00"/>
    <d v="2026-08-31T00:00:00"/>
    <m/>
    <m/>
    <n v="7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raj Kumar Jha"/>
    <x v="439"/>
    <d v="1987-05-15T00:00:00"/>
    <x v="1950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rity Kumari"/>
    <x v="439"/>
    <d v="1997-02-05T00:00:00"/>
    <x v="1951"/>
    <d v="2025-09-01T00:00:00"/>
    <n v="0.04"/>
    <n v="0.22500000000000001"/>
    <d v="2025-09-01T00:00:00"/>
    <d v="2026-08-31T00:00:00"/>
    <m/>
    <m/>
    <n v="28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ukamani Devi"/>
    <x v="439"/>
    <d v="1967-01-01T00:00:00"/>
    <x v="1952"/>
    <d v="2025-09-01T00:00:00"/>
    <n v="0.04"/>
    <n v="0.22500000000000001"/>
    <d v="2025-09-01T00:00:00"/>
    <d v="2026-08-31T00:00:00"/>
    <m/>
    <m/>
    <n v="58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 Somasundaram"/>
    <x v="440"/>
    <d v="1966-08-31T00:00:00"/>
    <x v="1953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nohar S"/>
    <x v="440"/>
    <d v="1995-10-19T00:00:00"/>
    <x v="1954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 Dhanalakshmi"/>
    <x v="440"/>
    <d v="1974-06-30T00:00:00"/>
    <x v="1955"/>
    <d v="2025-09-01T00:00:00"/>
    <n v="0.04"/>
    <n v="0.22500000000000001"/>
    <d v="2025-09-01T00:00:00"/>
    <d v="2026-08-31T00:00:00"/>
    <m/>
    <m/>
    <n v="51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dha Devidas Rahate"/>
    <x v="441"/>
    <d v="1964-04-03T00:00:00"/>
    <x v="1956"/>
    <d v="2025-09-01T00:00:00"/>
    <n v="0.04"/>
    <n v="0.22500000000000001"/>
    <d v="2025-09-01T00:00:00"/>
    <d v="2026-08-31T00:00:00"/>
    <m/>
    <m/>
    <n v="61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bhijeet Devidas Rahate"/>
    <x v="441"/>
    <d v="1988-12-18T00:00:00"/>
    <x v="1957"/>
    <d v="2025-09-01T00:00:00"/>
    <n v="0.04"/>
    <n v="0.22500000000000001"/>
    <d v="2025-09-01T00:00:00"/>
    <d v="2026-08-31T00:00:00"/>
    <m/>
    <m/>
    <n v="36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Devidas Baliram Rahate"/>
    <x v="441"/>
    <d v="1954-01-01T00:00:00"/>
    <x v="1958"/>
    <d v="2025-09-01T00:00:00"/>
    <n v="0.04"/>
    <n v="0.22500000000000001"/>
    <d v="2025-09-01T00:00:00"/>
    <d v="2026-08-31T00:00:00"/>
    <m/>
    <m/>
    <n v="71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Runali Abhijeet Rahate"/>
    <x v="441"/>
    <d v="1989-08-24T00:00:00"/>
    <x v="1959"/>
    <d v="2025-09-01T00:00:00"/>
    <n v="0.04"/>
    <n v="0.22500000000000001"/>
    <d v="2025-09-01T00:00:00"/>
    <d v="2026-08-31T00:00:00"/>
    <m/>
    <m/>
    <n v="36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ikha Singh"/>
    <x v="442"/>
    <d v="1998-07-20T00:00:00"/>
    <x v="1960"/>
    <d v="2025-09-01T00:00:00"/>
    <n v="0.04"/>
    <n v="0.22500000000000001"/>
    <d v="2025-09-01T00:00:00"/>
    <d v="2026-08-31T00:00:00"/>
    <m/>
    <m/>
    <n v="27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Navyansh Kumar Singh"/>
    <x v="442"/>
    <d v="2023-04-18T00:00:00"/>
    <x v="1961"/>
    <d v="2025-09-01T00:00:00"/>
    <n v="0.04"/>
    <n v="0.22500000000000001"/>
    <d v="2025-09-01T00:00:00"/>
    <d v="2026-08-31T00:00:00"/>
    <m/>
    <m/>
    <n v="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Lilawati Devi"/>
    <x v="442"/>
    <d v="1962-01-01T00:00:00"/>
    <x v="1962"/>
    <d v="2025-09-01T00:00:00"/>
    <n v="0.04"/>
    <n v="0.22500000000000001"/>
    <d v="2025-09-01T00:00:00"/>
    <d v="2026-08-31T00:00:00"/>
    <m/>
    <m/>
    <n v="63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Virendra Singh"/>
    <x v="442"/>
    <d v="1962-01-01T00:00:00"/>
    <x v="1963"/>
    <d v="2025-09-01T00:00:00"/>
    <n v="0.04"/>
    <n v="0.22500000000000001"/>
    <d v="2025-09-01T00:00:00"/>
    <d v="2026-08-31T00:00:00"/>
    <m/>
    <m/>
    <n v="63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Naveen Kumar Singh"/>
    <x v="442"/>
    <d v="1994-01-29T00:00:00"/>
    <x v="1964"/>
    <d v="2025-09-01T00:00:00"/>
    <n v="0.04"/>
    <n v="0.22500000000000001"/>
    <d v="2025-09-01T00:00:00"/>
    <d v="2026-08-31T00:00:00"/>
    <m/>
    <m/>
    <n v="31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Eslavath Hansya"/>
    <x v="443"/>
    <d v="1975-03-30T00:00:00"/>
    <x v="1965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Baby Of Jagan Eslavath"/>
    <x v="443"/>
    <d v="2024-10-10T00:00:00"/>
    <x v="1966"/>
    <d v="2025-09-01T00:00:00"/>
    <n v="0.04"/>
    <n v="0.22500000000000001"/>
    <d v="2025-09-01T00:00:00"/>
    <d v="2026-08-31T00:00:00"/>
    <m/>
    <m/>
    <n v="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Eslavath Mothiya"/>
    <x v="443"/>
    <d v="1970-01-01T00:00:00"/>
    <x v="1967"/>
    <d v="2025-09-01T00:00:00"/>
    <n v="0.04"/>
    <n v="0.22500000000000001"/>
    <d v="2025-09-01T00:00:00"/>
    <d v="2026-08-31T00:00:00"/>
    <m/>
    <m/>
    <n v="55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Urmila Eslavath Jagan"/>
    <x v="443"/>
    <d v="1990-07-07T00:00:00"/>
    <x v="1968"/>
    <d v="2025-09-01T00:00:00"/>
    <n v="0.04"/>
    <n v="0.22500000000000001"/>
    <d v="2025-09-01T00:00:00"/>
    <d v="2026-08-31T00:00:00"/>
    <m/>
    <m/>
    <n v="35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Jagan Eslavath"/>
    <x v="443"/>
    <d v="1992-04-17T00:00:00"/>
    <x v="1969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ajendra Nigam"/>
    <x v="444"/>
    <d v="1965-03-26T00:00:00"/>
    <x v="1970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hawana Khare"/>
    <x v="444"/>
    <d v="1965-10-05T00:00:00"/>
    <x v="1971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evansh Nigam"/>
    <x v="444"/>
    <d v="2001-06-10T00:00:00"/>
    <x v="1972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Jaya Dasgupta"/>
    <x v="445"/>
    <d v="1965-10-05T00:00:00"/>
    <x v="1973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Tapas Kumar Dasgupta"/>
    <x v="445"/>
    <d v="1958-07-02T00:00:00"/>
    <x v="1974"/>
    <d v="2025-09-01T00:00:00"/>
    <n v="0.04"/>
    <n v="0.22500000000000001"/>
    <d v="2025-09-01T00:00:00"/>
    <d v="2026-08-31T00:00:00"/>
    <m/>
    <m/>
    <n v="67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Tathagata Dasgupta"/>
    <x v="445"/>
    <d v="1992-05-27T00:00:00"/>
    <x v="1975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humika Samanta"/>
    <x v="446"/>
    <d v="1998-11-01T00:00:00"/>
    <x v="1976"/>
    <d v="2025-09-01T00:00:00"/>
    <n v="0.04"/>
    <n v="0.22500000000000001"/>
    <d v="2025-09-01T00:00:00"/>
    <d v="2026-08-31T00:00:00"/>
    <m/>
    <m/>
    <n v="26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hadeb Samanta"/>
    <x v="446"/>
    <d v="1958-11-17T00:00:00"/>
    <x v="1977"/>
    <d v="2025-09-01T00:00:00"/>
    <n v="0.04"/>
    <n v="0.22500000000000001"/>
    <d v="2025-09-01T00:00:00"/>
    <d v="2026-08-31T00:00:00"/>
    <m/>
    <m/>
    <n v="66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Bandana Samanta"/>
    <x v="446"/>
    <d v="1968-01-01T00:00:00"/>
    <x v="1978"/>
    <d v="2025-09-01T00:00:00"/>
    <n v="0.04"/>
    <n v="0.22500000000000001"/>
    <d v="2025-09-01T00:00:00"/>
    <d v="2026-08-31T00:00:00"/>
    <m/>
    <m/>
    <n v="57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ikat Samanta"/>
    <x v="446"/>
    <d v="1991-04-29T00:00:00"/>
    <x v="1979"/>
    <d v="2025-09-01T00:00:00"/>
    <n v="0.04"/>
    <n v="0.22500000000000001"/>
    <d v="2025-09-01T00:00:00"/>
    <d v="2026-08-31T00:00:00"/>
    <m/>
    <m/>
    <n v="34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udita Nabira"/>
    <x v="447"/>
    <d v="1986-11-05T00:00:00"/>
    <x v="1980"/>
    <d v="2025-09-01T00:00:00"/>
    <n v="0.04"/>
    <n v="0.22500000000000001"/>
    <d v="2025-09-01T00:00:00"/>
    <d v="2026-08-31T00:00:00"/>
    <m/>
    <m/>
    <n v="38"/>
    <s v="36-45"/>
    <x v="0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Naira Nabira"/>
    <x v="447"/>
    <d v="2019-09-05T00:00:00"/>
    <x v="1981"/>
    <d v="2025-09-01T00:00:00"/>
    <n v="0.04"/>
    <n v="0.22500000000000001"/>
    <d v="2025-09-01T00:00:00"/>
    <d v="2026-08-31T00:00:00"/>
    <m/>
    <m/>
    <n v="5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adhu Maheshwari"/>
    <x v="447"/>
    <d v="1961-11-29T00:00:00"/>
    <x v="1982"/>
    <d v="2025-09-01T00:00:00"/>
    <n v="0.04"/>
    <n v="0.22500000000000001"/>
    <d v="2025-09-01T00:00:00"/>
    <d v="2026-08-31T00:00:00"/>
    <m/>
    <m/>
    <n v="63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Naisha Nabira"/>
    <x v="447"/>
    <d v="2019-09-05T00:00:00"/>
    <x v="1983"/>
    <d v="2025-09-01T00:00:00"/>
    <n v="0.04"/>
    <n v="0.22500000000000001"/>
    <d v="2025-09-01T00:00:00"/>
    <d v="2026-08-31T00:00:00"/>
    <m/>
    <m/>
    <n v="5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ishan Maheshwari"/>
    <x v="447"/>
    <d v="1954-10-12T00:00:00"/>
    <x v="1984"/>
    <d v="2025-09-01T00:00:00"/>
    <n v="0.04"/>
    <n v="0.22500000000000001"/>
    <d v="2025-09-01T00:00:00"/>
    <d v="2026-08-31T00:00:00"/>
    <m/>
    <m/>
    <n v="70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kash Nabira"/>
    <x v="447"/>
    <d v="1986-06-21T00:00:00"/>
    <x v="1985"/>
    <d v="2025-09-01T00:00:00"/>
    <n v="0.04"/>
    <n v="0.22500000000000001"/>
    <d v="2025-09-01T00:00:00"/>
    <d v="2026-08-31T00:00:00"/>
    <m/>
    <m/>
    <n v="39"/>
    <s v="36-45"/>
    <x v="1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wastik Das"/>
    <x v="448"/>
    <d v="2008-02-06T00:00:00"/>
    <x v="1986"/>
    <d v="2025-09-01T00:00:00"/>
    <n v="0.04"/>
    <n v="0.22500000000000001"/>
    <d v="2025-09-01T00:00:00"/>
    <d v="2026-08-31T00:00:00"/>
    <m/>
    <m/>
    <n v="17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Nupur Das"/>
    <x v="448"/>
    <d v="1985-10-05T00:00:00"/>
    <x v="1987"/>
    <d v="2025-09-01T00:00:00"/>
    <n v="0.04"/>
    <n v="0.22500000000000001"/>
    <d v="2025-09-01T00:00:00"/>
    <d v="2026-08-31T00:00:00"/>
    <m/>
    <m/>
    <n v="39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upratim Das"/>
    <x v="448"/>
    <d v="1980-11-21T00:00:00"/>
    <x v="1988"/>
    <d v="2025-09-01T00:00:00"/>
    <n v="0.04"/>
    <n v="0.22500000000000001"/>
    <d v="2025-09-01T00:00:00"/>
    <d v="2026-08-31T00:00:00"/>
    <m/>
    <m/>
    <n v="44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ira Das"/>
    <x v="448"/>
    <d v="1956-05-01T00:00:00"/>
    <x v="1989"/>
    <d v="2025-09-01T00:00:00"/>
    <n v="0.04"/>
    <n v="0.22500000000000001"/>
    <d v="2025-09-01T00:00:00"/>
    <d v="2026-08-31T00:00:00"/>
    <m/>
    <m/>
    <n v="69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Kanai Lal Das"/>
    <x v="448"/>
    <d v="1950-10-20T00:00:00"/>
    <x v="1990"/>
    <d v="2025-09-01T00:00:00"/>
    <n v="0.04"/>
    <n v="0.22500000000000001"/>
    <d v="2025-09-01T00:00:00"/>
    <d v="2026-08-31T00:00:00"/>
    <m/>
    <m/>
    <n v="74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Namrata Chakre"/>
    <x v="449"/>
    <d v="1993-04-01T00:00:00"/>
    <x v="1991"/>
    <d v="2025-09-01T00:00:00"/>
    <n v="0.04"/>
    <n v="0.22500000000000001"/>
    <d v="2025-09-01T00:00:00"/>
    <d v="2026-08-31T00:00:00"/>
    <m/>
    <m/>
    <n v="32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aby Of Namrata 2"/>
    <x v="449"/>
    <d v="2024-09-07T00:00:00"/>
    <x v="1992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aby Of Namrata 1"/>
    <x v="449"/>
    <d v="2024-09-07T00:00:00"/>
    <x v="1993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nanda Pakhare"/>
    <x v="449"/>
    <d v="1966-08-01T00:00:00"/>
    <x v="1994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unjabrao Pakhare"/>
    <x v="449"/>
    <d v="1960-08-08T00:00:00"/>
    <x v="1995"/>
    <d v="2025-09-01T00:00:00"/>
    <n v="0.04"/>
    <n v="0.22500000000000001"/>
    <d v="2025-09-01T00:00:00"/>
    <d v="2026-08-31T00:00:00"/>
    <m/>
    <m/>
    <n v="65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ratik Panjabrao Pakhare"/>
    <x v="449"/>
    <d v="1988-08-14T00:00:00"/>
    <x v="1996"/>
    <d v="2025-09-01T00:00:00"/>
    <n v="0.04"/>
    <n v="0.22500000000000001"/>
    <d v="2025-09-01T00:00:00"/>
    <d v="2026-08-31T00:00:00"/>
    <m/>
    <m/>
    <n v="37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Yogesh Gyaniwant Motharkar"/>
    <x v="450"/>
    <d v="2000-10-04T00:00:00"/>
    <x v="1997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ina Motharkar"/>
    <x v="450"/>
    <d v="1976-10-06T00:00:00"/>
    <x v="1998"/>
    <d v="2025-09-01T00:00:00"/>
    <n v="0.04"/>
    <n v="0.22500000000000001"/>
    <d v="2025-09-01T00:00:00"/>
    <d v="2026-08-31T00:00:00"/>
    <m/>
    <m/>
    <n v="48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Vimla Devi"/>
    <x v="451"/>
    <d v="1959-01-01T00:00:00"/>
    <x v="1999"/>
    <d v="2025-09-01T00:00:00"/>
    <n v="0.04"/>
    <n v="0.22500000000000001"/>
    <d v="2025-09-01T00:00:00"/>
    <d v="2026-08-31T00:00:00"/>
    <m/>
    <m/>
    <n v="66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Bajrang Prajapati"/>
    <x v="451"/>
    <d v="1955-01-01T00:00:00"/>
    <x v="2000"/>
    <d v="2025-09-01T00:00:00"/>
    <n v="0.04"/>
    <n v="0.22500000000000001"/>
    <d v="2025-09-01T00:00:00"/>
    <d v="2026-08-31T00:00:00"/>
    <m/>
    <m/>
    <n v="70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rnav Kumar Prajapati"/>
    <x v="451"/>
    <d v="2020-04-14T00:00:00"/>
    <x v="2001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Chandan Kumar Prajapati"/>
    <x v="451"/>
    <d v="1988-12-04T00:00:00"/>
    <x v="2002"/>
    <d v="2025-09-01T00:00:00"/>
    <n v="0.04"/>
    <n v="0.22500000000000001"/>
    <d v="2025-09-01T00:00:00"/>
    <d v="2026-08-31T00:00:00"/>
    <m/>
    <m/>
    <n v="36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akuntala Prajapati"/>
    <x v="451"/>
    <d v="1987-01-01T00:00:00"/>
    <x v="2003"/>
    <d v="2025-09-01T00:00:00"/>
    <n v="0.04"/>
    <n v="0.22500000000000001"/>
    <d v="2025-09-01T00:00:00"/>
    <d v="2026-08-31T00:00:00"/>
    <m/>
    <m/>
    <n v="38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Gobinda Lal Podder"/>
    <x v="452"/>
    <d v="1956-07-18T00:00:00"/>
    <x v="2004"/>
    <d v="2025-09-01T00:00:00"/>
    <n v="0.04"/>
    <n v="0.22500000000000001"/>
    <d v="2025-09-01T00:00:00"/>
    <d v="2026-08-31T00:00:00"/>
    <m/>
    <m/>
    <n v="69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ibha Podder"/>
    <x v="452"/>
    <d v="1968-11-01T00:00:00"/>
    <x v="2005"/>
    <d v="2025-09-01T00:00:00"/>
    <n v="0.04"/>
    <n v="0.22500000000000001"/>
    <d v="2025-09-01T00:00:00"/>
    <d v="2026-08-31T00:00:00"/>
    <m/>
    <m/>
    <n v="56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tul Podder"/>
    <x v="452"/>
    <d v="2000-10-18T00:00:00"/>
    <x v="2006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nvi Shukla"/>
    <x v="453"/>
    <d v="2011-07-21T00:00:00"/>
    <x v="2007"/>
    <d v="2025-09-01T00:00:00"/>
    <n v="0.04"/>
    <n v="0.22500000000000001"/>
    <d v="2025-09-01T00:00:00"/>
    <d v="2026-08-31T00:00:00"/>
    <m/>
    <m/>
    <n v="1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ishor Shukla"/>
    <x v="453"/>
    <d v="1956-04-21T00:00:00"/>
    <x v="2008"/>
    <d v="2025-09-01T00:00:00"/>
    <n v="0.04"/>
    <n v="0.22500000000000001"/>
    <d v="2025-09-01T00:00:00"/>
    <d v="2026-08-31T00:00:00"/>
    <m/>
    <m/>
    <n v="69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Poonam Jaiswal"/>
    <x v="453"/>
    <d v="1958-04-23T00:00:00"/>
    <x v="2009"/>
    <d v="2025-09-01T00:00:00"/>
    <n v="0.04"/>
    <n v="0.22500000000000001"/>
    <d v="2025-09-01T00:00:00"/>
    <d v="2026-08-31T00:00:00"/>
    <m/>
    <m/>
    <n v="67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rav Shukla"/>
    <x v="453"/>
    <d v="2017-03-25T00:00:00"/>
    <x v="2010"/>
    <d v="2025-09-01T00:00:00"/>
    <n v="0.04"/>
    <n v="0.22500000000000001"/>
    <d v="2025-09-01T00:00:00"/>
    <d v="2026-08-31T00:00:00"/>
    <m/>
    <m/>
    <n v="8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eeti Shukla"/>
    <x v="453"/>
    <d v="1985-12-03T00:00:00"/>
    <x v="2011"/>
    <d v="2025-09-01T00:00:00"/>
    <n v="0.04"/>
    <n v="0.22500000000000001"/>
    <d v="2025-09-01T00:00:00"/>
    <d v="2026-08-31T00:00:00"/>
    <m/>
    <m/>
    <n v="39"/>
    <s v="36-45"/>
    <x v="0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urabh Shukla"/>
    <x v="453"/>
    <d v="1985-04-21T00:00:00"/>
    <x v="2012"/>
    <d v="2025-09-01T00:00:00"/>
    <n v="0.04"/>
    <n v="0.22500000000000001"/>
    <d v="2025-09-01T00:00:00"/>
    <d v="2026-08-31T00:00:00"/>
    <m/>
    <m/>
    <n v="40"/>
    <s v="36-45"/>
    <x v="1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Chimanlal Waghela"/>
    <x v="454"/>
    <d v="1949-04-26T00:00:00"/>
    <x v="2013"/>
    <d v="2025-09-01T00:00:00"/>
    <n v="0.04"/>
    <n v="0.22500000000000001"/>
    <d v="2025-09-01T00:00:00"/>
    <d v="2026-08-31T00:00:00"/>
    <m/>
    <m/>
    <n v="76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Anshit Kayarkar"/>
    <x v="454"/>
    <d v="2008-08-12T00:00:00"/>
    <x v="2014"/>
    <d v="2025-09-01T00:00:00"/>
    <n v="0.04"/>
    <n v="0.22500000000000001"/>
    <d v="2025-09-01T00:00:00"/>
    <d v="2026-08-31T00:00:00"/>
    <m/>
    <m/>
    <n v="17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amayanti Waghela"/>
    <x v="454"/>
    <d v="1960-01-14T00:00:00"/>
    <x v="2015"/>
    <d v="2025-09-01T00:00:00"/>
    <n v="0.04"/>
    <n v="0.22500000000000001"/>
    <d v="2025-09-01T00:00:00"/>
    <d v="2026-08-31T00:00:00"/>
    <m/>
    <m/>
    <n v="65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udhir Kayarkar"/>
    <x v="454"/>
    <d v="1980-09-01T00:00:00"/>
    <x v="2016"/>
    <d v="2025-09-01T00:00:00"/>
    <n v="0.04"/>
    <n v="0.22500000000000001"/>
    <d v="2025-09-01T00:00:00"/>
    <d v="2026-08-31T00:00:00"/>
    <m/>
    <m/>
    <n v="45"/>
    <s v="36-45"/>
    <x v="1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onal Sudir Kayarkar"/>
    <x v="454"/>
    <d v="1983-01-25T00:00:00"/>
    <x v="2017"/>
    <d v="2025-09-01T00:00:00"/>
    <n v="0.04"/>
    <n v="0.22500000000000001"/>
    <d v="2025-09-01T00:00:00"/>
    <d v="2026-08-31T00:00:00"/>
    <m/>
    <m/>
    <n v="42"/>
    <s v="36-45"/>
    <x v="0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yam Sundar Dutta"/>
    <x v="455"/>
    <d v="1957-10-02T00:00:00"/>
    <x v="2018"/>
    <d v="2025-09-01T00:00:00"/>
    <n v="0.04"/>
    <n v="0.22500000000000001"/>
    <d v="2025-09-01T00:00:00"/>
    <d v="2026-08-31T00:00:00"/>
    <m/>
    <m/>
    <n v="67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ubhra Dutta"/>
    <x v="455"/>
    <d v="1966-06-09T00:00:00"/>
    <x v="2019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yak Dutta"/>
    <x v="455"/>
    <d v="1998-07-28T00:00:00"/>
    <x v="2020"/>
    <d v="2025-09-01T00:00:00"/>
    <n v="0.04"/>
    <n v="0.22500000000000001"/>
    <d v="2025-09-01T00:00:00"/>
    <d v="2026-08-31T00:00:00"/>
    <m/>
    <m/>
    <n v="27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unita Das"/>
    <x v="456"/>
    <d v="1963-11-15T00:00:00"/>
    <x v="2021"/>
    <d v="2025-09-01T00:00:00"/>
    <n v="0.04"/>
    <n v="0.22500000000000001"/>
    <d v="2025-09-01T00:00:00"/>
    <d v="2026-08-31T00:00:00"/>
    <m/>
    <m/>
    <n v="61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Goutam Kumar Das"/>
    <x v="456"/>
    <d v="1959-01-05T00:00:00"/>
    <x v="2022"/>
    <d v="2025-09-01T00:00:00"/>
    <n v="0.04"/>
    <n v="0.22500000000000001"/>
    <d v="2025-09-01T00:00:00"/>
    <d v="2026-08-31T00:00:00"/>
    <m/>
    <m/>
    <n v="66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nkita Das"/>
    <x v="456"/>
    <d v="1997-08-14T00:00:00"/>
    <x v="2023"/>
    <d v="2025-09-01T00:00:00"/>
    <n v="0.04"/>
    <n v="0.22500000000000001"/>
    <d v="2025-09-01T00:00:00"/>
    <d v="2026-08-31T00:00:00"/>
    <m/>
    <m/>
    <n v="28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Kishor Jain"/>
    <x v="457"/>
    <d v="1964-02-01T00:00:00"/>
    <x v="2024"/>
    <d v="2025-09-01T00:00:00"/>
    <n v="0.04"/>
    <n v="0.22500000000000001"/>
    <d v="2025-09-01T00:00:00"/>
    <d v="2026-08-31T00:00:00"/>
    <m/>
    <m/>
    <n v="61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rla Jain"/>
    <x v="457"/>
    <d v="1971-11-09T00:00:00"/>
    <x v="2025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ishav Jain"/>
    <x v="457"/>
    <d v="2000-02-05T00:00:00"/>
    <x v="2026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amlesh Rani"/>
    <x v="458"/>
    <d v="1981-04-06T00:00:00"/>
    <x v="2027"/>
    <d v="2025-09-01T00:00:00"/>
    <n v="0.04"/>
    <n v="0.22500000000000001"/>
    <d v="2025-09-01T00:00:00"/>
    <d v="2026-08-31T00:00:00"/>
    <m/>
    <m/>
    <n v="44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ohan Lal"/>
    <x v="458"/>
    <d v="1976-05-15T00:00:00"/>
    <x v="2028"/>
    <d v="2025-09-01T00:00:00"/>
    <n v="0.04"/>
    <n v="0.22500000000000001"/>
    <d v="2025-09-01T00:00:00"/>
    <d v="2026-08-31T00:00:00"/>
    <m/>
    <m/>
    <n v="49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Lakshaya Kumar"/>
    <x v="458"/>
    <d v="2000-06-27T00:00:00"/>
    <x v="2029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inod Karemore"/>
    <x v="459"/>
    <d v="1967-07-01T00:00:00"/>
    <x v="2030"/>
    <d v="2025-09-01T00:00:00"/>
    <n v="0.04"/>
    <n v="0.22500000000000001"/>
    <d v="2025-09-01T00:00:00"/>
    <d v="2026-08-31T00:00:00"/>
    <m/>
    <m/>
    <n v="58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rchana Karemore"/>
    <x v="459"/>
    <d v="1972-06-20T00:00:00"/>
    <x v="2031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misha Vinod Karemore"/>
    <x v="459"/>
    <d v="2001-12-05T00:00:00"/>
    <x v="2032"/>
    <d v="2025-09-01T00:00:00"/>
    <n v="0.04"/>
    <n v="0.22500000000000001"/>
    <d v="2025-09-01T00:00:00"/>
    <d v="2026-08-31T00:00:00"/>
    <m/>
    <m/>
    <n v="23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ita Ashok Sharma"/>
    <x v="460"/>
    <d v="1978-09-05T00:00:00"/>
    <x v="2033"/>
    <d v="2025-09-01T00:00:00"/>
    <n v="0.04"/>
    <n v="0.22500000000000001"/>
    <d v="2025-09-01T00:00:00"/>
    <d v="2026-08-31T00:00:00"/>
    <m/>
    <m/>
    <n v="46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Om Ashok Sharma"/>
    <x v="460"/>
    <d v="2001-07-16T00:00:00"/>
    <x v="2034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anita Deshpande"/>
    <x v="461"/>
    <d v="1970-04-01T00:00:00"/>
    <x v="2035"/>
    <d v="2025-09-01T00:00:00"/>
    <n v="0.04"/>
    <n v="0.22500000000000001"/>
    <d v="2025-09-01T00:00:00"/>
    <d v="2026-08-31T00:00:00"/>
    <m/>
    <m/>
    <n v="55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Vijay Deshpande"/>
    <x v="461"/>
    <d v="1963-10-17T00:00:00"/>
    <x v="2036"/>
    <d v="2025-09-01T00:00:00"/>
    <n v="0.04"/>
    <n v="0.22500000000000001"/>
    <d v="2025-09-01T00:00:00"/>
    <d v="2026-08-31T00:00:00"/>
    <m/>
    <m/>
    <n v="61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Vaishnavi Vijay Deshpande"/>
    <x v="461"/>
    <d v="2001-09-08T00:00:00"/>
    <x v="2037"/>
    <d v="2025-09-01T00:00:00"/>
    <n v="0.04"/>
    <n v="0.22500000000000001"/>
    <d v="2025-09-01T00:00:00"/>
    <d v="2026-08-31T00:00:00"/>
    <m/>
    <m/>
    <n v="23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rang Patil"/>
    <x v="462"/>
    <d v="1976-01-01T00:00:00"/>
    <x v="2038"/>
    <d v="2025-09-01T00:00:00"/>
    <n v="0.04"/>
    <n v="0.22500000000000001"/>
    <d v="2025-09-01T00:00:00"/>
    <d v="2026-08-31T00:00:00"/>
    <m/>
    <m/>
    <n v="49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nshuli Sarang Patil"/>
    <x v="462"/>
    <d v="2001-04-21T00:00:00"/>
    <x v="2039"/>
    <d v="2025-09-01T00:00:00"/>
    <n v="0.04"/>
    <n v="0.22500000000000001"/>
    <d v="2025-09-01T00:00:00"/>
    <d v="2026-08-31T00:00:00"/>
    <m/>
    <m/>
    <n v="24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lka Patil"/>
    <x v="462"/>
    <d v="1979-12-28T00:00:00"/>
    <x v="2040"/>
    <d v="2025-09-01T00:00:00"/>
    <n v="0.04"/>
    <n v="0.22500000000000001"/>
    <d v="2025-09-01T00:00:00"/>
    <d v="2026-08-31T00:00:00"/>
    <m/>
    <m/>
    <n v="45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njana Ghosh"/>
    <x v="463"/>
    <d v="1978-12-13T00:00:00"/>
    <x v="2041"/>
    <d v="2025-09-01T00:00:00"/>
    <n v="0.04"/>
    <n v="0.22500000000000001"/>
    <d v="2025-09-01T00:00:00"/>
    <d v="2026-08-31T00:00:00"/>
    <m/>
    <m/>
    <n v="46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outam Ghosh"/>
    <x v="463"/>
    <d v="1973-12-14T00:00:00"/>
    <x v="2042"/>
    <d v="2025-09-01T00:00:00"/>
    <n v="0.04"/>
    <n v="0.22500000000000001"/>
    <d v="2025-09-01T00:00:00"/>
    <d v="2026-08-31T00:00:00"/>
    <m/>
    <m/>
    <n v="51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ritam Ghosh"/>
    <x v="463"/>
    <d v="2001-12-29T00:00:00"/>
    <x v="2043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Tithi Naha"/>
    <x v="464"/>
    <d v="1976-08-02T00:00:00"/>
    <x v="2044"/>
    <d v="2025-09-01T00:00:00"/>
    <n v="0.04"/>
    <n v="0.22500000000000001"/>
    <d v="2025-09-01T00:00:00"/>
    <d v="2026-08-31T00:00:00"/>
    <m/>
    <m/>
    <n v="49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nik Naha"/>
    <x v="464"/>
    <d v="2000-03-07T00:00:00"/>
    <x v="2045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nitava Naha"/>
    <x v="464"/>
    <d v="1964-03-10T00:00:00"/>
    <x v="2046"/>
    <d v="2025-09-01T00:00:00"/>
    <n v="0.04"/>
    <n v="0.22500000000000001"/>
    <d v="2025-09-01T00:00:00"/>
    <d v="2026-08-31T00:00:00"/>
    <m/>
    <m/>
    <n v="61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jendra Nikose"/>
    <x v="465"/>
    <d v="1969-06-01T00:00:00"/>
    <x v="2047"/>
    <d v="2025-09-01T00:00:00"/>
    <n v="0.04"/>
    <n v="0.22500000000000001"/>
    <d v="2025-09-01T00:00:00"/>
    <d v="2026-08-31T00:00:00"/>
    <m/>
    <m/>
    <n v="56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ngeeta Nikose"/>
    <x v="465"/>
    <d v="1976-01-15T00:00:00"/>
    <x v="2048"/>
    <d v="2025-09-01T00:00:00"/>
    <n v="0.04"/>
    <n v="0.22500000000000001"/>
    <d v="2025-09-01T00:00:00"/>
    <d v="2026-08-31T00:00:00"/>
    <m/>
    <m/>
    <n v="49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nitya Rajendra Nikose"/>
    <x v="465"/>
    <d v="2000-10-19T00:00:00"/>
    <x v="2049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amrao Bodne"/>
    <x v="466"/>
    <d v="1964-01-02T00:00:00"/>
    <x v="2050"/>
    <d v="2025-09-01T00:00:00"/>
    <n v="0.04"/>
    <n v="0.22500000000000001"/>
    <d v="2025-09-01T00:00:00"/>
    <d v="2026-08-31T00:00:00"/>
    <m/>
    <m/>
    <n v="61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Vimla Bodne"/>
    <x v="466"/>
    <d v="1970-08-16T00:00:00"/>
    <x v="2051"/>
    <d v="2025-09-01T00:00:00"/>
    <n v="0.04"/>
    <n v="0.22500000000000001"/>
    <d v="2025-09-01T00:00:00"/>
    <d v="2026-08-31T00:00:00"/>
    <m/>
    <m/>
    <n v="55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Bhumeshwar Shamrao Bodne"/>
    <x v="466"/>
    <d v="2002-09-16T00:00:00"/>
    <x v="2052"/>
    <d v="2025-09-01T00:00:00"/>
    <n v="0.04"/>
    <n v="0.22500000000000001"/>
    <d v="2025-09-01T00:00:00"/>
    <d v="2026-08-31T00:00:00"/>
    <m/>
    <m/>
    <n v="22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Tenukala Bisen"/>
    <x v="467"/>
    <d v="1978-10-01T00:00:00"/>
    <x v="2053"/>
    <d v="2025-09-01T00:00:00"/>
    <n v="0.04"/>
    <n v="0.22500000000000001"/>
    <d v="2025-09-01T00:00:00"/>
    <d v="2026-08-31T00:00:00"/>
    <m/>
    <m/>
    <n v="46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ileshwar Bisen"/>
    <x v="467"/>
    <d v="1975-01-01T00:00:00"/>
    <x v="2054"/>
    <d v="2025-09-01T00:00:00"/>
    <n v="0.04"/>
    <n v="0.22500000000000001"/>
    <d v="2025-09-01T00:00:00"/>
    <d v="2026-08-31T00:00:00"/>
    <m/>
    <m/>
    <n v="50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risma Dileshwar Bisen"/>
    <x v="467"/>
    <d v="2003-03-29T00:00:00"/>
    <x v="2055"/>
    <d v="2025-09-01T00:00:00"/>
    <n v="0.04"/>
    <n v="0.22500000000000001"/>
    <d v="2025-09-01T00:00:00"/>
    <d v="2026-08-31T00:00:00"/>
    <m/>
    <m/>
    <n v="22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Jayanti Rout"/>
    <x v="468"/>
    <d v="1971-02-21T00:00:00"/>
    <x v="2056"/>
    <d v="2025-09-01T00:00:00"/>
    <n v="0.04"/>
    <n v="0.22500000000000001"/>
    <d v="2025-09-01T00:00:00"/>
    <d v="2026-08-31T00:00:00"/>
    <m/>
    <m/>
    <n v="54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Chitiaranjan Rout"/>
    <x v="468"/>
    <d v="1971-02-19T00:00:00"/>
    <x v="2057"/>
    <d v="2025-09-01T00:00:00"/>
    <n v="0.04"/>
    <n v="0.22500000000000001"/>
    <d v="2025-09-01T00:00:00"/>
    <d v="2026-08-31T00:00:00"/>
    <m/>
    <m/>
    <n v="54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Jyoti Ranjan Rout"/>
    <x v="468"/>
    <d v="2003-03-27T00:00:00"/>
    <x v="2058"/>
    <d v="2025-09-01T00:00:00"/>
    <n v="0.04"/>
    <n v="0.22500000000000001"/>
    <d v="2025-09-01T00:00:00"/>
    <d v="2026-08-31T00:00:00"/>
    <m/>
    <m/>
    <n v="22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rti Devi"/>
    <x v="469"/>
    <d v="1972-01-01T00:00:00"/>
    <x v="2059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Kishori Yadav"/>
    <x v="469"/>
    <d v="1965-01-01T00:00:00"/>
    <x v="2060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undan Kumar"/>
    <x v="469"/>
    <d v="2002-05-02T00:00:00"/>
    <x v="2061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m Sevak Rajak"/>
    <x v="470"/>
    <d v="1972-07-04T00:00:00"/>
    <x v="2062"/>
    <d v="2025-09-01T00:00:00"/>
    <n v="0.04"/>
    <n v="0.22500000000000001"/>
    <d v="2025-09-01T00:00:00"/>
    <d v="2026-08-31T00:00:00"/>
    <m/>
    <m/>
    <n v="53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jnish Kumari"/>
    <x v="470"/>
    <d v="1978-11-27T00:00:00"/>
    <x v="2063"/>
    <d v="2025-09-01T00:00:00"/>
    <n v="0.04"/>
    <n v="0.22500000000000001"/>
    <d v="2025-09-01T00:00:00"/>
    <d v="2026-08-31T00:00:00"/>
    <m/>
    <m/>
    <n v="46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Konica Kumari"/>
    <x v="470"/>
    <d v="2002-01-05T00:00:00"/>
    <x v="2064"/>
    <d v="2025-09-01T00:00:00"/>
    <n v="0.04"/>
    <n v="0.22500000000000001"/>
    <d v="2025-09-01T00:00:00"/>
    <d v="2026-08-31T00:00:00"/>
    <m/>
    <m/>
    <n v="23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atul Das"/>
    <x v="471"/>
    <d v="1961-06-05T00:00:00"/>
    <x v="2065"/>
    <d v="2025-09-01T00:00:00"/>
    <n v="0.04"/>
    <n v="0.22500000000000001"/>
    <d v="2025-09-01T00:00:00"/>
    <d v="2026-08-31T00:00:00"/>
    <m/>
    <m/>
    <n v="64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ita Das"/>
    <x v="471"/>
    <d v="1966-05-14T00:00:00"/>
    <x v="2066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kesh Das"/>
    <x v="471"/>
    <d v="2000-01-09T00:00:00"/>
    <x v="2067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yankat Jadhav"/>
    <x v="472"/>
    <d v="1972-06-05T00:00:00"/>
    <x v="2068"/>
    <d v="2025-09-01T00:00:00"/>
    <n v="0.04"/>
    <n v="0.22500000000000001"/>
    <d v="2025-09-01T00:00:00"/>
    <d v="2026-08-31T00:00:00"/>
    <m/>
    <m/>
    <n v="53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njana Jadhav"/>
    <x v="472"/>
    <d v="1980-01-01T00:00:00"/>
    <x v="2069"/>
    <d v="2025-09-01T00:00:00"/>
    <n v="0.04"/>
    <n v="0.22500000000000001"/>
    <d v="2025-09-01T00:00:00"/>
    <d v="2026-08-31T00:00:00"/>
    <m/>
    <m/>
    <n v="45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ndeep Vyankat Jadhav"/>
    <x v="472"/>
    <d v="2004-04-23T00:00:00"/>
    <x v="2070"/>
    <d v="2025-09-01T00:00:00"/>
    <n v="0.04"/>
    <n v="0.22500000000000001"/>
    <d v="2025-09-01T00:00:00"/>
    <d v="2026-08-31T00:00:00"/>
    <m/>
    <m/>
    <n v="21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Wasudeorao Raut"/>
    <x v="473"/>
    <d v="1974-07-18T00:00:00"/>
    <x v="2071"/>
    <d v="2025-09-01T00:00:00"/>
    <n v="0.04"/>
    <n v="0.22500000000000001"/>
    <d v="2025-09-01T00:00:00"/>
    <d v="2026-08-31T00:00:00"/>
    <m/>
    <m/>
    <n v="51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Usha Raut"/>
    <x v="473"/>
    <d v="1980-11-29T00:00:00"/>
    <x v="2072"/>
    <d v="2025-09-01T00:00:00"/>
    <n v="0.04"/>
    <n v="0.22500000000000001"/>
    <d v="2025-09-01T00:00:00"/>
    <d v="2026-08-31T00:00:00"/>
    <m/>
    <m/>
    <n v="44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Vijay Wasudeorao Raut"/>
    <x v="473"/>
    <d v="2004-02-28T00:00:00"/>
    <x v="2073"/>
    <d v="2025-09-01T00:00:00"/>
    <n v="0.04"/>
    <n v="0.22500000000000001"/>
    <d v="2025-09-01T00:00:00"/>
    <d v="2026-08-31T00:00:00"/>
    <m/>
    <m/>
    <n v="21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smita Manna"/>
    <x v="474"/>
    <d v="2003-08-14T00:00:00"/>
    <x v="2074"/>
    <d v="2025-09-01T00:00:00"/>
    <n v="0.04"/>
    <n v="0.22500000000000001"/>
    <d v="2025-09-01T00:00:00"/>
    <d v="2026-08-31T00:00:00"/>
    <m/>
    <m/>
    <n v="22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apti Manna"/>
    <x v="474"/>
    <d v="1979-01-01T00:00:00"/>
    <x v="2075"/>
    <d v="2025-09-01T00:00:00"/>
    <n v="0.04"/>
    <n v="0.22500000000000001"/>
    <d v="2025-09-01T00:00:00"/>
    <d v="2026-08-31T00:00:00"/>
    <m/>
    <m/>
    <n v="46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ib Shankar Manna"/>
    <x v="474"/>
    <d v="1963-04-15T00:00:00"/>
    <x v="2076"/>
    <d v="2025-09-01T00:00:00"/>
    <n v="0.04"/>
    <n v="0.22500000000000001"/>
    <d v="2025-09-01T00:00:00"/>
    <d v="2026-08-31T00:00:00"/>
    <m/>
    <m/>
    <n v="62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umari Adity Choubey"/>
    <x v="475"/>
    <d v="1998-12-10T00:00:00"/>
    <x v="2077"/>
    <d v="2025-09-01T00:00:00"/>
    <n v="0.04"/>
    <n v="0.22500000000000001"/>
    <d v="2025-09-01T00:00:00"/>
    <d v="2026-08-31T00:00:00"/>
    <m/>
    <m/>
    <n v="26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Kabita Dubey"/>
    <x v="475"/>
    <d v="1973-01-01T00:00:00"/>
    <x v="2078"/>
    <d v="2025-09-01T00:00:00"/>
    <n v="0.04"/>
    <n v="0.22500000000000001"/>
    <d v="2025-09-01T00:00:00"/>
    <d v="2026-08-31T00:00:00"/>
    <m/>
    <m/>
    <n v="52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jay Kumar Dubey"/>
    <x v="475"/>
    <d v="1963-07-28T00:00:00"/>
    <x v="2079"/>
    <d v="2025-09-01T00:00:00"/>
    <n v="0.04"/>
    <n v="0.22500000000000001"/>
    <d v="2025-09-01T00:00:00"/>
    <d v="2026-08-31T00:00:00"/>
    <m/>
    <m/>
    <n v="62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ipin Kumar Dubey"/>
    <x v="475"/>
    <d v="1992-03-13T00:00:00"/>
    <x v="2080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lu Limje"/>
    <x v="476"/>
    <d v="1961-10-04T00:00:00"/>
    <x v="2081"/>
    <d v="2025-09-01T00:00:00"/>
    <n v="0.04"/>
    <n v="0.22500000000000001"/>
    <d v="2025-09-01T00:00:00"/>
    <d v="2026-08-31T00:00:00"/>
    <m/>
    <m/>
    <n v="63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lween Bhalchandra Limje"/>
    <x v="476"/>
    <d v="1983-01-23T00:00:00"/>
    <x v="2082"/>
    <d v="2025-09-01T00:00:00"/>
    <n v="0.04"/>
    <n v="0.22500000000000001"/>
    <d v="2025-09-01T00:00:00"/>
    <d v="2026-08-31T00:00:00"/>
    <m/>
    <m/>
    <n v="42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aradhya Limje"/>
    <x v="476"/>
    <d v="2013-10-24T00:00:00"/>
    <x v="2083"/>
    <d v="2025-09-01T00:00:00"/>
    <n v="0.04"/>
    <n v="0.22500000000000001"/>
    <d v="2025-09-01T00:00:00"/>
    <d v="2026-08-31T00:00:00"/>
    <m/>
    <m/>
    <n v="11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weta Limje"/>
    <x v="476"/>
    <d v="1983-06-29T00:00:00"/>
    <x v="2084"/>
    <d v="2025-09-01T00:00:00"/>
    <n v="0.04"/>
    <n v="0.22500000000000001"/>
    <d v="2025-09-01T00:00:00"/>
    <d v="2026-08-31T00:00:00"/>
    <m/>
    <m/>
    <n v="42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halchandra Limje"/>
    <x v="476"/>
    <d v="1956-07-15T00:00:00"/>
    <x v="2085"/>
    <d v="2025-09-01T00:00:00"/>
    <n v="0.04"/>
    <n v="0.22500000000000001"/>
    <d v="2025-09-01T00:00:00"/>
    <d v="2026-08-31T00:00:00"/>
    <m/>
    <m/>
    <n v="69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Aparna Das"/>
    <x v="477"/>
    <d v="1977-03-27T00:00:00"/>
    <x v="2086"/>
    <d v="2025-09-01T00:00:00"/>
    <n v="0.04"/>
    <n v="0.22500000000000001"/>
    <d v="2025-09-01T00:00:00"/>
    <d v="2026-08-31T00:00:00"/>
    <m/>
    <m/>
    <n v="48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nirudha Das"/>
    <x v="477"/>
    <d v="2002-09-27T00:00:00"/>
    <x v="2087"/>
    <d v="2025-09-01T00:00:00"/>
    <n v="0.04"/>
    <n v="0.22500000000000001"/>
    <d v="2025-09-01T00:00:00"/>
    <d v="2026-08-31T00:00:00"/>
    <m/>
    <m/>
    <n v="2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lima Rani Das"/>
    <x v="477"/>
    <d v="1952-05-12T00:00:00"/>
    <x v="2088"/>
    <d v="2025-09-01T00:00:00"/>
    <n v="0.04"/>
    <n v="0.22500000000000001"/>
    <d v="2025-09-01T00:00:00"/>
    <d v="2026-08-31T00:00:00"/>
    <m/>
    <m/>
    <n v="73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Anananya Das"/>
    <x v="477"/>
    <d v="2014-11-02T00:00:00"/>
    <x v="2089"/>
    <d v="2025-09-01T00:00:00"/>
    <n v="0.04"/>
    <n v="0.22500000000000001"/>
    <d v="2025-09-01T00:00:00"/>
    <d v="2026-08-31T00:00:00"/>
    <m/>
    <m/>
    <n v="1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jit Das"/>
    <x v="477"/>
    <d v="1974-12-27T00:00:00"/>
    <x v="2090"/>
    <d v="2025-09-01T00:00:00"/>
    <n v="0.04"/>
    <n v="0.22500000000000001"/>
    <d v="2025-09-01T00:00:00"/>
    <d v="2026-08-31T00:00:00"/>
    <m/>
    <m/>
    <n v="50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bashna S"/>
    <x v="478"/>
    <d v="1984-04-28T00:00:00"/>
    <x v="2091"/>
    <d v="2025-09-01T00:00:00"/>
    <n v="0.04"/>
    <n v="0.22500000000000001"/>
    <d v="2025-09-01T00:00:00"/>
    <d v="2026-08-31T00:00:00"/>
    <m/>
    <m/>
    <n v="41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ravanan M"/>
    <x v="478"/>
    <d v="1982-04-03T00:00:00"/>
    <x v="2092"/>
    <d v="2025-09-01T00:00:00"/>
    <n v="0.04"/>
    <n v="0.22500000000000001"/>
    <d v="2025-09-01T00:00:00"/>
    <d v="2026-08-31T00:00:00"/>
    <m/>
    <m/>
    <n v="43"/>
    <s v="36-45"/>
    <x v="1"/>
    <x v="2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Chandru S"/>
    <x v="478"/>
    <d v="2002-03-21T00:00:00"/>
    <x v="2093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auli Mitra"/>
    <x v="479"/>
    <d v="2014-10-09T00:00:00"/>
    <x v="2094"/>
    <d v="2025-09-01T00:00:00"/>
    <n v="0.04"/>
    <n v="0.22500000000000001"/>
    <d v="2025-09-01T00:00:00"/>
    <d v="2026-08-31T00:00:00"/>
    <m/>
    <m/>
    <n v="1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abir Kumar Mitra"/>
    <x v="479"/>
    <d v="1974-06-20T00:00:00"/>
    <x v="2095"/>
    <d v="2025-09-01T00:00:00"/>
    <n v="0.04"/>
    <n v="0.22500000000000001"/>
    <d v="2025-09-01T00:00:00"/>
    <d v="2026-08-31T00:00:00"/>
    <m/>
    <m/>
    <n v="51"/>
    <s v="46-55"/>
    <x v="1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Tanusree Mitra"/>
    <x v="479"/>
    <d v="1992-05-02T00:00:00"/>
    <x v="2096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Ishika Mitra"/>
    <x v="479"/>
    <d v="2010-04-20T00:00:00"/>
    <x v="2097"/>
    <d v="2025-09-01T00:00:00"/>
    <n v="0.04"/>
    <n v="0.22500000000000001"/>
    <d v="2025-09-01T00:00:00"/>
    <d v="2026-08-31T00:00:00"/>
    <m/>
    <m/>
    <n v="15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Chanparani Mitra"/>
    <x v="479"/>
    <d v="1949-01-01T00:00:00"/>
    <x v="2098"/>
    <d v="2025-09-01T00:00:00"/>
    <n v="0.04"/>
    <n v="0.22500000000000001"/>
    <d v="2025-09-01T00:00:00"/>
    <d v="2026-08-31T00:00:00"/>
    <m/>
    <m/>
    <n v="76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Bhimabhai Lagariya"/>
    <x v="480"/>
    <d v="1957-04-16T00:00:00"/>
    <x v="2099"/>
    <d v="2025-09-01T00:00:00"/>
    <n v="0.04"/>
    <n v="0.22500000000000001"/>
    <d v="2025-09-01T00:00:00"/>
    <d v="2026-08-31T00:00:00"/>
    <m/>
    <m/>
    <n v="68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Maluben Lagariya"/>
    <x v="480"/>
    <d v="1960-08-09T00:00:00"/>
    <x v="2100"/>
    <d v="2025-09-01T00:00:00"/>
    <n v="0.04"/>
    <n v="0.22500000000000001"/>
    <d v="2025-09-01T00:00:00"/>
    <d v="2026-08-31T00:00:00"/>
    <m/>
    <m/>
    <n v="65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ncy Lagariya"/>
    <x v="480"/>
    <d v="2009-12-08T00:00:00"/>
    <x v="2101"/>
    <d v="2025-09-01T00:00:00"/>
    <n v="0.04"/>
    <n v="0.22500000000000001"/>
    <d v="2025-09-01T00:00:00"/>
    <d v="2026-08-31T00:00:00"/>
    <m/>
    <m/>
    <n v="15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eraman Bhimabhai Lagariya"/>
    <x v="480"/>
    <d v="1985-01-02T00:00:00"/>
    <x v="2102"/>
    <d v="2025-09-01T00:00:00"/>
    <n v="0.04"/>
    <n v="0.22500000000000001"/>
    <d v="2025-09-01T00:00:00"/>
    <d v="2026-08-31T00:00:00"/>
    <m/>
    <m/>
    <n v="40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ajiben Kambariya"/>
    <x v="480"/>
    <d v="1979-06-16T00:00:00"/>
    <x v="2103"/>
    <d v="2025-09-01T00:00:00"/>
    <n v="0.04"/>
    <n v="0.22500000000000001"/>
    <d v="2025-09-01T00:00:00"/>
    <d v="2026-08-31T00:00:00"/>
    <m/>
    <m/>
    <n v="46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mpa Bhoyal"/>
    <x v="481"/>
    <d v="1978-02-22T00:00:00"/>
    <x v="2104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yani Bhowal"/>
    <x v="481"/>
    <d v="1998-08-02T00:00:00"/>
    <x v="2105"/>
    <d v="2025-09-01T00:00:00"/>
    <n v="0.04"/>
    <n v="0.22500000000000001"/>
    <d v="2025-09-01T00:00:00"/>
    <d v="2026-08-31T00:00:00"/>
    <m/>
    <m/>
    <n v="27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aani Khubnani"/>
    <x v="482"/>
    <d v="2022-04-06T00:00:00"/>
    <x v="2106"/>
    <d v="2025-09-01T00:00:00"/>
    <n v="0.04"/>
    <n v="0.22500000000000001"/>
    <d v="2025-09-01T00:00:00"/>
    <d v="2026-08-31T00:00:00"/>
    <m/>
    <m/>
    <n v="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eil Khubnani"/>
    <x v="482"/>
    <d v="2020-02-17T00:00:00"/>
    <x v="2107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Honey Mayur Khubnani"/>
    <x v="482"/>
    <d v="1994-07-11T00:00:00"/>
    <x v="2108"/>
    <d v="2025-09-01T00:00:00"/>
    <n v="0.04"/>
    <n v="0.22500000000000001"/>
    <d v="2025-09-01T00:00:00"/>
    <d v="2026-08-31T00:00:00"/>
    <m/>
    <m/>
    <n v="31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oshan Janardhan Pasare"/>
    <x v="483"/>
    <d v="1991-03-08T00:00:00"/>
    <x v="2109"/>
    <d v="2025-09-01T00:00:00"/>
    <n v="0.04"/>
    <n v="0.22500000000000001"/>
    <d v="2025-09-01T00:00:00"/>
    <d v="2026-08-31T00:00:00"/>
    <m/>
    <m/>
    <n v="34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Neha Roshan Pasare"/>
    <x v="483"/>
    <d v="1994-10-15T00:00:00"/>
    <x v="2110"/>
    <d v="2025-09-01T00:00:00"/>
    <n v="0.04"/>
    <n v="0.22500000000000001"/>
    <d v="2025-09-01T00:00:00"/>
    <d v="2026-08-31T00:00:00"/>
    <m/>
    <m/>
    <n v="30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Ishit Roshan Pasare"/>
    <x v="483"/>
    <d v="2022-11-09T00:00:00"/>
    <x v="2111"/>
    <d v="2025-09-01T00:00:00"/>
    <n v="0.04"/>
    <n v="0.22500000000000001"/>
    <d v="2025-09-01T00:00:00"/>
    <d v="2026-08-31T00:00:00"/>
    <m/>
    <m/>
    <n v="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ekha Janardhan Pasare"/>
    <x v="483"/>
    <d v="1964-01-14T00:00:00"/>
    <x v="2112"/>
    <d v="2025-09-01T00:00:00"/>
    <n v="0.04"/>
    <n v="0.22500000000000001"/>
    <d v="2025-09-01T00:00:00"/>
    <d v="2026-08-31T00:00:00"/>
    <m/>
    <m/>
    <n v="61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Janardhan Pasare"/>
    <x v="483"/>
    <d v="1961-04-20T00:00:00"/>
    <x v="2113"/>
    <d v="2025-09-01T00:00:00"/>
    <n v="0.04"/>
    <n v="0.22500000000000001"/>
    <d v="2025-09-01T00:00:00"/>
    <d v="2026-08-31T00:00:00"/>
    <m/>
    <m/>
    <n v="64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nuradha Thakur"/>
    <x v="484"/>
    <d v="1993-03-12T00:00:00"/>
    <x v="2114"/>
    <d v="2025-09-01T00:00:00"/>
    <n v="0.04"/>
    <n v="0.22500000000000001"/>
    <d v="2025-09-01T00:00:00"/>
    <d v="2026-08-31T00:00:00"/>
    <m/>
    <m/>
    <n v="32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Yash Thakur"/>
    <x v="484"/>
    <d v="2016-04-27T00:00:00"/>
    <x v="2115"/>
    <d v="2025-09-01T00:00:00"/>
    <n v="0.04"/>
    <n v="0.22500000000000001"/>
    <d v="2025-09-01T00:00:00"/>
    <d v="2026-08-31T00:00:00"/>
    <m/>
    <m/>
    <n v="9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Birendra Thakur"/>
    <x v="484"/>
    <d v="1953-02-10T00:00:00"/>
    <x v="2116"/>
    <d v="2025-09-01T00:00:00"/>
    <n v="0.04"/>
    <n v="0.22500000000000001"/>
    <d v="2025-09-01T00:00:00"/>
    <d v="2026-08-31T00:00:00"/>
    <m/>
    <m/>
    <n v="72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Mithlesh Thakur"/>
    <x v="484"/>
    <d v="1963-01-01T00:00:00"/>
    <x v="2117"/>
    <d v="2025-09-01T00:00:00"/>
    <n v="0.04"/>
    <n v="0.22500000000000001"/>
    <d v="2025-09-01T00:00:00"/>
    <d v="2026-08-31T00:00:00"/>
    <m/>
    <m/>
    <n v="62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hivansh Thakur"/>
    <x v="484"/>
    <d v="2023-03-13T00:00:00"/>
    <x v="2118"/>
    <d v="2025-09-01T00:00:00"/>
    <n v="0.04"/>
    <n v="0.22500000000000001"/>
    <d v="2025-09-01T00:00:00"/>
    <d v="2026-08-31T00:00:00"/>
    <m/>
    <m/>
    <n v="2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kesh Thakur"/>
    <x v="484"/>
    <d v="1987-09-22T00:00:00"/>
    <x v="2119"/>
    <d v="2025-09-01T00:00:00"/>
    <n v="0.04"/>
    <n v="0.22500000000000001"/>
    <d v="2025-09-01T00:00:00"/>
    <d v="2026-08-31T00:00:00"/>
    <m/>
    <m/>
    <n v="37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ajkishor Prasad Mahto"/>
    <x v="485"/>
    <d v="1962-01-01T00:00:00"/>
    <x v="2120"/>
    <d v="2025-09-01T00:00:00"/>
    <n v="0.04"/>
    <n v="0.22500000000000001"/>
    <d v="2025-09-01T00:00:00"/>
    <d v="2026-08-31T00:00:00"/>
    <m/>
    <m/>
    <n v="63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ina Devi"/>
    <x v="485"/>
    <d v="1965-12-25T00:00:00"/>
    <x v="2121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ukund Kumar"/>
    <x v="485"/>
    <d v="1996-12-25T00:00:00"/>
    <x v="2122"/>
    <d v="2025-09-01T00:00:00"/>
    <n v="0.04"/>
    <n v="0.22500000000000001"/>
    <d v="2025-09-01T00:00:00"/>
    <d v="2026-08-31T00:00:00"/>
    <m/>
    <m/>
    <n v="28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rabjeet Kaur"/>
    <x v="486"/>
    <d v="1990-08-28T00:00:00"/>
    <x v="2123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Baby Of Sarabjeet Kaur"/>
    <x v="486"/>
    <d v="2025-05-07T00:00:00"/>
    <x v="2124"/>
    <d v="2025-09-01T00:00:00"/>
    <n v="0.04"/>
    <n v="0.22500000000000001"/>
    <d v="2025-09-01T00:00:00"/>
    <d v="2026-08-31T00:00:00"/>
    <m/>
    <m/>
    <n v="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Iqbal Singh"/>
    <x v="486"/>
    <d v="1986-09-21T00:00:00"/>
    <x v="2125"/>
    <d v="2025-09-01T00:00:00"/>
    <n v="0.04"/>
    <n v="0.22500000000000001"/>
    <d v="2025-09-01T00:00:00"/>
    <d v="2026-08-31T00:00:00"/>
    <m/>
    <m/>
    <n v="38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kash Naresh Bawane"/>
    <x v="487"/>
    <d v="1999-08-26T00:00:00"/>
    <x v="2126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Vijaya Naresh Bawane"/>
    <x v="487"/>
    <d v="1969-08-29T00:00:00"/>
    <x v="2127"/>
    <d v="2025-09-01T00:00:00"/>
    <n v="0.04"/>
    <n v="0.22500000000000001"/>
    <d v="2025-09-01T00:00:00"/>
    <d v="2026-08-31T00:00:00"/>
    <m/>
    <m/>
    <n v="56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Naresh Shrawan Bawane"/>
    <x v="487"/>
    <d v="1966-04-01T00:00:00"/>
    <x v="2128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iptirekha Patro"/>
    <x v="488"/>
    <d v="1990-08-22T00:00:00"/>
    <x v="2129"/>
    <d v="2025-09-01T00:00:00"/>
    <n v="0.04"/>
    <n v="0.22500000000000001"/>
    <d v="2025-09-01T00:00:00"/>
    <d v="2026-08-31T00:00:00"/>
    <m/>
    <m/>
    <n v="35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Laxminarayan Mishra"/>
    <x v="488"/>
    <d v="1985-07-10T00:00:00"/>
    <x v="2130"/>
    <d v="2025-09-01T00:00:00"/>
    <n v="0.04"/>
    <n v="0.22500000000000001"/>
    <d v="2025-09-01T00:00:00"/>
    <d v="2026-08-31T00:00:00"/>
    <m/>
    <m/>
    <n v="40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Ipsita Mishra"/>
    <x v="488"/>
    <d v="2020-11-29T00:00:00"/>
    <x v="2131"/>
    <d v="2025-09-01T00:00:00"/>
    <n v="0.04"/>
    <n v="0.22500000000000001"/>
    <d v="2025-09-01T00:00:00"/>
    <d v="2026-08-31T00:00:00"/>
    <m/>
    <m/>
    <n v="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ghunath Mishra"/>
    <x v="488"/>
    <d v="1953-08-01T00:00:00"/>
    <x v="2132"/>
    <d v="2025-09-01T00:00:00"/>
    <n v="0.04"/>
    <n v="0.22500000000000001"/>
    <d v="2025-09-01T00:00:00"/>
    <d v="2026-08-31T00:00:00"/>
    <m/>
    <m/>
    <n v="72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urama Mishra"/>
    <x v="488"/>
    <d v="1968-01-01T00:00:00"/>
    <x v="2133"/>
    <d v="2025-09-01T00:00:00"/>
    <n v="0.04"/>
    <n v="0.22500000000000001"/>
    <d v="2025-09-01T00:00:00"/>
    <d v="2026-08-31T00:00:00"/>
    <m/>
    <m/>
    <n v="57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Nilima Basu"/>
    <x v="489"/>
    <d v="1955-11-18T00:00:00"/>
    <x v="2134"/>
    <d v="2025-09-01T00:00:00"/>
    <n v="0.04"/>
    <n v="0.22500000000000001"/>
    <d v="2025-09-01T00:00:00"/>
    <d v="2026-08-31T00:00:00"/>
    <m/>
    <m/>
    <n v="69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Durgadas Basu"/>
    <x v="489"/>
    <d v="1949-12-01T00:00:00"/>
    <x v="2135"/>
    <d v="2025-09-01T00:00:00"/>
    <n v="0.04"/>
    <n v="0.22500000000000001"/>
    <d v="2025-09-01T00:00:00"/>
    <d v="2026-08-31T00:00:00"/>
    <m/>
    <m/>
    <n v="75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Swarnavo Basu"/>
    <x v="489"/>
    <d v="1993-05-02T00:00:00"/>
    <x v="2136"/>
    <d v="2025-09-01T00:00:00"/>
    <n v="0.04"/>
    <n v="0.22500000000000001"/>
    <d v="2025-09-01T00:00:00"/>
    <d v="2026-08-31T00:00:00"/>
    <m/>
    <m/>
    <n v="32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anjoy Saha"/>
    <x v="490"/>
    <d v="1970-07-17T00:00:00"/>
    <x v="2137"/>
    <d v="2025-09-01T00:00:00"/>
    <n v="0.04"/>
    <n v="0.22500000000000001"/>
    <d v="2025-09-01T00:00:00"/>
    <d v="2026-08-31T00:00:00"/>
    <m/>
    <m/>
    <n v="55"/>
    <s v="46-55"/>
    <x v="1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yudhi Saha"/>
    <x v="490"/>
    <d v="2003-12-03T00:00:00"/>
    <x v="2138"/>
    <d v="2025-09-01T00:00:00"/>
    <n v="0.04"/>
    <n v="0.22500000000000001"/>
    <d v="2025-09-01T00:00:00"/>
    <d v="2026-08-31T00:00:00"/>
    <m/>
    <m/>
    <n v="21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oma Saha"/>
    <x v="490"/>
    <d v="1978-06-19T00:00:00"/>
    <x v="2139"/>
    <d v="2025-09-01T00:00:00"/>
    <n v="0.04"/>
    <n v="0.22500000000000001"/>
    <d v="2025-09-01T00:00:00"/>
    <d v="2026-08-31T00:00:00"/>
    <m/>
    <m/>
    <n v="47"/>
    <s v="46-55"/>
    <x v="0"/>
    <x v="1"/>
    <n v="400000"/>
    <n v="400000"/>
    <n v="1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Kausar Jahan"/>
    <x v="491"/>
    <d v="1973-05-12T00:00:00"/>
    <x v="2140"/>
    <d v="2025-09-01T00:00:00"/>
    <n v="0.04"/>
    <n v="0.22500000000000001"/>
    <d v="2025-09-01T00:00:00"/>
    <d v="2026-08-31T00:00:00"/>
    <m/>
    <m/>
    <n v="52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geer Ahmad"/>
    <x v="491"/>
    <d v="1971-07-01T00:00:00"/>
    <x v="2141"/>
    <d v="2025-09-01T00:00:00"/>
    <n v="0.04"/>
    <n v="0.22500000000000001"/>
    <d v="2025-09-01T00:00:00"/>
    <d v="2026-08-31T00:00:00"/>
    <m/>
    <m/>
    <n v="54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Mohammad Tajuddin"/>
    <x v="491"/>
    <d v="1998-09-11T00:00:00"/>
    <x v="2142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ishwajit Bhushan Srivastava"/>
    <x v="492"/>
    <d v="1989-09-12T00:00:00"/>
    <x v="2143"/>
    <d v="2025-09-01T00:00:00"/>
    <n v="0.04"/>
    <n v="0.22500000000000001"/>
    <d v="2025-09-01T00:00:00"/>
    <d v="2026-08-31T00:00:00"/>
    <m/>
    <m/>
    <n v="35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Priti Kumari Srivastava"/>
    <x v="492"/>
    <d v="1996-03-04T00:00:00"/>
    <x v="2144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bp Shrivastava"/>
    <x v="492"/>
    <d v="1958-12-27T00:00:00"/>
    <x v="2145"/>
    <d v="2025-09-01T00:00:00"/>
    <n v="0.04"/>
    <n v="0.22500000000000001"/>
    <d v="2025-09-01T00:00:00"/>
    <d v="2026-08-31T00:00:00"/>
    <m/>
    <m/>
    <n v="66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Uma Shrivastava"/>
    <x v="492"/>
    <d v="1965-11-28T00:00:00"/>
    <x v="2146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avya Srivastava"/>
    <x v="492"/>
    <d v="2021-01-06T00:00:00"/>
    <x v="2147"/>
    <d v="2025-09-01T00:00:00"/>
    <n v="0.04"/>
    <n v="0.22500000000000001"/>
    <d v="2025-09-01T00:00:00"/>
    <d v="2026-08-31T00:00:00"/>
    <m/>
    <m/>
    <n v="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abita Mal"/>
    <x v="493"/>
    <d v="1970-02-01T00:00:00"/>
    <x v="2148"/>
    <d v="2025-09-01T00:00:00"/>
    <n v="0.04"/>
    <n v="0.22500000000000001"/>
    <d v="2025-09-01T00:00:00"/>
    <d v="2026-08-31T00:00:00"/>
    <m/>
    <m/>
    <n v="55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kesh Mal"/>
    <x v="493"/>
    <d v="1995-02-18T00:00:00"/>
    <x v="2149"/>
    <d v="2025-09-01T00:00:00"/>
    <n v="0.04"/>
    <n v="0.22500000000000001"/>
    <d v="2025-09-01T00:00:00"/>
    <d v="2026-08-31T00:00:00"/>
    <m/>
    <m/>
    <n v="30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Ivaan Mal"/>
    <x v="493"/>
    <d v="2023-08-22T00:00:00"/>
    <x v="2150"/>
    <d v="2025-09-01T00:00:00"/>
    <n v="0.04"/>
    <n v="0.22500000000000001"/>
    <d v="2025-09-01T00:00:00"/>
    <d v="2026-08-31T00:00:00"/>
    <m/>
    <m/>
    <n v="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atorupa Mal"/>
    <x v="493"/>
    <d v="1999-08-15T00:00:00"/>
    <x v="2151"/>
    <d v="2025-09-01T00:00:00"/>
    <n v="0.04"/>
    <n v="0.22500000000000001"/>
    <d v="2025-09-01T00:00:00"/>
    <d v="2026-08-31T00:00:00"/>
    <m/>
    <m/>
    <n v="26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Prashanta Mal"/>
    <x v="493"/>
    <d v="1956-10-27T00:00:00"/>
    <x v="2152"/>
    <d v="2025-09-01T00:00:00"/>
    <n v="0.04"/>
    <n v="0.22500000000000001"/>
    <d v="2025-09-01T00:00:00"/>
    <d v="2026-08-31T00:00:00"/>
    <m/>
    <m/>
    <n v="68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nigdha Das"/>
    <x v="494"/>
    <d v="1995-05-06T00:00:00"/>
    <x v="2153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Lakshmirani Das"/>
    <x v="494"/>
    <d v="1979-01-01T00:00:00"/>
    <x v="2154"/>
    <d v="2025-09-01T00:00:00"/>
    <n v="0.04"/>
    <n v="0.22500000000000001"/>
    <d v="2025-09-01T00:00:00"/>
    <d v="2026-08-31T00:00:00"/>
    <m/>
    <m/>
    <n v="46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Naren Das"/>
    <x v="494"/>
    <d v="1965-01-01T00:00:00"/>
    <x v="2155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hreyan Das"/>
    <x v="494"/>
    <d v="2022-09-22T00:00:00"/>
    <x v="2156"/>
    <d v="2025-09-01T00:00:00"/>
    <n v="0.04"/>
    <n v="0.22500000000000001"/>
    <d v="2025-09-01T00:00:00"/>
    <d v="2026-08-31T00:00:00"/>
    <m/>
    <m/>
    <n v="2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Uttam Das"/>
    <x v="494"/>
    <d v="1995-02-12T00:00:00"/>
    <x v="2157"/>
    <d v="2025-09-01T00:00:00"/>
    <n v="0.04"/>
    <n v="0.22500000000000001"/>
    <d v="2025-09-01T00:00:00"/>
    <d v="2026-08-31T00:00:00"/>
    <m/>
    <m/>
    <n v="30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Gadilingamma"/>
    <x v="495"/>
    <d v="1965-01-01T00:00:00"/>
    <x v="2158"/>
    <d v="2025-09-01T00:00:00"/>
    <n v="0.04"/>
    <n v="0.22500000000000001"/>
    <d v="2025-09-01T00:00:00"/>
    <d v="2026-08-31T00:00:00"/>
    <m/>
    <m/>
    <n v="60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jeshwari K D"/>
    <x v="495"/>
    <d v="2000-09-29T00:00:00"/>
    <x v="2159"/>
    <d v="2025-09-01T00:00:00"/>
    <n v="0.04"/>
    <n v="0.22500000000000001"/>
    <d v="2025-09-01T00:00:00"/>
    <d v="2026-08-31T00:00:00"/>
    <m/>
    <m/>
    <n v="24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manna N"/>
    <x v="495"/>
    <d v="1957-01-01T00:00:00"/>
    <x v="2160"/>
    <d v="2025-09-01T00:00:00"/>
    <n v="0.04"/>
    <n v="0.22500000000000001"/>
    <d v="2025-09-01T00:00:00"/>
    <d v="2026-08-31T00:00:00"/>
    <m/>
    <m/>
    <n v="68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Nagarada Allappa"/>
    <x v="495"/>
    <d v="1992-08-01T00:00:00"/>
    <x v="2161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Kiyaana"/>
    <x v="495"/>
    <d v="2022-04-03T00:00:00"/>
    <x v="2162"/>
    <d v="2025-09-01T00:00:00"/>
    <n v="0.04"/>
    <n v="0.22500000000000001"/>
    <d v="2025-09-01T00:00:00"/>
    <d v="2026-08-31T00:00:00"/>
    <m/>
    <m/>
    <n v="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dhuben Jagatiya"/>
    <x v="496"/>
    <d v="1972-12-10T00:00:00"/>
    <x v="2163"/>
    <d v="2025-09-01T00:00:00"/>
    <n v="0.04"/>
    <n v="0.22500000000000001"/>
    <d v="2025-09-01T00:00:00"/>
    <d v="2026-08-31T00:00:00"/>
    <m/>
    <m/>
    <n v="52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Hiteshbhai Jagatiya"/>
    <x v="496"/>
    <d v="1964-07-26T00:00:00"/>
    <x v="2164"/>
    <d v="2025-09-01T00:00:00"/>
    <n v="0.04"/>
    <n v="0.22500000000000001"/>
    <d v="2025-09-01T00:00:00"/>
    <d v="2026-08-31T00:00:00"/>
    <m/>
    <m/>
    <n v="61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harmishtha Jagatiya"/>
    <x v="496"/>
    <d v="1995-11-25T00:00:00"/>
    <x v="2165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Gaurav Jagatiya"/>
    <x v="496"/>
    <d v="1994-11-09T00:00:00"/>
    <x v="2166"/>
    <d v="2025-09-01T00:00:00"/>
    <n v="0.04"/>
    <n v="0.22500000000000001"/>
    <d v="2025-09-01T00:00:00"/>
    <d v="2026-08-31T00:00:00"/>
    <m/>
    <m/>
    <n v="30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nand Kotecha"/>
    <x v="497"/>
    <d v="1994-03-28T00:00:00"/>
    <x v="2167"/>
    <d v="2025-09-01T00:00:00"/>
    <n v="0.04"/>
    <n v="0.22500000000000001"/>
    <d v="2025-09-01T00:00:00"/>
    <d v="2026-08-31T00:00:00"/>
    <m/>
    <m/>
    <n v="31"/>
    <s v="26-35"/>
    <x v="1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neha Sanjay Chaudhary"/>
    <x v="497"/>
    <d v="1996-04-10T00:00:00"/>
    <x v="2168"/>
    <d v="2025-09-01T00:00:00"/>
    <n v="0.04"/>
    <n v="0.22500000000000001"/>
    <d v="2025-09-01T00:00:00"/>
    <d v="2026-08-31T00:00:00"/>
    <m/>
    <m/>
    <n v="29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ishit Garg"/>
    <x v="498"/>
    <d v="2014-11-19T00:00:00"/>
    <x v="2169"/>
    <d v="2025-09-01T00:00:00"/>
    <n v="0.04"/>
    <n v="0.22500000000000001"/>
    <d v="2025-09-01T00:00:00"/>
    <d v="2026-08-31T00:00:00"/>
    <m/>
    <m/>
    <n v="1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loni Bhushan Garg"/>
    <x v="498"/>
    <d v="1953-01-01T00:00:00"/>
    <x v="2170"/>
    <d v="2025-09-01T00:00:00"/>
    <n v="0.04"/>
    <n v="0.22500000000000001"/>
    <d v="2025-09-01T00:00:00"/>
    <d v="2026-08-31T00:00:00"/>
    <m/>
    <m/>
    <n v="72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Renu Garg"/>
    <x v="498"/>
    <d v="1957-05-21T00:00:00"/>
    <x v="2171"/>
    <d v="2025-09-01T00:00:00"/>
    <n v="0.04"/>
    <n v="0.22500000000000001"/>
    <d v="2025-09-01T00:00:00"/>
    <d v="2026-08-31T00:00:00"/>
    <m/>
    <m/>
    <n v="68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Rachit Bhushan"/>
    <x v="498"/>
    <d v="1982-01-23T00:00:00"/>
    <x v="2172"/>
    <d v="2025-09-01T00:00:00"/>
    <n v="0.04"/>
    <n v="0.22500000000000001"/>
    <d v="2025-09-01T00:00:00"/>
    <d v="2026-08-31T00:00:00"/>
    <m/>
    <m/>
    <n v="43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udhi Bansal"/>
    <x v="498"/>
    <d v="1984-07-15T00:00:00"/>
    <x v="2173"/>
    <d v="2025-09-01T00:00:00"/>
    <n v="0.04"/>
    <n v="0.22500000000000001"/>
    <d v="2025-09-01T00:00:00"/>
    <d v="2026-08-31T00:00:00"/>
    <m/>
    <m/>
    <n v="41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yamli Madan Thakur"/>
    <x v="499"/>
    <d v="1997-07-22T00:00:00"/>
    <x v="2174"/>
    <d v="2025-09-01T00:00:00"/>
    <n v="0.04"/>
    <n v="0.22500000000000001"/>
    <d v="2025-09-01T00:00:00"/>
    <d v="2026-08-31T00:00:00"/>
    <m/>
    <m/>
    <n v="28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ratibha Sonaye"/>
    <x v="499"/>
    <d v="1968-05-04T00:00:00"/>
    <x v="2175"/>
    <d v="2025-09-01T00:00:00"/>
    <n v="0.04"/>
    <n v="0.22500000000000001"/>
    <d v="2025-09-01T00:00:00"/>
    <d v="2026-08-31T00:00:00"/>
    <m/>
    <m/>
    <n v="57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Deepak Singh Sonaye"/>
    <x v="499"/>
    <d v="1966-06-14T00:00:00"/>
    <x v="2176"/>
    <d v="2025-09-01T00:00:00"/>
    <n v="0.04"/>
    <n v="0.22500000000000001"/>
    <d v="2025-09-01T00:00:00"/>
    <d v="2026-08-31T00:00:00"/>
    <m/>
    <m/>
    <n v="59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ohit Singh Sonaye"/>
    <x v="499"/>
    <d v="1995-07-03T00:00:00"/>
    <x v="2177"/>
    <d v="2025-09-01T00:00:00"/>
    <n v="0.04"/>
    <n v="0.22500000000000001"/>
    <d v="2025-09-01T00:00:00"/>
    <d v="2026-08-31T00:00:00"/>
    <m/>
    <m/>
    <n v="30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ajat Surendra Chahande"/>
    <x v="500"/>
    <d v="1997-06-17T00:00:00"/>
    <x v="2178"/>
    <d v="2025-09-01T00:00:00"/>
    <n v="0.04"/>
    <n v="0.22500000000000001"/>
    <d v="2025-09-01T00:00:00"/>
    <d v="2026-08-31T00:00:00"/>
    <m/>
    <m/>
    <n v="28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Leena Surendra Chahande"/>
    <x v="500"/>
    <d v="1976-02-08T00:00:00"/>
    <x v="2179"/>
    <d v="2025-09-01T00:00:00"/>
    <n v="0.04"/>
    <n v="0.22500000000000001"/>
    <d v="2025-09-01T00:00:00"/>
    <d v="2026-08-31T00:00:00"/>
    <m/>
    <m/>
    <n v="49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Surendra Sukhdeo Chahande"/>
    <x v="500"/>
    <d v="1969-02-02T00:00:00"/>
    <x v="2180"/>
    <d v="2025-09-01T00:00:00"/>
    <n v="0.04"/>
    <n v="0.22500000000000001"/>
    <d v="2025-09-01T00:00:00"/>
    <d v="2026-08-31T00:00:00"/>
    <m/>
    <m/>
    <n v="56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Dinesh Bhaje"/>
    <x v="501"/>
    <d v="1972-06-10T00:00:00"/>
    <x v="2181"/>
    <d v="2025-09-01T00:00:00"/>
    <n v="0.04"/>
    <n v="0.22500000000000001"/>
    <d v="2025-09-01T00:00:00"/>
    <d v="2026-08-31T00:00:00"/>
    <m/>
    <m/>
    <n v="53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Usha Bhaje"/>
    <x v="501"/>
    <d v="1980-09-24T00:00:00"/>
    <x v="2182"/>
    <d v="2025-09-01T00:00:00"/>
    <n v="0.04"/>
    <n v="0.22500000000000001"/>
    <d v="2025-09-01T00:00:00"/>
    <d v="2026-08-31T00:00:00"/>
    <m/>
    <m/>
    <n v="44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ayur Dinesh Bhaje"/>
    <x v="501"/>
    <d v="2001-08-18T00:00:00"/>
    <x v="2183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. Stella"/>
    <x v="502"/>
    <d v="1971-03-01T00:00:00"/>
    <x v="2184"/>
    <d v="2025-09-01T00:00:00"/>
    <n v="0.04"/>
    <n v="0.22500000000000001"/>
    <d v="2025-09-01T00:00:00"/>
    <d v="2026-08-31T00:00:00"/>
    <m/>
    <m/>
    <n v="54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Christapher Xavier"/>
    <x v="502"/>
    <d v="1997-11-17T00:00:00"/>
    <x v="2185"/>
    <d v="2025-09-01T00:00:00"/>
    <n v="0.04"/>
    <n v="0.22500000000000001"/>
    <d v="2025-09-01T00:00:00"/>
    <d v="2026-08-31T00:00:00"/>
    <m/>
    <m/>
    <n v="27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K. Backiaswamy"/>
    <x v="502"/>
    <d v="1964-11-18T00:00:00"/>
    <x v="2186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.K. Pathak"/>
    <x v="503"/>
    <d v="1956-07-07T00:00:00"/>
    <x v="2187"/>
    <d v="2025-09-01T00:00:00"/>
    <n v="0.04"/>
    <n v="0.22500000000000001"/>
    <d v="2025-09-01T00:00:00"/>
    <d v="2026-08-31T00:00:00"/>
    <m/>
    <m/>
    <n v="69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Baby Of Abhishek Pathak"/>
    <x v="503"/>
    <d v="2025-01-28T00:00:00"/>
    <x v="2188"/>
    <d v="2025-09-01T00:00:00"/>
    <n v="0.04"/>
    <n v="0.22500000000000001"/>
    <d v="2025-09-01T00:00:00"/>
    <d v="2026-08-31T00:00:00"/>
    <m/>
    <m/>
    <n v="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iya Pathak"/>
    <x v="503"/>
    <d v="1996-10-17T00:00:00"/>
    <x v="2189"/>
    <d v="2025-09-01T00:00:00"/>
    <n v="0.04"/>
    <n v="0.22500000000000001"/>
    <d v="2025-09-01T00:00:00"/>
    <d v="2026-08-31T00:00:00"/>
    <m/>
    <m/>
    <n v="28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nita Pathak"/>
    <x v="503"/>
    <d v="1966-01-01T00:00:00"/>
    <x v="2190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bhishek Kumar Pathak"/>
    <x v="503"/>
    <d v="1992-01-05T00:00:00"/>
    <x v="2191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Neha Hande"/>
    <x v="504"/>
    <d v="1995-10-27T00:00:00"/>
    <x v="2192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itesh Vinodrao Hande"/>
    <x v="504"/>
    <d v="1990-09-21T00:00:00"/>
    <x v="2193"/>
    <d v="2025-09-01T00:00:00"/>
    <n v="0.04"/>
    <n v="0.22500000000000001"/>
    <d v="2025-09-01T00:00:00"/>
    <d v="2026-08-31T00:00:00"/>
    <m/>
    <m/>
    <n v="34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marth Hande"/>
    <x v="504"/>
    <d v="2020-06-22T00:00:00"/>
    <x v="2194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Chanda Hande"/>
    <x v="504"/>
    <d v="1960-05-26T00:00:00"/>
    <x v="2195"/>
    <d v="2025-09-01T00:00:00"/>
    <n v="0.04"/>
    <n v="0.22500000000000001"/>
    <d v="2025-09-01T00:00:00"/>
    <d v="2026-08-31T00:00:00"/>
    <m/>
    <m/>
    <n v="65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haurya Hande"/>
    <x v="504"/>
    <d v="2024-07-11T00:00:00"/>
    <x v="2196"/>
    <d v="2025-09-01T00:00:00"/>
    <n v="0.04"/>
    <n v="0.22500000000000001"/>
    <d v="2025-09-01T00:00:00"/>
    <d v="2026-08-31T00:00:00"/>
    <m/>
    <m/>
    <n v="1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inod Hande"/>
    <x v="504"/>
    <d v="1953-09-01T00:00:00"/>
    <x v="2197"/>
    <d v="2025-09-01T00:00:00"/>
    <n v="0.04"/>
    <n v="0.22500000000000001"/>
    <d v="2025-09-01T00:00:00"/>
    <d v="2026-08-31T00:00:00"/>
    <m/>
    <m/>
    <n v="72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Chandrabali Chauhan"/>
    <x v="505"/>
    <d v="1971-01-15T00:00:00"/>
    <x v="2198"/>
    <d v="2025-09-01T00:00:00"/>
    <n v="0.04"/>
    <n v="0.22500000000000001"/>
    <d v="2025-09-01T00:00:00"/>
    <d v="2026-08-31T00:00:00"/>
    <m/>
    <m/>
    <n v="54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ushpa Devi"/>
    <x v="505"/>
    <d v="1974-04-14T00:00:00"/>
    <x v="2199"/>
    <d v="2025-09-01T00:00:00"/>
    <n v="0.04"/>
    <n v="0.22500000000000001"/>
    <d v="2025-09-01T00:00:00"/>
    <d v="2026-08-31T00:00:00"/>
    <m/>
    <m/>
    <n v="51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jkamal Chauhan"/>
    <x v="505"/>
    <d v="1990-04-16T00:00:00"/>
    <x v="2200"/>
    <d v="2025-09-01T00:00:00"/>
    <n v="0.04"/>
    <n v="0.22500000000000001"/>
    <d v="2025-09-01T00:00:00"/>
    <d v="2026-08-31T00:00:00"/>
    <m/>
    <m/>
    <n v="35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Chauhan Manisha Panchamram"/>
    <x v="505"/>
    <d v="1996-03-12T00:00:00"/>
    <x v="2201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dhavrao Bhaiyyaji Hedau"/>
    <x v="506"/>
    <d v="1963-04-06T00:00:00"/>
    <x v="2202"/>
    <d v="2025-09-01T00:00:00"/>
    <n v="0.04"/>
    <n v="0.22500000000000001"/>
    <d v="2025-09-01T00:00:00"/>
    <d v="2026-08-31T00:00:00"/>
    <m/>
    <m/>
    <n v="62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Nalini Hedau"/>
    <x v="506"/>
    <d v="1970-11-29T00:00:00"/>
    <x v="2203"/>
    <d v="2025-09-01T00:00:00"/>
    <n v="0.04"/>
    <n v="0.22500000000000001"/>
    <d v="2025-09-01T00:00:00"/>
    <d v="2026-08-31T00:00:00"/>
    <m/>
    <m/>
    <n v="54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irish Madhavrao Hedau"/>
    <x v="506"/>
    <d v="1998-03-25T00:00:00"/>
    <x v="2204"/>
    <d v="2025-09-01T00:00:00"/>
    <n v="0.04"/>
    <n v="0.22500000000000001"/>
    <d v="2025-09-01T00:00:00"/>
    <d v="2026-08-31T00:00:00"/>
    <m/>
    <m/>
    <n v="27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mit Kumar"/>
    <x v="507"/>
    <d v="1978-02-05T00:00:00"/>
    <x v="2205"/>
    <d v="2025-09-01T00:00:00"/>
    <n v="0.04"/>
    <n v="0.22500000000000001"/>
    <d v="2025-09-01T00:00:00"/>
    <d v="2026-08-31T00:00:00"/>
    <m/>
    <m/>
    <n v="47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Indu Kumari"/>
    <x v="507"/>
    <d v="1981-06-15T00:00:00"/>
    <x v="2206"/>
    <d v="2025-09-01T00:00:00"/>
    <n v="0.04"/>
    <n v="0.22500000000000001"/>
    <d v="2025-09-01T00:00:00"/>
    <d v="2026-08-31T00:00:00"/>
    <m/>
    <m/>
    <n v="44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nand Kumar"/>
    <x v="507"/>
    <d v="2003-04-20T00:00:00"/>
    <x v="2207"/>
    <d v="2025-09-01T00:00:00"/>
    <n v="0.04"/>
    <n v="0.22500000000000001"/>
    <d v="2025-09-01T00:00:00"/>
    <d v="2026-08-31T00:00:00"/>
    <m/>
    <m/>
    <n v="22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una Devi"/>
    <x v="508"/>
    <d v="1985-01-01T00:00:00"/>
    <x v="2208"/>
    <d v="2025-09-01T00:00:00"/>
    <n v="0.04"/>
    <n v="0.22500000000000001"/>
    <d v="2025-09-01T00:00:00"/>
    <d v="2026-08-31T00:00:00"/>
    <m/>
    <m/>
    <n v="40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appu Kumar Sah"/>
    <x v="508"/>
    <d v="1975-01-12T00:00:00"/>
    <x v="2209"/>
    <d v="2025-09-01T00:00:00"/>
    <n v="0.04"/>
    <n v="0.22500000000000001"/>
    <d v="2025-09-01T00:00:00"/>
    <d v="2026-08-31T00:00:00"/>
    <m/>
    <m/>
    <n v="50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Nikita Kumari"/>
    <x v="508"/>
    <d v="2006-05-28T00:00:00"/>
    <x v="2210"/>
    <d v="2025-09-01T00:00:00"/>
    <n v="0.04"/>
    <n v="0.22500000000000001"/>
    <d v="2025-09-01T00:00:00"/>
    <d v="2026-08-31T00:00:00"/>
    <m/>
    <m/>
    <n v="19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Gupta Prasad Rajak"/>
    <x v="509"/>
    <d v="1965-03-03T00:00:00"/>
    <x v="2211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nupriya Kumari"/>
    <x v="509"/>
    <d v="2003-02-03T00:00:00"/>
    <x v="2212"/>
    <d v="2025-09-01T00:00:00"/>
    <n v="0.04"/>
    <n v="0.22500000000000001"/>
    <d v="2025-09-01T00:00:00"/>
    <d v="2026-08-31T00:00:00"/>
    <m/>
    <m/>
    <n v="22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Lalita Devi"/>
    <x v="509"/>
    <d v="1966-01-01T00:00:00"/>
    <x v="2213"/>
    <d v="2025-09-01T00:00:00"/>
    <n v="0.04"/>
    <n v="0.22500000000000001"/>
    <d v="2025-09-01T00:00:00"/>
    <d v="2026-08-31T00:00:00"/>
    <m/>
    <m/>
    <n v="59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avita Devi"/>
    <x v="510"/>
    <d v="1981-08-07T00:00:00"/>
    <x v="2214"/>
    <d v="2025-09-01T00:00:00"/>
    <n v="0.04"/>
    <n v="0.22500000000000001"/>
    <d v="2025-09-01T00:00:00"/>
    <d v="2026-08-31T00:00:00"/>
    <m/>
    <m/>
    <n v="44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bhishek Kumar"/>
    <x v="510"/>
    <d v="2004-04-22T00:00:00"/>
    <x v="2215"/>
    <d v="2025-09-01T00:00:00"/>
    <n v="0.04"/>
    <n v="0.22500000000000001"/>
    <d v="2025-09-01T00:00:00"/>
    <d v="2026-08-31T00:00:00"/>
    <m/>
    <m/>
    <n v="21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anoj Kumar"/>
    <x v="510"/>
    <d v="1975-01-01T00:00:00"/>
    <x v="2216"/>
    <d v="2025-09-01T00:00:00"/>
    <n v="0.04"/>
    <n v="0.22500000000000001"/>
    <d v="2025-09-01T00:00:00"/>
    <d v="2026-08-31T00:00:00"/>
    <m/>
    <m/>
    <n v="50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outtam Pradhan"/>
    <x v="511"/>
    <d v="1974-09-08T00:00:00"/>
    <x v="2217"/>
    <d v="2025-09-01T00:00:00"/>
    <n v="0.04"/>
    <n v="0.22500000000000001"/>
    <d v="2025-09-01T00:00:00"/>
    <d v="2026-08-31T00:00:00"/>
    <m/>
    <m/>
    <n v="50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jkumar Pradhan"/>
    <x v="511"/>
    <d v="2004-04-17T00:00:00"/>
    <x v="2218"/>
    <d v="2025-09-01T00:00:00"/>
    <n v="0.04"/>
    <n v="0.22500000000000001"/>
    <d v="2025-09-01T00:00:00"/>
    <d v="2026-08-31T00:00:00"/>
    <m/>
    <m/>
    <n v="21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holya Pradhan"/>
    <x v="511"/>
    <d v="1978-05-05T00:00:00"/>
    <x v="2219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ja Ray"/>
    <x v="512"/>
    <d v="2004-03-16T00:00:00"/>
    <x v="2220"/>
    <d v="2025-09-01T00:00:00"/>
    <n v="0.04"/>
    <n v="0.22500000000000001"/>
    <d v="2025-09-01T00:00:00"/>
    <d v="2026-08-31T00:00:00"/>
    <m/>
    <m/>
    <n v="21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ipahi Ray"/>
    <x v="512"/>
    <d v="1975-08-06T00:00:00"/>
    <x v="2221"/>
    <d v="2025-09-01T00:00:00"/>
    <n v="0.04"/>
    <n v="0.22500000000000001"/>
    <d v="2025-09-01T00:00:00"/>
    <d v="2026-08-31T00:00:00"/>
    <m/>
    <m/>
    <n v="50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Lalti Devi"/>
    <x v="512"/>
    <d v="1978-03-17T00:00:00"/>
    <x v="2222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hul Kumar Pradhan"/>
    <x v="513"/>
    <d v="2003-09-27T00:00:00"/>
    <x v="2223"/>
    <d v="2025-09-01T00:00:00"/>
    <n v="0.04"/>
    <n v="0.22500000000000001"/>
    <d v="2025-09-01T00:00:00"/>
    <d v="2026-08-31T00:00:00"/>
    <m/>
    <m/>
    <n v="21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yati Pradhan"/>
    <x v="513"/>
    <d v="1987-04-28T00:00:00"/>
    <x v="2224"/>
    <d v="2025-09-01T00:00:00"/>
    <n v="0.04"/>
    <n v="0.22500000000000001"/>
    <d v="2025-09-01T00:00:00"/>
    <d v="2026-08-31T00:00:00"/>
    <m/>
    <m/>
    <n v="38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ukesh Rajak"/>
    <x v="514"/>
    <d v="1984-11-12T00:00:00"/>
    <x v="2225"/>
    <d v="2025-09-01T00:00:00"/>
    <n v="0.04"/>
    <n v="0.22500000000000001"/>
    <d v="2025-09-01T00:00:00"/>
    <d v="2026-08-31T00:00:00"/>
    <m/>
    <m/>
    <n v="40"/>
    <s v="36-45"/>
    <x v="1"/>
    <x v="2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man Rajak"/>
    <x v="514"/>
    <d v="2004-04-27T00:00:00"/>
    <x v="2226"/>
    <d v="2025-09-01T00:00:00"/>
    <n v="0.04"/>
    <n v="0.22500000000000001"/>
    <d v="2025-09-01T00:00:00"/>
    <d v="2026-08-31T00:00:00"/>
    <m/>
    <m/>
    <n v="21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Laxmi Rajak"/>
    <x v="514"/>
    <d v="1988-01-26T00:00:00"/>
    <x v="2227"/>
    <d v="2025-09-01T00:00:00"/>
    <n v="0.04"/>
    <n v="0.22500000000000001"/>
    <d v="2025-09-01T00:00:00"/>
    <d v="2026-08-31T00:00:00"/>
    <m/>
    <m/>
    <n v="37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induraj Padhan"/>
    <x v="515"/>
    <d v="1975-06-12T00:00:00"/>
    <x v="2228"/>
    <d v="2025-09-01T00:00:00"/>
    <n v="0.04"/>
    <n v="0.22500000000000001"/>
    <d v="2025-09-01T00:00:00"/>
    <d v="2026-08-31T00:00:00"/>
    <m/>
    <m/>
    <n v="50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Jamini Padhan"/>
    <x v="515"/>
    <d v="1976-05-16T00:00:00"/>
    <x v="2229"/>
    <d v="2025-09-01T00:00:00"/>
    <n v="0.04"/>
    <n v="0.22500000000000001"/>
    <d v="2025-09-01T00:00:00"/>
    <d v="2026-08-31T00:00:00"/>
    <m/>
    <m/>
    <n v="49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ibanarayan Padhan"/>
    <x v="515"/>
    <d v="2001-02-09T00:00:00"/>
    <x v="2230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bhishek Ray"/>
    <x v="516"/>
    <d v="2002-11-11T00:00:00"/>
    <x v="2231"/>
    <d v="2025-09-01T00:00:00"/>
    <n v="0.04"/>
    <n v="0.22500000000000001"/>
    <d v="2025-09-01T00:00:00"/>
    <d v="2026-08-31T00:00:00"/>
    <m/>
    <m/>
    <n v="22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aya Devi"/>
    <x v="516"/>
    <d v="1980-07-12T00:00:00"/>
    <x v="2232"/>
    <d v="2025-09-01T00:00:00"/>
    <n v="0.04"/>
    <n v="0.22500000000000001"/>
    <d v="2025-09-01T00:00:00"/>
    <d v="2026-08-31T00:00:00"/>
    <m/>
    <m/>
    <n v="45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Deepak Lade"/>
    <x v="517"/>
    <d v="1970-01-05T00:00:00"/>
    <x v="2233"/>
    <d v="2025-09-01T00:00:00"/>
    <n v="0.04"/>
    <n v="0.22500000000000001"/>
    <d v="2025-09-01T00:00:00"/>
    <d v="2026-08-31T00:00:00"/>
    <m/>
    <m/>
    <n v="55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nita Lade"/>
    <x v="517"/>
    <d v="1972-03-15T00:00:00"/>
    <x v="2234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ryan Deepak Lade"/>
    <x v="517"/>
    <d v="2002-01-21T00:00:00"/>
    <x v="2235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nil Gaikwad"/>
    <x v="518"/>
    <d v="1973-05-07T00:00:00"/>
    <x v="2236"/>
    <d v="2025-09-01T00:00:00"/>
    <n v="0.04"/>
    <n v="0.22500000000000001"/>
    <d v="2025-09-01T00:00:00"/>
    <d v="2026-08-31T00:00:00"/>
    <m/>
    <m/>
    <n v="52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Mohit Anil Gaikwad"/>
    <x v="518"/>
    <d v="2001-06-26T00:00:00"/>
    <x v="2237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ekha Gaikwad"/>
    <x v="518"/>
    <d v="1975-03-15T00:00:00"/>
    <x v="2238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smita Satapathy"/>
    <x v="519"/>
    <d v="1977-11-15T00:00:00"/>
    <x v="2239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kshaya Satapathy"/>
    <x v="519"/>
    <d v="1967-05-08T00:00:00"/>
    <x v="2240"/>
    <d v="2025-09-01T00:00:00"/>
    <n v="0.04"/>
    <n v="0.22500000000000001"/>
    <d v="2025-09-01T00:00:00"/>
    <d v="2026-08-31T00:00:00"/>
    <m/>
    <m/>
    <n v="58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urnima Satapathy"/>
    <x v="519"/>
    <d v="2002-04-12T00:00:00"/>
    <x v="2241"/>
    <d v="2025-09-01T00:00:00"/>
    <n v="0.04"/>
    <n v="0.22500000000000001"/>
    <d v="2025-09-01T00:00:00"/>
    <d v="2026-08-31T00:00:00"/>
    <m/>
    <m/>
    <n v="23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udijaggula Ashok"/>
    <x v="520"/>
    <d v="1982-12-31T00:00:00"/>
    <x v="2242"/>
    <d v="2025-09-01T00:00:00"/>
    <n v="0.04"/>
    <n v="0.22500000000000001"/>
    <d v="2025-09-01T00:00:00"/>
    <d v="2026-08-31T00:00:00"/>
    <m/>
    <m/>
    <n v="42"/>
    <s v="36-45"/>
    <x v="1"/>
    <x v="2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udijaggula Shakunthala"/>
    <x v="520"/>
    <d v="1982-04-12T00:00:00"/>
    <x v="2243"/>
    <d v="2025-09-01T00:00:00"/>
    <n v="0.04"/>
    <n v="0.22500000000000001"/>
    <d v="2025-09-01T00:00:00"/>
    <d v="2026-08-31T00:00:00"/>
    <m/>
    <m/>
    <n v="43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udijaggula Supritha"/>
    <x v="520"/>
    <d v="2003-05-14T00:00:00"/>
    <x v="2244"/>
    <d v="2025-09-01T00:00:00"/>
    <n v="0.04"/>
    <n v="0.22500000000000001"/>
    <d v="2025-09-01T00:00:00"/>
    <d v="2026-08-31T00:00:00"/>
    <m/>
    <m/>
    <n v="22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dhan Sarkar"/>
    <x v="521"/>
    <d v="1957-08-07T00:00:00"/>
    <x v="2245"/>
    <d v="2025-09-01T00:00:00"/>
    <n v="0.04"/>
    <n v="0.22500000000000001"/>
    <d v="2025-09-01T00:00:00"/>
    <d v="2026-08-31T00:00:00"/>
    <m/>
    <m/>
    <n v="68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Nirupama Sarkar"/>
    <x v="521"/>
    <d v="1968-07-26T00:00:00"/>
    <x v="2246"/>
    <d v="2025-09-01T00:00:00"/>
    <n v="0.04"/>
    <n v="0.22500000000000001"/>
    <d v="2025-09-01T00:00:00"/>
    <d v="2026-08-31T00:00:00"/>
    <m/>
    <m/>
    <n v="57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mik Sarkar"/>
    <x v="521"/>
    <d v="2001-10-10T00:00:00"/>
    <x v="2247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reejon Bhuniya"/>
    <x v="522"/>
    <d v="2002-03-01T00:00:00"/>
    <x v="2248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oumen Bhuniya"/>
    <x v="522"/>
    <d v="1968-01-13T00:00:00"/>
    <x v="2249"/>
    <d v="2025-09-01T00:00:00"/>
    <n v="0.04"/>
    <n v="0.22500000000000001"/>
    <d v="2025-09-01T00:00:00"/>
    <d v="2026-08-31T00:00:00"/>
    <m/>
    <m/>
    <n v="57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aishali Bhuniya"/>
    <x v="522"/>
    <d v="1975-10-04T00:00:00"/>
    <x v="2250"/>
    <d v="2025-09-01T00:00:00"/>
    <n v="0.04"/>
    <n v="0.22500000000000001"/>
    <d v="2025-09-01T00:00:00"/>
    <d v="2026-08-31T00:00:00"/>
    <m/>
    <m/>
    <n v="49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Kiriti Mohan Roy"/>
    <x v="523"/>
    <d v="1965-06-27T00:00:00"/>
    <x v="2251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oumita Roy"/>
    <x v="523"/>
    <d v="1978-11-02T00:00:00"/>
    <x v="2252"/>
    <d v="2025-09-01T00:00:00"/>
    <n v="0.04"/>
    <n v="0.22500000000000001"/>
    <d v="2025-09-01T00:00:00"/>
    <d v="2026-08-31T00:00:00"/>
    <m/>
    <m/>
    <n v="46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oumik Roy"/>
    <x v="523"/>
    <d v="2002-09-27T00:00:00"/>
    <x v="2253"/>
    <d v="2025-09-01T00:00:00"/>
    <n v="0.04"/>
    <n v="0.22500000000000001"/>
    <d v="2025-09-01T00:00:00"/>
    <d v="2026-08-31T00:00:00"/>
    <m/>
    <m/>
    <n v="22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Girish Chandra"/>
    <x v="524"/>
    <d v="1971-01-01T00:00:00"/>
    <x v="2254"/>
    <d v="2025-09-01T00:00:00"/>
    <n v="0.04"/>
    <n v="0.22500000000000001"/>
    <d v="2025-09-01T00:00:00"/>
    <d v="2026-08-31T00:00:00"/>
    <m/>
    <m/>
    <n v="54"/>
    <s v="46-55"/>
    <x v="1"/>
    <x v="2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Riya Sharma"/>
    <x v="524"/>
    <d v="2014-10-25T00:00:00"/>
    <x v="2255"/>
    <d v="2025-09-01T00:00:00"/>
    <n v="0.04"/>
    <n v="0.22500000000000001"/>
    <d v="2025-09-01T00:00:00"/>
    <d v="2026-08-31T00:00:00"/>
    <m/>
    <m/>
    <n v="10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isheek Sharma"/>
    <x v="524"/>
    <d v="2020-11-07T00:00:00"/>
    <x v="2256"/>
    <d v="2025-09-01T00:00:00"/>
    <n v="0.04"/>
    <n v="0.22500000000000001"/>
    <d v="2025-09-01T00:00:00"/>
    <d v="2026-08-31T00:00:00"/>
    <m/>
    <m/>
    <n v="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ashi Kant Sharma"/>
    <x v="524"/>
    <d v="1986-11-19T00:00:00"/>
    <x v="2257"/>
    <d v="2025-09-01T00:00:00"/>
    <n v="0.04"/>
    <n v="0.22500000000000001"/>
    <d v="2025-09-01T00:00:00"/>
    <d v="2026-08-31T00:00:00"/>
    <m/>
    <m/>
    <n v="38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alini Sharma"/>
    <x v="524"/>
    <d v="1989-02-05T00:00:00"/>
    <x v="2258"/>
    <d v="2025-09-01T00:00:00"/>
    <n v="0.04"/>
    <n v="0.22500000000000001"/>
    <d v="2025-09-01T00:00:00"/>
    <d v="2026-08-31T00:00:00"/>
    <m/>
    <m/>
    <n v="36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hashi Rani"/>
    <x v="524"/>
    <d v="1970-08-20T00:00:00"/>
    <x v="2259"/>
    <d v="2025-09-01T00:00:00"/>
    <n v="0.04"/>
    <n v="0.22500000000000001"/>
    <d v="2025-09-01T00:00:00"/>
    <d v="2026-08-31T00:00:00"/>
    <m/>
    <m/>
    <n v="55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Ch Samikhya Kumari Patro"/>
    <x v="525"/>
    <d v="1994-07-27T00:00:00"/>
    <x v="2260"/>
    <d v="2025-09-01T00:00:00"/>
    <n v="0.04"/>
    <n v="0.22500000000000001"/>
    <d v="2025-09-01T00:00:00"/>
    <d v="2026-08-31T00:00:00"/>
    <m/>
    <m/>
    <n v="31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 Bijayalaxmi Patro"/>
    <x v="525"/>
    <d v="1968-11-14T00:00:00"/>
    <x v="2261"/>
    <d v="2025-09-01T00:00:00"/>
    <n v="0.04"/>
    <n v="0.22500000000000001"/>
    <d v="2025-09-01T00:00:00"/>
    <d v="2026-08-31T00:00:00"/>
    <m/>
    <m/>
    <n v="56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 Satyanarayan Patro"/>
    <x v="525"/>
    <d v="1958-11-25T00:00:00"/>
    <x v="2262"/>
    <d v="2025-09-01T00:00:00"/>
    <n v="0.04"/>
    <n v="0.22500000000000001"/>
    <d v="2025-09-01T00:00:00"/>
    <d v="2026-08-31T00:00:00"/>
    <m/>
    <m/>
    <n v="66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Alok Patro"/>
    <x v="525"/>
    <d v="1990-10-09T00:00:00"/>
    <x v="2263"/>
    <d v="2025-09-01T00:00:00"/>
    <n v="0.04"/>
    <n v="0.22500000000000001"/>
    <d v="2025-09-01T00:00:00"/>
    <d v="2026-08-31T00:00:00"/>
    <m/>
    <m/>
    <n v="34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Madhab Mukherjee"/>
    <x v="526"/>
    <d v="1964-04-21T00:00:00"/>
    <x v="2264"/>
    <d v="2025-09-01T00:00:00"/>
    <n v="0.04"/>
    <n v="0.22500000000000001"/>
    <d v="2025-09-01T00:00:00"/>
    <d v="2026-08-31T00:00:00"/>
    <m/>
    <m/>
    <n v="61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Jhuma Mukherjee"/>
    <x v="526"/>
    <d v="1972-09-11T00:00:00"/>
    <x v="2265"/>
    <d v="2025-09-01T00:00:00"/>
    <n v="0.04"/>
    <n v="0.22500000000000001"/>
    <d v="2025-09-01T00:00:00"/>
    <d v="2026-08-31T00:00:00"/>
    <m/>
    <m/>
    <n v="52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mbarish Mukherjee"/>
    <x v="526"/>
    <d v="1996-03-24T00:00:00"/>
    <x v="2266"/>
    <d v="2025-09-01T00:00:00"/>
    <n v="0.04"/>
    <n v="0.22500000000000001"/>
    <d v="2025-09-01T00:00:00"/>
    <d v="2026-08-31T00:00:00"/>
    <m/>
    <m/>
    <n v="29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hagnik Kar"/>
    <x v="527"/>
    <d v="2021-02-15T00:00:00"/>
    <x v="2267"/>
    <d v="2025-09-01T00:00:00"/>
    <n v="0.04"/>
    <n v="0.22500000000000001"/>
    <d v="2025-09-01T00:00:00"/>
    <d v="2026-08-31T00:00:00"/>
    <m/>
    <m/>
    <n v="4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Geeta Rani Kar"/>
    <x v="527"/>
    <d v="1948-01-01T00:00:00"/>
    <x v="2268"/>
    <d v="2025-09-01T00:00:00"/>
    <n v="0.04"/>
    <n v="0.22500000000000001"/>
    <d v="2025-09-01T00:00:00"/>
    <d v="2026-08-31T00:00:00"/>
    <m/>
    <m/>
    <n v="77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Shibani Kar"/>
    <x v="527"/>
    <d v="1978-01-01T00:00:00"/>
    <x v="2269"/>
    <d v="2025-09-01T00:00:00"/>
    <n v="0.04"/>
    <n v="0.22500000000000001"/>
    <d v="2025-09-01T00:00:00"/>
    <d v="2026-08-31T00:00:00"/>
    <m/>
    <m/>
    <n v="47"/>
    <s v="46-55"/>
    <x v="0"/>
    <x v="0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Utpal Kar"/>
    <x v="527"/>
    <d v="1983-03-04T00:00:00"/>
    <x v="2270"/>
    <d v="2025-09-01T00:00:00"/>
    <n v="0.04"/>
    <n v="0.22500000000000001"/>
    <d v="2025-09-01T00:00:00"/>
    <d v="2026-08-31T00:00:00"/>
    <m/>
    <m/>
    <n v="42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hanti Devi"/>
    <x v="528"/>
    <d v="1957-06-28T00:00:00"/>
    <x v="2271"/>
    <d v="2025-09-01T00:00:00"/>
    <n v="0.04"/>
    <n v="0.22500000000000001"/>
    <d v="2025-09-01T00:00:00"/>
    <d v="2026-08-31T00:00:00"/>
    <m/>
    <m/>
    <n v="68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Adhya Joshi"/>
    <x v="528"/>
    <d v="2017-11-17T00:00:00"/>
    <x v="2272"/>
    <d v="2025-09-01T00:00:00"/>
    <n v="0.04"/>
    <n v="0.22500000000000001"/>
    <d v="2025-09-01T00:00:00"/>
    <d v="2026-08-31T00:00:00"/>
    <m/>
    <m/>
    <n v="7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Daksh Joshi"/>
    <x v="528"/>
    <d v="2012-06-14T00:00:00"/>
    <x v="2273"/>
    <d v="2025-09-01T00:00:00"/>
    <n v="0.04"/>
    <n v="0.22500000000000001"/>
    <d v="2025-09-01T00:00:00"/>
    <d v="2026-08-31T00:00:00"/>
    <m/>
    <m/>
    <n v="13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uresh Chander"/>
    <x v="528"/>
    <d v="1982-11-07T00:00:00"/>
    <x v="2274"/>
    <d v="2025-09-01T00:00:00"/>
    <n v="0.04"/>
    <n v="0.22500000000000001"/>
    <d v="2025-09-01T00:00:00"/>
    <d v="2026-08-31T00:00:00"/>
    <m/>
    <m/>
    <n v="42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Jagdish Chander"/>
    <x v="528"/>
    <d v="1950-11-23T00:00:00"/>
    <x v="2275"/>
    <d v="2025-09-01T00:00:00"/>
    <n v="0.04"/>
    <n v="0.22500000000000001"/>
    <d v="2025-09-01T00:00:00"/>
    <d v="2026-08-31T00:00:00"/>
    <m/>
    <m/>
    <n v="74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Uma Joshi"/>
    <x v="528"/>
    <d v="1987-07-01T00:00:00"/>
    <x v="2276"/>
    <d v="2025-09-01T00:00:00"/>
    <n v="0.04"/>
    <n v="0.22500000000000001"/>
    <d v="2025-09-01T00:00:00"/>
    <d v="2026-08-31T00:00:00"/>
    <m/>
    <m/>
    <n v="38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nita Pandey"/>
    <x v="529"/>
    <d v="1963-05-07T00:00:00"/>
    <x v="2277"/>
    <d v="2025-09-01T00:00:00"/>
    <n v="0.04"/>
    <n v="0.22500000000000001"/>
    <d v="2025-09-01T00:00:00"/>
    <d v="2026-08-31T00:00:00"/>
    <m/>
    <m/>
    <n v="62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Pranika Pandey"/>
    <x v="529"/>
    <d v="2022-11-09T00:00:00"/>
    <x v="2278"/>
    <d v="2025-09-01T00:00:00"/>
    <n v="0.04"/>
    <n v="0.22500000000000001"/>
    <d v="2025-09-01T00:00:00"/>
    <d v="2026-08-31T00:00:00"/>
    <m/>
    <m/>
    <n v="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teek Pandey"/>
    <x v="529"/>
    <d v="1992-10-24T00:00:00"/>
    <x v="2279"/>
    <d v="2025-09-01T00:00:00"/>
    <n v="0.04"/>
    <n v="0.22500000000000001"/>
    <d v="2025-09-01T00:00:00"/>
    <d v="2026-08-31T00:00:00"/>
    <m/>
    <m/>
    <n v="32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Harish Pandey"/>
    <x v="529"/>
    <d v="1959-10-15T00:00:00"/>
    <x v="2280"/>
    <d v="2025-09-01T00:00:00"/>
    <n v="0.04"/>
    <n v="0.22500000000000001"/>
    <d v="2025-09-01T00:00:00"/>
    <d v="2026-08-31T00:00:00"/>
    <m/>
    <m/>
    <n v="65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Vandana Pandey"/>
    <x v="529"/>
    <d v="1990-03-25T00:00:00"/>
    <x v="2281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tharv Kashyap"/>
    <x v="530"/>
    <d v="2015-10-05T00:00:00"/>
    <x v="2282"/>
    <d v="2025-09-01T00:00:00"/>
    <n v="0.04"/>
    <n v="0.22500000000000001"/>
    <d v="2025-09-01T00:00:00"/>
    <d v="2026-08-31T00:00:00"/>
    <m/>
    <m/>
    <n v="9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dvika Kashyap"/>
    <x v="530"/>
    <d v="2011-12-17T00:00:00"/>
    <x v="2283"/>
    <d v="2025-09-01T00:00:00"/>
    <n v="0.04"/>
    <n v="0.22500000000000001"/>
    <d v="2025-09-01T00:00:00"/>
    <d v="2026-08-31T00:00:00"/>
    <m/>
    <m/>
    <n v="13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iya"/>
    <x v="530"/>
    <d v="1983-10-18T00:00:00"/>
    <x v="2284"/>
    <d v="2025-09-01T00:00:00"/>
    <n v="0.04"/>
    <n v="0.22500000000000001"/>
    <d v="2025-09-01T00:00:00"/>
    <d v="2026-08-31T00:00:00"/>
    <m/>
    <m/>
    <n v="41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amal Kant"/>
    <x v="530"/>
    <d v="1983-02-23T00:00:00"/>
    <x v="2285"/>
    <d v="2025-09-01T00:00:00"/>
    <n v="0.04"/>
    <n v="0.22500000000000001"/>
    <d v="2025-09-01T00:00:00"/>
    <d v="2026-08-31T00:00:00"/>
    <m/>
    <m/>
    <n v="42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Preeti Gupta"/>
    <x v="531"/>
    <d v="1977-02-04T00:00:00"/>
    <x v="2286"/>
    <d v="2025-09-01T00:00:00"/>
    <n v="0.04"/>
    <n v="0.22500000000000001"/>
    <d v="2025-09-01T00:00:00"/>
    <d v="2026-08-31T00:00:00"/>
    <m/>
    <m/>
    <n v="48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ditya Gupta"/>
    <x v="531"/>
    <d v="2008-11-27T00:00:00"/>
    <x v="2287"/>
    <d v="2025-09-01T00:00:00"/>
    <n v="0.04"/>
    <n v="0.22500000000000001"/>
    <d v="2025-09-01T00:00:00"/>
    <d v="2026-08-31T00:00:00"/>
    <m/>
    <m/>
    <n v="16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hivansh Gupta"/>
    <x v="531"/>
    <d v="2004-12-10T00:00:00"/>
    <x v="2288"/>
    <d v="2025-09-01T00:00:00"/>
    <n v="0.04"/>
    <n v="0.22500000000000001"/>
    <d v="2025-09-01T00:00:00"/>
    <d v="2026-08-31T00:00:00"/>
    <m/>
    <m/>
    <n v="2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mal Gupta"/>
    <x v="531"/>
    <d v="1976-01-12T00:00:00"/>
    <x v="2289"/>
    <d v="2025-09-01T00:00:00"/>
    <n v="0.04"/>
    <n v="0.22500000000000001"/>
    <d v="2025-09-01T00:00:00"/>
    <d v="2026-08-31T00:00:00"/>
    <m/>
    <m/>
    <n v="49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Rajendra Thool"/>
    <x v="532"/>
    <d v="1978-08-01T00:00:00"/>
    <x v="2290"/>
    <d v="2025-09-01T00:00:00"/>
    <n v="0.04"/>
    <n v="0.22500000000000001"/>
    <d v="2025-09-01T00:00:00"/>
    <d v="2026-08-31T00:00:00"/>
    <m/>
    <m/>
    <n v="47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nita Thool"/>
    <x v="532"/>
    <d v="1975-04-15T00:00:00"/>
    <x v="2291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nkit Rajendra Thool"/>
    <x v="532"/>
    <d v="1999-01-24T00:00:00"/>
    <x v="2292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vni Abhinandan Kapase"/>
    <x v="533"/>
    <d v="2022-02-10T00:00:00"/>
    <x v="2293"/>
    <d v="2025-09-01T00:00:00"/>
    <n v="0.04"/>
    <n v="0.22500000000000001"/>
    <d v="2025-09-01T00:00:00"/>
    <d v="2026-08-31T00:00:00"/>
    <m/>
    <m/>
    <n v="3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Aarohi Abhinandan Kapase"/>
    <x v="533"/>
    <d v="2018-12-23T00:00:00"/>
    <x v="2294"/>
    <d v="2025-09-01T00:00:00"/>
    <n v="0.04"/>
    <n v="0.22500000000000001"/>
    <d v="2025-09-01T00:00:00"/>
    <d v="2026-08-31T00:00:00"/>
    <m/>
    <m/>
    <n v="6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Nirmala Kiran Kapase"/>
    <x v="533"/>
    <d v="1969-12-06T00:00:00"/>
    <x v="2295"/>
    <d v="2025-09-01T00:00:00"/>
    <n v="0.04"/>
    <n v="0.22500000000000001"/>
    <d v="2025-09-01T00:00:00"/>
    <d v="2026-08-31T00:00:00"/>
    <m/>
    <m/>
    <n v="55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Priyanka Abhinandan Kapase"/>
    <x v="533"/>
    <d v="1992-11-22T00:00:00"/>
    <x v="2296"/>
    <d v="2025-09-01T00:00:00"/>
    <n v="0.04"/>
    <n v="0.22500000000000001"/>
    <d v="2025-09-01T00:00:00"/>
    <d v="2026-08-31T00:00:00"/>
    <m/>
    <m/>
    <n v="32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Kiran Appasaheb Kapase"/>
    <x v="533"/>
    <d v="1962-06-01T00:00:00"/>
    <x v="2297"/>
    <d v="2025-09-01T00:00:00"/>
    <n v="0.04"/>
    <n v="0.22500000000000001"/>
    <d v="2025-09-01T00:00:00"/>
    <d v="2026-08-31T00:00:00"/>
    <m/>
    <m/>
    <n v="63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bhinandan Kiran Kapase"/>
    <x v="533"/>
    <d v="1989-07-31T00:00:00"/>
    <x v="2298"/>
    <d v="2025-09-01T00:00:00"/>
    <n v="0.04"/>
    <n v="0.22500000000000001"/>
    <d v="2025-09-01T00:00:00"/>
    <d v="2026-08-31T00:00:00"/>
    <m/>
    <m/>
    <n v="36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anbhavati Gupta"/>
    <x v="534"/>
    <d v="1972-01-01T00:00:00"/>
    <x v="2299"/>
    <d v="2025-09-01T00:00:00"/>
    <n v="0.04"/>
    <n v="0.22500000000000001"/>
    <d v="2025-09-01T00:00:00"/>
    <d v="2026-08-31T00:00:00"/>
    <m/>
    <m/>
    <n v="53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Ramhit Gupta"/>
    <x v="534"/>
    <d v="1964-10-01T00:00:00"/>
    <x v="2300"/>
    <d v="2025-09-01T00:00:00"/>
    <n v="0.04"/>
    <n v="0.22500000000000001"/>
    <d v="2025-09-01T00:00:00"/>
    <d v="2026-08-31T00:00:00"/>
    <m/>
    <m/>
    <n v="60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akash Ramhit Gupta"/>
    <x v="534"/>
    <d v="1997-06-29T00:00:00"/>
    <x v="2301"/>
    <d v="2025-09-01T00:00:00"/>
    <n v="0.04"/>
    <n v="0.22500000000000001"/>
    <d v="2025-09-01T00:00:00"/>
    <d v="2026-08-31T00:00:00"/>
    <m/>
    <m/>
    <n v="28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hymal Chakraborty"/>
    <x v="535"/>
    <d v="1959-01-20T00:00:00"/>
    <x v="2302"/>
    <d v="2025-09-01T00:00:00"/>
    <n v="0.04"/>
    <n v="0.22500000000000001"/>
    <d v="2025-09-01T00:00:00"/>
    <d v="2026-08-31T00:00:00"/>
    <m/>
    <m/>
    <n v="66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Pratima Chakraborty"/>
    <x v="535"/>
    <d v="1968-12-01T00:00:00"/>
    <x v="2303"/>
    <d v="2025-09-01T00:00:00"/>
    <n v="0.04"/>
    <n v="0.22500000000000001"/>
    <d v="2025-09-01T00:00:00"/>
    <d v="2026-08-31T00:00:00"/>
    <m/>
    <m/>
    <n v="56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bhijit Chakraborty"/>
    <x v="535"/>
    <d v="1995-11-25T00:00:00"/>
    <x v="2304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ohit Sachin Rodi"/>
    <x v="536"/>
    <d v="2013-11-05T00:00:00"/>
    <x v="2305"/>
    <d v="2025-09-01T00:00:00"/>
    <n v="0.04"/>
    <n v="0.22500000000000001"/>
    <d v="2025-09-01T00:00:00"/>
    <d v="2026-08-31T00:00:00"/>
    <m/>
    <m/>
    <n v="1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anushree Sachin Rodi"/>
    <x v="536"/>
    <d v="2009-11-12T00:00:00"/>
    <x v="2306"/>
    <d v="2025-09-01T00:00:00"/>
    <n v="0.04"/>
    <n v="0.22500000000000001"/>
    <d v="2025-09-01T00:00:00"/>
    <d v="2026-08-31T00:00:00"/>
    <m/>
    <m/>
    <n v="15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njana R. Rodi"/>
    <x v="536"/>
    <d v="1948-12-12T00:00:00"/>
    <x v="2307"/>
    <d v="2025-09-01T00:00:00"/>
    <n v="0.04"/>
    <n v="0.22500000000000001"/>
    <d v="2025-09-01T00:00:00"/>
    <d v="2026-08-31T00:00:00"/>
    <m/>
    <m/>
    <n v="76"/>
    <s v="76-80"/>
    <x v="0"/>
    <x v="5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Ragini Sachin Rodi"/>
    <x v="536"/>
    <d v="1982-12-30T00:00:00"/>
    <x v="2308"/>
    <d v="2025-09-01T00:00:00"/>
    <n v="0.04"/>
    <n v="0.22500000000000001"/>
    <d v="2025-09-01T00:00:00"/>
    <d v="2026-08-31T00:00:00"/>
    <m/>
    <m/>
    <n v="42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chin Raghunathrao Rodi"/>
    <x v="536"/>
    <d v="1976-09-30T00:00:00"/>
    <x v="2309"/>
    <d v="2025-09-01T00:00:00"/>
    <n v="0.04"/>
    <n v="0.22500000000000001"/>
    <d v="2025-09-01T00:00:00"/>
    <d v="2026-08-31T00:00:00"/>
    <m/>
    <m/>
    <n v="48"/>
    <s v="46-55"/>
    <x v="1"/>
    <x v="1"/>
    <n v="500000"/>
    <n v="500000"/>
    <n v="1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Prakash Chavan"/>
    <x v="537"/>
    <d v="1972-08-20T00:00:00"/>
    <x v="2310"/>
    <d v="2025-09-01T00:00:00"/>
    <n v="0.04"/>
    <n v="0.22500000000000001"/>
    <d v="2025-09-01T00:00:00"/>
    <d v="2026-08-31T00:00:00"/>
    <m/>
    <m/>
    <n v="53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sha Chavan"/>
    <x v="537"/>
    <d v="1980-03-01T00:00:00"/>
    <x v="2311"/>
    <d v="2025-09-01T00:00:00"/>
    <n v="0.04"/>
    <n v="0.22500000000000001"/>
    <d v="2025-09-01T00:00:00"/>
    <d v="2026-08-31T00:00:00"/>
    <m/>
    <m/>
    <n v="45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Nupur Prakash Chavan"/>
    <x v="537"/>
    <d v="2002-05-26T00:00:00"/>
    <x v="2312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ampanna K M"/>
    <x v="538"/>
    <d v="1953-01-01T00:00:00"/>
    <x v="2313"/>
    <d v="2025-09-01T00:00:00"/>
    <n v="0.04"/>
    <n v="0.22500000000000001"/>
    <d v="2025-09-01T00:00:00"/>
    <d v="2026-08-31T00:00:00"/>
    <m/>
    <m/>
    <n v="72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Basamma K M"/>
    <x v="538"/>
    <d v="1967-01-01T00:00:00"/>
    <x v="2314"/>
    <d v="2025-09-01T00:00:00"/>
    <n v="0.04"/>
    <n v="0.22500000000000001"/>
    <d v="2025-09-01T00:00:00"/>
    <d v="2026-08-31T00:00:00"/>
    <m/>
    <m/>
    <n v="58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meshwari K"/>
    <x v="538"/>
    <d v="2002-09-10T00:00:00"/>
    <x v="2315"/>
    <d v="2025-09-01T00:00:00"/>
    <n v="0.04"/>
    <n v="0.22500000000000001"/>
    <d v="2025-09-01T00:00:00"/>
    <d v="2026-08-31T00:00:00"/>
    <m/>
    <m/>
    <n v="22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marnath M"/>
    <x v="538"/>
    <d v="2023-09-20T00:00:00"/>
    <x v="2316"/>
    <d v="2025-09-01T00:00:00"/>
    <n v="0.04"/>
    <n v="0.22500000000000001"/>
    <d v="2025-09-01T00:00:00"/>
    <d v="2026-08-31T00:00:00"/>
    <m/>
    <m/>
    <n v="1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aharudrappa K M"/>
    <x v="538"/>
    <d v="1992-08-01T00:00:00"/>
    <x v="2317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run Shahi"/>
    <x v="539"/>
    <d v="1975-02-12T00:00:00"/>
    <x v="2318"/>
    <d v="2025-09-01T00:00:00"/>
    <n v="0.04"/>
    <n v="0.22500000000000001"/>
    <d v="2025-09-01T00:00:00"/>
    <d v="2026-08-31T00:00:00"/>
    <m/>
    <m/>
    <n v="50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narkali Devi"/>
    <x v="539"/>
    <d v="1978-01-01T00:00:00"/>
    <x v="2319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rika Kumari"/>
    <x v="539"/>
    <d v="2004-07-12T00:00:00"/>
    <x v="2320"/>
    <d v="2025-09-01T00:00:00"/>
    <n v="0.04"/>
    <n v="0.22500000000000001"/>
    <d v="2025-09-01T00:00:00"/>
    <d v="2026-08-31T00:00:00"/>
    <m/>
    <m/>
    <n v="21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njeet Kumar Shahi"/>
    <x v="539"/>
    <d v="1996-02-10T00:00:00"/>
    <x v="2321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Devyanshu Kumar"/>
    <x v="540"/>
    <d v="2018-08-22T00:00:00"/>
    <x v="2322"/>
    <d v="2025-09-01T00:00:00"/>
    <n v="0.04"/>
    <n v="0.22500000000000001"/>
    <d v="2025-09-01T00:00:00"/>
    <d v="2026-08-31T00:00:00"/>
    <m/>
    <m/>
    <n v="7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dhna Kumari"/>
    <x v="540"/>
    <d v="1986-03-10T00:00:00"/>
    <x v="2323"/>
    <d v="2025-09-01T00:00:00"/>
    <n v="0.04"/>
    <n v="0.22500000000000001"/>
    <d v="2025-09-01T00:00:00"/>
    <d v="2026-08-31T00:00:00"/>
    <m/>
    <m/>
    <n v="39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al Bhushan Narayan Singh"/>
    <x v="540"/>
    <d v="1982-12-03T00:00:00"/>
    <x v="2324"/>
    <d v="2025-09-01T00:00:00"/>
    <n v="0.04"/>
    <n v="0.22500000000000001"/>
    <d v="2025-09-01T00:00:00"/>
    <d v="2026-08-31T00:00:00"/>
    <m/>
    <m/>
    <n v="42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Dhanraj Devi"/>
    <x v="540"/>
    <d v="1955-01-01T00:00:00"/>
    <x v="2325"/>
    <d v="2025-09-01T00:00:00"/>
    <n v="0.04"/>
    <n v="0.22500000000000001"/>
    <d v="2025-09-01T00:00:00"/>
    <d v="2026-08-31T00:00:00"/>
    <m/>
    <m/>
    <n v="70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iwangi Kumari"/>
    <x v="540"/>
    <d v="2014-10-29T00:00:00"/>
    <x v="2326"/>
    <d v="2025-09-01T00:00:00"/>
    <n v="0.04"/>
    <n v="0.22500000000000001"/>
    <d v="2025-09-01T00:00:00"/>
    <d v="2026-08-31T00:00:00"/>
    <m/>
    <m/>
    <n v="1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ahesh Narayan Singh"/>
    <x v="540"/>
    <d v="1958-01-01T00:00:00"/>
    <x v="2327"/>
    <d v="2025-09-01T00:00:00"/>
    <n v="0.04"/>
    <n v="0.22500000000000001"/>
    <d v="2025-09-01T00:00:00"/>
    <d v="2026-08-31T00:00:00"/>
    <m/>
    <m/>
    <n v="67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Vanshika Umeah Jadhav"/>
    <x v="541"/>
    <d v="2017-10-10T00:00:00"/>
    <x v="2328"/>
    <d v="2025-09-01T00:00:00"/>
    <n v="0.04"/>
    <n v="0.22500000000000001"/>
    <d v="2025-09-01T00:00:00"/>
    <d v="2026-08-31T00:00:00"/>
    <m/>
    <m/>
    <n v="7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Shakuntala Sampat Jadhav"/>
    <x v="541"/>
    <d v="1957-10-10T00:00:00"/>
    <x v="2329"/>
    <d v="2025-09-01T00:00:00"/>
    <n v="0.04"/>
    <n v="0.22500000000000001"/>
    <d v="2025-09-01T00:00:00"/>
    <d v="2026-08-31T00:00:00"/>
    <m/>
    <m/>
    <n v="67"/>
    <s v="66-70"/>
    <x v="0"/>
    <x v="5"/>
    <n v="600000"/>
    <n v="0"/>
    <n v="0"/>
    <n v="365"/>
    <d v="2026-02-28T00:00:00"/>
    <n v="181"/>
    <s v="Maharashtra"/>
    <n v="20584.356599999999"/>
    <n v="1"/>
    <n v="17444.37"/>
    <n v="0"/>
    <n v="0"/>
    <n v="3139.9865999999997"/>
    <n v="697.77480000000003"/>
    <n v="3924.9832499999998"/>
    <n v="8650.495808219177"/>
    <n v="6358.1144190410951"/>
    <n v="6463.4975309589045"/>
    <d v="2025-02-27T00:00:00"/>
    <n v="17444.37"/>
    <m/>
  </r>
  <r>
    <s v="Valid"/>
    <n v="202509"/>
    <s v="GMC023220100CALDERYS"/>
    <s v="CALDERYS INDIA REFRACTORIES LIMITED"/>
    <d v="2025-09-01T00:00:00"/>
    <d v="2026-08-31T00:00:00"/>
    <s v="Vihaan Umesh Jadhav"/>
    <x v="541"/>
    <d v="2017-10-10T00:00:00"/>
    <x v="2330"/>
    <d v="2025-09-01T00:00:00"/>
    <n v="0.04"/>
    <n v="0.22500000000000001"/>
    <d v="2025-09-01T00:00:00"/>
    <d v="2026-08-31T00:00:00"/>
    <m/>
    <m/>
    <n v="7"/>
    <s v="0-25"/>
    <x v="1"/>
    <x v="3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Umesh Jadhav"/>
    <x v="541"/>
    <d v="1982-10-03T00:00:00"/>
    <x v="2331"/>
    <d v="2025-09-01T00:00:00"/>
    <n v="0.04"/>
    <n v="0.22500000000000001"/>
    <d v="2025-09-01T00:00:00"/>
    <d v="2026-08-31T00:00:00"/>
    <m/>
    <m/>
    <n v="42"/>
    <s v="36-45"/>
    <x v="1"/>
    <x v="1"/>
    <n v="600000"/>
    <n v="600000"/>
    <n v="1"/>
    <n v="365"/>
    <d v="2026-02-28T00:00:00"/>
    <n v="181"/>
    <s v="Maharashtra"/>
    <n v="6650.8221999999996"/>
    <n v="1"/>
    <n v="5636.29"/>
    <n v="0"/>
    <n v="0"/>
    <n v="1014.5322"/>
    <n v="225.45160000000001"/>
    <n v="1268.16525"/>
    <n v="2794.9821643835617"/>
    <n v="2054.3118908219176"/>
    <n v="2088.361259178082"/>
    <d v="2025-02-27T00:00:00"/>
    <n v="5636.29"/>
    <m/>
  </r>
  <r>
    <s v="Valid"/>
    <n v="202509"/>
    <s v="GMC023220100CALDERYS"/>
    <s v="CALDERYS INDIA REFRACTORIES LIMITED"/>
    <d v="2025-09-01T00:00:00"/>
    <d v="2026-08-31T00:00:00"/>
    <s v="Roma Umesh Jadhav"/>
    <x v="541"/>
    <d v="1983-09-01T00:00:00"/>
    <x v="2332"/>
    <d v="2025-09-01T00:00:00"/>
    <n v="0.04"/>
    <n v="0.22500000000000001"/>
    <d v="2025-09-01T00:00:00"/>
    <d v="2026-08-31T00:00:00"/>
    <m/>
    <m/>
    <n v="42"/>
    <s v="36-45"/>
    <x v="0"/>
    <x v="0"/>
    <n v="600000"/>
    <n v="0"/>
    <n v="0"/>
    <n v="365"/>
    <d v="2026-02-28T00:00:00"/>
    <n v="181"/>
    <s v="Maharashtra"/>
    <n v="6650.8221999999996"/>
    <n v="1"/>
    <n v="5636.29"/>
    <n v="0"/>
    <n v="0"/>
    <n v="1014.5322"/>
    <n v="225.45160000000001"/>
    <n v="1268.16525"/>
    <n v="2794.9821643835617"/>
    <n v="2054.3118908219176"/>
    <n v="2088.361259178082"/>
    <d v="2025-02-27T00:00:00"/>
    <n v="5636.29"/>
    <m/>
  </r>
  <r>
    <s v="Valid"/>
    <n v="202509"/>
    <s v="GMC023220100CALDERYS"/>
    <s v="CALDERYS INDIA REFRACTORIES LIMITED"/>
    <d v="2025-09-01T00:00:00"/>
    <d v="2026-08-31T00:00:00"/>
    <s v="Sampat Ganpat Jadhav"/>
    <x v="541"/>
    <d v="1946-09-13T00:00:00"/>
    <x v="2333"/>
    <d v="2025-09-01T00:00:00"/>
    <n v="0.04"/>
    <n v="0.22500000000000001"/>
    <d v="2025-09-01T00:00:00"/>
    <d v="2026-08-31T00:00:00"/>
    <m/>
    <m/>
    <n v="78"/>
    <s v="76-80"/>
    <x v="1"/>
    <x v="2"/>
    <n v="600000"/>
    <n v="0"/>
    <n v="0"/>
    <n v="365"/>
    <d v="2026-02-28T00:00:00"/>
    <n v="181"/>
    <s v="Maharashtra"/>
    <n v="32803.185799999999"/>
    <n v="1"/>
    <n v="27799.31"/>
    <n v="0"/>
    <n v="0"/>
    <n v="5003.8757999999998"/>
    <n v="1111.9724000000001"/>
    <n v="6254.8447500000002"/>
    <n v="13785.411260273973"/>
    <n v="10132.277276301371"/>
    <n v="10300.215573698631"/>
    <d v="2025-02-27T00:00:00"/>
    <n v="27799.31"/>
    <m/>
  </r>
  <r>
    <s v="Valid"/>
    <n v="202509"/>
    <s v="GMC023220100CALDERYS"/>
    <s v="CALDERYS INDIA REFRACTORIES LIMITED"/>
    <d v="2025-09-01T00:00:00"/>
    <d v="2026-08-31T00:00:00"/>
    <s v="Parbati Mandal"/>
    <x v="542"/>
    <d v="1993-02-16T00:00:00"/>
    <x v="2334"/>
    <d v="2025-09-01T00:00:00"/>
    <n v="0.04"/>
    <n v="0.22500000000000001"/>
    <d v="2025-09-01T00:00:00"/>
    <d v="2026-08-31T00:00:00"/>
    <m/>
    <m/>
    <n v="32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ubrata Mandal"/>
    <x v="542"/>
    <d v="2011-11-16T00:00:00"/>
    <x v="2335"/>
    <d v="2025-09-01T00:00:00"/>
    <n v="0.04"/>
    <n v="0.22500000000000001"/>
    <d v="2025-09-01T00:00:00"/>
    <d v="2026-08-31T00:00:00"/>
    <m/>
    <m/>
    <n v="1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ambhu Charan Mandal"/>
    <x v="542"/>
    <d v="1987-02-12T00:00:00"/>
    <x v="2336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anita Sahoo"/>
    <x v="543"/>
    <d v="1988-01-24T00:00:00"/>
    <x v="2337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ntosh Kumar Sahu"/>
    <x v="543"/>
    <d v="1961-06-20T00:00:00"/>
    <x v="2338"/>
    <d v="2025-09-01T00:00:00"/>
    <n v="0.04"/>
    <n v="0.22500000000000001"/>
    <d v="2025-09-01T00:00:00"/>
    <d v="2026-08-31T00:00:00"/>
    <m/>
    <m/>
    <n v="64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nusuya Sahu"/>
    <x v="543"/>
    <d v="1968-12-21T00:00:00"/>
    <x v="2339"/>
    <d v="2025-09-01T00:00:00"/>
    <n v="0.04"/>
    <n v="0.22500000000000001"/>
    <d v="2025-09-01T00:00:00"/>
    <d v="2026-08-31T00:00:00"/>
    <m/>
    <m/>
    <n v="56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Mahesh Kumar Sahu"/>
    <x v="543"/>
    <d v="1988-02-16T00:00:00"/>
    <x v="2340"/>
    <d v="2025-09-01T00:00:00"/>
    <n v="0.04"/>
    <n v="0.22500000000000001"/>
    <d v="2025-09-01T00:00:00"/>
    <d v="2026-08-31T00:00:00"/>
    <m/>
    <m/>
    <n v="37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Gitansha Negi"/>
    <x v="544"/>
    <d v="2017-11-25T00:00:00"/>
    <x v="2341"/>
    <d v="2025-09-01T00:00:00"/>
    <n v="0.04"/>
    <n v="0.22500000000000001"/>
    <d v="2025-09-01T00:00:00"/>
    <d v="2026-08-31T00:00:00"/>
    <m/>
    <m/>
    <n v="7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inu Negi"/>
    <x v="544"/>
    <d v="1989-06-08T00:00:00"/>
    <x v="2342"/>
    <d v="2025-09-01T00:00:00"/>
    <n v="0.04"/>
    <n v="0.22500000000000001"/>
    <d v="2025-09-01T00:00:00"/>
    <d v="2026-08-31T00:00:00"/>
    <m/>
    <m/>
    <n v="36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Chandan Singh Negi"/>
    <x v="544"/>
    <d v="1986-12-04T00:00:00"/>
    <x v="2343"/>
    <d v="2025-09-01T00:00:00"/>
    <n v="0.04"/>
    <n v="0.22500000000000001"/>
    <d v="2025-09-01T00:00:00"/>
    <d v="2026-08-31T00:00:00"/>
    <m/>
    <m/>
    <n v="38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udesh Vasishta"/>
    <x v="545"/>
    <d v="1995-02-26T00:00:00"/>
    <x v="2344"/>
    <d v="2025-09-01T00:00:00"/>
    <n v="0.04"/>
    <n v="0.22500000000000001"/>
    <d v="2025-09-01T00:00:00"/>
    <d v="2026-08-31T00:00:00"/>
    <m/>
    <m/>
    <n v="30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havir Vasishta"/>
    <x v="545"/>
    <d v="1965-08-02T00:00:00"/>
    <x v="2345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ina Vasishta"/>
    <x v="545"/>
    <d v="1971-09-21T00:00:00"/>
    <x v="2346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Mukesh Kumar Thakur"/>
    <x v="546"/>
    <d v="1971-07-10T00:00:00"/>
    <x v="2347"/>
    <d v="2025-09-01T00:00:00"/>
    <n v="0.04"/>
    <n v="0.22500000000000001"/>
    <d v="2025-09-01T00:00:00"/>
    <d v="2026-08-31T00:00:00"/>
    <m/>
    <m/>
    <n v="54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Bibha Devi"/>
    <x v="546"/>
    <d v="1981-01-01T00:00:00"/>
    <x v="2348"/>
    <d v="2025-09-01T00:00:00"/>
    <n v="0.04"/>
    <n v="0.22500000000000001"/>
    <d v="2025-09-01T00:00:00"/>
    <d v="2026-08-31T00:00:00"/>
    <m/>
    <m/>
    <n v="44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oshan Kumar"/>
    <x v="546"/>
    <d v="1999-12-10T00:00:00"/>
    <x v="2349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nu Popli"/>
    <x v="547"/>
    <d v="1964-05-12T00:00:00"/>
    <x v="2350"/>
    <d v="2025-09-01T00:00:00"/>
    <n v="0.04"/>
    <n v="0.22500000000000001"/>
    <d v="2025-09-01T00:00:00"/>
    <d v="2026-08-31T00:00:00"/>
    <m/>
    <m/>
    <n v="61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Khushvika"/>
    <x v="547"/>
    <d v="2017-01-01T00:00:00"/>
    <x v="2351"/>
    <d v="2025-09-01T00:00:00"/>
    <n v="0.04"/>
    <n v="0.22500000000000001"/>
    <d v="2025-09-01T00:00:00"/>
    <d v="2026-08-31T00:00:00"/>
    <m/>
    <m/>
    <n v="8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Hemant Popli"/>
    <x v="547"/>
    <d v="1955-12-31T00:00:00"/>
    <x v="2352"/>
    <d v="2025-09-01T00:00:00"/>
    <n v="0.04"/>
    <n v="0.22500000000000001"/>
    <d v="2025-09-01T00:00:00"/>
    <d v="2026-08-31T00:00:00"/>
    <m/>
    <m/>
    <n v="69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Mohit Popli"/>
    <x v="547"/>
    <d v="1985-11-08T00:00:00"/>
    <x v="2353"/>
    <d v="2025-09-01T00:00:00"/>
    <n v="0.04"/>
    <n v="0.22500000000000001"/>
    <d v="2025-09-01T00:00:00"/>
    <d v="2026-08-31T00:00:00"/>
    <m/>
    <m/>
    <n v="39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eenu Popli"/>
    <x v="547"/>
    <d v="1991-03-05T00:00:00"/>
    <x v="2354"/>
    <d v="2025-09-01T00:00:00"/>
    <n v="0.04"/>
    <n v="0.22500000000000001"/>
    <d v="2025-09-01T00:00:00"/>
    <d v="2026-08-31T00:00:00"/>
    <m/>
    <m/>
    <n v="34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Lashika Popli"/>
    <x v="547"/>
    <d v="2023-02-24T00:00:00"/>
    <x v="2355"/>
    <d v="2025-09-01T00:00:00"/>
    <n v="0.04"/>
    <n v="0.22500000000000001"/>
    <d v="2025-09-01T00:00:00"/>
    <d v="2026-08-31T00:00:00"/>
    <m/>
    <m/>
    <n v="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Bela Singhvi"/>
    <x v="548"/>
    <d v="1962-12-15T00:00:00"/>
    <x v="2356"/>
    <d v="2025-09-01T00:00:00"/>
    <n v="0.04"/>
    <n v="0.22500000000000001"/>
    <d v="2025-09-01T00:00:00"/>
    <d v="2026-08-31T00:00:00"/>
    <m/>
    <m/>
    <n v="62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rpit Singhvi"/>
    <x v="548"/>
    <d v="1993-03-04T00:00:00"/>
    <x v="2357"/>
    <d v="2025-09-01T00:00:00"/>
    <n v="0.04"/>
    <n v="0.22500000000000001"/>
    <d v="2025-09-01T00:00:00"/>
    <d v="2026-08-31T00:00:00"/>
    <m/>
    <m/>
    <n v="32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Upendra Mahto"/>
    <x v="549"/>
    <d v="1970-06-05T00:00:00"/>
    <x v="2358"/>
    <d v="2025-09-01T00:00:00"/>
    <n v="0.04"/>
    <n v="0.22500000000000001"/>
    <d v="2025-09-01T00:00:00"/>
    <d v="2026-08-31T00:00:00"/>
    <m/>
    <m/>
    <n v="55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Kundan Kumar"/>
    <x v="549"/>
    <d v="1998-04-09T00:00:00"/>
    <x v="2359"/>
    <d v="2025-09-01T00:00:00"/>
    <n v="0.04"/>
    <n v="0.22500000000000001"/>
    <d v="2025-09-01T00:00:00"/>
    <d v="2026-08-31T00:00:00"/>
    <m/>
    <m/>
    <n v="27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Indu Kumari"/>
    <x v="549"/>
    <d v="1978-05-15T00:00:00"/>
    <x v="2360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Malay Kanti Bhowal"/>
    <x v="550"/>
    <d v="1952-06-18T00:00:00"/>
    <x v="2361"/>
    <d v="2025-09-01T00:00:00"/>
    <n v="0.04"/>
    <n v="0.22500000000000001"/>
    <d v="2025-09-01T00:00:00"/>
    <d v="2026-08-31T00:00:00"/>
    <m/>
    <m/>
    <n v="73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hubhra Bhowal"/>
    <x v="550"/>
    <d v="1964-10-12T00:00:00"/>
    <x v="2362"/>
    <d v="2025-09-01T00:00:00"/>
    <n v="0.04"/>
    <n v="0.22500000000000001"/>
    <d v="2025-09-01T00:00:00"/>
    <d v="2026-08-31T00:00:00"/>
    <m/>
    <m/>
    <n v="60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ukalpa Bhowal"/>
    <x v="550"/>
    <d v="1994-11-26T00:00:00"/>
    <x v="2363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ithun Bhowal"/>
    <x v="550"/>
    <d v="1985-10-06T00:00:00"/>
    <x v="2364"/>
    <d v="2025-09-01T00:00:00"/>
    <n v="0.04"/>
    <n v="0.22500000000000001"/>
    <d v="2025-09-01T00:00:00"/>
    <d v="2026-08-31T00:00:00"/>
    <m/>
    <m/>
    <n v="39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ariv Bhowal"/>
    <x v="550"/>
    <d v="2023-11-17T00:00:00"/>
    <x v="2365"/>
    <d v="2025-09-01T00:00:00"/>
    <n v="0.04"/>
    <n v="0.22500000000000001"/>
    <d v="2025-09-01T00:00:00"/>
    <d v="2026-08-31T00:00:00"/>
    <m/>
    <m/>
    <n v="1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ilip Jha"/>
    <x v="551"/>
    <d v="1961-11-27T00:00:00"/>
    <x v="2366"/>
    <d v="2025-09-01T00:00:00"/>
    <n v="0.04"/>
    <n v="0.22500000000000001"/>
    <d v="2025-09-01T00:00:00"/>
    <d v="2026-08-31T00:00:00"/>
    <m/>
    <m/>
    <n v="63"/>
    <s v="56-65"/>
    <x v="1"/>
    <x v="6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aby Jha"/>
    <x v="551"/>
    <d v="1971-11-21T00:00:00"/>
    <x v="2367"/>
    <d v="2025-09-01T00:00:00"/>
    <n v="0.04"/>
    <n v="0.22500000000000001"/>
    <d v="2025-09-01T00:00:00"/>
    <d v="2026-08-31T00:00:00"/>
    <m/>
    <m/>
    <n v="53"/>
    <s v="46-55"/>
    <x v="0"/>
    <x v="7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jnish Kumar"/>
    <x v="551"/>
    <d v="1992-10-21T00:00:00"/>
    <x v="2368"/>
    <d v="2025-09-01T00:00:00"/>
    <n v="0.04"/>
    <n v="0.22500000000000001"/>
    <d v="2025-09-01T00:00:00"/>
    <d v="2026-08-31T00:00:00"/>
    <m/>
    <m/>
    <n v="32"/>
    <s v="26-35"/>
    <x v="1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Priya Jha"/>
    <x v="551"/>
    <d v="1994-10-10T00:00:00"/>
    <x v="2369"/>
    <d v="2025-09-01T00:00:00"/>
    <n v="0.04"/>
    <n v="0.22500000000000001"/>
    <d v="2025-09-01T00:00:00"/>
    <d v="2026-08-31T00:00:00"/>
    <m/>
    <m/>
    <n v="30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Dolly Kumari"/>
    <x v="552"/>
    <d v="1994-02-25T00:00:00"/>
    <x v="2370"/>
    <d v="2025-09-01T00:00:00"/>
    <n v="0.04"/>
    <n v="0.22500000000000001"/>
    <d v="2025-09-01T00:00:00"/>
    <d v="2026-08-31T00:00:00"/>
    <m/>
    <m/>
    <n v="31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Nirvi Sanaya"/>
    <x v="552"/>
    <d v="2019-05-22T00:00:00"/>
    <x v="2371"/>
    <d v="2025-09-01T00:00:00"/>
    <n v="0.04"/>
    <n v="0.22500000000000001"/>
    <d v="2025-09-01T00:00:00"/>
    <d v="2026-08-31T00:00:00"/>
    <m/>
    <m/>
    <n v="6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aksh Viraj"/>
    <x v="552"/>
    <d v="2024-07-03T00:00:00"/>
    <x v="2372"/>
    <d v="2025-09-01T00:00:00"/>
    <n v="0.04"/>
    <n v="0.22500000000000001"/>
    <d v="2025-09-01T00:00:00"/>
    <d v="2026-08-31T00:00:00"/>
    <m/>
    <m/>
    <n v="1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rala Kumar"/>
    <x v="552"/>
    <d v="1988-01-16T00:00:00"/>
    <x v="2373"/>
    <d v="2025-09-01T00:00:00"/>
    <n v="0.04"/>
    <n v="0.22500000000000001"/>
    <d v="2025-09-01T00:00:00"/>
    <d v="2026-08-31T00:00:00"/>
    <m/>
    <m/>
    <n v="37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inki Rani Shrivastava"/>
    <x v="553"/>
    <d v="1975-10-28T00:00:00"/>
    <x v="2374"/>
    <d v="2025-09-01T00:00:00"/>
    <n v="0.04"/>
    <n v="0.22500000000000001"/>
    <d v="2025-09-01T00:00:00"/>
    <d v="2026-08-31T00:00:00"/>
    <m/>
    <m/>
    <n v="49"/>
    <s v="46-55"/>
    <x v="0"/>
    <x v="0"/>
    <n v="600000"/>
    <n v="0"/>
    <n v="0"/>
    <n v="365"/>
    <d v="2026-02-28T00:00:00"/>
    <n v="181"/>
    <s v="Maharashtra"/>
    <n v="9810.9566000000013"/>
    <n v="1"/>
    <n v="8314.3700000000008"/>
    <n v="0"/>
    <n v="0"/>
    <n v="1496.5866000000001"/>
    <n v="332.57480000000004"/>
    <n v="1870.7332500000002"/>
    <n v="4123.016356164384"/>
    <n v="3030.4170217808223"/>
    <n v="3080.6449282191779"/>
    <d v="2025-02-27T00:00:00"/>
    <n v="8314.3700000000008"/>
    <m/>
  </r>
  <r>
    <s v="Valid"/>
    <n v="202509"/>
    <s v="GMC023220100CALDERYS"/>
    <s v="CALDERYS INDIA REFRACTORIES LIMITED"/>
    <d v="2025-09-01T00:00:00"/>
    <d v="2026-08-31T00:00:00"/>
    <s v="Awadh Bihari Sharan"/>
    <x v="553"/>
    <d v="1937-06-25T00:00:00"/>
    <x v="2375"/>
    <d v="2025-09-01T00:00:00"/>
    <n v="0.04"/>
    <n v="0.22500000000000001"/>
    <d v="2025-09-01T00:00:00"/>
    <d v="2026-08-31T00:00:00"/>
    <m/>
    <m/>
    <n v="88"/>
    <s v="81-100"/>
    <x v="1"/>
    <x v="6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Shashwat Shrivastava"/>
    <x v="553"/>
    <d v="2002-05-13T00:00:00"/>
    <x v="2376"/>
    <d v="2025-09-01T00:00:00"/>
    <n v="0.04"/>
    <n v="0.22500000000000001"/>
    <d v="2025-09-01T00:00:00"/>
    <d v="2026-08-31T00:00:00"/>
    <m/>
    <m/>
    <n v="23"/>
    <s v="0-25"/>
    <x v="1"/>
    <x v="3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Shobhana Shrivastava"/>
    <x v="553"/>
    <d v="2007-03-13T00:00:00"/>
    <x v="2377"/>
    <d v="2025-09-01T00:00:00"/>
    <n v="0.04"/>
    <n v="0.22500000000000001"/>
    <d v="2025-09-01T00:00:00"/>
    <d v="2026-08-31T00:00:00"/>
    <m/>
    <m/>
    <n v="18"/>
    <s v="0-25"/>
    <x v="0"/>
    <x v="4"/>
    <n v="600000"/>
    <n v="0"/>
    <n v="0"/>
    <n v="365"/>
    <d v="2026-02-28T00:00:00"/>
    <n v="181"/>
    <s v="Maharashtra"/>
    <n v="4893.0234"/>
    <n v="1"/>
    <n v="4146.63"/>
    <n v="0"/>
    <n v="0"/>
    <n v="746.39340000000004"/>
    <n v="165.86520000000002"/>
    <n v="932.99175000000002"/>
    <n v="2056.2740547945205"/>
    <n v="1511.3614302739725"/>
    <n v="1536.4116197260273"/>
    <d v="2025-02-27T00:00:00"/>
    <n v="4146.63"/>
    <m/>
  </r>
  <r>
    <s v="Valid"/>
    <n v="202509"/>
    <s v="GMC023220100CALDERYS"/>
    <s v="CALDERYS INDIA REFRACTORIES LIMITED"/>
    <d v="2025-09-01T00:00:00"/>
    <d v="2026-08-31T00:00:00"/>
    <s v="Shail Bala Sharan"/>
    <x v="553"/>
    <d v="1941-08-10T00:00:00"/>
    <x v="2378"/>
    <d v="2025-09-01T00:00:00"/>
    <n v="0.04"/>
    <n v="0.22500000000000001"/>
    <d v="2025-09-01T00:00:00"/>
    <d v="2026-08-31T00:00:00"/>
    <m/>
    <m/>
    <n v="84"/>
    <s v="81-100"/>
    <x v="0"/>
    <x v="7"/>
    <n v="600000"/>
    <n v="0"/>
    <n v="0"/>
    <n v="365"/>
    <d v="2026-02-28T00:00:00"/>
    <n v="181"/>
    <s v="Maharashtra"/>
    <n v="35815.419000000002"/>
    <n v="1"/>
    <n v="30352.05"/>
    <n v="0"/>
    <n v="0"/>
    <n v="5463.3689999999997"/>
    <n v="1214.0820000000001"/>
    <n v="6829.2112500000003"/>
    <n v="15051.290547945206"/>
    <n v="11062.698552739726"/>
    <n v="11246.058197260274"/>
    <d v="2025-02-27T00:00:00"/>
    <n v="30352.05"/>
    <m/>
  </r>
  <r>
    <s v="Valid"/>
    <n v="202509"/>
    <s v="GMC023220100CALDERYS"/>
    <s v="CALDERYS INDIA REFRACTORIES LIMITED"/>
    <d v="2025-09-01T00:00:00"/>
    <d v="2026-08-31T00:00:00"/>
    <s v="Shekhar Kumar Shrivastava"/>
    <x v="553"/>
    <d v="1967-08-15T00:00:00"/>
    <x v="2379"/>
    <d v="2025-09-01T00:00:00"/>
    <n v="0.04"/>
    <n v="0.22500000000000001"/>
    <d v="2025-09-01T00:00:00"/>
    <d v="2026-08-31T00:00:00"/>
    <m/>
    <m/>
    <n v="58"/>
    <s v="56-65"/>
    <x v="1"/>
    <x v="1"/>
    <n v="600000"/>
    <n v="600000"/>
    <n v="1"/>
    <n v="365"/>
    <d v="2026-02-28T00:00:00"/>
    <n v="181"/>
    <s v="Maharashtra"/>
    <n v="14410.797200000001"/>
    <n v="1"/>
    <n v="12212.54"/>
    <n v="0"/>
    <n v="0"/>
    <n v="2198.2572"/>
    <n v="488.50160000000005"/>
    <n v="2747.8215000000005"/>
    <n v="6056.0814794520556"/>
    <n v="4451.2198873972611"/>
    <n v="4524.9970126027401"/>
    <d v="2025-02-27T00:00:00"/>
    <n v="12212.54"/>
    <m/>
  </r>
  <r>
    <s v="Valid"/>
    <n v="202509"/>
    <s v="GMC023220100CALDERYS"/>
    <s v="CALDERYS INDIA REFRACTORIES LIMITED"/>
    <d v="2025-09-01T00:00:00"/>
    <d v="2026-08-31T00:00:00"/>
    <s v="Pallavi Gadre"/>
    <x v="554"/>
    <d v="1960-04-06T00:00:00"/>
    <x v="2380"/>
    <d v="2025-09-01T00:00:00"/>
    <n v="0.04"/>
    <n v="0.22500000000000001"/>
    <d v="2025-09-01T00:00:00"/>
    <d v="2026-08-31T00:00:00"/>
    <m/>
    <m/>
    <n v="65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urva Gadre"/>
    <x v="554"/>
    <d v="1990-04-26T00:00:00"/>
    <x v="2381"/>
    <d v="2025-09-01T00:00:00"/>
    <n v="0.04"/>
    <n v="0.22500000000000001"/>
    <d v="2025-09-01T00:00:00"/>
    <d v="2026-08-31T00:00:00"/>
    <m/>
    <m/>
    <n v="35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Usha Singh"/>
    <x v="555"/>
    <d v="1975-07-01T00:00:00"/>
    <x v="2382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niket Singh"/>
    <x v="555"/>
    <d v="1999-02-01T00:00:00"/>
    <x v="2383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mar Bahadur Singh"/>
    <x v="555"/>
    <d v="1966-05-10T00:00:00"/>
    <x v="2384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jit Kumar Bepari"/>
    <x v="556"/>
    <d v="1985-10-25T00:00:00"/>
    <x v="2385"/>
    <d v="2025-09-01T00:00:00"/>
    <n v="0.04"/>
    <n v="0.22500000000000001"/>
    <d v="2025-09-01T00:00:00"/>
    <d v="2026-08-31T00:00:00"/>
    <m/>
    <m/>
    <n v="39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Mina Rani Bepari"/>
    <x v="556"/>
    <d v="1957-01-01T00:00:00"/>
    <x v="2386"/>
    <d v="2025-09-01T00:00:00"/>
    <n v="0.04"/>
    <n v="0.22500000000000001"/>
    <d v="2025-09-01T00:00:00"/>
    <d v="2026-08-31T00:00:00"/>
    <m/>
    <m/>
    <n v="68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oma Bepari"/>
    <x v="556"/>
    <d v="1990-06-13T00:00:00"/>
    <x v="2387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Rajbir Singh"/>
    <x v="557"/>
    <d v="1957-08-04T00:00:00"/>
    <x v="2388"/>
    <d v="2025-09-01T00:00:00"/>
    <n v="0.04"/>
    <n v="0.22500000000000001"/>
    <d v="2025-09-01T00:00:00"/>
    <d v="2026-08-31T00:00:00"/>
    <m/>
    <m/>
    <n v="68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ushila"/>
    <x v="557"/>
    <d v="1960-07-07T00:00:00"/>
    <x v="2389"/>
    <d v="2025-09-01T00:00:00"/>
    <n v="0.04"/>
    <n v="0.22500000000000001"/>
    <d v="2025-09-01T00:00:00"/>
    <d v="2026-08-31T00:00:00"/>
    <m/>
    <m/>
    <n v="64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Mukesh Pal"/>
    <x v="557"/>
    <d v="1991-05-01T00:00:00"/>
    <x v="2390"/>
    <d v="2025-09-01T00:00:00"/>
    <n v="0.04"/>
    <n v="0.22500000000000001"/>
    <d v="2025-09-01T00:00:00"/>
    <d v="2026-08-31T00:00:00"/>
    <m/>
    <m/>
    <n v="34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hivani Pal"/>
    <x v="557"/>
    <d v="1995-12-22T00:00:00"/>
    <x v="2391"/>
    <d v="2025-09-01T00:00:00"/>
    <n v="0.04"/>
    <n v="0.22500000000000001"/>
    <d v="2025-09-01T00:00:00"/>
    <d v="2026-08-31T00:00:00"/>
    <m/>
    <m/>
    <n v="29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Daksh Keswani"/>
    <x v="558"/>
    <d v="2022-06-21T00:00:00"/>
    <x v="2392"/>
    <d v="2025-09-01T00:00:00"/>
    <n v="0.04"/>
    <n v="0.22500000000000001"/>
    <d v="2025-09-01T00:00:00"/>
    <d v="2026-08-31T00:00:00"/>
    <m/>
    <m/>
    <n v="3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Jatin Keswani"/>
    <x v="558"/>
    <d v="1985-08-01T00:00:00"/>
    <x v="2393"/>
    <d v="2025-09-01T00:00:00"/>
    <n v="0.04"/>
    <n v="0.22500000000000001"/>
    <d v="2025-09-01T00:00:00"/>
    <d v="2026-08-31T00:00:00"/>
    <m/>
    <m/>
    <n v="40"/>
    <s v="36-45"/>
    <x v="1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Pushpa Katariya"/>
    <x v="558"/>
    <d v="1967-01-12T00:00:00"/>
    <x v="2394"/>
    <d v="2025-09-01T00:00:00"/>
    <n v="0.04"/>
    <n v="0.22500000000000001"/>
    <d v="2025-09-01T00:00:00"/>
    <d v="2026-08-31T00:00:00"/>
    <m/>
    <m/>
    <n v="58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Prahalad Katariya"/>
    <x v="558"/>
    <d v="1961-10-08T00:00:00"/>
    <x v="2395"/>
    <d v="2025-09-01T00:00:00"/>
    <n v="0.04"/>
    <n v="0.22500000000000001"/>
    <d v="2025-09-01T00:00:00"/>
    <d v="2026-08-31T00:00:00"/>
    <m/>
    <m/>
    <n v="63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hikha Keswani"/>
    <x v="558"/>
    <d v="1987-12-24T00:00:00"/>
    <x v="2396"/>
    <d v="2025-09-01T00:00:00"/>
    <n v="0.04"/>
    <n v="0.22500000000000001"/>
    <d v="2025-09-01T00:00:00"/>
    <d v="2026-08-31T00:00:00"/>
    <m/>
    <m/>
    <n v="37"/>
    <s v="36-45"/>
    <x v="0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mruddhi Sujan Vartak"/>
    <x v="559"/>
    <d v="2001-03-18T00:00:00"/>
    <x v="2397"/>
    <d v="2025-09-01T00:00:00"/>
    <n v="0.04"/>
    <n v="0.22500000000000001"/>
    <d v="2025-09-01T00:00:00"/>
    <d v="2026-08-31T00:00:00"/>
    <m/>
    <m/>
    <n v="24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jan Vartak"/>
    <x v="559"/>
    <d v="1965-11-11T00:00:00"/>
    <x v="2398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Trupti Vartak"/>
    <x v="559"/>
    <d v="1971-09-07T00:00:00"/>
    <x v="2399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Vijay Gangwani"/>
    <x v="560"/>
    <d v="1954-05-11T00:00:00"/>
    <x v="2400"/>
    <d v="2025-09-01T00:00:00"/>
    <n v="0.04"/>
    <n v="0.22500000000000001"/>
    <d v="2025-09-01T00:00:00"/>
    <d v="2026-08-31T00:00:00"/>
    <m/>
    <m/>
    <n v="71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Laxmi Gangwani"/>
    <x v="560"/>
    <d v="1960-08-24T00:00:00"/>
    <x v="2401"/>
    <d v="2025-09-01T00:00:00"/>
    <n v="0.04"/>
    <n v="0.22500000000000001"/>
    <d v="2025-09-01T00:00:00"/>
    <d v="2026-08-31T00:00:00"/>
    <m/>
    <m/>
    <n v="65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ushil Vijay Gangwani"/>
    <x v="560"/>
    <d v="1994-07-26T00:00:00"/>
    <x v="2402"/>
    <d v="2025-09-01T00:00:00"/>
    <n v="0.04"/>
    <n v="0.22500000000000001"/>
    <d v="2025-09-01T00:00:00"/>
    <d v="2026-08-31T00:00:00"/>
    <m/>
    <m/>
    <n v="31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Jai Shankar Singh"/>
    <x v="561"/>
    <d v="1999-03-08T00:00:00"/>
    <x v="2403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Usha Ratnawat"/>
    <x v="562"/>
    <d v="1968-01-27T00:00:00"/>
    <x v="2404"/>
    <d v="2025-09-01T00:00:00"/>
    <n v="0.04"/>
    <n v="0.22500000000000001"/>
    <d v="2025-09-01T00:00:00"/>
    <d v="2026-08-31T00:00:00"/>
    <m/>
    <m/>
    <n v="57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Yashwant Ratnawat"/>
    <x v="562"/>
    <d v="1965-05-07T00:00:00"/>
    <x v="2405"/>
    <d v="2025-09-01T00:00:00"/>
    <n v="0.04"/>
    <n v="0.22500000000000001"/>
    <d v="2025-09-01T00:00:00"/>
    <d v="2026-08-31T00:00:00"/>
    <m/>
    <m/>
    <n v="60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Abhilasha Ratnawat"/>
    <x v="562"/>
    <d v="1999-08-31T00:00:00"/>
    <x v="2406"/>
    <d v="2025-09-01T00:00:00"/>
    <n v="0.04"/>
    <n v="0.22500000000000001"/>
    <d v="2025-09-01T00:00:00"/>
    <d v="2026-08-31T00:00:00"/>
    <m/>
    <m/>
    <n v="26"/>
    <s v="26-35"/>
    <x v="0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Gladys Noungaihmawi Baite"/>
    <x v="563"/>
    <d v="1996-07-06T00:00:00"/>
    <x v="2407"/>
    <d v="2025-09-01T00:00:00"/>
    <n v="0.04"/>
    <n v="0.22500000000000001"/>
    <d v="2025-09-01T00:00:00"/>
    <d v="2026-08-31T00:00:00"/>
    <m/>
    <m/>
    <n v="29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Ngamlet Baite"/>
    <x v="563"/>
    <d v="1960-05-13T00:00:00"/>
    <x v="2408"/>
    <d v="2025-09-01T00:00:00"/>
    <n v="0.04"/>
    <n v="0.22500000000000001"/>
    <d v="2025-09-01T00:00:00"/>
    <d v="2026-08-31T00:00:00"/>
    <m/>
    <m/>
    <n v="65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Lunniang Baite"/>
    <x v="563"/>
    <d v="1973-03-02T00:00:00"/>
    <x v="2409"/>
    <d v="2025-09-01T00:00:00"/>
    <n v="0.04"/>
    <n v="0.22500000000000001"/>
    <d v="2025-09-01T00:00:00"/>
    <d v="2026-08-31T00:00:00"/>
    <m/>
    <m/>
    <n v="52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ashank Kotturi"/>
    <x v="564"/>
    <d v="2002-01-19T00:00:00"/>
    <x v="2410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. Rajesham"/>
    <x v="564"/>
    <d v="1966-04-20T00:00:00"/>
    <x v="2411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. Radha"/>
    <x v="564"/>
    <d v="1977-05-03T00:00:00"/>
    <x v="2412"/>
    <d v="2025-09-01T00:00:00"/>
    <n v="0.04"/>
    <n v="0.22500000000000001"/>
    <d v="2025-09-01T00:00:00"/>
    <d v="2026-08-31T00:00:00"/>
    <m/>
    <m/>
    <n v="48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mjeet Yadav"/>
    <x v="565"/>
    <d v="1996-07-10T00:00:00"/>
    <x v="2413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Paromita Debnath"/>
    <x v="565"/>
    <d v="1996-08-29T00:00:00"/>
    <x v="2414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Kanhai Yadav"/>
    <x v="565"/>
    <d v="1959-01-03T00:00:00"/>
    <x v="2415"/>
    <d v="2025-09-01T00:00:00"/>
    <n v="0.04"/>
    <n v="0.22500000000000001"/>
    <d v="2025-09-01T00:00:00"/>
    <d v="2026-08-31T00:00:00"/>
    <m/>
    <m/>
    <n v="66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hubhanti Devi"/>
    <x v="565"/>
    <d v="1959-01-01T00:00:00"/>
    <x v="2416"/>
    <d v="2025-09-01T00:00:00"/>
    <n v="0.04"/>
    <n v="0.22500000000000001"/>
    <d v="2025-09-01T00:00:00"/>
    <d v="2026-08-31T00:00:00"/>
    <m/>
    <m/>
    <n v="66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Tarini Kurrey"/>
    <x v="566"/>
    <d v="1998-12-15T00:00:00"/>
    <x v="2417"/>
    <d v="2025-09-01T00:00:00"/>
    <n v="0.04"/>
    <n v="0.22500000000000001"/>
    <d v="2025-09-01T00:00:00"/>
    <d v="2026-08-31T00:00:00"/>
    <m/>
    <m/>
    <n v="26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Kinker Prasad Kurrey"/>
    <x v="566"/>
    <d v="1970-12-05T00:00:00"/>
    <x v="2418"/>
    <d v="2025-09-01T00:00:00"/>
    <n v="0.04"/>
    <n v="0.22500000000000001"/>
    <d v="2025-09-01T00:00:00"/>
    <d v="2026-08-31T00:00:00"/>
    <m/>
    <m/>
    <n v="54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ekha Rani Kurrey"/>
    <x v="566"/>
    <d v="1980-04-16T00:00:00"/>
    <x v="2419"/>
    <d v="2025-09-01T00:00:00"/>
    <n v="0.04"/>
    <n v="0.22500000000000001"/>
    <d v="2025-09-01T00:00:00"/>
    <d v="2026-08-31T00:00:00"/>
    <m/>
    <m/>
    <n v="45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neha Mehra"/>
    <x v="567"/>
    <d v="1987-10-26T00:00:00"/>
    <x v="2420"/>
    <d v="2025-09-01T00:00:00"/>
    <n v="0.04"/>
    <n v="0.22500000000000001"/>
    <d v="2025-09-01T00:00:00"/>
    <d v="2026-08-31T00:00:00"/>
    <m/>
    <m/>
    <n v="37"/>
    <s v="36-45"/>
    <x v="0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Samaksh Mehra"/>
    <x v="567"/>
    <d v="1985-03-04T00:00:00"/>
    <x v="2421"/>
    <d v="2025-09-01T00:00:00"/>
    <n v="0.04"/>
    <n v="0.22500000000000001"/>
    <d v="2025-09-01T00:00:00"/>
    <d v="2026-08-31T00:00:00"/>
    <m/>
    <m/>
    <n v="40"/>
    <s v="36-45"/>
    <x v="1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Devanshi Mehra"/>
    <x v="567"/>
    <d v="2022-12-29T00:00:00"/>
    <x v="2422"/>
    <d v="2025-09-01T00:00:00"/>
    <n v="0.04"/>
    <n v="0.22500000000000001"/>
    <d v="2025-09-01T00:00:00"/>
    <d v="2026-08-31T00:00:00"/>
    <m/>
    <m/>
    <n v="2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Vijay Khanna"/>
    <x v="567"/>
    <d v="1956-03-27T00:00:00"/>
    <x v="2423"/>
    <d v="2025-09-01T00:00:00"/>
    <n v="0.04"/>
    <n v="0.22500000000000001"/>
    <d v="2025-09-01T00:00:00"/>
    <d v="2026-08-31T00:00:00"/>
    <m/>
    <m/>
    <n v="69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Ratna Khanna"/>
    <x v="567"/>
    <d v="1955-12-26T00:00:00"/>
    <x v="2424"/>
    <d v="2025-09-01T00:00:00"/>
    <n v="0.04"/>
    <n v="0.22500000000000001"/>
    <d v="2025-09-01T00:00:00"/>
    <d v="2026-08-31T00:00:00"/>
    <m/>
    <m/>
    <n v="69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Balamurugan L"/>
    <x v="568"/>
    <d v="1992-03-09T00:00:00"/>
    <x v="2425"/>
    <d v="2025-09-01T00:00:00"/>
    <n v="0.04"/>
    <n v="0.22500000000000001"/>
    <d v="2025-09-01T00:00:00"/>
    <d v="2026-08-31T00:00:00"/>
    <m/>
    <m/>
    <n v="33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B Gnanasoundari"/>
    <x v="568"/>
    <d v="1965-04-29T00:00:00"/>
    <x v="2426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G Loganathan"/>
    <x v="568"/>
    <d v="1964-01-01T00:00:00"/>
    <x v="2427"/>
    <d v="2025-09-01T00:00:00"/>
    <n v="0.04"/>
    <n v="0.22500000000000001"/>
    <d v="2025-09-01T00:00:00"/>
    <d v="2026-08-31T00:00:00"/>
    <m/>
    <m/>
    <n v="61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adha Gunasekaran"/>
    <x v="568"/>
    <d v="2002-03-30T00:00:00"/>
    <x v="2428"/>
    <d v="2025-09-01T00:00:00"/>
    <n v="0.04"/>
    <n v="0.22500000000000001"/>
    <d v="2025-09-01T00:00:00"/>
    <d v="2026-08-31T00:00:00"/>
    <m/>
    <m/>
    <n v="23"/>
    <s v="0-25"/>
    <x v="0"/>
    <x v="0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ohit Patil"/>
    <x v="569"/>
    <d v="1994-02-02T00:00:00"/>
    <x v="2429"/>
    <d v="2025-09-01T00:00:00"/>
    <n v="0.04"/>
    <n v="0.22500000000000001"/>
    <d v="2025-09-01T00:00:00"/>
    <d v="2026-08-31T00:00:00"/>
    <m/>
    <m/>
    <n v="31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Yograj Pundalik Patil"/>
    <x v="569"/>
    <d v="1969-05-05T00:00:00"/>
    <x v="2430"/>
    <d v="2025-09-01T00:00:00"/>
    <n v="0.04"/>
    <n v="0.22500000000000001"/>
    <d v="2025-09-01T00:00:00"/>
    <d v="2026-08-31T00:00:00"/>
    <m/>
    <m/>
    <n v="56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ekhabai Yograj Patil"/>
    <x v="569"/>
    <d v="1975-06-01T00:00:00"/>
    <x v="2431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ivani Rohit Patil"/>
    <x v="569"/>
    <d v="1999-02-01T00:00:00"/>
    <x v="2432"/>
    <d v="2025-09-01T00:00:00"/>
    <n v="0.04"/>
    <n v="0.22500000000000001"/>
    <d v="2025-09-01T00:00:00"/>
    <d v="2026-08-31T00:00:00"/>
    <m/>
    <m/>
    <n v="26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nasvi Rohit Patil"/>
    <x v="569"/>
    <d v="2021-03-26T00:00:00"/>
    <x v="2433"/>
    <d v="2025-09-01T00:00:00"/>
    <n v="0.04"/>
    <n v="0.22500000000000001"/>
    <d v="2025-09-01T00:00:00"/>
    <d v="2026-08-31T00:00:00"/>
    <m/>
    <m/>
    <n v="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tanu Sarkar"/>
    <x v="570"/>
    <d v="1982-02-10T00:00:00"/>
    <x v="2434"/>
    <d v="2025-09-01T00:00:00"/>
    <n v="0.04"/>
    <n v="0.22500000000000001"/>
    <d v="2025-09-01T00:00:00"/>
    <d v="2026-08-31T00:00:00"/>
    <m/>
    <m/>
    <n v="43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rati Sarkar"/>
    <x v="570"/>
    <d v="1957-07-02T00:00:00"/>
    <x v="2435"/>
    <d v="2025-09-01T00:00:00"/>
    <n v="0.04"/>
    <n v="0.22500000000000001"/>
    <d v="2025-09-01T00:00:00"/>
    <d v="2026-08-31T00:00:00"/>
    <m/>
    <m/>
    <n v="68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Rachita Bhowal"/>
    <x v="571"/>
    <d v="2000-11-17T00:00:00"/>
    <x v="2436"/>
    <d v="2025-09-01T00:00:00"/>
    <n v="0.04"/>
    <n v="0.22500000000000001"/>
    <d v="2025-09-01T00:00:00"/>
    <d v="2026-08-31T00:00:00"/>
    <m/>
    <m/>
    <n v="24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andhya Das"/>
    <x v="571"/>
    <d v="1955-01-01T00:00:00"/>
    <x v="2437"/>
    <d v="2025-09-01T00:00:00"/>
    <n v="0.04"/>
    <n v="0.22500000000000001"/>
    <d v="2025-09-01T00:00:00"/>
    <d v="2026-08-31T00:00:00"/>
    <m/>
    <m/>
    <n v="70"/>
    <s v="66-70"/>
    <x v="0"/>
    <x v="7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ampa Bhowal"/>
    <x v="571"/>
    <d v="1978-02-22T00:00:00"/>
    <x v="2438"/>
    <d v="2025-09-01T00:00:00"/>
    <n v="0.04"/>
    <n v="0.22500000000000001"/>
    <d v="2025-09-01T00:00:00"/>
    <d v="2026-08-31T00:00:00"/>
    <m/>
    <m/>
    <n v="47"/>
    <s v="46-55"/>
    <x v="0"/>
    <x v="0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Ratan Bhowal"/>
    <x v="571"/>
    <d v="1964-01-03T00:00:00"/>
    <x v="2439"/>
    <d v="2025-09-01T00:00:00"/>
    <n v="0.04"/>
    <n v="0.22500000000000001"/>
    <d v="2025-09-01T00:00:00"/>
    <d v="2026-08-31T00:00:00"/>
    <m/>
    <m/>
    <n v="61"/>
    <s v="56-65"/>
    <x v="1"/>
    <x v="1"/>
    <n v="500000"/>
    <n v="500000"/>
    <n v="1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Pradip Kumar Das"/>
    <x v="571"/>
    <d v="1950-02-01T00:00:00"/>
    <x v="2440"/>
    <d v="2025-09-01T00:00:00"/>
    <n v="0.04"/>
    <n v="0.22500000000000001"/>
    <d v="2025-09-01T00:00:00"/>
    <d v="2026-08-31T00:00:00"/>
    <m/>
    <m/>
    <n v="75"/>
    <s v="71-75"/>
    <x v="1"/>
    <x v="6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Kadivar Riyasat Mahebubbhai"/>
    <x v="572"/>
    <d v="1995-10-31T00:00:00"/>
    <x v="2441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adivar Mariyamben Mahebubbhai"/>
    <x v="572"/>
    <d v="1965-03-03T00:00:00"/>
    <x v="2442"/>
    <d v="2025-09-01T00:00:00"/>
    <n v="0.04"/>
    <n v="0.22500000000000001"/>
    <d v="2025-09-01T00:00:00"/>
    <d v="2026-08-31T00:00:00"/>
    <m/>
    <m/>
    <n v="60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adivar Sahin Riyasat"/>
    <x v="572"/>
    <d v="1993-12-14T00:00:00"/>
    <x v="2443"/>
    <d v="2025-09-01T00:00:00"/>
    <n v="0.04"/>
    <n v="0.22500000000000001"/>
    <d v="2025-09-01T00:00:00"/>
    <d v="2026-08-31T00:00:00"/>
    <m/>
    <m/>
    <n v="31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adivar Mahebubbhai Mahmadbhai"/>
    <x v="572"/>
    <d v="1963-07-23T00:00:00"/>
    <x v="2444"/>
    <d v="2025-09-01T00:00:00"/>
    <n v="0.04"/>
    <n v="0.22500000000000001"/>
    <d v="2025-09-01T00:00:00"/>
    <d v="2026-08-31T00:00:00"/>
    <m/>
    <m/>
    <n v="62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adivar Aayat Riyasatbhai"/>
    <x v="572"/>
    <d v="2024-05-07T00:00:00"/>
    <x v="2445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thakiya Jalalbhai Nurmamadbhai"/>
    <x v="573"/>
    <d v="1961-08-04T00:00:00"/>
    <x v="2446"/>
    <d v="2025-09-01T00:00:00"/>
    <n v="0.04"/>
    <n v="0.22500000000000001"/>
    <d v="2025-09-01T00:00:00"/>
    <d v="2026-08-31T00:00:00"/>
    <m/>
    <m/>
    <n v="64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nish Jalal Mathakiya"/>
    <x v="573"/>
    <d v="1994-08-14T00:00:00"/>
    <x v="2447"/>
    <d v="2025-09-01T00:00:00"/>
    <n v="0.04"/>
    <n v="0.22500000000000001"/>
    <d v="2025-09-01T00:00:00"/>
    <d v="2026-08-31T00:00:00"/>
    <m/>
    <m/>
    <n v="31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thakiya Anabiya Anish"/>
    <x v="573"/>
    <d v="2023-10-10T00:00:00"/>
    <x v="2448"/>
    <d v="2025-09-01T00:00:00"/>
    <n v="0.04"/>
    <n v="0.22500000000000001"/>
    <d v="2025-09-01T00:00:00"/>
    <d v="2026-08-31T00:00:00"/>
    <m/>
    <m/>
    <n v="1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thakiya Fatmaben Jalal"/>
    <x v="573"/>
    <d v="1963-12-09T00:00:00"/>
    <x v="2449"/>
    <d v="2025-09-01T00:00:00"/>
    <n v="0.04"/>
    <n v="0.22500000000000001"/>
    <d v="2025-09-01T00:00:00"/>
    <d v="2026-08-31T00:00:00"/>
    <m/>
    <m/>
    <n v="61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athakiya Nazmin Anish"/>
    <x v="573"/>
    <d v="1995-08-30T00:00:00"/>
    <x v="2450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rpan Kumar"/>
    <x v="574"/>
    <d v="2022-04-05T00:00:00"/>
    <x v="2451"/>
    <d v="2025-09-01T00:00:00"/>
    <n v="0.04"/>
    <n v="0.22500000000000001"/>
    <d v="2025-09-01T00:00:00"/>
    <d v="2026-08-31T00:00:00"/>
    <m/>
    <m/>
    <n v="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oopa Kushwaha"/>
    <x v="574"/>
    <d v="2002-06-14T00:00:00"/>
    <x v="2452"/>
    <d v="2025-09-01T00:00:00"/>
    <n v="0.04"/>
    <n v="0.22500000000000001"/>
    <d v="2025-09-01T00:00:00"/>
    <d v="2026-08-31T00:00:00"/>
    <m/>
    <m/>
    <n v="23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hiv Kumari"/>
    <x v="574"/>
    <d v="1967-01-10T00:00:00"/>
    <x v="2453"/>
    <d v="2025-09-01T00:00:00"/>
    <n v="0.04"/>
    <n v="0.22500000000000001"/>
    <d v="2025-09-01T00:00:00"/>
    <d v="2026-08-31T00:00:00"/>
    <m/>
    <m/>
    <n v="58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Ginni Lal"/>
    <x v="574"/>
    <d v="1962-07-20T00:00:00"/>
    <x v="2454"/>
    <d v="2025-09-01T00:00:00"/>
    <n v="0.04"/>
    <n v="0.22500000000000001"/>
    <d v="2025-09-01T00:00:00"/>
    <d v="2026-08-31T00:00:00"/>
    <m/>
    <m/>
    <n v="63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jay Kumar"/>
    <x v="574"/>
    <d v="1991-08-28T00:00:00"/>
    <x v="2455"/>
    <d v="2025-09-01T00:00:00"/>
    <n v="0.04"/>
    <n v="0.22500000000000001"/>
    <d v="2025-09-01T00:00:00"/>
    <d v="2026-08-31T00:00:00"/>
    <m/>
    <m/>
    <n v="34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arad Hamirbhai"/>
    <x v="575"/>
    <d v="1974-06-01T00:00:00"/>
    <x v="2456"/>
    <d v="2025-09-01T00:00:00"/>
    <n v="0.04"/>
    <n v="0.22500000000000001"/>
    <d v="2025-09-01T00:00:00"/>
    <d v="2026-08-31T00:00:00"/>
    <m/>
    <m/>
    <n v="51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ishalbhai Barad"/>
    <x v="575"/>
    <d v="1996-06-17T00:00:00"/>
    <x v="2457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Barad Jayaben"/>
    <x v="575"/>
    <d v="1976-02-05T00:00:00"/>
    <x v="2458"/>
    <d v="2025-09-01T00:00:00"/>
    <n v="0.04"/>
    <n v="0.22500000000000001"/>
    <d v="2025-09-01T00:00:00"/>
    <d v="2026-08-31T00:00:00"/>
    <m/>
    <m/>
    <n v="49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Trivedi Arvindbhai"/>
    <x v="576"/>
    <d v="1954-09-06T00:00:00"/>
    <x v="2459"/>
    <d v="2025-09-01T00:00:00"/>
    <n v="0.04"/>
    <n v="0.22500000000000001"/>
    <d v="2025-09-01T00:00:00"/>
    <d v="2026-08-31T00:00:00"/>
    <m/>
    <m/>
    <n v="70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Trivedi Sheetal P"/>
    <x v="576"/>
    <d v="1980-01-02T00:00:00"/>
    <x v="2460"/>
    <d v="2025-09-01T00:00:00"/>
    <n v="0.04"/>
    <n v="0.22500000000000001"/>
    <d v="2025-09-01T00:00:00"/>
    <d v="2026-08-31T00:00:00"/>
    <m/>
    <m/>
    <n v="45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Trivedi Rutvi P"/>
    <x v="576"/>
    <d v="2006-11-18T00:00:00"/>
    <x v="2461"/>
    <d v="2025-09-01T00:00:00"/>
    <n v="0.04"/>
    <n v="0.22500000000000001"/>
    <d v="2025-09-01T00:00:00"/>
    <d v="2026-08-31T00:00:00"/>
    <m/>
    <m/>
    <n v="18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iyush Aravindbhai Trivedi"/>
    <x v="576"/>
    <d v="1980-02-07T00:00:00"/>
    <x v="2462"/>
    <d v="2025-09-01T00:00:00"/>
    <n v="0.04"/>
    <n v="0.22500000000000001"/>
    <d v="2025-09-01T00:00:00"/>
    <d v="2026-08-31T00:00:00"/>
    <m/>
    <m/>
    <n v="45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Trivedi Bharatiben P"/>
    <x v="576"/>
    <d v="1958-11-25T00:00:00"/>
    <x v="2463"/>
    <d v="2025-09-01T00:00:00"/>
    <n v="0.04"/>
    <n v="0.22500000000000001"/>
    <d v="2025-09-01T00:00:00"/>
    <d v="2026-08-31T00:00:00"/>
    <m/>
    <m/>
    <n v="66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Trivedi Jaimin P"/>
    <x v="576"/>
    <d v="2012-07-04T00:00:00"/>
    <x v="2464"/>
    <d v="2025-09-01T00:00:00"/>
    <n v="0.04"/>
    <n v="0.22500000000000001"/>
    <d v="2025-09-01T00:00:00"/>
    <d v="2026-08-31T00:00:00"/>
    <m/>
    <m/>
    <n v="1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meshbhai P Dharecha"/>
    <x v="577"/>
    <d v="1970-06-13T00:00:00"/>
    <x v="2465"/>
    <d v="2025-09-01T00:00:00"/>
    <n v="0.04"/>
    <n v="0.22500000000000001"/>
    <d v="2025-09-01T00:00:00"/>
    <d v="2026-08-31T00:00:00"/>
    <m/>
    <m/>
    <n v="55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Mayank N Dharecha"/>
    <x v="577"/>
    <d v="2021-09-05T00:00:00"/>
    <x v="2466"/>
    <d v="2025-09-01T00:00:00"/>
    <n v="0.04"/>
    <n v="0.22500000000000001"/>
    <d v="2025-09-01T00:00:00"/>
    <d v="2026-08-31T00:00:00"/>
    <m/>
    <m/>
    <n v="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oopa N Dharecha"/>
    <x v="577"/>
    <d v="2000-04-18T00:00:00"/>
    <x v="2467"/>
    <d v="2025-09-01T00:00:00"/>
    <n v="0.04"/>
    <n v="0.22500000000000001"/>
    <d v="2025-09-01T00:00:00"/>
    <d v="2026-08-31T00:00:00"/>
    <m/>
    <m/>
    <n v="25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lesh Ramesh Dharecha"/>
    <x v="577"/>
    <d v="1992-12-23T00:00:00"/>
    <x v="2468"/>
    <d v="2025-09-01T00:00:00"/>
    <n v="0.04"/>
    <n v="0.22500000000000001"/>
    <d v="2025-09-01T00:00:00"/>
    <d v="2026-08-31T00:00:00"/>
    <m/>
    <m/>
    <n v="32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njuben R Dharecha"/>
    <x v="577"/>
    <d v="1974-11-02T00:00:00"/>
    <x v="2469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ipa Das Dey"/>
    <x v="578"/>
    <d v="1987-09-14T00:00:00"/>
    <x v="2470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Pradip Chandar Das"/>
    <x v="578"/>
    <d v="1941-12-31T00:00:00"/>
    <x v="2471"/>
    <d v="2025-09-01T00:00:00"/>
    <n v="0.04"/>
    <n v="0.22500000000000001"/>
    <d v="2025-09-01T00:00:00"/>
    <d v="2026-08-31T00:00:00"/>
    <m/>
    <m/>
    <n v="83"/>
    <s v="81-100"/>
    <x v="1"/>
    <x v="2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09"/>
    <s v="GMC023220100CALDERYS"/>
    <s v="CALDERYS INDIA REFRACTORIES LIMITED"/>
    <d v="2025-09-01T00:00:00"/>
    <d v="2026-08-31T00:00:00"/>
    <s v="Sristi Das"/>
    <x v="578"/>
    <d v="2013-12-17T00:00:00"/>
    <x v="2472"/>
    <d v="2025-09-01T00:00:00"/>
    <n v="0.04"/>
    <n v="0.22500000000000001"/>
    <d v="2025-09-01T00:00:00"/>
    <d v="2026-08-31T00:00:00"/>
    <m/>
    <m/>
    <n v="11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ushpa Das"/>
    <x v="578"/>
    <d v="1959-03-04T00:00:00"/>
    <x v="2473"/>
    <d v="2025-09-01T00:00:00"/>
    <n v="0.04"/>
    <n v="0.22500000000000001"/>
    <d v="2025-09-01T00:00:00"/>
    <d v="2026-08-31T00:00:00"/>
    <m/>
    <m/>
    <n v="66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andip Kumar Das"/>
    <x v="578"/>
    <d v="1980-08-06T00:00:00"/>
    <x v="2474"/>
    <d v="2025-09-01T00:00:00"/>
    <n v="0.04"/>
    <n v="0.22500000000000001"/>
    <d v="2025-09-01T00:00:00"/>
    <d v="2026-08-31T00:00:00"/>
    <m/>
    <m/>
    <n v="45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Virbhanbhai Parmar"/>
    <x v="579"/>
    <d v="1978-02-01T00:00:00"/>
    <x v="2475"/>
    <d v="2025-09-01T00:00:00"/>
    <n v="0.04"/>
    <n v="0.22500000000000001"/>
    <d v="2025-09-01T00:00:00"/>
    <d v="2026-08-31T00:00:00"/>
    <m/>
    <m/>
    <n v="47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Hansaben Virbhanbhai Parmar"/>
    <x v="579"/>
    <d v="1972-01-01T00:00:00"/>
    <x v="2476"/>
    <d v="2025-09-01T00:00:00"/>
    <n v="0.04"/>
    <n v="0.22500000000000001"/>
    <d v="2025-09-01T00:00:00"/>
    <d v="2026-08-31T00:00:00"/>
    <m/>
    <m/>
    <n v="53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Jaspal Virbhanbhai Parmar"/>
    <x v="579"/>
    <d v="1999-08-20T00:00:00"/>
    <x v="2477"/>
    <d v="2025-09-01T00:00:00"/>
    <n v="0.04"/>
    <n v="0.22500000000000001"/>
    <d v="2025-09-01T00:00:00"/>
    <d v="2026-08-31T00:00:00"/>
    <m/>
    <m/>
    <n v="26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Dodiya Urvishaben Mansinhbhai"/>
    <x v="579"/>
    <d v="2000-08-08T00:00:00"/>
    <x v="2478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etaniya Vishal Arvindbhai"/>
    <x v="580"/>
    <d v="2020-07-25T00:00:00"/>
    <x v="2479"/>
    <d v="2025-09-01T00:00:00"/>
    <n v="0.04"/>
    <n v="0.22500000000000001"/>
    <d v="2025-09-01T00:00:00"/>
    <d v="2026-08-31T00:00:00"/>
    <m/>
    <m/>
    <n v="5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etaniya Minaben Govindbhai"/>
    <x v="580"/>
    <d v="1961-10-06T00:00:00"/>
    <x v="2480"/>
    <d v="2025-09-01T00:00:00"/>
    <n v="0.04"/>
    <n v="0.22500000000000001"/>
    <d v="2025-09-01T00:00:00"/>
    <d v="2026-08-31T00:00:00"/>
    <m/>
    <m/>
    <n v="63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etaniya Ranjanben Arvindbhai"/>
    <x v="580"/>
    <d v="1993-07-28T00:00:00"/>
    <x v="2481"/>
    <d v="2025-09-01T00:00:00"/>
    <n v="0.04"/>
    <n v="0.22500000000000001"/>
    <d v="2025-09-01T00:00:00"/>
    <d v="2026-08-31T00:00:00"/>
    <m/>
    <m/>
    <n v="32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etaniya Arvind Govindbhai"/>
    <x v="580"/>
    <d v="1994-10-21T00:00:00"/>
    <x v="2482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etaniya Tanvi Arvindbhai"/>
    <x v="580"/>
    <d v="2017-07-31T00:00:00"/>
    <x v="2483"/>
    <d v="2025-09-01T00:00:00"/>
    <n v="0.04"/>
    <n v="0.22500000000000001"/>
    <d v="2025-09-01T00:00:00"/>
    <d v="2026-08-31T00:00:00"/>
    <m/>
    <m/>
    <n v="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fiya Mathakiya"/>
    <x v="581"/>
    <d v="2023-08-16T00:00:00"/>
    <x v="2484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madbhai"/>
    <x v="581"/>
    <d v="1961-01-01T00:00:00"/>
    <x v="2485"/>
    <d v="2025-09-01T00:00:00"/>
    <n v="0.04"/>
    <n v="0.22500000000000001"/>
    <d v="2025-09-01T00:00:00"/>
    <d v="2026-08-31T00:00:00"/>
    <m/>
    <m/>
    <n v="64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iyajudin Mamad Mathakiya"/>
    <x v="581"/>
    <d v="1993-12-08T00:00:00"/>
    <x v="2486"/>
    <d v="2025-09-01T00:00:00"/>
    <n v="0.04"/>
    <n v="0.22500000000000001"/>
    <d v="2025-09-01T00:00:00"/>
    <d v="2026-08-31T00:00:00"/>
    <m/>
    <m/>
    <n v="31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oshanben"/>
    <x v="581"/>
    <d v="1968-08-01T00:00:00"/>
    <x v="2487"/>
    <d v="2025-09-01T00:00:00"/>
    <n v="0.04"/>
    <n v="0.22500000000000001"/>
    <d v="2025-09-01T00:00:00"/>
    <d v="2026-08-31T00:00:00"/>
    <m/>
    <m/>
    <n v="57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athakiya Ajmina Riyajudin"/>
    <x v="581"/>
    <d v="1998-05-18T00:00:00"/>
    <x v="2488"/>
    <d v="2025-09-01T00:00:00"/>
    <n v="0.04"/>
    <n v="0.22500000000000001"/>
    <d v="2025-09-01T00:00:00"/>
    <d v="2026-08-31T00:00:00"/>
    <m/>
    <m/>
    <n v="27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armar Valiben Vajubhai"/>
    <x v="582"/>
    <d v="1965-01-01T00:00:00"/>
    <x v="2489"/>
    <d v="2025-09-01T00:00:00"/>
    <n v="0.04"/>
    <n v="0.22500000000000001"/>
    <d v="2025-09-01T00:00:00"/>
    <d v="2026-08-31T00:00:00"/>
    <m/>
    <m/>
    <n v="60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armar Vajubhai Bhimabhai"/>
    <x v="582"/>
    <d v="1963-01-01T00:00:00"/>
    <x v="2490"/>
    <d v="2025-09-01T00:00:00"/>
    <n v="0.04"/>
    <n v="0.22500000000000001"/>
    <d v="2025-09-01T00:00:00"/>
    <d v="2026-08-31T00:00:00"/>
    <m/>
    <m/>
    <n v="62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armar Chetnaben Virendrabhai"/>
    <x v="582"/>
    <d v="1996-06-01T00:00:00"/>
    <x v="2491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Hirvaben Virendrasinh Parmar"/>
    <x v="582"/>
    <d v="2023-08-16T00:00:00"/>
    <x v="2492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rmar Virendrasinh Vijaysinh"/>
    <x v="582"/>
    <d v="1996-10-29T00:00:00"/>
    <x v="2493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shtha Vishwkarma"/>
    <x v="583"/>
    <d v="2020-02-27T00:00:00"/>
    <x v="2494"/>
    <d v="2025-09-01T00:00:00"/>
    <n v="0.04"/>
    <n v="0.22500000000000001"/>
    <d v="2025-09-01T00:00:00"/>
    <d v="2026-08-31T00:00:00"/>
    <m/>
    <m/>
    <n v="5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namika Vishwkarma"/>
    <x v="583"/>
    <d v="2020-02-27T00:00:00"/>
    <x v="2495"/>
    <d v="2025-09-01T00:00:00"/>
    <n v="0.04"/>
    <n v="0.22500000000000001"/>
    <d v="2025-09-01T00:00:00"/>
    <d v="2026-08-31T00:00:00"/>
    <m/>
    <m/>
    <n v="5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ntibai"/>
    <x v="583"/>
    <d v="1977-01-01T00:00:00"/>
    <x v="2496"/>
    <d v="2025-09-01T00:00:00"/>
    <n v="0.04"/>
    <n v="0.22500000000000001"/>
    <d v="2025-09-01T00:00:00"/>
    <d v="2026-08-31T00:00:00"/>
    <m/>
    <m/>
    <n v="48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Gaura Vishwkarma"/>
    <x v="583"/>
    <d v="1996-01-01T00:00:00"/>
    <x v="2497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nil Kumar"/>
    <x v="583"/>
    <d v="1991-05-02T00:00:00"/>
    <x v="2498"/>
    <d v="2025-09-01T00:00:00"/>
    <n v="0.04"/>
    <n v="0.22500000000000001"/>
    <d v="2025-09-01T00:00:00"/>
    <d v="2026-08-31T00:00:00"/>
    <m/>
    <m/>
    <n v="34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jendra"/>
    <x v="583"/>
    <d v="1967-05-01T00:00:00"/>
    <x v="2499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olanki Preet Mitesh Bhai"/>
    <x v="584"/>
    <d v="2021-02-01T00:00:00"/>
    <x v="2500"/>
    <d v="2025-09-01T00:00:00"/>
    <n v="0.04"/>
    <n v="0.22500000000000001"/>
    <d v="2025-09-01T00:00:00"/>
    <d v="2026-08-31T00:00:00"/>
    <m/>
    <m/>
    <n v="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olanki Arajan Bhai Karna"/>
    <x v="584"/>
    <d v="1968-01-01T00:00:00"/>
    <x v="2501"/>
    <d v="2025-09-01T00:00:00"/>
    <n v="0.04"/>
    <n v="0.22500000000000001"/>
    <d v="2025-09-01T00:00:00"/>
    <d v="2026-08-31T00:00:00"/>
    <m/>
    <m/>
    <n v="57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olanki Gitaben Mitesh Bhai"/>
    <x v="584"/>
    <d v="1993-06-01T00:00:00"/>
    <x v="2502"/>
    <d v="2025-09-01T00:00:00"/>
    <n v="0.04"/>
    <n v="0.22500000000000001"/>
    <d v="2025-09-01T00:00:00"/>
    <d v="2026-08-31T00:00:00"/>
    <m/>
    <m/>
    <n v="32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itesh Arjanbhai Solanki"/>
    <x v="584"/>
    <d v="1996-07-21T00:00:00"/>
    <x v="2503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olanki Laxmi Ben Arajan Bhai"/>
    <x v="584"/>
    <d v="1973-01-01T00:00:00"/>
    <x v="2504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Navaghan Gandubhai Dhoriya"/>
    <x v="585"/>
    <d v="1994-02-10T00:00:00"/>
    <x v="2505"/>
    <d v="2025-09-01T00:00:00"/>
    <n v="0.04"/>
    <n v="0.22500000000000001"/>
    <d v="2025-09-01T00:00:00"/>
    <d v="2026-08-31T00:00:00"/>
    <m/>
    <m/>
    <n v="31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Dhoriya Krupal Navaghanbhai"/>
    <x v="585"/>
    <d v="2024-01-27T00:00:00"/>
    <x v="2506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horiya Devalbenben Gandubhai"/>
    <x v="585"/>
    <d v="1969-01-01T00:00:00"/>
    <x v="2507"/>
    <d v="2025-09-01T00:00:00"/>
    <n v="0.04"/>
    <n v="0.22500000000000001"/>
    <d v="2025-09-01T00:00:00"/>
    <d v="2026-08-31T00:00:00"/>
    <m/>
    <m/>
    <n v="56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rupal"/>
    <x v="585"/>
    <d v="2021-09-01T00:00:00"/>
    <x v="2508"/>
    <d v="2025-09-01T00:00:00"/>
    <n v="0.04"/>
    <n v="0.22500000000000001"/>
    <d v="2025-09-01T00:00:00"/>
    <d v="2026-08-31T00:00:00"/>
    <m/>
    <m/>
    <n v="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horiya Jetuben Navaghanbhai"/>
    <x v="585"/>
    <d v="1992-07-21T00:00:00"/>
    <x v="2509"/>
    <d v="2025-09-01T00:00:00"/>
    <n v="0.04"/>
    <n v="0.22500000000000001"/>
    <d v="2025-09-01T00:00:00"/>
    <d v="2026-08-31T00:00:00"/>
    <m/>
    <m/>
    <n v="33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Dhoriya Gandubhai Dhanjibhai"/>
    <x v="585"/>
    <d v="1966-01-01T00:00:00"/>
    <x v="2510"/>
    <d v="2025-09-01T00:00:00"/>
    <n v="0.04"/>
    <n v="0.22500000000000001"/>
    <d v="2025-09-01T00:00:00"/>
    <d v="2026-08-31T00:00:00"/>
    <m/>
    <m/>
    <n v="59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er Janaben Bhupatbhai"/>
    <x v="586"/>
    <d v="1967-01-01T00:00:00"/>
    <x v="2511"/>
    <d v="2025-09-01T00:00:00"/>
    <n v="0.04"/>
    <n v="0.22500000000000001"/>
    <d v="2025-09-01T00:00:00"/>
    <d v="2026-08-31T00:00:00"/>
    <m/>
    <m/>
    <n v="58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er Bhupatbhai Laghrabhai"/>
    <x v="586"/>
    <d v="1971-01-01T00:00:00"/>
    <x v="2512"/>
    <d v="2025-09-01T00:00:00"/>
    <n v="0.04"/>
    <n v="0.22500000000000001"/>
    <d v="2025-09-01T00:00:00"/>
    <d v="2026-08-31T00:00:00"/>
    <m/>
    <m/>
    <n v="54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Chandubhai Bhupatbhai Mer"/>
    <x v="586"/>
    <d v="1998-10-31T00:00:00"/>
    <x v="2513"/>
    <d v="2025-09-01T00:00:00"/>
    <n v="0.04"/>
    <n v="0.22500000000000001"/>
    <d v="2025-09-01T00:00:00"/>
    <d v="2026-08-31T00:00:00"/>
    <m/>
    <m/>
    <n v="26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van Kadivar"/>
    <x v="587"/>
    <d v="2020-08-25T00:00:00"/>
    <x v="2514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biha Mohamadramiz Kadivar"/>
    <x v="587"/>
    <d v="2025-05-24T00:00:00"/>
    <x v="2515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adivar Hafija Abdulrahim"/>
    <x v="587"/>
    <d v="1968-07-19T00:00:00"/>
    <x v="2516"/>
    <d v="2025-09-01T00:00:00"/>
    <n v="0.04"/>
    <n v="0.22500000000000001"/>
    <d v="2025-09-01T00:00:00"/>
    <d v="2026-08-31T00:00:00"/>
    <m/>
    <m/>
    <n v="57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ohamadramiz Abdulrahim Kadivar"/>
    <x v="587"/>
    <d v="1993-03-28T00:00:00"/>
    <x v="2517"/>
    <d v="2025-09-01T00:00:00"/>
    <n v="0.04"/>
    <n v="0.22500000000000001"/>
    <d v="2025-09-01T00:00:00"/>
    <d v="2026-08-31T00:00:00"/>
    <m/>
    <m/>
    <n v="32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bdulrahim Kadivar"/>
    <x v="587"/>
    <d v="1968-08-28T00:00:00"/>
    <x v="2518"/>
    <d v="2025-09-01T00:00:00"/>
    <n v="0.04"/>
    <n v="0.22500000000000001"/>
    <d v="2025-09-01T00:00:00"/>
    <d v="2026-08-31T00:00:00"/>
    <m/>
    <m/>
    <n v="57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arvin Kadivar"/>
    <x v="587"/>
    <d v="1994-02-16T00:00:00"/>
    <x v="2519"/>
    <d v="2025-09-01T00:00:00"/>
    <n v="0.04"/>
    <n v="0.22500000000000001"/>
    <d v="2025-09-01T00:00:00"/>
    <d v="2026-08-31T00:00:00"/>
    <m/>
    <m/>
    <n v="31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ndani Laduben Kalabhai"/>
    <x v="588"/>
    <d v="1966-01-01T00:00:00"/>
    <x v="2520"/>
    <d v="2025-09-01T00:00:00"/>
    <n v="0.04"/>
    <n v="0.22500000000000001"/>
    <d v="2025-09-01T00:00:00"/>
    <d v="2026-08-31T00:00:00"/>
    <m/>
    <m/>
    <n v="59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andani Kajalben Mavjibhai"/>
    <x v="588"/>
    <d v="1991-04-24T00:00:00"/>
    <x v="2521"/>
    <d v="2025-09-01T00:00:00"/>
    <n v="0.04"/>
    <n v="0.22500000000000001"/>
    <d v="2025-09-01T00:00:00"/>
    <d v="2026-08-31T00:00:00"/>
    <m/>
    <m/>
    <n v="34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ndani Kalabhai Jivabhai"/>
    <x v="588"/>
    <d v="1964-01-01T00:00:00"/>
    <x v="2522"/>
    <d v="2025-09-01T00:00:00"/>
    <n v="0.04"/>
    <n v="0.22500000000000001"/>
    <d v="2025-09-01T00:00:00"/>
    <d v="2026-08-31T00:00:00"/>
    <m/>
    <m/>
    <n v="61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andani Mavji Kalabhai"/>
    <x v="588"/>
    <d v="1994-06-01T00:00:00"/>
    <x v="2523"/>
    <d v="2025-09-01T00:00:00"/>
    <n v="0.04"/>
    <n v="0.22500000000000001"/>
    <d v="2025-09-01T00:00:00"/>
    <d v="2026-08-31T00:00:00"/>
    <m/>
    <m/>
    <n v="31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Vansika Mavjibhai Mandani"/>
    <x v="588"/>
    <d v="2021-11-19T00:00:00"/>
    <x v="2524"/>
    <d v="2025-09-01T00:00:00"/>
    <n v="0.04"/>
    <n v="0.22500000000000001"/>
    <d v="2025-09-01T00:00:00"/>
    <d v="2026-08-31T00:00:00"/>
    <m/>
    <m/>
    <n v="3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ndani Smit Mavjibhai"/>
    <x v="588"/>
    <d v="2017-11-27T00:00:00"/>
    <x v="2525"/>
    <d v="2025-09-01T00:00:00"/>
    <n v="0.04"/>
    <n v="0.22500000000000001"/>
    <d v="2025-09-01T00:00:00"/>
    <d v="2026-08-31T00:00:00"/>
    <m/>
    <m/>
    <n v="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ithapara Manuben Savshibhai"/>
    <x v="589"/>
    <d v="1994-07-14T00:00:00"/>
    <x v="2526"/>
    <d v="2025-09-01T00:00:00"/>
    <n v="0.04"/>
    <n v="0.22500000000000001"/>
    <d v="2025-09-01T00:00:00"/>
    <d v="2026-08-31T00:00:00"/>
    <m/>
    <m/>
    <n v="31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lakiya Dhyey Sanabhai"/>
    <x v="589"/>
    <d v="2019-08-07T00:00:00"/>
    <x v="2527"/>
    <d v="2025-09-01T00:00:00"/>
    <n v="0.04"/>
    <n v="0.22500000000000001"/>
    <d v="2025-09-01T00:00:00"/>
    <d v="2026-08-31T00:00:00"/>
    <m/>
    <m/>
    <n v="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lakiya Shantuben Devshibhai"/>
    <x v="589"/>
    <d v="1964-01-01T00:00:00"/>
    <x v="2528"/>
    <d v="2025-09-01T00:00:00"/>
    <n v="0.04"/>
    <n v="0.22500000000000001"/>
    <d v="2025-09-01T00:00:00"/>
    <d v="2026-08-31T00:00:00"/>
    <m/>
    <m/>
    <n v="61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alakiya Shreeyanta Sanabhai"/>
    <x v="589"/>
    <d v="2017-01-12T00:00:00"/>
    <x v="2529"/>
    <d v="2025-09-01T00:00:00"/>
    <n v="0.04"/>
    <n v="0.22500000000000001"/>
    <d v="2025-09-01T00:00:00"/>
    <d v="2026-08-31T00:00:00"/>
    <m/>
    <m/>
    <n v="8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lakiya Sanabhai Devshibhai"/>
    <x v="589"/>
    <d v="1988-09-07T00:00:00"/>
    <x v="2530"/>
    <d v="2025-09-01T00:00:00"/>
    <n v="0.04"/>
    <n v="0.22500000000000001"/>
    <d v="2025-09-01T00:00:00"/>
    <d v="2026-08-31T00:00:00"/>
    <m/>
    <m/>
    <n v="36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Charoliya Rasul Nurmamad"/>
    <x v="590"/>
    <d v="1960-01-20T00:00:00"/>
    <x v="2531"/>
    <d v="2025-09-01T00:00:00"/>
    <n v="0.04"/>
    <n v="0.22500000000000001"/>
    <d v="2025-09-01T00:00:00"/>
    <d v="2026-08-31T00:00:00"/>
    <m/>
    <m/>
    <n v="65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Charoliya Sabnambanu Zakirhusen"/>
    <x v="590"/>
    <d v="1995-02-01T00:00:00"/>
    <x v="2532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Charoliya Zakirhusen Rasul"/>
    <x v="590"/>
    <d v="1990-04-12T00:00:00"/>
    <x v="2533"/>
    <d v="2025-09-01T00:00:00"/>
    <n v="0.04"/>
    <n v="0.22500000000000001"/>
    <d v="2025-09-01T00:00:00"/>
    <d v="2026-08-31T00:00:00"/>
    <m/>
    <m/>
    <n v="35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akil"/>
    <x v="590"/>
    <d v="2016-07-20T00:00:00"/>
    <x v="2534"/>
    <d v="2025-09-01T00:00:00"/>
    <n v="0.04"/>
    <n v="0.22500000000000001"/>
    <d v="2025-09-01T00:00:00"/>
    <d v="2026-08-31T00:00:00"/>
    <m/>
    <m/>
    <n v="9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Charoliya Jubedaben Rasulbhai"/>
    <x v="590"/>
    <d v="1961-01-01T00:00:00"/>
    <x v="2535"/>
    <d v="2025-09-01T00:00:00"/>
    <n v="0.04"/>
    <n v="0.22500000000000001"/>
    <d v="2025-09-01T00:00:00"/>
    <d v="2026-08-31T00:00:00"/>
    <m/>
    <m/>
    <n v="64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ojasra Shilpaben Sureshbhai"/>
    <x v="591"/>
    <d v="1993-11-22T00:00:00"/>
    <x v="2536"/>
    <d v="2025-09-01T00:00:00"/>
    <n v="0.04"/>
    <n v="0.22500000000000001"/>
    <d v="2025-09-01T00:00:00"/>
    <d v="2026-08-31T00:00:00"/>
    <m/>
    <m/>
    <n v="31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ojasara Devshibhai Chanabhai"/>
    <x v="591"/>
    <d v="1975-03-15T00:00:00"/>
    <x v="2537"/>
    <d v="2025-09-01T00:00:00"/>
    <n v="0.04"/>
    <n v="0.22500000000000001"/>
    <d v="2025-09-01T00:00:00"/>
    <d v="2026-08-31T00:00:00"/>
    <m/>
    <m/>
    <n v="50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Rojasara Jatan Sureshbhai"/>
    <x v="591"/>
    <d v="2020-08-02T00:00:00"/>
    <x v="2538"/>
    <d v="2025-09-01T00:00:00"/>
    <n v="0.04"/>
    <n v="0.22500000000000001"/>
    <d v="2025-09-01T00:00:00"/>
    <d v="2026-08-31T00:00:00"/>
    <m/>
    <m/>
    <n v="5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ojasara Dhruvi Sureshbhai"/>
    <x v="591"/>
    <d v="2018-05-04T00:00:00"/>
    <x v="2539"/>
    <d v="2025-09-01T00:00:00"/>
    <n v="0.04"/>
    <n v="0.22500000000000001"/>
    <d v="2025-09-01T00:00:00"/>
    <d v="2026-08-31T00:00:00"/>
    <m/>
    <m/>
    <n v="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ojasara Sureshbhai Devshibhai"/>
    <x v="591"/>
    <d v="1992-10-01T00:00:00"/>
    <x v="2540"/>
    <d v="2025-09-01T00:00:00"/>
    <n v="0.04"/>
    <n v="0.22500000000000001"/>
    <d v="2025-09-01T00:00:00"/>
    <d v="2026-08-31T00:00:00"/>
    <m/>
    <m/>
    <n v="32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arav Patel"/>
    <x v="592"/>
    <d v="2018-09-25T00:00:00"/>
    <x v="2541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vitree Patel"/>
    <x v="592"/>
    <d v="1964-03-24T00:00:00"/>
    <x v="2542"/>
    <d v="2025-09-01T00:00:00"/>
    <n v="0.04"/>
    <n v="0.22500000000000001"/>
    <d v="2025-09-01T00:00:00"/>
    <d v="2026-08-31T00:00:00"/>
    <m/>
    <m/>
    <n v="61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ni Dhakar"/>
    <x v="592"/>
    <d v="1992-12-08T00:00:00"/>
    <x v="2543"/>
    <d v="2025-09-01T00:00:00"/>
    <n v="0.04"/>
    <n v="0.22500000000000001"/>
    <d v="2025-09-01T00:00:00"/>
    <d v="2026-08-31T00:00:00"/>
    <m/>
    <m/>
    <n v="32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rvind Kumar Patel"/>
    <x v="592"/>
    <d v="1985-06-27T00:00:00"/>
    <x v="2544"/>
    <d v="2025-09-01T00:00:00"/>
    <n v="0.04"/>
    <n v="0.22500000000000001"/>
    <d v="2025-09-01T00:00:00"/>
    <d v="2026-08-31T00:00:00"/>
    <m/>
    <m/>
    <n v="40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uman Akhalesh Nagar"/>
    <x v="593"/>
    <d v="1982-06-01T00:00:00"/>
    <x v="2545"/>
    <d v="2025-09-01T00:00:00"/>
    <n v="0.04"/>
    <n v="0.22500000000000001"/>
    <d v="2025-09-01T00:00:00"/>
    <d v="2026-08-31T00:00:00"/>
    <m/>
    <m/>
    <n v="43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khalesh Kumar Ghanaram Nagar"/>
    <x v="593"/>
    <d v="1983-01-04T00:00:00"/>
    <x v="2546"/>
    <d v="2025-09-01T00:00:00"/>
    <n v="0.04"/>
    <n v="0.22500000000000001"/>
    <d v="2025-09-01T00:00:00"/>
    <d v="2026-08-31T00:00:00"/>
    <m/>
    <m/>
    <n v="42"/>
    <s v="36-45"/>
    <x v="1"/>
    <x v="2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vikumar Akhilesh Nagar"/>
    <x v="593"/>
    <d v="1999-06-04T00:00:00"/>
    <x v="2547"/>
    <d v="2025-09-01T00:00:00"/>
    <n v="0.04"/>
    <n v="0.22500000000000001"/>
    <d v="2025-09-01T00:00:00"/>
    <d v="2026-08-31T00:00:00"/>
    <m/>
    <m/>
    <n v="26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osa Ramilaben Dipakkumar"/>
    <x v="594"/>
    <d v="1996-06-29T00:00:00"/>
    <x v="2548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amuben Govindbhai Sosa"/>
    <x v="594"/>
    <d v="1963-01-01T00:00:00"/>
    <x v="2549"/>
    <d v="2025-09-01T00:00:00"/>
    <n v="0.04"/>
    <n v="0.22500000000000001"/>
    <d v="2025-09-01T00:00:00"/>
    <d v="2026-08-31T00:00:00"/>
    <m/>
    <m/>
    <n v="62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udransh Dipakkumar Sosa"/>
    <x v="594"/>
    <d v="2022-10-19T00:00:00"/>
    <x v="2550"/>
    <d v="2025-09-01T00:00:00"/>
    <n v="0.04"/>
    <n v="0.22500000000000001"/>
    <d v="2025-09-01T00:00:00"/>
    <d v="2026-08-31T00:00:00"/>
    <m/>
    <m/>
    <n v="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ipak Govindbhai Sosa"/>
    <x v="594"/>
    <d v="1991-08-01T00:00:00"/>
    <x v="2551"/>
    <d v="2025-09-01T00:00:00"/>
    <n v="0.04"/>
    <n v="0.22500000000000001"/>
    <d v="2025-09-01T00:00:00"/>
    <d v="2026-08-31T00:00:00"/>
    <m/>
    <m/>
    <n v="34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osa Govindbhai Rajabhai"/>
    <x v="594"/>
    <d v="1958-01-01T00:00:00"/>
    <x v="2552"/>
    <d v="2025-09-01T00:00:00"/>
    <n v="0.04"/>
    <n v="0.22500000000000001"/>
    <d v="2025-09-01T00:00:00"/>
    <d v="2026-08-31T00:00:00"/>
    <m/>
    <m/>
    <n v="67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Vansh H Piparotar"/>
    <x v="595"/>
    <d v="2016-10-18T00:00:00"/>
    <x v="2553"/>
    <d v="2025-09-01T00:00:00"/>
    <n v="0.04"/>
    <n v="0.22500000000000001"/>
    <d v="2025-09-01T00:00:00"/>
    <d v="2026-08-31T00:00:00"/>
    <m/>
    <m/>
    <n v="8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Jahanvi H Piparotar"/>
    <x v="595"/>
    <d v="2014-05-21T00:00:00"/>
    <x v="2554"/>
    <d v="2025-09-01T00:00:00"/>
    <n v="0.04"/>
    <n v="0.22500000000000001"/>
    <d v="2025-09-01T00:00:00"/>
    <d v="2026-08-31T00:00:00"/>
    <m/>
    <m/>
    <n v="11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olabhai Piprotar"/>
    <x v="595"/>
    <d v="1962-02-20T00:00:00"/>
    <x v="2555"/>
    <d v="2025-09-01T00:00:00"/>
    <n v="0.04"/>
    <n v="0.22500000000000001"/>
    <d v="2025-09-01T00:00:00"/>
    <d v="2026-08-31T00:00:00"/>
    <m/>
    <m/>
    <n v="63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ravinben H Piparotar"/>
    <x v="595"/>
    <d v="1991-09-08T00:00:00"/>
    <x v="2556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Harish Polabhai Piparotar"/>
    <x v="595"/>
    <d v="1988-12-14T00:00:00"/>
    <x v="2557"/>
    <d v="2025-09-01T00:00:00"/>
    <n v="0.04"/>
    <n v="0.22500000000000001"/>
    <d v="2025-09-01T00:00:00"/>
    <d v="2026-08-31T00:00:00"/>
    <m/>
    <m/>
    <n v="36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imbhiben Piprotar"/>
    <x v="595"/>
    <d v="1964-01-01T00:00:00"/>
    <x v="2558"/>
    <d v="2025-09-01T00:00:00"/>
    <n v="0.04"/>
    <n v="0.22500000000000001"/>
    <d v="2025-09-01T00:00:00"/>
    <d v="2026-08-31T00:00:00"/>
    <m/>
    <m/>
    <n v="61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thwik Mallik"/>
    <x v="596"/>
    <d v="2019-04-26T00:00:00"/>
    <x v="2559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dhakar Mallik"/>
    <x v="596"/>
    <d v="1951-07-04T00:00:00"/>
    <x v="2560"/>
    <d v="2025-09-01T00:00:00"/>
    <n v="0.04"/>
    <n v="0.22500000000000001"/>
    <d v="2025-09-01T00:00:00"/>
    <d v="2026-08-31T00:00:00"/>
    <m/>
    <m/>
    <n v="74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aroj Kumar Mallik"/>
    <x v="596"/>
    <d v="1992-05-05T00:00:00"/>
    <x v="2561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Truptimaye Mallik"/>
    <x v="596"/>
    <d v="1992-04-02T00:00:00"/>
    <x v="2562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ntilata Mallik"/>
    <x v="596"/>
    <d v="1964-04-02T00:00:00"/>
    <x v="2563"/>
    <d v="2025-09-01T00:00:00"/>
    <n v="0.04"/>
    <n v="0.22500000000000001"/>
    <d v="2025-09-01T00:00:00"/>
    <d v="2026-08-31T00:00:00"/>
    <m/>
    <m/>
    <n v="61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rmista Nayak"/>
    <x v="597"/>
    <d v="1992-01-24T00:00:00"/>
    <x v="2564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ipriya Behera"/>
    <x v="597"/>
    <d v="2021-09-27T00:00:00"/>
    <x v="2565"/>
    <d v="2025-09-01T00:00:00"/>
    <n v="0.04"/>
    <n v="0.22500000000000001"/>
    <d v="2025-09-01T00:00:00"/>
    <d v="2026-08-31T00:00:00"/>
    <m/>
    <m/>
    <n v="3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akesh Behera"/>
    <x v="597"/>
    <d v="1988-02-04T00:00:00"/>
    <x v="2566"/>
    <d v="2025-09-01T00:00:00"/>
    <n v="0.04"/>
    <n v="0.22500000000000001"/>
    <d v="2025-09-01T00:00:00"/>
    <d v="2026-08-31T00:00:00"/>
    <m/>
    <m/>
    <n v="37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ramila Behera"/>
    <x v="597"/>
    <d v="1967-05-20T00:00:00"/>
    <x v="2567"/>
    <d v="2025-09-01T00:00:00"/>
    <n v="0.04"/>
    <n v="0.22500000000000001"/>
    <d v="2025-09-01T00:00:00"/>
    <d v="2026-08-31T00:00:00"/>
    <m/>
    <m/>
    <n v="58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Keshab Jha"/>
    <x v="598"/>
    <d v="2011-08-07T00:00:00"/>
    <x v="2568"/>
    <d v="2025-09-01T00:00:00"/>
    <n v="0.04"/>
    <n v="0.22500000000000001"/>
    <d v="2025-09-01T00:00:00"/>
    <d v="2026-08-31T00:00:00"/>
    <m/>
    <m/>
    <n v="14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Bindu Devi"/>
    <x v="598"/>
    <d v="1967-05-10T00:00:00"/>
    <x v="2569"/>
    <d v="2025-09-01T00:00:00"/>
    <n v="0.04"/>
    <n v="0.22500000000000001"/>
    <d v="2025-09-01T00:00:00"/>
    <d v="2026-08-31T00:00:00"/>
    <m/>
    <m/>
    <n v="58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akshi Jha"/>
    <x v="598"/>
    <d v="2007-01-20T00:00:00"/>
    <x v="2570"/>
    <d v="2025-09-01T00:00:00"/>
    <n v="0.04"/>
    <n v="0.22500000000000001"/>
    <d v="2025-09-01T00:00:00"/>
    <d v="2026-08-31T00:00:00"/>
    <m/>
    <m/>
    <n v="18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Rajesh Jha"/>
    <x v="598"/>
    <d v="1983-01-15T00:00:00"/>
    <x v="2571"/>
    <d v="2025-09-01T00:00:00"/>
    <n v="0.04"/>
    <n v="0.22500000000000001"/>
    <d v="2025-09-01T00:00:00"/>
    <d v="2026-08-31T00:00:00"/>
    <m/>
    <m/>
    <n v="42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Kalindi Jha"/>
    <x v="598"/>
    <d v="1986-03-01T00:00:00"/>
    <x v="2572"/>
    <d v="2025-09-01T00:00:00"/>
    <n v="0.04"/>
    <n v="0.22500000000000001"/>
    <d v="2025-09-01T00:00:00"/>
    <d v="2026-08-31T00:00:00"/>
    <m/>
    <m/>
    <n v="39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miri Jha"/>
    <x v="598"/>
    <d v="1957-01-01T00:00:00"/>
    <x v="2573"/>
    <d v="2025-09-01T00:00:00"/>
    <n v="0.04"/>
    <n v="0.22500000000000001"/>
    <d v="2025-09-01T00:00:00"/>
    <d v="2026-08-31T00:00:00"/>
    <m/>
    <m/>
    <n v="68"/>
    <s v="66-70"/>
    <x v="1"/>
    <x v="2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Nitya Gami"/>
    <x v="599"/>
    <d v="2022-12-22T00:00:00"/>
    <x v="2574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Champaben Gami"/>
    <x v="599"/>
    <d v="1965-12-25T00:00:00"/>
    <x v="2575"/>
    <d v="2025-09-01T00:00:00"/>
    <n v="0.04"/>
    <n v="0.22500000000000001"/>
    <d v="2025-09-01T00:00:00"/>
    <d v="2026-08-31T00:00:00"/>
    <m/>
    <m/>
    <n v="59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Gami Mahadevbhai Makanbhai"/>
    <x v="599"/>
    <d v="1964-11-05T00:00:00"/>
    <x v="2576"/>
    <d v="2025-09-01T00:00:00"/>
    <n v="0.04"/>
    <n v="0.22500000000000001"/>
    <d v="2025-09-01T00:00:00"/>
    <d v="2026-08-31T00:00:00"/>
    <m/>
    <m/>
    <n v="61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Dharmishthaben Gami"/>
    <x v="599"/>
    <d v="1990-12-01T00:00:00"/>
    <x v="2577"/>
    <d v="2025-09-01T00:00:00"/>
    <n v="0.04"/>
    <n v="0.22500000000000001"/>
    <d v="2025-09-01T00:00:00"/>
    <d v="2026-08-31T00:00:00"/>
    <m/>
    <m/>
    <n v="35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ankajkumar Mahadevbhai Gami"/>
    <x v="599"/>
    <d v="1991-03-03T00:00:00"/>
    <x v="2578"/>
    <d v="2025-09-01T00:00:00"/>
    <n v="0.04"/>
    <n v="0.22500000000000001"/>
    <d v="2025-09-01T00:00:00"/>
    <d v="2026-08-31T00:00:00"/>
    <m/>
    <m/>
    <n v="34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Hirva Gami"/>
    <x v="599"/>
    <d v="2017-10-14T00:00:00"/>
    <x v="2579"/>
    <d v="2025-09-01T00:00:00"/>
    <n v="0.04"/>
    <n v="0.22500000000000001"/>
    <d v="2025-09-01T00:00:00"/>
    <d v="2026-08-31T00:00:00"/>
    <m/>
    <m/>
    <n v="7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hiren Lohar"/>
    <x v="600"/>
    <d v="1971-06-09T00:00:00"/>
    <x v="2580"/>
    <d v="2025-09-01T00:00:00"/>
    <n v="0.04"/>
    <n v="0.22500000000000001"/>
    <d v="2025-09-01T00:00:00"/>
    <d v="2026-08-31T00:00:00"/>
    <m/>
    <m/>
    <n v="54"/>
    <s v="46-55"/>
    <x v="1"/>
    <x v="2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Chaitali Pramanik"/>
    <x v="600"/>
    <d v="1998-03-26T00:00:00"/>
    <x v="2581"/>
    <d v="2025-09-01T00:00:00"/>
    <n v="0.04"/>
    <n v="0.22500000000000001"/>
    <d v="2025-09-01T00:00:00"/>
    <d v="2026-08-31T00:00:00"/>
    <m/>
    <m/>
    <n v="27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Dolan Lohar"/>
    <x v="600"/>
    <d v="1974-01-01T00:00:00"/>
    <x v="2582"/>
    <d v="2025-09-01T00:00:00"/>
    <n v="0.04"/>
    <n v="0.22500000000000001"/>
    <d v="2025-09-01T00:00:00"/>
    <d v="2026-08-31T00:00:00"/>
    <m/>
    <m/>
    <n v="51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Pradip Kumar Lohar"/>
    <x v="600"/>
    <d v="1995-05-16T00:00:00"/>
    <x v="2583"/>
    <d v="2025-09-01T00:00:00"/>
    <n v="0.04"/>
    <n v="0.22500000000000001"/>
    <d v="2025-09-01T00:00:00"/>
    <d v="2026-08-31T00:00:00"/>
    <m/>
    <m/>
    <n v="30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Badi Ziyan Sarfaraz"/>
    <x v="601"/>
    <d v="2014-11-27T00:00:00"/>
    <x v="2584"/>
    <d v="2025-09-01T00:00:00"/>
    <n v="0.04"/>
    <n v="0.22500000000000001"/>
    <d v="2025-09-01T00:00:00"/>
    <d v="2026-08-31T00:00:00"/>
    <m/>
    <m/>
    <n v="1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adi Ismail Gaji"/>
    <x v="601"/>
    <d v="1969-01-07T00:00:00"/>
    <x v="2585"/>
    <d v="2025-09-01T00:00:00"/>
    <n v="0.04"/>
    <n v="0.22500000000000001"/>
    <d v="2025-09-01T00:00:00"/>
    <d v="2026-08-31T00:00:00"/>
    <m/>
    <m/>
    <n v="56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rfaraz Ismail Badi"/>
    <x v="601"/>
    <d v="1991-09-28T00:00:00"/>
    <x v="2586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adi Izaan Sarfaraz"/>
    <x v="601"/>
    <d v="2020-08-02T00:00:00"/>
    <x v="2587"/>
    <d v="2025-09-01T00:00:00"/>
    <n v="0.04"/>
    <n v="0.22500000000000001"/>
    <d v="2025-09-01T00:00:00"/>
    <d v="2026-08-31T00:00:00"/>
    <m/>
    <m/>
    <n v="5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adi Gulshanben Ismail"/>
    <x v="601"/>
    <d v="1971-05-02T00:00:00"/>
    <x v="2588"/>
    <d v="2025-09-01T00:00:00"/>
    <n v="0.04"/>
    <n v="0.22500000000000001"/>
    <d v="2025-09-01T00:00:00"/>
    <d v="2026-08-31T00:00:00"/>
    <m/>
    <m/>
    <n v="54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Badi Kausher Sarfaraz"/>
    <x v="601"/>
    <d v="1993-08-10T00:00:00"/>
    <x v="2589"/>
    <d v="2025-09-01T00:00:00"/>
    <n v="0.04"/>
    <n v="0.22500000000000001"/>
    <d v="2025-09-01T00:00:00"/>
    <d v="2026-08-31T00:00:00"/>
    <m/>
    <m/>
    <n v="32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horaniya Abdulrahim"/>
    <x v="602"/>
    <d v="1963-12-26T00:00:00"/>
    <x v="2590"/>
    <d v="2025-09-01T00:00:00"/>
    <n v="0.04"/>
    <n v="0.22500000000000001"/>
    <d v="2025-09-01T00:00:00"/>
    <d v="2026-08-31T00:00:00"/>
    <m/>
    <m/>
    <n v="61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Bhoraniya Jenuben Abdulrahimbhai"/>
    <x v="602"/>
    <d v="1965-05-07T00:00:00"/>
    <x v="2591"/>
    <d v="2025-09-01T00:00:00"/>
    <n v="0.04"/>
    <n v="0.22500000000000001"/>
    <d v="2025-09-01T00:00:00"/>
    <d v="2026-08-31T00:00:00"/>
    <m/>
    <m/>
    <n v="60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ohil Rahimbhai Bhoraniya"/>
    <x v="602"/>
    <d v="1994-12-03T00:00:00"/>
    <x v="2592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erasiya Najifabanu"/>
    <x v="602"/>
    <d v="1996-01-26T00:00:00"/>
    <x v="2593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ima Dey"/>
    <x v="603"/>
    <d v="1969-10-06T00:00:00"/>
    <x v="2594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Biswajit Dey"/>
    <x v="603"/>
    <d v="1990-11-12T00:00:00"/>
    <x v="2595"/>
    <d v="2025-09-01T00:00:00"/>
    <n v="0.04"/>
    <n v="0.22500000000000001"/>
    <d v="2025-09-01T00:00:00"/>
    <d v="2026-08-31T00:00:00"/>
    <m/>
    <m/>
    <n v="34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Harinarayan Dey"/>
    <x v="603"/>
    <d v="1963-09-17T00:00:00"/>
    <x v="2596"/>
    <d v="2025-09-01T00:00:00"/>
    <n v="0.04"/>
    <n v="0.22500000000000001"/>
    <d v="2025-09-01T00:00:00"/>
    <d v="2026-08-31T00:00:00"/>
    <m/>
    <m/>
    <n v="61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Badi Aminaben"/>
    <x v="604"/>
    <d v="1962-09-20T00:00:00"/>
    <x v="2597"/>
    <d v="2025-09-01T00:00:00"/>
    <n v="0.04"/>
    <n v="0.22500000000000001"/>
    <d v="2025-09-01T00:00:00"/>
    <d v="2026-08-31T00:00:00"/>
    <m/>
    <m/>
    <n v="62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ohamadsakir Husen Badi"/>
    <x v="604"/>
    <d v="2000-02-05T00:00:00"/>
    <x v="2598"/>
    <d v="2025-09-01T00:00:00"/>
    <n v="0.04"/>
    <n v="0.22500000000000001"/>
    <d v="2025-09-01T00:00:00"/>
    <d v="2026-08-31T00:00:00"/>
    <m/>
    <m/>
    <n v="25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adi Husen Bhai"/>
    <x v="604"/>
    <d v="1961-11-04T00:00:00"/>
    <x v="2599"/>
    <d v="2025-09-01T00:00:00"/>
    <n v="0.04"/>
    <n v="0.22500000000000001"/>
    <d v="2025-09-01T00:00:00"/>
    <d v="2026-08-31T00:00:00"/>
    <m/>
    <m/>
    <n v="63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Tapas Kumar Jana"/>
    <x v="605"/>
    <d v="1962-12-15T00:00:00"/>
    <x v="2600"/>
    <d v="2025-09-01T00:00:00"/>
    <n v="0.04"/>
    <n v="0.22500000000000001"/>
    <d v="2025-09-01T00:00:00"/>
    <d v="2026-08-31T00:00:00"/>
    <m/>
    <m/>
    <n v="62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umit Jana"/>
    <x v="605"/>
    <d v="2001-02-22T00:00:00"/>
    <x v="2601"/>
    <d v="2025-09-01T00:00:00"/>
    <n v="0.04"/>
    <n v="0.22500000000000001"/>
    <d v="2025-09-01T00:00:00"/>
    <d v="2026-08-31T00:00:00"/>
    <m/>
    <m/>
    <n v="24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nita Jana"/>
    <x v="605"/>
    <d v="1972-02-05T00:00:00"/>
    <x v="2602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urnata Bhar"/>
    <x v="606"/>
    <d v="1989-08-22T00:00:00"/>
    <x v="2603"/>
    <d v="2025-09-01T00:00:00"/>
    <n v="0.04"/>
    <n v="0.22500000000000001"/>
    <d v="2025-09-01T00:00:00"/>
    <d v="2026-08-31T00:00:00"/>
    <m/>
    <m/>
    <n v="36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Tara Rani Koley"/>
    <x v="606"/>
    <d v="1955-01-01T00:00:00"/>
    <x v="2604"/>
    <d v="2025-09-01T00:00:00"/>
    <n v="0.04"/>
    <n v="0.22500000000000001"/>
    <d v="2025-09-01T00:00:00"/>
    <d v="2026-08-31T00:00:00"/>
    <m/>
    <m/>
    <n v="70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Shanaya Koley"/>
    <x v="606"/>
    <d v="2016-06-17T00:00:00"/>
    <x v="2605"/>
    <d v="2025-09-01T00:00:00"/>
    <n v="0.04"/>
    <n v="0.22500000000000001"/>
    <d v="2025-09-01T00:00:00"/>
    <d v="2026-08-31T00:00:00"/>
    <m/>
    <m/>
    <n v="9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Mrinal Koley"/>
    <x v="606"/>
    <d v="1981-08-10T00:00:00"/>
    <x v="2606"/>
    <d v="2025-09-01T00:00:00"/>
    <n v="0.04"/>
    <n v="0.22500000000000001"/>
    <d v="2025-09-01T00:00:00"/>
    <d v="2026-08-31T00:00:00"/>
    <m/>
    <m/>
    <n v="44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Badi Samidahemad Alibhai"/>
    <x v="607"/>
    <d v="2000-10-10T00:00:00"/>
    <x v="2607"/>
    <d v="2025-09-01T00:00:00"/>
    <n v="0.04"/>
    <n v="0.22500000000000001"/>
    <d v="2025-09-01T00:00:00"/>
    <d v="2026-08-31T00:00:00"/>
    <m/>
    <m/>
    <n v="24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adi Alibhai"/>
    <x v="607"/>
    <d v="1969-04-26T00:00:00"/>
    <x v="2608"/>
    <d v="2025-09-01T00:00:00"/>
    <n v="0.04"/>
    <n v="0.22500000000000001"/>
    <d v="2025-09-01T00:00:00"/>
    <d v="2026-08-31T00:00:00"/>
    <m/>
    <m/>
    <n v="56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Badi Rasidaben Alibhai"/>
    <x v="607"/>
    <d v="1972-12-16T00:00:00"/>
    <x v="2609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irsodiya Jasuben"/>
    <x v="608"/>
    <d v="1978-01-01T00:00:00"/>
    <x v="2610"/>
    <d v="2025-09-01T00:00:00"/>
    <n v="0.04"/>
    <n v="0.22500000000000001"/>
    <d v="2025-09-01T00:00:00"/>
    <d v="2026-08-31T00:00:00"/>
    <m/>
    <m/>
    <n v="47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irsodiya Raysingh Bhai"/>
    <x v="608"/>
    <d v="1970-01-01T00:00:00"/>
    <x v="2611"/>
    <d v="2025-09-01T00:00:00"/>
    <n v="0.04"/>
    <n v="0.22500000000000001"/>
    <d v="2025-09-01T00:00:00"/>
    <d v="2026-08-31T00:00:00"/>
    <m/>
    <m/>
    <n v="55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irsodiya Mahadev Rameshbhai"/>
    <x v="608"/>
    <d v="2019-03-23T00:00:00"/>
    <x v="2612"/>
    <d v="2025-09-01T00:00:00"/>
    <n v="0.04"/>
    <n v="0.22500000000000001"/>
    <d v="2025-09-01T00:00:00"/>
    <d v="2026-08-31T00:00:00"/>
    <m/>
    <m/>
    <n v="6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mesh Velaji Virasodiya"/>
    <x v="608"/>
    <d v="1998-03-20T00:00:00"/>
    <x v="2613"/>
    <d v="2025-09-01T00:00:00"/>
    <n v="0.04"/>
    <n v="0.22500000000000001"/>
    <d v="2025-09-01T00:00:00"/>
    <d v="2026-08-31T00:00:00"/>
    <m/>
    <m/>
    <n v="27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Virsodiya Asmita Rameshbhai"/>
    <x v="608"/>
    <d v="2000-07-07T00:00:00"/>
    <x v="2614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Virsodiya Jayesh Rameshbhai"/>
    <x v="608"/>
    <d v="2021-08-18T00:00:00"/>
    <x v="2615"/>
    <d v="2025-09-01T00:00:00"/>
    <n v="0.04"/>
    <n v="0.22500000000000001"/>
    <d v="2025-09-01T00:00:00"/>
    <d v="2026-08-31T00:00:00"/>
    <m/>
    <m/>
    <n v="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gathiya Puneeben Rameshbhai"/>
    <x v="609"/>
    <d v="1973-01-01T00:00:00"/>
    <x v="2616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Hemantkumar Rameshbhai Sagathiya"/>
    <x v="609"/>
    <d v="1994-11-23T00:00:00"/>
    <x v="2617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ahi Hemantkumar Sagathiya"/>
    <x v="609"/>
    <d v="2020-09-16T00:00:00"/>
    <x v="2618"/>
    <d v="2025-09-01T00:00:00"/>
    <n v="0.04"/>
    <n v="0.22500000000000001"/>
    <d v="2025-09-01T00:00:00"/>
    <d v="2026-08-31T00:00:00"/>
    <m/>
    <m/>
    <n v="4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gathiya Ramesh Devabhai"/>
    <x v="609"/>
    <d v="1973-01-01T00:00:00"/>
    <x v="2619"/>
    <d v="2025-09-01T00:00:00"/>
    <n v="0.04"/>
    <n v="0.22500000000000001"/>
    <d v="2025-09-01T00:00:00"/>
    <d v="2026-08-31T00:00:00"/>
    <m/>
    <m/>
    <n v="52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gathiya Puriben Hemantkumar"/>
    <x v="609"/>
    <d v="1994-04-24T00:00:00"/>
    <x v="2620"/>
    <d v="2025-09-01T00:00:00"/>
    <n v="0.04"/>
    <n v="0.22500000000000001"/>
    <d v="2025-09-01T00:00:00"/>
    <d v="2026-08-31T00:00:00"/>
    <m/>
    <m/>
    <n v="31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oni Sharma"/>
    <x v="610"/>
    <d v="1997-05-21T00:00:00"/>
    <x v="2621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Tanu Sharma"/>
    <x v="610"/>
    <d v="2022-11-11T00:00:00"/>
    <x v="2622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llavi Sharma"/>
    <x v="610"/>
    <d v="2024-05-19T00:00:00"/>
    <x v="2623"/>
    <d v="2025-09-01T00:00:00"/>
    <n v="0.04"/>
    <n v="0.22500000000000001"/>
    <d v="2025-09-01T00:00:00"/>
    <d v="2026-08-31T00:00:00"/>
    <m/>
    <m/>
    <n v="1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Hari Nath Sharma"/>
    <x v="610"/>
    <d v="1958-03-06T00:00:00"/>
    <x v="2624"/>
    <d v="2025-09-01T00:00:00"/>
    <n v="0.04"/>
    <n v="0.22500000000000001"/>
    <d v="2025-09-01T00:00:00"/>
    <d v="2026-08-31T00:00:00"/>
    <m/>
    <m/>
    <n v="67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Sunil Sharma"/>
    <x v="610"/>
    <d v="1995-06-16T00:00:00"/>
    <x v="2625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Dipendra Singh"/>
    <x v="611"/>
    <d v="1991-08-15T00:00:00"/>
    <x v="2626"/>
    <d v="2025-09-01T00:00:00"/>
    <n v="0.04"/>
    <n v="0.22500000000000001"/>
    <d v="2025-09-01T00:00:00"/>
    <d v="2026-08-31T00:00:00"/>
    <m/>
    <m/>
    <n v="34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khilesh Singh"/>
    <x v="611"/>
    <d v="1975-06-05T00:00:00"/>
    <x v="2627"/>
    <d v="2025-09-01T00:00:00"/>
    <n v="0.04"/>
    <n v="0.22500000000000001"/>
    <d v="2025-09-01T00:00:00"/>
    <d v="2026-08-31T00:00:00"/>
    <m/>
    <m/>
    <n v="50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Dinesh Singh"/>
    <x v="611"/>
    <d v="1970-01-01T00:00:00"/>
    <x v="2628"/>
    <d v="2025-09-01T00:00:00"/>
    <n v="0.04"/>
    <n v="0.22500000000000001"/>
    <d v="2025-09-01T00:00:00"/>
    <d v="2026-08-31T00:00:00"/>
    <m/>
    <m/>
    <n v="55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Gajiyani Ayesha Osman"/>
    <x v="612"/>
    <d v="1972-01-01T00:00:00"/>
    <x v="2629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slam Osman Gajiyani"/>
    <x v="612"/>
    <d v="1992-11-11T00:00:00"/>
    <x v="2630"/>
    <d v="2025-09-01T00:00:00"/>
    <n v="0.04"/>
    <n v="0.22500000000000001"/>
    <d v="2025-09-01T00:00:00"/>
    <d v="2026-08-31T00:00:00"/>
    <m/>
    <m/>
    <n v="32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Gajiyani Areeba Aslam"/>
    <x v="612"/>
    <d v="2019-03-26T00:00:00"/>
    <x v="2631"/>
    <d v="2025-09-01T00:00:00"/>
    <n v="0.04"/>
    <n v="0.22500000000000001"/>
    <d v="2025-09-01T00:00:00"/>
    <d v="2026-08-31T00:00:00"/>
    <m/>
    <m/>
    <n v="6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Gajiyani Osman Satarbhai"/>
    <x v="612"/>
    <d v="1963-06-01T00:00:00"/>
    <x v="2632"/>
    <d v="2025-09-01T00:00:00"/>
    <n v="0.04"/>
    <n v="0.22500000000000001"/>
    <d v="2025-09-01T00:00:00"/>
    <d v="2026-08-31T00:00:00"/>
    <m/>
    <m/>
    <n v="62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Gajiyani Naziya Aslam"/>
    <x v="612"/>
    <d v="1995-03-05T00:00:00"/>
    <x v="2633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valiya Devit Kuldeep"/>
    <x v="613"/>
    <d v="2024-03-12T00:00:00"/>
    <x v="2634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avaliya Kantaben Parsotambhai"/>
    <x v="613"/>
    <d v="1970-01-01T00:00:00"/>
    <x v="2635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Kuldeep Parsotambhai Savaliya"/>
    <x v="613"/>
    <d v="1999-07-12T00:00:00"/>
    <x v="2636"/>
    <d v="2025-09-01T00:00:00"/>
    <n v="0.04"/>
    <n v="0.22500000000000001"/>
    <d v="2025-09-01T00:00:00"/>
    <d v="2026-08-31T00:00:00"/>
    <m/>
    <m/>
    <n v="26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avaliya Parasotambhai Jivrajbhai"/>
    <x v="613"/>
    <d v="1966-07-15T00:00:00"/>
    <x v="2637"/>
    <d v="2025-09-01T00:00:00"/>
    <n v="0.04"/>
    <n v="0.22500000000000001"/>
    <d v="2025-09-01T00:00:00"/>
    <d v="2026-08-31T00:00:00"/>
    <m/>
    <m/>
    <n v="59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avaliya Rasilaben"/>
    <x v="613"/>
    <d v="1994-11-01T00:00:00"/>
    <x v="2638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atel Jayaben Kamleshbhai"/>
    <x v="614"/>
    <d v="1969-10-15T00:00:00"/>
    <x v="2639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Vijay Kamleshbhai Patel"/>
    <x v="614"/>
    <d v="1987-05-29T00:00:00"/>
    <x v="2640"/>
    <d v="2025-09-01T00:00:00"/>
    <n v="0.04"/>
    <n v="0.22500000000000001"/>
    <d v="2025-09-01T00:00:00"/>
    <d v="2026-08-31T00:00:00"/>
    <m/>
    <m/>
    <n v="38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Patel Kamleshbhai Chimanbhai"/>
    <x v="614"/>
    <d v="1968-09-16T00:00:00"/>
    <x v="2641"/>
    <d v="2025-09-01T00:00:00"/>
    <n v="0.04"/>
    <n v="0.22500000000000001"/>
    <d v="2025-09-01T00:00:00"/>
    <d v="2026-08-31T00:00:00"/>
    <m/>
    <m/>
    <n v="56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atel Rakshaben"/>
    <x v="614"/>
    <d v="1996-06-28T00:00:00"/>
    <x v="2642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atel Aryan Vijay"/>
    <x v="614"/>
    <d v="2022-10-12T00:00:00"/>
    <x v="2643"/>
    <d v="2025-09-01T00:00:00"/>
    <n v="0.04"/>
    <n v="0.22500000000000001"/>
    <d v="2025-09-01T00:00:00"/>
    <d v="2026-08-31T00:00:00"/>
    <m/>
    <m/>
    <n v="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atel Yashvi Vijaybhai"/>
    <x v="614"/>
    <d v="2021-06-22T00:00:00"/>
    <x v="2644"/>
    <d v="2025-09-01T00:00:00"/>
    <n v="0.04"/>
    <n v="0.22500000000000001"/>
    <d v="2025-09-01T00:00:00"/>
    <d v="2026-08-31T00:00:00"/>
    <m/>
    <m/>
    <n v="4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egama Chandrikaben Harshadbhai"/>
    <x v="615"/>
    <d v="1999-12-18T00:00:00"/>
    <x v="2645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egama Suhani Harshadbhai"/>
    <x v="615"/>
    <d v="2020-03-04T00:00:00"/>
    <x v="2646"/>
    <d v="2025-09-01T00:00:00"/>
    <n v="0.04"/>
    <n v="0.22500000000000001"/>
    <d v="2025-09-01T00:00:00"/>
    <d v="2026-08-31T00:00:00"/>
    <m/>
    <m/>
    <n v="5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egama Narasi Ramajibhai"/>
    <x v="615"/>
    <d v="1970-01-01T00:00:00"/>
    <x v="2647"/>
    <d v="2025-09-01T00:00:00"/>
    <n v="0.04"/>
    <n v="0.22500000000000001"/>
    <d v="2025-09-01T00:00:00"/>
    <d v="2026-08-31T00:00:00"/>
    <m/>
    <m/>
    <n v="55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Degama Bhavuben Narshibhai"/>
    <x v="615"/>
    <d v="1976-01-01T00:00:00"/>
    <x v="2648"/>
    <d v="2025-09-01T00:00:00"/>
    <n v="0.04"/>
    <n v="0.22500000000000001"/>
    <d v="2025-09-01T00:00:00"/>
    <d v="2026-08-31T00:00:00"/>
    <m/>
    <m/>
    <n v="49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Degama Harsad Narshibhai"/>
    <x v="615"/>
    <d v="1998-08-21T00:00:00"/>
    <x v="2649"/>
    <d v="2025-09-01T00:00:00"/>
    <n v="0.04"/>
    <n v="0.22500000000000001"/>
    <d v="2025-09-01T00:00:00"/>
    <d v="2026-08-31T00:00:00"/>
    <m/>
    <m/>
    <n v="27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Naksh Jatinkumar Malvaniya"/>
    <x v="616"/>
    <d v="2018-11-10T00:00:00"/>
    <x v="2650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alvaniya Lalitaben Harjivanbhai"/>
    <x v="616"/>
    <d v="1967-01-01T00:00:00"/>
    <x v="2651"/>
    <d v="2025-09-01T00:00:00"/>
    <n v="0.04"/>
    <n v="0.22500000000000001"/>
    <d v="2025-09-01T00:00:00"/>
    <d v="2026-08-31T00:00:00"/>
    <m/>
    <m/>
    <n v="58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lvaniya Nitaben Jatinkumar"/>
    <x v="616"/>
    <d v="1992-08-06T00:00:00"/>
    <x v="2652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lvaniya Harjivanbhai Jethabhai"/>
    <x v="616"/>
    <d v="1961-11-04T00:00:00"/>
    <x v="2653"/>
    <d v="2025-09-01T00:00:00"/>
    <n v="0.04"/>
    <n v="0.22500000000000001"/>
    <d v="2025-09-01T00:00:00"/>
    <d v="2026-08-31T00:00:00"/>
    <m/>
    <m/>
    <n v="63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lvaniya Jatinkumar Harjivanbhai"/>
    <x v="616"/>
    <d v="1991-06-30T00:00:00"/>
    <x v="2654"/>
    <d v="2025-09-01T00:00:00"/>
    <n v="0.04"/>
    <n v="0.22500000000000001"/>
    <d v="2025-09-01T00:00:00"/>
    <d v="2026-08-31T00:00:00"/>
    <m/>
    <m/>
    <n v="34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Tariya Satarbhai Abdulbhai"/>
    <x v="617"/>
    <d v="1955-01-01T00:00:00"/>
    <x v="2655"/>
    <d v="2025-09-01T00:00:00"/>
    <n v="0.04"/>
    <n v="0.22500000000000001"/>
    <d v="2025-09-01T00:00:00"/>
    <d v="2026-08-31T00:00:00"/>
    <m/>
    <m/>
    <n v="70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Tariya Aaftab Husen Javedbhai"/>
    <x v="617"/>
    <d v="2010-10-20T00:00:00"/>
    <x v="2656"/>
    <d v="2025-09-01T00:00:00"/>
    <n v="0.04"/>
    <n v="0.22500000000000001"/>
    <d v="2025-09-01T00:00:00"/>
    <d v="2026-08-31T00:00:00"/>
    <m/>
    <m/>
    <n v="1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Tariya Mohamad Soyab Javedbhai"/>
    <x v="617"/>
    <d v="2008-07-19T00:00:00"/>
    <x v="2657"/>
    <d v="2025-09-01T00:00:00"/>
    <n v="0.04"/>
    <n v="0.22500000000000001"/>
    <d v="2025-09-01T00:00:00"/>
    <d v="2026-08-31T00:00:00"/>
    <m/>
    <m/>
    <n v="1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Tariya Azraben Javedbhai"/>
    <x v="617"/>
    <d v="1990-08-17T00:00:00"/>
    <x v="2658"/>
    <d v="2025-09-01T00:00:00"/>
    <n v="0.04"/>
    <n v="0.22500000000000001"/>
    <d v="2025-09-01T00:00:00"/>
    <d v="2026-08-31T00:00:00"/>
    <m/>
    <m/>
    <n v="35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Tariya Jarinaben Satarbhai"/>
    <x v="617"/>
    <d v="1957-01-01T00:00:00"/>
    <x v="2659"/>
    <d v="2025-09-01T00:00:00"/>
    <n v="0.04"/>
    <n v="0.22500000000000001"/>
    <d v="2025-09-01T00:00:00"/>
    <d v="2026-08-31T00:00:00"/>
    <m/>
    <m/>
    <n v="68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Tariya Jevedbhai Satarbhai"/>
    <x v="617"/>
    <d v="1987-04-05T00:00:00"/>
    <x v="2660"/>
    <d v="2025-09-01T00:00:00"/>
    <n v="0.04"/>
    <n v="0.22500000000000001"/>
    <d v="2025-09-01T00:00:00"/>
    <d v="2026-08-31T00:00:00"/>
    <m/>
    <m/>
    <n v="38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Parasara Jetanben"/>
    <x v="618"/>
    <d v="1978-01-01T00:00:00"/>
    <x v="2661"/>
    <d v="2025-09-01T00:00:00"/>
    <n v="0.04"/>
    <n v="0.22500000000000001"/>
    <d v="2025-09-01T00:00:00"/>
    <d v="2026-08-31T00:00:00"/>
    <m/>
    <m/>
    <n v="47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arasara Gulamrasul"/>
    <x v="618"/>
    <d v="1972-07-22T00:00:00"/>
    <x v="2662"/>
    <d v="2025-09-01T00:00:00"/>
    <n v="0.04"/>
    <n v="0.22500000000000001"/>
    <d v="2025-09-01T00:00:00"/>
    <d v="2026-08-31T00:00:00"/>
    <m/>
    <m/>
    <n v="53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arasara Mohamaavesh Gulamrasul"/>
    <x v="618"/>
    <d v="2003-03-02T00:00:00"/>
    <x v="2663"/>
    <d v="2025-09-01T00:00:00"/>
    <n v="0.04"/>
    <n v="0.22500000000000001"/>
    <d v="2025-09-01T00:00:00"/>
    <d v="2026-08-31T00:00:00"/>
    <m/>
    <m/>
    <n v="22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thakiya Afsana Tofik"/>
    <x v="619"/>
    <d v="1994-01-01T00:00:00"/>
    <x v="2664"/>
    <d v="2025-09-01T00:00:00"/>
    <n v="0.04"/>
    <n v="0.22500000000000001"/>
    <d v="2025-09-01T00:00:00"/>
    <d v="2026-08-31T00:00:00"/>
    <m/>
    <m/>
    <n v="31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thakiya Tofik Abdulrahim"/>
    <x v="619"/>
    <d v="1997-07-03T00:00:00"/>
    <x v="2665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thakiya Ayza Tofik"/>
    <x v="619"/>
    <d v="2023-07-20T00:00:00"/>
    <x v="2666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thakiya Aafiya Tofik"/>
    <x v="619"/>
    <d v="2019-10-21T00:00:00"/>
    <x v="2667"/>
    <d v="2025-09-01T00:00:00"/>
    <n v="0.04"/>
    <n v="0.22500000000000001"/>
    <d v="2025-09-01T00:00:00"/>
    <d v="2026-08-31T00:00:00"/>
    <m/>
    <m/>
    <n v="5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thakiya Asiben Abdul"/>
    <x v="619"/>
    <d v="1973-01-01T00:00:00"/>
    <x v="2668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athakiya Adul Mamad"/>
    <x v="619"/>
    <d v="1966-01-07T00:00:00"/>
    <x v="2669"/>
    <d v="2025-09-01T00:00:00"/>
    <n v="0.04"/>
    <n v="0.22500000000000001"/>
    <d v="2025-09-01T00:00:00"/>
    <d v="2026-08-31T00:00:00"/>
    <m/>
    <m/>
    <n v="59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adrasi Guduben Kangrayn"/>
    <x v="620"/>
    <d v="1984-01-01T00:00:00"/>
    <x v="2670"/>
    <d v="2025-09-01T00:00:00"/>
    <n v="0.04"/>
    <n v="0.22500000000000001"/>
    <d v="2025-09-01T00:00:00"/>
    <d v="2026-08-31T00:00:00"/>
    <m/>
    <m/>
    <n v="41"/>
    <s v="36-45"/>
    <x v="0"/>
    <x v="5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Aditraval Rajkumar Kongrayn"/>
    <x v="620"/>
    <d v="2000-05-30T00:00:00"/>
    <x v="2671"/>
    <d v="2025-09-01T00:00:00"/>
    <n v="0.04"/>
    <n v="0.22500000000000001"/>
    <d v="2025-09-01T00:00:00"/>
    <d v="2026-08-31T00:00:00"/>
    <m/>
    <m/>
    <n v="25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drasi Kangrayn Rajaganm"/>
    <x v="620"/>
    <d v="1979-01-01T00:00:00"/>
    <x v="2672"/>
    <d v="2025-09-01T00:00:00"/>
    <n v="0.04"/>
    <n v="0.22500000000000001"/>
    <d v="2025-09-01T00:00:00"/>
    <d v="2026-08-31T00:00:00"/>
    <m/>
    <m/>
    <n v="46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Tarulata Sarkar"/>
    <x v="621"/>
    <d v="1983-01-01T00:00:00"/>
    <x v="2673"/>
    <d v="2025-09-01T00:00:00"/>
    <n v="0.04"/>
    <n v="0.22500000000000001"/>
    <d v="2025-09-01T00:00:00"/>
    <d v="2026-08-31T00:00:00"/>
    <m/>
    <m/>
    <n v="42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urajit Sarkar"/>
    <x v="621"/>
    <d v="1995-09-21T00:00:00"/>
    <x v="2674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ukumar Sarkar"/>
    <x v="621"/>
    <d v="1966-01-01T00:00:00"/>
    <x v="2675"/>
    <d v="2025-09-01T00:00:00"/>
    <n v="0.04"/>
    <n v="0.22500000000000001"/>
    <d v="2025-09-01T00:00:00"/>
    <d v="2026-08-31T00:00:00"/>
    <m/>
    <m/>
    <n v="59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Zala Kamlaben Rameshbhai"/>
    <x v="622"/>
    <d v="1977-01-01T00:00:00"/>
    <x v="2676"/>
    <d v="2025-09-01T00:00:00"/>
    <n v="0.04"/>
    <n v="0.22500000000000001"/>
    <d v="2025-09-01T00:00:00"/>
    <d v="2026-08-31T00:00:00"/>
    <m/>
    <m/>
    <n v="48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anishkumar Zala"/>
    <x v="622"/>
    <d v="2001-06-26T00:00:00"/>
    <x v="2677"/>
    <d v="2025-09-01T00:00:00"/>
    <n v="0.04"/>
    <n v="0.22500000000000001"/>
    <d v="2025-09-01T00:00:00"/>
    <d v="2026-08-31T00:00:00"/>
    <m/>
    <m/>
    <n v="24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Zala Rameshbhai Muljibhai"/>
    <x v="622"/>
    <d v="1968-06-01T00:00:00"/>
    <x v="2678"/>
    <d v="2025-09-01T00:00:00"/>
    <n v="0.04"/>
    <n v="0.22500000000000001"/>
    <d v="2025-09-01T00:00:00"/>
    <d v="2026-08-31T00:00:00"/>
    <m/>
    <m/>
    <n v="57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hihora Riddhiben Prashantbhai"/>
    <x v="623"/>
    <d v="2003-04-18T00:00:00"/>
    <x v="2679"/>
    <d v="2025-09-01T00:00:00"/>
    <n v="0.04"/>
    <n v="0.22500000000000001"/>
    <d v="2025-09-01T00:00:00"/>
    <d v="2026-08-31T00:00:00"/>
    <m/>
    <m/>
    <n v="22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rashant Shihora"/>
    <x v="623"/>
    <d v="2001-12-13T00:00:00"/>
    <x v="2680"/>
    <d v="2025-09-01T00:00:00"/>
    <n v="0.04"/>
    <n v="0.22500000000000001"/>
    <d v="2025-09-01T00:00:00"/>
    <d v="2026-08-31T00:00:00"/>
    <m/>
    <m/>
    <n v="23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hihora Vijyaben Jagdishbhai"/>
    <x v="623"/>
    <d v="1981-06-06T00:00:00"/>
    <x v="2681"/>
    <d v="2025-09-01T00:00:00"/>
    <n v="0.04"/>
    <n v="0.22500000000000001"/>
    <d v="2025-09-01T00:00:00"/>
    <d v="2026-08-31T00:00:00"/>
    <m/>
    <m/>
    <n v="44"/>
    <s v="36-45"/>
    <x v="0"/>
    <x v="5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hihora Jagdishbhai Mavjibhai"/>
    <x v="623"/>
    <d v="1979-09-04T00:00:00"/>
    <x v="2682"/>
    <d v="2025-09-01T00:00:00"/>
    <n v="0.04"/>
    <n v="0.22500000000000001"/>
    <d v="2025-09-01T00:00:00"/>
    <d v="2026-08-31T00:00:00"/>
    <m/>
    <m/>
    <n v="45"/>
    <s v="36-45"/>
    <x v="1"/>
    <x v="2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Tanvir Alam Ansari"/>
    <x v="624"/>
    <d v="1990-09-17T00:00:00"/>
    <x v="2683"/>
    <d v="2025-09-01T00:00:00"/>
    <n v="0.04"/>
    <n v="0.22500000000000001"/>
    <d v="2025-09-01T00:00:00"/>
    <d v="2026-08-31T00:00:00"/>
    <m/>
    <m/>
    <n v="34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Najma Khatoon"/>
    <x v="624"/>
    <d v="1998-01-15T00:00:00"/>
    <x v="2684"/>
    <d v="2025-09-01T00:00:00"/>
    <n v="0.04"/>
    <n v="0.22500000000000001"/>
    <d v="2025-09-01T00:00:00"/>
    <d v="2026-08-31T00:00:00"/>
    <m/>
    <m/>
    <n v="27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ba Tanvir"/>
    <x v="624"/>
    <d v="2017-11-15T00:00:00"/>
    <x v="2685"/>
    <d v="2025-09-01T00:00:00"/>
    <n v="0.04"/>
    <n v="0.22500000000000001"/>
    <d v="2025-09-01T00:00:00"/>
    <d v="2026-08-31T00:00:00"/>
    <m/>
    <m/>
    <n v="7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mreen Parveen"/>
    <x v="624"/>
    <d v="2021-08-30T00:00:00"/>
    <x v="2686"/>
    <d v="2025-09-01T00:00:00"/>
    <n v="0.04"/>
    <n v="0.22500000000000001"/>
    <d v="2025-09-01T00:00:00"/>
    <d v="2026-08-31T00:00:00"/>
    <m/>
    <m/>
    <n v="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ohammad Hasim"/>
    <x v="624"/>
    <d v="1945-01-01T00:00:00"/>
    <x v="2687"/>
    <d v="2025-09-01T00:00:00"/>
    <n v="0.04"/>
    <n v="0.22500000000000001"/>
    <d v="2025-09-01T00:00:00"/>
    <d v="2026-08-31T00:00:00"/>
    <m/>
    <m/>
    <n v="80"/>
    <s v="76-80"/>
    <x v="1"/>
    <x v="2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Asagari Khatoon"/>
    <x v="624"/>
    <d v="1949-01-01T00:00:00"/>
    <x v="2688"/>
    <d v="2025-09-01T00:00:00"/>
    <n v="0.04"/>
    <n v="0.22500000000000001"/>
    <d v="2025-09-01T00:00:00"/>
    <d v="2026-08-31T00:00:00"/>
    <m/>
    <m/>
    <n v="76"/>
    <s v="76-80"/>
    <x v="0"/>
    <x v="5"/>
    <n v="400000"/>
    <n v="0"/>
    <n v="0"/>
    <n v="365"/>
    <d v="2026-02-28T00:00:00"/>
    <n v="181"/>
    <s v="Maharashtra"/>
    <n v="27110.087"/>
    <n v="1"/>
    <n v="22974.65"/>
    <n v="0"/>
    <n v="0"/>
    <n v="4135.4369999999999"/>
    <n v="918.9860000000001"/>
    <n v="5169.2962500000003"/>
    <n v="11392.908630136988"/>
    <n v="8373.7878431506851"/>
    <n v="8512.5799068493143"/>
    <d v="2025-02-27T00:00:00"/>
    <n v="22974.65"/>
    <m/>
  </r>
  <r>
    <s v="Valid"/>
    <n v="202509"/>
    <s v="GMC023220100CALDERYS"/>
    <s v="CALDERYS INDIA REFRACTORIES LIMITED"/>
    <d v="2025-09-01T00:00:00"/>
    <d v="2026-08-31T00:00:00"/>
    <s v="Amrita Kumar Ghosh"/>
    <x v="625"/>
    <d v="1967-01-01T00:00:00"/>
    <x v="2689"/>
    <d v="2025-09-01T00:00:00"/>
    <n v="0.04"/>
    <n v="0.22500000000000001"/>
    <d v="2025-09-01T00:00:00"/>
    <d v="2026-08-31T00:00:00"/>
    <m/>
    <m/>
    <n v="58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marpita Sinha"/>
    <x v="625"/>
    <d v="1997-05-26T00:00:00"/>
    <x v="2690"/>
    <d v="2025-09-01T00:00:00"/>
    <n v="0.04"/>
    <n v="0.22500000000000001"/>
    <d v="2025-09-01T00:00:00"/>
    <d v="2026-08-31T00:00:00"/>
    <m/>
    <m/>
    <n v="28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nima Ghosh"/>
    <x v="625"/>
    <d v="1970-01-01T00:00:00"/>
    <x v="2691"/>
    <d v="2025-09-01T00:00:00"/>
    <n v="0.04"/>
    <n v="0.22500000000000001"/>
    <d v="2025-09-01T00:00:00"/>
    <d v="2026-08-31T00:00:00"/>
    <m/>
    <m/>
    <n v="55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Gourangamoy Ghosh"/>
    <x v="625"/>
    <d v="1995-01-25T00:00:00"/>
    <x v="2692"/>
    <d v="2025-09-01T00:00:00"/>
    <n v="0.04"/>
    <n v="0.22500000000000001"/>
    <d v="2025-09-01T00:00:00"/>
    <d v="2026-08-31T00:00:00"/>
    <m/>
    <m/>
    <n v="30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enuka Swain"/>
    <x v="626"/>
    <d v="1965-01-01T00:00:00"/>
    <x v="2693"/>
    <d v="2025-09-01T00:00:00"/>
    <n v="0.04"/>
    <n v="0.22500000000000001"/>
    <d v="2025-09-01T00:00:00"/>
    <d v="2026-08-31T00:00:00"/>
    <m/>
    <m/>
    <n v="60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ailash Chandra Swain"/>
    <x v="626"/>
    <d v="1956-01-01T00:00:00"/>
    <x v="2694"/>
    <d v="2025-09-01T00:00:00"/>
    <n v="0.04"/>
    <n v="0.22500000000000001"/>
    <d v="2025-09-01T00:00:00"/>
    <d v="2026-08-31T00:00:00"/>
    <m/>
    <m/>
    <n v="69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Mamata Nayak"/>
    <x v="626"/>
    <d v="1994-05-12T00:00:00"/>
    <x v="2695"/>
    <d v="2025-09-01T00:00:00"/>
    <n v="0.04"/>
    <n v="0.22500000000000001"/>
    <d v="2025-09-01T00:00:00"/>
    <d v="2026-08-31T00:00:00"/>
    <m/>
    <m/>
    <n v="31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Chinmay Kumar Swain"/>
    <x v="626"/>
    <d v="1983-08-09T00:00:00"/>
    <x v="2696"/>
    <d v="2025-09-01T00:00:00"/>
    <n v="0.04"/>
    <n v="0.22500000000000001"/>
    <d v="2025-09-01T00:00:00"/>
    <d v="2026-08-31T00:00:00"/>
    <m/>
    <m/>
    <n v="42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Nivanshi Das"/>
    <x v="627"/>
    <d v="2024-03-02T00:00:00"/>
    <x v="2697"/>
    <d v="2025-09-01T00:00:00"/>
    <n v="0.04"/>
    <n v="0.22500000000000001"/>
    <d v="2025-09-01T00:00:00"/>
    <d v="2026-08-31T00:00:00"/>
    <m/>
    <m/>
    <n v="1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Prafulla Kumar Das"/>
    <x v="627"/>
    <d v="1948-08-24T00:00:00"/>
    <x v="2698"/>
    <d v="2025-09-01T00:00:00"/>
    <n v="0.04"/>
    <n v="0.22500000000000001"/>
    <d v="2025-09-01T00:00:00"/>
    <d v="2026-08-31T00:00:00"/>
    <m/>
    <m/>
    <n v="77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Lija Kumari Bhoi"/>
    <x v="627"/>
    <d v="1991-06-04T00:00:00"/>
    <x v="2699"/>
    <d v="2025-09-01T00:00:00"/>
    <n v="0.04"/>
    <n v="0.22500000000000001"/>
    <d v="2025-09-01T00:00:00"/>
    <d v="2026-08-31T00:00:00"/>
    <m/>
    <m/>
    <n v="34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Manas Ranjan Das"/>
    <x v="627"/>
    <d v="1991-06-11T00:00:00"/>
    <x v="2700"/>
    <d v="2025-09-01T00:00:00"/>
    <n v="0.04"/>
    <n v="0.22500000000000001"/>
    <d v="2025-09-01T00:00:00"/>
    <d v="2026-08-31T00:00:00"/>
    <m/>
    <m/>
    <n v="34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Chhayarani Sahoo"/>
    <x v="628"/>
    <d v="1954-08-19T00:00:00"/>
    <x v="2701"/>
    <d v="2025-09-01T00:00:00"/>
    <n v="0.04"/>
    <n v="0.22500000000000001"/>
    <d v="2025-09-01T00:00:00"/>
    <d v="2026-08-31T00:00:00"/>
    <m/>
    <m/>
    <n v="71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Jeevansh Jivandeep Sahoo"/>
    <x v="628"/>
    <d v="2021-05-03T00:00:00"/>
    <x v="2702"/>
    <d v="2025-09-01T00:00:00"/>
    <n v="0.04"/>
    <n v="0.22500000000000001"/>
    <d v="2025-09-01T00:00:00"/>
    <d v="2026-08-31T00:00:00"/>
    <m/>
    <m/>
    <n v="4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Gitanjali Sahoo"/>
    <x v="628"/>
    <d v="1986-07-11T00:00:00"/>
    <x v="2703"/>
    <d v="2025-09-01T00:00:00"/>
    <n v="0.04"/>
    <n v="0.22500000000000001"/>
    <d v="2025-09-01T00:00:00"/>
    <d v="2026-08-31T00:00:00"/>
    <m/>
    <m/>
    <n v="39"/>
    <s v="36-45"/>
    <x v="0"/>
    <x v="0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Manoranjan Sahoo"/>
    <x v="628"/>
    <d v="1986-12-07T00:00:00"/>
    <x v="2704"/>
    <d v="2025-09-01T00:00:00"/>
    <n v="0.04"/>
    <n v="0.22500000000000001"/>
    <d v="2025-09-01T00:00:00"/>
    <d v="2026-08-31T00:00:00"/>
    <m/>
    <m/>
    <n v="38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Damayanti Karan"/>
    <x v="629"/>
    <d v="1972-09-15T00:00:00"/>
    <x v="2705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Nabakishore Karan"/>
    <x v="629"/>
    <d v="1970-03-05T00:00:00"/>
    <x v="2706"/>
    <d v="2025-09-01T00:00:00"/>
    <n v="0.04"/>
    <n v="0.22500000000000001"/>
    <d v="2025-09-01T00:00:00"/>
    <d v="2026-08-31T00:00:00"/>
    <m/>
    <m/>
    <n v="55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kash Kumar Karan"/>
    <x v="629"/>
    <d v="1997-06-01T00:00:00"/>
    <x v="2707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smita Sahoo"/>
    <x v="630"/>
    <d v="1994-03-17T00:00:00"/>
    <x v="2708"/>
    <d v="2025-09-01T00:00:00"/>
    <n v="0.04"/>
    <n v="0.22500000000000001"/>
    <d v="2025-09-01T00:00:00"/>
    <d v="2026-08-31T00:00:00"/>
    <m/>
    <m/>
    <n v="31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isharmistha Prusty"/>
    <x v="630"/>
    <d v="2020-09-24T00:00:00"/>
    <x v="2709"/>
    <d v="2025-09-01T00:00:00"/>
    <n v="0.04"/>
    <n v="0.22500000000000001"/>
    <d v="2025-09-01T00:00:00"/>
    <d v="2026-08-31T00:00:00"/>
    <m/>
    <m/>
    <n v="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halya Prusty"/>
    <x v="630"/>
    <d v="1963-02-10T00:00:00"/>
    <x v="2710"/>
    <d v="2025-09-01T00:00:00"/>
    <n v="0.04"/>
    <n v="0.22500000000000001"/>
    <d v="2025-09-01T00:00:00"/>
    <d v="2026-08-31T00:00:00"/>
    <m/>
    <m/>
    <n v="62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rjun Charan Prusty"/>
    <x v="630"/>
    <d v="1953-01-11T00:00:00"/>
    <x v="2711"/>
    <d v="2025-09-01T00:00:00"/>
    <n v="0.04"/>
    <n v="0.22500000000000001"/>
    <d v="2025-09-01T00:00:00"/>
    <d v="2026-08-31T00:00:00"/>
    <m/>
    <m/>
    <n v="72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uryakanta Prusty"/>
    <x v="630"/>
    <d v="1991-07-02T00:00:00"/>
    <x v="2712"/>
    <d v="2025-09-01T00:00:00"/>
    <n v="0.04"/>
    <n v="0.22500000000000001"/>
    <d v="2025-09-01T00:00:00"/>
    <d v="2026-08-31T00:00:00"/>
    <m/>
    <m/>
    <n v="34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Indrajeet Sarangi"/>
    <x v="631"/>
    <d v="1992-04-03T00:00:00"/>
    <x v="2713"/>
    <d v="2025-09-01T00:00:00"/>
    <n v="0.04"/>
    <n v="0.22500000000000001"/>
    <d v="2025-09-01T00:00:00"/>
    <d v="2026-08-31T00:00:00"/>
    <m/>
    <m/>
    <n v="33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shok Kumar Sarangi"/>
    <x v="631"/>
    <d v="1963-08-01T00:00:00"/>
    <x v="2714"/>
    <d v="2025-09-01T00:00:00"/>
    <n v="0.04"/>
    <n v="0.22500000000000001"/>
    <d v="2025-09-01T00:00:00"/>
    <d v="2026-08-31T00:00:00"/>
    <m/>
    <m/>
    <n v="62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hubhagya Laxmi Sarangi"/>
    <x v="631"/>
    <d v="1969-07-14T00:00:00"/>
    <x v="2715"/>
    <d v="2025-09-01T00:00:00"/>
    <n v="0.04"/>
    <n v="0.22500000000000001"/>
    <d v="2025-09-01T00:00:00"/>
    <d v="2026-08-31T00:00:00"/>
    <m/>
    <m/>
    <n v="56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Jigyansa Dash"/>
    <x v="631"/>
    <d v="1994-04-04T00:00:00"/>
    <x v="2716"/>
    <d v="2025-09-01T00:00:00"/>
    <n v="0.04"/>
    <n v="0.22500000000000001"/>
    <d v="2025-09-01T00:00:00"/>
    <d v="2026-08-31T00:00:00"/>
    <m/>
    <m/>
    <n v="31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Sabita Sahu"/>
    <x v="632"/>
    <d v="1995-03-09T00:00:00"/>
    <x v="2717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reyans Sahu"/>
    <x v="632"/>
    <d v="2018-08-11T00:00:00"/>
    <x v="2718"/>
    <d v="2025-09-01T00:00:00"/>
    <n v="0.04"/>
    <n v="0.22500000000000001"/>
    <d v="2025-09-01T00:00:00"/>
    <d v="2026-08-31T00:00:00"/>
    <m/>
    <m/>
    <n v="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noj Kumar Sahu"/>
    <x v="632"/>
    <d v="1985-07-03T00:00:00"/>
    <x v="2719"/>
    <d v="2025-09-01T00:00:00"/>
    <n v="0.04"/>
    <n v="0.22500000000000001"/>
    <d v="2025-09-01T00:00:00"/>
    <d v="2026-08-31T00:00:00"/>
    <m/>
    <m/>
    <n v="40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Janki Saini"/>
    <x v="633"/>
    <d v="1968-09-27T00:00:00"/>
    <x v="2720"/>
    <d v="2025-09-01T00:00:00"/>
    <n v="0.04"/>
    <n v="0.22500000000000001"/>
    <d v="2025-09-01T00:00:00"/>
    <d v="2026-08-31T00:00:00"/>
    <m/>
    <m/>
    <n v="56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shutosh Saini"/>
    <x v="633"/>
    <d v="1997-08-10T00:00:00"/>
    <x v="2721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shok Saini"/>
    <x v="633"/>
    <d v="1966-12-09T00:00:00"/>
    <x v="2722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Chanchal Nag"/>
    <x v="634"/>
    <d v="1968-07-01T00:00:00"/>
    <x v="2723"/>
    <d v="2025-09-01T00:00:00"/>
    <n v="0.04"/>
    <n v="0.22500000000000001"/>
    <d v="2025-09-01T00:00:00"/>
    <d v="2026-08-31T00:00:00"/>
    <m/>
    <m/>
    <n v="57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unit Nag"/>
    <x v="634"/>
    <d v="1975-10-07T00:00:00"/>
    <x v="2724"/>
    <d v="2025-09-01T00:00:00"/>
    <n v="0.04"/>
    <n v="0.22500000000000001"/>
    <d v="2025-09-01T00:00:00"/>
    <d v="2026-08-31T00:00:00"/>
    <m/>
    <m/>
    <n v="49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ushanta Kumar Nag"/>
    <x v="634"/>
    <d v="1996-07-08T00:00:00"/>
    <x v="2725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onalisa Das"/>
    <x v="635"/>
    <d v="1978-05-03T00:00:00"/>
    <x v="2726"/>
    <d v="2025-09-01T00:00:00"/>
    <n v="0.04"/>
    <n v="0.22500000000000001"/>
    <d v="2025-09-01T00:00:00"/>
    <d v="2026-08-31T00:00:00"/>
    <m/>
    <m/>
    <n v="47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ntosh Kumar Dash"/>
    <x v="635"/>
    <d v="1971-04-06T00:00:00"/>
    <x v="2727"/>
    <d v="2025-09-01T00:00:00"/>
    <n v="0.04"/>
    <n v="0.22500000000000001"/>
    <d v="2025-09-01T00:00:00"/>
    <d v="2026-08-31T00:00:00"/>
    <m/>
    <m/>
    <n v="54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byasachi Dash"/>
    <x v="635"/>
    <d v="2002-02-14T00:00:00"/>
    <x v="2728"/>
    <d v="2025-09-01T00:00:00"/>
    <n v="0.04"/>
    <n v="0.22500000000000001"/>
    <d v="2025-09-01T00:00:00"/>
    <d v="2026-08-31T00:00:00"/>
    <m/>
    <m/>
    <n v="23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bhishek Nayak"/>
    <x v="636"/>
    <d v="1995-05-05T00:00:00"/>
    <x v="2729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rati Nayak"/>
    <x v="636"/>
    <d v="1971-01-01T00:00:00"/>
    <x v="2730"/>
    <d v="2025-09-01T00:00:00"/>
    <n v="0.04"/>
    <n v="0.22500000000000001"/>
    <d v="2025-09-01T00:00:00"/>
    <d v="2026-08-31T00:00:00"/>
    <m/>
    <m/>
    <n v="54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Girish Chandra Nayak"/>
    <x v="636"/>
    <d v="1964-01-01T00:00:00"/>
    <x v="2731"/>
    <d v="2025-09-01T00:00:00"/>
    <n v="0.04"/>
    <n v="0.22500000000000001"/>
    <d v="2025-09-01T00:00:00"/>
    <d v="2026-08-31T00:00:00"/>
    <m/>
    <m/>
    <n v="61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eena Devi"/>
    <x v="637"/>
    <d v="1980-03-02T00:00:00"/>
    <x v="2732"/>
    <d v="2025-09-01T00:00:00"/>
    <n v="0.04"/>
    <n v="0.22500000000000001"/>
    <d v="2025-09-01T00:00:00"/>
    <d v="2026-08-31T00:00:00"/>
    <m/>
    <m/>
    <n v="45"/>
    <s v="36-45"/>
    <x v="0"/>
    <x v="5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anjay Yadav"/>
    <x v="637"/>
    <d v="1977-01-01T00:00:00"/>
    <x v="2733"/>
    <d v="2025-09-01T00:00:00"/>
    <n v="0.04"/>
    <n v="0.22500000000000001"/>
    <d v="2025-09-01T00:00:00"/>
    <d v="2026-08-31T00:00:00"/>
    <m/>
    <m/>
    <n v="48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Upendra Yadav"/>
    <x v="637"/>
    <d v="1998-08-07T00:00:00"/>
    <x v="2734"/>
    <d v="2025-09-01T00:00:00"/>
    <n v="0.04"/>
    <n v="0.22500000000000001"/>
    <d v="2025-09-01T00:00:00"/>
    <d v="2026-08-31T00:00:00"/>
    <m/>
    <m/>
    <n v="27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nita Banerjee"/>
    <x v="638"/>
    <d v="1967-03-07T00:00:00"/>
    <x v="2735"/>
    <d v="2025-09-01T00:00:00"/>
    <n v="0.04"/>
    <n v="0.22500000000000001"/>
    <d v="2025-09-01T00:00:00"/>
    <d v="2026-08-31T00:00:00"/>
    <m/>
    <m/>
    <n v="58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Queen Sarkar"/>
    <x v="638"/>
    <d v="1991-03-08T00:00:00"/>
    <x v="2736"/>
    <d v="2025-09-01T00:00:00"/>
    <n v="0.04"/>
    <n v="0.22500000000000001"/>
    <d v="2025-09-01T00:00:00"/>
    <d v="2026-08-31T00:00:00"/>
    <m/>
    <m/>
    <n v="34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Nayan Kumar Banerjee"/>
    <x v="638"/>
    <d v="1991-10-28T00:00:00"/>
    <x v="2737"/>
    <d v="2025-09-01T00:00:00"/>
    <n v="0.04"/>
    <n v="0.22500000000000001"/>
    <d v="2025-09-01T00:00:00"/>
    <d v="2026-08-31T00:00:00"/>
    <m/>
    <m/>
    <n v="33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ramila Barik"/>
    <x v="639"/>
    <d v="1991-06-14T00:00:00"/>
    <x v="2738"/>
    <d v="2025-09-01T00:00:00"/>
    <n v="0.04"/>
    <n v="0.22500000000000001"/>
    <d v="2025-09-01T00:00:00"/>
    <d v="2026-08-31T00:00:00"/>
    <m/>
    <m/>
    <n v="34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untala Kabi"/>
    <x v="639"/>
    <d v="1954-05-20T00:00:00"/>
    <x v="2739"/>
    <d v="2025-09-01T00:00:00"/>
    <n v="0.04"/>
    <n v="0.22500000000000001"/>
    <d v="2025-09-01T00:00:00"/>
    <d v="2026-08-31T00:00:00"/>
    <m/>
    <m/>
    <n v="71"/>
    <s v="71-75"/>
    <x v="0"/>
    <x v="5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Prasanta Kabi"/>
    <x v="639"/>
    <d v="1987-06-21T00:00:00"/>
    <x v="2740"/>
    <d v="2025-09-01T00:00:00"/>
    <n v="0.04"/>
    <n v="0.22500000000000001"/>
    <d v="2025-09-01T00:00:00"/>
    <d v="2026-08-31T00:00:00"/>
    <m/>
    <m/>
    <n v="38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aiprasad Kabi"/>
    <x v="639"/>
    <d v="2024-05-10T00:00:00"/>
    <x v="2741"/>
    <d v="2025-09-01T00:00:00"/>
    <n v="0.04"/>
    <n v="0.22500000000000001"/>
    <d v="2025-09-01T00:00:00"/>
    <d v="2026-08-31T00:00:00"/>
    <m/>
    <m/>
    <n v="1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raleeta Kabi"/>
    <x v="639"/>
    <d v="2020-11-01T00:00:00"/>
    <x v="2742"/>
    <d v="2025-09-01T00:00:00"/>
    <n v="0.04"/>
    <n v="0.22500000000000001"/>
    <d v="2025-09-01T00:00:00"/>
    <d v="2026-08-31T00:00:00"/>
    <m/>
    <m/>
    <n v="4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inakhi Kumari Sahu"/>
    <x v="640"/>
    <d v="1968-10-10T00:00:00"/>
    <x v="2743"/>
    <d v="2025-09-01T00:00:00"/>
    <n v="0.04"/>
    <n v="0.22500000000000001"/>
    <d v="2025-09-01T00:00:00"/>
    <d v="2026-08-31T00:00:00"/>
    <m/>
    <m/>
    <n v="56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haskar Chandra Sahu"/>
    <x v="640"/>
    <d v="1965-04-15T00:00:00"/>
    <x v="2744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Dibyansu Sekhar Sahu"/>
    <x v="640"/>
    <d v="1998-05-21T00:00:00"/>
    <x v="2745"/>
    <d v="2025-09-01T00:00:00"/>
    <n v="0.04"/>
    <n v="0.22500000000000001"/>
    <d v="2025-09-01T00:00:00"/>
    <d v="2026-08-31T00:00:00"/>
    <m/>
    <m/>
    <n v="27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asanti Karmakar"/>
    <x v="641"/>
    <d v="1965-03-06T00:00:00"/>
    <x v="2746"/>
    <d v="2025-09-01T00:00:00"/>
    <n v="0.04"/>
    <n v="0.22500000000000001"/>
    <d v="2025-09-01T00:00:00"/>
    <d v="2026-08-31T00:00:00"/>
    <m/>
    <m/>
    <n v="60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Barnita Karmakar"/>
    <x v="641"/>
    <d v="1998-06-12T00:00:00"/>
    <x v="2747"/>
    <d v="2025-09-01T00:00:00"/>
    <n v="0.04"/>
    <n v="0.22500000000000001"/>
    <d v="2025-09-01T00:00:00"/>
    <d v="2026-08-31T00:00:00"/>
    <m/>
    <m/>
    <n v="27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nupam Tiwari"/>
    <x v="642"/>
    <d v="1970-08-19T00:00:00"/>
    <x v="2748"/>
    <d v="2025-09-01T00:00:00"/>
    <n v="0.04"/>
    <n v="0.22500000000000001"/>
    <d v="2025-09-01T00:00:00"/>
    <d v="2026-08-31T00:00:00"/>
    <m/>
    <m/>
    <n v="55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rti Tiwari"/>
    <x v="642"/>
    <d v="1975-06-06T00:00:00"/>
    <x v="2749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ranjal Tiwari"/>
    <x v="642"/>
    <d v="2001-10-26T00:00:00"/>
    <x v="2750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ileswari Thakur"/>
    <x v="643"/>
    <d v="1972-06-05T00:00:00"/>
    <x v="2751"/>
    <d v="2025-09-01T00:00:00"/>
    <n v="0.04"/>
    <n v="0.22500000000000001"/>
    <d v="2025-09-01T00:00:00"/>
    <d v="2026-08-31T00:00:00"/>
    <m/>
    <m/>
    <n v="53"/>
    <s v="46-55"/>
    <x v="0"/>
    <x v="5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09"/>
    <s v="GMC023220100CALDERYS"/>
    <s v="CALDERYS INDIA REFRACTORIES LIMITED"/>
    <d v="2025-09-01T00:00:00"/>
    <d v="2026-08-31T00:00:00"/>
    <s v="Alok Prasad Thakur"/>
    <x v="643"/>
    <d v="1994-06-28T00:00:00"/>
    <x v="2752"/>
    <d v="2025-09-01T00:00:00"/>
    <n v="0.04"/>
    <n v="0.22500000000000001"/>
    <d v="2025-09-01T00:00:00"/>
    <d v="2026-08-31T00:00:00"/>
    <m/>
    <m/>
    <n v="31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nita Devi"/>
    <x v="644"/>
    <d v="1972-01-01T00:00:00"/>
    <x v="2753"/>
    <d v="2025-09-01T00:00:00"/>
    <n v="0.04"/>
    <n v="0.22500000000000001"/>
    <d v="2025-09-01T00:00:00"/>
    <d v="2026-08-31T00:00:00"/>
    <m/>
    <m/>
    <n v="53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awan Sharma"/>
    <x v="644"/>
    <d v="1997-01-30T00:00:00"/>
    <x v="2754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yam Babu Sharma"/>
    <x v="644"/>
    <d v="1970-01-01T00:00:00"/>
    <x v="2755"/>
    <d v="2025-09-01T00:00:00"/>
    <n v="0.04"/>
    <n v="0.22500000000000001"/>
    <d v="2025-09-01T00:00:00"/>
    <d v="2026-08-31T00:00:00"/>
    <m/>
    <m/>
    <n v="55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Basanti Samal"/>
    <x v="645"/>
    <d v="1970-02-15T00:00:00"/>
    <x v="2756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iba Samal"/>
    <x v="645"/>
    <d v="1960-10-03T00:00:00"/>
    <x v="2757"/>
    <d v="2025-09-01T00:00:00"/>
    <n v="0.04"/>
    <n v="0.22500000000000001"/>
    <d v="2025-09-01T00:00:00"/>
    <d v="2026-08-31T00:00:00"/>
    <m/>
    <m/>
    <n v="64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aroj Kumar Samal"/>
    <x v="645"/>
    <d v="1996-04-27T00:00:00"/>
    <x v="2758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allavi Sahoo"/>
    <x v="646"/>
    <d v="2023-07-25T00:00:00"/>
    <x v="2759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uman Sahu"/>
    <x v="646"/>
    <d v="2001-02-02T00:00:00"/>
    <x v="2760"/>
    <d v="2025-09-01T00:00:00"/>
    <n v="0.04"/>
    <n v="0.22500000000000001"/>
    <d v="2025-09-01T00:00:00"/>
    <d v="2026-08-31T00:00:00"/>
    <m/>
    <m/>
    <n v="24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Tapeswar Sahoo"/>
    <x v="646"/>
    <d v="1967-05-03T00:00:00"/>
    <x v="2761"/>
    <d v="2025-09-01T00:00:00"/>
    <n v="0.04"/>
    <n v="0.22500000000000001"/>
    <d v="2025-09-01T00:00:00"/>
    <d v="2026-08-31T00:00:00"/>
    <m/>
    <m/>
    <n v="58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Pramila Sahoo"/>
    <x v="646"/>
    <d v="1973-05-16T00:00:00"/>
    <x v="2762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Basanta Kumar Sahoo"/>
    <x v="646"/>
    <d v="1992-04-02T00:00:00"/>
    <x v="2763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hanti Kol"/>
    <x v="647"/>
    <d v="1968-01-01T00:00:00"/>
    <x v="2764"/>
    <d v="2025-09-01T00:00:00"/>
    <n v="0.04"/>
    <n v="0.22500000000000001"/>
    <d v="2025-09-01T00:00:00"/>
    <d v="2026-08-31T00:00:00"/>
    <m/>
    <m/>
    <n v="57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nkit Kol"/>
    <x v="647"/>
    <d v="1997-06-15T00:00:00"/>
    <x v="2765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rjun Kol"/>
    <x v="647"/>
    <d v="1962-04-20T00:00:00"/>
    <x v="2766"/>
    <d v="2025-09-01T00:00:00"/>
    <n v="0.04"/>
    <n v="0.22500000000000001"/>
    <d v="2025-09-01T00:00:00"/>
    <d v="2026-08-31T00:00:00"/>
    <m/>
    <m/>
    <n v="63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Ojas Kol"/>
    <x v="647"/>
    <d v="2024-09-04T00:00:00"/>
    <x v="2767"/>
    <d v="2025-09-01T00:00:00"/>
    <n v="0.04"/>
    <n v="0.22500000000000001"/>
    <d v="2025-09-01T00:00:00"/>
    <d v="2026-08-31T00:00:00"/>
    <m/>
    <m/>
    <n v="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hivani Kol"/>
    <x v="647"/>
    <d v="1998-01-01T00:00:00"/>
    <x v="2768"/>
    <d v="2025-09-01T00:00:00"/>
    <n v="0.04"/>
    <n v="0.22500000000000001"/>
    <d v="2025-09-01T00:00:00"/>
    <d v="2026-08-31T00:00:00"/>
    <m/>
    <m/>
    <n v="27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Gourangamoi Ghosh"/>
    <x v="648"/>
    <d v="1995-01-25T00:00:00"/>
    <x v="2769"/>
    <d v="2025-09-01T00:00:00"/>
    <n v="0.04"/>
    <n v="0.22500000000000001"/>
    <d v="2025-09-01T00:00:00"/>
    <d v="2026-08-31T00:00:00"/>
    <m/>
    <m/>
    <n v="30"/>
    <s v="26-35"/>
    <x v="1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labika Sinha"/>
    <x v="648"/>
    <d v="1970-01-02T00:00:00"/>
    <x v="2770"/>
    <d v="2025-09-01T00:00:00"/>
    <n v="0.04"/>
    <n v="0.22500000000000001"/>
    <d v="2025-09-01T00:00:00"/>
    <d v="2026-08-31T00:00:00"/>
    <m/>
    <m/>
    <n v="55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amarpita Sinha"/>
    <x v="648"/>
    <d v="1997-05-26T00:00:00"/>
    <x v="2771"/>
    <d v="2025-09-01T00:00:00"/>
    <n v="0.04"/>
    <n v="0.22500000000000001"/>
    <d v="2025-09-01T00:00:00"/>
    <d v="2026-08-31T00:00:00"/>
    <m/>
    <m/>
    <n v="28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Prabhti Das"/>
    <x v="649"/>
    <d v="1974-05-05T00:00:00"/>
    <x v="2772"/>
    <d v="2025-09-01T00:00:00"/>
    <n v="0.04"/>
    <n v="0.22500000000000001"/>
    <d v="2025-09-01T00:00:00"/>
    <d v="2026-08-31T00:00:00"/>
    <m/>
    <m/>
    <n v="51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bhimanyu Das"/>
    <x v="649"/>
    <d v="1972-04-15T00:00:00"/>
    <x v="2773"/>
    <d v="2025-09-01T00:00:00"/>
    <n v="0.04"/>
    <n v="0.22500000000000001"/>
    <d v="2025-09-01T00:00:00"/>
    <d v="2026-08-31T00:00:00"/>
    <m/>
    <m/>
    <n v="53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lok Kumar Das"/>
    <x v="649"/>
    <d v="1993-05-15T00:00:00"/>
    <x v="2774"/>
    <d v="2025-09-01T00:00:00"/>
    <n v="0.04"/>
    <n v="0.22500000000000001"/>
    <d v="2025-09-01T00:00:00"/>
    <d v="2026-08-31T00:00:00"/>
    <m/>
    <m/>
    <n v="32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Bishnu Prasad Sahoo"/>
    <x v="650"/>
    <d v="2018-02-26T00:00:00"/>
    <x v="2775"/>
    <d v="2025-09-01T00:00:00"/>
    <n v="0.04"/>
    <n v="0.22500000000000001"/>
    <d v="2025-09-01T00:00:00"/>
    <d v="2026-08-31T00:00:00"/>
    <m/>
    <m/>
    <n v="7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Namita Sahoo"/>
    <x v="650"/>
    <d v="1996-06-01T00:00:00"/>
    <x v="2776"/>
    <d v="2025-09-01T00:00:00"/>
    <n v="0.04"/>
    <n v="0.22500000000000001"/>
    <d v="2025-09-01T00:00:00"/>
    <d v="2026-08-31T00:00:00"/>
    <m/>
    <m/>
    <n v="29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Naresh Chandra Sahoo"/>
    <x v="650"/>
    <d v="1984-06-20T00:00:00"/>
    <x v="2777"/>
    <d v="2025-09-01T00:00:00"/>
    <n v="0.04"/>
    <n v="0.22500000000000001"/>
    <d v="2025-09-01T00:00:00"/>
    <d v="2026-08-31T00:00:00"/>
    <m/>
    <m/>
    <n v="41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Madhusudan Sahoo"/>
    <x v="650"/>
    <d v="1947-04-10T00:00:00"/>
    <x v="2778"/>
    <d v="2025-09-01T00:00:00"/>
    <n v="0.04"/>
    <n v="0.22500000000000001"/>
    <d v="2025-09-01T00:00:00"/>
    <d v="2026-08-31T00:00:00"/>
    <m/>
    <m/>
    <n v="78"/>
    <s v="76-80"/>
    <x v="1"/>
    <x v="2"/>
    <n v="300000"/>
    <n v="0"/>
    <n v="0"/>
    <n v="365"/>
    <d v="2026-02-28T00:00:00"/>
    <n v="181"/>
    <s v="Maharashtra"/>
    <n v="24649.078999999998"/>
    <n v="1"/>
    <n v="20889.05"/>
    <n v="0"/>
    <n v="0"/>
    <n v="3760.0289999999995"/>
    <n v="835.56200000000001"/>
    <n v="4700.0362500000001"/>
    <n v="10358.679589041096"/>
    <n v="7613.629497945205"/>
    <n v="7739.8222520547924"/>
    <d v="2025-02-27T00:00:00"/>
    <n v="20889.05"/>
    <m/>
  </r>
  <r>
    <s v="Valid"/>
    <n v="202509"/>
    <s v="GMC023220100CALDERYS"/>
    <s v="CALDERYS INDIA REFRACTORIES LIMITED"/>
    <d v="2025-09-01T00:00:00"/>
    <d v="2026-08-31T00:00:00"/>
    <s v="Ahalya Sahoo"/>
    <x v="650"/>
    <d v="1950-08-15T00:00:00"/>
    <x v="2779"/>
    <d v="2025-09-01T00:00:00"/>
    <n v="0.04"/>
    <n v="0.22500000000000001"/>
    <d v="2025-09-01T00:00:00"/>
    <d v="2026-08-31T00:00:00"/>
    <m/>
    <m/>
    <n v="75"/>
    <s v="71-75"/>
    <x v="0"/>
    <x v="5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Ankita Sahoo"/>
    <x v="650"/>
    <d v="2023-03-24T00:00:00"/>
    <x v="2780"/>
    <d v="2025-09-01T00:00:00"/>
    <n v="0.04"/>
    <n v="0.22500000000000001"/>
    <d v="2025-09-01T00:00:00"/>
    <d v="2026-08-31T00:00:00"/>
    <m/>
    <m/>
    <n v="2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ukanti Goud"/>
    <x v="651"/>
    <d v="1972-05-11T00:00:00"/>
    <x v="2781"/>
    <d v="2025-09-01T00:00:00"/>
    <n v="0.04"/>
    <n v="0.22500000000000001"/>
    <d v="2025-09-01T00:00:00"/>
    <d v="2026-08-31T00:00:00"/>
    <m/>
    <m/>
    <n v="53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Indramani Goud"/>
    <x v="651"/>
    <d v="2000-01-02T00:00:00"/>
    <x v="2782"/>
    <d v="2025-09-01T00:00:00"/>
    <n v="0.04"/>
    <n v="0.22500000000000001"/>
    <d v="2025-09-01T00:00:00"/>
    <d v="2026-08-31T00:00:00"/>
    <m/>
    <m/>
    <n v="25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 Sarla Yadav"/>
    <x v="652"/>
    <d v="1975-11-12T00:00:00"/>
    <x v="2783"/>
    <d v="2025-09-01T00:00:00"/>
    <n v="0.04"/>
    <n v="0.22500000000000001"/>
    <d v="2025-09-01T00:00:00"/>
    <d v="2026-08-31T00:00:00"/>
    <m/>
    <m/>
    <n v="49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 Santosh Yadav"/>
    <x v="652"/>
    <d v="1973-07-20T00:00:00"/>
    <x v="2784"/>
    <d v="2025-09-01T00:00:00"/>
    <n v="0.04"/>
    <n v="0.22500000000000001"/>
    <d v="2025-09-01T00:00:00"/>
    <d v="2026-08-31T00:00:00"/>
    <m/>
    <m/>
    <n v="52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 Shubham Yadav"/>
    <x v="652"/>
    <d v="2001-02-08T00:00:00"/>
    <x v="2785"/>
    <d v="2025-09-01T00:00:00"/>
    <n v="0.04"/>
    <n v="0.22500000000000001"/>
    <d v="2025-09-01T00:00:00"/>
    <d v="2026-08-31T00:00:00"/>
    <m/>
    <m/>
    <n v="24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ltafur Raheman Khan"/>
    <x v="653"/>
    <d v="1959-01-01T00:00:00"/>
    <x v="2786"/>
    <d v="2025-09-01T00:00:00"/>
    <n v="0.04"/>
    <n v="0.22500000000000001"/>
    <d v="2025-09-01T00:00:00"/>
    <d v="2026-08-31T00:00:00"/>
    <m/>
    <m/>
    <n v="66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Abdul Mohin Khan"/>
    <x v="653"/>
    <d v="2016-07-28T00:00:00"/>
    <x v="2787"/>
    <d v="2025-09-01T00:00:00"/>
    <n v="0.04"/>
    <n v="0.22500000000000001"/>
    <d v="2025-09-01T00:00:00"/>
    <d v="2026-08-31T00:00:00"/>
    <m/>
    <m/>
    <n v="9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bdul Azim Khan"/>
    <x v="653"/>
    <d v="1986-07-05T00:00:00"/>
    <x v="2788"/>
    <d v="2025-09-01T00:00:00"/>
    <n v="0.04"/>
    <n v="0.22500000000000001"/>
    <d v="2025-09-01T00:00:00"/>
    <d v="2026-08-31T00:00:00"/>
    <m/>
    <m/>
    <n v="39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idratul Muntaha"/>
    <x v="653"/>
    <d v="2021-08-24T00:00:00"/>
    <x v="2789"/>
    <d v="2025-09-01T00:00:00"/>
    <n v="0.04"/>
    <n v="0.22500000000000001"/>
    <d v="2025-09-01T00:00:00"/>
    <d v="2026-08-31T00:00:00"/>
    <m/>
    <m/>
    <n v="4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umeya Saharam"/>
    <x v="653"/>
    <d v="1995-06-15T00:00:00"/>
    <x v="2790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arandeep Singh"/>
    <x v="654"/>
    <d v="2017-08-19T00:00:00"/>
    <x v="2791"/>
    <d v="2025-09-01T00:00:00"/>
    <n v="0.04"/>
    <n v="0.22500000000000001"/>
    <d v="2025-09-01T00:00:00"/>
    <d v="2026-08-31T00:00:00"/>
    <m/>
    <m/>
    <n v="8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Harshpreet Singh"/>
    <x v="654"/>
    <d v="2014-09-11T00:00:00"/>
    <x v="2792"/>
    <d v="2025-09-01T00:00:00"/>
    <n v="0.04"/>
    <n v="0.22500000000000001"/>
    <d v="2025-09-01T00:00:00"/>
    <d v="2026-08-31T00:00:00"/>
    <m/>
    <m/>
    <n v="1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uby Kour"/>
    <x v="654"/>
    <d v="1989-07-15T00:00:00"/>
    <x v="2793"/>
    <d v="2025-09-01T00:00:00"/>
    <n v="0.04"/>
    <n v="0.22500000000000001"/>
    <d v="2025-09-01T00:00:00"/>
    <d v="2026-08-31T00:00:00"/>
    <m/>
    <m/>
    <n v="36"/>
    <s v="36-45"/>
    <x v="0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Pradeep Singh"/>
    <x v="654"/>
    <d v="1982-06-01T00:00:00"/>
    <x v="2794"/>
    <d v="2025-09-01T00:00:00"/>
    <n v="0.04"/>
    <n v="0.22500000000000001"/>
    <d v="2025-09-01T00:00:00"/>
    <d v="2026-08-31T00:00:00"/>
    <m/>
    <m/>
    <n v="43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Laltu Layak"/>
    <x v="655"/>
    <d v="1972-08-12T00:00:00"/>
    <x v="2795"/>
    <d v="2025-09-01T00:00:00"/>
    <n v="0.04"/>
    <n v="0.22500000000000001"/>
    <d v="2025-09-01T00:00:00"/>
    <d v="2026-08-31T00:00:00"/>
    <m/>
    <m/>
    <n v="53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kash Kumar Layak"/>
    <x v="655"/>
    <d v="1996-07-02T00:00:00"/>
    <x v="2796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ita Layak"/>
    <x v="655"/>
    <d v="1982-07-20T00:00:00"/>
    <x v="2797"/>
    <d v="2025-09-01T00:00:00"/>
    <n v="0.04"/>
    <n v="0.22500000000000001"/>
    <d v="2025-09-01T00:00:00"/>
    <d v="2026-08-31T00:00:00"/>
    <m/>
    <m/>
    <n v="43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Karttick Prasad Parida"/>
    <x v="656"/>
    <d v="1971-09-22T00:00:00"/>
    <x v="2798"/>
    <d v="2025-09-01T00:00:00"/>
    <n v="0.04"/>
    <n v="0.22500000000000001"/>
    <d v="2025-09-01T00:00:00"/>
    <d v="2026-08-31T00:00:00"/>
    <m/>
    <m/>
    <n v="53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urnimarani Parida"/>
    <x v="656"/>
    <d v="1982-03-01T00:00:00"/>
    <x v="2799"/>
    <d v="2025-09-01T00:00:00"/>
    <n v="0.04"/>
    <n v="0.22500000000000001"/>
    <d v="2025-09-01T00:00:00"/>
    <d v="2026-08-31T00:00:00"/>
    <m/>
    <m/>
    <n v="43"/>
    <s v="36-45"/>
    <x v="0"/>
    <x v="5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Rashmi Ranjan Parida"/>
    <x v="656"/>
    <d v="1999-10-24T00:00:00"/>
    <x v="2800"/>
    <d v="2025-09-01T00:00:00"/>
    <n v="0.04"/>
    <n v="0.22500000000000001"/>
    <d v="2025-09-01T00:00:00"/>
    <d v="2026-08-31T00:00:00"/>
    <m/>
    <m/>
    <n v="25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hendra Swain"/>
    <x v="657"/>
    <d v="1960-01-01T00:00:00"/>
    <x v="2801"/>
    <d v="2025-09-01T00:00:00"/>
    <n v="0.04"/>
    <n v="0.22500000000000001"/>
    <d v="2025-09-01T00:00:00"/>
    <d v="2026-08-31T00:00:00"/>
    <m/>
    <m/>
    <n v="65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anoj Kumar Swain"/>
    <x v="657"/>
    <d v="1992-05-08T00:00:00"/>
    <x v="2802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Namita Swain"/>
    <x v="657"/>
    <d v="1972-01-01T00:00:00"/>
    <x v="2803"/>
    <d v="2025-09-01T00:00:00"/>
    <n v="0.04"/>
    <n v="0.22500000000000001"/>
    <d v="2025-09-01T00:00:00"/>
    <d v="2026-08-31T00:00:00"/>
    <m/>
    <m/>
    <n v="53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Mama Samal"/>
    <x v="657"/>
    <d v="2000-05-15T00:00:00"/>
    <x v="2804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ohit Toppo"/>
    <x v="658"/>
    <d v="1996-02-12T00:00:00"/>
    <x v="2805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ju Toppo"/>
    <x v="658"/>
    <d v="1970-06-11T00:00:00"/>
    <x v="2806"/>
    <d v="2025-09-01T00:00:00"/>
    <n v="0.04"/>
    <n v="0.22500000000000001"/>
    <d v="2025-09-01T00:00:00"/>
    <d v="2026-08-31T00:00:00"/>
    <m/>
    <m/>
    <n v="55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kuntala Toppo"/>
    <x v="658"/>
    <d v="1970-05-08T00:00:00"/>
    <x v="2807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anjukta Sekhar Deo"/>
    <x v="659"/>
    <d v="1972-03-15T00:00:00"/>
    <x v="2808"/>
    <d v="2025-09-01T00:00:00"/>
    <n v="0.04"/>
    <n v="0.22500000000000001"/>
    <d v="2025-09-01T00:00:00"/>
    <d v="2026-08-31T00:00:00"/>
    <m/>
    <m/>
    <n v="53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ushanta Sekhar Deo"/>
    <x v="659"/>
    <d v="1992-08-25T00:00:00"/>
    <x v="2809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ruthiraj Sekhar Deo"/>
    <x v="659"/>
    <d v="1963-02-05T00:00:00"/>
    <x v="2810"/>
    <d v="2025-09-01T00:00:00"/>
    <n v="0.04"/>
    <n v="0.22500000000000001"/>
    <d v="2025-09-01T00:00:00"/>
    <d v="2026-08-31T00:00:00"/>
    <m/>
    <m/>
    <n v="62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Kalabati Pradhan"/>
    <x v="660"/>
    <d v="1959-02-02T00:00:00"/>
    <x v="2811"/>
    <d v="2025-09-01T00:00:00"/>
    <n v="0.04"/>
    <n v="0.22500000000000001"/>
    <d v="2025-09-01T00:00:00"/>
    <d v="2026-08-31T00:00:00"/>
    <m/>
    <m/>
    <n v="66"/>
    <s v="66-70"/>
    <x v="0"/>
    <x v="5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Alekha Chandra Pradhan"/>
    <x v="660"/>
    <d v="1954-07-12T00:00:00"/>
    <x v="2812"/>
    <d v="2025-09-01T00:00:00"/>
    <n v="0.04"/>
    <n v="0.22500000000000001"/>
    <d v="2025-09-01T00:00:00"/>
    <d v="2026-08-31T00:00:00"/>
    <m/>
    <m/>
    <n v="71"/>
    <s v="71-75"/>
    <x v="1"/>
    <x v="2"/>
    <n v="300000"/>
    <n v="0"/>
    <n v="0"/>
    <n v="365"/>
    <d v="2026-02-28T00:00:00"/>
    <n v="181"/>
    <s v="Maharashtra"/>
    <n v="19621.1934"/>
    <n v="1"/>
    <n v="16628.13"/>
    <n v="0"/>
    <n v="0"/>
    <n v="2993.0634"/>
    <n v="665.12520000000006"/>
    <n v="3741.3292500000002"/>
    <n v="8245.7302191780836"/>
    <n v="6060.6117110958912"/>
    <n v="6161.0638389041087"/>
    <d v="2025-02-27T00:00:00"/>
    <n v="16628.13"/>
    <m/>
  </r>
  <r>
    <s v="Valid"/>
    <n v="202509"/>
    <s v="GMC023220100CALDERYS"/>
    <s v="CALDERYS INDIA REFRACTORIES LIMITED"/>
    <d v="2025-09-01T00:00:00"/>
    <d v="2026-08-31T00:00:00"/>
    <s v="Sourava Prakash Pradhan"/>
    <x v="660"/>
    <d v="1985-07-06T00:00:00"/>
    <x v="2813"/>
    <d v="2025-09-01T00:00:00"/>
    <n v="0.04"/>
    <n v="0.22500000000000001"/>
    <d v="2025-09-01T00:00:00"/>
    <d v="2026-08-31T00:00:00"/>
    <m/>
    <m/>
    <n v="40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Baishanvi Das"/>
    <x v="661"/>
    <d v="2024-09-23T00:00:00"/>
    <x v="2814"/>
    <d v="2025-09-01T00:00:00"/>
    <n v="0.04"/>
    <n v="0.22500000000000001"/>
    <d v="2025-09-01T00:00:00"/>
    <d v="2026-08-31T00:00:00"/>
    <m/>
    <m/>
    <n v="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rati Das"/>
    <x v="661"/>
    <d v="1979-06-09T00:00:00"/>
    <x v="2815"/>
    <d v="2025-09-01T00:00:00"/>
    <n v="0.04"/>
    <n v="0.22500000000000001"/>
    <d v="2025-09-01T00:00:00"/>
    <d v="2026-08-31T00:00:00"/>
    <m/>
    <m/>
    <n v="46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Bhagabata Das"/>
    <x v="661"/>
    <d v="1969-07-15T00:00:00"/>
    <x v="2816"/>
    <d v="2025-09-01T00:00:00"/>
    <n v="0.04"/>
    <n v="0.22500000000000001"/>
    <d v="2025-09-01T00:00:00"/>
    <d v="2026-08-31T00:00:00"/>
    <m/>
    <m/>
    <n v="56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Mira Das"/>
    <x v="661"/>
    <d v="1998-12-04T00:00:00"/>
    <x v="2817"/>
    <d v="2025-09-01T00:00:00"/>
    <n v="0.04"/>
    <n v="0.22500000000000001"/>
    <d v="2025-09-01T00:00:00"/>
    <d v="2026-08-31T00:00:00"/>
    <m/>
    <m/>
    <n v="26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rakash Chandra Das"/>
    <x v="661"/>
    <d v="1992-05-15T00:00:00"/>
    <x v="2818"/>
    <d v="2025-09-01T00:00:00"/>
    <n v="0.04"/>
    <n v="0.22500000000000001"/>
    <d v="2025-09-01T00:00:00"/>
    <d v="2026-08-31T00:00:00"/>
    <m/>
    <m/>
    <n v="33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Pramodini Sahu"/>
    <x v="662"/>
    <d v="1975-05-01T00:00:00"/>
    <x v="2819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Narasingha Sahu"/>
    <x v="662"/>
    <d v="1958-05-05T00:00:00"/>
    <x v="2820"/>
    <d v="2025-09-01T00:00:00"/>
    <n v="0.04"/>
    <n v="0.22500000000000001"/>
    <d v="2025-09-01T00:00:00"/>
    <d v="2026-08-31T00:00:00"/>
    <m/>
    <m/>
    <n v="67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ibaram Sahu"/>
    <x v="662"/>
    <d v="1996-04-19T00:00:00"/>
    <x v="2821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Tushar Balabantaray"/>
    <x v="663"/>
    <d v="1983-05-17T00:00:00"/>
    <x v="2822"/>
    <d v="2025-09-01T00:00:00"/>
    <n v="0.04"/>
    <n v="0.22500000000000001"/>
    <d v="2025-09-01T00:00:00"/>
    <d v="2026-08-31T00:00:00"/>
    <m/>
    <m/>
    <n v="42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Priyanka Rout"/>
    <x v="663"/>
    <d v="1993-01-18T00:00:00"/>
    <x v="2823"/>
    <d v="2025-09-01T00:00:00"/>
    <n v="0.04"/>
    <n v="0.22500000000000001"/>
    <d v="2025-09-01T00:00:00"/>
    <d v="2026-08-31T00:00:00"/>
    <m/>
    <m/>
    <n v="32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Dhruba Charan Balabantaray"/>
    <x v="663"/>
    <d v="1948-05-15T00:00:00"/>
    <x v="2824"/>
    <d v="2025-09-01T00:00:00"/>
    <n v="0.04"/>
    <n v="0.22500000000000001"/>
    <d v="2025-09-01T00:00:00"/>
    <d v="2026-08-31T00:00:00"/>
    <m/>
    <m/>
    <n v="77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Kanakalata Balabantaray"/>
    <x v="663"/>
    <d v="1954-01-01T00:00:00"/>
    <x v="2825"/>
    <d v="2025-09-01T00:00:00"/>
    <n v="0.04"/>
    <n v="0.22500000000000001"/>
    <d v="2025-09-01T00:00:00"/>
    <d v="2026-08-31T00:00:00"/>
    <m/>
    <m/>
    <n v="71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Avishek Alok Dash"/>
    <x v="664"/>
    <d v="1996-04-19T00:00:00"/>
    <x v="2826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Dol Govind Dash"/>
    <x v="664"/>
    <d v="1961-03-18T00:00:00"/>
    <x v="2827"/>
    <d v="2025-09-01T00:00:00"/>
    <n v="0.04"/>
    <n v="0.22500000000000001"/>
    <d v="2025-09-01T00:00:00"/>
    <d v="2026-08-31T00:00:00"/>
    <m/>
    <m/>
    <n v="64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ama Dash"/>
    <x v="664"/>
    <d v="1997-02-08T00:00:00"/>
    <x v="2828"/>
    <d v="2025-09-01T00:00:00"/>
    <n v="0.04"/>
    <n v="0.22500000000000001"/>
    <d v="2025-09-01T00:00:00"/>
    <d v="2026-08-31T00:00:00"/>
    <m/>
    <m/>
    <n v="28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upesh Ojha"/>
    <x v="665"/>
    <d v="1992-04-02T00:00:00"/>
    <x v="2829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Kabita Ojha"/>
    <x v="665"/>
    <d v="1975-04-14T00:00:00"/>
    <x v="2830"/>
    <d v="2025-09-01T00:00:00"/>
    <n v="0.04"/>
    <n v="0.22500000000000001"/>
    <d v="2025-09-01T00:00:00"/>
    <d v="2026-08-31T00:00:00"/>
    <m/>
    <m/>
    <n v="50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ona Maharana"/>
    <x v="665"/>
    <d v="1994-01-21T00:00:00"/>
    <x v="2831"/>
    <d v="2025-09-01T00:00:00"/>
    <n v="0.04"/>
    <n v="0.22500000000000001"/>
    <d v="2025-09-01T00:00:00"/>
    <d v="2026-08-31T00:00:00"/>
    <m/>
    <m/>
    <n v="31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ntosh Kumar Nayak"/>
    <x v="666"/>
    <d v="1995-06-20T00:00:00"/>
    <x v="2832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dhanath Nayak"/>
    <x v="666"/>
    <d v="1966-03-01T00:00:00"/>
    <x v="2833"/>
    <d v="2025-09-01T00:00:00"/>
    <n v="0.04"/>
    <n v="0.22500000000000001"/>
    <d v="2025-09-01T00:00:00"/>
    <d v="2026-08-31T00:00:00"/>
    <m/>
    <m/>
    <n v="59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Bilasini Nayak"/>
    <x v="666"/>
    <d v="1962-01-01T00:00:00"/>
    <x v="2834"/>
    <d v="2025-09-01T00:00:00"/>
    <n v="0.04"/>
    <n v="0.22500000000000001"/>
    <d v="2025-09-01T00:00:00"/>
    <d v="2026-08-31T00:00:00"/>
    <m/>
    <m/>
    <n v="63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Nikita Singh"/>
    <x v="667"/>
    <d v="1998-01-12T00:00:00"/>
    <x v="2835"/>
    <d v="2025-09-15T00:00:00"/>
    <n v="0.04"/>
    <n v="0.22500000000000001"/>
    <d v="2025-09-15T00:00:00"/>
    <d v="2026-08-31T00:00:00"/>
    <m/>
    <m/>
    <n v="27"/>
    <s v="26-35"/>
    <x v="0"/>
    <x v="1"/>
    <n v="400000"/>
    <n v="400000"/>
    <n v="1"/>
    <n v="351"/>
    <d v="2026-02-28T00:00:00"/>
    <n v="167"/>
    <s v="Maharashtra"/>
    <n v="4359.1593945205477"/>
    <n v="1"/>
    <n v="3694.2028767123288"/>
    <n v="0"/>
    <n v="0"/>
    <n v="664.95651780821913"/>
    <n v="147.76811506849316"/>
    <n v="831.19564726027397"/>
    <n v="1757.6406849315069"/>
    <n v="1291.8659034246575"/>
    <n v="1423.3732109589043"/>
    <d v="2025-02-27T00:00:00"/>
    <n v="3694.2028767123288"/>
    <m/>
  </r>
  <r>
    <s v="Valid"/>
    <n v="202509"/>
    <s v="GMC023220100CALDERYS"/>
    <s v="CALDERYS INDIA REFRACTORIES LIMITED"/>
    <d v="2025-09-01T00:00:00"/>
    <d v="2026-08-31T00:00:00"/>
    <s v="Reena Singh"/>
    <x v="667"/>
    <d v="1976-08-14T00:00:00"/>
    <x v="2836"/>
    <d v="2025-09-15T00:00:00"/>
    <n v="0.04"/>
    <n v="0.22500000000000001"/>
    <d v="2025-09-15T00:00:00"/>
    <d v="2026-08-31T00:00:00"/>
    <m/>
    <m/>
    <n v="49"/>
    <s v="46-55"/>
    <x v="0"/>
    <x v="5"/>
    <n v="400000"/>
    <n v="0"/>
    <n v="0"/>
    <n v="351"/>
    <d v="2026-02-28T00:00:00"/>
    <n v="167"/>
    <s v="Maharashtra"/>
    <n v="7797.2165112328767"/>
    <n v="1"/>
    <n v="6607.8106027397262"/>
    <n v="0"/>
    <n v="0"/>
    <n v="1189.4059084931507"/>
    <n v="264.31242410958907"/>
    <n v="1486.7573856164383"/>
    <n v="3143.8870958904113"/>
    <n v="2310.7570154794521"/>
    <n v="2545.9837775342467"/>
    <d v="2025-02-27T00:00:00"/>
    <n v="6607.8106027397262"/>
    <m/>
  </r>
  <r>
    <s v="Valid"/>
    <n v="202509"/>
    <s v="GMC023220100CALDERYS"/>
    <s v="CALDERYS INDIA REFRACTORIES LIMITED"/>
    <d v="2025-09-01T00:00:00"/>
    <d v="2026-08-31T00:00:00"/>
    <s v="Saurabh Kumar"/>
    <x v="667"/>
    <d v="1997-08-26T00:00:00"/>
    <x v="2837"/>
    <d v="2025-09-15T00:00:00"/>
    <n v="0.04"/>
    <n v="0.22500000000000001"/>
    <d v="2025-09-15T00:00:00"/>
    <d v="2026-08-31T00:00:00"/>
    <m/>
    <m/>
    <n v="28"/>
    <s v="26-35"/>
    <x v="1"/>
    <x v="0"/>
    <n v="400000"/>
    <n v="0"/>
    <n v="0"/>
    <n v="351"/>
    <d v="2026-02-28T00:00:00"/>
    <n v="167"/>
    <s v="Maharashtra"/>
    <n v="4359.1593945205477"/>
    <n v="1"/>
    <n v="3694.2028767123288"/>
    <n v="0"/>
    <n v="0"/>
    <n v="664.95651780821913"/>
    <n v="147.76811506849316"/>
    <n v="831.19564726027397"/>
    <n v="1757.6406849315069"/>
    <n v="1291.8659034246575"/>
    <n v="1423.3732109589043"/>
    <d v="2025-02-27T00:00:00"/>
    <n v="3694.2028767123288"/>
    <m/>
  </r>
  <r>
    <s v="Valid"/>
    <n v="202509"/>
    <s v="GMC023220100CALDERYS"/>
    <s v="CALDERYS INDIA REFRACTORIES LIMITED"/>
    <d v="2025-09-01T00:00:00"/>
    <d v="2026-08-31T00:00:00"/>
    <s v="Mahi Mohan Jenekar"/>
    <x v="668"/>
    <d v="2003-10-14T00:00:00"/>
    <x v="2838"/>
    <d v="2025-09-15T00:00:00"/>
    <n v="0.04"/>
    <n v="0.22500000000000001"/>
    <d v="2025-09-15T00:00:00"/>
    <d v="2026-08-31T00:00:00"/>
    <m/>
    <m/>
    <n v="21"/>
    <s v="0-25"/>
    <x v="0"/>
    <x v="1"/>
    <n v="400000"/>
    <n v="400000"/>
    <n v="1"/>
    <n v="351"/>
    <d v="2026-02-28T00:00:00"/>
    <n v="167"/>
    <s v="Maharashtra"/>
    <n v="3888.7303463013695"/>
    <n v="1"/>
    <n v="3295.5341917808219"/>
    <n v="0"/>
    <n v="0"/>
    <n v="593.19615452054791"/>
    <n v="131.82136767123288"/>
    <n v="741.49519315068494"/>
    <n v="1567.9607123287672"/>
    <n v="1152.451123561644"/>
    <n v="1269.7665073972598"/>
    <d v="2025-02-27T00:00:00"/>
    <n v="3295.5341917808219"/>
    <m/>
  </r>
  <r>
    <s v="Valid"/>
    <n v="202509"/>
    <s v="GMC023220100CALDERYS"/>
    <s v="CALDERYS INDIA REFRACTORIES LIMITED"/>
    <d v="2025-09-01T00:00:00"/>
    <d v="2026-08-31T00:00:00"/>
    <s v="Mohan Jenekar"/>
    <x v="668"/>
    <d v="1968-09-16T00:00:00"/>
    <x v="2839"/>
    <d v="2025-09-15T00:00:00"/>
    <n v="0.04"/>
    <n v="0.22500000000000001"/>
    <d v="2025-09-15T00:00:00"/>
    <d v="2026-08-31T00:00:00"/>
    <m/>
    <m/>
    <n v="56"/>
    <s v="56-65"/>
    <x v="1"/>
    <x v="2"/>
    <n v="400000"/>
    <n v="0"/>
    <n v="0"/>
    <n v="351"/>
    <d v="2026-02-28T00:00:00"/>
    <n v="167"/>
    <s v="Maharashtra"/>
    <n v="11452.916707397259"/>
    <n v="1"/>
    <n v="9705.8616164383548"/>
    <n v="0"/>
    <n v="0"/>
    <n v="1747.0550909589037"/>
    <n v="388.2344646575342"/>
    <n v="2183.8188636986297"/>
    <n v="4617.8885753424656"/>
    <n v="3394.1481028767121"/>
    <n v="3739.6601852054782"/>
    <d v="2025-02-27T00:00:00"/>
    <n v="9705.8616164383548"/>
    <m/>
  </r>
  <r>
    <s v="Valid"/>
    <n v="202509"/>
    <s v="GMC023220100CALDERYS"/>
    <s v="CALDERYS INDIA REFRACTORIES LIMITED"/>
    <d v="2025-09-01T00:00:00"/>
    <d v="2026-08-31T00:00:00"/>
    <s v="Rakhi Jenekar"/>
    <x v="668"/>
    <d v="1972-11-24T00:00:00"/>
    <x v="2840"/>
    <d v="2025-09-15T00:00:00"/>
    <n v="0.04"/>
    <n v="0.22500000000000001"/>
    <d v="2025-09-15T00:00:00"/>
    <d v="2026-08-31T00:00:00"/>
    <m/>
    <m/>
    <n v="52"/>
    <s v="46-55"/>
    <x v="0"/>
    <x v="5"/>
    <n v="400000"/>
    <n v="0"/>
    <n v="0"/>
    <n v="351"/>
    <d v="2026-02-28T00:00:00"/>
    <n v="167"/>
    <s v="Maharashtra"/>
    <n v="7797.2165112328767"/>
    <n v="1"/>
    <n v="6607.8106027397262"/>
    <n v="0"/>
    <n v="0"/>
    <n v="1189.4059084931507"/>
    <n v="264.31242410958907"/>
    <n v="1486.7573856164383"/>
    <n v="3143.8870958904113"/>
    <n v="2310.7570154794521"/>
    <n v="2545.9837775342467"/>
    <d v="2025-02-27T00:00:00"/>
    <n v="6607.8106027397262"/>
    <m/>
  </r>
  <r>
    <s v="Valid"/>
    <n v="202509"/>
    <s v="GMC023220100CALDERYS"/>
    <s v="CALDERYS INDIA REFRACTORIES LIMITED"/>
    <d v="2025-09-01T00:00:00"/>
    <d v="2026-08-31T00:00:00"/>
    <s v="Sumeet Pujari"/>
    <x v="669"/>
    <d v="2003-03-22T00:00:00"/>
    <x v="2841"/>
    <d v="2025-09-15T00:00:00"/>
    <n v="0.04"/>
    <n v="0.22500000000000001"/>
    <d v="2025-09-15T00:00:00"/>
    <d v="2026-08-31T00:00:00"/>
    <m/>
    <m/>
    <n v="22"/>
    <s v="0-25"/>
    <x v="1"/>
    <x v="1"/>
    <n v="400000"/>
    <n v="400000"/>
    <n v="1"/>
    <n v="351"/>
    <d v="2026-02-28T00:00:00"/>
    <n v="167"/>
    <s v="Maharashtra"/>
    <n v="3888.7303463013695"/>
    <n v="1"/>
    <n v="3295.5341917808219"/>
    <n v="0"/>
    <n v="0"/>
    <n v="593.19615452054791"/>
    <n v="131.82136767123288"/>
    <n v="741.49519315068494"/>
    <n v="1567.9607123287672"/>
    <n v="1152.451123561644"/>
    <n v="1269.7665073972598"/>
    <d v="2025-02-27T00:00:00"/>
    <n v="3295.5341917808219"/>
    <m/>
  </r>
  <r>
    <s v="Valid"/>
    <n v="202509"/>
    <s v="GMC023220100CALDERYS"/>
    <s v="CALDERYS INDIA REFRACTORIES LIMITED"/>
    <d v="2025-09-01T00:00:00"/>
    <d v="2026-08-31T00:00:00"/>
    <s v="Renuka Pujari"/>
    <x v="669"/>
    <d v="1978-07-01T00:00:00"/>
    <x v="2842"/>
    <d v="2025-09-15T00:00:00"/>
    <n v="0.04"/>
    <n v="0.22500000000000001"/>
    <d v="2025-09-15T00:00:00"/>
    <d v="2026-08-31T00:00:00"/>
    <m/>
    <m/>
    <n v="47"/>
    <s v="46-55"/>
    <x v="0"/>
    <x v="5"/>
    <n v="400000"/>
    <n v="0"/>
    <n v="0"/>
    <n v="351"/>
    <d v="2026-02-28T00:00:00"/>
    <n v="167"/>
    <s v="Maharashtra"/>
    <n v="7797.2165112328767"/>
    <n v="1"/>
    <n v="6607.8106027397262"/>
    <n v="0"/>
    <n v="0"/>
    <n v="1189.4059084931507"/>
    <n v="264.31242410958907"/>
    <n v="1486.7573856164383"/>
    <n v="3143.8870958904113"/>
    <n v="2310.7570154794521"/>
    <n v="2545.9837775342467"/>
    <d v="2025-02-27T00:00:00"/>
    <n v="6607.8106027397262"/>
    <m/>
  </r>
  <r>
    <s v="Valid"/>
    <n v="202509"/>
    <s v="GMC023220100CALDERYS"/>
    <s v="CALDERYS INDIA REFRACTORIES LIMITED"/>
    <d v="2025-09-01T00:00:00"/>
    <d v="2026-08-31T00:00:00"/>
    <s v="Ankit Sushil Thakur"/>
    <x v="670"/>
    <d v="2003-06-02T00:00:00"/>
    <x v="2843"/>
    <d v="2025-09-15T00:00:00"/>
    <n v="0.04"/>
    <n v="0.22500000000000001"/>
    <d v="2025-09-15T00:00:00"/>
    <d v="2026-08-31T00:00:00"/>
    <m/>
    <m/>
    <n v="22"/>
    <s v="0-25"/>
    <x v="1"/>
    <x v="1"/>
    <n v="400000"/>
    <n v="400000"/>
    <n v="1"/>
    <n v="351"/>
    <d v="2026-02-28T00:00:00"/>
    <n v="167"/>
    <s v="Maharashtra"/>
    <n v="3888.7303463013695"/>
    <n v="1"/>
    <n v="3295.5341917808219"/>
    <n v="0"/>
    <n v="0"/>
    <n v="593.19615452054791"/>
    <n v="131.82136767123288"/>
    <n v="741.49519315068494"/>
    <n v="1567.9607123287672"/>
    <n v="1152.451123561644"/>
    <n v="1269.7665073972598"/>
    <d v="2025-02-27T00:00:00"/>
    <n v="3295.5341917808219"/>
    <m/>
  </r>
  <r>
    <s v="Valid"/>
    <n v="202509"/>
    <s v="GMC023220100CALDERYS"/>
    <s v="CALDERYS INDIA REFRACTORIES LIMITED"/>
    <d v="2025-09-01T00:00:00"/>
    <d v="2026-08-31T00:00:00"/>
    <s v="Sushil Thakur"/>
    <x v="670"/>
    <d v="1975-07-07T00:00:00"/>
    <x v="2844"/>
    <d v="2025-09-15T00:00:00"/>
    <n v="0.04"/>
    <n v="0.22500000000000001"/>
    <d v="2025-09-15T00:00:00"/>
    <d v="2026-08-31T00:00:00"/>
    <m/>
    <m/>
    <n v="50"/>
    <s v="46-55"/>
    <x v="1"/>
    <x v="2"/>
    <n v="400000"/>
    <n v="0"/>
    <n v="0"/>
    <n v="351"/>
    <d v="2026-02-28T00:00:00"/>
    <n v="167"/>
    <s v="Maharashtra"/>
    <n v="7797.2165112328767"/>
    <n v="1"/>
    <n v="6607.8106027397262"/>
    <n v="0"/>
    <n v="0"/>
    <n v="1189.4059084931507"/>
    <n v="264.31242410958907"/>
    <n v="1486.7573856164383"/>
    <n v="3143.8870958904113"/>
    <n v="2310.7570154794521"/>
    <n v="2545.9837775342467"/>
    <d v="2025-02-27T00:00:00"/>
    <n v="6607.8106027397262"/>
    <m/>
  </r>
  <r>
    <s v="Valid"/>
    <n v="202509"/>
    <s v="GMC023220100CALDERYS"/>
    <s v="CALDERYS INDIA REFRACTORIES LIMITED"/>
    <d v="2025-09-01T00:00:00"/>
    <d v="2026-08-31T00:00:00"/>
    <s v="Sandhya Thakur"/>
    <x v="670"/>
    <d v="1978-06-30T00:00:00"/>
    <x v="2845"/>
    <d v="2025-09-15T00:00:00"/>
    <n v="0.04"/>
    <n v="0.22500000000000001"/>
    <d v="2025-09-15T00:00:00"/>
    <d v="2026-08-31T00:00:00"/>
    <m/>
    <m/>
    <n v="47"/>
    <s v="46-55"/>
    <x v="0"/>
    <x v="5"/>
    <n v="400000"/>
    <n v="0"/>
    <n v="0"/>
    <n v="351"/>
    <d v="2026-02-28T00:00:00"/>
    <n v="167"/>
    <s v="Maharashtra"/>
    <n v="7797.2165112328767"/>
    <n v="1"/>
    <n v="6607.8106027397262"/>
    <n v="0"/>
    <n v="0"/>
    <n v="1189.4059084931507"/>
    <n v="264.31242410958907"/>
    <n v="1486.7573856164383"/>
    <n v="3143.8870958904113"/>
    <n v="2310.7570154794521"/>
    <n v="2545.9837775342467"/>
    <d v="2025-02-27T00:00:00"/>
    <n v="6607.8106027397262"/>
    <m/>
  </r>
  <r>
    <s v="Valid"/>
    <n v="202509"/>
    <s v="GMC023220100CALDERYS"/>
    <s v="CALDERYS INDIA REFRACTORIES LIMITED"/>
    <d v="2025-09-01T00:00:00"/>
    <d v="2026-08-31T00:00:00"/>
    <s v="Jayesh Suresh Giri"/>
    <x v="671"/>
    <d v="2003-04-11T00:00:00"/>
    <x v="2846"/>
    <d v="2025-09-15T00:00:00"/>
    <n v="0.04"/>
    <n v="0.22500000000000001"/>
    <d v="2025-09-15T00:00:00"/>
    <d v="2026-08-31T00:00:00"/>
    <m/>
    <m/>
    <n v="22"/>
    <s v="0-25"/>
    <x v="1"/>
    <x v="1"/>
    <n v="400000"/>
    <n v="400000"/>
    <n v="1"/>
    <n v="351"/>
    <d v="2026-02-28T00:00:00"/>
    <n v="167"/>
    <s v="Maharashtra"/>
    <n v="3888.7303463013695"/>
    <n v="1"/>
    <n v="3295.5341917808219"/>
    <n v="0"/>
    <n v="0"/>
    <n v="593.19615452054791"/>
    <n v="131.82136767123288"/>
    <n v="741.49519315068494"/>
    <n v="1567.9607123287672"/>
    <n v="1152.451123561644"/>
    <n v="1269.7665073972598"/>
    <d v="2025-02-27T00:00:00"/>
    <n v="3295.5341917808219"/>
    <m/>
  </r>
  <r>
    <s v="Valid"/>
    <n v="202509"/>
    <s v="GMC023220100CALDERYS"/>
    <s v="CALDERYS INDIA REFRACTORIES LIMITED"/>
    <d v="2025-09-01T00:00:00"/>
    <d v="2026-08-31T00:00:00"/>
    <s v="Smita Suresh Giri"/>
    <x v="671"/>
    <d v="1975-07-30T00:00:00"/>
    <x v="2847"/>
    <d v="2025-09-15T00:00:00"/>
    <n v="0.04"/>
    <n v="0.22500000000000001"/>
    <d v="2025-09-15T00:00:00"/>
    <d v="2026-08-31T00:00:00"/>
    <m/>
    <m/>
    <n v="50"/>
    <s v="46-55"/>
    <x v="0"/>
    <x v="5"/>
    <n v="400000"/>
    <n v="0"/>
    <n v="0"/>
    <n v="351"/>
    <d v="2026-02-28T00:00:00"/>
    <n v="167"/>
    <s v="Maharashtra"/>
    <n v="7797.2165112328767"/>
    <n v="1"/>
    <n v="6607.8106027397262"/>
    <n v="0"/>
    <n v="0"/>
    <n v="1189.4059084931507"/>
    <n v="264.31242410958907"/>
    <n v="1486.7573856164383"/>
    <n v="3143.8870958904113"/>
    <n v="2310.7570154794521"/>
    <n v="2545.9837775342467"/>
    <d v="2025-02-27T00:00:00"/>
    <n v="6607.8106027397262"/>
    <m/>
  </r>
  <r>
    <s v="Valid"/>
    <n v="202509"/>
    <s v="GMC023220100CALDERYS"/>
    <s v="CALDERYS INDIA REFRACTORIES LIMITED"/>
    <d v="2025-09-01T00:00:00"/>
    <d v="2026-08-31T00:00:00"/>
    <s v="Tanmay Narendra Ganjare"/>
    <x v="672"/>
    <d v="2003-07-09T00:00:00"/>
    <x v="2848"/>
    <d v="2025-09-15T00:00:00"/>
    <n v="0.04"/>
    <n v="0.22500000000000001"/>
    <d v="2025-09-15T00:00:00"/>
    <d v="2026-08-31T00:00:00"/>
    <m/>
    <m/>
    <n v="22"/>
    <s v="0-25"/>
    <x v="1"/>
    <x v="1"/>
    <n v="400000"/>
    <n v="400000"/>
    <n v="1"/>
    <n v="351"/>
    <d v="2026-02-28T00:00:00"/>
    <n v="167"/>
    <s v="Maharashtra"/>
    <n v="3888.7303463013695"/>
    <n v="1"/>
    <n v="3295.5341917808219"/>
    <n v="0"/>
    <n v="0"/>
    <n v="593.19615452054791"/>
    <n v="131.82136767123288"/>
    <n v="741.49519315068494"/>
    <n v="1567.9607123287672"/>
    <n v="1152.451123561644"/>
    <n v="1269.7665073972598"/>
    <d v="2025-02-27T00:00:00"/>
    <n v="3295.5341917808219"/>
    <m/>
  </r>
  <r>
    <s v="Valid"/>
    <n v="202509"/>
    <s v="GMC023220100CALDERYS"/>
    <s v="CALDERYS INDIA REFRACTORIES LIMITED"/>
    <d v="2025-09-01T00:00:00"/>
    <d v="2026-08-31T00:00:00"/>
    <s v="Narendra Ganjare"/>
    <x v="672"/>
    <d v="1973-12-07T00:00:00"/>
    <x v="2849"/>
    <d v="2025-09-15T00:00:00"/>
    <n v="0.04"/>
    <n v="0.22500000000000001"/>
    <d v="2025-09-15T00:00:00"/>
    <d v="2026-08-31T00:00:00"/>
    <m/>
    <m/>
    <n v="51"/>
    <s v="46-55"/>
    <x v="1"/>
    <x v="2"/>
    <n v="400000"/>
    <n v="0"/>
    <n v="0"/>
    <n v="351"/>
    <d v="2026-02-28T00:00:00"/>
    <n v="167"/>
    <s v="Maharashtra"/>
    <n v="7797.2165112328767"/>
    <n v="1"/>
    <n v="6607.8106027397262"/>
    <n v="0"/>
    <n v="0"/>
    <n v="1189.4059084931507"/>
    <n v="264.31242410958907"/>
    <n v="1486.7573856164383"/>
    <n v="3143.8870958904113"/>
    <n v="2310.7570154794521"/>
    <n v="2545.9837775342467"/>
    <d v="2025-02-27T00:00:00"/>
    <n v="6607.8106027397262"/>
    <m/>
  </r>
  <r>
    <s v="Valid"/>
    <n v="202509"/>
    <s v="GMC023220100CALDERYS"/>
    <s v="CALDERYS INDIA REFRACTORIES LIMITED"/>
    <d v="2025-09-01T00:00:00"/>
    <d v="2026-08-31T00:00:00"/>
    <s v="Sangita Ganjare"/>
    <x v="672"/>
    <d v="1976-05-15T00:00:00"/>
    <x v="2850"/>
    <d v="2025-09-15T00:00:00"/>
    <n v="0.04"/>
    <n v="0.22500000000000001"/>
    <d v="2025-09-15T00:00:00"/>
    <d v="2026-08-31T00:00:00"/>
    <m/>
    <m/>
    <n v="49"/>
    <s v="46-55"/>
    <x v="0"/>
    <x v="5"/>
    <n v="400000"/>
    <n v="0"/>
    <n v="0"/>
    <n v="351"/>
    <d v="2026-02-28T00:00:00"/>
    <n v="167"/>
    <s v="Maharashtra"/>
    <n v="7797.2165112328767"/>
    <n v="1"/>
    <n v="6607.8106027397262"/>
    <n v="0"/>
    <n v="0"/>
    <n v="1189.4059084931507"/>
    <n v="264.31242410958907"/>
    <n v="1486.7573856164383"/>
    <n v="3143.8870958904113"/>
    <n v="2310.7570154794521"/>
    <n v="2545.9837775342467"/>
    <d v="2025-02-27T00:00:00"/>
    <n v="6607.8106027397262"/>
    <m/>
  </r>
  <r>
    <s v="Valid"/>
    <n v="202509"/>
    <s v="GMC023220100CALDERYS"/>
    <s v="CALDERYS INDIA REFRACTORIES LIMITED"/>
    <d v="2025-09-01T00:00:00"/>
    <d v="2026-08-31T00:00:00"/>
    <s v="Pranjal Singh"/>
    <x v="673"/>
    <d v="2003-07-27T00:00:00"/>
    <x v="2851"/>
    <d v="2025-09-15T00:00:00"/>
    <n v="0.04"/>
    <n v="0.22500000000000001"/>
    <d v="2025-09-15T00:00:00"/>
    <d v="2026-08-31T00:00:00"/>
    <m/>
    <m/>
    <n v="22"/>
    <s v="0-25"/>
    <x v="0"/>
    <x v="1"/>
    <n v="400000"/>
    <n v="400000"/>
    <n v="1"/>
    <n v="351"/>
    <d v="2026-02-28T00:00:00"/>
    <n v="167"/>
    <s v="Maharashtra"/>
    <n v="3888.7303463013695"/>
    <n v="1"/>
    <n v="3295.5341917808219"/>
    <n v="0"/>
    <n v="0"/>
    <n v="593.19615452054791"/>
    <n v="131.82136767123288"/>
    <n v="741.49519315068494"/>
    <n v="1567.9607123287672"/>
    <n v="1152.451123561644"/>
    <n v="1269.7665073972598"/>
    <d v="2025-02-27T00:00:00"/>
    <n v="3295.5341917808219"/>
    <m/>
  </r>
  <r>
    <s v="Valid"/>
    <n v="202509"/>
    <s v="GMC023220100CALDERYS"/>
    <s v="CALDERYS INDIA REFRACTORIES LIMITED"/>
    <d v="2025-09-01T00:00:00"/>
    <d v="2026-08-31T00:00:00"/>
    <s v="Lata Prasad"/>
    <x v="673"/>
    <d v="1970-01-06T00:00:00"/>
    <x v="2852"/>
    <d v="2025-09-15T00:00:00"/>
    <n v="0.04"/>
    <n v="0.22500000000000001"/>
    <d v="2025-09-15T00:00:00"/>
    <d v="2026-08-31T00:00:00"/>
    <m/>
    <m/>
    <n v="55"/>
    <s v="46-55"/>
    <x v="1"/>
    <x v="2"/>
    <n v="400000"/>
    <n v="0"/>
    <n v="0"/>
    <n v="351"/>
    <d v="2026-02-28T00:00:00"/>
    <n v="167"/>
    <s v="Maharashtra"/>
    <n v="7797.2165112328767"/>
    <n v="1"/>
    <n v="6607.8106027397262"/>
    <n v="0"/>
    <n v="0"/>
    <n v="1189.4059084931507"/>
    <n v="264.31242410958907"/>
    <n v="1486.7573856164383"/>
    <n v="3143.8870958904113"/>
    <n v="2310.7570154794521"/>
    <n v="2545.9837775342467"/>
    <d v="2025-02-27T00:00:00"/>
    <n v="6607.8106027397262"/>
    <m/>
  </r>
  <r>
    <s v="Valid"/>
    <n v="202509"/>
    <s v="GMC023220100CALDERYS"/>
    <s v="CALDERYS INDIA REFRACTORIES LIMITED"/>
    <d v="2025-09-01T00:00:00"/>
    <d v="2026-08-31T00:00:00"/>
    <s v="Parvati"/>
    <x v="673"/>
    <d v="1976-03-15T00:00:00"/>
    <x v="2853"/>
    <d v="2025-09-15T00:00:00"/>
    <n v="0.04"/>
    <n v="0.22500000000000001"/>
    <d v="2025-09-15T00:00:00"/>
    <d v="2026-08-31T00:00:00"/>
    <m/>
    <m/>
    <n v="49"/>
    <s v="46-55"/>
    <x v="0"/>
    <x v="5"/>
    <n v="400000"/>
    <n v="0"/>
    <n v="0"/>
    <n v="351"/>
    <d v="2026-02-28T00:00:00"/>
    <n v="167"/>
    <s v="Maharashtra"/>
    <n v="7797.2165112328767"/>
    <n v="1"/>
    <n v="6607.8106027397262"/>
    <n v="0"/>
    <n v="0"/>
    <n v="1189.4059084931507"/>
    <n v="264.31242410958907"/>
    <n v="1486.7573856164383"/>
    <n v="3143.8870958904113"/>
    <n v="2310.7570154794521"/>
    <n v="2545.9837775342467"/>
    <d v="2025-02-27T00:00:00"/>
    <n v="6607.8106027397262"/>
    <m/>
  </r>
  <r>
    <s v="Valid"/>
    <n v="202509"/>
    <s v="GMC023220100CALDERYS"/>
    <s v="CALDERYS INDIA REFRACTORIES LIMITED"/>
    <d v="2025-09-01T00:00:00"/>
    <d v="2026-08-31T00:00:00"/>
    <s v="Subramaniyan Vellaiyan"/>
    <x v="674"/>
    <d v="1987-06-05T00:00:00"/>
    <x v="2854"/>
    <d v="2025-09-16T00:00:00"/>
    <n v="0.04"/>
    <n v="0.22500000000000001"/>
    <d v="2025-09-16T00:00:00"/>
    <d v="2026-08-31T00:00:00"/>
    <m/>
    <m/>
    <n v="38"/>
    <s v="36-45"/>
    <x v="1"/>
    <x v="1"/>
    <n v="400000"/>
    <n v="400000"/>
    <n v="1"/>
    <n v="350"/>
    <d v="2026-02-28T00:00:00"/>
    <n v="166"/>
    <s v="Maharashtra"/>
    <n v="5270.6381095890411"/>
    <n v="1"/>
    <n v="4466.6424657534244"/>
    <n v="0"/>
    <n v="0"/>
    <n v="803.99564383561631"/>
    <n v="178.66569863013697"/>
    <n v="1004.9945547945205"/>
    <n v="2118.4647123287673"/>
    <n v="1557.0715635616439"/>
    <n v="1725.9106487671233"/>
    <d v="2025-02-27T00:00:00"/>
    <n v="4466.6424657534244"/>
    <m/>
  </r>
  <r>
    <s v="Valid"/>
    <n v="202509"/>
    <s v="GMC023220100CALDERYS"/>
    <s v="CALDERYS INDIA REFRACTORIES LIMITED"/>
    <d v="2025-09-01T00:00:00"/>
    <d v="2026-08-31T00:00:00"/>
    <s v="Karuppaee"/>
    <x v="674"/>
    <d v="1975-08-10T00:00:00"/>
    <x v="2855"/>
    <d v="2025-09-16T00:00:00"/>
    <n v="0.04"/>
    <n v="0.22500000000000001"/>
    <d v="2025-09-16T00:00:00"/>
    <d v="2026-08-31T00:00:00"/>
    <m/>
    <m/>
    <n v="50"/>
    <s v="46-55"/>
    <x v="0"/>
    <x v="5"/>
    <n v="400000"/>
    <n v="0"/>
    <n v="0"/>
    <n v="350"/>
    <d v="2026-02-28T00:00:00"/>
    <n v="166"/>
    <s v="Maharashtra"/>
    <n v="7775.0022191780827"/>
    <n v="1"/>
    <n v="6588.9849315068495"/>
    <n v="0"/>
    <n v="0"/>
    <n v="1186.0172876712329"/>
    <n v="263.55939726027401"/>
    <n v="1482.5216095890412"/>
    <n v="3125.0614246575342"/>
    <n v="2296.9201471232877"/>
    <n v="2545.9837775342467"/>
    <d v="2025-02-27T00:00:00"/>
    <n v="6588.9849315068495"/>
    <m/>
  </r>
  <r>
    <s v="Valid"/>
    <n v="202509"/>
    <s v="GMC023220100CALDERYS"/>
    <s v="CALDERYS INDIA REFRACTORIES LIMITED"/>
    <d v="2025-09-01T00:00:00"/>
    <d v="2026-08-31T00:00:00"/>
    <s v="Shobana"/>
    <x v="674"/>
    <d v="1999-06-04T00:00:00"/>
    <x v="2856"/>
    <d v="2025-09-16T00:00:00"/>
    <n v="0.04"/>
    <n v="0.22500000000000001"/>
    <d v="2025-09-16T00:00:00"/>
    <d v="2026-08-31T00:00:00"/>
    <m/>
    <m/>
    <n v="26"/>
    <s v="26-35"/>
    <x v="0"/>
    <x v="0"/>
    <n v="400000"/>
    <n v="0"/>
    <n v="0"/>
    <n v="350"/>
    <d v="2026-02-28T00:00:00"/>
    <n v="166"/>
    <s v="Maharashtra"/>
    <n v="4346.7401369863019"/>
    <n v="1"/>
    <n v="3683.678082191781"/>
    <n v="0"/>
    <n v="0"/>
    <n v="663.06205479452058"/>
    <n v="147.34712328767125"/>
    <n v="828.82756849315069"/>
    <n v="1747.1158904109589"/>
    <n v="1284.1301794520548"/>
    <n v="1423.3732109589043"/>
    <d v="2025-02-27T00:00:00"/>
    <n v="3683.678082191781"/>
    <m/>
  </r>
  <r>
    <s v="Valid"/>
    <n v="202509"/>
    <s v="GMC023220100CALDERYS"/>
    <s v="CALDERYS INDIA REFRACTORIES LIMITED"/>
    <d v="2025-09-01T00:00:00"/>
    <d v="2026-08-31T00:00:00"/>
    <s v="Sahana"/>
    <x v="674"/>
    <d v="2022-03-30T00:00:00"/>
    <x v="2857"/>
    <d v="2025-09-16T00:00:00"/>
    <n v="0.04"/>
    <n v="0.22500000000000001"/>
    <d v="2025-09-16T00:00:00"/>
    <d v="2026-08-31T00:00:00"/>
    <m/>
    <m/>
    <n v="3"/>
    <s v="0-25"/>
    <x v="0"/>
    <x v="4"/>
    <n v="400000"/>
    <n v="0"/>
    <n v="0"/>
    <n v="350"/>
    <d v="2026-02-28T00:00:00"/>
    <n v="166"/>
    <s v="Maharashtra"/>
    <n v="3877.6513424657537"/>
    <n v="1"/>
    <n v="3286.1452054794522"/>
    <n v="0"/>
    <n v="0"/>
    <n v="591.50613698630139"/>
    <n v="131.4458082191781"/>
    <n v="739.38267123287676"/>
    <n v="1558.5717260273971"/>
    <n v="1145.5502186301369"/>
    <n v="1269.7665073972603"/>
    <d v="2025-02-27T00:00:00"/>
    <n v="3286.1452054794522"/>
    <m/>
  </r>
  <r>
    <s v="Valid"/>
    <n v="202509"/>
    <s v="GMC023220100CALDERYS"/>
    <s v="CALDERYS INDIA REFRACTORIES LIMITED"/>
    <d v="2025-09-01T00:00:00"/>
    <d v="2026-08-31T00:00:00"/>
    <s v="Sashvina"/>
    <x v="674"/>
    <d v="2023-12-21T00:00:00"/>
    <x v="2858"/>
    <d v="2025-09-16T00:00:00"/>
    <n v="0.04"/>
    <n v="0.22500000000000001"/>
    <d v="2025-09-16T00:00:00"/>
    <d v="2026-08-31T00:00:00"/>
    <m/>
    <m/>
    <n v="1"/>
    <s v="0-25"/>
    <x v="0"/>
    <x v="4"/>
    <n v="400000"/>
    <n v="0"/>
    <n v="0"/>
    <n v="350"/>
    <d v="2026-02-28T00:00:00"/>
    <n v="166"/>
    <s v="Maharashtra"/>
    <n v="3877.6513424657537"/>
    <n v="1"/>
    <n v="3286.1452054794522"/>
    <n v="0"/>
    <n v="0"/>
    <n v="591.50613698630139"/>
    <n v="131.4458082191781"/>
    <n v="739.38267123287676"/>
    <n v="1558.5717260273971"/>
    <n v="1145.5502186301369"/>
    <n v="1269.7665073972603"/>
    <d v="2025-02-27T00:00:00"/>
    <n v="3286.1452054794522"/>
    <m/>
  </r>
  <r>
    <s v="Valid"/>
    <n v="202509"/>
    <s v="GMC023220100CALDERYS"/>
    <s v="CALDERYS INDIA REFRACTORIES LIMITED"/>
    <d v="2025-09-01T00:00:00"/>
    <d v="2026-08-31T00:00:00"/>
    <s v="Sarvina"/>
    <x v="674"/>
    <d v="2023-12-21T00:00:00"/>
    <x v="2859"/>
    <d v="2025-09-16T00:00:00"/>
    <n v="0.04"/>
    <n v="0.22500000000000001"/>
    <d v="2025-09-16T00:00:00"/>
    <d v="2026-08-31T00:00:00"/>
    <m/>
    <m/>
    <n v="1"/>
    <s v="0-25"/>
    <x v="0"/>
    <x v="4"/>
    <n v="400000"/>
    <n v="0"/>
    <n v="0"/>
    <n v="350"/>
    <d v="2026-02-28T00:00:00"/>
    <n v="166"/>
    <s v="Maharashtra"/>
    <n v="3877.6513424657537"/>
    <n v="1"/>
    <n v="3286.1452054794522"/>
    <n v="0"/>
    <n v="0"/>
    <n v="591.50613698630139"/>
    <n v="131.4458082191781"/>
    <n v="739.38267123287676"/>
    <n v="1558.5717260273971"/>
    <n v="1145.5502186301369"/>
    <n v="1269.7665073972603"/>
    <d v="2025-02-27T00:00:00"/>
    <n v="3286.1452054794522"/>
    <m/>
  </r>
  <r>
    <s v="Valid"/>
    <n v="202509"/>
    <s v="GMC023220100CALDERYS"/>
    <s v="CALDERYS INDIA REFRACTORIES LIMITED"/>
    <d v="2025-09-01T00:00:00"/>
    <d v="2026-08-31T00:00:00"/>
    <s v="DEEPA SINGH"/>
    <x v="675"/>
    <d v="1996-10-14T00:00:00"/>
    <x v="2860"/>
    <d v="2025-09-01T00:00:00"/>
    <n v="0.04"/>
    <n v="0.22500000000000001"/>
    <d v="2025-09-01T00:00:00"/>
    <d v="2026-08-31T00:00:00"/>
    <m/>
    <m/>
    <n v="28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BAHADUR SINGH"/>
    <x v="675"/>
    <d v="1965-09-20T00:00:00"/>
    <x v="2861"/>
    <d v="2025-09-01T00:00:00"/>
    <n v="0.04"/>
    <n v="0.22500000000000001"/>
    <d v="2025-09-01T00:00:00"/>
    <d v="2026-08-31T00:00:00"/>
    <m/>
    <m/>
    <n v="59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Bheem SINGH"/>
    <x v="675"/>
    <d v="1989-07-17T00:00:00"/>
    <x v="2862"/>
    <d v="2025-09-01T00:00:00"/>
    <n v="0.04"/>
    <n v="0.22500000000000001"/>
    <d v="2025-09-01T00:00:00"/>
    <d v="2026-08-31T00:00:00"/>
    <m/>
    <m/>
    <n v="36"/>
    <s v="36-45"/>
    <x v="1"/>
    <x v="1"/>
    <n v="300000"/>
    <n v="300000"/>
    <n v="1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SHOURYA SINGH"/>
    <x v="675"/>
    <d v="2023-07-10T00:00:00"/>
    <x v="2863"/>
    <d v="2025-09-01T00:00:00"/>
    <n v="0.04"/>
    <n v="0.22500000000000001"/>
    <d v="2025-09-01T00:00:00"/>
    <d v="2026-08-31T00:00:00"/>
    <m/>
    <m/>
    <n v="2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AMTA PATEL"/>
    <x v="676"/>
    <d v="1977-12-28T00:00:00"/>
    <x v="2864"/>
    <d v="2025-09-01T00:00:00"/>
    <n v="0.04"/>
    <n v="0.22500000000000001"/>
    <d v="2025-09-01T00:00:00"/>
    <d v="2026-08-31T00:00:00"/>
    <m/>
    <m/>
    <n v="47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OOJA PATEL"/>
    <x v="676"/>
    <d v="2000-08-20T00:00:00"/>
    <x v="2865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BHARAT PATEL"/>
    <x v="676"/>
    <d v="1969-06-16T00:00:00"/>
    <x v="2866"/>
    <d v="2025-09-01T00:00:00"/>
    <n v="0.04"/>
    <n v="0.22500000000000001"/>
    <d v="2025-09-01T00:00:00"/>
    <d v="2026-08-31T00:00:00"/>
    <m/>
    <m/>
    <n v="56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kash KUMAR"/>
    <x v="676"/>
    <d v="1996-07-17T00:00:00"/>
    <x v="2867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HIMANSHU PATEL"/>
    <x v="676"/>
    <d v="2022-01-19T00:00:00"/>
    <x v="2868"/>
    <d v="2025-09-01T00:00:00"/>
    <n v="0.04"/>
    <n v="0.22500000000000001"/>
    <d v="2025-09-01T00:00:00"/>
    <d v="2026-08-31T00:00:00"/>
    <m/>
    <m/>
    <n v="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PRABHA RAVI"/>
    <x v="677"/>
    <d v="1966-07-01T00:00:00"/>
    <x v="2869"/>
    <d v="2025-09-01T00:00:00"/>
    <n v="0.04"/>
    <n v="0.22500000000000001"/>
    <d v="2025-09-01T00:00:00"/>
    <d v="2026-08-31T00:00:00"/>
    <m/>
    <m/>
    <n v="59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OHAN LAL RAVI"/>
    <x v="677"/>
    <d v="1961-06-03T00:00:00"/>
    <x v="2870"/>
    <d v="2025-09-01T00:00:00"/>
    <n v="0.04"/>
    <n v="0.22500000000000001"/>
    <d v="2025-09-01T00:00:00"/>
    <d v="2026-08-31T00:00:00"/>
    <m/>
    <m/>
    <n v="64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andeep Ravi"/>
    <x v="677"/>
    <d v="1996-05-04T00:00:00"/>
    <x v="2871"/>
    <d v="2025-09-01T00:00:00"/>
    <n v="0.04"/>
    <n v="0.22500000000000001"/>
    <d v="2025-09-01T00:00:00"/>
    <d v="2026-08-31T00:00:00"/>
    <m/>
    <m/>
    <n v="29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Manoj Parauha"/>
    <x v="678"/>
    <d v="1978-12-12T00:00:00"/>
    <x v="2872"/>
    <d v="2025-09-01T00:00:00"/>
    <n v="0.04"/>
    <n v="0.22500000000000001"/>
    <d v="2025-09-01T00:00:00"/>
    <d v="2026-08-31T00:00:00"/>
    <m/>
    <m/>
    <n v="46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Devraj Parauha"/>
    <x v="678"/>
    <d v="1997-08-22T00:00:00"/>
    <x v="2873"/>
    <d v="2025-09-01T00:00:00"/>
    <n v="0.04"/>
    <n v="0.22500000000000001"/>
    <d v="2025-09-01T00:00:00"/>
    <d v="2026-08-31T00:00:00"/>
    <m/>
    <m/>
    <n v="28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iran Bai"/>
    <x v="679"/>
    <d v="1975-01-01T00:00:00"/>
    <x v="2874"/>
    <d v="2025-09-01T00:00:00"/>
    <n v="0.04"/>
    <n v="0.22500000000000001"/>
    <d v="2025-09-01T00:00:00"/>
    <d v="2026-08-31T00:00:00"/>
    <m/>
    <m/>
    <n v="50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Ritu Dubey"/>
    <x v="679"/>
    <d v="1995-07-25T00:00:00"/>
    <x v="2875"/>
    <d v="2025-09-01T00:00:00"/>
    <n v="0.04"/>
    <n v="0.22500000000000001"/>
    <d v="2025-09-01T00:00:00"/>
    <d v="2026-08-31T00:00:00"/>
    <m/>
    <m/>
    <n v="30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Raksha Dubey"/>
    <x v="679"/>
    <d v="2024-08-19T00:00:00"/>
    <x v="2876"/>
    <d v="2025-09-01T00:00:00"/>
    <n v="0.04"/>
    <n v="0.22500000000000001"/>
    <d v="2025-09-01T00:00:00"/>
    <d v="2026-08-31T00:00:00"/>
    <m/>
    <m/>
    <n v="1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Rajendra Prasad"/>
    <x v="679"/>
    <d v="1961-04-13T00:00:00"/>
    <x v="2877"/>
    <d v="2025-09-01T00:00:00"/>
    <n v="0.04"/>
    <n v="0.22500000000000001"/>
    <d v="2025-09-01T00:00:00"/>
    <d v="2026-08-31T00:00:00"/>
    <m/>
    <m/>
    <n v="64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Sateesh Kumar"/>
    <x v="679"/>
    <d v="1989-11-26T00:00:00"/>
    <x v="2878"/>
    <d v="2025-09-01T00:00:00"/>
    <n v="0.04"/>
    <n v="0.22500000000000001"/>
    <d v="2025-09-01T00:00:00"/>
    <d v="2026-08-31T00:00:00"/>
    <m/>
    <m/>
    <n v="35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Kundan Devi"/>
    <x v="680"/>
    <d v="1987-01-01T00:00:00"/>
    <x v="2879"/>
    <d v="2025-09-01T00:00:00"/>
    <n v="0.04"/>
    <n v="0.22500000000000001"/>
    <d v="2025-09-01T00:00:00"/>
    <d v="2026-08-31T00:00:00"/>
    <m/>
    <m/>
    <n v="38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riti Priya"/>
    <x v="680"/>
    <d v="2002-04-17T00:00:00"/>
    <x v="2880"/>
    <d v="2025-09-01T00:00:00"/>
    <n v="0.04"/>
    <n v="0.22500000000000001"/>
    <d v="2025-09-01T00:00:00"/>
    <d v="2026-08-31T00:00:00"/>
    <m/>
    <m/>
    <n v="23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run Ray"/>
    <x v="680"/>
    <d v="1985-02-01T00:00:00"/>
    <x v="2881"/>
    <d v="2025-09-01T00:00:00"/>
    <n v="0.04"/>
    <n v="0.22500000000000001"/>
    <d v="2025-09-01T00:00:00"/>
    <d v="2026-08-31T00:00:00"/>
    <m/>
    <m/>
    <n v="40"/>
    <s v="36-45"/>
    <x v="1"/>
    <x v="2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anjan Niranjan Amte"/>
    <x v="681"/>
    <d v="1951-06-06T00:00:00"/>
    <x v="2882"/>
    <d v="2025-09-01T00:00:00"/>
    <n v="0.04"/>
    <n v="0.22500000000000001"/>
    <d v="2025-09-01T00:00:00"/>
    <d v="2026-08-31T00:00:00"/>
    <m/>
    <m/>
    <n v="74"/>
    <s v="71-75"/>
    <x v="0"/>
    <x v="5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Aparna Amte"/>
    <x v="681"/>
    <d v="1984-09-11T00:00:00"/>
    <x v="2883"/>
    <d v="2025-09-01T00:00:00"/>
    <n v="0.04"/>
    <n v="0.22500000000000001"/>
    <d v="2025-09-01T00:00:00"/>
    <d v="2026-08-31T00:00:00"/>
    <m/>
    <m/>
    <n v="40"/>
    <s v="36-45"/>
    <x v="0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Niranjan Narayan Amte"/>
    <x v="681"/>
    <d v="1950-07-27T00:00:00"/>
    <x v="2884"/>
    <d v="2025-09-01T00:00:00"/>
    <n v="0.04"/>
    <n v="0.22500000000000001"/>
    <d v="2025-09-01T00:00:00"/>
    <d v="2026-08-31T00:00:00"/>
    <m/>
    <m/>
    <n v="75"/>
    <s v="71-75"/>
    <x v="1"/>
    <x v="2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09"/>
    <s v="GMC023220100CALDERYS"/>
    <s v="CALDERYS INDIA REFRACTORIES LIMITED"/>
    <d v="2025-09-01T00:00:00"/>
    <d v="2026-08-31T00:00:00"/>
    <s v="Gaurav Bhatnagar"/>
    <x v="681"/>
    <d v="1980-04-10T00:00:00"/>
    <x v="2885"/>
    <d v="2025-09-01T00:00:00"/>
    <n v="0.04"/>
    <n v="0.22500000000000001"/>
    <d v="2025-09-01T00:00:00"/>
    <d v="2026-08-31T00:00:00"/>
    <m/>
    <m/>
    <n v="45"/>
    <s v="36-45"/>
    <x v="1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Gandhari Mahato"/>
    <x v="682"/>
    <d v="1987-12-25T00:00:00"/>
    <x v="2886"/>
    <d v="2025-09-01T00:00:00"/>
    <n v="0.04"/>
    <n v="0.22500000000000001"/>
    <d v="2025-09-01T00:00:00"/>
    <d v="2026-08-31T00:00:00"/>
    <m/>
    <m/>
    <n v="37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oshni Mahato"/>
    <x v="682"/>
    <d v="2005-08-12T00:00:00"/>
    <x v="2887"/>
    <d v="2025-09-01T00:00:00"/>
    <n v="0.04"/>
    <n v="0.22500000000000001"/>
    <d v="2025-09-01T00:00:00"/>
    <d v="2026-08-31T00:00:00"/>
    <m/>
    <m/>
    <n v="20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bhas Mahato"/>
    <x v="682"/>
    <d v="1982-06-25T00:00:00"/>
    <x v="2888"/>
    <d v="2025-09-01T00:00:00"/>
    <n v="0.04"/>
    <n v="0.22500000000000001"/>
    <d v="2025-09-01T00:00:00"/>
    <d v="2026-08-31T00:00:00"/>
    <m/>
    <m/>
    <n v="43"/>
    <s v="36-45"/>
    <x v="1"/>
    <x v="2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Prabha Deshmukh"/>
    <x v="683"/>
    <d v="1956-05-05T00:00:00"/>
    <x v="2889"/>
    <d v="2025-09-01T00:00:00"/>
    <n v="0.04"/>
    <n v="0.22500000000000001"/>
    <d v="2025-09-01T00:00:00"/>
    <d v="2026-08-31T00:00:00"/>
    <m/>
    <m/>
    <n v="69"/>
    <s v="66-70"/>
    <x v="0"/>
    <x v="5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09"/>
    <s v="GMC023220100CALDERYS"/>
    <s v="CALDERYS INDIA REFRACTORIES LIMITED"/>
    <d v="2025-09-01T00:00:00"/>
    <d v="2026-08-31T00:00:00"/>
    <s v="Ashwini Deshmukh"/>
    <x v="683"/>
    <d v="1988-05-15T00:00:00"/>
    <x v="2890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Akshara Rahul Deshmukh"/>
    <x v="683"/>
    <d v="2017-02-16T00:00:00"/>
    <x v="2891"/>
    <d v="2025-09-01T00:00:00"/>
    <n v="0.04"/>
    <n v="0.22500000000000001"/>
    <d v="2025-09-01T00:00:00"/>
    <d v="2026-08-31T00:00:00"/>
    <m/>
    <m/>
    <n v="8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Krisha Rahul Deshmukh"/>
    <x v="683"/>
    <d v="2021-04-18T00:00:00"/>
    <x v="2892"/>
    <d v="2025-09-01T00:00:00"/>
    <n v="0.04"/>
    <n v="0.22500000000000001"/>
    <d v="2025-09-01T00:00:00"/>
    <d v="2026-08-31T00:00:00"/>
    <m/>
    <m/>
    <n v="4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Sudhakar Deshmukh"/>
    <x v="683"/>
    <d v="1949-01-30T00:00:00"/>
    <x v="2893"/>
    <d v="2025-09-01T00:00:00"/>
    <n v="0.04"/>
    <n v="0.22500000000000001"/>
    <d v="2025-09-01T00:00:00"/>
    <d v="2026-08-31T00:00:00"/>
    <m/>
    <m/>
    <n v="76"/>
    <s v="76-80"/>
    <x v="1"/>
    <x v="2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09"/>
    <s v="GMC023220100CALDERYS"/>
    <s v="CALDERYS INDIA REFRACTORIES LIMITED"/>
    <d v="2025-09-01T00:00:00"/>
    <d v="2026-08-31T00:00:00"/>
    <s v="Rahul Deshmukh"/>
    <x v="683"/>
    <d v="1984-10-25T00:00:00"/>
    <x v="2894"/>
    <d v="2025-09-01T00:00:00"/>
    <n v="0.04"/>
    <n v="0.22500000000000001"/>
    <d v="2025-09-01T00:00:00"/>
    <d v="2026-08-31T00:00:00"/>
    <m/>
    <m/>
    <n v="40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Premlata singh"/>
    <x v="684"/>
    <d v="1968-01-05T00:00:00"/>
    <x v="2895"/>
    <d v="2025-09-01T00:00:00"/>
    <n v="0.04"/>
    <n v="0.22500000000000001"/>
    <d v="2025-09-01T00:00:00"/>
    <d v="2026-08-31T00:00:00"/>
    <m/>
    <m/>
    <n v="57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samar bahadur singh"/>
    <x v="684"/>
    <d v="1969-01-20T00:00:00"/>
    <x v="2896"/>
    <d v="2025-09-01T00:00:00"/>
    <n v="0.04"/>
    <n v="0.22500000000000001"/>
    <d v="2025-09-01T00:00:00"/>
    <d v="2026-08-31T00:00:00"/>
    <m/>
    <m/>
    <n v="56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upesh Singh"/>
    <x v="684"/>
    <d v="1999-10-02T00:00:00"/>
    <x v="2897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itu Kumari"/>
    <x v="685"/>
    <d v="1999-06-08T00:00:00"/>
    <x v="2898"/>
    <d v="2025-09-01T00:00:00"/>
    <n v="0.04"/>
    <n v="0.22500000000000001"/>
    <d v="2025-09-01T00:00:00"/>
    <d v="2026-08-31T00:00:00"/>
    <m/>
    <m/>
    <n v="26"/>
    <s v="26-35"/>
    <x v="0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Umesh Ram"/>
    <x v="685"/>
    <d v="1971-01-01T00:00:00"/>
    <x v="2899"/>
    <d v="2025-09-01T00:00:00"/>
    <n v="0.04"/>
    <n v="0.22500000000000001"/>
    <d v="2025-09-01T00:00:00"/>
    <d v="2026-08-31T00:00:00"/>
    <m/>
    <m/>
    <n v="54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hail Kumari Rai"/>
    <x v="686"/>
    <d v="1959-08-10T00:00:00"/>
    <x v="2900"/>
    <d v="2025-09-01T00:00:00"/>
    <n v="0.04"/>
    <n v="0.22500000000000001"/>
    <d v="2025-09-01T00:00:00"/>
    <d v="2026-08-31T00:00:00"/>
    <m/>
    <m/>
    <n v="66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Dipti Pandey"/>
    <x v="686"/>
    <d v="1997-01-22T00:00:00"/>
    <x v="2901"/>
    <d v="2025-09-01T00:00:00"/>
    <n v="0.04"/>
    <n v="0.22500000000000001"/>
    <d v="2025-09-01T00:00:00"/>
    <d v="2026-08-31T00:00:00"/>
    <m/>
    <m/>
    <n v="28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Bhagwan Rai"/>
    <x v="686"/>
    <d v="1954-12-01T00:00:00"/>
    <x v="2902"/>
    <d v="2025-09-01T00:00:00"/>
    <n v="0.04"/>
    <n v="0.22500000000000001"/>
    <d v="2025-09-01T00:00:00"/>
    <d v="2026-08-31T00:00:00"/>
    <m/>
    <m/>
    <n v="70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Sandeep Kumar Rai"/>
    <x v="686"/>
    <d v="1988-07-15T00:00:00"/>
    <x v="2903"/>
    <d v="2025-09-01T00:00:00"/>
    <n v="0.04"/>
    <n v="0.22500000000000001"/>
    <d v="2025-09-01T00:00:00"/>
    <d v="2026-08-31T00:00:00"/>
    <m/>
    <m/>
    <n v="37"/>
    <s v="36-45"/>
    <x v="1"/>
    <x v="1"/>
    <n v="400000"/>
    <n v="400000"/>
    <n v="1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Aarav Rai"/>
    <x v="686"/>
    <d v="2018-10-15T00:00:00"/>
    <x v="2904"/>
    <d v="2025-09-01T00:00:00"/>
    <n v="0.04"/>
    <n v="0.22500000000000001"/>
    <d v="2025-09-01T00:00:00"/>
    <d v="2026-08-31T00:00:00"/>
    <m/>
    <m/>
    <n v="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Indu Sharma"/>
    <x v="687"/>
    <d v="1964-08-20T00:00:00"/>
    <x v="2905"/>
    <d v="2025-09-01T00:00:00"/>
    <n v="0.04"/>
    <n v="0.22500000000000001"/>
    <d v="2025-09-01T00:00:00"/>
    <d v="2026-08-31T00:00:00"/>
    <m/>
    <m/>
    <n v="61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onali Singh"/>
    <x v="687"/>
    <d v="1997-08-20T00:00:00"/>
    <x v="2906"/>
    <d v="2025-09-01T00:00:00"/>
    <n v="0.04"/>
    <n v="0.22500000000000001"/>
    <d v="2025-09-01T00:00:00"/>
    <d v="2026-08-31T00:00:00"/>
    <m/>
    <m/>
    <n v="28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Vijay Kumar Sharma"/>
    <x v="687"/>
    <d v="1962-06-01T00:00:00"/>
    <x v="2907"/>
    <d v="2025-09-01T00:00:00"/>
    <n v="0.04"/>
    <n v="0.22500000000000001"/>
    <d v="2025-09-01T00:00:00"/>
    <d v="2026-08-31T00:00:00"/>
    <m/>
    <m/>
    <n v="63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Prashant Sharma"/>
    <x v="687"/>
    <d v="1992-01-12T00:00:00"/>
    <x v="2908"/>
    <d v="2025-09-01T00:00:00"/>
    <n v="0.04"/>
    <n v="0.22500000000000001"/>
    <d v="2025-09-01T00:00:00"/>
    <d v="2026-08-31T00:00:00"/>
    <m/>
    <m/>
    <n v="33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Urbasi Mallick"/>
    <x v="688"/>
    <d v="1983-07-06T00:00:00"/>
    <x v="2909"/>
    <d v="2025-09-01T00:00:00"/>
    <n v="0.04"/>
    <n v="0.22500000000000001"/>
    <d v="2025-09-01T00:00:00"/>
    <d v="2026-08-31T00:00:00"/>
    <m/>
    <m/>
    <n v="42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Rohit Kumar Mallick"/>
    <x v="688"/>
    <d v="2004-08-24T00:00:00"/>
    <x v="2910"/>
    <d v="2025-09-01T00:00:00"/>
    <n v="0.04"/>
    <n v="0.22500000000000001"/>
    <d v="2025-09-01T00:00:00"/>
    <d v="2026-08-31T00:00:00"/>
    <m/>
    <m/>
    <n v="21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amapti Padhi"/>
    <x v="689"/>
    <d v="1978-06-06T00:00:00"/>
    <x v="2911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shok Kumar Padhi"/>
    <x v="689"/>
    <d v="1973-01-03T00:00:00"/>
    <x v="2912"/>
    <d v="2025-09-01T00:00:00"/>
    <n v="0.04"/>
    <n v="0.22500000000000001"/>
    <d v="2025-09-01T00:00:00"/>
    <d v="2026-08-31T00:00:00"/>
    <m/>
    <m/>
    <n v="52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yushman Padhi"/>
    <x v="689"/>
    <d v="2004-11-06T00:00:00"/>
    <x v="2913"/>
    <d v="2025-09-01T00:00:00"/>
    <n v="0.04"/>
    <n v="0.22500000000000001"/>
    <d v="2025-09-01T00:00:00"/>
    <d v="2026-08-31T00:00:00"/>
    <m/>
    <m/>
    <n v="20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oshni Badaik"/>
    <x v="690"/>
    <d v="1989-01-17T00:00:00"/>
    <x v="2914"/>
    <d v="2025-09-01T00:00:00"/>
    <n v="0.04"/>
    <n v="0.22500000000000001"/>
    <d v="2025-09-01T00:00:00"/>
    <d v="2026-08-31T00:00:00"/>
    <m/>
    <m/>
    <n v="36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Sukhnath Badaik"/>
    <x v="690"/>
    <d v="1976-06-10T00:00:00"/>
    <x v="2915"/>
    <d v="2025-09-01T00:00:00"/>
    <n v="0.04"/>
    <n v="0.22500000000000001"/>
    <d v="2025-09-01T00:00:00"/>
    <d v="2026-08-31T00:00:00"/>
    <m/>
    <m/>
    <n v="49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Prasant Kumar Badaik"/>
    <x v="690"/>
    <d v="2005-05-20T00:00:00"/>
    <x v="2916"/>
    <d v="2025-09-01T00:00:00"/>
    <n v="0.04"/>
    <n v="0.22500000000000001"/>
    <d v="2025-09-01T00:00:00"/>
    <d v="2026-08-31T00:00:00"/>
    <m/>
    <m/>
    <n v="20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atima Kullu"/>
    <x v="691"/>
    <d v="1978-06-10T00:00:00"/>
    <x v="2917"/>
    <d v="2025-09-01T00:00:00"/>
    <n v="0.04"/>
    <n v="0.22500000000000001"/>
    <d v="2025-09-01T00:00:00"/>
    <d v="2026-08-31T00:00:00"/>
    <m/>
    <m/>
    <n v="47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anjeet Kumar"/>
    <x v="691"/>
    <d v="1966-12-16T00:00:00"/>
    <x v="2918"/>
    <d v="2025-09-01T00:00:00"/>
    <n v="0.04"/>
    <n v="0.22500000000000001"/>
    <d v="2025-09-01T00:00:00"/>
    <d v="2026-08-31T00:00:00"/>
    <m/>
    <m/>
    <n v="58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Alok kullu"/>
    <x v="691"/>
    <d v="2004-08-23T00:00:00"/>
    <x v="2919"/>
    <d v="2025-09-01T00:00:00"/>
    <n v="0.04"/>
    <n v="0.22500000000000001"/>
    <d v="2025-09-01T00:00:00"/>
    <d v="2026-08-31T00:00:00"/>
    <m/>
    <m/>
    <n v="21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Gitanjali Jena"/>
    <x v="692"/>
    <d v="1981-05-17T00:00:00"/>
    <x v="2920"/>
    <d v="2025-09-01T00:00:00"/>
    <n v="0.04"/>
    <n v="0.22500000000000001"/>
    <d v="2025-09-01T00:00:00"/>
    <d v="2026-08-31T00:00:00"/>
    <m/>
    <m/>
    <n v="44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Chinmayee Jena"/>
    <x v="692"/>
    <d v="2006-09-10T00:00:00"/>
    <x v="2921"/>
    <d v="2025-09-01T00:00:00"/>
    <n v="0.04"/>
    <n v="0.22500000000000001"/>
    <d v="2025-09-01T00:00:00"/>
    <d v="2026-08-31T00:00:00"/>
    <m/>
    <m/>
    <n v="20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amala Kanta Jena"/>
    <x v="692"/>
    <d v="1972-08-12T00:00:00"/>
    <x v="2922"/>
    <d v="2025-09-01T00:00:00"/>
    <n v="0.04"/>
    <n v="0.22500000000000001"/>
    <d v="2025-09-01T00:00:00"/>
    <d v="2026-08-31T00:00:00"/>
    <m/>
    <m/>
    <n v="53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sha Patle"/>
    <x v="693"/>
    <d v="1983-07-30T00:00:00"/>
    <x v="2923"/>
    <d v="2025-09-01T00:00:00"/>
    <n v="0.04"/>
    <n v="0.22500000000000001"/>
    <d v="2025-09-01T00:00:00"/>
    <d v="2026-08-31T00:00:00"/>
    <m/>
    <m/>
    <n v="42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Hagrulal Patle"/>
    <x v="693"/>
    <d v="1976-03-14T00:00:00"/>
    <x v="2924"/>
    <d v="2025-09-01T00:00:00"/>
    <n v="0.04"/>
    <n v="0.22500000000000001"/>
    <d v="2025-09-01T00:00:00"/>
    <d v="2026-08-31T00:00:00"/>
    <m/>
    <m/>
    <n v="49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Durgaprasad Patle"/>
    <x v="693"/>
    <d v="2004-10-23T00:00:00"/>
    <x v="2925"/>
    <d v="2025-09-01T00:00:00"/>
    <n v="0.04"/>
    <n v="0.22500000000000001"/>
    <d v="2025-09-01T00:00:00"/>
    <d v="2026-08-31T00:00:00"/>
    <m/>
    <m/>
    <n v="20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Vatsala B Patle"/>
    <x v="694"/>
    <d v="1983-11-04T00:00:00"/>
    <x v="2926"/>
    <d v="2025-09-01T00:00:00"/>
    <n v="0.04"/>
    <n v="0.22500000000000001"/>
    <d v="2025-09-01T00:00:00"/>
    <d v="2026-08-31T00:00:00"/>
    <m/>
    <m/>
    <n v="41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Bhuvanraj T Patle"/>
    <x v="694"/>
    <d v="1972-03-10T00:00:00"/>
    <x v="2927"/>
    <d v="2025-09-01T00:00:00"/>
    <n v="0.04"/>
    <n v="0.22500000000000001"/>
    <d v="2025-09-01T00:00:00"/>
    <d v="2026-08-31T00:00:00"/>
    <m/>
    <m/>
    <n v="53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Hardik Patle"/>
    <x v="694"/>
    <d v="2006-10-15T00:00:00"/>
    <x v="2928"/>
    <d v="2025-09-01T00:00:00"/>
    <n v="0.04"/>
    <n v="0.22500000000000001"/>
    <d v="2025-09-01T00:00:00"/>
    <d v="2026-08-31T00:00:00"/>
    <m/>
    <m/>
    <n v="18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ukvanti Fulare"/>
    <x v="695"/>
    <d v="1981-01-01T00:00:00"/>
    <x v="2929"/>
    <d v="2025-09-01T00:00:00"/>
    <n v="0.04"/>
    <n v="0.22500000000000001"/>
    <d v="2025-09-01T00:00:00"/>
    <d v="2026-08-31T00:00:00"/>
    <m/>
    <m/>
    <n v="44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Dinesh Fulhare"/>
    <x v="695"/>
    <d v="1977-07-18T00:00:00"/>
    <x v="2930"/>
    <d v="2025-09-01T00:00:00"/>
    <n v="0.04"/>
    <n v="0.22500000000000001"/>
    <d v="2025-09-01T00:00:00"/>
    <d v="2026-08-31T00:00:00"/>
    <m/>
    <m/>
    <n v="48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Tekram Fulhare"/>
    <x v="695"/>
    <d v="2004-10-12T00:00:00"/>
    <x v="2931"/>
    <d v="2025-09-01T00:00:00"/>
    <n v="0.04"/>
    <n v="0.22500000000000001"/>
    <d v="2025-09-01T00:00:00"/>
    <d v="2026-08-31T00:00:00"/>
    <m/>
    <m/>
    <n v="20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abi Devi"/>
    <x v="696"/>
    <d v="1986-01-01T00:00:00"/>
    <x v="2932"/>
    <d v="2025-09-01T00:00:00"/>
    <n v="0.04"/>
    <n v="0.22500000000000001"/>
    <d v="2025-09-01T00:00:00"/>
    <d v="2026-08-31T00:00:00"/>
    <m/>
    <m/>
    <n v="39"/>
    <s v="36-45"/>
    <x v="0"/>
    <x v="5"/>
    <n v="400000"/>
    <n v="0"/>
    <n v="0"/>
    <n v="365"/>
    <d v="2026-02-28T00:00:00"/>
    <n v="181"/>
    <s v="Maharashtra"/>
    <n v="5496.5225999999993"/>
    <n v="1"/>
    <n v="4658.07"/>
    <n v="0"/>
    <n v="0"/>
    <n v="838.45259999999996"/>
    <n v="186.3228"/>
    <n v="1048.06575"/>
    <n v="2309.8922465753421"/>
    <n v="1697.7708012328765"/>
    <n v="1725.9106487671231"/>
    <d v="2025-02-27T00:00:00"/>
    <n v="4658.07"/>
    <m/>
  </r>
  <r>
    <s v="Valid"/>
    <n v="202509"/>
    <s v="GMC023220100CALDERYS"/>
    <s v="CALDERYS INDIA REFRACTORIES LIMITED"/>
    <d v="2025-09-01T00:00:00"/>
    <d v="2026-08-31T00:00:00"/>
    <s v="Vinod Singh"/>
    <x v="696"/>
    <d v="1978-01-01T00:00:00"/>
    <x v="2933"/>
    <d v="2025-09-01T00:00:00"/>
    <n v="0.04"/>
    <n v="0.22500000000000001"/>
    <d v="2025-09-01T00:00:00"/>
    <d v="2026-08-31T00:00:00"/>
    <m/>
    <m/>
    <n v="47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Vishal Kumar"/>
    <x v="696"/>
    <d v="2007-02-21T00:00:00"/>
    <x v="2934"/>
    <d v="2025-09-01T00:00:00"/>
    <n v="0.04"/>
    <n v="0.22500000000000001"/>
    <d v="2025-09-01T00:00:00"/>
    <d v="2026-08-31T00:00:00"/>
    <m/>
    <m/>
    <n v="18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S. Usha"/>
    <x v="697"/>
    <d v="1966-04-28T00:00:00"/>
    <x v="2935"/>
    <d v="2025-09-01T00:00:00"/>
    <n v="0.04"/>
    <n v="0.22500000000000001"/>
    <d v="2025-09-01T00:00:00"/>
    <d v="2026-08-31T00:00:00"/>
    <m/>
    <m/>
    <n v="59"/>
    <s v="56-65"/>
    <x v="0"/>
    <x v="0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Ontikuri Parvathamma"/>
    <x v="697"/>
    <d v="1973-01-01T00:00:00"/>
    <x v="2936"/>
    <d v="2025-09-01T00:00:00"/>
    <n v="0.04"/>
    <n v="0.22500000000000001"/>
    <d v="2025-09-01T00:00:00"/>
    <d v="2026-08-31T00:00:00"/>
    <m/>
    <m/>
    <n v="52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Ontikuri Thippeswamy"/>
    <x v="697"/>
    <d v="1963-01-01T00:00:00"/>
    <x v="2937"/>
    <d v="2025-09-01T00:00:00"/>
    <n v="0.04"/>
    <n v="0.22500000000000001"/>
    <d v="2025-09-01T00:00:00"/>
    <d v="2026-08-31T00:00:00"/>
    <m/>
    <m/>
    <n v="62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Ontikuri Shivamurthy"/>
    <x v="697"/>
    <d v="1991-07-31T00:00:00"/>
    <x v="2938"/>
    <d v="2025-09-01T00:00:00"/>
    <n v="0.04"/>
    <n v="0.22500000000000001"/>
    <d v="2025-09-01T00:00:00"/>
    <d v="2026-08-31T00:00:00"/>
    <m/>
    <m/>
    <n v="34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Savita Wanjari"/>
    <x v="698"/>
    <d v="1971-09-17T00:00:00"/>
    <x v="2939"/>
    <d v="2025-09-01T00:00:00"/>
    <n v="0.04"/>
    <n v="0.22500000000000001"/>
    <d v="2025-09-01T00:00:00"/>
    <d v="2026-08-31T00:00:00"/>
    <m/>
    <m/>
    <n v="53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purva Wanjari"/>
    <x v="698"/>
    <d v="1999-10-27T00:00:00"/>
    <x v="2940"/>
    <d v="2025-09-01T00:00:00"/>
    <n v="0.04"/>
    <n v="0.22500000000000001"/>
    <d v="2025-09-01T00:00:00"/>
    <d v="2026-08-31T00:00:00"/>
    <m/>
    <m/>
    <n v="25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awduji Wanjari"/>
    <x v="698"/>
    <d v="1971-08-22T00:00:00"/>
    <x v="2941"/>
    <d v="2025-09-01T00:00:00"/>
    <n v="0.04"/>
    <n v="0.22500000000000001"/>
    <d v="2025-09-01T00:00:00"/>
    <d v="2026-08-31T00:00:00"/>
    <m/>
    <m/>
    <n v="54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Hansaben Ambaliya"/>
    <x v="699"/>
    <d v="1965-02-20T00:00:00"/>
    <x v="2942"/>
    <d v="2025-09-01T00:00:00"/>
    <n v="0.04"/>
    <n v="0.22500000000000001"/>
    <d v="2025-09-01T00:00:00"/>
    <d v="2026-08-31T00:00:00"/>
    <m/>
    <m/>
    <n v="60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Rita Ashish Ambaliya"/>
    <x v="699"/>
    <d v="1994-08-27T00:00:00"/>
    <x v="2943"/>
    <d v="2025-09-01T00:00:00"/>
    <n v="0.04"/>
    <n v="0.22500000000000001"/>
    <d v="2025-09-01T00:00:00"/>
    <d v="2026-08-31T00:00:00"/>
    <m/>
    <m/>
    <n v="31"/>
    <s v="26-35"/>
    <x v="0"/>
    <x v="0"/>
    <n v="300000"/>
    <n v="0"/>
    <n v="0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Ambaliya Narendrabai"/>
    <x v="699"/>
    <d v="1965-04-29T00:00:00"/>
    <x v="2944"/>
    <d v="2025-09-01T00:00:00"/>
    <n v="0.04"/>
    <n v="0.22500000000000001"/>
    <d v="2025-09-01T00:00:00"/>
    <d v="2026-08-31T00:00:00"/>
    <m/>
    <m/>
    <n v="60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Ashish Ambaliya"/>
    <x v="699"/>
    <d v="1990-09-08T00:00:00"/>
    <x v="2945"/>
    <d v="2025-09-01T00:00:00"/>
    <n v="0.04"/>
    <n v="0.22500000000000001"/>
    <d v="2025-09-01T00:00:00"/>
    <d v="2026-08-31T00:00:00"/>
    <m/>
    <m/>
    <n v="34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Yug Ashish Ambaliya"/>
    <x v="699"/>
    <d v="2022-05-18T00:00:00"/>
    <x v="2946"/>
    <d v="2025-09-01T00:00:00"/>
    <n v="0.04"/>
    <n v="0.22500000000000001"/>
    <d v="2025-09-01T00:00:00"/>
    <d v="2026-08-31T00:00:00"/>
    <m/>
    <m/>
    <n v="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Jasani Manjulaben"/>
    <x v="700"/>
    <d v="1965-06-20T00:00:00"/>
    <x v="2947"/>
    <d v="2025-09-01T00:00:00"/>
    <n v="0.04"/>
    <n v="0.22500000000000001"/>
    <d v="2025-09-01T00:00:00"/>
    <d v="2026-08-31T00:00:00"/>
    <m/>
    <m/>
    <n v="60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Priya Jasani"/>
    <x v="700"/>
    <d v="1995-01-22T00:00:00"/>
    <x v="2948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Jasani Rameshbhai"/>
    <x v="700"/>
    <d v="1961-03-01T00:00:00"/>
    <x v="2949"/>
    <d v="2025-09-01T00:00:00"/>
    <n v="0.04"/>
    <n v="0.22500000000000001"/>
    <d v="2025-09-01T00:00:00"/>
    <d v="2026-08-31T00:00:00"/>
    <m/>
    <m/>
    <n v="64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Milankumar Jasani"/>
    <x v="700"/>
    <d v="1995-06-13T00:00:00"/>
    <x v="2950"/>
    <d v="2025-09-01T00:00:00"/>
    <n v="0.04"/>
    <n v="0.22500000000000001"/>
    <d v="2025-09-01T00:00:00"/>
    <d v="2026-08-31T00:00:00"/>
    <m/>
    <m/>
    <n v="30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MATA BEHERA"/>
    <x v="701"/>
    <d v="1983-09-16T00:00:00"/>
    <x v="2951"/>
    <d v="2025-09-01T00:00:00"/>
    <n v="0.04"/>
    <n v="0.22500000000000001"/>
    <d v="2025-09-01T00:00:00"/>
    <d v="2026-08-31T00:00:00"/>
    <m/>
    <m/>
    <n v="41"/>
    <s v="36-45"/>
    <x v="0"/>
    <x v="5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09"/>
    <s v="GMC023220100CALDERYS"/>
    <s v="CALDERYS INDIA REFRACTORIES LIMITED"/>
    <d v="2025-09-01T00:00:00"/>
    <d v="2026-08-31T00:00:00"/>
    <s v="RABINDRA BEHERA"/>
    <x v="701"/>
    <d v="1973-08-05T00:00:00"/>
    <x v="2952"/>
    <d v="2025-09-01T00:00:00"/>
    <n v="0.04"/>
    <n v="0.22500000000000001"/>
    <d v="2025-09-01T00:00:00"/>
    <d v="2026-08-31T00:00:00"/>
    <m/>
    <m/>
    <n v="52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Prakash BEHERA"/>
    <x v="701"/>
    <d v="2003-05-08T00:00:00"/>
    <x v="2953"/>
    <d v="2025-09-01T00:00:00"/>
    <n v="0.04"/>
    <n v="0.22500000000000001"/>
    <d v="2025-09-01T00:00:00"/>
    <d v="2026-08-31T00:00:00"/>
    <m/>
    <m/>
    <n v="22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SIDDHESWAREE DORA"/>
    <x v="702"/>
    <d v="1965-07-18T00:00:00"/>
    <x v="2954"/>
    <d v="2025-09-01T00:00:00"/>
    <n v="0.04"/>
    <n v="0.22500000000000001"/>
    <d v="2025-09-01T00:00:00"/>
    <d v="2026-08-31T00:00:00"/>
    <m/>
    <m/>
    <n v="60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BHARAT CHANDRA DORA"/>
    <x v="702"/>
    <d v="1963-03-19T00:00:00"/>
    <x v="2955"/>
    <d v="2025-09-01T00:00:00"/>
    <n v="0.04"/>
    <n v="0.22500000000000001"/>
    <d v="2025-09-01T00:00:00"/>
    <d v="2026-08-31T00:00:00"/>
    <m/>
    <m/>
    <n v="62"/>
    <s v="56-65"/>
    <x v="1"/>
    <x v="2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Rashmikant DORA"/>
    <x v="702"/>
    <d v="1993-01-03T00:00:00"/>
    <x v="2956"/>
    <d v="2025-09-01T00:00:00"/>
    <n v="0.04"/>
    <n v="0.22500000000000001"/>
    <d v="2025-09-01T00:00:00"/>
    <d v="2026-08-31T00:00:00"/>
    <m/>
    <m/>
    <n v="32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PRAMILA PANI"/>
    <x v="703"/>
    <d v="1969-08-28T00:00:00"/>
    <x v="2957"/>
    <d v="2025-09-01T00:00:00"/>
    <n v="0.04"/>
    <n v="0.22500000000000001"/>
    <d v="2025-09-01T00:00:00"/>
    <d v="2026-08-31T00:00:00"/>
    <m/>
    <m/>
    <n v="56"/>
    <s v="56-65"/>
    <x v="0"/>
    <x v="5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BINDRA KUMAR PANI"/>
    <x v="703"/>
    <d v="1965-07-24T00:00:00"/>
    <x v="2958"/>
    <d v="2025-09-01T00:00:00"/>
    <n v="0.04"/>
    <n v="0.22500000000000001"/>
    <d v="2025-09-01T00:00:00"/>
    <d v="2026-08-31T00:00:00"/>
    <m/>
    <m/>
    <n v="60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Rajat Pani"/>
    <x v="703"/>
    <d v="1995-06-13T00:00:00"/>
    <x v="2959"/>
    <d v="2025-09-01T00:00:00"/>
    <n v="0.04"/>
    <n v="0.22500000000000001"/>
    <d v="2025-09-01T00:00:00"/>
    <d v="2026-08-31T00:00:00"/>
    <m/>
    <m/>
    <n v="30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diti Kumari"/>
    <x v="704"/>
    <d v="2006-08-03T00:00:00"/>
    <x v="2960"/>
    <d v="2025-09-01T00:00:00"/>
    <n v="0.04"/>
    <n v="0.22500000000000001"/>
    <d v="2025-09-01T00:00:00"/>
    <d v="2026-08-31T00:00:00"/>
    <m/>
    <m/>
    <n v="19"/>
    <s v="0-25"/>
    <x v="0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Umesh Kumar"/>
    <x v="704"/>
    <d v="1978-02-02T00:00:00"/>
    <x v="2961"/>
    <d v="2025-09-01T00:00:00"/>
    <n v="0.04"/>
    <n v="0.22500000000000001"/>
    <d v="2025-09-01T00:00:00"/>
    <d v="2026-08-31T00:00:00"/>
    <m/>
    <m/>
    <n v="47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Chandani Deui"/>
    <x v="705"/>
    <d v="1973-06-18T00:00:00"/>
    <x v="2962"/>
    <d v="2025-09-01T00:00:00"/>
    <n v="0.04"/>
    <n v="0.22500000000000001"/>
    <d v="2025-09-01T00:00:00"/>
    <d v="2026-08-31T00:00:00"/>
    <m/>
    <m/>
    <n v="52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Harishchandra Singh"/>
    <x v="705"/>
    <d v="1970-06-25T00:00:00"/>
    <x v="2963"/>
    <d v="2025-09-01T00:00:00"/>
    <n v="0.04"/>
    <n v="0.22500000000000001"/>
    <d v="2025-09-01T00:00:00"/>
    <d v="2026-08-31T00:00:00"/>
    <m/>
    <m/>
    <n v="55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Ankit Chauhan"/>
    <x v="705"/>
    <d v="2002-01-08T00:00:00"/>
    <x v="2964"/>
    <d v="2025-09-01T00:00:00"/>
    <n v="0.04"/>
    <n v="0.22500000000000001"/>
    <d v="2025-09-01T00:00:00"/>
    <d v="2026-08-31T00:00:00"/>
    <m/>
    <m/>
    <n v="23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Mitali Das"/>
    <x v="706"/>
    <d v="1960-01-01T00:00:00"/>
    <x v="2965"/>
    <d v="2025-09-01T00:00:00"/>
    <n v="0.04"/>
    <n v="0.22500000000000001"/>
    <d v="2025-09-01T00:00:00"/>
    <d v="2026-08-31T00:00:00"/>
    <m/>
    <m/>
    <n v="65"/>
    <s v="56-65"/>
    <x v="0"/>
    <x v="5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09"/>
    <s v="GMC023220100CALDERYS"/>
    <s v="CALDERYS INDIA REFRACTORIES LIMITED"/>
    <d v="2025-09-01T00:00:00"/>
    <d v="2026-08-31T00:00:00"/>
    <s v="Subhyajyoti Das"/>
    <x v="706"/>
    <d v="1996-07-01T00:00:00"/>
    <x v="2966"/>
    <d v="2025-09-01T00:00:00"/>
    <n v="0.04"/>
    <n v="0.22500000000000001"/>
    <d v="2025-09-01T00:00:00"/>
    <d v="2026-08-31T00:00:00"/>
    <m/>
    <m/>
    <n v="29"/>
    <s v="26-35"/>
    <x v="1"/>
    <x v="1"/>
    <n v="500000"/>
    <n v="500000"/>
    <n v="1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09"/>
    <s v="GMC023220100CALDERYS"/>
    <s v="CALDERYS INDIA REFRACTORIES LIMITED"/>
    <d v="2025-09-01T00:00:00"/>
    <d v="2026-08-31T00:00:00"/>
    <s v="Anuj Raghav"/>
    <x v="707"/>
    <d v="1986-06-28T00:00:00"/>
    <x v="2967"/>
    <d v="2025-09-01T00:00:00"/>
    <n v="0.04"/>
    <n v="0.22500000000000001"/>
    <d v="2025-09-01T00:00:00"/>
    <d v="2026-08-31T00:00:00"/>
    <m/>
    <m/>
    <n v="39"/>
    <s v="36-45"/>
    <x v="1"/>
    <x v="1"/>
    <n v="500000"/>
    <n v="500000"/>
    <n v="1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Deepti"/>
    <x v="707"/>
    <d v="1988-02-20T00:00:00"/>
    <x v="2968"/>
    <d v="2025-09-01T00:00:00"/>
    <n v="0.04"/>
    <n v="0.22500000000000001"/>
    <d v="2025-09-01T00:00:00"/>
    <d v="2026-08-31T00:00:00"/>
    <m/>
    <m/>
    <n v="37"/>
    <s v="36-45"/>
    <x v="0"/>
    <x v="0"/>
    <n v="500000"/>
    <n v="0"/>
    <n v="0"/>
    <n v="365"/>
    <d v="2026-02-28T00:00:00"/>
    <n v="181"/>
    <s v="Maharashtra"/>
    <n v="6046.1902"/>
    <n v="1"/>
    <n v="5123.8900000000003"/>
    <n v="0"/>
    <n v="0"/>
    <n v="922.30020000000002"/>
    <n v="204.9556"/>
    <n v="1152.8752500000001"/>
    <n v="2540.8879178082193"/>
    <n v="1867.5526195890411"/>
    <n v="1898.5065304109589"/>
    <d v="2025-02-27T00:00:00"/>
    <n v="5123.8900000000003"/>
    <m/>
  </r>
  <r>
    <s v="Valid"/>
    <n v="202509"/>
    <s v="GMC023220100CALDERYS"/>
    <s v="CALDERYS INDIA REFRACTORIES LIMITED"/>
    <d v="2025-09-01T00:00:00"/>
    <d v="2026-08-31T00:00:00"/>
    <s v="Rakesh Badi"/>
    <x v="708"/>
    <d v="1995-07-06T00:00:00"/>
    <x v="2969"/>
    <d v="2025-09-01T00:00:00"/>
    <n v="0.04"/>
    <n v="0.22500000000000001"/>
    <d v="2025-09-01T00:00:00"/>
    <d v="2026-08-31T00:00:00"/>
    <m/>
    <m/>
    <n v="30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SARAT KUMAR BADI"/>
    <x v="708"/>
    <d v="1961-12-17T00:00:00"/>
    <x v="2970"/>
    <d v="2025-09-01T00:00:00"/>
    <n v="0.04"/>
    <n v="0.22500000000000001"/>
    <d v="2025-09-01T00:00:00"/>
    <d v="2026-08-31T00:00:00"/>
    <m/>
    <m/>
    <n v="63"/>
    <s v="56-65"/>
    <x v="1"/>
    <x v="2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UMA BADI"/>
    <x v="708"/>
    <d v="1969-01-01T00:00:00"/>
    <x v="2971"/>
    <d v="2025-09-01T00:00:00"/>
    <n v="0.04"/>
    <n v="0.22500000000000001"/>
    <d v="2025-09-01T00:00:00"/>
    <d v="2026-08-31T00:00:00"/>
    <m/>
    <m/>
    <n v="56"/>
    <s v="56-65"/>
    <x v="0"/>
    <x v="5"/>
    <n v="300000"/>
    <n v="0"/>
    <n v="0"/>
    <n v="365"/>
    <d v="2026-02-28T00:00:00"/>
    <n v="181"/>
    <s v="Maharashtra"/>
    <n v="10831.751"/>
    <n v="1"/>
    <n v="9179.4500000000007"/>
    <n v="0"/>
    <n v="0"/>
    <n v="1652.3010000000002"/>
    <n v="367.17800000000005"/>
    <n v="2065.3762500000003"/>
    <n v="4552.0012328767125"/>
    <n v="3345.7209061643835"/>
    <n v="3401.1748438356171"/>
    <d v="2025-02-27T00:00:00"/>
    <n v="9179.4500000000007"/>
    <m/>
  </r>
  <r>
    <s v="Valid"/>
    <n v="202509"/>
    <s v="GMC023220100CALDERYS"/>
    <s v="CALDERYS INDIA REFRACTORIES LIMITED"/>
    <d v="2025-09-01T00:00:00"/>
    <d v="2026-08-31T00:00:00"/>
    <s v="Nitish Kumar"/>
    <x v="709"/>
    <d v="2002-05-14T00:00:00"/>
    <x v="2972"/>
    <d v="2025-09-01T00:00:00"/>
    <n v="0.04"/>
    <n v="0.22500000000000001"/>
    <d v="2025-09-01T00:00:00"/>
    <d v="2026-08-31T00:00:00"/>
    <m/>
    <m/>
    <n v="23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ULDIP YADAV"/>
    <x v="709"/>
    <d v="1956-01-01T00:00:00"/>
    <x v="2973"/>
    <d v="2025-09-01T00:00:00"/>
    <n v="0.04"/>
    <n v="0.22500000000000001"/>
    <d v="2025-09-01T00:00:00"/>
    <d v="2026-08-31T00:00:00"/>
    <m/>
    <m/>
    <n v="69"/>
    <s v="66-70"/>
    <x v="1"/>
    <x v="2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MALO DEVI"/>
    <x v="709"/>
    <d v="1953-01-01T00:00:00"/>
    <x v="2974"/>
    <d v="2025-09-01T00:00:00"/>
    <n v="0.04"/>
    <n v="0.22500000000000001"/>
    <d v="2025-09-01T00:00:00"/>
    <d v="2026-08-31T00:00:00"/>
    <m/>
    <m/>
    <n v="72"/>
    <s v="71-75"/>
    <x v="0"/>
    <x v="5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Md Samir"/>
    <x v="710"/>
    <d v="2000-02-06T00:00:00"/>
    <x v="2975"/>
    <d v="2025-09-01T00:00:00"/>
    <n v="0.04"/>
    <n v="0.22500000000000001"/>
    <d v="2025-09-01T00:00:00"/>
    <d v="2026-08-31T00:00:00"/>
    <m/>
    <m/>
    <n v="25"/>
    <s v="0-25"/>
    <x v="1"/>
    <x v="1"/>
    <n v="400000"/>
    <n v="400000"/>
    <n v="1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MD SALIM"/>
    <x v="710"/>
    <d v="1970-02-15T00:00:00"/>
    <x v="2976"/>
    <d v="2025-09-01T00:00:00"/>
    <n v="0.04"/>
    <n v="0.22500000000000001"/>
    <d v="2025-09-01T00:00:00"/>
    <d v="2026-08-31T00:00:00"/>
    <m/>
    <m/>
    <n v="55"/>
    <s v="46-55"/>
    <x v="1"/>
    <x v="2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RUKHSANA KHATOON"/>
    <x v="710"/>
    <d v="1978-12-20T00:00:00"/>
    <x v="2977"/>
    <d v="2025-09-01T00:00:00"/>
    <n v="0.04"/>
    <n v="0.22500000000000001"/>
    <d v="2025-09-01T00:00:00"/>
    <d v="2026-08-31T00:00:00"/>
    <m/>
    <m/>
    <n v="46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Sudheer Tomer"/>
    <x v="711"/>
    <d v="1995-10-10T00:00:00"/>
    <x v="2978"/>
    <d v="2025-09-01T00:00:00"/>
    <n v="0.04"/>
    <n v="0.22500000000000001"/>
    <d v="2025-09-01T00:00:00"/>
    <d v="2026-08-31T00:00:00"/>
    <m/>
    <m/>
    <n v="29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Jai Bhagwan SIngh"/>
    <x v="711"/>
    <d v="1954-01-01T00:00:00"/>
    <x v="2979"/>
    <d v="2025-09-01T00:00:00"/>
    <n v="0.04"/>
    <n v="0.22500000000000001"/>
    <d v="2025-09-01T00:00:00"/>
    <d v="2026-08-31T00:00:00"/>
    <m/>
    <m/>
    <n v="71"/>
    <s v="71-75"/>
    <x v="1"/>
    <x v="2"/>
    <n v="400000"/>
    <n v="0"/>
    <n v="0"/>
    <n v="365"/>
    <d v="2026-02-28T00:00:00"/>
    <n v="181"/>
    <s v="Maharashtra"/>
    <n v="21578.034600000003"/>
    <n v="1"/>
    <n v="18286.47"/>
    <n v="0"/>
    <n v="0"/>
    <n v="3291.5646000000002"/>
    <n v="731.45880000000011"/>
    <n v="4114.4557500000001"/>
    <n v="9068.0851232876721"/>
    <n v="6665.0425656164389"/>
    <n v="6775.5128843835619"/>
    <d v="2025-02-27T00:00:00"/>
    <n v="18286.47"/>
    <m/>
  </r>
  <r>
    <s v="Valid"/>
    <n v="202509"/>
    <s v="GMC023220100CALDERYS"/>
    <s v="CALDERYS INDIA REFRACTORIES LIMITED"/>
    <d v="2025-09-01T00:00:00"/>
    <d v="2026-08-31T00:00:00"/>
    <s v="Saroj Devi"/>
    <x v="711"/>
    <d v="1956-02-09T00:00:00"/>
    <x v="2980"/>
    <d v="2025-09-01T00:00:00"/>
    <n v="0.04"/>
    <n v="0.22500000000000001"/>
    <d v="2025-09-01T00:00:00"/>
    <d v="2026-08-31T00:00:00"/>
    <m/>
    <m/>
    <n v="69"/>
    <s v="66-70"/>
    <x v="0"/>
    <x v="5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09"/>
    <s v="GMC023220100CALDERYS"/>
    <s v="CALDERYS INDIA REFRACTORIES LIMITED"/>
    <d v="2025-09-01T00:00:00"/>
    <d v="2026-08-31T00:00:00"/>
    <s v="Nisha Gaur"/>
    <x v="711"/>
    <d v="1996-08-07T00:00:00"/>
    <x v="2981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Rudra Pratap Singh"/>
    <x v="711"/>
    <d v="2021-11-04T00:00:00"/>
    <x v="2982"/>
    <d v="2025-09-01T00:00:00"/>
    <n v="0.04"/>
    <n v="0.22500000000000001"/>
    <d v="2025-09-01T00:00:00"/>
    <d v="2026-08-31T00:00:00"/>
    <m/>
    <m/>
    <n v="3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Abhishek Shirolkar"/>
    <x v="712"/>
    <d v="1992-07-14T00:00:00"/>
    <x v="2983"/>
    <d v="2025-09-01T00:00:00"/>
    <n v="0.04"/>
    <n v="0.22500000000000001"/>
    <d v="2025-09-01T00:00:00"/>
    <d v="2026-08-31T00:00:00"/>
    <m/>
    <m/>
    <n v="33"/>
    <s v="26-35"/>
    <x v="1"/>
    <x v="1"/>
    <n v="400000"/>
    <n v="400000"/>
    <n v="1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Madhukar Shirolkar"/>
    <x v="712"/>
    <d v="1963-09-26T00:00:00"/>
    <x v="2984"/>
    <d v="2025-09-01T00:00:00"/>
    <n v="0.04"/>
    <n v="0.22500000000000001"/>
    <d v="2025-09-01T00:00:00"/>
    <d v="2026-08-31T00:00:00"/>
    <m/>
    <m/>
    <n v="61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09"/>
    <s v="GMC023220100CALDERYS"/>
    <s v="CALDERYS INDIA REFRACTORIES LIMITED"/>
    <d v="2025-09-01T00:00:00"/>
    <d v="2026-08-31T00:00:00"/>
    <s v="Varsha Shirolkar"/>
    <x v="712"/>
    <d v="1969-09-03T00:00:00"/>
    <x v="2985"/>
    <d v="2025-09-01T00:00:00"/>
    <n v="0.04"/>
    <n v="0.22500000000000001"/>
    <d v="2025-09-01T00:00:00"/>
    <d v="2026-08-31T00:00:00"/>
    <m/>
    <m/>
    <n v="55"/>
    <s v="46-55"/>
    <x v="0"/>
    <x v="5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09"/>
    <s v="GMC023220100CALDERYS"/>
    <s v="CALDERYS INDIA REFRACTORIES LIMITED"/>
    <d v="2025-09-01T00:00:00"/>
    <d v="2026-08-31T00:00:00"/>
    <s v="Amruta Mane"/>
    <x v="712"/>
    <d v="1992-07-24T00:00:00"/>
    <x v="2986"/>
    <d v="2025-09-01T00:00:00"/>
    <n v="0.04"/>
    <n v="0.22500000000000001"/>
    <d v="2025-09-01T00:00:00"/>
    <d v="2026-08-31T00:00:00"/>
    <m/>
    <m/>
    <n v="33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Aadya Shirolkar"/>
    <x v="712"/>
    <d v="2020-10-02T00:00:00"/>
    <x v="2987"/>
    <d v="2025-09-01T00:00:00"/>
    <n v="0.04"/>
    <n v="0.22500000000000001"/>
    <d v="2025-09-01T00:00:00"/>
    <d v="2026-08-31T00:00:00"/>
    <m/>
    <m/>
    <n v="4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Himansu lenka"/>
    <x v="713"/>
    <d v="2003-02-11T00:00:00"/>
    <x v="2988"/>
    <d v="2025-09-01T00:00:00"/>
    <n v="0.04"/>
    <n v="0.22500000000000001"/>
    <d v="2025-09-01T00:00:00"/>
    <d v="2026-08-31T00:00:00"/>
    <m/>
    <m/>
    <n v="22"/>
    <s v="0-25"/>
    <x v="1"/>
    <x v="1"/>
    <n v="300000"/>
    <n v="300000"/>
    <n v="1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UMAKANTA LENKA"/>
    <x v="713"/>
    <d v="1975-03-25T00:00:00"/>
    <x v="2989"/>
    <d v="2025-09-01T00:00:00"/>
    <n v="0.04"/>
    <n v="0.22500000000000001"/>
    <d v="2025-09-01T00:00:00"/>
    <d v="2026-08-31T00:00:00"/>
    <m/>
    <m/>
    <n v="50"/>
    <s v="46-55"/>
    <x v="1"/>
    <x v="2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SHREEMATI LENKA"/>
    <x v="713"/>
    <d v="1970-01-03T00:00:00"/>
    <x v="2990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7373.4659999999994"/>
    <n v="1"/>
    <n v="6248.7"/>
    <n v="0"/>
    <n v="0"/>
    <n v="1124.7659999999998"/>
    <n v="249.94800000000001"/>
    <n v="1405.9575"/>
    <n v="3098.6704109589041"/>
    <n v="2277.5227520547946"/>
    <n v="2315.2717479452049"/>
    <d v="2025-02-27T00:00:00"/>
    <n v="6248.7"/>
    <m/>
  </r>
  <r>
    <s v="Valid"/>
    <n v="202509"/>
    <s v="GMC023220100CALDERYS"/>
    <s v="CALDERYS INDIA REFRACTORIES LIMITED"/>
    <d v="2025-09-01T00:00:00"/>
    <d v="2026-08-31T00:00:00"/>
    <s v="Dharmanand Sahoo"/>
    <x v="714"/>
    <d v="1998-04-04T00:00:00"/>
    <x v="2991"/>
    <d v="2025-09-01T00:00:00"/>
    <n v="0.04"/>
    <n v="0.22500000000000001"/>
    <d v="2025-09-01T00:00:00"/>
    <d v="2026-08-31T00:00:00"/>
    <m/>
    <m/>
    <n v="27"/>
    <s v="26-35"/>
    <x v="1"/>
    <x v="1"/>
    <n v="300000"/>
    <n v="300000"/>
    <n v="1"/>
    <n v="365"/>
    <d v="2026-02-28T00:00:00"/>
    <n v="181"/>
    <s v="Maharashtra"/>
    <n v="4124.4657999999999"/>
    <n v="1"/>
    <n v="3495.31"/>
    <n v="0"/>
    <n v="0"/>
    <n v="629.1558"/>
    <n v="139.8124"/>
    <n v="786.44475"/>
    <n v="1733.2907123287671"/>
    <n v="1273.9686735616438"/>
    <n v="1295.0841764383563"/>
    <d v="2025-02-27T00:00:00"/>
    <n v="3495.31"/>
    <m/>
  </r>
  <r>
    <s v="Valid"/>
    <n v="202509"/>
    <s v="GMC023220100CALDERYS"/>
    <s v="CALDERYS INDIA REFRACTORIES LIMITED"/>
    <d v="2025-09-01T00:00:00"/>
    <d v="2026-08-31T00:00:00"/>
    <s v="DIGAMBAR SAHOO"/>
    <x v="714"/>
    <d v="1958-04-16T00:00:00"/>
    <x v="2992"/>
    <d v="2025-09-01T00:00:00"/>
    <n v="0.04"/>
    <n v="0.22500000000000001"/>
    <d v="2025-09-01T00:00:00"/>
    <d v="2026-08-31T00:00:00"/>
    <m/>
    <m/>
    <n v="67"/>
    <s v="66-70"/>
    <x v="1"/>
    <x v="2"/>
    <n v="300000"/>
    <n v="0"/>
    <n v="0"/>
    <n v="365"/>
    <d v="2026-02-28T00:00:00"/>
    <n v="181"/>
    <s v="Maharashtra"/>
    <n v="15468.950400000002"/>
    <n v="1"/>
    <n v="13109.28"/>
    <n v="0"/>
    <n v="0"/>
    <n v="2359.6704"/>
    <n v="524.37120000000004"/>
    <n v="2949.5880000000002"/>
    <n v="6500.7662465753428"/>
    <n v="4778.0631912328772"/>
    <n v="4857.2576087671241"/>
    <d v="2025-02-27T00:00:00"/>
    <n v="13109.28"/>
    <m/>
  </r>
  <r>
    <s v="Valid"/>
    <n v="202509"/>
    <s v="GMC023220100CALDERYS"/>
    <s v="CALDERYS INDIA REFRACTORIES LIMITED"/>
    <d v="2025-09-01T00:00:00"/>
    <d v="2026-08-31T00:00:00"/>
    <s v="Ajay Arun Wankhede"/>
    <x v="715"/>
    <d v="1997-10-20T00:00:00"/>
    <x v="2993"/>
    <d v="2025-09-08T00:00:00"/>
    <n v="0.04"/>
    <n v="0.22500000000000001"/>
    <d v="2025-09-08T00:00:00"/>
    <d v="2026-08-31T00:00:00"/>
    <m/>
    <m/>
    <n v="27"/>
    <s v="26-35"/>
    <x v="1"/>
    <x v="1"/>
    <n v="400000"/>
    <n v="400000"/>
    <n v="1"/>
    <n v="358"/>
    <d v="2026-02-28T00:00:00"/>
    <n v="174"/>
    <s v="Maharashtra"/>
    <n v="4446.0941972602741"/>
    <n v="1"/>
    <n v="3767.8764383561647"/>
    <n v="0"/>
    <n v="0"/>
    <n v="678.21775890410959"/>
    <n v="150.7150575342466"/>
    <n v="847.77219863013704"/>
    <n v="1831.3142465753426"/>
    <n v="1346.0159712328768"/>
    <n v="1423.3732109589041"/>
    <d v="2025-02-27T00:00:00"/>
    <n v="3767.8764383561647"/>
    <m/>
  </r>
  <r>
    <s v="Valid"/>
    <n v="202509"/>
    <s v="GMC023220100CALDERYS"/>
    <s v="CALDERYS INDIA REFRACTORIES LIMITED"/>
    <d v="2025-09-01T00:00:00"/>
    <d v="2026-08-31T00:00:00"/>
    <s v="Arun Ukha Wankhede"/>
    <x v="715"/>
    <d v="1966-03-01T00:00:00"/>
    <x v="2994"/>
    <d v="2025-09-08T00:00:00"/>
    <n v="0.04"/>
    <n v="0.22500000000000001"/>
    <d v="2025-09-08T00:00:00"/>
    <d v="2026-08-31T00:00:00"/>
    <m/>
    <m/>
    <n v="59"/>
    <s v="56-65"/>
    <x v="1"/>
    <x v="2"/>
    <n v="400000"/>
    <n v="0"/>
    <n v="0"/>
    <n v="358"/>
    <d v="2026-02-28T00:00:00"/>
    <n v="174"/>
    <s v="Maharashtra"/>
    <n v="11681.322453698629"/>
    <n v="1"/>
    <n v="9899.4258082191773"/>
    <n v="0"/>
    <n v="0"/>
    <n v="1781.8966454794518"/>
    <n v="395.97703232876711"/>
    <n v="2227.3708068493152"/>
    <n v="4811.4527671232872"/>
    <n v="3536.4177838356159"/>
    <n v="3739.66018520548"/>
    <d v="2025-02-27T00:00:00"/>
    <n v="9899.4258082191773"/>
    <m/>
  </r>
  <r>
    <s v="Valid"/>
    <n v="202509"/>
    <s v="GMC023220100CALDERYS"/>
    <s v="CALDERYS INDIA REFRACTORIES LIMITED"/>
    <d v="2025-09-01T00:00:00"/>
    <d v="2026-08-31T00:00:00"/>
    <s v="Malati Arun Wankhede"/>
    <x v="715"/>
    <d v="1971-01-01T00:00:00"/>
    <x v="2995"/>
    <d v="2025-09-08T00:00:00"/>
    <n v="0.04"/>
    <n v="0.22500000000000001"/>
    <d v="2025-09-08T00:00:00"/>
    <d v="2026-08-31T00:00:00"/>
    <m/>
    <m/>
    <n v="54"/>
    <s v="46-55"/>
    <x v="0"/>
    <x v="5"/>
    <n v="400000"/>
    <n v="0"/>
    <n v="0"/>
    <n v="358"/>
    <d v="2026-02-28T00:00:00"/>
    <n v="174"/>
    <s v="Maharashtra"/>
    <n v="7952.7165556164382"/>
    <n v="1"/>
    <n v="6739.5903013698626"/>
    <n v="0"/>
    <n v="0"/>
    <n v="1213.1262542465752"/>
    <n v="269.58361205479451"/>
    <n v="1516.4078178082191"/>
    <n v="3275.6667945205477"/>
    <n v="2407.6150939726026"/>
    <n v="2545.9837775342462"/>
    <d v="2025-02-27T00:00:00"/>
    <n v="6739.5903013698626"/>
    <m/>
  </r>
  <r>
    <s v="Valid"/>
    <n v="202509"/>
    <s v="GMC023220100CALDERYS"/>
    <s v="CALDERYS INDIA REFRACTORIES LIMITED"/>
    <d v="2025-09-01T00:00:00"/>
    <d v="2026-08-31T00:00:00"/>
    <s v="Sunayna Ajay Wankhede"/>
    <x v="715"/>
    <d v="2003-03-17T00:00:00"/>
    <x v="2996"/>
    <d v="2025-09-08T00:00:00"/>
    <n v="0.04"/>
    <n v="0.22500000000000001"/>
    <d v="2025-09-08T00:00:00"/>
    <d v="2026-08-31T00:00:00"/>
    <m/>
    <m/>
    <n v="22"/>
    <s v="0-25"/>
    <x v="0"/>
    <x v="0"/>
    <n v="400000"/>
    <n v="0"/>
    <n v="0"/>
    <n v="358"/>
    <d v="2026-02-28T00:00:00"/>
    <n v="174"/>
    <s v="Maharashtra"/>
    <n v="3966.2833731506853"/>
    <n v="1"/>
    <n v="3361.2570958904112"/>
    <n v="0"/>
    <n v="0"/>
    <n v="605.02627726027401"/>
    <n v="134.45028383561646"/>
    <n v="756.28284657534255"/>
    <n v="1633.6836164383565"/>
    <n v="1200.757458082192"/>
    <n v="1269.7665073972601"/>
    <d v="2025-02-27T00:00:00"/>
    <n v="3361.2570958904112"/>
    <m/>
  </r>
  <r>
    <s v="Valid"/>
    <n v="202509"/>
    <s v="GMC023220100CALDERYS"/>
    <s v="CALDERYS INDIA REFRACTORIES LIMITED"/>
    <d v="2025-09-01T00:00:00"/>
    <d v="2026-08-31T00:00:00"/>
    <s v="Baby Of Mrs. Dipika Nagpure"/>
    <x v="313"/>
    <d v="2025-08-28T00:00:00"/>
    <x v="2997"/>
    <d v="2025-09-01T00:00:00"/>
    <n v="0.04"/>
    <n v="0.22500000000000001"/>
    <d v="2025-09-01T00:00:00"/>
    <d v="2026-08-31T00:00:00"/>
    <m/>
    <m/>
    <n v="0"/>
    <s v="0-25"/>
    <x v="0"/>
    <x v="4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09"/>
    <s v="GMC023220100CALDERYS"/>
    <s v="CALDERYS INDIA REFRACTORIES LIMITED"/>
    <d v="2025-09-01T00:00:00"/>
    <d v="2026-08-31T00:00:00"/>
    <s v="BABY OF Arshiya Khan"/>
    <x v="319"/>
    <d v="2025-06-26T00:00:00"/>
    <x v="2998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Baby of Shraddha Tejaskumar Dudka"/>
    <x v="207"/>
    <d v="2025-07-01T00:00:00"/>
    <x v="2999"/>
    <d v="2025-09-01T00:00:00"/>
    <n v="0.04"/>
    <n v="0.22500000000000001"/>
    <d v="2025-09-01T00:00:00"/>
    <d v="2026-08-31T00:00:00"/>
    <m/>
    <m/>
    <n v="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Divisha tiwari"/>
    <x v="65"/>
    <d v="2025-07-15T00:00:00"/>
    <x v="3000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hrupad Deepak"/>
    <x v="277"/>
    <d v="2025-09-01T00:00:00"/>
    <x v="3001"/>
    <d v="2025-09-01T00:00:00"/>
    <n v="0.04"/>
    <n v="0.22500000000000001"/>
    <d v="2025-09-01T00:00:00"/>
    <d v="2026-08-31T00:00:00"/>
    <m/>
    <m/>
    <n v="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REYANSH TIWARI"/>
    <x v="88"/>
    <d v="2025-07-04T00:00:00"/>
    <x v="3002"/>
    <d v="2025-09-01T00:00:00"/>
    <n v="0.04"/>
    <n v="0.22500000000000001"/>
    <d v="2025-09-01T00:00:00"/>
    <d v="2026-08-31T00:00:00"/>
    <m/>
    <m/>
    <n v="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Prachi Kailash Khobragade"/>
    <x v="211"/>
    <d v="2001-02-01T00:00:00"/>
    <x v="3003"/>
    <d v="2025-09-01T00:00:00"/>
    <n v="0.04"/>
    <n v="0.22500000000000001"/>
    <d v="2025-09-01T00:00:00"/>
    <d v="2026-08-31T00:00:00"/>
    <m/>
    <m/>
    <n v="24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K.Mohini"/>
    <x v="399"/>
    <d v="1995-07-31T00:00:00"/>
    <x v="3004"/>
    <d v="2025-09-01T00:00:00"/>
    <n v="0.04"/>
    <n v="0.22500000000000001"/>
    <d v="2025-09-01T00:00:00"/>
    <d v="2026-08-31T00:00:00"/>
    <m/>
    <m/>
    <n v="30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09"/>
    <s v="GMC023220100CALDERYS"/>
    <s v="CALDERYS INDIA REFRACTORIES LIMITED"/>
    <d v="2025-09-01T00:00:00"/>
    <d v="2026-08-31T00:00:00"/>
    <s v="Dhanush Rohit Patil"/>
    <x v="569"/>
    <d v="2025-08-06T00:00:00"/>
    <x v="3005"/>
    <d v="2025-09-01T00:00:00"/>
    <n v="0.04"/>
    <n v="0.22500000000000001"/>
    <d v="2025-09-01T00:00:00"/>
    <d v="2026-08-31T00:00:00"/>
    <m/>
    <m/>
    <n v="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Nabeel Parvejali Kadivar"/>
    <x v="358"/>
    <d v="2021-04-16T00:00:00"/>
    <x v="3006"/>
    <d v="2025-09-01T00:00:00"/>
    <n v="0.04"/>
    <n v="0.22500000000000001"/>
    <d v="2025-09-01T00:00:00"/>
    <d v="2026-08-31T00:00:00"/>
    <m/>
    <m/>
    <n v="4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09"/>
    <s v="GMC023220100CALDERYS"/>
    <s v="CALDERYS INDIA REFRACTORIES LIMITED"/>
    <d v="2025-09-01T00:00:00"/>
    <d v="2026-08-31T00:00:00"/>
    <s v="Adrika Soni"/>
    <x v="409"/>
    <d v="2025-03-16T00:00:00"/>
    <x v="3007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09"/>
    <s v="GMC023220100CALDERYS"/>
    <s v="CALDERYS INDIA REFRACTORIES LIMITED"/>
    <d v="2025-09-01T00:00:00"/>
    <d v="2026-08-31T00:00:00"/>
    <s v="Dhyan Solanki"/>
    <x v="584"/>
    <d v="2025-09-01T00:00:00"/>
    <x v="3008"/>
    <d v="2025-09-01T00:00:00"/>
    <n v="0.04"/>
    <n v="0.22500000000000001"/>
    <d v="2025-09-01T00:00:00"/>
    <d v="2026-08-31T00:00:00"/>
    <m/>
    <m/>
    <n v="0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Deletion"/>
    <n v="202509"/>
    <s v="GMC023220100CALDERYS"/>
    <s v="CALDERYS INDIA REFRACTORIES LIMITED"/>
    <d v="2025-09-01T00:00:00"/>
    <d v="2026-08-31T00:00:00"/>
    <s v="Sayyed Ahmed Ali"/>
    <x v="135"/>
    <d v="1998-11-09T00:00:00"/>
    <x v="603"/>
    <d v="2025-09-01T00:00:00"/>
    <n v="0.04"/>
    <n v="0.22500000000000001"/>
    <d v="2025-09-01T00:00:00"/>
    <d v="2026-08-31T00:00:00"/>
    <d v="2025-08-31T00:00:00"/>
    <d v="2025-09-01T00:00:00"/>
    <n v="26"/>
    <s v="26-35"/>
    <x v="1"/>
    <x v="1"/>
    <n v="-400000"/>
    <n v="-400000"/>
    <n v="-1"/>
    <n v="365"/>
    <d v="2026-02-28T00:00:00"/>
    <n v="181"/>
    <s v="Maharashtra"/>
    <n v="-4533.0290000000005"/>
    <n v="-1"/>
    <n v="-3841.55"/>
    <n v="0"/>
    <n v="0"/>
    <n v="-691.47900000000004"/>
    <n v="-153.66200000000001"/>
    <n v="-864.34875000000011"/>
    <n v="-1904.9878082191783"/>
    <n v="-1400.1660390410959"/>
    <n v="-1423.3732109589046"/>
    <d v="2025-02-27T00:00:00"/>
    <n v="-3841.55"/>
    <s v="No claim"/>
  </r>
  <r>
    <s v="Deletion"/>
    <n v="202509"/>
    <s v="GMC023220100CALDERYS"/>
    <s v="CALDERYS INDIA REFRACTORIES LIMITED"/>
    <d v="2025-09-01T00:00:00"/>
    <d v="2026-08-31T00:00:00"/>
    <s v="Azra Yasmin"/>
    <x v="135"/>
    <d v="1969-06-02T00:00:00"/>
    <x v="604"/>
    <d v="2025-09-01T00:00:00"/>
    <n v="0.04"/>
    <n v="0.22500000000000001"/>
    <d v="2025-09-01T00:00:00"/>
    <d v="2026-08-31T00:00:00"/>
    <d v="2025-08-31T00:00:00"/>
    <d v="2025-09-01T00:00:00"/>
    <n v="56"/>
    <s v="56-65"/>
    <x v="0"/>
    <x v="5"/>
    <n v="-400000"/>
    <n v="0"/>
    <n v="0"/>
    <n v="365"/>
    <d v="2026-02-28T00:00:00"/>
    <n v="181"/>
    <s v="Maharashtra"/>
    <n v="-11909.7282"/>
    <n v="-1"/>
    <n v="-10092.99"/>
    <n v="0"/>
    <n v="0"/>
    <n v="-1816.7382"/>
    <n v="-403.71960000000001"/>
    <n v="-2270.9227500000002"/>
    <n v="-5005.0169589041097"/>
    <n v="-3678.6874647945206"/>
    <n v="-3739.6601852054787"/>
    <d v="2025-02-27T00:00:00"/>
    <n v="-10092.99"/>
    <s v="No claim"/>
  </r>
  <r>
    <s v="Deletion"/>
    <n v="202509"/>
    <s v="GMC023220100CALDERYS"/>
    <s v="CALDERYS INDIA REFRACTORIES LIMITED"/>
    <d v="2025-09-01T00:00:00"/>
    <d v="2026-08-31T00:00:00"/>
    <s v="Amlan Kumar Kar"/>
    <x v="219"/>
    <d v="1946-01-17T00:00:00"/>
    <x v="988"/>
    <d v="2025-09-01T00:00:00"/>
    <n v="0.04"/>
    <n v="0.22500000000000001"/>
    <d v="2025-09-01T00:00:00"/>
    <d v="2026-08-31T00:00:00"/>
    <d v="2025-08-31T00:00:00"/>
    <d v="2025-09-01T00:00:00"/>
    <n v="79"/>
    <s v="76-80"/>
    <x v="1"/>
    <x v="2"/>
    <n v="-500000"/>
    <n v="0"/>
    <n v="0"/>
    <n v="365"/>
    <d v="2026-02-28T00:00:00"/>
    <n v="181"/>
    <s v="Maharashtra"/>
    <n v="-29821.089800000002"/>
    <n v="-1"/>
    <n v="-25272.11"/>
    <n v="0"/>
    <n v="0"/>
    <n v="-4548.9798000000001"/>
    <n v="-1010.8844"/>
    <n v="-5686.2247500000003"/>
    <n v="-12532.197013698631"/>
    <n v="-9211.1648050684944"/>
    <n v="-9363.8360449315078"/>
    <d v="2025-02-27T00:00:00"/>
    <n v="-25272.11"/>
    <s v="No claim"/>
  </r>
  <r>
    <s v="Deletion"/>
    <n v="202509"/>
    <s v="GMC023220100CALDERYS"/>
    <s v="CALDERYS INDIA REFRACTORIES LIMITED"/>
    <d v="2025-09-01T00:00:00"/>
    <d v="2026-08-31T00:00:00"/>
    <s v="Milan Kar"/>
    <x v="219"/>
    <d v="1956-01-17T00:00:00"/>
    <x v="989"/>
    <d v="2025-09-01T00:00:00"/>
    <n v="0.04"/>
    <n v="0.22500000000000001"/>
    <d v="2025-09-01T00:00:00"/>
    <d v="2026-08-31T00:00:00"/>
    <d v="2025-08-31T00:00:00"/>
    <d v="2025-09-01T00:00:00"/>
    <n v="69"/>
    <s v="66-70"/>
    <x v="0"/>
    <x v="5"/>
    <n v="-500000"/>
    <n v="0"/>
    <n v="0"/>
    <n v="365"/>
    <d v="2026-02-28T00:00:00"/>
    <n v="181"/>
    <s v="Maharashtra"/>
    <n v="-18713.136199999997"/>
    <n v="-1"/>
    <n v="-15858.589999999998"/>
    <n v="0"/>
    <n v="0"/>
    <n v="-2854.5461999999998"/>
    <n v="-634.34359999999992"/>
    <n v="-3568.1827499999995"/>
    <n v="-7864.1227123287663"/>
    <n v="-5780.130193561643"/>
    <n v="-5875.9334564383553"/>
    <d v="2025-02-27T00:00:00"/>
    <n v="-15858.589999999998"/>
    <s v="No claim"/>
  </r>
  <r>
    <s v="Deletion"/>
    <n v="202509"/>
    <s v="GMC023220100CALDERYS"/>
    <s v="CALDERYS INDIA REFRACTORIES LIMITED"/>
    <d v="2025-09-01T00:00:00"/>
    <d v="2026-08-31T00:00:00"/>
    <s v="Amit Kar"/>
    <x v="219"/>
    <d v="1985-04-10T00:00:00"/>
    <x v="990"/>
    <d v="2025-09-01T00:00:00"/>
    <n v="0.04"/>
    <n v="0.22500000000000001"/>
    <d v="2025-09-01T00:00:00"/>
    <d v="2026-08-31T00:00:00"/>
    <d v="2025-08-31T00:00:00"/>
    <d v="2025-09-01T00:00:00"/>
    <n v="40"/>
    <s v="36-45"/>
    <x v="1"/>
    <x v="1"/>
    <n v="-500000"/>
    <n v="-500000"/>
    <n v="-1"/>
    <n v="365"/>
    <d v="2026-02-28T00:00:00"/>
    <n v="181"/>
    <s v="Maharashtra"/>
    <n v="-6046.1902"/>
    <n v="-1"/>
    <n v="-5123.8900000000003"/>
    <n v="0"/>
    <n v="0"/>
    <n v="-922.30020000000002"/>
    <n v="-204.9556"/>
    <n v="-1152.8752500000001"/>
    <n v="-2540.8879178082193"/>
    <n v="-1867.5526195890411"/>
    <n v="-1898.5065304109589"/>
    <d v="2025-02-27T00:00:00"/>
    <n v="-5123.8900000000003"/>
    <s v="No claim"/>
  </r>
  <r>
    <s v="Deletion"/>
    <n v="202509"/>
    <s v="GMC023220100CALDERYS"/>
    <s v="CALDERYS INDIA REFRACTORIES LIMITED"/>
    <d v="2025-09-01T00:00:00"/>
    <d v="2026-08-31T00:00:00"/>
    <s v="Ramesh Mohariya"/>
    <x v="226"/>
    <d v="1964-11-02T00:00:00"/>
    <x v="1009"/>
    <d v="2025-09-01T00:00:00"/>
    <n v="0.04"/>
    <n v="0.22500000000000001"/>
    <d v="2025-09-01T00:00:00"/>
    <d v="2026-08-31T00:00:00"/>
    <d v="2025-08-31T00:00:00"/>
    <d v="2025-09-01T00:00:00"/>
    <n v="60"/>
    <s v="56-65"/>
    <x v="1"/>
    <x v="2"/>
    <n v="-400000"/>
    <n v="0"/>
    <n v="0"/>
    <n v="365"/>
    <d v="2026-02-28T00:00:00"/>
    <n v="181"/>
    <s v="Maharashtra"/>
    <n v="-11909.7282"/>
    <n v="-1"/>
    <n v="-10092.99"/>
    <n v="0"/>
    <n v="0"/>
    <n v="-1816.7382"/>
    <n v="-403.71960000000001"/>
    <n v="-2270.9227500000002"/>
    <n v="-5005.0169589041097"/>
    <n v="-3678.6874647945206"/>
    <n v="-3739.6601852054787"/>
    <d v="2025-02-27T00:00:00"/>
    <n v="-10092.99"/>
    <s v="No claim"/>
  </r>
  <r>
    <s v="Deletion"/>
    <n v="202509"/>
    <s v="GMC023220100CALDERYS"/>
    <s v="CALDERYS INDIA REFRACTORIES LIMITED"/>
    <d v="2025-09-01T00:00:00"/>
    <d v="2026-08-31T00:00:00"/>
    <s v="Aruna Ramesh Mohariya"/>
    <x v="226"/>
    <d v="1974-01-01T00:00:00"/>
    <x v="1010"/>
    <d v="2025-09-01T00:00:00"/>
    <n v="0.04"/>
    <n v="0.22500000000000001"/>
    <d v="2025-09-01T00:00:00"/>
    <d v="2026-08-31T00:00:00"/>
    <d v="2025-08-31T00:00:00"/>
    <d v="2025-09-01T00:00:00"/>
    <n v="51"/>
    <s v="46-55"/>
    <x v="0"/>
    <x v="5"/>
    <n v="-400000"/>
    <n v="0"/>
    <n v="0"/>
    <n v="365"/>
    <d v="2026-02-28T00:00:00"/>
    <n v="181"/>
    <s v="Maharashtra"/>
    <n v="-8108.2165999999997"/>
    <n v="-1"/>
    <n v="-6871.37"/>
    <n v="0"/>
    <n v="0"/>
    <n v="-1236.8465999999999"/>
    <n v="-274.85480000000001"/>
    <n v="-1546.05825"/>
    <n v="-3407.446493150685"/>
    <n v="-2504.4731724657536"/>
    <n v="-2545.9837775342462"/>
    <d v="2025-02-27T00:00:00"/>
    <n v="-6871.37"/>
    <s v="No claim"/>
  </r>
  <r>
    <s v="Deletion"/>
    <n v="202509"/>
    <s v="GMC023220100CALDERYS"/>
    <s v="CALDERYS INDIA REFRACTORIES LIMITED"/>
    <d v="2025-09-01T00:00:00"/>
    <d v="2026-08-31T00:00:00"/>
    <s v="Shubham Ramesh Mohariya"/>
    <x v="226"/>
    <d v="1997-12-14T00:00:00"/>
    <x v="1011"/>
    <d v="2025-09-01T00:00:00"/>
    <n v="0.04"/>
    <n v="0.22500000000000001"/>
    <d v="2025-09-01T00:00:00"/>
    <d v="2026-08-31T00:00:00"/>
    <d v="2025-08-31T00:00:00"/>
    <d v="2025-09-01T00:00:00"/>
    <n v="27"/>
    <s v="26-35"/>
    <x v="1"/>
    <x v="1"/>
    <n v="-400000"/>
    <n v="-400000"/>
    <n v="-1"/>
    <n v="365"/>
    <d v="2026-02-28T00:00:00"/>
    <n v="181"/>
    <s v="Maharashtra"/>
    <n v="-4533.0290000000005"/>
    <n v="-1"/>
    <n v="-3841.55"/>
    <n v="0"/>
    <n v="0"/>
    <n v="-691.47900000000004"/>
    <n v="-153.66200000000001"/>
    <n v="-864.34875000000011"/>
    <n v="-1904.9878082191783"/>
    <n v="-1400.1660390410959"/>
    <n v="-1423.3732109589046"/>
    <d v="2025-02-27T00:00:00"/>
    <n v="-3841.55"/>
    <s v="No claim"/>
  </r>
  <r>
    <s v="Deletion"/>
    <n v="202509"/>
    <s v="GMC023220100CALDERYS"/>
    <s v="CALDERYS INDIA REFRACTORIES LIMITED"/>
    <d v="2025-09-01T00:00:00"/>
    <d v="2026-08-31T00:00:00"/>
    <s v="Patel Kamleshbhai Chimanlal"/>
    <x v="363"/>
    <d v="1968-09-16T00:00:00"/>
    <x v="1611"/>
    <d v="2025-09-01T00:00:00"/>
    <n v="0.04"/>
    <n v="0.22500000000000001"/>
    <d v="2025-09-01T00:00:00"/>
    <d v="2026-08-31T00:00:00"/>
    <d v="2025-08-31T00:00:00"/>
    <d v="2025-09-01T00:00:00"/>
    <n v="56"/>
    <s v="56-65"/>
    <x v="1"/>
    <x v="2"/>
    <n v="-300000"/>
    <n v="0"/>
    <n v="0"/>
    <n v="365"/>
    <d v="2026-02-28T00:00:00"/>
    <n v="181"/>
    <s v="Maharashtra"/>
    <n v="-10831.751"/>
    <n v="-1"/>
    <n v="-9179.4500000000007"/>
    <n v="0"/>
    <n v="0"/>
    <n v="-1652.3010000000002"/>
    <n v="-367.17800000000005"/>
    <n v="-2065.3762500000003"/>
    <n v="-4552.0012328767125"/>
    <n v="-3345.7209061643835"/>
    <n v="-3401.1748438356171"/>
    <d v="2025-02-27T00:00:00"/>
    <n v="-9179.4500000000007"/>
    <s v="No claim"/>
  </r>
  <r>
    <s v="Deletion"/>
    <n v="202509"/>
    <s v="GMC023220100CALDERYS"/>
    <s v="CALDERYS INDIA REFRACTORIES LIMITED"/>
    <d v="2025-09-01T00:00:00"/>
    <d v="2026-08-31T00:00:00"/>
    <s v="Patel Krish Vishalbhai"/>
    <x v="363"/>
    <d v="2021-03-22T00:00:00"/>
    <x v="1612"/>
    <d v="2025-09-01T00:00:00"/>
    <n v="0.04"/>
    <n v="0.22500000000000001"/>
    <d v="2025-09-01T00:00:00"/>
    <d v="2026-08-31T00:00:00"/>
    <d v="2025-08-31T00:00:00"/>
    <d v="2025-09-01T00:00:00"/>
    <n v="4"/>
    <s v="0-25"/>
    <x v="1"/>
    <x v="3"/>
    <n v="-300000"/>
    <n v="0"/>
    <n v="0"/>
    <n v="365"/>
    <d v="2026-02-28T00:00:00"/>
    <n v="181"/>
    <s v="Maharashtra"/>
    <n v="-3690.3792000000003"/>
    <n v="-1"/>
    <n v="-3127.44"/>
    <n v="0"/>
    <n v="0"/>
    <n v="-562.93920000000003"/>
    <n v="-125.0976"/>
    <n v="-703.67399999999998"/>
    <n v="-1550.8675068493151"/>
    <n v="-1139.8876175342466"/>
    <n v="-1158.7807824657534"/>
    <d v="2025-02-27T00:00:00"/>
    <n v="-3127.44"/>
    <s v="No claim"/>
  </r>
  <r>
    <s v="Deletion"/>
    <n v="202509"/>
    <s v="GMC023220100CALDERYS"/>
    <s v="CALDERYS INDIA REFRACTORIES LIMITED"/>
    <d v="2025-09-01T00:00:00"/>
    <d v="2026-08-31T00:00:00"/>
    <s v="Patel Dimpal Vishalbhai"/>
    <x v="363"/>
    <d v="2000-05-18T00:00:00"/>
    <x v="1613"/>
    <d v="2025-09-01T00:00:00"/>
    <n v="0.04"/>
    <n v="0.22500000000000001"/>
    <d v="2025-09-01T00:00:00"/>
    <d v="2026-08-31T00:00:00"/>
    <d v="2025-08-31T00:00:00"/>
    <d v="2025-09-01T00:00:00"/>
    <n v="25"/>
    <s v="0-25"/>
    <x v="0"/>
    <x v="0"/>
    <n v="-300000"/>
    <n v="0"/>
    <n v="0"/>
    <n v="365"/>
    <d v="2026-02-28T00:00:00"/>
    <n v="181"/>
    <s v="Maharashtra"/>
    <n v="-3690.3792000000003"/>
    <n v="-1"/>
    <n v="-3127.44"/>
    <n v="0"/>
    <n v="0"/>
    <n v="-562.93920000000003"/>
    <n v="-125.0976"/>
    <n v="-703.67399999999998"/>
    <n v="-1550.8675068493151"/>
    <n v="-1139.8876175342466"/>
    <n v="-1158.7807824657534"/>
    <d v="2025-02-27T00:00:00"/>
    <n v="-3127.44"/>
    <s v="No claim"/>
  </r>
  <r>
    <s v="Deletion"/>
    <n v="202509"/>
    <s v="GMC023220100CALDERYS"/>
    <s v="CALDERYS INDIA REFRACTORIES LIMITED"/>
    <d v="2025-09-01T00:00:00"/>
    <d v="2026-08-31T00:00:00"/>
    <s v="Patel Vishal Kamleshbhai"/>
    <x v="363"/>
    <d v="1993-06-29T00:00:00"/>
    <x v="1614"/>
    <d v="2025-09-01T00:00:00"/>
    <n v="0.04"/>
    <n v="0.22500000000000001"/>
    <d v="2025-09-01T00:00:00"/>
    <d v="2026-08-31T00:00:00"/>
    <d v="2025-08-31T00:00:00"/>
    <d v="2025-09-01T00:00:00"/>
    <n v="32"/>
    <s v="26-35"/>
    <x v="1"/>
    <x v="1"/>
    <n v="-300000"/>
    <n v="-300000"/>
    <n v="-1"/>
    <n v="365"/>
    <d v="2026-02-28T00:00:00"/>
    <n v="181"/>
    <s v="Maharashtra"/>
    <n v="-4124.4657999999999"/>
    <n v="-1"/>
    <n v="-3495.31"/>
    <n v="0"/>
    <n v="0"/>
    <n v="-629.1558"/>
    <n v="-139.8124"/>
    <n v="-786.44475"/>
    <n v="-1733.2907123287671"/>
    <n v="-1273.9686735616438"/>
    <n v="-1295.0841764383563"/>
    <d v="2025-02-27T00:00:00"/>
    <n v="-3495.31"/>
    <s v="No claim"/>
  </r>
  <r>
    <s v="Deletion"/>
    <n v="202509"/>
    <s v="GMC023220100CALDERYS"/>
    <s v="CALDERYS INDIA REFRACTORIES LIMITED"/>
    <d v="2025-09-01T00:00:00"/>
    <d v="2026-08-31T00:00:00"/>
    <s v="Patel Jayaben Kamleshbhai"/>
    <x v="363"/>
    <d v="1969-10-15T00:00:00"/>
    <x v="1615"/>
    <d v="2025-09-01T00:00:00"/>
    <n v="0.04"/>
    <n v="0.22500000000000001"/>
    <d v="2025-09-01T00:00:00"/>
    <d v="2026-08-31T00:00:00"/>
    <d v="2025-08-31T00:00:00"/>
    <d v="2025-09-01T00:00:00"/>
    <n v="55"/>
    <s v="46-55"/>
    <x v="0"/>
    <x v="5"/>
    <n v="-300000"/>
    <n v="0"/>
    <n v="0"/>
    <n v="365"/>
    <d v="2026-02-28T00:00:00"/>
    <n v="181"/>
    <s v="Maharashtra"/>
    <n v="-7373.4659999999994"/>
    <n v="-1"/>
    <n v="-6248.7"/>
    <n v="0"/>
    <n v="0"/>
    <n v="-1124.7659999999998"/>
    <n v="-249.94800000000001"/>
    <n v="-1405.9575"/>
    <n v="-3098.6704109589041"/>
    <n v="-2277.5227520547946"/>
    <n v="-2315.2717479452049"/>
    <d v="2025-02-27T00:00:00"/>
    <n v="-6248.7"/>
    <s v="No claim"/>
  </r>
  <r>
    <s v="Deletion"/>
    <n v="202509"/>
    <s v="GMC023220100CALDERYS"/>
    <s v="CALDERYS INDIA REFRACTORIES LIMITED"/>
    <d v="2025-09-01T00:00:00"/>
    <d v="2026-08-31T00:00:00"/>
    <s v="Khushansh N Rahangdale"/>
    <x v="366"/>
    <d v="2022-12-26T00:00:00"/>
    <x v="1626"/>
    <d v="2025-09-01T00:00:00"/>
    <n v="0.04"/>
    <n v="0.22500000000000001"/>
    <d v="2025-09-01T00:00:00"/>
    <d v="2026-08-31T00:00:00"/>
    <d v="2025-09-05T00:00:00"/>
    <d v="2025-09-06T00:00:00"/>
    <n v="2"/>
    <s v="0-25"/>
    <x v="1"/>
    <x v="3"/>
    <n v="-500000"/>
    <n v="0"/>
    <n v="0"/>
    <n v="360"/>
    <d v="2026-02-28T00:00:00"/>
    <n v="176"/>
    <s v="Maharashtra"/>
    <n v="-4387.2762082191775"/>
    <n v="-1"/>
    <n v="-3718.0306849315066"/>
    <n v="0"/>
    <n v="0"/>
    <n v="-669.24552328767118"/>
    <n v="-148.72122739726026"/>
    <n v="-836.55690410958903"/>
    <n v="-1817.7038904109588"/>
    <n v="-1336.0123594520546"/>
    <n v="-1396.7401939726024"/>
    <d v="2025-02-27T00:00:00"/>
    <n v="-3718.0306849315066"/>
    <s v="No claim"/>
  </r>
  <r>
    <s v="Deletion"/>
    <n v="202509"/>
    <s v="GMC023220100CALDERYS"/>
    <s v="CALDERYS INDIA REFRACTORIES LIMITED"/>
    <d v="2025-09-01T00:00:00"/>
    <d v="2026-08-31T00:00:00"/>
    <s v="Pramila U Bisen"/>
    <x v="366"/>
    <d v="1963-03-22T00:00:00"/>
    <x v="1627"/>
    <d v="2025-09-01T00:00:00"/>
    <n v="0.04"/>
    <n v="0.22500000000000001"/>
    <d v="2025-09-01T00:00:00"/>
    <d v="2026-08-31T00:00:00"/>
    <d v="2025-09-05T00:00:00"/>
    <d v="2025-09-06T00:00:00"/>
    <n v="62"/>
    <s v="56-65"/>
    <x v="0"/>
    <x v="7"/>
    <n v="-500000"/>
    <n v="0"/>
    <n v="0"/>
    <n v="360"/>
    <d v="2026-02-28T00:00:00"/>
    <n v="176"/>
    <s v="Maharashtra"/>
    <n v="-12921.252164383561"/>
    <n v="-1"/>
    <n v="-10950.213698630136"/>
    <n v="0"/>
    <n v="0"/>
    <n v="-1971.0384657534244"/>
    <n v="-438.00854794520546"/>
    <n v="-2463.7980821917804"/>
    <n v="-5353.437808219177"/>
    <n v="-3934.7767890410951"/>
    <n v="-4113.6302794520561"/>
    <d v="2025-02-27T00:00:00"/>
    <n v="-10950.213698630136"/>
    <s v="No claim"/>
  </r>
  <r>
    <s v="Deletion"/>
    <n v="202509"/>
    <s v="GMC023220100CALDERYS"/>
    <s v="CALDERYS INDIA REFRACTORIES LIMITED"/>
    <d v="2025-09-01T00:00:00"/>
    <d v="2026-08-31T00:00:00"/>
    <s v="Ukram T Bisen"/>
    <x v="366"/>
    <d v="1960-06-11T00:00:00"/>
    <x v="1628"/>
    <d v="2025-09-01T00:00:00"/>
    <n v="0.04"/>
    <n v="0.22500000000000001"/>
    <d v="2025-09-01T00:00:00"/>
    <d v="2026-08-31T00:00:00"/>
    <d v="2025-09-05T00:00:00"/>
    <d v="2025-09-06T00:00:00"/>
    <n v="65"/>
    <s v="56-65"/>
    <x v="1"/>
    <x v="6"/>
    <n v="-500000"/>
    <n v="0"/>
    <n v="0"/>
    <n v="360"/>
    <d v="2026-02-28T00:00:00"/>
    <n v="176"/>
    <s v="Maharashtra"/>
    <n v="-12921.252164383561"/>
    <n v="-1"/>
    <n v="-10950.213698630136"/>
    <n v="0"/>
    <n v="0"/>
    <n v="-1971.0384657534244"/>
    <n v="-438.00854794520546"/>
    <n v="-2463.7980821917804"/>
    <n v="-5353.437808219177"/>
    <n v="-3934.7767890410951"/>
    <n v="-4113.6302794520561"/>
    <d v="2025-02-27T00:00:00"/>
    <n v="-10950.213698630136"/>
    <s v="No claim"/>
  </r>
  <r>
    <s v="Deletion"/>
    <n v="202509"/>
    <s v="GMC023220100CALDERYS"/>
    <s v="CALDERYS INDIA REFRACTORIES LIMITED"/>
    <d v="2025-09-01T00:00:00"/>
    <d v="2026-08-31T00:00:00"/>
    <s v="Khusvika N Rahangdale"/>
    <x v="366"/>
    <d v="2022-12-26T00:00:00"/>
    <x v="1629"/>
    <d v="2025-09-01T00:00:00"/>
    <n v="0.04"/>
    <n v="0.22500000000000001"/>
    <d v="2025-09-01T00:00:00"/>
    <d v="2026-08-31T00:00:00"/>
    <d v="2025-09-05T00:00:00"/>
    <d v="2025-09-06T00:00:00"/>
    <n v="2"/>
    <s v="0-25"/>
    <x v="0"/>
    <x v="4"/>
    <n v="-500000"/>
    <n v="0"/>
    <n v="0"/>
    <n v="360"/>
    <d v="2026-02-28T00:00:00"/>
    <n v="176"/>
    <s v="Maharashtra"/>
    <n v="-4387.2762082191775"/>
    <n v="-1"/>
    <n v="-3718.0306849315066"/>
    <n v="0"/>
    <n v="0"/>
    <n v="-669.24552328767118"/>
    <n v="-148.72122739726026"/>
    <n v="-836.55690410958903"/>
    <n v="-1817.7038904109588"/>
    <n v="-1336.0123594520546"/>
    <n v="-1396.7401939726024"/>
    <d v="2025-02-27T00:00:00"/>
    <n v="-3718.0306849315066"/>
    <s v="No claim"/>
  </r>
  <r>
    <s v="Deletion"/>
    <n v="202509"/>
    <s v="GMC023220100CALDERYS"/>
    <s v="CALDERYS INDIA REFRACTORIES LIMITED"/>
    <d v="2025-09-01T00:00:00"/>
    <d v="2026-08-31T00:00:00"/>
    <s v="Kapish N Rahangdale"/>
    <x v="366"/>
    <d v="2012-02-05T00:00:00"/>
    <x v="1630"/>
    <d v="2025-09-01T00:00:00"/>
    <n v="0.04"/>
    <n v="0.22500000000000001"/>
    <d v="2025-09-01T00:00:00"/>
    <d v="2026-08-31T00:00:00"/>
    <d v="2025-09-05T00:00:00"/>
    <d v="2025-09-06T00:00:00"/>
    <n v="13"/>
    <s v="0-25"/>
    <x v="1"/>
    <x v="3"/>
    <n v="-500000"/>
    <n v="0"/>
    <n v="0"/>
    <n v="360"/>
    <d v="2026-02-28T00:00:00"/>
    <n v="176"/>
    <s v="Maharashtra"/>
    <n v="-4387.2762082191775"/>
    <n v="-1"/>
    <n v="-3718.0306849315066"/>
    <n v="0"/>
    <n v="0"/>
    <n v="-669.24552328767118"/>
    <n v="-148.72122739726026"/>
    <n v="-836.55690410958903"/>
    <n v="-1817.7038904109588"/>
    <n v="-1336.0123594520546"/>
    <n v="-1396.7401939726024"/>
    <d v="2025-02-27T00:00:00"/>
    <n v="-3718.0306849315066"/>
    <s v="No claim"/>
  </r>
  <r>
    <s v="Deletion"/>
    <n v="202509"/>
    <s v="GMC023220100CALDERYS"/>
    <s v="CALDERYS INDIA REFRACTORIES LIMITED"/>
    <d v="2025-09-01T00:00:00"/>
    <d v="2026-08-31T00:00:00"/>
    <s v="Rupali N Rahangdale"/>
    <x v="366"/>
    <d v="1985-01-06T00:00:00"/>
    <x v="1631"/>
    <d v="2025-09-01T00:00:00"/>
    <n v="0.04"/>
    <n v="0.22500000000000001"/>
    <d v="2025-09-01T00:00:00"/>
    <d v="2026-08-31T00:00:00"/>
    <d v="2025-09-05T00:00:00"/>
    <d v="2025-09-06T00:00:00"/>
    <n v="40"/>
    <s v="36-45"/>
    <x v="0"/>
    <x v="0"/>
    <n v="-500000"/>
    <n v="0"/>
    <n v="0"/>
    <n v="360"/>
    <d v="2026-02-28T00:00:00"/>
    <n v="176"/>
    <s v="Maharashtra"/>
    <n v="-5963.3656767123293"/>
    <n v="-1"/>
    <n v="-5053.6997260273974"/>
    <n v="0"/>
    <n v="0"/>
    <n v="-909.66595068493154"/>
    <n v="-202.14798904109591"/>
    <n v="-1137.0824383561644"/>
    <n v="-2470.6976438356164"/>
    <n v="-1815.9627682191781"/>
    <n v="-1898.5065304109594"/>
    <d v="2025-02-27T00:00:00"/>
    <n v="-5053.6997260273974"/>
    <s v="No claim"/>
  </r>
  <r>
    <s v="Deletion"/>
    <n v="202509"/>
    <s v="GMC023220100CALDERYS"/>
    <s v="CALDERYS INDIA REFRACTORIES LIMITED"/>
    <d v="2025-09-01T00:00:00"/>
    <d v="2026-08-31T00:00:00"/>
    <s v="Nitinkumar Rahangdale"/>
    <x v="366"/>
    <d v="1983-05-09T00:00:00"/>
    <x v="1632"/>
    <d v="2025-09-01T00:00:00"/>
    <n v="0.04"/>
    <n v="0.22500000000000001"/>
    <d v="2025-09-01T00:00:00"/>
    <d v="2026-08-31T00:00:00"/>
    <d v="2025-09-05T00:00:00"/>
    <d v="2025-09-06T00:00:00"/>
    <n v="42"/>
    <s v="36-45"/>
    <x v="1"/>
    <x v="1"/>
    <n v="-500000"/>
    <n v="-500000"/>
    <n v="-1"/>
    <n v="360"/>
    <d v="2026-02-28T00:00:00"/>
    <n v="176"/>
    <s v="Maharashtra"/>
    <n v="-5963.3656767123293"/>
    <n v="-1"/>
    <n v="-5053.6997260273974"/>
    <n v="0"/>
    <n v="0"/>
    <n v="-909.66595068493154"/>
    <n v="-202.14798904109591"/>
    <n v="-1137.0824383561644"/>
    <n v="-2470.6976438356164"/>
    <n v="-1815.9627682191781"/>
    <n v="-1898.5065304109594"/>
    <d v="2025-02-27T00:00:00"/>
    <n v="-5053.6997260273974"/>
    <s v="No claim"/>
  </r>
  <r>
    <s v="Deletion"/>
    <n v="202509"/>
    <s v="GMC023220100CALDERYS"/>
    <s v="CALDERYS INDIA REFRACTORIES LIMITED"/>
    <d v="2025-09-01T00:00:00"/>
    <d v="2026-08-31T00:00:00"/>
    <s v="Vivek Singh"/>
    <x v="407"/>
    <d v="1981-10-08T00:00:00"/>
    <x v="1821"/>
    <d v="2025-09-01T00:00:00"/>
    <n v="0.04"/>
    <n v="0.22500000000000001"/>
    <d v="2025-09-01T00:00:00"/>
    <d v="2026-08-31T00:00:00"/>
    <d v="2025-08-31T00:00:00"/>
    <d v="2025-09-01T00:00:00"/>
    <n v="43"/>
    <s v="36-45"/>
    <x v="1"/>
    <x v="1"/>
    <n v="-600000"/>
    <n v="-600000"/>
    <n v="-1"/>
    <n v="365"/>
    <d v="2026-02-28T00:00:00"/>
    <n v="181"/>
    <s v="Maharashtra"/>
    <n v="-6650.8221999999996"/>
    <n v="-1"/>
    <n v="-5636.29"/>
    <n v="0"/>
    <n v="0"/>
    <n v="-1014.5322"/>
    <n v="-225.45160000000001"/>
    <n v="-1268.16525"/>
    <n v="-2794.9821643835617"/>
    <n v="-2054.3118908219176"/>
    <n v="-2088.361259178082"/>
    <d v="2025-02-27T00:00:00"/>
    <n v="-5636.29"/>
    <s v="No claim"/>
  </r>
  <r>
    <s v="Deletion"/>
    <n v="202509"/>
    <s v="GMC023220100CALDERYS"/>
    <s v="CALDERYS INDIA REFRACTORIES LIMITED"/>
    <d v="2025-09-01T00:00:00"/>
    <d v="2026-08-31T00:00:00"/>
    <s v="Ram Bahadur Singh"/>
    <x v="407"/>
    <d v="1952-07-03T00:00:00"/>
    <x v="1822"/>
    <d v="2025-09-01T00:00:00"/>
    <n v="0.04"/>
    <n v="0.22500000000000001"/>
    <d v="2025-09-01T00:00:00"/>
    <d v="2026-08-31T00:00:00"/>
    <d v="2025-08-31T00:00:00"/>
    <d v="2025-09-01T00:00:00"/>
    <n v="73"/>
    <s v="71-75"/>
    <x v="1"/>
    <x v="2"/>
    <n v="-600000"/>
    <n v="0"/>
    <n v="0"/>
    <n v="365"/>
    <d v="2026-02-28T00:00:00"/>
    <n v="181"/>
    <s v="Maharashtra"/>
    <n v="-26109.210999999999"/>
    <n v="-1"/>
    <n v="-22126.45"/>
    <n v="0"/>
    <n v="0"/>
    <n v="-3982.761"/>
    <n v="-885.05799999999999"/>
    <n v="-4978.4512500000001"/>
    <n v="-10972.294383561644"/>
    <n v="-8064.636371917808"/>
    <n v="-8198.3043780821918"/>
    <d v="2025-02-27T00:00:00"/>
    <n v="-22126.45"/>
    <s v="No claim"/>
  </r>
  <r>
    <s v="Deletion"/>
    <n v="202509"/>
    <s v="GMC023220100CALDERYS"/>
    <s v="CALDERYS INDIA REFRACTORIES LIMITED"/>
    <d v="2025-09-01T00:00:00"/>
    <d v="2026-08-31T00:00:00"/>
    <s v="Advit Singh"/>
    <x v="407"/>
    <d v="2015-03-28T00:00:00"/>
    <x v="1823"/>
    <d v="2025-09-01T00:00:00"/>
    <n v="0.04"/>
    <n v="0.22500000000000001"/>
    <d v="2025-09-01T00:00:00"/>
    <d v="2026-08-31T00:00:00"/>
    <d v="2025-08-31T00:00:00"/>
    <d v="2025-09-01T00:00:00"/>
    <n v="10"/>
    <s v="0-25"/>
    <x v="1"/>
    <x v="3"/>
    <n v="-600000"/>
    <n v="0"/>
    <n v="0"/>
    <n v="365"/>
    <d v="2026-02-28T00:00:00"/>
    <n v="181"/>
    <s v="Maharashtra"/>
    <n v="-4893.0234"/>
    <n v="-1"/>
    <n v="-4146.63"/>
    <n v="0"/>
    <n v="0"/>
    <n v="-746.39340000000004"/>
    <n v="-165.86520000000002"/>
    <n v="-932.99175000000002"/>
    <n v="-2056.2740547945205"/>
    <n v="-1511.3614302739725"/>
    <n v="-1536.4116197260273"/>
    <d v="2025-02-27T00:00:00"/>
    <n v="-4146.63"/>
    <s v="No claim"/>
  </r>
  <r>
    <s v="Deletion"/>
    <n v="202509"/>
    <s v="GMC023220100CALDERYS"/>
    <s v="CALDERYS INDIA REFRACTORIES LIMITED"/>
    <d v="2025-09-01T00:00:00"/>
    <d v="2026-08-31T00:00:00"/>
    <s v="Ankita Singh"/>
    <x v="407"/>
    <d v="1984-07-17T00:00:00"/>
    <x v="1824"/>
    <d v="2025-09-01T00:00:00"/>
    <n v="0.04"/>
    <n v="0.22500000000000001"/>
    <d v="2025-09-01T00:00:00"/>
    <d v="2026-08-31T00:00:00"/>
    <d v="2025-08-31T00:00:00"/>
    <d v="2025-09-01T00:00:00"/>
    <n v="41"/>
    <s v="36-45"/>
    <x v="0"/>
    <x v="0"/>
    <n v="-600000"/>
    <n v="0"/>
    <n v="0"/>
    <n v="365"/>
    <d v="2026-02-28T00:00:00"/>
    <n v="181"/>
    <s v="Maharashtra"/>
    <n v="-6650.8221999999996"/>
    <n v="-1"/>
    <n v="-5636.29"/>
    <n v="0"/>
    <n v="0"/>
    <n v="-1014.5322"/>
    <n v="-225.45160000000001"/>
    <n v="-1268.16525"/>
    <n v="-2794.9821643835617"/>
    <n v="-2054.3118908219176"/>
    <n v="-2088.361259178082"/>
    <d v="2025-02-27T00:00:00"/>
    <n v="-5636.29"/>
    <s v="No claim"/>
  </r>
  <r>
    <s v="Deletion"/>
    <n v="202509"/>
    <s v="GMC023220100CALDERYS"/>
    <s v="CALDERYS INDIA REFRACTORIES LIMITED"/>
    <d v="2025-09-01T00:00:00"/>
    <d v="2026-08-31T00:00:00"/>
    <s v="Diptirekha Patro"/>
    <x v="488"/>
    <d v="1990-08-22T00:00:00"/>
    <x v="2129"/>
    <d v="2025-09-01T00:00:00"/>
    <n v="0.04"/>
    <n v="0.22500000000000001"/>
    <d v="2025-09-01T00:00:00"/>
    <d v="2026-08-31T00:00:00"/>
    <d v="2025-08-31T00:00:00"/>
    <d v="2025-09-01T00:00:00"/>
    <n v="35"/>
    <s v="26-35"/>
    <x v="0"/>
    <x v="0"/>
    <n v="-400000"/>
    <n v="0"/>
    <n v="0"/>
    <n v="365"/>
    <d v="2026-02-28T00:00:00"/>
    <n v="181"/>
    <s v="Maharashtra"/>
    <n v="-4533.0290000000005"/>
    <n v="-1"/>
    <n v="-3841.55"/>
    <n v="0"/>
    <n v="0"/>
    <n v="-691.47900000000004"/>
    <n v="-153.66200000000001"/>
    <n v="-864.34875000000011"/>
    <n v="-1904.9878082191783"/>
    <n v="-1400.1660390410959"/>
    <n v="-1423.3732109589046"/>
    <d v="2025-02-27T00:00:00"/>
    <n v="-3841.55"/>
    <s v="No claim"/>
  </r>
  <r>
    <s v="Deletion"/>
    <n v="202509"/>
    <s v="GMC023220100CALDERYS"/>
    <s v="CALDERYS INDIA REFRACTORIES LIMITED"/>
    <d v="2025-09-01T00:00:00"/>
    <d v="2026-08-31T00:00:00"/>
    <s v="Laxminarayan Mishra"/>
    <x v="488"/>
    <d v="1985-07-10T00:00:00"/>
    <x v="2130"/>
    <d v="2025-09-01T00:00:00"/>
    <n v="0.04"/>
    <n v="0.22500000000000001"/>
    <d v="2025-09-01T00:00:00"/>
    <d v="2026-08-31T00:00:00"/>
    <d v="2025-08-31T00:00:00"/>
    <d v="2025-09-01T00:00:00"/>
    <n v="40"/>
    <s v="36-45"/>
    <x v="1"/>
    <x v="1"/>
    <n v="-400000"/>
    <n v="-400000"/>
    <n v="-1"/>
    <n v="365"/>
    <d v="2026-02-28T00:00:00"/>
    <n v="181"/>
    <s v="Maharashtra"/>
    <n v="-5496.5225999999993"/>
    <n v="-1"/>
    <n v="-4658.07"/>
    <n v="0"/>
    <n v="0"/>
    <n v="-838.45259999999996"/>
    <n v="-186.3228"/>
    <n v="-1048.06575"/>
    <n v="-2309.8922465753421"/>
    <n v="-1697.7708012328765"/>
    <n v="-1725.9106487671231"/>
    <d v="2025-02-27T00:00:00"/>
    <n v="-4658.07"/>
    <s v="No claim"/>
  </r>
  <r>
    <s v="Deletion"/>
    <n v="202509"/>
    <s v="GMC023220100CALDERYS"/>
    <s v="CALDERYS INDIA REFRACTORIES LIMITED"/>
    <d v="2025-09-01T00:00:00"/>
    <d v="2026-08-31T00:00:00"/>
    <s v="Ipsita Mishra"/>
    <x v="488"/>
    <d v="2020-11-29T00:00:00"/>
    <x v="2131"/>
    <d v="2025-09-01T00:00:00"/>
    <n v="0.04"/>
    <n v="0.22500000000000001"/>
    <d v="2025-09-01T00:00:00"/>
    <d v="2026-08-31T00:00:00"/>
    <d v="2025-08-31T00:00:00"/>
    <d v="2025-09-01T00:00:00"/>
    <n v="4"/>
    <s v="0-25"/>
    <x v="0"/>
    <x v="4"/>
    <n v="-400000"/>
    <n v="0"/>
    <n v="0"/>
    <n v="365"/>
    <d v="2026-02-28T00:00:00"/>
    <n v="181"/>
    <s v="Maharashtra"/>
    <n v="-4043.8364000000001"/>
    <n v="-1"/>
    <n v="-3426.98"/>
    <n v="0"/>
    <n v="0"/>
    <n v="-616.85640000000001"/>
    <n v="-137.07920000000001"/>
    <n v="-771.07050000000004"/>
    <n v="-1699.4065205479453"/>
    <n v="-1249.0637926027398"/>
    <n v="-1269.7665073972601"/>
    <d v="2025-02-27T00:00:00"/>
    <n v="-3426.98"/>
    <s v="No claim"/>
  </r>
  <r>
    <s v="Deletion"/>
    <n v="202509"/>
    <s v="GMC023220100CALDERYS"/>
    <s v="CALDERYS INDIA REFRACTORIES LIMITED"/>
    <d v="2025-09-01T00:00:00"/>
    <d v="2026-08-31T00:00:00"/>
    <s v="Raghunath Mishra"/>
    <x v="488"/>
    <d v="1953-08-01T00:00:00"/>
    <x v="2132"/>
    <d v="2025-09-01T00:00:00"/>
    <n v="0.04"/>
    <n v="0.22500000000000001"/>
    <d v="2025-09-01T00:00:00"/>
    <d v="2026-08-31T00:00:00"/>
    <d v="2025-08-31T00:00:00"/>
    <d v="2025-09-01T00:00:00"/>
    <n v="72"/>
    <s v="71-75"/>
    <x v="1"/>
    <x v="2"/>
    <n v="-400000"/>
    <n v="0"/>
    <n v="0"/>
    <n v="365"/>
    <d v="2026-02-28T00:00:00"/>
    <n v="181"/>
    <s v="Maharashtra"/>
    <n v="-21578.034600000003"/>
    <n v="-1"/>
    <n v="-18286.47"/>
    <n v="0"/>
    <n v="0"/>
    <n v="-3291.5646000000002"/>
    <n v="-731.45880000000011"/>
    <n v="-4114.4557500000001"/>
    <n v="-9068.0851232876721"/>
    <n v="-6665.0425656164389"/>
    <n v="-6775.5128843835619"/>
    <d v="2025-02-27T00:00:00"/>
    <n v="-18286.47"/>
    <s v="No claim"/>
  </r>
  <r>
    <s v="Deletion"/>
    <n v="202509"/>
    <s v="GMC023220100CALDERYS"/>
    <s v="CALDERYS INDIA REFRACTORIES LIMITED"/>
    <d v="2025-09-01T00:00:00"/>
    <d v="2026-08-31T00:00:00"/>
    <s v="Surama Mishra"/>
    <x v="488"/>
    <d v="1968-01-01T00:00:00"/>
    <x v="2133"/>
    <d v="2025-09-01T00:00:00"/>
    <n v="0.04"/>
    <n v="0.22500000000000001"/>
    <d v="2025-09-01T00:00:00"/>
    <d v="2026-08-31T00:00:00"/>
    <d v="2025-08-31T00:00:00"/>
    <d v="2025-09-01T00:00:00"/>
    <n v="57"/>
    <s v="56-65"/>
    <x v="0"/>
    <x v="5"/>
    <n v="-400000"/>
    <n v="0"/>
    <n v="0"/>
    <n v="365"/>
    <d v="2026-02-28T00:00:00"/>
    <n v="181"/>
    <s v="Maharashtra"/>
    <n v="-11909.7282"/>
    <n v="-1"/>
    <n v="-10092.99"/>
    <n v="0"/>
    <n v="0"/>
    <n v="-1816.7382"/>
    <n v="-403.71960000000001"/>
    <n v="-2270.9227500000002"/>
    <n v="-5005.0169589041097"/>
    <n v="-3678.6874647945206"/>
    <n v="-3739.6601852054787"/>
    <d v="2025-02-27T00:00:00"/>
    <n v="-10092.99"/>
    <s v="No claim"/>
  </r>
  <r>
    <s v="Deletion"/>
    <n v="202509"/>
    <s v="GMC023220100CALDERYS"/>
    <s v="CALDERYS INDIA REFRACTORIES LIMITED"/>
    <d v="2025-09-01T00:00:00"/>
    <d v="2026-08-31T00:00:00"/>
    <s v="B. Stella"/>
    <x v="502"/>
    <d v="1971-03-01T00:00:00"/>
    <x v="2184"/>
    <d v="2025-09-01T00:00:00"/>
    <n v="0.04"/>
    <n v="0.22500000000000001"/>
    <d v="2025-09-01T00:00:00"/>
    <d v="2026-08-31T00:00:00"/>
    <d v="2025-08-31T00:00:00"/>
    <d v="2025-09-01T00:00:00"/>
    <n v="54"/>
    <s v="46-55"/>
    <x v="0"/>
    <x v="5"/>
    <n v="-400000"/>
    <n v="0"/>
    <n v="0"/>
    <n v="365"/>
    <d v="2026-02-28T00:00:00"/>
    <n v="181"/>
    <s v="Maharashtra"/>
    <n v="-8108.2165999999997"/>
    <n v="-1"/>
    <n v="-6871.37"/>
    <n v="0"/>
    <n v="0"/>
    <n v="-1236.8465999999999"/>
    <n v="-274.85480000000001"/>
    <n v="-1546.05825"/>
    <n v="-3407.446493150685"/>
    <n v="-2504.4731724657536"/>
    <n v="-2545.9837775342462"/>
    <d v="2025-02-27T00:00:00"/>
    <n v="-6871.37"/>
    <s v="No claim"/>
  </r>
  <r>
    <s v="Deletion"/>
    <n v="202509"/>
    <s v="GMC023220100CALDERYS"/>
    <s v="CALDERYS INDIA REFRACTORIES LIMITED"/>
    <d v="2025-09-01T00:00:00"/>
    <d v="2026-08-31T00:00:00"/>
    <s v="Christapher Xavier"/>
    <x v="502"/>
    <d v="1997-11-17T00:00:00"/>
    <x v="2185"/>
    <d v="2025-09-01T00:00:00"/>
    <n v="0.04"/>
    <n v="0.22500000000000001"/>
    <d v="2025-09-01T00:00:00"/>
    <d v="2026-08-31T00:00:00"/>
    <d v="2025-08-31T00:00:00"/>
    <d v="2025-09-01T00:00:00"/>
    <n v="27"/>
    <s v="26-35"/>
    <x v="1"/>
    <x v="1"/>
    <n v="-400000"/>
    <n v="-400000"/>
    <n v="-1"/>
    <n v="365"/>
    <d v="2026-02-28T00:00:00"/>
    <n v="181"/>
    <s v="Maharashtra"/>
    <n v="-4533.0290000000005"/>
    <n v="-1"/>
    <n v="-3841.55"/>
    <n v="0"/>
    <n v="0"/>
    <n v="-691.47900000000004"/>
    <n v="-153.66200000000001"/>
    <n v="-864.34875000000011"/>
    <n v="-1904.9878082191783"/>
    <n v="-1400.1660390410959"/>
    <n v="-1423.3732109589046"/>
    <d v="2025-02-27T00:00:00"/>
    <n v="-3841.55"/>
    <s v="No claim"/>
  </r>
  <r>
    <s v="Deletion"/>
    <n v="202509"/>
    <s v="GMC023220100CALDERYS"/>
    <s v="CALDERYS INDIA REFRACTORIES LIMITED"/>
    <d v="2025-09-01T00:00:00"/>
    <d v="2026-08-31T00:00:00"/>
    <s v="K. Backiaswamy"/>
    <x v="502"/>
    <d v="1964-11-18T00:00:00"/>
    <x v="2186"/>
    <d v="2025-09-01T00:00:00"/>
    <n v="0.04"/>
    <n v="0.22500000000000001"/>
    <d v="2025-09-01T00:00:00"/>
    <d v="2026-08-31T00:00:00"/>
    <d v="2025-08-31T00:00:00"/>
    <d v="2025-09-01T00:00:00"/>
    <n v="60"/>
    <s v="56-65"/>
    <x v="1"/>
    <x v="2"/>
    <n v="-400000"/>
    <n v="0"/>
    <n v="0"/>
    <n v="365"/>
    <d v="2026-02-28T00:00:00"/>
    <n v="181"/>
    <s v="Maharashtra"/>
    <n v="-11909.7282"/>
    <n v="-1"/>
    <n v="-10092.99"/>
    <n v="0"/>
    <n v="0"/>
    <n v="-1816.7382"/>
    <n v="-403.71960000000001"/>
    <n v="-2270.9227500000002"/>
    <n v="-5005.0169589041097"/>
    <n v="-3678.6874647945206"/>
    <n v="-3739.6601852054787"/>
    <d v="2025-02-27T00:00:00"/>
    <n v="-10092.99"/>
    <s v="No claim"/>
  </r>
  <r>
    <s v="Deletion"/>
    <n v="202509"/>
    <s v="GMC023220100CALDERYS"/>
    <s v="CALDERYS INDIA REFRACTORIES LIMITED"/>
    <d v="2025-09-01T00:00:00"/>
    <d v="2026-08-31T00:00:00"/>
    <s v="Anupam Tiwari"/>
    <x v="642"/>
    <d v="1970-08-19T00:00:00"/>
    <x v="2748"/>
    <d v="2025-09-01T00:00:00"/>
    <n v="0.04"/>
    <n v="0.22500000000000001"/>
    <d v="2025-09-01T00:00:00"/>
    <d v="2026-08-31T00:00:00"/>
    <d v="2025-08-31T00:00:00"/>
    <d v="2025-09-01T00:00:00"/>
    <n v="55"/>
    <s v="46-55"/>
    <x v="1"/>
    <x v="2"/>
    <n v="-400000"/>
    <n v="0"/>
    <n v="0"/>
    <n v="365"/>
    <d v="2026-02-28T00:00:00"/>
    <n v="181"/>
    <s v="Maharashtra"/>
    <n v="-8108.2165999999997"/>
    <n v="-1"/>
    <n v="-6871.37"/>
    <n v="0"/>
    <n v="0"/>
    <n v="-1236.8465999999999"/>
    <n v="-274.85480000000001"/>
    <n v="-1546.05825"/>
    <n v="-3407.446493150685"/>
    <n v="-2504.4731724657536"/>
    <n v="-2545.9837775342462"/>
    <d v="2025-02-27T00:00:00"/>
    <n v="-6871.37"/>
    <s v="No claim"/>
  </r>
  <r>
    <s v="Deletion"/>
    <n v="202509"/>
    <s v="GMC023220100CALDERYS"/>
    <s v="CALDERYS INDIA REFRACTORIES LIMITED"/>
    <d v="2025-09-01T00:00:00"/>
    <d v="2026-08-31T00:00:00"/>
    <s v="Arti Tiwari"/>
    <x v="642"/>
    <d v="1975-06-06T00:00:00"/>
    <x v="2749"/>
    <d v="2025-09-01T00:00:00"/>
    <n v="0.04"/>
    <n v="0.22500000000000001"/>
    <d v="2025-09-01T00:00:00"/>
    <d v="2026-08-31T00:00:00"/>
    <d v="2025-08-31T00:00:00"/>
    <d v="2025-09-01T00:00:00"/>
    <n v="50"/>
    <s v="46-55"/>
    <x v="0"/>
    <x v="5"/>
    <n v="-400000"/>
    <n v="0"/>
    <n v="0"/>
    <n v="365"/>
    <d v="2026-02-28T00:00:00"/>
    <n v="181"/>
    <s v="Maharashtra"/>
    <n v="-8108.2165999999997"/>
    <n v="-1"/>
    <n v="-6871.37"/>
    <n v="0"/>
    <n v="0"/>
    <n v="-1236.8465999999999"/>
    <n v="-274.85480000000001"/>
    <n v="-1546.05825"/>
    <n v="-3407.446493150685"/>
    <n v="-2504.4731724657536"/>
    <n v="-2545.9837775342462"/>
    <d v="2025-02-27T00:00:00"/>
    <n v="-6871.37"/>
    <s v="No claim"/>
  </r>
  <r>
    <s v="Deletion"/>
    <n v="202509"/>
    <s v="GMC023220100CALDERYS"/>
    <s v="CALDERYS INDIA REFRACTORIES LIMITED"/>
    <d v="2025-09-01T00:00:00"/>
    <d v="2026-08-31T00:00:00"/>
    <s v="Pranjal Tiwari"/>
    <x v="642"/>
    <d v="2001-10-26T00:00:00"/>
    <x v="2750"/>
    <d v="2025-09-01T00:00:00"/>
    <n v="0.04"/>
    <n v="0.22500000000000001"/>
    <d v="2025-09-01T00:00:00"/>
    <d v="2026-08-31T00:00:00"/>
    <d v="2025-08-31T00:00:00"/>
    <d v="2025-09-01T00:00:00"/>
    <n v="23"/>
    <s v="0-25"/>
    <x v="1"/>
    <x v="1"/>
    <n v="-400000"/>
    <n v="-400000"/>
    <n v="-1"/>
    <n v="365"/>
    <d v="2026-02-28T00:00:00"/>
    <n v="181"/>
    <s v="Maharashtra"/>
    <n v="-4043.8364000000001"/>
    <n v="-1"/>
    <n v="-3426.98"/>
    <n v="0"/>
    <n v="0"/>
    <n v="-616.85640000000001"/>
    <n v="-137.07920000000001"/>
    <n v="-771.07050000000004"/>
    <n v="-1699.4065205479453"/>
    <n v="-1249.0637926027398"/>
    <n v="-1269.7665073972601"/>
    <d v="2025-02-27T00:00:00"/>
    <n v="-3426.98"/>
    <s v="No claim"/>
  </r>
  <r>
    <s v="Deletion"/>
    <n v="202509"/>
    <s v="GMC023220100CALDERYS"/>
    <s v="CALDERYS INDIA REFRACTORIES LIMITED"/>
    <d v="2025-09-01T00:00:00"/>
    <d v="2026-08-31T00:00:00"/>
    <s v="Dileswari Thakur"/>
    <x v="643"/>
    <d v="1972-06-05T00:00:00"/>
    <x v="2751"/>
    <d v="2025-09-01T00:00:00"/>
    <n v="0.04"/>
    <n v="0.22500000000000001"/>
    <d v="2025-09-01T00:00:00"/>
    <d v="2026-08-31T00:00:00"/>
    <d v="2025-08-31T00:00:00"/>
    <d v="2025-09-01T00:00:00"/>
    <n v="53"/>
    <s v="46-55"/>
    <x v="0"/>
    <x v="5"/>
    <n v="-500000"/>
    <n v="0"/>
    <n v="0"/>
    <n v="365"/>
    <d v="2026-02-28T00:00:00"/>
    <n v="181"/>
    <s v="Maharashtra"/>
    <n v="-8919.0417999999991"/>
    <n v="-1"/>
    <n v="-7558.5099999999993"/>
    <n v="0"/>
    <n v="0"/>
    <n v="-1360.5317999999997"/>
    <n v="-302.34039999999999"/>
    <n v="-1700.6647499999999"/>
    <n v="-3748.1926301369858"/>
    <n v="-2754.9215831506845"/>
    <n v="-2800.5832668493149"/>
    <d v="2025-02-27T00:00:00"/>
    <n v="-7558.5099999999993"/>
    <s v="No claim"/>
  </r>
  <r>
    <s v="Deletion"/>
    <n v="202509"/>
    <s v="GMC023220100CALDERYS"/>
    <s v="CALDERYS INDIA REFRACTORIES LIMITED"/>
    <d v="2025-09-01T00:00:00"/>
    <d v="2026-08-31T00:00:00"/>
    <s v="Alok Prasad Thakur"/>
    <x v="643"/>
    <d v="1994-06-28T00:00:00"/>
    <x v="2752"/>
    <d v="2025-09-01T00:00:00"/>
    <n v="0.04"/>
    <n v="0.22500000000000001"/>
    <d v="2025-09-01T00:00:00"/>
    <d v="2026-08-31T00:00:00"/>
    <d v="2025-08-31T00:00:00"/>
    <d v="2025-09-01T00:00:00"/>
    <n v="31"/>
    <s v="26-35"/>
    <x v="1"/>
    <x v="1"/>
    <n v="-500000"/>
    <n v="-500000"/>
    <n v="-1"/>
    <n v="365"/>
    <d v="2026-02-28T00:00:00"/>
    <n v="181"/>
    <s v="Maharashtra"/>
    <n v="-4986.3141999999998"/>
    <n v="-1"/>
    <n v="-4225.6899999999996"/>
    <n v="0"/>
    <n v="0"/>
    <n v="-760.62419999999986"/>
    <n v="-169.02759999999998"/>
    <n v="-950.78024999999991"/>
    <n v="-2095.479150684931"/>
    <n v="-1540.1771757534243"/>
    <n v="-1565.7049742465756"/>
    <d v="2025-02-27T00:00:00"/>
    <n v="-4225.6899999999996"/>
    <s v="No claim"/>
  </r>
  <r>
    <s v="Deletion"/>
    <n v="202509"/>
    <s v="GMC023220100CALDERYS"/>
    <s v="CALDERYS INDIA REFRACTORIES LIMITED"/>
    <d v="2025-09-01T00:00:00"/>
    <d v="2026-08-31T00:00:00"/>
    <s v="Vishvanath Khobragade"/>
    <x v="211"/>
    <d v="1973-09-03T00:00:00"/>
    <x v="955"/>
    <d v="2025-09-01T00:00:00"/>
    <n v="0.04"/>
    <n v="0.22500000000000001"/>
    <d v="2025-09-01T00:00:00"/>
    <d v="2026-08-31T00:00:00"/>
    <d v="2025-08-31T00:00:00"/>
    <d v="2025-09-01T00:00:00"/>
    <n v="51"/>
    <s v="46-55"/>
    <x v="1"/>
    <x v="2"/>
    <n v="-400000"/>
    <n v="0"/>
    <n v="0"/>
    <n v="365"/>
    <d v="2026-02-28T00:00:00"/>
    <n v="181"/>
    <s v="Maharashtra"/>
    <n v="-8108.2165999999997"/>
    <n v="-1"/>
    <n v="-6871.37"/>
    <n v="0"/>
    <n v="0"/>
    <n v="-1236.8465999999999"/>
    <n v="-274.85480000000001"/>
    <n v="-1546.05825"/>
    <n v="-3407.446493150685"/>
    <n v="-2504.4731724657536"/>
    <n v="-2545.9837775342462"/>
    <d v="2025-02-27T00:00:00"/>
    <n v="-6871.37"/>
    <s v="No claim"/>
  </r>
  <r>
    <s v="Deletion"/>
    <n v="202509"/>
    <s v="GMC023220100CALDERYS"/>
    <s v="CALDERYS INDIA REFRACTORIES LIMITED"/>
    <d v="2025-09-01T00:00:00"/>
    <d v="2026-08-31T00:00:00"/>
    <s v="Shanti Kol"/>
    <x v="647"/>
    <d v="1968-01-01T00:00:00"/>
    <x v="2764"/>
    <d v="2025-09-01T00:00:00"/>
    <n v="0.04"/>
    <n v="0.22500000000000001"/>
    <d v="2025-09-01T00:00:00"/>
    <d v="2026-08-31T00:00:00"/>
    <d v="2025-08-31T00:00:00"/>
    <d v="2025-09-01T00:00:00"/>
    <n v="57"/>
    <s v="56-65"/>
    <x v="0"/>
    <x v="5"/>
    <n v="-300000"/>
    <n v="0"/>
    <n v="0"/>
    <n v="365"/>
    <d v="2026-02-28T00:00:00"/>
    <n v="181"/>
    <s v="Maharashtra"/>
    <n v="-10831.751"/>
    <n v="-1"/>
    <n v="-9179.4500000000007"/>
    <n v="0"/>
    <n v="0"/>
    <n v="-1652.3010000000002"/>
    <n v="-367.17800000000005"/>
    <n v="-2065.3762500000003"/>
    <n v="-4552.0012328767125"/>
    <n v="-3345.7209061643835"/>
    <n v="-3401.1748438356171"/>
    <d v="2025-02-27T00:00:00"/>
    <n v="-9179.4500000000007"/>
    <s v="No claim"/>
  </r>
  <r>
    <s v="Deletion"/>
    <n v="202509"/>
    <s v="GMC023220100CALDERYS"/>
    <s v="CALDERYS INDIA REFRACTORIES LIMITED"/>
    <d v="2025-09-01T00:00:00"/>
    <d v="2026-08-31T00:00:00"/>
    <s v="Arjun Kol"/>
    <x v="647"/>
    <d v="1962-04-20T00:00:00"/>
    <x v="2766"/>
    <d v="2025-09-01T00:00:00"/>
    <n v="0.04"/>
    <n v="0.22500000000000001"/>
    <d v="2025-09-01T00:00:00"/>
    <d v="2026-08-31T00:00:00"/>
    <d v="2025-08-31T00:00:00"/>
    <d v="2025-09-01T00:00:00"/>
    <n v="63"/>
    <s v="56-65"/>
    <x v="1"/>
    <x v="2"/>
    <n v="-300000"/>
    <n v="0"/>
    <n v="0"/>
    <n v="365"/>
    <d v="2026-02-28T00:00:00"/>
    <n v="181"/>
    <s v="Maharashtra"/>
    <n v="-10831.751"/>
    <n v="-1"/>
    <n v="-9179.4500000000007"/>
    <n v="0"/>
    <n v="0"/>
    <n v="-1652.3010000000002"/>
    <n v="-367.17800000000005"/>
    <n v="-2065.3762500000003"/>
    <n v="-4552.0012328767125"/>
    <n v="-3345.7209061643835"/>
    <n v="-3401.1748438356171"/>
    <d v="2025-02-27T00:00:00"/>
    <n v="-9179.4500000000007"/>
    <s v="No claim"/>
  </r>
  <r>
    <s v="Deletion"/>
    <n v="202509"/>
    <s v="GMC023220100CALDERYS"/>
    <s v="CALDERYS INDIA REFRACTORIES LIMITED"/>
    <d v="2025-09-01T00:00:00"/>
    <d v="2026-08-31T00:00:00"/>
    <s v="Priya Bajpai"/>
    <x v="1"/>
    <d v="1999-08-09T00:00:00"/>
    <x v="5"/>
    <d v="2025-09-01T00:00:00"/>
    <n v="0.04"/>
    <n v="0.22500000000000001"/>
    <d v="2025-09-01T00:00:00"/>
    <d v="2026-08-31T00:00:00"/>
    <d v="2025-08-31T00:00:00"/>
    <d v="2025-09-01T00:00:00"/>
    <n v="26"/>
    <s v="26-35"/>
    <x v="0"/>
    <x v="4"/>
    <n v="-300000"/>
    <n v="0"/>
    <n v="0"/>
    <n v="365"/>
    <d v="2026-02-28T00:00:00"/>
    <n v="181"/>
    <s v="Maharashtra"/>
    <n v="-4124.4657999999999"/>
    <n v="-1"/>
    <n v="-3495.31"/>
    <n v="0"/>
    <n v="0"/>
    <n v="-629.1558"/>
    <n v="-139.8124"/>
    <n v="-786.44475"/>
    <n v="-1733.2907123287671"/>
    <n v="-1273.9686735616438"/>
    <n v="-1295.0841764383563"/>
    <d v="2025-02-27T00:00:00"/>
    <n v="-3495.31"/>
    <s v="No claim"/>
  </r>
  <r>
    <s v="Deletion"/>
    <n v="202509"/>
    <s v="GMC023220100CALDERYS"/>
    <s v="CALDERYS INDIA REFRACTORIES LIMITED"/>
    <d v="2025-09-01T00:00:00"/>
    <d v="2026-08-31T00:00:00"/>
    <s v="Prabhakar Singh"/>
    <x v="3"/>
    <d v="1988-06-25T00:00:00"/>
    <x v="11"/>
    <d v="2025-09-01T00:00:00"/>
    <n v="0.04"/>
    <n v="0.22500000000000001"/>
    <d v="2025-09-01T00:00:00"/>
    <d v="2026-08-31T00:00:00"/>
    <d v="2025-08-31T00:00:00"/>
    <d v="2025-09-01T00:00:00"/>
    <n v="37"/>
    <s v="36-45"/>
    <x v="1"/>
    <x v="3"/>
    <n v="-300000"/>
    <n v="0"/>
    <n v="0"/>
    <n v="365"/>
    <d v="2026-02-28T00:00:00"/>
    <n v="181"/>
    <s v="Maharashtra"/>
    <n v="-5119.5716000000002"/>
    <n v="-1"/>
    <n v="-4338.62"/>
    <n v="0"/>
    <n v="0"/>
    <n v="-780.95159999999998"/>
    <n v="-173.54480000000001"/>
    <n v="-976.18949999999995"/>
    <n v="-2151.4800547945206"/>
    <n v="-1581.3378402739727"/>
    <n v="-1607.5478597260276"/>
    <d v="2025-02-27T00:00:00"/>
    <n v="-4338.62"/>
    <s v="No claim"/>
  </r>
  <r>
    <s v="Deletion"/>
    <n v="202509"/>
    <s v="GMC023220100CALDERYS"/>
    <s v="CALDERYS INDIA REFRACTORIES LIMITED"/>
    <d v="2025-09-01T00:00:00"/>
    <d v="2026-08-31T00:00:00"/>
    <s v="Ronit Ray"/>
    <x v="18"/>
    <d v="1999-04-06T00:00:00"/>
    <x v="73"/>
    <d v="2025-09-01T00:00:00"/>
    <n v="0.04"/>
    <n v="0.22500000000000001"/>
    <d v="2025-09-01T00:00:00"/>
    <d v="2026-08-31T00:00:00"/>
    <d v="2025-08-31T00:00:00"/>
    <d v="2025-09-01T00:00:00"/>
    <n v="26"/>
    <s v="26-35"/>
    <x v="1"/>
    <x v="3"/>
    <n v="-600000"/>
    <n v="0"/>
    <n v="0"/>
    <n v="365"/>
    <d v="2026-02-28T00:00:00"/>
    <n v="181"/>
    <s v="Maharashtra"/>
    <n v="-5485.0175999999992"/>
    <n v="-1"/>
    <n v="-4648.32"/>
    <n v="0"/>
    <n v="0"/>
    <n v="-836.69759999999997"/>
    <n v="-185.93279999999999"/>
    <n v="-1045.8720000000001"/>
    <n v="-2305.0573150684932"/>
    <n v="-1694.2171265753425"/>
    <n v="-1722.2980734246578"/>
    <d v="2025-02-27T00:00:00"/>
    <n v="-4648.32"/>
    <s v="No claim"/>
  </r>
  <r>
    <s v="Deletion"/>
    <n v="202509"/>
    <s v="GMC023220100CALDERYS"/>
    <s v="CALDERYS INDIA REFRACTORIES LIMITED"/>
    <d v="2025-09-01T00:00:00"/>
    <d v="2026-08-31T00:00:00"/>
    <s v="Ravi Kumar"/>
    <x v="261"/>
    <d v="1998-11-28T00:00:00"/>
    <x v="1151"/>
    <d v="2025-09-01T00:00:00"/>
    <n v="0.04"/>
    <n v="0.22500000000000001"/>
    <d v="2025-09-01T00:00:00"/>
    <d v="2026-08-31T00:00:00"/>
    <d v="2025-08-31T00:00:00"/>
    <d v="2025-09-01T00:00:00"/>
    <n v="26"/>
    <s v="26-35"/>
    <x v="1"/>
    <x v="3"/>
    <n v="-300000"/>
    <n v="0"/>
    <n v="0"/>
    <n v="365"/>
    <d v="2026-02-28T00:00:00"/>
    <n v="181"/>
    <s v="Maharashtra"/>
    <n v="-4124.4657999999999"/>
    <n v="-1"/>
    <n v="-3495.31"/>
    <n v="0"/>
    <n v="0"/>
    <n v="-629.1558"/>
    <n v="-139.8124"/>
    <n v="-786.44475"/>
    <n v="-1733.2907123287671"/>
    <n v="-1273.9686735616438"/>
    <n v="-1295.0841764383563"/>
    <d v="2025-02-27T00:00:00"/>
    <n v="-3495.31"/>
    <s v="No claim"/>
  </r>
  <r>
    <s v="Deletion"/>
    <n v="202509"/>
    <s v="GMC023220100CALDERYS"/>
    <s v="CALDERYS INDIA REFRACTORIES LIMITED"/>
    <d v="2025-09-01T00:00:00"/>
    <d v="2026-08-31T00:00:00"/>
    <s v="Farukh Ansari"/>
    <x v="263"/>
    <d v="1999-08-01T00:00:00"/>
    <x v="1158"/>
    <d v="2025-09-01T00:00:00"/>
    <n v="0.04"/>
    <n v="0.22500000000000001"/>
    <d v="2025-09-01T00:00:00"/>
    <d v="2026-08-31T00:00:00"/>
    <d v="2025-08-31T00:00:00"/>
    <d v="2025-09-01T00:00:00"/>
    <n v="26"/>
    <s v="26-35"/>
    <x v="1"/>
    <x v="3"/>
    <n v="-300000"/>
    <n v="0"/>
    <n v="0"/>
    <n v="365"/>
    <d v="2026-02-28T00:00:00"/>
    <n v="181"/>
    <s v="Maharashtra"/>
    <n v="-4124.4657999999999"/>
    <n v="-1"/>
    <n v="-3495.31"/>
    <n v="0"/>
    <n v="0"/>
    <n v="-629.1558"/>
    <n v="-139.8124"/>
    <n v="-786.44475"/>
    <n v="-1733.2907123287671"/>
    <n v="-1273.9686735616438"/>
    <n v="-1295.0841764383563"/>
    <d v="2025-02-27T00:00:00"/>
    <n v="-3495.31"/>
    <s v="No claim"/>
  </r>
  <r>
    <s v="Deletion"/>
    <n v="202509"/>
    <s v="GMC023220100CALDERYS"/>
    <s v="CALDERYS INDIA REFRACTORIES LIMITED"/>
    <d v="2025-09-01T00:00:00"/>
    <d v="2026-08-31T00:00:00"/>
    <s v="Sandeep"/>
    <x v="279"/>
    <d v="1999-07-06T00:00:00"/>
    <x v="1225"/>
    <d v="2025-09-01T00:00:00"/>
    <n v="0.04"/>
    <n v="0.22500000000000001"/>
    <d v="2025-09-01T00:00:00"/>
    <d v="2026-08-31T00:00:00"/>
    <d v="2025-08-31T00:00:00"/>
    <d v="2025-09-01T00:00:00"/>
    <n v="26"/>
    <s v="26-35"/>
    <x v="1"/>
    <x v="3"/>
    <n v="-300000"/>
    <n v="0"/>
    <n v="0"/>
    <n v="365"/>
    <d v="2026-02-28T00:00:00"/>
    <n v="181"/>
    <s v="Maharashtra"/>
    <n v="-4124.4657999999999"/>
    <n v="-1"/>
    <n v="-3495.31"/>
    <n v="0"/>
    <n v="0"/>
    <n v="-629.1558"/>
    <n v="-139.8124"/>
    <n v="-786.44475"/>
    <n v="-1733.2907123287671"/>
    <n v="-1273.9686735616438"/>
    <n v="-1295.0841764383563"/>
    <d v="2025-02-27T00:00:00"/>
    <n v="-3495.31"/>
    <s v="No claim"/>
  </r>
  <r>
    <s v="SI Enhancement"/>
    <n v="202510"/>
    <s v="GMC023220100CALDERYS"/>
    <s v="CALDERYS INDIA REFRACTORIES LIMITED"/>
    <d v="2025-09-01T00:00:00"/>
    <d v="2026-08-31T00:00:00"/>
    <s v="Chhuttan Lal Laharia"/>
    <x v="165"/>
    <d v="1949-05-30T00:00:00"/>
    <x v="730"/>
    <d v="2025-09-01T00:00:00"/>
    <n v="0.04"/>
    <n v="0.22500000000000001"/>
    <d v="2025-09-01T00:00:00"/>
    <d v="2026-08-31T00:00:00"/>
    <m/>
    <m/>
    <n v="86"/>
    <s v="81-100"/>
    <x v="1"/>
    <x v="2"/>
    <n v="600000"/>
    <n v="0"/>
    <n v="0"/>
    <n v="365"/>
    <d v="2026-02-28T00:00:00"/>
    <n v="181"/>
    <s v="Maharashtra"/>
    <n v="3012.2331999999974"/>
    <n v="0"/>
    <n v="2552.739999999998"/>
    <n v="0"/>
    <n v="0"/>
    <n v="459.4931999999996"/>
    <n v="102.10959999999992"/>
    <n v="574.36649999999952"/>
    <n v="1265.8792876712319"/>
    <n v="930.42127643835545"/>
    <n v="945.84262356164311"/>
    <d v="2025-02-27T00:00:00"/>
    <n v="2552.739999999998"/>
    <m/>
  </r>
  <r>
    <s v="SI Enhancement"/>
    <n v="202510"/>
    <s v="GMC023220100CALDERYS"/>
    <s v="CALDERYS INDIA REFRACTORIES LIMITED"/>
    <d v="2025-09-01T00:00:00"/>
    <d v="2026-08-31T00:00:00"/>
    <s v="Suman Pandurang Kadu"/>
    <x v="174"/>
    <d v="1956-06-20T00:00:00"/>
    <x v="779"/>
    <d v="2025-09-01T00:00:00"/>
    <n v="0.04"/>
    <n v="0.22500000000000001"/>
    <d v="2025-09-01T00:00:00"/>
    <d v="2026-08-31T00:00:00"/>
    <m/>
    <m/>
    <n v="74"/>
    <s v="71-75"/>
    <x v="0"/>
    <x v="5"/>
    <n v="300000"/>
    <n v="0"/>
    <n v="0"/>
    <n v="365"/>
    <d v="2026-02-28T00:00:00"/>
    <n v="181"/>
    <s v="Maharashtra"/>
    <n v="4152.2430000000013"/>
    <n v="0"/>
    <n v="3518.8500000000008"/>
    <n v="0"/>
    <n v="0"/>
    <n v="633.39300000000014"/>
    <n v="140.75400000000005"/>
    <n v="791.74125000000015"/>
    <n v="1744.9639726027399"/>
    <n v="1282.5485198630138"/>
    <n v="1303.8062301369873"/>
    <d v="2025-02-27T00:00:00"/>
    <n v="3518.8500000000008"/>
    <m/>
  </r>
  <r>
    <s v="SI Enhancement"/>
    <n v="202510"/>
    <s v="GMC023220100CALDERYS"/>
    <s v="CALDERYS INDIA REFRACTORIES LIMITED"/>
    <d v="2025-09-01T00:00:00"/>
    <d v="2026-08-31T00:00:00"/>
    <s v="Laxmi viththal Ambakhaye"/>
    <x v="210"/>
    <d v="1965-02-15T00:00:00"/>
    <x v="953"/>
    <d v="2025-09-01T00:00:00"/>
    <n v="0.04"/>
    <n v="0.22500000000000001"/>
    <d v="2025-09-01T00:00:00"/>
    <d v="2026-08-31T00:00:00"/>
    <m/>
    <m/>
    <n v="55"/>
    <s v="46-55"/>
    <x v="0"/>
    <x v="5"/>
    <n v="300000"/>
    <n v="0"/>
    <n v="0"/>
    <n v="365"/>
    <d v="2026-02-28T00:00:00"/>
    <n v="181"/>
    <s v="Maharashtra"/>
    <n v="-3458.2850000000008"/>
    <n v="0"/>
    <n v="-2930.7500000000005"/>
    <n v="0"/>
    <n v="0"/>
    <n v="-527.53500000000008"/>
    <n v="-117.23000000000002"/>
    <n v="-659.41875000000016"/>
    <n v="-1453.3308219178086"/>
    <n v="-1068.1981541095893"/>
    <n v="-1085.9030958904109"/>
    <d v="2025-02-27T00:00:00"/>
    <n v="-2930.7500000000005"/>
    <m/>
  </r>
  <r>
    <s v="SI Enhancement"/>
    <n v="202510"/>
    <s v="GMC023220100CALDERYS"/>
    <s v="CALDERYS INDIA REFRACTORIES LIMITED"/>
    <d v="2025-09-01T00:00:00"/>
    <d v="2026-08-31T00:00:00"/>
    <s v="Layanabai Chandankhede"/>
    <x v="212"/>
    <d v="1956-08-10T00:00:00"/>
    <x v="957"/>
    <d v="2025-09-01T00:00:00"/>
    <n v="0.04"/>
    <n v="0.22500000000000001"/>
    <d v="2025-09-01T00:00:00"/>
    <d v="2026-08-31T00:00:00"/>
    <m/>
    <m/>
    <n v="73"/>
    <s v="71-75"/>
    <x v="0"/>
    <x v="5"/>
    <n v="300000"/>
    <n v="0"/>
    <n v="0"/>
    <n v="365"/>
    <d v="2026-02-28T00:00:00"/>
    <n v="181"/>
    <s v="Maharashtra"/>
    <n v="4152.2430000000013"/>
    <n v="0"/>
    <n v="3518.8500000000008"/>
    <n v="0"/>
    <n v="0"/>
    <n v="633.39300000000014"/>
    <n v="140.75400000000005"/>
    <n v="791.74125000000015"/>
    <n v="1744.9639726027399"/>
    <n v="1282.5485198630138"/>
    <n v="1303.8062301369873"/>
    <d v="2025-02-27T00:00:00"/>
    <n v="3518.8500000000008"/>
    <m/>
  </r>
  <r>
    <s v="SI Enhancement"/>
    <n v="202510"/>
    <s v="GMC023220100CALDERYS"/>
    <s v="CALDERYS INDIA REFRACTORIES LIMITED"/>
    <d v="2025-09-01T00:00:00"/>
    <d v="2026-08-31T00:00:00"/>
    <s v="Rekhabai Chandrashekhar Gourkar"/>
    <x v="216"/>
    <d v="1965-11-01T00:00:00"/>
    <x v="976"/>
    <d v="2025-09-01T00:00:00"/>
    <n v="0.04"/>
    <n v="0.22500000000000001"/>
    <d v="2025-09-01T00:00:00"/>
    <d v="2026-08-31T00:00:00"/>
    <m/>
    <m/>
    <n v="54"/>
    <s v="46-55"/>
    <x v="0"/>
    <x v="5"/>
    <n v="300000"/>
    <n v="0"/>
    <n v="0"/>
    <n v="365"/>
    <d v="2026-02-28T00:00:00"/>
    <n v="181"/>
    <s v="Maharashtra"/>
    <n v="-3458.2850000000008"/>
    <n v="0"/>
    <n v="-2930.7500000000005"/>
    <n v="0"/>
    <n v="0"/>
    <n v="-527.53500000000008"/>
    <n v="-117.23000000000002"/>
    <n v="-659.41875000000016"/>
    <n v="-1453.3308219178086"/>
    <n v="-1068.1981541095893"/>
    <n v="-1085.9030958904109"/>
    <d v="2025-02-27T00:00:00"/>
    <n v="-2930.7500000000005"/>
    <m/>
  </r>
  <r>
    <s v="SI Enhancement"/>
    <n v="202510"/>
    <s v="GMC023220100CALDERYS"/>
    <s v="CALDERYS INDIA REFRACTORIES LIMITED"/>
    <d v="2025-09-01T00:00:00"/>
    <d v="2026-08-31T00:00:00"/>
    <s v="Munni"/>
    <x v="243"/>
    <d v="1965-10-08T00:00:00"/>
    <x v="1068"/>
    <d v="2025-09-01T00:00:00"/>
    <n v="0.04"/>
    <n v="0.22500000000000001"/>
    <d v="2025-09-01T00:00:00"/>
    <d v="2026-08-31T00:00:00"/>
    <m/>
    <m/>
    <n v="55"/>
    <s v="46-55"/>
    <x v="0"/>
    <x v="0"/>
    <n v="400000"/>
    <n v="0"/>
    <n v="0"/>
    <n v="365"/>
    <d v="2026-02-28T00:00:00"/>
    <n v="181"/>
    <s v="Maharashtra"/>
    <n v="-3801.5116000000003"/>
    <n v="0"/>
    <n v="-3221.6200000000003"/>
    <n v="0"/>
    <n v="0"/>
    <n v="-579.89160000000004"/>
    <n v="-128.8648"/>
    <n v="-724.86450000000013"/>
    <n v="-1597.570465753425"/>
    <n v="-1174.2142923287674"/>
    <n v="-1193.6764076712329"/>
    <d v="2025-02-27T00:00:00"/>
    <n v="-3221.6200000000003"/>
    <m/>
  </r>
  <r>
    <s v="Valid"/>
    <n v="202510"/>
    <s v="GMC023220100CALDERYS"/>
    <s v="CALDERYS INDIA REFRACTORIES LIMITED"/>
    <d v="2025-09-01T00:00:00"/>
    <d v="2026-08-31T00:00:00"/>
    <s v="ADVAIT ISHWARKUMAR BHUJADE"/>
    <x v="27"/>
    <d v="2024-05-12T00:00:00"/>
    <x v="3009"/>
    <d v="2025-09-01T00:00:00"/>
    <n v="0.04"/>
    <n v="0.22500000000000001"/>
    <d v="2025-09-01T00:00:00"/>
    <d v="2026-08-31T00:00:00"/>
    <m/>
    <m/>
    <n v="1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10"/>
    <s v="GMC023220100CALDERYS"/>
    <s v="CALDERYS INDIA REFRACTORIES LIMITED"/>
    <d v="2025-09-01T00:00:00"/>
    <d v="2026-08-31T00:00:00"/>
    <s v="Charu Parmar"/>
    <x v="64"/>
    <d v="1990-05-04T00:00:00"/>
    <x v="3010"/>
    <d v="2025-09-01T00:00:00"/>
    <n v="0.04"/>
    <n v="0.22500000000000001"/>
    <d v="2025-09-01T00:00:00"/>
    <d v="2026-08-31T00:00:00"/>
    <m/>
    <m/>
    <n v="35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10"/>
    <s v="GMC023220100CALDERYS"/>
    <s v="CALDERYS INDIA REFRACTORIES LIMITED"/>
    <d v="2025-09-01T00:00:00"/>
    <d v="2026-08-31T00:00:00"/>
    <s v="SIDDHI JYOTI RAVINDRA CHAVHAN"/>
    <x v="91"/>
    <d v="2025-05-21T00:00:00"/>
    <x v="3011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10"/>
    <s v="GMC023220100CALDERYS"/>
    <s v="CALDERYS INDIA REFRACTORIES LIMITED"/>
    <d v="2025-09-01T00:00:00"/>
    <d v="2026-08-31T00:00:00"/>
    <s v="Amiya Roy"/>
    <x v="96"/>
    <d v="1994-03-06T00:00:00"/>
    <x v="3012"/>
    <d v="2025-09-01T00:00:00"/>
    <n v="0.04"/>
    <n v="0.22500000000000001"/>
    <d v="2025-09-01T00:00:00"/>
    <d v="2026-08-31T00:00:00"/>
    <m/>
    <m/>
    <n v="31"/>
    <s v="26-35"/>
    <x v="1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10"/>
    <s v="GMC023220100CALDERYS"/>
    <s v="CALDERYS INDIA REFRACTORIES LIMITED"/>
    <d v="2025-09-01T00:00:00"/>
    <d v="2026-08-31T00:00:00"/>
    <s v="Hiba Fatima Dilavarhusen Tai"/>
    <x v="130"/>
    <d v="2025-09-21T00:00:00"/>
    <x v="3013"/>
    <d v="2025-09-21T00:00:00"/>
    <n v="0.04"/>
    <n v="0.22500000000000001"/>
    <d v="2025-09-21T00:00:00"/>
    <d v="2026-08-31T00:00:00"/>
    <m/>
    <m/>
    <n v="0"/>
    <s v="0-25"/>
    <x v="0"/>
    <x v="4"/>
    <n v="400000"/>
    <n v="0"/>
    <n v="0"/>
    <n v="345"/>
    <d v="2026-02-28T00:00:00"/>
    <n v="161"/>
    <s v="Maharashtra"/>
    <n v="3822.2563232876719"/>
    <n v="1"/>
    <n v="3239.2002739726031"/>
    <n v="0"/>
    <n v="0"/>
    <n v="583.05604931506855"/>
    <n v="129.56801095890413"/>
    <n v="728.82006164383574"/>
    <n v="1511.6267945205482"/>
    <n v="1111.045693972603"/>
    <n v="1269.7665073972601"/>
    <d v="2025-02-27T00:00:00"/>
    <n v="3239.2002739726031"/>
    <m/>
  </r>
  <r>
    <s v="Valid"/>
    <n v="202510"/>
    <s v="GMC023220100CALDERYS"/>
    <s v="CALDERYS INDIA REFRACTORIES LIMITED"/>
    <d v="2025-09-01T00:00:00"/>
    <d v="2026-08-31T00:00:00"/>
    <s v="Shailesh Barman"/>
    <x v="137"/>
    <d v="1984-12-25T00:00:00"/>
    <x v="3014"/>
    <d v="2025-09-01T00:00:00"/>
    <n v="0.04"/>
    <n v="0.22500000000000001"/>
    <d v="2025-09-01T00:00:00"/>
    <d v="2026-08-31T00:00:00"/>
    <m/>
    <m/>
    <n v="40"/>
    <s v="36-45"/>
    <x v="1"/>
    <x v="0"/>
    <n v="300000"/>
    <n v="0"/>
    <n v="0"/>
    <n v="365"/>
    <d v="2026-02-28T00:00:00"/>
    <n v="181"/>
    <s v="Maharashtra"/>
    <n v="5119.5716000000002"/>
    <n v="1"/>
    <n v="4338.62"/>
    <n v="0"/>
    <n v="0"/>
    <n v="780.95159999999998"/>
    <n v="173.54480000000001"/>
    <n v="976.18949999999995"/>
    <n v="2151.4800547945206"/>
    <n v="1581.3378402739727"/>
    <n v="1607.5478597260276"/>
    <d v="2025-02-27T00:00:00"/>
    <n v="4338.62"/>
    <m/>
  </r>
  <r>
    <s v="Valid"/>
    <n v="202510"/>
    <s v="GMC023220100CALDERYS"/>
    <s v="CALDERYS INDIA REFRACTORIES LIMITED"/>
    <d v="2025-09-01T00:00:00"/>
    <d v="2026-08-31T00:00:00"/>
    <s v="Tanushree Jana"/>
    <x v="141"/>
    <d v="1995-10-16T00:00:00"/>
    <x v="3015"/>
    <d v="2025-09-01T00:00:00"/>
    <n v="0.04"/>
    <n v="0.22500000000000001"/>
    <d v="2025-09-01T00:00:00"/>
    <d v="2026-08-31T00:00:00"/>
    <m/>
    <m/>
    <n v="29"/>
    <s v="26-35"/>
    <x v="0"/>
    <x v="0"/>
    <n v="500000"/>
    <n v="0"/>
    <n v="0"/>
    <n v="365"/>
    <d v="2026-02-28T00:00:00"/>
    <n v="181"/>
    <s v="Maharashtra"/>
    <n v="4986.3141999999998"/>
    <n v="1"/>
    <n v="4225.6899999999996"/>
    <n v="0"/>
    <n v="0"/>
    <n v="760.62419999999986"/>
    <n v="169.02759999999998"/>
    <n v="950.78024999999991"/>
    <n v="2095.479150684931"/>
    <n v="1540.1771757534243"/>
    <n v="1565.7049742465756"/>
    <d v="2025-02-27T00:00:00"/>
    <n v="4225.6899999999996"/>
    <m/>
  </r>
  <r>
    <s v="Valid"/>
    <n v="202510"/>
    <s v="GMC023220100CALDERYS"/>
    <s v="CALDERYS INDIA REFRACTORIES LIMITED"/>
    <d v="2025-09-01T00:00:00"/>
    <d v="2026-08-31T00:00:00"/>
    <s v="ATHARVA TIWARI"/>
    <x v="153"/>
    <d v="2025-08-26T00:00:00"/>
    <x v="3016"/>
    <d v="2025-09-01T00:00:00"/>
    <n v="0.04"/>
    <n v="0.22500000000000001"/>
    <d v="2025-09-01T00:00:00"/>
    <d v="2026-08-31T00:00:00"/>
    <m/>
    <m/>
    <n v="0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10"/>
    <s v="GMC023220100CALDERYS"/>
    <s v="CALDERYS INDIA REFRACTORIES LIMITED"/>
    <d v="2025-09-01T00:00:00"/>
    <d v="2026-08-31T00:00:00"/>
    <s v="Suresh Prasad Tiwari"/>
    <x v="159"/>
    <d v="1949-07-26T00:00:00"/>
    <x v="3017"/>
    <d v="2025-09-01T00:00:00"/>
    <n v="0.04"/>
    <n v="0.22500000000000001"/>
    <d v="2025-09-01T00:00:00"/>
    <d v="2026-08-31T00:00:00"/>
    <m/>
    <m/>
    <n v="76"/>
    <s v="76-80"/>
    <x v="1"/>
    <x v="8"/>
    <n v="500000"/>
    <n v="0"/>
    <n v="0"/>
    <n v="365"/>
    <d v="2026-02-28T00:00:00"/>
    <n v="181"/>
    <s v="Maharashtra"/>
    <n v="29821.089800000002"/>
    <n v="1"/>
    <n v="25272.11"/>
    <n v="0"/>
    <n v="0"/>
    <n v="4548.9798000000001"/>
    <n v="1010.8844"/>
    <n v="5686.2247500000003"/>
    <n v="12532.197013698631"/>
    <n v="9211.1648050684944"/>
    <n v="9363.8360449315078"/>
    <d v="2025-02-27T00:00:00"/>
    <n v="25272.11"/>
    <m/>
  </r>
  <r>
    <s v="Valid"/>
    <n v="202510"/>
    <s v="GMC023220100CALDERYS"/>
    <s v="CALDERYS INDIA REFRACTORIES LIMITED"/>
    <d v="2025-09-01T00:00:00"/>
    <d v="2026-08-31T00:00:00"/>
    <s v="Sarla Bai"/>
    <x v="159"/>
    <d v="1956-01-01T00:00:00"/>
    <x v="3018"/>
    <d v="2025-09-01T00:00:00"/>
    <n v="0.04"/>
    <n v="0.22500000000000001"/>
    <d v="2025-09-01T00:00:00"/>
    <d v="2026-08-31T00:00:00"/>
    <m/>
    <m/>
    <n v="69"/>
    <s v="66-70"/>
    <x v="0"/>
    <x v="9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10"/>
    <s v="GMC023220100CALDERYS"/>
    <s v="CALDERYS INDIA REFRACTORIES LIMITED"/>
    <d v="2025-09-01T00:00:00"/>
    <d v="2026-08-31T00:00:00"/>
    <s v="Neena Gulati"/>
    <x v="707"/>
    <d v="1969-09-29T00:00:00"/>
    <x v="3019"/>
    <d v="2025-09-01T00:00:00"/>
    <n v="0.04"/>
    <n v="0.22500000000000001"/>
    <d v="2025-09-01T00:00:00"/>
    <d v="2026-08-31T00:00:00"/>
    <m/>
    <m/>
    <n v="55"/>
    <s v="46-55"/>
    <x v="0"/>
    <x v="9"/>
    <n v="500000"/>
    <n v="0"/>
    <n v="0"/>
    <n v="365"/>
    <d v="2026-02-28T00:00:00"/>
    <n v="181"/>
    <s v="Maharashtra"/>
    <n v="8919.0417999999991"/>
    <n v="1"/>
    <n v="7558.5099999999993"/>
    <n v="0"/>
    <n v="0"/>
    <n v="1360.5317999999997"/>
    <n v="302.34039999999999"/>
    <n v="1700.6647499999999"/>
    <n v="3748.1926301369858"/>
    <n v="2754.9215831506845"/>
    <n v="2800.5832668493149"/>
    <d v="2025-02-27T00:00:00"/>
    <n v="7558.5099999999993"/>
    <m/>
  </r>
  <r>
    <s v="Valid"/>
    <n v="202510"/>
    <s v="GMC023220100CALDERYS"/>
    <s v="CALDERYS INDIA REFRACTORIES LIMITED"/>
    <d v="2025-09-01T00:00:00"/>
    <d v="2026-08-31T00:00:00"/>
    <s v="Komal tukaram Chandankhede"/>
    <x v="212"/>
    <d v="1999-11-02T00:00:00"/>
    <x v="3020"/>
    <d v="2025-09-01T00:00:00"/>
    <n v="0.04"/>
    <n v="0.22500000000000001"/>
    <d v="2025-09-01T00:00:00"/>
    <d v="2026-08-31T00:00:00"/>
    <m/>
    <m/>
    <n v="25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10"/>
    <s v="GMC023220100CALDERYS"/>
    <s v="CALDERYS INDIA REFRACTORIES LIMITED"/>
    <d v="2025-09-01T00:00:00"/>
    <d v="2026-08-31T00:00:00"/>
    <s v="Shreyansh Sandip Sonarkar"/>
    <x v="227"/>
    <d v="2021-10-28T00:00:00"/>
    <x v="3021"/>
    <d v="2025-09-01T00:00:00"/>
    <n v="0.04"/>
    <n v="0.22500000000000001"/>
    <d v="2025-09-01T00:00:00"/>
    <d v="2026-08-31T00:00:00"/>
    <m/>
    <m/>
    <n v="3"/>
    <s v="0-25"/>
    <x v="1"/>
    <x v="3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10"/>
    <s v="GMC023220100CALDERYS"/>
    <s v="CALDERYS INDIA REFRACTORIES LIMITED"/>
    <d v="2025-09-01T00:00:00"/>
    <d v="2026-08-31T00:00:00"/>
    <s v="Achal Subhash Pinge"/>
    <x v="230"/>
    <d v="2000-10-20T00:00:00"/>
    <x v="3022"/>
    <d v="2025-09-01T00:00:00"/>
    <n v="0.04"/>
    <n v="0.22500000000000001"/>
    <d v="2025-09-01T00:00:00"/>
    <d v="2026-08-31T00:00:00"/>
    <m/>
    <m/>
    <n v="24"/>
    <s v="0-25"/>
    <x v="0"/>
    <x v="0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10"/>
    <s v="GMC023220100CALDERYS"/>
    <s v="CALDERYS INDIA REFRACTORIES LIMITED"/>
    <d v="2025-09-01T00:00:00"/>
    <d v="2026-08-31T00:00:00"/>
    <s v="Charandas Zolbaji Bhond"/>
    <x v="240"/>
    <d v="1950-07-09T00:00:00"/>
    <x v="3023"/>
    <d v="2025-09-01T00:00:00"/>
    <n v="0.04"/>
    <n v="0.22500000000000001"/>
    <d v="2025-09-01T00:00:00"/>
    <d v="2026-08-31T00:00:00"/>
    <m/>
    <m/>
    <n v="75"/>
    <s v="71-75"/>
    <x v="1"/>
    <x v="8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10"/>
    <s v="GMC023220100CALDERYS"/>
    <s v="CALDERYS INDIA REFRACTORIES LIMITED"/>
    <d v="2025-09-01T00:00:00"/>
    <d v="2026-08-31T00:00:00"/>
    <s v="Shakuntala Charandas Bhond"/>
    <x v="240"/>
    <d v="1962-06-01T00:00:00"/>
    <x v="3024"/>
    <d v="2025-09-01T00:00:00"/>
    <n v="0.04"/>
    <n v="0.22500000000000001"/>
    <d v="2025-09-01T00:00:00"/>
    <d v="2026-08-31T00:00:00"/>
    <m/>
    <m/>
    <n v="63"/>
    <s v="56-65"/>
    <x v="0"/>
    <x v="9"/>
    <n v="500000"/>
    <n v="0"/>
    <n v="0"/>
    <n v="365"/>
    <d v="2026-02-28T00:00:00"/>
    <n v="181"/>
    <s v="Maharashtra"/>
    <n v="13100.714"/>
    <n v="1"/>
    <n v="11102.3"/>
    <n v="0"/>
    <n v="0"/>
    <n v="1998.4139999999998"/>
    <n v="444.09199999999998"/>
    <n v="2498.0174999999999"/>
    <n v="5505.5241095890406"/>
    <n v="4046.5602205479449"/>
    <n v="4113.6302794520543"/>
    <d v="2025-02-27T00:00:00"/>
    <n v="11102.3"/>
    <m/>
  </r>
  <r>
    <s v="Valid"/>
    <n v="202510"/>
    <s v="GMC023220100CALDERYS"/>
    <s v="CALDERYS INDIA REFRACTORIES LIMITED"/>
    <d v="2025-09-01T00:00:00"/>
    <d v="2026-08-31T00:00:00"/>
    <s v="Deepika Sahoo"/>
    <x v="283"/>
    <d v="1997-02-12T00:00:00"/>
    <x v="3025"/>
    <d v="2025-09-01T00:00:00"/>
    <n v="0.04"/>
    <n v="0.22500000000000001"/>
    <d v="2025-09-01T00:00:00"/>
    <d v="2026-08-31T00:00:00"/>
    <m/>
    <m/>
    <n v="28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10"/>
    <s v="GMC023220100CALDERYS"/>
    <s v="CALDERYS INDIA REFRACTORIES LIMITED"/>
    <d v="2025-09-01T00:00:00"/>
    <d v="2026-08-31T00:00:00"/>
    <s v="Mayank Rawat"/>
    <x v="300"/>
    <d v="2009-05-04T00:00:00"/>
    <x v="3026"/>
    <d v="2025-09-01T00:00:00"/>
    <n v="0.04"/>
    <n v="0.22500000000000001"/>
    <d v="2025-09-01T00:00:00"/>
    <d v="2026-08-31T00:00:00"/>
    <m/>
    <m/>
    <n v="16"/>
    <s v="0-25"/>
    <x v="1"/>
    <x v="3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10"/>
    <s v="GMC023220100CALDERYS"/>
    <s v="CALDERYS INDIA REFRACTORIES LIMITED"/>
    <d v="2025-09-01T00:00:00"/>
    <d v="2026-08-31T00:00:00"/>
    <s v="Shravan Balaji Chikankar"/>
    <x v="304"/>
    <d v="1951-05-25T00:00:00"/>
    <x v="3027"/>
    <d v="2025-09-01T00:00:00"/>
    <n v="0.04"/>
    <n v="0.22500000000000001"/>
    <d v="2025-09-01T00:00:00"/>
    <d v="2026-08-31T00:00:00"/>
    <m/>
    <m/>
    <n v="74"/>
    <s v="71-75"/>
    <x v="1"/>
    <x v="8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10"/>
    <s v="GMC023220100CALDERYS"/>
    <s v="CALDERYS INDIA REFRACTORIES LIMITED"/>
    <d v="2025-09-01T00:00:00"/>
    <d v="2026-08-31T00:00:00"/>
    <s v="Anutai ShravanJi Chikankar"/>
    <x v="304"/>
    <d v="1959-01-01T00:00:00"/>
    <x v="3028"/>
    <d v="2025-09-01T00:00:00"/>
    <n v="0.04"/>
    <n v="0.22500000000000001"/>
    <d v="2025-09-01T00:00:00"/>
    <d v="2026-08-31T00:00:00"/>
    <m/>
    <m/>
    <n v="66"/>
    <s v="66-70"/>
    <x v="0"/>
    <x v="9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10"/>
    <s v="GMC023220100CALDERYS"/>
    <s v="CALDERYS INDIA REFRACTORIES LIMITED"/>
    <d v="2025-09-01T00:00:00"/>
    <d v="2026-08-31T00:00:00"/>
    <s v="Arkaja Upadhyay"/>
    <x v="310"/>
    <d v="2025-09-14T00:00:00"/>
    <x v="3029"/>
    <d v="2025-09-14T00:00:00"/>
    <n v="0.04"/>
    <n v="0.22500000000000001"/>
    <d v="2025-09-14T00:00:00"/>
    <d v="2026-08-31T00:00:00"/>
    <m/>
    <m/>
    <n v="0"/>
    <s v="0-25"/>
    <x v="0"/>
    <x v="4"/>
    <n v="500000"/>
    <n v="0"/>
    <n v="0"/>
    <n v="352"/>
    <d v="2026-02-28T00:00:00"/>
    <n v="168"/>
    <s v="Maharashtra"/>
    <n v="4289.7811813698636"/>
    <n v="1"/>
    <n v="3635.4077808219181"/>
    <n v="0"/>
    <n v="0"/>
    <n v="654.37340054794527"/>
    <n v="145.41631123287672"/>
    <n v="817.96675068493164"/>
    <n v="1735.0809863013701"/>
    <n v="1275.2845249315069"/>
    <n v="1396.740193972603"/>
    <d v="2025-02-27T00:00:00"/>
    <n v="3635.4077808219181"/>
    <m/>
  </r>
  <r>
    <s v="Valid"/>
    <n v="202510"/>
    <s v="GMC023220100CALDERYS"/>
    <s v="CALDERYS INDIA REFRACTORIES LIMITED"/>
    <d v="2025-09-01T00:00:00"/>
    <d v="2026-08-31T00:00:00"/>
    <s v="RAHIMA KHATOON"/>
    <x v="333"/>
    <d v="1926-08-01T00:00:00"/>
    <x v="3030"/>
    <d v="2025-09-01T00:00:00"/>
    <n v="0.04"/>
    <n v="0.22500000000000001"/>
    <d v="2025-09-01T00:00:00"/>
    <d v="2026-08-31T00:00:00"/>
    <m/>
    <m/>
    <n v="99"/>
    <s v="81-100"/>
    <x v="0"/>
    <x v="9"/>
    <n v="500000"/>
    <n v="0"/>
    <n v="0"/>
    <n v="365"/>
    <d v="2026-02-28T00:00:00"/>
    <n v="181"/>
    <s v="Maharashtra"/>
    <n v="32559.421399999999"/>
    <n v="1"/>
    <n v="27592.73"/>
    <n v="0"/>
    <n v="0"/>
    <n v="4966.6913999999997"/>
    <n v="1103.7092"/>
    <n v="6208.3642499999996"/>
    <n v="13682.970219178082"/>
    <n v="10056.983111095889"/>
    <n v="10223.673438904108"/>
    <d v="2025-02-27T00:00:00"/>
    <n v="27592.73"/>
    <m/>
  </r>
  <r>
    <s v="Valid"/>
    <n v="202510"/>
    <s v="GMC023220100CALDERYS"/>
    <s v="CALDERYS INDIA REFRACTORIES LIMITED"/>
    <d v="2025-09-01T00:00:00"/>
    <d v="2026-08-31T00:00:00"/>
    <s v="FAIYAZUDDIN ANSARI"/>
    <x v="333"/>
    <d v="1957-01-03T00:00:00"/>
    <x v="3031"/>
    <d v="2025-09-01T00:00:00"/>
    <n v="0.04"/>
    <n v="0.22500000000000001"/>
    <d v="2025-09-01T00:00:00"/>
    <d v="2026-08-31T00:00:00"/>
    <m/>
    <m/>
    <n v="68"/>
    <s v="66-70"/>
    <x v="1"/>
    <x v="8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10"/>
    <s v="GMC023220100CALDERYS"/>
    <s v="CALDERYS INDIA REFRACTORIES LIMITED"/>
    <d v="2025-09-01T00:00:00"/>
    <d v="2026-08-31T00:00:00"/>
    <s v="Shweta Kumari"/>
    <x v="392"/>
    <d v="2002-11-08T00:00:00"/>
    <x v="3032"/>
    <d v="2025-09-01T00:00:00"/>
    <n v="0.04"/>
    <n v="0.22500000000000001"/>
    <d v="2025-09-01T00:00:00"/>
    <d v="2026-08-31T00:00:00"/>
    <m/>
    <m/>
    <n v="22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10"/>
    <s v="GMC023220100CALDERYS"/>
    <s v="CALDERYS INDIA REFRACTORIES LIMITED"/>
    <d v="2025-09-01T00:00:00"/>
    <d v="2026-08-31T00:00:00"/>
    <s v="Bishan Mondal"/>
    <x v="408"/>
    <d v="2025-08-18T00:00:00"/>
    <x v="3033"/>
    <d v="2025-09-01T00:00:00"/>
    <n v="0.04"/>
    <n v="0.22500000000000001"/>
    <d v="2025-09-01T00:00:00"/>
    <d v="2026-08-31T00:00:00"/>
    <m/>
    <m/>
    <n v="0"/>
    <s v="0-25"/>
    <x v="1"/>
    <x v="3"/>
    <n v="500000"/>
    <n v="0"/>
    <n v="0"/>
    <n v="365"/>
    <d v="2026-02-28T00:00:00"/>
    <n v="181"/>
    <s v="Maharashtra"/>
    <n v="4448.2106000000003"/>
    <n v="1"/>
    <n v="3769.67"/>
    <n v="0"/>
    <n v="0"/>
    <n v="678.54060000000004"/>
    <n v="150.7868"/>
    <n v="848.17574999999999"/>
    <n v="1869.3432054794521"/>
    <n v="1373.9672560273973"/>
    <n v="1396.7401939726028"/>
    <d v="2025-02-27T00:00:00"/>
    <n v="3769.67"/>
    <m/>
  </r>
  <r>
    <s v="Valid"/>
    <n v="202510"/>
    <s v="GMC023220100CALDERYS"/>
    <s v="CALDERYS INDIA REFRACTORIES LIMITED"/>
    <d v="2025-09-01T00:00:00"/>
    <d v="2026-08-31T00:00:00"/>
    <s v="Kalyani Kumari"/>
    <x v="430"/>
    <d v="2002-04-25T00:00:00"/>
    <x v="3034"/>
    <d v="2025-09-01T00:00:00"/>
    <n v="0.04"/>
    <n v="0.22500000000000001"/>
    <d v="2025-09-01T00:00:00"/>
    <d v="2026-08-31T00:00:00"/>
    <m/>
    <m/>
    <n v="23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10"/>
    <s v="GMC023220100CALDERYS"/>
    <s v="CALDERYS INDIA REFRACTORIES LIMITED"/>
    <d v="2025-09-01T00:00:00"/>
    <d v="2026-08-31T00:00:00"/>
    <s v="Shankarrao Kalmegh"/>
    <x v="431"/>
    <d v="1955-09-29T00:00:00"/>
    <x v="3035"/>
    <d v="2025-09-01T00:00:00"/>
    <n v="0.04"/>
    <n v="0.22500000000000001"/>
    <d v="2025-09-01T00:00:00"/>
    <d v="2026-08-31T00:00:00"/>
    <m/>
    <m/>
    <n v="69"/>
    <s v="66-70"/>
    <x v="1"/>
    <x v="8"/>
    <n v="400000"/>
    <n v="0"/>
    <n v="0"/>
    <n v="365"/>
    <d v="2026-02-28T00:00:00"/>
    <n v="181"/>
    <s v="Maharashtra"/>
    <n v="17021.971999999998"/>
    <n v="1"/>
    <n v="14425.4"/>
    <n v="0"/>
    <n v="0"/>
    <n v="2596.5719999999997"/>
    <n v="577.01599999999996"/>
    <n v="3245.7150000000001"/>
    <n v="7153.4175342465751"/>
    <n v="5257.7618876712322"/>
    <n v="5344.9071123287686"/>
    <d v="2025-02-27T00:00:00"/>
    <n v="14425.4"/>
    <m/>
  </r>
  <r>
    <s v="Valid"/>
    <n v="202510"/>
    <s v="GMC023220100CALDERYS"/>
    <s v="CALDERYS INDIA REFRACTORIES LIMITED"/>
    <d v="2025-09-01T00:00:00"/>
    <d v="2026-08-31T00:00:00"/>
    <s v="Shila Shankarrao Kalmegh"/>
    <x v="431"/>
    <d v="1968-09-29T00:00:00"/>
    <x v="3036"/>
    <d v="2025-09-01T00:00:00"/>
    <n v="0.04"/>
    <n v="0.22500000000000001"/>
    <d v="2025-09-01T00:00:00"/>
    <d v="2026-08-31T00:00:00"/>
    <m/>
    <m/>
    <n v="56"/>
    <s v="56-65"/>
    <x v="0"/>
    <x v="9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10"/>
    <s v="GMC023220100CALDERYS"/>
    <s v="CALDERYS INDIA REFRACTORIES LIMITED"/>
    <d v="2025-09-01T00:00:00"/>
    <d v="2026-08-31T00:00:00"/>
    <s v="NAVEEN KUMAR SHARMA"/>
    <x v="432"/>
    <d v="1964-10-19T00:00:00"/>
    <x v="3037"/>
    <d v="2025-09-01T00:00:00"/>
    <n v="0.04"/>
    <n v="0.22500000000000001"/>
    <d v="2025-09-01T00:00:00"/>
    <d v="2026-08-31T00:00:00"/>
    <m/>
    <m/>
    <n v="60"/>
    <s v="56-65"/>
    <x v="1"/>
    <x v="8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10"/>
    <s v="GMC023220100CALDERYS"/>
    <s v="CALDERYS INDIA REFRACTORIES LIMITED"/>
    <d v="2025-09-01T00:00:00"/>
    <d v="2026-08-31T00:00:00"/>
    <s v="KIRAN SHARMA"/>
    <x v="432"/>
    <d v="1970-08-20T00:00:00"/>
    <x v="3038"/>
    <d v="2025-09-01T00:00:00"/>
    <n v="0.04"/>
    <n v="0.22500000000000001"/>
    <d v="2025-09-01T00:00:00"/>
    <d v="2026-08-31T00:00:00"/>
    <m/>
    <m/>
    <n v="55"/>
    <s v="46-55"/>
    <x v="0"/>
    <x v="9"/>
    <n v="400000"/>
    <n v="0"/>
    <n v="0"/>
    <n v="365"/>
    <d v="2026-02-28T00:00:00"/>
    <n v="181"/>
    <s v="Maharashtra"/>
    <n v="8108.2165999999997"/>
    <n v="1"/>
    <n v="6871.37"/>
    <n v="0"/>
    <n v="0"/>
    <n v="1236.8465999999999"/>
    <n v="274.85480000000001"/>
    <n v="1546.05825"/>
    <n v="3407.446493150685"/>
    <n v="2504.4731724657536"/>
    <n v="2545.9837775342462"/>
    <d v="2025-02-27T00:00:00"/>
    <n v="6871.37"/>
    <m/>
  </r>
  <r>
    <s v="Valid"/>
    <n v="202510"/>
    <s v="GMC023220100CALDERYS"/>
    <s v="CALDERYS INDIA REFRACTORIES LIMITED"/>
    <d v="2025-09-01T00:00:00"/>
    <d v="2026-08-31T00:00:00"/>
    <s v="NISHA"/>
    <x v="438"/>
    <d v="2001-10-12T00:00:00"/>
    <x v="3039"/>
    <d v="2025-09-01T00:00:00"/>
    <n v="0.04"/>
    <n v="0.22500000000000001"/>
    <d v="2025-09-01T00:00:00"/>
    <d v="2026-08-31T00:00:00"/>
    <m/>
    <m/>
    <n v="23"/>
    <s v="0-25"/>
    <x v="0"/>
    <x v="0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10"/>
    <s v="GMC023220100CALDERYS"/>
    <s v="CALDERYS INDIA REFRACTORIES LIMITED"/>
    <d v="2025-09-01T00:00:00"/>
    <d v="2026-08-31T00:00:00"/>
    <s v="Raj Joshi"/>
    <x v="481"/>
    <d v="1999-02-04T00:00:00"/>
    <x v="3040"/>
    <d v="2025-09-01T00:00:00"/>
    <n v="0.04"/>
    <n v="0.22500000000000001"/>
    <d v="2025-09-01T00:00:00"/>
    <d v="2026-08-31T00:00:00"/>
    <m/>
    <m/>
    <n v="26"/>
    <s v="26-35"/>
    <x v="1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10"/>
    <s v="GMC023220100CALDERYS"/>
    <s v="CALDERYS INDIA REFRACTORIES LIMITED"/>
    <d v="2025-09-01T00:00:00"/>
    <d v="2026-08-31T00:00:00"/>
    <s v="Ratan Bhowal"/>
    <x v="481"/>
    <d v="1964-01-03T00:00:00"/>
    <x v="3041"/>
    <d v="2025-09-01T00:00:00"/>
    <n v="0.04"/>
    <n v="0.22500000000000001"/>
    <d v="2025-09-01T00:00:00"/>
    <d v="2026-08-31T00:00:00"/>
    <m/>
    <m/>
    <n v="61"/>
    <s v="56-65"/>
    <x v="1"/>
    <x v="2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10"/>
    <s v="GMC023220100CALDERYS"/>
    <s v="CALDERYS INDIA REFRACTORIES LIMITED"/>
    <d v="2025-09-01T00:00:00"/>
    <d v="2026-08-31T00:00:00"/>
    <s v="SONI KUMARI"/>
    <x v="485"/>
    <d v="1996-01-10T00:00:00"/>
    <x v="3042"/>
    <d v="2025-09-01T00:00:00"/>
    <n v="0.04"/>
    <n v="0.22500000000000001"/>
    <d v="2025-09-01T00:00:00"/>
    <d v="2026-08-31T00:00:00"/>
    <m/>
    <m/>
    <n v="29"/>
    <s v="26-35"/>
    <x v="0"/>
    <x v="0"/>
    <n v="400000"/>
    <n v="0"/>
    <n v="0"/>
    <n v="365"/>
    <d v="2026-02-28T00:00:00"/>
    <n v="181"/>
    <s v="Maharashtra"/>
    <n v="4533.0290000000005"/>
    <n v="1"/>
    <n v="3841.55"/>
    <n v="0"/>
    <n v="0"/>
    <n v="691.47900000000004"/>
    <n v="153.66200000000001"/>
    <n v="864.34875000000011"/>
    <n v="1904.9878082191783"/>
    <n v="1400.1660390410959"/>
    <n v="1423.3732109589046"/>
    <d v="2025-02-27T00:00:00"/>
    <n v="3841.55"/>
    <m/>
  </r>
  <r>
    <s v="Valid"/>
    <n v="202510"/>
    <s v="GMC023220100CALDERYS"/>
    <s v="CALDERYS INDIA REFRACTORIES LIMITED"/>
    <d v="2025-09-01T00:00:00"/>
    <d v="2026-08-31T00:00:00"/>
    <s v="KAIRA"/>
    <x v="495"/>
    <d v="2024-05-23T00:00:00"/>
    <x v="3043"/>
    <d v="2025-09-01T00:00:00"/>
    <n v="0.04"/>
    <n v="0.22500000000000001"/>
    <d v="2025-09-01T00:00:00"/>
    <d v="2026-08-31T00:00:00"/>
    <m/>
    <m/>
    <n v="1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10"/>
    <s v="GMC023220100CALDERYS"/>
    <s v="CALDERYS INDIA REFRACTORIES LIMITED"/>
    <d v="2025-09-01T00:00:00"/>
    <d v="2026-08-31T00:00:00"/>
    <s v="Santosh Kotecha"/>
    <x v="497"/>
    <d v="1967-08-04T00:00:00"/>
    <x v="3044"/>
    <d v="2025-09-01T00:00:00"/>
    <n v="0.04"/>
    <n v="0.22500000000000001"/>
    <d v="2025-09-01T00:00:00"/>
    <d v="2026-08-31T00:00:00"/>
    <m/>
    <m/>
    <n v="58"/>
    <s v="56-65"/>
    <x v="1"/>
    <x v="8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10"/>
    <s v="GMC023220100CALDERYS"/>
    <s v="CALDERYS INDIA REFRACTORIES LIMITED"/>
    <d v="2025-09-01T00:00:00"/>
    <d v="2026-08-31T00:00:00"/>
    <s v="Sushma Kotecha"/>
    <x v="497"/>
    <d v="1969-02-01T00:00:00"/>
    <x v="3045"/>
    <d v="2025-09-01T00:00:00"/>
    <n v="0.04"/>
    <n v="0.22500000000000001"/>
    <d v="2025-09-01T00:00:00"/>
    <d v="2026-08-31T00:00:00"/>
    <m/>
    <m/>
    <n v="56"/>
    <s v="56-65"/>
    <x v="0"/>
    <x v="9"/>
    <n v="400000"/>
    <n v="0"/>
    <n v="0"/>
    <n v="365"/>
    <d v="2026-02-28T00:00:00"/>
    <n v="181"/>
    <s v="Maharashtra"/>
    <n v="11909.7282"/>
    <n v="1"/>
    <n v="10092.99"/>
    <n v="0"/>
    <n v="0"/>
    <n v="1816.7382"/>
    <n v="403.71960000000001"/>
    <n v="2270.9227500000002"/>
    <n v="5005.0169589041097"/>
    <n v="3678.6874647945206"/>
    <n v="3739.6601852054787"/>
    <d v="2025-02-27T00:00:00"/>
    <n v="10092.99"/>
    <m/>
  </r>
  <r>
    <s v="Valid"/>
    <n v="202510"/>
    <s v="GMC023220100CALDERYS"/>
    <s v="CALDERYS INDIA REFRACTORIES LIMITED"/>
    <d v="2025-09-01T00:00:00"/>
    <d v="2026-08-31T00:00:00"/>
    <s v="Poorva Chauhan"/>
    <x v="505"/>
    <d v="2024-10-17T00:00:00"/>
    <x v="3046"/>
    <d v="2025-09-01T00:00:00"/>
    <n v="0.04"/>
    <n v="0.22500000000000001"/>
    <d v="2025-09-01T00:00:00"/>
    <d v="2026-08-31T00:00:00"/>
    <m/>
    <m/>
    <n v="0"/>
    <s v="0-25"/>
    <x v="0"/>
    <x v="4"/>
    <n v="400000"/>
    <n v="0"/>
    <n v="0"/>
    <n v="365"/>
    <d v="2026-02-28T00:00:00"/>
    <n v="181"/>
    <s v="Maharashtra"/>
    <n v="4043.8364000000001"/>
    <n v="1"/>
    <n v="3426.98"/>
    <n v="0"/>
    <n v="0"/>
    <n v="616.85640000000001"/>
    <n v="137.07920000000001"/>
    <n v="771.07050000000004"/>
    <n v="1699.4065205479453"/>
    <n v="1249.0637926027398"/>
    <n v="1269.7665073972601"/>
    <d v="2025-02-27T00:00:00"/>
    <n v="3426.98"/>
    <m/>
  </r>
  <r>
    <s v="Valid"/>
    <n v="202510"/>
    <s v="GMC023220100CALDERYS"/>
    <s v="CALDERYS INDIA REFRACTORIES LIMITED"/>
    <d v="2025-09-01T00:00:00"/>
    <d v="2026-08-31T00:00:00"/>
    <s v="Dinesh Gupta"/>
    <x v="531"/>
    <d v="1952-06-30T00:00:00"/>
    <x v="3047"/>
    <d v="2025-09-01T00:00:00"/>
    <n v="0.04"/>
    <n v="0.22500000000000001"/>
    <d v="2025-09-01T00:00:00"/>
    <d v="2026-08-31T00:00:00"/>
    <m/>
    <m/>
    <n v="73"/>
    <s v="71-75"/>
    <x v="1"/>
    <x v="8"/>
    <n v="500000"/>
    <n v="0"/>
    <n v="0"/>
    <n v="365"/>
    <d v="2026-02-28T00:00:00"/>
    <n v="181"/>
    <s v="Maharashtra"/>
    <n v="23735.924199999998"/>
    <n v="1"/>
    <n v="20115.189999999999"/>
    <n v="0"/>
    <n v="0"/>
    <n v="3620.7341999999994"/>
    <n v="804.60759999999993"/>
    <n v="4525.9177499999996"/>
    <n v="9974.9298356164381"/>
    <n v="7331.5734291780818"/>
    <n v="7453.091220821917"/>
    <d v="2025-02-27T00:00:00"/>
    <n v="20115.189999999999"/>
    <m/>
  </r>
  <r>
    <s v="Valid"/>
    <n v="202510"/>
    <s v="GMC023220100CALDERYS"/>
    <s v="CALDERYS INDIA REFRACTORIES LIMITED"/>
    <d v="2025-09-01T00:00:00"/>
    <d v="2026-08-31T00:00:00"/>
    <s v="Pushpa Gupta"/>
    <x v="531"/>
    <d v="1956-02-11T00:00:00"/>
    <x v="3048"/>
    <d v="2025-09-01T00:00:00"/>
    <n v="0.04"/>
    <n v="0.22500000000000001"/>
    <d v="2025-09-01T00:00:00"/>
    <d v="2026-08-31T00:00:00"/>
    <m/>
    <m/>
    <n v="69"/>
    <s v="66-70"/>
    <x v="0"/>
    <x v="9"/>
    <n v="500000"/>
    <n v="0"/>
    <n v="0"/>
    <n v="365"/>
    <d v="2026-02-28T00:00:00"/>
    <n v="181"/>
    <s v="Maharashtra"/>
    <n v="18713.136199999997"/>
    <n v="1"/>
    <n v="15858.589999999998"/>
    <n v="0"/>
    <n v="0"/>
    <n v="2854.5461999999998"/>
    <n v="634.34359999999992"/>
    <n v="3568.1827499999995"/>
    <n v="7864.1227123287663"/>
    <n v="5780.130193561643"/>
    <n v="5875.9334564383553"/>
    <d v="2025-02-27T00:00:00"/>
    <n v="15858.589999999998"/>
    <m/>
  </r>
  <r>
    <s v="Valid"/>
    <n v="202510"/>
    <s v="GMC023220100CALDERYS"/>
    <s v="CALDERYS INDIA REFRACTORIES LIMITED"/>
    <d v="2025-09-01T00:00:00"/>
    <d v="2026-08-31T00:00:00"/>
    <s v="Baby of Truptimaye Mallik"/>
    <x v="596"/>
    <d v="2025-09-09T00:00:00"/>
    <x v="3049"/>
    <d v="2025-09-09T00:00:00"/>
    <n v="0.04"/>
    <n v="0.22500000000000001"/>
    <d v="2025-09-09T00:00:00"/>
    <d v="2026-08-31T00:00:00"/>
    <m/>
    <m/>
    <n v="0"/>
    <s v="0-25"/>
    <x v="0"/>
    <x v="4"/>
    <n v="400000"/>
    <n v="0"/>
    <n v="0"/>
    <n v="357"/>
    <d v="2026-02-28T00:00:00"/>
    <n v="173"/>
    <s v="Maharashtra"/>
    <n v="3955.204369315069"/>
    <n v="1"/>
    <n v="3351.8681095890415"/>
    <n v="0"/>
    <n v="0"/>
    <n v="603.33625972602749"/>
    <n v="134.07472438356166"/>
    <n v="754.17032465753437"/>
    <n v="1624.2946301369866"/>
    <n v="1193.8565531506852"/>
    <n v="1269.7665073972603"/>
    <d v="2025-02-27T00:00:00"/>
    <n v="3351.8681095890415"/>
    <m/>
  </r>
  <r>
    <s v="Valid"/>
    <n v="202510"/>
    <s v="GMC023220100CALDERYS"/>
    <s v="CALDERYS INDIA REFRACTORIES LIMITED"/>
    <d v="2025-09-01T00:00:00"/>
    <d v="2026-08-31T00:00:00"/>
    <s v="MOTHERS BABY"/>
    <x v="665"/>
    <d v="2025-09-17T00:00:00"/>
    <x v="3050"/>
    <d v="2025-09-17T00:00:00"/>
    <n v="0.04"/>
    <n v="0.22500000000000001"/>
    <d v="2025-09-17T00:00:00"/>
    <d v="2026-08-31T00:00:00"/>
    <m/>
    <m/>
    <n v="0"/>
    <s v="0-25"/>
    <x v="1"/>
    <x v="3"/>
    <n v="400000"/>
    <n v="0"/>
    <n v="0"/>
    <n v="349"/>
    <d v="2026-02-28T00:00:00"/>
    <n v="165"/>
    <s v="Maharashtra"/>
    <n v="3866.572338630137"/>
    <n v="1"/>
    <n v="3276.7562191780821"/>
    <n v="0"/>
    <n v="0"/>
    <n v="589.81611945205475"/>
    <n v="131.07024876712327"/>
    <n v="737.27014931506847"/>
    <n v="1549.1827397260272"/>
    <n v="1138.6493136986301"/>
    <n v="1269.7665073972603"/>
    <d v="2025-02-27T00:00:00"/>
    <n v="3276.7562191780821"/>
    <m/>
  </r>
  <r>
    <s v="Valid"/>
    <n v="202510"/>
    <s v="GMC023220100CALDERYS"/>
    <s v="CALDERYS INDIA REFRACTORIES LIMITED"/>
    <d v="2025-09-01T00:00:00"/>
    <d v="2026-08-31T00:00:00"/>
    <s v="Daughter of Shraddha"/>
    <x v="207"/>
    <d v="2025-07-01T00:00:00"/>
    <x v="3051"/>
    <d v="2025-09-01T00:00:00"/>
    <n v="0.04"/>
    <n v="0.22500000000000001"/>
    <d v="2025-09-01T00:00:00"/>
    <d v="2026-08-31T00:00:00"/>
    <m/>
    <m/>
    <n v="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Deletion"/>
    <n v="202510"/>
    <s v="GMC023220100CALDERYS"/>
    <s v="CALDERYS INDIA REFRACTORIES LIMITED"/>
    <d v="2025-09-01T00:00:00"/>
    <d v="2026-08-31T00:00:00"/>
    <s v="Bidita Basu"/>
    <x v="9"/>
    <d v="1999-12-02T00:00:00"/>
    <x v="35"/>
    <d v="2025-09-01T00:00:00"/>
    <n v="0.04"/>
    <n v="0.22500000000000001"/>
    <d v="2025-09-01T00:00:00"/>
    <d v="2026-08-31T00:00:00"/>
    <d v="2025-08-31T00:00:00"/>
    <d v="2025-09-01T00:00:00"/>
    <n v="25"/>
    <s v="0-25"/>
    <x v="0"/>
    <x v="4"/>
    <n v="-600000"/>
    <n v="0"/>
    <n v="0"/>
    <n v="365"/>
    <d v="2026-02-28T00:00:00"/>
    <n v="181"/>
    <s v="Maharashtra"/>
    <n v="-4893.0234"/>
    <n v="-1"/>
    <n v="-4146.63"/>
    <n v="0"/>
    <n v="0"/>
    <n v="-746.39340000000004"/>
    <n v="-165.86520000000002"/>
    <n v="-932.99175000000002"/>
    <n v="-2056.2740547945205"/>
    <n v="-1511.3614302739725"/>
    <n v="-1536.4116197260273"/>
    <d v="2025-02-27T00:00:00"/>
    <n v="-4146.63"/>
    <s v="No claim"/>
  </r>
  <r>
    <s v="Deletion"/>
    <n v="202510"/>
    <s v="GMC023220100CALDERYS"/>
    <s v="CALDERYS INDIA REFRACTORIES LIMITED"/>
    <d v="2025-09-01T00:00:00"/>
    <d v="2026-08-31T00:00:00"/>
    <s v="Harsh Ranglani"/>
    <x v="14"/>
    <d v="1999-10-21T00:00:00"/>
    <x v="56"/>
    <d v="2025-09-01T00:00:00"/>
    <n v="0.04"/>
    <n v="0.22500000000000001"/>
    <d v="2025-09-01T00:00:00"/>
    <d v="2026-08-31T00:00:00"/>
    <d v="2025-08-31T00:00:00"/>
    <d v="2025-09-01T00:00:00"/>
    <n v="25"/>
    <s v="0-25"/>
    <x v="1"/>
    <x v="3"/>
    <n v="-400000"/>
    <n v="0"/>
    <n v="0"/>
    <n v="365"/>
    <d v="2026-02-28T00:00:00"/>
    <n v="181"/>
    <s v="Maharashtra"/>
    <n v="-4043.8364000000001"/>
    <n v="-1"/>
    <n v="-3426.98"/>
    <n v="0"/>
    <n v="0"/>
    <n v="-616.85640000000001"/>
    <n v="-137.07920000000001"/>
    <n v="-771.07050000000004"/>
    <n v="-1699.4065205479453"/>
    <n v="-1249.0637926027398"/>
    <n v="-1269.7665073972601"/>
    <d v="2025-02-27T00:00:00"/>
    <n v="-3426.98"/>
    <s v="No claim"/>
  </r>
  <r>
    <s v="Deletion"/>
    <n v="202510"/>
    <s v="GMC023220100CALDERYS"/>
    <s v="CALDERYS INDIA REFRACTORIES LIMITED"/>
    <d v="2025-09-01T00:00:00"/>
    <d v="2026-08-31T00:00:00"/>
    <s v="Jaya Jaiswal"/>
    <x v="36"/>
    <d v="1952-01-01T00:00:00"/>
    <x v="155"/>
    <d v="2025-09-01T00:00:00"/>
    <n v="0.04"/>
    <n v="0.22500000000000001"/>
    <d v="2025-09-01T00:00:00"/>
    <d v="2026-08-31T00:00:00"/>
    <d v="2025-08-31T00:00:00"/>
    <d v="2025-09-01T00:00:00"/>
    <n v="73"/>
    <s v="71-75"/>
    <x v="0"/>
    <x v="5"/>
    <n v="-400000"/>
    <n v="0"/>
    <n v="0"/>
    <n v="365"/>
    <d v="2026-02-28T00:00:00"/>
    <n v="181"/>
    <s v="Maharashtra"/>
    <n v="-21578.034600000003"/>
    <n v="-1"/>
    <n v="-18286.47"/>
    <n v="0"/>
    <n v="0"/>
    <n v="-3291.5646000000002"/>
    <n v="-731.45880000000011"/>
    <n v="-4114.4557500000001"/>
    <n v="-9068.0851232876721"/>
    <n v="-6665.0425656164389"/>
    <n v="-6775.5128843835619"/>
    <d v="2025-02-27T00:00:00"/>
    <n v="-18286.47"/>
    <s v="No claim"/>
  </r>
  <r>
    <s v="Deletion"/>
    <n v="202510"/>
    <s v="GMC023220100CALDERYS"/>
    <s v="CALDERYS INDIA REFRACTORIES LIMITED"/>
    <d v="2025-09-01T00:00:00"/>
    <d v="2026-08-31T00:00:00"/>
    <s v="Sant Ram Mishra"/>
    <x v="66"/>
    <d v="1941-01-01T00:00:00"/>
    <x v="302"/>
    <d v="2025-09-01T00:00:00"/>
    <n v="0.04"/>
    <n v="0.22500000000000001"/>
    <d v="2025-09-01T00:00:00"/>
    <d v="2026-08-31T00:00:00"/>
    <d v="2025-08-31T00:00:00"/>
    <d v="2025-09-01T00:00:00"/>
    <n v="84"/>
    <s v="81-100"/>
    <x v="1"/>
    <x v="2"/>
    <n v="-400000"/>
    <n v="0"/>
    <n v="0"/>
    <n v="365"/>
    <d v="2026-02-28T00:00:00"/>
    <n v="181"/>
    <s v="Maharashtra"/>
    <n v="-29599.473999999998"/>
    <n v="-1"/>
    <n v="-25084.3"/>
    <n v="0"/>
    <n v="0"/>
    <n v="-4515.174"/>
    <n v="-1003.372"/>
    <n v="-5643.9674999999997"/>
    <n v="-12439.063835616438"/>
    <n v="-9142.7119191780821"/>
    <n v="-9294.2485808219171"/>
    <d v="2025-02-27T00:00:00"/>
    <n v="-25084.3"/>
    <s v="No claim"/>
  </r>
  <r>
    <s v="Deletion"/>
    <n v="202510"/>
    <s v="GMC023220100CALDERYS"/>
    <s v="CALDERYS INDIA REFRACTORIES LIMITED"/>
    <d v="2025-09-01T00:00:00"/>
    <d v="2026-08-31T00:00:00"/>
    <s v="Gani Bai Mishra"/>
    <x v="66"/>
    <d v="1953-01-01T00:00:00"/>
    <x v="303"/>
    <d v="2025-09-01T00:00:00"/>
    <n v="0.04"/>
    <n v="0.22500000000000001"/>
    <d v="2025-09-01T00:00:00"/>
    <d v="2026-08-31T00:00:00"/>
    <d v="2025-08-31T00:00:00"/>
    <d v="2025-09-01T00:00:00"/>
    <n v="72"/>
    <s v="71-75"/>
    <x v="0"/>
    <x v="5"/>
    <n v="-400000"/>
    <n v="0"/>
    <n v="0"/>
    <n v="365"/>
    <d v="2026-02-28T00:00:00"/>
    <n v="181"/>
    <s v="Maharashtra"/>
    <n v="-21578.034600000003"/>
    <n v="-1"/>
    <n v="-18286.47"/>
    <n v="0"/>
    <n v="0"/>
    <n v="-3291.5646000000002"/>
    <n v="-731.45880000000011"/>
    <n v="-4114.4557500000001"/>
    <n v="-9068.0851232876721"/>
    <n v="-6665.0425656164389"/>
    <n v="-6775.5128843835619"/>
    <d v="2025-02-27T00:00:00"/>
    <n v="-18286.47"/>
    <s v="No claim"/>
  </r>
  <r>
    <s v="Deletion"/>
    <n v="202510"/>
    <s v="GMC023220100CALDERYS"/>
    <s v="CALDERYS INDIA REFRACTORIES LIMITED"/>
    <d v="2025-09-01T00:00:00"/>
    <d v="2026-08-31T00:00:00"/>
    <s v="Ramavatar Pandey"/>
    <x v="159"/>
    <d v="1951-01-01T00:00:00"/>
    <x v="702"/>
    <d v="2025-09-01T00:00:00"/>
    <n v="0.04"/>
    <n v="0.22500000000000001"/>
    <d v="2025-09-01T00:00:00"/>
    <d v="2026-08-31T00:00:00"/>
    <d v="2025-08-31T00:00:00"/>
    <d v="2025-09-01T00:00:00"/>
    <n v="74"/>
    <s v="71-75"/>
    <x v="1"/>
    <x v="2"/>
    <n v="-500000"/>
    <n v="0"/>
    <n v="0"/>
    <n v="365"/>
    <d v="2026-02-28T00:00:00"/>
    <n v="181"/>
    <s v="Maharashtra"/>
    <n v="-23735.924199999998"/>
    <n v="-1"/>
    <n v="-20115.189999999999"/>
    <n v="0"/>
    <n v="0"/>
    <n v="-3620.7341999999994"/>
    <n v="-804.60759999999993"/>
    <n v="-4525.9177499999996"/>
    <n v="-9974.9298356164381"/>
    <n v="-7331.5734291780818"/>
    <n v="-7453.091220821917"/>
    <d v="2025-02-27T00:00:00"/>
    <n v="-20115.189999999999"/>
    <s v="No claim"/>
  </r>
  <r>
    <s v="Deletion"/>
    <n v="202510"/>
    <s v="GMC023220100CALDERYS"/>
    <s v="CALDERYS INDIA REFRACTORIES LIMITED"/>
    <d v="2025-09-01T00:00:00"/>
    <d v="2026-08-31T00:00:00"/>
    <s v="Somvati Laharia"/>
    <x v="165"/>
    <d v="1940-05-02T00:00:00"/>
    <x v="729"/>
    <d v="2025-09-01T00:00:00"/>
    <n v="0.04"/>
    <n v="0.22500000000000001"/>
    <d v="2025-09-01T00:00:00"/>
    <d v="2026-08-31T00:00:00"/>
    <d v="2025-08-31T00:00:00"/>
    <d v="2025-09-01T00:00:00"/>
    <n v="85"/>
    <s v="81-100"/>
    <x v="0"/>
    <x v="5"/>
    <n v="-600000"/>
    <n v="0"/>
    <n v="0"/>
    <n v="365"/>
    <d v="2026-02-28T00:00:00"/>
    <n v="181"/>
    <s v="Maharashtra"/>
    <n v="-35815.419000000002"/>
    <n v="-1"/>
    <n v="-30352.05"/>
    <n v="0"/>
    <n v="0"/>
    <n v="-5463.3689999999997"/>
    <n v="-1214.0820000000001"/>
    <n v="-6829.2112500000003"/>
    <n v="-15051.290547945206"/>
    <n v="-11062.698552739726"/>
    <n v="-11246.058197260274"/>
    <d v="2025-02-27T00:00:00"/>
    <n v="-30352.05"/>
    <s v="No claim"/>
  </r>
  <r>
    <s v="Deletion"/>
    <n v="202510"/>
    <s v="GMC023220100CALDERYS"/>
    <s v="CALDERYS INDIA REFRACTORIES LIMITED"/>
    <d v="2025-09-01T00:00:00"/>
    <d v="2026-08-31T00:00:00"/>
    <s v="Tulshiram Didase"/>
    <x v="177"/>
    <d v="1950-01-01T00:00:00"/>
    <x v="788"/>
    <d v="2025-09-01T00:00:00"/>
    <n v="0.04"/>
    <n v="0.22500000000000001"/>
    <d v="2025-09-01T00:00:00"/>
    <d v="2026-08-31T00:00:00"/>
    <d v="2025-08-31T00:00:00"/>
    <d v="2025-09-01T00:00:00"/>
    <n v="75"/>
    <s v="71-75"/>
    <x v="1"/>
    <x v="2"/>
    <n v="-300000"/>
    <n v="0"/>
    <n v="0"/>
    <n v="365"/>
    <d v="2026-02-28T00:00:00"/>
    <n v="181"/>
    <s v="Maharashtra"/>
    <n v="-19621.1934"/>
    <n v="-1"/>
    <n v="-16628.13"/>
    <n v="0"/>
    <n v="0"/>
    <n v="-2993.0634"/>
    <n v="-665.12520000000006"/>
    <n v="-3741.3292500000002"/>
    <n v="-8245.7302191780836"/>
    <n v="-6060.6117110958912"/>
    <n v="-6161.0638389041087"/>
    <d v="2025-02-27T00:00:00"/>
    <n v="-16628.13"/>
    <s v="No claim"/>
  </r>
  <r>
    <s v="Deletion"/>
    <n v="202510"/>
    <s v="GMC023220100CALDERYS"/>
    <s v="CALDERYS INDIA REFRACTORIES LIMITED"/>
    <d v="2025-09-01T00:00:00"/>
    <d v="2026-08-31T00:00:00"/>
    <s v="Jagannath Chandankhede"/>
    <x v="212"/>
    <d v="1951-07-29T00:00:00"/>
    <x v="958"/>
    <d v="2025-09-01T00:00:00"/>
    <n v="0.04"/>
    <n v="0.22500000000000001"/>
    <d v="2025-09-01T00:00:00"/>
    <d v="2026-08-31T00:00:00"/>
    <d v="2025-08-31T00:00:00"/>
    <d v="2025-09-01T00:00:00"/>
    <n v="74"/>
    <s v="71-75"/>
    <x v="1"/>
    <x v="2"/>
    <n v="-300000"/>
    <n v="0"/>
    <n v="0"/>
    <n v="365"/>
    <d v="2026-02-28T00:00:00"/>
    <n v="181"/>
    <s v="Maharashtra"/>
    <n v="-19621.1934"/>
    <n v="-1"/>
    <n v="-16628.13"/>
    <n v="0"/>
    <n v="0"/>
    <n v="-2993.0634"/>
    <n v="-665.12520000000006"/>
    <n v="-3741.3292500000002"/>
    <n v="-8245.7302191780836"/>
    <n v="-6060.6117110958912"/>
    <n v="-6161.0638389041087"/>
    <d v="2025-02-27T00:00:00"/>
    <n v="-16628.13"/>
    <s v="No claim"/>
  </r>
  <r>
    <s v="Deletion"/>
    <n v="202510"/>
    <s v="GMC023220100CALDERYS"/>
    <s v="CALDERYS INDIA REFRACTORIES LIMITED"/>
    <d v="2025-09-01T00:00:00"/>
    <d v="2026-08-31T00:00:00"/>
    <s v="Chandrashekhar Gourkar"/>
    <x v="216"/>
    <d v="1961-02-12T00:00:00"/>
    <x v="979"/>
    <d v="2025-09-01T00:00:00"/>
    <n v="0.04"/>
    <n v="0.22500000000000001"/>
    <d v="2025-09-01T00:00:00"/>
    <d v="2026-08-31T00:00:00"/>
    <d v="2025-08-31T00:00:00"/>
    <d v="2025-09-01T00:00:00"/>
    <n v="64"/>
    <s v="56-65"/>
    <x v="1"/>
    <x v="2"/>
    <n v="-300000"/>
    <n v="0"/>
    <n v="0"/>
    <n v="365"/>
    <d v="2026-02-28T00:00:00"/>
    <n v="181"/>
    <s v="Maharashtra"/>
    <n v="-10831.751"/>
    <n v="-1"/>
    <n v="-9179.4500000000007"/>
    <n v="0"/>
    <n v="0"/>
    <n v="-1652.3010000000002"/>
    <n v="-367.17800000000005"/>
    <n v="-2065.3762500000003"/>
    <n v="-4552.0012328767125"/>
    <n v="-3345.7209061643835"/>
    <n v="-3401.1748438356171"/>
    <d v="2025-02-27T00:00:00"/>
    <n v="-9179.4500000000007"/>
    <s v="No claim"/>
  </r>
  <r>
    <s v="Deletion"/>
    <n v="202510"/>
    <s v="GMC023220100CALDERYS"/>
    <s v="CALDERYS INDIA REFRACTORIES LIMITED"/>
    <d v="2025-09-01T00:00:00"/>
    <d v="2026-08-31T00:00:00"/>
    <s v="Chandrakala Namdeo Raut"/>
    <x v="240"/>
    <d v="1962-02-13T00:00:00"/>
    <x v="1060"/>
    <d v="2025-09-01T00:00:00"/>
    <n v="0.04"/>
    <n v="0.22500000000000001"/>
    <d v="2025-09-01T00:00:00"/>
    <d v="2026-08-31T00:00:00"/>
    <d v="2025-08-31T00:00:00"/>
    <d v="2025-09-01T00:00:00"/>
    <n v="63"/>
    <s v="56-65"/>
    <x v="0"/>
    <x v="5"/>
    <n v="-500000"/>
    <n v="0"/>
    <n v="0"/>
    <n v="365"/>
    <d v="2026-02-28T00:00:00"/>
    <n v="181"/>
    <s v="Maharashtra"/>
    <n v="-13100.714"/>
    <n v="-1"/>
    <n v="-11102.3"/>
    <n v="0"/>
    <n v="0"/>
    <n v="-1998.4139999999998"/>
    <n v="-444.09199999999998"/>
    <n v="-2498.0174999999999"/>
    <n v="-5505.5241095890406"/>
    <n v="-4046.5602205479449"/>
    <n v="-4113.6302794520543"/>
    <d v="2025-02-27T00:00:00"/>
    <n v="-11102.3"/>
    <s v="No claim"/>
  </r>
  <r>
    <s v="Deletion"/>
    <n v="202510"/>
    <s v="GMC023220100CALDERYS"/>
    <s v="CALDERYS INDIA REFRACTORIES LIMITED"/>
    <d v="2025-09-01T00:00:00"/>
    <d v="2026-08-31T00:00:00"/>
    <s v="Anshita Verma"/>
    <x v="245"/>
    <d v="1999-03-15T00:00:00"/>
    <x v="1075"/>
    <d v="2025-09-01T00:00:00"/>
    <n v="0.04"/>
    <n v="0.22500000000000001"/>
    <d v="2025-09-01T00:00:00"/>
    <d v="2026-08-31T00:00:00"/>
    <d v="2025-08-31T00:00:00"/>
    <d v="2025-09-01T00:00:00"/>
    <n v="26"/>
    <s v="26-35"/>
    <x v="0"/>
    <x v="4"/>
    <n v="-400000"/>
    <n v="0"/>
    <n v="0"/>
    <n v="365"/>
    <d v="2026-02-28T00:00:00"/>
    <n v="181"/>
    <s v="Maharashtra"/>
    <n v="-4533.0290000000005"/>
    <n v="-1"/>
    <n v="-3841.55"/>
    <n v="0"/>
    <n v="0"/>
    <n v="-691.47900000000004"/>
    <n v="-153.66200000000001"/>
    <n v="-864.34875000000011"/>
    <n v="-1904.9878082191783"/>
    <n v="-1400.1660390410959"/>
    <n v="-1423.3732109589046"/>
    <d v="2025-02-27T00:00:00"/>
    <n v="-3841.55"/>
    <s v="No claim"/>
  </r>
  <r>
    <s v="Deletion"/>
    <n v="202510"/>
    <s v="GMC023220100CALDERYS"/>
    <s v="CALDERYS INDIA REFRACTORIES LIMITED"/>
    <d v="2025-09-01T00:00:00"/>
    <d v="2026-08-31T00:00:00"/>
    <s v="Matparidevi"/>
    <x v="300"/>
    <d v="1946-01-25T00:00:00"/>
    <x v="1321"/>
    <d v="2025-09-01T00:00:00"/>
    <n v="0.04"/>
    <n v="0.22500000000000001"/>
    <d v="2025-09-01T00:00:00"/>
    <d v="2026-08-31T00:00:00"/>
    <d v="2025-08-31T00:00:00"/>
    <d v="2025-09-01T00:00:00"/>
    <n v="79"/>
    <s v="76-80"/>
    <x v="0"/>
    <x v="5"/>
    <n v="-400000"/>
    <n v="0"/>
    <n v="0"/>
    <n v="365"/>
    <d v="2026-02-28T00:00:00"/>
    <n v="181"/>
    <s v="Maharashtra"/>
    <n v="-27110.087"/>
    <n v="-1"/>
    <n v="-22974.65"/>
    <n v="0"/>
    <n v="0"/>
    <n v="-4135.4369999999999"/>
    <n v="-918.9860000000001"/>
    <n v="-5169.2962500000003"/>
    <n v="-11392.908630136988"/>
    <n v="-8373.7878431506851"/>
    <n v="-8512.5799068493143"/>
    <d v="2025-02-27T00:00:00"/>
    <n v="-22974.65"/>
    <s v="No claim"/>
  </r>
  <r>
    <s v="Deletion"/>
    <n v="202510"/>
    <s v="GMC023220100CALDERYS"/>
    <s v="CALDERYS INDIA REFRACTORIES LIMITED"/>
    <d v="2025-09-01T00:00:00"/>
    <d v="2026-08-31T00:00:00"/>
    <s v="Jiban Krishna Roy"/>
    <x v="302"/>
    <d v="1943-01-22T00:00:00"/>
    <x v="1327"/>
    <d v="2025-09-01T00:00:00"/>
    <n v="0.04"/>
    <n v="0.22500000000000001"/>
    <d v="2025-09-01T00:00:00"/>
    <d v="2026-08-31T00:00:00"/>
    <d v="2025-08-31T00:00:00"/>
    <d v="2025-09-01T00:00:00"/>
    <n v="82"/>
    <s v="81-100"/>
    <x v="1"/>
    <x v="2"/>
    <n v="-500000"/>
    <n v="0"/>
    <n v="0"/>
    <n v="365"/>
    <d v="2026-02-28T00:00:00"/>
    <n v="181"/>
    <s v="Maharashtra"/>
    <n v="-32559.421399999999"/>
    <n v="-1"/>
    <n v="-27592.73"/>
    <n v="0"/>
    <n v="0"/>
    <n v="-4966.6913999999997"/>
    <n v="-1103.7092"/>
    <n v="-6208.3642499999996"/>
    <n v="-13682.970219178082"/>
    <n v="-10056.983111095889"/>
    <n v="-10223.673438904108"/>
    <d v="2025-02-27T00:00:00"/>
    <n v="-27592.73"/>
    <s v="No claim"/>
  </r>
  <r>
    <s v="Deletion"/>
    <n v="202510"/>
    <s v="GMC023220100CALDERYS"/>
    <s v="CALDERYS INDIA REFRACTORIES LIMITED"/>
    <d v="2025-09-01T00:00:00"/>
    <d v="2026-08-31T00:00:00"/>
    <s v="Gajanan Kosarkar"/>
    <x v="304"/>
    <d v="1950-12-10T00:00:00"/>
    <x v="1337"/>
    <d v="2025-09-01T00:00:00"/>
    <n v="0.04"/>
    <n v="0.22500000000000001"/>
    <d v="2025-09-01T00:00:00"/>
    <d v="2026-08-31T00:00:00"/>
    <d v="2025-08-31T00:00:00"/>
    <d v="2025-09-01T00:00:00"/>
    <n v="74"/>
    <s v="71-75"/>
    <x v="1"/>
    <x v="2"/>
    <n v="-500000"/>
    <n v="0"/>
    <n v="0"/>
    <n v="365"/>
    <d v="2026-02-28T00:00:00"/>
    <n v="181"/>
    <s v="Maharashtra"/>
    <n v="-23735.924199999998"/>
    <n v="-1"/>
    <n v="-20115.189999999999"/>
    <n v="0"/>
    <n v="0"/>
    <n v="-3620.7341999999994"/>
    <n v="-804.60759999999993"/>
    <n v="-4525.9177499999996"/>
    <n v="-9974.9298356164381"/>
    <n v="-7331.5734291780818"/>
    <n v="-7453.091220821917"/>
    <d v="2025-02-27T00:00:00"/>
    <n v="-20115.189999999999"/>
    <s v="No claim"/>
  </r>
  <r>
    <s v="Deletion"/>
    <n v="202510"/>
    <s v="GMC023220100CALDERYS"/>
    <s v="CALDERYS INDIA REFRACTORIES LIMITED"/>
    <d v="2025-09-01T00:00:00"/>
    <d v="2026-08-31T00:00:00"/>
    <s v="Md Mojibur Rahman"/>
    <x v="333"/>
    <d v="1946-01-03T00:00:00"/>
    <x v="1466"/>
    <d v="2025-09-01T00:00:00"/>
    <n v="0.04"/>
    <n v="0.22500000000000001"/>
    <d v="2025-09-01T00:00:00"/>
    <d v="2026-08-31T00:00:00"/>
    <d v="2025-08-31T00:00:00"/>
    <d v="2025-09-01T00:00:00"/>
    <n v="79"/>
    <s v="76-80"/>
    <x v="1"/>
    <x v="2"/>
    <n v="-500000"/>
    <n v="0"/>
    <n v="0"/>
    <n v="365"/>
    <d v="2026-02-28T00:00:00"/>
    <n v="181"/>
    <s v="Maharashtra"/>
    <n v="-29821.089800000002"/>
    <n v="-1"/>
    <n v="-25272.11"/>
    <n v="0"/>
    <n v="0"/>
    <n v="-4548.9798000000001"/>
    <n v="-1010.8844"/>
    <n v="-5686.2247500000003"/>
    <n v="-12532.197013698631"/>
    <n v="-9211.1648050684944"/>
    <n v="-9363.8360449315078"/>
    <d v="2025-02-27T00:00:00"/>
    <n v="-25272.11"/>
    <s v="No claim"/>
  </r>
  <r>
    <s v="Deletion"/>
    <n v="202510"/>
    <s v="GMC023220100CALDERYS"/>
    <s v="CALDERYS INDIA REFRACTORIES LIMITED"/>
    <d v="2025-09-01T00:00:00"/>
    <d v="2026-08-31T00:00:00"/>
    <s v="Sheela Thakur"/>
    <x v="361"/>
    <d v="1961-12-14T00:00:00"/>
    <x v="1605"/>
    <d v="2025-09-01T00:00:00"/>
    <n v="0.04"/>
    <n v="0.22500000000000001"/>
    <d v="2025-09-01T00:00:00"/>
    <d v="2026-08-31T00:00:00"/>
    <d v="2025-08-31T00:00:00"/>
    <d v="2025-09-01T00:00:00"/>
    <n v="63"/>
    <s v="56-65"/>
    <x v="0"/>
    <x v="5"/>
    <n v="-400000"/>
    <n v="0"/>
    <n v="0"/>
    <n v="365"/>
    <d v="2026-02-28T00:00:00"/>
    <n v="181"/>
    <s v="Maharashtra"/>
    <n v="-11909.7282"/>
    <n v="-1"/>
    <n v="-10092.99"/>
    <n v="0"/>
    <n v="0"/>
    <n v="-1816.7382"/>
    <n v="-403.71960000000001"/>
    <n v="-2270.9227500000002"/>
    <n v="-5005.0169589041097"/>
    <n v="-3678.6874647945206"/>
    <n v="-3739.6601852054787"/>
    <d v="2025-02-27T00:00:00"/>
    <n v="-10092.99"/>
    <s v="No claim"/>
  </r>
  <r>
    <s v="Deletion"/>
    <n v="202510"/>
    <s v="GMC023220100CALDERYS"/>
    <s v="CALDERYS INDIA REFRACTORIES LIMITED"/>
    <d v="2025-09-01T00:00:00"/>
    <d v="2026-08-31T00:00:00"/>
    <s v="Zaymaji Laxman Patil"/>
    <x v="369"/>
    <d v="1932-05-15T00:00:00"/>
    <x v="1645"/>
    <d v="2025-09-01T00:00:00"/>
    <n v="0.04"/>
    <n v="0.22500000000000001"/>
    <d v="2025-09-01T00:00:00"/>
    <d v="2026-08-31T00:00:00"/>
    <d v="2025-08-31T00:00:00"/>
    <d v="2025-09-01T00:00:00"/>
    <n v="93"/>
    <s v="81-100"/>
    <x v="1"/>
    <x v="2"/>
    <n v="-400000"/>
    <n v="0"/>
    <n v="0"/>
    <n v="365"/>
    <d v="2026-02-28T00:00:00"/>
    <n v="181"/>
    <s v="Maharashtra"/>
    <n v="-29599.473999999998"/>
    <n v="-1"/>
    <n v="-25084.3"/>
    <n v="0"/>
    <n v="0"/>
    <n v="-4515.174"/>
    <n v="-1003.372"/>
    <n v="-5643.9674999999997"/>
    <n v="-12439.063835616438"/>
    <n v="-9142.7119191780821"/>
    <n v="-9294.2485808219171"/>
    <d v="2025-02-27T00:00:00"/>
    <n v="-25084.3"/>
    <s v="No claim"/>
  </r>
  <r>
    <s v="Deletion"/>
    <n v="202510"/>
    <s v="GMC023220100CALDERYS"/>
    <s v="CALDERYS INDIA REFRACTORIES LIMITED"/>
    <d v="2025-09-01T00:00:00"/>
    <d v="2026-08-31T00:00:00"/>
    <s v="Giteben Chandrakant Bhatt"/>
    <x v="371"/>
    <d v="1955-05-05T00:00:00"/>
    <x v="1652"/>
    <d v="2025-09-01T00:00:00"/>
    <n v="0.04"/>
    <n v="0.22500000000000001"/>
    <d v="2025-09-01T00:00:00"/>
    <d v="2026-08-31T00:00:00"/>
    <d v="2025-08-31T00:00:00"/>
    <d v="2025-09-01T00:00:00"/>
    <n v="70"/>
    <s v="66-70"/>
    <x v="0"/>
    <x v="5"/>
    <n v="-400000"/>
    <n v="0"/>
    <n v="0"/>
    <n v="365"/>
    <d v="2026-02-28T00:00:00"/>
    <n v="181"/>
    <s v="Maharashtra"/>
    <n v="-17021.971999999998"/>
    <n v="-1"/>
    <n v="-14425.4"/>
    <n v="0"/>
    <n v="0"/>
    <n v="-2596.5719999999997"/>
    <n v="-577.01599999999996"/>
    <n v="-3245.7150000000001"/>
    <n v="-7153.4175342465751"/>
    <n v="-5257.7618876712322"/>
    <n v="-5344.9071123287686"/>
    <d v="2025-02-27T00:00:00"/>
    <n v="-14425.4"/>
    <s v="No claim"/>
  </r>
  <r>
    <s v="Deletion"/>
    <n v="202510"/>
    <s v="GMC023220100CALDERYS"/>
    <s v="CALDERYS INDIA REFRACTORIES LIMITED"/>
    <d v="2025-09-01T00:00:00"/>
    <d v="2026-08-31T00:00:00"/>
    <s v="Mandakini Anil Potekar"/>
    <x v="431"/>
    <d v="1964-02-05T00:00:00"/>
    <x v="1918"/>
    <d v="2025-09-01T00:00:00"/>
    <n v="0.04"/>
    <n v="0.22500000000000001"/>
    <d v="2025-09-01T00:00:00"/>
    <d v="2026-08-31T00:00:00"/>
    <d v="2025-08-31T00:00:00"/>
    <d v="2025-09-01T00:00:00"/>
    <n v="61"/>
    <s v="56-65"/>
    <x v="0"/>
    <x v="5"/>
    <n v="-400000"/>
    <n v="0"/>
    <n v="0"/>
    <n v="365"/>
    <d v="2026-02-28T00:00:00"/>
    <n v="181"/>
    <s v="Maharashtra"/>
    <n v="-11909.7282"/>
    <n v="-1"/>
    <n v="-10092.99"/>
    <n v="0"/>
    <n v="0"/>
    <n v="-1816.7382"/>
    <n v="-403.71960000000001"/>
    <n v="-2270.9227500000002"/>
    <n v="-5005.0169589041097"/>
    <n v="-3678.6874647945206"/>
    <n v="-3739.6601852054787"/>
    <d v="2025-02-27T00:00:00"/>
    <n v="-10092.99"/>
    <s v="No claim"/>
  </r>
  <r>
    <s v="Deletion"/>
    <n v="202510"/>
    <s v="GMC023220100CALDERYS"/>
    <s v="CALDERYS INDIA REFRACTORIES LIMITED"/>
    <d v="2025-09-01T00:00:00"/>
    <d v="2026-08-31T00:00:00"/>
    <s v="Devidas Baliram Rahate"/>
    <x v="441"/>
    <d v="1954-01-01T00:00:00"/>
    <x v="1958"/>
    <d v="2025-09-01T00:00:00"/>
    <n v="0.04"/>
    <n v="0.22500000000000001"/>
    <d v="2025-09-01T00:00:00"/>
    <d v="2026-08-31T00:00:00"/>
    <d v="2025-08-31T00:00:00"/>
    <d v="2025-09-01T00:00:00"/>
    <n v="71"/>
    <s v="71-75"/>
    <x v="1"/>
    <x v="2"/>
    <n v="-400000"/>
    <n v="0"/>
    <n v="0"/>
    <n v="365"/>
    <d v="2026-02-28T00:00:00"/>
    <n v="181"/>
    <s v="Maharashtra"/>
    <n v="-21578.034600000003"/>
    <n v="-1"/>
    <n v="-18286.47"/>
    <n v="0"/>
    <n v="0"/>
    <n v="-3291.5646000000002"/>
    <n v="-731.45880000000011"/>
    <n v="-4114.4557500000001"/>
    <n v="-9068.0851232876721"/>
    <n v="-6665.0425656164389"/>
    <n v="-6775.5128843835619"/>
    <d v="2025-02-27T00:00:00"/>
    <n v="-18286.47"/>
    <s v="No claim"/>
  </r>
  <r>
    <s v="Deletion"/>
    <n v="202510"/>
    <s v="GMC023220100CALDERYS"/>
    <s v="CALDERYS INDIA REFRACTORIES LIMITED"/>
    <d v="2025-09-01T00:00:00"/>
    <d v="2026-08-31T00:00:00"/>
    <s v="Rita Ashok Sharma"/>
    <x v="460"/>
    <d v="1978-09-05T00:00:00"/>
    <x v="2033"/>
    <d v="2025-09-01T00:00:00"/>
    <n v="0.04"/>
    <n v="0.22500000000000001"/>
    <d v="2025-09-01T00:00:00"/>
    <d v="2026-08-31T00:00:00"/>
    <d v="2025-08-31T00:00:00"/>
    <d v="2025-09-01T00:00:00"/>
    <n v="46"/>
    <s v="46-55"/>
    <x v="0"/>
    <x v="5"/>
    <n v="-400000"/>
    <n v="0"/>
    <n v="0"/>
    <n v="365"/>
    <d v="2026-02-28T00:00:00"/>
    <n v="181"/>
    <s v="Maharashtra"/>
    <n v="-8108.2165999999997"/>
    <n v="-1"/>
    <n v="-6871.37"/>
    <n v="0"/>
    <n v="0"/>
    <n v="-1236.8465999999999"/>
    <n v="-274.85480000000001"/>
    <n v="-1546.05825"/>
    <n v="-3407.446493150685"/>
    <n v="-2504.4731724657536"/>
    <n v="-2545.9837775342462"/>
    <d v="2025-02-27T00:00:00"/>
    <n v="-6871.37"/>
    <s v="No claim"/>
  </r>
  <r>
    <s v="Deletion"/>
    <n v="202510"/>
    <s v="GMC023220100CALDERYS"/>
    <s v="CALDERYS INDIA REFRACTORIES LIMITED"/>
    <d v="2025-09-01T00:00:00"/>
    <d v="2026-08-31T00:00:00"/>
    <s v="Sbp Shrivastava"/>
    <x v="492"/>
    <d v="1958-12-27T00:00:00"/>
    <x v="2145"/>
    <d v="2025-09-01T00:00:00"/>
    <n v="0.04"/>
    <n v="0.22500000000000001"/>
    <d v="2025-09-01T00:00:00"/>
    <d v="2026-08-31T00:00:00"/>
    <d v="2025-08-31T00:00:00"/>
    <d v="2025-09-01T00:00:00"/>
    <n v="66"/>
    <s v="66-70"/>
    <x v="1"/>
    <x v="2"/>
    <n v="-400000"/>
    <n v="0"/>
    <n v="0"/>
    <n v="365"/>
    <d v="2026-02-28T00:00:00"/>
    <n v="181"/>
    <s v="Maharashtra"/>
    <n v="-17021.971999999998"/>
    <n v="-1"/>
    <n v="-14425.4"/>
    <n v="0"/>
    <n v="0"/>
    <n v="-2596.5719999999997"/>
    <n v="-577.01599999999996"/>
    <n v="-3245.7150000000001"/>
    <n v="-7153.4175342465751"/>
    <n v="-5257.7618876712322"/>
    <n v="-5344.9071123287686"/>
    <d v="2025-02-27T00:00:00"/>
    <n v="-14425.4"/>
    <s v="No claim"/>
  </r>
  <r>
    <s v="Deletion"/>
    <n v="202510"/>
    <s v="GMC023220100CALDERYS"/>
    <s v="CALDERYS INDIA REFRACTORIES LIMITED"/>
    <d v="2025-09-01T00:00:00"/>
    <d v="2026-08-31T00:00:00"/>
    <s v="Dhyan Solanki"/>
    <x v="584"/>
    <d v="2025-09-01T00:00:00"/>
    <x v="3008"/>
    <d v="2025-09-01T00:00:00"/>
    <n v="0.04"/>
    <n v="0.22500000000000001"/>
    <d v="2025-09-01T00:00:00"/>
    <d v="2026-08-31T00:00:00"/>
    <d v="2025-08-31T00:00:00"/>
    <d v="2025-09-01T00:00:00"/>
    <n v="0"/>
    <s v="0-25"/>
    <x v="1"/>
    <x v="3"/>
    <n v="-300000"/>
    <n v="0"/>
    <n v="0"/>
    <n v="365"/>
    <d v="2026-02-28T00:00:00"/>
    <n v="181"/>
    <s v="Maharashtra"/>
    <n v="-3690.3792000000003"/>
    <n v="-1"/>
    <n v="-3127.44"/>
    <n v="0"/>
    <n v="0"/>
    <n v="-562.93920000000003"/>
    <n v="-125.0976"/>
    <n v="-703.67399999999998"/>
    <n v="-1550.8675068493151"/>
    <n v="-1139.8876175342466"/>
    <n v="-1158.7807824657534"/>
    <d v="2025-02-27T00:00:00"/>
    <n v="-3127.44"/>
    <s v="No claim"/>
  </r>
  <r>
    <s v="Valid"/>
    <n v="202511"/>
    <s v="GMC023220100CALDERYS"/>
    <s v="CALDERYS INDIA REFRACTORIES LIMITED"/>
    <d v="2025-09-01T00:00:00"/>
    <d v="2026-08-31T00:00:00"/>
    <s v="Jyoti Ranjan Sahoo"/>
    <x v="716"/>
    <d v="1992-06-15T00:00:00"/>
    <x v="3052"/>
    <d v="2025-09-15T00:00:00"/>
    <n v="0.04"/>
    <n v="0.22500000000000001"/>
    <d v="2025-09-15T00:00:00"/>
    <d v="2026-08-31T00:00:00"/>
    <m/>
    <m/>
    <n v="33"/>
    <s v="26-35"/>
    <x v="1"/>
    <x v="1"/>
    <n v="300000"/>
    <n v="300000"/>
    <n v="1"/>
    <n v="351"/>
    <d v="2026-02-28T00:00:00"/>
    <n v="167"/>
    <s v="Maharashtra"/>
    <n v="3966.2671117808222"/>
    <n v="1"/>
    <n v="3361.2433150684933"/>
    <n v="0"/>
    <n v="0"/>
    <n v="605.02379671232882"/>
    <n v="134.44973260273974"/>
    <n v="756.27974589041105"/>
    <n v="1599.2240273972602"/>
    <n v="1175.4296601369863"/>
    <n v="1295.0841764383563"/>
    <d v="2025-02-27T00:00:00"/>
    <n v="3361.2433150684933"/>
    <m/>
  </r>
  <r>
    <s v="Valid"/>
    <n v="202511"/>
    <s v="GMC023220100CALDERYS"/>
    <s v="CALDERYS INDIA REFRACTORIES LIMITED"/>
    <d v="2025-09-01T00:00:00"/>
    <d v="2026-08-31T00:00:00"/>
    <s v="Jangyaseni Priyadarsini Sahoo"/>
    <x v="716"/>
    <d v="1994-06-02T00:00:00"/>
    <x v="3053"/>
    <d v="2025-09-15T00:00:00"/>
    <n v="0.04"/>
    <n v="0.22500000000000001"/>
    <d v="2025-09-15T00:00:00"/>
    <d v="2026-08-31T00:00:00"/>
    <m/>
    <m/>
    <n v="31"/>
    <s v="26-35"/>
    <x v="0"/>
    <x v="10"/>
    <n v="300000"/>
    <n v="0"/>
    <n v="0"/>
    <n v="351"/>
    <d v="2026-02-28T00:00:00"/>
    <n v="167"/>
    <s v="Maharashtra"/>
    <n v="3966.2671117808222"/>
    <n v="1"/>
    <n v="3361.2433150684933"/>
    <n v="0"/>
    <n v="0"/>
    <n v="605.02379671232882"/>
    <n v="134.44973260273974"/>
    <n v="756.27974589041105"/>
    <n v="1599.2240273972602"/>
    <n v="1175.4296601369863"/>
    <n v="1295.0841764383563"/>
    <d v="2025-02-27T00:00:00"/>
    <n v="3361.2433150684933"/>
    <m/>
  </r>
  <r>
    <s v="Valid"/>
    <n v="202511"/>
    <s v="GMC023220100CALDERYS"/>
    <s v="CALDERYS INDIA REFRACTORIES LIMITED"/>
    <d v="2025-09-01T00:00:00"/>
    <d v="2026-08-31T00:00:00"/>
    <s v="Sarat Chandra Sahoo"/>
    <x v="716"/>
    <d v="1963-01-01T00:00:00"/>
    <x v="3054"/>
    <d v="2025-09-15T00:00:00"/>
    <n v="0.04"/>
    <n v="0.22500000000000001"/>
    <d v="2025-09-15T00:00:00"/>
    <d v="2026-08-31T00:00:00"/>
    <m/>
    <m/>
    <n v="62"/>
    <s v="56-65"/>
    <x v="1"/>
    <x v="2"/>
    <n v="300000"/>
    <n v="0"/>
    <n v="0"/>
    <n v="351"/>
    <d v="2026-02-28T00:00:00"/>
    <n v="167"/>
    <s v="Maharashtra"/>
    <n v="10416.286578082194"/>
    <n v="1"/>
    <n v="8827.3615068493164"/>
    <n v="0"/>
    <n v="0"/>
    <n v="1588.9250712328769"/>
    <n v="353.09446027397269"/>
    <n v="1986.1563390410963"/>
    <n v="4199.9127397260281"/>
    <n v="3086.9358636986308"/>
    <n v="3401.1748438356162"/>
    <d v="2025-02-27T00:00:00"/>
    <n v="8827.3615068493164"/>
    <m/>
  </r>
  <r>
    <s v="Valid"/>
    <n v="202511"/>
    <s v="GMC023220100CALDERYS"/>
    <s v="CALDERYS INDIA REFRACTORIES LIMITED"/>
    <d v="2025-09-01T00:00:00"/>
    <d v="2026-08-31T00:00:00"/>
    <s v="Binodini Sahoo"/>
    <x v="716"/>
    <d v="1965-01-01T00:00:00"/>
    <x v="3055"/>
    <d v="2025-09-15T00:00:00"/>
    <n v="0.04"/>
    <n v="0.22500000000000001"/>
    <d v="2025-09-15T00:00:00"/>
    <d v="2026-08-31T00:00:00"/>
    <m/>
    <m/>
    <n v="60"/>
    <s v="56-65"/>
    <x v="0"/>
    <x v="5"/>
    <n v="300000"/>
    <n v="0"/>
    <n v="0"/>
    <n v="351"/>
    <d v="2026-02-28T00:00:00"/>
    <n v="167"/>
    <s v="Maharashtra"/>
    <n v="10416.286578082194"/>
    <n v="1"/>
    <n v="8827.3615068493164"/>
    <n v="0"/>
    <n v="0"/>
    <n v="1588.9250712328769"/>
    <n v="353.09446027397269"/>
    <n v="1986.1563390410963"/>
    <n v="4199.9127397260281"/>
    <n v="3086.9358636986308"/>
    <n v="3401.1748438356162"/>
    <d v="2025-02-27T00:00:00"/>
    <n v="8827.3615068493164"/>
    <m/>
  </r>
  <r>
    <s v="Valid"/>
    <n v="202511"/>
    <s v="GMC023220100CALDERYS"/>
    <s v="CALDERYS INDIA REFRACTORIES LIMITED"/>
    <d v="2025-09-01T00:00:00"/>
    <d v="2026-08-31T00:00:00"/>
    <s v="Amlesh Kumar"/>
    <x v="717"/>
    <d v="1991-01-05T00:00:00"/>
    <x v="3056"/>
    <d v="2025-09-22T00:00:00"/>
    <n v="0.04"/>
    <n v="0.22500000000000001"/>
    <d v="2025-09-22T00:00:00"/>
    <d v="2026-08-31T00:00:00"/>
    <m/>
    <m/>
    <n v="34"/>
    <s v="26-35"/>
    <x v="1"/>
    <x v="1"/>
    <n v="300000"/>
    <n v="300000"/>
    <n v="1"/>
    <n v="344"/>
    <d v="2026-02-28T00:00:00"/>
    <n v="160"/>
    <s v="Maharashtra"/>
    <n v="3887.1677676712325"/>
    <n v="1"/>
    <n v="3294.2099726027395"/>
    <n v="0"/>
    <n v="0"/>
    <n v="592.95779506849306"/>
    <n v="131.76839890410957"/>
    <n v="741.1972438356164"/>
    <n v="1532.1906849315067"/>
    <n v="1126.1601534246574"/>
    <n v="1295.0841764383558"/>
    <d v="2025-02-27T00:00:00"/>
    <n v="3294.2099726027395"/>
    <m/>
  </r>
  <r>
    <s v="Valid"/>
    <n v="202511"/>
    <s v="GMC023220100CALDERYS"/>
    <s v="CALDERYS INDIA REFRACTORIES LIMITED"/>
    <d v="2025-09-01T00:00:00"/>
    <d v="2026-08-31T00:00:00"/>
    <s v="Amrita Kumari"/>
    <x v="717"/>
    <d v="2005-06-15T00:00:00"/>
    <x v="3057"/>
    <d v="2025-09-22T00:00:00"/>
    <n v="0.04"/>
    <n v="0.22500000000000001"/>
    <d v="2025-09-22T00:00:00"/>
    <d v="2026-08-31T00:00:00"/>
    <m/>
    <m/>
    <n v="20"/>
    <s v="0-25"/>
    <x v="0"/>
    <x v="10"/>
    <n v="300000"/>
    <n v="0"/>
    <n v="0"/>
    <n v="344"/>
    <d v="2026-02-28T00:00:00"/>
    <n v="160"/>
    <s v="Maharashtra"/>
    <n v="3478.0560131506854"/>
    <n v="1"/>
    <n v="2947.5050958904112"/>
    <n v="0"/>
    <n v="0"/>
    <n v="530.55091726027399"/>
    <n v="117.90020383561645"/>
    <n v="663.18864657534255"/>
    <n v="1370.932602739726"/>
    <n v="1007.6354630136985"/>
    <n v="1158.7807824657536"/>
    <d v="2025-02-27T00:00:00"/>
    <n v="2947.5050958904112"/>
    <m/>
  </r>
  <r>
    <s v="Valid"/>
    <n v="202511"/>
    <s v="GMC023220100CALDERYS"/>
    <s v="CALDERYS INDIA REFRACTORIES LIMITED"/>
    <d v="2025-09-01T00:00:00"/>
    <d v="2026-08-31T00:00:00"/>
    <s v="Satyajit Sahoo"/>
    <x v="718"/>
    <d v="1995-07-01T00:00:00"/>
    <x v="3058"/>
    <d v="2025-09-22T00:00:00"/>
    <n v="0.04"/>
    <n v="0.22500000000000001"/>
    <d v="2025-09-22T00:00:00"/>
    <d v="2026-08-31T00:00:00"/>
    <m/>
    <m/>
    <n v="30"/>
    <s v="26-35"/>
    <x v="1"/>
    <x v="1"/>
    <n v="300000"/>
    <n v="300000"/>
    <n v="1"/>
    <n v="344"/>
    <d v="2026-02-28T00:00:00"/>
    <n v="160"/>
    <s v="Maharashtra"/>
    <n v="3887.1677676712325"/>
    <n v="1"/>
    <n v="3294.2099726027395"/>
    <n v="0"/>
    <n v="0"/>
    <n v="592.95779506849306"/>
    <n v="131.76839890410957"/>
    <n v="741.1972438356164"/>
    <n v="1532.1906849315067"/>
    <n v="1126.1601534246574"/>
    <n v="1295.0841764383558"/>
    <d v="2025-02-27T00:00:00"/>
    <n v="3294.2099726027395"/>
    <m/>
  </r>
  <r>
    <s v="Valid"/>
    <n v="202511"/>
    <s v="GMC023220100CALDERYS"/>
    <s v="CALDERYS INDIA REFRACTORIES LIMITED"/>
    <d v="2025-09-01T00:00:00"/>
    <d v="2026-08-31T00:00:00"/>
    <s v="Sarojini Sahoo"/>
    <x v="718"/>
    <d v="1970-04-14T00:00:00"/>
    <x v="3059"/>
    <d v="2025-09-22T00:00:00"/>
    <n v="0.04"/>
    <n v="0.22500000000000001"/>
    <d v="2025-09-22T00:00:00"/>
    <d v="2026-08-31T00:00:00"/>
    <m/>
    <m/>
    <n v="55"/>
    <s v="46-55"/>
    <x v="0"/>
    <x v="5"/>
    <n v="300000"/>
    <n v="0"/>
    <n v="0"/>
    <n v="344"/>
    <d v="2026-02-28T00:00:00"/>
    <n v="160"/>
    <s v="Maharashtra"/>
    <n v="6949.2391890410954"/>
    <n v="1"/>
    <n v="5889.1857534246574"/>
    <n v="0"/>
    <n v="0"/>
    <n v="1060.0534356164383"/>
    <n v="235.5674301369863"/>
    <n v="1325.066794520548"/>
    <n v="2739.1561643835616"/>
    <n v="2013.2797808219177"/>
    <n v="2315.2717479452058"/>
    <d v="2025-02-27T00:00:00"/>
    <n v="5889.1857534246574"/>
    <m/>
  </r>
  <r>
    <s v="Valid"/>
    <n v="202511"/>
    <s v="GMC023220100CALDERYS"/>
    <s v="CALDERYS INDIA REFRACTORIES LIMITED"/>
    <d v="2025-09-01T00:00:00"/>
    <d v="2026-08-31T00:00:00"/>
    <s v="Gangadhar Sahoo"/>
    <x v="718"/>
    <d v="1966-06-23T00:00:00"/>
    <x v="3060"/>
    <d v="2025-09-22T00:00:00"/>
    <n v="0.04"/>
    <n v="0.22500000000000001"/>
    <d v="2025-09-22T00:00:00"/>
    <d v="2026-08-31T00:00:00"/>
    <m/>
    <m/>
    <n v="59"/>
    <s v="56-65"/>
    <x v="1"/>
    <x v="2"/>
    <n v="300000"/>
    <n v="0"/>
    <n v="0"/>
    <n v="344"/>
    <d v="2026-02-28T00:00:00"/>
    <n v="160"/>
    <s v="Maharashtra"/>
    <n v="10208.55436712329"/>
    <n v="1"/>
    <n v="8651.3172602739742"/>
    <n v="0"/>
    <n v="0"/>
    <n v="1557.2371068493153"/>
    <n v="346.05269041095897"/>
    <n v="1946.5463835616442"/>
    <n v="4023.8684931506855"/>
    <n v="2957.543342465754"/>
    <n v="3401.1748438356167"/>
    <d v="2025-02-27T00:00:00"/>
    <n v="8651.3172602739742"/>
    <m/>
  </r>
  <r>
    <s v="Valid"/>
    <n v="202511"/>
    <s v="GMC023220100CALDERYS"/>
    <s v="CALDERYS INDIA REFRACTORIES LIMITED"/>
    <d v="2025-09-01T00:00:00"/>
    <d v="2026-08-31T00:00:00"/>
    <s v="Abinash TARAI"/>
    <x v="719"/>
    <d v="1995-06-05T00:00:00"/>
    <x v="3061"/>
    <d v="2025-10-06T00:00:00"/>
    <n v="0.04"/>
    <n v="0.22500000000000001"/>
    <d v="2025-10-06T00:00:00"/>
    <d v="2026-08-31T00:00:00"/>
    <m/>
    <m/>
    <n v="30"/>
    <s v="26-35"/>
    <x v="1"/>
    <x v="1"/>
    <n v="300000"/>
    <n v="300000"/>
    <n v="1"/>
    <n v="330"/>
    <d v="2026-02-28T00:00:00"/>
    <n v="146"/>
    <s v="Maharashtra"/>
    <n v="3728.9690794520548"/>
    <n v="1"/>
    <n v="3160.1432876712329"/>
    <n v="0"/>
    <n v="0"/>
    <n v="568.82579178082187"/>
    <n v="126.40573150684932"/>
    <n v="711.03223972602746"/>
    <n v="1398.124"/>
    <n v="1027.62114"/>
    <n v="1295.0841764383561"/>
    <d v="2025-02-27T00:00:00"/>
    <n v="3160.1432876712329"/>
    <m/>
  </r>
  <r>
    <s v="Valid"/>
    <n v="202511"/>
    <s v="GMC023220100CALDERYS"/>
    <s v="CALDERYS INDIA REFRACTORIES LIMITED"/>
    <d v="2025-09-01T00:00:00"/>
    <d v="2026-08-31T00:00:00"/>
    <s v="Nityananda Tarai"/>
    <x v="719"/>
    <d v="1963-01-01T00:00:00"/>
    <x v="3062"/>
    <d v="2025-10-06T00:00:00"/>
    <n v="0.04"/>
    <n v="0.22500000000000001"/>
    <d v="2025-10-06T00:00:00"/>
    <d v="2026-08-31T00:00:00"/>
    <m/>
    <m/>
    <n v="62"/>
    <s v="56-65"/>
    <x v="1"/>
    <x v="2"/>
    <n v="300000"/>
    <n v="0"/>
    <n v="0"/>
    <n v="330"/>
    <d v="2026-02-28T00:00:00"/>
    <n v="146"/>
    <s v="Maharashtra"/>
    <n v="9793.0899452054819"/>
    <n v="1"/>
    <n v="8299.2287671232898"/>
    <n v="0"/>
    <n v="0"/>
    <n v="1493.8611780821921"/>
    <n v="331.96915068493161"/>
    <n v="1867.3264726027403"/>
    <n v="3671.7800000000011"/>
    <n v="2698.7583000000009"/>
    <n v="3401.174843835618"/>
    <d v="2025-02-27T00:00:00"/>
    <n v="8299.2287671232898"/>
    <m/>
  </r>
  <r>
    <s v="Valid"/>
    <n v="202511"/>
    <s v="GMC023220100CALDERYS"/>
    <s v="CALDERYS INDIA REFRACTORIES LIMITED"/>
    <d v="2025-09-01T00:00:00"/>
    <d v="2026-08-31T00:00:00"/>
    <s v="Sanjukta Tarai"/>
    <x v="719"/>
    <d v="1968-01-01T00:00:00"/>
    <x v="3063"/>
    <d v="2025-10-06T00:00:00"/>
    <n v="0.04"/>
    <n v="0.22500000000000001"/>
    <d v="2025-10-06T00:00:00"/>
    <d v="2026-08-31T00:00:00"/>
    <m/>
    <m/>
    <n v="57"/>
    <s v="56-65"/>
    <x v="0"/>
    <x v="5"/>
    <n v="300000"/>
    <n v="0"/>
    <n v="0"/>
    <n v="330"/>
    <d v="2026-02-28T00:00:00"/>
    <n v="146"/>
    <s v="Maharashtra"/>
    <n v="9793.0899452054819"/>
    <n v="1"/>
    <n v="8299.2287671232898"/>
    <n v="0"/>
    <n v="0"/>
    <n v="1493.8611780821921"/>
    <n v="331.96915068493161"/>
    <n v="1867.3264726027403"/>
    <n v="3671.7800000000011"/>
    <n v="2698.7583000000009"/>
    <n v="3401.174843835618"/>
    <d v="2025-02-27T00:00:00"/>
    <n v="8299.2287671232898"/>
    <m/>
  </r>
  <r>
    <s v="Valid"/>
    <n v="202511"/>
    <s v="GMC023220100CALDERYS"/>
    <s v="CALDERYS INDIA REFRACTORIES LIMITED"/>
    <d v="2025-09-01T00:00:00"/>
    <d v="2026-08-31T00:00:00"/>
    <s v="Diptimayee Majhi "/>
    <x v="719"/>
    <d v="1996-01-01T00:00:00"/>
    <x v="3064"/>
    <d v="2025-10-06T00:00:00"/>
    <n v="0.04"/>
    <n v="0.22500000000000001"/>
    <d v="2025-10-06T00:00:00"/>
    <d v="2026-08-31T00:00:00"/>
    <m/>
    <m/>
    <n v="29"/>
    <s v="26-35"/>
    <x v="0"/>
    <x v="10"/>
    <n v="300000"/>
    <n v="0"/>
    <n v="0"/>
    <n v="330"/>
    <d v="2026-02-28T00:00:00"/>
    <n v="146"/>
    <s v="Maharashtra"/>
    <n v="3728.9690794520548"/>
    <n v="1"/>
    <n v="3160.1432876712329"/>
    <n v="0"/>
    <n v="0"/>
    <n v="568.82579178082187"/>
    <n v="126.40573150684932"/>
    <n v="711.03223972602746"/>
    <n v="1398.124"/>
    <n v="1027.62114"/>
    <n v="1295.0841764383561"/>
    <d v="2025-02-27T00:00:00"/>
    <n v="3160.1432876712329"/>
    <m/>
  </r>
  <r>
    <s v="Valid"/>
    <n v="202511"/>
    <s v="GMC023220100CALDERYS"/>
    <s v="CALDERYS INDIA REFRACTORIES LIMITED"/>
    <d v="2025-09-01T00:00:00"/>
    <d v="2026-08-31T00:00:00"/>
    <s v="Aradhya Tarai "/>
    <x v="719"/>
    <d v="2023-05-03T00:00:00"/>
    <x v="3065"/>
    <d v="2025-10-06T00:00:00"/>
    <n v="0.04"/>
    <n v="0.22500000000000001"/>
    <d v="2025-10-06T00:00:00"/>
    <d v="2026-08-31T00:00:00"/>
    <m/>
    <m/>
    <n v="2"/>
    <s v="0-25"/>
    <x v="0"/>
    <x v="4"/>
    <n v="300000"/>
    <n v="0"/>
    <n v="0"/>
    <n v="330"/>
    <d v="2026-02-28T00:00:00"/>
    <n v="146"/>
    <s v="Maharashtra"/>
    <n v="3336.5072219178087"/>
    <n v="1"/>
    <n v="2827.5484931506853"/>
    <n v="0"/>
    <n v="0"/>
    <n v="508.95872876712332"/>
    <n v="113.10193972602741"/>
    <n v="636.19841095890422"/>
    <n v="1250.9760000000001"/>
    <n v="919.4673600000001"/>
    <n v="1158.7807824657534"/>
    <d v="2025-02-27T00:00:00"/>
    <n v="2827.5484931506853"/>
    <m/>
  </r>
  <r>
    <s v="Valid"/>
    <n v="202511"/>
    <s v="GMC023220100CALDERYS"/>
    <s v="CALDERYS INDIA REFRACTORIES LIMITED"/>
    <d v="2025-09-01T00:00:00"/>
    <d v="2026-08-31T00:00:00"/>
    <s v="Arjit Prasad Mohanty"/>
    <x v="720"/>
    <d v="1999-05-15T00:00:00"/>
    <x v="3066"/>
    <d v="2025-10-06T00:00:00"/>
    <n v="0.04"/>
    <n v="0.22500000000000001"/>
    <d v="2025-10-06T00:00:00"/>
    <d v="2026-08-31T00:00:00"/>
    <m/>
    <m/>
    <n v="26"/>
    <s v="26-35"/>
    <x v="1"/>
    <x v="1"/>
    <n v="300000"/>
    <n v="300000"/>
    <n v="1"/>
    <n v="330"/>
    <d v="2026-02-28T00:00:00"/>
    <n v="146"/>
    <s v="Maharashtra"/>
    <n v="3728.9690794520548"/>
    <n v="1"/>
    <n v="3160.1432876712329"/>
    <n v="0"/>
    <n v="0"/>
    <n v="568.82579178082187"/>
    <n v="126.40573150684932"/>
    <n v="711.03223972602746"/>
    <n v="1398.124"/>
    <n v="1027.62114"/>
    <n v="1295.0841764383561"/>
    <d v="2025-02-27T00:00:00"/>
    <n v="3160.1432876712329"/>
    <m/>
  </r>
  <r>
    <s v="Valid"/>
    <n v="202511"/>
    <s v="GMC023220100CALDERYS"/>
    <s v="CALDERYS INDIA REFRACTORIES LIMITED"/>
    <d v="2025-09-01T00:00:00"/>
    <d v="2026-08-31T00:00:00"/>
    <s v="Amita Mohanty"/>
    <x v="720"/>
    <d v="1972-01-01T00:00:00"/>
    <x v="3067"/>
    <d v="2025-10-06T00:00:00"/>
    <n v="0.04"/>
    <n v="0.22500000000000001"/>
    <d v="2025-10-06T00:00:00"/>
    <d v="2026-08-31T00:00:00"/>
    <m/>
    <m/>
    <n v="53"/>
    <s v="46-55"/>
    <x v="0"/>
    <x v="5"/>
    <n v="300000"/>
    <n v="0"/>
    <n v="0"/>
    <n v="330"/>
    <d v="2026-02-28T00:00:00"/>
    <n v="146"/>
    <s v="Maharashtra"/>
    <n v="6666.4213150684927"/>
    <n v="1"/>
    <n v="5649.5095890410958"/>
    <n v="0"/>
    <n v="0"/>
    <n v="1016.9117260273972"/>
    <n v="225.98038356164383"/>
    <n v="1271.1396575342467"/>
    <n v="2499.48"/>
    <n v="1837.1178"/>
    <n v="2315.2717479452049"/>
    <d v="2025-02-27T00:00:00"/>
    <n v="5649.5095890410958"/>
    <m/>
  </r>
  <r>
    <s v="Valid"/>
    <n v="202511"/>
    <s v="GMC023220100CALDERYS"/>
    <s v="CALDERYS INDIA REFRACTORIES LIMITED"/>
    <d v="2025-09-01T00:00:00"/>
    <d v="2026-08-31T00:00:00"/>
    <s v="Tejas Dhepe"/>
    <x v="721"/>
    <d v="2000-06-14T00:00:00"/>
    <x v="3068"/>
    <d v="2025-10-06T00:00:00"/>
    <n v="0.04"/>
    <n v="0.22500000000000001"/>
    <d v="2025-10-06T00:00:00"/>
    <d v="2026-08-31T00:00:00"/>
    <m/>
    <m/>
    <n v="25"/>
    <s v="0-25"/>
    <x v="1"/>
    <x v="1"/>
    <n v="300000"/>
    <n v="300000"/>
    <n v="1"/>
    <n v="330"/>
    <d v="2026-02-28T00:00:00"/>
    <n v="146"/>
    <s v="Maharashtra"/>
    <n v="3336.5072219178087"/>
    <n v="1"/>
    <n v="2827.5484931506853"/>
    <n v="0"/>
    <n v="0"/>
    <n v="508.95872876712332"/>
    <n v="113.10193972602741"/>
    <n v="636.19841095890422"/>
    <n v="1250.9760000000001"/>
    <n v="919.4673600000001"/>
    <n v="1158.7807824657534"/>
    <d v="2025-02-27T00:00:00"/>
    <n v="2827.5484931506853"/>
    <m/>
  </r>
  <r>
    <s v="Valid"/>
    <n v="202511"/>
    <s v="GMC023220100CALDERYS"/>
    <s v="CALDERYS INDIA REFRACTORIES LIMITED"/>
    <d v="2025-09-01T00:00:00"/>
    <d v="2026-08-31T00:00:00"/>
    <s v="ASHOK VINAYAKRAO DHEPE"/>
    <x v="721"/>
    <d v="1969-06-25T00:00:00"/>
    <x v="3069"/>
    <d v="2025-10-06T00:00:00"/>
    <n v="0.04"/>
    <n v="0.22500000000000001"/>
    <d v="2025-10-06T00:00:00"/>
    <d v="2026-08-31T00:00:00"/>
    <m/>
    <m/>
    <n v="56"/>
    <s v="56-65"/>
    <x v="1"/>
    <x v="2"/>
    <n v="300000"/>
    <n v="0"/>
    <n v="0"/>
    <n v="330"/>
    <d v="2026-02-28T00:00:00"/>
    <n v="146"/>
    <s v="Maharashtra"/>
    <n v="9793.0899452054819"/>
    <n v="1"/>
    <n v="8299.2287671232898"/>
    <n v="0"/>
    <n v="0"/>
    <n v="1493.8611780821921"/>
    <n v="331.96915068493161"/>
    <n v="1867.3264726027403"/>
    <n v="3671.7800000000011"/>
    <n v="2698.7583000000009"/>
    <n v="3401.174843835618"/>
    <d v="2025-02-27T00:00:00"/>
    <n v="8299.2287671232898"/>
    <m/>
  </r>
  <r>
    <s v="Valid"/>
    <n v="202511"/>
    <s v="GMC023220100CALDERYS"/>
    <s v="CALDERYS INDIA REFRACTORIES LIMITED"/>
    <d v="2025-09-01T00:00:00"/>
    <d v="2026-08-31T00:00:00"/>
    <s v="MADHURI ASHOK DHEPE"/>
    <x v="721"/>
    <d v="1976-05-01T00:00:00"/>
    <x v="3070"/>
    <d v="2025-10-06T00:00:00"/>
    <n v="0.04"/>
    <n v="0.22500000000000001"/>
    <d v="2025-10-06T00:00:00"/>
    <d v="2026-08-31T00:00:00"/>
    <m/>
    <m/>
    <n v="49"/>
    <s v="46-55"/>
    <x v="0"/>
    <x v="5"/>
    <n v="300000"/>
    <n v="0"/>
    <n v="0"/>
    <n v="330"/>
    <d v="2026-02-28T00:00:00"/>
    <n v="146"/>
    <s v="Maharashtra"/>
    <n v="6666.4213150684927"/>
    <n v="1"/>
    <n v="5649.5095890410958"/>
    <n v="0"/>
    <n v="0"/>
    <n v="1016.9117260273972"/>
    <n v="225.98038356164383"/>
    <n v="1271.1396575342467"/>
    <n v="2499.48"/>
    <n v="1837.1178"/>
    <n v="2315.2717479452049"/>
    <d v="2025-02-27T00:00:00"/>
    <n v="5649.5095890410958"/>
    <m/>
  </r>
  <r>
    <s v="Valid"/>
    <n v="202511"/>
    <s v="GMC023220100CALDERYS"/>
    <s v="CALDERYS INDIA REFRACTORIES LIMITED"/>
    <d v="2025-09-01T00:00:00"/>
    <d v="2026-08-31T00:00:00"/>
    <s v="A. Karthikeyan"/>
    <x v="722"/>
    <d v="1984-02-02T00:00:00"/>
    <x v="3071"/>
    <d v="2025-09-22T00:00:00"/>
    <n v="0.04"/>
    <n v="0.22500000000000001"/>
    <d v="2025-09-22T00:00:00"/>
    <d v="2026-08-31T00:00:00"/>
    <m/>
    <m/>
    <n v="41"/>
    <s v="36-45"/>
    <x v="1"/>
    <x v="1"/>
    <n v="500000"/>
    <n v="500000"/>
    <n v="1"/>
    <n v="344"/>
    <d v="2026-02-28T00:00:00"/>
    <n v="160"/>
    <s v="Maharashtra"/>
    <n v="5698.3272021917819"/>
    <n v="1"/>
    <n v="4829.0908493150691"/>
    <n v="0"/>
    <n v="0"/>
    <n v="869.23635287671243"/>
    <n v="193.16363397260278"/>
    <n v="1086.5454410958905"/>
    <n v="2246.0887671232881"/>
    <n v="1650.8752438356166"/>
    <n v="1898.5065304109589"/>
    <d v="2025-02-27T00:00:00"/>
    <n v="4829.0908493150691"/>
    <m/>
  </r>
  <r>
    <s v="Valid"/>
    <n v="202511"/>
    <s v="GMC023220100CALDERYS"/>
    <s v="CALDERYS INDIA REFRACTORIES LIMITED"/>
    <d v="2025-09-01T00:00:00"/>
    <d v="2026-08-31T00:00:00"/>
    <s v="B. Gomathy"/>
    <x v="722"/>
    <d v="1988-05-31T00:00:00"/>
    <x v="3072"/>
    <d v="2025-09-22T00:00:00"/>
    <n v="0.04"/>
    <n v="0.22500000000000001"/>
    <d v="2025-09-22T00:00:00"/>
    <d v="2026-08-31T00:00:00"/>
    <m/>
    <m/>
    <n v="37"/>
    <s v="36-45"/>
    <x v="0"/>
    <x v="10"/>
    <n v="500000"/>
    <n v="0"/>
    <n v="0"/>
    <n v="344"/>
    <d v="2026-02-28T00:00:00"/>
    <n v="160"/>
    <s v="Maharashtra"/>
    <n v="5698.3272021917819"/>
    <n v="1"/>
    <n v="4829.0908493150691"/>
    <n v="0"/>
    <n v="0"/>
    <n v="869.23635287671243"/>
    <n v="193.16363397260278"/>
    <n v="1086.5454410958905"/>
    <n v="2246.0887671232881"/>
    <n v="1650.8752438356166"/>
    <n v="1898.5065304109589"/>
    <d v="2025-02-27T00:00:00"/>
    <n v="4829.0908493150691"/>
    <m/>
  </r>
  <r>
    <s v="Valid"/>
    <n v="202511"/>
    <s v="GMC023220100CALDERYS"/>
    <s v="CALDERYS INDIA REFRACTORIES LIMITED"/>
    <d v="2025-09-01T00:00:00"/>
    <d v="2026-08-31T00:00:00"/>
    <s v="K. Sakthi"/>
    <x v="722"/>
    <d v="2011-11-08T00:00:00"/>
    <x v="3073"/>
    <d v="2025-09-22T00:00:00"/>
    <n v="0.04"/>
    <n v="0.22500000000000001"/>
    <d v="2025-09-22T00:00:00"/>
    <d v="2026-08-31T00:00:00"/>
    <m/>
    <m/>
    <n v="13"/>
    <s v="0-25"/>
    <x v="0"/>
    <x v="4"/>
    <n v="500000"/>
    <n v="0"/>
    <n v="0"/>
    <n v="344"/>
    <d v="2026-02-28T00:00:00"/>
    <n v="160"/>
    <s v="Maharashtra"/>
    <n v="4192.2861545205478"/>
    <n v="1"/>
    <n v="3552.7848767123287"/>
    <n v="0"/>
    <n v="0"/>
    <n v="639.50127780821913"/>
    <n v="142.11139506849315"/>
    <n v="799.37659726027402"/>
    <n v="1652.4580821917807"/>
    <n v="1214.5566904109587"/>
    <n v="1396.7401939726028"/>
    <d v="2025-02-27T00:00:00"/>
    <n v="3552.7848767123287"/>
    <m/>
  </r>
  <r>
    <s v="Valid"/>
    <n v="202511"/>
    <s v="GMC023220100CALDERYS"/>
    <s v="CALDERYS INDIA REFRACTORIES LIMITED"/>
    <d v="2025-09-01T00:00:00"/>
    <d v="2026-08-31T00:00:00"/>
    <s v="K. Rohit"/>
    <x v="722"/>
    <d v="2016-09-06T00:00:00"/>
    <x v="3074"/>
    <d v="2025-09-22T00:00:00"/>
    <n v="0.04"/>
    <n v="0.22500000000000001"/>
    <d v="2025-09-22T00:00:00"/>
    <d v="2026-08-31T00:00:00"/>
    <m/>
    <m/>
    <n v="9"/>
    <s v="0-25"/>
    <x v="1"/>
    <x v="3"/>
    <n v="500000"/>
    <n v="0"/>
    <n v="0"/>
    <n v="344"/>
    <d v="2026-02-28T00:00:00"/>
    <n v="160"/>
    <s v="Maharashtra"/>
    <n v="4192.2861545205478"/>
    <n v="1"/>
    <n v="3552.7848767123287"/>
    <n v="0"/>
    <n v="0"/>
    <n v="639.50127780821913"/>
    <n v="142.11139506849315"/>
    <n v="799.37659726027402"/>
    <n v="1652.4580821917807"/>
    <n v="1214.5566904109587"/>
    <n v="1396.7401939726028"/>
    <d v="2025-02-27T00:00:00"/>
    <n v="3552.7848767123287"/>
    <m/>
  </r>
  <r>
    <s v="Valid"/>
    <n v="202511"/>
    <s v="GMC023220100CALDERYS"/>
    <s v="CALDERYS INDIA REFRACTORIES LIMITED"/>
    <d v="2025-09-01T00:00:00"/>
    <d v="2026-08-31T00:00:00"/>
    <s v="C. Anbumani"/>
    <x v="722"/>
    <d v="1950-03-16T00:00:00"/>
    <x v="3075"/>
    <d v="2025-09-22T00:00:00"/>
    <n v="0.04"/>
    <n v="0.22500000000000001"/>
    <d v="2025-09-22T00:00:00"/>
    <d v="2026-08-31T00:00:00"/>
    <m/>
    <m/>
    <n v="75"/>
    <s v="71-75"/>
    <x v="1"/>
    <x v="2"/>
    <n v="500000"/>
    <n v="0"/>
    <n v="0"/>
    <n v="344"/>
    <d v="2026-02-28T00:00:00"/>
    <n v="160"/>
    <s v="Maharashtra"/>
    <n v="22370.29568438356"/>
    <n v="1"/>
    <n v="18957.877698630135"/>
    <n v="0"/>
    <n v="0"/>
    <n v="3412.4179857534241"/>
    <n v="758.31510794520534"/>
    <n v="4265.52248219178"/>
    <n v="8817.617534246574"/>
    <n v="6480.9488876712321"/>
    <n v="7453.0912208219197"/>
    <d v="2025-02-27T00:00:00"/>
    <n v="18957.877698630135"/>
    <m/>
  </r>
  <r>
    <s v="Valid"/>
    <n v="202511"/>
    <s v="GMC023220100CALDERYS"/>
    <s v="CALDERYS INDIA REFRACTORIES LIMITED"/>
    <d v="2025-09-01T00:00:00"/>
    <d v="2026-08-31T00:00:00"/>
    <s v="A. Sakunthala"/>
    <x v="722"/>
    <d v="1958-08-28T00:00:00"/>
    <x v="3076"/>
    <d v="2025-09-22T00:00:00"/>
    <n v="0.04"/>
    <n v="0.22500000000000001"/>
    <d v="2025-09-22T00:00:00"/>
    <d v="2026-08-31T00:00:00"/>
    <m/>
    <m/>
    <n v="67"/>
    <s v="66-70"/>
    <x v="0"/>
    <x v="5"/>
    <n v="500000"/>
    <n v="0"/>
    <n v="0"/>
    <n v="344"/>
    <d v="2026-02-28T00:00:00"/>
    <n v="160"/>
    <s v="Maharashtra"/>
    <n v="17636.490007671233"/>
    <n v="1"/>
    <n v="14946.17797260274"/>
    <n v="0"/>
    <n v="0"/>
    <n v="2690.3120350684931"/>
    <n v="597.84711890410961"/>
    <n v="3362.8900438356163"/>
    <n v="6951.7106849315069"/>
    <n v="5109.5073534246576"/>
    <n v="5875.9334564383553"/>
    <d v="2025-02-27T00:00:00"/>
    <n v="14946.17797260274"/>
    <m/>
  </r>
  <r>
    <s v="Valid"/>
    <n v="202511"/>
    <s v="GMC023220100CALDERYS"/>
    <s v="CALDERYS INDIA REFRACTORIES LIMITED"/>
    <d v="2025-09-01T00:00:00"/>
    <d v="2026-08-31T00:00:00"/>
    <s v="Khushi Hemamantkumar Sagathiya"/>
    <x v="609"/>
    <d v="2025-10-02T00:00:00"/>
    <x v="3077"/>
    <d v="2025-10-02T00:00:00"/>
    <n v="0.04"/>
    <n v="0.22500000000000001"/>
    <d v="2025-10-02T00:00:00"/>
    <d v="2026-08-31T00:00:00"/>
    <m/>
    <m/>
    <n v="0"/>
    <s v="0-25"/>
    <x v="0"/>
    <x v="4"/>
    <n v="300000"/>
    <n v="0"/>
    <n v="0"/>
    <n v="334"/>
    <d v="2026-02-28T00:00:00"/>
    <n v="150"/>
    <s v="Maharashtra"/>
    <n v="3376.9497336986296"/>
    <n v="1"/>
    <n v="2861.8218082191779"/>
    <n v="0"/>
    <n v="0"/>
    <n v="515.12792547945196"/>
    <n v="114.47287232876712"/>
    <n v="643.90990684931501"/>
    <n v="1285.2493150684932"/>
    <n v="944.65824657534245"/>
    <n v="1158.7807824657534"/>
    <d v="2025-02-27T00:00:00"/>
    <n v="2861.8218082191779"/>
    <m/>
  </r>
  <r>
    <s v="Valid"/>
    <n v="202511"/>
    <s v="GMC023220100CALDERYS"/>
    <s v="CALDERYS INDIA REFRACTORIES LIMITED"/>
    <d v="2025-09-01T00:00:00"/>
    <d v="2026-08-31T00:00:00"/>
    <s v="Baqir Renish Sherasiya"/>
    <x v="364"/>
    <d v="2025-09-30T00:00:00"/>
    <x v="3078"/>
    <d v="2025-09-30T00:00:00"/>
    <n v="0.04"/>
    <n v="0.22500000000000001"/>
    <d v="2025-09-30T00:00:00"/>
    <d v="2026-08-31T00:00:00"/>
    <m/>
    <m/>
    <n v="0"/>
    <s v="0-25"/>
    <x v="1"/>
    <x v="3"/>
    <n v="300000"/>
    <n v="0"/>
    <n v="0"/>
    <n v="336"/>
    <d v="2026-02-28T00:00:00"/>
    <n v="152"/>
    <s v="Maharashtra"/>
    <n v="3397.1709895890408"/>
    <n v="1"/>
    <n v="2878.9584657534247"/>
    <n v="0"/>
    <n v="0"/>
    <n v="518.21252383561637"/>
    <n v="115.158338630137"/>
    <n v="647.76565479452051"/>
    <n v="1302.3859726027397"/>
    <n v="957.25368986301362"/>
    <n v="1158.7807824657536"/>
    <d v="2025-02-27T00:00:00"/>
    <n v="2878.9584657534247"/>
    <m/>
  </r>
  <r>
    <s v="Valid"/>
    <n v="202511"/>
    <s v="GMC023220100CALDERYS"/>
    <s v="CALDERYS INDIA REFRACTORIES LIMITED"/>
    <d v="2025-09-01T00:00:00"/>
    <d v="2026-08-31T00:00:00"/>
    <s v="Humaira Saifulla Sherasiya"/>
    <x v="365"/>
    <d v="2025-08-27T00:00:00"/>
    <x v="3079"/>
    <d v="2025-09-01T00:00:00"/>
    <n v="0.04"/>
    <n v="0.22500000000000001"/>
    <d v="2025-09-01T00:00:00"/>
    <d v="2026-08-31T00:00:00"/>
    <m/>
    <m/>
    <n v="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SI Enhancement"/>
    <n v="202511"/>
    <s v="GMC023220100CALDERYS"/>
    <s v="CALDERYS INDIA REFRACTORIES LIMITED"/>
    <d v="2025-09-01T00:00:00"/>
    <d v="2026-08-31T00:00:00"/>
    <s v="Gomti Bai Rajak"/>
    <x v="13"/>
    <d v="1957-06-02T00:00:00"/>
    <x v="50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1691.1642000000006"/>
    <n v="0"/>
    <n v="1433.1900000000005"/>
    <n v="0"/>
    <n v="0"/>
    <n v="257.97420000000011"/>
    <n v="57.327600000000018"/>
    <n v="322.46775000000014"/>
    <n v="710.70517808219211"/>
    <n v="522.36830589041119"/>
    <n v="531.0263441095891"/>
    <d v="2025-02-27T00:00:00"/>
    <n v="1433.1900000000005"/>
    <m/>
  </r>
  <r>
    <s v="SI Enhancement"/>
    <n v="202511"/>
    <s v="GMC023220100CALDERYS"/>
    <s v="CALDERYS INDIA REFRACTORIES LIMITED"/>
    <d v="2025-09-01T00:00:00"/>
    <d v="2026-08-31T00:00:00"/>
    <s v="Kajal Rajak"/>
    <x v="13"/>
    <d v="2001-02-25T00:00:00"/>
    <x v="51"/>
    <d v="2025-09-01T00:00:00"/>
    <n v="0.04"/>
    <n v="0.22500000000000001"/>
    <d v="2025-09-01T00:00:00"/>
    <d v="2026-08-31T00:00:00"/>
    <m/>
    <m/>
    <n v="68"/>
    <s v="66-70"/>
    <x v="0"/>
    <x v="4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Ekta Rajak"/>
    <x v="13"/>
    <d v="1981-09-09T00:00:00"/>
    <x v="52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Kamal Rajak"/>
    <x v="13"/>
    <d v="1974-07-25T00:00:00"/>
    <x v="53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Abhishek Kumar Rajak"/>
    <x v="13"/>
    <d v="2002-10-27T00:00:00"/>
    <x v="54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Meghraj Rajak"/>
    <x v="13"/>
    <d v="1952-07-01T00:00:00"/>
    <x v="55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2157.8895999999972"/>
    <n v="0"/>
    <n v="1828.7199999999975"/>
    <n v="0"/>
    <n v="0"/>
    <n v="329.16959999999955"/>
    <n v="73.148799999999909"/>
    <n v="411.46199999999948"/>
    <n v="906.84471232876592"/>
    <n v="666.53086356164295"/>
    <n v="677.57833643835511"/>
    <d v="2025-02-27T00:00:00"/>
    <n v="1828.7199999999975"/>
    <m/>
  </r>
  <r>
    <s v="SI Enhancement"/>
    <n v="202511"/>
    <s v="GMC023220100CALDERYS"/>
    <s v="CALDERYS INDIA REFRACTORIES LIMITED"/>
    <d v="2025-09-01T00:00:00"/>
    <d v="2026-08-31T00:00:00"/>
    <s v="Amrita Mishra"/>
    <x v="30"/>
    <d v="1986-08-11T00:00:00"/>
    <x v="127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Tejas Mishra"/>
    <x v="30"/>
    <d v="2011-07-12T00:00:00"/>
    <x v="128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Sudhanshu Mishra"/>
    <x v="30"/>
    <d v="1978-08-19T00:00:00"/>
    <x v="129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Saanvi Mishra"/>
    <x v="30"/>
    <d v="2016-09-20T00:00:00"/>
    <x v="130"/>
    <d v="2025-09-01T00:00:00"/>
    <n v="0.04"/>
    <n v="0.22500000000000001"/>
    <d v="2025-09-01T00:00:00"/>
    <d v="2026-08-31T00:00:00"/>
    <m/>
    <m/>
    <n v="68"/>
    <s v="66-70"/>
    <x v="0"/>
    <x v="4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Aruna Mishra"/>
    <x v="30"/>
    <d v="1950-01-18T00:00:00"/>
    <x v="131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2157.8895999999972"/>
    <n v="0"/>
    <n v="1828.7199999999975"/>
    <n v="0"/>
    <n v="0"/>
    <n v="329.16959999999955"/>
    <n v="73.148799999999909"/>
    <n v="411.46199999999948"/>
    <n v="906.84471232876592"/>
    <n v="666.53086356164295"/>
    <n v="677.57833643835511"/>
    <d v="2025-02-27T00:00:00"/>
    <n v="1828.7199999999975"/>
    <m/>
  </r>
  <r>
    <s v="SI Enhancement"/>
    <n v="202511"/>
    <s v="GMC023220100CALDERYS"/>
    <s v="CALDERYS INDIA REFRACTORIES LIMITED"/>
    <d v="2025-09-01T00:00:00"/>
    <d v="2026-08-31T00:00:00"/>
    <s v="Hari Kant Mishra"/>
    <x v="30"/>
    <d v="1946-12-06T00:00:00"/>
    <x v="132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2711.0027999999988"/>
    <n v="0"/>
    <n v="2297.4599999999991"/>
    <n v="0"/>
    <n v="0"/>
    <n v="413.54279999999983"/>
    <n v="91.898399999999967"/>
    <n v="516.92849999999987"/>
    <n v="1139.2883835616433"/>
    <n v="837.37696191780776"/>
    <n v="851.25613808219134"/>
    <d v="2025-02-27T00:00:00"/>
    <n v="2297.4599999999991"/>
    <m/>
  </r>
  <r>
    <s v="SI Enhancement"/>
    <n v="202511"/>
    <s v="GMC023220100CALDERYS"/>
    <s v="CALDERYS INDIA REFRACTORIES LIMITED"/>
    <d v="2025-09-01T00:00:00"/>
    <d v="2026-08-31T00:00:00"/>
    <s v="Debasish Mukherjee"/>
    <x v="92"/>
    <d v="1966-01-12T00:00:00"/>
    <x v="421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1190.9857999999995"/>
    <n v="0"/>
    <n v="1009.3099999999995"/>
    <n v="0"/>
    <n v="0"/>
    <n v="181.6757999999999"/>
    <n v="40.372399999999978"/>
    <n v="227.09474999999989"/>
    <n v="500.50715068493122"/>
    <n v="367.87275575342443"/>
    <n v="373.97009424657529"/>
    <d v="2025-02-27T00:00:00"/>
    <n v="1009.3099999999995"/>
    <m/>
  </r>
  <r>
    <s v="SI Enhancement"/>
    <n v="202511"/>
    <s v="GMC023220100CALDERYS"/>
    <s v="CALDERYS INDIA REFRACTORIES LIMITED"/>
    <d v="2025-09-01T00:00:00"/>
    <d v="2026-08-31T00:00:00"/>
    <s v="Rishi Mukherjee"/>
    <x v="92"/>
    <d v="1999-01-27T00:00:00"/>
    <x v="422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Nivedita Mukherjee"/>
    <x v="92"/>
    <d v="1970-01-28T00:00:00"/>
    <x v="423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Rehana Begum"/>
    <x v="93"/>
    <d v="1968-01-18T00:00:00"/>
    <x v="424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1190.9857999999995"/>
    <n v="0"/>
    <n v="1009.3099999999995"/>
    <n v="0"/>
    <n v="0"/>
    <n v="181.6757999999999"/>
    <n v="40.372399999999978"/>
    <n v="227.09474999999989"/>
    <n v="500.50715068493122"/>
    <n v="367.87275575342443"/>
    <n v="373.97009424657529"/>
    <d v="2025-02-27T00:00:00"/>
    <n v="1009.3099999999995"/>
    <m/>
  </r>
  <r>
    <s v="SI Enhancement"/>
    <n v="202511"/>
    <s v="GMC023220100CALDERYS"/>
    <s v="CALDERYS INDIA REFRACTORIES LIMITED"/>
    <d v="2025-09-01T00:00:00"/>
    <d v="2026-08-31T00:00:00"/>
    <s v="Kazi Asif Ahmed"/>
    <x v="93"/>
    <d v="1998-04-29T00:00:00"/>
    <x v="425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Surajit Poddar"/>
    <x v="94"/>
    <d v="1971-12-03T00:00:00"/>
    <x v="426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Sumita Poddar"/>
    <x v="94"/>
    <d v="1974-12-20T00:00:00"/>
    <x v="427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Soumyajit Podder"/>
    <x v="94"/>
    <d v="2000-04-17T00:00:00"/>
    <x v="428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Devendra Sharadkumar Deo"/>
    <x v="95"/>
    <d v="1971-04-21T00:00:00"/>
    <x v="429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Siddhi Devendra Deo"/>
    <x v="95"/>
    <d v="1999-10-02T00:00:00"/>
    <x v="430"/>
    <d v="2025-09-01T00:00:00"/>
    <n v="0.04"/>
    <n v="0.22500000000000001"/>
    <d v="2025-09-01T00:00:00"/>
    <d v="2026-08-31T00:00:00"/>
    <m/>
    <m/>
    <n v="68"/>
    <s v="66-70"/>
    <x v="0"/>
    <x v="1"/>
    <n v="100000"/>
    <n v="10000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Shivali Devendra Deo"/>
    <x v="95"/>
    <d v="1973-07-03T00:00:00"/>
    <x v="431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Ankush Gursal"/>
    <x v="96"/>
    <d v="1968-08-26T00:00:00"/>
    <x v="432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1190.9857999999995"/>
    <n v="0"/>
    <n v="1009.3099999999995"/>
    <n v="0"/>
    <n v="0"/>
    <n v="181.6757999999999"/>
    <n v="40.372399999999978"/>
    <n v="227.09474999999989"/>
    <n v="500.50715068493122"/>
    <n v="367.87275575342443"/>
    <n v="373.97009424657529"/>
    <d v="2025-02-27T00:00:00"/>
    <n v="1009.3099999999995"/>
    <m/>
  </r>
  <r>
    <s v="SI Enhancement"/>
    <n v="202511"/>
    <s v="GMC023220100CALDERYS"/>
    <s v="CALDERYS INDIA REFRACTORIES LIMITED"/>
    <d v="2025-09-01T00:00:00"/>
    <d v="2026-08-31T00:00:00"/>
    <s v="Mangal Gursal"/>
    <x v="96"/>
    <d v="1972-10-12T00:00:00"/>
    <x v="433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Neha Ankush Gursal"/>
    <x v="96"/>
    <d v="1999-04-20T00:00:00"/>
    <x v="434"/>
    <d v="2025-09-01T00:00:00"/>
    <n v="0.04"/>
    <n v="0.22500000000000001"/>
    <d v="2025-09-01T00:00:00"/>
    <d v="2026-08-31T00:00:00"/>
    <m/>
    <m/>
    <n v="68"/>
    <s v="66-70"/>
    <x v="0"/>
    <x v="1"/>
    <n v="100000"/>
    <n v="10000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Saras Yadav"/>
    <x v="115"/>
    <d v="2014-02-12T00:00:00"/>
    <x v="517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Shailendra Kumar Yadav"/>
    <x v="115"/>
    <d v="1985-11-25T00:00:00"/>
    <x v="518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Shayara Yadav"/>
    <x v="115"/>
    <d v="2019-06-18T00:00:00"/>
    <x v="519"/>
    <d v="2025-09-01T00:00:00"/>
    <n v="0.04"/>
    <n v="0.22500000000000001"/>
    <d v="2025-09-01T00:00:00"/>
    <d v="2026-08-31T00:00:00"/>
    <m/>
    <m/>
    <n v="68"/>
    <s v="66-70"/>
    <x v="0"/>
    <x v="4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Rita Yadav"/>
    <x v="115"/>
    <d v="1984-07-06T00:00:00"/>
    <x v="520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Sasanka Mondal"/>
    <x v="134"/>
    <d v="1971-01-01T00:00:00"/>
    <x v="598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Dibyabharti Maiti Mondal"/>
    <x v="134"/>
    <d v="2002-08-25T00:00:00"/>
    <x v="599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Subhro Mondal"/>
    <x v="134"/>
    <d v="2023-11-24T00:00:00"/>
    <x v="600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Mamoni Mondal"/>
    <x v="134"/>
    <d v="1976-01-01T00:00:00"/>
    <x v="601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Suvankar Mondal"/>
    <x v="134"/>
    <d v="1996-04-26T00:00:00"/>
    <x v="602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Saloni Bisen"/>
    <x v="182"/>
    <d v="2003-11-04T00:00:00"/>
    <x v="808"/>
    <d v="2025-09-01T00:00:00"/>
    <n v="0.04"/>
    <n v="0.22500000000000001"/>
    <d v="2025-09-01T00:00:00"/>
    <d v="2026-08-31T00:00:00"/>
    <m/>
    <m/>
    <n v="68"/>
    <s v="66-70"/>
    <x v="0"/>
    <x v="4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Deepa Bisen"/>
    <x v="182"/>
    <d v="1978-08-21T00:00:00"/>
    <x v="809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Shivendra Devaji Katre"/>
    <x v="182"/>
    <d v="1946-09-07T00:00:00"/>
    <x v="810"/>
    <d v="2025-09-01T00:00:00"/>
    <n v="0.04"/>
    <n v="0.22500000000000001"/>
    <d v="2025-09-01T00:00:00"/>
    <d v="2026-08-31T00:00:00"/>
    <m/>
    <m/>
    <n v="68"/>
    <s v="66-70"/>
    <x v="1"/>
    <x v="6"/>
    <n v="100000"/>
    <n v="0"/>
    <n v="0"/>
    <n v="365"/>
    <d v="2026-02-28T00:00:00"/>
    <n v="181"/>
    <s v="Maharashtra"/>
    <n v="2711.0027999999988"/>
    <n v="0"/>
    <n v="2297.4599999999991"/>
    <n v="0"/>
    <n v="0"/>
    <n v="413.54279999999983"/>
    <n v="91.898399999999967"/>
    <n v="516.92849999999987"/>
    <n v="1139.2883835616433"/>
    <n v="837.37696191780776"/>
    <n v="851.25613808219134"/>
    <d v="2025-02-27T00:00:00"/>
    <n v="2297.4599999999991"/>
    <m/>
  </r>
  <r>
    <s v="SI Enhancement"/>
    <n v="202511"/>
    <s v="GMC023220100CALDERYS"/>
    <s v="CALDERYS INDIA REFRACTORIES LIMITED"/>
    <d v="2025-09-01T00:00:00"/>
    <d v="2026-08-31T00:00:00"/>
    <s v="Durga Shivendra Katre"/>
    <x v="182"/>
    <d v="1957-05-24T00:00:00"/>
    <x v="811"/>
    <d v="2025-09-01T00:00:00"/>
    <n v="0.04"/>
    <n v="0.22500000000000001"/>
    <d v="2025-09-01T00:00:00"/>
    <d v="2026-08-31T00:00:00"/>
    <m/>
    <m/>
    <n v="68"/>
    <s v="66-70"/>
    <x v="0"/>
    <x v="7"/>
    <n v="100000"/>
    <n v="0"/>
    <n v="0"/>
    <n v="365"/>
    <d v="2026-02-28T00:00:00"/>
    <n v="181"/>
    <s v="Maharashtra"/>
    <n v="1691.1642000000006"/>
    <n v="0"/>
    <n v="1433.1900000000005"/>
    <n v="0"/>
    <n v="0"/>
    <n v="257.97420000000011"/>
    <n v="57.327600000000018"/>
    <n v="322.46775000000014"/>
    <n v="710.70517808219211"/>
    <n v="522.36830589041119"/>
    <n v="531.0263441095891"/>
    <d v="2025-02-27T00:00:00"/>
    <n v="1433.1900000000005"/>
    <m/>
  </r>
  <r>
    <s v="SI Enhancement"/>
    <n v="202511"/>
    <s v="GMC023220100CALDERYS"/>
    <s v="CALDERYS INDIA REFRACTORIES LIMITED"/>
    <d v="2025-09-01T00:00:00"/>
    <d v="2026-08-31T00:00:00"/>
    <s v="Satakshi Bisen"/>
    <x v="182"/>
    <d v="2010-03-16T00:00:00"/>
    <x v="812"/>
    <d v="2025-09-01T00:00:00"/>
    <n v="0.04"/>
    <n v="0.22500000000000001"/>
    <d v="2025-09-01T00:00:00"/>
    <d v="2026-08-31T00:00:00"/>
    <m/>
    <m/>
    <n v="68"/>
    <s v="66-70"/>
    <x v="0"/>
    <x v="4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Rajesh Bisen"/>
    <x v="182"/>
    <d v="1970-09-21T00:00:00"/>
    <x v="813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Pallavi Thakker"/>
    <x v="188"/>
    <d v="1973-08-31T00:00:00"/>
    <x v="839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Pratik Thakker"/>
    <x v="188"/>
    <d v="2001-04-07T00:00:00"/>
    <x v="840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Gunvantiben Harilal Ganatra"/>
    <x v="188"/>
    <d v="1941-01-25T00:00:00"/>
    <x v="841"/>
    <d v="2025-09-01T00:00:00"/>
    <n v="0.04"/>
    <n v="0.22500000000000001"/>
    <d v="2025-09-01T00:00:00"/>
    <d v="2026-08-31T00:00:00"/>
    <m/>
    <m/>
    <n v="68"/>
    <s v="66-70"/>
    <x v="0"/>
    <x v="7"/>
    <n v="100000"/>
    <n v="0"/>
    <n v="0"/>
    <n v="365"/>
    <d v="2026-02-28T00:00:00"/>
    <n v="181"/>
    <s v="Maharashtra"/>
    <n v="2959.9474000000005"/>
    <n v="0"/>
    <n v="2508.4300000000003"/>
    <n v="0"/>
    <n v="0"/>
    <n v="451.51740000000001"/>
    <n v="100.33720000000001"/>
    <n v="564.39675000000011"/>
    <n v="1243.9063835616441"/>
    <n v="914.27119191780844"/>
    <n v="929.4248580821918"/>
    <d v="2025-02-27T00:00:00"/>
    <n v="2508.4300000000003"/>
    <m/>
  </r>
  <r>
    <s v="SI Enhancement"/>
    <n v="202511"/>
    <s v="GMC023220100CALDERYS"/>
    <s v="CALDERYS INDIA REFRACTORIES LIMITED"/>
    <d v="2025-09-01T00:00:00"/>
    <d v="2026-08-31T00:00:00"/>
    <s v="Bipin Thakker"/>
    <x v="188"/>
    <d v="1967-10-22T00:00:00"/>
    <x v="842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1190.9857999999995"/>
    <n v="0"/>
    <n v="1009.3099999999995"/>
    <n v="0"/>
    <n v="0"/>
    <n v="181.6757999999999"/>
    <n v="40.372399999999978"/>
    <n v="227.09474999999989"/>
    <n v="500.50715068493122"/>
    <n v="367.87275575342443"/>
    <n v="373.97009424657529"/>
    <d v="2025-02-27T00:00:00"/>
    <n v="1009.3099999999995"/>
    <m/>
  </r>
  <r>
    <s v="SI Enhancement"/>
    <n v="202511"/>
    <s v="GMC023220100CALDERYS"/>
    <s v="CALDERYS INDIA REFRACTORIES LIMITED"/>
    <d v="2025-09-01T00:00:00"/>
    <d v="2026-08-31T00:00:00"/>
    <s v="Abhinaw Panday"/>
    <x v="252"/>
    <d v="2008-09-15T00:00:00"/>
    <x v="1107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Dipika Panday"/>
    <x v="252"/>
    <d v="2008-09-15T00:00:00"/>
    <x v="1108"/>
    <d v="2025-09-01T00:00:00"/>
    <n v="0.04"/>
    <n v="0.22500000000000001"/>
    <d v="2025-09-01T00:00:00"/>
    <d v="2026-08-31T00:00:00"/>
    <m/>
    <m/>
    <n v="68"/>
    <s v="66-70"/>
    <x v="0"/>
    <x v="4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Madhu Panday"/>
    <x v="252"/>
    <d v="1985-02-10T00:00:00"/>
    <x v="1109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Kabila Pandey"/>
    <x v="252"/>
    <d v="1948-04-12T00:00:00"/>
    <x v="1110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2711.0027999999988"/>
    <n v="0"/>
    <n v="2297.4599999999991"/>
    <n v="0"/>
    <n v="0"/>
    <n v="413.54279999999983"/>
    <n v="91.898399999999967"/>
    <n v="516.92849999999987"/>
    <n v="1139.2883835616433"/>
    <n v="837.37696191780776"/>
    <n v="851.25613808219134"/>
    <d v="2025-02-27T00:00:00"/>
    <n v="2297.4599999999991"/>
    <m/>
  </r>
  <r>
    <s v="SI Enhancement"/>
    <n v="202511"/>
    <s v="GMC023220100CALDERYS"/>
    <s v="CALDERYS INDIA REFRACTORIES LIMITED"/>
    <d v="2025-09-01T00:00:00"/>
    <d v="2026-08-31T00:00:00"/>
    <s v="Lalmani Pandey"/>
    <x v="252"/>
    <d v="1946-03-15T00:00:00"/>
    <x v="1111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2711.0027999999988"/>
    <n v="0"/>
    <n v="2297.4599999999991"/>
    <n v="0"/>
    <n v="0"/>
    <n v="413.54279999999983"/>
    <n v="91.898399999999967"/>
    <n v="516.92849999999987"/>
    <n v="1139.2883835616433"/>
    <n v="837.37696191780776"/>
    <n v="851.25613808219134"/>
    <d v="2025-02-27T00:00:00"/>
    <n v="2297.4599999999991"/>
    <m/>
  </r>
  <r>
    <s v="SI Enhancement"/>
    <n v="202511"/>
    <s v="GMC023220100CALDERYS"/>
    <s v="CALDERYS INDIA REFRACTORIES LIMITED"/>
    <d v="2025-09-01T00:00:00"/>
    <d v="2026-08-31T00:00:00"/>
    <s v="Vinod Kumar Pandey"/>
    <x v="252"/>
    <d v="1981-04-06T00:00:00"/>
    <x v="1112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Rajendra Singh"/>
    <x v="254"/>
    <d v="1954-01-01T00:00:00"/>
    <x v="1119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2157.8895999999972"/>
    <n v="0"/>
    <n v="1828.7199999999975"/>
    <n v="0"/>
    <n v="0"/>
    <n v="329.16959999999955"/>
    <n v="73.148799999999909"/>
    <n v="411.46199999999948"/>
    <n v="906.84471232876592"/>
    <n v="666.53086356164295"/>
    <n v="677.57833643835511"/>
    <d v="2025-02-27T00:00:00"/>
    <n v="1828.7199999999975"/>
    <m/>
  </r>
  <r>
    <s v="SI Enhancement"/>
    <n v="202511"/>
    <s v="GMC023220100CALDERYS"/>
    <s v="CALDERYS INDIA REFRACTORIES LIMITED"/>
    <d v="2025-09-01T00:00:00"/>
    <d v="2026-08-31T00:00:00"/>
    <s v="Nitara Singh"/>
    <x v="254"/>
    <d v="2015-04-08T00:00:00"/>
    <x v="1120"/>
    <d v="2025-09-01T00:00:00"/>
    <n v="0.04"/>
    <n v="0.22500000000000001"/>
    <d v="2025-09-01T00:00:00"/>
    <d v="2026-08-31T00:00:00"/>
    <m/>
    <m/>
    <n v="68"/>
    <s v="66-70"/>
    <x v="0"/>
    <x v="4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Neeraj Kumar"/>
    <x v="254"/>
    <d v="1986-07-08T00:00:00"/>
    <x v="1121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Mithlesh Singh"/>
    <x v="254"/>
    <d v="1987-05-04T00:00:00"/>
    <x v="1122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Yash Singh"/>
    <x v="254"/>
    <d v="2008-01-15T00:00:00"/>
    <x v="1123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Shikha Tuli"/>
    <x v="276"/>
    <d v="1966-07-13T00:00:00"/>
    <x v="1212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1190.9857999999995"/>
    <n v="0"/>
    <n v="1009.3099999999995"/>
    <n v="0"/>
    <n v="0"/>
    <n v="181.6757999999999"/>
    <n v="40.372399999999978"/>
    <n v="227.09474999999989"/>
    <n v="500.50715068493122"/>
    <n v="367.87275575342443"/>
    <n v="373.97009424657529"/>
    <d v="2025-02-27T00:00:00"/>
    <n v="1009.3099999999995"/>
    <m/>
  </r>
  <r>
    <s v="SI Enhancement"/>
    <n v="202511"/>
    <s v="GMC023220100CALDERYS"/>
    <s v="CALDERYS INDIA REFRACTORIES LIMITED"/>
    <d v="2025-09-01T00:00:00"/>
    <d v="2026-08-31T00:00:00"/>
    <s v="Pawan Tuli"/>
    <x v="276"/>
    <d v="1961-08-31T00:00:00"/>
    <x v="1213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1190.9857999999995"/>
    <n v="0"/>
    <n v="1009.3099999999995"/>
    <n v="0"/>
    <n v="0"/>
    <n v="181.6757999999999"/>
    <n v="40.372399999999978"/>
    <n v="227.09474999999989"/>
    <n v="500.50715068493122"/>
    <n v="367.87275575342443"/>
    <n v="373.97009424657529"/>
    <d v="2025-02-27T00:00:00"/>
    <n v="1009.3099999999995"/>
    <m/>
  </r>
  <r>
    <s v="SI Enhancement"/>
    <n v="202511"/>
    <s v="GMC023220100CALDERYS"/>
    <s v="CALDERYS INDIA REFRACTORIES LIMITED"/>
    <d v="2025-09-01T00:00:00"/>
    <d v="2026-08-31T00:00:00"/>
    <s v="Pranav Tuli"/>
    <x v="276"/>
    <d v="1993-03-25T00:00:00"/>
    <x v="1214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T Sanjana"/>
    <x v="299"/>
    <d v="2010-10-28T00:00:00"/>
    <x v="1314"/>
    <d v="2025-09-01T00:00:00"/>
    <n v="0.04"/>
    <n v="0.22500000000000001"/>
    <d v="2025-09-01T00:00:00"/>
    <d v="2026-08-31T00:00:00"/>
    <m/>
    <m/>
    <n v="68"/>
    <s v="66-70"/>
    <x v="0"/>
    <x v="4"/>
    <n v="100000"/>
    <n v="0"/>
    <n v="0"/>
    <n v="365"/>
    <d v="2026-02-28T00:00:00"/>
    <n v="181"/>
    <s v="Maharashtra"/>
    <n v="444.81280000000004"/>
    <n v="0"/>
    <n v="376.96000000000004"/>
    <n v="0"/>
    <n v="0"/>
    <n v="67.852800000000002"/>
    <n v="15.078400000000002"/>
    <n v="84.816000000000017"/>
    <n v="186.93084931506851"/>
    <n v="137.39417424657535"/>
    <n v="139.67142575342467"/>
    <d v="2025-02-27T00:00:00"/>
    <n v="376.96000000000004"/>
    <m/>
  </r>
  <r>
    <s v="SI Enhancement"/>
    <n v="202511"/>
    <s v="GMC023220100CALDERYS"/>
    <s v="CALDERYS INDIA REFRACTORIES LIMITED"/>
    <d v="2025-09-01T00:00:00"/>
    <d v="2026-08-31T00:00:00"/>
    <s v="Saraswathi Gunasekaran"/>
    <x v="299"/>
    <d v="1957-04-02T00:00:00"/>
    <x v="1315"/>
    <d v="2025-09-01T00:00:00"/>
    <n v="0.04"/>
    <n v="0.22500000000000001"/>
    <d v="2025-09-01T00:00:00"/>
    <d v="2026-08-31T00:00:00"/>
    <m/>
    <m/>
    <n v="68"/>
    <s v="66-70"/>
    <x v="0"/>
    <x v="7"/>
    <n v="100000"/>
    <n v="0"/>
    <n v="0"/>
    <n v="365"/>
    <d v="2026-02-28T00:00:00"/>
    <n v="181"/>
    <s v="Maharashtra"/>
    <n v="1871.2203999999986"/>
    <n v="0"/>
    <n v="1585.7799999999988"/>
    <n v="0"/>
    <n v="0"/>
    <n v="285.44039999999978"/>
    <n v="63.431199999999954"/>
    <n v="356.80049999999977"/>
    <n v="786.37309589041047"/>
    <n v="577.98422547945165"/>
    <n v="587.56407452054736"/>
    <d v="2025-02-27T00:00:00"/>
    <n v="1585.7799999999988"/>
    <m/>
  </r>
  <r>
    <s v="SI Enhancement"/>
    <n v="202511"/>
    <s v="GMC023220100CALDERYS"/>
    <s v="CALDERYS INDIA REFRACTORIES LIMITED"/>
    <d v="2025-09-01T00:00:00"/>
    <d v="2026-08-31T00:00:00"/>
    <s v="Thangadurai Sankaralingam"/>
    <x v="299"/>
    <d v="1972-01-25T00:00:00"/>
    <x v="1316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891.9148000000007"/>
    <n v="0"/>
    <n v="755.86000000000058"/>
    <n v="0"/>
    <n v="0"/>
    <n v="136.05480000000011"/>
    <n v="30.234400000000022"/>
    <n v="170.06850000000014"/>
    <n v="374.82372602739753"/>
    <n v="275.49543863013719"/>
    <n v="280.0616613698632"/>
    <d v="2025-02-27T00:00:00"/>
    <n v="755.86000000000058"/>
    <m/>
  </r>
  <r>
    <s v="SI Enhancement"/>
    <n v="202511"/>
    <s v="GMC023220100CALDERYS"/>
    <s v="CALDERYS INDIA REFRACTORIES LIMITED"/>
    <d v="2025-09-01T00:00:00"/>
    <d v="2026-08-31T00:00:00"/>
    <s v="Punitha T"/>
    <x v="299"/>
    <d v="1979-06-20T00:00:00"/>
    <x v="1317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891.9148000000007"/>
    <n v="0"/>
    <n v="755.86000000000058"/>
    <n v="0"/>
    <n v="0"/>
    <n v="136.05480000000011"/>
    <n v="30.234400000000022"/>
    <n v="170.06850000000014"/>
    <n v="374.82372602739753"/>
    <n v="275.49543863013719"/>
    <n v="280.0616613698632"/>
    <d v="2025-02-27T00:00:00"/>
    <n v="755.86000000000058"/>
    <m/>
  </r>
  <r>
    <s v="SI Enhancement"/>
    <n v="202511"/>
    <s v="GMC023220100CALDERYS"/>
    <s v="CALDERYS INDIA REFRACTORIES LIMITED"/>
    <d v="2025-09-01T00:00:00"/>
    <d v="2026-08-31T00:00:00"/>
    <s v="T Sanjeevraj"/>
    <x v="299"/>
    <d v="2005-05-31T00:00:00"/>
    <x v="1318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44.81280000000004"/>
    <n v="0"/>
    <n v="376.96000000000004"/>
    <n v="0"/>
    <n v="0"/>
    <n v="67.852800000000002"/>
    <n v="15.078400000000002"/>
    <n v="84.816000000000017"/>
    <n v="186.93084931506851"/>
    <n v="137.39417424657535"/>
    <n v="139.67142575342467"/>
    <d v="2025-02-27T00:00:00"/>
    <n v="376.96000000000004"/>
    <m/>
  </r>
  <r>
    <s v="SI Enhancement"/>
    <n v="202511"/>
    <s v="GMC023220100CALDERYS"/>
    <s v="CALDERYS INDIA REFRACTORIES LIMITED"/>
    <d v="2025-09-01T00:00:00"/>
    <d v="2026-08-31T00:00:00"/>
    <s v="Gunasekaran Annamalai"/>
    <x v="299"/>
    <d v="1957-06-09T00:00:00"/>
    <x v="1319"/>
    <d v="2025-09-01T00:00:00"/>
    <n v="0.04"/>
    <n v="0.22500000000000001"/>
    <d v="2025-09-01T00:00:00"/>
    <d v="2026-08-31T00:00:00"/>
    <m/>
    <m/>
    <n v="68"/>
    <s v="66-70"/>
    <x v="1"/>
    <x v="6"/>
    <n v="100000"/>
    <n v="0"/>
    <n v="0"/>
    <n v="365"/>
    <d v="2026-02-28T00:00:00"/>
    <n v="181"/>
    <s v="Maharashtra"/>
    <n v="1871.2203999999986"/>
    <n v="0"/>
    <n v="1585.7799999999988"/>
    <n v="0"/>
    <n v="0"/>
    <n v="285.44039999999978"/>
    <n v="63.431199999999954"/>
    <n v="356.80049999999977"/>
    <n v="786.37309589041047"/>
    <n v="577.98422547945165"/>
    <n v="587.56407452054736"/>
    <d v="2025-02-27T00:00:00"/>
    <n v="1585.7799999999988"/>
    <m/>
  </r>
  <r>
    <s v="SI Enhancement"/>
    <n v="202511"/>
    <s v="GMC023220100CALDERYS"/>
    <s v="CALDERYS INDIA REFRACTORIES LIMITED"/>
    <d v="2025-09-01T00:00:00"/>
    <d v="2026-08-31T00:00:00"/>
    <s v="Arshiya Khan"/>
    <x v="319"/>
    <d v="1990-11-15T00:00:00"/>
    <x v="1406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Ahmed Khan"/>
    <x v="319"/>
    <d v="1954-07-01T00:00:00"/>
    <x v="1407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2157.8895999999972"/>
    <n v="0"/>
    <n v="1828.7199999999975"/>
    <n v="0"/>
    <n v="0"/>
    <n v="329.16959999999955"/>
    <n v="73.148799999999909"/>
    <n v="411.46199999999948"/>
    <n v="906.84471232876592"/>
    <n v="666.53086356164295"/>
    <n v="677.57833643835511"/>
    <d v="2025-02-27T00:00:00"/>
    <n v="1828.7199999999975"/>
    <m/>
  </r>
  <r>
    <s v="SI Enhancement"/>
    <n v="202511"/>
    <s v="GMC023220100CALDERYS"/>
    <s v="CALDERYS INDIA REFRACTORIES LIMITED"/>
    <d v="2025-09-01T00:00:00"/>
    <d v="2026-08-31T00:00:00"/>
    <s v="Zaynab Khan"/>
    <x v="319"/>
    <d v="2020-10-27T00:00:00"/>
    <x v="1408"/>
    <d v="2025-09-01T00:00:00"/>
    <n v="0.04"/>
    <n v="0.22500000000000001"/>
    <d v="2025-09-01T00:00:00"/>
    <d v="2026-08-31T00:00:00"/>
    <m/>
    <m/>
    <n v="68"/>
    <s v="66-70"/>
    <x v="0"/>
    <x v="4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Rafiqua Begam"/>
    <x v="319"/>
    <d v="1959-08-14T00:00:00"/>
    <x v="1409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1691.1642000000006"/>
    <n v="0"/>
    <n v="1433.1900000000005"/>
    <n v="0"/>
    <n v="0"/>
    <n v="257.97420000000011"/>
    <n v="57.327600000000018"/>
    <n v="322.46775000000014"/>
    <n v="710.70517808219211"/>
    <n v="522.36830589041119"/>
    <n v="531.0263441095891"/>
    <d v="2025-02-27T00:00:00"/>
    <n v="1433.1900000000005"/>
    <m/>
  </r>
  <r>
    <s v="SI Enhancement"/>
    <n v="202511"/>
    <s v="GMC023220100CALDERYS"/>
    <s v="CALDERYS INDIA REFRACTORIES LIMITED"/>
    <d v="2025-09-01T00:00:00"/>
    <d v="2026-08-31T00:00:00"/>
    <s v="Irfan Khan"/>
    <x v="319"/>
    <d v="1985-11-17T00:00:00"/>
    <x v="1410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Ajmun Nisha"/>
    <x v="323"/>
    <d v="1948-01-01T00:00:00"/>
    <x v="1421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2711.0027999999988"/>
    <n v="0"/>
    <n v="2297.4599999999991"/>
    <n v="0"/>
    <n v="0"/>
    <n v="413.54279999999983"/>
    <n v="91.898399999999967"/>
    <n v="516.92849999999987"/>
    <n v="1139.2883835616433"/>
    <n v="837.37696191780776"/>
    <n v="851.25613808219134"/>
    <d v="2025-02-27T00:00:00"/>
    <n v="2297.4599999999991"/>
    <m/>
  </r>
  <r>
    <s v="SI Enhancement"/>
    <n v="202511"/>
    <s v="GMC023220100CALDERYS"/>
    <s v="CALDERYS INDIA REFRACTORIES LIMITED"/>
    <d v="2025-09-01T00:00:00"/>
    <d v="2026-08-31T00:00:00"/>
    <s v="Mohd Taufeeq Shaikh"/>
    <x v="323"/>
    <d v="2005-09-16T00:00:00"/>
    <x v="1422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Fauziya Kausar"/>
    <x v="323"/>
    <d v="1980-09-25T00:00:00"/>
    <x v="1423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Mohd Yunus Shaikh"/>
    <x v="323"/>
    <d v="1943-03-14T00:00:00"/>
    <x v="1424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2959.9474000000005"/>
    <n v="0"/>
    <n v="2508.4300000000003"/>
    <n v="0"/>
    <n v="0"/>
    <n v="451.51740000000001"/>
    <n v="100.33720000000001"/>
    <n v="564.39675000000011"/>
    <n v="1243.9063835616441"/>
    <n v="914.27119191780844"/>
    <n v="929.4248580821918"/>
    <d v="2025-02-27T00:00:00"/>
    <n v="2508.4300000000003"/>
    <m/>
  </r>
  <r>
    <s v="SI Enhancement"/>
    <n v="202511"/>
    <s v="GMC023220100CALDERYS"/>
    <s v="CALDERYS INDIA REFRACTORIES LIMITED"/>
    <d v="2025-09-01T00:00:00"/>
    <d v="2026-08-31T00:00:00"/>
    <s v="Mohd Zaid Shaikh"/>
    <x v="323"/>
    <d v="2009-08-26T00:00:00"/>
    <x v="1425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Javed Shaikh"/>
    <x v="323"/>
    <d v="1977-07-08T00:00:00"/>
    <x v="1426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Aj Krithvik"/>
    <x v="388"/>
    <d v="2018-12-12T00:00:00"/>
    <x v="1731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G Murthy"/>
    <x v="388"/>
    <d v="1951-09-17T00:00:00"/>
    <x v="1732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2157.8895999999972"/>
    <n v="0"/>
    <n v="1828.7199999999975"/>
    <n v="0"/>
    <n v="0"/>
    <n v="329.16959999999955"/>
    <n v="73.148799999999909"/>
    <n v="411.46199999999948"/>
    <n v="906.84471232876592"/>
    <n v="666.53086356164295"/>
    <n v="677.57833643835511"/>
    <d v="2025-02-27T00:00:00"/>
    <n v="1828.7199999999975"/>
    <m/>
  </r>
  <r>
    <s v="SI Enhancement"/>
    <n v="202511"/>
    <s v="GMC023220100CALDERYS"/>
    <s v="CALDERYS INDIA REFRACTORIES LIMITED"/>
    <d v="2025-09-01T00:00:00"/>
    <d v="2026-08-31T00:00:00"/>
    <s v="M Thilagavathi"/>
    <x v="388"/>
    <d v="1958-08-04T00:00:00"/>
    <x v="1733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1691.1642000000006"/>
    <n v="0"/>
    <n v="1433.1900000000005"/>
    <n v="0"/>
    <n v="0"/>
    <n v="257.97420000000011"/>
    <n v="57.327600000000018"/>
    <n v="322.46775000000014"/>
    <n v="710.70517808219211"/>
    <n v="522.36830589041119"/>
    <n v="531.0263441095891"/>
    <d v="2025-02-27T00:00:00"/>
    <n v="1433.1900000000005"/>
    <m/>
  </r>
  <r>
    <s v="SI Enhancement"/>
    <n v="202511"/>
    <s v="GMC023220100CALDERYS"/>
    <s v="CALDERYS INDIA REFRACTORIES LIMITED"/>
    <d v="2025-09-01T00:00:00"/>
    <d v="2026-08-31T00:00:00"/>
    <s v="Baby Of Mrs. Janani J"/>
    <x v="388"/>
    <d v="2025-06-19T00:00:00"/>
    <x v="1734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Janani Arun Kumar"/>
    <x v="388"/>
    <d v="1994-11-02T00:00:00"/>
    <x v="1735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M Arun Kumar"/>
    <x v="388"/>
    <d v="1987-08-17T00:00:00"/>
    <x v="1736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549.66760000000068"/>
    <n v="0"/>
    <n v="465.82000000000062"/>
    <n v="0"/>
    <n v="0"/>
    <n v="83.847600000000114"/>
    <n v="18.632800000000024"/>
    <n v="104.80950000000014"/>
    <n v="230.99567123287702"/>
    <n v="169.78181835616459"/>
    <n v="172.59588164383587"/>
    <d v="2025-02-27T00:00:00"/>
    <n v="465.82000000000062"/>
    <m/>
  </r>
  <r>
    <s v="SI Enhancement"/>
    <n v="202511"/>
    <s v="GMC023220100CALDERYS"/>
    <s v="CALDERYS INDIA REFRACTORIES LIMITED"/>
    <d v="2025-09-01T00:00:00"/>
    <d v="2026-08-31T00:00:00"/>
    <s v="Shikha Singh"/>
    <x v="442"/>
    <d v="1998-07-20T00:00:00"/>
    <x v="1960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Navyansh Kumar Singh"/>
    <x v="442"/>
    <d v="2023-04-18T00:00:00"/>
    <x v="1961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Lilawati Devi"/>
    <x v="442"/>
    <d v="1962-01-01T00:00:00"/>
    <x v="1962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1190.9857999999995"/>
    <n v="0"/>
    <n v="1009.3099999999995"/>
    <n v="0"/>
    <n v="0"/>
    <n v="181.6757999999999"/>
    <n v="40.372399999999978"/>
    <n v="227.09474999999989"/>
    <n v="500.50715068493122"/>
    <n v="367.87275575342443"/>
    <n v="373.97009424657529"/>
    <d v="2025-02-27T00:00:00"/>
    <n v="1009.3099999999995"/>
    <m/>
  </r>
  <r>
    <s v="SI Enhancement"/>
    <n v="202511"/>
    <s v="GMC023220100CALDERYS"/>
    <s v="CALDERYS INDIA REFRACTORIES LIMITED"/>
    <d v="2025-09-01T00:00:00"/>
    <d v="2026-08-31T00:00:00"/>
    <s v="Virendra Singh"/>
    <x v="442"/>
    <d v="1962-01-01T00:00:00"/>
    <x v="1963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1190.9857999999995"/>
    <n v="0"/>
    <n v="1009.3099999999995"/>
    <n v="0"/>
    <n v="0"/>
    <n v="181.6757999999999"/>
    <n v="40.372399999999978"/>
    <n v="227.09474999999989"/>
    <n v="500.50715068493122"/>
    <n v="367.87275575342443"/>
    <n v="373.97009424657529"/>
    <d v="2025-02-27T00:00:00"/>
    <n v="1009.3099999999995"/>
    <m/>
  </r>
  <r>
    <s v="SI Enhancement"/>
    <n v="202511"/>
    <s v="GMC023220100CALDERYS"/>
    <s v="CALDERYS INDIA REFRACTORIES LIMITED"/>
    <d v="2025-09-01T00:00:00"/>
    <d v="2026-08-31T00:00:00"/>
    <s v="Naveen Kumar Singh"/>
    <x v="442"/>
    <d v="1994-01-29T00:00:00"/>
    <x v="1964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Eslavath Hansya"/>
    <x v="443"/>
    <d v="1975-03-30T00:00:00"/>
    <x v="1965"/>
    <d v="2025-09-01T00:00:00"/>
    <n v="0.04"/>
    <n v="0.22500000000000001"/>
    <d v="2025-09-01T00:00:00"/>
    <d v="2026-08-31T00:00:00"/>
    <m/>
    <m/>
    <n v="68"/>
    <s v="66-70"/>
    <x v="0"/>
    <x v="5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Baby Of Jagan Eslavath"/>
    <x v="443"/>
    <d v="2024-10-10T00:00:00"/>
    <x v="1966"/>
    <d v="2025-09-01T00:00:00"/>
    <n v="0.04"/>
    <n v="0.22500000000000001"/>
    <d v="2025-09-01T00:00:00"/>
    <d v="2026-08-31T00:00:00"/>
    <m/>
    <m/>
    <n v="68"/>
    <s v="66-70"/>
    <x v="1"/>
    <x v="3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Eslavath Mothiya"/>
    <x v="443"/>
    <d v="1970-01-01T00:00:00"/>
    <x v="1967"/>
    <d v="2025-09-01T00:00:00"/>
    <n v="0.04"/>
    <n v="0.22500000000000001"/>
    <d v="2025-09-01T00:00:00"/>
    <d v="2026-08-31T00:00:00"/>
    <m/>
    <m/>
    <n v="68"/>
    <s v="66-70"/>
    <x v="1"/>
    <x v="2"/>
    <n v="100000"/>
    <n v="0"/>
    <n v="0"/>
    <n v="365"/>
    <d v="2026-02-28T00:00:00"/>
    <n v="181"/>
    <s v="Maharashtra"/>
    <n v="810.82520000000034"/>
    <n v="0"/>
    <n v="687.14000000000033"/>
    <n v="0"/>
    <n v="0"/>
    <n v="123.68520000000005"/>
    <n v="27.485600000000012"/>
    <n v="154.60650000000007"/>
    <n v="340.74613698630151"/>
    <n v="250.44841068493162"/>
    <n v="254.59948931506867"/>
    <d v="2025-02-27T00:00:00"/>
    <n v="687.14000000000033"/>
    <m/>
  </r>
  <r>
    <s v="SI Enhancement"/>
    <n v="202511"/>
    <s v="GMC023220100CALDERYS"/>
    <s v="CALDERYS INDIA REFRACTORIES LIMITED"/>
    <d v="2025-09-01T00:00:00"/>
    <d v="2026-08-31T00:00:00"/>
    <s v="Urmila Eslavath Jagan"/>
    <x v="443"/>
    <d v="1990-07-07T00:00:00"/>
    <x v="1968"/>
    <d v="2025-09-01T00:00:00"/>
    <n v="0.04"/>
    <n v="0.22500000000000001"/>
    <d v="2025-09-01T00:00:00"/>
    <d v="2026-08-31T00:00:00"/>
    <m/>
    <m/>
    <n v="68"/>
    <s v="66-70"/>
    <x v="0"/>
    <x v="0"/>
    <n v="100000"/>
    <n v="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Jagan Eslavath"/>
    <x v="443"/>
    <d v="1992-04-17T00:00:00"/>
    <x v="1969"/>
    <d v="2025-09-01T00:00:00"/>
    <n v="0.04"/>
    <n v="0.22500000000000001"/>
    <d v="2025-09-01T00:00:00"/>
    <d v="2026-08-31T00:00:00"/>
    <m/>
    <m/>
    <n v="68"/>
    <s v="66-70"/>
    <x v="1"/>
    <x v="1"/>
    <n v="100000"/>
    <n v="10000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SI Enhancement"/>
    <n v="202511"/>
    <s v="GMC023220100CALDERYS"/>
    <s v="CALDERYS INDIA REFRACTORIES LIMITED"/>
    <d v="2025-09-01T00:00:00"/>
    <d v="2026-08-31T00:00:00"/>
    <s v="BABY OF Arshiya Khan"/>
    <x v="319"/>
    <d v="2025-06-26T00:00:00"/>
    <x v="2998"/>
    <d v="2025-09-01T00:00:00"/>
    <n v="0.04"/>
    <n v="0.22500000000000001"/>
    <d v="2025-09-01T00:00:00"/>
    <d v="2026-08-31T00:00:00"/>
    <m/>
    <m/>
    <n v="68"/>
    <s v="66-70"/>
    <x v="0"/>
    <x v="4"/>
    <n v="100000"/>
    <n v="0"/>
    <n v="0"/>
    <n v="365"/>
    <d v="2026-02-28T00:00:00"/>
    <n v="181"/>
    <s v="Maharashtra"/>
    <n v="404.37420000000009"/>
    <n v="0"/>
    <n v="342.69000000000005"/>
    <n v="0"/>
    <n v="0"/>
    <n v="61.684200000000004"/>
    <n v="13.707600000000003"/>
    <n v="77.105250000000012"/>
    <n v="169.93668493150687"/>
    <n v="124.90346342465755"/>
    <n v="126.97368657534247"/>
    <d v="2025-02-27T00:00:00"/>
    <n v="342.69000000000005"/>
    <m/>
  </r>
  <r>
    <s v="SI Enhancement"/>
    <n v="202511"/>
    <s v="GMC023220100CALDERYS"/>
    <s v="CALDERYS INDIA REFRACTORIES LIMITED"/>
    <d v="2025-09-01T00:00:00"/>
    <d v="2026-08-31T00:00:00"/>
    <s v="Amiya Roy"/>
    <x v="96"/>
    <d v="1994-03-06T00:00:00"/>
    <x v="3012"/>
    <d v="2025-09-01T00:00:00"/>
    <n v="0.04"/>
    <n v="0.22500000000000001"/>
    <d v="2025-09-01T00:00:00"/>
    <d v="2026-08-31T00:00:00"/>
    <m/>
    <m/>
    <n v="68"/>
    <s v="66-70"/>
    <x v="1"/>
    <x v="0"/>
    <n v="100000"/>
    <n v="0"/>
    <n v="0"/>
    <n v="365"/>
    <d v="2026-02-28T00:00:00"/>
    <n v="181"/>
    <s v="Maharashtra"/>
    <n v="453.28519999999929"/>
    <n v="0"/>
    <n v="384.13999999999942"/>
    <n v="0"/>
    <n v="0"/>
    <n v="69.145199999999889"/>
    <n v="15.365599999999977"/>
    <n v="86.431499999999872"/>
    <n v="190.49134246575315"/>
    <n v="140.01113671232855"/>
    <n v="142.33176328767104"/>
    <d v="2025-02-27T00:00:00"/>
    <n v="384.13999999999942"/>
    <m/>
  </r>
  <r>
    <s v="Deletion"/>
    <n v="202511"/>
    <s v="GMC023220100CALDERYS"/>
    <s v="CALDERYS INDIA REFRACTORIES LIMITED"/>
    <d v="2025-09-01T00:00:00"/>
    <d v="2026-08-31T00:00:00"/>
    <s v="Suchta Das"/>
    <x v="97"/>
    <d v="1972-08-31T00:00:00"/>
    <x v="435"/>
    <d v="2025-09-01T00:00:00"/>
    <n v="0.04"/>
    <n v="0.22500000000000001"/>
    <d v="2025-09-01T00:00:00"/>
    <d v="2026-08-31T00:00:00"/>
    <d v="2025-09-15T00:00:00"/>
    <d v="2025-09-16T00:00:00"/>
    <n v="53"/>
    <s v="46-55"/>
    <x v="0"/>
    <x v="5"/>
    <n v="-400000"/>
    <n v="0"/>
    <n v="0"/>
    <n v="350"/>
    <d v="2026-02-28T00:00:00"/>
    <n v="166"/>
    <s v="Maharashtra"/>
    <n v="-7775.0022191780827"/>
    <n v="-1"/>
    <n v="-6588.9849315068495"/>
    <n v="0"/>
    <n v="0"/>
    <n v="-1186.0172876712329"/>
    <n v="-263.55939726027401"/>
    <n v="-1482.5216095890412"/>
    <n v="-3125.0614246575342"/>
    <n v="-2296.9201471232877"/>
    <n v="-2545.9837775342467"/>
    <d v="2025-02-27T00:00:00"/>
    <n v="-6588.9849315068495"/>
    <s v="No claim"/>
  </r>
  <r>
    <s v="Deletion"/>
    <n v="202511"/>
    <s v="GMC023220100CALDERYS"/>
    <s v="CALDERYS INDIA REFRACTORIES LIMITED"/>
    <d v="2025-09-01T00:00:00"/>
    <d v="2026-08-31T00:00:00"/>
    <s v="Dipak Das"/>
    <x v="97"/>
    <d v="1972-02-10T00:00:00"/>
    <x v="436"/>
    <d v="2025-09-01T00:00:00"/>
    <n v="0.04"/>
    <n v="0.22500000000000001"/>
    <d v="2025-09-01T00:00:00"/>
    <d v="2026-08-31T00:00:00"/>
    <d v="2025-09-15T00:00:00"/>
    <d v="2025-09-16T00:00:00"/>
    <n v="53"/>
    <s v="46-55"/>
    <x v="1"/>
    <x v="2"/>
    <n v="-400000"/>
    <n v="0"/>
    <n v="0"/>
    <n v="350"/>
    <d v="2026-02-28T00:00:00"/>
    <n v="166"/>
    <s v="Maharashtra"/>
    <n v="-7775.0022191780827"/>
    <n v="-1"/>
    <n v="-6588.9849315068495"/>
    <n v="0"/>
    <n v="0"/>
    <n v="-1186.0172876712329"/>
    <n v="-263.55939726027401"/>
    <n v="-1482.5216095890412"/>
    <n v="-3125.0614246575342"/>
    <n v="-2296.9201471232877"/>
    <n v="-2545.9837775342467"/>
    <d v="2025-02-27T00:00:00"/>
    <n v="-6588.9849315068495"/>
    <s v="No claim"/>
  </r>
  <r>
    <s v="Deletion"/>
    <n v="202511"/>
    <s v="GMC023220100CALDERYS"/>
    <s v="CALDERYS INDIA REFRACTORIES LIMITED"/>
    <d v="2025-09-01T00:00:00"/>
    <d v="2026-08-31T00:00:00"/>
    <s v="Pushpak Das"/>
    <x v="97"/>
    <d v="1999-11-29T00:00:00"/>
    <x v="437"/>
    <d v="2025-09-01T00:00:00"/>
    <n v="0.04"/>
    <n v="0.22500000000000001"/>
    <d v="2025-09-01T00:00:00"/>
    <d v="2026-08-31T00:00:00"/>
    <d v="2025-09-15T00:00:00"/>
    <d v="2025-09-16T00:00:00"/>
    <n v="25"/>
    <s v="0-25"/>
    <x v="1"/>
    <x v="1"/>
    <n v="-400000"/>
    <n v="-400000"/>
    <n v="-1"/>
    <n v="350"/>
    <d v="2026-02-28T00:00:00"/>
    <n v="166"/>
    <s v="Maharashtra"/>
    <n v="-3877.6513424657537"/>
    <n v="-1"/>
    <n v="-3286.1452054794522"/>
    <n v="0"/>
    <n v="0"/>
    <n v="-591.50613698630139"/>
    <n v="-131.4458082191781"/>
    <n v="-739.38267123287676"/>
    <n v="-1558.5717260273971"/>
    <n v="-1145.5502186301369"/>
    <n v="-1269.7665073972603"/>
    <d v="2025-02-27T00:00:00"/>
    <n v="-3286.1452054794522"/>
    <s v="No claim"/>
  </r>
  <r>
    <s v="Deletion"/>
    <n v="202511"/>
    <s v="GMC023220100CALDERYS"/>
    <s v="CALDERYS INDIA REFRACTORIES LIMITED"/>
    <d v="2025-09-01T00:00:00"/>
    <d v="2026-08-31T00:00:00"/>
    <s v="Pranika Adhikari"/>
    <x v="353"/>
    <d v="2018-09-12T00:00:00"/>
    <x v="1565"/>
    <d v="2025-09-01T00:00:00"/>
    <n v="0.04"/>
    <n v="0.22500000000000001"/>
    <d v="2025-09-01T00:00:00"/>
    <d v="2026-08-31T00:00:00"/>
    <d v="2025-09-19T00:00:00"/>
    <d v="2025-09-20T00:00:00"/>
    <n v="6"/>
    <s v="0-25"/>
    <x v="0"/>
    <x v="4"/>
    <n v="-500000"/>
    <n v="0"/>
    <n v="0"/>
    <n v="346"/>
    <d v="2026-02-28T00:00:00"/>
    <n v="162"/>
    <s v="Maharashtra"/>
    <n v="-4216.6599112328768"/>
    <n v="-1"/>
    <n v="-3573.4406027397263"/>
    <n v="0"/>
    <n v="0"/>
    <n v="-643.21930849315072"/>
    <n v="-142.93762410958905"/>
    <n v="-804.02413561643846"/>
    <n v="-1673.1138082191781"/>
    <n v="-1229.7386490410959"/>
    <n v="-1396.7401939726028"/>
    <d v="2025-02-27T00:00:00"/>
    <n v="-3573.4406027397263"/>
    <s v="No claim"/>
  </r>
  <r>
    <s v="Deletion"/>
    <n v="202511"/>
    <s v="GMC023220100CALDERYS"/>
    <s v="CALDERYS INDIA REFRACTORIES LIMITED"/>
    <d v="2025-09-01T00:00:00"/>
    <d v="2026-08-31T00:00:00"/>
    <s v="Binita Aryal"/>
    <x v="353"/>
    <d v="1986-09-05T00:00:00"/>
    <x v="1566"/>
    <d v="2025-09-01T00:00:00"/>
    <n v="0.04"/>
    <n v="0.22500000000000001"/>
    <d v="2025-09-01T00:00:00"/>
    <d v="2026-08-31T00:00:00"/>
    <d v="2025-09-19T00:00:00"/>
    <d v="2025-09-20T00:00:00"/>
    <n v="38"/>
    <s v="36-45"/>
    <x v="0"/>
    <x v="0"/>
    <n v="-500000"/>
    <n v="0"/>
    <n v="0"/>
    <n v="346"/>
    <d v="2026-02-28T00:00:00"/>
    <n v="162"/>
    <s v="Maharashtra"/>
    <n v="-5731.45701150685"/>
    <n v="-1"/>
    <n v="-4857.1669589041103"/>
    <n v="0"/>
    <n v="0"/>
    <n v="-874.29005260273982"/>
    <n v="-194.28667835616443"/>
    <n v="-1092.8625657534249"/>
    <n v="-2274.1648767123288"/>
    <n v="-1671.5111843835616"/>
    <n v="-1898.5065304109598"/>
    <d v="2025-02-27T00:00:00"/>
    <n v="-4857.1669589041103"/>
    <s v="No claim"/>
  </r>
  <r>
    <s v="Deletion"/>
    <n v="202511"/>
    <s v="GMC023220100CALDERYS"/>
    <s v="CALDERYS INDIA REFRACTORIES LIMITED"/>
    <d v="2025-09-01T00:00:00"/>
    <d v="2026-08-31T00:00:00"/>
    <s v="Pitamber Adhikari"/>
    <x v="353"/>
    <d v="1983-05-24T00:00:00"/>
    <x v="1567"/>
    <d v="2025-09-01T00:00:00"/>
    <n v="0.04"/>
    <n v="0.22500000000000001"/>
    <d v="2025-09-01T00:00:00"/>
    <d v="2026-08-31T00:00:00"/>
    <d v="2025-09-19T00:00:00"/>
    <d v="2025-09-20T00:00:00"/>
    <n v="42"/>
    <s v="36-45"/>
    <x v="1"/>
    <x v="1"/>
    <n v="-500000"/>
    <n v="-500000"/>
    <n v="-1"/>
    <n v="346"/>
    <d v="2026-02-28T00:00:00"/>
    <n v="162"/>
    <s v="Maharashtra"/>
    <n v="-5731.45701150685"/>
    <n v="-1"/>
    <n v="-4857.1669589041103"/>
    <n v="0"/>
    <n v="0"/>
    <n v="-874.29005260273982"/>
    <n v="-194.28667835616443"/>
    <n v="-1092.8625657534249"/>
    <n v="-2274.1648767123288"/>
    <n v="-1671.5111843835616"/>
    <n v="-1898.5065304109598"/>
    <d v="2025-02-27T00:00:00"/>
    <n v="-4857.1669589041103"/>
    <s v="No claim"/>
  </r>
  <r>
    <s v="Deletion"/>
    <n v="202511"/>
    <s v="GMC023220100CALDERYS"/>
    <s v="CALDERYS INDIA REFRACTORIES LIMITED"/>
    <d v="2025-09-01T00:00:00"/>
    <d v="2026-08-31T00:00:00"/>
    <s v="Bhimabhai Lagariya"/>
    <x v="480"/>
    <d v="1957-04-16T00:00:00"/>
    <x v="2099"/>
    <d v="2025-09-01T00:00:00"/>
    <n v="0.04"/>
    <n v="0.22500000000000001"/>
    <d v="2025-09-01T00:00:00"/>
    <d v="2026-08-31T00:00:00"/>
    <d v="2025-09-15T00:00:00"/>
    <d v="2025-09-16T00:00:00"/>
    <n v="68"/>
    <s v="66-70"/>
    <x v="1"/>
    <x v="2"/>
    <n v="-400000"/>
    <n v="0"/>
    <n v="0"/>
    <n v="350"/>
    <d v="2026-02-28T00:00:00"/>
    <n v="166"/>
    <s v="Maharashtra"/>
    <n v="-16322.438904109589"/>
    <n v="-1"/>
    <n v="-13832.575342465754"/>
    <n v="0"/>
    <n v="0"/>
    <n v="-2489.8635616438355"/>
    <n v="-553.30301369863014"/>
    <n v="-3112.3294520547947"/>
    <n v="-6560.5928767123287"/>
    <n v="-4822.0357643835614"/>
    <n v="-5344.9071123287667"/>
    <d v="2025-02-27T00:00:00"/>
    <n v="-13832.575342465754"/>
    <s v="No claim"/>
  </r>
  <r>
    <s v="Deletion"/>
    <n v="202511"/>
    <s v="GMC023220100CALDERYS"/>
    <s v="CALDERYS INDIA REFRACTORIES LIMITED"/>
    <d v="2025-09-01T00:00:00"/>
    <d v="2026-08-31T00:00:00"/>
    <s v="Maluben Lagariya"/>
    <x v="480"/>
    <d v="1960-08-09T00:00:00"/>
    <x v="2100"/>
    <d v="2025-09-01T00:00:00"/>
    <n v="0.04"/>
    <n v="0.22500000000000001"/>
    <d v="2025-09-01T00:00:00"/>
    <d v="2026-08-31T00:00:00"/>
    <d v="2025-09-15T00:00:00"/>
    <d v="2025-09-16T00:00:00"/>
    <n v="65"/>
    <s v="56-65"/>
    <x v="0"/>
    <x v="5"/>
    <n v="-400000"/>
    <n v="0"/>
    <n v="0"/>
    <n v="350"/>
    <d v="2026-02-28T00:00:00"/>
    <n v="166"/>
    <s v="Maharashtra"/>
    <n v="-11420.287315068494"/>
    <n v="-1"/>
    <n v="-9678.2095890410965"/>
    <n v="0"/>
    <n v="0"/>
    <n v="-1742.0777260273974"/>
    <n v="-387.12838356164389"/>
    <n v="-2177.5971575342469"/>
    <n v="-4590.2365479452055"/>
    <n v="-3373.8238627397259"/>
    <n v="-3739.6601852054805"/>
    <d v="2025-02-27T00:00:00"/>
    <n v="-9678.2095890410965"/>
    <s v="No claim"/>
  </r>
  <r>
    <s v="Deletion"/>
    <n v="202511"/>
    <s v="GMC023220100CALDERYS"/>
    <s v="CALDERYS INDIA REFRACTORIES LIMITED"/>
    <d v="2025-09-01T00:00:00"/>
    <d v="2026-08-31T00:00:00"/>
    <s v="Mancy Lagariya"/>
    <x v="480"/>
    <d v="2009-12-08T00:00:00"/>
    <x v="2101"/>
    <d v="2025-09-01T00:00:00"/>
    <n v="0.04"/>
    <n v="0.22500000000000001"/>
    <d v="2025-09-01T00:00:00"/>
    <d v="2026-08-31T00:00:00"/>
    <d v="2025-09-15T00:00:00"/>
    <d v="2025-09-16T00:00:00"/>
    <n v="15"/>
    <s v="0-25"/>
    <x v="0"/>
    <x v="4"/>
    <n v="-400000"/>
    <n v="0"/>
    <n v="0"/>
    <n v="350"/>
    <d v="2026-02-28T00:00:00"/>
    <n v="166"/>
    <s v="Maharashtra"/>
    <n v="-3877.6513424657537"/>
    <n v="-1"/>
    <n v="-3286.1452054794522"/>
    <n v="0"/>
    <n v="0"/>
    <n v="-591.50613698630139"/>
    <n v="-131.4458082191781"/>
    <n v="-739.38267123287676"/>
    <n v="-1558.5717260273971"/>
    <n v="-1145.5502186301369"/>
    <n v="-1269.7665073972603"/>
    <d v="2025-02-27T00:00:00"/>
    <n v="-3286.1452054794522"/>
    <s v="No claim"/>
  </r>
  <r>
    <s v="Deletion"/>
    <n v="202511"/>
    <s v="GMC023220100CALDERYS"/>
    <s v="CALDERYS INDIA REFRACTORIES LIMITED"/>
    <d v="2025-09-01T00:00:00"/>
    <d v="2026-08-31T00:00:00"/>
    <s v="Meraman Bhimabhai Lagariya"/>
    <x v="480"/>
    <d v="1985-01-02T00:00:00"/>
    <x v="2102"/>
    <d v="2025-09-01T00:00:00"/>
    <n v="0.04"/>
    <n v="0.22500000000000001"/>
    <d v="2025-09-01T00:00:00"/>
    <d v="2026-08-31T00:00:00"/>
    <d v="2025-09-15T00:00:00"/>
    <d v="2025-09-16T00:00:00"/>
    <n v="40"/>
    <s v="36-45"/>
    <x v="1"/>
    <x v="1"/>
    <n v="-400000"/>
    <n v="-400000"/>
    <n v="-1"/>
    <n v="350"/>
    <d v="2026-02-28T00:00:00"/>
    <n v="166"/>
    <s v="Maharashtra"/>
    <n v="-5270.6381095890411"/>
    <n v="-1"/>
    <n v="-4466.6424657534244"/>
    <n v="0"/>
    <n v="0"/>
    <n v="-803.99564383561631"/>
    <n v="-178.66569863013697"/>
    <n v="-1004.9945547945205"/>
    <n v="-2118.4647123287673"/>
    <n v="-1557.0715635616439"/>
    <n v="-1725.9106487671233"/>
    <d v="2025-02-27T00:00:00"/>
    <n v="-4466.6424657534244"/>
    <s v="No claim"/>
  </r>
  <r>
    <s v="Deletion"/>
    <n v="202511"/>
    <s v="GMC023220100CALDERYS"/>
    <s v="CALDERYS INDIA REFRACTORIES LIMITED"/>
    <d v="2025-09-01T00:00:00"/>
    <d v="2026-08-31T00:00:00"/>
    <s v="Sajiben Kambariya"/>
    <x v="480"/>
    <d v="1979-06-16T00:00:00"/>
    <x v="2103"/>
    <d v="2025-09-01T00:00:00"/>
    <n v="0.04"/>
    <n v="0.22500000000000001"/>
    <d v="2025-09-01T00:00:00"/>
    <d v="2026-08-31T00:00:00"/>
    <d v="2025-09-15T00:00:00"/>
    <d v="2025-09-16T00:00:00"/>
    <n v="46"/>
    <s v="46-55"/>
    <x v="0"/>
    <x v="0"/>
    <n v="-400000"/>
    <n v="0"/>
    <n v="0"/>
    <n v="350"/>
    <d v="2026-02-28T00:00:00"/>
    <n v="166"/>
    <s v="Maharashtra"/>
    <n v="-7775.0022191780827"/>
    <n v="-1"/>
    <n v="-6588.9849315068495"/>
    <n v="0"/>
    <n v="0"/>
    <n v="-1186.0172876712329"/>
    <n v="-263.55939726027401"/>
    <n v="-1482.5216095890412"/>
    <n v="-3125.0614246575342"/>
    <n v="-2296.9201471232877"/>
    <n v="-2545.9837775342467"/>
    <d v="2025-02-27T00:00:00"/>
    <n v="-6588.9849315068495"/>
    <s v="No claim"/>
  </r>
  <r>
    <s v="Deletion"/>
    <n v="202511"/>
    <s v="GMC023220100CALDERYS"/>
    <s v="CALDERYS INDIA REFRACTORIES LIMITED"/>
    <d v="2025-09-01T00:00:00"/>
    <d v="2026-08-31T00:00:00"/>
    <s v="Anuradha Thakur"/>
    <x v="484"/>
    <d v="1993-03-12T00:00:00"/>
    <x v="2114"/>
    <d v="2025-09-01T00:00:00"/>
    <n v="0.04"/>
    <n v="0.22500000000000001"/>
    <d v="2025-09-01T00:00:00"/>
    <d v="2026-08-31T00:00:00"/>
    <d v="2025-09-30T00:00:00"/>
    <d v="2025-10-01T00:00:00"/>
    <n v="32"/>
    <s v="26-35"/>
    <x v="0"/>
    <x v="0"/>
    <n v="-500000"/>
    <n v="0"/>
    <n v="0"/>
    <n v="335"/>
    <d v="2026-02-28T00:00:00"/>
    <n v="151"/>
    <s v="Maharashtra"/>
    <n v="-4576.4801561643835"/>
    <n v="-1"/>
    <n v="-3878.3730136986301"/>
    <n v="0"/>
    <n v="0"/>
    <n v="-698.10714246575344"/>
    <n v="-155.1349205479452"/>
    <n v="-872.6339280821918"/>
    <n v="-1748.1621643835615"/>
    <n v="-1284.8991908219177"/>
    <n v="-1565.7049742465756"/>
    <d v="2025-02-27T00:00:00"/>
    <n v="-3878.3730136986301"/>
    <s v="No claim"/>
  </r>
  <r>
    <s v="Deletion"/>
    <n v="202511"/>
    <s v="GMC023220100CALDERYS"/>
    <s v="CALDERYS INDIA REFRACTORIES LIMITED"/>
    <d v="2025-09-01T00:00:00"/>
    <d v="2026-08-31T00:00:00"/>
    <s v="Yash Thakur"/>
    <x v="484"/>
    <d v="2016-04-27T00:00:00"/>
    <x v="2115"/>
    <d v="2025-09-01T00:00:00"/>
    <n v="0.04"/>
    <n v="0.22500000000000001"/>
    <d v="2025-09-01T00:00:00"/>
    <d v="2026-08-31T00:00:00"/>
    <d v="2025-09-30T00:00:00"/>
    <d v="2025-10-01T00:00:00"/>
    <n v="9"/>
    <s v="0-25"/>
    <x v="1"/>
    <x v="3"/>
    <n v="-500000"/>
    <n v="0"/>
    <n v="0"/>
    <n v="335"/>
    <d v="2026-02-28T00:00:00"/>
    <n v="151"/>
    <s v="Maharashtra"/>
    <n v="-4082.604249315068"/>
    <n v="-1"/>
    <n v="-3459.834109589041"/>
    <n v="0"/>
    <n v="0"/>
    <n v="-622.77013972602731"/>
    <n v="-138.39336438356165"/>
    <n v="-778.46267465753419"/>
    <n v="-1559.507315068493"/>
    <n v="-1146.2378765753424"/>
    <n v="-1396.7401939726028"/>
    <d v="2025-02-27T00:00:00"/>
    <n v="-3459.834109589041"/>
    <s v="No claim"/>
  </r>
  <r>
    <s v="Deletion"/>
    <n v="202511"/>
    <s v="GMC023220100CALDERYS"/>
    <s v="CALDERYS INDIA REFRACTORIES LIMITED"/>
    <d v="2025-09-01T00:00:00"/>
    <d v="2026-08-31T00:00:00"/>
    <s v="Birendra Thakur"/>
    <x v="484"/>
    <d v="1953-02-10T00:00:00"/>
    <x v="2116"/>
    <d v="2025-09-01T00:00:00"/>
    <n v="0.04"/>
    <n v="0.22500000000000001"/>
    <d v="2025-09-01T00:00:00"/>
    <d v="2026-08-31T00:00:00"/>
    <d v="2025-09-30T00:00:00"/>
    <d v="2025-10-01T00:00:00"/>
    <n v="72"/>
    <s v="71-75"/>
    <x v="1"/>
    <x v="2"/>
    <n v="-500000"/>
    <n v="0"/>
    <n v="0"/>
    <n v="335"/>
    <d v="2026-02-28T00:00:00"/>
    <n v="151"/>
    <s v="Maharashtra"/>
    <n v="-21785.026320547946"/>
    <n v="-1"/>
    <n v="-18461.886712328767"/>
    <n v="0"/>
    <n v="0"/>
    <n v="-3323.1396082191782"/>
    <n v="-738.47546849315074"/>
    <n v="-4153.9245102739724"/>
    <n v="-8321.6265479452068"/>
    <n v="-6116.3955127397267"/>
    <n v="-7453.091220821917"/>
    <d v="2025-02-27T00:00:00"/>
    <n v="-18461.886712328767"/>
    <s v="No claim"/>
  </r>
  <r>
    <s v="Deletion"/>
    <n v="202511"/>
    <s v="GMC023220100CALDERYS"/>
    <s v="CALDERYS INDIA REFRACTORIES LIMITED"/>
    <d v="2025-09-01T00:00:00"/>
    <d v="2026-08-31T00:00:00"/>
    <s v="Mithlesh Thakur"/>
    <x v="484"/>
    <d v="1963-01-01T00:00:00"/>
    <x v="2117"/>
    <d v="2025-09-01T00:00:00"/>
    <n v="0.04"/>
    <n v="0.22500000000000001"/>
    <d v="2025-09-01T00:00:00"/>
    <d v="2026-08-31T00:00:00"/>
    <d v="2025-09-30T00:00:00"/>
    <d v="2025-10-01T00:00:00"/>
    <n v="62"/>
    <s v="56-65"/>
    <x v="0"/>
    <x v="5"/>
    <n v="-500000"/>
    <n v="0"/>
    <n v="0"/>
    <n v="335"/>
    <d v="2026-02-28T00:00:00"/>
    <n v="151"/>
    <s v="Maharashtra"/>
    <n v="-12023.942986301368"/>
    <n v="-1"/>
    <n v="-10189.782191780821"/>
    <n v="0"/>
    <n v="0"/>
    <n v="-1834.1607945205478"/>
    <n v="-407.59128767123286"/>
    <n v="-2292.700993150685"/>
    <n v="-4593.0063013698627"/>
    <n v="-3375.8596315068489"/>
    <n v="-4113.6302794520543"/>
    <d v="2025-02-27T00:00:00"/>
    <n v="-10189.782191780821"/>
    <s v="No claim"/>
  </r>
  <r>
    <s v="Deletion"/>
    <n v="202511"/>
    <s v="GMC023220100CALDERYS"/>
    <s v="CALDERYS INDIA REFRACTORIES LIMITED"/>
    <d v="2025-09-01T00:00:00"/>
    <d v="2026-08-31T00:00:00"/>
    <s v="Shivansh Thakur"/>
    <x v="484"/>
    <d v="2023-03-13T00:00:00"/>
    <x v="2118"/>
    <d v="2025-09-01T00:00:00"/>
    <n v="0.04"/>
    <n v="0.22500000000000001"/>
    <d v="2025-09-01T00:00:00"/>
    <d v="2026-08-31T00:00:00"/>
    <d v="2025-09-30T00:00:00"/>
    <d v="2025-10-01T00:00:00"/>
    <n v="2"/>
    <s v="0-25"/>
    <x v="1"/>
    <x v="3"/>
    <n v="-500000"/>
    <n v="0"/>
    <n v="0"/>
    <n v="335"/>
    <d v="2026-02-28T00:00:00"/>
    <n v="151"/>
    <s v="Maharashtra"/>
    <n v="-4082.604249315068"/>
    <n v="-1"/>
    <n v="-3459.834109589041"/>
    <n v="0"/>
    <n v="0"/>
    <n v="-622.77013972602731"/>
    <n v="-138.39336438356165"/>
    <n v="-778.46267465753419"/>
    <n v="-1559.507315068493"/>
    <n v="-1146.2378765753424"/>
    <n v="-1396.7401939726028"/>
    <d v="2025-02-27T00:00:00"/>
    <n v="-3459.834109589041"/>
    <s v="No claim"/>
  </r>
  <r>
    <s v="Deletion"/>
    <n v="202511"/>
    <s v="GMC023220100CALDERYS"/>
    <s v="CALDERYS INDIA REFRACTORIES LIMITED"/>
    <d v="2025-09-01T00:00:00"/>
    <d v="2026-08-31T00:00:00"/>
    <s v="Rakesh Thakur"/>
    <x v="484"/>
    <d v="1987-09-22T00:00:00"/>
    <x v="2119"/>
    <d v="2025-09-01T00:00:00"/>
    <n v="0.04"/>
    <n v="0.22500000000000001"/>
    <d v="2025-09-01T00:00:00"/>
    <d v="2026-08-31T00:00:00"/>
    <d v="2025-09-30T00:00:00"/>
    <d v="2025-10-01T00:00:00"/>
    <n v="37"/>
    <s v="36-45"/>
    <x v="1"/>
    <x v="1"/>
    <n v="-500000"/>
    <n v="-500000"/>
    <n v="-1"/>
    <n v="335"/>
    <d v="2026-02-28T00:00:00"/>
    <n v="151"/>
    <s v="Maharashtra"/>
    <n v="-5549.2430602739732"/>
    <n v="-1"/>
    <n v="-4702.7483561643839"/>
    <n v="0"/>
    <n v="0"/>
    <n v="-846.49470410958907"/>
    <n v="-188.10993424657536"/>
    <n v="-1058.1183801369864"/>
    <n v="-2119.7462739726029"/>
    <n v="-1558.0135113698632"/>
    <n v="-1898.5065304109592"/>
    <d v="2025-02-27T00:00:00"/>
    <n v="-4702.7483561643839"/>
    <s v="No claim"/>
  </r>
  <r>
    <s v="Deletion"/>
    <n v="202511"/>
    <s v="GMC023220100CALDERYS"/>
    <s v="CALDERYS INDIA REFRACTORIES LIMITED"/>
    <d v="2025-09-01T00:00:00"/>
    <d v="2026-08-31T00:00:00"/>
    <s v="Dhiren Lohar"/>
    <x v="600"/>
    <d v="1971-06-09T00:00:00"/>
    <x v="2580"/>
    <d v="2025-09-01T00:00:00"/>
    <n v="0.04"/>
    <n v="0.22500000000000001"/>
    <d v="2025-09-01T00:00:00"/>
    <d v="2026-08-31T00:00:00"/>
    <d v="2025-09-14T00:00:00"/>
    <d v="2025-09-15T00:00:00"/>
    <n v="54"/>
    <s v="46-55"/>
    <x v="1"/>
    <x v="2"/>
    <n v="-500000"/>
    <n v="0"/>
    <n v="0"/>
    <n v="351"/>
    <d v="2026-02-28T00:00:00"/>
    <n v="167"/>
    <s v="Maharashtra"/>
    <n v="-8576.9415665753422"/>
    <n v="-1"/>
    <n v="-7268.5945479452057"/>
    <n v="0"/>
    <n v="0"/>
    <n v="-1308.347018630137"/>
    <n v="-290.74378191780823"/>
    <n v="-1635.4337732876713"/>
    <n v="-3458.2771780821918"/>
    <n v="-2541.8337258904107"/>
    <n v="-2800.5832668493158"/>
    <d v="2025-02-27T00:00:00"/>
    <n v="-7268.5945479452057"/>
    <s v="No claim"/>
  </r>
  <r>
    <s v="Deletion"/>
    <n v="202511"/>
    <s v="GMC023220100CALDERYS"/>
    <s v="CALDERYS INDIA REFRACTORIES LIMITED"/>
    <d v="2025-09-01T00:00:00"/>
    <d v="2026-08-31T00:00:00"/>
    <s v="Chaitali Pramanik"/>
    <x v="600"/>
    <d v="1998-03-26T00:00:00"/>
    <x v="2581"/>
    <d v="2025-09-01T00:00:00"/>
    <n v="0.04"/>
    <n v="0.22500000000000001"/>
    <d v="2025-09-01T00:00:00"/>
    <d v="2026-08-31T00:00:00"/>
    <d v="2025-09-14T00:00:00"/>
    <d v="2025-09-15T00:00:00"/>
    <n v="27"/>
    <s v="26-35"/>
    <x v="0"/>
    <x v="0"/>
    <n v="-500000"/>
    <n v="0"/>
    <n v="0"/>
    <n v="351"/>
    <d v="2026-02-28T00:00:00"/>
    <n v="167"/>
    <s v="Maharashtra"/>
    <n v="-4795.0583128767121"/>
    <n v="-1"/>
    <n v="-4063.6087397260271"/>
    <n v="0"/>
    <n v="0"/>
    <n v="-731.44957315068484"/>
    <n v="-162.54434958904108"/>
    <n v="-914.31196643835608"/>
    <n v="-1933.3978904109588"/>
    <n v="-1421.0474494520547"/>
    <n v="-1565.7049742465747"/>
    <d v="2025-02-27T00:00:00"/>
    <n v="-4063.6087397260271"/>
    <s v="No claim"/>
  </r>
  <r>
    <s v="Deletion"/>
    <n v="202511"/>
    <s v="GMC023220100CALDERYS"/>
    <s v="CALDERYS INDIA REFRACTORIES LIMITED"/>
    <d v="2025-09-01T00:00:00"/>
    <d v="2026-08-31T00:00:00"/>
    <s v="Dolan Lohar"/>
    <x v="600"/>
    <d v="1974-01-01T00:00:00"/>
    <x v="2582"/>
    <d v="2025-09-01T00:00:00"/>
    <n v="0.04"/>
    <n v="0.22500000000000001"/>
    <d v="2025-09-01T00:00:00"/>
    <d v="2026-08-31T00:00:00"/>
    <d v="2025-09-14T00:00:00"/>
    <d v="2025-09-15T00:00:00"/>
    <n v="51"/>
    <s v="46-55"/>
    <x v="0"/>
    <x v="5"/>
    <n v="-500000"/>
    <n v="0"/>
    <n v="0"/>
    <n v="351"/>
    <d v="2026-02-28T00:00:00"/>
    <n v="167"/>
    <s v="Maharashtra"/>
    <n v="-8576.9415665753422"/>
    <n v="-1"/>
    <n v="-7268.5945479452057"/>
    <n v="0"/>
    <n v="0"/>
    <n v="-1308.347018630137"/>
    <n v="-290.74378191780823"/>
    <n v="-1635.4337732876713"/>
    <n v="-3458.2771780821918"/>
    <n v="-2541.8337258904107"/>
    <n v="-2800.5832668493158"/>
    <d v="2025-02-27T00:00:00"/>
    <n v="-7268.5945479452057"/>
    <s v="No claim"/>
  </r>
  <r>
    <s v="Deletion"/>
    <n v="202511"/>
    <s v="GMC023220100CALDERYS"/>
    <s v="CALDERYS INDIA REFRACTORIES LIMITED"/>
    <d v="2025-09-01T00:00:00"/>
    <d v="2026-08-31T00:00:00"/>
    <s v="Pradip Kumar Lohar"/>
    <x v="600"/>
    <d v="1995-05-16T00:00:00"/>
    <x v="2583"/>
    <d v="2025-09-01T00:00:00"/>
    <n v="0.04"/>
    <n v="0.22500000000000001"/>
    <d v="2025-09-01T00:00:00"/>
    <d v="2026-08-31T00:00:00"/>
    <d v="2025-09-14T00:00:00"/>
    <d v="2025-09-15T00:00:00"/>
    <n v="30"/>
    <s v="26-35"/>
    <x v="1"/>
    <x v="1"/>
    <n v="-500000"/>
    <n v="-500000"/>
    <n v="-1"/>
    <n v="351"/>
    <d v="2026-02-28T00:00:00"/>
    <n v="167"/>
    <s v="Maharashtra"/>
    <n v="-4795.0583128767121"/>
    <n v="-1"/>
    <n v="-4063.6087397260271"/>
    <n v="0"/>
    <n v="0"/>
    <n v="-731.44957315068484"/>
    <n v="-162.54434958904108"/>
    <n v="-914.31196643835608"/>
    <n v="-1933.3978904109588"/>
    <n v="-1421.0474494520547"/>
    <n v="-1565.7049742465747"/>
    <d v="2025-02-27T00:00:00"/>
    <n v="-4063.6087397260271"/>
    <s v="No claim"/>
  </r>
  <r>
    <s v="Deletion"/>
    <n v="202511"/>
    <s v="GMC023220100CALDERYS"/>
    <s v="CALDERYS INDIA REFRACTORIES LIMITED"/>
    <d v="2025-09-01T00:00:00"/>
    <d v="2026-08-31T00:00:00"/>
    <s v="Nabeel Parvejali Kadivar"/>
    <x v="358"/>
    <d v="2021-04-16T00:00:00"/>
    <x v="3006"/>
    <d v="2025-09-01T00:00:00"/>
    <n v="0.04"/>
    <n v="0.22500000000000001"/>
    <d v="2025-09-01T00:00:00"/>
    <d v="2026-08-31T00:00:00"/>
    <d v="2025-08-31T00:00:00"/>
    <d v="2025-09-01T00:00:00"/>
    <n v="4"/>
    <s v="0-25"/>
    <x v="1"/>
    <x v="3"/>
    <n v="-300000"/>
    <n v="0"/>
    <n v="0"/>
    <n v="365"/>
    <d v="2026-02-28T00:00:00"/>
    <n v="181"/>
    <s v="Maharashtra"/>
    <n v="-3690.3792000000003"/>
    <n v="-1"/>
    <n v="-3127.44"/>
    <n v="0"/>
    <n v="0"/>
    <n v="-562.93920000000003"/>
    <n v="-125.0976"/>
    <n v="-703.67399999999998"/>
    <n v="-1550.8675068493151"/>
    <n v="-1139.8876175342466"/>
    <n v="-1158.7807824657534"/>
    <d v="2025-02-27T00:00:00"/>
    <n v="-3127.44"/>
    <s v="No claim"/>
  </r>
  <r>
    <s v="Valid"/>
    <n v="202511"/>
    <s v="GMC023220100CALDERYS"/>
    <s v="CALDERYS INDIA REFRACTORIES LIMITED"/>
    <d v="2025-09-01T00:00:00"/>
    <d v="2026-08-31T00:00:00"/>
    <s v="Roshan Saw"/>
    <x v="723"/>
    <d v="2002-11-17T00:00:00"/>
    <x v="3080"/>
    <d v="2025-10-13T00:00:00"/>
    <n v="0.04"/>
    <n v="0.22500000000000001"/>
    <d v="2025-10-13T00:00:00"/>
    <d v="2026-08-31T00:00:00"/>
    <m/>
    <m/>
    <n v="22"/>
    <s v="0-25"/>
    <x v="1"/>
    <x v="1"/>
    <n v="400000"/>
    <n v="400000"/>
    <n v="1"/>
    <n v="323"/>
    <d v="2026-02-28T00:00:00"/>
    <n v="139"/>
    <s v="Maharashtra"/>
    <n v="3578.5182389041097"/>
    <n v="1"/>
    <n v="3032.642575342466"/>
    <n v="0"/>
    <n v="0"/>
    <n v="545.87566356164382"/>
    <n v="121.30570301369865"/>
    <n v="682.34457945205486"/>
    <n v="1305.0690958904111"/>
    <n v="959.22578547945216"/>
    <n v="1269.7665073972603"/>
    <d v="2025-02-27T00:00:00"/>
    <n v="3032.642575342466"/>
    <m/>
  </r>
  <r>
    <s v="Valid"/>
    <n v="202511"/>
    <s v="GMC023220100CALDERYS"/>
    <s v="CALDERYS INDIA REFRACTORIES LIMITED"/>
    <d v="2025-09-01T00:00:00"/>
    <d v="2026-08-31T00:00:00"/>
    <s v="Binod Kumar Saw"/>
    <x v="723"/>
    <d v="1977-06-03T00:00:00"/>
    <x v="3081"/>
    <d v="2025-10-13T00:00:00"/>
    <n v="0.04"/>
    <n v="0.22500000000000001"/>
    <d v="2025-10-13T00:00:00"/>
    <d v="2026-08-31T00:00:00"/>
    <m/>
    <m/>
    <n v="48"/>
    <s v="46-55"/>
    <x v="1"/>
    <x v="11"/>
    <n v="400000"/>
    <n v="0"/>
    <n v="0"/>
    <n v="323"/>
    <d v="2026-02-28T00:00:00"/>
    <n v="139"/>
    <s v="Maharashtra"/>
    <n v="7175.2163336986296"/>
    <n v="1"/>
    <n v="6080.6918082191778"/>
    <n v="0"/>
    <n v="0"/>
    <n v="1094.524525479452"/>
    <n v="243.22767232876711"/>
    <n v="1368.1556568493149"/>
    <n v="2616.7683013698629"/>
    <n v="1923.3247015068491"/>
    <n v="2545.9837775342467"/>
    <d v="2025-02-27T00:00:00"/>
    <n v="6080.6918082191778"/>
    <m/>
  </r>
  <r>
    <s v="Valid"/>
    <n v="202511"/>
    <s v="GMC023220100CALDERYS"/>
    <s v="CALDERYS INDIA REFRACTORIES LIMITED"/>
    <d v="2025-09-01T00:00:00"/>
    <d v="2026-08-31T00:00:00"/>
    <s v="Geeta Saw"/>
    <x v="723"/>
    <d v="1984-12-10T00:00:00"/>
    <x v="3082"/>
    <d v="2025-10-13T00:00:00"/>
    <n v="0.04"/>
    <n v="0.22500000000000001"/>
    <d v="2025-10-13T00:00:00"/>
    <d v="2026-08-31T00:00:00"/>
    <m/>
    <m/>
    <n v="40"/>
    <s v="36-45"/>
    <x v="0"/>
    <x v="5"/>
    <n v="400000"/>
    <n v="0"/>
    <n v="0"/>
    <n v="323"/>
    <d v="2026-02-28T00:00:00"/>
    <n v="139"/>
    <s v="Maharashtra"/>
    <n v="4864.0460268493143"/>
    <n v="1"/>
    <n v="4122.0729041095883"/>
    <n v="0"/>
    <n v="0"/>
    <n v="741.97312273972591"/>
    <n v="164.88291616438354"/>
    <n v="927.46640342465741"/>
    <n v="1773.895150684931"/>
    <n v="1303.8129357534242"/>
    <n v="1725.9106487671229"/>
    <d v="2025-02-27T00:00:00"/>
    <n v="4122.0729041095883"/>
    <m/>
  </r>
  <r>
    <s v="Valid"/>
    <n v="202511"/>
    <s v="GMC023220100CALDERYS"/>
    <s v="CALDERYS INDIA REFRACTORIES LIMITED"/>
    <d v="2025-09-01T00:00:00"/>
    <d v="2026-08-31T00:00:00"/>
    <s v="Jitendra Kumar Dakua"/>
    <x v="724"/>
    <d v="1988-09-02T00:00:00"/>
    <x v="3083"/>
    <d v="2025-10-13T00:00:00"/>
    <n v="0.04"/>
    <n v="0.22500000000000001"/>
    <d v="2025-10-13T00:00:00"/>
    <d v="2026-08-31T00:00:00"/>
    <m/>
    <m/>
    <n v="37"/>
    <s v="36-45"/>
    <x v="1"/>
    <x v="1"/>
    <n v="400000"/>
    <n v="400000"/>
    <n v="1"/>
    <n v="323"/>
    <d v="2026-02-28T00:00:00"/>
    <n v="139"/>
    <s v="Maharashtra"/>
    <n v="4864.0460268493143"/>
    <n v="1"/>
    <n v="4122.0729041095883"/>
    <n v="0"/>
    <n v="0"/>
    <n v="741.97312273972591"/>
    <n v="164.88291616438354"/>
    <n v="927.46640342465741"/>
    <n v="1773.895150684931"/>
    <n v="1303.8129357534242"/>
    <n v="1725.9106487671229"/>
    <d v="2025-02-27T00:00:00"/>
    <n v="4122.0729041095883"/>
    <m/>
  </r>
  <r>
    <s v="Valid"/>
    <n v="202511"/>
    <s v="GMC023220100CALDERYS"/>
    <s v="CALDERYS INDIA REFRACTORIES LIMITED"/>
    <d v="2025-09-01T00:00:00"/>
    <d v="2026-08-31T00:00:00"/>
    <s v="Sibani Dakuha"/>
    <x v="724"/>
    <d v="1996-04-27T00:00:00"/>
    <x v="3084"/>
    <d v="2025-10-13T00:00:00"/>
    <n v="0.04"/>
    <n v="0.22500000000000001"/>
    <d v="2025-10-13T00:00:00"/>
    <d v="2026-08-31T00:00:00"/>
    <m/>
    <m/>
    <n v="29"/>
    <s v="26-35"/>
    <x v="0"/>
    <x v="10"/>
    <n v="400000"/>
    <n v="0"/>
    <n v="0"/>
    <n v="323"/>
    <d v="2026-02-28T00:00:00"/>
    <n v="139"/>
    <s v="Maharashtra"/>
    <n v="4011.4201835616441"/>
    <n v="1"/>
    <n v="3399.5086301369865"/>
    <n v="0"/>
    <n v="0"/>
    <n v="611.91155342465754"/>
    <n v="135.98034520547947"/>
    <n v="764.88944178082204"/>
    <n v="1462.9464383561644"/>
    <n v="1075.2656321917809"/>
    <n v="1423.3732109589041"/>
    <d v="2025-02-27T00:00:00"/>
    <n v="3399.5086301369865"/>
    <m/>
  </r>
  <r>
    <s v="Valid"/>
    <n v="202511"/>
    <s v="GMC023220100CALDERYS"/>
    <s v="CALDERYS INDIA REFRACTORIES LIMITED"/>
    <d v="2025-09-01T00:00:00"/>
    <d v="2026-08-31T00:00:00"/>
    <s v="Sanjit Kumar Dahua"/>
    <x v="724"/>
    <d v="2016-11-15T00:00:00"/>
    <x v="3085"/>
    <d v="2025-10-13T00:00:00"/>
    <n v="0.04"/>
    <n v="0.22500000000000001"/>
    <d v="2025-10-13T00:00:00"/>
    <d v="2026-08-31T00:00:00"/>
    <m/>
    <m/>
    <n v="8"/>
    <s v="0-25"/>
    <x v="1"/>
    <x v="3"/>
    <n v="400000"/>
    <n v="0"/>
    <n v="0"/>
    <n v="323"/>
    <d v="2026-02-28T00:00:00"/>
    <n v="139"/>
    <s v="Maharashtra"/>
    <n v="3578.5182389041097"/>
    <n v="1"/>
    <n v="3032.642575342466"/>
    <n v="0"/>
    <n v="0"/>
    <n v="545.87566356164382"/>
    <n v="121.30570301369865"/>
    <n v="682.34457945205486"/>
    <n v="1305.0690958904111"/>
    <n v="959.22578547945216"/>
    <n v="1269.7665073972603"/>
    <d v="2025-02-27T00:00:00"/>
    <n v="3032.642575342466"/>
    <m/>
  </r>
  <r>
    <s v="Valid"/>
    <n v="202511"/>
    <s v="GMC023220100CALDERYS"/>
    <s v="CALDERYS INDIA REFRACTORIES LIMITED"/>
    <d v="2025-09-01T00:00:00"/>
    <d v="2026-08-31T00:00:00"/>
    <s v="Sibjit Kumar Dakhua"/>
    <x v="724"/>
    <d v="2022-10-30T00:00:00"/>
    <x v="3086"/>
    <d v="2025-10-13T00:00:00"/>
    <n v="0.04"/>
    <n v="0.22500000000000001"/>
    <d v="2025-10-13T00:00:00"/>
    <d v="2026-08-31T00:00:00"/>
    <m/>
    <m/>
    <n v="2"/>
    <s v="0-25"/>
    <x v="1"/>
    <x v="3"/>
    <n v="400000"/>
    <n v="0"/>
    <n v="0"/>
    <n v="323"/>
    <d v="2026-02-28T00:00:00"/>
    <n v="139"/>
    <s v="Maharashtra"/>
    <n v="3578.5182389041097"/>
    <n v="1"/>
    <n v="3032.642575342466"/>
    <n v="0"/>
    <n v="0"/>
    <n v="545.87566356164382"/>
    <n v="121.30570301369865"/>
    <n v="682.34457945205486"/>
    <n v="1305.0690958904111"/>
    <n v="959.22578547945216"/>
    <n v="1269.7665073972603"/>
    <d v="2025-02-27T00:00:00"/>
    <n v="3032.642575342466"/>
    <m/>
  </r>
  <r>
    <s v="Valid"/>
    <n v="202511"/>
    <s v="GMC023220100CALDERYS"/>
    <s v="CALDERYS INDIA REFRACTORIES LIMITED"/>
    <d v="2025-09-01T00:00:00"/>
    <d v="2026-08-31T00:00:00"/>
    <s v="Jhunu Dakhua"/>
    <x v="724"/>
    <d v="1964-03-15T00:00:00"/>
    <x v="3087"/>
    <d v="2025-10-13T00:00:00"/>
    <n v="0.04"/>
    <n v="0.22500000000000001"/>
    <d v="2025-10-13T00:00:00"/>
    <d v="2026-08-31T00:00:00"/>
    <m/>
    <m/>
    <n v="61"/>
    <s v="56-65"/>
    <x v="0"/>
    <x v="5"/>
    <n v="400000"/>
    <n v="0"/>
    <n v="0"/>
    <n v="323"/>
    <d v="2026-02-28T00:00:00"/>
    <n v="139"/>
    <s v="Maharashtra"/>
    <n v="10539.29372219178"/>
    <n v="1"/>
    <n v="8931.6048493150683"/>
    <n v="0"/>
    <n v="0"/>
    <n v="1607.6888728767121"/>
    <n v="357.26419397260275"/>
    <n v="2009.6110910958905"/>
    <n v="3843.6318082191779"/>
    <n v="2825.0693790410955"/>
    <n v="3739.6601852054791"/>
    <d v="2025-02-27T00:00:00"/>
    <n v="8931.6048493150683"/>
    <m/>
  </r>
  <r>
    <s v="Valid"/>
    <n v="202511"/>
    <s v="GMC023220100CALDERYS"/>
    <s v="CALDERYS INDIA REFRACTORIES LIMITED"/>
    <d v="2025-09-01T00:00:00"/>
    <d v="2026-08-31T00:00:00"/>
    <s v="Kanika Panwar"/>
    <x v="725"/>
    <d v="2000-09-06T00:00:00"/>
    <x v="3088"/>
    <d v="2025-10-13T00:00:00"/>
    <n v="0.04"/>
    <n v="0.22500000000000001"/>
    <d v="2025-10-13T00:00:00"/>
    <d v="2026-08-31T00:00:00"/>
    <m/>
    <m/>
    <n v="25"/>
    <s v="0-25"/>
    <x v="0"/>
    <x v="1"/>
    <n v="400000"/>
    <n v="400000"/>
    <n v="1"/>
    <n v="323"/>
    <d v="2026-02-28T00:00:00"/>
    <n v="139"/>
    <s v="Maharashtra"/>
    <n v="3578.5182389041097"/>
    <n v="1"/>
    <n v="3032.642575342466"/>
    <n v="0"/>
    <n v="0"/>
    <n v="545.87566356164382"/>
    <n v="121.30570301369865"/>
    <n v="682.34457945205486"/>
    <n v="1305.0690958904111"/>
    <n v="959.22578547945216"/>
    <n v="1269.7665073972603"/>
    <d v="2025-02-27T00:00:00"/>
    <n v="3032.642575342466"/>
    <m/>
  </r>
  <r>
    <s v="Valid"/>
    <n v="202511"/>
    <s v="GMC023220100CALDERYS"/>
    <s v="CALDERYS INDIA REFRACTORIES LIMITED"/>
    <d v="2025-09-01T00:00:00"/>
    <d v="2026-08-31T00:00:00"/>
    <s v="Rajendra Singh"/>
    <x v="725"/>
    <d v="1966-04-12T00:00:00"/>
    <x v="3089"/>
    <d v="2025-10-13T00:00:00"/>
    <n v="0.04"/>
    <n v="0.22500000000000001"/>
    <d v="2025-10-13T00:00:00"/>
    <d v="2026-08-31T00:00:00"/>
    <m/>
    <m/>
    <n v="59"/>
    <s v="56-65"/>
    <x v="1"/>
    <x v="2"/>
    <n v="400000"/>
    <n v="0"/>
    <n v="0"/>
    <n v="323"/>
    <d v="2026-02-28T00:00:00"/>
    <n v="139"/>
    <s v="Maharashtra"/>
    <n v="10539.29372219178"/>
    <n v="1"/>
    <n v="8931.6048493150683"/>
    <n v="0"/>
    <n v="0"/>
    <n v="1607.6888728767121"/>
    <n v="357.26419397260275"/>
    <n v="2009.6110910958905"/>
    <n v="3843.6318082191779"/>
    <n v="2825.0693790410955"/>
    <n v="3739.6601852054791"/>
    <d v="2025-02-27T00:00:00"/>
    <n v="8931.6048493150683"/>
    <m/>
  </r>
  <r>
    <s v="Valid"/>
    <n v="202511"/>
    <s v="GMC023220100CALDERYS"/>
    <s v="CALDERYS INDIA REFRACTORIES LIMITED"/>
    <d v="2025-09-01T00:00:00"/>
    <d v="2026-08-31T00:00:00"/>
    <s v="Sulochana"/>
    <x v="725"/>
    <d v="1973-10-04T00:00:00"/>
    <x v="3090"/>
    <d v="2025-10-13T00:00:00"/>
    <n v="0.04"/>
    <n v="0.22500000000000001"/>
    <d v="2025-10-13T00:00:00"/>
    <d v="2026-08-31T00:00:00"/>
    <m/>
    <m/>
    <n v="52"/>
    <s v="46-55"/>
    <x v="0"/>
    <x v="5"/>
    <n v="400000"/>
    <n v="0"/>
    <n v="0"/>
    <n v="323"/>
    <d v="2026-02-28T00:00:00"/>
    <n v="139"/>
    <s v="Maharashtra"/>
    <n v="7175.2163336986296"/>
    <n v="1"/>
    <n v="6080.6918082191778"/>
    <n v="0"/>
    <n v="0"/>
    <n v="1094.524525479452"/>
    <n v="243.22767232876711"/>
    <n v="1368.1556568493149"/>
    <n v="2616.7683013698629"/>
    <n v="1923.3247015068491"/>
    <n v="2545.9837775342467"/>
    <d v="2025-02-27T00:00:00"/>
    <n v="6080.6918082191778"/>
    <m/>
  </r>
  <r>
    <s v="Valid"/>
    <n v="202511"/>
    <s v="GMC023220100CALDERYS"/>
    <s v="CALDERYS INDIA REFRACTORIES LIMITED"/>
    <d v="2025-09-01T00:00:00"/>
    <d v="2026-08-31T00:00:00"/>
    <s v="Dibya Ranjan Das"/>
    <x v="726"/>
    <d v="2003-04-16T00:00:00"/>
    <x v="3091"/>
    <d v="2025-10-13T00:00:00"/>
    <n v="0.04"/>
    <n v="0.22500000000000001"/>
    <d v="2025-10-13T00:00:00"/>
    <d v="2026-08-31T00:00:00"/>
    <m/>
    <m/>
    <n v="22"/>
    <s v="0-25"/>
    <x v="1"/>
    <x v="1"/>
    <n v="300000"/>
    <n v="300000"/>
    <n v="1"/>
    <n v="323"/>
    <d v="2026-02-28T00:00:00"/>
    <n v="139"/>
    <s v="Maharashtra"/>
    <n v="3265.7328263013696"/>
    <n v="1"/>
    <n v="2767.5701917808219"/>
    <n v="0"/>
    <n v="0"/>
    <n v="498.16263452054795"/>
    <n v="110.70280767123288"/>
    <n v="622.703293150685"/>
    <n v="1190.9976986301369"/>
    <n v="875.38330849315059"/>
    <n v="1158.7807824657534"/>
    <d v="2025-02-27T00:00:00"/>
    <n v="2767.5701917808219"/>
    <m/>
  </r>
  <r>
    <s v="Valid"/>
    <n v="202511"/>
    <s v="GMC023220100CALDERYS"/>
    <s v="CALDERYS INDIA REFRACTORIES LIMITED"/>
    <d v="2025-09-01T00:00:00"/>
    <d v="2026-08-31T00:00:00"/>
    <s v="Dipak Kumar Das"/>
    <x v="726"/>
    <d v="1972-01-01T00:00:00"/>
    <x v="3092"/>
    <d v="2025-10-13T00:00:00"/>
    <n v="0.04"/>
    <n v="0.22500000000000001"/>
    <d v="2025-10-13T00:00:00"/>
    <d v="2026-08-31T00:00:00"/>
    <m/>
    <m/>
    <n v="53"/>
    <s v="46-55"/>
    <x v="1"/>
    <x v="11"/>
    <n v="300000"/>
    <n v="0"/>
    <n v="0"/>
    <n v="323"/>
    <d v="2026-02-28T00:00:00"/>
    <n v="139"/>
    <s v="Maharashtra"/>
    <n v="6525.0123780821914"/>
    <n v="1"/>
    <n v="5529.6715068493149"/>
    <n v="0"/>
    <n v="0"/>
    <n v="995.34087123287668"/>
    <n v="221.1868602739726"/>
    <n v="1244.1760890410958"/>
    <n v="2379.6419178082192"/>
    <n v="1749.036809589041"/>
    <n v="2315.2717479452058"/>
    <d v="2025-02-27T00:00:00"/>
    <n v="5529.6715068493149"/>
    <m/>
  </r>
  <r>
    <s v="Valid"/>
    <n v="202511"/>
    <s v="GMC023220100CALDERYS"/>
    <s v="CALDERYS INDIA REFRACTORIES LIMITED"/>
    <d v="2025-09-01T00:00:00"/>
    <d v="2026-08-31T00:00:00"/>
    <s v="Mamata Das"/>
    <x v="726"/>
    <d v="1981-03-06T00:00:00"/>
    <x v="3093"/>
    <d v="2025-10-13T00:00:00"/>
    <n v="0.04"/>
    <n v="0.22500000000000001"/>
    <d v="2025-10-13T00:00:00"/>
    <d v="2026-08-31T00:00:00"/>
    <m/>
    <m/>
    <n v="44"/>
    <s v="36-45"/>
    <x v="0"/>
    <x v="5"/>
    <n v="300000"/>
    <n v="0"/>
    <n v="0"/>
    <n v="323"/>
    <d v="2026-02-28T00:00:00"/>
    <n v="139"/>
    <s v="Maharashtra"/>
    <n v="4530.4702104109592"/>
    <n v="1"/>
    <n v="3839.3815342465755"/>
    <n v="0"/>
    <n v="0"/>
    <n v="691.08867616438351"/>
    <n v="153.57526136986303"/>
    <n v="863.86084520547945"/>
    <n v="1652.2415890410959"/>
    <n v="1214.3975679452055"/>
    <n v="1607.5478597260276"/>
    <d v="2025-02-27T00:00:00"/>
    <n v="3839.3815342465755"/>
    <m/>
  </r>
  <r>
    <s v="Valid"/>
    <n v="202511"/>
    <s v="GMC023220100CALDERYS"/>
    <s v="CALDERYS INDIA REFRACTORIES LIMITED"/>
    <d v="2025-09-01T00:00:00"/>
    <d v="2026-08-31T00:00:00"/>
    <s v="Sagar Ramesh Gaikwad"/>
    <x v="727"/>
    <d v="1993-02-02T00:00:00"/>
    <x v="3094"/>
    <d v="2025-10-16T00:00:00"/>
    <n v="0.04"/>
    <n v="0.22500000000000001"/>
    <d v="2025-10-16T00:00:00"/>
    <d v="2026-08-31T00:00:00"/>
    <m/>
    <m/>
    <n v="32"/>
    <s v="26-35"/>
    <x v="1"/>
    <x v="1"/>
    <n v="400000"/>
    <n v="400000"/>
    <n v="1"/>
    <n v="320"/>
    <d v="2026-02-28T00:00:00"/>
    <n v="136"/>
    <s v="Maharashtra"/>
    <n v="3974.1624109589043"/>
    <n v="1"/>
    <n v="3367.9342465753425"/>
    <n v="0"/>
    <n v="0"/>
    <n v="606.22816438356165"/>
    <n v="134.71736986301372"/>
    <n v="757.78520547945209"/>
    <n v="1431.3720547945206"/>
    <n v="1052.0584602739727"/>
    <n v="1423.3732109589041"/>
    <d v="2025-02-27T00:00:00"/>
    <n v="3367.9342465753425"/>
    <m/>
  </r>
  <r>
    <s v="Valid"/>
    <n v="202511"/>
    <s v="GMC023220100CALDERYS"/>
    <s v="CALDERYS INDIA REFRACTORIES LIMITED"/>
    <d v="2025-09-01T00:00:00"/>
    <d v="2026-08-31T00:00:00"/>
    <s v="Prachi Sagar Gaikwad"/>
    <x v="727"/>
    <d v="1994-12-09T00:00:00"/>
    <x v="3095"/>
    <d v="2025-10-16T00:00:00"/>
    <n v="0.04"/>
    <n v="0.22500000000000001"/>
    <d v="2025-10-16T00:00:00"/>
    <d v="2026-08-31T00:00:00"/>
    <m/>
    <m/>
    <n v="30"/>
    <s v="26-35"/>
    <x v="0"/>
    <x v="10"/>
    <n v="400000"/>
    <n v="0"/>
    <n v="0"/>
    <n v="320"/>
    <d v="2026-02-28T00:00:00"/>
    <n v="136"/>
    <s v="Maharashtra"/>
    <n v="3974.1624109589043"/>
    <n v="1"/>
    <n v="3367.9342465753425"/>
    <n v="0"/>
    <n v="0"/>
    <n v="606.22816438356165"/>
    <n v="134.71736986301372"/>
    <n v="757.78520547945209"/>
    <n v="1431.3720547945206"/>
    <n v="1052.0584602739727"/>
    <n v="1423.3732109589041"/>
    <d v="2025-02-27T00:00:00"/>
    <n v="3367.9342465753425"/>
    <m/>
  </r>
  <r>
    <s v="Valid"/>
    <n v="202511"/>
    <s v="GMC023220100CALDERYS"/>
    <s v="CALDERYS INDIA REFRACTORIES LIMITED"/>
    <d v="2025-09-01T00:00:00"/>
    <d v="2026-08-31T00:00:00"/>
    <s v="Vanita Ramesh Gaikwad"/>
    <x v="727"/>
    <d v="1971-05-20T00:00:00"/>
    <x v="3096"/>
    <d v="2025-10-16T00:00:00"/>
    <n v="0.04"/>
    <n v="0.22500000000000001"/>
    <d v="2025-10-16T00:00:00"/>
    <d v="2026-08-31T00:00:00"/>
    <m/>
    <m/>
    <n v="54"/>
    <s v="46-55"/>
    <x v="0"/>
    <x v="5"/>
    <n v="400000"/>
    <n v="0"/>
    <n v="0"/>
    <n v="320"/>
    <d v="2026-02-28T00:00:00"/>
    <n v="136"/>
    <s v="Maharashtra"/>
    <n v="7108.5734575342467"/>
    <n v="1"/>
    <n v="6024.2147945205479"/>
    <n v="0"/>
    <n v="0"/>
    <n v="1084.3586630136986"/>
    <n v="240.96859178082192"/>
    <n v="1355.4483287671233"/>
    <n v="2560.291287671233"/>
    <n v="1881.8140964383563"/>
    <n v="2545.9837775342462"/>
    <d v="2025-02-27T00:00:00"/>
    <n v="6024.2147945205479"/>
    <m/>
  </r>
  <r>
    <s v="Valid"/>
    <n v="202511"/>
    <s v="GMC023220100CALDERYS"/>
    <s v="CALDERYS INDIA REFRACTORIES LIMITED"/>
    <d v="2025-09-01T00:00:00"/>
    <d v="2026-08-31T00:00:00"/>
    <s v="Biswa Ranjan Mohanty"/>
    <x v="728"/>
    <d v="2001-05-05T00:00:00"/>
    <x v="3097"/>
    <d v="2025-10-20T00:00:00"/>
    <n v="0.04"/>
    <n v="0.22500000000000001"/>
    <d v="2025-10-20T00:00:00"/>
    <d v="2026-08-31T00:00:00"/>
    <m/>
    <m/>
    <n v="24"/>
    <s v="0-25"/>
    <x v="1"/>
    <x v="1"/>
    <n v="400000"/>
    <n v="400000"/>
    <n v="1"/>
    <n v="316"/>
    <d v="2026-02-28T00:00:00"/>
    <n v="132"/>
    <s v="Maharashtra"/>
    <n v="3500.9652120547944"/>
    <n v="1"/>
    <n v="2966.9196712328767"/>
    <n v="0"/>
    <n v="0"/>
    <n v="534.04554082191783"/>
    <n v="118.67678684931506"/>
    <n v="667.55692602739725"/>
    <n v="1239.3461917808218"/>
    <n v="910.91945095890401"/>
    <n v="1269.7665073972603"/>
    <d v="2025-02-27T00:00:00"/>
    <n v="2966.9196712328767"/>
    <m/>
  </r>
  <r>
    <s v="Valid"/>
    <n v="202511"/>
    <s v="GMC023220100CALDERYS"/>
    <s v="CALDERYS INDIA REFRACTORIES LIMITED"/>
    <d v="2025-09-01T00:00:00"/>
    <d v="2026-08-31T00:00:00"/>
    <s v="Laxmi Sahoo"/>
    <x v="728"/>
    <d v="1976-02-22T00:00:00"/>
    <x v="3098"/>
    <d v="2025-10-20T00:00:00"/>
    <n v="0.04"/>
    <n v="0.22500000000000001"/>
    <d v="2025-10-20T00:00:00"/>
    <d v="2026-08-31T00:00:00"/>
    <m/>
    <m/>
    <n v="49"/>
    <s v="46-55"/>
    <x v="0"/>
    <x v="5"/>
    <n v="400000"/>
    <n v="0"/>
    <n v="0"/>
    <n v="316"/>
    <d v="2026-02-28T00:00:00"/>
    <n v="132"/>
    <s v="Maharashtra"/>
    <n v="7019.716289315068"/>
    <n v="1"/>
    <n v="5948.9121095890405"/>
    <n v="0"/>
    <n v="0"/>
    <n v="1070.8041797260273"/>
    <n v="237.95648438356162"/>
    <n v="1338.5052246575342"/>
    <n v="2484.9886027397256"/>
    <n v="1826.4666230136984"/>
    <n v="2545.9837775342467"/>
    <d v="2025-02-27T00:00:00"/>
    <n v="5948.9121095890405"/>
    <m/>
  </r>
  <r>
    <s v="Valid"/>
    <n v="202511"/>
    <s v="GMC023220100CALDERYS"/>
    <s v="CALDERYS INDIA REFRACTORIES LIMITED"/>
    <d v="2025-09-01T00:00:00"/>
    <d v="2026-08-31T00:00:00"/>
    <s v="Brijesh OJHA"/>
    <x v="729"/>
    <d v="1992-07-01T00:00:00"/>
    <x v="3099"/>
    <d v="2025-10-27T00:00:00"/>
    <n v="0.04"/>
    <n v="0.22500000000000001"/>
    <d v="2025-10-27T00:00:00"/>
    <d v="2026-08-31T00:00:00"/>
    <m/>
    <m/>
    <n v="33"/>
    <s v="26-35"/>
    <x v="1"/>
    <x v="1"/>
    <n v="300000"/>
    <n v="300000"/>
    <n v="1"/>
    <n v="309"/>
    <d v="2026-02-28T00:00:00"/>
    <n v="125"/>
    <s v="Maharashtra"/>
    <n v="3491.6710471232882"/>
    <n v="1"/>
    <n v="2959.0432602739729"/>
    <n v="0"/>
    <n v="0"/>
    <n v="532.62778684931516"/>
    <n v="118.36173041095891"/>
    <n v="665.78473356164398"/>
    <n v="1197.0239726027398"/>
    <n v="879.81261986301377"/>
    <n v="1295.0841764383563"/>
    <d v="2025-02-27T00:00:00"/>
    <n v="2959.0432602739729"/>
    <m/>
  </r>
  <r>
    <s v="Valid"/>
    <n v="202511"/>
    <s v="GMC023220100CALDERYS"/>
    <s v="CALDERYS INDIA REFRACTORIES LIMITED"/>
    <d v="2025-09-01T00:00:00"/>
    <d v="2026-08-31T00:00:00"/>
    <s v="Priyanka Dubey"/>
    <x v="729"/>
    <d v="1996-03-15T00:00:00"/>
    <x v="3100"/>
    <d v="2025-10-27T00:00:00"/>
    <n v="0.04"/>
    <n v="0.22500000000000001"/>
    <d v="2025-10-27T00:00:00"/>
    <d v="2026-08-31T00:00:00"/>
    <m/>
    <m/>
    <n v="29"/>
    <s v="26-35"/>
    <x v="0"/>
    <x v="10"/>
    <n v="300000"/>
    <n v="0"/>
    <n v="0"/>
    <n v="309"/>
    <d v="2026-02-28T00:00:00"/>
    <n v="125"/>
    <s v="Maharashtra"/>
    <n v="3491.6710471232882"/>
    <n v="1"/>
    <n v="2959.0432602739729"/>
    <n v="0"/>
    <n v="0"/>
    <n v="532.62778684931516"/>
    <n v="118.36173041095891"/>
    <n v="665.78473356164398"/>
    <n v="1197.0239726027398"/>
    <n v="879.81261986301377"/>
    <n v="1295.0841764383563"/>
    <d v="2025-02-27T00:00:00"/>
    <n v="2959.0432602739729"/>
    <m/>
  </r>
  <r>
    <s v="Valid"/>
    <n v="202511"/>
    <s v="GMC023220100CALDERYS"/>
    <s v="CALDERYS INDIA REFRACTORIES LIMITED"/>
    <d v="2025-09-01T00:00:00"/>
    <d v="2026-08-31T00:00:00"/>
    <s v="Ram Bahadur Ojha"/>
    <x v="729"/>
    <d v="1950-05-22T00:00:00"/>
    <x v="3101"/>
    <d v="2025-10-27T00:00:00"/>
    <n v="0.04"/>
    <n v="0.22500000000000001"/>
    <d v="2025-10-27T00:00:00"/>
    <d v="2026-08-31T00:00:00"/>
    <m/>
    <m/>
    <n v="75"/>
    <s v="71-75"/>
    <x v="1"/>
    <x v="11"/>
    <n v="300000"/>
    <n v="0"/>
    <n v="0"/>
    <n v="309"/>
    <d v="2026-02-28T00:00:00"/>
    <n v="125"/>
    <s v="Maharashtra"/>
    <n v="16610.818522191781"/>
    <n v="1"/>
    <n v="14076.964849315069"/>
    <n v="0"/>
    <n v="0"/>
    <n v="2533.8536728767122"/>
    <n v="563.07859397260279"/>
    <n v="3167.3170910958906"/>
    <n v="5694.5650684931516"/>
    <n v="4185.5053253424667"/>
    <n v="6161.0638389041087"/>
    <d v="2025-02-27T00:00:00"/>
    <n v="14076.964849315069"/>
    <m/>
  </r>
  <r>
    <s v="Valid"/>
    <n v="202511"/>
    <s v="GMC023220100CALDERYS"/>
    <s v="CALDERYS INDIA REFRACTORIES LIMITED"/>
    <d v="2025-09-01T00:00:00"/>
    <d v="2026-08-31T00:00:00"/>
    <s v="Nirmala Devi"/>
    <x v="729"/>
    <d v="1957-07-01T00:00:00"/>
    <x v="3102"/>
    <d v="2025-10-27T00:00:00"/>
    <n v="0.04"/>
    <n v="0.22500000000000001"/>
    <d v="2025-10-27T00:00:00"/>
    <d v="2026-08-31T00:00:00"/>
    <m/>
    <m/>
    <n v="68"/>
    <s v="66-70"/>
    <x v="0"/>
    <x v="5"/>
    <n v="300000"/>
    <n v="0"/>
    <n v="0"/>
    <n v="309"/>
    <d v="2026-02-28T00:00:00"/>
    <n v="125"/>
    <s v="Maharashtra"/>
    <n v="13095.631982465753"/>
    <n v="1"/>
    <n v="11097.993205479452"/>
    <n v="0"/>
    <n v="0"/>
    <n v="1997.6387769863013"/>
    <n v="443.91972821917807"/>
    <n v="2497.0484712328766"/>
    <n v="4489.4794520547948"/>
    <n v="3299.7673972602743"/>
    <n v="4857.2576087671223"/>
    <d v="2025-02-27T00:00:00"/>
    <n v="11097.993205479452"/>
    <m/>
  </r>
  <r>
    <s v="Valid"/>
    <n v="202511"/>
    <s v="GMC023220100CALDERYS"/>
    <s v="CALDERYS INDIA REFRACTORIES LIMITED"/>
    <d v="2025-09-01T00:00:00"/>
    <d v="2026-08-31T00:00:00"/>
    <s v="Dinesh Kumar"/>
    <x v="730"/>
    <d v="1990-07-10T00:00:00"/>
    <x v="3103"/>
    <d v="2025-10-27T00:00:00"/>
    <n v="0.04"/>
    <n v="0.22500000000000001"/>
    <d v="2025-10-27T00:00:00"/>
    <d v="2026-08-31T00:00:00"/>
    <m/>
    <m/>
    <n v="35"/>
    <s v="26-35"/>
    <x v="1"/>
    <x v="1"/>
    <n v="400000"/>
    <n v="400000"/>
    <n v="1"/>
    <n v="309"/>
    <d v="2026-02-28T00:00:00"/>
    <n v="125"/>
    <s v="Maharashtra"/>
    <n v="3837.5505780821914"/>
    <n v="1"/>
    <n v="3252.1615068493147"/>
    <n v="0"/>
    <n v="0"/>
    <n v="585.38907123287663"/>
    <n v="130.08646027397259"/>
    <n v="731.73633904109579"/>
    <n v="1315.5993150684928"/>
    <n v="966.96549657534217"/>
    <n v="1423.3732109589043"/>
    <d v="2025-02-27T00:00:00"/>
    <n v="3252.1615068493147"/>
    <m/>
  </r>
  <r>
    <s v="Valid"/>
    <n v="202511"/>
    <s v="GMC023220100CALDERYS"/>
    <s v="CALDERYS INDIA REFRACTORIES LIMITED"/>
    <d v="2025-09-01T00:00:00"/>
    <d v="2026-08-31T00:00:00"/>
    <s v="Renu"/>
    <x v="730"/>
    <d v="1989-05-15T00:00:00"/>
    <x v="3104"/>
    <d v="2025-10-27T00:00:00"/>
    <n v="0.04"/>
    <n v="0.22500000000000001"/>
    <d v="2025-10-27T00:00:00"/>
    <d v="2026-08-31T00:00:00"/>
    <m/>
    <m/>
    <n v="36"/>
    <s v="36-45"/>
    <x v="0"/>
    <x v="10"/>
    <n v="400000"/>
    <n v="0"/>
    <n v="0"/>
    <n v="309"/>
    <d v="2026-02-28T00:00:00"/>
    <n v="125"/>
    <s v="Maharashtra"/>
    <n v="4653.2205024657533"/>
    <n v="1"/>
    <n v="3943.4072054794519"/>
    <n v="0"/>
    <n v="0"/>
    <n v="709.81329698630134"/>
    <n v="157.73628821917808"/>
    <n v="887.26662123287667"/>
    <n v="1595.2294520547944"/>
    <n v="1172.4936472602737"/>
    <n v="1725.9106487671233"/>
    <d v="2025-02-27T00:00:00"/>
    <n v="3943.4072054794519"/>
    <m/>
  </r>
  <r>
    <s v="Valid"/>
    <n v="202511"/>
    <s v="GMC023220100CALDERYS"/>
    <s v="CALDERYS INDIA REFRACTORIES LIMITED"/>
    <d v="2025-09-01T00:00:00"/>
    <d v="2026-08-31T00:00:00"/>
    <s v="Rudraditya"/>
    <x v="730"/>
    <d v="2021-11-03T00:00:00"/>
    <x v="3105"/>
    <d v="2025-10-27T00:00:00"/>
    <n v="0.04"/>
    <n v="0.22500000000000001"/>
    <d v="2025-10-27T00:00:00"/>
    <d v="2026-08-31T00:00:00"/>
    <m/>
    <m/>
    <n v="3"/>
    <s v="0-25"/>
    <x v="1"/>
    <x v="3"/>
    <n v="400000"/>
    <n v="0"/>
    <n v="0"/>
    <n v="309"/>
    <d v="2026-02-28T00:00:00"/>
    <n v="125"/>
    <s v="Maharashtra"/>
    <n v="3423.4121852054795"/>
    <n v="1"/>
    <n v="2901.1967671232878"/>
    <n v="0"/>
    <n v="0"/>
    <n v="522.21541808219183"/>
    <n v="116.04787068493151"/>
    <n v="652.76927260273976"/>
    <n v="1173.6232876712329"/>
    <n v="862.6131164383562"/>
    <n v="1269.7665073972603"/>
    <d v="2025-02-27T00:00:00"/>
    <n v="2901.1967671232878"/>
    <m/>
  </r>
  <r>
    <s v="Valid"/>
    <n v="202511"/>
    <s v="GMC023220100CALDERYS"/>
    <s v="CALDERYS INDIA REFRACTORIES LIMITED"/>
    <d v="2025-09-01T00:00:00"/>
    <d v="2026-08-31T00:00:00"/>
    <s v="Ganga Singh"/>
    <x v="730"/>
    <d v="1943-01-01T00:00:00"/>
    <x v="3106"/>
    <d v="2025-10-27T00:00:00"/>
    <n v="0.04"/>
    <n v="0.22500000000000001"/>
    <d v="2025-10-27T00:00:00"/>
    <d v="2026-08-31T00:00:00"/>
    <m/>
    <m/>
    <n v="82"/>
    <s v="81-100"/>
    <x v="1"/>
    <x v="2"/>
    <n v="400000"/>
    <n v="0"/>
    <n v="0"/>
    <n v="309"/>
    <d v="2026-02-28T00:00:00"/>
    <n v="125"/>
    <s v="Maharashtra"/>
    <n v="25058.184838356163"/>
    <n v="1"/>
    <n v="21235.749863013698"/>
    <n v="0"/>
    <n v="0"/>
    <n v="3822.4349753424653"/>
    <n v="849.42999452054789"/>
    <n v="4778.043719178082"/>
    <n v="8590.5136986301368"/>
    <n v="6314.0275684931503"/>
    <n v="9294.2485808219153"/>
    <d v="2025-02-27T00:00:00"/>
    <n v="21235.749863013698"/>
    <m/>
  </r>
  <r>
    <s v="Valid"/>
    <n v="202511"/>
    <s v="GMC023220100CALDERYS"/>
    <s v="CALDERYS INDIA REFRACTORIES LIMITED"/>
    <d v="2025-09-01T00:00:00"/>
    <d v="2026-08-31T00:00:00"/>
    <s v="Vimla Devi"/>
    <x v="730"/>
    <d v="1957-01-01T00:00:00"/>
    <x v="3107"/>
    <d v="2025-10-27T00:00:00"/>
    <n v="0.04"/>
    <n v="0.22500000000000001"/>
    <d v="2025-10-27T00:00:00"/>
    <d v="2026-08-31T00:00:00"/>
    <m/>
    <m/>
    <n v="68"/>
    <s v="66-70"/>
    <x v="0"/>
    <x v="5"/>
    <n v="400000"/>
    <n v="0"/>
    <n v="0"/>
    <n v="309"/>
    <d v="2026-02-28T00:00:00"/>
    <n v="125"/>
    <s v="Maharashtra"/>
    <n v="14410.381775342465"/>
    <n v="1"/>
    <n v="12212.187945205478"/>
    <n v="0"/>
    <n v="0"/>
    <n v="2198.193830136986"/>
    <n v="488.48751780821914"/>
    <n v="2747.7422876712326"/>
    <n v="4940.2054794520545"/>
    <n v="3631.05102739726"/>
    <n v="5344.9071123287677"/>
    <d v="2025-02-27T00:00:00"/>
    <n v="12212.187945205478"/>
    <m/>
  </r>
  <r>
    <s v="Valid"/>
    <n v="202511"/>
    <s v="GMC023220100CALDERYS"/>
    <s v="CALDERYS INDIA REFRACTORIES LIMITED"/>
    <d v="2025-09-01T00:00:00"/>
    <d v="2026-08-31T00:00:00"/>
    <s v="Upendra Patra"/>
    <x v="731"/>
    <d v="1995-05-08T00:00:00"/>
    <x v="3108"/>
    <d v="2025-11-01T00:00:00"/>
    <n v="0.04"/>
    <n v="0.22500000000000001"/>
    <d v="2025-11-01T00:00:00"/>
    <d v="2026-08-31T00:00:00"/>
    <m/>
    <m/>
    <n v="30"/>
    <s v="26-35"/>
    <x v="1"/>
    <x v="1"/>
    <n v="300000"/>
    <n v="300000"/>
    <n v="1"/>
    <n v="304"/>
    <d v="2026-02-28T00:00:00"/>
    <n v="120"/>
    <s v="Maharashtra"/>
    <n v="3435.1715156164382"/>
    <n v="1"/>
    <n v="2911.1623013698631"/>
    <n v="0"/>
    <n v="0"/>
    <n v="524.00921424657531"/>
    <n v="116.44649205479453"/>
    <n v="655.0115178082192"/>
    <n v="1149.1430136986303"/>
    <n v="844.62011506849319"/>
    <n v="1295.0841764383563"/>
    <d v="2025-02-27T00:00:00"/>
    <n v="2911.1623013698631"/>
    <m/>
  </r>
  <r>
    <s v="Valid"/>
    <n v="202511"/>
    <s v="GMC023220100CALDERYS"/>
    <s v="CALDERYS INDIA REFRACTORIES LIMITED"/>
    <d v="2025-09-01T00:00:00"/>
    <d v="2026-08-31T00:00:00"/>
    <s v="Ramesh Chandra Patra"/>
    <x v="731"/>
    <d v="1963-10-10T00:00:00"/>
    <x v="3109"/>
    <d v="2025-11-01T00:00:00"/>
    <n v="0.04"/>
    <n v="0.22500000000000001"/>
    <d v="2025-11-01T00:00:00"/>
    <d v="2026-08-31T00:00:00"/>
    <m/>
    <m/>
    <n v="62"/>
    <s v="56-65"/>
    <x v="1"/>
    <x v="11"/>
    <n v="300000"/>
    <n v="0"/>
    <n v="0"/>
    <n v="304"/>
    <d v="2026-02-28T00:00:00"/>
    <n v="120"/>
    <s v="Maharashtra"/>
    <n v="9021.5131616438375"/>
    <n v="1"/>
    <n v="7645.3501369863025"/>
    <n v="0"/>
    <n v="0"/>
    <n v="1376.1630246575344"/>
    <n v="305.81400547945208"/>
    <n v="1720.2037808219181"/>
    <n v="3017.9013698630138"/>
    <n v="2218.1575068493153"/>
    <n v="3401.1748438356162"/>
    <d v="2025-02-27T00:00:00"/>
    <n v="7645.3501369863025"/>
    <m/>
  </r>
  <r>
    <s v="Valid"/>
    <n v="202511"/>
    <s v="GMC023220100CALDERYS"/>
    <s v="CALDERYS INDIA REFRACTORIES LIMITED"/>
    <d v="2025-09-01T00:00:00"/>
    <d v="2026-08-31T00:00:00"/>
    <s v="Gurubari Patra"/>
    <x v="731"/>
    <d v="1970-04-12T00:00:00"/>
    <x v="3110"/>
    <d v="2025-11-01T00:00:00"/>
    <n v="0.04"/>
    <n v="0.22500000000000001"/>
    <d v="2025-11-01T00:00:00"/>
    <d v="2026-08-31T00:00:00"/>
    <m/>
    <m/>
    <n v="55"/>
    <s v="46-55"/>
    <x v="0"/>
    <x v="5"/>
    <n v="300000"/>
    <n v="0"/>
    <n v="0"/>
    <n v="304"/>
    <d v="2026-02-28T00:00:00"/>
    <n v="120"/>
    <s v="Maharashtra"/>
    <n v="6141.1881205479458"/>
    <n v="1"/>
    <n v="5204.3967123287675"/>
    <n v="0"/>
    <n v="0"/>
    <n v="936.79140821917815"/>
    <n v="208.17586849315072"/>
    <n v="1170.9892602739728"/>
    <n v="2054.3671232876713"/>
    <n v="1509.9598356164383"/>
    <n v="2315.2717479452053"/>
    <d v="2025-02-27T00:00:00"/>
    <n v="5204.3967123287675"/>
    <m/>
  </r>
  <r>
    <s v="Valid"/>
    <n v="202511"/>
    <s v="GMC023220100CALDERYS"/>
    <s v="CALDERYS INDIA REFRACTORIES LIMITED"/>
    <d v="2025-09-01T00:00:00"/>
    <d v="2026-08-31T00:00:00"/>
    <s v="Jharna Patra"/>
    <x v="731"/>
    <d v="1989-05-19T00:00:00"/>
    <x v="3111"/>
    <d v="2025-11-01T00:00:00"/>
    <n v="0.04"/>
    <n v="0.22500000000000001"/>
    <d v="2025-11-01T00:00:00"/>
    <d v="2026-08-31T00:00:00"/>
    <m/>
    <m/>
    <n v="36"/>
    <s v="36-45"/>
    <x v="0"/>
    <x v="10"/>
    <n v="300000"/>
    <n v="0"/>
    <n v="0"/>
    <n v="304"/>
    <d v="2026-02-28T00:00:00"/>
    <n v="120"/>
    <s v="Maharashtra"/>
    <n v="4263.9719627397262"/>
    <n v="1"/>
    <n v="3613.5355616438355"/>
    <n v="0"/>
    <n v="0"/>
    <n v="650.43640109589035"/>
    <n v="144.54142246575341"/>
    <n v="813.04550136986302"/>
    <n v="1426.3956164383562"/>
    <n v="1048.4007780821919"/>
    <n v="1607.5478597260271"/>
    <d v="2025-02-27T00:00:00"/>
    <n v="3613.5355616438355"/>
    <m/>
  </r>
  <r>
    <s v="Valid"/>
    <n v="202511"/>
    <s v="GMC023220100CALDERYS"/>
    <s v="CALDERYS INDIA REFRACTORIES LIMITED"/>
    <d v="2025-09-01T00:00:00"/>
    <d v="2026-08-31T00:00:00"/>
    <s v="Bhavit Patra"/>
    <x v="731"/>
    <d v="2023-12-14T00:00:00"/>
    <x v="3112"/>
    <d v="2025-11-01T00:00:00"/>
    <n v="0.04"/>
    <n v="0.22500000000000001"/>
    <d v="2025-11-01T00:00:00"/>
    <d v="2026-08-31T00:00:00"/>
    <m/>
    <m/>
    <n v="1"/>
    <s v="0-25"/>
    <x v="1"/>
    <x v="3"/>
    <n v="300000"/>
    <n v="0"/>
    <n v="0"/>
    <n v="304"/>
    <d v="2026-02-28T00:00:00"/>
    <n v="120"/>
    <s v="Maharashtra"/>
    <n v="3073.6308953424655"/>
    <n v="1"/>
    <n v="2604.7719452054794"/>
    <n v="0"/>
    <n v="0"/>
    <n v="468.85895013698627"/>
    <n v="104.19087780821917"/>
    <n v="586.07368767123285"/>
    <n v="1028.1994520547944"/>
    <n v="755.72659726027382"/>
    <n v="1158.7807824657534"/>
    <d v="2025-02-27T00:00:00"/>
    <n v="2604.7719452054794"/>
    <m/>
  </r>
  <r>
    <s v="Valid"/>
    <n v="202511"/>
    <s v="GMC023220100CALDERYS"/>
    <s v="CALDERYS INDIA REFRACTORIES LIMITED"/>
    <d v="2025-09-01T00:00:00"/>
    <d v="2026-08-31T00:00:00"/>
    <s v="Ankur"/>
    <x v="732"/>
    <d v="1999-05-12T00:00:00"/>
    <x v="3113"/>
    <d v="2025-11-01T00:00:00"/>
    <n v="0.04"/>
    <n v="0.22500000000000001"/>
    <d v="2025-11-01T00:00:00"/>
    <d v="2026-08-31T00:00:00"/>
    <m/>
    <m/>
    <n v="26"/>
    <s v="26-35"/>
    <x v="1"/>
    <x v="1"/>
    <n v="300000"/>
    <n v="300000"/>
    <n v="1"/>
    <n v="304"/>
    <d v="2026-02-28T00:00:00"/>
    <n v="120"/>
    <s v="Maharashtra"/>
    <n v="3435.1715156164382"/>
    <n v="1"/>
    <n v="2911.1623013698631"/>
    <n v="0"/>
    <n v="0"/>
    <n v="524.00921424657531"/>
    <n v="116.44649205479453"/>
    <n v="655.0115178082192"/>
    <n v="1149.1430136986303"/>
    <n v="844.62011506849319"/>
    <n v="1295.0841764383563"/>
    <d v="2025-02-27T00:00:00"/>
    <n v="2911.1623013698631"/>
    <m/>
  </r>
  <r>
    <s v="Valid"/>
    <n v="202511"/>
    <s v="GMC023220100CALDERYS"/>
    <s v="CALDERYS INDIA REFRACTORIES LIMITED"/>
    <d v="2025-09-01T00:00:00"/>
    <d v="2026-08-31T00:00:00"/>
    <s v="Balkesh"/>
    <x v="732"/>
    <d v="1978-01-01T00:00:00"/>
    <x v="3114"/>
    <d v="2025-11-01T00:00:00"/>
    <n v="0.04"/>
    <n v="0.22500000000000001"/>
    <d v="2025-11-01T00:00:00"/>
    <d v="2026-08-31T00:00:00"/>
    <m/>
    <m/>
    <n v="47"/>
    <s v="46-55"/>
    <x v="1"/>
    <x v="2"/>
    <n v="300000"/>
    <n v="0"/>
    <n v="0"/>
    <n v="304"/>
    <d v="2026-02-28T00:00:00"/>
    <n v="120"/>
    <s v="Maharashtra"/>
    <n v="6141.1881205479458"/>
    <n v="1"/>
    <n v="5204.3967123287675"/>
    <n v="0"/>
    <n v="0"/>
    <n v="936.79140821917815"/>
    <n v="208.17586849315072"/>
    <n v="1170.9892602739728"/>
    <n v="2054.3671232876713"/>
    <n v="1509.9598356164383"/>
    <n v="2315.2717479452053"/>
    <d v="2025-02-27T00:00:00"/>
    <n v="5204.3967123287675"/>
    <m/>
  </r>
  <r>
    <s v="Valid"/>
    <n v="202511"/>
    <s v="GMC023220100CALDERYS"/>
    <s v="CALDERYS INDIA REFRACTORIES LIMITED"/>
    <d v="2025-09-01T00:00:00"/>
    <d v="2026-08-31T00:00:00"/>
    <s v="Nirmala Devi"/>
    <x v="732"/>
    <d v="1980-01-01T00:00:00"/>
    <x v="3115"/>
    <d v="2025-11-01T00:00:00"/>
    <n v="0.04"/>
    <n v="0.22500000000000001"/>
    <d v="2025-11-01T00:00:00"/>
    <d v="2026-08-31T00:00:00"/>
    <m/>
    <m/>
    <n v="45"/>
    <s v="36-45"/>
    <x v="0"/>
    <x v="5"/>
    <n v="300000"/>
    <n v="0"/>
    <n v="0"/>
    <n v="304"/>
    <d v="2026-02-28T00:00:00"/>
    <n v="120"/>
    <s v="Maharashtra"/>
    <n v="4263.9719627397262"/>
    <n v="1"/>
    <n v="3613.5355616438355"/>
    <n v="0"/>
    <n v="0"/>
    <n v="650.43640109589035"/>
    <n v="144.54142246575341"/>
    <n v="813.04550136986302"/>
    <n v="1426.3956164383562"/>
    <n v="1048.4007780821919"/>
    <n v="1607.5478597260271"/>
    <d v="2025-02-27T00:00:00"/>
    <n v="3613.5355616438355"/>
    <m/>
  </r>
  <r>
    <s v="Valid"/>
    <n v="202511"/>
    <s v="GMC023220100CALDERYS"/>
    <s v="CALDERYS INDIA REFRACTORIES LIMITED"/>
    <d v="2025-09-01T00:00:00"/>
    <d v="2026-08-31T00:00:00"/>
    <s v="Sandeep Verma"/>
    <x v="733"/>
    <d v="2001-07-23T00:00:00"/>
    <x v="3116"/>
    <d v="2025-11-03T00:00:00"/>
    <n v="0.04"/>
    <n v="0.22500000000000001"/>
    <d v="2025-11-03T00:00:00"/>
    <d v="2026-08-31T00:00:00"/>
    <m/>
    <m/>
    <n v="24"/>
    <s v="0-25"/>
    <x v="1"/>
    <x v="1"/>
    <n v="400000"/>
    <n v="400000"/>
    <n v="1"/>
    <n v="302"/>
    <d v="2026-02-28T00:00:00"/>
    <n v="118"/>
    <s v="Maharashtra"/>
    <n v="3345.8591583561642"/>
    <n v="1"/>
    <n v="2835.4738630136985"/>
    <n v="0"/>
    <n v="0"/>
    <n v="510.38529534246572"/>
    <n v="113.41895452054794"/>
    <n v="637.98161917808216"/>
    <n v="1107.9003835616438"/>
    <n v="814.30678191780817"/>
    <n v="1269.7665073972601"/>
    <d v="2025-02-27T00:00:00"/>
    <n v="2835.4738630136985"/>
    <m/>
  </r>
  <r>
    <s v="Valid"/>
    <n v="202511"/>
    <s v="GMC023220100CALDERYS"/>
    <s v="CALDERYS INDIA REFRACTORIES LIMITED"/>
    <d v="2025-09-01T00:00:00"/>
    <d v="2026-08-31T00:00:00"/>
    <s v="Archana Kushwaha"/>
    <x v="733"/>
    <d v="2002-07-03T00:00:00"/>
    <x v="3117"/>
    <d v="2025-11-03T00:00:00"/>
    <n v="0.04"/>
    <n v="0.22500000000000001"/>
    <d v="2025-11-03T00:00:00"/>
    <d v="2026-08-31T00:00:00"/>
    <m/>
    <m/>
    <n v="23"/>
    <s v="0-25"/>
    <x v="0"/>
    <x v="10"/>
    <n v="400000"/>
    <n v="0"/>
    <n v="0"/>
    <n v="302"/>
    <d v="2026-02-28T00:00:00"/>
    <n v="118"/>
    <s v="Maharashtra"/>
    <n v="3345.8591583561642"/>
    <n v="1"/>
    <n v="2835.4738630136985"/>
    <n v="0"/>
    <n v="0"/>
    <n v="510.38529534246572"/>
    <n v="113.41895452054794"/>
    <n v="637.98161917808216"/>
    <n v="1107.9003835616438"/>
    <n v="814.30678191780817"/>
    <n v="1269.7665073972601"/>
    <d v="2025-02-27T00:00:00"/>
    <n v="2835.4738630136985"/>
    <m/>
  </r>
  <r>
    <s v="Valid"/>
    <n v="202511"/>
    <s v="GMC023220100CALDERYS"/>
    <s v="CALDERYS INDIA REFRACTORIES LIMITED"/>
    <d v="2025-09-01T00:00:00"/>
    <d v="2026-08-31T00:00:00"/>
    <s v="Munni"/>
    <x v="733"/>
    <d v="1974-01-01T00:00:00"/>
    <x v="3118"/>
    <d v="2025-11-03T00:00:00"/>
    <n v="0.04"/>
    <n v="0.22500000000000001"/>
    <d v="2025-11-03T00:00:00"/>
    <d v="2026-08-31T00:00:00"/>
    <m/>
    <m/>
    <n v="51"/>
    <s v="46-55"/>
    <x v="0"/>
    <x v="5"/>
    <n v="400000"/>
    <n v="0"/>
    <n v="0"/>
    <n v="302"/>
    <d v="2026-02-28T00:00:00"/>
    <n v="118"/>
    <s v="Maharashtra"/>
    <n v="6708.7162005479449"/>
    <n v="1"/>
    <n v="5685.3527123287668"/>
    <n v="0"/>
    <n v="0"/>
    <n v="1023.363488219178"/>
    <n v="227.41410849315068"/>
    <n v="1279.2043602739725"/>
    <n v="2221.4292054794519"/>
    <n v="1632.7504660273971"/>
    <n v="2545.9837775342467"/>
    <d v="2025-02-27T00:00:00"/>
    <n v="5685.3527123287668"/>
    <m/>
  </r>
  <r>
    <s v="Valid"/>
    <n v="202511"/>
    <s v="GMC023220100CALDERYS"/>
    <s v="CALDERYS INDIA REFRACTORIES LIMITED"/>
    <d v="2025-09-01T00:00:00"/>
    <d v="2026-08-31T00:00:00"/>
    <s v="Sachidanand"/>
    <x v="733"/>
    <d v="1971-01-01T00:00:00"/>
    <x v="3119"/>
    <d v="2025-11-03T00:00:00"/>
    <n v="0.04"/>
    <n v="0.22500000000000001"/>
    <d v="2025-11-03T00:00:00"/>
    <d v="2026-08-31T00:00:00"/>
    <m/>
    <m/>
    <n v="54"/>
    <s v="46-55"/>
    <x v="1"/>
    <x v="2"/>
    <n v="400000"/>
    <n v="0"/>
    <n v="0"/>
    <n v="302"/>
    <d v="2026-02-28T00:00:00"/>
    <n v="118"/>
    <s v="Maharashtra"/>
    <n v="6708.7162005479449"/>
    <n v="1"/>
    <n v="5685.3527123287668"/>
    <n v="0"/>
    <n v="0"/>
    <n v="1023.363488219178"/>
    <n v="227.41410849315068"/>
    <n v="1279.2043602739725"/>
    <n v="2221.4292054794519"/>
    <n v="1632.7504660273971"/>
    <n v="2545.9837775342467"/>
    <d v="2025-02-27T00:00:00"/>
    <n v="5685.3527123287668"/>
    <m/>
  </r>
  <r>
    <s v="Valid"/>
    <n v="202511"/>
    <s v="GMC023220100CALDERYS"/>
    <s v="CALDERYS INDIA REFRACTORIES LIMITED"/>
    <d v="2025-09-01T00:00:00"/>
    <d v="2026-08-31T00:00:00"/>
    <s v="Deepu Minz"/>
    <x v="734"/>
    <d v="1986-11-27T00:00:00"/>
    <x v="3120"/>
    <d v="2025-11-03T00:00:00"/>
    <n v="0.04"/>
    <n v="0.22500000000000001"/>
    <d v="2025-11-03T00:00:00"/>
    <d v="2026-08-31T00:00:00"/>
    <m/>
    <m/>
    <n v="38"/>
    <s v="36-45"/>
    <x v="1"/>
    <x v="1"/>
    <n v="500000"/>
    <n v="500000"/>
    <n v="1"/>
    <n v="302"/>
    <d v="2026-02-28T00:00:00"/>
    <n v="118"/>
    <s v="Maharashtra"/>
    <n v="5002.601206575343"/>
    <n v="1"/>
    <n v="4239.4925479452058"/>
    <n v="0"/>
    <n v="0"/>
    <n v="763.10865863013703"/>
    <n v="169.57970191780825"/>
    <n v="953.88582328767131"/>
    <n v="1656.4904657534248"/>
    <n v="1217.5204923287672"/>
    <n v="1898.5065304109589"/>
    <d v="2025-02-27T00:00:00"/>
    <n v="4239.4925479452058"/>
    <m/>
  </r>
  <r>
    <s v="Valid"/>
    <n v="202511"/>
    <s v="GMC023220100CALDERYS"/>
    <s v="CALDERYS INDIA REFRACTORIES LIMITED"/>
    <d v="2025-09-01T00:00:00"/>
    <d v="2026-08-31T00:00:00"/>
    <s v="Nidhi Parul Kerketta"/>
    <x v="734"/>
    <d v="1984-02-06T00:00:00"/>
    <x v="3121"/>
    <d v="2025-11-03T00:00:00"/>
    <n v="0.04"/>
    <n v="0.22500000000000001"/>
    <d v="2025-11-03T00:00:00"/>
    <d v="2026-08-31T00:00:00"/>
    <m/>
    <m/>
    <n v="41"/>
    <s v="36-45"/>
    <x v="0"/>
    <x v="10"/>
    <n v="500000"/>
    <n v="0"/>
    <n v="0"/>
    <n v="302"/>
    <d v="2026-02-28T00:00:00"/>
    <n v="118"/>
    <s v="Maharashtra"/>
    <n v="5002.601206575343"/>
    <n v="1"/>
    <n v="4239.4925479452058"/>
    <n v="0"/>
    <n v="0"/>
    <n v="763.10865863013703"/>
    <n v="169.57970191780825"/>
    <n v="953.88582328767131"/>
    <n v="1656.4904657534248"/>
    <n v="1217.5204923287672"/>
    <n v="1898.5065304109589"/>
    <d v="2025-02-27T00:00:00"/>
    <n v="4239.4925479452058"/>
    <m/>
  </r>
  <r>
    <s v="Valid"/>
    <n v="202511"/>
    <s v="GMC023220100CALDERYS"/>
    <s v="CALDERYS INDIA REFRACTORIES LIMITED"/>
    <d v="2025-09-01T00:00:00"/>
    <d v="2026-08-31T00:00:00"/>
    <s v="Reena Dishita Minz"/>
    <x v="734"/>
    <d v="2023-10-05T00:00:00"/>
    <x v="3122"/>
    <d v="2025-11-03T00:00:00"/>
    <n v="0.04"/>
    <n v="0.22500000000000001"/>
    <d v="2025-11-03T00:00:00"/>
    <d v="2026-08-31T00:00:00"/>
    <m/>
    <m/>
    <n v="2"/>
    <s v="0-25"/>
    <x v="0"/>
    <x v="4"/>
    <n v="500000"/>
    <n v="0"/>
    <n v="0"/>
    <n v="302"/>
    <d v="2026-02-28T00:00:00"/>
    <n v="118"/>
    <s v="Maharashtra"/>
    <n v="3680.4372635616437"/>
    <n v="1"/>
    <n v="3119.0146301369864"/>
    <n v="0"/>
    <n v="0"/>
    <n v="561.42263342465753"/>
    <n v="124.76058520547946"/>
    <n v="701.77829178082197"/>
    <n v="1218.6878356164384"/>
    <n v="895.73555917808221"/>
    <n v="1396.740193972603"/>
    <d v="2025-02-27T00:00:00"/>
    <n v="3119.0146301369864"/>
    <m/>
  </r>
  <r>
    <s v="Valid"/>
    <n v="202511"/>
    <s v="GMC023220100CALDERYS"/>
    <s v="CALDERYS INDIA REFRACTORIES LIMITED"/>
    <d v="2025-09-01T00:00:00"/>
    <d v="2026-08-31T00:00:00"/>
    <s v="Asmini Sahu"/>
    <x v="735"/>
    <d v="2000-03-03T00:00:00"/>
    <x v="3123"/>
    <d v="2025-11-03T00:00:00"/>
    <n v="0.04"/>
    <n v="0.22500000000000001"/>
    <d v="2025-11-03T00:00:00"/>
    <d v="2026-08-31T00:00:00"/>
    <m/>
    <m/>
    <n v="25"/>
    <s v="0-25"/>
    <x v="1"/>
    <x v="1"/>
    <n v="300000"/>
    <n v="300000"/>
    <n v="1"/>
    <n v="302"/>
    <d v="2026-02-28T00:00:00"/>
    <n v="118"/>
    <s v="Maharashtra"/>
    <n v="3053.4096394520548"/>
    <n v="1"/>
    <n v="2587.6352876712331"/>
    <n v="0"/>
    <n v="0"/>
    <n v="465.77435178082192"/>
    <n v="103.50541150684933"/>
    <n v="582.21793972602745"/>
    <n v="1011.062794520548"/>
    <n v="743.13115397260276"/>
    <n v="1158.7807824657536"/>
    <d v="2025-02-27T00:00:00"/>
    <n v="2587.6352876712331"/>
    <m/>
  </r>
  <r>
    <s v="Valid"/>
    <n v="202511"/>
    <s v="GMC023220100CALDERYS"/>
    <s v="CALDERYS INDIA REFRACTORIES LIMITED"/>
    <d v="2025-09-01T00:00:00"/>
    <d v="2026-08-31T00:00:00"/>
    <s v="Narendra Sahu"/>
    <x v="735"/>
    <d v="1970-10-09T00:00:00"/>
    <x v="3124"/>
    <d v="2025-11-03T00:00:00"/>
    <n v="0.04"/>
    <n v="0.22500000000000001"/>
    <d v="2025-11-03T00:00:00"/>
    <d v="2026-08-31T00:00:00"/>
    <m/>
    <m/>
    <n v="55"/>
    <s v="46-55"/>
    <x v="1"/>
    <x v="11"/>
    <n v="300000"/>
    <n v="0"/>
    <n v="0"/>
    <n v="302"/>
    <d v="2026-02-28T00:00:00"/>
    <n v="118"/>
    <s v="Maharashtra"/>
    <n v="6100.7855671232874"/>
    <n v="1"/>
    <n v="5170.1572602739725"/>
    <n v="0"/>
    <n v="0"/>
    <n v="930.62830684931498"/>
    <n v="206.80629041095889"/>
    <n v="1163.2853835616438"/>
    <n v="2020.1276712328768"/>
    <n v="1484.7938383561643"/>
    <n v="2315.2717479452053"/>
    <d v="2025-02-27T00:00:00"/>
    <n v="5170.1572602739725"/>
    <m/>
  </r>
  <r>
    <s v="Valid"/>
    <n v="202511"/>
    <s v="GMC023220100CALDERYS"/>
    <s v="CALDERYS INDIA REFRACTORIES LIMITED"/>
    <d v="2025-09-01T00:00:00"/>
    <d v="2026-08-31T00:00:00"/>
    <s v="Jayanti Sahu"/>
    <x v="735"/>
    <d v="1970-10-09T00:00:00"/>
    <x v="3125"/>
    <d v="2025-11-03T00:00:00"/>
    <n v="0.04"/>
    <n v="0.22500000000000001"/>
    <d v="2025-11-03T00:00:00"/>
    <d v="2026-08-31T00:00:00"/>
    <m/>
    <m/>
    <n v="55"/>
    <s v="46-55"/>
    <x v="0"/>
    <x v="5"/>
    <n v="300000"/>
    <n v="0"/>
    <n v="0"/>
    <n v="302"/>
    <d v="2026-02-28T00:00:00"/>
    <n v="118"/>
    <s v="Maharashtra"/>
    <n v="6100.7855671232874"/>
    <n v="1"/>
    <n v="5170.1572602739725"/>
    <n v="0"/>
    <n v="0"/>
    <n v="930.62830684931498"/>
    <n v="206.80629041095889"/>
    <n v="1163.2853835616438"/>
    <n v="2020.1276712328768"/>
    <n v="1484.7938383561643"/>
    <n v="2315.2717479452053"/>
    <d v="2025-02-27T00:00:00"/>
    <n v="5170.1572602739725"/>
    <m/>
  </r>
  <r>
    <s v="Valid"/>
    <n v="202511"/>
    <s v="GMC023220100CALDERYS"/>
    <s v="CALDERYS INDIA REFRACTORIES LIMITED"/>
    <d v="2025-09-01T00:00:00"/>
    <d v="2026-08-31T00:00:00"/>
    <s v="Aditya Kumar Sahu"/>
    <x v="736"/>
    <d v="2006-10-14T00:00:00"/>
    <x v="3126"/>
    <d v="2025-11-03T00:00:00"/>
    <n v="0.04"/>
    <n v="0.22500000000000001"/>
    <d v="2025-11-03T00:00:00"/>
    <d v="2026-08-31T00:00:00"/>
    <m/>
    <m/>
    <n v="19"/>
    <s v="0-25"/>
    <x v="1"/>
    <x v="1"/>
    <n v="300000"/>
    <n v="300000"/>
    <n v="1"/>
    <n v="302"/>
    <d v="2026-02-28T00:00:00"/>
    <n v="118"/>
    <s v="Maharashtra"/>
    <n v="3053.4096394520548"/>
    <n v="1"/>
    <n v="2587.6352876712331"/>
    <n v="0"/>
    <n v="0"/>
    <n v="465.77435178082192"/>
    <n v="103.50541150684933"/>
    <n v="582.21793972602745"/>
    <n v="1011.062794520548"/>
    <n v="743.13115397260276"/>
    <n v="1158.7807824657536"/>
    <d v="2025-02-27T00:00:00"/>
    <n v="2587.6352876712331"/>
    <m/>
  </r>
  <r>
    <s v="Valid"/>
    <n v="202511"/>
    <s v="GMC023220100CALDERYS"/>
    <s v="CALDERYS INDIA REFRACTORIES LIMITED"/>
    <d v="2025-09-01T00:00:00"/>
    <d v="2026-08-31T00:00:00"/>
    <s v="Krushna Chandra Sahu"/>
    <x v="736"/>
    <d v="1965-07-01T00:00:00"/>
    <x v="3127"/>
    <d v="2025-11-03T00:00:00"/>
    <n v="0.04"/>
    <n v="0.22500000000000001"/>
    <d v="2025-11-03T00:00:00"/>
    <d v="2026-08-31T00:00:00"/>
    <m/>
    <m/>
    <n v="60"/>
    <s v="56-65"/>
    <x v="1"/>
    <x v="11"/>
    <n v="300000"/>
    <n v="0"/>
    <n v="0"/>
    <n v="302"/>
    <d v="2026-02-28T00:00:00"/>
    <n v="118"/>
    <s v="Maharashtra"/>
    <n v="8962.1611013698639"/>
    <n v="1"/>
    <n v="7595.0517808219192"/>
    <n v="0"/>
    <n v="0"/>
    <n v="1367.1093205479453"/>
    <n v="303.80207123287676"/>
    <n v="1708.886650684932"/>
    <n v="2967.6030136986305"/>
    <n v="2181.1882150684933"/>
    <n v="3401.1748438356171"/>
    <d v="2025-02-27T00:00:00"/>
    <n v="7595.0517808219192"/>
    <m/>
  </r>
  <r>
    <s v="Valid"/>
    <n v="202511"/>
    <s v="GMC023220100CALDERYS"/>
    <s v="CALDERYS INDIA REFRACTORIES LIMITED"/>
    <d v="2025-09-01T00:00:00"/>
    <d v="2026-08-31T00:00:00"/>
    <s v="Namita Sahu"/>
    <x v="736"/>
    <d v="1970-11-08T00:00:00"/>
    <x v="3128"/>
    <d v="2025-11-03T00:00:00"/>
    <n v="0.04"/>
    <n v="0.22500000000000001"/>
    <d v="2025-11-03T00:00:00"/>
    <d v="2026-08-31T00:00:00"/>
    <m/>
    <m/>
    <n v="54"/>
    <s v="46-55"/>
    <x v="0"/>
    <x v="5"/>
    <n v="300000"/>
    <n v="0"/>
    <n v="0"/>
    <n v="302"/>
    <d v="2026-02-28T00:00:00"/>
    <n v="118"/>
    <s v="Maharashtra"/>
    <n v="6100.7855671232874"/>
    <n v="1"/>
    <n v="5170.1572602739725"/>
    <n v="0"/>
    <n v="0"/>
    <n v="930.62830684931498"/>
    <n v="206.80629041095889"/>
    <n v="1163.2853835616438"/>
    <n v="2020.1276712328768"/>
    <n v="1484.7938383561643"/>
    <n v="2315.2717479452053"/>
    <d v="2025-02-27T00:00:00"/>
    <n v="5170.1572602739725"/>
    <m/>
  </r>
  <r>
    <s v="Valid"/>
    <n v="202511"/>
    <s v="GMC023220100CALDERYS"/>
    <s v="CALDERYS INDIA REFRACTORIES LIMITED"/>
    <d v="2025-09-01T00:00:00"/>
    <d v="2026-08-31T00:00:00"/>
    <s v="Sameer Gouda"/>
    <x v="737"/>
    <d v="2002-03-15T00:00:00"/>
    <x v="3129"/>
    <d v="2025-11-03T00:00:00"/>
    <n v="0.04"/>
    <n v="0.22500000000000001"/>
    <d v="2025-11-03T00:00:00"/>
    <d v="2026-08-31T00:00:00"/>
    <m/>
    <m/>
    <n v="23"/>
    <s v="0-25"/>
    <x v="1"/>
    <x v="1"/>
    <n v="300000"/>
    <n v="300000"/>
    <n v="1"/>
    <n v="302"/>
    <d v="2026-02-28T00:00:00"/>
    <n v="118"/>
    <s v="Maharashtra"/>
    <n v="3053.4096394520548"/>
    <n v="1"/>
    <n v="2587.6352876712331"/>
    <n v="0"/>
    <n v="0"/>
    <n v="465.77435178082192"/>
    <n v="103.50541150684933"/>
    <n v="582.21793972602745"/>
    <n v="1011.062794520548"/>
    <n v="743.13115397260276"/>
    <n v="1158.7807824657536"/>
    <d v="2025-02-27T00:00:00"/>
    <n v="2587.6352876712331"/>
    <m/>
  </r>
  <r>
    <s v="Valid"/>
    <n v="202511"/>
    <s v="GMC023220100CALDERYS"/>
    <s v="CALDERYS INDIA REFRACTORIES LIMITED"/>
    <d v="2025-09-01T00:00:00"/>
    <d v="2026-08-31T00:00:00"/>
    <s v="Bhagaban Gouda"/>
    <x v="737"/>
    <d v="1983-01-01T00:00:00"/>
    <x v="3130"/>
    <d v="2025-11-03T00:00:00"/>
    <n v="0.04"/>
    <n v="0.22500000000000001"/>
    <d v="2025-11-03T00:00:00"/>
    <d v="2026-08-31T00:00:00"/>
    <m/>
    <m/>
    <n v="42"/>
    <s v="36-45"/>
    <x v="1"/>
    <x v="11"/>
    <n v="300000"/>
    <n v="0"/>
    <n v="0"/>
    <n v="302"/>
    <d v="2026-02-28T00:00:00"/>
    <n v="118"/>
    <s v="Maharashtra"/>
    <n v="4235.9195156164387"/>
    <n v="1"/>
    <n v="3589.7623013698631"/>
    <n v="0"/>
    <n v="0"/>
    <n v="646.15721424657534"/>
    <n v="143.59049205479454"/>
    <n v="807.69651780821926"/>
    <n v="1402.6223561643837"/>
    <n v="1030.927431780822"/>
    <n v="1607.5478597260271"/>
    <d v="2025-02-27T00:00:00"/>
    <n v="3589.7623013698631"/>
    <m/>
  </r>
  <r>
    <s v="Valid"/>
    <n v="202511"/>
    <s v="GMC023220100CALDERYS"/>
    <s v="CALDERYS INDIA REFRACTORIES LIMITED"/>
    <d v="2025-09-01T00:00:00"/>
    <d v="2026-08-31T00:00:00"/>
    <s v="Rita Gouda"/>
    <x v="737"/>
    <d v="1982-07-05T00:00:00"/>
    <x v="3131"/>
    <d v="2025-11-03T00:00:00"/>
    <n v="0.04"/>
    <n v="0.22500000000000001"/>
    <d v="2025-11-03T00:00:00"/>
    <d v="2026-08-31T00:00:00"/>
    <m/>
    <m/>
    <n v="43"/>
    <s v="36-45"/>
    <x v="0"/>
    <x v="5"/>
    <n v="300000"/>
    <n v="0"/>
    <n v="0"/>
    <n v="302"/>
    <d v="2026-02-28T00:00:00"/>
    <n v="118"/>
    <s v="Maharashtra"/>
    <n v="4235.9195156164387"/>
    <n v="1"/>
    <n v="3589.7623013698631"/>
    <n v="0"/>
    <n v="0"/>
    <n v="646.15721424657534"/>
    <n v="143.59049205479454"/>
    <n v="807.69651780821926"/>
    <n v="1402.6223561643837"/>
    <n v="1030.927431780822"/>
    <n v="1607.5478597260271"/>
    <d v="2025-02-27T00:00:00"/>
    <n v="3589.7623013698631"/>
    <m/>
  </r>
  <r>
    <s v="Valid"/>
    <n v="202511"/>
    <s v="GMC023220100CALDERYS"/>
    <s v="CALDERYS INDIA REFRACTORIES LIMITED"/>
    <d v="2025-09-01T00:00:00"/>
    <d v="2026-08-31T00:00:00"/>
    <s v="Bikash Chandra Sahoo"/>
    <x v="738"/>
    <d v="1996-07-04T00:00:00"/>
    <x v="3132"/>
    <d v="2025-11-03T00:00:00"/>
    <n v="0.04"/>
    <n v="0.22500000000000001"/>
    <d v="2025-11-03T00:00:00"/>
    <d v="2026-08-31T00:00:00"/>
    <m/>
    <m/>
    <n v="29"/>
    <s v="26-35"/>
    <x v="1"/>
    <x v="1"/>
    <n v="300000"/>
    <n v="300000"/>
    <n v="1"/>
    <n v="302"/>
    <d v="2026-02-28T00:00:00"/>
    <n v="118"/>
    <s v="Maharashtra"/>
    <n v="3412.571703013698"/>
    <n v="1"/>
    <n v="2892.0099178082187"/>
    <n v="0"/>
    <n v="0"/>
    <n v="520.5617852054794"/>
    <n v="115.68039671232874"/>
    <n v="650.70223150684922"/>
    <n v="1129.9906301369861"/>
    <n v="830.54311315068469"/>
    <n v="1295.0841764383558"/>
    <d v="2025-02-27T00:00:00"/>
    <n v="2892.0099178082187"/>
    <m/>
  </r>
  <r>
    <s v="Valid"/>
    <n v="202511"/>
    <s v="GMC023220100CALDERYS"/>
    <s v="CALDERYS INDIA REFRACTORIES LIMITED"/>
    <d v="2025-09-01T00:00:00"/>
    <d v="2026-08-31T00:00:00"/>
    <s v="Krushna Chandra Sahu"/>
    <x v="738"/>
    <d v="1968-04-22T00:00:00"/>
    <x v="3133"/>
    <d v="2025-11-03T00:00:00"/>
    <n v="0.04"/>
    <n v="0.22500000000000001"/>
    <d v="2025-11-03T00:00:00"/>
    <d v="2026-08-31T00:00:00"/>
    <m/>
    <m/>
    <n v="57"/>
    <s v="56-65"/>
    <x v="1"/>
    <x v="11"/>
    <n v="300000"/>
    <n v="0"/>
    <n v="0"/>
    <n v="302"/>
    <d v="2026-02-28T00:00:00"/>
    <n v="118"/>
    <s v="Maharashtra"/>
    <n v="8962.1611013698639"/>
    <n v="1"/>
    <n v="7595.0517808219192"/>
    <n v="0"/>
    <n v="0"/>
    <n v="1367.1093205479453"/>
    <n v="303.80207123287676"/>
    <n v="1708.886650684932"/>
    <n v="2967.6030136986305"/>
    <n v="2181.1882150684933"/>
    <n v="3401.1748438356171"/>
    <d v="2025-02-27T00:00:00"/>
    <n v="7595.0517808219192"/>
    <m/>
  </r>
  <r>
    <s v="Valid"/>
    <n v="202511"/>
    <s v="GMC023220100CALDERYS"/>
    <s v="CALDERYS INDIA REFRACTORIES LIMITED"/>
    <d v="2025-09-01T00:00:00"/>
    <d v="2026-08-31T00:00:00"/>
    <s v="Gitanjali Sahu"/>
    <x v="738"/>
    <d v="1973-01-28T00:00:00"/>
    <x v="3134"/>
    <d v="2025-11-03T00:00:00"/>
    <n v="0.04"/>
    <n v="0.22500000000000001"/>
    <d v="2025-11-03T00:00:00"/>
    <d v="2026-08-31T00:00:00"/>
    <m/>
    <m/>
    <n v="52"/>
    <s v="46-55"/>
    <x v="0"/>
    <x v="5"/>
    <n v="300000"/>
    <n v="0"/>
    <n v="0"/>
    <n v="302"/>
    <d v="2026-02-28T00:00:00"/>
    <n v="118"/>
    <s v="Maharashtra"/>
    <n v="6100.7855671232874"/>
    <n v="1"/>
    <n v="5170.1572602739725"/>
    <n v="0"/>
    <n v="0"/>
    <n v="930.62830684931498"/>
    <n v="206.80629041095889"/>
    <n v="1163.2853835616438"/>
    <n v="2020.1276712328768"/>
    <n v="1484.7938383561643"/>
    <n v="2315.2717479452053"/>
    <d v="2025-02-27T00:00:00"/>
    <n v="5170.1572602739725"/>
    <m/>
  </r>
  <r>
    <s v="Valid"/>
    <n v="202511"/>
    <s v="GMC023220100CALDERYS"/>
    <s v="CALDERYS INDIA REFRACTORIES LIMITED"/>
    <d v="2025-09-01T00:00:00"/>
    <d v="2026-08-31T00:00:00"/>
    <s v="Subham Sahoo"/>
    <x v="739"/>
    <d v="2006-11-15T00:00:00"/>
    <x v="3135"/>
    <d v="2025-11-03T00:00:00"/>
    <n v="0.04"/>
    <n v="0.22500000000000001"/>
    <d v="2025-11-03T00:00:00"/>
    <d v="2026-08-31T00:00:00"/>
    <m/>
    <m/>
    <n v="18"/>
    <s v="0-25"/>
    <x v="1"/>
    <x v="1"/>
    <n v="300000"/>
    <n v="300000"/>
    <n v="1"/>
    <n v="302"/>
    <d v="2026-02-28T00:00:00"/>
    <n v="118"/>
    <s v="Maharashtra"/>
    <n v="3053.4096394520548"/>
    <n v="1"/>
    <n v="2587.6352876712331"/>
    <n v="0"/>
    <n v="0"/>
    <n v="465.77435178082192"/>
    <n v="103.50541150684933"/>
    <n v="582.21793972602745"/>
    <n v="1011.062794520548"/>
    <n v="743.13115397260276"/>
    <n v="1158.7807824657536"/>
    <d v="2025-02-27T00:00:00"/>
    <n v="2587.6352876712331"/>
    <m/>
  </r>
  <r>
    <s v="Valid"/>
    <n v="202511"/>
    <s v="GMC023220100CALDERYS"/>
    <s v="CALDERYS INDIA REFRACTORIES LIMITED"/>
    <d v="2025-09-01T00:00:00"/>
    <d v="2026-08-31T00:00:00"/>
    <s v="Hadibandhu Sahoo"/>
    <x v="739"/>
    <d v="1979-12-22T00:00:00"/>
    <x v="3136"/>
    <d v="2025-11-03T00:00:00"/>
    <n v="0.04"/>
    <n v="0.22500000000000001"/>
    <d v="2025-11-03T00:00:00"/>
    <d v="2026-08-31T00:00:00"/>
    <m/>
    <m/>
    <n v="45"/>
    <s v="36-45"/>
    <x v="1"/>
    <x v="11"/>
    <n v="300000"/>
    <n v="0"/>
    <n v="0"/>
    <n v="302"/>
    <d v="2026-02-28T00:00:00"/>
    <n v="118"/>
    <s v="Maharashtra"/>
    <n v="4235.9195156164387"/>
    <n v="1"/>
    <n v="3589.7623013698631"/>
    <n v="0"/>
    <n v="0"/>
    <n v="646.15721424657534"/>
    <n v="143.59049205479454"/>
    <n v="807.69651780821926"/>
    <n v="1402.6223561643837"/>
    <n v="1030.927431780822"/>
    <n v="1607.5478597260271"/>
    <d v="2025-02-27T00:00:00"/>
    <n v="3589.7623013698631"/>
    <m/>
  </r>
  <r>
    <s v="Valid"/>
    <n v="202511"/>
    <s v="GMC023220100CALDERYS"/>
    <s v="CALDERYS INDIA REFRACTORIES LIMITED"/>
    <d v="2025-09-01T00:00:00"/>
    <d v="2026-08-31T00:00:00"/>
    <s v="Mamata Sahoo"/>
    <x v="739"/>
    <d v="1984-03-13T00:00:00"/>
    <x v="3137"/>
    <d v="2025-11-03T00:00:00"/>
    <n v="0.04"/>
    <n v="0.22500000000000001"/>
    <d v="2025-11-03T00:00:00"/>
    <d v="2026-08-31T00:00:00"/>
    <m/>
    <m/>
    <n v="41"/>
    <s v="36-45"/>
    <x v="0"/>
    <x v="5"/>
    <n v="300000"/>
    <n v="0"/>
    <n v="0"/>
    <n v="302"/>
    <d v="2026-02-28T00:00:00"/>
    <n v="118"/>
    <s v="Maharashtra"/>
    <n v="4235.9195156164387"/>
    <n v="1"/>
    <n v="3589.7623013698631"/>
    <n v="0"/>
    <n v="0"/>
    <n v="646.15721424657534"/>
    <n v="143.59049205479454"/>
    <n v="807.69651780821926"/>
    <n v="1402.6223561643837"/>
    <n v="1030.927431780822"/>
    <n v="1607.5478597260271"/>
    <d v="2025-02-27T00:00:00"/>
    <n v="3589.7623013698631"/>
    <m/>
  </r>
  <r>
    <s v="Valid"/>
    <n v="202511"/>
    <s v="GMC023220100CALDERYS"/>
    <s v="CALDERYS INDIA REFRACTORIES LIMITED"/>
    <d v="2025-09-01T00:00:00"/>
    <d v="2026-08-31T00:00:00"/>
    <s v="Saula Mallick"/>
    <x v="740"/>
    <d v="2007-04-24T00:00:00"/>
    <x v="3138"/>
    <d v="2025-11-03T00:00:00"/>
    <n v="0.04"/>
    <n v="0.22500000000000001"/>
    <d v="2025-11-03T00:00:00"/>
    <d v="2026-08-31T00:00:00"/>
    <m/>
    <m/>
    <n v="18"/>
    <s v="0-25"/>
    <x v="1"/>
    <x v="1"/>
    <n v="300000"/>
    <n v="300000"/>
    <n v="1"/>
    <n v="302"/>
    <d v="2026-02-28T00:00:00"/>
    <n v="118"/>
    <s v="Maharashtra"/>
    <n v="3053.4096394520548"/>
    <n v="1"/>
    <n v="2587.6352876712331"/>
    <n v="0"/>
    <n v="0"/>
    <n v="465.77435178082192"/>
    <n v="103.50541150684933"/>
    <n v="582.21793972602745"/>
    <n v="1011.062794520548"/>
    <n v="743.13115397260276"/>
    <n v="1158.7807824657536"/>
    <d v="2025-02-27T00:00:00"/>
    <n v="2587.6352876712331"/>
    <m/>
  </r>
  <r>
    <s v="Valid"/>
    <n v="202511"/>
    <s v="GMC023220100CALDERYS"/>
    <s v="CALDERYS INDIA REFRACTORIES LIMITED"/>
    <d v="2025-09-01T00:00:00"/>
    <d v="2026-08-31T00:00:00"/>
    <s v="Klambura Mallick"/>
    <x v="740"/>
    <d v="1973-02-10T00:00:00"/>
    <x v="3139"/>
    <d v="2025-11-03T00:00:00"/>
    <n v="0.04"/>
    <n v="0.22500000000000001"/>
    <d v="2025-11-03T00:00:00"/>
    <d v="2026-08-31T00:00:00"/>
    <m/>
    <m/>
    <n v="52"/>
    <s v="46-55"/>
    <x v="1"/>
    <x v="11"/>
    <n v="300000"/>
    <n v="0"/>
    <n v="0"/>
    <n v="302"/>
    <d v="2026-02-28T00:00:00"/>
    <n v="118"/>
    <s v="Maharashtra"/>
    <n v="6100.7855671232874"/>
    <n v="1"/>
    <n v="5170.1572602739725"/>
    <n v="0"/>
    <n v="0"/>
    <n v="930.62830684931498"/>
    <n v="206.80629041095889"/>
    <n v="1163.2853835616438"/>
    <n v="2020.1276712328768"/>
    <n v="1484.7938383561643"/>
    <n v="2315.2717479452053"/>
    <d v="2025-02-27T00:00:00"/>
    <n v="5170.1572602739725"/>
    <m/>
  </r>
  <r>
    <s v="Valid"/>
    <n v="202511"/>
    <s v="GMC023220100CALDERYS"/>
    <s v="CALDERYS INDIA REFRACTORIES LIMITED"/>
    <d v="2025-09-01T00:00:00"/>
    <d v="2026-08-31T00:00:00"/>
    <s v="Deepak Kumar Lenka"/>
    <x v="741"/>
    <d v="2006-09-09T00:00:00"/>
    <x v="3140"/>
    <d v="2025-11-03T00:00:00"/>
    <n v="0.04"/>
    <n v="0.22500000000000001"/>
    <d v="2025-11-03T00:00:00"/>
    <d v="2026-08-31T00:00:00"/>
    <m/>
    <m/>
    <n v="19"/>
    <s v="0-25"/>
    <x v="1"/>
    <x v="1"/>
    <n v="300000"/>
    <n v="300000"/>
    <n v="1"/>
    <n v="302"/>
    <d v="2026-02-28T00:00:00"/>
    <n v="118"/>
    <s v="Maharashtra"/>
    <n v="3053.4096394520548"/>
    <n v="1"/>
    <n v="2587.6352876712331"/>
    <n v="0"/>
    <n v="0"/>
    <n v="465.77435178082192"/>
    <n v="103.50541150684933"/>
    <n v="582.21793972602745"/>
    <n v="1011.062794520548"/>
    <n v="743.13115397260276"/>
    <n v="1158.7807824657536"/>
    <d v="2025-02-27T00:00:00"/>
    <n v="2587.6352876712331"/>
    <m/>
  </r>
  <r>
    <s v="Valid"/>
    <n v="202511"/>
    <s v="GMC023220100CALDERYS"/>
    <s v="CALDERYS INDIA REFRACTORIES LIMITED"/>
    <d v="2025-09-01T00:00:00"/>
    <d v="2026-08-31T00:00:00"/>
    <s v="Suresh Lenka"/>
    <x v="741"/>
    <d v="1968-06-17T00:00:00"/>
    <x v="3141"/>
    <d v="2025-11-03T00:00:00"/>
    <n v="0.04"/>
    <n v="0.22500000000000001"/>
    <d v="2025-11-03T00:00:00"/>
    <d v="2026-08-31T00:00:00"/>
    <m/>
    <m/>
    <n v="57"/>
    <s v="56-65"/>
    <x v="1"/>
    <x v="11"/>
    <n v="300000"/>
    <n v="0"/>
    <n v="0"/>
    <n v="302"/>
    <d v="2026-02-28T00:00:00"/>
    <n v="118"/>
    <s v="Maharashtra"/>
    <n v="8962.1611013698639"/>
    <n v="1"/>
    <n v="7595.0517808219192"/>
    <n v="0"/>
    <n v="0"/>
    <n v="1367.1093205479453"/>
    <n v="303.80207123287676"/>
    <n v="1708.886650684932"/>
    <n v="2967.6030136986305"/>
    <n v="2181.1882150684933"/>
    <n v="3401.1748438356171"/>
    <d v="2025-02-27T00:00:00"/>
    <n v="7595.0517808219192"/>
    <m/>
  </r>
  <r>
    <s v="Valid"/>
    <n v="202511"/>
    <s v="GMC023220100CALDERYS"/>
    <s v="CALDERYS INDIA REFRACTORIES LIMITED"/>
    <d v="2025-09-01T00:00:00"/>
    <d v="2026-08-31T00:00:00"/>
    <s v="Sarojini Lenka"/>
    <x v="741"/>
    <d v="1975-08-15T00:00:00"/>
    <x v="3142"/>
    <d v="2025-11-03T00:00:00"/>
    <n v="0.04"/>
    <n v="0.22500000000000001"/>
    <d v="2025-11-03T00:00:00"/>
    <d v="2026-08-31T00:00:00"/>
    <m/>
    <m/>
    <n v="50"/>
    <s v="46-55"/>
    <x v="0"/>
    <x v="5"/>
    <n v="300000"/>
    <n v="0"/>
    <n v="0"/>
    <n v="302"/>
    <d v="2026-02-28T00:00:00"/>
    <n v="118"/>
    <s v="Maharashtra"/>
    <n v="6100.7855671232874"/>
    <n v="1"/>
    <n v="5170.1572602739725"/>
    <n v="0"/>
    <n v="0"/>
    <n v="930.62830684931498"/>
    <n v="206.80629041095889"/>
    <n v="1163.2853835616438"/>
    <n v="2020.1276712328768"/>
    <n v="1484.7938383561643"/>
    <n v="2315.2717479452053"/>
    <d v="2025-02-27T00:00:00"/>
    <n v="5170.1572602739725"/>
    <m/>
  </r>
  <r>
    <s v="Valid"/>
    <n v="202511"/>
    <s v="GMC023220100CALDERYS"/>
    <s v="CALDERYS INDIA REFRACTORIES LIMITED"/>
    <d v="2025-09-01T00:00:00"/>
    <d v="2026-08-31T00:00:00"/>
    <s v="Sagar Kumar  Patra"/>
    <x v="742"/>
    <d v="2003-01-17T00:00:00"/>
    <x v="3143"/>
    <d v="2025-11-03T00:00:00"/>
    <n v="0.04"/>
    <n v="0.22500000000000001"/>
    <d v="2025-11-03T00:00:00"/>
    <d v="2026-08-31T00:00:00"/>
    <m/>
    <m/>
    <n v="22"/>
    <s v="0-25"/>
    <x v="1"/>
    <x v="1"/>
    <n v="300000"/>
    <n v="300000"/>
    <n v="1"/>
    <n v="302"/>
    <d v="2026-02-28T00:00:00"/>
    <n v="118"/>
    <s v="Maharashtra"/>
    <n v="3053.4096394520548"/>
    <n v="1"/>
    <n v="2587.6352876712331"/>
    <n v="0"/>
    <n v="0"/>
    <n v="465.77435178082192"/>
    <n v="103.50541150684933"/>
    <n v="582.21793972602745"/>
    <n v="1011.062794520548"/>
    <n v="743.13115397260276"/>
    <n v="1158.7807824657536"/>
    <d v="2025-02-27T00:00:00"/>
    <n v="2587.6352876712331"/>
    <m/>
  </r>
  <r>
    <s v="Valid"/>
    <n v="202511"/>
    <s v="GMC023220100CALDERYS"/>
    <s v="CALDERYS INDIA REFRACTORIES LIMITED"/>
    <d v="2025-09-01T00:00:00"/>
    <d v="2026-08-31T00:00:00"/>
    <s v="Surendra Kumar Patra"/>
    <x v="742"/>
    <d v="1966-01-01T00:00:00"/>
    <x v="3144"/>
    <d v="2025-11-03T00:00:00"/>
    <n v="0.04"/>
    <n v="0.22500000000000001"/>
    <d v="2025-11-03T00:00:00"/>
    <d v="2026-08-31T00:00:00"/>
    <m/>
    <m/>
    <n v="59"/>
    <s v="56-65"/>
    <x v="1"/>
    <x v="11"/>
    <n v="300000"/>
    <n v="0"/>
    <n v="0"/>
    <n v="302"/>
    <d v="2026-02-28T00:00:00"/>
    <n v="118"/>
    <s v="Maharashtra"/>
    <n v="8962.1611013698639"/>
    <n v="1"/>
    <n v="7595.0517808219192"/>
    <n v="0"/>
    <n v="0"/>
    <n v="1367.1093205479453"/>
    <n v="303.80207123287676"/>
    <n v="1708.886650684932"/>
    <n v="2967.6030136986305"/>
    <n v="2181.1882150684933"/>
    <n v="3401.1748438356171"/>
    <d v="2025-02-27T00:00:00"/>
    <n v="7595.0517808219192"/>
    <m/>
  </r>
  <r>
    <s v="Valid"/>
    <n v="202511"/>
    <s v="GMC023220100CALDERYS"/>
    <s v="CALDERYS INDIA REFRACTORIES LIMITED"/>
    <d v="2025-09-01T00:00:00"/>
    <d v="2026-08-31T00:00:00"/>
    <s v="Gitanjali Patra"/>
    <x v="742"/>
    <d v="1981-01-01T00:00:00"/>
    <x v="3145"/>
    <d v="2025-11-03T00:00:00"/>
    <n v="0.04"/>
    <n v="0.22500000000000001"/>
    <d v="2025-11-03T00:00:00"/>
    <d v="2026-08-31T00:00:00"/>
    <m/>
    <m/>
    <n v="44"/>
    <s v="36-45"/>
    <x v="0"/>
    <x v="5"/>
    <n v="300000"/>
    <n v="0"/>
    <n v="0"/>
    <n v="302"/>
    <d v="2026-02-28T00:00:00"/>
    <n v="118"/>
    <s v="Maharashtra"/>
    <n v="4235.9195156164387"/>
    <n v="1"/>
    <n v="3589.7623013698631"/>
    <n v="0"/>
    <n v="0"/>
    <n v="646.15721424657534"/>
    <n v="143.59049205479454"/>
    <n v="807.69651780821926"/>
    <n v="1402.6223561643837"/>
    <n v="1030.927431780822"/>
    <n v="1607.5478597260271"/>
    <d v="2025-02-27T00:00:00"/>
    <n v="3589.7623013698631"/>
    <m/>
  </r>
  <r>
    <s v="Valid"/>
    <n v="202511"/>
    <s v="GMC023220100CALDERYS"/>
    <s v="CALDERYS INDIA REFRACTORIES LIMITED"/>
    <d v="2025-09-01T00:00:00"/>
    <d v="2026-08-31T00:00:00"/>
    <s v="Pratyush Ranjan Sahu"/>
    <x v="743"/>
    <d v="2003-04-02T00:00:00"/>
    <x v="3146"/>
    <d v="2025-11-03T00:00:00"/>
    <n v="0.04"/>
    <n v="0.22500000000000001"/>
    <d v="2025-11-03T00:00:00"/>
    <d v="2026-08-31T00:00:00"/>
    <m/>
    <m/>
    <n v="22"/>
    <s v="0-25"/>
    <x v="1"/>
    <x v="1"/>
    <n v="300000"/>
    <n v="300000"/>
    <n v="1"/>
    <n v="302"/>
    <d v="2026-02-28T00:00:00"/>
    <n v="118"/>
    <s v="Maharashtra"/>
    <n v="3053.4096394520548"/>
    <n v="1"/>
    <n v="2587.6352876712331"/>
    <n v="0"/>
    <n v="0"/>
    <n v="465.77435178082192"/>
    <n v="103.50541150684933"/>
    <n v="582.21793972602745"/>
    <n v="1011.062794520548"/>
    <n v="743.13115397260276"/>
    <n v="1158.7807824657536"/>
    <d v="2025-02-27T00:00:00"/>
    <n v="2587.6352876712331"/>
    <m/>
  </r>
  <r>
    <s v="Valid"/>
    <n v="202511"/>
    <s v="GMC023220100CALDERYS"/>
    <s v="CALDERYS INDIA REFRACTORIES LIMITED"/>
    <d v="2025-09-01T00:00:00"/>
    <d v="2026-08-31T00:00:00"/>
    <s v="Soumitri Sahu"/>
    <x v="743"/>
    <d v="1969-09-04T00:00:00"/>
    <x v="3147"/>
    <d v="2025-11-03T00:00:00"/>
    <n v="0.04"/>
    <n v="0.22500000000000001"/>
    <d v="2025-11-03T00:00:00"/>
    <d v="2026-08-31T00:00:00"/>
    <m/>
    <m/>
    <n v="56"/>
    <s v="56-65"/>
    <x v="1"/>
    <x v="11"/>
    <n v="300000"/>
    <n v="0"/>
    <n v="0"/>
    <n v="302"/>
    <d v="2026-02-28T00:00:00"/>
    <n v="118"/>
    <s v="Maharashtra"/>
    <n v="8962.1611013698639"/>
    <n v="1"/>
    <n v="7595.0517808219192"/>
    <n v="0"/>
    <n v="0"/>
    <n v="1367.1093205479453"/>
    <n v="303.80207123287676"/>
    <n v="1708.886650684932"/>
    <n v="2967.6030136986305"/>
    <n v="2181.1882150684933"/>
    <n v="3401.1748438356171"/>
    <d v="2025-02-27T00:00:00"/>
    <n v="7595.0517808219192"/>
    <m/>
  </r>
  <r>
    <s v="Valid"/>
    <n v="202511"/>
    <s v="GMC023220100CALDERYS"/>
    <s v="CALDERYS INDIA REFRACTORIES LIMITED"/>
    <d v="2025-09-01T00:00:00"/>
    <d v="2026-08-31T00:00:00"/>
    <s v="Sadhana Sahu"/>
    <x v="743"/>
    <d v="1977-08-17T00:00:00"/>
    <x v="3148"/>
    <d v="2025-11-03T00:00:00"/>
    <n v="0.04"/>
    <n v="0.22500000000000001"/>
    <d v="2025-11-03T00:00:00"/>
    <d v="2026-08-31T00:00:00"/>
    <m/>
    <m/>
    <n v="48"/>
    <s v="46-55"/>
    <x v="0"/>
    <x v="5"/>
    <n v="300000"/>
    <n v="0"/>
    <n v="0"/>
    <n v="302"/>
    <d v="2026-02-28T00:00:00"/>
    <n v="118"/>
    <s v="Maharashtra"/>
    <n v="6100.7855671232874"/>
    <n v="1"/>
    <n v="5170.1572602739725"/>
    <n v="0"/>
    <n v="0"/>
    <n v="930.62830684931498"/>
    <n v="206.80629041095889"/>
    <n v="1163.2853835616438"/>
    <n v="2020.1276712328768"/>
    <n v="1484.7938383561643"/>
    <n v="2315.2717479452053"/>
    <d v="2025-02-27T00:00:00"/>
    <n v="5170.1572602739725"/>
    <m/>
  </r>
  <r>
    <s v="Valid"/>
    <n v="202511"/>
    <s v="GMC023220100CALDERYS"/>
    <s v="CALDERYS INDIA REFRACTORIES LIMITED"/>
    <d v="2025-09-01T00:00:00"/>
    <d v="2026-08-31T00:00:00"/>
    <s v="Kiran Gorai"/>
    <x v="744"/>
    <d v="1998-10-03T00:00:00"/>
    <x v="3149"/>
    <d v="2025-11-03T00:00:00"/>
    <n v="0.04"/>
    <n v="0.22500000000000001"/>
    <d v="2025-11-03T00:00:00"/>
    <d v="2026-08-31T00:00:00"/>
    <m/>
    <m/>
    <n v="27"/>
    <s v="26-35"/>
    <x v="1"/>
    <x v="1"/>
    <n v="300000"/>
    <n v="300000"/>
    <n v="1"/>
    <n v="302"/>
    <d v="2026-02-28T00:00:00"/>
    <n v="118"/>
    <s v="Maharashtra"/>
    <n v="3412.571703013698"/>
    <n v="1"/>
    <n v="2892.0099178082187"/>
    <n v="0"/>
    <n v="0"/>
    <n v="520.5617852054794"/>
    <n v="115.68039671232874"/>
    <n v="650.70223150684922"/>
    <n v="1129.9906301369861"/>
    <n v="830.54311315068469"/>
    <n v="1295.0841764383558"/>
    <d v="2025-02-27T00:00:00"/>
    <n v="2892.0099178082187"/>
    <m/>
  </r>
  <r>
    <s v="Valid"/>
    <n v="202511"/>
    <s v="GMC023220100CALDERYS"/>
    <s v="CALDERYS INDIA REFRACTORIES LIMITED"/>
    <d v="2025-09-01T00:00:00"/>
    <d v="2026-08-31T00:00:00"/>
    <s v="Putul Gorai"/>
    <x v="744"/>
    <d v="1979-05-06T00:00:00"/>
    <x v="3150"/>
    <d v="2025-11-03T00:00:00"/>
    <n v="0.04"/>
    <n v="0.22500000000000001"/>
    <d v="2025-11-03T00:00:00"/>
    <d v="2026-08-31T00:00:00"/>
    <m/>
    <m/>
    <n v="46"/>
    <s v="46-55"/>
    <x v="0"/>
    <x v="5"/>
    <n v="300000"/>
    <n v="0"/>
    <n v="0"/>
    <n v="302"/>
    <d v="2026-02-28T00:00:00"/>
    <n v="118"/>
    <s v="Maharashtra"/>
    <n v="6100.7855671232874"/>
    <n v="1"/>
    <n v="5170.1572602739725"/>
    <n v="0"/>
    <n v="0"/>
    <n v="930.62830684931498"/>
    <n v="206.80629041095889"/>
    <n v="1163.2853835616438"/>
    <n v="2020.1276712328768"/>
    <n v="1484.7938383561643"/>
    <n v="2315.2717479452053"/>
    <d v="2025-02-27T00:00:00"/>
    <n v="5170.1572602739725"/>
    <m/>
  </r>
  <r>
    <s v="Valid"/>
    <n v="202511"/>
    <s v="GMC023220100CALDERYS"/>
    <s v="CALDERYS INDIA REFRACTORIES LIMITED"/>
    <d v="2025-09-01T00:00:00"/>
    <d v="2026-08-31T00:00:00"/>
    <s v="Giridhari Behera"/>
    <x v="745"/>
    <d v="1994-02-20T00:00:00"/>
    <x v="3151"/>
    <d v="2025-11-03T00:00:00"/>
    <n v="0.04"/>
    <n v="0.22500000000000001"/>
    <d v="2025-11-03T00:00:00"/>
    <d v="2026-08-31T00:00:00"/>
    <m/>
    <m/>
    <n v="31"/>
    <s v="26-35"/>
    <x v="1"/>
    <x v="1"/>
    <n v="300000"/>
    <n v="300000"/>
    <n v="1"/>
    <n v="302"/>
    <d v="2026-02-28T00:00:00"/>
    <n v="118"/>
    <s v="Maharashtra"/>
    <n v="3412.571703013698"/>
    <n v="1"/>
    <n v="2892.0099178082187"/>
    <n v="0"/>
    <n v="0"/>
    <n v="520.5617852054794"/>
    <n v="115.68039671232874"/>
    <n v="650.70223150684922"/>
    <n v="1129.9906301369861"/>
    <n v="830.54311315068469"/>
    <n v="1295.0841764383558"/>
    <d v="2025-02-27T00:00:00"/>
    <n v="2892.0099178082187"/>
    <m/>
  </r>
  <r>
    <s v="Valid"/>
    <n v="202511"/>
    <s v="GMC023220100CALDERYS"/>
    <s v="CALDERYS INDIA REFRACTORIES LIMITED"/>
    <d v="2025-09-01T00:00:00"/>
    <d v="2026-08-31T00:00:00"/>
    <s v="Kamalini Behera"/>
    <x v="745"/>
    <d v="1975-08-01T00:00:00"/>
    <x v="3152"/>
    <d v="2025-11-03T00:00:00"/>
    <n v="0.04"/>
    <n v="0.22500000000000001"/>
    <d v="2025-11-03T00:00:00"/>
    <d v="2026-08-31T00:00:00"/>
    <m/>
    <m/>
    <n v="50"/>
    <s v="46-55"/>
    <x v="0"/>
    <x v="5"/>
    <n v="300000"/>
    <n v="0"/>
    <n v="0"/>
    <n v="302"/>
    <d v="2026-02-28T00:00:00"/>
    <n v="118"/>
    <s v="Maharashtra"/>
    <n v="6100.7855671232874"/>
    <n v="1"/>
    <n v="5170.1572602739725"/>
    <n v="0"/>
    <n v="0"/>
    <n v="930.62830684931498"/>
    <n v="206.80629041095889"/>
    <n v="1163.2853835616438"/>
    <n v="2020.1276712328768"/>
    <n v="1484.7938383561643"/>
    <n v="2315.2717479452053"/>
    <d v="2025-02-27T00:00:00"/>
    <n v="5170.1572602739725"/>
    <m/>
  </r>
  <r>
    <s v="Valid"/>
    <n v="202511"/>
    <s v="GMC023220100CALDERYS"/>
    <s v="CALDERYS INDIA REFRACTORIES LIMITED"/>
    <d v="2025-09-01T00:00:00"/>
    <d v="2026-08-31T00:00:00"/>
    <s v="Dayanidhi Behera"/>
    <x v="745"/>
    <d v="1969-01-01T00:00:00"/>
    <x v="3153"/>
    <d v="2025-11-03T00:00:00"/>
    <n v="0.04"/>
    <n v="0.22500000000000001"/>
    <d v="2025-11-03T00:00:00"/>
    <d v="2026-08-31T00:00:00"/>
    <m/>
    <m/>
    <n v="56"/>
    <s v="56-65"/>
    <x v="1"/>
    <x v="2"/>
    <n v="300000"/>
    <n v="0"/>
    <n v="0"/>
    <n v="302"/>
    <d v="2026-02-28T00:00:00"/>
    <n v="118"/>
    <s v="Maharashtra"/>
    <n v="8962.1611013698639"/>
    <n v="1"/>
    <n v="7595.0517808219192"/>
    <n v="0"/>
    <n v="0"/>
    <n v="1367.1093205479453"/>
    <n v="303.80207123287676"/>
    <n v="1708.886650684932"/>
    <n v="2967.6030136986305"/>
    <n v="2181.1882150684933"/>
    <n v="3401.1748438356171"/>
    <d v="2025-02-27T00:00:00"/>
    <n v="7595.0517808219192"/>
    <m/>
  </r>
  <r>
    <s v="Valid"/>
    <n v="202511"/>
    <s v="GMC023220100CALDERYS"/>
    <s v="CALDERYS INDIA REFRACTORIES LIMITED"/>
    <d v="2025-09-01T00:00:00"/>
    <d v="2026-08-31T00:00:00"/>
    <s v="Jyotshna Sahoo"/>
    <x v="745"/>
    <d v="1996-06-01T00:00:00"/>
    <x v="3154"/>
    <d v="2025-11-03T00:00:00"/>
    <n v="0.04"/>
    <n v="0.22500000000000001"/>
    <d v="2025-11-03T00:00:00"/>
    <d v="2026-08-31T00:00:00"/>
    <m/>
    <m/>
    <n v="29"/>
    <s v="26-35"/>
    <x v="0"/>
    <x v="10"/>
    <n v="300000"/>
    <n v="0"/>
    <n v="0"/>
    <n v="302"/>
    <d v="2026-02-28T00:00:00"/>
    <n v="118"/>
    <s v="Maharashtra"/>
    <n v="3412.571703013698"/>
    <n v="1"/>
    <n v="2892.0099178082187"/>
    <n v="0"/>
    <n v="0"/>
    <n v="520.5617852054794"/>
    <n v="115.68039671232874"/>
    <n v="650.70223150684922"/>
    <n v="1129.9906301369861"/>
    <n v="830.54311315068469"/>
    <n v="1295.0841764383558"/>
    <d v="2025-02-27T00:00:00"/>
    <n v="2892.0099178082187"/>
    <m/>
  </r>
  <r>
    <s v="Valid"/>
    <n v="202511"/>
    <s v="GMC023220100CALDERYS"/>
    <s v="CALDERYS INDIA REFRACTORIES LIMITED"/>
    <d v="2025-09-01T00:00:00"/>
    <d v="2026-08-31T00:00:00"/>
    <s v="Eklavya Behera"/>
    <x v="745"/>
    <d v="2022-05-30T00:00:00"/>
    <x v="3155"/>
    <d v="2025-11-03T00:00:00"/>
    <n v="0.04"/>
    <n v="0.22500000000000001"/>
    <d v="2025-11-03T00:00:00"/>
    <d v="2026-08-31T00:00:00"/>
    <m/>
    <m/>
    <n v="3"/>
    <s v="0-25"/>
    <x v="1"/>
    <x v="3"/>
    <n v="300000"/>
    <n v="0"/>
    <n v="0"/>
    <n v="302"/>
    <d v="2026-02-28T00:00:00"/>
    <n v="118"/>
    <s v="Maharashtra"/>
    <n v="3053.4096394520548"/>
    <n v="1"/>
    <n v="2587.6352876712331"/>
    <n v="0"/>
    <n v="0"/>
    <n v="465.77435178082192"/>
    <n v="103.50541150684933"/>
    <n v="582.21793972602745"/>
    <n v="1011.062794520548"/>
    <n v="743.13115397260276"/>
    <n v="1158.7807824657536"/>
    <d v="2025-02-27T00:00:00"/>
    <n v="2587.6352876712331"/>
    <m/>
  </r>
  <r>
    <s v="Valid"/>
    <n v="202511"/>
    <s v="GMC023220100CALDERYS"/>
    <s v="CALDERYS INDIA REFRACTORIES LIMITED"/>
    <d v="2025-09-01T00:00:00"/>
    <d v="2026-08-31T00:00:00"/>
    <s v="Hrushikesh Behera"/>
    <x v="745"/>
    <d v="2025-08-21T00:00:00"/>
    <x v="3156"/>
    <d v="2025-11-03T00:00:00"/>
    <n v="0.04"/>
    <n v="0.22500000000000001"/>
    <d v="2025-11-03T00:00:00"/>
    <d v="2026-08-31T00:00:00"/>
    <m/>
    <m/>
    <n v="0"/>
    <s v="0-25"/>
    <x v="1"/>
    <x v="3"/>
    <n v="300000"/>
    <n v="0"/>
    <n v="0"/>
    <n v="302"/>
    <d v="2026-02-28T00:00:00"/>
    <n v="118"/>
    <s v="Maharashtra"/>
    <n v="3053.4096394520548"/>
    <n v="1"/>
    <n v="2587.6352876712331"/>
    <n v="0"/>
    <n v="0"/>
    <n v="465.77435178082192"/>
    <n v="103.50541150684933"/>
    <n v="582.21793972602745"/>
    <n v="1011.062794520548"/>
    <n v="743.13115397260276"/>
    <n v="1158.7807824657536"/>
    <d v="2025-02-27T00:00:00"/>
    <n v="2587.6352876712331"/>
    <m/>
  </r>
  <r>
    <s v="Valid"/>
    <n v="202511"/>
    <s v="GMC023220100CALDERYS"/>
    <s v="CALDERYS INDIA REFRACTORIES LIMITED"/>
    <d v="2025-09-01T00:00:00"/>
    <d v="2026-08-31T00:00:00"/>
    <s v="Biswa Ranjan Barik"/>
    <x v="746"/>
    <d v="1996-04-05T00:00:00"/>
    <x v="3157"/>
    <d v="2025-11-03T00:00:00"/>
    <n v="0.04"/>
    <n v="0.22500000000000001"/>
    <d v="2025-11-03T00:00:00"/>
    <d v="2026-08-31T00:00:00"/>
    <m/>
    <m/>
    <n v="29"/>
    <s v="26-35"/>
    <x v="1"/>
    <x v="1"/>
    <n v="300000"/>
    <n v="300000"/>
    <n v="1"/>
    <n v="302"/>
    <d v="2026-02-28T00:00:00"/>
    <n v="118"/>
    <s v="Maharashtra"/>
    <n v="3412.571703013698"/>
    <n v="1"/>
    <n v="2892.0099178082187"/>
    <n v="0"/>
    <n v="0"/>
    <n v="520.5617852054794"/>
    <n v="115.68039671232874"/>
    <n v="650.70223150684922"/>
    <n v="1129.9906301369861"/>
    <n v="830.54311315068469"/>
    <n v="1295.0841764383558"/>
    <d v="2025-02-27T00:00:00"/>
    <n v="2892.0099178082187"/>
    <m/>
  </r>
  <r>
    <s v="Valid"/>
    <n v="202511"/>
    <s v="GMC023220100CALDERYS"/>
    <s v="CALDERYS INDIA REFRACTORIES LIMITED"/>
    <d v="2025-09-01T00:00:00"/>
    <d v="2026-08-31T00:00:00"/>
    <s v="Niranjan Barik"/>
    <x v="746"/>
    <d v="1967-02-09T00:00:00"/>
    <x v="3158"/>
    <d v="2025-11-03T00:00:00"/>
    <n v="0.04"/>
    <n v="0.22500000000000001"/>
    <d v="2025-11-03T00:00:00"/>
    <d v="2026-08-31T00:00:00"/>
    <m/>
    <m/>
    <n v="58"/>
    <s v="56-65"/>
    <x v="1"/>
    <x v="11"/>
    <n v="300000"/>
    <n v="0"/>
    <n v="0"/>
    <n v="302"/>
    <d v="2026-02-28T00:00:00"/>
    <n v="118"/>
    <s v="Maharashtra"/>
    <n v="8962.1611013698639"/>
    <n v="1"/>
    <n v="7595.0517808219192"/>
    <n v="0"/>
    <n v="0"/>
    <n v="1367.1093205479453"/>
    <n v="303.80207123287676"/>
    <n v="1708.886650684932"/>
    <n v="2967.6030136986305"/>
    <n v="2181.1882150684933"/>
    <n v="3401.1748438356171"/>
    <d v="2025-02-27T00:00:00"/>
    <n v="7595.0517808219192"/>
    <m/>
  </r>
  <r>
    <s v="Valid"/>
    <n v="202511"/>
    <s v="GMC023220100CALDERYS"/>
    <s v="CALDERYS INDIA REFRACTORIES LIMITED"/>
    <d v="2025-09-01T00:00:00"/>
    <d v="2026-08-31T00:00:00"/>
    <s v="Anushaya Barik"/>
    <x v="746"/>
    <d v="1975-03-11T00:00:00"/>
    <x v="3159"/>
    <d v="2025-11-03T00:00:00"/>
    <n v="0.04"/>
    <n v="0.22500000000000001"/>
    <d v="2025-11-03T00:00:00"/>
    <d v="2026-08-31T00:00:00"/>
    <m/>
    <m/>
    <n v="50"/>
    <s v="46-55"/>
    <x v="0"/>
    <x v="5"/>
    <n v="300000"/>
    <n v="0"/>
    <n v="0"/>
    <n v="302"/>
    <d v="2026-02-28T00:00:00"/>
    <n v="118"/>
    <s v="Maharashtra"/>
    <n v="6100.7855671232874"/>
    <n v="1"/>
    <n v="5170.1572602739725"/>
    <n v="0"/>
    <n v="0"/>
    <n v="930.62830684931498"/>
    <n v="206.80629041095889"/>
    <n v="1163.2853835616438"/>
    <n v="2020.1276712328768"/>
    <n v="1484.7938383561643"/>
    <n v="2315.2717479452053"/>
    <d v="2025-02-27T00:00:00"/>
    <n v="5170.1572602739725"/>
    <m/>
  </r>
  <r>
    <s v="Valid"/>
    <n v="202511"/>
    <s v="GMC023220100CALDERYS"/>
    <s v="CALDERYS INDIA REFRACTORIES LIMITED"/>
    <d v="2025-09-01T00:00:00"/>
    <d v="2026-08-31T00:00:00"/>
    <s v="Sonika Gothwal"/>
    <x v="747"/>
    <d v="1990-12-14T00:00:00"/>
    <x v="3160"/>
    <d v="2025-11-03T00:00:00"/>
    <n v="0.04"/>
    <n v="0.22500000000000001"/>
    <d v="2025-11-03T00:00:00"/>
    <d v="2026-08-31T00:00:00"/>
    <m/>
    <m/>
    <n v="34"/>
    <s v="26-35"/>
    <x v="0"/>
    <x v="1"/>
    <n v="500000"/>
    <n v="500000"/>
    <n v="1"/>
    <n v="302"/>
    <d v="2026-02-28T00:00:00"/>
    <n v="118"/>
    <s v="Maharashtra"/>
    <n v="4125.6627079452055"/>
    <n v="1"/>
    <n v="3496.324328767123"/>
    <n v="0"/>
    <n v="0"/>
    <n v="629.33837917808216"/>
    <n v="139.85297315068493"/>
    <n v="786.67297397260268"/>
    <n v="1366.1134794520547"/>
    <n v="1004.0934073972602"/>
    <n v="1565.7049742465749"/>
    <d v="2025-02-27T00:00:00"/>
    <n v="3496.324328767123"/>
    <m/>
  </r>
  <r>
    <s v="Valid"/>
    <n v="202511"/>
    <s v="GMC023220100CALDERYS"/>
    <s v="CALDERYS INDIA REFRACTORIES LIMITED"/>
    <d v="2025-09-01T00:00:00"/>
    <d v="2026-08-31T00:00:00"/>
    <s v="Naman Rustagi"/>
    <x v="747"/>
    <d v="1992-10-01T00:00:00"/>
    <x v="3161"/>
    <d v="2025-11-03T00:00:00"/>
    <n v="0.04"/>
    <n v="0.22500000000000001"/>
    <d v="2025-11-03T00:00:00"/>
    <d v="2026-08-31T00:00:00"/>
    <m/>
    <m/>
    <n v="33"/>
    <s v="26-35"/>
    <x v="1"/>
    <x v="10"/>
    <n v="500000"/>
    <n v="0"/>
    <n v="0"/>
    <n v="302"/>
    <d v="2026-02-28T00:00:00"/>
    <n v="118"/>
    <s v="Maharashtra"/>
    <n v="4125.6627079452055"/>
    <n v="1"/>
    <n v="3496.324328767123"/>
    <n v="0"/>
    <n v="0"/>
    <n v="629.33837917808216"/>
    <n v="139.85297315068493"/>
    <n v="786.67297397260268"/>
    <n v="1366.1134794520547"/>
    <n v="1004.0934073972602"/>
    <n v="1565.7049742465749"/>
    <d v="2025-02-27T00:00:00"/>
    <n v="3496.324328767123"/>
    <m/>
  </r>
  <r>
    <s v="Valid"/>
    <n v="202511"/>
    <s v="GMC023220100CALDERYS"/>
    <s v="CALDERYS INDIA REFRACTORIES LIMITED"/>
    <d v="2025-09-01T00:00:00"/>
    <d v="2026-08-31T00:00:00"/>
    <s v="Rajesh Kumar Roy"/>
    <x v="748"/>
    <d v="1992-02-16T00:00:00"/>
    <x v="3162"/>
    <d v="2025-11-07T00:00:00"/>
    <n v="0.04"/>
    <n v="0.22500000000000001"/>
    <d v="2025-11-07T00:00:00"/>
    <d v="2026-08-31T00:00:00"/>
    <m/>
    <m/>
    <n v="33"/>
    <s v="26-35"/>
    <x v="1"/>
    <x v="1"/>
    <n v="500000"/>
    <n v="500000"/>
    <n v="1"/>
    <n v="298"/>
    <d v="2026-02-28T00:00:00"/>
    <n v="114"/>
    <s v="Maharashtra"/>
    <n v="4071.0181687671229"/>
    <n v="1"/>
    <n v="3450.0153972602739"/>
    <n v="0"/>
    <n v="0"/>
    <n v="621.00277150684929"/>
    <n v="138.00061589041096"/>
    <n v="776.25346438356166"/>
    <n v="1319.8045479452055"/>
    <n v="970.05634273972601"/>
    <n v="1565.7049742465751"/>
    <d v="2025-02-27T00:00:00"/>
    <n v="3450.0153972602739"/>
    <m/>
  </r>
  <r>
    <s v="Valid"/>
    <n v="202511"/>
    <s v="GMC023220100CALDERYS"/>
    <s v="CALDERYS INDIA REFRACTORIES LIMITED"/>
    <d v="2025-09-01T00:00:00"/>
    <d v="2026-08-31T00:00:00"/>
    <s v="Rina Kumari"/>
    <x v="748"/>
    <d v="1994-10-12T00:00:00"/>
    <x v="3163"/>
    <d v="2025-11-07T00:00:00"/>
    <n v="0.04"/>
    <n v="0.22500000000000001"/>
    <d v="2025-11-07T00:00:00"/>
    <d v="2026-08-31T00:00:00"/>
    <m/>
    <m/>
    <n v="31"/>
    <s v="26-35"/>
    <x v="0"/>
    <x v="10"/>
    <n v="500000"/>
    <n v="0"/>
    <n v="0"/>
    <n v="298"/>
    <d v="2026-02-28T00:00:00"/>
    <n v="114"/>
    <s v="Maharashtra"/>
    <n v="4071.0181687671229"/>
    <n v="1"/>
    <n v="3450.0153972602739"/>
    <n v="0"/>
    <n v="0"/>
    <n v="621.00277150684929"/>
    <n v="138.00061589041096"/>
    <n v="776.25346438356166"/>
    <n v="1319.8045479452055"/>
    <n v="970.05634273972601"/>
    <n v="1565.7049742465751"/>
    <d v="2025-02-27T00:00:00"/>
    <n v="3450.0153972602739"/>
    <m/>
  </r>
  <r>
    <s v="Valid"/>
    <n v="202511"/>
    <s v="GMC023220100CALDERYS"/>
    <s v="CALDERYS INDIA REFRACTORIES LIMITED"/>
    <d v="2025-09-01T00:00:00"/>
    <d v="2026-08-31T00:00:00"/>
    <s v="Divyanshu Roy"/>
    <x v="748"/>
    <d v="2021-05-09T00:00:00"/>
    <x v="3164"/>
    <d v="2025-11-07T00:00:00"/>
    <n v="0.04"/>
    <n v="0.22500000000000001"/>
    <d v="2025-11-07T00:00:00"/>
    <d v="2026-08-31T00:00:00"/>
    <m/>
    <m/>
    <n v="4"/>
    <s v="0-25"/>
    <x v="1"/>
    <x v="3"/>
    <n v="500000"/>
    <n v="0"/>
    <n v="0"/>
    <n v="298"/>
    <d v="2026-02-28T00:00:00"/>
    <n v="114"/>
    <s v="Maharashtra"/>
    <n v="3631.6897501369863"/>
    <n v="1"/>
    <n v="3077.7031780821917"/>
    <n v="0"/>
    <n v="0"/>
    <n v="553.98657205479446"/>
    <n v="123.10812712328767"/>
    <n v="692.48321506849311"/>
    <n v="1177.3763835616437"/>
    <n v="865.37164191780812"/>
    <n v="1396.7401939726026"/>
    <d v="2025-02-27T00:00:00"/>
    <n v="3077.7031780821917"/>
    <m/>
  </r>
  <r>
    <s v="Valid"/>
    <n v="202511"/>
    <s v="GMC023220100CALDERYS"/>
    <s v="CALDERYS INDIA REFRACTORIES LIMITED"/>
    <d v="2025-09-01T00:00:00"/>
    <d v="2026-08-31T00:00:00"/>
    <s v="Radha Natha Ray"/>
    <x v="748"/>
    <d v="1967-06-05T00:00:00"/>
    <x v="3165"/>
    <d v="2025-11-07T00:00:00"/>
    <n v="0.04"/>
    <n v="0.22500000000000001"/>
    <d v="2025-11-07T00:00:00"/>
    <d v="2026-08-31T00:00:00"/>
    <m/>
    <m/>
    <n v="58"/>
    <s v="56-65"/>
    <x v="1"/>
    <x v="2"/>
    <n v="500000"/>
    <n v="0"/>
    <n v="0"/>
    <n v="298"/>
    <d v="2026-02-28T00:00:00"/>
    <n v="114"/>
    <s v="Maharashtra"/>
    <n v="10695.925402739726"/>
    <n v="1"/>
    <n v="9064.3435616438346"/>
    <n v="0"/>
    <n v="0"/>
    <n v="1631.5818410958902"/>
    <n v="362.57374246575341"/>
    <n v="2039.4773013698627"/>
    <n v="3467.5676712328764"/>
    <n v="2548.6622383561639"/>
    <n v="4113.6302794520543"/>
    <d v="2025-02-27T00:00:00"/>
    <n v="9064.3435616438346"/>
    <m/>
  </r>
  <r>
    <s v="Valid"/>
    <n v="202511"/>
    <s v="GMC023220100CALDERYS"/>
    <s v="CALDERYS INDIA REFRACTORIES LIMITED"/>
    <d v="2025-09-01T00:00:00"/>
    <d v="2026-08-31T00:00:00"/>
    <s v="Thanda Devi"/>
    <x v="748"/>
    <d v="1975-01-01T00:00:00"/>
    <x v="3166"/>
    <d v="2025-11-07T00:00:00"/>
    <n v="0.04"/>
    <n v="0.22500000000000001"/>
    <d v="2025-11-07T00:00:00"/>
    <d v="2026-08-31T00:00:00"/>
    <m/>
    <m/>
    <n v="50"/>
    <s v="46-55"/>
    <x v="0"/>
    <x v="5"/>
    <n v="500000"/>
    <n v="0"/>
    <n v="0"/>
    <n v="298"/>
    <d v="2026-02-28T00:00:00"/>
    <n v="114"/>
    <s v="Maharashtra"/>
    <n v="7281.8478257534243"/>
    <n v="1"/>
    <n v="6171.0574794520544"/>
    <n v="0"/>
    <n v="0"/>
    <n v="1110.7903463013697"/>
    <n v="246.84229917808219"/>
    <n v="1388.4879328767122"/>
    <n v="2360.7401095890409"/>
    <n v="1735.1439805479451"/>
    <n v="2800.5832668493149"/>
    <d v="2025-02-27T00:00:00"/>
    <n v="6171.0574794520544"/>
    <m/>
  </r>
  <r>
    <s v="Valid"/>
    <n v="202511"/>
    <s v="GMC023220100CALDERYS"/>
    <s v="CALDERYS INDIA REFRACTORIES LIMITED"/>
    <d v="2025-09-01T00:00:00"/>
    <d v="2026-08-31T00:00:00"/>
    <s v="Sabyasachi Ghosal"/>
    <x v="749"/>
    <d v="1990-01-02T00:00:00"/>
    <x v="3167"/>
    <d v="2025-11-10T00:00:00"/>
    <n v="0.04"/>
    <n v="0.22500000000000001"/>
    <d v="2025-11-10T00:00:00"/>
    <d v="2026-08-31T00:00:00"/>
    <m/>
    <m/>
    <n v="35"/>
    <s v="26-35"/>
    <x v="1"/>
    <x v="1"/>
    <n v="500000"/>
    <n v="500000"/>
    <n v="1"/>
    <n v="295"/>
    <d v="2026-02-28T00:00:00"/>
    <n v="111"/>
    <s v="Maharashtra"/>
    <n v="4030.0347643835607"/>
    <n v="1"/>
    <n v="3415.2836986301363"/>
    <n v="0"/>
    <n v="0"/>
    <n v="614.75106575342454"/>
    <n v="136.61134794520547"/>
    <n v="768.43883219178065"/>
    <n v="1285.0728493150682"/>
    <n v="944.52854424657505"/>
    <n v="1565.7049742465749"/>
    <d v="2025-02-27T00:00:00"/>
    <n v="3415.2836986301363"/>
    <m/>
  </r>
  <r>
    <s v="Valid"/>
    <n v="202511"/>
    <s v="GMC023220100CALDERYS"/>
    <s v="CALDERYS INDIA REFRACTORIES LIMITED"/>
    <d v="2025-09-01T00:00:00"/>
    <d v="2026-08-31T00:00:00"/>
    <s v="Debarati Banerjee Ghosal"/>
    <x v="749"/>
    <d v="1994-06-01T00:00:00"/>
    <x v="3168"/>
    <d v="2025-11-10T00:00:00"/>
    <n v="0.04"/>
    <n v="0.22500000000000001"/>
    <d v="2025-11-10T00:00:00"/>
    <d v="2026-08-31T00:00:00"/>
    <m/>
    <m/>
    <n v="31"/>
    <s v="26-35"/>
    <x v="0"/>
    <x v="10"/>
    <n v="500000"/>
    <n v="0"/>
    <n v="0"/>
    <n v="295"/>
    <d v="2026-02-28T00:00:00"/>
    <n v="111"/>
    <s v="Maharashtra"/>
    <n v="4030.0347643835607"/>
    <n v="1"/>
    <n v="3415.2836986301363"/>
    <n v="0"/>
    <n v="0"/>
    <n v="614.75106575342454"/>
    <n v="136.61134794520547"/>
    <n v="768.43883219178065"/>
    <n v="1285.0728493150682"/>
    <n v="944.52854424657505"/>
    <n v="1565.7049742465749"/>
    <d v="2025-02-27T00:00:00"/>
    <n v="3415.2836986301363"/>
    <m/>
  </r>
  <r>
    <s v="Valid"/>
    <n v="202511"/>
    <s v="GMC023220100CALDERYS"/>
    <s v="CALDERYS INDIA REFRACTORIES LIMITED"/>
    <d v="2025-09-01T00:00:00"/>
    <d v="2026-08-31T00:00:00"/>
    <s v="Rudrani Ghosal"/>
    <x v="749"/>
    <d v="2022-01-10T00:00:00"/>
    <x v="3169"/>
    <d v="2025-11-10T00:00:00"/>
    <n v="0.04"/>
    <n v="0.22500000000000001"/>
    <d v="2025-11-10T00:00:00"/>
    <d v="2026-08-31T00:00:00"/>
    <m/>
    <m/>
    <n v="3"/>
    <s v="0-25"/>
    <x v="0"/>
    <x v="4"/>
    <n v="500000"/>
    <n v="0"/>
    <n v="0"/>
    <n v="295"/>
    <d v="2026-02-28T00:00:00"/>
    <n v="111"/>
    <s v="Maharashtra"/>
    <n v="3595.1291150684929"/>
    <n v="1"/>
    <n v="3046.7195890410958"/>
    <n v="0"/>
    <n v="0"/>
    <n v="548.40952602739719"/>
    <n v="121.86878356164384"/>
    <n v="685.51190753424657"/>
    <n v="1146.3927945205478"/>
    <n v="842.59870397260261"/>
    <n v="1396.740193972603"/>
    <d v="2025-02-27T00:00:00"/>
    <n v="3046.7195890410958"/>
    <m/>
  </r>
  <r>
    <s v="Valid"/>
    <n v="202511"/>
    <s v="GMC023220100CALDERYS"/>
    <s v="CALDERYS INDIA REFRACTORIES LIMITED"/>
    <d v="2025-09-01T00:00:00"/>
    <d v="2026-08-31T00:00:00"/>
    <s v="Suparna Ghoshal"/>
    <x v="749"/>
    <d v="1962-12-17T00:00:00"/>
    <x v="3170"/>
    <d v="2025-11-10T00:00:00"/>
    <n v="0.04"/>
    <n v="0.22500000000000001"/>
    <d v="2025-11-10T00:00:00"/>
    <d v="2026-08-31T00:00:00"/>
    <m/>
    <m/>
    <n v="62"/>
    <s v="56-65"/>
    <x v="0"/>
    <x v="5"/>
    <n v="500000"/>
    <n v="0"/>
    <n v="0"/>
    <n v="295"/>
    <d v="2026-02-28T00:00:00"/>
    <n v="111"/>
    <s v="Maharashtra"/>
    <n v="10588.248301369864"/>
    <n v="1"/>
    <n v="8973.0917808219183"/>
    <n v="0"/>
    <n v="0"/>
    <n v="1615.1565205479453"/>
    <n v="358.92367123287676"/>
    <n v="2018.9456506849317"/>
    <n v="3376.3158904109591"/>
    <n v="2481.592179452055"/>
    <n v="4113.6302794520552"/>
    <d v="2025-02-27T00:00:00"/>
    <n v="8973.0917808219183"/>
    <m/>
  </r>
  <r>
    <s v="Valid"/>
    <n v="202511"/>
    <s v="GMC023220100CALDERYS"/>
    <s v="CALDERYS INDIA REFRACTORIES LIMITED"/>
    <d v="2025-09-01T00:00:00"/>
    <d v="2026-08-31T00:00:00"/>
    <s v="Ravi Kumar Patel"/>
    <x v="750"/>
    <d v="2001-09-26T00:00:00"/>
    <x v="3171"/>
    <d v="2025-11-10T00:00:00"/>
    <n v="0.04"/>
    <n v="0.22500000000000001"/>
    <d v="2025-11-10T00:00:00"/>
    <d v="2026-08-31T00:00:00"/>
    <m/>
    <m/>
    <n v="24"/>
    <s v="0-25"/>
    <x v="1"/>
    <x v="1"/>
    <n v="300000"/>
    <n v="300000"/>
    <n v="1"/>
    <n v="295"/>
    <d v="2026-02-28T00:00:00"/>
    <n v="111"/>
    <s v="Maharashtra"/>
    <n v="2982.6352438356166"/>
    <n v="1"/>
    <n v="2527.6569863013701"/>
    <n v="0"/>
    <n v="0"/>
    <n v="454.97825753424661"/>
    <n v="101.10627945205481"/>
    <n v="568.72282191780835"/>
    <n v="951.08449315068492"/>
    <n v="699.04710246575337"/>
    <n v="1158.7807824657534"/>
    <d v="2025-02-27T00:00:00"/>
    <n v="2527.6569863013701"/>
    <m/>
  </r>
  <r>
    <s v="Valid"/>
    <n v="202511"/>
    <s v="GMC023220100CALDERYS"/>
    <s v="CALDERYS INDIA REFRACTORIES LIMITED"/>
    <d v="2025-09-01T00:00:00"/>
    <d v="2026-08-31T00:00:00"/>
    <s v="Ramsharan Patel"/>
    <x v="750"/>
    <d v="1984-01-01T00:00:00"/>
    <x v="3172"/>
    <d v="2025-11-10T00:00:00"/>
    <n v="0.04"/>
    <n v="0.22500000000000001"/>
    <d v="2025-11-10T00:00:00"/>
    <d v="2026-08-31T00:00:00"/>
    <m/>
    <m/>
    <n v="41"/>
    <s v="36-45"/>
    <x v="1"/>
    <x v="11"/>
    <n v="300000"/>
    <n v="0"/>
    <n v="0"/>
    <n v="295"/>
    <d v="2026-02-28T00:00:00"/>
    <n v="111"/>
    <s v="Maharashtra"/>
    <n v="4137.7359506849307"/>
    <n v="1"/>
    <n v="3506.5558904109585"/>
    <n v="0"/>
    <n v="0"/>
    <n v="631.18006027397246"/>
    <n v="140.26223561643835"/>
    <n v="788.97507534246563"/>
    <n v="1319.4159452054794"/>
    <n v="969.77071972602732"/>
    <n v="1607.5478597260271"/>
    <d v="2025-02-27T00:00:00"/>
    <n v="3506.5558904109585"/>
    <m/>
  </r>
  <r>
    <s v="Valid"/>
    <n v="202511"/>
    <s v="GMC023220100CALDERYS"/>
    <s v="CALDERYS INDIA REFRACTORIES LIMITED"/>
    <d v="2025-09-01T00:00:00"/>
    <d v="2026-08-31T00:00:00"/>
    <s v="Sunita Patel"/>
    <x v="750"/>
    <d v="1978-01-01T00:00:00"/>
    <x v="3173"/>
    <d v="2025-11-10T00:00:00"/>
    <n v="0.04"/>
    <n v="0.22500000000000001"/>
    <d v="2025-11-10T00:00:00"/>
    <d v="2026-08-31T00:00:00"/>
    <m/>
    <m/>
    <n v="47"/>
    <s v="46-55"/>
    <x v="0"/>
    <x v="5"/>
    <n v="300000"/>
    <n v="0"/>
    <n v="0"/>
    <n v="295"/>
    <d v="2026-02-28T00:00:00"/>
    <n v="111"/>
    <s v="Maharashtra"/>
    <n v="5959.376630136986"/>
    <n v="1"/>
    <n v="5050.3191780821917"/>
    <n v="0"/>
    <n v="0"/>
    <n v="909.05745205479445"/>
    <n v="202.01276712328766"/>
    <n v="1136.3218150684932"/>
    <n v="1900.2895890410957"/>
    <n v="1396.7128479452053"/>
    <n v="2315.2717479452058"/>
    <d v="2025-02-27T00:00:00"/>
    <n v="5050.3191780821917"/>
    <m/>
  </r>
  <r>
    <s v="Valid"/>
    <n v="202511"/>
    <s v="GMC023220100CALDERYS"/>
    <s v="CALDERYS INDIA REFRACTORIES LIMITED"/>
    <d v="2025-09-01T00:00:00"/>
    <d v="2026-08-31T00:00:00"/>
    <s v="kadivar ummehani"/>
    <x v="358"/>
    <d v="2024-09-02T00:00:00"/>
    <x v="3174"/>
    <d v="2025-09-01T00:00:00"/>
    <n v="0.04"/>
    <n v="0.22500000000000001"/>
    <d v="2025-09-01T00:00:00"/>
    <d v="2026-08-31T00:00:00"/>
    <m/>
    <m/>
    <n v="0"/>
    <s v="0-25"/>
    <x v="0"/>
    <x v="4"/>
    <n v="300000"/>
    <n v="0"/>
    <n v="0"/>
    <n v="365"/>
    <d v="2026-02-28T00:00:00"/>
    <n v="181"/>
    <s v="Maharashtra"/>
    <n v="3690.3792000000003"/>
    <n v="1"/>
    <n v="3127.44"/>
    <n v="0"/>
    <n v="0"/>
    <n v="562.93920000000003"/>
    <n v="125.0976"/>
    <n v="703.67399999999998"/>
    <n v="1550.8675068493151"/>
    <n v="1139.8876175342466"/>
    <n v="1158.7807824657534"/>
    <d v="2025-02-27T00:00:00"/>
    <n v="3127.44"/>
    <m/>
  </r>
  <r>
    <s v="Valid"/>
    <n v="202511"/>
    <s v="GMC023220100CALDERYS"/>
    <s v="CALDERYS INDIA REFRACTORIES LIMITED"/>
    <d v="2025-09-01T00:00:00"/>
    <d v="2026-08-31T00:00:00"/>
    <s v="B/O Poonam Garg"/>
    <x v="101"/>
    <d v="2025-11-17T00:00:00"/>
    <x v="3175"/>
    <d v="2025-11-17T00:00:00"/>
    <n v="0.04"/>
    <n v="0.22500000000000001"/>
    <d v="2025-11-17T00:00:00"/>
    <d v="2026-08-31T00:00:00"/>
    <m/>
    <m/>
    <n v="0"/>
    <s v="0-25"/>
    <x v="1"/>
    <x v="3"/>
    <n v="300000"/>
    <n v="0"/>
    <n v="0"/>
    <n v="288"/>
    <d v="2026-02-28T00:00:00"/>
    <n v="104"/>
    <s v="Maharashtra"/>
    <n v="2911.860848219178"/>
    <n v="1"/>
    <n v="2467.6786849315067"/>
    <n v="0"/>
    <n v="0"/>
    <n v="444.18216328767119"/>
    <n v="98.707147397260272"/>
    <n v="555.22770410958901"/>
    <n v="891.10619178082186"/>
    <n v="654.96305095890409"/>
    <n v="1158.7807824657534"/>
    <d v="2025-02-27T00:00:00"/>
    <n v="2467.6786849315067"/>
    <m/>
  </r>
  <r>
    <s v="Valid"/>
    <n v="202511"/>
    <s v="GMC023220100CALDERYS"/>
    <s v="CALDERYS INDIA REFRACTORIES LIMITED"/>
    <d v="2025-09-01T00:00:00"/>
    <d v="2026-08-31T00:00:00"/>
    <s v="Navyansh Nitesh Atram"/>
    <x v="239"/>
    <d v="2025-10-20T00:00:00"/>
    <x v="3176"/>
    <d v="2025-10-20T00:00:00"/>
    <n v="0.04"/>
    <n v="0.22500000000000001"/>
    <d v="2025-10-20T00:00:00"/>
    <d v="2026-08-31T00:00:00"/>
    <m/>
    <m/>
    <n v="0"/>
    <s v="0-25"/>
    <x v="1"/>
    <x v="3"/>
    <n v="300000"/>
    <n v="0"/>
    <n v="0"/>
    <n v="316"/>
    <d v="2026-02-28T00:00:00"/>
    <n v="132"/>
    <s v="Maharashtra"/>
    <n v="3194.9584306849315"/>
    <n v="1"/>
    <n v="2707.591890410959"/>
    <n v="0"/>
    <n v="0"/>
    <n v="487.36654027397259"/>
    <n v="108.30367561643835"/>
    <n v="609.20817534246578"/>
    <n v="1131.019397260274"/>
    <n v="831.29925698630132"/>
    <n v="1158.7807824657534"/>
    <d v="2025-02-27T00:00:00"/>
    <n v="2707.591890410959"/>
    <m/>
  </r>
  <r>
    <s v="Deletion"/>
    <n v="202511"/>
    <s v="GMC023220100CALDERYS"/>
    <s v="CALDERYS INDIA REFRACTORIES LIMITED"/>
    <d v="2025-09-01T00:00:00"/>
    <d v="2026-08-31T00:00:00"/>
    <s v="Nilam Devi"/>
    <x v="86"/>
    <d v="1974-05-25T00:00:00"/>
    <x v="395"/>
    <d v="2025-09-01T00:00:00"/>
    <n v="0.04"/>
    <n v="0.22500000000000001"/>
    <d v="2025-09-01T00:00:00"/>
    <d v="2026-08-31T00:00:00"/>
    <d v="2025-11-10T00:00:00"/>
    <d v="2025-11-11T00:00:00"/>
    <n v="51"/>
    <s v="46-55"/>
    <x v="0"/>
    <x v="5"/>
    <n v="-400000"/>
    <n v="0"/>
    <n v="0"/>
    <n v="294"/>
    <d v="2026-02-28T00:00:00"/>
    <n v="110"/>
    <s v="Maharashtra"/>
    <n v="-6531.0018641095894"/>
    <n v="-1"/>
    <n v="-5534.7473424657537"/>
    <n v="0"/>
    <n v="0"/>
    <n v="-996.25452164383569"/>
    <n v="-221.38989369863015"/>
    <n v="-1245.3181520547946"/>
    <n v="-2070.8238356164384"/>
    <n v="-1522.0555191780822"/>
    <n v="-2545.9837775342471"/>
    <d v="2025-02-27T00:00:00"/>
    <n v="-5534.7473424657537"/>
    <s v="No claim"/>
  </r>
  <r>
    <s v="Deletion"/>
    <n v="202511"/>
    <s v="GMC023220100CALDERYS"/>
    <s v="CALDERYS INDIA REFRACTORIES LIMITED"/>
    <d v="2025-09-01T00:00:00"/>
    <d v="2026-08-31T00:00:00"/>
    <s v="Vishwakarma Kumar"/>
    <x v="86"/>
    <d v="2000-09-17T00:00:00"/>
    <x v="396"/>
    <d v="2025-09-01T00:00:00"/>
    <n v="0.04"/>
    <n v="0.22500000000000001"/>
    <d v="2025-09-01T00:00:00"/>
    <d v="2026-08-31T00:00:00"/>
    <d v="2025-11-10T00:00:00"/>
    <d v="2025-11-11T00:00:00"/>
    <n v="24"/>
    <s v="0-25"/>
    <x v="1"/>
    <x v="1"/>
    <n v="-400000"/>
    <n v="-400000"/>
    <n v="-1"/>
    <n v="294"/>
    <d v="2026-02-28T00:00:00"/>
    <n v="110"/>
    <s v="Maharashtra"/>
    <n v="-3257.2271276712327"/>
    <n v="-1"/>
    <n v="-2760.3619726027396"/>
    <n v="0"/>
    <n v="0"/>
    <n v="-496.8651550684931"/>
    <n v="-110.41447890410959"/>
    <n v="-621.08144383561637"/>
    <n v="-1032.7884931506849"/>
    <n v="-759.09954246575342"/>
    <n v="-1269.7665073972598"/>
    <d v="2025-02-27T00:00:00"/>
    <n v="-2760.3619726027396"/>
    <s v="No claim"/>
  </r>
  <r>
    <s v="Deletion"/>
    <n v="202511"/>
    <s v="GMC023220100CALDERYS"/>
    <s v="CALDERYS INDIA REFRACTORIES LIMITED"/>
    <d v="2025-09-01T00:00:00"/>
    <d v="2026-08-31T00:00:00"/>
    <s v="Manti Kumari"/>
    <x v="262"/>
    <d v="1974-08-01T00:00:00"/>
    <x v="1155"/>
    <d v="2025-09-01T00:00:00"/>
    <n v="0.04"/>
    <n v="0.22500000000000001"/>
    <d v="2025-09-01T00:00:00"/>
    <d v="2026-08-31T00:00:00"/>
    <d v="2025-10-06T00:00:00"/>
    <d v="2025-10-07T00:00:00"/>
    <n v="51"/>
    <s v="46-55"/>
    <x v="0"/>
    <x v="0"/>
    <n v="-300000"/>
    <n v="0"/>
    <n v="0"/>
    <n v="329"/>
    <d v="2026-02-28T00:00:00"/>
    <n v="145"/>
    <s v="Maharashtra"/>
    <n v="-6646.2200383561649"/>
    <n v="-1"/>
    <n v="-5632.3898630136991"/>
    <n v="0"/>
    <n v="0"/>
    <n v="-1013.8301753424659"/>
    <n v="-225.29559452054798"/>
    <n v="-1267.2877191780824"/>
    <n v="-2482.360273972603"/>
    <n v="-1824.5348013698631"/>
    <n v="-2315.2717479452058"/>
    <d v="2025-02-27T00:00:00"/>
    <n v="-5632.3898630136991"/>
    <s v="No claim"/>
  </r>
  <r>
    <s v="Deletion"/>
    <n v="202511"/>
    <s v="GMC023220100CALDERYS"/>
    <s v="CALDERYS INDIA REFRACTORIES LIMITED"/>
    <d v="2025-09-01T00:00:00"/>
    <d v="2026-08-31T00:00:00"/>
    <s v="Pradeep Kumar Verma"/>
    <x v="262"/>
    <d v="1967-09-01T00:00:00"/>
    <x v="1156"/>
    <d v="2025-09-01T00:00:00"/>
    <n v="0.04"/>
    <n v="0.22500000000000001"/>
    <d v="2025-09-01T00:00:00"/>
    <d v="2026-08-31T00:00:00"/>
    <d v="2025-10-06T00:00:00"/>
    <d v="2025-10-07T00:00:00"/>
    <n v="58"/>
    <s v="56-65"/>
    <x v="1"/>
    <x v="1"/>
    <n v="-300000"/>
    <n v="-300000"/>
    <n v="-1"/>
    <n v="329"/>
    <d v="2026-02-28T00:00:00"/>
    <n v="145"/>
    <s v="Maharashtra"/>
    <n v="-9763.413915068495"/>
    <n v="-1"/>
    <n v="-8274.0795890410973"/>
    <n v="0"/>
    <n v="0"/>
    <n v="-1489.3343260273975"/>
    <n v="-330.96318356164392"/>
    <n v="-1861.667907534247"/>
    <n v="-3646.630821917809"/>
    <n v="-2680.2736541095896"/>
    <n v="-3401.1748438356171"/>
    <d v="2025-02-27T00:00:00"/>
    <n v="-8274.0795890410973"/>
    <s v="No claim"/>
  </r>
  <r>
    <s v="Deletion"/>
    <n v="202511"/>
    <s v="GMC023220100CALDERYS"/>
    <s v="CALDERYS INDIA REFRACTORIES LIMITED"/>
    <d v="2025-09-01T00:00:00"/>
    <d v="2026-08-31T00:00:00"/>
    <s v="Pranit Jha"/>
    <x v="404"/>
    <d v="2015-09-26T00:00:00"/>
    <x v="1806"/>
    <d v="2025-09-01T00:00:00"/>
    <n v="0.04"/>
    <n v="0.22500000000000001"/>
    <d v="2025-09-01T00:00:00"/>
    <d v="2026-08-31T00:00:00"/>
    <d v="2025-11-03T00:00:00"/>
    <d v="2025-11-04T00:00:00"/>
    <n v="9"/>
    <s v="0-25"/>
    <x v="1"/>
    <x v="3"/>
    <n v="-400000"/>
    <n v="0"/>
    <n v="0"/>
    <n v="301"/>
    <d v="2026-02-28T00:00:00"/>
    <n v="117"/>
    <s v="Maharashtra"/>
    <n v="-3334.780154520548"/>
    <n v="-1"/>
    <n v="-2826.0848767123289"/>
    <n v="0"/>
    <n v="0"/>
    <n v="-508.6952778082192"/>
    <n v="-113.04339506849315"/>
    <n v="-635.86909726027397"/>
    <n v="-1098.5113972602742"/>
    <n v="-807.40587698630156"/>
    <n v="-1269.7665073972601"/>
    <d v="2025-02-27T00:00:00"/>
    <n v="-2826.0848767123289"/>
    <s v="No claim"/>
  </r>
  <r>
    <s v="Deletion"/>
    <n v="202511"/>
    <s v="GMC023220100CALDERYS"/>
    <s v="CALDERYS INDIA REFRACTORIES LIMITED"/>
    <d v="2025-09-01T00:00:00"/>
    <d v="2026-08-31T00:00:00"/>
    <s v="Priya Jha"/>
    <x v="404"/>
    <d v="1996-01-02T00:00:00"/>
    <x v="1807"/>
    <d v="2025-09-01T00:00:00"/>
    <n v="0.04"/>
    <n v="0.22500000000000001"/>
    <d v="2025-09-01T00:00:00"/>
    <d v="2026-08-31T00:00:00"/>
    <d v="2025-11-03T00:00:00"/>
    <d v="2025-11-04T00:00:00"/>
    <n v="29"/>
    <s v="26-35"/>
    <x v="0"/>
    <x v="0"/>
    <n v="-400000"/>
    <n v="0"/>
    <n v="0"/>
    <n v="301"/>
    <d v="2026-02-28T00:00:00"/>
    <n v="117"/>
    <s v="Maharashtra"/>
    <n v="-3738.1965178082196"/>
    <n v="-1"/>
    <n v="-3167.9631506849319"/>
    <n v="0"/>
    <n v="0"/>
    <n v="-570.23336712328774"/>
    <n v="-126.71852602739727"/>
    <n v="-712.79170890410967"/>
    <n v="-1231.4009589041098"/>
    <n v="-905.07970479452069"/>
    <n v="-1423.3732109589041"/>
    <d v="2025-02-27T00:00:00"/>
    <n v="-3167.9631506849319"/>
    <s v="No claim"/>
  </r>
  <r>
    <s v="Deletion"/>
    <n v="202511"/>
    <s v="GMC023220100CALDERYS"/>
    <s v="CALDERYS INDIA REFRACTORIES LIMITED"/>
    <d v="2025-09-01T00:00:00"/>
    <d v="2026-08-31T00:00:00"/>
    <s v="Avnit Kumar Jha"/>
    <x v="404"/>
    <d v="2019-09-26T00:00:00"/>
    <x v="1808"/>
    <d v="2025-09-01T00:00:00"/>
    <n v="0.04"/>
    <n v="0.22500000000000001"/>
    <d v="2025-09-01T00:00:00"/>
    <d v="2026-08-31T00:00:00"/>
    <d v="2025-11-03T00:00:00"/>
    <d v="2025-11-04T00:00:00"/>
    <n v="5"/>
    <s v="0-25"/>
    <x v="1"/>
    <x v="3"/>
    <n v="-400000"/>
    <n v="0"/>
    <n v="0"/>
    <n v="301"/>
    <d v="2026-02-28T00:00:00"/>
    <n v="117"/>
    <s v="Maharashtra"/>
    <n v="-3334.780154520548"/>
    <n v="-1"/>
    <n v="-2826.0848767123289"/>
    <n v="0"/>
    <n v="0"/>
    <n v="-508.6952778082192"/>
    <n v="-113.04339506849315"/>
    <n v="-635.86909726027397"/>
    <n v="-1098.5113972602742"/>
    <n v="-807.40587698630156"/>
    <n v="-1269.7665073972601"/>
    <d v="2025-02-27T00:00:00"/>
    <n v="-2826.0848767123289"/>
    <s v="No claim"/>
  </r>
  <r>
    <s v="Deletion"/>
    <n v="202511"/>
    <s v="GMC023220100CALDERYS"/>
    <s v="CALDERYS INDIA REFRACTORIES LIMITED"/>
    <d v="2025-09-01T00:00:00"/>
    <d v="2026-08-31T00:00:00"/>
    <s v="Binita Jha"/>
    <x v="404"/>
    <d v="1970-07-08T00:00:00"/>
    <x v="1809"/>
    <d v="2025-09-01T00:00:00"/>
    <n v="0.04"/>
    <n v="0.22500000000000001"/>
    <d v="2025-09-01T00:00:00"/>
    <d v="2026-08-31T00:00:00"/>
    <d v="2025-11-03T00:00:00"/>
    <d v="2025-11-04T00:00:00"/>
    <n v="55"/>
    <s v="46-55"/>
    <x v="0"/>
    <x v="5"/>
    <n v="-400000"/>
    <n v="0"/>
    <n v="0"/>
    <n v="301"/>
    <d v="2026-02-28T00:00:00"/>
    <n v="117"/>
    <s v="Maharashtra"/>
    <n v="-6686.50190849315"/>
    <n v="-1"/>
    <n v="-5666.5270410958901"/>
    <n v="0"/>
    <n v="0"/>
    <n v="-1019.9748673972601"/>
    <n v="-226.66108164383562"/>
    <n v="-1274.9685842465753"/>
    <n v="-2202.6035342465752"/>
    <n v="-1618.9135976712328"/>
    <n v="-2545.9837775342457"/>
    <d v="2025-02-27T00:00:00"/>
    <n v="-5666.5270410958901"/>
    <s v="No claim"/>
  </r>
  <r>
    <s v="Deletion"/>
    <n v="202511"/>
    <s v="GMC023220100CALDERYS"/>
    <s v="CALDERYS INDIA REFRACTORIES LIMITED"/>
    <d v="2025-09-01T00:00:00"/>
    <d v="2026-08-31T00:00:00"/>
    <s v="Niraj Kumar Jha"/>
    <x v="404"/>
    <d v="1967-01-01T00:00:00"/>
    <x v="1810"/>
    <d v="2025-09-01T00:00:00"/>
    <n v="0.04"/>
    <n v="0.22500000000000001"/>
    <d v="2025-09-01T00:00:00"/>
    <d v="2026-08-31T00:00:00"/>
    <d v="2025-11-03T00:00:00"/>
    <d v="2025-11-04T00:00:00"/>
    <n v="58"/>
    <s v="56-65"/>
    <x v="1"/>
    <x v="2"/>
    <n v="-400000"/>
    <n v="0"/>
    <n v="0"/>
    <n v="301"/>
    <d v="2026-02-28T00:00:00"/>
    <n v="117"/>
    <s v="Maharashtra"/>
    <n v="-9821.4470909589036"/>
    <n v="-1"/>
    <n v="-8323.2602465753425"/>
    <n v="0"/>
    <n v="0"/>
    <n v="-1498.1868443835615"/>
    <n v="-332.93040986301372"/>
    <n v="-1872.7335554794522"/>
    <n v="-3235.287205479452"/>
    <n v="-2377.9360960273971"/>
    <n v="-3739.6601852054796"/>
    <d v="2025-02-27T00:00:00"/>
    <n v="-8323.2602465753425"/>
    <s v="No claim"/>
  </r>
  <r>
    <s v="Deletion"/>
    <n v="202511"/>
    <s v="GMC023220100CALDERYS"/>
    <s v="CALDERYS INDIA REFRACTORIES LIMITED"/>
    <d v="2025-09-01T00:00:00"/>
    <d v="2026-08-31T00:00:00"/>
    <s v="Amit Kumar Jha"/>
    <x v="404"/>
    <d v="1987-12-11T00:00:00"/>
    <x v="1811"/>
    <d v="2025-09-01T00:00:00"/>
    <n v="0.04"/>
    <n v="0.22500000000000001"/>
    <d v="2025-09-01T00:00:00"/>
    <d v="2026-08-31T00:00:00"/>
    <d v="2025-11-03T00:00:00"/>
    <d v="2025-11-04T00:00:00"/>
    <n v="37"/>
    <s v="36-45"/>
    <x v="1"/>
    <x v="1"/>
    <n v="-400000"/>
    <n v="-400000"/>
    <n v="-1"/>
    <n v="301"/>
    <d v="2026-02-28T00:00:00"/>
    <n v="117"/>
    <s v="Maharashtra"/>
    <n v="-4532.7487742465746"/>
    <n v="-1"/>
    <n v="-3841.3125205479446"/>
    <n v="0"/>
    <n v="0"/>
    <n v="-691.43625369863003"/>
    <n v="-153.65250082191778"/>
    <n v="-864.29531712328753"/>
    <n v="-1493.1347671232875"/>
    <n v="-1097.4540538356164"/>
    <n v="-1725.9106487671229"/>
    <d v="2025-02-27T00:00:00"/>
    <n v="-3841.3125205479446"/>
    <s v="No claim"/>
  </r>
  <r>
    <s v="Deletion"/>
    <n v="202511"/>
    <s v="GMC023220100CALDERYS"/>
    <s v="CALDERYS INDIA REFRACTORIES LIMITED"/>
    <d v="2025-09-01T00:00:00"/>
    <d v="2026-08-31T00:00:00"/>
    <s v="Sasmita Satapathy"/>
    <x v="519"/>
    <d v="1977-11-15T00:00:00"/>
    <x v="2239"/>
    <d v="2025-09-01T00:00:00"/>
    <n v="0.04"/>
    <n v="0.22500000000000001"/>
    <d v="2025-09-01T00:00:00"/>
    <d v="2026-08-31T00:00:00"/>
    <d v="2025-10-27T00:00:00"/>
    <d v="2025-10-28T00:00:00"/>
    <n v="47"/>
    <s v="46-55"/>
    <x v="0"/>
    <x v="5"/>
    <n v="-400000"/>
    <n v="0"/>
    <n v="0"/>
    <n v="308"/>
    <d v="2026-02-28T00:00:00"/>
    <n v="124"/>
    <s v="Maharashtra"/>
    <n v="-6842.0019528767125"/>
    <n v="-1"/>
    <n v="-5798.3067397260274"/>
    <n v="0"/>
    <n v="0"/>
    <n v="-1043.6952131506848"/>
    <n v="-231.93226958904111"/>
    <n v="-1304.6190164383563"/>
    <n v="-2334.3832328767126"/>
    <n v="-1715.7716761643837"/>
    <n v="-2545.9837775342457"/>
    <d v="2025-02-27T00:00:00"/>
    <n v="-5798.3067397260274"/>
    <s v="No claim"/>
  </r>
  <r>
    <s v="Deletion"/>
    <n v="202511"/>
    <s v="GMC023220100CALDERYS"/>
    <s v="CALDERYS INDIA REFRACTORIES LIMITED"/>
    <d v="2025-09-01T00:00:00"/>
    <d v="2026-08-31T00:00:00"/>
    <s v="Akshaya Satapathy"/>
    <x v="519"/>
    <d v="1967-05-08T00:00:00"/>
    <x v="2240"/>
    <d v="2025-09-01T00:00:00"/>
    <n v="0.04"/>
    <n v="0.22500000000000001"/>
    <d v="2025-09-01T00:00:00"/>
    <d v="2026-08-31T00:00:00"/>
    <d v="2025-10-27T00:00:00"/>
    <d v="2025-10-28T00:00:00"/>
    <n v="58"/>
    <s v="56-65"/>
    <x v="1"/>
    <x v="2"/>
    <n v="-400000"/>
    <n v="0"/>
    <n v="0"/>
    <n v="308"/>
    <d v="2026-02-28T00:00:00"/>
    <n v="124"/>
    <s v="Maharashtra"/>
    <n v="-10049.852837260274"/>
    <n v="-1"/>
    <n v="-8516.824438356165"/>
    <n v="0"/>
    <n v="0"/>
    <n v="-1533.0283989041097"/>
    <n v="-340.67297753424663"/>
    <n v="-1916.2854986301372"/>
    <n v="-3428.8513972602746"/>
    <n v="-2520.2057769863018"/>
    <n v="-3739.6601852054791"/>
    <d v="2025-02-27T00:00:00"/>
    <n v="-8516.824438356165"/>
    <s v="No claim"/>
  </r>
  <r>
    <s v="Deletion"/>
    <n v="202511"/>
    <s v="GMC023220100CALDERYS"/>
    <s v="CALDERYS INDIA REFRACTORIES LIMITED"/>
    <d v="2025-09-01T00:00:00"/>
    <d v="2026-08-31T00:00:00"/>
    <s v="Purnima Satapathy"/>
    <x v="519"/>
    <d v="2002-04-12T00:00:00"/>
    <x v="2241"/>
    <d v="2025-09-01T00:00:00"/>
    <n v="0.04"/>
    <n v="0.22500000000000001"/>
    <d v="2025-09-01T00:00:00"/>
    <d v="2026-08-31T00:00:00"/>
    <d v="2025-10-27T00:00:00"/>
    <d v="2025-10-28T00:00:00"/>
    <n v="23"/>
    <s v="0-25"/>
    <x v="0"/>
    <x v="1"/>
    <n v="-400000"/>
    <n v="-400000"/>
    <n v="-1"/>
    <n v="308"/>
    <d v="2026-02-28T00:00:00"/>
    <n v="124"/>
    <s v="Maharashtra"/>
    <n v="-3412.3331813698633"/>
    <n v="-1"/>
    <n v="-2891.8077808219182"/>
    <n v="0"/>
    <n v="0"/>
    <n v="-520.52540054794531"/>
    <n v="-115.67231123287672"/>
    <n v="-650.65675068493158"/>
    <n v="-1164.234301369863"/>
    <n v="-855.71221150684926"/>
    <n v="-1269.7665073972607"/>
    <d v="2025-02-27T00:00:00"/>
    <n v="-2891.8077808219182"/>
    <s v="No claim"/>
  </r>
  <r>
    <s v="Deletion"/>
    <n v="202511"/>
    <s v="GMC023220100CALDERYS"/>
    <s v="CALDERYS INDIA REFRACTORIES LIMITED"/>
    <d v="2025-09-01T00:00:00"/>
    <d v="2026-08-31T00:00:00"/>
    <s v="Dipendra Singh"/>
    <x v="611"/>
    <d v="1991-08-15T00:00:00"/>
    <x v="2626"/>
    <d v="2025-09-01T00:00:00"/>
    <n v="0.04"/>
    <n v="0.22500000000000001"/>
    <d v="2025-09-01T00:00:00"/>
    <d v="2026-08-31T00:00:00"/>
    <d v="2025-10-13T00:00:00"/>
    <d v="2025-10-14T00:00:00"/>
    <n v="34"/>
    <s v="26-35"/>
    <x v="1"/>
    <x v="1"/>
    <n v="-300000"/>
    <n v="-300000"/>
    <n v="-1"/>
    <n v="322"/>
    <d v="2026-02-28T00:00:00"/>
    <n v="138"/>
    <s v="Maharashtra"/>
    <n v="-3638.569829041096"/>
    <n v="-1"/>
    <n v="-3083.5337534246578"/>
    <n v="0"/>
    <n v="0"/>
    <n v="-555.03607561643832"/>
    <n v="-123.34135013698632"/>
    <n v="-693.79509452054799"/>
    <n v="-1321.5144657534247"/>
    <n v="-971.3131323287671"/>
    <n v="-1295.0841764383563"/>
    <d v="2025-02-27T00:00:00"/>
    <n v="-3083.5337534246578"/>
    <s v="No claim"/>
  </r>
  <r>
    <s v="Deletion"/>
    <n v="202511"/>
    <s v="GMC023220100CALDERYS"/>
    <s v="CALDERYS INDIA REFRACTORIES LIMITED"/>
    <d v="2025-09-01T00:00:00"/>
    <d v="2026-08-31T00:00:00"/>
    <s v="Akhilesh Singh"/>
    <x v="611"/>
    <d v="1975-06-05T00:00:00"/>
    <x v="2627"/>
    <d v="2025-09-01T00:00:00"/>
    <n v="0.04"/>
    <n v="0.22500000000000001"/>
    <d v="2025-09-01T00:00:00"/>
    <d v="2026-08-31T00:00:00"/>
    <d v="2025-10-13T00:00:00"/>
    <d v="2025-10-14T00:00:00"/>
    <n v="50"/>
    <s v="46-55"/>
    <x v="0"/>
    <x v="5"/>
    <n v="-300000"/>
    <n v="0"/>
    <n v="0"/>
    <n v="322"/>
    <d v="2026-02-28T00:00:00"/>
    <n v="138"/>
    <s v="Maharashtra"/>
    <n v="-6504.8111013698626"/>
    <n v="-1"/>
    <n v="-5512.5517808219174"/>
    <n v="0"/>
    <n v="0"/>
    <n v="-992.25932054794509"/>
    <n v="-220.50207123287669"/>
    <n v="-1240.3241506849315"/>
    <n v="-2362.5221917808217"/>
    <n v="-1736.4538109589039"/>
    <n v="-2315.2717479452049"/>
    <d v="2025-02-27T00:00:00"/>
    <n v="-5512.5517808219174"/>
    <s v="No claim"/>
  </r>
  <r>
    <s v="Deletion"/>
    <n v="202511"/>
    <s v="GMC023220100CALDERYS"/>
    <s v="CALDERYS INDIA REFRACTORIES LIMITED"/>
    <d v="2025-09-01T00:00:00"/>
    <d v="2026-08-31T00:00:00"/>
    <s v="Dinesh Singh"/>
    <x v="611"/>
    <d v="1970-01-01T00:00:00"/>
    <x v="2628"/>
    <d v="2025-09-01T00:00:00"/>
    <n v="0.04"/>
    <n v="0.22500000000000001"/>
    <d v="2025-09-01T00:00:00"/>
    <d v="2026-08-31T00:00:00"/>
    <d v="2025-10-13T00:00:00"/>
    <d v="2025-10-14T00:00:00"/>
    <n v="55"/>
    <s v="46-55"/>
    <x v="1"/>
    <x v="2"/>
    <n v="-300000"/>
    <n v="0"/>
    <n v="0"/>
    <n v="322"/>
    <d v="2026-02-28T00:00:00"/>
    <n v="138"/>
    <s v="Maharashtra"/>
    <n v="-6504.8111013698626"/>
    <n v="-1"/>
    <n v="-5512.5517808219174"/>
    <n v="0"/>
    <n v="0"/>
    <n v="-992.25932054794509"/>
    <n v="-220.50207123287669"/>
    <n v="-1240.3241506849315"/>
    <n v="-2362.5221917808217"/>
    <n v="-1736.4538109589039"/>
    <n v="-2315.2717479452049"/>
    <d v="2025-02-27T00:00:00"/>
    <n v="-5512.5517808219174"/>
    <s v="No claim"/>
  </r>
  <r>
    <s v="Deletion"/>
    <n v="202511"/>
    <s v="GMC023220100CALDERYS"/>
    <s v="CALDERYS INDIA REFRACTORIES LIMITED"/>
    <d v="2025-09-01T00:00:00"/>
    <d v="2026-08-31T00:00:00"/>
    <s v="Balkishan Thakur"/>
    <x v="390"/>
    <d v="1944-07-05T00:00:00"/>
    <x v="1744"/>
    <d v="2025-09-01T00:00:00"/>
    <n v="0.04"/>
    <n v="0.22500000000000001"/>
    <d v="2025-09-01T00:00:00"/>
    <d v="2026-08-31T00:00:00"/>
    <d v="2025-08-31T00:00:00"/>
    <d v="2025-09-01T00:00:00"/>
    <n v="81"/>
    <s v="81-100"/>
    <x v="1"/>
    <x v="2"/>
    <n v="-400000"/>
    <n v="0"/>
    <n v="0"/>
    <n v="365"/>
    <d v="2026-02-28T00:00:00"/>
    <n v="181"/>
    <s v="Maharashtra"/>
    <n v="-29599.473999999998"/>
    <n v="-1"/>
    <n v="-25084.3"/>
    <n v="0"/>
    <n v="0"/>
    <n v="-4515.174"/>
    <n v="-1003.372"/>
    <n v="-5643.9674999999997"/>
    <n v="-12439.063835616438"/>
    <n v="-9142.7119191780821"/>
    <n v="-9294.2485808219171"/>
    <d v="2025-02-27T00:00:00"/>
    <n v="-25084.3"/>
    <s v="No claim"/>
  </r>
  <r>
    <s v="Valid"/>
    <n v="202512"/>
    <s v="GMC023220100CALDERYS"/>
    <s v="CALDERYS INDIA REFRACTORIES LIMITED"/>
    <d v="2025-09-01T00:00:00"/>
    <d v="2026-08-31T00:00:00"/>
    <s v="Maharaj Lenka"/>
    <x v="751"/>
    <d v="2002-02-15T00:00:00"/>
    <x v="3177"/>
    <d v="2025-11-17T00:00:00"/>
    <n v="0.04"/>
    <n v="0.22500000000000001"/>
    <d v="2025-11-17T00:00:00"/>
    <d v="2026-08-31T00:00:00"/>
    <m/>
    <m/>
    <n v="23"/>
    <s v="0-25"/>
    <x v="1"/>
    <x v="1"/>
    <n v="400000"/>
    <n v="400000"/>
    <n v="1"/>
    <n v="288"/>
    <d v="2026-02-28T00:00:00"/>
    <n v="104"/>
    <s v="Maharashtra"/>
    <n v="3190.7531046575341"/>
    <n v="1"/>
    <n v="2704.0280547945204"/>
    <n v="0"/>
    <n v="0"/>
    <n v="486.72504986301362"/>
    <n v="108.16112219178082"/>
    <n v="608.40631232876706"/>
    <n v="976.45457534246577"/>
    <n v="717.69411287671232"/>
    <n v="1269.7665073972598"/>
    <d v="2025-02-27T00:00:00"/>
    <n v="2704.0280547945204"/>
    <m/>
  </r>
  <r>
    <s v="Valid"/>
    <n v="202512"/>
    <s v="GMC023220100CALDERYS"/>
    <s v="CALDERYS INDIA REFRACTORIES LIMITED"/>
    <d v="2025-09-01T00:00:00"/>
    <d v="2026-08-31T00:00:00"/>
    <s v="PURNA CHANDRA LENKA"/>
    <x v="751"/>
    <d v="1972-07-08T00:00:00"/>
    <x v="3178"/>
    <d v="2025-11-17T00:00:00"/>
    <n v="0.04"/>
    <n v="0.22500000000000001"/>
    <d v="2025-11-17T00:00:00"/>
    <d v="2026-08-31T00:00:00"/>
    <m/>
    <m/>
    <n v="53"/>
    <s v="46-55"/>
    <x v="1"/>
    <x v="2"/>
    <n v="400000"/>
    <n v="0"/>
    <n v="0"/>
    <n v="288"/>
    <d v="2026-02-28T00:00:00"/>
    <n v="104"/>
    <s v="Maharashtra"/>
    <n v="6397.7161117808218"/>
    <n v="1"/>
    <n v="5421.793315068493"/>
    <n v="0"/>
    <n v="0"/>
    <n v="975.9227967123287"/>
    <n v="216.87173260273971"/>
    <n v="1219.903495890411"/>
    <n v="1957.8698082191779"/>
    <n v="1439.0343090410956"/>
    <n v="2545.9837775342467"/>
    <d v="2025-02-27T00:00:00"/>
    <n v="5421.793315068493"/>
    <m/>
  </r>
  <r>
    <s v="Valid"/>
    <n v="202512"/>
    <s v="GMC023220100CALDERYS"/>
    <s v="CALDERYS INDIA REFRACTORIES LIMITED"/>
    <d v="2025-09-01T00:00:00"/>
    <d v="2026-08-31T00:00:00"/>
    <s v="ROJALIN LENKA"/>
    <x v="751"/>
    <d v="1977-03-30T00:00:00"/>
    <x v="3179"/>
    <d v="2025-11-17T00:00:00"/>
    <n v="0.04"/>
    <n v="0.22500000000000001"/>
    <d v="2025-11-17T00:00:00"/>
    <d v="2026-08-31T00:00:00"/>
    <m/>
    <m/>
    <n v="48"/>
    <s v="46-55"/>
    <x v="0"/>
    <x v="12"/>
    <n v="400000"/>
    <n v="0"/>
    <n v="0"/>
    <n v="288"/>
    <d v="2026-02-28T00:00:00"/>
    <n v="104"/>
    <s v="Maharashtra"/>
    <n v="6397.7161117808218"/>
    <n v="1"/>
    <n v="5421.793315068493"/>
    <n v="0"/>
    <n v="0"/>
    <n v="975.9227967123287"/>
    <n v="216.87173260273971"/>
    <n v="1219.903495890411"/>
    <n v="1957.8698082191779"/>
    <n v="1439.0343090410956"/>
    <n v="2545.9837775342467"/>
    <d v="2025-02-27T00:00:00"/>
    <n v="5421.793315068493"/>
    <m/>
  </r>
  <r>
    <s v="Valid"/>
    <n v="202512"/>
    <s v="GMC023220100CALDERYS"/>
    <s v="CALDERYS INDIA REFRACTORIES LIMITED"/>
    <d v="2025-09-01T00:00:00"/>
    <d v="2026-08-31T00:00:00"/>
    <s v="Sunil Kumar Mohanty"/>
    <x v="752"/>
    <d v="1995-01-02T00:00:00"/>
    <x v="3180"/>
    <d v="2025-11-20T00:00:00"/>
    <n v="0.04"/>
    <n v="0.22500000000000001"/>
    <d v="2025-11-20T00:00:00"/>
    <d v="2026-08-31T00:00:00"/>
    <m/>
    <m/>
    <n v="30"/>
    <s v="26-35"/>
    <x v="1"/>
    <x v="1"/>
    <n v="300000"/>
    <n v="300000"/>
    <n v="1"/>
    <n v="285"/>
    <d v="2026-02-28T00:00:00"/>
    <n v="101"/>
    <s v="Maharashtra"/>
    <n v="3220.473295890411"/>
    <n v="1"/>
    <n v="2729.2146575342467"/>
    <n v="0"/>
    <n v="0"/>
    <n v="491.2586383561644"/>
    <n v="109.16858630136987"/>
    <n v="614.07329794520558"/>
    <n v="967.19536986301387"/>
    <n v="710.88859684931515"/>
    <n v="1295.0841764383563"/>
    <d v="2025-02-27T00:00:00"/>
    <n v="2729.2146575342467"/>
    <m/>
  </r>
  <r>
    <s v="Valid"/>
    <n v="202512"/>
    <s v="GMC023220100CALDERYS"/>
    <s v="CALDERYS INDIA REFRACTORIES LIMITED"/>
    <d v="2025-09-01T00:00:00"/>
    <d v="2026-08-31T00:00:00"/>
    <s v="PRAKASH KUMAR MOHANTY"/>
    <x v="752"/>
    <d v="1965-03-25T00:00:00"/>
    <x v="3181"/>
    <d v="2025-11-20T00:00:00"/>
    <n v="0.04"/>
    <n v="0.22500000000000001"/>
    <d v="2025-11-20T00:00:00"/>
    <d v="2026-08-31T00:00:00"/>
    <m/>
    <m/>
    <n v="60"/>
    <s v="56-65"/>
    <x v="1"/>
    <x v="2"/>
    <n v="300000"/>
    <n v="0"/>
    <n v="0"/>
    <n v="285"/>
    <d v="2026-02-28T00:00:00"/>
    <n v="101"/>
    <s v="Maharashtra"/>
    <n v="8457.6685890410954"/>
    <n v="1"/>
    <n v="7167.5157534246573"/>
    <n v="0"/>
    <n v="0"/>
    <n v="1290.1528356164383"/>
    <n v="286.70063013698632"/>
    <n v="1612.6910445205478"/>
    <n v="2540.06698630137"/>
    <n v="1866.9492349315069"/>
    <n v="3401.1748438356162"/>
    <d v="2025-02-27T00:00:00"/>
    <n v="7167.5157534246573"/>
    <m/>
  </r>
  <r>
    <s v="Valid"/>
    <n v="202512"/>
    <s v="GMC023220100CALDERYS"/>
    <s v="CALDERYS INDIA REFRACTORIES LIMITED"/>
    <d v="2025-09-01T00:00:00"/>
    <d v="2026-08-31T00:00:00"/>
    <s v="SARASWATI MOHANTY"/>
    <x v="752"/>
    <d v="1975-12-07T00:00:00"/>
    <x v="3182"/>
    <d v="2025-11-20T00:00:00"/>
    <n v="0.04"/>
    <n v="0.22500000000000001"/>
    <d v="2025-11-20T00:00:00"/>
    <d v="2026-08-31T00:00:00"/>
    <m/>
    <m/>
    <n v="49"/>
    <s v="46-55"/>
    <x v="0"/>
    <x v="5"/>
    <n v="300000"/>
    <n v="0"/>
    <n v="0"/>
    <n v="285"/>
    <d v="2026-02-28T00:00:00"/>
    <n v="101"/>
    <s v="Maharashtra"/>
    <n v="5757.3638630136984"/>
    <n v="1"/>
    <n v="4879.1219178082192"/>
    <n v="0"/>
    <n v="0"/>
    <n v="878.2419452054794"/>
    <n v="195.16487671232878"/>
    <n v="1097.8024315068494"/>
    <n v="1729.0923287671233"/>
    <n v="1270.8828616438357"/>
    <n v="2315.2717479452049"/>
    <d v="2025-02-27T00:00:00"/>
    <n v="4879.1219178082192"/>
    <m/>
  </r>
  <r>
    <s v="Valid"/>
    <n v="202512"/>
    <s v="GMC023220100CALDERYS"/>
    <s v="CALDERYS INDIA REFRACTORIES LIMITED"/>
    <d v="2025-09-01T00:00:00"/>
    <d v="2026-08-31T00:00:00"/>
    <s v="Rupayan Pradhan"/>
    <x v="753"/>
    <d v="2002-02-07T00:00:00"/>
    <x v="3183"/>
    <d v="2025-12-01T00:00:00"/>
    <n v="0.04"/>
    <n v="0.22500000000000001"/>
    <d v="2025-12-01T00:00:00"/>
    <d v="2026-08-31T00:00:00"/>
    <m/>
    <m/>
    <n v="23"/>
    <s v="0-25"/>
    <x v="1"/>
    <x v="1"/>
    <n v="400000"/>
    <n v="400000"/>
    <n v="1"/>
    <n v="274"/>
    <d v="2026-02-28T00:00:00"/>
    <n v="90"/>
    <s v="Maharashtra"/>
    <n v="3035.6470509589044"/>
    <n v="1"/>
    <n v="2572.5822465753427"/>
    <n v="0"/>
    <n v="0"/>
    <n v="463.06480438356164"/>
    <n v="102.90328986301371"/>
    <n v="578.83100547945207"/>
    <n v="845.00876712328773"/>
    <n v="621.08144383561648"/>
    <n v="1269.7665073972603"/>
    <d v="2025-02-27T00:00:00"/>
    <n v="2572.5822465753427"/>
    <m/>
  </r>
  <r>
    <s v="Valid"/>
    <n v="202512"/>
    <s v="GMC023220100CALDERYS"/>
    <s v="CALDERYS INDIA REFRACTORIES LIMITED"/>
    <d v="2025-09-01T00:00:00"/>
    <d v="2026-08-31T00:00:00"/>
    <s v="Rupali Pradhan"/>
    <x v="753"/>
    <d v="1980-03-15T00:00:00"/>
    <x v="3184"/>
    <d v="2025-12-01T00:00:00"/>
    <n v="0.04"/>
    <n v="0.22500000000000001"/>
    <d v="2025-12-01T00:00:00"/>
    <d v="2026-08-31T00:00:00"/>
    <m/>
    <m/>
    <n v="45"/>
    <s v="36-45"/>
    <x v="0"/>
    <x v="12"/>
    <n v="400000"/>
    <n v="0"/>
    <n v="0"/>
    <n v="274"/>
    <d v="2026-02-28T00:00:00"/>
    <n v="90"/>
    <s v="Maharashtra"/>
    <n v="4126.1566915068488"/>
    <n v="1"/>
    <n v="3496.7429589041094"/>
    <n v="0"/>
    <n v="0"/>
    <n v="629.41373260273963"/>
    <n v="139.86971835616438"/>
    <n v="786.76716575342459"/>
    <n v="1148.5652054794521"/>
    <n v="844.19542602739727"/>
    <n v="1725.9106487671229"/>
    <d v="2025-02-27T00:00:00"/>
    <n v="3496.7429589041094"/>
    <m/>
  </r>
  <r>
    <s v="Valid"/>
    <n v="202512"/>
    <s v="GMC023220100CALDERYS"/>
    <s v="CALDERYS INDIA REFRACTORIES LIMITED"/>
    <d v="2025-09-01T00:00:00"/>
    <d v="2026-08-31T00:00:00"/>
    <s v="Swapan Pradhan"/>
    <x v="753"/>
    <d v="1969-05-10T00:00:00"/>
    <x v="3185"/>
    <d v="2025-12-01T00:00:00"/>
    <n v="0.04"/>
    <n v="0.22500000000000001"/>
    <d v="2025-12-01T00:00:00"/>
    <d v="2026-08-31T00:00:00"/>
    <m/>
    <m/>
    <n v="56"/>
    <s v="56-65"/>
    <x v="1"/>
    <x v="2"/>
    <n v="400000"/>
    <n v="0"/>
    <n v="0"/>
    <n v="274"/>
    <d v="2026-02-28T00:00:00"/>
    <n v="90"/>
    <s v="Maharashtra"/>
    <n v="8940.4534980821918"/>
    <n v="1"/>
    <n v="7576.6555068493144"/>
    <n v="0"/>
    <n v="0"/>
    <n v="1363.7979912328765"/>
    <n v="303.06622027397259"/>
    <n v="1704.7474890410958"/>
    <n v="2488.6824657534244"/>
    <n v="1829.181612328767"/>
    <n v="3739.6601852054791"/>
    <d v="2025-02-27T00:00:00"/>
    <n v="7576.6555068493144"/>
    <m/>
  </r>
  <r>
    <s v="Valid"/>
    <n v="202512"/>
    <s v="GMC023220100CALDERYS"/>
    <s v="CALDERYS INDIA REFRACTORIES LIMITED"/>
    <d v="2025-09-01T00:00:00"/>
    <d v="2026-08-31T00:00:00"/>
    <s v="Sarthak Lenka"/>
    <x v="754"/>
    <d v="2002-04-04T00:00:00"/>
    <x v="3186"/>
    <d v="2025-12-01T00:00:00"/>
    <n v="0.04"/>
    <n v="0.22500000000000001"/>
    <d v="2025-12-01T00:00:00"/>
    <d v="2026-08-31T00:00:00"/>
    <m/>
    <m/>
    <n v="23"/>
    <s v="0-25"/>
    <x v="1"/>
    <x v="1"/>
    <n v="300000"/>
    <n v="300000"/>
    <n v="1"/>
    <n v="274"/>
    <d v="2026-02-28T00:00:00"/>
    <n v="90"/>
    <s v="Maharashtra"/>
    <n v="2770.3120569863013"/>
    <n v="1"/>
    <n v="2347.7220821917808"/>
    <n v="0"/>
    <n v="0"/>
    <n v="422.58997479452051"/>
    <n v="93.90888328767123"/>
    <n v="528.23746849315069"/>
    <n v="771.14958904109585"/>
    <n v="566.79494794520542"/>
    <n v="1158.7807824657534"/>
    <d v="2025-02-27T00:00:00"/>
    <n v="2347.7220821917808"/>
    <m/>
  </r>
  <r>
    <s v="Valid"/>
    <n v="202512"/>
    <s v="GMC023220100CALDERYS"/>
    <s v="CALDERYS INDIA REFRACTORIES LIMITED"/>
    <d v="2025-09-01T00:00:00"/>
    <d v="2026-08-31T00:00:00"/>
    <s v="SANDHYARANI LENKA"/>
    <x v="754"/>
    <d v="1970-01-01T00:00:00"/>
    <x v="3187"/>
    <d v="2025-12-01T00:00:00"/>
    <n v="0.04"/>
    <n v="0.22500000000000001"/>
    <d v="2025-12-01T00:00:00"/>
    <d v="2026-08-31T00:00:00"/>
    <m/>
    <m/>
    <n v="55"/>
    <s v="46-55"/>
    <x v="0"/>
    <x v="5"/>
    <n v="300000"/>
    <n v="0"/>
    <n v="0"/>
    <n v="274"/>
    <d v="2026-02-28T00:00:00"/>
    <n v="90"/>
    <s v="Maharashtra"/>
    <n v="5535.149819178082"/>
    <n v="1"/>
    <n v="4690.8049315068492"/>
    <n v="0"/>
    <n v="0"/>
    <n v="844.34488767123287"/>
    <n v="187.63219726027398"/>
    <n v="1055.4311095890412"/>
    <n v="1540.7753424657535"/>
    <n v="1132.4698767123289"/>
    <n v="2315.2717479452053"/>
    <d v="2025-02-27T00:00:00"/>
    <n v="4690.8049315068492"/>
    <m/>
  </r>
  <r>
    <s v="Valid"/>
    <n v="202512"/>
    <s v="GMC023220100CALDERYS"/>
    <s v="CALDERYS INDIA REFRACTORIES LIMITED"/>
    <d v="2025-09-01T00:00:00"/>
    <d v="2026-08-31T00:00:00"/>
    <s v="Rajesh Kumar Tiwari"/>
    <x v="755"/>
    <d v="1996-12-28T00:00:00"/>
    <x v="3188"/>
    <d v="2025-12-01T00:00:00"/>
    <n v="0.04"/>
    <n v="0.22500000000000001"/>
    <d v="2025-12-01T00:00:00"/>
    <d v="2026-08-31T00:00:00"/>
    <m/>
    <m/>
    <n v="28"/>
    <s v="26-35"/>
    <x v="1"/>
    <x v="1"/>
    <n v="300000"/>
    <n v="300000"/>
    <n v="1"/>
    <n v="274"/>
    <d v="2026-02-28T00:00:00"/>
    <n v="90"/>
    <s v="Maharashtra"/>
    <n v="3096.1743265753425"/>
    <n v="1"/>
    <n v="2623.8765479452054"/>
    <n v="0"/>
    <n v="0"/>
    <n v="472.29777863013697"/>
    <n v="104.95506191780822"/>
    <n v="590.3722232876712"/>
    <n v="861.85726027397254"/>
    <n v="633.46508630136975"/>
    <n v="1295.0841764383563"/>
    <d v="2025-02-27T00:00:00"/>
    <n v="2623.8765479452054"/>
    <m/>
  </r>
  <r>
    <s v="Valid"/>
    <n v="202512"/>
    <s v="GMC023220100CALDERYS"/>
    <s v="CALDERYS INDIA REFRACTORIES LIMITED"/>
    <d v="2025-09-01T00:00:00"/>
    <d v="2026-08-31T00:00:00"/>
    <s v="HEMLATA TIWARI"/>
    <x v="755"/>
    <d v="1977-01-01T00:00:00"/>
    <x v="3189"/>
    <d v="2025-12-01T00:00:00"/>
    <n v="0.04"/>
    <n v="0.22500000000000001"/>
    <d v="2025-12-01T00:00:00"/>
    <d v="2026-08-31T00:00:00"/>
    <m/>
    <m/>
    <n v="48"/>
    <s v="46-55"/>
    <x v="0"/>
    <x v="5"/>
    <n v="300000"/>
    <n v="0"/>
    <n v="0"/>
    <n v="274"/>
    <d v="2026-02-28T00:00:00"/>
    <n v="90"/>
    <s v="Maharashtra"/>
    <n v="5535.149819178082"/>
    <n v="1"/>
    <n v="4690.8049315068492"/>
    <n v="0"/>
    <n v="0"/>
    <n v="844.34488767123287"/>
    <n v="187.63219726027398"/>
    <n v="1055.4311095890412"/>
    <n v="1540.7753424657535"/>
    <n v="1132.4698767123289"/>
    <n v="2315.2717479452053"/>
    <d v="2025-02-27T00:00:00"/>
    <n v="4690.8049315068492"/>
    <m/>
  </r>
  <r>
    <s v="Valid"/>
    <n v="202512"/>
    <s v="GMC023220100CALDERYS"/>
    <s v="CALDERYS INDIA REFRACTORIES LIMITED"/>
    <d v="2025-09-01T00:00:00"/>
    <d v="2026-08-31T00:00:00"/>
    <s v="Amit Kumar Jha"/>
    <x v="756"/>
    <d v="1987-12-11T00:00:00"/>
    <x v="3190"/>
    <d v="2025-12-02T00:00:00"/>
    <n v="0.04"/>
    <n v="0.22500000000000001"/>
    <d v="2025-12-02T00:00:00"/>
    <d v="2026-08-31T00:00:00"/>
    <m/>
    <m/>
    <n v="37"/>
    <s v="36-45"/>
    <x v="1"/>
    <x v="1"/>
    <n v="400000"/>
    <n v="400000"/>
    <n v="1"/>
    <n v="273"/>
    <d v="2026-02-28T00:00:00"/>
    <n v="89"/>
    <s v="Maharashtra"/>
    <n v="4111.0977254794516"/>
    <n v="1"/>
    <n v="3483.9811232876709"/>
    <n v="0"/>
    <n v="0"/>
    <n v="627.11660219178077"/>
    <n v="139.35924493150685"/>
    <n v="783.89575273972594"/>
    <n v="1135.8033698630136"/>
    <n v="834.81547684931502"/>
    <n v="1725.9106487671229"/>
    <d v="2025-02-27T00:00:00"/>
    <n v="3483.9811232876709"/>
    <m/>
  </r>
  <r>
    <s v="Valid"/>
    <n v="202512"/>
    <s v="GMC023220100CALDERYS"/>
    <s v="CALDERYS INDIA REFRACTORIES LIMITED"/>
    <d v="2025-09-01T00:00:00"/>
    <d v="2026-08-31T00:00:00"/>
    <s v="Priya Kumari"/>
    <x v="756"/>
    <d v="1996-01-02T00:00:00"/>
    <x v="3191"/>
    <d v="2025-12-02T00:00:00"/>
    <n v="0.04"/>
    <n v="0.22500000000000001"/>
    <d v="2025-12-02T00:00:00"/>
    <d v="2026-08-31T00:00:00"/>
    <m/>
    <m/>
    <n v="29"/>
    <s v="26-35"/>
    <x v="0"/>
    <x v="0"/>
    <n v="400000"/>
    <n v="0"/>
    <n v="0"/>
    <n v="273"/>
    <d v="2026-02-28T00:00:00"/>
    <n v="89"/>
    <s v="Maharashtra"/>
    <n v="3390.4573068493155"/>
    <n v="1"/>
    <n v="2873.2689041095896"/>
    <n v="0"/>
    <n v="0"/>
    <n v="517.18840273972614"/>
    <n v="114.93075616438358"/>
    <n v="646.48550342465762"/>
    <n v="936.70671232876725"/>
    <n v="688.47943356164387"/>
    <n v="1423.3732109589046"/>
    <d v="2025-02-27T00:00:00"/>
    <n v="2873.2689041095896"/>
    <m/>
  </r>
  <r>
    <s v="Valid"/>
    <n v="202512"/>
    <s v="GMC023220100CALDERYS"/>
    <s v="CALDERYS INDIA REFRACTORIES LIMITED"/>
    <d v="2025-09-01T00:00:00"/>
    <d v="2026-08-31T00:00:00"/>
    <s v="Pranit Kumar Jha"/>
    <x v="756"/>
    <d v="2015-09-26T00:00:00"/>
    <x v="3192"/>
    <d v="2025-12-02T00:00:00"/>
    <n v="0.04"/>
    <n v="0.22500000000000001"/>
    <d v="2025-12-02T00:00:00"/>
    <d v="2026-08-31T00:00:00"/>
    <m/>
    <m/>
    <n v="10"/>
    <s v="0-25"/>
    <x v="1"/>
    <x v="3"/>
    <n v="400000"/>
    <n v="0"/>
    <n v="0"/>
    <n v="273"/>
    <d v="2026-02-28T00:00:00"/>
    <n v="89"/>
    <s v="Maharashtra"/>
    <n v="3024.5680471232877"/>
    <n v="1"/>
    <n v="2563.1932602739726"/>
    <n v="0"/>
    <n v="0"/>
    <n v="461.37478684931506"/>
    <n v="102.52773041095891"/>
    <n v="576.71848356164389"/>
    <n v="835.61978082191786"/>
    <n v="614.18053890410965"/>
    <n v="1269.7665073972598"/>
    <d v="2025-02-27T00:00:00"/>
    <n v="2563.1932602739726"/>
    <m/>
  </r>
  <r>
    <s v="Valid"/>
    <n v="202512"/>
    <s v="GMC023220100CALDERYS"/>
    <s v="CALDERYS INDIA REFRACTORIES LIMITED"/>
    <d v="2025-09-01T00:00:00"/>
    <d v="2026-08-31T00:00:00"/>
    <s v="Avnit Kumar Jha"/>
    <x v="756"/>
    <d v="2019-09-26T00:00:00"/>
    <x v="3193"/>
    <d v="2025-12-02T00:00:00"/>
    <n v="0.04"/>
    <n v="0.22500000000000001"/>
    <d v="2025-12-02T00:00:00"/>
    <d v="2026-08-31T00:00:00"/>
    <m/>
    <m/>
    <n v="6"/>
    <s v="0-25"/>
    <x v="1"/>
    <x v="3"/>
    <n v="400000"/>
    <n v="0"/>
    <n v="0"/>
    <n v="273"/>
    <d v="2026-02-28T00:00:00"/>
    <n v="89"/>
    <s v="Maharashtra"/>
    <n v="3024.5680471232877"/>
    <n v="1"/>
    <n v="2563.1932602739726"/>
    <n v="0"/>
    <n v="0"/>
    <n v="461.37478684931506"/>
    <n v="102.52773041095891"/>
    <n v="576.71848356164389"/>
    <n v="835.61978082191786"/>
    <n v="614.18053890410965"/>
    <n v="1269.7665073972598"/>
    <d v="2025-02-27T00:00:00"/>
    <n v="2563.1932602739726"/>
    <m/>
  </r>
  <r>
    <s v="Valid"/>
    <n v="202512"/>
    <s v="GMC023220100CALDERYS"/>
    <s v="CALDERYS INDIA REFRACTORIES LIMITED"/>
    <d v="2025-09-01T00:00:00"/>
    <d v="2026-08-31T00:00:00"/>
    <s v="Niraj Kumar Jha"/>
    <x v="756"/>
    <d v="1967-01-01T00:00:00"/>
    <x v="3194"/>
    <d v="2025-12-02T00:00:00"/>
    <n v="0.04"/>
    <n v="0.22500000000000001"/>
    <d v="2025-12-02T00:00:00"/>
    <d v="2026-08-31T00:00:00"/>
    <m/>
    <m/>
    <n v="58"/>
    <s v="56-65"/>
    <x v="1"/>
    <x v="2"/>
    <n v="400000"/>
    <n v="0"/>
    <n v="0"/>
    <n v="273"/>
    <d v="2026-02-28T00:00:00"/>
    <n v="89"/>
    <s v="Maharashtra"/>
    <n v="8907.8241057534251"/>
    <n v="1"/>
    <n v="7549.0034794520552"/>
    <n v="0"/>
    <n v="0"/>
    <n v="1358.8206263013699"/>
    <n v="301.96013917808222"/>
    <n v="1698.5257828767124"/>
    <n v="2461.0304383561647"/>
    <n v="1808.857372191781"/>
    <n v="3739.6601852054791"/>
    <d v="2025-02-27T00:00:00"/>
    <n v="7549.0034794520552"/>
    <m/>
  </r>
  <r>
    <s v="Valid"/>
    <n v="202512"/>
    <s v="GMC023220100CALDERYS"/>
    <s v="CALDERYS INDIA REFRACTORIES LIMITED"/>
    <d v="2025-09-01T00:00:00"/>
    <d v="2026-08-31T00:00:00"/>
    <s v="Binita Jha"/>
    <x v="756"/>
    <d v="1970-07-08T00:00:00"/>
    <x v="3195"/>
    <d v="2025-12-02T00:00:00"/>
    <n v="0.04"/>
    <n v="0.22500000000000001"/>
    <d v="2025-12-02T00:00:00"/>
    <d v="2026-08-31T00:00:00"/>
    <m/>
    <m/>
    <n v="55"/>
    <s v="46-55"/>
    <x v="0"/>
    <x v="5"/>
    <n v="400000"/>
    <n v="0"/>
    <n v="0"/>
    <n v="273"/>
    <d v="2026-02-28T00:00:00"/>
    <n v="89"/>
    <s v="Maharashtra"/>
    <n v="6064.5017309589039"/>
    <n v="1"/>
    <n v="5139.4082465753427"/>
    <n v="0"/>
    <n v="0"/>
    <n v="925.09348438356164"/>
    <n v="205.57632986301371"/>
    <n v="1156.3668554794522"/>
    <n v="1675.4847397260276"/>
    <n v="1231.4812836986303"/>
    <n v="2545.9837775342467"/>
    <d v="2025-02-27T00:00:00"/>
    <n v="5139.4082465753427"/>
    <m/>
  </r>
  <r>
    <s v="Valid"/>
    <n v="202512"/>
    <s v="GMC023220100CALDERYS"/>
    <s v="CALDERYS INDIA REFRACTORIES LIMITED"/>
    <d v="2025-09-01T00:00:00"/>
    <d v="2026-08-31T00:00:00"/>
    <s v="Prashant Vinod Pandey"/>
    <x v="757"/>
    <d v="1991-07-23T00:00:00"/>
    <x v="3196"/>
    <d v="2025-12-08T00:00:00"/>
    <n v="0.04"/>
    <n v="0.22500000000000001"/>
    <d v="2025-12-08T00:00:00"/>
    <d v="2026-08-31T00:00:00"/>
    <m/>
    <m/>
    <n v="34"/>
    <s v="26-35"/>
    <x v="1"/>
    <x v="1"/>
    <n v="400000"/>
    <n v="400000"/>
    <n v="1"/>
    <n v="267"/>
    <d v="2026-02-28T00:00:00"/>
    <n v="83"/>
    <s v="Maharashtra"/>
    <n v="3315.9417616438359"/>
    <n v="1"/>
    <n v="2810.1201369863015"/>
    <n v="0"/>
    <n v="0"/>
    <n v="505.82162465753424"/>
    <n v="112.40480547945207"/>
    <n v="632.27703082191783"/>
    <n v="873.55794520547943"/>
    <n v="642.0650897260274"/>
    <n v="1423.3732109589041"/>
    <d v="2025-02-27T00:00:00"/>
    <n v="2810.1201369863015"/>
    <m/>
  </r>
  <r>
    <s v="Valid"/>
    <n v="202512"/>
    <s v="GMC023220100CALDERYS"/>
    <s v="CALDERYS INDIA REFRACTORIES LIMITED"/>
    <d v="2025-09-01T00:00:00"/>
    <d v="2026-08-31T00:00:00"/>
    <s v="Pratishtha Pandey"/>
    <x v="757"/>
    <d v="1996-10-10T00:00:00"/>
    <x v="3197"/>
    <d v="2025-12-08T00:00:00"/>
    <n v="0.04"/>
    <n v="0.22500000000000001"/>
    <d v="2025-12-08T00:00:00"/>
    <d v="2026-08-31T00:00:00"/>
    <m/>
    <m/>
    <n v="29"/>
    <s v="26-35"/>
    <x v="0"/>
    <x v="0"/>
    <n v="400000"/>
    <n v="0"/>
    <n v="0"/>
    <n v="267"/>
    <d v="2026-02-28T00:00:00"/>
    <n v="83"/>
    <s v="Maharashtra"/>
    <n v="3315.9417616438359"/>
    <n v="1"/>
    <n v="2810.1201369863015"/>
    <n v="0"/>
    <n v="0"/>
    <n v="505.82162465753424"/>
    <n v="112.40480547945207"/>
    <n v="632.27703082191783"/>
    <n v="873.55794520547943"/>
    <n v="642.0650897260274"/>
    <n v="1423.3732109589041"/>
    <d v="2025-02-27T00:00:00"/>
    <n v="2810.1201369863015"/>
    <m/>
  </r>
  <r>
    <s v="Valid"/>
    <n v="202512"/>
    <s v="GMC023220100CALDERYS"/>
    <s v="CALDERYS INDIA REFRACTORIES LIMITED"/>
    <d v="2025-09-01T00:00:00"/>
    <d v="2026-08-31T00:00:00"/>
    <s v="Tanush Pandey"/>
    <x v="757"/>
    <d v="2020-11-11T00:00:00"/>
    <x v="3198"/>
    <d v="2025-12-08T00:00:00"/>
    <n v="0.04"/>
    <n v="0.22500000000000001"/>
    <d v="2025-12-08T00:00:00"/>
    <d v="2026-08-31T00:00:00"/>
    <m/>
    <m/>
    <n v="5"/>
    <s v="0-25"/>
    <x v="1"/>
    <x v="3"/>
    <n v="400000"/>
    <n v="0"/>
    <n v="0"/>
    <n v="267"/>
    <d v="2026-02-28T00:00:00"/>
    <n v="83"/>
    <s v="Maharashtra"/>
    <n v="2958.0940241095891"/>
    <n v="1"/>
    <n v="2506.8593424657533"/>
    <n v="0"/>
    <n v="0"/>
    <n v="451.23468164383559"/>
    <n v="100.27437369863014"/>
    <n v="564.04335205479447"/>
    <n v="779.28586301369864"/>
    <n v="572.77510931506845"/>
    <n v="1269.7665073972605"/>
    <d v="2025-02-27T00:00:00"/>
    <n v="2506.8593424657533"/>
    <m/>
  </r>
  <r>
    <s v="Valid"/>
    <n v="202512"/>
    <s v="GMC023220100CALDERYS"/>
    <s v="CALDERYS INDIA REFRACTORIES LIMITED"/>
    <d v="2025-09-01T00:00:00"/>
    <d v="2026-08-31T00:00:00"/>
    <s v="Dhruvi Pandey"/>
    <x v="757"/>
    <d v="2023-12-15T00:00:00"/>
    <x v="3199"/>
    <d v="2025-12-08T00:00:00"/>
    <n v="0.04"/>
    <n v="0.22500000000000001"/>
    <d v="2025-12-08T00:00:00"/>
    <d v="2026-08-31T00:00:00"/>
    <m/>
    <m/>
    <n v="1"/>
    <s v="0-25"/>
    <x v="0"/>
    <x v="4"/>
    <n v="400000"/>
    <n v="0"/>
    <n v="0"/>
    <n v="267"/>
    <d v="2026-02-28T00:00:00"/>
    <n v="83"/>
    <s v="Maharashtra"/>
    <n v="2958.0940241095891"/>
    <n v="1"/>
    <n v="2506.8593424657533"/>
    <n v="0"/>
    <n v="0"/>
    <n v="451.23468164383559"/>
    <n v="100.27437369863014"/>
    <n v="564.04335205479447"/>
    <n v="779.28586301369864"/>
    <n v="572.77510931506845"/>
    <n v="1269.7665073972605"/>
    <d v="2025-02-27T00:00:00"/>
    <n v="2506.8593424657533"/>
    <m/>
  </r>
  <r>
    <s v="Valid"/>
    <n v="202512"/>
    <s v="GMC023220100CALDERYS"/>
    <s v="CALDERYS INDIA REFRACTORIES LIMITED"/>
    <d v="2025-09-01T00:00:00"/>
    <d v="2026-08-31T00:00:00"/>
    <s v="Yashika Priya"/>
    <x v="485"/>
    <d v="2025-11-23T00:00:00"/>
    <x v="3200"/>
    <d v="2025-11-23T00:00:00"/>
    <n v="0.04"/>
    <n v="0.22500000000000001"/>
    <d v="2025-11-23T00:00:00"/>
    <d v="2026-08-31T00:00:00"/>
    <m/>
    <m/>
    <n v="0"/>
    <s v="0-25"/>
    <x v="0"/>
    <x v="4"/>
    <n v="400000"/>
    <n v="0"/>
    <n v="0"/>
    <n v="282"/>
    <d v="2026-02-28T00:00:00"/>
    <n v="98"/>
    <s v="Maharashtra"/>
    <n v="3124.2790816438355"/>
    <n v="1"/>
    <n v="2647.6941369863011"/>
    <n v="0"/>
    <n v="0"/>
    <n v="476.58494465753421"/>
    <n v="105.90776547945205"/>
    <n v="595.73118082191775"/>
    <n v="920.12065753424645"/>
    <n v="676.28868328767112"/>
    <n v="1269.7665073972603"/>
    <d v="2025-02-27T00:00:00"/>
    <n v="2647.6941369863011"/>
    <m/>
  </r>
  <r>
    <s v="Deletion"/>
    <n v="202512"/>
    <s v="GMC023220100CALDERYS"/>
    <s v="CALDERYS INDIA REFRACTORIES LIMITED"/>
    <d v="2025-09-01T00:00:00"/>
    <d v="2026-08-31T00:00:00"/>
    <s v="Arun Shahi"/>
    <x v="539"/>
    <d v="1975-02-12T00:00:00"/>
    <x v="2318"/>
    <d v="2025-09-01T00:00:00"/>
    <n v="0.04"/>
    <n v="0.22500000000000001"/>
    <d v="2025-09-01T00:00:00"/>
    <d v="2026-08-31T00:00:00"/>
    <d v="2025-12-05T00:00:00"/>
    <d v="2025-12-06T00:00:00"/>
    <n v="50"/>
    <s v="46-55"/>
    <x v="1"/>
    <x v="2"/>
    <n v="-400000"/>
    <n v="0"/>
    <n v="0"/>
    <n v="269"/>
    <d v="2026-02-28T00:00:00"/>
    <n v="85"/>
    <s v="Maharashtra"/>
    <n v="-5975.6445627397252"/>
    <n v="-1"/>
    <n v="-5064.1055616438352"/>
    <n v="0"/>
    <n v="0"/>
    <n v="-911.53900109589028"/>
    <n v="-202.5642224657534"/>
    <n v="-1139.4237513698629"/>
    <n v="-1600.1820547945206"/>
    <n v="-1176.1338102739726"/>
    <n v="-2545.9837775342467"/>
    <d v="2025-02-27T00:00:00"/>
    <n v="-5064.1055616438352"/>
    <s v="No claim"/>
  </r>
  <r>
    <s v="Deletion"/>
    <n v="202512"/>
    <s v="GMC023220100CALDERYS"/>
    <s v="CALDERYS INDIA REFRACTORIES LIMITED"/>
    <d v="2025-09-01T00:00:00"/>
    <d v="2026-08-31T00:00:00"/>
    <s v="Anarkali Devi"/>
    <x v="539"/>
    <d v="1978-01-01T00:00:00"/>
    <x v="2319"/>
    <d v="2025-09-01T00:00:00"/>
    <n v="0.04"/>
    <n v="0.22500000000000001"/>
    <d v="2025-09-01T00:00:00"/>
    <d v="2026-08-31T00:00:00"/>
    <d v="2025-12-05T00:00:00"/>
    <d v="2025-12-06T00:00:00"/>
    <n v="47"/>
    <s v="46-55"/>
    <x v="0"/>
    <x v="5"/>
    <n v="-400000"/>
    <n v="0"/>
    <n v="0"/>
    <n v="269"/>
    <d v="2026-02-28T00:00:00"/>
    <n v="85"/>
    <s v="Maharashtra"/>
    <n v="-5975.6445627397252"/>
    <n v="-1"/>
    <n v="-5064.1055616438352"/>
    <n v="0"/>
    <n v="0"/>
    <n v="-911.53900109589028"/>
    <n v="-202.5642224657534"/>
    <n v="-1139.4237513698629"/>
    <n v="-1600.1820547945206"/>
    <n v="-1176.1338102739726"/>
    <n v="-2545.9837775342467"/>
    <d v="2025-02-27T00:00:00"/>
    <n v="-5064.1055616438352"/>
    <s v="No claim"/>
  </r>
  <r>
    <s v="Deletion"/>
    <n v="202512"/>
    <s v="GMC023220100CALDERYS"/>
    <s v="CALDERYS INDIA REFRACTORIES LIMITED"/>
    <d v="2025-09-01T00:00:00"/>
    <d v="2026-08-31T00:00:00"/>
    <s v="Sarika Kumari"/>
    <x v="539"/>
    <d v="2004-07-12T00:00:00"/>
    <x v="2320"/>
    <d v="2025-09-01T00:00:00"/>
    <n v="0.04"/>
    <n v="0.22500000000000001"/>
    <d v="2025-09-01T00:00:00"/>
    <d v="2026-08-31T00:00:00"/>
    <d v="2025-12-05T00:00:00"/>
    <d v="2025-12-06T00:00:00"/>
    <n v="21"/>
    <s v="0-25"/>
    <x v="0"/>
    <x v="0"/>
    <n v="-400000"/>
    <n v="0"/>
    <n v="0"/>
    <n v="269"/>
    <d v="2026-02-28T00:00:00"/>
    <n v="85"/>
    <s v="Maharashtra"/>
    <n v="-2980.2520317808217"/>
    <n v="-1"/>
    <n v="-2525.6373150684931"/>
    <n v="0"/>
    <n v="0"/>
    <n v="-454.61471671232874"/>
    <n v="-101.02549260273973"/>
    <n v="-568.26839589041094"/>
    <n v="-798.06383561643838"/>
    <n v="-586.57691917808222"/>
    <n v="-1269.7665073972603"/>
    <d v="2025-02-27T00:00:00"/>
    <n v="-2525.6373150684931"/>
    <s v="No claim"/>
  </r>
  <r>
    <s v="Deletion"/>
    <n v="202512"/>
    <s v="GMC023220100CALDERYS"/>
    <s v="CALDERYS INDIA REFRACTORIES LIMITED"/>
    <d v="2025-09-01T00:00:00"/>
    <d v="2026-08-31T00:00:00"/>
    <s v="Ranjeet Kumar Shahi"/>
    <x v="539"/>
    <d v="1996-02-10T00:00:00"/>
    <x v="2321"/>
    <d v="2025-09-01T00:00:00"/>
    <n v="0.04"/>
    <n v="0.22500000000000001"/>
    <d v="2025-09-01T00:00:00"/>
    <d v="2026-08-31T00:00:00"/>
    <d v="2025-12-05T00:00:00"/>
    <d v="2025-12-06T00:00:00"/>
    <n v="29"/>
    <s v="26-35"/>
    <x v="1"/>
    <x v="1"/>
    <n v="-400000"/>
    <n v="-400000"/>
    <n v="-1"/>
    <n v="269"/>
    <d v="2026-02-28T00:00:00"/>
    <n v="85"/>
    <s v="Maharashtra"/>
    <n v="-3340.7802767123285"/>
    <n v="-1"/>
    <n v="-2831.1697260273972"/>
    <n v="0"/>
    <n v="0"/>
    <n v="-509.61055068493147"/>
    <n v="-113.24678904109589"/>
    <n v="-637.01318835616439"/>
    <n v="-894.60753424657537"/>
    <n v="-657.53653767123285"/>
    <n v="-1423.3732109589041"/>
    <d v="2025-02-27T00:00:00"/>
    <n v="-2831.1697260273972"/>
    <s v="No claim"/>
  </r>
  <r>
    <s v="Deletion"/>
    <n v="202512"/>
    <s v="GMC023220100CALDERYS"/>
    <s v="CALDERYS INDIA REFRACTORIES LIMITED"/>
    <d v="2025-09-01T00:00:00"/>
    <d v="2026-08-31T00:00:00"/>
    <s v="Tarulata Sarkar"/>
    <x v="621"/>
    <d v="1983-01-01T00:00:00"/>
    <x v="2673"/>
    <d v="2025-09-01T00:00:00"/>
    <n v="0.04"/>
    <n v="0.22500000000000001"/>
    <d v="2025-09-01T00:00:00"/>
    <d v="2026-08-31T00:00:00"/>
    <d v="2025-11-18T00:00:00"/>
    <d v="2025-11-19T00:00:00"/>
    <n v="42"/>
    <s v="36-45"/>
    <x v="0"/>
    <x v="5"/>
    <n v="-400000"/>
    <n v="0"/>
    <n v="0"/>
    <n v="286"/>
    <d v="2026-02-28T00:00:00"/>
    <n v="102"/>
    <s v="Maharashtra"/>
    <n v="-4306.8642838356163"/>
    <n v="-1"/>
    <n v="-3649.8849863013697"/>
    <n v="0"/>
    <n v="0"/>
    <n v="-656.97929753424648"/>
    <n v="-145.99539945205478"/>
    <n v="-821.22412191780825"/>
    <n v="-1301.7072328767124"/>
    <n v="-956.75481616438356"/>
    <n v="-1725.9106487671233"/>
    <d v="2025-02-27T00:00:00"/>
    <n v="-3649.8849863013697"/>
    <s v="No claim"/>
  </r>
  <r>
    <s v="Deletion"/>
    <n v="202512"/>
    <s v="GMC023220100CALDERYS"/>
    <s v="CALDERYS INDIA REFRACTORIES LIMITED"/>
    <d v="2025-09-01T00:00:00"/>
    <d v="2026-08-31T00:00:00"/>
    <s v="Surajit Sarkar"/>
    <x v="621"/>
    <d v="1995-09-21T00:00:00"/>
    <x v="2674"/>
    <d v="2025-09-01T00:00:00"/>
    <n v="0.04"/>
    <n v="0.22500000000000001"/>
    <d v="2025-09-01T00:00:00"/>
    <d v="2026-08-31T00:00:00"/>
    <d v="2025-11-18T00:00:00"/>
    <d v="2025-11-19T00:00:00"/>
    <n v="29"/>
    <s v="26-35"/>
    <x v="1"/>
    <x v="1"/>
    <n v="-400000"/>
    <n v="-400000"/>
    <n v="-1"/>
    <n v="286"/>
    <d v="2026-02-28T00:00:00"/>
    <n v="102"/>
    <s v="Maharashtra"/>
    <n v="-3551.907654794521"/>
    <n v="-1"/>
    <n v="-3010.0912328767126"/>
    <n v="0"/>
    <n v="0"/>
    <n v="-541.81642191780827"/>
    <n v="-120.40364931506851"/>
    <n v="-677.27052739726037"/>
    <n v="-1073.5290410958905"/>
    <n v="-789.04384520547956"/>
    <n v="-1423.3732109589043"/>
    <d v="2025-02-27T00:00:00"/>
    <n v="-3010.0912328767126"/>
    <s v="No claim"/>
  </r>
  <r>
    <s v="Deletion"/>
    <n v="202512"/>
    <s v="GMC023220100CALDERYS"/>
    <s v="CALDERYS INDIA REFRACTORIES LIMITED"/>
    <d v="2025-09-01T00:00:00"/>
    <d v="2026-08-31T00:00:00"/>
    <s v="Sukumar Sarkar"/>
    <x v="621"/>
    <d v="1966-01-01T00:00:00"/>
    <x v="2675"/>
    <d v="2025-09-01T00:00:00"/>
    <n v="0.04"/>
    <n v="0.22500000000000001"/>
    <d v="2025-09-01T00:00:00"/>
    <d v="2026-08-31T00:00:00"/>
    <d v="2025-11-18T00:00:00"/>
    <d v="2025-11-19T00:00:00"/>
    <n v="59"/>
    <s v="56-65"/>
    <x v="1"/>
    <x v="2"/>
    <n v="-400000"/>
    <n v="0"/>
    <n v="0"/>
    <n v="286"/>
    <d v="2026-02-28T00:00:00"/>
    <n v="102"/>
    <s v="Maharashtra"/>
    <n v="-9332.0062060273976"/>
    <n v="-1"/>
    <n v="-7908.4798356164383"/>
    <n v="0"/>
    <n v="0"/>
    <n v="-1423.5263704109589"/>
    <n v="-316.33919342465754"/>
    <n v="-1779.4079630136987"/>
    <n v="-2820.5067945205478"/>
    <n v="-2073.0724939726028"/>
    <n v="-3739.6601852054791"/>
    <d v="2025-02-27T00:00:00"/>
    <n v="-7908.4798356164383"/>
    <s v="No claim"/>
  </r>
  <r>
    <s v="Valid"/>
    <n v="202512"/>
    <s v="GMC023220100CALDERYS"/>
    <s v="CALDERYS INDIA REFRACTORIES LIMITED"/>
    <d v="2025-09-01T00:00:00"/>
    <d v="2026-08-31T00:00:00"/>
    <s v="Baby of Shyamli Madan Thakur"/>
    <x v="499"/>
    <d v="2025-12-23T00:00:00"/>
    <x v="3201"/>
    <d v="2025-12-23T00:00:00"/>
    <n v="0.04"/>
    <n v="0.22500000000000001"/>
    <d v="2025-12-23T00:00:00"/>
    <d v="2026-08-31T00:00:00"/>
    <m/>
    <m/>
    <n v="0"/>
    <s v="0-25"/>
    <x v="0"/>
    <x v="4"/>
    <n v="500000"/>
    <n v="0"/>
    <n v="0"/>
    <n v="252"/>
    <d v="2026-02-28T00:00:00"/>
    <n v="68"/>
    <s v="Maharashtra"/>
    <n v="3071.0933457534247"/>
    <n v="1"/>
    <n v="2602.6214794520547"/>
    <n v="0"/>
    <n v="0"/>
    <n v="468.4718663013698"/>
    <n v="104.10485917808219"/>
    <n v="585.58983287671231"/>
    <n v="702.29468493150682"/>
    <n v="516.18659342465753"/>
    <n v="1396.7401939726026"/>
    <d v="2025-02-27T00:00:00"/>
    <n v="2602.6214794520547"/>
    <m/>
  </r>
  <r>
    <s v="Valid"/>
    <n v="202601"/>
    <s v="GMC023220100CALDERYS"/>
    <s v="CALDERYS INDIA REFRACTORIES LIMITED"/>
    <d v="2025-09-01T00:00:00"/>
    <d v="2026-08-31T00:00:00"/>
    <s v="Ashish Sadanand  Mhatre"/>
    <x v="758"/>
    <d v="1996-02-08T00:00:00"/>
    <x v="3202"/>
    <d v="2025-12-15T00:00:00"/>
    <n v="0.04"/>
    <n v="0.22500000000000001"/>
    <d v="2025-12-15T00:00:00"/>
    <d v="2026-08-31T00:00:00"/>
    <m/>
    <m/>
    <n v="29"/>
    <s v="26-35"/>
    <x v="1"/>
    <x v="1"/>
    <n v="400000"/>
    <n v="400000"/>
    <n v="1"/>
    <n v="260"/>
    <d v="2026-02-28T00:00:00"/>
    <n v="76"/>
    <s v="Maharashtra"/>
    <n v="3229.0069589041095"/>
    <n v="1"/>
    <n v="2736.4465753424656"/>
    <n v="0"/>
    <n v="0"/>
    <n v="492.56038356164379"/>
    <n v="109.45786301369863"/>
    <n v="615.70047945205476"/>
    <n v="799.88438356164386"/>
    <n v="587.91502191780819"/>
    <n v="1423.3732109589041"/>
    <d v="2025-02-27T00:00:00"/>
    <n v="2736.4465753424656"/>
    <m/>
  </r>
  <r>
    <s v="Valid"/>
    <n v="202601"/>
    <s v="GMC023220100CALDERYS"/>
    <s v="CALDERYS INDIA REFRACTORIES LIMITED"/>
    <d v="2025-09-01T00:00:00"/>
    <d v="2026-08-31T00:00:00"/>
    <s v="Sadanand Mhatre"/>
    <x v="758"/>
    <d v="1955-06-02T00:00:00"/>
    <x v="3203"/>
    <d v="2025-12-15T00:00:00"/>
    <n v="0.04"/>
    <n v="0.22500000000000001"/>
    <d v="2025-12-15T00:00:00"/>
    <d v="2026-08-31T00:00:00"/>
    <m/>
    <m/>
    <n v="70"/>
    <s v="66-70"/>
    <x v="1"/>
    <x v="2"/>
    <n v="400000"/>
    <n v="0"/>
    <n v="0"/>
    <n v="260"/>
    <d v="2026-02-28T00:00:00"/>
    <n v="76"/>
    <s v="Maharashtra"/>
    <n v="12125.240328767122"/>
    <n v="1"/>
    <n v="10275.627397260274"/>
    <n v="0"/>
    <n v="0"/>
    <n v="1849.6129315068492"/>
    <n v="411.02509589041097"/>
    <n v="2312.0161643835618"/>
    <n v="3003.6449315068489"/>
    <n v="2207.6790246575338"/>
    <n v="5344.9071123287677"/>
    <d v="2025-02-27T00:00:00"/>
    <n v="10275.627397260274"/>
    <m/>
  </r>
  <r>
    <s v="Valid"/>
    <n v="202601"/>
    <s v="GMC023220100CALDERYS"/>
    <s v="CALDERYS INDIA REFRACTORIES LIMITED"/>
    <d v="2025-09-01T00:00:00"/>
    <d v="2026-08-31T00:00:00"/>
    <s v="Asha Sadanand Mhatre"/>
    <x v="758"/>
    <d v="1963-08-04T00:00:00"/>
    <x v="3204"/>
    <d v="2025-12-15T00:00:00"/>
    <n v="0.04"/>
    <n v="0.22500000000000001"/>
    <d v="2025-12-15T00:00:00"/>
    <d v="2026-08-31T00:00:00"/>
    <m/>
    <m/>
    <n v="62"/>
    <s v="56-65"/>
    <x v="0"/>
    <x v="5"/>
    <n v="400000"/>
    <n v="0"/>
    <n v="0"/>
    <n v="260"/>
    <d v="2026-02-28T00:00:00"/>
    <n v="76"/>
    <s v="Maharashtra"/>
    <n v="8483.6420054794526"/>
    <n v="1"/>
    <n v="7189.5271232876712"/>
    <n v="0"/>
    <n v="0"/>
    <n v="1294.1148821917807"/>
    <n v="287.58108493150684"/>
    <n v="1617.643602739726"/>
    <n v="2101.5540821917807"/>
    <n v="1544.6422504109587"/>
    <n v="3739.66018520548"/>
    <d v="2025-02-27T00:00:00"/>
    <n v="7189.5271232876712"/>
    <m/>
  </r>
  <r>
    <s v="Valid"/>
    <n v="202601"/>
    <s v="GMC023220100CALDERYS"/>
    <s v="CALDERYS INDIA REFRACTORIES LIMITED"/>
    <d v="2025-09-01T00:00:00"/>
    <d v="2026-08-31T00:00:00"/>
    <s v="Bhakti Vijay More"/>
    <x v="758"/>
    <d v="1997-04-27T00:00:00"/>
    <x v="3205"/>
    <d v="2025-12-15T00:00:00"/>
    <n v="0.04"/>
    <n v="0.22500000000000001"/>
    <d v="2025-12-15T00:00:00"/>
    <d v="2026-08-31T00:00:00"/>
    <m/>
    <m/>
    <n v="28"/>
    <s v="26-35"/>
    <x v="0"/>
    <x v="0"/>
    <n v="400000"/>
    <n v="0"/>
    <n v="0"/>
    <n v="260"/>
    <d v="2026-02-28T00:00:00"/>
    <n v="76"/>
    <s v="Maharashtra"/>
    <n v="3229.0069589041095"/>
    <n v="1"/>
    <n v="2736.4465753424656"/>
    <n v="0"/>
    <n v="0"/>
    <n v="492.56038356164379"/>
    <n v="109.45786301369863"/>
    <n v="615.70047945205476"/>
    <n v="799.88438356164386"/>
    <n v="587.91502191780819"/>
    <n v="1423.3732109589041"/>
    <d v="2025-02-27T00:00:00"/>
    <n v="2736.4465753424656"/>
    <m/>
  </r>
  <r>
    <s v="Valid"/>
    <n v="202601"/>
    <s v="GMC023220100CALDERYS"/>
    <s v="CALDERYS INDIA REFRACTORIES LIMITED"/>
    <d v="2025-09-01T00:00:00"/>
    <d v="2026-08-31T00:00:00"/>
    <s v="Soumitra Ghosh"/>
    <x v="759"/>
    <d v="1977-01-11T00:00:00"/>
    <x v="3206"/>
    <d v="2025-12-15T00:00:00"/>
    <n v="0.04"/>
    <n v="0.22500000000000001"/>
    <d v="2025-12-15T00:00:00"/>
    <d v="2026-08-31T00:00:00"/>
    <m/>
    <m/>
    <n v="48"/>
    <s v="46-55"/>
    <x v="1"/>
    <x v="1"/>
    <n v="400000"/>
    <n v="400000"/>
    <n v="1"/>
    <n v="260"/>
    <d v="2026-02-28T00:00:00"/>
    <n v="76"/>
    <s v="Maharashtra"/>
    <n v="5775.7159342465748"/>
    <n v="1"/>
    <n v="4894.6745205479447"/>
    <n v="0"/>
    <n v="0"/>
    <n v="881.04141369862998"/>
    <n v="195.78698082191778"/>
    <n v="1101.3017671232876"/>
    <n v="1430.75101369863"/>
    <n v="1051.6019950684931"/>
    <n v="2545.9837775342467"/>
    <d v="2025-02-27T00:00:00"/>
    <n v="4894.6745205479447"/>
    <m/>
  </r>
  <r>
    <s v="Valid"/>
    <n v="202601"/>
    <s v="GMC023220100CALDERYS"/>
    <s v="CALDERYS INDIA REFRACTORIES LIMITED"/>
    <d v="2025-09-01T00:00:00"/>
    <d v="2026-08-31T00:00:00"/>
    <s v="Madhumita Ghosh"/>
    <x v="759"/>
    <d v="1981-12-01T00:00:00"/>
    <x v="3207"/>
    <d v="2025-12-15T00:00:00"/>
    <n v="0.04"/>
    <n v="0.22500000000000001"/>
    <d v="2025-12-15T00:00:00"/>
    <d v="2026-08-31T00:00:00"/>
    <m/>
    <m/>
    <n v="44"/>
    <s v="36-45"/>
    <x v="0"/>
    <x v="0"/>
    <n v="400000"/>
    <n v="0"/>
    <n v="0"/>
    <n v="260"/>
    <d v="2026-02-28T00:00:00"/>
    <n v="76"/>
    <s v="Maharashtra"/>
    <n v="3915.3311671232877"/>
    <n v="1"/>
    <n v="3318.0772602739726"/>
    <n v="0"/>
    <n v="0"/>
    <n v="597.25390684931506"/>
    <n v="132.72309041095892"/>
    <n v="746.56738356164385"/>
    <n v="969.899506849315"/>
    <n v="712.87613753424648"/>
    <n v="1725.9106487671233"/>
    <d v="2025-02-27T00:00:00"/>
    <n v="3318.0772602739726"/>
    <m/>
  </r>
  <r>
    <s v="Valid"/>
    <n v="202601"/>
    <s v="GMC023220100CALDERYS"/>
    <s v="CALDERYS INDIA REFRACTORIES LIMITED"/>
    <d v="2025-09-01T00:00:00"/>
    <d v="2026-08-31T00:00:00"/>
    <s v="Soumita Ghosh"/>
    <x v="759"/>
    <d v="2018-09-14T00:00:00"/>
    <x v="3208"/>
    <d v="2025-12-15T00:00:00"/>
    <n v="0.04"/>
    <n v="0.22500000000000001"/>
    <d v="2025-12-15T00:00:00"/>
    <d v="2026-08-31T00:00:00"/>
    <m/>
    <m/>
    <n v="7"/>
    <s v="0-25"/>
    <x v="0"/>
    <x v="4"/>
    <n v="400000"/>
    <n v="0"/>
    <n v="0"/>
    <n v="260"/>
    <d v="2026-02-28T00:00:00"/>
    <n v="76"/>
    <s v="Maharashtra"/>
    <n v="2880.5409972602743"/>
    <n v="1"/>
    <n v="2441.1364383561645"/>
    <n v="0"/>
    <n v="0"/>
    <n v="439.40455890410959"/>
    <n v="97.645457534246589"/>
    <n v="549.25569863013698"/>
    <n v="713.56295890410956"/>
    <n v="524.46877479452053"/>
    <n v="1269.7665073972607"/>
    <d v="2025-02-27T00:00:00"/>
    <n v="2441.1364383561645"/>
    <m/>
  </r>
  <r>
    <s v="Valid"/>
    <n v="202601"/>
    <s v="GMC023220100CALDERYS"/>
    <s v="CALDERYS INDIA REFRACTORIES LIMITED"/>
    <d v="2025-09-01T00:00:00"/>
    <d v="2026-08-31T00:00:00"/>
    <s v="Krapa Rajesh"/>
    <x v="760"/>
    <d v="1982-06-15T00:00:00"/>
    <x v="3209"/>
    <d v="2025-12-15T00:00:00"/>
    <n v="0.04"/>
    <n v="0.22500000000000001"/>
    <d v="2025-12-15T00:00:00"/>
    <d v="2026-08-31T00:00:00"/>
    <m/>
    <m/>
    <n v="43"/>
    <s v="36-45"/>
    <x v="1"/>
    <x v="1"/>
    <n v="400000"/>
    <n v="400000"/>
    <n v="1"/>
    <n v="260"/>
    <d v="2026-02-28T00:00:00"/>
    <n v="76"/>
    <s v="Maharashtra"/>
    <n v="3915.3311671232877"/>
    <n v="1"/>
    <n v="3318.0772602739726"/>
    <n v="0"/>
    <n v="0"/>
    <n v="597.25390684931506"/>
    <n v="132.72309041095892"/>
    <n v="746.56738356164385"/>
    <n v="969.899506849315"/>
    <n v="712.87613753424648"/>
    <n v="1725.9106487671233"/>
    <d v="2025-02-27T00:00:00"/>
    <n v="3318.0772602739726"/>
    <m/>
  </r>
  <r>
    <s v="Valid"/>
    <n v="202601"/>
    <s v="GMC023220100CALDERYS"/>
    <s v="CALDERYS INDIA REFRACTORIES LIMITED"/>
    <d v="2025-09-01T00:00:00"/>
    <d v="2026-08-31T00:00:00"/>
    <s v="Gogula Jyothi"/>
    <x v="760"/>
    <d v="2000-04-24T00:00:00"/>
    <x v="3210"/>
    <d v="2025-12-15T00:00:00"/>
    <n v="0.04"/>
    <n v="0.22500000000000001"/>
    <d v="2025-12-15T00:00:00"/>
    <d v="2026-08-31T00:00:00"/>
    <m/>
    <m/>
    <n v="25"/>
    <s v="0-25"/>
    <x v="0"/>
    <x v="0"/>
    <n v="400000"/>
    <n v="0"/>
    <n v="0"/>
    <n v="260"/>
    <d v="2026-02-28T00:00:00"/>
    <n v="76"/>
    <s v="Maharashtra"/>
    <n v="2880.5409972602743"/>
    <n v="1"/>
    <n v="2441.1364383561645"/>
    <n v="0"/>
    <n v="0"/>
    <n v="439.40455890410959"/>
    <n v="97.645457534246589"/>
    <n v="549.25569863013698"/>
    <n v="713.56295890410956"/>
    <n v="524.46877479452053"/>
    <n v="1269.7665073972607"/>
    <d v="2025-02-27T00:00:00"/>
    <n v="2441.1364383561645"/>
    <m/>
  </r>
  <r>
    <s v="Valid"/>
    <n v="202601"/>
    <s v="GMC023220100CALDERYS"/>
    <s v="CALDERYS INDIA REFRACTORIES LIMITED"/>
    <d v="2025-09-01T00:00:00"/>
    <d v="2026-08-31T00:00:00"/>
    <s v="Krapa Nikhil"/>
    <x v="760"/>
    <d v="2023-07-23T00:00:00"/>
    <x v="3211"/>
    <d v="2025-12-15T00:00:00"/>
    <n v="0.04"/>
    <n v="0.22500000000000001"/>
    <d v="2025-12-15T00:00:00"/>
    <d v="2026-08-31T00:00:00"/>
    <m/>
    <m/>
    <n v="2"/>
    <s v="0-25"/>
    <x v="1"/>
    <x v="3"/>
    <n v="400000"/>
    <n v="0"/>
    <n v="0"/>
    <n v="260"/>
    <d v="2026-02-28T00:00:00"/>
    <n v="76"/>
    <s v="Maharashtra"/>
    <n v="2880.5409972602743"/>
    <n v="1"/>
    <n v="2441.1364383561645"/>
    <n v="0"/>
    <n v="0"/>
    <n v="439.40455890410959"/>
    <n v="97.645457534246589"/>
    <n v="549.25569863013698"/>
    <n v="713.56295890410956"/>
    <n v="524.46877479452053"/>
    <n v="1269.7665073972607"/>
    <d v="2025-02-27T00:00:00"/>
    <n v="2441.1364383561645"/>
    <m/>
  </r>
  <r>
    <s v="Valid"/>
    <n v="202601"/>
    <s v="GMC023220100CALDERYS"/>
    <s v="CALDERYS INDIA REFRACTORIES LIMITED"/>
    <d v="2025-09-01T00:00:00"/>
    <d v="2026-08-31T00:00:00"/>
    <s v="Lalatendu Mohanta"/>
    <x v="761"/>
    <d v="2002-11-19T00:00:00"/>
    <x v="3212"/>
    <d v="2025-12-15T00:00:00"/>
    <n v="0.04"/>
    <n v="0.22500000000000001"/>
    <d v="2025-12-15T00:00:00"/>
    <d v="2026-08-31T00:00:00"/>
    <m/>
    <m/>
    <n v="23"/>
    <s v="0-25"/>
    <x v="1"/>
    <x v="1"/>
    <n v="300000"/>
    <n v="300000"/>
    <n v="1"/>
    <n v="260"/>
    <d v="2026-02-28T00:00:00"/>
    <n v="76"/>
    <s v="Maharashtra"/>
    <n v="2628.763265753425"/>
    <n v="1"/>
    <n v="2227.7654794520549"/>
    <n v="0"/>
    <n v="0"/>
    <n v="400.9977863013699"/>
    <n v="89.110619178082203"/>
    <n v="501.24723287671236"/>
    <n v="651.19298630136984"/>
    <n v="478.62684493150681"/>
    <n v="1158.7807824657534"/>
    <d v="2025-02-27T00:00:00"/>
    <n v="2227.7654794520549"/>
    <m/>
  </r>
  <r>
    <s v="Valid"/>
    <n v="202601"/>
    <s v="GMC023220100CALDERYS"/>
    <s v="CALDERYS INDIA REFRACTORIES LIMITED"/>
    <d v="2025-09-01T00:00:00"/>
    <d v="2026-08-31T00:00:00"/>
    <s v="Lambodar Mohanta"/>
    <x v="761"/>
    <d v="1966-06-26T00:00:00"/>
    <x v="3213"/>
    <d v="2025-12-15T00:00:00"/>
    <n v="0.04"/>
    <n v="0.22500000000000001"/>
    <d v="2025-12-15T00:00:00"/>
    <d v="2026-08-31T00:00:00"/>
    <m/>
    <m/>
    <n v="59"/>
    <s v="56-65"/>
    <x v="1"/>
    <x v="2"/>
    <n v="300000"/>
    <n v="0"/>
    <n v="0"/>
    <n v="260"/>
    <d v="2026-02-28T00:00:00"/>
    <n v="76"/>
    <s v="Maharashtra"/>
    <n v="7715.7678356164388"/>
    <n v="1"/>
    <n v="6538.7863013698634"/>
    <n v="0"/>
    <n v="0"/>
    <n v="1176.9815342465754"/>
    <n v="261.55145205479454"/>
    <n v="1471.2269178082192"/>
    <n v="1911.3375342465754"/>
    <n v="1404.833087671233"/>
    <n v="3401.1748438356167"/>
    <d v="2025-02-27T00:00:00"/>
    <n v="6538.7863013698634"/>
    <m/>
  </r>
  <r>
    <s v="Valid"/>
    <n v="202601"/>
    <s v="GMC023220100CALDERYS"/>
    <s v="CALDERYS INDIA REFRACTORIES LIMITED"/>
    <d v="2025-09-01T00:00:00"/>
    <d v="2026-08-31T00:00:00"/>
    <s v="Budhini Mohanta"/>
    <x v="761"/>
    <d v="1977-05-02T00:00:00"/>
    <x v="3214"/>
    <d v="2025-12-15T00:00:00"/>
    <n v="0.04"/>
    <n v="0.22500000000000001"/>
    <d v="2025-12-15T00:00:00"/>
    <d v="2026-08-31T00:00:00"/>
    <m/>
    <m/>
    <n v="48"/>
    <s v="46-55"/>
    <x v="0"/>
    <x v="5"/>
    <n v="300000"/>
    <n v="0"/>
    <n v="0"/>
    <n v="260"/>
    <d v="2026-02-28T00:00:00"/>
    <n v="76"/>
    <s v="Maharashtra"/>
    <n v="5252.3319452054793"/>
    <n v="1"/>
    <n v="4451.1287671232876"/>
    <n v="0"/>
    <n v="0"/>
    <n v="801.2031780821917"/>
    <n v="178.04515068493151"/>
    <n v="1001.5039726027397"/>
    <n v="1301.0991780821917"/>
    <n v="956.3078958904108"/>
    <n v="2315.2717479452058"/>
    <d v="2025-02-27T00:00:00"/>
    <n v="4451.1287671232876"/>
    <m/>
  </r>
  <r>
    <s v="Valid"/>
    <n v="202601"/>
    <s v="GMC023220100CALDERYS"/>
    <s v="CALDERYS INDIA REFRACTORIES LIMITED"/>
    <d v="2025-09-01T00:00:00"/>
    <d v="2026-08-31T00:00:00"/>
    <s v="Sitikanta Baliarsingh"/>
    <x v="762"/>
    <d v="1992-06-14T00:00:00"/>
    <x v="3215"/>
    <d v="2025-12-22T00:00:00"/>
    <n v="0.04"/>
    <n v="0.22500000000000001"/>
    <d v="2025-12-22T00:00:00"/>
    <d v="2026-08-31T00:00:00"/>
    <m/>
    <m/>
    <n v="33"/>
    <s v="26-35"/>
    <x v="1"/>
    <x v="1"/>
    <n v="400000"/>
    <n v="400000"/>
    <n v="1"/>
    <n v="253"/>
    <d v="2026-02-28T00:00:00"/>
    <n v="69"/>
    <s v="Maharashtra"/>
    <n v="3142.0721561643836"/>
    <n v="1"/>
    <n v="2662.7730136986302"/>
    <n v="0"/>
    <n v="0"/>
    <n v="479.29914246575339"/>
    <n v="106.5109205479452"/>
    <n v="599.12392808219181"/>
    <n v="726.21082191780818"/>
    <n v="533.76495410958898"/>
    <n v="1423.3732109589041"/>
    <d v="2025-02-27T00:00:00"/>
    <n v="2662.7730136986302"/>
    <m/>
  </r>
  <r>
    <s v="Valid"/>
    <n v="202601"/>
    <s v="GMC023220100CALDERYS"/>
    <s v="CALDERYS INDIA REFRACTORIES LIMITED"/>
    <d v="2025-09-01T00:00:00"/>
    <d v="2026-08-31T00:00:00"/>
    <s v="Bhikari Charan Pradhan"/>
    <x v="762"/>
    <d v="1955-05-25T00:00:00"/>
    <x v="3216"/>
    <d v="2025-12-22T00:00:00"/>
    <n v="0.04"/>
    <n v="0.22500000000000001"/>
    <d v="2025-12-22T00:00:00"/>
    <d v="2026-08-31T00:00:00"/>
    <m/>
    <m/>
    <n v="70"/>
    <s v="66-70"/>
    <x v="1"/>
    <x v="2"/>
    <n v="400000"/>
    <n v="0"/>
    <n v="0"/>
    <n v="253"/>
    <d v="2026-02-28T00:00:00"/>
    <n v="69"/>
    <s v="Maharashtra"/>
    <n v="11798.791550684931"/>
    <n v="1"/>
    <n v="9998.9758904109585"/>
    <n v="0"/>
    <n v="0"/>
    <n v="1799.8156602739725"/>
    <n v="399.95903561643837"/>
    <n v="2249.7695753424659"/>
    <n v="2726.993424657534"/>
    <n v="2004.3401671232875"/>
    <n v="5344.9071123287658"/>
    <d v="2025-02-27T00:00:00"/>
    <n v="9998.9758904109585"/>
    <m/>
  </r>
  <r>
    <s v="Valid"/>
    <n v="202601"/>
    <s v="GMC023220100CALDERYS"/>
    <s v="CALDERYS INDIA REFRACTORIES LIMITED"/>
    <d v="2025-09-01T00:00:00"/>
    <d v="2026-08-31T00:00:00"/>
    <s v="Padmini Pradhan"/>
    <x v="762"/>
    <d v="1965-08-15T00:00:00"/>
    <x v="3217"/>
    <d v="2025-12-22T00:00:00"/>
    <n v="0.04"/>
    <n v="0.22500000000000001"/>
    <d v="2025-12-22T00:00:00"/>
    <d v="2026-08-31T00:00:00"/>
    <m/>
    <m/>
    <n v="60"/>
    <s v="56-65"/>
    <x v="0"/>
    <x v="5"/>
    <n v="400000"/>
    <n v="0"/>
    <n v="0"/>
    <n v="253"/>
    <d v="2026-02-28T00:00:00"/>
    <n v="69"/>
    <s v="Maharashtra"/>
    <n v="8255.236259178082"/>
    <n v="1"/>
    <n v="6995.9629315068487"/>
    <n v="0"/>
    <n v="0"/>
    <n v="1259.2733276712327"/>
    <n v="279.83851726027393"/>
    <n v="1574.091659589041"/>
    <n v="1907.9898904109587"/>
    <n v="1402.3725694520547"/>
    <n v="3739.6601852054791"/>
    <d v="2025-02-27T00:00:00"/>
    <n v="6995.9629315068487"/>
    <m/>
  </r>
  <r>
    <s v="Valid"/>
    <n v="202601"/>
    <s v="GMC023220100CALDERYS"/>
    <s v="CALDERYS INDIA REFRACTORIES LIMITED"/>
    <d v="2025-09-01T00:00:00"/>
    <d v="2026-08-31T00:00:00"/>
    <s v="Rajasri Sahoo"/>
    <x v="762"/>
    <d v="2003-03-20T00:00:00"/>
    <x v="3218"/>
    <d v="2025-12-22T00:00:00"/>
    <n v="0.04"/>
    <n v="0.22500000000000001"/>
    <d v="2025-12-22T00:00:00"/>
    <d v="2026-08-31T00:00:00"/>
    <m/>
    <m/>
    <n v="22"/>
    <s v="0-25"/>
    <x v="0"/>
    <x v="0"/>
    <n v="400000"/>
    <n v="0"/>
    <n v="0"/>
    <n v="253"/>
    <d v="2026-02-28T00:00:00"/>
    <n v="69"/>
    <s v="Maharashtra"/>
    <n v="2802.9879704109594"/>
    <n v="1"/>
    <n v="2375.4135342465756"/>
    <n v="0"/>
    <n v="0"/>
    <n v="427.5744361643836"/>
    <n v="95.01654136986302"/>
    <n v="534.46804520547948"/>
    <n v="647.84005479452071"/>
    <n v="476.16244027397272"/>
    <n v="1269.7665073972607"/>
    <d v="2025-02-27T00:00:00"/>
    <n v="2375.4135342465756"/>
    <m/>
  </r>
  <r>
    <s v="Valid"/>
    <n v="202601"/>
    <s v="GMC023220100CALDERYS"/>
    <s v="CALDERYS INDIA REFRACTORIES LIMITED"/>
    <d v="2025-09-01T00:00:00"/>
    <d v="2026-08-31T00:00:00"/>
    <s v="Rajeev Kumar Pandit"/>
    <x v="763"/>
    <d v="1998-08-04T00:00:00"/>
    <x v="3219"/>
    <d v="2025-12-22T00:00:00"/>
    <n v="0.04"/>
    <n v="0.22500000000000001"/>
    <d v="2025-12-22T00:00:00"/>
    <d v="2026-08-31T00:00:00"/>
    <m/>
    <m/>
    <n v="27"/>
    <s v="26-35"/>
    <x v="1"/>
    <x v="1"/>
    <n v="400000"/>
    <n v="400000"/>
    <n v="1"/>
    <n v="253"/>
    <d v="2026-02-28T00:00:00"/>
    <n v="69"/>
    <s v="Maharashtra"/>
    <n v="3142.0721561643836"/>
    <n v="1"/>
    <n v="2662.7730136986302"/>
    <n v="0"/>
    <n v="0"/>
    <n v="479.29914246575339"/>
    <n v="106.5109205479452"/>
    <n v="599.12392808219181"/>
    <n v="726.21082191780818"/>
    <n v="533.76495410958898"/>
    <n v="1423.3732109589041"/>
    <d v="2025-02-27T00:00:00"/>
    <n v="2662.7730136986302"/>
    <m/>
  </r>
  <r>
    <s v="Valid"/>
    <n v="202601"/>
    <s v="GMC023220100CALDERYS"/>
    <s v="CALDERYS INDIA REFRACTORIES LIMITED"/>
    <d v="2025-09-01T00:00:00"/>
    <d v="2026-08-31T00:00:00"/>
    <s v="Neelam Devi"/>
    <x v="763"/>
    <d v="1988-09-08T00:00:00"/>
    <x v="3220"/>
    <d v="2025-12-22T00:00:00"/>
    <n v="0.04"/>
    <n v="0.22500000000000001"/>
    <d v="2025-12-22T00:00:00"/>
    <d v="2026-08-31T00:00:00"/>
    <m/>
    <m/>
    <n v="37"/>
    <s v="36-45"/>
    <x v="0"/>
    <x v="5"/>
    <n v="400000"/>
    <n v="0"/>
    <n v="0"/>
    <n v="253"/>
    <d v="2026-02-28T00:00:00"/>
    <n v="69"/>
    <s v="Maharashtra"/>
    <n v="3809.9184049315068"/>
    <n v="1"/>
    <n v="3228.7444109589042"/>
    <n v="0"/>
    <n v="0"/>
    <n v="581.17399397260272"/>
    <n v="129.14977643835616"/>
    <n v="726.46749246575348"/>
    <n v="880.56665753424659"/>
    <n v="647.21649328767126"/>
    <n v="1725.9106487671233"/>
    <d v="2025-02-27T00:00:00"/>
    <n v="3228.7444109589042"/>
    <m/>
  </r>
  <r>
    <s v="Valid"/>
    <n v="202601"/>
    <s v="GMC023220100CALDERYS"/>
    <s v="CALDERYS INDIA REFRACTORIES LIMITED"/>
    <d v="2025-09-01T00:00:00"/>
    <d v="2026-08-31T00:00:00"/>
    <s v="Shambu Pandit"/>
    <x v="763"/>
    <d v="1971-01-01T00:00:00"/>
    <x v="3221"/>
    <d v="2025-12-22T00:00:00"/>
    <n v="0.04"/>
    <n v="0.22500000000000001"/>
    <d v="2025-12-22T00:00:00"/>
    <d v="2026-08-31T00:00:00"/>
    <m/>
    <m/>
    <n v="54"/>
    <s v="46-55"/>
    <x v="1"/>
    <x v="2"/>
    <n v="400000"/>
    <n v="0"/>
    <n v="0"/>
    <n v="253"/>
    <d v="2026-02-28T00:00:00"/>
    <n v="69"/>
    <s v="Maharashtra"/>
    <n v="5620.2158898630132"/>
    <n v="1"/>
    <n v="4762.8948219178083"/>
    <n v="0"/>
    <n v="0"/>
    <n v="857.32106794520541"/>
    <n v="190.51579287671234"/>
    <n v="1071.6513349315069"/>
    <n v="1298.9713150684931"/>
    <n v="954.7439165753425"/>
    <n v="2545.9837775342467"/>
    <d v="2025-02-27T00:00:00"/>
    <n v="4762.8948219178083"/>
    <m/>
  </r>
  <r>
    <s v="Valid"/>
    <n v="202601"/>
    <s v="GMC023220100CALDERYS"/>
    <s v="CALDERYS INDIA REFRACTORIES LIMITED"/>
    <d v="2025-09-01T00:00:00"/>
    <d v="2026-08-31T00:00:00"/>
    <s v="Suvas Chandra Patra"/>
    <x v="764"/>
    <d v="1992-06-15T00:00:00"/>
    <x v="3222"/>
    <d v="2025-12-26T00:00:00"/>
    <n v="0.04"/>
    <n v="0.22500000000000001"/>
    <d v="2025-12-26T00:00:00"/>
    <d v="2026-08-31T00:00:00"/>
    <m/>
    <m/>
    <n v="33"/>
    <s v="26-35"/>
    <x v="1"/>
    <x v="1"/>
    <n v="300000"/>
    <n v="300000"/>
    <n v="1"/>
    <n v="249"/>
    <d v="2026-02-28T00:00:00"/>
    <n v="65"/>
    <s v="Maharashtra"/>
    <n v="2813.6766690410959"/>
    <n v="1"/>
    <n v="2384.4717534246574"/>
    <n v="0"/>
    <n v="0"/>
    <n v="429.20491561643831"/>
    <n v="95.378870136986293"/>
    <n v="536.50614452054799"/>
    <n v="622.45246575342458"/>
    <n v="457.50256232876706"/>
    <n v="1295.0841764383563"/>
    <d v="2025-02-27T00:00:00"/>
    <n v="2384.4717534246574"/>
    <m/>
  </r>
  <r>
    <s v="Valid"/>
    <n v="202601"/>
    <s v="GMC023220100CALDERYS"/>
    <s v="CALDERYS INDIA REFRACTORIES LIMITED"/>
    <d v="2025-09-01T00:00:00"/>
    <d v="2026-08-31T00:00:00"/>
    <s v="Surati Nayak"/>
    <x v="764"/>
    <d v="1999-09-03T00:00:00"/>
    <x v="3223"/>
    <d v="2025-12-26T00:00:00"/>
    <n v="0.04"/>
    <n v="0.22500000000000001"/>
    <d v="2025-12-26T00:00:00"/>
    <d v="2026-08-31T00:00:00"/>
    <m/>
    <m/>
    <n v="26"/>
    <s v="26-35"/>
    <x v="0"/>
    <x v="0"/>
    <n v="300000"/>
    <n v="0"/>
    <n v="0"/>
    <n v="249"/>
    <d v="2026-02-28T00:00:00"/>
    <n v="65"/>
    <s v="Maharashtra"/>
    <n v="2813.6766690410959"/>
    <n v="1"/>
    <n v="2384.4717534246574"/>
    <n v="0"/>
    <n v="0"/>
    <n v="429.20491561643831"/>
    <n v="95.378870136986293"/>
    <n v="536.50614452054799"/>
    <n v="622.45246575342458"/>
    <n v="457.50256232876706"/>
    <n v="1295.0841764383563"/>
    <d v="2025-02-27T00:00:00"/>
    <n v="2384.4717534246574"/>
    <m/>
  </r>
  <r>
    <s v="Valid"/>
    <n v="202601"/>
    <s v="GMC023220100CALDERYS"/>
    <s v="CALDERYS INDIA REFRACTORIES LIMITED"/>
    <d v="2025-09-01T00:00:00"/>
    <d v="2026-08-31T00:00:00"/>
    <s v="Nihar Ranjan Patra"/>
    <x v="764"/>
    <d v="2025-05-19T00:00:00"/>
    <x v="3224"/>
    <d v="2025-12-26T00:00:00"/>
    <n v="0.04"/>
    <n v="0.22500000000000001"/>
    <d v="2025-12-26T00:00:00"/>
    <d v="2026-08-31T00:00:00"/>
    <m/>
    <m/>
    <n v="0"/>
    <s v="0-25"/>
    <x v="1"/>
    <x v="3"/>
    <n v="300000"/>
    <n v="0"/>
    <n v="0"/>
    <n v="249"/>
    <d v="2026-02-28T00:00:00"/>
    <n v="65"/>
    <s v="Maharashtra"/>
    <n v="2517.5463583561645"/>
    <n v="1"/>
    <n v="2133.5138630136989"/>
    <n v="0"/>
    <n v="0"/>
    <n v="384.03249534246578"/>
    <n v="85.340554520547954"/>
    <n v="480.0406191780823"/>
    <n v="556.94136986301385"/>
    <n v="409.35190684931518"/>
    <n v="1158.7807824657536"/>
    <d v="2025-02-27T00:00:00"/>
    <n v="2133.5138630136989"/>
    <m/>
  </r>
  <r>
    <s v="Valid"/>
    <n v="202601"/>
    <s v="GMC023220100CALDERYS"/>
    <s v="CALDERYS INDIA REFRACTORIES LIMITED"/>
    <d v="2025-09-01T00:00:00"/>
    <d v="2026-08-31T00:00:00"/>
    <s v="Kailash Patra"/>
    <x v="764"/>
    <d v="1953-10-23T00:00:00"/>
    <x v="3225"/>
    <d v="2025-12-26T00:00:00"/>
    <n v="0.04"/>
    <n v="0.22500000000000001"/>
    <d v="2025-12-26T00:00:00"/>
    <d v="2026-08-31T00:00:00"/>
    <m/>
    <m/>
    <n v="72"/>
    <s v="71-75"/>
    <x v="1"/>
    <x v="2"/>
    <n v="300000"/>
    <n v="0"/>
    <n v="0"/>
    <n v="249"/>
    <d v="2026-02-28T00:00:00"/>
    <n v="65"/>
    <s v="Maharashtra"/>
    <n v="13385.41686739726"/>
    <n v="1"/>
    <n v="11343.573616438356"/>
    <n v="0"/>
    <n v="0"/>
    <n v="2041.843250958904"/>
    <n v="453.74294465753428"/>
    <n v="2552.3040636986302"/>
    <n v="2961.1738356164383"/>
    <n v="2176.462769178082"/>
    <n v="6161.0638389041105"/>
    <d v="2025-02-27T00:00:00"/>
    <n v="11343.573616438356"/>
    <m/>
  </r>
  <r>
    <s v="Valid"/>
    <n v="202601"/>
    <s v="GMC023220100CALDERYS"/>
    <s v="CALDERYS INDIA REFRACTORIES LIMITED"/>
    <d v="2025-09-01T00:00:00"/>
    <d v="2026-08-31T00:00:00"/>
    <s v="Kanakalata Patra"/>
    <x v="764"/>
    <d v="1965-11-28T00:00:00"/>
    <x v="3226"/>
    <d v="2025-12-26T00:00:00"/>
    <n v="0.04"/>
    <n v="0.22500000000000001"/>
    <d v="2025-12-26T00:00:00"/>
    <d v="2026-08-31T00:00:00"/>
    <m/>
    <m/>
    <n v="60"/>
    <s v="56-65"/>
    <x v="0"/>
    <x v="5"/>
    <n v="300000"/>
    <n v="0"/>
    <n v="0"/>
    <n v="249"/>
    <d v="2026-02-28T00:00:00"/>
    <n v="65"/>
    <s v="Maharashtra"/>
    <n v="7389.3315041095893"/>
    <n v="1"/>
    <n v="6262.1453424657539"/>
    <n v="0"/>
    <n v="0"/>
    <n v="1127.1861616438357"/>
    <n v="250.48581369863015"/>
    <n v="1408.9827020547946"/>
    <n v="1634.6965753424661"/>
    <n v="1201.5019828767126"/>
    <n v="3401.1748438356162"/>
    <d v="2025-02-27T00:00:00"/>
    <n v="6262.1453424657539"/>
    <m/>
  </r>
  <r>
    <s v="Valid"/>
    <n v="202601"/>
    <s v="GMC023220100CALDERYS"/>
    <s v="CALDERYS INDIA REFRACTORIES LIMITED"/>
    <d v="2025-09-01T00:00:00"/>
    <d v="2026-08-31T00:00:00"/>
    <s v="Harendra Kumar Singh"/>
    <x v="765"/>
    <d v="1988-11-11T00:00:00"/>
    <x v="3227"/>
    <d v="2025-12-29T00:00:00"/>
    <n v="0.04"/>
    <n v="0.22500000000000001"/>
    <d v="2025-12-29T00:00:00"/>
    <d v="2026-08-31T00:00:00"/>
    <m/>
    <m/>
    <n v="37"/>
    <s v="36-45"/>
    <x v="1"/>
    <x v="1"/>
    <n v="400000"/>
    <n v="400000"/>
    <n v="1"/>
    <n v="246"/>
    <d v="2026-02-28T00:00:00"/>
    <n v="62"/>
    <s v="Maharashtra"/>
    <n v="3704.5056427397262"/>
    <n v="1"/>
    <n v="3139.4115616438357"/>
    <n v="0"/>
    <n v="0"/>
    <n v="565.09408109589037"/>
    <n v="125.57646246575344"/>
    <n v="706.36760136986311"/>
    <n v="791.23380821917806"/>
    <n v="581.55684904109592"/>
    <n v="1725.9106487671229"/>
    <d v="2025-02-27T00:00:00"/>
    <n v="3139.4115616438357"/>
    <m/>
  </r>
  <r>
    <s v="Valid"/>
    <n v="202601"/>
    <s v="GMC023220100CALDERYS"/>
    <s v="CALDERYS INDIA REFRACTORIES LIMITED"/>
    <d v="2025-09-01T00:00:00"/>
    <d v="2026-08-31T00:00:00"/>
    <s v="Laxmi Devi"/>
    <x v="765"/>
    <d v="1991-01-01T00:00:00"/>
    <x v="3228"/>
    <d v="2025-12-29T00:00:00"/>
    <n v="0.04"/>
    <n v="0.22500000000000001"/>
    <d v="2025-12-29T00:00:00"/>
    <d v="2026-08-31T00:00:00"/>
    <m/>
    <m/>
    <n v="34"/>
    <s v="26-35"/>
    <x v="0"/>
    <x v="0"/>
    <n v="400000"/>
    <n v="0"/>
    <n v="0"/>
    <n v="246"/>
    <d v="2026-02-28T00:00:00"/>
    <n v="62"/>
    <s v="Maharashtra"/>
    <n v="3055.1373534246577"/>
    <n v="1"/>
    <n v="2589.0994520547947"/>
    <n v="0"/>
    <n v="0"/>
    <n v="466.03790136986305"/>
    <n v="103.5639780821918"/>
    <n v="582.54737671232886"/>
    <n v="652.53726027397261"/>
    <n v="479.61488630136984"/>
    <n v="1423.3732109589046"/>
    <d v="2025-02-27T00:00:00"/>
    <n v="2589.0994520547947"/>
    <m/>
  </r>
  <r>
    <s v="Valid"/>
    <n v="202601"/>
    <s v="GMC023220100CALDERYS"/>
    <s v="CALDERYS INDIA REFRACTORIES LIMITED"/>
    <d v="2025-09-01T00:00:00"/>
    <d v="2026-08-31T00:00:00"/>
    <s v="Riya Kumari"/>
    <x v="765"/>
    <d v="2016-11-30T00:00:00"/>
    <x v="3229"/>
    <d v="2025-12-29T00:00:00"/>
    <n v="0.04"/>
    <n v="0.22500000000000001"/>
    <d v="2025-12-29T00:00:00"/>
    <d v="2026-08-31T00:00:00"/>
    <m/>
    <m/>
    <n v="9"/>
    <s v="0-25"/>
    <x v="0"/>
    <x v="4"/>
    <n v="400000"/>
    <n v="0"/>
    <n v="0"/>
    <n v="246"/>
    <d v="2026-02-28T00:00:00"/>
    <n v="62"/>
    <s v="Maharashtra"/>
    <n v="2725.4349435616441"/>
    <n v="1"/>
    <n v="2309.6906301369863"/>
    <n v="0"/>
    <n v="0"/>
    <n v="415.74431342465755"/>
    <n v="92.387625205479452"/>
    <n v="519.68039178082199"/>
    <n v="582.11715068493152"/>
    <n v="427.85610575342463"/>
    <n v="1269.7665073972605"/>
    <d v="2025-02-27T00:00:00"/>
    <n v="2309.6906301369863"/>
    <m/>
  </r>
  <r>
    <s v="Valid"/>
    <n v="202601"/>
    <s v="GMC023220100CALDERYS"/>
    <s v="CALDERYS INDIA REFRACTORIES LIMITED"/>
    <d v="2025-09-01T00:00:00"/>
    <d v="2026-08-31T00:00:00"/>
    <s v="Ritik Kumar"/>
    <x v="765"/>
    <d v="2018-05-18T00:00:00"/>
    <x v="3230"/>
    <d v="2025-12-29T00:00:00"/>
    <n v="0.04"/>
    <n v="0.22500000000000001"/>
    <d v="2025-12-29T00:00:00"/>
    <d v="2026-08-31T00:00:00"/>
    <m/>
    <m/>
    <n v="7"/>
    <s v="0-25"/>
    <x v="1"/>
    <x v="3"/>
    <n v="400000"/>
    <n v="0"/>
    <n v="0"/>
    <n v="246"/>
    <d v="2026-02-28T00:00:00"/>
    <n v="62"/>
    <s v="Maharashtra"/>
    <n v="2725.4349435616441"/>
    <n v="1"/>
    <n v="2309.6906301369863"/>
    <n v="0"/>
    <n v="0"/>
    <n v="415.74431342465755"/>
    <n v="92.387625205479452"/>
    <n v="519.68039178082199"/>
    <n v="582.11715068493152"/>
    <n v="427.85610575342463"/>
    <n v="1269.7665073972605"/>
    <d v="2025-02-27T00:00:00"/>
    <n v="2309.6906301369863"/>
    <m/>
  </r>
  <r>
    <s v="Valid"/>
    <n v="202601"/>
    <s v="GMC023220100CALDERYS"/>
    <s v="CALDERYS INDIA REFRACTORIES LIMITED"/>
    <d v="2025-09-01T00:00:00"/>
    <d v="2026-08-31T00:00:00"/>
    <s v="Ram Lakhan Singh"/>
    <x v="765"/>
    <d v="1955-01-01T00:00:00"/>
    <x v="3231"/>
    <d v="2025-12-29T00:00:00"/>
    <n v="0.04"/>
    <n v="0.22500000000000001"/>
    <d v="2025-12-29T00:00:00"/>
    <d v="2026-08-31T00:00:00"/>
    <m/>
    <m/>
    <n v="70"/>
    <s v="66-70"/>
    <x v="1"/>
    <x v="2"/>
    <n v="400000"/>
    <n v="0"/>
    <n v="0"/>
    <n v="246"/>
    <d v="2026-02-28T00:00:00"/>
    <n v="62"/>
    <s v="Maharashtra"/>
    <n v="11472.342772602738"/>
    <n v="1"/>
    <n v="9722.3243835616431"/>
    <n v="0"/>
    <n v="0"/>
    <n v="1750.0183890410956"/>
    <n v="388.89297534246572"/>
    <n v="2187.5229863013697"/>
    <n v="2450.341917808219"/>
    <n v="1801.0013095890411"/>
    <n v="5344.9071123287667"/>
    <d v="2025-02-27T00:00:00"/>
    <n v="9722.3243835616431"/>
    <m/>
  </r>
  <r>
    <s v="Valid"/>
    <n v="202601"/>
    <s v="GMC023220100CALDERYS"/>
    <s v="CALDERYS INDIA REFRACTORIES LIMITED"/>
    <d v="2025-09-01T00:00:00"/>
    <d v="2026-08-31T00:00:00"/>
    <s v="Shayam Sundri Devi"/>
    <x v="765"/>
    <d v="1965-01-01T00:00:00"/>
    <x v="3232"/>
    <d v="2025-12-29T00:00:00"/>
    <n v="0.04"/>
    <n v="0.22500000000000001"/>
    <d v="2025-12-29T00:00:00"/>
    <d v="2026-08-31T00:00:00"/>
    <m/>
    <m/>
    <n v="60"/>
    <s v="56-65"/>
    <x v="0"/>
    <x v="5"/>
    <n v="400000"/>
    <n v="0"/>
    <n v="0"/>
    <n v="246"/>
    <d v="2026-02-28T00:00:00"/>
    <n v="62"/>
    <s v="Maharashtra"/>
    <n v="8026.8305128767115"/>
    <n v="1"/>
    <n v="6802.3987397260271"/>
    <n v="0"/>
    <n v="0"/>
    <n v="1224.4317731506849"/>
    <n v="272.09594958904108"/>
    <n v="1530.5397164383562"/>
    <n v="1714.425698630137"/>
    <n v="1260.1028884931507"/>
    <n v="3739.6601852054787"/>
    <d v="2025-02-27T00:00:00"/>
    <n v="6802.3987397260271"/>
    <m/>
  </r>
  <r>
    <s v="Valid"/>
    <n v="202601"/>
    <s v="GMC023220100CALDERYS"/>
    <s v="CALDERYS INDIA REFRACTORIES LIMITED"/>
    <d v="2025-09-01T00:00:00"/>
    <d v="2026-08-31T00:00:00"/>
    <s v="Ravi Mishra"/>
    <x v="766"/>
    <d v="1987-09-26T00:00:00"/>
    <x v="3233"/>
    <d v="2026-01-02T00:00:00"/>
    <n v="0.04"/>
    <n v="0.22500000000000001"/>
    <d v="2026-01-02T00:00:00"/>
    <d v="2026-08-31T00:00:00"/>
    <m/>
    <m/>
    <n v="38"/>
    <s v="36-45"/>
    <x v="1"/>
    <x v="1"/>
    <n v="500000"/>
    <n v="500000"/>
    <n v="1"/>
    <n v="242"/>
    <d v="2026-02-28T00:00:00"/>
    <n v="58"/>
    <s v="Maharashtra"/>
    <n v="4008.7069271232881"/>
    <n v="1"/>
    <n v="3397.2092602739731"/>
    <n v="0"/>
    <n v="0"/>
    <n v="611.49766684931512"/>
    <n v="135.88837041095891"/>
    <n v="764.37208356164399"/>
    <n v="814.20717808219194"/>
    <n v="598.44227589041111"/>
    <n v="1898.5065304109589"/>
    <d v="2025-02-27T00:00:00"/>
    <n v="3397.2092602739731"/>
    <m/>
  </r>
  <r>
    <s v="Valid"/>
    <n v="202601"/>
    <s v="GMC023220100CALDERYS"/>
    <s v="CALDERYS INDIA REFRACTORIES LIMITED"/>
    <d v="2025-09-01T00:00:00"/>
    <d v="2026-08-31T00:00:00"/>
    <s v="POOJA MISHRA"/>
    <x v="766"/>
    <d v="1992-03-01T00:00:00"/>
    <x v="3234"/>
    <d v="2026-01-02T00:00:00"/>
    <n v="0.04"/>
    <n v="0.22500000000000001"/>
    <d v="2026-01-02T00:00:00"/>
    <d v="2026-08-31T00:00:00"/>
    <m/>
    <m/>
    <n v="33"/>
    <s v="26-35"/>
    <x v="0"/>
    <x v="0"/>
    <n v="500000"/>
    <n v="0"/>
    <n v="0"/>
    <n v="242"/>
    <d v="2026-02-28T00:00:00"/>
    <n v="58"/>
    <s v="Maharashtra"/>
    <n v="3305.994620273972"/>
    <n v="1"/>
    <n v="2801.690356164383"/>
    <n v="0"/>
    <n v="0"/>
    <n v="504.30426410958893"/>
    <n v="112.06761424657532"/>
    <n v="630.38033013698623"/>
    <n v="671.47950684931493"/>
    <n v="493.53743753424646"/>
    <n v="1565.7049742465751"/>
    <d v="2025-02-27T00:00:00"/>
    <n v="2801.690356164383"/>
    <m/>
  </r>
  <r>
    <s v="Valid"/>
    <n v="202601"/>
    <s v="GMC023220100CALDERYS"/>
    <s v="CALDERYS INDIA REFRACTORIES LIMITED"/>
    <d v="2025-09-01T00:00:00"/>
    <d v="2026-08-31T00:00:00"/>
    <s v="MOHISHA MISHRA"/>
    <x v="766"/>
    <d v="2015-11-06T00:00:00"/>
    <x v="3235"/>
    <d v="2026-01-02T00:00:00"/>
    <n v="0.04"/>
    <n v="0.22500000000000001"/>
    <d v="2026-01-02T00:00:00"/>
    <d v="2026-08-31T00:00:00"/>
    <m/>
    <m/>
    <n v="10"/>
    <s v="0-25"/>
    <x v="0"/>
    <x v="4"/>
    <n v="500000"/>
    <n v="0"/>
    <n v="0"/>
    <n v="242"/>
    <d v="2026-02-28T00:00:00"/>
    <n v="58"/>
    <s v="Maharashtra"/>
    <n v="2949.2245621917809"/>
    <n v="1"/>
    <n v="2499.3428493150686"/>
    <n v="0"/>
    <n v="0"/>
    <n v="449.88171287671236"/>
    <n v="99.973713972602752"/>
    <n v="562.35214109589049"/>
    <n v="599.01605479452064"/>
    <n v="440.27680027397264"/>
    <n v="1396.7401939726028"/>
    <d v="2025-02-27T00:00:00"/>
    <n v="2499.3428493150686"/>
    <m/>
  </r>
  <r>
    <s v="Valid"/>
    <n v="202601"/>
    <s v="GMC023220100CALDERYS"/>
    <s v="CALDERYS INDIA REFRACTORIES LIMITED"/>
    <d v="2025-09-01T00:00:00"/>
    <d v="2026-08-31T00:00:00"/>
    <s v="MANENDRA MISHRA"/>
    <x v="766"/>
    <d v="2017-06-01T00:00:00"/>
    <x v="3236"/>
    <d v="2026-01-02T00:00:00"/>
    <n v="0.04"/>
    <n v="0.22500000000000001"/>
    <d v="2026-01-02T00:00:00"/>
    <d v="2026-08-31T00:00:00"/>
    <m/>
    <m/>
    <n v="8"/>
    <s v="0-25"/>
    <x v="1"/>
    <x v="3"/>
    <n v="500000"/>
    <n v="0"/>
    <n v="0"/>
    <n v="242"/>
    <d v="2026-02-28T00:00:00"/>
    <n v="58"/>
    <s v="Maharashtra"/>
    <n v="2949.2245621917809"/>
    <n v="1"/>
    <n v="2499.3428493150686"/>
    <n v="0"/>
    <n v="0"/>
    <n v="449.88171287671236"/>
    <n v="99.973713972602752"/>
    <n v="562.35214109589049"/>
    <n v="599.01605479452064"/>
    <n v="440.27680027397264"/>
    <n v="1396.7401939726028"/>
    <d v="2025-02-27T00:00:00"/>
    <n v="2499.3428493150686"/>
    <m/>
  </r>
  <r>
    <s v="Valid"/>
    <n v="202601"/>
    <s v="GMC023220100CALDERYS"/>
    <s v="CALDERYS INDIA REFRACTORIES LIMITED"/>
    <d v="2025-09-01T00:00:00"/>
    <d v="2026-08-31T00:00:00"/>
    <s v="Kanhaiya Lal"/>
    <x v="767"/>
    <d v="1998-07-07T00:00:00"/>
    <x v="3237"/>
    <d v="2026-01-05T00:00:00"/>
    <n v="0.04"/>
    <n v="0.22500000000000001"/>
    <d v="2026-01-05T00:00:00"/>
    <d v="2026-08-31T00:00:00"/>
    <m/>
    <m/>
    <n v="27"/>
    <s v="26-35"/>
    <x v="1"/>
    <x v="1"/>
    <n v="300000"/>
    <n v="300000"/>
    <n v="1"/>
    <n v="239"/>
    <d v="2026-02-28T00:00:00"/>
    <n v="55"/>
    <s v="Maharashtra"/>
    <n v="2700.6776060273974"/>
    <n v="1"/>
    <n v="2288.7098356164383"/>
    <n v="0"/>
    <n v="0"/>
    <n v="411.96777041095891"/>
    <n v="91.548393424657533"/>
    <n v="514.95971301369866"/>
    <n v="526.69054794520548"/>
    <n v="387.11755273972602"/>
    <n v="1295.0841764383558"/>
    <d v="2025-02-27T00:00:00"/>
    <n v="2288.7098356164383"/>
    <m/>
  </r>
  <r>
    <s v="Valid"/>
    <n v="202601"/>
    <s v="GMC023220100CALDERYS"/>
    <s v="CALDERYS INDIA REFRACTORIES LIMITED"/>
    <d v="2025-09-01T00:00:00"/>
    <d v="2026-08-31T00:00:00"/>
    <s v="Ramesh Shukla"/>
    <x v="767"/>
    <d v="1949-01-01T00:00:00"/>
    <x v="3238"/>
    <d v="2026-01-05T00:00:00"/>
    <n v="0.04"/>
    <n v="0.22500000000000001"/>
    <d v="2026-01-05T00:00:00"/>
    <d v="2026-08-31T00:00:00"/>
    <m/>
    <m/>
    <n v="77"/>
    <s v="76-80"/>
    <x v="1"/>
    <x v="2"/>
    <n v="300000"/>
    <n v="0"/>
    <n v="0"/>
    <n v="239"/>
    <d v="2026-02-28T00:00:00"/>
    <n v="55"/>
    <s v="Maharashtra"/>
    <n v="16140.081865753426"/>
    <n v="1"/>
    <n v="13678.035479452055"/>
    <n v="0"/>
    <n v="0"/>
    <n v="2462.0463863013697"/>
    <n v="547.12141917808219"/>
    <n v="3077.5579828767127"/>
    <n v="3147.6650684931506"/>
    <n v="2313.5338253424657"/>
    <n v="7739.8222520547952"/>
    <d v="2025-02-27T00:00:00"/>
    <n v="13678.035479452055"/>
    <m/>
  </r>
  <r>
    <s v="Valid"/>
    <n v="202601"/>
    <s v="GMC023220100CALDERYS"/>
    <s v="CALDERYS INDIA REFRACTORIES LIMITED"/>
    <d v="2025-09-01T00:00:00"/>
    <d v="2026-08-31T00:00:00"/>
    <s v="Sita Devi"/>
    <x v="767"/>
    <d v="1961-01-01T00:00:00"/>
    <x v="3239"/>
    <d v="2026-01-05T00:00:00"/>
    <n v="0.04"/>
    <n v="0.22500000000000001"/>
    <d v="2026-01-05T00:00:00"/>
    <d v="2026-08-31T00:00:00"/>
    <m/>
    <m/>
    <n v="65"/>
    <s v="56-65"/>
    <x v="0"/>
    <x v="5"/>
    <n v="300000"/>
    <n v="0"/>
    <n v="0"/>
    <n v="239"/>
    <d v="2026-02-28T00:00:00"/>
    <n v="55"/>
    <s v="Maharashtra"/>
    <n v="7092.5712027397267"/>
    <n v="1"/>
    <n v="6010.6535616438359"/>
    <n v="0"/>
    <n v="0"/>
    <n v="1081.9176410958905"/>
    <n v="240.42614246575343"/>
    <n v="1352.3970513698632"/>
    <n v="1383.2047945205479"/>
    <n v="1016.6555239726027"/>
    <n v="3401.1748438356162"/>
    <d v="2025-02-27T00:00:00"/>
    <n v="6010.6535616438359"/>
    <m/>
  </r>
  <r>
    <s v="Valid"/>
    <n v="202601"/>
    <s v="GMC023220100CALDERYS"/>
    <s v="CALDERYS INDIA REFRACTORIES LIMITED"/>
    <d v="2025-09-01T00:00:00"/>
    <d v="2026-08-31T00:00:00"/>
    <s v="Radhika Mujumdar"/>
    <x v="768"/>
    <d v="1990-10-09T00:00:00"/>
    <x v="3240"/>
    <d v="2026-01-05T00:00:00"/>
    <n v="0.04"/>
    <n v="0.22500000000000001"/>
    <d v="2026-01-05T00:00:00"/>
    <d v="2026-08-31T00:00:00"/>
    <m/>
    <m/>
    <n v="35"/>
    <s v="26-35"/>
    <x v="0"/>
    <x v="1"/>
    <n v="500000"/>
    <n v="500000"/>
    <n v="1"/>
    <n v="239"/>
    <d v="2026-02-28T00:00:00"/>
    <n v="55"/>
    <s v="Maharashtra"/>
    <n v="3265.0112158904108"/>
    <n v="1"/>
    <n v="2766.9586575342464"/>
    <n v="0"/>
    <n v="0"/>
    <n v="498.05255835616435"/>
    <n v="110.67834630136986"/>
    <n v="622.56569794520544"/>
    <n v="636.74780821917807"/>
    <n v="468.00963904109585"/>
    <n v="1565.7049742465751"/>
    <d v="2025-02-27T00:00:00"/>
    <n v="2766.9586575342464"/>
    <m/>
  </r>
  <r>
    <s v="Valid"/>
    <n v="202601"/>
    <s v="GMC023220100CALDERYS"/>
    <s v="CALDERYS INDIA REFRACTORIES LIMITED"/>
    <d v="2025-09-01T00:00:00"/>
    <d v="2026-08-31T00:00:00"/>
    <s v="Ira Mujumdar"/>
    <x v="768"/>
    <d v="2018-06-15T00:00:00"/>
    <x v="3241"/>
    <d v="2026-01-05T00:00:00"/>
    <n v="0.04"/>
    <n v="0.22500000000000001"/>
    <d v="2026-01-05T00:00:00"/>
    <d v="2026-08-31T00:00:00"/>
    <m/>
    <m/>
    <n v="7"/>
    <s v="0-25"/>
    <x v="0"/>
    <x v="4"/>
    <n v="500000"/>
    <n v="0"/>
    <n v="0"/>
    <n v="239"/>
    <d v="2026-02-28T00:00:00"/>
    <n v="55"/>
    <s v="Maharashtra"/>
    <n v="2912.663927123288"/>
    <n v="1"/>
    <n v="2468.3592602739727"/>
    <n v="0"/>
    <n v="0"/>
    <n v="444.30466684931508"/>
    <n v="98.734370410958917"/>
    <n v="555.38083356164384"/>
    <n v="568.03246575342473"/>
    <n v="417.50386232876718"/>
    <n v="1396.7401939726028"/>
    <d v="2025-02-27T00:00:00"/>
    <n v="2468.3592602739727"/>
    <m/>
  </r>
  <r>
    <s v="Valid"/>
    <n v="202601"/>
    <s v="GMC023220100CALDERYS"/>
    <s v="CALDERYS INDIA REFRACTORIES LIMITED"/>
    <d v="2025-09-01T00:00:00"/>
    <d v="2026-08-31T00:00:00"/>
    <s v="Ketan Mujumdar"/>
    <x v="768"/>
    <d v="1990-04-14T00:00:00"/>
    <x v="3242"/>
    <d v="2026-01-05T00:00:00"/>
    <n v="0.04"/>
    <n v="0.22500000000000001"/>
    <d v="2026-01-05T00:00:00"/>
    <d v="2026-08-31T00:00:00"/>
    <m/>
    <m/>
    <n v="35"/>
    <s v="26-35"/>
    <x v="1"/>
    <x v="0"/>
    <n v="500000"/>
    <n v="0"/>
    <n v="0"/>
    <n v="239"/>
    <d v="2026-02-28T00:00:00"/>
    <n v="55"/>
    <s v="Maharashtra"/>
    <n v="3265.0112158904108"/>
    <n v="1"/>
    <n v="2766.9586575342464"/>
    <n v="0"/>
    <n v="0"/>
    <n v="498.05255835616435"/>
    <n v="110.67834630136986"/>
    <n v="622.56569794520544"/>
    <n v="636.74780821917807"/>
    <n v="468.00963904109585"/>
    <n v="1565.7049742465751"/>
    <d v="2025-02-27T00:00:00"/>
    <n v="2766.9586575342464"/>
    <m/>
  </r>
  <r>
    <s v="Valid"/>
    <n v="202601"/>
    <s v="GMC023220100CALDERYS"/>
    <s v="CALDERYS INDIA REFRACTORIES LIMITED"/>
    <d v="2025-09-01T00:00:00"/>
    <d v="2026-08-31T00:00:00"/>
    <s v="Abhijit Dandekar"/>
    <x v="768"/>
    <d v="1963-07-15T00:00:00"/>
    <x v="3243"/>
    <d v="2026-01-05T00:00:00"/>
    <n v="0.04"/>
    <n v="0.22500000000000001"/>
    <d v="2026-01-05T00:00:00"/>
    <d v="2026-08-31T00:00:00"/>
    <m/>
    <m/>
    <n v="62"/>
    <s v="56-65"/>
    <x v="1"/>
    <x v="2"/>
    <n v="500000"/>
    <n v="0"/>
    <n v="0"/>
    <n v="239"/>
    <d v="2026-02-28T00:00:00"/>
    <n v="55"/>
    <s v="Maharashtra"/>
    <n v="8578.2757424657539"/>
    <n v="1"/>
    <n v="7269.7252054794517"/>
    <n v="0"/>
    <n v="0"/>
    <n v="1308.5505369863013"/>
    <n v="290.78900821917807"/>
    <n v="1635.6881712328766"/>
    <n v="1672.9493150684932"/>
    <n v="1229.6177465753424"/>
    <n v="4113.6302794520543"/>
    <d v="2025-02-27T00:00:00"/>
    <n v="7269.7252054794517"/>
    <m/>
  </r>
  <r>
    <s v="Valid"/>
    <n v="202601"/>
    <s v="GMC023220100CALDERYS"/>
    <s v="CALDERYS INDIA REFRACTORIES LIMITED"/>
    <d v="2025-09-01T00:00:00"/>
    <d v="2026-08-31T00:00:00"/>
    <s v="Madhavi Dandekar"/>
    <x v="768"/>
    <d v="1967-05-11T00:00:00"/>
    <x v="3244"/>
    <d v="2026-01-05T00:00:00"/>
    <n v="0.04"/>
    <n v="0.22500000000000001"/>
    <d v="2026-01-05T00:00:00"/>
    <d v="2026-08-31T00:00:00"/>
    <m/>
    <m/>
    <n v="58"/>
    <s v="56-65"/>
    <x v="0"/>
    <x v="5"/>
    <n v="500000"/>
    <n v="0"/>
    <n v="0"/>
    <n v="239"/>
    <d v="2026-02-28T00:00:00"/>
    <n v="55"/>
    <s v="Maharashtra"/>
    <n v="8578.2757424657539"/>
    <n v="1"/>
    <n v="7269.7252054794517"/>
    <n v="0"/>
    <n v="0"/>
    <n v="1308.5505369863013"/>
    <n v="290.78900821917807"/>
    <n v="1635.6881712328766"/>
    <n v="1672.9493150684932"/>
    <n v="1229.6177465753424"/>
    <n v="4113.6302794520543"/>
    <d v="2025-02-27T00:00:00"/>
    <n v="7269.7252054794517"/>
    <m/>
  </r>
  <r>
    <s v="Valid"/>
    <n v="202601"/>
    <s v="GMC023220100CALDERYS"/>
    <s v="CALDERYS INDIA REFRACTORIES LIMITED"/>
    <d v="2025-09-01T00:00:00"/>
    <d v="2026-08-31T00:00:00"/>
    <s v="Deepak Kumar Behera"/>
    <x v="769"/>
    <d v="1999-06-01T00:00:00"/>
    <x v="3245"/>
    <d v="2026-01-06T00:00:00"/>
    <n v="0.04"/>
    <n v="0.22500000000000001"/>
    <d v="2026-01-06T00:00:00"/>
    <d v="2026-08-31T00:00:00"/>
    <m/>
    <m/>
    <n v="26"/>
    <s v="26-35"/>
    <x v="1"/>
    <x v="1"/>
    <n v="300000"/>
    <n v="300000"/>
    <n v="1"/>
    <n v="238"/>
    <d v="2026-02-28T00:00:00"/>
    <n v="54"/>
    <s v="Maharashtra"/>
    <n v="2689.3776997260275"/>
    <n v="1"/>
    <n v="2279.1336438356166"/>
    <n v="0"/>
    <n v="0"/>
    <n v="410.24405589041095"/>
    <n v="91.16534575342466"/>
    <n v="512.80506986301373"/>
    <n v="517.11435616438359"/>
    <n v="380.07905178082194"/>
    <n v="1295.0841764383563"/>
    <d v="2025-02-27T00:00:00"/>
    <n v="2279.1336438356166"/>
    <m/>
  </r>
  <r>
    <s v="Valid"/>
    <n v="202601"/>
    <s v="GMC023220100CALDERYS"/>
    <s v="CALDERYS INDIA REFRACTORIES LIMITED"/>
    <d v="2025-09-01T00:00:00"/>
    <d v="2026-08-31T00:00:00"/>
    <s v="Manjulata Behera"/>
    <x v="769"/>
    <d v="1970-10-22T00:00:00"/>
    <x v="3246"/>
    <d v="2026-01-06T00:00:00"/>
    <n v="0.04"/>
    <n v="0.22500000000000001"/>
    <d v="2026-01-06T00:00:00"/>
    <d v="2026-08-31T00:00:00"/>
    <m/>
    <m/>
    <n v="55"/>
    <s v="46-55"/>
    <x v="0"/>
    <x v="5"/>
    <n v="300000"/>
    <n v="0"/>
    <n v="0"/>
    <n v="238"/>
    <d v="2026-02-28T00:00:00"/>
    <n v="54"/>
    <s v="Maharashtra"/>
    <n v="4807.9038575342465"/>
    <n v="1"/>
    <n v="4074.4947945205477"/>
    <n v="0"/>
    <n v="0"/>
    <n v="733.40906301369853"/>
    <n v="162.9797917808219"/>
    <n v="916.76132876712325"/>
    <n v="924.46520547945204"/>
    <n v="679.48192602739721"/>
    <n v="2315.2717479452053"/>
    <d v="2025-02-27T00:00:00"/>
    <n v="4074.4947945205477"/>
    <m/>
  </r>
  <r>
    <s v="Valid"/>
    <n v="202601"/>
    <s v="GMC023220100CALDERYS"/>
    <s v="CALDERYS INDIA REFRACTORIES LIMITED"/>
    <d v="2025-09-01T00:00:00"/>
    <d v="2026-08-31T00:00:00"/>
    <s v="Ajitha Appu"/>
    <x v="770"/>
    <d v="1993-04-11T00:00:00"/>
    <x v="3247"/>
    <d v="2026-01-12T00:00:00"/>
    <n v="0.04"/>
    <n v="0.22500000000000001"/>
    <d v="2026-01-12T00:00:00"/>
    <d v="2026-08-31T00:00:00"/>
    <m/>
    <m/>
    <n v="32"/>
    <s v="26-35"/>
    <x v="0"/>
    <x v="1"/>
    <n v="400000"/>
    <n v="400000"/>
    <n v="1"/>
    <n v="232"/>
    <d v="2026-02-28T00:00:00"/>
    <n v="48"/>
    <s v="Maharashtra"/>
    <n v="2881.2677479452054"/>
    <n v="1"/>
    <n v="2441.7523287671233"/>
    <n v="0"/>
    <n v="0"/>
    <n v="439.5154191780822"/>
    <n v="97.670093150684934"/>
    <n v="549.39427397260272"/>
    <n v="505.19013698630141"/>
    <n v="371.31475068493154"/>
    <n v="1423.3732109589041"/>
    <d v="2025-02-27T00:00:00"/>
    <n v="2441.7523287671233"/>
    <m/>
  </r>
  <r>
    <s v="Valid"/>
    <n v="202601"/>
    <s v="GMC023220100CALDERYS"/>
    <s v="CALDERYS INDIA REFRACTORIES LIMITED"/>
    <d v="2025-09-01T00:00:00"/>
    <d v="2026-08-31T00:00:00"/>
    <s v="Anand Appumani"/>
    <x v="770"/>
    <d v="1992-11-15T00:00:00"/>
    <x v="3248"/>
    <d v="2026-01-12T00:00:00"/>
    <n v="0.04"/>
    <n v="0.22500000000000001"/>
    <d v="2026-01-12T00:00:00"/>
    <d v="2026-08-31T00:00:00"/>
    <m/>
    <m/>
    <n v="33"/>
    <s v="26-35"/>
    <x v="1"/>
    <x v="0"/>
    <n v="400000"/>
    <n v="0"/>
    <n v="0"/>
    <n v="232"/>
    <d v="2026-02-28T00:00:00"/>
    <n v="48"/>
    <s v="Maharashtra"/>
    <n v="2881.2677479452054"/>
    <n v="1"/>
    <n v="2441.7523287671233"/>
    <n v="0"/>
    <n v="0"/>
    <n v="439.5154191780822"/>
    <n v="97.670093150684934"/>
    <n v="549.39427397260272"/>
    <n v="505.19013698630141"/>
    <n v="371.31475068493154"/>
    <n v="1423.3732109589041"/>
    <d v="2025-02-27T00:00:00"/>
    <n v="2441.7523287671233"/>
    <m/>
  </r>
  <r>
    <s v="Valid"/>
    <n v="202601"/>
    <s v="GMC023220100CALDERYS"/>
    <s v="CALDERYS INDIA REFRACTORIES LIMITED"/>
    <d v="2025-09-01T00:00:00"/>
    <d v="2026-08-31T00:00:00"/>
    <s v="Ayansh Anand"/>
    <x v="770"/>
    <d v="2023-05-29T00:00:00"/>
    <x v="3249"/>
    <d v="2026-01-12T00:00:00"/>
    <n v="0.04"/>
    <n v="0.22500000000000001"/>
    <d v="2026-01-12T00:00:00"/>
    <d v="2026-08-31T00:00:00"/>
    <m/>
    <m/>
    <n v="2"/>
    <s v="0-25"/>
    <x v="1"/>
    <x v="3"/>
    <n v="400000"/>
    <n v="0"/>
    <n v="0"/>
    <n v="232"/>
    <d v="2026-02-28T00:00:00"/>
    <n v="48"/>
    <s v="Maharashtra"/>
    <n v="2570.3288898630135"/>
    <n v="1"/>
    <n v="2178.2448219178082"/>
    <n v="0"/>
    <n v="0"/>
    <n v="392.08406794520545"/>
    <n v="87.12979287671233"/>
    <n v="490.10508493150684"/>
    <n v="450.67134246575347"/>
    <n v="331.24343671232879"/>
    <n v="1269.7665073972605"/>
    <d v="2025-02-27T00:00:00"/>
    <n v="2178.2448219178082"/>
    <m/>
  </r>
  <r>
    <s v="Valid"/>
    <n v="202601"/>
    <s v="GMC023220100CALDERYS"/>
    <s v="CALDERYS INDIA REFRACTORIES LIMITED"/>
    <d v="2025-09-01T00:00:00"/>
    <d v="2026-08-31T00:00:00"/>
    <s v="Bhavani Appumani"/>
    <x v="770"/>
    <d v="1964-06-25T00:00:00"/>
    <x v="3250"/>
    <d v="2026-01-12T00:00:00"/>
    <n v="0.04"/>
    <n v="0.22500000000000001"/>
    <d v="2026-01-12T00:00:00"/>
    <d v="2026-08-31T00:00:00"/>
    <m/>
    <m/>
    <n v="61"/>
    <s v="56-65"/>
    <x v="0"/>
    <x v="9"/>
    <n v="400000"/>
    <n v="0"/>
    <n v="0"/>
    <n v="232"/>
    <d v="2026-02-28T00:00:00"/>
    <n v="48"/>
    <s v="Maharashtra"/>
    <n v="7570.0190202739732"/>
    <n v="1"/>
    <n v="6415.2703561643839"/>
    <n v="0"/>
    <n v="0"/>
    <n v="1154.7486641095891"/>
    <n v="256.61081424657539"/>
    <n v="1443.4358301369864"/>
    <n v="1327.2973150684934"/>
    <n v="975.56352657534262"/>
    <n v="3739.6601852054791"/>
    <d v="2025-02-27T00:00:00"/>
    <n v="6415.2703561643839"/>
    <m/>
  </r>
  <r>
    <s v="Valid"/>
    <n v="202601"/>
    <s v="GMC023220100CALDERYS"/>
    <s v="CALDERYS INDIA REFRACTORIES LIMITED"/>
    <d v="2025-09-01T00:00:00"/>
    <d v="2026-08-31T00:00:00"/>
    <s v="Shambhavi Kumari"/>
    <x v="546"/>
    <d v="2002-11-10T00:00:00"/>
    <x v="3251"/>
    <d v="2025-12-05T00:00:00"/>
    <n v="0.04"/>
    <n v="0.22500000000000001"/>
    <d v="2025-12-05T00:00:00"/>
    <d v="2026-08-31T00:00:00"/>
    <m/>
    <m/>
    <n v="23"/>
    <s v="0-25"/>
    <x v="0"/>
    <x v="0"/>
    <n v="400000"/>
    <n v="0"/>
    <n v="0"/>
    <n v="270"/>
    <d v="2026-02-28T00:00:00"/>
    <n v="86"/>
    <s v="Maharashtra"/>
    <n v="2991.3310356164384"/>
    <n v="1"/>
    <n v="2535.0263013698632"/>
    <n v="0"/>
    <n v="0"/>
    <n v="456.30473424657538"/>
    <n v="101.40105205479453"/>
    <n v="570.38091780821924"/>
    <n v="807.45282191780825"/>
    <n v="593.47782410958905"/>
    <n v="1269.7665073972603"/>
    <d v="2025-02-27T00:00:00"/>
    <n v="2535.0263013698632"/>
    <m/>
  </r>
  <r>
    <s v="Valid"/>
    <n v="202601"/>
    <s v="GMC023220100CALDERYS"/>
    <s v="CALDERYS INDIA REFRACTORIES LIMITED"/>
    <d v="2025-09-01T00:00:00"/>
    <d v="2026-08-31T00:00:00"/>
    <s v="Mitanshi Nilesh Dharecha"/>
    <x v="577"/>
    <d v="2025-12-11T00:00:00"/>
    <x v="3252"/>
    <d v="2025-12-11T00:00:00"/>
    <n v="0.04"/>
    <n v="0.22500000000000001"/>
    <d v="2025-12-11T00:00:00"/>
    <d v="2026-08-31T00:00:00"/>
    <m/>
    <m/>
    <n v="0"/>
    <s v="0-25"/>
    <x v="0"/>
    <x v="4"/>
    <n v="400000"/>
    <n v="0"/>
    <n v="0"/>
    <n v="264"/>
    <d v="2026-02-28T00:00:00"/>
    <n v="80"/>
    <s v="Maharashtra"/>
    <n v="2924.8570126027398"/>
    <n v="1"/>
    <n v="2478.692383561644"/>
    <n v="0"/>
    <n v="0"/>
    <n v="446.16462904109591"/>
    <n v="99.147695342465767"/>
    <n v="557.70578630136993"/>
    <n v="751.11890410958904"/>
    <n v="552.07239452054796"/>
    <n v="1269.7665073972603"/>
    <d v="2025-02-27T00:00:00"/>
    <n v="2478.692383561644"/>
    <m/>
  </r>
  <r>
    <s v="Deletion"/>
    <n v="202601"/>
    <s v="GMC023220100CALDERYS"/>
    <s v="CALDERYS INDIA REFRACTORIES LIMITED"/>
    <d v="2025-09-01T00:00:00"/>
    <d v="2026-08-31T00:00:00"/>
    <s v="Jagdish Prasad"/>
    <x v="131"/>
    <d v="1956-01-12T00:00:00"/>
    <x v="579"/>
    <d v="2025-09-01T00:00:00"/>
    <n v="0.04"/>
    <n v="0.22500000000000001"/>
    <d v="2025-09-01T00:00:00"/>
    <d v="2026-08-31T00:00:00"/>
    <d v="2026-01-03T00:00:00"/>
    <d v="2026-01-04T00:00:00"/>
    <n v="69"/>
    <s v="66-70"/>
    <x v="1"/>
    <x v="2"/>
    <n v="-500000"/>
    <n v="0"/>
    <n v="0"/>
    <n v="240"/>
    <d v="2026-02-28T00:00:00"/>
    <n v="56"/>
    <s v="Maharashtra"/>
    <n v="0"/>
    <n v="-1"/>
    <n v="0"/>
    <n v="0"/>
    <n v="0"/>
    <n v="0"/>
    <n v="0"/>
    <n v="0"/>
    <n v="0"/>
    <n v="0"/>
    <n v="0"/>
    <d v="2025-02-27T00:00:00"/>
    <n v="0"/>
    <s v="With claim"/>
  </r>
  <r>
    <s v="Deletion"/>
    <n v="202601"/>
    <s v="GMC023220100CALDERYS"/>
    <s v="CALDERYS INDIA REFRACTORIES LIMITED"/>
    <d v="2025-09-01T00:00:00"/>
    <d v="2026-08-31T00:00:00"/>
    <s v="Subhakshi Dwivedi"/>
    <x v="131"/>
    <d v="2007-12-25T00:00:00"/>
    <x v="580"/>
    <d v="2025-09-01T00:00:00"/>
    <n v="0.04"/>
    <n v="0.22500000000000001"/>
    <d v="2025-09-01T00:00:00"/>
    <d v="2026-08-31T00:00:00"/>
    <d v="2026-01-03T00:00:00"/>
    <d v="2026-01-04T00:00:00"/>
    <n v="17"/>
    <s v="0-25"/>
    <x v="0"/>
    <x v="4"/>
    <n v="-500000"/>
    <n v="0"/>
    <n v="0"/>
    <n v="240"/>
    <d v="2026-02-28T00:00:00"/>
    <n v="56"/>
    <s v="Maharashtra"/>
    <n v="0"/>
    <n v="-1"/>
    <n v="0"/>
    <n v="0"/>
    <n v="0"/>
    <n v="0"/>
    <n v="0"/>
    <n v="0"/>
    <n v="0"/>
    <n v="0"/>
    <n v="0"/>
    <d v="2025-02-27T00:00:00"/>
    <n v="0"/>
    <s v="With claim"/>
  </r>
  <r>
    <s v="Deletion"/>
    <n v="202601"/>
    <s v="GMC023220100CALDERYS"/>
    <s v="CALDERYS INDIA REFRACTORIES LIMITED"/>
    <d v="2025-09-01T00:00:00"/>
    <d v="2026-08-31T00:00:00"/>
    <s v="Arnav Dwivedi"/>
    <x v="131"/>
    <d v="2013-01-16T00:00:00"/>
    <x v="581"/>
    <d v="2025-09-01T00:00:00"/>
    <n v="0.04"/>
    <n v="0.22500000000000001"/>
    <d v="2025-09-01T00:00:00"/>
    <d v="2026-08-31T00:00:00"/>
    <d v="2026-01-03T00:00:00"/>
    <d v="2026-01-04T00:00:00"/>
    <n v="12"/>
    <s v="0-25"/>
    <x v="1"/>
    <x v="3"/>
    <n v="-500000"/>
    <n v="0"/>
    <n v="0"/>
    <n v="240"/>
    <d v="2026-02-28T00:00:00"/>
    <n v="56"/>
    <s v="Maharashtra"/>
    <n v="0"/>
    <n v="-1"/>
    <n v="0"/>
    <n v="0"/>
    <n v="0"/>
    <n v="0"/>
    <n v="0"/>
    <n v="0"/>
    <n v="0"/>
    <n v="0"/>
    <n v="0"/>
    <d v="2025-02-27T00:00:00"/>
    <n v="0"/>
    <s v="With claim"/>
  </r>
  <r>
    <s v="Deletion"/>
    <n v="202601"/>
    <s v="GMC023220100CALDERYS"/>
    <s v="CALDERYS INDIA REFRACTORIES LIMITED"/>
    <d v="2025-09-01T00:00:00"/>
    <d v="2026-08-31T00:00:00"/>
    <s v="Smita Diwedi"/>
    <x v="131"/>
    <d v="1981-09-03T00:00:00"/>
    <x v="582"/>
    <d v="2025-09-01T00:00:00"/>
    <n v="0.04"/>
    <n v="0.22500000000000001"/>
    <d v="2025-09-01T00:00:00"/>
    <d v="2026-08-31T00:00:00"/>
    <d v="2026-01-03T00:00:00"/>
    <d v="2026-01-04T00:00:00"/>
    <n v="43"/>
    <s v="36-45"/>
    <x v="0"/>
    <x v="0"/>
    <n v="-500000"/>
    <n v="0"/>
    <n v="0"/>
    <n v="240"/>
    <d v="2026-02-28T00:00:00"/>
    <n v="56"/>
    <s v="Maharashtra"/>
    <n v="0"/>
    <n v="-1"/>
    <n v="0"/>
    <n v="0"/>
    <n v="0"/>
    <n v="0"/>
    <n v="0"/>
    <n v="0"/>
    <n v="0"/>
    <n v="0"/>
    <n v="0"/>
    <d v="2025-02-27T00:00:00"/>
    <n v="0"/>
    <s v="With claim"/>
  </r>
  <r>
    <s v="Deletion"/>
    <n v="202601"/>
    <s v="GMC023220100CALDERYS"/>
    <s v="CALDERYS INDIA REFRACTORIES LIMITED"/>
    <d v="2025-09-01T00:00:00"/>
    <d v="2026-08-31T00:00:00"/>
    <s v="Atharv Dwivedi"/>
    <x v="131"/>
    <d v="2013-01-16T00:00:00"/>
    <x v="583"/>
    <d v="2025-09-01T00:00:00"/>
    <n v="0.04"/>
    <n v="0.22500000000000001"/>
    <d v="2025-09-01T00:00:00"/>
    <d v="2026-08-31T00:00:00"/>
    <d v="2026-01-03T00:00:00"/>
    <d v="2026-01-04T00:00:00"/>
    <n v="12"/>
    <s v="0-25"/>
    <x v="1"/>
    <x v="3"/>
    <n v="-500000"/>
    <n v="0"/>
    <n v="0"/>
    <n v="240"/>
    <d v="2026-02-28T00:00:00"/>
    <n v="56"/>
    <s v="Maharashtra"/>
    <n v="0"/>
    <n v="-1"/>
    <n v="0"/>
    <n v="0"/>
    <n v="0"/>
    <n v="0"/>
    <n v="0"/>
    <n v="0"/>
    <n v="0"/>
    <n v="0"/>
    <n v="0"/>
    <d v="2025-02-27T00:00:00"/>
    <n v="0"/>
    <s v="With claim"/>
  </r>
  <r>
    <s v="Deletion"/>
    <n v="202601"/>
    <s v="GMC023220100CALDERYS"/>
    <s v="CALDERYS INDIA REFRACTORIES LIMITED"/>
    <d v="2025-09-01T00:00:00"/>
    <d v="2026-08-31T00:00:00"/>
    <s v="Akhilesh Kumar Dwivedi"/>
    <x v="131"/>
    <d v="1981-09-16T00:00:00"/>
    <x v="584"/>
    <d v="2025-09-01T00:00:00"/>
    <n v="0.04"/>
    <n v="0.22500000000000001"/>
    <d v="2025-09-01T00:00:00"/>
    <d v="2026-08-31T00:00:00"/>
    <d v="2026-01-03T00:00:00"/>
    <d v="2026-01-04T00:00:00"/>
    <n v="43"/>
    <s v="36-45"/>
    <x v="1"/>
    <x v="1"/>
    <n v="-500000"/>
    <n v="-500000"/>
    <n v="-1"/>
    <n v="240"/>
    <d v="2026-02-28T00:00:00"/>
    <n v="56"/>
    <s v="Maharashtra"/>
    <n v="0"/>
    <n v="-1"/>
    <n v="0"/>
    <n v="0"/>
    <n v="0"/>
    <n v="0"/>
    <n v="0"/>
    <n v="0"/>
    <n v="0"/>
    <n v="0"/>
    <n v="0"/>
    <d v="2025-02-27T00:00:00"/>
    <n v="0"/>
    <s v="With claim"/>
  </r>
  <r>
    <s v="Deletion"/>
    <n v="202601"/>
    <s v="GMC023220100CALDERYS"/>
    <s v="CALDERYS INDIA REFRACTORIES LIMITED"/>
    <d v="2025-09-01T00:00:00"/>
    <d v="2026-08-31T00:00:00"/>
    <s v="Shanti Dwivedi"/>
    <x v="131"/>
    <d v="1960-01-01T00:00:00"/>
    <x v="585"/>
    <d v="2025-09-01T00:00:00"/>
    <n v="0.04"/>
    <n v="0.22500000000000001"/>
    <d v="2025-09-01T00:00:00"/>
    <d v="2026-08-31T00:00:00"/>
    <d v="2026-01-03T00:00:00"/>
    <d v="2026-01-04T00:00:00"/>
    <n v="65"/>
    <s v="56-65"/>
    <x v="0"/>
    <x v="5"/>
    <n v="-500000"/>
    <n v="0"/>
    <n v="0"/>
    <n v="240"/>
    <d v="2026-02-28T00:00:00"/>
    <n v="56"/>
    <s v="Maharashtra"/>
    <n v="0"/>
    <n v="-1"/>
    <n v="0"/>
    <n v="0"/>
    <n v="0"/>
    <n v="0"/>
    <n v="0"/>
    <n v="0"/>
    <n v="0"/>
    <n v="0"/>
    <n v="0"/>
    <d v="2025-02-27T00:00:00"/>
    <n v="0"/>
    <s v="With claim"/>
  </r>
  <r>
    <s v="Deletion"/>
    <n v="202601"/>
    <s v="GMC023220100CALDERYS"/>
    <s v="CALDERYS INDIA REFRACTORIES LIMITED"/>
    <d v="2025-09-01T00:00:00"/>
    <d v="2026-08-31T00:00:00"/>
    <s v="Bagwati Devi"/>
    <x v="246"/>
    <d v="1947-06-15T00:00:00"/>
    <x v="1077"/>
    <d v="2025-09-01T00:00:00"/>
    <n v="0.04"/>
    <n v="0.22500000000000001"/>
    <d v="2025-09-01T00:00:00"/>
    <d v="2026-08-31T00:00:00"/>
    <d v="2025-12-31T00:00:00"/>
    <d v="2026-01-01T00:00:00"/>
    <n v="78"/>
    <s v="76-80"/>
    <x v="0"/>
    <x v="5"/>
    <n v="-500000"/>
    <n v="0"/>
    <n v="0"/>
    <n v="243"/>
    <d v="2026-02-28T00:00:00"/>
    <n v="59"/>
    <s v="Maharashtra"/>
    <n v="-19853.492661369863"/>
    <n v="-1"/>
    <n v="-16824.993780821918"/>
    <n v="0"/>
    <n v="0"/>
    <n v="-3028.4988805479452"/>
    <n v="-672.99975123287675"/>
    <n v="-3785.6236006849317"/>
    <n v="-4085.0807945205484"/>
    <n v="-3002.5343839726029"/>
    <n v="-9363.836044931506"/>
    <d v="2025-02-27T00:00:00"/>
    <n v="-16824.993780821918"/>
    <s v="No claim"/>
  </r>
  <r>
    <s v="Deletion"/>
    <n v="202601"/>
    <s v="GMC023220100CALDERYS"/>
    <s v="CALDERYS INDIA REFRACTORIES LIMITED"/>
    <d v="2025-09-01T00:00:00"/>
    <d v="2026-08-31T00:00:00"/>
    <s v="Mool Chand Sharma"/>
    <x v="246"/>
    <d v="1945-04-13T00:00:00"/>
    <x v="1078"/>
    <d v="2025-09-01T00:00:00"/>
    <n v="0.04"/>
    <n v="0.22500000000000001"/>
    <d v="2025-09-01T00:00:00"/>
    <d v="2026-08-31T00:00:00"/>
    <d v="2025-12-31T00:00:00"/>
    <d v="2026-01-01T00:00:00"/>
    <n v="80"/>
    <s v="76-80"/>
    <x v="1"/>
    <x v="2"/>
    <n v="-500000"/>
    <n v="0"/>
    <n v="0"/>
    <n v="243"/>
    <d v="2026-02-28T00:00:00"/>
    <n v="59"/>
    <s v="Maharashtra"/>
    <n v="-19853.492661369863"/>
    <n v="-1"/>
    <n v="-16824.993780821918"/>
    <n v="0"/>
    <n v="0"/>
    <n v="-3028.4988805479452"/>
    <n v="-672.99975123287675"/>
    <n v="-3785.6236006849317"/>
    <n v="-4085.0807945205484"/>
    <n v="-3002.5343839726029"/>
    <n v="-9363.836044931506"/>
    <d v="2025-02-27T00:00:00"/>
    <n v="-16824.993780821918"/>
    <s v="No claim"/>
  </r>
  <r>
    <s v="Deletion"/>
    <n v="202601"/>
    <s v="GMC023220100CALDERYS"/>
    <s v="CALDERYS INDIA REFRACTORIES LIMITED"/>
    <d v="2025-09-01T00:00:00"/>
    <d v="2026-08-31T00:00:00"/>
    <s v="Yogeshwar Sharma"/>
    <x v="246"/>
    <d v="1967-12-15T00:00:00"/>
    <x v="1079"/>
    <d v="2025-09-01T00:00:00"/>
    <n v="0.04"/>
    <n v="0.22500000000000001"/>
    <d v="2025-09-01T00:00:00"/>
    <d v="2026-08-31T00:00:00"/>
    <d v="2025-12-31T00:00:00"/>
    <d v="2026-01-01T00:00:00"/>
    <n v="57"/>
    <s v="56-65"/>
    <x v="1"/>
    <x v="1"/>
    <n v="-500000"/>
    <n v="-500000"/>
    <n v="-1"/>
    <n v="243"/>
    <d v="2026-02-28T00:00:00"/>
    <n v="59"/>
    <s v="Maharashtra"/>
    <n v="-8721.8452109589034"/>
    <n v="-1"/>
    <n v="-7391.3942465753425"/>
    <n v="0"/>
    <n v="0"/>
    <n v="-1330.4509643835615"/>
    <n v="-295.65576986301369"/>
    <n v="-1663.0637054794522"/>
    <n v="-1794.6183561643836"/>
    <n v="-1319.044491780822"/>
    <n v="-4113.6302794520543"/>
    <d v="2025-02-27T00:00:00"/>
    <n v="-7391.3942465753425"/>
    <s v="No claim"/>
  </r>
  <r>
    <s v="Deletion"/>
    <n v="202601"/>
    <s v="GMC023220100CALDERYS"/>
    <s v="CALDERYS INDIA REFRACTORIES LIMITED"/>
    <d v="2025-09-01T00:00:00"/>
    <d v="2026-08-31T00:00:00"/>
    <s v="Rameswari Devi"/>
    <x v="246"/>
    <d v="1972-12-02T00:00:00"/>
    <x v="1080"/>
    <d v="2025-09-01T00:00:00"/>
    <n v="0.04"/>
    <n v="0.22500000000000001"/>
    <d v="2025-09-01T00:00:00"/>
    <d v="2026-08-31T00:00:00"/>
    <d v="2025-12-31T00:00:00"/>
    <d v="2026-01-01T00:00:00"/>
    <n v="52"/>
    <s v="46-55"/>
    <x v="0"/>
    <x v="0"/>
    <n v="-500000"/>
    <n v="0"/>
    <n v="0"/>
    <n v="243"/>
    <d v="2026-02-28T00:00:00"/>
    <n v="59"/>
    <s v="Maharashtra"/>
    <n v="-5937.8826230136983"/>
    <n v="-1"/>
    <n v="-5032.1039178082192"/>
    <n v="0"/>
    <n v="0"/>
    <n v="-905.77870520547947"/>
    <n v="-201.28415671232878"/>
    <n v="-1132.2233815068494"/>
    <n v="-1221.7865479452055"/>
    <n v="-898.01311273972601"/>
    <n v="-2800.5832668493149"/>
    <d v="2025-02-27T00:00:00"/>
    <n v="-5032.1039178082192"/>
    <s v="No claim"/>
  </r>
  <r>
    <s v="Deletion"/>
    <n v="202601"/>
    <s v="GMC023220100CALDERYS"/>
    <s v="CALDERYS INDIA REFRACTORIES LIMITED"/>
    <d v="2025-09-01T00:00:00"/>
    <d v="2026-08-31T00:00:00"/>
    <s v="Madhab Mukherjee"/>
    <x v="526"/>
    <d v="1964-04-21T00:00:00"/>
    <x v="2264"/>
    <d v="2025-09-01T00:00:00"/>
    <n v="0.04"/>
    <n v="0.22500000000000001"/>
    <d v="2025-09-01T00:00:00"/>
    <d v="2026-08-31T00:00:00"/>
    <d v="2026-01-02T00:00:00"/>
    <d v="2026-01-03T00:00:00"/>
    <n v="61"/>
    <s v="56-65"/>
    <x v="1"/>
    <x v="2"/>
    <n v="-500000"/>
    <n v="0"/>
    <n v="0"/>
    <n v="241"/>
    <d v="2026-02-28T00:00:00"/>
    <n v="57"/>
    <s v="Maharashtra"/>
    <n v="-8650.0604767123295"/>
    <n v="-1"/>
    <n v="-7330.5597260273971"/>
    <n v="0"/>
    <n v="0"/>
    <n v="-1319.5007506849315"/>
    <n v="-293.22238904109588"/>
    <n v="-1649.3759383561644"/>
    <n v="-1733.7838356164384"/>
    <n v="-1274.3311191780822"/>
    <n v="-4113.6302794520543"/>
    <d v="2025-02-27T00:00:00"/>
    <n v="-7330.5597260273971"/>
    <s v="No claim"/>
  </r>
  <r>
    <s v="Deletion"/>
    <n v="202601"/>
    <s v="GMC023220100CALDERYS"/>
    <s v="CALDERYS INDIA REFRACTORIES LIMITED"/>
    <d v="2025-09-01T00:00:00"/>
    <d v="2026-08-31T00:00:00"/>
    <s v="Jhuma Mukherjee"/>
    <x v="526"/>
    <d v="1972-09-11T00:00:00"/>
    <x v="2265"/>
    <d v="2025-09-01T00:00:00"/>
    <n v="0.04"/>
    <n v="0.22500000000000001"/>
    <d v="2025-09-01T00:00:00"/>
    <d v="2026-08-31T00:00:00"/>
    <d v="2026-01-02T00:00:00"/>
    <d v="2026-01-03T00:00:00"/>
    <n v="52"/>
    <s v="46-55"/>
    <x v="0"/>
    <x v="5"/>
    <n v="-500000"/>
    <n v="0"/>
    <n v="0"/>
    <n v="241"/>
    <d v="2026-02-28T00:00:00"/>
    <n v="57"/>
    <s v="Maharashtra"/>
    <n v="-5889.0111610958902"/>
    <n v="-1"/>
    <n v="-4990.6874246575344"/>
    <n v="0"/>
    <n v="0"/>
    <n v="-898.32373643835615"/>
    <n v="-199.62749698630137"/>
    <n v="-1122.9046705479452"/>
    <n v="-1180.3700547945207"/>
    <n v="-867.57199027397269"/>
    <n v="-2800.5832668493149"/>
    <d v="2025-02-27T00:00:00"/>
    <n v="-4990.6874246575344"/>
    <s v="No claim"/>
  </r>
  <r>
    <s v="Deletion"/>
    <n v="202601"/>
    <s v="GMC023220100CALDERYS"/>
    <s v="CALDERYS INDIA REFRACTORIES LIMITED"/>
    <d v="2025-09-01T00:00:00"/>
    <d v="2026-08-31T00:00:00"/>
    <s v="Ambarish Mukherjee"/>
    <x v="526"/>
    <d v="1996-03-24T00:00:00"/>
    <x v="2266"/>
    <d v="2025-09-01T00:00:00"/>
    <n v="0.04"/>
    <n v="0.22500000000000001"/>
    <d v="2025-09-01T00:00:00"/>
    <d v="2026-08-31T00:00:00"/>
    <d v="2026-01-02T00:00:00"/>
    <d v="2026-01-03T00:00:00"/>
    <n v="29"/>
    <s v="26-35"/>
    <x v="1"/>
    <x v="1"/>
    <n v="-500000"/>
    <n v="-500000"/>
    <n v="-1"/>
    <n v="241"/>
    <d v="2026-02-28T00:00:00"/>
    <n v="57"/>
    <s v="Maharashtra"/>
    <n v="-3292.3334854794516"/>
    <n v="-1"/>
    <n v="-2790.113123287671"/>
    <n v="0"/>
    <n v="0"/>
    <n v="-502.22036219178074"/>
    <n v="-111.60452493150684"/>
    <n v="-627.77545273972601"/>
    <n v="-659.90227397260264"/>
    <n v="-485.02817136986295"/>
    <n v="-1565.7049742465751"/>
    <d v="2025-02-27T00:00:00"/>
    <n v="-2790.113123287671"/>
    <s v="No claim"/>
  </r>
  <r>
    <s v="Deletion"/>
    <n v="202601"/>
    <s v="GMC023220100CALDERYS"/>
    <s v="CALDERYS INDIA REFRACTORIES LIMITED"/>
    <d v="2025-09-01T00:00:00"/>
    <d v="2026-08-31T00:00:00"/>
    <s v="Preeti Gupta"/>
    <x v="531"/>
    <d v="1977-02-04T00:00:00"/>
    <x v="2286"/>
    <d v="2025-09-01T00:00:00"/>
    <n v="0.04"/>
    <n v="0.22500000000000001"/>
    <d v="2025-09-01T00:00:00"/>
    <d v="2026-08-31T00:00:00"/>
    <d v="2026-01-09T00:00:00"/>
    <d v="2026-01-10T00:00:00"/>
    <n v="48"/>
    <s v="46-55"/>
    <x v="0"/>
    <x v="0"/>
    <n v="-500000"/>
    <n v="0"/>
    <n v="0"/>
    <n v="234"/>
    <d v="2026-02-28T00:00:00"/>
    <n v="50"/>
    <s v="Maharashtra"/>
    <n v="-5717.9610443835618"/>
    <n v="-1"/>
    <n v="-4845.7296986301371"/>
    <n v="0"/>
    <n v="0"/>
    <n v="-872.23134575342465"/>
    <n v="-193.82918794520549"/>
    <n v="-1090.2891821917808"/>
    <n v="-1035.4123287671234"/>
    <n v="-761.02806164383571"/>
    <n v="-2800.5832668493149"/>
    <d v="2025-02-27T00:00:00"/>
    <n v="-4845.7296986301371"/>
    <s v="No claim"/>
  </r>
  <r>
    <s v="Deletion"/>
    <n v="202601"/>
    <s v="GMC023220100CALDERYS"/>
    <s v="CALDERYS INDIA REFRACTORIES LIMITED"/>
    <d v="2025-09-01T00:00:00"/>
    <d v="2026-08-31T00:00:00"/>
    <s v="Aditya Gupta"/>
    <x v="531"/>
    <d v="2008-11-27T00:00:00"/>
    <x v="2287"/>
    <d v="2025-09-01T00:00:00"/>
    <n v="0.04"/>
    <n v="0.22500000000000001"/>
    <d v="2025-09-01T00:00:00"/>
    <d v="2026-08-31T00:00:00"/>
    <d v="2026-01-09T00:00:00"/>
    <d v="2026-01-10T00:00:00"/>
    <n v="16"/>
    <s v="0-25"/>
    <x v="1"/>
    <x v="3"/>
    <n v="-500000"/>
    <n v="0"/>
    <n v="0"/>
    <n v="234"/>
    <d v="2026-02-28T00:00:00"/>
    <n v="50"/>
    <s v="Maharashtra"/>
    <n v="-2851.7295353424661"/>
    <n v="-1"/>
    <n v="-2416.7199452054797"/>
    <n v="0"/>
    <n v="0"/>
    <n v="-435.00959013698633"/>
    <n v="-96.668797808219196"/>
    <n v="-543.76198767123299"/>
    <n v="-516.39315068493158"/>
    <n v="-379.54896575342468"/>
    <n v="-1396.7401939726028"/>
    <d v="2025-02-27T00:00:00"/>
    <n v="-2416.7199452054797"/>
    <s v="No claim"/>
  </r>
  <r>
    <s v="Deletion"/>
    <n v="202601"/>
    <s v="GMC023220100CALDERYS"/>
    <s v="CALDERYS INDIA REFRACTORIES LIMITED"/>
    <d v="2025-09-01T00:00:00"/>
    <d v="2026-08-31T00:00:00"/>
    <s v="Shivansh Gupta"/>
    <x v="531"/>
    <d v="2004-12-10T00:00:00"/>
    <x v="2288"/>
    <d v="2025-09-01T00:00:00"/>
    <n v="0.04"/>
    <n v="0.22500000000000001"/>
    <d v="2025-09-01T00:00:00"/>
    <d v="2026-08-31T00:00:00"/>
    <d v="2026-01-09T00:00:00"/>
    <d v="2026-01-10T00:00:00"/>
    <n v="20"/>
    <s v="0-25"/>
    <x v="1"/>
    <x v="3"/>
    <n v="-500000"/>
    <n v="0"/>
    <n v="0"/>
    <n v="234"/>
    <d v="2026-02-28T00:00:00"/>
    <n v="50"/>
    <s v="Maharashtra"/>
    <n v="-2851.7295353424661"/>
    <n v="-1"/>
    <n v="-2416.7199452054797"/>
    <n v="0"/>
    <n v="0"/>
    <n v="-435.00959013698633"/>
    <n v="-96.668797808219196"/>
    <n v="-543.76198767123299"/>
    <n v="-516.39315068493158"/>
    <n v="-379.54896575342468"/>
    <n v="-1396.7401939726028"/>
    <d v="2025-02-27T00:00:00"/>
    <n v="-2416.7199452054797"/>
    <s v="No claim"/>
  </r>
  <r>
    <s v="Deletion"/>
    <n v="202601"/>
    <s v="GMC023220100CALDERYS"/>
    <s v="CALDERYS INDIA REFRACTORIES LIMITED"/>
    <d v="2025-09-01T00:00:00"/>
    <d v="2026-08-31T00:00:00"/>
    <s v="Amal Gupta"/>
    <x v="531"/>
    <d v="1976-01-12T00:00:00"/>
    <x v="2289"/>
    <d v="2025-09-01T00:00:00"/>
    <n v="0.04"/>
    <n v="0.22500000000000001"/>
    <d v="2025-09-01T00:00:00"/>
    <d v="2026-08-31T00:00:00"/>
    <d v="2026-01-09T00:00:00"/>
    <d v="2026-01-10T00:00:00"/>
    <n v="49"/>
    <s v="46-55"/>
    <x v="1"/>
    <x v="1"/>
    <n v="-500000"/>
    <n v="-500000"/>
    <n v="-1"/>
    <n v="234"/>
    <d v="2026-02-28T00:00:00"/>
    <n v="50"/>
    <s v="Maharashtra"/>
    <n v="-5717.9610443835618"/>
    <n v="-1"/>
    <n v="-4845.7296986301371"/>
    <n v="0"/>
    <n v="0"/>
    <n v="-872.23134575342465"/>
    <n v="-193.82918794520549"/>
    <n v="-1090.2891821917808"/>
    <n v="-1035.4123287671234"/>
    <n v="-761.02806164383571"/>
    <n v="-2800.5832668493149"/>
    <d v="2025-02-27T00:00:00"/>
    <n v="-4845.7296986301371"/>
    <s v="No claim"/>
  </r>
  <r>
    <s v="Deletion"/>
    <n v="202601"/>
    <s v="GMC023220100CALDERYS"/>
    <s v="CALDERYS INDIA REFRACTORIES LIMITED"/>
    <d v="2025-09-01T00:00:00"/>
    <d v="2026-08-31T00:00:00"/>
    <s v="Shashank Kotturi"/>
    <x v="564"/>
    <d v="2002-01-19T00:00:00"/>
    <x v="2410"/>
    <d v="2025-09-01T00:00:00"/>
    <n v="0.04"/>
    <n v="0.22500000000000001"/>
    <d v="2025-09-01T00:00:00"/>
    <d v="2026-08-31T00:00:00"/>
    <d v="2026-01-02T00:00:00"/>
    <d v="2026-01-03T00:00:00"/>
    <n v="23"/>
    <s v="0-25"/>
    <x v="1"/>
    <x v="1"/>
    <n v="-400000"/>
    <n v="-400000"/>
    <n v="-1"/>
    <n v="241"/>
    <d v="2026-02-28T00:00:00"/>
    <n v="57"/>
    <s v="Maharashtra"/>
    <n v="-2670.0399243835618"/>
    <n v="-1"/>
    <n v="-2262.7456986301372"/>
    <n v="0"/>
    <n v="0"/>
    <n v="-407.29422575342466"/>
    <n v="-90.509827945205487"/>
    <n v="-509.11778219178086"/>
    <n v="-535.17221917808229"/>
    <n v="-393.35158109589048"/>
    <n v="-1269.7665073972605"/>
    <d v="2025-02-27T00:00:00"/>
    <n v="-2262.7456986301372"/>
    <s v="No claim"/>
  </r>
  <r>
    <s v="Deletion"/>
    <n v="202601"/>
    <s v="GMC023220100CALDERYS"/>
    <s v="CALDERYS INDIA REFRACTORIES LIMITED"/>
    <d v="2025-09-01T00:00:00"/>
    <d v="2026-08-31T00:00:00"/>
    <s v="K. Rajesham"/>
    <x v="564"/>
    <d v="1966-04-20T00:00:00"/>
    <x v="2411"/>
    <d v="2025-09-01T00:00:00"/>
    <n v="0.04"/>
    <n v="0.22500000000000001"/>
    <d v="2025-09-01T00:00:00"/>
    <d v="2026-08-31T00:00:00"/>
    <d v="2026-01-02T00:00:00"/>
    <d v="2026-01-03T00:00:00"/>
    <n v="59"/>
    <s v="56-65"/>
    <x v="1"/>
    <x v="2"/>
    <n v="-400000"/>
    <n v="0"/>
    <n v="0"/>
    <n v="241"/>
    <d v="2026-02-28T00:00:00"/>
    <n v="57"/>
    <s v="Maharashtra"/>
    <n v="-7863.6835512328762"/>
    <n v="-1"/>
    <n v="-6664.1386027397257"/>
    <n v="0"/>
    <n v="0"/>
    <n v="-1199.5449484931505"/>
    <n v="-266.56554410958904"/>
    <n v="-1499.4311856164384"/>
    <n v="-1576.1655616438356"/>
    <n v="-1158.4816878082192"/>
    <n v="-3739.6601852054791"/>
    <d v="2025-02-27T00:00:00"/>
    <n v="-6664.1386027397257"/>
    <s v="No claim"/>
  </r>
  <r>
    <s v="Deletion"/>
    <n v="202601"/>
    <s v="GMC023220100CALDERYS"/>
    <s v="CALDERYS INDIA REFRACTORIES LIMITED"/>
    <d v="2025-09-01T00:00:00"/>
    <d v="2026-08-31T00:00:00"/>
    <s v="K. Radha"/>
    <x v="564"/>
    <d v="1977-05-03T00:00:00"/>
    <x v="2412"/>
    <d v="2025-09-01T00:00:00"/>
    <n v="0.04"/>
    <n v="0.22500000000000001"/>
    <d v="2025-09-01T00:00:00"/>
    <d v="2026-08-31T00:00:00"/>
    <d v="2026-01-02T00:00:00"/>
    <d v="2026-01-03T00:00:00"/>
    <n v="48"/>
    <s v="46-55"/>
    <x v="0"/>
    <x v="5"/>
    <n v="-400000"/>
    <n v="0"/>
    <n v="0"/>
    <n v="241"/>
    <d v="2026-02-28T00:00:00"/>
    <n v="57"/>
    <s v="Maharashtra"/>
    <n v="-5353.6443852054799"/>
    <n v="-1"/>
    <n v="-4536.9867671232878"/>
    <n v="0"/>
    <n v="0"/>
    <n v="-816.65761808219179"/>
    <n v="-181.47947068493153"/>
    <n v="-1020.8220226027398"/>
    <n v="-1073.0632602739727"/>
    <n v="-788.70149630136996"/>
    <n v="-2545.9837775342467"/>
    <d v="2025-02-27T00:00:00"/>
    <n v="-4536.9867671232878"/>
    <s v="No claim"/>
  </r>
  <r>
    <s v="Deletion"/>
    <n v="202601"/>
    <s v="GMC023220100CALDERYS"/>
    <s v="CALDERYS INDIA REFRACTORIES LIMITED"/>
    <d v="2025-09-01T00:00:00"/>
    <d v="2026-08-31T00:00:00"/>
    <s v="Dinesh Gupta"/>
    <x v="531"/>
    <d v="1952-06-30T00:00:00"/>
    <x v="3047"/>
    <d v="2025-09-01T00:00:00"/>
    <n v="0.04"/>
    <n v="0.22500000000000001"/>
    <d v="2025-09-01T00:00:00"/>
    <d v="2026-08-31T00:00:00"/>
    <d v="2026-01-09T00:00:00"/>
    <d v="2026-01-10T00:00:00"/>
    <n v="73"/>
    <s v="71-75"/>
    <x v="1"/>
    <x v="8"/>
    <n v="-500000"/>
    <n v="0"/>
    <n v="0"/>
    <n v="234"/>
    <d v="2026-02-28T00:00:00"/>
    <n v="50"/>
    <s v="Maharashtra"/>
    <n v="-15217.003459726027"/>
    <n v="-1"/>
    <n v="-12895.765643835617"/>
    <n v="0"/>
    <n v="0"/>
    <n v="-2321.2378158904112"/>
    <n v="-515.83062575342467"/>
    <n v="-2901.5472698630138"/>
    <n v="-2755.5054794520552"/>
    <n v="-2025.2965273972604"/>
    <n v="-7453.0912208219188"/>
    <d v="2025-02-27T00:00:00"/>
    <n v="-12895.765643835617"/>
    <s v="No claim"/>
  </r>
  <r>
    <s v="Deletion"/>
    <n v="202601"/>
    <s v="GMC023220100CALDERYS"/>
    <s v="CALDERYS INDIA REFRACTORIES LIMITED"/>
    <d v="2025-09-01T00:00:00"/>
    <d v="2026-08-31T00:00:00"/>
    <s v="Pushpa Gupta"/>
    <x v="531"/>
    <d v="1956-02-11T00:00:00"/>
    <x v="3048"/>
    <d v="2025-09-01T00:00:00"/>
    <n v="0.04"/>
    <n v="0.22500000000000001"/>
    <d v="2025-09-01T00:00:00"/>
    <d v="2026-08-31T00:00:00"/>
    <d v="2026-01-09T00:00:00"/>
    <d v="2026-01-10T00:00:00"/>
    <n v="69"/>
    <s v="66-70"/>
    <x v="0"/>
    <x v="9"/>
    <n v="-500000"/>
    <n v="0"/>
    <n v="0"/>
    <n v="234"/>
    <d v="2026-02-28T00:00:00"/>
    <n v="50"/>
    <s v="Maharashtra"/>
    <n v="-11996.914714520548"/>
    <n v="-1"/>
    <n v="-10166.876876712329"/>
    <n v="0"/>
    <n v="0"/>
    <n v="-1830.0378378082191"/>
    <n v="-406.67507506849319"/>
    <n v="-2287.5472972602743"/>
    <n v="-2172.4095890410963"/>
    <n v="-1596.7210479452058"/>
    <n v="-5875.9334564383553"/>
    <d v="2025-02-27T00:00:00"/>
    <n v="-10166.876876712329"/>
    <s v="No claim"/>
  </r>
  <r>
    <s v="Valid"/>
    <n v="202601"/>
    <s v="GMC023220100CALDERYS"/>
    <s v="CALDERYS INDIA REFRACTORIES LIMITED"/>
    <d v="2025-09-01T00:00:00"/>
    <d v="2026-08-31T00:00:00"/>
    <s v="Subrata Jana"/>
    <x v="771"/>
    <d v="1996-11-11T00:00:00"/>
    <x v="3253"/>
    <d v="2026-01-19T00:00:00"/>
    <n v="0.04"/>
    <n v="0.22500000000000001"/>
    <d v="2026-01-19T00:00:00"/>
    <d v="2026-08-31T00:00:00"/>
    <m/>
    <m/>
    <n v="29"/>
    <s v="26-35"/>
    <x v="1"/>
    <x v="1"/>
    <n v="400000"/>
    <n v="400000"/>
    <n v="1"/>
    <n v="225"/>
    <d v="2026-02-28T00:00:00"/>
    <n v="41"/>
    <s v="Maharashtra"/>
    <n v="2794.3329452054795"/>
    <n v="1"/>
    <n v="2368.0787671232879"/>
    <n v="0"/>
    <n v="0"/>
    <n v="426.2541780821918"/>
    <n v="94.723150684931511"/>
    <n v="532.81772260273976"/>
    <n v="431.51657534246579"/>
    <n v="317.16468287671233"/>
    <n v="1423.3732109589041"/>
    <d v="2025-02-27T00:00:00"/>
    <n v="2368.0787671232879"/>
    <m/>
  </r>
  <r>
    <s v="Valid"/>
    <n v="202601"/>
    <s v="GMC023220100CALDERYS"/>
    <s v="CALDERYS INDIA REFRACTORIES LIMITED"/>
    <d v="2025-09-01T00:00:00"/>
    <d v="2026-08-31T00:00:00"/>
    <s v="Santosh Kumar Jana"/>
    <x v="771"/>
    <d v="1963-12-21T00:00:00"/>
    <x v="3254"/>
    <d v="2026-01-19T00:00:00"/>
    <n v="0.04"/>
    <n v="0.22500000000000001"/>
    <d v="2026-01-19T00:00:00"/>
    <d v="2026-08-31T00:00:00"/>
    <m/>
    <m/>
    <n v="62"/>
    <s v="56-65"/>
    <x v="1"/>
    <x v="2"/>
    <n v="400000"/>
    <n v="0"/>
    <n v="0"/>
    <n v="225"/>
    <d v="2026-02-28T00:00:00"/>
    <n v="41"/>
    <s v="Maharashtra"/>
    <n v="7341.6132739726027"/>
    <n v="1"/>
    <n v="6221.7061643835614"/>
    <n v="0"/>
    <n v="0"/>
    <n v="1119.9071095890411"/>
    <n v="248.86824657534245"/>
    <n v="1399.8838869863014"/>
    <n v="1133.7331232876713"/>
    <n v="833.29384561643838"/>
    <n v="3739.6601852054791"/>
    <d v="2025-02-27T00:00:00"/>
    <n v="6221.7061643835614"/>
    <m/>
  </r>
  <r>
    <s v="Valid"/>
    <n v="202601"/>
    <s v="GMC023220100CALDERYS"/>
    <s v="CALDERYS INDIA REFRACTORIES LIMITED"/>
    <d v="2025-09-01T00:00:00"/>
    <d v="2026-08-31T00:00:00"/>
    <s v="Sima Rani Jana"/>
    <x v="771"/>
    <d v="1972-07-01T00:00:00"/>
    <x v="3255"/>
    <d v="2026-01-19T00:00:00"/>
    <n v="0.04"/>
    <n v="0.22500000000000001"/>
    <d v="2026-01-19T00:00:00"/>
    <d v="2026-08-31T00:00:00"/>
    <m/>
    <m/>
    <n v="53"/>
    <s v="46-55"/>
    <x v="0"/>
    <x v="5"/>
    <n v="400000"/>
    <n v="0"/>
    <n v="0"/>
    <n v="225"/>
    <d v="2026-02-28T00:00:00"/>
    <n v="41"/>
    <s v="Maharashtra"/>
    <n v="4998.215712328767"/>
    <n v="1"/>
    <n v="4235.7760273972599"/>
    <n v="0"/>
    <n v="0"/>
    <n v="762.4396849315068"/>
    <n v="169.43104109589041"/>
    <n v="953.04960616438348"/>
    <n v="771.85252054794512"/>
    <n v="567.31160260273964"/>
    <n v="2545.9837775342462"/>
    <d v="2025-02-27T00:00:00"/>
    <n v="4235.7760273972599"/>
    <m/>
  </r>
  <r>
    <s v="Valid"/>
    <n v="202601"/>
    <s v="GMC023220100CALDERYS"/>
    <s v="CALDERYS INDIA REFRACTORIES LIMITED"/>
    <d v="2025-09-01T00:00:00"/>
    <d v="2026-08-31T00:00:00"/>
    <s v="Supriya Maity Jana"/>
    <x v="771"/>
    <d v="2001-01-16T00:00:00"/>
    <x v="3256"/>
    <d v="2026-01-19T00:00:00"/>
    <n v="0.04"/>
    <n v="0.22500000000000001"/>
    <d v="2026-01-19T00:00:00"/>
    <d v="2026-08-31T00:00:00"/>
    <m/>
    <m/>
    <n v="25"/>
    <s v="0-25"/>
    <x v="0"/>
    <x v="0"/>
    <n v="400000"/>
    <n v="0"/>
    <n v="0"/>
    <n v="225"/>
    <d v="2026-02-28T00:00:00"/>
    <n v="41"/>
    <s v="Maharashtra"/>
    <n v="2492.7758630136987"/>
    <n v="1"/>
    <n v="2112.5219178082193"/>
    <n v="0"/>
    <n v="0"/>
    <n v="380.25394520547945"/>
    <n v="84.500876712328775"/>
    <n v="475.31743150684935"/>
    <n v="384.94843835616439"/>
    <n v="282.93710219178081"/>
    <n v="1269.7665073972605"/>
    <d v="2025-02-27T00:00:00"/>
    <n v="2112.5219178082193"/>
    <m/>
  </r>
  <r>
    <s v="Valid"/>
    <n v="202601"/>
    <s v="GMC023220100CALDERYS"/>
    <s v="CALDERYS INDIA REFRACTORIES LIMITED"/>
    <d v="2025-09-01T00:00:00"/>
    <d v="2026-08-31T00:00:00"/>
    <s v="Manikandan D"/>
    <x v="772"/>
    <d v="1995-04-16T00:00:00"/>
    <x v="3257"/>
    <d v="2026-01-19T00:00:00"/>
    <n v="0.04"/>
    <n v="0.22500000000000001"/>
    <d v="2026-01-19T00:00:00"/>
    <d v="2026-08-31T00:00:00"/>
    <m/>
    <m/>
    <n v="30"/>
    <s v="26-35"/>
    <x v="1"/>
    <x v="1"/>
    <n v="400000"/>
    <n v="400000"/>
    <n v="1"/>
    <n v="225"/>
    <d v="2026-02-28T00:00:00"/>
    <n v="41"/>
    <s v="Maharashtra"/>
    <n v="2794.3329452054795"/>
    <n v="1"/>
    <n v="2368.0787671232879"/>
    <n v="0"/>
    <n v="0"/>
    <n v="426.2541780821918"/>
    <n v="94.723150684931511"/>
    <n v="532.81772260273976"/>
    <n v="431.51657534246579"/>
    <n v="317.16468287671233"/>
    <n v="1423.3732109589041"/>
    <d v="2025-02-27T00:00:00"/>
    <n v="2368.0787671232879"/>
    <m/>
  </r>
  <r>
    <s v="Valid"/>
    <n v="202601"/>
    <s v="GMC023220100CALDERYS"/>
    <s v="CALDERYS INDIA REFRACTORIES LIMITED"/>
    <d v="2025-09-01T00:00:00"/>
    <d v="2026-08-31T00:00:00"/>
    <s v="Durai.M"/>
    <x v="772"/>
    <d v="1957-05-15T00:00:00"/>
    <x v="3258"/>
    <d v="2026-01-19T00:00:00"/>
    <n v="0.04"/>
    <n v="0.22500000000000001"/>
    <d v="2026-01-19T00:00:00"/>
    <d v="2026-08-31T00:00:00"/>
    <m/>
    <m/>
    <n v="68"/>
    <s v="66-70"/>
    <x v="1"/>
    <x v="2"/>
    <n v="400000"/>
    <n v="0"/>
    <n v="0"/>
    <n v="225"/>
    <d v="2026-02-28T00:00:00"/>
    <n v="41"/>
    <s v="Maharashtra"/>
    <n v="10492.996438356164"/>
    <n v="1"/>
    <n v="8892.3698630136987"/>
    <n v="0"/>
    <n v="0"/>
    <n v="1600.6265753424657"/>
    <n v="355.69479452054793"/>
    <n v="2000.7832191780822"/>
    <n v="1620.3873972602739"/>
    <n v="1190.9847369863014"/>
    <n v="5344.9071123287667"/>
    <d v="2025-02-27T00:00:00"/>
    <n v="8892.3698630136987"/>
    <m/>
  </r>
  <r>
    <s v="Valid"/>
    <n v="202601"/>
    <s v="GMC023220100CALDERYS"/>
    <s v="CALDERYS INDIA REFRACTORIES LIMITED"/>
    <d v="2025-09-01T00:00:00"/>
    <d v="2026-08-31T00:00:00"/>
    <s v="Selsha.D"/>
    <x v="772"/>
    <d v="1983-02-10T00:00:00"/>
    <x v="3259"/>
    <d v="2026-01-19T00:00:00"/>
    <n v="0.04"/>
    <n v="0.22500000000000001"/>
    <d v="2026-01-19T00:00:00"/>
    <d v="2026-08-31T00:00:00"/>
    <m/>
    <m/>
    <n v="42"/>
    <s v="36-45"/>
    <x v="0"/>
    <x v="5"/>
    <n v="400000"/>
    <n v="0"/>
    <n v="0"/>
    <n v="225"/>
    <d v="2026-02-28T00:00:00"/>
    <n v="41"/>
    <s v="Maharashtra"/>
    <n v="3388.2673561643833"/>
    <n v="1"/>
    <n v="2871.41301369863"/>
    <n v="0"/>
    <n v="0"/>
    <n v="516.85434246575335"/>
    <n v="114.85652054794521"/>
    <n v="646.06792808219177"/>
    <n v="523.23526027397259"/>
    <n v="384.57791630136984"/>
    <n v="1725.9106487671229"/>
    <d v="2025-02-27T00:00:00"/>
    <n v="2871.41301369863"/>
    <m/>
  </r>
  <r>
    <s v="Valid"/>
    <n v="202601"/>
    <s v="GMC023220100CALDERYS"/>
    <s v="CALDERYS INDIA REFRACTORIES LIMITED"/>
    <d v="2025-09-01T00:00:00"/>
    <d v="2026-08-31T00:00:00"/>
    <s v="Thilagavarhi.K"/>
    <x v="772"/>
    <d v="1999-06-24T00:00:00"/>
    <x v="3260"/>
    <d v="2026-01-19T00:00:00"/>
    <n v="0.04"/>
    <n v="0.22500000000000001"/>
    <d v="2026-01-19T00:00:00"/>
    <d v="2026-08-31T00:00:00"/>
    <m/>
    <m/>
    <n v="26"/>
    <s v="26-35"/>
    <x v="0"/>
    <x v="0"/>
    <n v="400000"/>
    <n v="0"/>
    <n v="0"/>
    <n v="225"/>
    <d v="2026-02-28T00:00:00"/>
    <n v="41"/>
    <s v="Maharashtra"/>
    <n v="2794.3329452054795"/>
    <n v="1"/>
    <n v="2368.0787671232879"/>
    <n v="0"/>
    <n v="0"/>
    <n v="426.2541780821918"/>
    <n v="94.723150684931511"/>
    <n v="532.81772260273976"/>
    <n v="431.51657534246579"/>
    <n v="317.16468287671233"/>
    <n v="1423.3732109589041"/>
    <d v="2025-02-27T00:00:00"/>
    <n v="2368.0787671232879"/>
    <m/>
  </r>
  <r>
    <s v="Deletion"/>
    <n v="202602"/>
    <s v="GMC023220100CALDERYS"/>
    <s v="CALDERYS INDIA REFRACTORIES LIMITED"/>
    <d v="2025-09-01T00:00:00"/>
    <d v="2026-08-31T00:00:00"/>
    <s v="Pranab Kumar Biswas"/>
    <x v="17"/>
    <d v="1951-06-10T00:00:00"/>
    <x v="68"/>
    <d v="2025-09-01T00:00:00"/>
    <n v="0.04"/>
    <n v="0.22500000000000001"/>
    <d v="2025-09-01T00:00:00"/>
    <d v="2026-08-31T00:00:00"/>
    <d v="2026-01-06T00:00:00"/>
    <d v="2026-01-07T00:00:00"/>
    <n v="74"/>
    <s v="71-75"/>
    <x v="1"/>
    <x v="2"/>
    <n v="-600000"/>
    <n v="0"/>
    <n v="0"/>
    <n v="237"/>
    <d v="2026-02-28T00:00:00"/>
    <n v="53"/>
    <s v="Maharashtra"/>
    <n v="0"/>
    <n v="-1"/>
    <n v="0"/>
    <n v="0"/>
    <n v="0"/>
    <n v="0"/>
    <n v="0"/>
    <n v="0"/>
    <n v="0"/>
    <n v="0"/>
    <n v="0"/>
    <d v="2025-02-27T00:00:00"/>
    <n v="0"/>
    <s v="With claim"/>
  </r>
  <r>
    <s v="Deletion"/>
    <n v="202602"/>
    <s v="GMC023220100CALDERYS"/>
    <s v="CALDERYS INDIA REFRACTORIES LIMITED"/>
    <d v="2025-09-01T00:00:00"/>
    <d v="2026-08-31T00:00:00"/>
    <s v="Suraj Bahadur Thapa"/>
    <x v="107"/>
    <d v="1955-11-30T00:00:00"/>
    <x v="480"/>
    <d v="2025-09-01T00:00:00"/>
    <n v="0.04"/>
    <n v="0.22500000000000001"/>
    <d v="2025-09-01T00:00:00"/>
    <d v="2026-08-31T00:00:00"/>
    <d v="2025-12-05T00:00:00"/>
    <d v="2025-12-06T00:00:00"/>
    <n v="69"/>
    <s v="66-70"/>
    <x v="1"/>
    <x v="2"/>
    <n v="-300000"/>
    <n v="0"/>
    <n v="0"/>
    <n v="269"/>
    <d v="2026-02-28T00:00:00"/>
    <n v="85"/>
    <s v="Maharashtra"/>
    <n v="0"/>
    <n v="-1"/>
    <n v="0"/>
    <n v="0"/>
    <n v="0"/>
    <n v="0"/>
    <n v="0"/>
    <n v="0"/>
    <n v="0"/>
    <n v="0"/>
    <n v="0"/>
    <d v="2025-02-27T00:00:00"/>
    <n v="0"/>
    <s v="With claim"/>
  </r>
  <r>
    <s v="Deletion"/>
    <n v="202602"/>
    <s v="GMC023220100CALDERYS"/>
    <s v="CALDERYS INDIA REFRACTORIES LIMITED"/>
    <d v="2025-09-01T00:00:00"/>
    <d v="2026-08-31T00:00:00"/>
    <s v="Rajeshwar Bhakre"/>
    <x v="303"/>
    <d v="1952-05-20T00:00:00"/>
    <x v="1334"/>
    <d v="2025-09-01T00:00:00"/>
    <n v="0.04"/>
    <n v="0.22500000000000001"/>
    <d v="2025-09-01T00:00:00"/>
    <d v="2026-08-31T00:00:00"/>
    <d v="2025-12-31T00:00:00"/>
    <d v="2026-01-01T00:00:00"/>
    <n v="73"/>
    <s v="71-75"/>
    <x v="1"/>
    <x v="2"/>
    <n v="-500000"/>
    <n v="0"/>
    <n v="0"/>
    <n v="243"/>
    <d v="2026-02-28T00:00:00"/>
    <n v="59"/>
    <s v="Maharashtra"/>
    <n v="0"/>
    <n v="-1"/>
    <n v="0"/>
    <n v="0"/>
    <n v="0"/>
    <n v="0"/>
    <n v="0"/>
    <n v="0"/>
    <n v="0"/>
    <n v="0"/>
    <n v="0"/>
    <d v="2025-02-27T00:00:00"/>
    <n v="0"/>
    <s v="With claim"/>
  </r>
  <r>
    <s v="Valid"/>
    <n v="202602"/>
    <s v="GMC023220100CALDERYS"/>
    <s v="CALDERYS INDIA REFRACTORIES LIMITED"/>
    <d v="2025-09-01T00:00:00"/>
    <d v="2026-08-31T00:00:00"/>
    <s v="Bhabesh Kumar Jena"/>
    <x v="773"/>
    <d v="1994-06-03T00:00:00"/>
    <x v="3261"/>
    <d v="2026-01-17T00:00:00"/>
    <n v="0.04"/>
    <n v="0.22500000000000001"/>
    <d v="2026-01-17T00:00:00"/>
    <d v="2026-08-31T00:00:00"/>
    <m/>
    <m/>
    <n v="31"/>
    <s v="26-35"/>
    <x v="2"/>
    <x v="1"/>
    <n v="300000"/>
    <n v="300000"/>
    <n v="1"/>
    <n v="227"/>
    <d v="2026-02-28T00:00:00"/>
    <n v="43"/>
    <s v="Maharashtra"/>
    <n v="2565.078730410959"/>
    <n v="1"/>
    <n v="2173.7955342465752"/>
    <n v="0"/>
    <n v="0"/>
    <n v="391.28319616438353"/>
    <n v="86.951821369863012"/>
    <n v="489.10399520547946"/>
    <n v="411.77624657534244"/>
    <n v="302.65554123287671"/>
    <n v="1295.0841764383563"/>
    <d v="2025-02-27T00:00:00"/>
    <n v="2173.7955342465752"/>
    <m/>
  </r>
  <r>
    <s v="Valid"/>
    <n v="202602"/>
    <s v="GMC023220100CALDERYS"/>
    <s v="CALDERYS INDIA REFRACTORIES LIMITED"/>
    <d v="2025-09-01T00:00:00"/>
    <d v="2026-08-31T00:00:00"/>
    <s v="Dasharathi Jena"/>
    <x v="773"/>
    <d v="1965-06-15T00:00:00"/>
    <x v="3262"/>
    <d v="2026-01-17T00:00:00"/>
    <n v="0.04"/>
    <n v="0.22500000000000001"/>
    <d v="2026-01-17T00:00:00"/>
    <d v="2026-08-31T00:00:00"/>
    <m/>
    <m/>
    <n v="60"/>
    <s v="56-65"/>
    <x v="2"/>
    <x v="2"/>
    <n v="300000"/>
    <n v="0"/>
    <n v="0"/>
    <n v="227"/>
    <d v="2026-02-28T00:00:00"/>
    <n v="43"/>
    <s v="Maharashtra"/>
    <n v="6736.4588410958913"/>
    <n v="1"/>
    <n v="5708.8634246575348"/>
    <n v="0"/>
    <n v="0"/>
    <n v="1027.5954164383563"/>
    <n v="228.35453698630138"/>
    <n v="1284.4942705479455"/>
    <n v="1081.4146575342468"/>
    <n v="794.83977328767139"/>
    <n v="3401.1748438356171"/>
    <d v="2025-02-27T00:00:00"/>
    <n v="5708.8634246575348"/>
    <m/>
  </r>
  <r>
    <s v="Valid"/>
    <n v="202602"/>
    <s v="GMC023220100CALDERYS"/>
    <s v="CALDERYS INDIA REFRACTORIES LIMITED"/>
    <d v="2025-09-01T00:00:00"/>
    <d v="2026-08-31T00:00:00"/>
    <s v="Kanakalata Jena"/>
    <x v="773"/>
    <d v="1975-05-15T00:00:00"/>
    <x v="3263"/>
    <d v="2026-01-17T00:00:00"/>
    <n v="0.04"/>
    <n v="0.22500000000000001"/>
    <d v="2026-01-17T00:00:00"/>
    <d v="2026-08-31T00:00:00"/>
    <m/>
    <m/>
    <n v="50"/>
    <s v="46-55"/>
    <x v="0"/>
    <x v="5"/>
    <n v="300000"/>
    <n v="0"/>
    <n v="0"/>
    <n v="227"/>
    <d v="2026-02-28T00:00:00"/>
    <n v="43"/>
    <s v="Maharashtra"/>
    <n v="4585.6898136986292"/>
    <n v="1"/>
    <n v="3886.1778082191777"/>
    <n v="0"/>
    <n v="0"/>
    <n v="699.512005479452"/>
    <n v="155.4471123287671"/>
    <n v="874.390006849315"/>
    <n v="736.14821917808217"/>
    <n v="541.06894109589041"/>
    <n v="2315.2717479452053"/>
    <d v="2025-02-27T00:00:00"/>
    <n v="3886.1778082191777"/>
    <m/>
  </r>
  <r>
    <s v="Valid"/>
    <n v="202602"/>
    <s v="GMC023220100CALDERYS"/>
    <s v="CALDERYS INDIA REFRACTORIES LIMITED"/>
    <d v="2025-09-01T00:00:00"/>
    <d v="2026-08-31T00:00:00"/>
    <s v="Anandasankar Sahoo"/>
    <x v="774"/>
    <d v="1998-05-11T00:00:00"/>
    <x v="3264"/>
    <d v="2026-01-19T00:00:00"/>
    <n v="0.04"/>
    <n v="0.22500000000000001"/>
    <d v="2026-01-19T00:00:00"/>
    <d v="2026-08-31T00:00:00"/>
    <m/>
    <m/>
    <n v="27"/>
    <s v="26-35"/>
    <x v="2"/>
    <x v="1"/>
    <n v="400000"/>
    <n v="400000"/>
    <n v="1"/>
    <n v="225"/>
    <d v="2026-02-28T00:00:00"/>
    <n v="41"/>
    <s v="Maharashtra"/>
    <n v="2794.3329452054795"/>
    <n v="1"/>
    <n v="2368.0787671232879"/>
    <n v="0"/>
    <n v="0"/>
    <n v="426.2541780821918"/>
    <n v="94.723150684931511"/>
    <n v="532.81772260273976"/>
    <n v="431.51657534246579"/>
    <n v="317.16468287671233"/>
    <n v="1423.3732109589041"/>
    <d v="2025-02-27T00:00:00"/>
    <n v="2368.0787671232879"/>
    <m/>
  </r>
  <r>
    <s v="Valid"/>
    <n v="202602"/>
    <s v="GMC023220100CALDERYS"/>
    <s v="CALDERYS INDIA REFRACTORIES LIMITED"/>
    <d v="2025-09-01T00:00:00"/>
    <d v="2026-08-31T00:00:00"/>
    <s v="Pramod Kumar Sahoo"/>
    <x v="774"/>
    <d v="1965-05-28T00:00:00"/>
    <x v="3265"/>
    <d v="2026-01-19T00:00:00"/>
    <n v="0.04"/>
    <n v="0.22500000000000001"/>
    <d v="2026-01-19T00:00:00"/>
    <d v="2026-08-31T00:00:00"/>
    <m/>
    <m/>
    <n v="60"/>
    <s v="56-65"/>
    <x v="2"/>
    <x v="2"/>
    <n v="400000"/>
    <n v="0"/>
    <n v="0"/>
    <n v="225"/>
    <d v="2026-02-28T00:00:00"/>
    <n v="41"/>
    <s v="Maharashtra"/>
    <n v="7341.6132739726027"/>
    <n v="1"/>
    <n v="6221.7061643835614"/>
    <n v="0"/>
    <n v="0"/>
    <n v="1119.9071095890411"/>
    <n v="248.86824657534245"/>
    <n v="1399.8838869863014"/>
    <n v="1133.7331232876713"/>
    <n v="833.29384561643838"/>
    <n v="3739.6601852054791"/>
    <d v="2025-02-27T00:00:00"/>
    <n v="6221.7061643835614"/>
    <m/>
  </r>
  <r>
    <s v="Valid"/>
    <n v="202602"/>
    <s v="GMC023220100CALDERYS"/>
    <s v="CALDERYS INDIA REFRACTORIES LIMITED"/>
    <d v="2025-09-01T00:00:00"/>
    <d v="2026-08-31T00:00:00"/>
    <s v="Kanakalata Sahoo"/>
    <x v="774"/>
    <d v="1968-03-04T00:00:00"/>
    <x v="3266"/>
    <d v="2026-01-19T00:00:00"/>
    <n v="0.04"/>
    <n v="0.22500000000000001"/>
    <d v="2026-01-19T00:00:00"/>
    <d v="2026-08-31T00:00:00"/>
    <m/>
    <m/>
    <n v="57"/>
    <s v="56-65"/>
    <x v="0"/>
    <x v="5"/>
    <n v="400000"/>
    <n v="0"/>
    <n v="0"/>
    <n v="225"/>
    <d v="2026-02-28T00:00:00"/>
    <n v="41"/>
    <s v="Maharashtra"/>
    <n v="7341.6132739726027"/>
    <n v="1"/>
    <n v="6221.7061643835614"/>
    <n v="0"/>
    <n v="0"/>
    <n v="1119.9071095890411"/>
    <n v="248.86824657534245"/>
    <n v="1399.8838869863014"/>
    <n v="1133.7331232876713"/>
    <n v="833.29384561643838"/>
    <n v="3739.6601852054791"/>
    <d v="2025-02-27T00:00:00"/>
    <n v="6221.7061643835614"/>
    <m/>
  </r>
  <r>
    <s v="Valid"/>
    <n v="202602"/>
    <s v="GMC023220100CALDERYS"/>
    <s v="CALDERYS INDIA REFRACTORIES LIMITED"/>
    <d v="2025-09-01T00:00:00"/>
    <d v="2026-08-31T00:00:00"/>
    <s v="Krushna Chandra Bagar"/>
    <x v="775"/>
    <d v="2000-08-06T00:00:00"/>
    <x v="3267"/>
    <d v="2026-01-19T00:00:00"/>
    <n v="0.04"/>
    <n v="0.22500000000000001"/>
    <d v="2026-01-19T00:00:00"/>
    <d v="2026-08-31T00:00:00"/>
    <m/>
    <m/>
    <n v="25"/>
    <s v="0-25"/>
    <x v="2"/>
    <x v="1"/>
    <n v="300000"/>
    <n v="300000"/>
    <n v="1"/>
    <n v="225"/>
    <d v="2026-02-28T00:00:00"/>
    <n v="41"/>
    <s v="Maharashtra"/>
    <n v="2274.8912876712329"/>
    <n v="1"/>
    <n v="1927.8739726027397"/>
    <n v="0"/>
    <n v="0"/>
    <n v="347.01731506849313"/>
    <n v="77.114958904109585"/>
    <n v="433.77164383561643"/>
    <n v="351.30147945205482"/>
    <n v="258.20658739726031"/>
    <n v="1158.7807824657532"/>
    <d v="2025-02-27T00:00:00"/>
    <n v="1927.8739726027397"/>
    <m/>
  </r>
  <r>
    <s v="Valid"/>
    <n v="202602"/>
    <s v="GMC023220100CALDERYS"/>
    <s v="CALDERYS INDIA REFRACTORIES LIMITED"/>
    <d v="2025-09-01T00:00:00"/>
    <d v="2026-08-31T00:00:00"/>
    <s v="Jogiram Bagar"/>
    <x v="775"/>
    <d v="1974-05-13T00:00:00"/>
    <x v="3268"/>
    <d v="2026-01-19T00:00:00"/>
    <n v="0.04"/>
    <n v="0.22500000000000001"/>
    <d v="2026-01-19T00:00:00"/>
    <d v="2026-08-31T00:00:00"/>
    <m/>
    <m/>
    <n v="51"/>
    <s v="46-55"/>
    <x v="2"/>
    <x v="2"/>
    <n v="300000"/>
    <n v="0"/>
    <n v="0"/>
    <n v="225"/>
    <d v="2026-02-28T00:00:00"/>
    <n v="41"/>
    <s v="Maharashtra"/>
    <n v="4545.2872602739726"/>
    <n v="1"/>
    <n v="3851.9383561643835"/>
    <n v="0"/>
    <n v="0"/>
    <n v="693.34890410958906"/>
    <n v="154.07753424657534"/>
    <n v="866.68613013698632"/>
    <n v="701.9087671232877"/>
    <n v="515.9029438356165"/>
    <n v="2315.2717479452053"/>
    <d v="2025-02-27T00:00:00"/>
    <n v="3851.9383561643835"/>
    <m/>
  </r>
  <r>
    <s v="Valid"/>
    <n v="202602"/>
    <s v="GMC023220100CALDERYS"/>
    <s v="CALDERYS INDIA REFRACTORIES LIMITED"/>
    <d v="2025-09-01T00:00:00"/>
    <d v="2026-08-31T00:00:00"/>
    <s v="Toshimati Bagar"/>
    <x v="775"/>
    <d v="1979-01-12T00:00:00"/>
    <x v="3269"/>
    <d v="2026-01-19T00:00:00"/>
    <n v="0.04"/>
    <n v="0.22500000000000001"/>
    <d v="2026-01-19T00:00:00"/>
    <d v="2026-08-31T00:00:00"/>
    <m/>
    <m/>
    <n v="47"/>
    <s v="46-55"/>
    <x v="0"/>
    <x v="5"/>
    <n v="300000"/>
    <n v="0"/>
    <n v="0"/>
    <n v="225"/>
    <d v="2026-02-28T00:00:00"/>
    <n v="41"/>
    <s v="Maharashtra"/>
    <n v="4545.2872602739726"/>
    <n v="1"/>
    <n v="3851.9383561643835"/>
    <n v="0"/>
    <n v="0"/>
    <n v="693.34890410958906"/>
    <n v="154.07753424657534"/>
    <n v="866.68613013698632"/>
    <n v="701.9087671232877"/>
    <n v="515.9029438356165"/>
    <n v="2315.2717479452053"/>
    <d v="2025-02-27T00:00:00"/>
    <n v="3851.9383561643835"/>
    <m/>
  </r>
  <r>
    <s v="Valid"/>
    <n v="202602"/>
    <s v="GMC023220100CALDERYS"/>
    <s v="CALDERYS INDIA REFRACTORIES LIMITED"/>
    <d v="2025-09-01T00:00:00"/>
    <d v="2026-08-31T00:00:00"/>
    <s v="Sunil Kumar Mallik"/>
    <x v="776"/>
    <d v="1992-08-10T00:00:00"/>
    <x v="3270"/>
    <d v="2026-01-19T00:00:00"/>
    <n v="0.04"/>
    <n v="0.22500000000000001"/>
    <d v="2026-01-19T00:00:00"/>
    <d v="2026-08-31T00:00:00"/>
    <m/>
    <m/>
    <n v="33"/>
    <s v="26-35"/>
    <x v="2"/>
    <x v="1"/>
    <n v="300000"/>
    <n v="300000"/>
    <n v="1"/>
    <n v="225"/>
    <d v="2026-02-28T00:00:00"/>
    <n v="41"/>
    <s v="Maharashtra"/>
    <n v="2542.4789178082192"/>
    <n v="1"/>
    <n v="2154.6431506849317"/>
    <n v="0"/>
    <n v="0"/>
    <n v="387.83576712328767"/>
    <n v="86.185726027397266"/>
    <n v="484.79470890410965"/>
    <n v="392.62386301369867"/>
    <n v="288.5785393150685"/>
    <n v="1295.0841764383561"/>
    <d v="2025-02-27T00:00:00"/>
    <n v="2154.6431506849317"/>
    <m/>
  </r>
  <r>
    <s v="Valid"/>
    <n v="202602"/>
    <s v="GMC023220100CALDERYS"/>
    <s v="CALDERYS INDIA REFRACTORIES LIMITED"/>
    <d v="2025-09-01T00:00:00"/>
    <d v="2026-08-31T00:00:00"/>
    <s v="Sunita Kumari Maharana"/>
    <x v="776"/>
    <d v="1995-08-24T00:00:00"/>
    <x v="3271"/>
    <d v="2026-01-19T00:00:00"/>
    <n v="0.04"/>
    <n v="0.22500000000000001"/>
    <d v="2026-01-19T00:00:00"/>
    <d v="2026-08-31T00:00:00"/>
    <m/>
    <m/>
    <n v="30"/>
    <s v="26-35"/>
    <x v="0"/>
    <x v="0"/>
    <n v="300000"/>
    <n v="0"/>
    <n v="0"/>
    <n v="225"/>
    <d v="2026-02-28T00:00:00"/>
    <n v="41"/>
    <s v="Maharashtra"/>
    <n v="2542.4789178082192"/>
    <n v="1"/>
    <n v="2154.6431506849317"/>
    <n v="0"/>
    <n v="0"/>
    <n v="387.83576712328767"/>
    <n v="86.185726027397266"/>
    <n v="484.79470890410965"/>
    <n v="392.62386301369867"/>
    <n v="288.5785393150685"/>
    <n v="1295.0841764383561"/>
    <d v="2025-02-27T00:00:00"/>
    <n v="2154.6431506849317"/>
    <m/>
  </r>
  <r>
    <s v="Valid"/>
    <n v="202602"/>
    <s v="GMC023220100CALDERYS"/>
    <s v="CALDERYS INDIA REFRACTORIES LIMITED"/>
    <d v="2025-09-01T00:00:00"/>
    <d v="2026-08-31T00:00:00"/>
    <s v="Swastik Arpan Mallik"/>
    <x v="776"/>
    <d v="2017-10-20T00:00:00"/>
    <x v="3272"/>
    <d v="2026-01-19T00:00:00"/>
    <n v="0.04"/>
    <n v="0.22500000000000001"/>
    <d v="2026-01-19T00:00:00"/>
    <d v="2026-08-31T00:00:00"/>
    <m/>
    <m/>
    <n v="8"/>
    <s v="0-25"/>
    <x v="1"/>
    <x v="3"/>
    <n v="300000"/>
    <n v="0"/>
    <n v="0"/>
    <n v="225"/>
    <d v="2026-02-28T00:00:00"/>
    <n v="41"/>
    <s v="Maharashtra"/>
    <n v="2274.8912876712329"/>
    <n v="1"/>
    <n v="1927.8739726027397"/>
    <n v="0"/>
    <n v="0"/>
    <n v="347.01731506849313"/>
    <n v="77.114958904109585"/>
    <n v="433.77164383561643"/>
    <n v="351.30147945205482"/>
    <n v="258.20658739726031"/>
    <n v="1158.7807824657532"/>
    <d v="2025-02-27T00:00:00"/>
    <n v="1927.8739726027397"/>
    <m/>
  </r>
  <r>
    <s v="Valid"/>
    <n v="202602"/>
    <s v="GMC023220100CALDERYS"/>
    <s v="CALDERYS INDIA REFRACTORIES LIMITED"/>
    <d v="2025-09-01T00:00:00"/>
    <d v="2026-08-31T00:00:00"/>
    <s v="Satyaki Nandy"/>
    <x v="777"/>
    <d v="1991-09-09T00:00:00"/>
    <x v="3273"/>
    <d v="2026-01-21T00:00:00"/>
    <n v="0.04"/>
    <n v="0.22500000000000001"/>
    <d v="2026-01-21T00:00:00"/>
    <d v="2026-08-31T00:00:00"/>
    <m/>
    <m/>
    <n v="34"/>
    <s v="26-35"/>
    <x v="2"/>
    <x v="1"/>
    <n v="500000"/>
    <n v="500000"/>
    <n v="1"/>
    <n v="223"/>
    <d v="2026-02-28T00:00:00"/>
    <n v="39"/>
    <s v="Maharashtra"/>
    <n v="3046.4330591780817"/>
    <n v="1"/>
    <n v="2581.7229315068489"/>
    <n v="0"/>
    <n v="0"/>
    <n v="464.71012767123278"/>
    <n v="103.26891726027395"/>
    <n v="580.88765958904105"/>
    <n v="451.51208219178073"/>
    <n v="331.86138041095882"/>
    <n v="1565.7049742465751"/>
    <d v="2025-02-27T00:00:00"/>
    <n v="2581.7229315068489"/>
    <m/>
  </r>
  <r>
    <s v="Valid"/>
    <n v="202602"/>
    <s v="GMC023220100CALDERYS"/>
    <s v="CALDERYS INDIA REFRACTORIES LIMITED"/>
    <d v="2025-09-01T00:00:00"/>
    <d v="2026-08-31T00:00:00"/>
    <s v="Samir Kumar Nandy"/>
    <x v="777"/>
    <d v="1947-06-25T00:00:00"/>
    <x v="3274"/>
    <d v="2026-01-21T00:00:00"/>
    <n v="0.04"/>
    <n v="0.22500000000000001"/>
    <d v="2026-01-21T00:00:00"/>
    <d v="2026-08-31T00:00:00"/>
    <m/>
    <m/>
    <n v="78"/>
    <s v="76-80"/>
    <x v="2"/>
    <x v="2"/>
    <n v="500000"/>
    <n v="0"/>
    <n v="0"/>
    <n v="223"/>
    <d v="2026-02-28T00:00:00"/>
    <n v="39"/>
    <s v="Maharashtra"/>
    <n v="18219.460343561645"/>
    <n v="1"/>
    <n v="15440.220630136988"/>
    <n v="0"/>
    <n v="0"/>
    <n v="2779.2397134246576"/>
    <n v="617.60882520547955"/>
    <n v="3474.0496417808222"/>
    <n v="2700.3076438356165"/>
    <n v="1984.726118219178"/>
    <n v="9363.8360449315078"/>
    <d v="2025-02-27T00:00:00"/>
    <n v="15440.220630136988"/>
    <m/>
  </r>
  <r>
    <s v="Valid"/>
    <n v="202602"/>
    <s v="GMC023220100CALDERYS"/>
    <s v="CALDERYS INDIA REFRACTORIES LIMITED"/>
    <d v="2025-09-01T00:00:00"/>
    <d v="2026-08-31T00:00:00"/>
    <s v="Kanika Nandy"/>
    <x v="777"/>
    <d v="1957-06-21T00:00:00"/>
    <x v="3275"/>
    <d v="2026-01-21T00:00:00"/>
    <n v="0.04"/>
    <n v="0.22500000000000001"/>
    <d v="2026-01-21T00:00:00"/>
    <d v="2026-08-31T00:00:00"/>
    <m/>
    <m/>
    <n v="68"/>
    <s v="66-70"/>
    <x v="0"/>
    <x v="5"/>
    <n v="500000"/>
    <n v="0"/>
    <n v="0"/>
    <n v="223"/>
    <d v="2026-02-28T00:00:00"/>
    <n v="39"/>
    <s v="Maharashtra"/>
    <n v="11432.957185205478"/>
    <n v="1"/>
    <n v="9688.9467671232869"/>
    <n v="0"/>
    <n v="0"/>
    <n v="1744.0104180821916"/>
    <n v="387.55787068493146"/>
    <n v="2180.0130226027395"/>
    <n v="1694.4794794520546"/>
    <n v="1245.4424173972602"/>
    <n v="5875.9334564383553"/>
    <d v="2025-02-27T00:00:00"/>
    <n v="9688.9467671232869"/>
    <m/>
  </r>
  <r>
    <s v="Valid"/>
    <n v="202602"/>
    <s v="GMC023220100CALDERYS"/>
    <s v="CALDERYS INDIA REFRACTORIES LIMITED"/>
    <d v="2025-09-01T00:00:00"/>
    <d v="2026-08-31T00:00:00"/>
    <s v="Aparajita Chatterjee"/>
    <x v="777"/>
    <d v="1990-07-29T00:00:00"/>
    <x v="3276"/>
    <d v="2026-01-21T00:00:00"/>
    <n v="0.04"/>
    <n v="0.22500000000000001"/>
    <d v="2026-01-21T00:00:00"/>
    <d v="2026-08-31T00:00:00"/>
    <m/>
    <m/>
    <n v="35"/>
    <s v="26-35"/>
    <x v="0"/>
    <x v="0"/>
    <n v="500000"/>
    <n v="0"/>
    <n v="0"/>
    <n v="223"/>
    <d v="2026-02-28T00:00:00"/>
    <n v="39"/>
    <s v="Maharashtra"/>
    <n v="3046.4330591780817"/>
    <n v="1"/>
    <n v="2581.7229315068489"/>
    <n v="0"/>
    <n v="0"/>
    <n v="464.71012767123278"/>
    <n v="103.26891726027395"/>
    <n v="580.88765958904105"/>
    <n v="451.51208219178073"/>
    <n v="331.86138041095882"/>
    <n v="1565.7049742465751"/>
    <d v="2025-02-27T00:00:00"/>
    <n v="2581.7229315068489"/>
    <m/>
  </r>
  <r>
    <s v="Valid"/>
    <n v="202602"/>
    <s v="GMC023220100CALDERYS"/>
    <s v="CALDERYS INDIA REFRACTORIES LIMITED"/>
    <d v="2025-09-01T00:00:00"/>
    <d v="2026-08-31T00:00:00"/>
    <s v="Muna Naik"/>
    <x v="778"/>
    <d v="1993-03-12T00:00:00"/>
    <x v="3277"/>
    <d v="2026-01-22T00:00:00"/>
    <n v="0.04"/>
    <n v="0.22500000000000001"/>
    <d v="2026-01-22T00:00:00"/>
    <d v="2026-08-31T00:00:00"/>
    <m/>
    <m/>
    <n v="32"/>
    <s v="26-35"/>
    <x v="2"/>
    <x v="1"/>
    <n v="300000"/>
    <n v="300000"/>
    <n v="1"/>
    <n v="222"/>
    <d v="2026-02-28T00:00:00"/>
    <n v="38"/>
    <s v="Maharashtra"/>
    <n v="2508.579198904109"/>
    <n v="1"/>
    <n v="2125.9145753424655"/>
    <n v="0"/>
    <n v="0"/>
    <n v="382.66462356164379"/>
    <n v="85.036583013698618"/>
    <n v="478.33077945205474"/>
    <n v="363.89528767123284"/>
    <n v="267.46303643835614"/>
    <n v="1295.0841764383561"/>
    <d v="2025-02-27T00:00:00"/>
    <n v="2125.9145753424655"/>
    <m/>
  </r>
  <r>
    <s v="Valid"/>
    <n v="202602"/>
    <s v="GMC023220100CALDERYS"/>
    <s v="CALDERYS INDIA REFRACTORIES LIMITED"/>
    <d v="2025-09-01T00:00:00"/>
    <d v="2026-08-31T00:00:00"/>
    <s v="Droupadi Nayak"/>
    <x v="778"/>
    <d v="1969-08-03T00:00:00"/>
    <x v="3278"/>
    <d v="2026-01-22T00:00:00"/>
    <n v="0.04"/>
    <n v="0.22500000000000001"/>
    <d v="2026-01-22T00:00:00"/>
    <d v="2026-08-31T00:00:00"/>
    <m/>
    <m/>
    <n v="56"/>
    <s v="56-65"/>
    <x v="0"/>
    <x v="5"/>
    <n v="300000"/>
    <n v="0"/>
    <n v="0"/>
    <n v="222"/>
    <d v="2026-02-28T00:00:00"/>
    <n v="38"/>
    <s v="Maharashtra"/>
    <n v="6588.0786904109591"/>
    <n v="1"/>
    <n v="5583.1175342465758"/>
    <n v="0"/>
    <n v="0"/>
    <n v="1004.9611561643836"/>
    <n v="223.32470136986305"/>
    <n v="1256.2014452054796"/>
    <n v="955.66876712328781"/>
    <n v="702.41654383561649"/>
    <n v="3401.1748438356167"/>
    <d v="2025-02-27T00:00:00"/>
    <n v="5583.1175342465758"/>
    <m/>
  </r>
  <r>
    <s v="Valid"/>
    <n v="202602"/>
    <s v="GMC023220100CALDERYS"/>
    <s v="CALDERYS INDIA REFRACTORIES LIMITED"/>
    <d v="2025-09-01T00:00:00"/>
    <d v="2026-08-31T00:00:00"/>
    <s v="Diptimayee Nayak"/>
    <x v="778"/>
    <d v="1994-12-15T00:00:00"/>
    <x v="3279"/>
    <d v="2026-01-22T00:00:00"/>
    <n v="0.04"/>
    <n v="0.22500000000000001"/>
    <d v="2026-01-22T00:00:00"/>
    <d v="2026-08-31T00:00:00"/>
    <m/>
    <m/>
    <n v="31"/>
    <s v="26-35"/>
    <x v="0"/>
    <x v="0"/>
    <n v="300000"/>
    <n v="0"/>
    <n v="0"/>
    <n v="222"/>
    <d v="2026-02-28T00:00:00"/>
    <n v="38"/>
    <s v="Maharashtra"/>
    <n v="2508.579198904109"/>
    <n v="1"/>
    <n v="2125.9145753424655"/>
    <n v="0"/>
    <n v="0"/>
    <n v="382.66462356164379"/>
    <n v="85.036583013698618"/>
    <n v="478.33077945205474"/>
    <n v="363.89528767123284"/>
    <n v="267.46303643835614"/>
    <n v="1295.0841764383561"/>
    <d v="2025-02-27T00:00:00"/>
    <n v="2125.9145753424655"/>
    <m/>
  </r>
  <r>
    <s v="Valid"/>
    <n v="202602"/>
    <s v="GMC023220100CALDERYS"/>
    <s v="CALDERYS INDIA REFRACTORIES LIMITED"/>
    <d v="2025-09-01T00:00:00"/>
    <d v="2026-08-31T00:00:00"/>
    <s v="Anjani Kumar"/>
    <x v="779"/>
    <d v="1989-06-12T00:00:00"/>
    <x v="3280"/>
    <d v="2026-01-27T00:00:00"/>
    <n v="0.04"/>
    <n v="0.22500000000000001"/>
    <d v="2026-01-27T00:00:00"/>
    <d v="2026-08-31T00:00:00"/>
    <m/>
    <m/>
    <n v="36"/>
    <s v="36-45"/>
    <x v="2"/>
    <x v="1"/>
    <n v="300000"/>
    <n v="300000"/>
    <n v="1"/>
    <n v="217"/>
    <d v="2026-02-28T00:00:00"/>
    <n v="33"/>
    <s v="Maharashtra"/>
    <n v="3043.6905128767121"/>
    <n v="1"/>
    <n v="2579.3987397260271"/>
    <n v="0"/>
    <n v="0"/>
    <n v="464.29177315068483"/>
    <n v="103.17594958904108"/>
    <n v="580.36471643835614"/>
    <n v="392.25879452054789"/>
    <n v="288.3102139726027"/>
    <n v="1607.5478597260276"/>
    <d v="2025-02-27T00:00:00"/>
    <n v="2579.3987397260271"/>
    <m/>
  </r>
  <r>
    <s v="Valid"/>
    <n v="202602"/>
    <s v="GMC023220100CALDERYS"/>
    <s v="CALDERYS INDIA REFRACTORIES LIMITED"/>
    <d v="2025-09-01T00:00:00"/>
    <d v="2026-08-31T00:00:00"/>
    <s v="Simpi Kumari"/>
    <x v="779"/>
    <d v="1997-12-16T00:00:00"/>
    <x v="3281"/>
    <d v="2026-01-27T00:00:00"/>
    <n v="0.04"/>
    <n v="0.22500000000000001"/>
    <d v="2026-01-27T00:00:00"/>
    <d v="2026-08-31T00:00:00"/>
    <m/>
    <m/>
    <n v="28"/>
    <s v="26-35"/>
    <x v="0"/>
    <x v="0"/>
    <n v="300000"/>
    <n v="0"/>
    <n v="0"/>
    <n v="217"/>
    <d v="2026-02-28T00:00:00"/>
    <n v="33"/>
    <s v="Maharashtra"/>
    <n v="2452.0796673972604"/>
    <n v="1"/>
    <n v="2078.0336164383561"/>
    <n v="0"/>
    <n v="0"/>
    <n v="374.04605095890412"/>
    <n v="83.121344657534252"/>
    <n v="467.55756369863013"/>
    <n v="316.01432876712329"/>
    <n v="232.27053164383562"/>
    <n v="1295.0841764383563"/>
    <d v="2025-02-27T00:00:00"/>
    <n v="2078.0336164383561"/>
    <m/>
  </r>
  <r>
    <s v="Valid"/>
    <n v="202602"/>
    <s v="GMC023220100CALDERYS"/>
    <s v="CALDERYS INDIA REFRACTORIES LIMITED"/>
    <d v="2025-09-01T00:00:00"/>
    <d v="2026-08-31T00:00:00"/>
    <s v="Kiyansh Kumar"/>
    <x v="779"/>
    <d v="2019-09-22T00:00:00"/>
    <x v="3282"/>
    <d v="2026-01-27T00:00:00"/>
    <n v="0.04"/>
    <n v="0.22500000000000001"/>
    <d v="2026-01-27T00:00:00"/>
    <d v="2026-08-31T00:00:00"/>
    <m/>
    <m/>
    <n v="6"/>
    <s v="0-25"/>
    <x v="1"/>
    <x v="3"/>
    <n v="300000"/>
    <n v="0"/>
    <n v="0"/>
    <n v="217"/>
    <d v="2026-02-28T00:00:00"/>
    <n v="33"/>
    <s v="Maharashtra"/>
    <n v="2194.0062641095892"/>
    <n v="1"/>
    <n v="1859.3273424657534"/>
    <n v="0"/>
    <n v="0"/>
    <n v="334.67892164383562"/>
    <n v="74.373093698630143"/>
    <n v="418.34865205479451"/>
    <n v="282.7548493150685"/>
    <n v="207.82481424657533"/>
    <n v="1158.7807824657534"/>
    <d v="2025-02-27T00:00:00"/>
    <n v="1859.3273424657534"/>
    <m/>
  </r>
  <r>
    <s v="Valid"/>
    <n v="202602"/>
    <s v="GMC023220100CALDERYS"/>
    <s v="CALDERYS INDIA REFRACTORIES LIMITED"/>
    <d v="2025-09-01T00:00:00"/>
    <d v="2026-08-31T00:00:00"/>
    <s v="Shyamamani Devi"/>
    <x v="779"/>
    <d v="1970-08-08T00:00:00"/>
    <x v="3283"/>
    <d v="2026-01-27T00:00:00"/>
    <n v="0.04"/>
    <n v="0.22500000000000001"/>
    <d v="2026-01-27T00:00:00"/>
    <d v="2026-08-31T00:00:00"/>
    <m/>
    <m/>
    <n v="55"/>
    <s v="46-55"/>
    <x v="0"/>
    <x v="5"/>
    <n v="300000"/>
    <n v="0"/>
    <n v="0"/>
    <n v="217"/>
    <d v="2026-02-28T00:00:00"/>
    <n v="33"/>
    <s v="Maharashtra"/>
    <n v="4383.6770465753425"/>
    <n v="1"/>
    <n v="3714.9805479452052"/>
    <n v="0"/>
    <n v="0"/>
    <n v="668.69649863013694"/>
    <n v="148.59922191780822"/>
    <n v="835.87062328767115"/>
    <n v="564.9509589041096"/>
    <n v="415.23895479452057"/>
    <n v="2315.2717479452053"/>
    <d v="2025-02-27T00:00:00"/>
    <n v="3714.9805479452052"/>
    <m/>
  </r>
  <r>
    <s v="Valid"/>
    <n v="202602"/>
    <s v="GMC023220100CALDERYS"/>
    <s v="CALDERYS INDIA REFRACTORIES LIMITED"/>
    <d v="2025-09-01T00:00:00"/>
    <d v="2026-08-31T00:00:00"/>
    <s v="Ramanuj Kumar"/>
    <x v="779"/>
    <d v="1967-12-05T00:00:00"/>
    <x v="3284"/>
    <d v="2026-01-27T00:00:00"/>
    <n v="0.04"/>
    <n v="0.22500000000000001"/>
    <d v="2026-01-27T00:00:00"/>
    <d v="2026-08-31T00:00:00"/>
    <m/>
    <m/>
    <n v="58"/>
    <s v="56-65"/>
    <x v="1"/>
    <x v="2"/>
    <n v="300000"/>
    <n v="0"/>
    <n v="0"/>
    <n v="217"/>
    <d v="2026-02-28T00:00:00"/>
    <n v="33"/>
    <s v="Maharashtra"/>
    <n v="6439.6985397260278"/>
    <n v="1"/>
    <n v="5457.3716438356169"/>
    <n v="0"/>
    <n v="0"/>
    <n v="982.32689589041104"/>
    <n v="218.29486575342469"/>
    <n v="1227.9086198630139"/>
    <n v="829.92287671232884"/>
    <n v="609.99331438356171"/>
    <n v="3401.1748438356171"/>
    <d v="2025-02-27T00:00:00"/>
    <n v="5457.3716438356169"/>
    <m/>
  </r>
  <r>
    <s v="Valid"/>
    <n v="202602"/>
    <s v="GMC023220100CALDERYS"/>
    <s v="CALDERYS INDIA REFRACTORIES LIMITED"/>
    <d v="2025-09-01T00:00:00"/>
    <d v="2026-08-31T00:00:00"/>
    <s v="Mukesh Kumar Roul"/>
    <x v="780"/>
    <d v="1998-07-03T00:00:00"/>
    <x v="3285"/>
    <d v="2026-01-27T00:00:00"/>
    <n v="0.04"/>
    <n v="0.22500000000000001"/>
    <d v="2026-01-27T00:00:00"/>
    <d v="2026-08-31T00:00:00"/>
    <m/>
    <m/>
    <n v="27"/>
    <s v="26-35"/>
    <x v="2"/>
    <x v="1"/>
    <n v="300000"/>
    <n v="300000"/>
    <n v="1"/>
    <n v="217"/>
    <d v="2026-02-28T00:00:00"/>
    <n v="33"/>
    <s v="Maharashtra"/>
    <n v="2452.0796673972604"/>
    <n v="1"/>
    <n v="2078.0336164383561"/>
    <n v="0"/>
    <n v="0"/>
    <n v="374.04605095890412"/>
    <n v="83.121344657534252"/>
    <n v="467.55756369863013"/>
    <n v="316.01432876712329"/>
    <n v="232.27053164383562"/>
    <n v="1295.0841764383563"/>
    <d v="2025-02-27T00:00:00"/>
    <n v="2078.0336164383561"/>
    <m/>
  </r>
  <r>
    <s v="Valid"/>
    <n v="202602"/>
    <s v="GMC023220100CALDERYS"/>
    <s v="CALDERYS INDIA REFRACTORIES LIMITED"/>
    <d v="2025-09-01T00:00:00"/>
    <d v="2026-08-31T00:00:00"/>
    <s v="Manoj Roul"/>
    <x v="780"/>
    <d v="1975-01-01T00:00:00"/>
    <x v="3286"/>
    <d v="2026-01-27T00:00:00"/>
    <n v="0.04"/>
    <n v="0.22500000000000001"/>
    <d v="2026-01-27T00:00:00"/>
    <d v="2026-08-31T00:00:00"/>
    <m/>
    <m/>
    <n v="51"/>
    <s v="46-55"/>
    <x v="1"/>
    <x v="2"/>
    <n v="300000"/>
    <n v="0"/>
    <n v="0"/>
    <n v="217"/>
    <d v="2026-02-28T00:00:00"/>
    <n v="33"/>
    <s v="Maharashtra"/>
    <n v="4383.6770465753425"/>
    <n v="1"/>
    <n v="3714.9805479452052"/>
    <n v="0"/>
    <n v="0"/>
    <n v="668.69649863013694"/>
    <n v="148.59922191780822"/>
    <n v="835.87062328767115"/>
    <n v="564.9509589041096"/>
    <n v="415.23895479452057"/>
    <n v="2315.2717479452053"/>
    <d v="2025-02-27T00:00:00"/>
    <n v="3714.9805479452052"/>
    <m/>
  </r>
  <r>
    <s v="Valid"/>
    <n v="202602"/>
    <s v="GMC023220100CALDERYS"/>
    <s v="CALDERYS INDIA REFRACTORIES LIMITED"/>
    <d v="2025-09-01T00:00:00"/>
    <d v="2026-08-31T00:00:00"/>
    <s v="Snehalata Roul"/>
    <x v="780"/>
    <d v="1975-08-06T00:00:00"/>
    <x v="3287"/>
    <d v="2026-01-27T00:00:00"/>
    <n v="0.04"/>
    <n v="0.22500000000000001"/>
    <d v="2026-01-27T00:00:00"/>
    <d v="2026-08-31T00:00:00"/>
    <m/>
    <m/>
    <n v="50"/>
    <s v="46-55"/>
    <x v="0"/>
    <x v="5"/>
    <n v="300000"/>
    <n v="0"/>
    <n v="0"/>
    <n v="217"/>
    <d v="2026-02-28T00:00:00"/>
    <n v="33"/>
    <s v="Maharashtra"/>
    <n v="4383.6770465753425"/>
    <n v="1"/>
    <n v="3714.9805479452052"/>
    <n v="0"/>
    <n v="0"/>
    <n v="668.69649863013694"/>
    <n v="148.59922191780822"/>
    <n v="835.87062328767115"/>
    <n v="564.9509589041096"/>
    <n v="415.23895479452057"/>
    <n v="2315.2717479452053"/>
    <d v="2025-02-27T00:00:00"/>
    <n v="3714.9805479452052"/>
    <m/>
  </r>
  <r>
    <s v="Valid"/>
    <n v="202602"/>
    <s v="GMC023220100CALDERYS"/>
    <s v="CALDERYS INDIA REFRACTORIES LIMITED"/>
    <d v="2025-09-01T00:00:00"/>
    <d v="2026-08-31T00:00:00"/>
    <s v="Subhadeep Mohanty"/>
    <x v="781"/>
    <d v="1996-04-20T00:00:00"/>
    <x v="3288"/>
    <d v="2026-01-29T00:00:00"/>
    <n v="0.04"/>
    <n v="0.22500000000000001"/>
    <d v="2026-01-29T00:00:00"/>
    <d v="2026-08-31T00:00:00"/>
    <m/>
    <m/>
    <n v="29"/>
    <s v="26-35"/>
    <x v="2"/>
    <x v="1"/>
    <n v="400000"/>
    <n v="400000"/>
    <n v="1"/>
    <n v="215"/>
    <d v="2026-02-28T00:00:00"/>
    <n v="31"/>
    <s v="Maharashtra"/>
    <n v="2670.1403698630138"/>
    <n v="1"/>
    <n v="2262.8308219178084"/>
    <n v="0"/>
    <n v="0"/>
    <n v="407.30954794520551"/>
    <n v="90.513232876712337"/>
    <n v="509.13693493150691"/>
    <n v="326.2686301369863"/>
    <n v="239.80744315068492"/>
    <n v="1423.3732109589043"/>
    <d v="2025-02-27T00:00:00"/>
    <n v="2262.8308219178084"/>
    <m/>
  </r>
  <r>
    <s v="Valid"/>
    <n v="202602"/>
    <s v="GMC023220100CALDERYS"/>
    <s v="CALDERYS INDIA REFRACTORIES LIMITED"/>
    <d v="2025-09-01T00:00:00"/>
    <d v="2026-08-31T00:00:00"/>
    <s v="Naba Kishore Mohanty"/>
    <x v="781"/>
    <d v="1967-06-03T00:00:00"/>
    <x v="3289"/>
    <d v="2026-01-29T00:00:00"/>
    <n v="0.04"/>
    <n v="0.22500000000000001"/>
    <d v="2026-01-29T00:00:00"/>
    <d v="2026-08-31T00:00:00"/>
    <m/>
    <m/>
    <n v="58"/>
    <s v="56-65"/>
    <x v="1"/>
    <x v="2"/>
    <n v="400000"/>
    <n v="0"/>
    <n v="0"/>
    <n v="215"/>
    <d v="2026-02-28T00:00:00"/>
    <n v="31"/>
    <s v="Maharashtra"/>
    <n v="7015.319350684932"/>
    <n v="1"/>
    <n v="5945.1858904109595"/>
    <n v="0"/>
    <n v="0"/>
    <n v="1070.1334602739726"/>
    <n v="237.8074356164384"/>
    <n v="1337.6668253424659"/>
    <n v="857.21284931506852"/>
    <n v="630.05144424657533"/>
    <n v="3739.66018520548"/>
    <d v="2025-02-27T00:00:00"/>
    <n v="5945.1858904109595"/>
    <m/>
  </r>
  <r>
    <s v="Valid"/>
    <n v="202602"/>
    <s v="GMC023220100CALDERYS"/>
    <s v="CALDERYS INDIA REFRACTORIES LIMITED"/>
    <d v="2025-09-01T00:00:00"/>
    <d v="2026-08-31T00:00:00"/>
    <s v="Pratima Mohanty"/>
    <x v="781"/>
    <d v="1972-06-04T00:00:00"/>
    <x v="3290"/>
    <d v="2026-01-29T00:00:00"/>
    <n v="0.04"/>
    <n v="0.22500000000000001"/>
    <d v="2026-01-29T00:00:00"/>
    <d v="2026-08-31T00:00:00"/>
    <m/>
    <m/>
    <n v="53"/>
    <s v="46-55"/>
    <x v="0"/>
    <x v="5"/>
    <n v="400000"/>
    <n v="0"/>
    <n v="0"/>
    <n v="215"/>
    <d v="2026-02-28T00:00:00"/>
    <n v="31"/>
    <s v="Maharashtra"/>
    <n v="4776.0727917808217"/>
    <n v="1"/>
    <n v="4047.5193150684931"/>
    <n v="0"/>
    <n v="0"/>
    <n v="728.55347671232869"/>
    <n v="161.90077260273972"/>
    <n v="910.69184589041095"/>
    <n v="583.59580821917802"/>
    <n v="428.94291904109582"/>
    <n v="2545.9837775342467"/>
    <d v="2025-02-27T00:00:00"/>
    <n v="4047.5193150684931"/>
    <m/>
  </r>
  <r>
    <s v="Valid"/>
    <n v="202602"/>
    <s v="GMC023220100CALDERYS"/>
    <s v="CALDERYS INDIA REFRACTORIES LIMITED"/>
    <d v="2025-09-01T00:00:00"/>
    <d v="2026-08-31T00:00:00"/>
    <s v="Suchismita Palai"/>
    <x v="781"/>
    <d v="1999-01-01T00:00:00"/>
    <x v="3291"/>
    <d v="2026-01-29T00:00:00"/>
    <n v="0.04"/>
    <n v="0.22500000000000001"/>
    <d v="2026-01-29T00:00:00"/>
    <d v="2026-08-31T00:00:00"/>
    <m/>
    <m/>
    <n v="27"/>
    <s v="26-35"/>
    <x v="0"/>
    <x v="0"/>
    <n v="400000"/>
    <n v="0"/>
    <n v="0"/>
    <n v="215"/>
    <d v="2026-02-28T00:00:00"/>
    <n v="31"/>
    <s v="Maharashtra"/>
    <n v="2670.1403698630138"/>
    <n v="1"/>
    <n v="2262.8308219178084"/>
    <n v="0"/>
    <n v="0"/>
    <n v="407.30954794520551"/>
    <n v="90.513232876712337"/>
    <n v="509.13693493150691"/>
    <n v="326.2686301369863"/>
    <n v="239.80744315068492"/>
    <n v="1423.3732109589043"/>
    <d v="2025-02-27T00:00:00"/>
    <n v="2262.8308219178084"/>
    <m/>
  </r>
  <r>
    <s v="Valid"/>
    <n v="202602"/>
    <s v="GMC023220100CALDERYS"/>
    <s v="CALDERYS INDIA REFRACTORIES LIMITED"/>
    <d v="2025-09-01T00:00:00"/>
    <d v="2026-08-31T00:00:00"/>
    <s v="Shraddha Pandurang Pawar"/>
    <x v="782"/>
    <d v="1989-03-31T00:00:00"/>
    <x v="3292"/>
    <d v="2026-02-02T00:00:00"/>
    <n v="0.04"/>
    <n v="0.22500000000000001"/>
    <d v="2026-02-02T00:00:00"/>
    <d v="2026-08-31T00:00:00"/>
    <m/>
    <m/>
    <n v="36"/>
    <s v="36-45"/>
    <x v="0"/>
    <x v="1"/>
    <n v="500000"/>
    <n v="500000"/>
    <n v="1"/>
    <n v="211"/>
    <d v="2026-02-28T00:00:00"/>
    <n v="27"/>
    <s v="Maharashtra"/>
    <n v="3495.1948827397259"/>
    <n v="1"/>
    <n v="2962.0295616438357"/>
    <n v="0"/>
    <n v="0"/>
    <n v="533.16532109589036"/>
    <n v="118.48118246575343"/>
    <n v="666.45665136986304"/>
    <n v="379.02747945205482"/>
    <n v="278.58519739726029"/>
    <n v="1898.5065304109587"/>
    <d v="2025-02-27T00:00:00"/>
    <n v="2962.0295616438357"/>
    <m/>
  </r>
  <r>
    <s v="Valid"/>
    <n v="202602"/>
    <s v="GMC023220100CALDERYS"/>
    <s v="CALDERYS INDIA REFRACTORIES LIMITED"/>
    <d v="2025-09-01T00:00:00"/>
    <d v="2026-08-31T00:00:00"/>
    <s v="Pandurang Pawar"/>
    <x v="782"/>
    <d v="1959-06-14T00:00:00"/>
    <x v="3293"/>
    <d v="2026-02-02T00:00:00"/>
    <n v="0.04"/>
    <n v="0.22500000000000001"/>
    <d v="2026-02-02T00:00:00"/>
    <d v="2026-08-31T00:00:00"/>
    <m/>
    <m/>
    <n v="66"/>
    <s v="66-70"/>
    <x v="1"/>
    <x v="2"/>
    <n v="500000"/>
    <n v="0"/>
    <n v="0"/>
    <n v="211"/>
    <d v="2026-02-28T00:00:00"/>
    <n v="27"/>
    <s v="Maharashtra"/>
    <n v="10817.730789589043"/>
    <n v="1"/>
    <n v="9167.5684657534257"/>
    <n v="0"/>
    <n v="0"/>
    <n v="1650.1623238356165"/>
    <n v="366.70273863013705"/>
    <n v="2062.7029047945207"/>
    <n v="1173.1011780821921"/>
    <n v="862.22936589041115"/>
    <n v="5875.9334564383562"/>
    <d v="2025-02-27T00:00:00"/>
    <n v="9167.5684657534257"/>
    <m/>
  </r>
  <r>
    <s v="Valid"/>
    <n v="202602"/>
    <s v="GMC023220100CALDERYS"/>
    <s v="CALDERYS INDIA REFRACTORIES LIMITED"/>
    <d v="2025-09-01T00:00:00"/>
    <d v="2026-08-31T00:00:00"/>
    <s v="Surekha Pawar"/>
    <x v="782"/>
    <d v="1968-12-17T00:00:00"/>
    <x v="3294"/>
    <d v="2026-02-02T00:00:00"/>
    <n v="0.04"/>
    <n v="0.22500000000000001"/>
    <d v="2026-02-02T00:00:00"/>
    <d v="2026-08-31T00:00:00"/>
    <m/>
    <m/>
    <n v="57"/>
    <s v="56-65"/>
    <x v="0"/>
    <x v="5"/>
    <n v="500000"/>
    <n v="0"/>
    <n v="0"/>
    <n v="211"/>
    <d v="2026-02-28T00:00:00"/>
    <n v="27"/>
    <s v="Maharashtra"/>
    <n v="7573.289463013698"/>
    <n v="1"/>
    <n v="6418.0419178082184"/>
    <n v="0"/>
    <n v="0"/>
    <n v="1155.2475452054794"/>
    <n v="256.72167671232876"/>
    <n v="1444.0594315068493"/>
    <n v="821.26602739726013"/>
    <n v="603.63053013698618"/>
    <n v="4113.6302794520534"/>
    <d v="2025-02-27T00:00:00"/>
    <n v="6418.0419178082184"/>
    <m/>
  </r>
  <r>
    <s v="Valid"/>
    <n v="202602"/>
    <s v="GMC023220100CALDERYS"/>
    <s v="CALDERYS INDIA REFRACTORIES LIMITED"/>
    <d v="2025-09-01T00:00:00"/>
    <d v="2026-08-31T00:00:00"/>
    <s v="MD Kasim"/>
    <x v="783"/>
    <d v="1996-07-21T00:00:00"/>
    <x v="3295"/>
    <d v="2026-02-05T00:00:00"/>
    <n v="0.04"/>
    <n v="0.22500000000000001"/>
    <d v="2026-02-05T00:00:00"/>
    <d v="2026-08-31T00:00:00"/>
    <m/>
    <m/>
    <n v="29"/>
    <s v="26-35"/>
    <x v="1"/>
    <x v="1"/>
    <n v="400000"/>
    <n v="400000"/>
    <n v="1"/>
    <n v="208"/>
    <d v="2026-02-28T00:00:00"/>
    <n v="24"/>
    <s v="Maharashtra"/>
    <n v="2583.2055671232874"/>
    <n v="1"/>
    <n v="2189.1572602739725"/>
    <n v="0"/>
    <n v="0"/>
    <n v="394.04830684931505"/>
    <n v="87.566290410958899"/>
    <n v="492.56038356164385"/>
    <n v="252.59506849315068"/>
    <n v="185.65737534246574"/>
    <n v="1423.3732109589039"/>
    <d v="2025-02-27T00:00:00"/>
    <n v="2189.1572602739725"/>
    <m/>
  </r>
  <r>
    <s v="Valid"/>
    <n v="202602"/>
    <s v="GMC023220100CALDERYS"/>
    <s v="CALDERYS INDIA REFRACTORIES LIMITED"/>
    <d v="2025-09-01T00:00:00"/>
    <d v="2026-08-31T00:00:00"/>
    <s v="Md Zakir Hussain"/>
    <x v="783"/>
    <d v="1969-06-04T00:00:00"/>
    <x v="3296"/>
    <d v="2026-02-05T00:00:00"/>
    <n v="0.04"/>
    <n v="0.22500000000000001"/>
    <d v="2026-02-05T00:00:00"/>
    <d v="2026-08-31T00:00:00"/>
    <m/>
    <m/>
    <n v="56"/>
    <s v="56-65"/>
    <x v="1"/>
    <x v="2"/>
    <n v="400000"/>
    <n v="0"/>
    <n v="0"/>
    <n v="208"/>
    <d v="2026-02-28T00:00:00"/>
    <n v="24"/>
    <s v="Maharashtra"/>
    <n v="6786.9136043835615"/>
    <n v="1"/>
    <n v="5751.621698630137"/>
    <n v="0"/>
    <n v="0"/>
    <n v="1035.2919057534245"/>
    <n v="230.06486794520549"/>
    <n v="1294.1148821917809"/>
    <n v="663.64865753424658"/>
    <n v="487.78176328767125"/>
    <n v="3739.6601852054796"/>
    <d v="2025-02-27T00:00:00"/>
    <n v="5751.621698630137"/>
    <m/>
  </r>
  <r>
    <s v="Valid"/>
    <n v="202602"/>
    <s v="GMC023220100CALDERYS"/>
    <s v="CALDERYS INDIA REFRACTORIES LIMITED"/>
    <d v="2025-09-01T00:00:00"/>
    <d v="2026-08-31T00:00:00"/>
    <s v="Rehna Khatun"/>
    <x v="783"/>
    <d v="1975-08-15T00:00:00"/>
    <x v="3297"/>
    <d v="2026-02-05T00:00:00"/>
    <n v="0.04"/>
    <n v="0.22500000000000001"/>
    <d v="2026-02-05T00:00:00"/>
    <d v="2026-08-31T00:00:00"/>
    <m/>
    <m/>
    <n v="50"/>
    <s v="46-55"/>
    <x v="0"/>
    <x v="5"/>
    <n v="400000"/>
    <n v="0"/>
    <n v="0"/>
    <n v="208"/>
    <d v="2026-02-28T00:00:00"/>
    <n v="24"/>
    <s v="Maharashtra"/>
    <n v="4620.5727473972602"/>
    <n v="1"/>
    <n v="3915.7396164383563"/>
    <n v="0"/>
    <n v="0"/>
    <n v="704.83313095890412"/>
    <n v="156.62958465753425"/>
    <n v="881.04141369863021"/>
    <n v="451.81610958904105"/>
    <n v="332.08484054794519"/>
    <n v="2545.9837775342467"/>
    <d v="2025-02-27T00:00:00"/>
    <n v="3915.7396164383563"/>
    <m/>
  </r>
  <r>
    <s v="Valid"/>
    <n v="202602"/>
    <s v="GMC023220100CALDERYS"/>
    <s v="CALDERYS INDIA REFRACTORIES LIMITED"/>
    <d v="2025-09-01T00:00:00"/>
    <d v="2026-08-31T00:00:00"/>
    <s v="Surojit Roy"/>
    <x v="784"/>
    <d v="1983-09-03T00:00:00"/>
    <x v="3298"/>
    <d v="2026-02-05T00:00:00"/>
    <n v="0.04"/>
    <n v="0.22500000000000001"/>
    <d v="2026-02-05T00:00:00"/>
    <d v="2026-08-31T00:00:00"/>
    <m/>
    <m/>
    <n v="42"/>
    <s v="36-45"/>
    <x v="1"/>
    <x v="1"/>
    <n v="500000"/>
    <n v="500000"/>
    <n v="1"/>
    <n v="208"/>
    <d v="2026-02-28T00:00:00"/>
    <n v="24"/>
    <s v="Maharashtra"/>
    <n v="3445.5001687671238"/>
    <n v="1"/>
    <n v="2919.9153972602744"/>
    <n v="0"/>
    <n v="0"/>
    <n v="525.58477150684939"/>
    <n v="116.79661589041098"/>
    <n v="656.98096438356174"/>
    <n v="336.9133150684932"/>
    <n v="247.6312865753425"/>
    <n v="1898.5065304109592"/>
    <d v="2025-02-27T00:00:00"/>
    <n v="2919.9153972602744"/>
    <m/>
  </r>
  <r>
    <s v="Valid"/>
    <n v="202602"/>
    <s v="GMC023220100CALDERYS"/>
    <s v="CALDERYS INDIA REFRACTORIES LIMITED"/>
    <d v="2025-09-01T00:00:00"/>
    <d v="2026-08-31T00:00:00"/>
    <s v="Aloka Roy"/>
    <x v="784"/>
    <d v="1950-01-01T00:00:00"/>
    <x v="3299"/>
    <d v="2026-02-05T00:00:00"/>
    <n v="0.04"/>
    <n v="0.22500000000000001"/>
    <d v="2026-02-05T00:00:00"/>
    <d v="2026-08-31T00:00:00"/>
    <m/>
    <m/>
    <n v="76"/>
    <s v="76-80"/>
    <x v="0"/>
    <x v="5"/>
    <n v="500000"/>
    <n v="0"/>
    <n v="0"/>
    <n v="208"/>
    <d v="2026-02-28T00:00:00"/>
    <n v="24"/>
    <s v="Maharashtra"/>
    <n v="16993.936105205481"/>
    <n v="1"/>
    <n v="14401.640767123288"/>
    <n v="0"/>
    <n v="0"/>
    <n v="2592.2953380821918"/>
    <n v="576.06563068493153"/>
    <n v="3240.36917260274"/>
    <n v="1661.7277808219178"/>
    <n v="1221.3699189041095"/>
    <n v="9363.8360449315078"/>
    <d v="2025-02-27T00:00:00"/>
    <n v="14401.640767123288"/>
    <m/>
  </r>
  <r>
    <s v="Valid"/>
    <n v="202602"/>
    <s v="GMC023220100CALDERYS"/>
    <s v="CALDERYS INDIA REFRACTORIES LIMITED"/>
    <d v="2025-09-01T00:00:00"/>
    <d v="2026-08-31T00:00:00"/>
    <s v="Madhav Sarde"/>
    <x v="785"/>
    <d v="1993-10-12T00:00:00"/>
    <x v="3300"/>
    <d v="2026-02-09T00:00:00"/>
    <n v="0.04"/>
    <n v="0.22500000000000001"/>
    <d v="2026-02-09T00:00:00"/>
    <d v="2026-08-31T00:00:00"/>
    <m/>
    <m/>
    <n v="32"/>
    <s v="26-35"/>
    <x v="1"/>
    <x v="1"/>
    <n v="500000"/>
    <n v="500000"/>
    <n v="1"/>
    <n v="204"/>
    <d v="2026-02-28T00:00:00"/>
    <n v="20"/>
    <s v="Maharashtra"/>
    <n v="2786.8714980821915"/>
    <n v="1"/>
    <n v="2361.7555068493148"/>
    <n v="0"/>
    <n v="0"/>
    <n v="425.11599123287664"/>
    <n v="94.470220273972586"/>
    <n v="531.39498904109587"/>
    <n v="231.54465753424654"/>
    <n v="170.1853232876712"/>
    <n v="1565.7049742465751"/>
    <d v="2025-02-27T00:00:00"/>
    <n v="2361.7555068493148"/>
    <m/>
  </r>
  <r>
    <s v="Valid"/>
    <n v="202602"/>
    <s v="GMC023220100CALDERYS"/>
    <s v="CALDERYS INDIA REFRACTORIES LIMITED"/>
    <d v="2025-09-01T00:00:00"/>
    <d v="2026-08-31T00:00:00"/>
    <s v="Amruta Rajendra Wath"/>
    <x v="785"/>
    <d v="1994-03-06T00:00:00"/>
    <x v="3301"/>
    <d v="2026-02-09T00:00:00"/>
    <n v="0.04"/>
    <n v="0.22500000000000001"/>
    <d v="2026-02-09T00:00:00"/>
    <d v="2026-08-31T00:00:00"/>
    <m/>
    <m/>
    <n v="31"/>
    <s v="26-35"/>
    <x v="0"/>
    <x v="0"/>
    <n v="500000"/>
    <n v="0"/>
    <n v="0"/>
    <n v="204"/>
    <d v="2026-02-28T00:00:00"/>
    <n v="20"/>
    <s v="Maharashtra"/>
    <n v="2786.8714980821915"/>
    <n v="1"/>
    <n v="2361.7555068493148"/>
    <n v="0"/>
    <n v="0"/>
    <n v="425.11599123287664"/>
    <n v="94.470220273972586"/>
    <n v="531.39498904109587"/>
    <n v="231.54465753424654"/>
    <n v="170.1853232876712"/>
    <n v="1565.7049742465751"/>
    <d v="2025-02-27T00:00:00"/>
    <n v="2361.7555068493148"/>
    <m/>
  </r>
  <r>
    <s v="Valid"/>
    <n v="202602"/>
    <s v="GMC023220100CALDERYS"/>
    <s v="CALDERYS INDIA REFRACTORIES LIMITED"/>
    <d v="2025-09-01T00:00:00"/>
    <d v="2026-08-31T00:00:00"/>
    <s v="Aayansh Madhav Sarde"/>
    <x v="785"/>
    <d v="2024-07-11T00:00:00"/>
    <x v="3302"/>
    <d v="2026-02-09T00:00:00"/>
    <n v="0.04"/>
    <n v="0.22500000000000001"/>
    <d v="2026-02-09T00:00:00"/>
    <d v="2026-08-31T00:00:00"/>
    <m/>
    <m/>
    <n v="1"/>
    <s v="0-25"/>
    <x v="1"/>
    <x v="3"/>
    <n v="500000"/>
    <n v="0"/>
    <n v="0"/>
    <n v="204"/>
    <d v="2026-02-28T00:00:00"/>
    <n v="20"/>
    <s v="Maharashtra"/>
    <n v="2486.1231846575342"/>
    <n v="1"/>
    <n v="2106.8840547945206"/>
    <n v="0"/>
    <n v="0"/>
    <n v="379.23912986301372"/>
    <n v="84.275362191780829"/>
    <n v="474.04891232876713"/>
    <n v="206.55726027397259"/>
    <n v="151.81958630136984"/>
    <n v="1396.7401939726028"/>
    <d v="2025-02-27T00:00:00"/>
    <n v="2106.8840547945206"/>
    <m/>
  </r>
  <r>
    <s v="Valid"/>
    <n v="202602"/>
    <s v="GMC023220100CALDERYS"/>
    <s v="CALDERYS INDIA REFRACTORIES LIMITED"/>
    <d v="2025-09-01T00:00:00"/>
    <d v="2026-08-31T00:00:00"/>
    <s v="Sunita Rajendra Sarde"/>
    <x v="785"/>
    <d v="1966-05-07T00:00:00"/>
    <x v="3303"/>
    <d v="2026-02-09T00:00:00"/>
    <n v="0.04"/>
    <n v="0.22500000000000001"/>
    <d v="2026-02-09T00:00:00"/>
    <d v="2026-08-31T00:00:00"/>
    <m/>
    <m/>
    <n v="59"/>
    <s v="56-65"/>
    <x v="0"/>
    <x v="5"/>
    <n v="500000"/>
    <n v="0"/>
    <n v="0"/>
    <n v="204"/>
    <d v="2026-02-28T00:00:00"/>
    <n v="20"/>
    <s v="Maharashtra"/>
    <n v="7322.042893150684"/>
    <n v="1"/>
    <n v="6205.1210958904103"/>
    <n v="0"/>
    <n v="0"/>
    <n v="1116.9217972602737"/>
    <n v="248.20484383561643"/>
    <n v="1396.1522465753424"/>
    <n v="608.34520547945203"/>
    <n v="447.13372602739724"/>
    <n v="4113.6302794520543"/>
    <d v="2025-02-27T00:00:00"/>
    <n v="6205.1210958904103"/>
    <m/>
  </r>
  <r>
    <s v="Valid"/>
    <n v="202602"/>
    <s v="GMC023220100CALDERYS"/>
    <s v="CALDERYS INDIA REFRACTORIES LIMITED"/>
    <d v="2025-09-01T00:00:00"/>
    <d v="2026-08-31T00:00:00"/>
    <s v="Rajendra Sarde"/>
    <x v="785"/>
    <d v="1959-05-04T00:00:00"/>
    <x v="3304"/>
    <d v="2026-02-09T00:00:00"/>
    <n v="0.04"/>
    <n v="0.22500000000000001"/>
    <d v="2026-02-09T00:00:00"/>
    <d v="2026-08-31T00:00:00"/>
    <m/>
    <m/>
    <n v="66"/>
    <s v="66-70"/>
    <x v="1"/>
    <x v="2"/>
    <n v="500000"/>
    <n v="0"/>
    <n v="0"/>
    <n v="204"/>
    <d v="2026-02-28T00:00:00"/>
    <n v="20"/>
    <s v="Maharashtra"/>
    <n v="10458.848725479453"/>
    <n v="1"/>
    <n v="8863.4311232876717"/>
    <n v="0"/>
    <n v="0"/>
    <n v="1595.4176021917808"/>
    <n v="354.53724493150685"/>
    <n v="1994.2720027397261"/>
    <n v="868.96383561643836"/>
    <n v="638.6884191780822"/>
    <n v="5875.9334564383562"/>
    <d v="2025-02-27T00:00:00"/>
    <n v="8863.4311232876717"/>
    <m/>
  </r>
  <r>
    <s v="Valid"/>
    <n v="202602"/>
    <s v="GMC023220100CALDERYS"/>
    <s v="CALDERYS INDIA REFRACTORIES LIMITED"/>
    <d v="2025-09-01T00:00:00"/>
    <d v="2026-08-31T00:00:00"/>
    <s v="Sambit Kumar Barik"/>
    <x v="786"/>
    <d v="1986-07-06T00:00:00"/>
    <x v="3305"/>
    <d v="2026-02-09T00:00:00"/>
    <n v="0.04"/>
    <n v="0.22500000000000001"/>
    <d v="2026-02-09T00:00:00"/>
    <d v="2026-08-31T00:00:00"/>
    <m/>
    <m/>
    <n v="39"/>
    <s v="36-45"/>
    <x v="1"/>
    <x v="1"/>
    <n v="500000"/>
    <n v="500000"/>
    <n v="1"/>
    <n v="204"/>
    <d v="2026-02-28T00:00:00"/>
    <n v="20"/>
    <s v="Maharashtra"/>
    <n v="3379.2405501369867"/>
    <n v="1"/>
    <n v="2863.7631780821921"/>
    <n v="0"/>
    <n v="0"/>
    <n v="515.47737205479461"/>
    <n v="114.55052712328768"/>
    <n v="644.34671506849327"/>
    <n v="280.76109589041101"/>
    <n v="206.35940547945208"/>
    <n v="1898.5065304109589"/>
    <d v="2025-02-27T00:00:00"/>
    <n v="2863.7631780821921"/>
    <m/>
  </r>
  <r>
    <s v="Valid"/>
    <n v="202602"/>
    <s v="GMC023220100CALDERYS"/>
    <s v="CALDERYS INDIA REFRACTORIES LIMITED"/>
    <d v="2025-09-01T00:00:00"/>
    <d v="2026-08-31T00:00:00"/>
    <s v="Padmalaya Das"/>
    <x v="786"/>
    <d v="1989-01-29T00:00:00"/>
    <x v="3306"/>
    <d v="2026-02-09T00:00:00"/>
    <n v="0.04"/>
    <n v="0.22500000000000001"/>
    <d v="2026-02-09T00:00:00"/>
    <d v="2026-08-31T00:00:00"/>
    <m/>
    <m/>
    <n v="37"/>
    <s v="36-45"/>
    <x v="0"/>
    <x v="0"/>
    <n v="500000"/>
    <n v="0"/>
    <n v="0"/>
    <n v="204"/>
    <d v="2026-02-28T00:00:00"/>
    <n v="20"/>
    <s v="Maharashtra"/>
    <n v="3379.2405501369867"/>
    <n v="1"/>
    <n v="2863.7631780821921"/>
    <n v="0"/>
    <n v="0"/>
    <n v="515.47737205479461"/>
    <n v="114.55052712328768"/>
    <n v="644.34671506849327"/>
    <n v="280.76109589041101"/>
    <n v="206.35940547945208"/>
    <n v="1898.5065304109589"/>
    <d v="2025-02-27T00:00:00"/>
    <n v="2863.7631780821921"/>
    <m/>
  </r>
  <r>
    <s v="Valid"/>
    <n v="202602"/>
    <s v="GMC023220100CALDERYS"/>
    <s v="CALDERYS INDIA REFRACTORIES LIMITED"/>
    <d v="2025-09-01T00:00:00"/>
    <d v="2026-08-31T00:00:00"/>
    <s v="Vivaan Vaibhav"/>
    <x v="786"/>
    <d v="2016-07-01T00:00:00"/>
    <x v="3307"/>
    <d v="2026-02-09T00:00:00"/>
    <n v="0.04"/>
    <n v="0.22500000000000001"/>
    <d v="2026-02-09T00:00:00"/>
    <d v="2026-08-31T00:00:00"/>
    <m/>
    <m/>
    <n v="9"/>
    <s v="0-25"/>
    <x v="1"/>
    <x v="3"/>
    <n v="500000"/>
    <n v="0"/>
    <n v="0"/>
    <n v="204"/>
    <d v="2026-02-28T00:00:00"/>
    <n v="20"/>
    <s v="Maharashtra"/>
    <n v="2486.1231846575342"/>
    <n v="1"/>
    <n v="2106.8840547945206"/>
    <n v="0"/>
    <n v="0"/>
    <n v="379.23912986301372"/>
    <n v="84.275362191780829"/>
    <n v="474.04891232876713"/>
    <n v="206.55726027397259"/>
    <n v="151.81958630136984"/>
    <n v="1396.7401939726028"/>
    <d v="2025-02-27T00:00:00"/>
    <n v="2106.8840547945206"/>
    <m/>
  </r>
  <r>
    <s v="Valid"/>
    <n v="202602"/>
    <s v="GMC023220100CALDERYS"/>
    <s v="CALDERYS INDIA REFRACTORIES LIMITED"/>
    <d v="2025-09-01T00:00:00"/>
    <d v="2026-08-31T00:00:00"/>
    <s v="Prabodhch Barik"/>
    <x v="786"/>
    <d v="1951-02-07T00:00:00"/>
    <x v="3308"/>
    <d v="2026-02-09T00:00:00"/>
    <n v="0.04"/>
    <n v="0.22500000000000001"/>
    <d v="2026-02-09T00:00:00"/>
    <d v="2026-08-31T00:00:00"/>
    <m/>
    <m/>
    <n v="75"/>
    <s v="71-75"/>
    <x v="1"/>
    <x v="2"/>
    <n v="500000"/>
    <n v="0"/>
    <n v="0"/>
    <n v="204"/>
    <d v="2026-02-28T00:00:00"/>
    <n v="20"/>
    <s v="Maharashtra"/>
    <n v="13266.10558027397"/>
    <n v="1"/>
    <n v="11242.462356164382"/>
    <n v="0"/>
    <n v="0"/>
    <n v="2023.6432241095888"/>
    <n v="449.69849424657531"/>
    <n v="2529.5540301369861"/>
    <n v="1102.2021917808217"/>
    <n v="810.11861095890401"/>
    <n v="7453.0912208219179"/>
    <d v="2025-02-27T00:00:00"/>
    <n v="11242.462356164382"/>
    <m/>
  </r>
  <r>
    <s v="Valid"/>
    <n v="202602"/>
    <s v="GMC023220100CALDERYS"/>
    <s v="CALDERYS INDIA REFRACTORIES LIMITED"/>
    <d v="2025-09-01T00:00:00"/>
    <d v="2026-08-31T00:00:00"/>
    <s v="Sumitra Barik"/>
    <x v="786"/>
    <d v="1962-05-16T00:00:00"/>
    <x v="3309"/>
    <d v="2026-02-09T00:00:00"/>
    <n v="0.04"/>
    <n v="0.22500000000000001"/>
    <d v="2026-02-09T00:00:00"/>
    <d v="2026-08-31T00:00:00"/>
    <m/>
    <m/>
    <n v="63"/>
    <s v="56-65"/>
    <x v="0"/>
    <x v="5"/>
    <n v="500000"/>
    <n v="0"/>
    <n v="0"/>
    <n v="204"/>
    <d v="2026-02-28T00:00:00"/>
    <n v="20"/>
    <s v="Maharashtra"/>
    <n v="7322.042893150684"/>
    <n v="1"/>
    <n v="6205.1210958904103"/>
    <n v="0"/>
    <n v="0"/>
    <n v="1116.9217972602737"/>
    <n v="248.20484383561643"/>
    <n v="1396.1522465753424"/>
    <n v="608.34520547945203"/>
    <n v="447.13372602739724"/>
    <n v="4113.6302794520543"/>
    <d v="2025-02-27T00:00:00"/>
    <n v="6205.1210958904103"/>
    <m/>
  </r>
  <r>
    <s v="Valid"/>
    <n v="202602"/>
    <s v="GMC023220100CALDERYS"/>
    <s v="CALDERYS INDIA REFRACTORIES LIMITED"/>
    <d v="2025-09-01T00:00:00"/>
    <d v="2026-08-31T00:00:00"/>
    <s v="Savinay"/>
    <x v="787"/>
    <d v="1998-03-27T00:00:00"/>
    <x v="3310"/>
    <d v="2026-02-09T00:00:00"/>
    <n v="0.04"/>
    <n v="0.22500000000000001"/>
    <d v="2026-02-09T00:00:00"/>
    <d v="2026-08-31T00:00:00"/>
    <m/>
    <m/>
    <n v="27"/>
    <s v="26-35"/>
    <x v="1"/>
    <x v="1"/>
    <n v="300000"/>
    <n v="300000"/>
    <n v="1"/>
    <n v="204"/>
    <d v="2026-02-28T00:00:00"/>
    <n v="20"/>
    <s v="Maharashtra"/>
    <n v="2305.1808854794522"/>
    <n v="1"/>
    <n v="1953.5431232876713"/>
    <n v="0"/>
    <n v="0"/>
    <n v="351.63776219178084"/>
    <n v="78.141724931506857"/>
    <n v="439.54720273972606"/>
    <n v="191.52383561643836"/>
    <n v="140.77001917808218"/>
    <n v="1295.0841764383561"/>
    <d v="2025-02-27T00:00:00"/>
    <n v="1953.5431232876713"/>
    <m/>
  </r>
  <r>
    <s v="Valid"/>
    <n v="202602"/>
    <s v="GMC023220100CALDERYS"/>
    <s v="CALDERYS INDIA REFRACTORIES LIMITED"/>
    <d v="2025-09-01T00:00:00"/>
    <d v="2026-08-31T00:00:00"/>
    <s v="Shivkumar Patel"/>
    <x v="787"/>
    <d v="1970-01-01T00:00:00"/>
    <x v="3311"/>
    <d v="2026-02-09T00:00:00"/>
    <n v="0.04"/>
    <n v="0.22500000000000001"/>
    <d v="2026-02-09T00:00:00"/>
    <d v="2026-08-31T00:00:00"/>
    <m/>
    <m/>
    <n v="56"/>
    <s v="56-65"/>
    <x v="1"/>
    <x v="2"/>
    <n v="300000"/>
    <n v="0"/>
    <n v="0"/>
    <n v="204"/>
    <d v="2026-02-28T00:00:00"/>
    <n v="20"/>
    <s v="Maharashtra"/>
    <n v="6053.9101479452056"/>
    <n v="1"/>
    <n v="5130.4323287671232"/>
    <n v="0"/>
    <n v="0"/>
    <n v="923.47781917808209"/>
    <n v="205.21729315068492"/>
    <n v="1154.3472739726028"/>
    <n v="502.98356164383557"/>
    <n v="369.69291780821914"/>
    <n v="3401.1748438356162"/>
    <d v="2025-02-27T00:00:00"/>
    <n v="5130.4323287671232"/>
    <m/>
  </r>
  <r>
    <s v="Valid"/>
    <n v="202602"/>
    <s v="GMC023220100CALDERYS"/>
    <s v="CALDERYS INDIA REFRACTORIES LIMITED"/>
    <d v="2025-09-01T00:00:00"/>
    <d v="2026-08-31T00:00:00"/>
    <s v="Shila Bai Patel"/>
    <x v="787"/>
    <d v="1975-01-01T00:00:00"/>
    <x v="3312"/>
    <d v="2026-02-09T00:00:00"/>
    <n v="0.04"/>
    <n v="0.22500000000000001"/>
    <d v="2026-02-09T00:00:00"/>
    <d v="2026-08-31T00:00:00"/>
    <m/>
    <m/>
    <n v="51"/>
    <s v="46-55"/>
    <x v="0"/>
    <x v="5"/>
    <n v="300000"/>
    <n v="0"/>
    <n v="0"/>
    <n v="204"/>
    <d v="2026-02-28T00:00:00"/>
    <n v="20"/>
    <s v="Maharashtra"/>
    <n v="4121.0604493150686"/>
    <n v="1"/>
    <n v="3492.4241095890411"/>
    <n v="0"/>
    <n v="0"/>
    <n v="628.63633972602736"/>
    <n v="139.69696438356164"/>
    <n v="785.79542465753423"/>
    <n v="342.39452054794515"/>
    <n v="251.65997260273969"/>
    <n v="2315.2717479452053"/>
    <d v="2025-02-27T00:00:00"/>
    <n v="3492.4241095890411"/>
    <m/>
  </r>
  <r>
    <s v="Valid"/>
    <n v="202602"/>
    <s v="GMC023220100CALDERYS"/>
    <s v="CALDERYS INDIA REFRACTORIES LIMITED"/>
    <d v="2025-09-01T00:00:00"/>
    <d v="2026-08-31T00:00:00"/>
    <s v="Rabinarayan Samantray"/>
    <x v="788"/>
    <d v="1991-05-21T00:00:00"/>
    <x v="3313"/>
    <d v="2026-02-09T00:00:00"/>
    <n v="0.04"/>
    <n v="0.22500000000000001"/>
    <d v="2026-02-09T00:00:00"/>
    <d v="2026-08-31T00:00:00"/>
    <m/>
    <m/>
    <n v="34"/>
    <s v="26-35"/>
    <x v="1"/>
    <x v="1"/>
    <n v="300000"/>
    <n v="300000"/>
    <n v="1"/>
    <n v="204"/>
    <d v="2026-02-28T00:00:00"/>
    <n v="20"/>
    <s v="Maharashtra"/>
    <n v="2305.1808854794522"/>
    <n v="1"/>
    <n v="1953.5431232876713"/>
    <n v="0"/>
    <n v="0"/>
    <n v="351.63776219178084"/>
    <n v="78.141724931506857"/>
    <n v="439.54720273972606"/>
    <n v="191.52383561643836"/>
    <n v="140.77001917808218"/>
    <n v="1295.0841764383561"/>
    <d v="2025-02-27T00:00:00"/>
    <n v="1953.5431232876713"/>
    <m/>
  </r>
  <r>
    <s v="Valid"/>
    <n v="202602"/>
    <s v="GMC023220100CALDERYS"/>
    <s v="CALDERYS INDIA REFRACTORIES LIMITED"/>
    <d v="2025-09-01T00:00:00"/>
    <d v="2026-08-31T00:00:00"/>
    <s v="Minati Samantaray"/>
    <x v="788"/>
    <d v="1974-04-05T00:00:00"/>
    <x v="3314"/>
    <d v="2026-02-09T00:00:00"/>
    <n v="0.04"/>
    <n v="0.22500000000000001"/>
    <d v="2026-02-09T00:00:00"/>
    <d v="2026-08-31T00:00:00"/>
    <m/>
    <m/>
    <n v="51"/>
    <s v="46-55"/>
    <x v="0"/>
    <x v="5"/>
    <n v="300000"/>
    <n v="0"/>
    <n v="0"/>
    <n v="204"/>
    <d v="2026-02-28T00:00:00"/>
    <n v="20"/>
    <s v="Maharashtra"/>
    <n v="4121.0604493150686"/>
    <n v="1"/>
    <n v="3492.4241095890411"/>
    <n v="0"/>
    <n v="0"/>
    <n v="628.63633972602736"/>
    <n v="139.69696438356164"/>
    <n v="785.79542465753423"/>
    <n v="342.39452054794515"/>
    <n v="251.65997260273969"/>
    <n v="2315.2717479452053"/>
    <d v="2025-02-27T00:00:00"/>
    <n v="3492.4241095890411"/>
    <m/>
  </r>
  <r>
    <s v="Valid"/>
    <n v="202602"/>
    <s v="GMC023220100CALDERYS"/>
    <s v="CALDERYS INDIA REFRACTORIES LIMITED"/>
    <d v="2025-09-01T00:00:00"/>
    <d v="2026-08-31T00:00:00"/>
    <s v="Banabihari Samantaray"/>
    <x v="788"/>
    <d v="1965-07-06T00:00:00"/>
    <x v="3315"/>
    <d v="2026-02-09T00:00:00"/>
    <n v="0.04"/>
    <n v="0.22500000000000001"/>
    <d v="2026-02-09T00:00:00"/>
    <d v="2026-08-31T00:00:00"/>
    <m/>
    <m/>
    <n v="60"/>
    <s v="56-65"/>
    <x v="1"/>
    <x v="2"/>
    <n v="300000"/>
    <n v="0"/>
    <n v="0"/>
    <n v="204"/>
    <d v="2026-02-28T00:00:00"/>
    <n v="20"/>
    <s v="Maharashtra"/>
    <n v="6053.9101479452056"/>
    <n v="1"/>
    <n v="5130.4323287671232"/>
    <n v="0"/>
    <n v="0"/>
    <n v="923.47781917808209"/>
    <n v="205.21729315068492"/>
    <n v="1154.3472739726028"/>
    <n v="502.98356164383557"/>
    <n v="369.69291780821914"/>
    <n v="3401.1748438356162"/>
    <d v="2025-02-27T00:00:00"/>
    <n v="5130.4323287671232"/>
    <m/>
  </r>
  <r>
    <s v="Valid"/>
    <n v="202602"/>
    <s v="GMC023220100CALDERYS"/>
    <s v="CALDERYS INDIA REFRACTORIES LIMITED"/>
    <d v="2025-09-01T00:00:00"/>
    <d v="2026-08-31T00:00:00"/>
    <s v="Jinjariya Karshanbhai"/>
    <x v="789"/>
    <d v="1988-07-14T00:00:00"/>
    <x v="3316"/>
    <d v="2026-02-09T00:00:00"/>
    <n v="0.04"/>
    <n v="0.22500000000000001"/>
    <d v="2026-02-09T00:00:00"/>
    <d v="2026-08-31T00:00:00"/>
    <m/>
    <m/>
    <n v="37"/>
    <s v="36-45"/>
    <x v="3"/>
    <x v="1"/>
    <n v="300000"/>
    <n v="300000"/>
    <n v="1"/>
    <n v="204"/>
    <d v="2026-02-28T00:00:00"/>
    <n v="20"/>
    <s v="Maharashtra"/>
    <n v="2861.3496065753425"/>
    <n v="1"/>
    <n v="2424.8725479452055"/>
    <n v="0"/>
    <n v="0"/>
    <n v="436.47705863013698"/>
    <n v="96.994901917808221"/>
    <n v="545.59632328767123"/>
    <n v="237.73260273972605"/>
    <n v="174.73346301369864"/>
    <n v="1607.5478597260271"/>
    <d v="2025-02-27T00:00:00"/>
    <n v="2424.8725479452055"/>
    <m/>
  </r>
  <r>
    <s v="Valid"/>
    <n v="202602"/>
    <s v="GMC023220100CALDERYS"/>
    <s v="CALDERYS INDIA REFRACTORIES LIMITED"/>
    <d v="2025-09-01T00:00:00"/>
    <d v="2026-08-31T00:00:00"/>
    <s v="Labhuben Jinjariya"/>
    <x v="789"/>
    <d v="1961-01-01T00:00:00"/>
    <x v="3317"/>
    <d v="2026-02-09T00:00:00"/>
    <n v="0.04"/>
    <n v="0.22500000000000001"/>
    <d v="2026-02-09T00:00:00"/>
    <d v="2026-08-31T00:00:00"/>
    <m/>
    <m/>
    <n v="65"/>
    <s v="56-65"/>
    <x v="4"/>
    <x v="5"/>
    <n v="300000"/>
    <n v="0"/>
    <n v="0"/>
    <n v="204"/>
    <d v="2026-02-28T00:00:00"/>
    <n v="20"/>
    <s v="Maharashtra"/>
    <n v="6053.9101479452056"/>
    <n v="1"/>
    <n v="5130.4323287671232"/>
    <n v="0"/>
    <n v="0"/>
    <n v="923.47781917808209"/>
    <n v="205.21729315068492"/>
    <n v="1154.3472739726028"/>
    <n v="502.98356164383557"/>
    <n v="369.69291780821914"/>
    <n v="3401.1748438356162"/>
    <d v="2025-02-27T00:00:00"/>
    <n v="5130.4323287671232"/>
    <m/>
  </r>
  <r>
    <s v="Valid"/>
    <n v="202602"/>
    <s v="GMC023220100CALDERYS"/>
    <s v="CALDERYS INDIA REFRACTORIES LIMITED"/>
    <d v="2025-09-01T00:00:00"/>
    <d v="2026-08-31T00:00:00"/>
    <s v="Parasara Tosifraja Yunusbhai"/>
    <x v="790"/>
    <d v="1996-11-28T00:00:00"/>
    <x v="3318"/>
    <d v="2026-02-09T00:00:00"/>
    <n v="0.04"/>
    <n v="0.22500000000000001"/>
    <d v="2026-02-09T00:00:00"/>
    <d v="2026-08-31T00:00:00"/>
    <m/>
    <m/>
    <n v="29"/>
    <s v="26-35"/>
    <x v="3"/>
    <x v="1"/>
    <n v="300000"/>
    <n v="300000"/>
    <n v="1"/>
    <n v="204"/>
    <d v="2026-02-28T00:00:00"/>
    <n v="20"/>
    <s v="Maharashtra"/>
    <n v="2305.1808854794522"/>
    <n v="1"/>
    <n v="1953.5431232876713"/>
    <n v="0"/>
    <n v="0"/>
    <n v="351.63776219178084"/>
    <n v="78.141724931506857"/>
    <n v="439.54720273972606"/>
    <n v="191.52383561643836"/>
    <n v="140.77001917808218"/>
    <n v="1295.0841764383561"/>
    <d v="2025-02-27T00:00:00"/>
    <n v="1953.5431232876713"/>
    <m/>
  </r>
  <r>
    <s v="Valid"/>
    <n v="202602"/>
    <s v="GMC023220100CALDERYS"/>
    <s v="CALDERYS INDIA REFRACTORIES LIMITED"/>
    <d v="2025-09-01T00:00:00"/>
    <d v="2026-08-31T00:00:00"/>
    <s v="Parasara Dilshana Tosifraja"/>
    <x v="790"/>
    <d v="2001-01-10T00:00:00"/>
    <x v="3319"/>
    <d v="2026-02-09T00:00:00"/>
    <n v="0.04"/>
    <n v="0.22500000000000001"/>
    <d v="2026-02-09T00:00:00"/>
    <d v="2026-08-31T00:00:00"/>
    <m/>
    <m/>
    <n v="25"/>
    <s v="0-25"/>
    <x v="4"/>
    <x v="0"/>
    <n v="300000"/>
    <n v="0"/>
    <n v="0"/>
    <n v="204"/>
    <d v="2026-02-28T00:00:00"/>
    <n v="20"/>
    <s v="Maharashtra"/>
    <n v="2062.5681008219176"/>
    <n v="1"/>
    <n v="1747.9390684931507"/>
    <n v="0"/>
    <n v="0"/>
    <n v="314.6290323287671"/>
    <n v="69.917562739726023"/>
    <n v="393.28629041095888"/>
    <n v="171.36657534246575"/>
    <n v="125.95443287671232"/>
    <n v="1158.7807824657534"/>
    <d v="2025-02-27T00:00:00"/>
    <n v="1747.9390684931507"/>
    <m/>
  </r>
  <r>
    <s v="Valid"/>
    <n v="202602"/>
    <s v="GMC023220100CALDERYS"/>
    <s v="CALDERYS INDIA REFRACTORIES LIMITED"/>
    <d v="2025-09-01T00:00:00"/>
    <d v="2026-08-31T00:00:00"/>
    <s v="Parasara Yunusbhai Abujibhai"/>
    <x v="790"/>
    <d v="1966-03-02T00:00:00"/>
    <x v="3320"/>
    <d v="2026-02-09T00:00:00"/>
    <n v="0.04"/>
    <n v="0.22500000000000001"/>
    <d v="2026-02-09T00:00:00"/>
    <d v="2026-08-31T00:00:00"/>
    <m/>
    <m/>
    <n v="59"/>
    <s v="56-65"/>
    <x v="1"/>
    <x v="2"/>
    <n v="300000"/>
    <n v="0"/>
    <n v="0"/>
    <n v="204"/>
    <d v="2026-02-28T00:00:00"/>
    <n v="20"/>
    <s v="Maharashtra"/>
    <n v="6053.9101479452056"/>
    <n v="1"/>
    <n v="5130.4323287671232"/>
    <n v="0"/>
    <n v="0"/>
    <n v="923.47781917808209"/>
    <n v="205.21729315068492"/>
    <n v="1154.3472739726028"/>
    <n v="502.98356164383557"/>
    <n v="369.69291780821914"/>
    <n v="3401.1748438356162"/>
    <d v="2025-02-27T00:00:00"/>
    <n v="5130.4323287671232"/>
    <m/>
  </r>
  <r>
    <s v="Valid"/>
    <n v="202602"/>
    <s v="GMC023220100CALDERYS"/>
    <s v="CALDERYS INDIA REFRACTORIES LIMITED"/>
    <d v="2025-09-01T00:00:00"/>
    <d v="2026-08-31T00:00:00"/>
    <s v="Parasara Hashinaben Yunusbhai"/>
    <x v="790"/>
    <d v="1967-01-01T00:00:00"/>
    <x v="3321"/>
    <d v="2026-02-09T00:00:00"/>
    <n v="0.04"/>
    <n v="0.22500000000000001"/>
    <d v="2026-02-09T00:00:00"/>
    <d v="2026-08-31T00:00:00"/>
    <m/>
    <m/>
    <n v="59"/>
    <s v="56-65"/>
    <x v="0"/>
    <x v="5"/>
    <n v="300000"/>
    <n v="0"/>
    <n v="0"/>
    <n v="204"/>
    <d v="2026-02-28T00:00:00"/>
    <n v="20"/>
    <s v="Maharashtra"/>
    <n v="6053.9101479452056"/>
    <n v="1"/>
    <n v="5130.4323287671232"/>
    <n v="0"/>
    <n v="0"/>
    <n v="923.47781917808209"/>
    <n v="205.21729315068492"/>
    <n v="1154.3472739726028"/>
    <n v="502.98356164383557"/>
    <n v="369.69291780821914"/>
    <n v="3401.1748438356162"/>
    <d v="2025-02-27T00:00:00"/>
    <n v="5130.4323287671232"/>
    <m/>
  </r>
  <r>
    <s v="Valid"/>
    <n v="202602"/>
    <s v="GMC023220100CALDERYS"/>
    <s v="CALDERYS INDIA REFRACTORIES LIMITED"/>
    <d v="2025-09-01T00:00:00"/>
    <d v="2026-08-31T00:00:00"/>
    <s v="Parasara Aliya Tosifraja"/>
    <x v="790"/>
    <d v="2022-03-26T00:00:00"/>
    <x v="3322"/>
    <d v="2026-02-09T00:00:00"/>
    <n v="0.04"/>
    <n v="0.22500000000000001"/>
    <d v="2026-02-09T00:00:00"/>
    <d v="2026-08-31T00:00:00"/>
    <m/>
    <m/>
    <n v="3"/>
    <s v="0-25"/>
    <x v="0"/>
    <x v="4"/>
    <n v="300000"/>
    <n v="0"/>
    <n v="0"/>
    <n v="204"/>
    <d v="2026-02-28T00:00:00"/>
    <n v="20"/>
    <s v="Maharashtra"/>
    <n v="2062.5681008219176"/>
    <n v="1"/>
    <n v="1747.9390684931507"/>
    <n v="0"/>
    <n v="0"/>
    <n v="314.6290323287671"/>
    <n v="69.917562739726023"/>
    <n v="393.28629041095888"/>
    <n v="171.36657534246575"/>
    <n v="125.95443287671232"/>
    <n v="1158.7807824657534"/>
    <d v="2025-02-27T00:00:00"/>
    <n v="1747.9390684931507"/>
    <m/>
  </r>
  <r>
    <s v="Valid"/>
    <n v="202602"/>
    <s v="GMC023220100CALDERYS"/>
    <s v="CALDERYS INDIA REFRACTORIES LIMITED"/>
    <d v="2025-09-01T00:00:00"/>
    <d v="2026-08-31T00:00:00"/>
    <s v="Parasara  Adnan Tosifraja"/>
    <x v="790"/>
    <d v="2024-05-04T00:00:00"/>
    <x v="3323"/>
    <d v="2026-02-09T00:00:00"/>
    <n v="0.04"/>
    <n v="0.22500000000000001"/>
    <d v="2026-02-09T00:00:00"/>
    <d v="2026-08-31T00:00:00"/>
    <m/>
    <m/>
    <n v="1"/>
    <s v="0-25"/>
    <x v="1"/>
    <x v="13"/>
    <n v="300000"/>
    <n v="0"/>
    <n v="0"/>
    <n v="204"/>
    <d v="2026-02-28T00:00:00"/>
    <n v="20"/>
    <s v="Maharashtra"/>
    <n v="2062.5681008219176"/>
    <n v="1"/>
    <n v="1747.9390684931507"/>
    <n v="0"/>
    <n v="0"/>
    <n v="314.6290323287671"/>
    <n v="69.917562739726023"/>
    <n v="393.28629041095888"/>
    <n v="171.36657534246575"/>
    <n v="125.95443287671232"/>
    <n v="1158.7807824657534"/>
    <d v="2025-02-27T00:00:00"/>
    <n v="1747.9390684931507"/>
    <m/>
  </r>
  <r>
    <s v="Valid"/>
    <n v="202602"/>
    <s v="GMC023220100CALDERYS"/>
    <s v="CALDERYS INDIA REFRACTORIES LIMITED"/>
    <d v="2025-09-01T00:00:00"/>
    <d v="2026-08-31T00:00:00"/>
    <s v="Nikhil Dwivedi"/>
    <x v="791"/>
    <d v="2003-01-20T00:00:00"/>
    <x v="3324"/>
    <d v="2026-02-09T00:00:00"/>
    <n v="0.04"/>
    <n v="0.22500000000000001"/>
    <d v="2026-02-09T00:00:00"/>
    <d v="2026-08-31T00:00:00"/>
    <m/>
    <m/>
    <n v="23"/>
    <s v="0-25"/>
    <x v="3"/>
    <x v="1"/>
    <n v="300000"/>
    <n v="300000"/>
    <n v="1"/>
    <n v="204"/>
    <d v="2026-02-28T00:00:00"/>
    <n v="20"/>
    <s v="Maharashtra"/>
    <n v="2062.5681008219176"/>
    <n v="1"/>
    <n v="1747.9390684931507"/>
    <n v="0"/>
    <n v="0"/>
    <n v="314.6290323287671"/>
    <n v="69.917562739726023"/>
    <n v="393.28629041095888"/>
    <n v="171.36657534246575"/>
    <n v="125.95443287671232"/>
    <n v="1158.7807824657534"/>
    <d v="2025-02-27T00:00:00"/>
    <n v="1747.9390684931507"/>
    <m/>
  </r>
  <r>
    <s v="Valid"/>
    <n v="202602"/>
    <s v="GMC023220100CALDERYS"/>
    <s v="CALDERYS INDIA REFRACTORIES LIMITED"/>
    <d v="2025-09-01T00:00:00"/>
    <d v="2026-08-31T00:00:00"/>
    <s v="Brijesh Dwivedi"/>
    <x v="791"/>
    <d v="1973-01-01T00:00:00"/>
    <x v="3325"/>
    <d v="2026-02-09T00:00:00"/>
    <n v="0.04"/>
    <n v="0.22500000000000001"/>
    <d v="2026-02-09T00:00:00"/>
    <d v="2026-08-31T00:00:00"/>
    <m/>
    <m/>
    <n v="53"/>
    <s v="46-55"/>
    <x v="3"/>
    <x v="2"/>
    <n v="300000"/>
    <n v="0"/>
    <n v="0"/>
    <n v="204"/>
    <d v="2026-02-28T00:00:00"/>
    <n v="20"/>
    <s v="Maharashtra"/>
    <n v="4121.0604493150686"/>
    <n v="1"/>
    <n v="3492.4241095890411"/>
    <n v="0"/>
    <n v="0"/>
    <n v="628.63633972602736"/>
    <n v="139.69696438356164"/>
    <n v="785.79542465753423"/>
    <n v="342.39452054794515"/>
    <n v="251.65997260273969"/>
    <n v="2315.2717479452053"/>
    <d v="2025-02-27T00:00:00"/>
    <n v="3492.4241095890411"/>
    <m/>
  </r>
  <r>
    <s v="Valid"/>
    <n v="202602"/>
    <s v="GMC023220100CALDERYS"/>
    <s v="CALDERYS INDIA REFRACTORIES LIMITED"/>
    <d v="2025-09-01T00:00:00"/>
    <d v="2026-08-31T00:00:00"/>
    <s v="Rani Dwivedi"/>
    <x v="791"/>
    <d v="1979-01-01T00:00:00"/>
    <x v="3326"/>
    <d v="2026-02-09T00:00:00"/>
    <n v="0.04"/>
    <n v="0.22500000000000001"/>
    <d v="2026-02-09T00:00:00"/>
    <d v="2026-08-31T00:00:00"/>
    <m/>
    <m/>
    <n v="47"/>
    <s v="46-55"/>
    <x v="0"/>
    <x v="5"/>
    <n v="300000"/>
    <n v="0"/>
    <n v="0"/>
    <n v="204"/>
    <d v="2026-02-28T00:00:00"/>
    <n v="20"/>
    <s v="Maharashtra"/>
    <n v="4121.0604493150686"/>
    <n v="1"/>
    <n v="3492.4241095890411"/>
    <n v="0"/>
    <n v="0"/>
    <n v="628.63633972602736"/>
    <n v="139.69696438356164"/>
    <n v="785.79542465753423"/>
    <n v="342.39452054794515"/>
    <n v="251.65997260273969"/>
    <n v="2315.2717479452053"/>
    <d v="2025-02-27T00:00:00"/>
    <n v="3492.4241095890411"/>
    <m/>
  </r>
  <r>
    <s v="Valid"/>
    <n v="202602"/>
    <s v="GMC023220100CALDERYS"/>
    <s v="CALDERYS INDIA REFRACTORIES LIMITED"/>
    <d v="2025-09-01T00:00:00"/>
    <d v="2026-08-31T00:00:00"/>
    <s v="Soumoditya Das"/>
    <x v="792"/>
    <d v="1988-11-11T00:00:00"/>
    <x v="3327"/>
    <d v="2026-02-02T00:00:00"/>
    <n v="0.04"/>
    <n v="0.22500000000000001"/>
    <d v="2026-02-02T00:00:00"/>
    <d v="2026-08-31T00:00:00"/>
    <m/>
    <m/>
    <n v="37"/>
    <s v="36-45"/>
    <x v="1"/>
    <x v="1"/>
    <n v="500000"/>
    <n v="500000"/>
    <n v="1"/>
    <n v="211"/>
    <d v="2026-02-28T00:00:00"/>
    <n v="27"/>
    <s v="Maharashtra"/>
    <n v="3495.1948827397259"/>
    <n v="1"/>
    <n v="2962.0295616438357"/>
    <n v="0"/>
    <n v="0"/>
    <n v="533.16532109589036"/>
    <n v="118.48118246575343"/>
    <n v="666.45665136986304"/>
    <n v="379.02747945205482"/>
    <n v="278.58519739726029"/>
    <n v="1898.5065304109587"/>
    <d v="2025-02-27T00:00:00"/>
    <n v="2962.0295616438357"/>
    <m/>
  </r>
  <r>
    <s v="Valid"/>
    <n v="202602"/>
    <s v="GMC023220100CALDERYS"/>
    <s v="CALDERYS INDIA REFRACTORIES LIMITED"/>
    <d v="2025-09-01T00:00:00"/>
    <d v="2026-08-31T00:00:00"/>
    <s v="Anuradha Talukder"/>
    <x v="792"/>
    <d v="1993-01-22T00:00:00"/>
    <x v="3328"/>
    <d v="2026-02-02T00:00:00"/>
    <n v="0.04"/>
    <n v="0.22500000000000001"/>
    <d v="2026-02-02T00:00:00"/>
    <d v="2026-08-31T00:00:00"/>
    <m/>
    <m/>
    <n v="33"/>
    <s v="26-35"/>
    <x v="0"/>
    <x v="0"/>
    <n v="500000"/>
    <n v="0"/>
    <n v="0"/>
    <n v="211"/>
    <d v="2026-02-28T00:00:00"/>
    <n v="27"/>
    <s v="Maharashtra"/>
    <n v="2882.4994416438358"/>
    <n v="1"/>
    <n v="2442.7961369863015"/>
    <n v="0"/>
    <n v="0"/>
    <n v="439.70330465753426"/>
    <n v="97.711845479452066"/>
    <n v="549.6291308219179"/>
    <n v="312.58528767123289"/>
    <n v="229.75018643835617"/>
    <n v="1565.7049742465751"/>
    <d v="2025-02-27T00:00:00"/>
    <n v="2442.7961369863015"/>
    <m/>
  </r>
  <r>
    <s v="Valid"/>
    <n v="202602"/>
    <s v="GMC023220100CALDERYS"/>
    <s v="CALDERYS INDIA REFRACTORIES LIMITED"/>
    <d v="2025-09-01T00:00:00"/>
    <d v="2026-08-31T00:00:00"/>
    <s v="Krishna Das"/>
    <x v="792"/>
    <d v="1953-08-27T00:00:00"/>
    <x v="3329"/>
    <d v="2026-02-02T00:00:00"/>
    <n v="0.04"/>
    <n v="0.22500000000000001"/>
    <d v="2026-02-02T00:00:00"/>
    <d v="2026-08-31T00:00:00"/>
    <m/>
    <m/>
    <n v="72"/>
    <s v="71-75"/>
    <x v="0"/>
    <x v="5"/>
    <n v="500000"/>
    <n v="0"/>
    <n v="0"/>
    <n v="211"/>
    <d v="2026-02-28T00:00:00"/>
    <n v="27"/>
    <s v="Maharashtra"/>
    <n v="13721.315085479451"/>
    <n v="1"/>
    <n v="11628.233123287671"/>
    <n v="0"/>
    <n v="0"/>
    <n v="2093.0819621917808"/>
    <n v="465.12932493150686"/>
    <n v="2616.3524527397262"/>
    <n v="1487.9729589041094"/>
    <n v="1093.6601247945205"/>
    <n v="7453.0912208219179"/>
    <d v="2025-02-27T00:00:00"/>
    <n v="11628.233123287671"/>
    <m/>
  </r>
  <r>
    <s v="Valid"/>
    <n v="202602"/>
    <s v="GMC023220100CALDERYS"/>
    <s v="CALDERYS INDIA REFRACTORIES LIMITED"/>
    <d v="2025-09-01T00:00:00"/>
    <d v="2026-08-31T00:00:00"/>
    <s v="Jayashree Das"/>
    <x v="792"/>
    <d v="1956-09-14T00:00:00"/>
    <x v="3330"/>
    <d v="2026-02-02T00:00:00"/>
    <n v="0.04"/>
    <n v="0.22500000000000001"/>
    <d v="2026-02-02T00:00:00"/>
    <d v="2026-08-31T00:00:00"/>
    <m/>
    <m/>
    <n v="69"/>
    <s v="66-70"/>
    <x v="1"/>
    <x v="2"/>
    <n v="500000"/>
    <n v="0"/>
    <n v="0"/>
    <n v="211"/>
    <d v="2026-02-28T00:00:00"/>
    <n v="27"/>
    <s v="Maharashtra"/>
    <n v="10817.730789589043"/>
    <n v="1"/>
    <n v="9167.5684657534257"/>
    <n v="0"/>
    <n v="0"/>
    <n v="1650.1623238356165"/>
    <n v="366.70273863013705"/>
    <n v="2062.7029047945207"/>
    <n v="1173.1011780821921"/>
    <n v="862.22936589041115"/>
    <n v="5875.9334564383562"/>
    <d v="2025-02-27T00:00:00"/>
    <n v="9167.5684657534257"/>
    <m/>
  </r>
  <r>
    <s v="Valid"/>
    <n v="202602"/>
    <s v="GMC023220100CALDERYS"/>
    <s v="CALDERYS INDIA REFRACTORIES LIMITED"/>
    <d v="2025-09-01T00:00:00"/>
    <d v="2026-08-31T00:00:00"/>
    <s v="Baby Girl of Prachi"/>
    <x v="727"/>
    <d v="2026-01-30T00:00:00"/>
    <x v="3331"/>
    <d v="2026-01-30T00:00:00"/>
    <n v="0.04"/>
    <n v="0.22500000000000001"/>
    <d v="2026-01-30T00:00:00"/>
    <d v="2026-08-31T00:00:00"/>
    <m/>
    <m/>
    <n v="0"/>
    <s v="0-25"/>
    <x v="0"/>
    <x v="4"/>
    <n v="400000"/>
    <n v="0"/>
    <n v="0"/>
    <n v="214"/>
    <d v="2026-02-28T00:00:00"/>
    <n v="30"/>
    <s v="Maharashtra"/>
    <n v="2370.9068208219178"/>
    <n v="1"/>
    <n v="2009.2430684931505"/>
    <n v="0"/>
    <n v="0"/>
    <n v="361.66375232876709"/>
    <n v="80.369722739726029"/>
    <n v="452.0796904109589"/>
    <n v="281.66958904109589"/>
    <n v="207.02714794520548"/>
    <n v="1269.7665073972601"/>
    <d v="2025-02-27T00:00:00"/>
    <n v="2009.2430684931505"/>
    <m/>
  </r>
  <r>
    <s v="Valid"/>
    <n v="202602"/>
    <s v="GMC023220100CALDERYS"/>
    <s v="CALDERYS INDIA REFRACTORIES LIMITED"/>
    <d v="2025-09-01T00:00:00"/>
    <d v="2026-08-31T00:00:00"/>
    <s v="Adrik Manna"/>
    <x v="437"/>
    <d v="2026-02-01T00:00:00"/>
    <x v="3332"/>
    <d v="2026-02-01T00:00:00"/>
    <n v="0.04"/>
    <n v="0.22500000000000001"/>
    <d v="2026-02-01T00:00:00"/>
    <d v="2026-08-31T00:00:00"/>
    <m/>
    <m/>
    <n v="0"/>
    <s v="0-25"/>
    <x v="1"/>
    <x v="3"/>
    <n v="500000"/>
    <n v="0"/>
    <n v="0"/>
    <n v="212"/>
    <d v="2026-02-28T00:00:00"/>
    <n v="28"/>
    <s v="Maharashtra"/>
    <n v="2583.6182115068491"/>
    <n v="1"/>
    <n v="2189.5069589041095"/>
    <n v="0"/>
    <n v="0"/>
    <n v="394.11125260273968"/>
    <n v="87.580278356164385"/>
    <n v="492.63906575342463"/>
    <n v="289.18016438356165"/>
    <n v="212.5474208219178"/>
    <n v="1396.7401939726028"/>
    <d v="2025-02-27T00:00:00"/>
    <n v="2189.5069589041095"/>
    <m/>
  </r>
  <r>
    <s v="Valid"/>
    <n v="202602"/>
    <s v="GMC023220100CALDERYS"/>
    <s v="CALDERYS INDIA REFRACTORIES LIMITED"/>
    <d v="2025-09-01T00:00:00"/>
    <d v="2026-08-31T00:00:00"/>
    <s v="Shakunbai"/>
    <x v="766"/>
    <d v="1972-01-01T00:00:00"/>
    <x v="3333"/>
    <d v="2026-01-02T00:00:00"/>
    <n v="0.04"/>
    <n v="0.22500000000000001"/>
    <d v="2026-01-02T00:00:00"/>
    <d v="2026-08-31T00:00:00"/>
    <m/>
    <m/>
    <n v="54"/>
    <s v="46-55"/>
    <x v="0"/>
    <x v="9"/>
    <n v="500000"/>
    <n v="0"/>
    <n v="0"/>
    <n v="242"/>
    <d v="2026-02-28T00:00:00"/>
    <n v="58"/>
    <s v="Maharashtra"/>
    <n v="5913.4468920547952"/>
    <n v="1"/>
    <n v="5011.3956712328772"/>
    <n v="0"/>
    <n v="0"/>
    <n v="902.05122082191792"/>
    <n v="200.45582684931509"/>
    <n v="1127.5640260273974"/>
    <n v="1201.0783013698631"/>
    <n v="882.79255150684935"/>
    <n v="2800.5832668493158"/>
    <d v="2025-02-27T00:00:00"/>
    <n v="5011.3956712328772"/>
    <m/>
  </r>
  <r>
    <s v="Valid"/>
    <n v="202602"/>
    <s v="GMC023220100CALDERYS"/>
    <s v="CALDERYS INDIA REFRACTORIES LIMITED"/>
    <d v="2025-09-01T00:00:00"/>
    <d v="2026-08-31T00:00:00"/>
    <s v="Chandra Mohan"/>
    <x v="766"/>
    <d v="1967-02-01T00:00:00"/>
    <x v="3334"/>
    <d v="2026-01-02T00:00:00"/>
    <n v="0.04"/>
    <n v="0.22500000000000001"/>
    <d v="2026-01-02T00:00:00"/>
    <d v="2026-08-31T00:00:00"/>
    <m/>
    <m/>
    <n v="58"/>
    <s v="56-65"/>
    <x v="1"/>
    <x v="8"/>
    <n v="500000"/>
    <n v="0"/>
    <n v="0"/>
    <n v="242"/>
    <d v="2026-02-28T00:00:00"/>
    <n v="58"/>
    <s v="Maharashtra"/>
    <n v="8685.9528438356156"/>
    <n v="1"/>
    <n v="7360.9769863013689"/>
    <n v="0"/>
    <n v="0"/>
    <n v="1324.9758575342464"/>
    <n v="294.43907945205478"/>
    <n v="1656.2198219178081"/>
    <n v="1764.2010958904109"/>
    <n v="1296.687805479452"/>
    <n v="4113.6302794520543"/>
    <d v="2025-02-27T00:00:00"/>
    <n v="7360.9769863013689"/>
    <m/>
  </r>
  <r>
    <s v="Valid"/>
    <n v="202602"/>
    <s v="GMC023220100CALDERYS"/>
    <s v="CALDERYS INDIA REFRACTORIES LIMITED"/>
    <d v="2025-09-01T00:00:00"/>
    <d v="2026-08-31T00:00:00"/>
    <s v="Baby of Dipti Pandey"/>
    <x v="686"/>
    <d v="2026-02-06T00:00:00"/>
    <x v="3335"/>
    <d v="2026-02-06T00:00:00"/>
    <n v="0.04"/>
    <n v="0.22500000000000001"/>
    <d v="2026-02-06T00:00:00"/>
    <d v="2026-08-31T00:00:00"/>
    <m/>
    <m/>
    <n v="0"/>
    <s v="0-25"/>
    <x v="0"/>
    <x v="4"/>
    <n v="400000"/>
    <n v="0"/>
    <n v="0"/>
    <n v="207"/>
    <d v="2026-02-28T00:00:00"/>
    <n v="23"/>
    <s v="Maharashtra"/>
    <n v="2293.3537939726029"/>
    <n v="1"/>
    <n v="1943.5201643835617"/>
    <n v="0"/>
    <n v="0"/>
    <n v="349.8336295890411"/>
    <n v="77.740806575342475"/>
    <n v="437.29203698630141"/>
    <n v="215.94668493150687"/>
    <n v="158.72081342465754"/>
    <n v="1269.7665073972603"/>
    <d v="2025-02-27T00:00:00"/>
    <n v="1943.5201643835617"/>
    <m/>
  </r>
  <r>
    <s v="Deletion"/>
    <n v="202602"/>
    <s v="GMC023220100CALDERYS"/>
    <s v="CALDERYS INDIA REFRACTORIES LIMITED"/>
    <d v="2025-09-01T00:00:00"/>
    <d v="2026-08-31T00:00:00"/>
    <s v="Nidhi Singh"/>
    <x v="31"/>
    <d v="1989-03-14T00:00:00"/>
    <x v="133"/>
    <d v="2025-09-01T00:00:00"/>
    <n v="0.04"/>
    <n v="0.22500000000000001"/>
    <d v="2025-09-01T00:00:00"/>
    <d v="2026-08-31T00:00:00"/>
    <d v="2026-01-31T00:00:00"/>
    <d v="2026-02-01T00:00:00"/>
    <n v="36"/>
    <s v="36-45"/>
    <x v="0"/>
    <x v="0"/>
    <n v="-500000"/>
    <n v="0"/>
    <n v="0"/>
    <n v="212"/>
    <d v="2026-02-28T00:00:00"/>
    <n v="28"/>
    <s v="Maharashtra"/>
    <n v="-3511.7597873972609"/>
    <n v="-1"/>
    <n v="-2976.0676164383567"/>
    <n v="0"/>
    <n v="0"/>
    <n v="-535.69217095890417"/>
    <n v="-119.04270465753427"/>
    <n v="-669.61521369863033"/>
    <n v="-393.06553424657545"/>
    <n v="-288.90316767123295"/>
    <n v="-1898.5065304109594"/>
    <d v="2025-02-27T00:00:00"/>
    <n v="-2976.0676164383567"/>
    <s v="With claim"/>
  </r>
  <r>
    <s v="Deletion"/>
    <n v="202602"/>
    <s v="GMC023220100CALDERYS"/>
    <s v="CALDERYS INDIA REFRACTORIES LIMITED"/>
    <d v="2025-09-01T00:00:00"/>
    <d v="2026-08-31T00:00:00"/>
    <s v="Shivaay Singh"/>
    <x v="31"/>
    <d v="2017-09-18T00:00:00"/>
    <x v="134"/>
    <d v="2025-09-01T00:00:00"/>
    <n v="0.04"/>
    <n v="0.22500000000000001"/>
    <d v="2025-09-01T00:00:00"/>
    <d v="2026-08-31T00:00:00"/>
    <d v="2026-01-31T00:00:00"/>
    <d v="2026-02-01T00:00:00"/>
    <n v="7"/>
    <s v="0-25"/>
    <x v="1"/>
    <x v="3"/>
    <n v="-500000"/>
    <n v="0"/>
    <n v="0"/>
    <n v="212"/>
    <d v="2026-02-28T00:00:00"/>
    <n v="28"/>
    <s v="Maharashtra"/>
    <n v="-2583.6182115068491"/>
    <n v="-1"/>
    <n v="-2189.5069589041095"/>
    <n v="0"/>
    <n v="0"/>
    <n v="-394.11125260273968"/>
    <n v="-87.580278356164385"/>
    <n v="-492.63906575342463"/>
    <n v="-289.18016438356165"/>
    <n v="-212.5474208219178"/>
    <n v="-1396.7401939726028"/>
    <d v="2025-02-27T00:00:00"/>
    <n v="-2189.5069589041095"/>
    <s v="With claim"/>
  </r>
  <r>
    <s v="Deletion"/>
    <n v="202602"/>
    <s v="GMC023220100CALDERYS"/>
    <s v="CALDERYS INDIA REFRACTORIES LIMITED"/>
    <d v="2025-09-01T00:00:00"/>
    <d v="2026-08-31T00:00:00"/>
    <s v="Madanlal Verma"/>
    <x v="31"/>
    <d v="1953-10-03T00:00:00"/>
    <x v="135"/>
    <d v="2025-09-01T00:00:00"/>
    <n v="0.04"/>
    <n v="0.22500000000000001"/>
    <d v="2025-09-01T00:00:00"/>
    <d v="2026-08-31T00:00:00"/>
    <d v="2026-01-31T00:00:00"/>
    <d v="2026-02-01T00:00:00"/>
    <n v="71"/>
    <s v="71-75"/>
    <x v="1"/>
    <x v="2"/>
    <n v="-500000"/>
    <n v="0"/>
    <n v="0"/>
    <n v="212"/>
    <d v="2026-02-28T00:00:00"/>
    <n v="28"/>
    <s v="Maharashtra"/>
    <n v="-13786.345014794519"/>
    <n v="-1"/>
    <n v="-11683.34323287671"/>
    <n v="0"/>
    <n v="0"/>
    <n v="-2103.0017819178079"/>
    <n v="-467.33372931506841"/>
    <n v="-2628.75222739726"/>
    <n v="-1543.0830684931504"/>
    <n v="-1134.1660553424656"/>
    <n v="-7453.0912208219152"/>
    <d v="2025-02-27T00:00:00"/>
    <n v="-11683.34323287671"/>
    <s v="With claim"/>
  </r>
  <r>
    <s v="Deletion"/>
    <n v="202602"/>
    <s v="GMC023220100CALDERYS"/>
    <s v="CALDERYS INDIA REFRACTORIES LIMITED"/>
    <d v="2025-09-01T00:00:00"/>
    <d v="2026-08-31T00:00:00"/>
    <s v="Anika Singh"/>
    <x v="31"/>
    <d v="2014-09-18T00:00:00"/>
    <x v="136"/>
    <d v="2025-09-01T00:00:00"/>
    <n v="0.04"/>
    <n v="0.22500000000000001"/>
    <d v="2025-09-01T00:00:00"/>
    <d v="2026-08-31T00:00:00"/>
    <d v="2026-01-31T00:00:00"/>
    <d v="2026-02-01T00:00:00"/>
    <n v="10"/>
    <s v="0-25"/>
    <x v="0"/>
    <x v="4"/>
    <n v="-500000"/>
    <n v="0"/>
    <n v="0"/>
    <n v="212"/>
    <d v="2026-02-28T00:00:00"/>
    <n v="28"/>
    <s v="Maharashtra"/>
    <n v="-2583.6182115068491"/>
    <n v="-1"/>
    <n v="-2189.5069589041095"/>
    <n v="0"/>
    <n v="0"/>
    <n v="-394.11125260273968"/>
    <n v="-87.580278356164385"/>
    <n v="-492.63906575342463"/>
    <n v="-289.18016438356165"/>
    <n v="-212.5474208219178"/>
    <n v="-1396.7401939726028"/>
    <d v="2025-02-27T00:00:00"/>
    <n v="-2189.5069589041095"/>
    <s v="With claim"/>
  </r>
  <r>
    <s v="Deletion"/>
    <n v="202602"/>
    <s v="GMC023220100CALDERYS"/>
    <s v="CALDERYS INDIA REFRACTORIES LIMITED"/>
    <d v="2025-09-01T00:00:00"/>
    <d v="2026-08-31T00:00:00"/>
    <s v="Rekha Verma"/>
    <x v="31"/>
    <d v="1964-11-06T00:00:00"/>
    <x v="137"/>
    <d v="2025-09-01T00:00:00"/>
    <n v="0.04"/>
    <n v="0.22500000000000001"/>
    <d v="2025-09-01T00:00:00"/>
    <d v="2026-08-31T00:00:00"/>
    <d v="2026-01-31T00:00:00"/>
    <d v="2026-02-01T00:00:00"/>
    <n v="60"/>
    <s v="56-65"/>
    <x v="0"/>
    <x v="5"/>
    <n v="-500000"/>
    <n v="0"/>
    <n v="0"/>
    <n v="212"/>
    <d v="2026-02-28T00:00:00"/>
    <n v="28"/>
    <s v="Maharashtra"/>
    <n v="-7609.1818301369858"/>
    <n v="-1"/>
    <n v="-6448.4591780821911"/>
    <n v="0"/>
    <n v="0"/>
    <n v="-1160.7226520547943"/>
    <n v="-257.93836712328766"/>
    <n v="-1450.9033150684929"/>
    <n v="-851.68328767123273"/>
    <n v="-625.98721643835609"/>
    <n v="-4113.6302794520552"/>
    <d v="2025-02-27T00:00:00"/>
    <n v="-6448.4591780821911"/>
    <s v="With claim"/>
  </r>
  <r>
    <s v="Deletion"/>
    <n v="202602"/>
    <s v="GMC023220100CALDERYS"/>
    <s v="CALDERYS INDIA REFRACTORIES LIMITED"/>
    <d v="2025-09-01T00:00:00"/>
    <d v="2026-08-31T00:00:00"/>
    <s v="Aditya Singh"/>
    <x v="31"/>
    <d v="1985-09-25T00:00:00"/>
    <x v="138"/>
    <d v="2025-09-01T00:00:00"/>
    <n v="0.04"/>
    <n v="0.22500000000000001"/>
    <d v="2025-09-01T00:00:00"/>
    <d v="2026-08-31T00:00:00"/>
    <d v="2026-01-31T00:00:00"/>
    <d v="2026-02-01T00:00:00"/>
    <n v="39"/>
    <s v="36-45"/>
    <x v="1"/>
    <x v="1"/>
    <n v="-500000"/>
    <n v="-500000"/>
    <n v="-1"/>
    <n v="212"/>
    <d v="2026-02-28T00:00:00"/>
    <n v="28"/>
    <s v="Maharashtra"/>
    <n v="-3511.7597873972609"/>
    <n v="-1"/>
    <n v="-2976.0676164383567"/>
    <n v="0"/>
    <n v="0"/>
    <n v="-535.69217095890417"/>
    <n v="-119.04270465753427"/>
    <n v="-669.61521369863033"/>
    <n v="-393.06553424657545"/>
    <n v="-288.90316767123295"/>
    <n v="-1898.5065304109594"/>
    <d v="2025-02-27T00:00:00"/>
    <n v="-2976.0676164383567"/>
    <s v="With claim"/>
  </r>
  <r>
    <s v="Deletion"/>
    <n v="202602"/>
    <s v="GMC023220100CALDERYS"/>
    <s v="CALDERYS INDIA REFRACTORIES LIMITED"/>
    <d v="2025-09-01T00:00:00"/>
    <d v="2026-08-31T00:00:00"/>
    <s v="Mitra Das"/>
    <x v="48"/>
    <d v="1977-02-02T00:00:00"/>
    <x v="218"/>
    <d v="2025-09-01T00:00:00"/>
    <n v="0.04"/>
    <n v="0.22500000000000001"/>
    <d v="2025-09-01T00:00:00"/>
    <d v="2026-08-31T00:00:00"/>
    <d v="2026-01-28T00:00:00"/>
    <d v="2026-01-29T00:00:00"/>
    <n v="48"/>
    <s v="46-55"/>
    <x v="0"/>
    <x v="0"/>
    <n v="-500000"/>
    <n v="0"/>
    <n v="0"/>
    <n v="215"/>
    <d v="2026-02-28T00:00:00"/>
    <n v="31"/>
    <s v="Maharashtra"/>
    <n v="-5253.6821561643837"/>
    <n v="-1"/>
    <n v="-4452.2730136986302"/>
    <n v="0"/>
    <n v="0"/>
    <n v="-801.40914246575335"/>
    <n v="-178.09092054794522"/>
    <n v="-1001.7614280821919"/>
    <n v="-641.95564383561646"/>
    <n v="-471.83739821917811"/>
    <n v="-2800.5832668493149"/>
    <d v="2025-02-27T00:00:00"/>
    <n v="-4452.2730136986302"/>
    <s v="With claim"/>
  </r>
  <r>
    <s v="Deletion"/>
    <n v="202602"/>
    <s v="GMC023220100CALDERYS"/>
    <s v="CALDERYS INDIA REFRACTORIES LIMITED"/>
    <d v="2025-09-01T00:00:00"/>
    <d v="2026-08-31T00:00:00"/>
    <s v="Olivia Das"/>
    <x v="48"/>
    <d v="2002-05-15T00:00:00"/>
    <x v="219"/>
    <d v="2025-09-01T00:00:00"/>
    <n v="0.04"/>
    <n v="0.22500000000000001"/>
    <d v="2025-09-01T00:00:00"/>
    <d v="2026-08-31T00:00:00"/>
    <d v="2026-01-28T00:00:00"/>
    <d v="2026-01-29T00:00:00"/>
    <n v="23"/>
    <s v="0-25"/>
    <x v="0"/>
    <x v="4"/>
    <n v="-500000"/>
    <n v="0"/>
    <n v="0"/>
    <n v="215"/>
    <d v="2026-02-28T00:00:00"/>
    <n v="31"/>
    <s v="Maharashtra"/>
    <n v="-2620.1788465753425"/>
    <n v="-1"/>
    <n v="-2220.4905479452054"/>
    <n v="0"/>
    <n v="0"/>
    <n v="-399.68829863013696"/>
    <n v="-88.81962191780822"/>
    <n v="-499.61037328767122"/>
    <n v="-320.16375342465756"/>
    <n v="-235.32035876712331"/>
    <n v="-1396.7401939726028"/>
    <d v="2025-02-27T00:00:00"/>
    <n v="-2220.4905479452054"/>
    <s v="With claim"/>
  </r>
  <r>
    <s v="Deletion"/>
    <n v="202602"/>
    <s v="GMC023220100CALDERYS"/>
    <s v="CALDERYS INDIA REFRACTORIES LIMITED"/>
    <d v="2025-09-01T00:00:00"/>
    <d v="2026-08-31T00:00:00"/>
    <s v="Pintu Das"/>
    <x v="48"/>
    <d v="1980-07-01T00:00:00"/>
    <x v="220"/>
    <d v="2025-09-01T00:00:00"/>
    <n v="0.04"/>
    <n v="0.22500000000000001"/>
    <d v="2025-09-01T00:00:00"/>
    <d v="2026-08-31T00:00:00"/>
    <d v="2026-01-28T00:00:00"/>
    <d v="2026-01-29T00:00:00"/>
    <n v="45"/>
    <s v="36-45"/>
    <x v="1"/>
    <x v="1"/>
    <n v="-500000"/>
    <n v="-500000"/>
    <n v="-1"/>
    <n v="215"/>
    <d v="2026-02-28T00:00:00"/>
    <n v="31"/>
    <s v="Maharashtra"/>
    <n v="-3561.4545013698635"/>
    <n v="-1"/>
    <n v="-3018.181780821918"/>
    <n v="0"/>
    <n v="0"/>
    <n v="-543.27272054794526"/>
    <n v="-120.72727123287672"/>
    <n v="-679.09090068493151"/>
    <n v="-435.17969863013701"/>
    <n v="-319.85707849315071"/>
    <n v="-1898.5065304109589"/>
    <d v="2025-02-27T00:00:00"/>
    <n v="-3018.181780821918"/>
    <s v="With claim"/>
  </r>
  <r>
    <s v="Deletion"/>
    <n v="202602"/>
    <s v="GMC023220100CALDERYS"/>
    <s v="CALDERYS INDIA REFRACTORIES LIMITED"/>
    <d v="2025-09-01T00:00:00"/>
    <d v="2026-08-31T00:00:00"/>
    <s v="Stuti Mukherjee"/>
    <x v="178"/>
    <d v="1971-10-08T00:00:00"/>
    <x v="794"/>
    <d v="2025-09-01T00:00:00"/>
    <n v="0.04"/>
    <n v="0.22500000000000001"/>
    <d v="2025-09-01T00:00:00"/>
    <d v="2026-08-31T00:00:00"/>
    <d v="2026-01-31T00:00:00"/>
    <d v="2026-02-01T00:00:00"/>
    <n v="53"/>
    <s v="46-55"/>
    <x v="0"/>
    <x v="0"/>
    <n v="-500000"/>
    <n v="0"/>
    <n v="0"/>
    <n v="212"/>
    <d v="2026-02-28T00:00:00"/>
    <n v="28"/>
    <s v="Maharashtra"/>
    <n v="-5180.3749632876716"/>
    <n v="-1"/>
    <n v="-4390.1482739726034"/>
    <n v="0"/>
    <n v="0"/>
    <n v="-790.2266893150686"/>
    <n v="-175.60593095890414"/>
    <n v="-987.78336164383575"/>
    <n v="-579.83090410958914"/>
    <n v="-426.17571452054801"/>
    <n v="-2800.5832668493154"/>
    <d v="2025-02-27T00:00:00"/>
    <n v="-4390.1482739726034"/>
    <s v="With claim"/>
  </r>
  <r>
    <s v="Deletion"/>
    <n v="202602"/>
    <s v="GMC023220100CALDERYS"/>
    <s v="CALDERYS INDIA REFRACTORIES LIMITED"/>
    <d v="2025-09-01T00:00:00"/>
    <d v="2026-08-31T00:00:00"/>
    <s v="Shreeja Mukherjee"/>
    <x v="178"/>
    <d v="2001-10-24T00:00:00"/>
    <x v="795"/>
    <d v="2025-09-01T00:00:00"/>
    <n v="0.04"/>
    <n v="0.22500000000000001"/>
    <d v="2025-09-01T00:00:00"/>
    <d v="2026-08-31T00:00:00"/>
    <d v="2026-01-31T00:00:00"/>
    <d v="2026-02-01T00:00:00"/>
    <n v="23"/>
    <s v="0-25"/>
    <x v="0"/>
    <x v="4"/>
    <n v="-500000"/>
    <n v="0"/>
    <n v="0"/>
    <n v="212"/>
    <d v="2026-02-28T00:00:00"/>
    <n v="28"/>
    <s v="Maharashtra"/>
    <n v="-2583.6182115068491"/>
    <n v="-1"/>
    <n v="-2189.5069589041095"/>
    <n v="0"/>
    <n v="0"/>
    <n v="-394.11125260273968"/>
    <n v="-87.580278356164385"/>
    <n v="-492.63906575342463"/>
    <n v="-289.18016438356165"/>
    <n v="-212.5474208219178"/>
    <n v="-1396.7401939726028"/>
    <d v="2025-02-27T00:00:00"/>
    <n v="-2189.5069589041095"/>
    <s v="With claim"/>
  </r>
  <r>
    <s v="Deletion"/>
    <n v="202602"/>
    <s v="GMC023220100CALDERYS"/>
    <s v="CALDERYS INDIA REFRACTORIES LIMITED"/>
    <d v="2025-09-01T00:00:00"/>
    <d v="2026-08-31T00:00:00"/>
    <s v="Nilima Mukherjee"/>
    <x v="178"/>
    <d v="1936-07-30T00:00:00"/>
    <x v="796"/>
    <d v="2025-09-01T00:00:00"/>
    <n v="0.04"/>
    <n v="0.22500000000000001"/>
    <d v="2025-09-01T00:00:00"/>
    <d v="2026-08-31T00:00:00"/>
    <d v="2026-01-31T00:00:00"/>
    <d v="2026-02-01T00:00:00"/>
    <n v="89"/>
    <s v="81-100"/>
    <x v="0"/>
    <x v="5"/>
    <n v="-500000"/>
    <n v="0"/>
    <n v="0"/>
    <n v="212"/>
    <d v="2026-02-28T00:00:00"/>
    <n v="28"/>
    <s v="Maharashtra"/>
    <n v="-18911.225580273971"/>
    <n v="-1"/>
    <n v="-16026.462356164382"/>
    <n v="0"/>
    <n v="0"/>
    <n v="-2884.7632241095885"/>
    <n v="-641.05849424657526"/>
    <n v="-3605.9540301369861"/>
    <n v="-2116.7025753424655"/>
    <n v="-1555.7763928767122"/>
    <n v="-10223.673438904108"/>
    <d v="2025-02-27T00:00:00"/>
    <n v="-16026.462356164382"/>
    <s v="With claim"/>
  </r>
  <r>
    <s v="Deletion"/>
    <n v="202602"/>
    <s v="GMC023220100CALDERYS"/>
    <s v="CALDERYS INDIA REFRACTORIES LIMITED"/>
    <d v="2025-09-01T00:00:00"/>
    <d v="2026-08-31T00:00:00"/>
    <s v="Shubhraja Mukherjee"/>
    <x v="178"/>
    <d v="2001-10-24T00:00:00"/>
    <x v="797"/>
    <d v="2025-09-01T00:00:00"/>
    <n v="0.04"/>
    <n v="0.22500000000000001"/>
    <d v="2025-09-01T00:00:00"/>
    <d v="2026-08-31T00:00:00"/>
    <d v="2026-01-31T00:00:00"/>
    <d v="2026-02-01T00:00:00"/>
    <n v="23"/>
    <s v="0-25"/>
    <x v="0"/>
    <x v="4"/>
    <n v="-500000"/>
    <n v="0"/>
    <n v="0"/>
    <n v="212"/>
    <d v="2026-02-28T00:00:00"/>
    <n v="28"/>
    <s v="Maharashtra"/>
    <n v="-2583.6182115068491"/>
    <n v="-1"/>
    <n v="-2189.5069589041095"/>
    <n v="0"/>
    <n v="0"/>
    <n v="-394.11125260273968"/>
    <n v="-87.580278356164385"/>
    <n v="-492.63906575342463"/>
    <n v="-289.18016438356165"/>
    <n v="-212.5474208219178"/>
    <n v="-1396.7401939726028"/>
    <d v="2025-02-27T00:00:00"/>
    <n v="-2189.5069589041095"/>
    <s v="With claim"/>
  </r>
  <r>
    <s v="Deletion"/>
    <n v="202602"/>
    <s v="GMC023220100CALDERYS"/>
    <s v="CALDERYS INDIA REFRACTORIES LIMITED"/>
    <d v="2025-09-01T00:00:00"/>
    <d v="2026-08-31T00:00:00"/>
    <s v="Timir Baron Mukherjee"/>
    <x v="178"/>
    <d v="1962-01-26T00:00:00"/>
    <x v="798"/>
    <d v="2025-09-01T00:00:00"/>
    <n v="0.04"/>
    <n v="0.22500000000000001"/>
    <d v="2025-09-01T00:00:00"/>
    <d v="2026-08-31T00:00:00"/>
    <d v="2026-01-31T00:00:00"/>
    <d v="2026-02-01T00:00:00"/>
    <n v="63"/>
    <s v="56-65"/>
    <x v="1"/>
    <x v="1"/>
    <n v="-500000"/>
    <n v="-500000"/>
    <n v="-1"/>
    <n v="212"/>
    <d v="2026-02-28T00:00:00"/>
    <n v="28"/>
    <s v="Maharashtra"/>
    <n v="-7609.1818301369858"/>
    <n v="-1"/>
    <n v="-6448.4591780821911"/>
    <n v="0"/>
    <n v="0"/>
    <n v="-1160.7226520547943"/>
    <n v="-257.93836712328766"/>
    <n v="-1450.9033150684929"/>
    <n v="-851.68328767123273"/>
    <n v="-625.98721643835609"/>
    <n v="-4113.6302794520552"/>
    <d v="2025-02-27T00:00:00"/>
    <n v="-6448.4591780821911"/>
    <s v="With claim"/>
  </r>
  <r>
    <s v="Deletion"/>
    <n v="202602"/>
    <s v="GMC023220100CALDERYS"/>
    <s v="CALDERYS INDIA REFRACTORIES LIMITED"/>
    <d v="2025-09-01T00:00:00"/>
    <d v="2026-08-31T00:00:00"/>
    <s v="Madhusmigdha Dey"/>
    <x v="229"/>
    <d v="1970-01-01T00:00:00"/>
    <x v="1022"/>
    <d v="2025-09-01T00:00:00"/>
    <n v="0.04"/>
    <n v="0.22500000000000001"/>
    <d v="2025-09-01T00:00:00"/>
    <d v="2026-08-31T00:00:00"/>
    <d v="2025-12-01T00:00:00"/>
    <d v="2025-12-02T00:00:00"/>
    <n v="55"/>
    <s v="46-55"/>
    <x v="0"/>
    <x v="5"/>
    <n v="-500000"/>
    <n v="0"/>
    <n v="0"/>
    <n v="273"/>
    <d v="2026-02-28T00:00:00"/>
    <n v="89"/>
    <s v="Maharashtra"/>
    <n v="-6670.9545517808219"/>
    <n v="-1"/>
    <n v="-5653.351315068493"/>
    <n v="0"/>
    <n v="0"/>
    <n v="-1017.6032367123287"/>
    <n v="-226.13405260273973"/>
    <n v="-1272.0040458904109"/>
    <n v="-1843.0339452054793"/>
    <n v="-1354.6299497260272"/>
    <n v="-2800.5832668493154"/>
    <d v="2025-02-27T00:00:00"/>
    <n v="-5653.351315068493"/>
    <s v="With claim"/>
  </r>
  <r>
    <s v="Deletion"/>
    <n v="202602"/>
    <s v="GMC023220100CALDERYS"/>
    <s v="CALDERYS INDIA REFRACTORIES LIMITED"/>
    <d v="2025-09-01T00:00:00"/>
    <d v="2026-08-31T00:00:00"/>
    <s v="Palash Dey"/>
    <x v="229"/>
    <d v="1990-11-03T00:00:00"/>
    <x v="1023"/>
    <d v="2025-09-01T00:00:00"/>
    <n v="0.04"/>
    <n v="0.22500000000000001"/>
    <d v="2025-09-01T00:00:00"/>
    <d v="2026-08-31T00:00:00"/>
    <d v="2025-12-01T00:00:00"/>
    <d v="2025-12-02T00:00:00"/>
    <n v="34"/>
    <s v="26-35"/>
    <x v="1"/>
    <x v="1"/>
    <n v="-500000"/>
    <n v="-500000"/>
    <n v="-1"/>
    <n v="273"/>
    <d v="2026-02-28T00:00:00"/>
    <n v="89"/>
    <s v="Maharashtra"/>
    <n v="-3729.4897989041092"/>
    <n v="-1"/>
    <n v="-3160.5845753424655"/>
    <n v="0"/>
    <n v="0"/>
    <n v="-568.90522356164377"/>
    <n v="-126.42338301369863"/>
    <n v="-711.13152945205479"/>
    <n v="-1030.3737260273972"/>
    <n v="-757.32468863013696"/>
    <n v="-1565.7049742465749"/>
    <d v="2025-02-27T00:00:00"/>
    <n v="-3160.5845753424655"/>
    <s v="With claim"/>
  </r>
  <r>
    <s v="Deletion"/>
    <n v="202602"/>
    <s v="GMC023220100CALDERYS"/>
    <s v="CALDERYS INDIA REFRACTORIES LIMITED"/>
    <d v="2025-09-01T00:00:00"/>
    <d v="2026-08-31T00:00:00"/>
    <s v="Susmita Sarkar"/>
    <x v="356"/>
    <d v="1984-02-20T00:00:00"/>
    <x v="1575"/>
    <d v="2025-09-01T00:00:00"/>
    <n v="0.04"/>
    <n v="0.22500000000000001"/>
    <d v="2025-09-01T00:00:00"/>
    <d v="2026-08-31T00:00:00"/>
    <d v="2026-01-31T00:00:00"/>
    <d v="2026-02-01T00:00:00"/>
    <n v="41"/>
    <s v="36-45"/>
    <x v="0"/>
    <x v="0"/>
    <n v="-500000"/>
    <n v="0"/>
    <n v="0"/>
    <n v="212"/>
    <d v="2026-02-28T00:00:00"/>
    <n v="28"/>
    <s v="Maharashtra"/>
    <n v="-3511.7597873972609"/>
    <n v="-1"/>
    <n v="-2976.0676164383567"/>
    <n v="0"/>
    <n v="0"/>
    <n v="-535.69217095890417"/>
    <n v="-119.04270465753427"/>
    <n v="-669.61521369863033"/>
    <n v="-393.06553424657545"/>
    <n v="-288.90316767123295"/>
    <n v="-1898.5065304109594"/>
    <d v="2025-02-27T00:00:00"/>
    <n v="-2976.0676164383567"/>
    <s v="With claim"/>
  </r>
  <r>
    <s v="Deletion"/>
    <n v="202602"/>
    <s v="GMC023220100CALDERYS"/>
    <s v="CALDERYS INDIA REFRACTORIES LIMITED"/>
    <d v="2025-09-01T00:00:00"/>
    <d v="2026-08-31T00:00:00"/>
    <s v="Niloy Sarkar"/>
    <x v="356"/>
    <d v="1978-01-01T00:00:00"/>
    <x v="1576"/>
    <d v="2025-09-01T00:00:00"/>
    <n v="0.04"/>
    <n v="0.22500000000000001"/>
    <d v="2025-09-01T00:00:00"/>
    <d v="2026-08-31T00:00:00"/>
    <d v="2026-01-31T00:00:00"/>
    <d v="2026-02-01T00:00:00"/>
    <n v="47"/>
    <s v="46-55"/>
    <x v="1"/>
    <x v="1"/>
    <n v="-500000"/>
    <n v="-500000"/>
    <n v="-1"/>
    <n v="212"/>
    <d v="2026-02-28T00:00:00"/>
    <n v="28"/>
    <s v="Maharashtra"/>
    <n v="-5180.3749632876716"/>
    <n v="-1"/>
    <n v="-4390.1482739726034"/>
    <n v="0"/>
    <n v="0"/>
    <n v="-790.2266893150686"/>
    <n v="-175.60593095890414"/>
    <n v="-987.78336164383575"/>
    <n v="-579.83090410958914"/>
    <n v="-426.17571452054801"/>
    <n v="-2800.5832668493154"/>
    <d v="2025-02-27T00:00:00"/>
    <n v="-4390.1482739726034"/>
    <s v="With claim"/>
  </r>
  <r>
    <s v="Deletion"/>
    <n v="202602"/>
    <s v="GMC023220100CALDERYS"/>
    <s v="CALDERYS INDIA REFRACTORIES LIMITED"/>
    <d v="2025-09-01T00:00:00"/>
    <d v="2026-08-31T00:00:00"/>
    <s v="Addhayan Sarkar"/>
    <x v="356"/>
    <d v="2014-02-04T00:00:00"/>
    <x v="1577"/>
    <d v="2025-09-01T00:00:00"/>
    <n v="0.04"/>
    <n v="0.22500000000000001"/>
    <d v="2025-09-01T00:00:00"/>
    <d v="2026-08-31T00:00:00"/>
    <d v="2026-01-31T00:00:00"/>
    <d v="2026-02-01T00:00:00"/>
    <n v="11"/>
    <s v="0-25"/>
    <x v="1"/>
    <x v="3"/>
    <n v="-500000"/>
    <n v="0"/>
    <n v="0"/>
    <n v="212"/>
    <d v="2026-02-28T00:00:00"/>
    <n v="28"/>
    <s v="Maharashtra"/>
    <n v="-2583.6182115068491"/>
    <n v="-1"/>
    <n v="-2189.5069589041095"/>
    <n v="0"/>
    <n v="0"/>
    <n v="-394.11125260273968"/>
    <n v="-87.580278356164385"/>
    <n v="-492.63906575342463"/>
    <n v="-289.18016438356165"/>
    <n v="-212.5474208219178"/>
    <n v="-1396.7401939726028"/>
    <d v="2025-02-27T00:00:00"/>
    <n v="-2189.5069589041095"/>
    <s v="With claim"/>
  </r>
  <r>
    <s v="Deletion"/>
    <n v="202602"/>
    <s v="GMC023220100CALDERYS"/>
    <s v="CALDERYS INDIA REFRACTORIES LIMITED"/>
    <d v="2025-09-01T00:00:00"/>
    <d v="2026-08-31T00:00:00"/>
    <s v="Chaya Sarkar"/>
    <x v="356"/>
    <d v="1948-03-01T00:00:00"/>
    <x v="1578"/>
    <d v="2025-09-01T00:00:00"/>
    <n v="0.04"/>
    <n v="0.22500000000000001"/>
    <d v="2025-09-01T00:00:00"/>
    <d v="2026-08-31T00:00:00"/>
    <d v="2026-01-31T00:00:00"/>
    <d v="2026-02-01T00:00:00"/>
    <n v="77"/>
    <s v="76-80"/>
    <x v="0"/>
    <x v="5"/>
    <n v="-500000"/>
    <n v="0"/>
    <n v="0"/>
    <n v="212"/>
    <d v="2026-02-28T00:00:00"/>
    <n v="28"/>
    <s v="Maharashtra"/>
    <n v="-17320.742568767124"/>
    <n v="-1"/>
    <n v="-14678.595397260275"/>
    <n v="0"/>
    <n v="0"/>
    <n v="-2642.1471715068492"/>
    <n v="-587.14381589041102"/>
    <n v="-3302.6839643835619"/>
    <n v="-1938.6824109589043"/>
    <n v="-1424.9315720547945"/>
    <n v="-9363.8360449315078"/>
    <d v="2025-02-27T00:00:00"/>
    <n v="-14678.595397260275"/>
    <s v="With claim"/>
  </r>
  <r>
    <s v="Deletion"/>
    <n v="202602"/>
    <s v="GMC023220100CALDERYS"/>
    <s v="CALDERYS INDIA REFRACTORIES LIMITED"/>
    <d v="2025-09-01T00:00:00"/>
    <d v="2026-08-31T00:00:00"/>
    <s v="Baidyanath Sarkar"/>
    <x v="356"/>
    <d v="1940-07-04T00:00:00"/>
    <x v="1579"/>
    <d v="2025-09-01T00:00:00"/>
    <n v="0.04"/>
    <n v="0.22500000000000001"/>
    <d v="2025-09-01T00:00:00"/>
    <d v="2026-08-31T00:00:00"/>
    <d v="2026-01-31T00:00:00"/>
    <d v="2026-02-01T00:00:00"/>
    <n v="85"/>
    <s v="81-100"/>
    <x v="1"/>
    <x v="2"/>
    <n v="-500000"/>
    <n v="0"/>
    <n v="0"/>
    <n v="212"/>
    <d v="2026-02-28T00:00:00"/>
    <n v="28"/>
    <s v="Maharashtra"/>
    <n v="-18911.225580273971"/>
    <n v="-1"/>
    <n v="-16026.462356164382"/>
    <n v="0"/>
    <n v="0"/>
    <n v="-2884.7632241095885"/>
    <n v="-641.05849424657526"/>
    <n v="-3605.9540301369861"/>
    <n v="-2116.7025753424655"/>
    <n v="-1555.7763928767122"/>
    <n v="-10223.673438904108"/>
    <d v="2025-02-27T00:00:00"/>
    <n v="-16026.462356164382"/>
    <s v="With claim"/>
  </r>
  <r>
    <s v="Deletion"/>
    <n v="202602"/>
    <s v="GMC023220100CALDERYS"/>
    <s v="CALDERYS INDIA REFRACTORIES LIMITED"/>
    <d v="2025-09-01T00:00:00"/>
    <d v="2026-08-31T00:00:00"/>
    <s v="Sanjoy Saha"/>
    <x v="490"/>
    <d v="1970-07-17T00:00:00"/>
    <x v="2137"/>
    <d v="2025-09-01T00:00:00"/>
    <n v="0.04"/>
    <n v="0.22500000000000001"/>
    <d v="2025-09-01T00:00:00"/>
    <d v="2026-08-31T00:00:00"/>
    <d v="2026-02-09T00:00:00"/>
    <d v="2026-02-10T00:00:00"/>
    <n v="55"/>
    <s v="46-55"/>
    <x v="1"/>
    <x v="0"/>
    <n v="-400000"/>
    <n v="0"/>
    <n v="0"/>
    <n v="203"/>
    <d v="2026-02-28T00:00:00"/>
    <n v="19"/>
    <s v="Maharashtra"/>
    <n v="-4509.5012871232875"/>
    <n v="-1"/>
    <n v="-3821.6112602739722"/>
    <n v="0"/>
    <n v="0"/>
    <n v="-687.89002684931495"/>
    <n v="-152.86445041095888"/>
    <n v="-859.86253356164377"/>
    <n v="-357.6877534246575"/>
    <n v="-262.90049876712328"/>
    <n v="-2545.9837775342462"/>
    <d v="2025-02-27T00:00:00"/>
    <n v="-3821.6112602739722"/>
    <s v="With claim"/>
  </r>
  <r>
    <s v="Deletion"/>
    <n v="202602"/>
    <s v="GMC023220100CALDERYS"/>
    <s v="CALDERYS INDIA REFRACTORIES LIMITED"/>
    <d v="2025-09-01T00:00:00"/>
    <d v="2026-08-31T00:00:00"/>
    <s v="Sayudhi Saha"/>
    <x v="490"/>
    <d v="2003-12-03T00:00:00"/>
    <x v="2138"/>
    <d v="2025-09-01T00:00:00"/>
    <n v="0.04"/>
    <n v="0.22500000000000001"/>
    <d v="2025-09-01T00:00:00"/>
    <d v="2026-08-31T00:00:00"/>
    <d v="2026-02-09T00:00:00"/>
    <d v="2026-02-10T00:00:00"/>
    <n v="21"/>
    <s v="0-25"/>
    <x v="0"/>
    <x v="4"/>
    <n v="-400000"/>
    <n v="0"/>
    <n v="0"/>
    <n v="203"/>
    <d v="2026-02-28T00:00:00"/>
    <n v="19"/>
    <s v="Maharashtra"/>
    <n v="-2249.0377786301374"/>
    <n v="-1"/>
    <n v="-1905.9642191780824"/>
    <n v="0"/>
    <n v="0"/>
    <n v="-343.07355945205484"/>
    <n v="-76.238568767123297"/>
    <n v="-428.84194931506858"/>
    <n v="-178.39073972602742"/>
    <n v="-131.11719369863016"/>
    <n v="-1269.7665073972603"/>
    <d v="2025-02-27T00:00:00"/>
    <n v="-1905.9642191780824"/>
    <s v="With claim"/>
  </r>
  <r>
    <s v="Deletion"/>
    <n v="202602"/>
    <s v="GMC023220100CALDERYS"/>
    <s v="CALDERYS INDIA REFRACTORIES LIMITED"/>
    <d v="2025-09-01T00:00:00"/>
    <d v="2026-08-31T00:00:00"/>
    <s v="Soma Saha"/>
    <x v="490"/>
    <d v="1978-06-19T00:00:00"/>
    <x v="2139"/>
    <d v="2025-09-01T00:00:00"/>
    <n v="0.04"/>
    <n v="0.22500000000000001"/>
    <d v="2025-09-01T00:00:00"/>
    <d v="2026-08-31T00:00:00"/>
    <d v="2026-02-09T00:00:00"/>
    <d v="2026-02-10T00:00:00"/>
    <n v="47"/>
    <s v="46-55"/>
    <x v="0"/>
    <x v="1"/>
    <n v="-400000"/>
    <n v="-400000"/>
    <n v="-1"/>
    <n v="203"/>
    <d v="2026-02-28T00:00:00"/>
    <n v="19"/>
    <s v="Maharashtra"/>
    <n v="-4509.5012871232875"/>
    <n v="-1"/>
    <n v="-3821.6112602739722"/>
    <n v="0"/>
    <n v="0"/>
    <n v="-687.89002684931495"/>
    <n v="-152.86445041095888"/>
    <n v="-859.86253356164377"/>
    <n v="-357.6877534246575"/>
    <n v="-262.90049876712328"/>
    <n v="-2545.9837775342462"/>
    <d v="2025-02-27T00:00:00"/>
    <n v="-3821.6112602739722"/>
    <s v="With claim"/>
  </r>
  <r>
    <s v="Deletion"/>
    <n v="202602"/>
    <s v="GMC023220100CALDERYS"/>
    <s v="CALDERYS INDIA REFRACTORIES LIMITED"/>
    <d v="2025-09-01T00:00:00"/>
    <d v="2026-08-31T00:00:00"/>
    <s v="Gupta Prasad Rajak"/>
    <x v="509"/>
    <d v="1965-03-03T00:00:00"/>
    <x v="2211"/>
    <d v="2025-09-01T00:00:00"/>
    <n v="0.04"/>
    <n v="0.22500000000000001"/>
    <d v="2025-09-01T00:00:00"/>
    <d v="2026-08-31T00:00:00"/>
    <d v="2025-12-17T00:00:00"/>
    <d v="2025-12-18T00:00:00"/>
    <n v="60"/>
    <s v="56-65"/>
    <x v="1"/>
    <x v="2"/>
    <n v="-400000"/>
    <n v="0"/>
    <n v="0"/>
    <n v="257"/>
    <d v="2026-02-28T00:00:00"/>
    <n v="73"/>
    <s v="Maharashtra"/>
    <n v="-8385.7538284931506"/>
    <n v="-1"/>
    <n v="-7106.5710410958909"/>
    <n v="0"/>
    <n v="0"/>
    <n v="-1279.1827873972604"/>
    <n v="-284.26284164383566"/>
    <n v="-1598.9784842465756"/>
    <n v="-2018.5980000000002"/>
    <n v="-1483.6695300000001"/>
    <n v="-3739.6601852054796"/>
    <d v="2025-02-27T00:00:00"/>
    <n v="-7106.5710410958909"/>
    <s v="With claim"/>
  </r>
  <r>
    <s v="Deletion"/>
    <n v="202602"/>
    <s v="GMC023220100CALDERYS"/>
    <s v="CALDERYS INDIA REFRACTORIES LIMITED"/>
    <d v="2025-09-01T00:00:00"/>
    <d v="2026-08-31T00:00:00"/>
    <s v="Anupriya Kumari"/>
    <x v="509"/>
    <d v="2003-02-03T00:00:00"/>
    <x v="2212"/>
    <d v="2025-09-01T00:00:00"/>
    <n v="0.04"/>
    <n v="0.22500000000000001"/>
    <d v="2025-09-01T00:00:00"/>
    <d v="2026-08-31T00:00:00"/>
    <d v="2025-12-17T00:00:00"/>
    <d v="2025-12-18T00:00:00"/>
    <n v="22"/>
    <s v="0-25"/>
    <x v="0"/>
    <x v="1"/>
    <n v="-400000"/>
    <n v="-400000"/>
    <n v="-1"/>
    <n v="257"/>
    <d v="2026-02-28T00:00:00"/>
    <n v="73"/>
    <s v="Maharashtra"/>
    <n v="-2847.3039857534245"/>
    <n v="-1"/>
    <n v="-2412.9694794520547"/>
    <n v="0"/>
    <n v="0"/>
    <n v="-434.3345063013698"/>
    <n v="-96.518779178082184"/>
    <n v="-542.91813287671232"/>
    <n v="-685.39599999999996"/>
    <n v="-503.76605999999998"/>
    <n v="-1269.7665073972603"/>
    <d v="2025-02-27T00:00:00"/>
    <n v="-2412.9694794520547"/>
    <s v="With claim"/>
  </r>
  <r>
    <s v="Deletion"/>
    <n v="202602"/>
    <s v="GMC023220100CALDERYS"/>
    <s v="CALDERYS INDIA REFRACTORIES LIMITED"/>
    <d v="2025-09-01T00:00:00"/>
    <d v="2026-08-31T00:00:00"/>
    <s v="Lalita Devi"/>
    <x v="509"/>
    <d v="1966-01-01T00:00:00"/>
    <x v="2213"/>
    <d v="2025-09-01T00:00:00"/>
    <n v="0.04"/>
    <n v="0.22500000000000001"/>
    <d v="2025-09-01T00:00:00"/>
    <d v="2026-08-31T00:00:00"/>
    <d v="2025-12-17T00:00:00"/>
    <d v="2025-12-18T00:00:00"/>
    <n v="59"/>
    <s v="56-65"/>
    <x v="0"/>
    <x v="5"/>
    <n v="-400000"/>
    <n v="0"/>
    <n v="0"/>
    <n v="257"/>
    <d v="2026-02-28T00:00:00"/>
    <n v="73"/>
    <s v="Maharashtra"/>
    <n v="-8385.7538284931506"/>
    <n v="-1"/>
    <n v="-7106.5710410958909"/>
    <n v="0"/>
    <n v="0"/>
    <n v="-1279.1827873972604"/>
    <n v="-284.26284164383566"/>
    <n v="-1598.9784842465756"/>
    <n v="-2018.5980000000002"/>
    <n v="-1483.6695300000001"/>
    <n v="-3739.6601852054796"/>
    <d v="2025-02-27T00:00:00"/>
    <n v="-7106.5710410958909"/>
    <s v="With clai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E2090-DB70-4373-9FC1-16C78AB53216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4:C798" firstHeaderRow="0" firstDataRow="1" firstDataCol="1"/>
  <pivotFields count="42">
    <pivotField showAll="0"/>
    <pivotField showAll="0"/>
    <pivotField showAll="0"/>
    <pivotField showAll="0"/>
    <pivotField numFmtId="15" showAll="0"/>
    <pivotField numFmtId="15" showAll="0"/>
    <pivotField showAll="0"/>
    <pivotField axis="axisRow" showAll="0">
      <items count="794">
        <item x="387"/>
        <item x="127"/>
        <item x="172"/>
        <item x="32"/>
        <item x="220"/>
        <item x="15"/>
        <item x="272"/>
        <item x="343"/>
        <item x="207"/>
        <item x="54"/>
        <item x="18"/>
        <item x="19"/>
        <item x="457"/>
        <item x="48"/>
        <item x="440"/>
        <item x="373"/>
        <item x="341"/>
        <item x="479"/>
        <item x="593"/>
        <item x="136"/>
        <item x="427"/>
        <item x="174"/>
        <item x="392"/>
        <item x="470"/>
        <item x="224"/>
        <item x="353"/>
        <item x="60"/>
        <item x="426"/>
        <item x="111"/>
        <item x="177"/>
        <item x="468"/>
        <item x="277"/>
        <item x="475"/>
        <item x="451"/>
        <item x="579"/>
        <item x="405"/>
        <item x="603"/>
        <item x="247"/>
        <item x="117"/>
        <item x="87"/>
        <item x="342"/>
        <item x="141"/>
        <item x="93"/>
        <item x="595"/>
        <item x="388"/>
        <item x="40"/>
        <item x="22"/>
        <item x="473"/>
        <item x="442"/>
        <item x="183"/>
        <item x="396"/>
        <item x="202"/>
        <item x="319"/>
        <item x="72"/>
        <item x="258"/>
        <item x="601"/>
        <item x="116"/>
        <item x="365"/>
        <item x="443"/>
        <item x="591"/>
        <item x="586"/>
        <item x="166"/>
        <item x="38"/>
        <item x="298"/>
        <item x="455"/>
        <item x="248"/>
        <item x="357"/>
        <item x="578"/>
        <item x="425"/>
        <item x="144"/>
        <item x="327"/>
        <item x="366"/>
        <item x="420"/>
        <item x="454"/>
        <item x="482"/>
        <item x="119"/>
        <item x="200"/>
        <item x="191"/>
        <item x="173"/>
        <item x="326"/>
        <item x="34"/>
        <item x="461"/>
        <item x="351"/>
        <item x="209"/>
        <item x="402"/>
        <item x="86"/>
        <item x="599"/>
        <item x="50"/>
        <item x="429"/>
        <item x="1"/>
        <item x="410"/>
        <item x="398"/>
        <item x="296"/>
        <item x="256"/>
        <item x="268"/>
        <item x="10"/>
        <item x="394"/>
        <item x="189"/>
        <item x="5"/>
        <item x="466"/>
        <item x="171"/>
        <item x="596"/>
        <item x="82"/>
        <item x="572"/>
        <item x="588"/>
        <item x="317"/>
        <item x="445"/>
        <item x="214"/>
        <item x="325"/>
        <item x="585"/>
        <item x="267"/>
        <item x="215"/>
        <item x="331"/>
        <item x="199"/>
        <item x="459"/>
        <item x="243"/>
        <item x="97"/>
        <item x="309"/>
        <item x="67"/>
        <item x="376"/>
        <item x="142"/>
        <item x="65"/>
        <item x="401"/>
        <item x="134"/>
        <item x="280"/>
        <item x="68"/>
        <item x="433"/>
        <item x="16"/>
        <item x="346"/>
        <item x="185"/>
        <item x="314"/>
        <item x="92"/>
        <item x="70"/>
        <item x="28"/>
        <item x="368"/>
        <item x="460"/>
        <item x="112"/>
        <item x="340"/>
        <item x="294"/>
        <item x="362"/>
        <item x="573"/>
        <item x="335"/>
        <item x="355"/>
        <item x="359"/>
        <item x="63"/>
        <item x="245"/>
        <item x="217"/>
        <item x="310"/>
        <item x="80"/>
        <item x="270"/>
        <item x="438"/>
        <item x="101"/>
        <item x="406"/>
        <item x="190"/>
        <item x="439"/>
        <item x="264"/>
        <item x="262"/>
        <item x="100"/>
        <item x="374"/>
        <item x="474"/>
        <item x="195"/>
        <item x="382"/>
        <item x="338"/>
        <item x="321"/>
        <item x="597"/>
        <item x="458"/>
        <item x="193"/>
        <item x="379"/>
        <item x="370"/>
        <item x="320"/>
        <item x="71"/>
        <item x="393"/>
        <item x="91"/>
        <item x="590"/>
        <item x="175"/>
        <item x="407"/>
        <item x="592"/>
        <item x="66"/>
        <item x="98"/>
        <item x="108"/>
        <item x="436"/>
        <item x="472"/>
        <item x="133"/>
        <item x="120"/>
        <item x="11"/>
        <item x="432"/>
        <item x="467"/>
        <item x="118"/>
        <item x="390"/>
        <item x="308"/>
        <item x="381"/>
        <item x="322"/>
        <item x="106"/>
        <item x="43"/>
        <item x="89"/>
        <item x="371"/>
        <item x="574"/>
        <item x="105"/>
        <item x="273"/>
        <item x="104"/>
        <item x="196"/>
        <item x="79"/>
        <item x="315"/>
        <item x="176"/>
        <item x="81"/>
        <item x="260"/>
        <item x="301"/>
        <item x="201"/>
        <item x="465"/>
        <item x="211"/>
        <item x="212"/>
        <item x="413"/>
        <item x="35"/>
        <item x="462"/>
        <item x="446"/>
        <item x="330"/>
        <item x="333"/>
        <item x="124"/>
        <item x="361"/>
        <item x="88"/>
        <item x="99"/>
        <item x="179"/>
        <item x="372"/>
        <item x="380"/>
        <item x="269"/>
        <item x="113"/>
        <item x="337"/>
        <item x="115"/>
        <item x="471"/>
        <item x="300"/>
        <item x="90"/>
        <item x="348"/>
        <item x="450"/>
        <item x="332"/>
        <item x="75"/>
        <item x="311"/>
        <item x="386"/>
        <item x="350"/>
        <item x="14"/>
        <item x="399"/>
        <item x="192"/>
        <item x="589"/>
        <item x="581"/>
        <item x="384"/>
        <item x="271"/>
        <item x="73"/>
        <item x="323"/>
        <item x="414"/>
        <item x="3"/>
        <item x="408"/>
        <item x="358"/>
        <item x="302"/>
        <item x="131"/>
        <item x="383"/>
        <item x="584"/>
        <item x="352"/>
        <item x="303"/>
        <item x="444"/>
        <item x="397"/>
        <item x="242"/>
        <item x="13"/>
        <item x="61"/>
        <item x="276"/>
        <item x="225"/>
        <item x="12"/>
        <item x="56"/>
        <item x="244"/>
        <item x="167"/>
        <item x="417"/>
        <item x="252"/>
        <item x="412"/>
        <item x="477"/>
        <item x="107"/>
        <item x="8"/>
        <item x="360"/>
        <item x="208"/>
        <item x="403"/>
        <item x="313"/>
        <item x="356"/>
        <item x="307"/>
        <item x="602"/>
        <item x="251"/>
        <item x="122"/>
        <item x="281"/>
        <item x="400"/>
        <item x="210"/>
        <item x="293"/>
        <item x="36"/>
        <item x="253"/>
        <item x="27"/>
        <item x="452"/>
        <item x="594"/>
        <item x="203"/>
        <item x="266"/>
        <item x="598"/>
        <item x="198"/>
        <item x="587"/>
        <item x="421"/>
        <item x="84"/>
        <item x="6"/>
        <item x="44"/>
        <item x="424"/>
        <item x="306"/>
        <item x="4"/>
        <item x="168"/>
        <item x="125"/>
        <item x="128"/>
        <item x="411"/>
        <item x="369"/>
        <item x="434"/>
        <item x="76"/>
        <item x="316"/>
        <item x="129"/>
        <item x="121"/>
        <item x="469"/>
        <item x="418"/>
        <item x="33"/>
        <item x="249"/>
        <item x="604"/>
        <item x="463"/>
        <item x="49"/>
        <item x="419"/>
        <item x="123"/>
        <item x="265"/>
        <item x="582"/>
        <item x="83"/>
        <item x="103"/>
        <item x="21"/>
        <item x="295"/>
        <item x="58"/>
        <item x="29"/>
        <item x="448"/>
        <item x="46"/>
        <item x="138"/>
        <item x="218"/>
        <item x="328"/>
        <item x="600"/>
        <item x="395"/>
        <item x="312"/>
        <item x="74"/>
        <item x="51"/>
        <item x="422"/>
        <item x="62"/>
        <item x="94"/>
        <item x="415"/>
        <item x="464"/>
        <item x="583"/>
        <item x="364"/>
        <item x="339"/>
        <item x="435"/>
        <item x="204"/>
        <item x="409"/>
        <item x="126"/>
        <item x="17"/>
        <item x="57"/>
        <item x="254"/>
        <item x="476"/>
        <item x="481"/>
        <item x="329"/>
        <item x="182"/>
        <item x="423"/>
        <item x="389"/>
        <item x="447"/>
        <item x="69"/>
        <item x="169"/>
        <item x="453"/>
        <item x="25"/>
        <item x="404"/>
        <item x="367"/>
        <item x="305"/>
        <item x="59"/>
        <item x="114"/>
        <item x="187"/>
        <item x="77"/>
        <item x="96"/>
        <item x="575"/>
        <item x="20"/>
        <item x="139"/>
        <item x="221"/>
        <item x="206"/>
        <item x="259"/>
        <item x="478"/>
        <item x="42"/>
        <item x="130"/>
        <item x="580"/>
        <item x="577"/>
        <item x="45"/>
        <item x="250"/>
        <item x="109"/>
        <item x="170"/>
        <item x="304"/>
        <item x="102"/>
        <item x="334"/>
        <item x="194"/>
        <item x="261"/>
        <item x="246"/>
        <item x="110"/>
        <item x="349"/>
        <item x="78"/>
        <item x="55"/>
        <item x="132"/>
        <item x="297"/>
        <item x="375"/>
        <item x="299"/>
        <item x="53"/>
        <item x="184"/>
        <item x="275"/>
        <item x="344"/>
        <item x="26"/>
        <item x="216"/>
        <item x="279"/>
        <item x="336"/>
        <item x="188"/>
        <item x="263"/>
        <item x="222"/>
        <item x="2"/>
        <item x="7"/>
        <item x="223"/>
        <item x="428"/>
        <item x="180"/>
        <item x="456"/>
        <item x="354"/>
        <item x="30"/>
        <item x="377"/>
        <item x="391"/>
        <item x="483"/>
        <item x="378"/>
        <item x="39"/>
        <item x="143"/>
        <item x="31"/>
        <item x="430"/>
        <item x="140"/>
        <item x="324"/>
        <item x="278"/>
        <item x="181"/>
        <item x="441"/>
        <item x="385"/>
        <item x="347"/>
        <item x="85"/>
        <item x="95"/>
        <item x="41"/>
        <item x="52"/>
        <item x="197"/>
        <item x="255"/>
        <item x="186"/>
        <item x="345"/>
        <item x="205"/>
        <item x="137"/>
        <item x="213"/>
        <item x="282"/>
        <item x="576"/>
        <item x="449"/>
        <item x="24"/>
        <item x="431"/>
        <item x="64"/>
        <item x="23"/>
        <item x="9"/>
        <item x="47"/>
        <item x="437"/>
        <item x="416"/>
        <item x="648"/>
        <item x="274"/>
        <item x="318"/>
        <item x="257"/>
        <item x="486"/>
        <item x="227"/>
        <item x="226"/>
        <item x="489"/>
        <item x="484"/>
        <item x="149"/>
        <item x="485"/>
        <item x="606"/>
        <item x="607"/>
        <item x="148"/>
        <item x="480"/>
        <item x="487"/>
        <item x="146"/>
        <item x="147"/>
        <item x="608"/>
        <item x="610"/>
        <item x="609"/>
        <item x="605"/>
        <item x="145"/>
        <item x="490"/>
        <item x="625"/>
        <item x="611"/>
        <item x="626"/>
        <item x="283"/>
        <item x="628"/>
        <item x="627"/>
        <item x="491"/>
        <item x="228"/>
        <item x="629"/>
        <item x="630"/>
        <item x="492"/>
        <item x="493"/>
        <item x="494"/>
        <item x="495"/>
        <item x="496"/>
        <item x="631"/>
        <item x="612"/>
        <item x="632"/>
        <item x="284"/>
        <item x="150"/>
        <item x="497"/>
        <item x="229"/>
        <item x="151"/>
        <item x="633"/>
        <item x="634"/>
        <item x="230"/>
        <item x="499"/>
        <item x="285"/>
        <item x="498"/>
        <item x="231"/>
        <item x="614"/>
        <item x="613"/>
        <item x="152"/>
        <item x="154"/>
        <item x="530"/>
        <item x="501"/>
        <item x="153"/>
        <item x="500"/>
        <item x="502"/>
        <item x="503"/>
        <item x="232"/>
        <item x="505"/>
        <item x="506"/>
        <item x="504"/>
        <item x="517"/>
        <item x="518"/>
        <item x="519"/>
        <item x="520"/>
        <item x="521"/>
        <item x="522"/>
        <item x="523"/>
        <item x="515"/>
        <item x="516"/>
        <item x="527"/>
        <item x="514"/>
        <item x="513"/>
        <item x="512"/>
        <item x="511"/>
        <item x="510"/>
        <item x="509"/>
        <item x="508"/>
        <item x="507"/>
        <item x="524"/>
        <item x="528"/>
        <item x="525"/>
        <item x="286"/>
        <item x="526"/>
        <item x="529"/>
        <item x="534"/>
        <item x="155"/>
        <item x="544"/>
        <item x="635"/>
        <item x="636"/>
        <item x="156"/>
        <item x="157"/>
        <item x="533"/>
        <item x="531"/>
        <item x="637"/>
        <item x="545"/>
        <item x="638"/>
        <item x="616"/>
        <item x="615"/>
        <item x="532"/>
        <item x="641"/>
        <item x="536"/>
        <item x="535"/>
        <item x="618"/>
        <item x="617"/>
        <item x="639"/>
        <item x="543"/>
        <item x="537"/>
        <item x="158"/>
        <item x="233"/>
        <item x="619"/>
        <item x="640"/>
        <item x="538"/>
        <item x="539"/>
        <item x="540"/>
        <item x="548"/>
        <item x="235"/>
        <item x="234"/>
        <item x="541"/>
        <item x="542"/>
        <item x="287"/>
        <item x="159"/>
        <item x="236"/>
        <item x="546"/>
        <item x="161"/>
        <item x="162"/>
        <item x="547"/>
        <item x="556"/>
        <item x="620"/>
        <item x="160"/>
        <item x="557"/>
        <item x="621"/>
        <item x="551"/>
        <item x="549"/>
        <item x="237"/>
        <item x="550"/>
        <item x="554"/>
        <item x="558"/>
        <item x="642"/>
        <item x="560"/>
        <item x="552"/>
        <item x="644"/>
        <item x="649"/>
        <item x="645"/>
        <item x="647"/>
        <item x="646"/>
        <item x="650"/>
        <item x="654"/>
        <item x="288"/>
        <item x="553"/>
        <item x="240"/>
        <item x="289"/>
        <item x="163"/>
        <item x="653"/>
        <item x="651"/>
        <item x="555"/>
        <item x="238"/>
        <item x="652"/>
        <item x="657"/>
        <item x="658"/>
        <item x="662"/>
        <item x="655"/>
        <item x="656"/>
        <item x="239"/>
        <item x="660"/>
        <item x="659"/>
        <item x="559"/>
        <item x="661"/>
        <item x="664"/>
        <item x="665"/>
        <item x="564"/>
        <item x="561"/>
        <item x="623"/>
        <item x="622"/>
        <item x="562"/>
        <item x="563"/>
        <item x="164"/>
        <item x="565"/>
        <item x="663"/>
        <item x="566"/>
        <item x="0"/>
        <item x="37"/>
        <item x="165"/>
        <item x="178"/>
        <item x="241"/>
        <item x="290"/>
        <item x="291"/>
        <item x="292"/>
        <item x="567"/>
        <item x="568"/>
        <item x="569"/>
        <item x="570"/>
        <item x="571"/>
        <item x="666"/>
        <item x="135"/>
        <item x="219"/>
        <item x="363"/>
        <item x="488"/>
        <item x="624"/>
        <item x="643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80"/>
        <item x="681"/>
        <item x="682"/>
        <item x="683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679"/>
        <item x="684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umFmtId="15" showAll="0"/>
    <pivotField showAll="0"/>
    <pivotField showAll="0"/>
    <pivotField numFmtId="9" showAll="0"/>
    <pivotField numFmtId="9" showAll="0"/>
    <pivotField numFmtId="15" showAll="0"/>
    <pivotField numFmtId="15" showAll="0"/>
    <pivotField showAll="0"/>
    <pivotField showAll="0"/>
    <pivotField numFmtId="1" showAll="0"/>
    <pivotField showAll="0"/>
    <pivotField showAll="0"/>
    <pivotField showAll="0"/>
    <pivotField numFmtId="3" showAll="0"/>
    <pivotField numFmtId="3" showAll="0"/>
    <pivotField dataField="1" numFmtId="165" showAll="0"/>
    <pivotField numFmtId="164" showAll="0"/>
    <pivotField numFmtId="14" showAll="0"/>
    <pivotField numFmtId="164"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43" showAll="0"/>
    <pivotField numFmtId="43" showAll="0"/>
    <pivotField numFmtId="164" showAll="0"/>
    <pivotField numFmtId="14" showAll="0"/>
    <pivotField numFmtId="164" showAll="0"/>
    <pivotField showAll="0"/>
  </pivotFields>
  <rowFields count="1">
    <field x="7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 of Policies" fld="23" baseField="0" baseItem="0"/>
    <dataField name="Sum of No of Person Cover Per Day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59D4F-0352-4B81-8808-B1D8138C0B68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E4:J3341" firstHeaderRow="0" firstDataRow="1" firstDataCol="3"/>
  <pivotFields count="4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5" outline="0" showAll="0" defaultSubtotal="0"/>
    <pivotField compact="0" numFmtId="15" outline="0" showAll="0" defaultSubtotal="0"/>
    <pivotField compact="0" outline="0" showAll="0" defaultSubtotal="0"/>
    <pivotField compact="0" outline="0" showAll="0" defaultSubtotal="0"/>
    <pivotField compact="0" numFmtId="15" outline="0" showAll="0" defaultSubtotal="0"/>
    <pivotField axis="axisRow" compact="0" outline="0" showAll="0" defaultSubtotal="0">
      <items count="3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</items>
    </pivotField>
    <pivotField compact="0" outline="0" showAll="0" defaultSubtotal="0"/>
    <pivotField compact="0" numFmtId="9" outline="0" showAll="0" defaultSubtotal="0"/>
    <pivotField compact="0" numFmtId="9" outline="0" showAll="0" defaultSubtotal="0"/>
    <pivotField compact="0" numFmtId="15" outline="0" showAll="0" defaultSubtotal="0"/>
    <pivotField compact="0" numFmtId="15" outline="0" showAll="0" defaultSubtotal="0"/>
    <pivotField compact="0" outline="0" showAll="0" defaultSubtotal="0"/>
    <pivotField compact="0" outline="0" showAll="0" defaultSubtotal="0"/>
    <pivotField compact="0" numFmtId="1" outline="0" subtotalTop="0" showAll="0" defaultSubtotal="0"/>
    <pivotField compact="0" outline="0" subtotalTop="0" showAll="0" defaultSubtotal="0"/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defaultSubtotal="0">
      <items count="14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3" outline="0" showAll="0" defaultSubtotal="0"/>
    <pivotField dataField="1" compact="0" numFmtId="3" outline="0" showAll="0" defaultSubtotal="0"/>
    <pivotField compact="0" numFmtId="165" outline="0" showAll="0" defaultSubtotal="0"/>
    <pivotField compact="0" numFmtId="164" outline="0" showAll="0" defaultSubtotal="0"/>
    <pivotField compact="0" numFmtId="14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numFmtId="43" outline="0" showAll="0" defaultSubtotal="0"/>
    <pivotField compact="0" numFmtId="43" outline="0" showAll="0" defaultSubtotal="0"/>
    <pivotField compact="0" numFmtId="164" outline="0" showAll="0" defaultSubtotal="0"/>
    <pivotField compact="0" numFmtId="14" outline="0" showAll="0" defaultSubtotal="0"/>
    <pivotField compact="0" numFmtId="164" outline="0" showAll="0" defaultSubtotal="0"/>
    <pivotField compact="0" outline="0" showAll="0" defaultSubtotal="0"/>
  </pivotFields>
  <rowFields count="3">
    <field x="9"/>
    <field x="19"/>
    <field x="20"/>
  </rowFields>
  <rowItems count="3337">
    <i>
      <x/>
      <x/>
      <x v="1"/>
    </i>
    <i>
      <x v="1"/>
      <x v="1"/>
      <x/>
    </i>
    <i>
      <x v="2"/>
      <x/>
      <x v="1"/>
    </i>
    <i>
      <x v="3"/>
      <x v="1"/>
      <x v="2"/>
    </i>
    <i>
      <x v="4"/>
      <x v="1"/>
      <x v="3"/>
    </i>
    <i>
      <x v="5"/>
      <x/>
      <x v="4"/>
    </i>
    <i>
      <x v="6"/>
      <x v="1"/>
      <x/>
    </i>
    <i>
      <x v="7"/>
      <x v="1"/>
      <x v="2"/>
    </i>
    <i>
      <x v="8"/>
      <x/>
      <x v="1"/>
    </i>
    <i>
      <x v="9"/>
      <x/>
      <x v="5"/>
    </i>
    <i>
      <x v="10"/>
      <x v="1"/>
      <x/>
    </i>
    <i>
      <x v="11"/>
      <x v="1"/>
      <x v="3"/>
    </i>
    <i>
      <x v="12"/>
      <x/>
      <x/>
    </i>
    <i>
      <x v="13"/>
      <x/>
      <x v="4"/>
    </i>
    <i>
      <x v="14"/>
      <x/>
      <x v="5"/>
    </i>
    <i>
      <x v="15"/>
      <x v="1"/>
      <x v="2"/>
    </i>
    <i>
      <x v="16"/>
      <x v="1"/>
      <x v="3"/>
    </i>
    <i>
      <x v="17"/>
      <x/>
      <x v="1"/>
    </i>
    <i>
      <x v="18"/>
      <x v="1"/>
      <x/>
    </i>
    <i>
      <x v="19"/>
      <x v="1"/>
      <x/>
    </i>
    <i>
      <x v="20"/>
      <x/>
      <x v="4"/>
    </i>
    <i>
      <x v="21"/>
      <x v="1"/>
      <x v="3"/>
    </i>
    <i>
      <x v="22"/>
      <x/>
      <x v="1"/>
    </i>
    <i>
      <x v="23"/>
      <x/>
      <x v="1"/>
    </i>
    <i>
      <x v="24"/>
      <x v="1"/>
      <x v="3"/>
    </i>
    <i>
      <x v="25"/>
      <x v="1"/>
      <x/>
    </i>
    <i>
      <x v="26"/>
      <x/>
      <x v="5"/>
    </i>
    <i>
      <x v="27"/>
      <x/>
      <x v="4"/>
    </i>
    <i>
      <x v="28"/>
      <x v="1"/>
      <x v="3"/>
    </i>
    <i>
      <x v="29"/>
      <x/>
      <x v="4"/>
    </i>
    <i>
      <x v="30"/>
      <x/>
      <x v="1"/>
    </i>
    <i>
      <x v="31"/>
      <x v="1"/>
      <x v="2"/>
    </i>
    <i>
      <x v="32"/>
      <x v="1"/>
      <x/>
    </i>
    <i>
      <x v="33"/>
      <x v="1"/>
      <x/>
    </i>
    <i>
      <x v="34"/>
      <x v="1"/>
      <x/>
    </i>
    <i>
      <x v="35"/>
      <x/>
      <x v="4"/>
    </i>
    <i>
      <x v="36"/>
      <x v="1"/>
      <x v="6"/>
    </i>
    <i>
      <x v="37"/>
      <x v="1"/>
      <x/>
    </i>
    <i>
      <x v="38"/>
      <x/>
      <x v="1"/>
    </i>
    <i>
      <x v="39"/>
      <x v="1"/>
      <x v="2"/>
    </i>
    <i>
      <x v="40"/>
      <x v="1"/>
      <x v="3"/>
    </i>
    <i>
      <x v="41"/>
      <x/>
      <x v="5"/>
    </i>
    <i>
      <x v="42"/>
      <x/>
      <x v="5"/>
    </i>
    <i>
      <x v="43"/>
      <x v="1"/>
      <x v="2"/>
    </i>
    <i>
      <x v="44"/>
      <x v="1"/>
      <x v="3"/>
    </i>
    <i>
      <x v="45"/>
      <x/>
      <x v="1"/>
    </i>
    <i>
      <x v="46"/>
      <x v="1"/>
      <x/>
    </i>
    <i>
      <x v="47"/>
      <x v="1"/>
      <x/>
    </i>
    <i>
      <x v="48"/>
      <x/>
      <x v="1"/>
    </i>
    <i>
      <x v="49"/>
      <x v="1"/>
      <x v="3"/>
    </i>
    <i>
      <x v="50"/>
      <x/>
      <x v="5"/>
    </i>
    <i>
      <x v="51"/>
      <x/>
      <x v="4"/>
    </i>
    <i>
      <x v="52"/>
      <x/>
      <x v="1"/>
    </i>
    <i>
      <x v="53"/>
      <x v="1"/>
      <x/>
    </i>
    <i>
      <x v="54"/>
      <x v="1"/>
      <x v="3"/>
    </i>
    <i>
      <x v="55"/>
      <x v="1"/>
      <x v="2"/>
    </i>
    <i>
      <x v="56"/>
      <x v="1"/>
      <x v="3"/>
    </i>
    <i>
      <x v="57"/>
      <x/>
      <x v="7"/>
    </i>
    <i>
      <x v="58"/>
      <x/>
      <x v="1"/>
    </i>
    <i>
      <x v="59"/>
      <x v="1"/>
      <x/>
    </i>
    <i>
      <x v="60"/>
      <x v="1"/>
      <x v="2"/>
    </i>
    <i>
      <x v="61"/>
      <x/>
      <x/>
    </i>
    <i>
      <x v="62"/>
      <x/>
      <x v="5"/>
    </i>
    <i>
      <x v="63"/>
      <x v="1"/>
      <x v="6"/>
    </i>
    <i>
      <x v="64"/>
      <x v="1"/>
      <x/>
    </i>
    <i>
      <x v="65"/>
      <x/>
      <x v="1"/>
    </i>
    <i>
      <x v="66"/>
      <x/>
      <x v="4"/>
    </i>
    <i>
      <x v="67"/>
      <x/>
      <x v="7"/>
    </i>
    <i>
      <x v="68"/>
      <x v="1"/>
      <x v="2"/>
    </i>
    <i>
      <x v="69"/>
      <x/>
      <x v="1"/>
    </i>
    <i>
      <x v="70"/>
      <x v="1"/>
      <x/>
    </i>
    <i>
      <x v="71"/>
      <x/>
      <x v="1"/>
    </i>
    <i>
      <x v="72"/>
      <x/>
      <x v="5"/>
    </i>
    <i>
      <x v="73"/>
      <x v="1"/>
      <x v="3"/>
    </i>
    <i>
      <x v="74"/>
      <x v="1"/>
      <x/>
    </i>
    <i>
      <x v="75"/>
      <x/>
      <x v="1"/>
    </i>
    <i>
      <x v="76"/>
      <x/>
      <x v="4"/>
    </i>
    <i>
      <x v="77"/>
      <x/>
      <x v="5"/>
    </i>
    <i>
      <x v="78"/>
      <x v="1"/>
      <x/>
    </i>
    <i>
      <x v="79"/>
      <x v="1"/>
      <x v="3"/>
    </i>
    <i>
      <x v="80"/>
      <x/>
      <x v="1"/>
    </i>
    <i>
      <x v="81"/>
      <x v="1"/>
      <x v="2"/>
    </i>
    <i>
      <x v="82"/>
      <x/>
      <x v="5"/>
    </i>
    <i>
      <x v="83"/>
      <x v="1"/>
      <x v="3"/>
    </i>
    <i>
      <x v="84"/>
      <x v="1"/>
      <x/>
    </i>
    <i>
      <x v="85"/>
      <x/>
      <x v="1"/>
    </i>
    <i>
      <x v="86"/>
      <x/>
      <x v="5"/>
    </i>
    <i>
      <x v="87"/>
      <x/>
      <x v="4"/>
    </i>
    <i>
      <x v="88"/>
      <x v="1"/>
      <x/>
    </i>
    <i>
      <x v="89"/>
      <x v="1"/>
      <x v="3"/>
    </i>
    <i>
      <x v="90"/>
      <x v="1"/>
      <x v="3"/>
    </i>
    <i>
      <x v="91"/>
      <x v="1"/>
      <x v="6"/>
    </i>
    <i>
      <x v="92"/>
      <x/>
      <x v="1"/>
    </i>
    <i>
      <x v="93"/>
      <x/>
      <x v="7"/>
    </i>
    <i>
      <x v="94"/>
      <x v="1"/>
      <x/>
    </i>
    <i>
      <x v="95"/>
      <x/>
      <x v="1"/>
    </i>
    <i>
      <x v="96"/>
      <x/>
      <x v="4"/>
    </i>
    <i>
      <x v="97"/>
      <x/>
      <x v="5"/>
    </i>
    <i>
      <x v="98"/>
      <x v="1"/>
      <x v="2"/>
    </i>
    <i>
      <x v="99"/>
      <x v="1"/>
      <x/>
    </i>
    <i>
      <x v="100"/>
      <x/>
      <x v="1"/>
    </i>
    <i>
      <x v="101"/>
      <x v="1"/>
      <x v="3"/>
    </i>
    <i>
      <x v="102"/>
      <x/>
      <x v="4"/>
    </i>
    <i>
      <x v="103"/>
      <x/>
      <x v="5"/>
    </i>
    <i>
      <x v="104"/>
      <x v="1"/>
      <x/>
    </i>
    <i>
      <x v="105"/>
      <x/>
      <x v="1"/>
    </i>
    <i>
      <x v="106"/>
      <x v="1"/>
      <x v="2"/>
    </i>
    <i>
      <x v="107"/>
      <x/>
      <x v="4"/>
    </i>
    <i>
      <x v="108"/>
      <x v="1"/>
      <x/>
    </i>
    <i>
      <x v="109"/>
      <x v="1"/>
      <x v="2"/>
    </i>
    <i>
      <x v="110"/>
      <x/>
      <x v="5"/>
    </i>
    <i>
      <x v="111"/>
      <x/>
      <x v="1"/>
    </i>
    <i>
      <x v="112"/>
      <x v="1"/>
      <x v="3"/>
    </i>
    <i>
      <x v="113"/>
      <x v="1"/>
      <x v="3"/>
    </i>
    <i>
      <x v="114"/>
      <x v="1"/>
      <x/>
    </i>
    <i>
      <x v="115"/>
      <x/>
      <x v="1"/>
    </i>
    <i>
      <x v="116"/>
      <x v="1"/>
      <x/>
    </i>
    <i>
      <x v="117"/>
      <x/>
      <x v="5"/>
    </i>
    <i>
      <x v="118"/>
      <x/>
      <x v="1"/>
    </i>
    <i>
      <x v="119"/>
      <x v="1"/>
      <x v="2"/>
    </i>
    <i>
      <x v="120"/>
      <x/>
      <x v="5"/>
    </i>
    <i>
      <x v="121"/>
      <x v="1"/>
      <x/>
    </i>
    <i>
      <x v="122"/>
      <x v="1"/>
      <x v="2"/>
    </i>
    <i>
      <x v="123"/>
      <x/>
      <x v="5"/>
    </i>
    <i>
      <x v="124"/>
      <x v="1"/>
      <x/>
    </i>
    <i>
      <x v="125"/>
      <x/>
      <x v="4"/>
    </i>
    <i>
      <x v="126"/>
      <x/>
      <x v="1"/>
    </i>
    <i>
      <x v="127"/>
      <x/>
      <x v="1"/>
    </i>
    <i>
      <x v="128"/>
      <x v="1"/>
      <x v="3"/>
    </i>
    <i>
      <x v="129"/>
      <x v="1"/>
      <x/>
    </i>
    <i>
      <x v="130"/>
      <x/>
      <x v="4"/>
    </i>
    <i>
      <x v="131"/>
      <x/>
      <x v="5"/>
    </i>
    <i>
      <x v="132"/>
      <x v="1"/>
      <x v="2"/>
    </i>
    <i>
      <x v="133"/>
      <x/>
      <x v="1"/>
    </i>
    <i>
      <x v="134"/>
      <x v="1"/>
      <x v="3"/>
    </i>
    <i>
      <x v="135"/>
      <x v="1"/>
      <x v="2"/>
    </i>
    <i>
      <x v="136"/>
      <x/>
      <x v="4"/>
    </i>
    <i>
      <x v="137"/>
      <x/>
      <x v="5"/>
    </i>
    <i>
      <x v="138"/>
      <x v="1"/>
      <x/>
    </i>
    <i>
      <x v="139"/>
      <x/>
      <x v="4"/>
    </i>
    <i>
      <x v="140"/>
      <x/>
      <x v="1"/>
    </i>
    <i>
      <x v="141"/>
      <x v="1"/>
      <x v="6"/>
    </i>
    <i>
      <x v="142"/>
      <x/>
      <x v="7"/>
    </i>
    <i>
      <x v="143"/>
      <x v="1"/>
      <x/>
    </i>
    <i>
      <x v="144"/>
      <x v="1"/>
      <x v="2"/>
    </i>
    <i>
      <x v="145"/>
      <x/>
      <x v="5"/>
    </i>
    <i>
      <x v="146"/>
      <x v="1"/>
      <x/>
    </i>
    <i>
      <x v="147"/>
      <x/>
      <x v="1"/>
    </i>
    <i>
      <x v="148"/>
      <x/>
      <x v="5"/>
    </i>
    <i>
      <x v="149"/>
      <x v="1"/>
      <x/>
    </i>
    <i>
      <x v="150"/>
      <x v="1"/>
      <x v="2"/>
    </i>
    <i>
      <x v="151"/>
      <x v="1"/>
      <x v="3"/>
    </i>
    <i>
      <x v="152"/>
      <x/>
      <x v="1"/>
    </i>
    <i>
      <x v="153"/>
      <x v="1"/>
      <x v="3"/>
    </i>
    <i>
      <x v="154"/>
      <x v="1"/>
      <x/>
    </i>
    <i>
      <x v="155"/>
      <x/>
      <x v="5"/>
    </i>
    <i>
      <x v="156"/>
      <x/>
      <x v="4"/>
    </i>
    <i>
      <x v="157"/>
      <x v="1"/>
      <x/>
    </i>
    <i>
      <x v="158"/>
      <x/>
      <x v="1"/>
    </i>
    <i>
      <x v="159"/>
      <x v="1"/>
      <x v="3"/>
    </i>
    <i>
      <x v="160"/>
      <x v="1"/>
      <x v="2"/>
    </i>
    <i>
      <x v="161"/>
      <x/>
      <x v="5"/>
    </i>
    <i>
      <x v="162"/>
      <x v="1"/>
      <x/>
    </i>
    <i>
      <x v="163"/>
      <x v="1"/>
      <x v="2"/>
    </i>
    <i>
      <x v="164"/>
      <x v="1"/>
      <x v="3"/>
    </i>
    <i>
      <x v="165"/>
      <x/>
      <x v="4"/>
    </i>
    <i>
      <x v="166"/>
      <x/>
      <x v="1"/>
    </i>
    <i>
      <x v="167"/>
      <x v="1"/>
      <x/>
    </i>
    <i>
      <x v="168"/>
      <x/>
      <x v="5"/>
    </i>
    <i>
      <x v="169"/>
      <x v="1"/>
      <x v="3"/>
    </i>
    <i>
      <x v="170"/>
      <x/>
      <x v="5"/>
    </i>
    <i>
      <x v="171"/>
      <x/>
      <x v="1"/>
    </i>
    <i>
      <x v="172"/>
      <x v="1"/>
      <x v="2"/>
    </i>
    <i>
      <x v="173"/>
      <x v="1"/>
      <x/>
    </i>
    <i>
      <x v="174"/>
      <x v="1"/>
      <x v="3"/>
    </i>
    <i>
      <x v="175"/>
      <x v="1"/>
      <x v="2"/>
    </i>
    <i>
      <x v="176"/>
      <x/>
      <x v="1"/>
    </i>
    <i>
      <x v="177"/>
      <x v="1"/>
      <x v="3"/>
    </i>
    <i>
      <x v="178"/>
      <x v="1"/>
      <x v="3"/>
    </i>
    <i>
      <x v="179"/>
      <x v="1"/>
      <x/>
    </i>
    <i>
      <x v="180"/>
      <x/>
      <x v="5"/>
    </i>
    <i>
      <x v="181"/>
      <x v="1"/>
      <x v="3"/>
    </i>
    <i>
      <x v="182"/>
      <x/>
      <x v="5"/>
    </i>
    <i>
      <x v="183"/>
      <x/>
      <x v="4"/>
    </i>
    <i>
      <x v="184"/>
      <x v="1"/>
      <x/>
    </i>
    <i>
      <x v="185"/>
      <x/>
      <x v="1"/>
    </i>
    <i>
      <x v="186"/>
      <x/>
      <x v="1"/>
    </i>
    <i>
      <x v="187"/>
      <x/>
      <x v="5"/>
    </i>
    <i>
      <x v="188"/>
      <x v="1"/>
      <x/>
    </i>
    <i>
      <x v="189"/>
      <x v="1"/>
      <x v="2"/>
    </i>
    <i>
      <x v="190"/>
      <x v="1"/>
      <x v="3"/>
    </i>
    <i>
      <x v="191"/>
      <x/>
      <x v="1"/>
    </i>
    <i>
      <x v="192"/>
      <x/>
      <x v="4"/>
    </i>
    <i>
      <x v="193"/>
      <x v="1"/>
      <x/>
    </i>
    <i>
      <x v="194"/>
      <x v="1"/>
      <x v="3"/>
    </i>
    <i>
      <x v="195"/>
      <x/>
      <x v="1"/>
    </i>
    <i>
      <x v="196"/>
      <x/>
      <x v="5"/>
    </i>
    <i>
      <x v="197"/>
      <x v="1"/>
      <x/>
    </i>
    <i>
      <x v="198"/>
      <x v="1"/>
      <x v="2"/>
    </i>
    <i>
      <x v="199"/>
      <x v="1"/>
      <x v="3"/>
    </i>
    <i>
      <x v="200"/>
      <x/>
      <x v="5"/>
    </i>
    <i>
      <x v="201"/>
      <x v="1"/>
      <x/>
    </i>
    <i>
      <x v="202"/>
      <x v="1"/>
      <x v="3"/>
    </i>
    <i>
      <x v="203"/>
      <x v="1"/>
      <x v="3"/>
    </i>
    <i>
      <x v="204"/>
      <x v="1"/>
      <x v="2"/>
    </i>
    <i>
      <x v="205"/>
      <x/>
      <x v="1"/>
    </i>
    <i>
      <x v="206"/>
      <x v="1"/>
      <x v="3"/>
    </i>
    <i>
      <x v="207"/>
      <x v="1"/>
      <x v="2"/>
    </i>
    <i>
      <x v="208"/>
      <x/>
      <x v="1"/>
    </i>
    <i>
      <x v="209"/>
      <x v="1"/>
      <x v="3"/>
    </i>
    <i>
      <x v="210"/>
      <x/>
      <x v="5"/>
    </i>
    <i>
      <x v="211"/>
      <x v="1"/>
      <x/>
    </i>
    <i>
      <x v="212"/>
      <x v="1"/>
      <x v="2"/>
    </i>
    <i>
      <x v="213"/>
      <x v="1"/>
      <x v="3"/>
    </i>
    <i>
      <x v="214"/>
      <x/>
      <x v="5"/>
    </i>
    <i>
      <x v="215"/>
      <x/>
      <x v="1"/>
    </i>
    <i>
      <x v="216"/>
      <x/>
      <x v="4"/>
    </i>
    <i>
      <x v="217"/>
      <x v="1"/>
      <x/>
    </i>
    <i>
      <x v="218"/>
      <x/>
      <x v="1"/>
    </i>
    <i>
      <x v="219"/>
      <x/>
      <x v="4"/>
    </i>
    <i>
      <x v="220"/>
      <x v="1"/>
      <x/>
    </i>
    <i>
      <x v="221"/>
      <x/>
      <x v="5"/>
    </i>
    <i>
      <x v="222"/>
      <x/>
      <x v="1"/>
    </i>
    <i>
      <x v="223"/>
      <x/>
      <x v="4"/>
    </i>
    <i>
      <x v="224"/>
      <x v="1"/>
      <x v="2"/>
    </i>
    <i>
      <x v="225"/>
      <x v="1"/>
      <x v="3"/>
    </i>
    <i>
      <x v="226"/>
      <x v="1"/>
      <x/>
    </i>
    <i>
      <x v="227"/>
      <x v="1"/>
      <x v="3"/>
    </i>
    <i>
      <x v="228"/>
      <x/>
      <x v="5"/>
    </i>
    <i>
      <x v="229"/>
      <x v="1"/>
      <x/>
    </i>
    <i>
      <x v="230"/>
      <x/>
      <x v="1"/>
    </i>
    <i>
      <x v="231"/>
      <x/>
      <x v="4"/>
    </i>
    <i>
      <x v="232"/>
      <x v="1"/>
      <x v="3"/>
    </i>
    <i>
      <x v="233"/>
      <x/>
      <x v="1"/>
    </i>
    <i>
      <x v="234"/>
      <x v="1"/>
      <x/>
    </i>
    <i>
      <x v="235"/>
      <x v="1"/>
      <x v="3"/>
    </i>
    <i>
      <x v="236"/>
      <x/>
      <x v="5"/>
    </i>
    <i>
      <x v="237"/>
      <x v="1"/>
      <x/>
    </i>
    <i>
      <x v="238"/>
      <x/>
      <x v="1"/>
    </i>
    <i>
      <x v="239"/>
      <x/>
      <x v="4"/>
    </i>
    <i>
      <x v="240"/>
      <x v="1"/>
      <x v="2"/>
    </i>
    <i>
      <x v="241"/>
      <x/>
      <x v="1"/>
    </i>
    <i>
      <x v="242"/>
      <x v="1"/>
      <x v="3"/>
    </i>
    <i>
      <x v="243"/>
      <x/>
      <x v="5"/>
    </i>
    <i>
      <x v="244"/>
      <x/>
      <x v="4"/>
    </i>
    <i>
      <x v="245"/>
      <x v="1"/>
      <x v="2"/>
    </i>
    <i>
      <x v="246"/>
      <x v="1"/>
      <x/>
    </i>
    <i>
      <x v="247"/>
      <x/>
      <x v="5"/>
    </i>
    <i>
      <x v="248"/>
      <x v="1"/>
      <x/>
    </i>
    <i>
      <x v="249"/>
      <x/>
      <x v="1"/>
    </i>
    <i>
      <x v="250"/>
      <x v="1"/>
      <x v="2"/>
    </i>
    <i>
      <x v="251"/>
      <x v="1"/>
      <x v="3"/>
    </i>
    <i>
      <x v="252"/>
      <x/>
      <x v="1"/>
    </i>
    <i>
      <x v="253"/>
      <x/>
      <x v="5"/>
    </i>
    <i>
      <x v="254"/>
      <x v="1"/>
      <x/>
    </i>
    <i>
      <x v="255"/>
      <x v="1"/>
      <x v="2"/>
    </i>
    <i>
      <x v="256"/>
      <x/>
      <x/>
    </i>
    <i>
      <x v="257"/>
      <x/>
      <x v="5"/>
    </i>
    <i>
      <x v="258"/>
      <x v="1"/>
      <x v="2"/>
    </i>
    <i>
      <x v="259"/>
      <x/>
      <x v="1"/>
    </i>
    <i>
      <x v="260"/>
      <x v="1"/>
      <x/>
    </i>
    <i>
      <x v="261"/>
      <x/>
      <x v="5"/>
    </i>
    <i>
      <x v="262"/>
      <x/>
      <x v="4"/>
    </i>
    <i>
      <x v="263"/>
      <x v="1"/>
      <x v="3"/>
    </i>
    <i>
      <x v="264"/>
      <x/>
      <x v="5"/>
    </i>
    <i>
      <x v="265"/>
      <x/>
      <x v="1"/>
    </i>
    <i>
      <x v="266"/>
      <x v="1"/>
      <x/>
    </i>
    <i>
      <x v="267"/>
      <x/>
      <x v="4"/>
    </i>
    <i>
      <x v="268"/>
      <x v="1"/>
      <x v="2"/>
    </i>
    <i>
      <x v="269"/>
      <x/>
      <x v="5"/>
    </i>
    <i>
      <x v="270"/>
      <x v="1"/>
      <x v="2"/>
    </i>
    <i>
      <x v="271"/>
      <x v="1"/>
      <x/>
    </i>
    <i>
      <x v="272"/>
      <x/>
      <x v="4"/>
    </i>
    <i>
      <x v="273"/>
      <x v="1"/>
      <x/>
    </i>
    <i>
      <x v="274"/>
      <x v="1"/>
      <x v="3"/>
    </i>
    <i>
      <x v="275"/>
      <x/>
      <x v="1"/>
    </i>
    <i>
      <x v="276"/>
      <x/>
      <x v="5"/>
    </i>
    <i>
      <x v="277"/>
      <x v="1"/>
      <x/>
    </i>
    <i>
      <x v="278"/>
      <x/>
      <x v="4"/>
    </i>
    <i>
      <x v="279"/>
      <x/>
      <x v="1"/>
    </i>
    <i>
      <x v="280"/>
      <x v="1"/>
      <x v="2"/>
    </i>
    <i>
      <x v="281"/>
      <x v="1"/>
      <x v="3"/>
    </i>
    <i>
      <x v="282"/>
      <x v="1"/>
      <x/>
    </i>
    <i>
      <x v="283"/>
      <x/>
      <x v="1"/>
    </i>
    <i>
      <x v="284"/>
      <x v="1"/>
      <x v="3"/>
    </i>
    <i>
      <x v="285"/>
      <x/>
      <x v="5"/>
    </i>
    <i>
      <x v="286"/>
      <x v="1"/>
      <x v="3"/>
    </i>
    <i>
      <x v="287"/>
      <x/>
      <x v="5"/>
    </i>
    <i>
      <x v="288"/>
      <x v="1"/>
      <x v="3"/>
    </i>
    <i>
      <x v="289"/>
      <x/>
      <x v="1"/>
    </i>
    <i>
      <x v="290"/>
      <x v="1"/>
      <x/>
    </i>
    <i>
      <x v="291"/>
      <x v="1"/>
      <x v="2"/>
    </i>
    <i>
      <x v="292"/>
      <x v="1"/>
      <x v="2"/>
    </i>
    <i>
      <x v="293"/>
      <x/>
      <x v="5"/>
    </i>
    <i>
      <x v="294"/>
      <x v="1"/>
      <x/>
    </i>
    <i>
      <x v="295"/>
      <x v="1"/>
      <x v="2"/>
    </i>
    <i>
      <x v="296"/>
      <x/>
      <x v="1"/>
    </i>
    <i>
      <x v="297"/>
      <x/>
      <x v="5"/>
    </i>
    <i>
      <x v="298"/>
      <x v="1"/>
      <x/>
    </i>
    <i>
      <x v="299"/>
      <x v="1"/>
      <x v="3"/>
    </i>
    <i>
      <x v="300"/>
      <x/>
      <x v="4"/>
    </i>
    <i>
      <x v="301"/>
      <x/>
      <x v="1"/>
    </i>
    <i>
      <x v="302"/>
      <x v="1"/>
      <x v="2"/>
    </i>
    <i>
      <x v="303"/>
      <x/>
      <x v="5"/>
    </i>
    <i>
      <x v="304"/>
      <x v="1"/>
      <x/>
    </i>
    <i>
      <x v="305"/>
      <x v="1"/>
      <x v="2"/>
    </i>
    <i>
      <x v="306"/>
      <x/>
      <x v="1"/>
    </i>
    <i>
      <x v="307"/>
      <x v="1"/>
      <x/>
    </i>
    <i>
      <x v="308"/>
      <x/>
      <x v="5"/>
    </i>
    <i>
      <x v="309"/>
      <x v="1"/>
      <x v="3"/>
    </i>
    <i>
      <x v="310"/>
      <x/>
      <x v="5"/>
    </i>
    <i>
      <x v="311"/>
      <x/>
      <x v="4"/>
    </i>
    <i>
      <x v="312"/>
      <x/>
      <x v="1"/>
    </i>
    <i>
      <x v="313"/>
      <x v="1"/>
      <x/>
    </i>
    <i>
      <x v="314"/>
      <x v="1"/>
      <x v="2"/>
    </i>
    <i>
      <x v="315"/>
      <x v="1"/>
      <x v="2"/>
    </i>
    <i>
      <x v="316"/>
      <x v="1"/>
      <x v="3"/>
    </i>
    <i>
      <x v="317"/>
      <x v="1"/>
      <x v="3"/>
    </i>
    <i>
      <x v="318"/>
      <x v="1"/>
      <x/>
    </i>
    <i>
      <x v="319"/>
      <x/>
      <x v="1"/>
    </i>
    <i>
      <x v="320"/>
      <x/>
      <x v="5"/>
    </i>
    <i>
      <x v="321"/>
      <x/>
      <x v="5"/>
    </i>
    <i>
      <x v="322"/>
      <x v="1"/>
      <x/>
    </i>
    <i>
      <x v="323"/>
      <x/>
      <x v="1"/>
    </i>
    <i>
      <x v="324"/>
      <x/>
      <x v="5"/>
    </i>
    <i>
      <x v="325"/>
      <x/>
      <x v="1"/>
    </i>
    <i>
      <x v="326"/>
      <x v="1"/>
      <x v="2"/>
    </i>
    <i>
      <x v="327"/>
      <x v="1"/>
      <x v="3"/>
    </i>
    <i>
      <x v="328"/>
      <x v="1"/>
      <x v="3"/>
    </i>
    <i>
      <x v="329"/>
      <x v="1"/>
      <x/>
    </i>
    <i>
      <x v="330"/>
      <x/>
      <x v="1"/>
    </i>
    <i>
      <x v="331"/>
      <x v="1"/>
      <x v="3"/>
    </i>
    <i>
      <x v="332"/>
      <x/>
      <x v="4"/>
    </i>
    <i>
      <x v="333"/>
      <x v="1"/>
      <x v="2"/>
    </i>
    <i>
      <x v="334"/>
      <x/>
      <x v="5"/>
    </i>
    <i>
      <x v="335"/>
      <x v="1"/>
      <x/>
    </i>
    <i>
      <x v="336"/>
      <x/>
      <x v="5"/>
    </i>
    <i>
      <x v="337"/>
      <x v="1"/>
      <x v="2"/>
    </i>
    <i>
      <x v="338"/>
      <x v="1"/>
      <x/>
    </i>
    <i>
      <x v="339"/>
      <x/>
      <x v="1"/>
    </i>
    <i>
      <x v="340"/>
      <x/>
      <x v="4"/>
    </i>
    <i>
      <x v="341"/>
      <x/>
      <x v="4"/>
    </i>
    <i>
      <x v="342"/>
      <x/>
      <x v="5"/>
    </i>
    <i>
      <x v="343"/>
      <x v="1"/>
      <x/>
    </i>
    <i>
      <x v="344"/>
      <x v="1"/>
      <x v="2"/>
    </i>
    <i>
      <x v="345"/>
      <x/>
      <x v="5"/>
    </i>
    <i>
      <x v="346"/>
      <x/>
      <x v="1"/>
    </i>
    <i>
      <x v="347"/>
      <x v="1"/>
      <x v="3"/>
    </i>
    <i>
      <x v="348"/>
      <x v="1"/>
      <x v="3"/>
    </i>
    <i>
      <x v="349"/>
      <x v="1"/>
      <x/>
    </i>
    <i>
      <x v="350"/>
      <x v="1"/>
      <x v="2"/>
    </i>
    <i>
      <x v="351"/>
      <x v="1"/>
      <x v="3"/>
    </i>
    <i>
      <x v="352"/>
      <x/>
      <x v="5"/>
    </i>
    <i>
      <x v="353"/>
      <x/>
      <x v="1"/>
    </i>
    <i>
      <x v="354"/>
      <x v="1"/>
      <x v="2"/>
    </i>
    <i>
      <x v="355"/>
      <x v="1"/>
      <x/>
    </i>
    <i>
      <x v="356"/>
      <x/>
      <x v="5"/>
    </i>
    <i>
      <x v="357"/>
      <x v="1"/>
      <x v="2"/>
    </i>
    <i>
      <x v="358"/>
      <x/>
      <x v="1"/>
    </i>
    <i>
      <x v="359"/>
      <x v="1"/>
      <x/>
    </i>
    <i>
      <x v="360"/>
      <x/>
      <x v="1"/>
    </i>
    <i>
      <x v="361"/>
      <x/>
      <x v="5"/>
    </i>
    <i>
      <x v="362"/>
      <x/>
      <x v="4"/>
    </i>
    <i>
      <x v="363"/>
      <x v="1"/>
      <x v="2"/>
    </i>
    <i>
      <x v="364"/>
      <x v="1"/>
      <x/>
    </i>
    <i>
      <x v="365"/>
      <x/>
      <x v="1"/>
    </i>
    <i>
      <x v="366"/>
      <x/>
      <x v="5"/>
    </i>
    <i>
      <x v="367"/>
      <x/>
      <x v="4"/>
    </i>
    <i>
      <x v="368"/>
      <x v="1"/>
      <x/>
    </i>
    <i>
      <x v="369"/>
      <x/>
      <x v="1"/>
    </i>
    <i>
      <x v="370"/>
      <x v="1"/>
      <x v="2"/>
    </i>
    <i>
      <x v="371"/>
      <x/>
      <x v="4"/>
    </i>
    <i>
      <x v="372"/>
      <x/>
      <x v="5"/>
    </i>
    <i>
      <x v="373"/>
      <x v="1"/>
      <x/>
    </i>
    <i>
      <x v="374"/>
      <x/>
      <x v="4"/>
    </i>
    <i>
      <x v="375"/>
      <x/>
      <x v="4"/>
    </i>
    <i>
      <x v="376"/>
      <x v="1"/>
      <x/>
    </i>
    <i>
      <x v="377"/>
      <x v="1"/>
      <x v="2"/>
    </i>
    <i>
      <x v="378"/>
      <x/>
      <x v="5"/>
    </i>
    <i>
      <x v="379"/>
      <x/>
      <x v="1"/>
    </i>
    <i>
      <x v="380"/>
      <x/>
      <x v="4"/>
    </i>
    <i>
      <x v="381"/>
      <x/>
      <x v="1"/>
    </i>
    <i>
      <x v="382"/>
      <x v="1"/>
      <x v="2"/>
    </i>
    <i>
      <x v="383"/>
      <x v="1"/>
      <x/>
    </i>
    <i>
      <x v="384"/>
      <x v="1"/>
      <x v="3"/>
    </i>
    <i>
      <x v="385"/>
      <x/>
      <x v="1"/>
    </i>
    <i>
      <x v="386"/>
      <x v="1"/>
      <x v="3"/>
    </i>
    <i>
      <x v="387"/>
      <x v="1"/>
      <x/>
    </i>
    <i>
      <x v="388"/>
      <x v="1"/>
      <x v="2"/>
    </i>
    <i>
      <x v="389"/>
      <x v="1"/>
      <x v="2"/>
    </i>
    <i>
      <x v="390"/>
      <x/>
      <x v="5"/>
    </i>
    <i>
      <x v="391"/>
      <x/>
      <x/>
    </i>
    <i>
      <x v="392"/>
      <x v="1"/>
      <x v="2"/>
    </i>
    <i>
      <x v="393"/>
      <x/>
      <x v="5"/>
    </i>
    <i>
      <x v="394"/>
      <x/>
      <x/>
    </i>
    <i>
      <x v="395"/>
      <x/>
      <x v="5"/>
    </i>
    <i>
      <x v="396"/>
      <x v="1"/>
      <x/>
    </i>
    <i>
      <x v="397"/>
      <x v="1"/>
      <x v="1"/>
    </i>
    <i>
      <x v="398"/>
      <x v="1"/>
      <x v="3"/>
    </i>
    <i>
      <x v="399"/>
      <x/>
      <x v="7"/>
    </i>
    <i>
      <x v="400"/>
      <x/>
      <x/>
    </i>
    <i>
      <x v="401"/>
      <x/>
      <x v="4"/>
    </i>
    <i>
      <x v="402"/>
      <x v="1"/>
      <x v="2"/>
    </i>
    <i>
      <x v="403"/>
      <x/>
      <x v="1"/>
    </i>
    <i>
      <x v="404"/>
      <x v="1"/>
      <x/>
    </i>
    <i>
      <x v="405"/>
      <x v="1"/>
      <x v="3"/>
    </i>
    <i>
      <x v="406"/>
      <x/>
      <x v="5"/>
    </i>
    <i>
      <x v="407"/>
      <x v="1"/>
      <x/>
    </i>
    <i>
      <x v="408"/>
      <x v="1"/>
      <x v="3"/>
    </i>
    <i>
      <x v="409"/>
      <x v="1"/>
      <x v="6"/>
    </i>
    <i>
      <x v="410"/>
      <x/>
      <x v="7"/>
    </i>
    <i>
      <x v="411"/>
      <x/>
      <x v="4"/>
    </i>
    <i>
      <x v="412"/>
      <x/>
      <x v="1"/>
    </i>
    <i>
      <x v="413"/>
      <x/>
      <x v="5"/>
    </i>
    <i>
      <x v="414"/>
      <x v="1"/>
      <x/>
    </i>
    <i>
      <x v="415"/>
      <x v="1"/>
      <x v="2"/>
    </i>
    <i>
      <x v="416"/>
      <x/>
      <x v="5"/>
    </i>
    <i>
      <x v="417"/>
      <x v="1"/>
      <x/>
    </i>
    <i>
      <x v="418"/>
      <x v="1"/>
      <x v="2"/>
    </i>
    <i>
      <x v="419"/>
      <x/>
      <x v="4"/>
    </i>
    <i>
      <x v="420"/>
      <x/>
      <x v="1"/>
    </i>
    <i>
      <x v="421"/>
      <x v="1"/>
      <x v="2"/>
    </i>
    <i>
      <x v="422"/>
      <x v="1"/>
      <x/>
    </i>
    <i>
      <x v="423"/>
      <x/>
      <x v="5"/>
    </i>
    <i>
      <x v="424"/>
      <x/>
      <x v="5"/>
    </i>
    <i>
      <x v="425"/>
      <x v="1"/>
      <x/>
    </i>
    <i>
      <x v="426"/>
      <x v="1"/>
      <x v="2"/>
    </i>
    <i>
      <x v="427"/>
      <x/>
      <x v="5"/>
    </i>
    <i>
      <x v="428"/>
      <x v="1"/>
      <x/>
    </i>
    <i>
      <x v="429"/>
      <x v="1"/>
      <x v="2"/>
    </i>
    <i>
      <x v="430"/>
      <x/>
      <x/>
    </i>
    <i>
      <x v="431"/>
      <x/>
      <x v="5"/>
    </i>
    <i>
      <x v="432"/>
      <x v="1"/>
      <x v="2"/>
    </i>
    <i>
      <x v="433"/>
      <x/>
      <x v="5"/>
    </i>
    <i>
      <x v="434"/>
      <x/>
      <x/>
    </i>
    <i>
      <x v="435"/>
      <x/>
      <x v="5"/>
    </i>
    <i>
      <x v="436"/>
      <x v="1"/>
      <x v="2"/>
    </i>
    <i>
      <x v="437"/>
      <x v="1"/>
      <x/>
    </i>
    <i>
      <x v="438"/>
      <x/>
      <x v="5"/>
    </i>
    <i>
      <x v="439"/>
      <x v="1"/>
      <x v="2"/>
    </i>
    <i>
      <x v="440"/>
      <x v="1"/>
      <x/>
    </i>
    <i>
      <x v="441"/>
      <x v="1"/>
      <x v="2"/>
    </i>
    <i>
      <x v="442"/>
      <x/>
      <x v="5"/>
    </i>
    <i>
      <x v="443"/>
      <x v="1"/>
      <x/>
    </i>
    <i>
      <x v="444"/>
      <x v="1"/>
      <x v="2"/>
    </i>
    <i>
      <x v="445"/>
      <x v="1"/>
      <x v="3"/>
    </i>
    <i>
      <x v="446"/>
      <x/>
      <x v="1"/>
    </i>
    <i>
      <x v="447"/>
      <x v="1"/>
      <x/>
    </i>
    <i>
      <x v="448"/>
      <x/>
      <x v="5"/>
    </i>
    <i>
      <x v="449"/>
      <x/>
      <x v="1"/>
    </i>
    <i>
      <x v="450"/>
      <x v="1"/>
      <x/>
    </i>
    <i>
      <x v="451"/>
      <x/>
      <x v="5"/>
    </i>
    <i>
      <x v="452"/>
      <x v="1"/>
      <x v="2"/>
    </i>
    <i>
      <x v="453"/>
      <x v="1"/>
      <x v="2"/>
    </i>
    <i>
      <x v="454"/>
      <x/>
      <x v="5"/>
    </i>
    <i>
      <x v="455"/>
      <x/>
      <x v="1"/>
    </i>
    <i>
      <x v="456"/>
      <x v="1"/>
      <x v="3"/>
    </i>
    <i>
      <x v="457"/>
      <x v="1"/>
      <x/>
    </i>
    <i>
      <x v="458"/>
      <x v="1"/>
      <x v="2"/>
    </i>
    <i>
      <x v="459"/>
      <x/>
      <x v="1"/>
    </i>
    <i>
      <x v="460"/>
      <x v="1"/>
      <x/>
    </i>
    <i>
      <x v="461"/>
      <x/>
      <x v="5"/>
    </i>
    <i>
      <x v="462"/>
      <x v="1"/>
      <x v="3"/>
    </i>
    <i>
      <x v="463"/>
      <x v="1"/>
      <x v="3"/>
    </i>
    <i>
      <x v="464"/>
      <x v="1"/>
      <x v="2"/>
    </i>
    <i>
      <x v="465"/>
      <x/>
      <x v="5"/>
    </i>
    <i>
      <x v="466"/>
      <x/>
      <x v="4"/>
    </i>
    <i>
      <x v="467"/>
      <x/>
      <x v="1"/>
    </i>
    <i>
      <x v="468"/>
      <x v="1"/>
      <x/>
    </i>
    <i>
      <x v="469"/>
      <x v="1"/>
      <x/>
    </i>
    <i>
      <x v="470"/>
      <x v="1"/>
      <x v="2"/>
    </i>
    <i>
      <x v="471"/>
      <x/>
      <x v="1"/>
    </i>
    <i>
      <x v="472"/>
      <x/>
      <x v="5"/>
    </i>
    <i>
      <x v="473"/>
      <x v="1"/>
      <x v="2"/>
    </i>
    <i>
      <x v="474"/>
      <x/>
      <x v="5"/>
    </i>
    <i>
      <x v="475"/>
      <x v="1"/>
      <x v="3"/>
    </i>
    <i>
      <x v="476"/>
      <x v="1"/>
      <x/>
    </i>
    <i>
      <x v="477"/>
      <x/>
      <x v="1"/>
    </i>
    <i>
      <x v="478"/>
      <x/>
      <x v="4"/>
    </i>
    <i>
      <x v="479"/>
      <x/>
      <x v="5"/>
    </i>
    <i>
      <x v="480"/>
      <x v="1"/>
      <x v="2"/>
    </i>
    <i>
      <x v="481"/>
      <x/>
      <x v="1"/>
    </i>
    <i>
      <x v="482"/>
      <x v="1"/>
      <x/>
    </i>
    <i>
      <x v="483"/>
      <x v="1"/>
      <x v="3"/>
    </i>
    <i>
      <x v="484"/>
      <x v="1"/>
      <x v="2"/>
    </i>
    <i>
      <x v="485"/>
      <x v="1"/>
      <x/>
    </i>
    <i>
      <x v="486"/>
      <x/>
      <x v="1"/>
    </i>
    <i>
      <x v="487"/>
      <x/>
      <x v="5"/>
    </i>
    <i>
      <x v="488"/>
      <x v="1"/>
      <x v="3"/>
    </i>
    <i>
      <x v="489"/>
      <x/>
      <x v="1"/>
    </i>
    <i>
      <x v="490"/>
      <x v="1"/>
      <x v="3"/>
    </i>
    <i>
      <x v="491"/>
      <x v="1"/>
      <x/>
    </i>
    <i>
      <x v="492"/>
      <x v="1"/>
      <x v="2"/>
    </i>
    <i>
      <x v="493"/>
      <x v="1"/>
      <x v="3"/>
    </i>
    <i>
      <x v="494"/>
      <x v="1"/>
      <x v="2"/>
    </i>
    <i>
      <x v="495"/>
      <x/>
      <x v="4"/>
    </i>
    <i>
      <x v="496"/>
      <x/>
      <x v="5"/>
    </i>
    <i>
      <x v="497"/>
      <x/>
      <x v="1"/>
    </i>
    <i>
      <x v="498"/>
      <x v="1"/>
      <x/>
    </i>
    <i>
      <x v="499"/>
      <x/>
      <x v="1"/>
    </i>
    <i>
      <x v="500"/>
      <x/>
      <x v="4"/>
    </i>
    <i>
      <x v="501"/>
      <x v="1"/>
      <x v="3"/>
    </i>
    <i>
      <x v="502"/>
      <x v="1"/>
      <x/>
    </i>
    <i>
      <x v="503"/>
      <x/>
      <x v="1"/>
    </i>
    <i>
      <x v="504"/>
      <x v="1"/>
      <x/>
    </i>
    <i>
      <x v="505"/>
      <x v="1"/>
      <x v="3"/>
    </i>
    <i>
      <x v="506"/>
      <x v="1"/>
      <x v="3"/>
    </i>
    <i>
      <x v="507"/>
      <x v="1"/>
      <x v="2"/>
    </i>
    <i>
      <x v="508"/>
      <x/>
      <x v="5"/>
    </i>
    <i>
      <x v="509"/>
      <x/>
      <x v="1"/>
    </i>
    <i>
      <x v="510"/>
      <x v="1"/>
      <x v="3"/>
    </i>
    <i>
      <x v="511"/>
      <x v="1"/>
      <x/>
    </i>
    <i>
      <x v="512"/>
      <x v="1"/>
      <x v="3"/>
    </i>
    <i>
      <x v="513"/>
      <x v="1"/>
      <x v="2"/>
    </i>
    <i>
      <x v="514"/>
      <x/>
      <x v="1"/>
    </i>
    <i>
      <x v="515"/>
      <x v="1"/>
      <x/>
    </i>
    <i>
      <x v="516"/>
      <x/>
      <x v="5"/>
    </i>
    <i>
      <x v="517"/>
      <x v="1"/>
      <x v="3"/>
    </i>
    <i>
      <x v="518"/>
      <x v="1"/>
      <x/>
    </i>
    <i>
      <x v="519"/>
      <x/>
      <x v="4"/>
    </i>
    <i>
      <x v="520"/>
      <x/>
      <x v="1"/>
    </i>
    <i>
      <x v="521"/>
      <x v="1"/>
      <x v="3"/>
    </i>
    <i>
      <x v="522"/>
      <x/>
      <x v="5"/>
    </i>
    <i>
      <x v="523"/>
      <x v="1"/>
      <x/>
    </i>
    <i>
      <x v="524"/>
      <x v="1"/>
      <x v="2"/>
    </i>
    <i>
      <x v="525"/>
      <x/>
      <x v="1"/>
    </i>
    <i>
      <x v="526"/>
      <x/>
      <x v="4"/>
    </i>
    <i>
      <x v="527"/>
      <x v="1"/>
      <x v="2"/>
    </i>
    <i>
      <x v="528"/>
      <x/>
      <x v="4"/>
    </i>
    <i>
      <x v="529"/>
      <x/>
      <x v="5"/>
    </i>
    <i>
      <x v="530"/>
      <x v="1"/>
      <x/>
    </i>
    <i>
      <x v="531"/>
      <x/>
      <x v="1"/>
    </i>
    <i>
      <x v="532"/>
      <x/>
      <x v="5"/>
    </i>
    <i>
      <x v="533"/>
      <x v="1"/>
      <x v="2"/>
    </i>
    <i>
      <x v="534"/>
      <x v="1"/>
      <x/>
    </i>
    <i>
      <x v="535"/>
      <x v="1"/>
      <x v="2"/>
    </i>
    <i>
      <x v="536"/>
      <x/>
      <x v="5"/>
    </i>
    <i>
      <x v="537"/>
      <x v="1"/>
      <x/>
    </i>
    <i>
      <x v="538"/>
      <x/>
      <x v="5"/>
    </i>
    <i>
      <x v="539"/>
      <x v="1"/>
      <x v="2"/>
    </i>
    <i>
      <x v="540"/>
      <x v="1"/>
      <x/>
    </i>
    <i>
      <x v="541"/>
      <x/>
      <x v="5"/>
    </i>
    <i>
      <x v="542"/>
      <x v="1"/>
      <x/>
    </i>
    <i>
      <x v="543"/>
      <x v="1"/>
      <x v="2"/>
    </i>
    <i>
      <x v="544"/>
      <x v="1"/>
      <x v="2"/>
    </i>
    <i>
      <x v="545"/>
      <x/>
      <x/>
    </i>
    <i>
      <x v="546"/>
      <x/>
      <x v="5"/>
    </i>
    <i>
      <x v="547"/>
      <x/>
      <x v="5"/>
    </i>
    <i>
      <x v="548"/>
      <x v="1"/>
      <x v="2"/>
    </i>
    <i>
      <x v="549"/>
      <x/>
      <x/>
    </i>
    <i>
      <x v="550"/>
      <x v="1"/>
      <x v="2"/>
    </i>
    <i>
      <x v="551"/>
      <x/>
      <x v="5"/>
    </i>
    <i>
      <x v="552"/>
      <x v="1"/>
      <x/>
    </i>
    <i>
      <x v="553"/>
      <x v="1"/>
      <x/>
    </i>
    <i>
      <x v="554"/>
      <x/>
      <x v="5"/>
    </i>
    <i>
      <x v="555"/>
      <x v="1"/>
      <x v="2"/>
    </i>
    <i>
      <x v="556"/>
      <x/>
      <x v="1"/>
    </i>
    <i>
      <x v="557"/>
      <x/>
      <x v="5"/>
    </i>
    <i>
      <x v="558"/>
      <x/>
      <x v="4"/>
    </i>
    <i>
      <x v="559"/>
      <x v="1"/>
      <x/>
    </i>
    <i>
      <x v="560"/>
      <x v="1"/>
      <x v="2"/>
    </i>
    <i>
      <x v="561"/>
      <x/>
      <x v="4"/>
    </i>
    <i>
      <x v="562"/>
      <x v="1"/>
      <x v="2"/>
    </i>
    <i>
      <x v="563"/>
      <x/>
      <x v="5"/>
    </i>
    <i>
      <x v="564"/>
      <x v="1"/>
      <x v="3"/>
    </i>
    <i>
      <x v="565"/>
      <x v="1"/>
      <x/>
    </i>
    <i>
      <x v="566"/>
      <x/>
      <x v="1"/>
    </i>
    <i>
      <x v="567"/>
      <x v="1"/>
      <x v="2"/>
    </i>
    <i>
      <x v="568"/>
      <x v="1"/>
      <x/>
    </i>
    <i>
      <x v="569"/>
      <x/>
      <x v="5"/>
    </i>
    <i>
      <x v="570"/>
      <x/>
      <x v="1"/>
    </i>
    <i>
      <x v="571"/>
      <x/>
      <x v="5"/>
    </i>
    <i>
      <x v="572"/>
      <x/>
      <x v="1"/>
    </i>
    <i>
      <x v="573"/>
      <x v="1"/>
      <x v="2"/>
    </i>
    <i>
      <x v="574"/>
      <x v="1"/>
      <x/>
    </i>
    <i>
      <x v="575"/>
      <x v="1"/>
      <x v="2"/>
    </i>
    <i>
      <x v="576"/>
      <x/>
      <x v="1"/>
    </i>
    <i>
      <x v="577"/>
      <x/>
      <x v="5"/>
    </i>
    <i>
      <x v="578"/>
      <x v="1"/>
      <x/>
    </i>
    <i>
      <x v="579"/>
      <x v="1"/>
      <x v="2"/>
    </i>
    <i>
      <x v="580"/>
      <x/>
      <x v="4"/>
    </i>
    <i>
      <x v="581"/>
      <x v="1"/>
      <x v="3"/>
    </i>
    <i>
      <x v="582"/>
      <x/>
      <x v="1"/>
    </i>
    <i>
      <x v="583"/>
      <x v="1"/>
      <x v="3"/>
    </i>
    <i>
      <x v="584"/>
      <x v="1"/>
      <x/>
    </i>
    <i>
      <x v="585"/>
      <x/>
      <x v="5"/>
    </i>
    <i>
      <x v="586"/>
      <x/>
      <x v="4"/>
    </i>
    <i>
      <x v="587"/>
      <x/>
      <x v="1"/>
    </i>
    <i>
      <x v="588"/>
      <x/>
      <x v="5"/>
    </i>
    <i>
      <x v="589"/>
      <x v="1"/>
      <x/>
    </i>
    <i>
      <x v="590"/>
      <x v="1"/>
      <x v="2"/>
    </i>
    <i>
      <x v="591"/>
      <x v="1"/>
      <x v="3"/>
    </i>
    <i>
      <x v="592"/>
      <x/>
      <x v="4"/>
    </i>
    <i>
      <x v="593"/>
      <x v="1"/>
      <x v="3"/>
    </i>
    <i>
      <x v="594"/>
      <x/>
      <x v="5"/>
    </i>
    <i>
      <x v="595"/>
      <x v="1"/>
      <x v="2"/>
    </i>
    <i>
      <x v="596"/>
      <x v="1"/>
      <x/>
    </i>
    <i>
      <x v="597"/>
      <x/>
      <x v="1"/>
    </i>
    <i>
      <x v="598"/>
      <x v="1"/>
      <x v="2"/>
    </i>
    <i>
      <x v="599"/>
      <x/>
      <x v="1"/>
    </i>
    <i>
      <x v="600"/>
      <x v="1"/>
      <x v="3"/>
    </i>
    <i>
      <x v="601"/>
      <x/>
      <x v="5"/>
    </i>
    <i>
      <x v="602"/>
      <x v="1"/>
      <x/>
    </i>
    <i>
      <x v="603"/>
      <x v="1"/>
      <x/>
    </i>
    <i>
      <x v="604"/>
      <x/>
      <x v="5"/>
    </i>
    <i>
      <x v="605"/>
      <x v="1"/>
      <x v="2"/>
    </i>
    <i>
      <x v="606"/>
      <x/>
      <x v="5"/>
    </i>
    <i>
      <x v="607"/>
      <x v="1"/>
      <x/>
    </i>
    <i>
      <x v="608"/>
      <x/>
      <x v="1"/>
    </i>
    <i>
      <x v="609"/>
      <x/>
      <x/>
    </i>
    <i>
      <x v="610"/>
      <x v="1"/>
      <x v="2"/>
    </i>
    <i>
      <x v="611"/>
      <x/>
      <x/>
    </i>
    <i>
      <x v="612"/>
      <x/>
      <x v="5"/>
    </i>
    <i>
      <x v="613"/>
      <x v="1"/>
      <x v="2"/>
    </i>
    <i>
      <x v="614"/>
      <x v="1"/>
      <x v="3"/>
    </i>
    <i>
      <x v="615"/>
      <x v="1"/>
      <x v="2"/>
    </i>
    <i>
      <x v="616"/>
      <x v="1"/>
      <x/>
    </i>
    <i>
      <x v="617"/>
      <x/>
      <x v="1"/>
    </i>
    <i>
      <x v="618"/>
      <x/>
      <x v="5"/>
    </i>
    <i>
      <x v="619"/>
      <x/>
      <x v="4"/>
    </i>
    <i>
      <x v="620"/>
      <x/>
      <x v="5"/>
    </i>
    <i>
      <x v="621"/>
      <x v="1"/>
      <x/>
    </i>
    <i>
      <x v="622"/>
      <x/>
      <x v="5"/>
    </i>
    <i>
      <x v="623"/>
      <x v="1"/>
      <x/>
    </i>
    <i>
      <x v="624"/>
      <x v="1"/>
      <x v="2"/>
    </i>
    <i>
      <x v="625"/>
      <x/>
      <x v="5"/>
    </i>
    <i>
      <x v="626"/>
      <x v="1"/>
      <x v="3"/>
    </i>
    <i>
      <x v="627"/>
      <x v="1"/>
      <x/>
    </i>
    <i>
      <x v="628"/>
      <x/>
      <x v="1"/>
    </i>
    <i>
      <x v="629"/>
      <x v="1"/>
      <x v="2"/>
    </i>
    <i>
      <x v="630"/>
      <x/>
      <x v="4"/>
    </i>
    <i>
      <x v="631"/>
      <x/>
      <x v="1"/>
    </i>
    <i>
      <x v="632"/>
      <x v="1"/>
      <x/>
    </i>
    <i>
      <x v="633"/>
      <x/>
      <x v="5"/>
    </i>
    <i>
      <x v="634"/>
      <x/>
      <x v="4"/>
    </i>
    <i>
      <x v="635"/>
      <x/>
      <x v="1"/>
    </i>
    <i>
      <x v="636"/>
      <x v="1"/>
      <x v="3"/>
    </i>
    <i>
      <x v="637"/>
      <x/>
      <x v="5"/>
    </i>
    <i>
      <x v="638"/>
      <x v="1"/>
      <x v="2"/>
    </i>
    <i>
      <x v="639"/>
      <x v="1"/>
      <x/>
    </i>
    <i>
      <x v="640"/>
      <x/>
      <x v="4"/>
    </i>
    <i>
      <x v="641"/>
      <x v="1"/>
      <x v="2"/>
    </i>
    <i>
      <x v="642"/>
      <x v="1"/>
      <x/>
    </i>
    <i>
      <x v="643"/>
      <x v="1"/>
      <x v="3"/>
    </i>
    <i>
      <x v="644"/>
      <x/>
      <x v="1"/>
    </i>
    <i>
      <x v="645"/>
      <x/>
      <x v="4"/>
    </i>
    <i>
      <x v="646"/>
      <x/>
      <x v="4"/>
    </i>
    <i>
      <x v="647"/>
      <x/>
      <x v="1"/>
    </i>
    <i>
      <x v="648"/>
      <x v="1"/>
      <x/>
    </i>
    <i>
      <x v="649"/>
      <x/>
      <x v="5"/>
    </i>
    <i>
      <x v="650"/>
      <x/>
      <x v="1"/>
    </i>
    <i>
      <x v="651"/>
      <x v="1"/>
      <x v="3"/>
    </i>
    <i>
      <x v="652"/>
      <x v="1"/>
      <x v="3"/>
    </i>
    <i>
      <x v="653"/>
      <x v="1"/>
      <x v="2"/>
    </i>
    <i>
      <x v="654"/>
      <x v="1"/>
      <x/>
    </i>
    <i>
      <x v="655"/>
      <x/>
      <x v="4"/>
    </i>
    <i>
      <x v="656"/>
      <x v="1"/>
      <x/>
    </i>
    <i>
      <x v="657"/>
      <x/>
      <x v="1"/>
    </i>
    <i>
      <x v="658"/>
      <x v="1"/>
      <x v="2"/>
    </i>
    <i>
      <x v="659"/>
      <x/>
      <x v="5"/>
    </i>
    <i>
      <x v="660"/>
      <x v="1"/>
      <x/>
    </i>
    <i>
      <x v="661"/>
      <x/>
      <x v="5"/>
    </i>
    <i>
      <x v="662"/>
      <x/>
      <x v="1"/>
    </i>
    <i>
      <x v="663"/>
      <x v="1"/>
      <x v="2"/>
    </i>
    <i>
      <x v="664"/>
      <x/>
      <x v="1"/>
    </i>
    <i>
      <x v="665"/>
      <x v="1"/>
      <x v="3"/>
    </i>
    <i>
      <x v="666"/>
      <x v="1"/>
      <x/>
    </i>
    <i>
      <x v="667"/>
      <x/>
      <x v="5"/>
    </i>
    <i>
      <x v="668"/>
      <x v="1"/>
      <x v="2"/>
    </i>
    <i>
      <x v="669"/>
      <x/>
      <x v="5"/>
    </i>
    <i>
      <x v="670"/>
      <x/>
      <x v="4"/>
    </i>
    <i>
      <x v="671"/>
      <x v="1"/>
      <x/>
    </i>
    <i>
      <x v="672"/>
      <x/>
      <x v="1"/>
    </i>
    <i>
      <x v="673"/>
      <x/>
      <x v="5"/>
    </i>
    <i>
      <x v="674"/>
      <x v="1"/>
      <x v="2"/>
    </i>
    <i>
      <x v="675"/>
      <x v="1"/>
      <x/>
    </i>
    <i>
      <x v="676"/>
      <x/>
      <x v="5"/>
    </i>
    <i>
      <x v="677"/>
      <x v="1"/>
      <x v="2"/>
    </i>
    <i>
      <x v="678"/>
      <x/>
      <x v="1"/>
    </i>
    <i>
      <x v="679"/>
      <x v="1"/>
      <x/>
    </i>
    <i>
      <x v="680"/>
      <x/>
      <x v="5"/>
    </i>
    <i>
      <x v="681"/>
      <x v="1"/>
      <x/>
    </i>
    <i>
      <x v="682"/>
      <x v="1"/>
      <x v="2"/>
    </i>
    <i>
      <x v="683"/>
      <x/>
      <x v="1"/>
    </i>
    <i>
      <x v="684"/>
      <x/>
      <x v="5"/>
    </i>
    <i>
      <x v="685"/>
      <x/>
      <x v="1"/>
    </i>
    <i>
      <x v="686"/>
      <x v="1"/>
      <x v="3"/>
    </i>
    <i>
      <x v="687"/>
      <x v="1"/>
      <x/>
    </i>
    <i>
      <x v="688"/>
      <x v="1"/>
      <x v="2"/>
    </i>
    <i>
      <x v="689"/>
      <x v="1"/>
      <x v="3"/>
    </i>
    <i>
      <x v="690"/>
      <x v="1"/>
      <x v="2"/>
    </i>
    <i>
      <x v="691"/>
      <x/>
      <x v="1"/>
    </i>
    <i>
      <x v="692"/>
      <x/>
      <x v="5"/>
    </i>
    <i>
      <x v="693"/>
      <x v="1"/>
      <x v="3"/>
    </i>
    <i>
      <x v="694"/>
      <x v="1"/>
      <x/>
    </i>
    <i>
      <x v="695"/>
      <x/>
      <x v="1"/>
    </i>
    <i>
      <x v="696"/>
      <x/>
      <x v="5"/>
    </i>
    <i>
      <x v="697"/>
      <x v="1"/>
      <x v="3"/>
    </i>
    <i>
      <x v="698"/>
      <x v="1"/>
      <x/>
    </i>
    <i>
      <x v="699"/>
      <x v="1"/>
      <x v="2"/>
    </i>
    <i>
      <x v="700"/>
      <x v="1"/>
      <x/>
    </i>
    <i>
      <x v="701"/>
      <x/>
      <x v="5"/>
    </i>
    <i>
      <x v="702"/>
      <x v="1"/>
      <x v="2"/>
    </i>
    <i>
      <x v="703"/>
      <x v="1"/>
      <x v="3"/>
    </i>
    <i>
      <x v="704"/>
      <x v="1"/>
      <x v="3"/>
    </i>
    <i>
      <x v="705"/>
      <x/>
      <x v="4"/>
    </i>
    <i>
      <x v="706"/>
      <x/>
      <x v="1"/>
    </i>
    <i>
      <x v="707"/>
      <x v="1"/>
      <x/>
    </i>
    <i>
      <x v="708"/>
      <x v="1"/>
      <x v="2"/>
    </i>
    <i>
      <x v="709"/>
      <x/>
      <x v="5"/>
    </i>
    <i>
      <x v="710"/>
      <x v="1"/>
      <x/>
    </i>
    <i>
      <x v="711"/>
      <x/>
      <x v="1"/>
    </i>
    <i>
      <x v="712"/>
      <x v="1"/>
      <x v="2"/>
    </i>
    <i>
      <x v="713"/>
      <x v="1"/>
      <x/>
    </i>
    <i>
      <x v="714"/>
      <x v="1"/>
      <x/>
    </i>
    <i>
      <x v="715"/>
      <x/>
      <x v="5"/>
    </i>
    <i>
      <x v="716"/>
      <x v="1"/>
      <x v="2"/>
    </i>
    <i>
      <x v="717"/>
      <x/>
      <x v="4"/>
    </i>
    <i>
      <x v="718"/>
      <x v="1"/>
      <x/>
    </i>
    <i>
      <x v="719"/>
      <x/>
      <x v="5"/>
    </i>
    <i>
      <x v="720"/>
      <x/>
      <x v="1"/>
    </i>
    <i>
      <x v="721"/>
      <x v="1"/>
      <x v="3"/>
    </i>
    <i>
      <x v="722"/>
      <x v="1"/>
      <x v="2"/>
    </i>
    <i>
      <x v="723"/>
      <x v="1"/>
      <x/>
    </i>
    <i>
      <x v="724"/>
      <x/>
      <x v="1"/>
    </i>
    <i>
      <x v="725"/>
      <x v="1"/>
      <x v="3"/>
    </i>
    <i>
      <x v="726"/>
      <x v="1"/>
      <x v="2"/>
    </i>
    <i>
      <x v="727"/>
      <x/>
      <x v="5"/>
    </i>
    <i>
      <x v="728"/>
      <x/>
      <x v="1"/>
    </i>
    <i>
      <x v="729"/>
      <x/>
      <x v="5"/>
    </i>
    <i>
      <x v="730"/>
      <x v="1"/>
      <x v="2"/>
    </i>
    <i>
      <x v="731"/>
      <x v="1"/>
      <x/>
    </i>
    <i>
      <x v="732"/>
      <x/>
      <x v="1"/>
    </i>
    <i>
      <x v="733"/>
      <x/>
      <x v="5"/>
    </i>
    <i>
      <x v="734"/>
      <x v="1"/>
      <x v="2"/>
    </i>
    <i>
      <x v="735"/>
      <x/>
      <x v="4"/>
    </i>
    <i>
      <x v="736"/>
      <x/>
      <x v="4"/>
    </i>
    <i>
      <x v="737"/>
      <x v="1"/>
      <x/>
    </i>
    <i>
      <x v="738"/>
      <x v="1"/>
      <x v="3"/>
    </i>
    <i>
      <x v="739"/>
      <x v="1"/>
      <x/>
    </i>
    <i>
      <x v="740"/>
      <x v="1"/>
      <x v="6"/>
    </i>
    <i>
      <x v="741"/>
      <x/>
      <x v="7"/>
    </i>
    <i>
      <x v="742"/>
      <x/>
      <x v="1"/>
    </i>
    <i>
      <x v="743"/>
      <x/>
      <x v="1"/>
    </i>
    <i>
      <x v="744"/>
      <x/>
      <x v="4"/>
    </i>
    <i>
      <x v="745"/>
      <x v="1"/>
      <x/>
    </i>
    <i>
      <x v="746"/>
      <x/>
      <x v="5"/>
    </i>
    <i>
      <x v="747"/>
      <x/>
      <x v="4"/>
    </i>
    <i>
      <x v="748"/>
      <x v="1"/>
      <x v="3"/>
    </i>
    <i>
      <x v="749"/>
      <x/>
      <x v="4"/>
    </i>
    <i>
      <x v="750"/>
      <x/>
      <x v="1"/>
    </i>
    <i>
      <x v="751"/>
      <x/>
      <x v="7"/>
    </i>
    <i>
      <x v="752"/>
      <x v="1"/>
      <x/>
    </i>
    <i>
      <x v="753"/>
      <x v="1"/>
      <x v="3"/>
    </i>
    <i>
      <x v="754"/>
      <x/>
      <x v="5"/>
    </i>
    <i>
      <x v="755"/>
      <x/>
      <x v="1"/>
    </i>
    <i>
      <x v="756"/>
      <x v="1"/>
      <x v="3"/>
    </i>
    <i>
      <x v="757"/>
      <x v="1"/>
      <x/>
    </i>
    <i>
      <x v="758"/>
      <x v="1"/>
      <x v="3"/>
    </i>
    <i>
      <x v="759"/>
      <x/>
      <x v="5"/>
    </i>
    <i>
      <x v="760"/>
      <x/>
      <x v="1"/>
    </i>
    <i>
      <x v="761"/>
      <x v="1"/>
      <x v="3"/>
    </i>
    <i>
      <x v="762"/>
      <x v="1"/>
      <x v="2"/>
    </i>
    <i>
      <x v="763"/>
      <x v="1"/>
      <x/>
    </i>
    <i>
      <x v="764"/>
      <x v="1"/>
      <x v="3"/>
    </i>
    <i>
      <x v="765"/>
      <x v="1"/>
      <x/>
    </i>
    <i>
      <x v="766"/>
      <x/>
      <x v="1"/>
    </i>
    <i>
      <x v="767"/>
      <x v="1"/>
      <x v="3"/>
    </i>
    <i>
      <x v="768"/>
      <x v="1"/>
      <x v="3"/>
    </i>
    <i>
      <x v="769"/>
      <x/>
      <x v="1"/>
    </i>
    <i>
      <x v="770"/>
      <x/>
      <x v="5"/>
    </i>
    <i>
      <x v="771"/>
      <x/>
      <x v="4"/>
    </i>
    <i>
      <x v="772"/>
      <x v="1"/>
      <x v="2"/>
    </i>
    <i>
      <x v="773"/>
      <x v="1"/>
      <x/>
    </i>
    <i>
      <x v="774"/>
      <x v="1"/>
      <x v="3"/>
    </i>
    <i>
      <x v="775"/>
      <x/>
      <x v="1"/>
    </i>
    <i>
      <x v="776"/>
      <x v="1"/>
      <x v="2"/>
    </i>
    <i>
      <x v="777"/>
      <x v="1"/>
      <x v="3"/>
    </i>
    <i>
      <x v="778"/>
      <x v="1"/>
      <x/>
    </i>
    <i>
      <x v="779"/>
      <x/>
      <x v="5"/>
    </i>
    <i>
      <x v="780"/>
      <x/>
      <x v="1"/>
    </i>
    <i>
      <x v="781"/>
      <x v="1"/>
      <x v="3"/>
    </i>
    <i>
      <x v="782"/>
      <x/>
      <x v="4"/>
    </i>
    <i>
      <x v="783"/>
      <x/>
      <x v="5"/>
    </i>
    <i>
      <x v="784"/>
      <x v="1"/>
      <x/>
    </i>
    <i>
      <x v="785"/>
      <x/>
      <x v="1"/>
    </i>
    <i>
      <x v="786"/>
      <x/>
      <x v="4"/>
    </i>
    <i>
      <x v="787"/>
      <x v="1"/>
      <x/>
    </i>
    <i>
      <x v="788"/>
      <x v="1"/>
      <x v="2"/>
    </i>
    <i>
      <x v="789"/>
      <x v="1"/>
      <x v="3"/>
    </i>
    <i>
      <x v="790"/>
      <x/>
      <x v="5"/>
    </i>
    <i>
      <x v="791"/>
      <x v="1"/>
      <x/>
    </i>
    <i>
      <x v="792"/>
      <x/>
      <x v="1"/>
    </i>
    <i>
      <x v="793"/>
      <x v="1"/>
      <x v="3"/>
    </i>
    <i>
      <x v="794"/>
      <x/>
      <x v="1"/>
    </i>
    <i>
      <x v="795"/>
      <x/>
      <x v="4"/>
    </i>
    <i>
      <x v="796"/>
      <x/>
      <x v="5"/>
    </i>
    <i>
      <x v="797"/>
      <x/>
      <x v="4"/>
    </i>
    <i>
      <x v="798"/>
      <x v="1"/>
      <x/>
    </i>
    <i>
      <x v="799"/>
      <x/>
      <x v="5"/>
    </i>
    <i>
      <x v="800"/>
      <x/>
      <x v="1"/>
    </i>
    <i>
      <x v="801"/>
      <x v="1"/>
      <x v="3"/>
    </i>
    <i>
      <x v="802"/>
      <x v="1"/>
      <x/>
    </i>
    <i>
      <x v="803"/>
      <x/>
      <x v="1"/>
    </i>
    <i>
      <x v="804"/>
      <x v="1"/>
      <x v="3"/>
    </i>
    <i>
      <x v="805"/>
      <x v="1"/>
      <x/>
    </i>
    <i>
      <x v="806"/>
      <x/>
      <x v="1"/>
    </i>
    <i>
      <x v="807"/>
      <x v="1"/>
      <x/>
    </i>
    <i>
      <x v="808"/>
      <x/>
      <x v="4"/>
    </i>
    <i>
      <x v="809"/>
      <x/>
      <x v="1"/>
    </i>
    <i>
      <x v="810"/>
      <x v="1"/>
      <x v="6"/>
    </i>
    <i>
      <x v="811"/>
      <x/>
      <x v="7"/>
    </i>
    <i>
      <x v="812"/>
      <x/>
      <x v="4"/>
    </i>
    <i>
      <x v="813"/>
      <x v="1"/>
      <x/>
    </i>
    <i>
      <x v="814"/>
      <x v="1"/>
      <x v="3"/>
    </i>
    <i>
      <x v="815"/>
      <x/>
      <x v="5"/>
    </i>
    <i>
      <x v="816"/>
      <x v="1"/>
      <x/>
    </i>
    <i>
      <x v="817"/>
      <x v="1"/>
      <x v="2"/>
    </i>
    <i>
      <x v="818"/>
      <x/>
      <x v="4"/>
    </i>
    <i>
      <x v="819"/>
      <x/>
      <x v="1"/>
    </i>
    <i>
      <x v="820"/>
      <x/>
      <x v="1"/>
    </i>
    <i>
      <x v="821"/>
      <x v="1"/>
      <x v="3"/>
    </i>
    <i>
      <x v="822"/>
      <x/>
      <x v="4"/>
    </i>
    <i>
      <x v="823"/>
      <x/>
      <x v="5"/>
    </i>
    <i>
      <x v="824"/>
      <x v="1"/>
      <x/>
    </i>
    <i>
      <x v="825"/>
      <x/>
      <x v="5"/>
    </i>
    <i>
      <x v="826"/>
      <x/>
      <x v="1"/>
    </i>
    <i>
      <x v="827"/>
      <x/>
      <x v="4"/>
    </i>
    <i>
      <x v="828"/>
      <x v="1"/>
      <x/>
    </i>
    <i>
      <x v="829"/>
      <x v="1"/>
      <x v="6"/>
    </i>
    <i>
      <x v="830"/>
      <x/>
      <x v="4"/>
    </i>
    <i>
      <x v="831"/>
      <x v="1"/>
      <x/>
    </i>
    <i>
      <x v="832"/>
      <x/>
      <x v="1"/>
    </i>
    <i>
      <x v="833"/>
      <x/>
      <x v="7"/>
    </i>
    <i>
      <x v="834"/>
      <x/>
      <x v="5"/>
    </i>
    <i>
      <x v="835"/>
      <x v="1"/>
      <x v="3"/>
    </i>
    <i>
      <x v="836"/>
      <x/>
      <x v="1"/>
    </i>
    <i>
      <x v="837"/>
      <x v="1"/>
      <x/>
    </i>
    <i>
      <x v="838"/>
      <x/>
      <x v="4"/>
    </i>
    <i>
      <x v="839"/>
      <x/>
      <x v="1"/>
    </i>
    <i>
      <x v="840"/>
      <x v="1"/>
      <x v="3"/>
    </i>
    <i>
      <x v="841"/>
      <x/>
      <x v="7"/>
    </i>
    <i>
      <x v="842"/>
      <x v="1"/>
      <x/>
    </i>
    <i>
      <x v="843"/>
      <x/>
      <x v="1"/>
    </i>
    <i>
      <x v="844"/>
      <x v="1"/>
      <x v="3"/>
    </i>
    <i>
      <x v="845"/>
      <x v="1"/>
      <x v="3"/>
    </i>
    <i>
      <x v="846"/>
      <x/>
      <x v="5"/>
    </i>
    <i>
      <x v="847"/>
      <x v="1"/>
      <x/>
    </i>
    <i>
      <x v="848"/>
      <x v="1"/>
      <x/>
    </i>
    <i>
      <x v="849"/>
      <x/>
      <x v="1"/>
    </i>
    <i>
      <x v="850"/>
      <x/>
      <x v="4"/>
    </i>
    <i>
      <x v="851"/>
      <x/>
      <x v="4"/>
    </i>
    <i>
      <x v="852"/>
      <x/>
      <x v="5"/>
    </i>
    <i>
      <x v="853"/>
      <x v="1"/>
      <x v="2"/>
    </i>
    <i>
      <x v="854"/>
      <x/>
      <x v="4"/>
    </i>
    <i>
      <x v="855"/>
      <x/>
      <x v="1"/>
    </i>
    <i>
      <x v="856"/>
      <x/>
      <x v="5"/>
    </i>
    <i>
      <x v="857"/>
      <x/>
      <x v="4"/>
    </i>
    <i>
      <x v="858"/>
      <x v="1"/>
      <x/>
    </i>
    <i>
      <x v="859"/>
      <x v="1"/>
      <x v="3"/>
    </i>
    <i>
      <x v="860"/>
      <x/>
      <x v="1"/>
    </i>
    <i>
      <x v="861"/>
      <x/>
      <x v="5"/>
    </i>
    <i>
      <x v="862"/>
      <x v="1"/>
      <x/>
    </i>
    <i>
      <x v="863"/>
      <x v="1"/>
      <x v="2"/>
    </i>
    <i>
      <x v="864"/>
      <x v="1"/>
      <x v="3"/>
    </i>
    <i>
      <x v="865"/>
      <x/>
      <x v="5"/>
    </i>
    <i>
      <x v="866"/>
      <x v="1"/>
      <x v="3"/>
    </i>
    <i>
      <x v="867"/>
      <x/>
      <x v="1"/>
    </i>
    <i>
      <x v="868"/>
      <x v="1"/>
      <x/>
    </i>
    <i>
      <x v="869"/>
      <x/>
      <x v="4"/>
    </i>
    <i>
      <x v="870"/>
      <x/>
      <x v="1"/>
    </i>
    <i>
      <x v="871"/>
      <x v="1"/>
      <x/>
    </i>
    <i>
      <x v="872"/>
      <x v="1"/>
      <x v="3"/>
    </i>
    <i>
      <x v="873"/>
      <x v="1"/>
      <x v="1"/>
    </i>
    <i>
      <x v="874"/>
      <x v="1"/>
      <x v="3"/>
    </i>
    <i>
      <x v="875"/>
      <x/>
      <x v="5"/>
    </i>
    <i>
      <x v="876"/>
      <x v="1"/>
      <x v="2"/>
    </i>
    <i>
      <x v="877"/>
      <x/>
      <x/>
    </i>
    <i>
      <x v="878"/>
      <x v="1"/>
      <x v="3"/>
    </i>
    <i>
      <x v="879"/>
      <x/>
      <x v="1"/>
    </i>
    <i>
      <x v="880"/>
      <x v="1"/>
      <x v="3"/>
    </i>
    <i>
      <x v="881"/>
      <x v="1"/>
      <x/>
    </i>
    <i>
      <x v="882"/>
      <x v="1"/>
      <x v="2"/>
    </i>
    <i>
      <x v="883"/>
      <x v="1"/>
      <x v="3"/>
    </i>
    <i>
      <x v="884"/>
      <x v="1"/>
      <x/>
    </i>
    <i>
      <x v="885"/>
      <x/>
      <x v="7"/>
    </i>
    <i>
      <x v="886"/>
      <x/>
      <x v="1"/>
    </i>
    <i>
      <x v="887"/>
      <x/>
      <x v="4"/>
    </i>
    <i>
      <x v="888"/>
      <x/>
      <x v="1"/>
    </i>
    <i>
      <x v="889"/>
      <x v="1"/>
      <x/>
    </i>
    <i>
      <x v="890"/>
      <x/>
      <x v="5"/>
    </i>
    <i>
      <x v="891"/>
      <x v="1"/>
      <x v="3"/>
    </i>
    <i>
      <x v="892"/>
      <x v="1"/>
      <x v="2"/>
    </i>
    <i>
      <x v="893"/>
      <x v="1"/>
      <x v="3"/>
    </i>
    <i>
      <x v="894"/>
      <x/>
      <x v="4"/>
    </i>
    <i>
      <x v="895"/>
      <x/>
      <x v="1"/>
    </i>
    <i>
      <x v="896"/>
      <x v="1"/>
      <x/>
    </i>
    <i>
      <x v="897"/>
      <x v="1"/>
      <x v="2"/>
    </i>
    <i>
      <x v="898"/>
      <x/>
      <x v="5"/>
    </i>
    <i>
      <x v="899"/>
      <x v="1"/>
      <x/>
    </i>
    <i>
      <x v="900"/>
      <x/>
      <x v="5"/>
    </i>
    <i>
      <x v="901"/>
      <x v="1"/>
      <x v="3"/>
    </i>
    <i>
      <x v="902"/>
      <x/>
      <x v="1"/>
    </i>
    <i>
      <x v="903"/>
      <x v="1"/>
      <x v="2"/>
    </i>
    <i>
      <x v="904"/>
      <x v="1"/>
      <x/>
    </i>
    <i>
      <x v="905"/>
      <x/>
      <x v="4"/>
    </i>
    <i>
      <x v="906"/>
      <x/>
      <x v="5"/>
    </i>
    <i>
      <x v="907"/>
      <x/>
      <x v="4"/>
    </i>
    <i>
      <x v="908"/>
      <x/>
      <x v="1"/>
    </i>
    <i>
      <x v="909"/>
      <x v="1"/>
      <x v="3"/>
    </i>
    <i>
      <x v="910"/>
      <x v="1"/>
      <x v="2"/>
    </i>
    <i>
      <x v="911"/>
      <x v="1"/>
      <x/>
    </i>
    <i>
      <x v="912"/>
      <x/>
      <x v="4"/>
    </i>
    <i>
      <x v="913"/>
      <x/>
      <x v="1"/>
    </i>
    <i>
      <x v="914"/>
      <x v="1"/>
      <x/>
    </i>
    <i>
      <x v="915"/>
      <x v="1"/>
      <x v="2"/>
    </i>
    <i>
      <x v="916"/>
      <x/>
      <x v="5"/>
    </i>
    <i>
      <x v="917"/>
      <x/>
      <x v="4"/>
    </i>
    <i>
      <x v="918"/>
      <x v="1"/>
      <x v="2"/>
    </i>
    <i>
      <x v="919"/>
      <x/>
      <x v="5"/>
    </i>
    <i>
      <x v="920"/>
      <x v="1"/>
      <x v="3"/>
    </i>
    <i>
      <x v="921"/>
      <x/>
      <x v="1"/>
    </i>
    <i>
      <x v="922"/>
      <x v="1"/>
      <x/>
    </i>
    <i>
      <x v="923"/>
      <x/>
      <x v="5"/>
    </i>
    <i>
      <x v="924"/>
      <x v="1"/>
      <x/>
    </i>
    <i>
      <x v="925"/>
      <x v="1"/>
      <x v="3"/>
    </i>
    <i>
      <x v="926"/>
      <x v="1"/>
      <x v="2"/>
    </i>
    <i>
      <x v="927"/>
      <x/>
      <x v="1"/>
    </i>
    <i>
      <x v="928"/>
      <x/>
      <x v="7"/>
    </i>
    <i>
      <x v="929"/>
      <x/>
      <x v="4"/>
    </i>
    <i>
      <x v="930"/>
      <x v="1"/>
      <x/>
    </i>
    <i>
      <x v="931"/>
      <x/>
      <x v="1"/>
    </i>
    <i>
      <x v="932"/>
      <x v="1"/>
      <x v="6"/>
    </i>
    <i>
      <x v="933"/>
      <x v="1"/>
      <x v="3"/>
    </i>
    <i>
      <x v="934"/>
      <x/>
      <x v="1"/>
    </i>
    <i>
      <x v="935"/>
      <x/>
      <x v="5"/>
    </i>
    <i>
      <x v="936"/>
      <x v="1"/>
      <x v="2"/>
    </i>
    <i>
      <x v="937"/>
      <x v="1"/>
      <x/>
    </i>
    <i>
      <x v="938"/>
      <x v="1"/>
      <x/>
    </i>
    <i>
      <x v="939"/>
      <x v="1"/>
      <x v="6"/>
    </i>
    <i>
      <x v="940"/>
      <x v="1"/>
      <x v="3"/>
    </i>
    <i>
      <x v="941"/>
      <x/>
      <x v="1"/>
    </i>
    <i>
      <x v="942"/>
      <x/>
      <x v="7"/>
    </i>
    <i>
      <x v="943"/>
      <x/>
      <x v="1"/>
    </i>
    <i>
      <x v="944"/>
      <x/>
      <x v="4"/>
    </i>
    <i>
      <x v="945"/>
      <x/>
      <x v="5"/>
    </i>
    <i>
      <x v="946"/>
      <x v="1"/>
      <x v="2"/>
    </i>
    <i>
      <x v="947"/>
      <x v="1"/>
      <x v="3"/>
    </i>
    <i>
      <x v="948"/>
      <x v="1"/>
      <x/>
    </i>
    <i>
      <x v="949"/>
      <x/>
      <x v="1"/>
    </i>
    <i>
      <x v="950"/>
      <x v="1"/>
      <x v="2"/>
    </i>
    <i>
      <x v="951"/>
      <x v="1"/>
      <x/>
    </i>
    <i>
      <x v="952"/>
      <x/>
      <x v="4"/>
    </i>
    <i>
      <x v="953"/>
      <x/>
      <x v="5"/>
    </i>
    <i>
      <x v="954"/>
      <x/>
      <x v="5"/>
    </i>
    <i>
      <x v="955"/>
      <x v="1"/>
      <x v="2"/>
    </i>
    <i>
      <x v="956"/>
      <x v="1"/>
      <x/>
    </i>
    <i>
      <x v="957"/>
      <x/>
      <x v="5"/>
    </i>
    <i>
      <x v="958"/>
      <x v="1"/>
      <x v="2"/>
    </i>
    <i>
      <x v="959"/>
      <x v="1"/>
      <x/>
    </i>
    <i>
      <x v="960"/>
      <x v="1"/>
      <x v="2"/>
    </i>
    <i>
      <x v="961"/>
      <x/>
      <x v="5"/>
    </i>
    <i>
      <x v="962"/>
      <x v="1"/>
      <x v="3"/>
    </i>
    <i>
      <x v="963"/>
      <x/>
      <x v="1"/>
    </i>
    <i>
      <x v="964"/>
      <x v="1"/>
      <x/>
    </i>
    <i>
      <x v="965"/>
      <x/>
      <x v="4"/>
    </i>
    <i>
      <x v="966"/>
      <x v="1"/>
      <x v="3"/>
    </i>
    <i>
      <x v="967"/>
      <x v="1"/>
      <x v="2"/>
    </i>
    <i>
      <x v="968"/>
      <x/>
      <x v="1"/>
    </i>
    <i>
      <x v="969"/>
      <x/>
      <x v="5"/>
    </i>
    <i>
      <x v="970"/>
      <x v="1"/>
      <x/>
    </i>
    <i>
      <x v="971"/>
      <x v="1"/>
      <x v="3"/>
    </i>
    <i>
      <x v="972"/>
      <x/>
      <x v="5"/>
    </i>
    <i>
      <x v="973"/>
      <x v="1"/>
      <x v="2"/>
    </i>
    <i>
      <x v="974"/>
      <x/>
      <x v="1"/>
    </i>
    <i>
      <x v="975"/>
      <x v="1"/>
      <x/>
    </i>
    <i>
      <x v="976"/>
      <x/>
      <x v="5"/>
    </i>
    <i>
      <x v="977"/>
      <x v="1"/>
      <x v="3"/>
    </i>
    <i>
      <x v="978"/>
      <x/>
      <x v="1"/>
    </i>
    <i>
      <x v="979"/>
      <x v="1"/>
      <x v="2"/>
    </i>
    <i>
      <x v="980"/>
      <x v="1"/>
      <x v="3"/>
    </i>
    <i>
      <x v="981"/>
      <x v="1"/>
      <x/>
    </i>
    <i>
      <x v="982"/>
      <x v="1"/>
      <x v="2"/>
    </i>
    <i>
      <x v="983"/>
      <x v="1"/>
      <x/>
    </i>
    <i>
      <x v="984"/>
      <x/>
      <x v="5"/>
    </i>
    <i>
      <x v="985"/>
      <x/>
      <x v="5"/>
    </i>
    <i>
      <x v="986"/>
      <x v="1"/>
      <x/>
    </i>
    <i>
      <x v="987"/>
      <x/>
      <x v="1"/>
    </i>
    <i>
      <x v="988"/>
      <x v="1"/>
      <x v="2"/>
    </i>
    <i>
      <x v="989"/>
      <x/>
      <x v="5"/>
    </i>
    <i>
      <x v="990"/>
      <x v="1"/>
      <x/>
    </i>
    <i>
      <x v="991"/>
      <x v="1"/>
      <x/>
    </i>
    <i>
      <x v="992"/>
      <x/>
      <x v="5"/>
    </i>
    <i>
      <x v="993"/>
      <x v="1"/>
      <x v="2"/>
    </i>
    <i>
      <x v="994"/>
      <x/>
      <x v="5"/>
    </i>
    <i>
      <x v="995"/>
      <x v="1"/>
      <x v="2"/>
    </i>
    <i>
      <x v="996"/>
      <x v="1"/>
      <x/>
    </i>
    <i>
      <x v="997"/>
      <x v="1"/>
      <x v="2"/>
    </i>
    <i>
      <x v="998"/>
      <x/>
      <x v="5"/>
    </i>
    <i>
      <x v="999"/>
      <x v="1"/>
      <x/>
    </i>
    <i>
      <x v="1000"/>
      <x/>
      <x v="5"/>
    </i>
    <i>
      <x v="1001"/>
      <x v="1"/>
      <x/>
    </i>
    <i>
      <x v="1002"/>
      <x/>
      <x/>
    </i>
    <i>
      <x v="1003"/>
      <x v="1"/>
      <x v="2"/>
    </i>
    <i>
      <x v="1004"/>
      <x/>
      <x v="5"/>
    </i>
    <i>
      <x v="1005"/>
      <x/>
      <x v="5"/>
    </i>
    <i>
      <x v="1006"/>
      <x/>
      <x v="1"/>
    </i>
    <i>
      <x v="1007"/>
      <x v="1"/>
      <x/>
    </i>
    <i>
      <x v="1008"/>
      <x v="1"/>
      <x v="2"/>
    </i>
    <i>
      <x v="1009"/>
      <x v="1"/>
      <x v="2"/>
    </i>
    <i>
      <x v="1010"/>
      <x/>
      <x v="5"/>
    </i>
    <i>
      <x v="1011"/>
      <x v="1"/>
      <x/>
    </i>
    <i>
      <x v="1012"/>
      <x/>
      <x v="5"/>
    </i>
    <i>
      <x v="1013"/>
      <x/>
      <x v="1"/>
    </i>
    <i>
      <x v="1014"/>
      <x v="1"/>
      <x v="2"/>
    </i>
    <i>
      <x v="1015"/>
      <x v="1"/>
      <x/>
    </i>
    <i>
      <x v="1016"/>
      <x/>
      <x v="1"/>
    </i>
    <i>
      <x v="1017"/>
      <x v="1"/>
      <x v="3"/>
    </i>
    <i>
      <x v="1018"/>
      <x v="1"/>
      <x v="3"/>
    </i>
    <i>
      <x v="1019"/>
      <x v="1"/>
      <x/>
    </i>
    <i>
      <x v="1020"/>
      <x/>
      <x v="5"/>
    </i>
    <i>
      <x v="1021"/>
      <x v="1"/>
      <x v="2"/>
    </i>
    <i>
      <x v="1022"/>
      <x/>
      <x v="5"/>
    </i>
    <i>
      <x v="1023"/>
      <x v="1"/>
      <x/>
    </i>
    <i>
      <x v="1024"/>
      <x/>
      <x v="5"/>
    </i>
    <i>
      <x v="1025"/>
      <x v="1"/>
      <x v="2"/>
    </i>
    <i>
      <x v="1026"/>
      <x v="1"/>
      <x/>
    </i>
    <i>
      <x v="1027"/>
      <x v="1"/>
      <x v="2"/>
    </i>
    <i>
      <x v="1028"/>
      <x/>
      <x v="5"/>
    </i>
    <i>
      <x v="1029"/>
      <x v="1"/>
      <x/>
    </i>
    <i>
      <x v="1030"/>
      <x v="1"/>
      <x v="2"/>
    </i>
    <i>
      <x v="1031"/>
      <x/>
      <x v="5"/>
    </i>
    <i>
      <x v="1032"/>
      <x v="1"/>
      <x/>
    </i>
    <i>
      <x v="1033"/>
      <x/>
      <x v="5"/>
    </i>
    <i>
      <x v="1034"/>
      <x v="1"/>
      <x/>
    </i>
    <i>
      <x v="1035"/>
      <x/>
      <x v="5"/>
    </i>
    <i>
      <x v="1036"/>
      <x v="1"/>
      <x v="2"/>
    </i>
    <i>
      <x v="1037"/>
      <x v="1"/>
      <x/>
    </i>
    <i>
      <x v="1038"/>
      <x v="1"/>
      <x v="2"/>
    </i>
    <i>
      <x v="1039"/>
      <x/>
      <x v="4"/>
    </i>
    <i>
      <x v="1040"/>
      <x/>
      <x v="1"/>
    </i>
    <i>
      <x v="1041"/>
      <x v="1"/>
      <x/>
    </i>
    <i>
      <x v="1042"/>
      <x/>
      <x v="5"/>
    </i>
    <i>
      <x v="1043"/>
      <x v="1"/>
      <x v="3"/>
    </i>
    <i>
      <x v="1044"/>
      <x/>
      <x v="1"/>
    </i>
    <i>
      <x v="1045"/>
      <x v="1"/>
      <x v="2"/>
    </i>
    <i>
      <x v="1046"/>
      <x v="1"/>
      <x/>
    </i>
    <i>
      <x v="1047"/>
      <x/>
      <x/>
    </i>
    <i>
      <x v="1048"/>
      <x v="1"/>
      <x v="1"/>
    </i>
    <i>
      <x v="1049"/>
      <x/>
      <x v="5"/>
    </i>
    <i>
      <x v="1050"/>
      <x v="1"/>
      <x v="2"/>
    </i>
    <i>
      <x v="1051"/>
      <x v="1"/>
      <x v="3"/>
    </i>
    <i>
      <x v="1052"/>
      <x/>
      <x v="1"/>
    </i>
    <i>
      <x v="1053"/>
      <x v="1"/>
      <x/>
    </i>
    <i>
      <x v="1054"/>
      <x/>
      <x v="1"/>
    </i>
    <i>
      <x v="1055"/>
      <x v="1"/>
      <x v="2"/>
    </i>
    <i>
      <x v="1056"/>
      <x v="1"/>
      <x/>
    </i>
    <i>
      <x v="1057"/>
      <x/>
      <x v="5"/>
    </i>
    <i>
      <x v="1058"/>
      <x v="1"/>
      <x v="3"/>
    </i>
    <i>
      <x v="1059"/>
      <x/>
      <x v="1"/>
    </i>
    <i>
      <x v="1060"/>
      <x/>
      <x v="5"/>
    </i>
    <i>
      <x v="1061"/>
      <x v="1"/>
      <x v="3"/>
    </i>
    <i>
      <x v="1062"/>
      <x v="1"/>
      <x/>
    </i>
    <i>
      <x v="1063"/>
      <x v="1"/>
      <x/>
    </i>
    <i>
      <x v="1064"/>
      <x/>
      <x v="1"/>
    </i>
    <i>
      <x v="1065"/>
      <x v="1"/>
      <x v="3"/>
    </i>
    <i>
      <x v="1066"/>
      <x/>
      <x v="1"/>
    </i>
    <i>
      <x v="1067"/>
      <x v="1"/>
      <x/>
    </i>
    <i>
      <x v="1068"/>
      <x/>
      <x v="1"/>
    </i>
    <i>
      <x v="1069"/>
      <x v="1"/>
      <x/>
    </i>
    <i>
      <x v="1070"/>
      <x v="1"/>
      <x/>
    </i>
    <i>
      <x v="1071"/>
      <x/>
      <x v="5"/>
    </i>
    <i>
      <x v="1072"/>
      <x/>
      <x v="1"/>
    </i>
    <i>
      <x v="1073"/>
      <x v="1"/>
      <x v="2"/>
    </i>
    <i>
      <x v="1074"/>
      <x/>
      <x v="1"/>
    </i>
    <i>
      <x v="1075"/>
      <x/>
      <x v="4"/>
    </i>
    <i>
      <x v="1076"/>
      <x v="1"/>
      <x/>
    </i>
    <i>
      <x v="1077"/>
      <x/>
      <x v="5"/>
    </i>
    <i>
      <x v="1078"/>
      <x v="1"/>
      <x v="2"/>
    </i>
    <i>
      <x v="1079"/>
      <x v="1"/>
      <x/>
    </i>
    <i>
      <x v="1080"/>
      <x/>
      <x v="1"/>
    </i>
    <i>
      <x v="1081"/>
      <x v="1"/>
      <x v="2"/>
    </i>
    <i>
      <x v="1082"/>
      <x v="1"/>
      <x v="3"/>
    </i>
    <i>
      <x v="1083"/>
      <x v="1"/>
      <x/>
    </i>
    <i>
      <x v="1084"/>
      <x/>
      <x v="5"/>
    </i>
    <i>
      <x v="1085"/>
      <x/>
      <x v="1"/>
    </i>
    <i>
      <x v="1086"/>
      <x v="1"/>
      <x v="3"/>
    </i>
    <i>
      <x v="1087"/>
      <x v="1"/>
      <x/>
    </i>
    <i>
      <x v="1088"/>
      <x/>
      <x v="1"/>
    </i>
    <i>
      <x v="1089"/>
      <x v="1"/>
      <x v="3"/>
    </i>
    <i>
      <x v="1090"/>
      <x v="1"/>
      <x v="3"/>
    </i>
    <i>
      <x v="1091"/>
      <x v="1"/>
      <x/>
    </i>
    <i>
      <x v="1092"/>
      <x/>
      <x v="4"/>
    </i>
    <i>
      <x v="1093"/>
      <x/>
      <x v="4"/>
    </i>
    <i>
      <x v="1094"/>
      <x/>
      <x v="5"/>
    </i>
    <i>
      <x v="1095"/>
      <x v="1"/>
      <x v="2"/>
    </i>
    <i>
      <x v="1096"/>
      <x/>
      <x v="1"/>
    </i>
    <i>
      <x v="1097"/>
      <x/>
      <x v="4"/>
    </i>
    <i>
      <x v="1098"/>
      <x/>
      <x v="5"/>
    </i>
    <i>
      <x v="1099"/>
      <x v="1"/>
      <x v="3"/>
    </i>
    <i>
      <x v="1100"/>
      <x/>
      <x v="1"/>
    </i>
    <i>
      <x v="1101"/>
      <x v="1"/>
      <x/>
    </i>
    <i>
      <x v="1102"/>
      <x/>
      <x v="5"/>
    </i>
    <i>
      <x v="1103"/>
      <x/>
      <x v="1"/>
    </i>
    <i>
      <x v="1104"/>
      <x/>
      <x v="4"/>
    </i>
    <i>
      <x v="1105"/>
      <x v="1"/>
      <x/>
    </i>
    <i>
      <x v="1106"/>
      <x v="1"/>
      <x v="3"/>
    </i>
    <i>
      <x v="1107"/>
      <x v="1"/>
      <x v="3"/>
    </i>
    <i>
      <x v="1108"/>
      <x/>
      <x v="4"/>
    </i>
    <i>
      <x v="1109"/>
      <x/>
      <x v="1"/>
    </i>
    <i>
      <x v="1110"/>
      <x/>
      <x v="5"/>
    </i>
    <i>
      <x v="1111"/>
      <x v="1"/>
      <x v="2"/>
    </i>
    <i>
      <x v="1112"/>
      <x v="1"/>
      <x/>
    </i>
    <i>
      <x v="1113"/>
      <x/>
      <x v="1"/>
    </i>
    <i>
      <x v="1114"/>
      <x v="1"/>
      <x v="2"/>
    </i>
    <i>
      <x v="1115"/>
      <x/>
      <x v="4"/>
    </i>
    <i>
      <x v="1116"/>
      <x v="1"/>
      <x v="3"/>
    </i>
    <i>
      <x v="1117"/>
      <x v="1"/>
      <x/>
    </i>
    <i>
      <x v="1118"/>
      <x/>
      <x v="5"/>
    </i>
    <i>
      <x v="1119"/>
      <x v="1"/>
      <x v="2"/>
    </i>
    <i>
      <x v="1120"/>
      <x/>
      <x v="4"/>
    </i>
    <i>
      <x v="1121"/>
      <x v="1"/>
      <x/>
    </i>
    <i>
      <x v="1122"/>
      <x/>
      <x v="1"/>
    </i>
    <i>
      <x v="1123"/>
      <x v="1"/>
      <x v="3"/>
    </i>
    <i>
      <x v="1124"/>
      <x/>
      <x v="5"/>
    </i>
    <i>
      <x v="1125"/>
      <x/>
      <x v="1"/>
    </i>
    <i>
      <x v="1126"/>
      <x v="1"/>
      <x v="3"/>
    </i>
    <i>
      <x v="1127"/>
      <x v="1"/>
      <x/>
    </i>
    <i>
      <x v="1128"/>
      <x v="1"/>
      <x v="3"/>
    </i>
    <i>
      <x v="1129"/>
      <x/>
      <x v="5"/>
    </i>
    <i>
      <x v="1130"/>
      <x/>
      <x v="1"/>
    </i>
    <i>
      <x v="1131"/>
      <x v="1"/>
      <x/>
    </i>
    <i>
      <x v="1132"/>
      <x/>
      <x v="4"/>
    </i>
    <i>
      <x v="1133"/>
      <x/>
      <x v="1"/>
    </i>
    <i>
      <x v="1134"/>
      <x v="1"/>
      <x v="3"/>
    </i>
    <i>
      <x v="1135"/>
      <x/>
      <x v="5"/>
    </i>
    <i>
      <x v="1136"/>
      <x v="1"/>
      <x/>
    </i>
    <i>
      <x v="1137"/>
      <x/>
      <x v="4"/>
    </i>
    <i>
      <x v="1138"/>
      <x v="1"/>
      <x/>
    </i>
    <i>
      <x v="1139"/>
      <x/>
      <x v="4"/>
    </i>
    <i>
      <x v="1140"/>
      <x/>
      <x v="1"/>
    </i>
    <i>
      <x v="1141"/>
      <x v="1"/>
      <x v="3"/>
    </i>
    <i>
      <x v="1142"/>
      <x/>
      <x v="1"/>
    </i>
    <i>
      <x v="1143"/>
      <x/>
      <x v="4"/>
    </i>
    <i>
      <x v="1144"/>
      <x v="1"/>
      <x/>
    </i>
    <i>
      <x v="1145"/>
      <x/>
      <x v="5"/>
    </i>
    <i>
      <x v="1146"/>
      <x/>
      <x v="5"/>
    </i>
    <i>
      <x v="1147"/>
      <x v="1"/>
      <x/>
    </i>
    <i>
      <x v="1148"/>
      <x v="1"/>
      <x v="3"/>
    </i>
    <i>
      <x v="1149"/>
      <x v="1"/>
      <x v="3"/>
    </i>
    <i>
      <x v="1150"/>
      <x/>
      <x v="1"/>
    </i>
    <i>
      <x v="1151"/>
      <x v="1"/>
      <x v="3"/>
    </i>
    <i>
      <x v="1152"/>
      <x v="1"/>
      <x v="2"/>
    </i>
    <i>
      <x v="1153"/>
      <x/>
      <x v="1"/>
    </i>
    <i>
      <x v="1154"/>
      <x v="1"/>
      <x/>
    </i>
    <i>
      <x v="1155"/>
      <x/>
      <x v="1"/>
    </i>
    <i>
      <x v="1156"/>
      <x v="1"/>
      <x/>
    </i>
    <i>
      <x v="1157"/>
      <x v="1"/>
      <x/>
    </i>
    <i>
      <x v="1158"/>
      <x v="1"/>
      <x v="3"/>
    </i>
    <i>
      <x v="1159"/>
      <x/>
      <x v="1"/>
    </i>
    <i>
      <x v="1160"/>
      <x/>
      <x v="5"/>
    </i>
    <i>
      <x v="1161"/>
      <x/>
      <x v="4"/>
    </i>
    <i>
      <x v="1162"/>
      <x/>
      <x v="1"/>
    </i>
    <i>
      <x v="1163"/>
      <x v="1"/>
      <x/>
    </i>
    <i>
      <x v="1164"/>
      <x v="1"/>
      <x v="3"/>
    </i>
    <i>
      <x v="1165"/>
      <x v="1"/>
      <x v="3"/>
    </i>
    <i>
      <x v="1166"/>
      <x/>
      <x v="1"/>
    </i>
    <i>
      <x v="1167"/>
      <x v="1"/>
      <x/>
    </i>
    <i>
      <x v="1168"/>
      <x v="1"/>
      <x v="2"/>
    </i>
    <i>
      <x v="1169"/>
      <x/>
      <x v="5"/>
    </i>
    <i>
      <x v="1170"/>
      <x v="1"/>
      <x/>
    </i>
    <i>
      <x v="1171"/>
      <x/>
      <x v="4"/>
    </i>
    <i>
      <x v="1172"/>
      <x/>
      <x v="1"/>
    </i>
    <i>
      <x v="1173"/>
      <x v="1"/>
      <x v="3"/>
    </i>
    <i>
      <x v="1174"/>
      <x/>
      <x v="1"/>
    </i>
    <i>
      <x v="1175"/>
      <x v="1"/>
      <x v="3"/>
    </i>
    <i>
      <x v="1176"/>
      <x v="1"/>
      <x/>
    </i>
    <i>
      <x v="1177"/>
      <x/>
      <x v="1"/>
    </i>
    <i>
      <x v="1178"/>
      <x v="1"/>
      <x v="3"/>
    </i>
    <i>
      <x v="1179"/>
      <x/>
      <x v="5"/>
    </i>
    <i>
      <x v="1180"/>
      <x/>
      <x v="4"/>
    </i>
    <i>
      <x v="1181"/>
      <x v="1"/>
      <x/>
    </i>
    <i>
      <x v="1182"/>
      <x/>
      <x v="1"/>
    </i>
    <i>
      <x v="1183"/>
      <x/>
      <x v="5"/>
    </i>
    <i>
      <x v="1184"/>
      <x/>
      <x v="4"/>
    </i>
    <i>
      <x v="1185"/>
      <x v="1"/>
      <x/>
    </i>
    <i>
      <x v="1186"/>
      <x v="1"/>
      <x v="3"/>
    </i>
    <i>
      <x v="1187"/>
      <x/>
      <x v="1"/>
    </i>
    <i>
      <x v="1188"/>
      <x v="1"/>
      <x v="3"/>
    </i>
    <i>
      <x v="1189"/>
      <x/>
      <x v="4"/>
    </i>
    <i>
      <x v="1190"/>
      <x v="1"/>
      <x/>
    </i>
    <i>
      <x v="1191"/>
      <x v="1"/>
      <x v="2"/>
    </i>
    <i>
      <x v="1192"/>
      <x v="1"/>
      <x v="3"/>
    </i>
    <i>
      <x v="1193"/>
      <x v="1"/>
      <x v="3"/>
    </i>
    <i>
      <x v="1194"/>
      <x/>
      <x v="1"/>
    </i>
    <i>
      <x v="1195"/>
      <x v="1"/>
      <x/>
    </i>
    <i>
      <x v="1196"/>
      <x/>
      <x v="1"/>
    </i>
    <i>
      <x v="1197"/>
      <x/>
      <x v="4"/>
    </i>
    <i>
      <x v="1198"/>
      <x v="1"/>
      <x v="3"/>
    </i>
    <i>
      <x v="1199"/>
      <x v="1"/>
      <x/>
    </i>
    <i>
      <x v="1200"/>
      <x/>
      <x v="1"/>
    </i>
    <i>
      <x v="1201"/>
      <x v="1"/>
      <x/>
    </i>
    <i>
      <x v="1202"/>
      <x/>
      <x v="1"/>
    </i>
    <i>
      <x v="1203"/>
      <x v="1"/>
      <x v="3"/>
    </i>
    <i>
      <x v="1204"/>
      <x/>
      <x v="4"/>
    </i>
    <i>
      <x v="1205"/>
      <x v="1"/>
      <x/>
    </i>
    <i>
      <x v="1206"/>
      <x v="1"/>
      <x v="3"/>
    </i>
    <i>
      <x v="1207"/>
      <x/>
      <x v="5"/>
    </i>
    <i>
      <x v="1208"/>
      <x v="1"/>
      <x/>
    </i>
    <i>
      <x v="1209"/>
      <x v="1"/>
      <x v="2"/>
    </i>
    <i>
      <x v="1210"/>
      <x/>
      <x v="1"/>
    </i>
    <i>
      <x v="1211"/>
      <x v="1"/>
      <x v="3"/>
    </i>
    <i>
      <x v="1212"/>
      <x/>
      <x v="5"/>
    </i>
    <i>
      <x v="1213"/>
      <x v="1"/>
      <x v="2"/>
    </i>
    <i>
      <x v="1214"/>
      <x v="1"/>
      <x/>
    </i>
    <i>
      <x v="1215"/>
      <x/>
      <x v="1"/>
    </i>
    <i>
      <x v="1216"/>
      <x/>
      <x v="5"/>
    </i>
    <i>
      <x v="1217"/>
      <x v="1"/>
      <x v="2"/>
    </i>
    <i>
      <x v="1218"/>
      <x v="1"/>
      <x/>
    </i>
    <i>
      <x v="1219"/>
      <x v="1"/>
      <x v="3"/>
    </i>
    <i>
      <x v="1220"/>
      <x/>
      <x v="1"/>
    </i>
    <i>
      <x v="1221"/>
      <x v="1"/>
      <x v="2"/>
    </i>
    <i>
      <x v="1222"/>
      <x/>
      <x v="5"/>
    </i>
    <i>
      <x v="1223"/>
      <x v="1"/>
      <x v="3"/>
    </i>
    <i>
      <x v="1224"/>
      <x v="1"/>
      <x/>
    </i>
    <i>
      <x v="1225"/>
      <x v="1"/>
      <x v="3"/>
    </i>
    <i>
      <x v="1226"/>
      <x/>
      <x v="5"/>
    </i>
    <i>
      <x v="1227"/>
      <x/>
      <x v="1"/>
    </i>
    <i>
      <x v="1228"/>
      <x v="1"/>
      <x v="2"/>
    </i>
    <i>
      <x v="1229"/>
      <x v="1"/>
      <x/>
    </i>
    <i>
      <x v="1230"/>
      <x/>
      <x v="4"/>
    </i>
    <i>
      <x v="1231"/>
      <x v="1"/>
      <x v="2"/>
    </i>
    <i>
      <x v="1232"/>
      <x v="1"/>
      <x v="3"/>
    </i>
    <i>
      <x v="1233"/>
      <x/>
      <x v="1"/>
    </i>
    <i>
      <x v="1234"/>
      <x v="1"/>
      <x/>
    </i>
    <i>
      <x v="1235"/>
      <x/>
      <x v="5"/>
    </i>
    <i>
      <x v="1236"/>
      <x v="1"/>
      <x v="2"/>
    </i>
    <i>
      <x v="1237"/>
      <x/>
      <x v="5"/>
    </i>
    <i>
      <x v="1238"/>
      <x v="1"/>
      <x/>
    </i>
    <i>
      <x v="1239"/>
      <x v="1"/>
      <x v="3"/>
    </i>
    <i>
      <x v="1240"/>
      <x/>
      <x v="1"/>
    </i>
    <i>
      <x v="1241"/>
      <x/>
      <x v="5"/>
    </i>
    <i>
      <x v="1242"/>
      <x/>
      <x v="4"/>
    </i>
    <i>
      <x v="1243"/>
      <x v="1"/>
      <x/>
    </i>
    <i>
      <x v="1244"/>
      <x v="1"/>
      <x v="2"/>
    </i>
    <i>
      <x v="1245"/>
      <x/>
      <x v="5"/>
    </i>
    <i>
      <x v="1246"/>
      <x v="1"/>
      <x/>
    </i>
    <i>
      <x v="1247"/>
      <x v="1"/>
      <x v="3"/>
    </i>
    <i>
      <x v="1248"/>
      <x v="1"/>
      <x v="2"/>
    </i>
    <i>
      <x v="1249"/>
      <x/>
      <x v="5"/>
    </i>
    <i>
      <x v="1250"/>
      <x v="1"/>
      <x/>
    </i>
    <i>
      <x v="1251"/>
      <x/>
      <x v="1"/>
    </i>
    <i>
      <x v="1252"/>
      <x v="1"/>
      <x v="2"/>
    </i>
    <i>
      <x v="1253"/>
      <x/>
      <x v="5"/>
    </i>
    <i>
      <x v="1254"/>
      <x v="1"/>
      <x v="3"/>
    </i>
    <i>
      <x v="1255"/>
      <x/>
      <x v="1"/>
    </i>
    <i>
      <x v="1256"/>
      <x v="1"/>
      <x/>
    </i>
    <i>
      <x v="1257"/>
      <x v="1"/>
      <x v="2"/>
    </i>
    <i>
      <x v="1258"/>
      <x/>
      <x v="1"/>
    </i>
    <i>
      <x v="1259"/>
      <x v="1"/>
      <x v="3"/>
    </i>
    <i>
      <x v="1260"/>
      <x v="1"/>
      <x/>
    </i>
    <i>
      <x v="1261"/>
      <x/>
      <x v="5"/>
    </i>
    <i>
      <x v="1262"/>
      <x/>
      <x v="5"/>
    </i>
    <i>
      <x v="1263"/>
      <x v="1"/>
      <x/>
    </i>
    <i>
      <x v="1264"/>
      <x v="1"/>
      <x/>
    </i>
    <i>
      <x v="1265"/>
      <x/>
      <x v="4"/>
    </i>
    <i>
      <x v="1266"/>
      <x/>
      <x v="1"/>
    </i>
    <i>
      <x v="1267"/>
      <x v="1"/>
      <x v="3"/>
    </i>
    <i>
      <x v="1268"/>
      <x v="1"/>
      <x v="2"/>
    </i>
    <i>
      <x v="1269"/>
      <x v="1"/>
      <x v="2"/>
    </i>
    <i>
      <x v="1270"/>
      <x/>
      <x v="4"/>
    </i>
    <i>
      <x v="1271"/>
      <x/>
      <x v="5"/>
    </i>
    <i>
      <x v="1272"/>
      <x/>
      <x v="4"/>
    </i>
    <i>
      <x v="1273"/>
      <x/>
      <x v="1"/>
    </i>
    <i>
      <x v="1274"/>
      <x v="1"/>
      <x/>
    </i>
    <i>
      <x v="1275"/>
      <x v="1"/>
      <x/>
    </i>
    <i>
      <x v="1276"/>
      <x v="1"/>
      <x v="2"/>
    </i>
    <i>
      <x v="1277"/>
      <x/>
      <x v="5"/>
    </i>
    <i>
      <x v="1278"/>
      <x v="1"/>
      <x/>
    </i>
    <i>
      <x v="1279"/>
      <x v="1"/>
      <x v="2"/>
    </i>
    <i>
      <x v="1280"/>
      <x/>
      <x v="5"/>
    </i>
    <i>
      <x v="1281"/>
      <x v="1"/>
      <x/>
    </i>
    <i>
      <x v="1282"/>
      <x/>
      <x v="1"/>
    </i>
    <i>
      <x v="1283"/>
      <x/>
      <x v="4"/>
    </i>
    <i>
      <x v="1284"/>
      <x v="1"/>
      <x v="3"/>
    </i>
    <i>
      <x v="1285"/>
      <x/>
      <x v="5"/>
    </i>
    <i>
      <x v="1286"/>
      <x/>
      <x v="4"/>
    </i>
    <i>
      <x v="1287"/>
      <x v="1"/>
      <x v="2"/>
    </i>
    <i>
      <x v="1288"/>
      <x/>
      <x v="1"/>
    </i>
    <i>
      <x v="1289"/>
      <x v="1"/>
      <x/>
    </i>
    <i>
      <x v="1290"/>
      <x/>
      <x v="1"/>
    </i>
    <i>
      <x v="1291"/>
      <x v="1"/>
      <x/>
    </i>
    <i>
      <x v="1292"/>
      <x v="1"/>
      <x v="3"/>
    </i>
    <i>
      <x v="1293"/>
      <x v="1"/>
      <x v="3"/>
    </i>
    <i>
      <x v="1294"/>
      <x/>
      <x v="5"/>
    </i>
    <i>
      <x v="1295"/>
      <x/>
      <x v="1"/>
    </i>
    <i>
      <x v="1296"/>
      <x v="1"/>
      <x v="2"/>
    </i>
    <i>
      <x v="1297"/>
      <x v="1"/>
      <x/>
    </i>
    <i>
      <x v="1298"/>
      <x v="1"/>
      <x/>
    </i>
    <i>
      <x v="1299"/>
      <x/>
      <x v="1"/>
    </i>
    <i>
      <x v="1300"/>
      <x/>
      <x v="4"/>
    </i>
    <i>
      <x v="1301"/>
      <x/>
      <x v="5"/>
    </i>
    <i>
      <x v="1302"/>
      <x v="1"/>
      <x v="3"/>
    </i>
    <i>
      <x v="1303"/>
      <x/>
      <x v="4"/>
    </i>
    <i>
      <x v="1304"/>
      <x/>
      <x v="4"/>
    </i>
    <i>
      <x v="1305"/>
      <x v="1"/>
      <x v="2"/>
    </i>
    <i>
      <x v="1306"/>
      <x/>
      <x v="1"/>
    </i>
    <i>
      <x v="1307"/>
      <x/>
      <x v="5"/>
    </i>
    <i>
      <x v="1308"/>
      <x v="1"/>
      <x/>
    </i>
    <i>
      <x v="1309"/>
      <x v="1"/>
      <x/>
    </i>
    <i>
      <x v="1310"/>
      <x/>
      <x v="5"/>
    </i>
    <i>
      <x v="1311"/>
      <x v="1"/>
      <x v="2"/>
    </i>
    <i>
      <x v="1312"/>
      <x/>
      <x v="1"/>
    </i>
    <i>
      <x v="1313"/>
      <x/>
      <x v="4"/>
    </i>
    <i>
      <x v="1314"/>
      <x/>
      <x v="4"/>
    </i>
    <i>
      <x v="1315"/>
      <x/>
      <x v="7"/>
    </i>
    <i>
      <x v="1316"/>
      <x v="1"/>
      <x/>
    </i>
    <i>
      <x v="1317"/>
      <x/>
      <x v="1"/>
    </i>
    <i>
      <x v="1318"/>
      <x v="1"/>
      <x v="3"/>
    </i>
    <i>
      <x v="1319"/>
      <x v="1"/>
      <x v="6"/>
    </i>
    <i>
      <x v="1320"/>
      <x v="1"/>
      <x v="1"/>
    </i>
    <i>
      <x v="1321"/>
      <x/>
      <x v="5"/>
    </i>
    <i>
      <x v="1322"/>
      <x/>
      <x v="4"/>
    </i>
    <i>
      <x v="1323"/>
      <x/>
      <x/>
    </i>
    <i>
      <x v="1324"/>
      <x/>
      <x v="5"/>
    </i>
    <i>
      <x v="1325"/>
      <x/>
      <x v="1"/>
    </i>
    <i>
      <x v="1326"/>
      <x v="1"/>
      <x/>
    </i>
    <i>
      <x v="1327"/>
      <x v="1"/>
      <x v="2"/>
    </i>
    <i>
      <x v="1328"/>
      <x/>
      <x v="1"/>
    </i>
    <i>
      <x v="1329"/>
      <x v="1"/>
      <x v="3"/>
    </i>
    <i>
      <x v="1330"/>
      <x/>
      <x v="5"/>
    </i>
    <i>
      <x v="1331"/>
      <x v="1"/>
      <x v="3"/>
    </i>
    <i>
      <x v="1332"/>
      <x v="1"/>
      <x/>
    </i>
    <i>
      <x v="1333"/>
      <x/>
      <x v="5"/>
    </i>
    <i>
      <x v="1334"/>
      <x v="1"/>
      <x v="2"/>
    </i>
    <i>
      <x v="1335"/>
      <x v="1"/>
      <x/>
    </i>
    <i>
      <x v="1336"/>
      <x/>
      <x v="1"/>
    </i>
    <i>
      <x v="1337"/>
      <x v="1"/>
      <x v="2"/>
    </i>
    <i>
      <x v="1338"/>
      <x/>
      <x v="1"/>
    </i>
    <i>
      <x v="1339"/>
      <x/>
      <x v="4"/>
    </i>
    <i>
      <x v="1340"/>
      <x v="1"/>
      <x/>
    </i>
    <i>
      <x v="1341"/>
      <x v="1"/>
      <x v="2"/>
    </i>
    <i>
      <x v="1342"/>
      <x v="1"/>
      <x/>
    </i>
    <i>
      <x v="1343"/>
      <x/>
      <x v="4"/>
    </i>
    <i>
      <x v="1344"/>
      <x/>
      <x v="1"/>
    </i>
    <i>
      <x v="1345"/>
      <x v="1"/>
      <x v="3"/>
    </i>
    <i>
      <x v="1346"/>
      <x/>
      <x v="5"/>
    </i>
    <i>
      <x v="1347"/>
      <x v="1"/>
      <x v="2"/>
    </i>
    <i>
      <x v="1348"/>
      <x/>
      <x v="1"/>
    </i>
    <i>
      <x v="1349"/>
      <x/>
      <x v="5"/>
    </i>
    <i>
      <x v="1350"/>
      <x v="1"/>
      <x v="3"/>
    </i>
    <i>
      <x v="1351"/>
      <x v="1"/>
      <x/>
    </i>
    <i>
      <x v="1352"/>
      <x/>
      <x v="4"/>
    </i>
    <i>
      <x v="1353"/>
      <x/>
      <x v="5"/>
    </i>
    <i>
      <x v="1354"/>
      <x v="1"/>
      <x/>
    </i>
    <i>
      <x v="1355"/>
      <x/>
      <x v="1"/>
    </i>
    <i>
      <x v="1356"/>
      <x v="1"/>
      <x v="3"/>
    </i>
    <i>
      <x v="1357"/>
      <x v="1"/>
      <x v="2"/>
    </i>
    <i>
      <x v="1358"/>
      <x/>
      <x v="1"/>
    </i>
    <i>
      <x v="1359"/>
      <x v="1"/>
      <x/>
    </i>
    <i>
      <x v="1360"/>
      <x/>
      <x v="5"/>
    </i>
    <i>
      <x v="1361"/>
      <x/>
      <x v="5"/>
    </i>
    <i>
      <x v="1362"/>
      <x v="1"/>
      <x v="3"/>
    </i>
    <i>
      <x v="1363"/>
      <x v="1"/>
      <x v="3"/>
    </i>
    <i>
      <x v="1364"/>
      <x/>
      <x v="1"/>
    </i>
    <i>
      <x v="1365"/>
      <x v="1"/>
      <x/>
    </i>
    <i>
      <x v="1366"/>
      <x v="1"/>
      <x v="2"/>
    </i>
    <i>
      <x v="1367"/>
      <x/>
      <x v="5"/>
    </i>
    <i>
      <x v="1368"/>
      <x/>
      <x v="4"/>
    </i>
    <i>
      <x v="1369"/>
      <x v="1"/>
      <x/>
    </i>
    <i>
      <x v="1370"/>
      <x/>
      <x v="5"/>
    </i>
    <i>
      <x v="1371"/>
      <x v="1"/>
      <x v="1"/>
    </i>
    <i>
      <x v="1372"/>
      <x/>
      <x/>
    </i>
    <i>
      <x v="1373"/>
      <x v="1"/>
      <x v="2"/>
    </i>
    <i>
      <x v="1374"/>
      <x/>
      <x v="4"/>
    </i>
    <i>
      <x v="1375"/>
      <x v="1"/>
      <x v="2"/>
    </i>
    <i>
      <x v="1376"/>
      <x/>
      <x v="5"/>
    </i>
    <i>
      <x v="1377"/>
      <x v="1"/>
      <x v="3"/>
    </i>
    <i>
      <x v="1378"/>
      <x/>
      <x v="1"/>
    </i>
    <i>
      <x v="1379"/>
      <x/>
      <x v="4"/>
    </i>
    <i>
      <x v="1380"/>
      <x v="1"/>
      <x/>
    </i>
    <i>
      <x v="1381"/>
      <x v="1"/>
      <x v="2"/>
    </i>
    <i>
      <x v="1382"/>
      <x/>
      <x v="4"/>
    </i>
    <i>
      <x v="1383"/>
      <x/>
      <x v="5"/>
    </i>
    <i>
      <x v="1384"/>
      <x/>
      <x v="1"/>
    </i>
    <i>
      <x v="1385"/>
      <x v="1"/>
      <x/>
    </i>
    <i>
      <x v="1386"/>
      <x/>
      <x v="4"/>
    </i>
    <i>
      <x v="1387"/>
      <x/>
      <x v="4"/>
    </i>
    <i>
      <x v="1388"/>
      <x/>
      <x v="7"/>
    </i>
    <i>
      <x v="1389"/>
      <x v="1"/>
      <x/>
    </i>
    <i>
      <x v="1390"/>
      <x v="1"/>
      <x v="6"/>
    </i>
    <i>
      <x v="1391"/>
      <x/>
      <x v="1"/>
    </i>
    <i>
      <x v="1392"/>
      <x v="1"/>
      <x/>
    </i>
    <i>
      <x v="1393"/>
      <x/>
      <x v="5"/>
    </i>
    <i>
      <x v="1394"/>
      <x/>
      <x v="1"/>
    </i>
    <i>
      <x v="1395"/>
      <x/>
      <x v="4"/>
    </i>
    <i>
      <x v="1396"/>
      <x v="1"/>
      <x/>
    </i>
    <i>
      <x v="1397"/>
      <x/>
      <x v="1"/>
    </i>
    <i>
      <x v="1398"/>
      <x/>
      <x v="4"/>
    </i>
    <i>
      <x v="1399"/>
      <x v="1"/>
      <x/>
    </i>
    <i>
      <x v="1400"/>
      <x v="1"/>
      <x/>
    </i>
    <i>
      <x v="1401"/>
      <x v="1"/>
      <x v="2"/>
    </i>
    <i>
      <x v="1402"/>
      <x/>
      <x v="4"/>
    </i>
    <i>
      <x v="1403"/>
      <x/>
      <x v="5"/>
    </i>
    <i>
      <x v="1404"/>
      <x/>
      <x v="4"/>
    </i>
    <i>
      <x v="1405"/>
      <x/>
      <x v="1"/>
    </i>
    <i>
      <x v="1406"/>
      <x/>
      <x v="1"/>
    </i>
    <i>
      <x v="1407"/>
      <x v="1"/>
      <x v="2"/>
    </i>
    <i>
      <x v="1408"/>
      <x/>
      <x v="4"/>
    </i>
    <i>
      <x v="1409"/>
      <x/>
      <x v="5"/>
    </i>
    <i>
      <x v="1410"/>
      <x v="1"/>
      <x/>
    </i>
    <i>
      <x v="1411"/>
      <x/>
      <x v="1"/>
    </i>
    <i>
      <x v="1412"/>
      <x/>
      <x v="4"/>
    </i>
    <i>
      <x v="1413"/>
      <x v="1"/>
      <x/>
    </i>
    <i>
      <x v="1414"/>
      <x v="1"/>
      <x/>
    </i>
    <i>
      <x v="1415"/>
      <x/>
      <x v="4"/>
    </i>
    <i>
      <x v="1416"/>
      <x v="1"/>
      <x v="3"/>
    </i>
    <i>
      <x v="1417"/>
      <x/>
      <x v="1"/>
    </i>
    <i>
      <x v="1418"/>
      <x/>
      <x v="1"/>
    </i>
    <i>
      <x v="1419"/>
      <x v="1"/>
      <x/>
    </i>
    <i>
      <x v="1420"/>
      <x/>
      <x v="5"/>
    </i>
    <i>
      <x v="1421"/>
      <x/>
      <x v="5"/>
    </i>
    <i>
      <x v="1422"/>
      <x v="1"/>
      <x v="3"/>
    </i>
    <i>
      <x v="1423"/>
      <x/>
      <x v="1"/>
    </i>
    <i>
      <x v="1424"/>
      <x v="1"/>
      <x v="2"/>
    </i>
    <i>
      <x v="1425"/>
      <x v="1"/>
      <x v="3"/>
    </i>
    <i>
      <x v="1426"/>
      <x v="1"/>
      <x/>
    </i>
    <i>
      <x v="1427"/>
      <x/>
      <x v="4"/>
    </i>
    <i>
      <x v="1428"/>
      <x/>
      <x v="1"/>
    </i>
    <i>
      <x v="1429"/>
      <x/>
      <x v="5"/>
    </i>
    <i>
      <x v="1430"/>
      <x v="1"/>
      <x v="2"/>
    </i>
    <i>
      <x v="1431"/>
      <x v="1"/>
      <x v="3"/>
    </i>
    <i>
      <x v="1432"/>
      <x v="1"/>
      <x/>
    </i>
    <i>
      <x v="1433"/>
      <x/>
      <x v="5"/>
    </i>
    <i>
      <x v="1434"/>
      <x/>
      <x v="1"/>
    </i>
    <i>
      <x v="1435"/>
      <x v="1"/>
      <x v="3"/>
    </i>
    <i>
      <x v="1436"/>
      <x v="1"/>
      <x/>
    </i>
    <i>
      <x v="1437"/>
      <x/>
      <x v="1"/>
    </i>
    <i>
      <x v="1438"/>
      <x v="1"/>
      <x v="3"/>
    </i>
    <i>
      <x v="1439"/>
      <x v="1"/>
      <x/>
    </i>
    <i>
      <x v="1440"/>
      <x/>
      <x v="4"/>
    </i>
    <i>
      <x v="1441"/>
      <x/>
      <x v="1"/>
    </i>
    <i>
      <x v="1442"/>
      <x/>
      <x v="5"/>
    </i>
    <i>
      <x v="1443"/>
      <x v="1"/>
      <x/>
    </i>
    <i>
      <x v="1444"/>
      <x/>
      <x v="4"/>
    </i>
    <i>
      <x v="1445"/>
      <x/>
      <x v="4"/>
    </i>
    <i>
      <x v="1446"/>
      <x v="1"/>
      <x v="3"/>
    </i>
    <i>
      <x v="1447"/>
      <x/>
      <x v="1"/>
    </i>
    <i>
      <x v="1448"/>
      <x v="1"/>
      <x/>
    </i>
    <i>
      <x v="1449"/>
      <x v="1"/>
      <x v="2"/>
    </i>
    <i>
      <x v="1450"/>
      <x/>
      <x v="5"/>
    </i>
    <i>
      <x v="1451"/>
      <x v="1"/>
      <x/>
    </i>
    <i>
      <x v="1452"/>
      <x/>
      <x v="1"/>
    </i>
    <i>
      <x v="1453"/>
      <x/>
      <x v="1"/>
    </i>
    <i>
      <x v="1454"/>
      <x v="1"/>
      <x v="3"/>
    </i>
    <i>
      <x v="1455"/>
      <x v="1"/>
      <x/>
    </i>
    <i>
      <x v="1456"/>
      <x v="1"/>
      <x v="3"/>
    </i>
    <i>
      <x v="1457"/>
      <x v="1"/>
      <x v="3"/>
    </i>
    <i>
      <x v="1458"/>
      <x/>
      <x v="1"/>
    </i>
    <i>
      <x v="1459"/>
      <x/>
      <x v="5"/>
    </i>
    <i>
      <x v="1460"/>
      <x v="1"/>
      <x v="2"/>
    </i>
    <i>
      <x v="1461"/>
      <x v="1"/>
      <x/>
    </i>
    <i>
      <x v="1462"/>
      <x/>
      <x v="1"/>
    </i>
    <i>
      <x v="1463"/>
      <x v="1"/>
      <x v="6"/>
    </i>
    <i>
      <x v="1464"/>
      <x/>
      <x v="7"/>
    </i>
    <i>
      <x v="1465"/>
      <x v="1"/>
      <x/>
    </i>
    <i>
      <x v="1466"/>
      <x v="1"/>
      <x v="2"/>
    </i>
    <i>
      <x v="1467"/>
      <x v="1"/>
      <x v="3"/>
    </i>
    <i>
      <x v="1468"/>
      <x/>
      <x v="1"/>
    </i>
    <i>
      <x v="1469"/>
      <x/>
      <x v="4"/>
    </i>
    <i>
      <x v="1470"/>
      <x v="1"/>
      <x/>
    </i>
    <i>
      <x v="1471"/>
      <x/>
      <x/>
    </i>
    <i>
      <x v="1472"/>
      <x v="1"/>
      <x v="3"/>
    </i>
    <i>
      <x v="1473"/>
      <x v="1"/>
      <x v="1"/>
    </i>
    <i>
      <x v="1474"/>
      <x v="1"/>
      <x v="3"/>
    </i>
    <i>
      <x v="1475"/>
      <x/>
      <x v="5"/>
    </i>
    <i>
      <x v="1476"/>
      <x/>
      <x v="4"/>
    </i>
    <i>
      <x v="1477"/>
      <x/>
      <x v="1"/>
    </i>
    <i>
      <x v="1478"/>
      <x v="1"/>
      <x v="2"/>
    </i>
    <i>
      <x v="1479"/>
      <x v="1"/>
      <x/>
    </i>
    <i>
      <x v="1480"/>
      <x v="1"/>
      <x v="3"/>
    </i>
    <i>
      <x v="1481"/>
      <x v="1"/>
      <x/>
    </i>
    <i>
      <x v="1482"/>
      <x/>
      <x v="7"/>
    </i>
    <i>
      <x v="1483"/>
      <x/>
      <x v="1"/>
    </i>
    <i>
      <x v="1484"/>
      <x v="1"/>
      <x v="3"/>
    </i>
    <i>
      <x v="1485"/>
      <x/>
      <x v="4"/>
    </i>
    <i>
      <x v="1486"/>
      <x/>
      <x v="5"/>
    </i>
    <i>
      <x v="1487"/>
      <x v="1"/>
      <x v="3"/>
    </i>
    <i>
      <x v="1488"/>
      <x v="1"/>
      <x/>
    </i>
    <i>
      <x v="1489"/>
      <x/>
      <x v="1"/>
    </i>
    <i>
      <x v="1490"/>
      <x/>
      <x v="1"/>
    </i>
    <i>
      <x v="1491"/>
      <x v="1"/>
      <x v="2"/>
    </i>
    <i>
      <x v="1492"/>
      <x/>
      <x v="4"/>
    </i>
    <i>
      <x v="1493"/>
      <x/>
      <x v="5"/>
    </i>
    <i>
      <x v="1494"/>
      <x v="1"/>
      <x v="3"/>
    </i>
    <i>
      <x v="1495"/>
      <x v="1"/>
      <x/>
    </i>
    <i>
      <x v="1496"/>
      <x/>
      <x v="4"/>
    </i>
    <i>
      <x v="1497"/>
      <x/>
      <x v="5"/>
    </i>
    <i>
      <x v="1498"/>
      <x/>
      <x v="1"/>
    </i>
    <i>
      <x v="1499"/>
      <x v="1"/>
      <x/>
    </i>
    <i>
      <x v="1500"/>
      <x v="1"/>
      <x v="2"/>
    </i>
    <i>
      <x v="1501"/>
      <x v="1"/>
      <x v="3"/>
    </i>
    <i>
      <x v="1502"/>
      <x/>
      <x v="5"/>
    </i>
    <i>
      <x v="1503"/>
      <x/>
      <x v="1"/>
    </i>
    <i>
      <x v="1504"/>
      <x v="1"/>
      <x/>
    </i>
    <i>
      <x v="1505"/>
      <x/>
      <x v="4"/>
    </i>
    <i>
      <x v="1506"/>
      <x/>
      <x v="1"/>
    </i>
    <i>
      <x v="1507"/>
      <x v="1"/>
      <x v="3"/>
    </i>
    <i>
      <x v="1508"/>
      <x/>
      <x v="5"/>
    </i>
    <i>
      <x v="1509"/>
      <x v="1"/>
      <x/>
    </i>
    <i>
      <x v="1510"/>
      <x v="1"/>
      <x v="2"/>
    </i>
    <i>
      <x v="1511"/>
      <x/>
      <x v="1"/>
    </i>
    <i>
      <x v="1512"/>
      <x v="1"/>
      <x v="2"/>
    </i>
    <i>
      <x v="1513"/>
      <x/>
      <x v="5"/>
    </i>
    <i>
      <x v="1514"/>
      <x v="1"/>
      <x v="3"/>
    </i>
    <i>
      <x v="1515"/>
      <x v="1"/>
      <x/>
    </i>
    <i>
      <x v="1516"/>
      <x/>
      <x v="5"/>
    </i>
    <i>
      <x v="1517"/>
      <x/>
      <x v="4"/>
    </i>
    <i>
      <x v="1518"/>
      <x v="1"/>
      <x/>
    </i>
    <i>
      <x v="1519"/>
      <x/>
      <x v="1"/>
    </i>
    <i>
      <x v="1520"/>
      <x/>
      <x v="5"/>
    </i>
    <i>
      <x v="1521"/>
      <x/>
      <x v="1"/>
    </i>
    <i>
      <x v="1522"/>
      <x v="1"/>
      <x v="2"/>
    </i>
    <i>
      <x v="1523"/>
      <x/>
      <x v="4"/>
    </i>
    <i>
      <x v="1524"/>
      <x v="1"/>
      <x/>
    </i>
    <i>
      <x v="1525"/>
      <x/>
      <x v="1"/>
    </i>
    <i>
      <x v="1526"/>
      <x v="1"/>
      <x v="2"/>
    </i>
    <i>
      <x v="1527"/>
      <x/>
      <x v="4"/>
    </i>
    <i>
      <x v="1528"/>
      <x v="1"/>
      <x v="3"/>
    </i>
    <i>
      <x v="1529"/>
      <x v="1"/>
      <x/>
    </i>
    <i>
      <x v="1530"/>
      <x/>
      <x v="5"/>
    </i>
    <i>
      <x v="1531"/>
      <x/>
      <x v="1"/>
    </i>
    <i>
      <x v="1532"/>
      <x v="1"/>
      <x/>
    </i>
    <i>
      <x v="1533"/>
      <x/>
      <x v="5"/>
    </i>
    <i>
      <x v="1534"/>
      <x/>
      <x v="4"/>
    </i>
    <i>
      <x v="1535"/>
      <x v="1"/>
      <x v="3"/>
    </i>
    <i>
      <x v="1536"/>
      <x/>
      <x v="1"/>
    </i>
    <i>
      <x v="1537"/>
      <x v="1"/>
      <x v="2"/>
    </i>
    <i>
      <x v="1538"/>
      <x/>
      <x v="5"/>
    </i>
    <i>
      <x v="1539"/>
      <x v="1"/>
      <x/>
    </i>
    <i>
      <x v="1540"/>
      <x v="1"/>
      <x v="3"/>
    </i>
    <i>
      <x v="1541"/>
      <x v="1"/>
      <x v="2"/>
    </i>
    <i>
      <x v="1542"/>
      <x/>
      <x v="1"/>
    </i>
    <i>
      <x v="1543"/>
      <x v="1"/>
      <x v="3"/>
    </i>
    <i>
      <x v="1544"/>
      <x/>
      <x v="4"/>
    </i>
    <i>
      <x v="1545"/>
      <x v="1"/>
      <x/>
    </i>
    <i>
      <x v="1546"/>
      <x v="1"/>
      <x v="2"/>
    </i>
    <i>
      <x v="1547"/>
      <x/>
      <x v="5"/>
    </i>
    <i>
      <x v="1548"/>
      <x/>
      <x v="1"/>
    </i>
    <i>
      <x v="1549"/>
      <x/>
      <x v="4"/>
    </i>
    <i>
      <x v="1550"/>
      <x v="1"/>
      <x/>
    </i>
    <i>
      <x v="1551"/>
      <x v="1"/>
      <x v="2"/>
    </i>
    <i>
      <x v="1552"/>
      <x/>
      <x v="5"/>
    </i>
    <i>
      <x v="1553"/>
      <x/>
      <x/>
    </i>
    <i>
      <x v="1554"/>
      <x v="1"/>
      <x v="3"/>
    </i>
    <i>
      <x v="1555"/>
      <x v="1"/>
      <x v="2"/>
    </i>
    <i>
      <x v="1556"/>
      <x v="1"/>
      <x/>
    </i>
    <i>
      <x v="1557"/>
      <x/>
      <x v="1"/>
    </i>
    <i>
      <x v="1558"/>
      <x v="1"/>
      <x v="3"/>
    </i>
    <i>
      <x v="1559"/>
      <x/>
      <x v="4"/>
    </i>
    <i>
      <x v="1560"/>
      <x/>
      <x v="1"/>
    </i>
    <i>
      <x v="1561"/>
      <x v="1"/>
      <x/>
    </i>
    <i>
      <x v="1562"/>
      <x/>
      <x v="4"/>
    </i>
    <i>
      <x v="1563"/>
      <x v="1"/>
      <x v="2"/>
    </i>
    <i>
      <x v="1564"/>
      <x/>
      <x v="5"/>
    </i>
    <i>
      <x v="1565"/>
      <x/>
      <x v="4"/>
    </i>
    <i>
      <x v="1566"/>
      <x/>
      <x v="1"/>
    </i>
    <i>
      <x v="1567"/>
      <x v="1"/>
      <x/>
    </i>
    <i>
      <x v="1568"/>
      <x/>
      <x v="1"/>
    </i>
    <i>
      <x v="1569"/>
      <x v="1"/>
      <x/>
    </i>
    <i>
      <x v="1570"/>
      <x v="1"/>
      <x v="3"/>
    </i>
    <i>
      <x v="1571"/>
      <x v="1"/>
      <x v="3"/>
    </i>
    <i>
      <x v="1572"/>
      <x/>
      <x v="1"/>
    </i>
    <i>
      <x v="1573"/>
      <x/>
      <x v="5"/>
    </i>
    <i>
      <x v="1574"/>
      <x v="1"/>
      <x/>
    </i>
    <i>
      <x v="1575"/>
      <x/>
      <x v="1"/>
    </i>
    <i>
      <x v="1576"/>
      <x v="1"/>
      <x/>
    </i>
    <i>
      <x v="1577"/>
      <x v="1"/>
      <x v="3"/>
    </i>
    <i>
      <x v="1578"/>
      <x/>
      <x v="5"/>
    </i>
    <i>
      <x v="1579"/>
      <x v="1"/>
      <x v="2"/>
    </i>
    <i>
      <x v="1580"/>
      <x v="1"/>
      <x v="3"/>
    </i>
    <i>
      <x v="1581"/>
      <x v="1"/>
      <x/>
    </i>
    <i>
      <x v="1582"/>
      <x/>
      <x v="1"/>
    </i>
    <i>
      <x v="1583"/>
      <x/>
      <x v="5"/>
    </i>
    <i>
      <x v="1584"/>
      <x v="1"/>
      <x v="3"/>
    </i>
    <i>
      <x v="1585"/>
      <x v="1"/>
      <x v="3"/>
    </i>
    <i>
      <x v="1586"/>
      <x/>
      <x v="5"/>
    </i>
    <i>
      <x v="1587"/>
      <x/>
      <x v="1"/>
    </i>
    <i>
      <x v="1588"/>
      <x v="1"/>
      <x v="2"/>
    </i>
    <i>
      <x v="1589"/>
      <x v="1"/>
      <x/>
    </i>
    <i>
      <x v="1590"/>
      <x v="1"/>
      <x v="3"/>
    </i>
    <i>
      <x v="1591"/>
      <x v="1"/>
      <x v="2"/>
    </i>
    <i>
      <x v="1592"/>
      <x v="1"/>
      <x/>
    </i>
    <i>
      <x v="1593"/>
      <x/>
      <x v="5"/>
    </i>
    <i>
      <x v="1594"/>
      <x/>
      <x v="1"/>
    </i>
    <i>
      <x v="1595"/>
      <x/>
      <x v="5"/>
    </i>
    <i>
      <x v="1596"/>
      <x/>
      <x v="1"/>
    </i>
    <i>
      <x v="1597"/>
      <x v="1"/>
      <x/>
    </i>
    <i>
      <x v="1598"/>
      <x v="1"/>
      <x v="2"/>
    </i>
    <i>
      <x v="1599"/>
      <x v="1"/>
      <x v="3"/>
    </i>
    <i>
      <x v="1600"/>
      <x v="1"/>
      <x v="3"/>
    </i>
    <i>
      <x v="1601"/>
      <x/>
      <x v="1"/>
    </i>
    <i>
      <x v="1602"/>
      <x v="1"/>
      <x v="2"/>
    </i>
    <i>
      <x v="1603"/>
      <x v="1"/>
      <x v="3"/>
    </i>
    <i>
      <x v="1604"/>
      <x v="1"/>
      <x/>
    </i>
    <i>
      <x v="1605"/>
      <x/>
      <x v="5"/>
    </i>
    <i>
      <x v="1606"/>
      <x/>
      <x v="1"/>
    </i>
    <i>
      <x v="1607"/>
      <x v="1"/>
      <x v="2"/>
    </i>
    <i>
      <x v="1608"/>
      <x v="1"/>
      <x v="3"/>
    </i>
    <i>
      <x v="1609"/>
      <x/>
      <x v="5"/>
    </i>
    <i>
      <x v="1610"/>
      <x v="1"/>
      <x/>
    </i>
    <i>
      <x v="1611"/>
      <x v="1"/>
      <x v="2"/>
    </i>
    <i>
      <x v="1612"/>
      <x v="1"/>
      <x v="3"/>
    </i>
    <i>
      <x v="1613"/>
      <x/>
      <x v="1"/>
    </i>
    <i>
      <x v="1614"/>
      <x v="1"/>
      <x/>
    </i>
    <i>
      <x v="1615"/>
      <x/>
      <x v="5"/>
    </i>
    <i>
      <x v="1616"/>
      <x v="1"/>
      <x v="2"/>
    </i>
    <i>
      <x v="1617"/>
      <x/>
      <x v="1"/>
    </i>
    <i>
      <x v="1618"/>
      <x v="1"/>
      <x/>
    </i>
    <i>
      <x v="1619"/>
      <x/>
      <x v="5"/>
    </i>
    <i>
      <x v="1620"/>
      <x/>
      <x v="4"/>
    </i>
    <i>
      <x v="1621"/>
      <x v="1"/>
      <x v="2"/>
    </i>
    <i>
      <x v="1622"/>
      <x/>
      <x v="1"/>
    </i>
    <i>
      <x v="1623"/>
      <x/>
      <x v="4"/>
    </i>
    <i>
      <x v="1624"/>
      <x v="1"/>
      <x/>
    </i>
    <i>
      <x v="1625"/>
      <x/>
      <x v="5"/>
    </i>
    <i>
      <x v="1626"/>
      <x v="1"/>
      <x v="3"/>
    </i>
    <i>
      <x v="1627"/>
      <x/>
      <x v="7"/>
    </i>
    <i>
      <x v="1628"/>
      <x v="1"/>
      <x v="6"/>
    </i>
    <i>
      <x v="1629"/>
      <x/>
      <x v="4"/>
    </i>
    <i>
      <x v="1630"/>
      <x v="1"/>
      <x v="3"/>
    </i>
    <i>
      <x v="1631"/>
      <x/>
      <x v="1"/>
    </i>
    <i>
      <x v="1632"/>
      <x v="1"/>
      <x/>
    </i>
    <i>
      <x v="1633"/>
      <x/>
      <x v="1"/>
    </i>
    <i>
      <x v="1634"/>
      <x v="1"/>
      <x v="3"/>
    </i>
    <i>
      <x v="1635"/>
      <x v="1"/>
      <x v="2"/>
    </i>
    <i>
      <x v="1636"/>
      <x/>
      <x v="5"/>
    </i>
    <i>
      <x v="1637"/>
      <x v="1"/>
      <x/>
    </i>
    <i>
      <x v="1638"/>
      <x/>
      <x v="5"/>
    </i>
    <i>
      <x v="1639"/>
      <x/>
      <x v="1"/>
    </i>
    <i>
      <x v="1640"/>
      <x/>
      <x v="4"/>
    </i>
    <i>
      <x v="1641"/>
      <x/>
      <x v="4"/>
    </i>
    <i>
      <x v="1642"/>
      <x v="1"/>
      <x/>
    </i>
    <i>
      <x v="1643"/>
      <x/>
      <x v="1"/>
    </i>
    <i>
      <x v="1644"/>
      <x/>
      <x v="5"/>
    </i>
    <i>
      <x v="1645"/>
      <x v="1"/>
      <x v="2"/>
    </i>
    <i>
      <x v="1646"/>
      <x v="1"/>
      <x/>
    </i>
    <i>
      <x v="1647"/>
      <x/>
      <x v="1"/>
    </i>
    <i>
      <x v="1648"/>
      <x/>
      <x v="5"/>
    </i>
    <i>
      <x v="1649"/>
      <x v="1"/>
      <x v="2"/>
    </i>
    <i>
      <x v="1650"/>
      <x v="1"/>
      <x/>
    </i>
    <i>
      <x v="1651"/>
      <x v="1"/>
      <x v="3"/>
    </i>
    <i>
      <x v="1652"/>
      <x/>
      <x v="5"/>
    </i>
    <i>
      <x v="1653"/>
      <x v="1"/>
      <x v="3"/>
    </i>
    <i>
      <x v="1654"/>
      <x/>
      <x v="4"/>
    </i>
    <i>
      <x v="1655"/>
      <x v="1"/>
      <x/>
    </i>
    <i>
      <x v="1656"/>
      <x/>
      <x v="1"/>
    </i>
    <i>
      <x v="1657"/>
      <x v="1"/>
      <x/>
    </i>
    <i>
      <x v="1658"/>
      <x v="1"/>
      <x v="2"/>
    </i>
    <i>
      <x v="1659"/>
      <x/>
      <x v="4"/>
    </i>
    <i>
      <x v="1660"/>
      <x/>
      <x v="4"/>
    </i>
    <i>
      <x v="1661"/>
      <x/>
      <x v="5"/>
    </i>
    <i>
      <x v="1662"/>
      <x/>
      <x v="1"/>
    </i>
    <i>
      <x v="1663"/>
      <x v="1"/>
      <x/>
    </i>
    <i>
      <x v="1664"/>
      <x v="1"/>
      <x v="3"/>
    </i>
    <i>
      <x v="1665"/>
      <x v="1"/>
      <x v="2"/>
    </i>
    <i>
      <x v="1666"/>
      <x/>
      <x v="5"/>
    </i>
    <i>
      <x v="1667"/>
      <x v="1"/>
      <x/>
    </i>
    <i>
      <x v="1668"/>
      <x/>
      <x v="1"/>
    </i>
    <i>
      <x v="1669"/>
      <x v="1"/>
      <x/>
    </i>
    <i>
      <x v="1670"/>
      <x/>
      <x v="4"/>
    </i>
    <i>
      <x v="1671"/>
      <x/>
      <x v="1"/>
    </i>
    <i>
      <x v="1672"/>
      <x/>
      <x v="5"/>
    </i>
    <i>
      <x v="1673"/>
      <x/>
      <x v="4"/>
    </i>
    <i>
      <x v="1674"/>
      <x v="1"/>
      <x v="3"/>
    </i>
    <i>
      <x v="1675"/>
      <x/>
      <x v="1"/>
    </i>
    <i>
      <x v="1676"/>
      <x v="1"/>
      <x/>
    </i>
    <i>
      <x v="1677"/>
      <x/>
      <x v="7"/>
    </i>
    <i>
      <x v="1678"/>
      <x/>
      <x v="1"/>
    </i>
    <i>
      <x v="1679"/>
      <x/>
      <x v="4"/>
    </i>
    <i>
      <x v="1680"/>
      <x v="1"/>
      <x/>
    </i>
    <i>
      <x v="1681"/>
      <x v="1"/>
      <x v="6"/>
    </i>
    <i>
      <x v="1682"/>
      <x/>
      <x v="5"/>
    </i>
    <i>
      <x v="1683"/>
      <x/>
      <x v="1"/>
    </i>
    <i>
      <x v="1684"/>
      <x v="1"/>
      <x/>
    </i>
    <i>
      <x v="1685"/>
      <x v="1"/>
      <x v="2"/>
    </i>
    <i>
      <x v="1686"/>
      <x v="1"/>
      <x v="2"/>
    </i>
    <i>
      <x v="1687"/>
      <x/>
      <x v="5"/>
    </i>
    <i>
      <x v="1688"/>
      <x v="1"/>
      <x/>
    </i>
    <i>
      <x v="1689"/>
      <x v="1"/>
      <x v="3"/>
    </i>
    <i>
      <x v="1690"/>
      <x/>
      <x v="5"/>
    </i>
    <i>
      <x v="1691"/>
      <x v="1"/>
      <x/>
    </i>
    <i>
      <x v="1692"/>
      <x/>
      <x v="1"/>
    </i>
    <i>
      <x v="1693"/>
      <x v="1"/>
      <x v="2"/>
    </i>
    <i>
      <x v="1694"/>
      <x v="1"/>
      <x v="2"/>
    </i>
    <i>
      <x v="1695"/>
      <x/>
      <x v="5"/>
    </i>
    <i>
      <x v="1696"/>
      <x v="1"/>
      <x v="3"/>
    </i>
    <i>
      <x v="1697"/>
      <x/>
      <x v="1"/>
    </i>
    <i>
      <x v="1698"/>
      <x v="1"/>
      <x v="3"/>
    </i>
    <i>
      <x v="1699"/>
      <x v="1"/>
      <x/>
    </i>
    <i>
      <x v="1700"/>
      <x v="1"/>
      <x v="3"/>
    </i>
    <i>
      <x v="1701"/>
      <x/>
      <x v="1"/>
    </i>
    <i>
      <x v="1702"/>
      <x/>
      <x v="5"/>
    </i>
    <i>
      <x v="1703"/>
      <x v="1"/>
      <x v="2"/>
    </i>
    <i>
      <x v="1704"/>
      <x v="1"/>
      <x v="3"/>
    </i>
    <i>
      <x v="1705"/>
      <x v="1"/>
      <x/>
    </i>
    <i>
      <x v="1706"/>
      <x/>
      <x v="4"/>
    </i>
    <i>
      <x v="1707"/>
      <x v="1"/>
      <x v="3"/>
    </i>
    <i>
      <x v="1708"/>
      <x/>
      <x v="5"/>
    </i>
    <i>
      <x v="1709"/>
      <x/>
      <x v="1"/>
    </i>
    <i>
      <x v="1710"/>
      <x v="1"/>
      <x v="2"/>
    </i>
    <i>
      <x v="1711"/>
      <x v="1"/>
      <x/>
    </i>
    <i>
      <x v="1712"/>
      <x/>
      <x v="5"/>
    </i>
    <i>
      <x v="1713"/>
      <x/>
      <x v="1"/>
    </i>
    <i>
      <x v="1714"/>
      <x v="1"/>
      <x/>
    </i>
    <i>
      <x v="1715"/>
      <x v="1"/>
      <x v="3"/>
    </i>
    <i>
      <x v="1716"/>
      <x v="1"/>
      <x v="2"/>
    </i>
    <i>
      <x v="1717"/>
      <x/>
      <x v="5"/>
    </i>
    <i>
      <x v="1718"/>
      <x/>
      <x v="4"/>
    </i>
    <i>
      <x v="1719"/>
      <x/>
      <x v="1"/>
    </i>
    <i>
      <x v="1720"/>
      <x v="1"/>
      <x/>
    </i>
    <i>
      <x v="1721"/>
      <x/>
      <x v="5"/>
    </i>
    <i>
      <x v="1722"/>
      <x v="1"/>
      <x/>
    </i>
    <i>
      <x v="1723"/>
      <x/>
      <x v="1"/>
    </i>
    <i>
      <x v="1724"/>
      <x v="1"/>
      <x v="3"/>
    </i>
    <i>
      <x v="1725"/>
      <x/>
      <x v="1"/>
    </i>
    <i>
      <x v="1726"/>
      <x v="1"/>
      <x v="2"/>
    </i>
    <i>
      <x v="1727"/>
      <x/>
      <x v="4"/>
    </i>
    <i>
      <x v="1728"/>
      <x/>
      <x v="5"/>
    </i>
    <i>
      <x v="1729"/>
      <x/>
      <x v="4"/>
    </i>
    <i>
      <x v="1730"/>
      <x v="1"/>
      <x/>
    </i>
    <i>
      <x v="1731"/>
      <x v="1"/>
      <x v="3"/>
    </i>
    <i>
      <x v="1732"/>
      <x v="1"/>
      <x v="2"/>
    </i>
    <i>
      <x v="1733"/>
      <x/>
      <x v="5"/>
    </i>
    <i>
      <x v="1734"/>
      <x v="1"/>
      <x v="3"/>
    </i>
    <i>
      <x v="1735"/>
      <x/>
      <x v="1"/>
    </i>
    <i>
      <x v="1736"/>
      <x v="1"/>
      <x/>
    </i>
    <i>
      <x v="1737"/>
      <x/>
      <x v="5"/>
    </i>
    <i>
      <x v="1738"/>
      <x v="1"/>
      <x v="2"/>
    </i>
    <i>
      <x v="1739"/>
      <x v="1"/>
      <x/>
    </i>
    <i>
      <x v="1740"/>
      <x v="1"/>
      <x v="3"/>
    </i>
    <i>
      <x v="1741"/>
      <x/>
      <x v="1"/>
    </i>
    <i>
      <x v="1742"/>
      <x/>
      <x v="4"/>
    </i>
    <i>
      <x v="1743"/>
      <x/>
      <x v="1"/>
    </i>
    <i>
      <x v="1744"/>
      <x v="1"/>
      <x v="2"/>
    </i>
    <i>
      <x v="1745"/>
      <x v="1"/>
      <x v="3"/>
    </i>
    <i>
      <x v="1746"/>
      <x v="1"/>
      <x/>
    </i>
    <i>
      <x v="1747"/>
      <x/>
      <x v="5"/>
    </i>
    <i>
      <x v="1748"/>
      <x v="1"/>
      <x/>
    </i>
    <i>
      <x v="1749"/>
      <x v="1"/>
      <x v="2"/>
    </i>
    <i>
      <x v="1750"/>
      <x v="1"/>
      <x/>
    </i>
    <i>
      <x v="1751"/>
      <x/>
      <x v="5"/>
    </i>
    <i>
      <x v="1752"/>
      <x v="1"/>
      <x v="2"/>
    </i>
    <i>
      <x v="1753"/>
      <x v="1"/>
      <x v="2"/>
    </i>
    <i>
      <x v="1754"/>
      <x/>
      <x v="4"/>
    </i>
    <i>
      <x v="1755"/>
      <x/>
      <x v="1"/>
    </i>
    <i>
      <x v="1756"/>
      <x v="1"/>
      <x v="3"/>
    </i>
    <i>
      <x v="1757"/>
      <x/>
      <x v="5"/>
    </i>
    <i>
      <x v="1758"/>
      <x v="1"/>
      <x/>
    </i>
    <i>
      <x v="1759"/>
      <x v="1"/>
      <x v="3"/>
    </i>
    <i>
      <x v="1760"/>
      <x v="1"/>
      <x/>
    </i>
    <i>
      <x v="1761"/>
      <x v="1"/>
      <x v="2"/>
    </i>
    <i>
      <x v="1762"/>
      <x/>
      <x v="1"/>
    </i>
    <i>
      <x v="1763"/>
      <x/>
      <x v="4"/>
    </i>
    <i>
      <x v="1764"/>
      <x/>
      <x/>
    </i>
    <i>
      <x v="1765"/>
      <x/>
      <x v="5"/>
    </i>
    <i>
      <x v="1766"/>
      <x v="1"/>
      <x v="1"/>
    </i>
    <i>
      <x v="1767"/>
      <x v="1"/>
      <x v="2"/>
    </i>
    <i>
      <x v="1768"/>
      <x v="1"/>
      <x v="3"/>
    </i>
    <i>
      <x v="1769"/>
      <x v="1"/>
      <x/>
    </i>
    <i>
      <x v="1770"/>
      <x/>
      <x v="1"/>
    </i>
    <i>
      <x v="1771"/>
      <x/>
      <x v="5"/>
    </i>
    <i>
      <x v="1772"/>
      <x/>
      <x v="4"/>
    </i>
    <i>
      <x v="1773"/>
      <x/>
      <x v="1"/>
    </i>
    <i>
      <x v="1774"/>
      <x v="1"/>
      <x v="3"/>
    </i>
    <i>
      <x v="1775"/>
      <x v="1"/>
      <x/>
    </i>
    <i>
      <x v="1776"/>
      <x/>
      <x v="4"/>
    </i>
    <i>
      <x v="1777"/>
      <x/>
      <x v="5"/>
    </i>
    <i>
      <x v="1778"/>
      <x v="1"/>
      <x v="2"/>
    </i>
    <i>
      <x v="1779"/>
      <x/>
      <x v="5"/>
    </i>
    <i>
      <x v="1780"/>
      <x/>
      <x v="1"/>
    </i>
    <i>
      <x v="1781"/>
      <x v="1"/>
      <x/>
    </i>
    <i>
      <x v="1782"/>
      <x v="1"/>
      <x v="3"/>
    </i>
    <i>
      <x v="1783"/>
      <x/>
      <x v="5"/>
    </i>
    <i>
      <x v="1784"/>
      <x v="1"/>
      <x v="2"/>
    </i>
    <i>
      <x v="1785"/>
      <x v="1"/>
      <x/>
    </i>
    <i>
      <x v="1786"/>
      <x/>
      <x v="7"/>
    </i>
    <i>
      <x v="1787"/>
      <x/>
      <x v="4"/>
    </i>
    <i>
      <x v="1788"/>
      <x/>
      <x v="4"/>
    </i>
    <i>
      <x v="1789"/>
      <x v="1"/>
      <x v="1"/>
    </i>
    <i>
      <x v="1790"/>
      <x/>
      <x/>
    </i>
    <i>
      <x v="1791"/>
      <x v="1"/>
      <x v="2"/>
    </i>
    <i>
      <x v="1792"/>
      <x/>
      <x v="4"/>
    </i>
    <i>
      <x v="1793"/>
      <x/>
      <x v="5"/>
    </i>
    <i>
      <x v="1794"/>
      <x/>
      <x v="1"/>
    </i>
    <i>
      <x v="1795"/>
      <x/>
      <x v="4"/>
    </i>
    <i>
      <x v="1796"/>
      <x v="1"/>
      <x/>
    </i>
    <i>
      <x v="1797"/>
      <x/>
      <x v="5"/>
    </i>
    <i>
      <x v="1798"/>
      <x v="1"/>
      <x v="2"/>
    </i>
    <i>
      <x v="1799"/>
      <x/>
      <x v="1"/>
    </i>
    <i>
      <x v="1800"/>
      <x v="1"/>
      <x/>
    </i>
    <i>
      <x v="1801"/>
      <x/>
      <x v="4"/>
    </i>
    <i>
      <x v="1802"/>
      <x/>
      <x v="1"/>
    </i>
    <i>
      <x v="1803"/>
      <x v="1"/>
      <x v="3"/>
    </i>
    <i>
      <x v="1804"/>
      <x/>
      <x v="5"/>
    </i>
    <i>
      <x v="1805"/>
      <x v="1"/>
      <x/>
    </i>
    <i>
      <x v="1806"/>
      <x v="1"/>
      <x v="3"/>
    </i>
    <i>
      <x v="1807"/>
      <x/>
      <x v="1"/>
    </i>
    <i>
      <x v="1808"/>
      <x v="1"/>
      <x v="3"/>
    </i>
    <i>
      <x v="1809"/>
      <x/>
      <x v="5"/>
    </i>
    <i>
      <x v="1810"/>
      <x v="1"/>
      <x v="2"/>
    </i>
    <i>
      <x v="1811"/>
      <x v="1"/>
      <x/>
    </i>
    <i>
      <x v="1812"/>
      <x v="1"/>
      <x v="1"/>
    </i>
    <i>
      <x v="1813"/>
      <x/>
      <x v="5"/>
    </i>
    <i>
      <x v="1814"/>
      <x/>
      <x/>
    </i>
    <i>
      <x v="1815"/>
      <x v="1"/>
      <x v="3"/>
    </i>
    <i>
      <x v="1816"/>
      <x v="1"/>
      <x v="2"/>
    </i>
    <i>
      <x v="1817"/>
      <x/>
      <x v="5"/>
    </i>
    <i>
      <x v="1818"/>
      <x v="1"/>
      <x v="3"/>
    </i>
    <i>
      <x v="1819"/>
      <x/>
      <x v="1"/>
    </i>
    <i>
      <x v="1820"/>
      <x v="1"/>
      <x/>
    </i>
    <i>
      <x v="1821"/>
      <x v="1"/>
      <x/>
    </i>
    <i>
      <x v="1822"/>
      <x v="1"/>
      <x v="2"/>
    </i>
    <i>
      <x v="1823"/>
      <x v="1"/>
      <x v="3"/>
    </i>
    <i>
      <x v="1824"/>
      <x/>
      <x v="1"/>
    </i>
    <i>
      <x v="1825"/>
      <x/>
      <x v="5"/>
    </i>
    <i>
      <x v="1826"/>
      <x/>
      <x v="1"/>
    </i>
    <i>
      <x v="1827"/>
      <x v="1"/>
      <x/>
    </i>
    <i>
      <x v="1828"/>
      <x/>
      <x v="1"/>
    </i>
    <i>
      <x v="1829"/>
      <x/>
      <x v="5"/>
    </i>
    <i>
      <x v="1830"/>
      <x v="1"/>
      <x v="2"/>
    </i>
    <i>
      <x v="1831"/>
      <x v="1"/>
      <x/>
    </i>
    <i>
      <x v="1832"/>
      <x/>
      <x v="5"/>
    </i>
    <i>
      <x v="1833"/>
      <x v="1"/>
      <x v="2"/>
    </i>
    <i>
      <x v="1834"/>
      <x/>
      <x/>
    </i>
    <i>
      <x v="1835"/>
      <x/>
      <x v="5"/>
    </i>
    <i>
      <x v="1836"/>
      <x v="1"/>
      <x v="2"/>
    </i>
    <i>
      <x v="1837"/>
      <x v="1"/>
      <x/>
    </i>
    <i>
      <x v="1838"/>
      <x v="1"/>
      <x v="3"/>
    </i>
    <i>
      <x v="1839"/>
      <x v="1"/>
      <x v="3"/>
    </i>
    <i>
      <x v="1840"/>
      <x/>
      <x v="1"/>
    </i>
    <i>
      <x v="1841"/>
      <x v="1"/>
      <x v="3"/>
    </i>
    <i>
      <x v="1842"/>
      <x/>
      <x v="4"/>
    </i>
    <i>
      <x v="1843"/>
      <x v="1"/>
      <x/>
    </i>
    <i>
      <x v="1844"/>
      <x/>
      <x v="5"/>
    </i>
    <i>
      <x v="1845"/>
      <x/>
      <x v="1"/>
    </i>
    <i>
      <x v="1846"/>
      <x v="1"/>
      <x v="2"/>
    </i>
    <i>
      <x v="1847"/>
      <x/>
      <x v="5"/>
    </i>
    <i>
      <x v="1848"/>
      <x v="1"/>
      <x/>
    </i>
    <i>
      <x v="1849"/>
      <x v="1"/>
      <x v="2"/>
    </i>
    <i>
      <x v="1850"/>
      <x/>
      <x v="5"/>
    </i>
    <i>
      <x v="1851"/>
      <x/>
      <x v="1"/>
    </i>
    <i>
      <x v="1852"/>
      <x v="1"/>
      <x/>
    </i>
    <i>
      <x v="1853"/>
      <x/>
      <x v="1"/>
    </i>
    <i>
      <x v="1854"/>
      <x v="1"/>
      <x v="2"/>
    </i>
    <i>
      <x v="1855"/>
      <x v="1"/>
      <x/>
    </i>
    <i>
      <x v="1856"/>
      <x/>
      <x v="4"/>
    </i>
    <i>
      <x v="1857"/>
      <x/>
      <x v="5"/>
    </i>
    <i>
      <x v="1858"/>
      <x v="1"/>
      <x v="3"/>
    </i>
    <i>
      <x v="1859"/>
      <x/>
      <x v="1"/>
    </i>
    <i>
      <x v="1860"/>
      <x v="1"/>
      <x/>
    </i>
    <i>
      <x v="1861"/>
      <x v="1"/>
      <x v="2"/>
    </i>
    <i>
      <x v="1862"/>
      <x/>
      <x v="5"/>
    </i>
    <i>
      <x v="1863"/>
      <x/>
      <x v="4"/>
    </i>
    <i>
      <x v="1864"/>
      <x v="1"/>
      <x v="2"/>
    </i>
    <i>
      <x v="1865"/>
      <x/>
      <x v="1"/>
    </i>
    <i>
      <x v="1866"/>
      <x v="1"/>
      <x/>
    </i>
    <i>
      <x v="1867"/>
      <x/>
      <x v="5"/>
    </i>
    <i>
      <x v="1868"/>
      <x v="1"/>
      <x v="3"/>
    </i>
    <i>
      <x v="1869"/>
      <x/>
      <x v="5"/>
    </i>
    <i>
      <x v="1870"/>
      <x/>
      <x/>
    </i>
    <i>
      <x v="1871"/>
      <x v="1"/>
      <x v="1"/>
    </i>
    <i>
      <x v="1872"/>
      <x/>
      <x v="1"/>
    </i>
    <i>
      <x v="1873"/>
      <x v="1"/>
      <x v="2"/>
    </i>
    <i>
      <x v="1874"/>
      <x v="1"/>
      <x/>
    </i>
    <i>
      <x v="1875"/>
      <x/>
      <x v="5"/>
    </i>
    <i>
      <x v="1876"/>
      <x/>
      <x v="1"/>
    </i>
    <i>
      <x v="1877"/>
      <x/>
      <x v="5"/>
    </i>
    <i>
      <x v="1878"/>
      <x/>
      <x v="4"/>
    </i>
    <i>
      <x v="1879"/>
      <x v="1"/>
      <x/>
    </i>
    <i>
      <x v="1880"/>
      <x/>
      <x v="4"/>
    </i>
    <i>
      <x v="1881"/>
      <x v="1"/>
      <x v="3"/>
    </i>
    <i>
      <x v="1882"/>
      <x/>
      <x v="5"/>
    </i>
    <i>
      <x v="1883"/>
      <x v="1"/>
      <x v="2"/>
    </i>
    <i>
      <x v="1884"/>
      <x v="1"/>
      <x/>
    </i>
    <i>
      <x v="1885"/>
      <x/>
      <x v="1"/>
    </i>
    <i>
      <x v="1886"/>
      <x/>
      <x v="1"/>
    </i>
    <i>
      <x v="1887"/>
      <x/>
      <x v="4"/>
    </i>
    <i>
      <x v="1888"/>
      <x v="1"/>
      <x/>
    </i>
    <i>
      <x v="1889"/>
      <x v="1"/>
      <x v="2"/>
    </i>
    <i>
      <x v="1890"/>
      <x/>
      <x v="4"/>
    </i>
    <i>
      <x v="1891"/>
      <x/>
      <x/>
    </i>
    <i>
      <x v="1892"/>
      <x/>
      <x v="4"/>
    </i>
    <i>
      <x v="1893"/>
      <x/>
      <x v="4"/>
    </i>
    <i>
      <x v="1894"/>
      <x/>
      <x v="1"/>
    </i>
    <i>
      <x v="1895"/>
      <x v="1"/>
      <x/>
    </i>
    <i>
      <x v="1896"/>
      <x v="1"/>
      <x/>
    </i>
    <i>
      <x v="1897"/>
      <x/>
      <x v="7"/>
    </i>
    <i>
      <x v="1898"/>
      <x/>
      <x v="1"/>
    </i>
    <i>
      <x v="1899"/>
      <x v="1"/>
      <x v="2"/>
    </i>
    <i>
      <x v="1900"/>
      <x/>
      <x v="5"/>
    </i>
    <i>
      <x v="1901"/>
      <x v="1"/>
      <x/>
    </i>
    <i>
      <x v="1902"/>
      <x/>
      <x v="1"/>
    </i>
    <i>
      <x v="1903"/>
      <x/>
      <x v="5"/>
    </i>
    <i>
      <x v="1904"/>
      <x v="1"/>
      <x/>
    </i>
    <i>
      <x v="1905"/>
      <x v="1"/>
      <x v="2"/>
    </i>
    <i>
      <x v="1906"/>
      <x/>
      <x v="5"/>
    </i>
    <i>
      <x v="1907"/>
      <x v="1"/>
      <x/>
    </i>
    <i>
      <x v="1908"/>
      <x v="1"/>
      <x/>
    </i>
    <i>
      <x v="1909"/>
      <x/>
      <x v="4"/>
    </i>
    <i>
      <x v="1910"/>
      <x/>
      <x v="5"/>
    </i>
    <i>
      <x v="1911"/>
      <x v="1"/>
      <x v="2"/>
    </i>
    <i>
      <x v="1912"/>
      <x/>
      <x v="1"/>
    </i>
    <i>
      <x v="1913"/>
      <x v="1"/>
      <x/>
    </i>
    <i>
      <x v="1914"/>
      <x/>
      <x v="5"/>
    </i>
    <i>
      <x v="1915"/>
      <x v="1"/>
      <x v="2"/>
    </i>
    <i>
      <x v="1916"/>
      <x v="1"/>
      <x/>
    </i>
    <i>
      <x v="1917"/>
      <x/>
      <x v="1"/>
    </i>
    <i>
      <x v="1918"/>
      <x/>
      <x v="5"/>
    </i>
    <i>
      <x v="1919"/>
      <x v="1"/>
      <x/>
    </i>
    <i>
      <x v="1920"/>
      <x/>
      <x v="1"/>
    </i>
    <i>
      <x v="1921"/>
      <x/>
      <x v="1"/>
    </i>
    <i>
      <x v="1922"/>
      <x v="1"/>
      <x v="2"/>
    </i>
    <i>
      <x v="1923"/>
      <x v="1"/>
      <x v="3"/>
    </i>
    <i>
      <x v="1924"/>
      <x v="1"/>
      <x/>
    </i>
    <i>
      <x v="1925"/>
      <x/>
      <x v="5"/>
    </i>
    <i>
      <x v="1926"/>
      <x v="1"/>
      <x/>
    </i>
    <i>
      <x v="1927"/>
      <x/>
      <x v="5"/>
    </i>
    <i>
      <x v="1928"/>
      <x/>
      <x v="1"/>
    </i>
    <i>
      <x v="1929"/>
      <x/>
      <x v="4"/>
    </i>
    <i>
      <x v="1930"/>
      <x/>
      <x v="4"/>
    </i>
    <i>
      <x v="1931"/>
      <x v="1"/>
      <x v="1"/>
    </i>
    <i>
      <x v="1932"/>
      <x/>
      <x v="5"/>
    </i>
    <i>
      <x v="1933"/>
      <x v="1"/>
      <x v="2"/>
    </i>
    <i>
      <x v="1934"/>
      <x/>
      <x/>
    </i>
    <i>
      <x v="1935"/>
      <x/>
      <x v="4"/>
    </i>
    <i>
      <x v="1936"/>
      <x/>
      <x v="4"/>
    </i>
    <i>
      <x v="1937"/>
      <x/>
      <x v="5"/>
    </i>
    <i>
      <x v="1938"/>
      <x/>
      <x v="1"/>
    </i>
    <i>
      <x v="1939"/>
      <x v="1"/>
      <x/>
    </i>
    <i>
      <x v="1940"/>
      <x v="1"/>
      <x v="2"/>
    </i>
    <i>
      <x v="1941"/>
      <x/>
      <x v="4"/>
    </i>
    <i>
      <x v="1942"/>
      <x v="1"/>
      <x/>
    </i>
    <i>
      <x v="1943"/>
      <x/>
      <x v="5"/>
    </i>
    <i>
      <x v="1944"/>
      <x/>
      <x v="1"/>
    </i>
    <i>
      <x v="1945"/>
      <x v="1"/>
      <x/>
    </i>
    <i>
      <x v="1946"/>
      <x/>
      <x v="5"/>
    </i>
    <i>
      <x v="1947"/>
      <x v="1"/>
      <x v="3"/>
    </i>
    <i>
      <x v="1948"/>
      <x v="1"/>
      <x v="2"/>
    </i>
    <i>
      <x v="1949"/>
      <x/>
      <x v="4"/>
    </i>
    <i>
      <x v="1950"/>
      <x v="1"/>
      <x/>
    </i>
    <i>
      <x v="1951"/>
      <x/>
      <x v="1"/>
    </i>
    <i>
      <x v="1952"/>
      <x/>
      <x v="5"/>
    </i>
    <i>
      <x v="1953"/>
      <x v="1"/>
      <x v="2"/>
    </i>
    <i>
      <x v="1954"/>
      <x v="1"/>
      <x/>
    </i>
    <i>
      <x v="1955"/>
      <x/>
      <x v="5"/>
    </i>
    <i>
      <x v="1956"/>
      <x/>
      <x v="5"/>
    </i>
    <i>
      <x v="1957"/>
      <x v="1"/>
      <x/>
    </i>
    <i>
      <x v="1958"/>
      <x v="1"/>
      <x v="2"/>
    </i>
    <i>
      <x v="1959"/>
      <x/>
      <x v="1"/>
    </i>
    <i>
      <x v="1960"/>
      <x/>
      <x v="1"/>
    </i>
    <i>
      <x v="1961"/>
      <x v="1"/>
      <x v="3"/>
    </i>
    <i>
      <x v="1962"/>
      <x/>
      <x v="5"/>
    </i>
    <i>
      <x v="1963"/>
      <x v="1"/>
      <x v="2"/>
    </i>
    <i>
      <x v="1964"/>
      <x v="1"/>
      <x/>
    </i>
    <i>
      <x v="1965"/>
      <x/>
      <x v="5"/>
    </i>
    <i>
      <x v="1966"/>
      <x v="1"/>
      <x v="3"/>
    </i>
    <i>
      <x v="1967"/>
      <x v="1"/>
      <x v="2"/>
    </i>
    <i>
      <x v="1968"/>
      <x/>
      <x v="1"/>
    </i>
    <i>
      <x v="1969"/>
      <x v="1"/>
      <x/>
    </i>
    <i>
      <x v="1970"/>
      <x v="1"/>
      <x v="2"/>
    </i>
    <i>
      <x v="1971"/>
      <x/>
      <x v="5"/>
    </i>
    <i>
      <x v="1972"/>
      <x v="1"/>
      <x/>
    </i>
    <i>
      <x v="1973"/>
      <x/>
      <x v="5"/>
    </i>
    <i>
      <x v="1974"/>
      <x v="1"/>
      <x v="2"/>
    </i>
    <i>
      <x v="1975"/>
      <x v="1"/>
      <x/>
    </i>
    <i>
      <x v="1976"/>
      <x/>
      <x v="1"/>
    </i>
    <i>
      <x v="1977"/>
      <x v="1"/>
      <x v="2"/>
    </i>
    <i>
      <x v="1978"/>
      <x/>
      <x v="5"/>
    </i>
    <i>
      <x v="1979"/>
      <x v="1"/>
      <x/>
    </i>
    <i>
      <x v="1980"/>
      <x/>
      <x/>
    </i>
    <i>
      <x v="1981"/>
      <x/>
      <x v="4"/>
    </i>
    <i>
      <x v="1982"/>
      <x/>
      <x v="5"/>
    </i>
    <i>
      <x v="1983"/>
      <x/>
      <x v="4"/>
    </i>
    <i>
      <x v="1984"/>
      <x v="1"/>
      <x v="2"/>
    </i>
    <i>
      <x v="1985"/>
      <x v="1"/>
      <x v="1"/>
    </i>
    <i>
      <x v="1986"/>
      <x v="1"/>
      <x v="3"/>
    </i>
    <i>
      <x v="1987"/>
      <x/>
      <x v="1"/>
    </i>
    <i>
      <x v="1988"/>
      <x v="1"/>
      <x/>
    </i>
    <i>
      <x v="1989"/>
      <x/>
      <x v="5"/>
    </i>
    <i>
      <x v="1990"/>
      <x v="1"/>
      <x v="2"/>
    </i>
    <i>
      <x v="1991"/>
      <x/>
      <x v="1"/>
    </i>
    <i>
      <x v="1992"/>
      <x/>
      <x v="4"/>
    </i>
    <i>
      <x v="1993"/>
      <x/>
      <x v="4"/>
    </i>
    <i>
      <x v="1994"/>
      <x/>
      <x v="5"/>
    </i>
    <i>
      <x v="1995"/>
      <x v="1"/>
      <x v="2"/>
    </i>
    <i>
      <x v="1996"/>
      <x v="1"/>
      <x/>
    </i>
    <i>
      <x v="1997"/>
      <x v="1"/>
      <x/>
    </i>
    <i>
      <x v="1998"/>
      <x/>
      <x v="5"/>
    </i>
    <i>
      <x v="1999"/>
      <x/>
      <x v="5"/>
    </i>
    <i>
      <x v="2000"/>
      <x v="1"/>
      <x v="2"/>
    </i>
    <i>
      <x v="2001"/>
      <x v="1"/>
      <x v="3"/>
    </i>
    <i>
      <x v="2002"/>
      <x v="1"/>
      <x/>
    </i>
    <i>
      <x v="2003"/>
      <x/>
      <x v="1"/>
    </i>
    <i>
      <x v="2004"/>
      <x v="1"/>
      <x v="2"/>
    </i>
    <i>
      <x v="2005"/>
      <x/>
      <x v="5"/>
    </i>
    <i>
      <x v="2006"/>
      <x v="1"/>
      <x/>
    </i>
    <i>
      <x v="2007"/>
      <x/>
      <x v="4"/>
    </i>
    <i>
      <x v="2008"/>
      <x v="1"/>
      <x v="2"/>
    </i>
    <i>
      <x v="2009"/>
      <x/>
      <x v="5"/>
    </i>
    <i>
      <x v="2010"/>
      <x v="1"/>
      <x v="3"/>
    </i>
    <i>
      <x v="2011"/>
      <x/>
      <x/>
    </i>
    <i>
      <x v="2012"/>
      <x v="1"/>
      <x v="1"/>
    </i>
    <i>
      <x v="2013"/>
      <x v="1"/>
      <x v="2"/>
    </i>
    <i>
      <x v="2014"/>
      <x v="1"/>
      <x v="3"/>
    </i>
    <i>
      <x v="2015"/>
      <x/>
      <x v="5"/>
    </i>
    <i>
      <x v="2016"/>
      <x v="1"/>
      <x v="1"/>
    </i>
    <i>
      <x v="2017"/>
      <x/>
      <x/>
    </i>
    <i>
      <x v="2018"/>
      <x v="1"/>
      <x v="2"/>
    </i>
    <i>
      <x v="2019"/>
      <x/>
      <x v="5"/>
    </i>
    <i>
      <x v="2020"/>
      <x v="1"/>
      <x/>
    </i>
    <i>
      <x v="2021"/>
      <x/>
      <x v="5"/>
    </i>
    <i>
      <x v="2022"/>
      <x v="1"/>
      <x v="2"/>
    </i>
    <i>
      <x v="2023"/>
      <x/>
      <x/>
    </i>
    <i>
      <x v="2024"/>
      <x v="1"/>
      <x v="2"/>
    </i>
    <i>
      <x v="2025"/>
      <x/>
      <x v="5"/>
    </i>
    <i>
      <x v="2026"/>
      <x v="1"/>
      <x/>
    </i>
    <i>
      <x v="2027"/>
      <x/>
      <x v="5"/>
    </i>
    <i>
      <x v="2028"/>
      <x v="1"/>
      <x v="2"/>
    </i>
    <i>
      <x v="2029"/>
      <x v="1"/>
      <x/>
    </i>
    <i>
      <x v="2030"/>
      <x v="1"/>
      <x v="2"/>
    </i>
    <i>
      <x v="2031"/>
      <x/>
      <x v="5"/>
    </i>
    <i>
      <x v="2032"/>
      <x/>
      <x/>
    </i>
    <i>
      <x v="2033"/>
      <x/>
      <x v="5"/>
    </i>
    <i>
      <x v="2034"/>
      <x v="1"/>
      <x/>
    </i>
    <i>
      <x v="2035"/>
      <x/>
      <x v="5"/>
    </i>
    <i>
      <x v="2036"/>
      <x v="1"/>
      <x v="2"/>
    </i>
    <i>
      <x v="2037"/>
      <x/>
      <x/>
    </i>
    <i>
      <x v="2038"/>
      <x v="1"/>
      <x v="2"/>
    </i>
    <i>
      <x v="2039"/>
      <x/>
      <x/>
    </i>
    <i>
      <x v="2040"/>
      <x/>
      <x v="5"/>
    </i>
    <i>
      <x v="2041"/>
      <x/>
      <x v="5"/>
    </i>
    <i>
      <x v="2042"/>
      <x v="1"/>
      <x v="2"/>
    </i>
    <i>
      <x v="2043"/>
      <x v="1"/>
      <x/>
    </i>
    <i>
      <x v="2044"/>
      <x/>
      <x v="5"/>
    </i>
    <i>
      <x v="2045"/>
      <x v="1"/>
      <x/>
    </i>
    <i>
      <x v="2046"/>
      <x v="1"/>
      <x v="2"/>
    </i>
    <i>
      <x v="2047"/>
      <x v="1"/>
      <x v="2"/>
    </i>
    <i>
      <x v="2048"/>
      <x/>
      <x v="5"/>
    </i>
    <i>
      <x v="2049"/>
      <x v="1"/>
      <x/>
    </i>
    <i>
      <x v="2050"/>
      <x v="1"/>
      <x v="2"/>
    </i>
    <i>
      <x v="2051"/>
      <x/>
      <x v="5"/>
    </i>
    <i>
      <x v="2052"/>
      <x v="1"/>
      <x/>
    </i>
    <i>
      <x v="2053"/>
      <x/>
      <x v="5"/>
    </i>
    <i>
      <x v="2054"/>
      <x v="1"/>
      <x v="2"/>
    </i>
    <i>
      <x v="2055"/>
      <x/>
      <x/>
    </i>
    <i>
      <x v="2056"/>
      <x/>
      <x v="5"/>
    </i>
    <i>
      <x v="2057"/>
      <x v="1"/>
      <x v="2"/>
    </i>
    <i>
      <x v="2058"/>
      <x v="1"/>
      <x/>
    </i>
    <i>
      <x v="2059"/>
      <x/>
      <x v="5"/>
    </i>
    <i>
      <x v="2060"/>
      <x v="1"/>
      <x v="2"/>
    </i>
    <i>
      <x v="2061"/>
      <x v="1"/>
      <x/>
    </i>
    <i>
      <x v="2062"/>
      <x v="1"/>
      <x v="2"/>
    </i>
    <i>
      <x v="2063"/>
      <x/>
      <x v="5"/>
    </i>
    <i>
      <x v="2064"/>
      <x/>
      <x/>
    </i>
    <i>
      <x v="2065"/>
      <x v="1"/>
      <x v="2"/>
    </i>
    <i>
      <x v="2066"/>
      <x/>
      <x v="5"/>
    </i>
    <i>
      <x v="2067"/>
      <x v="1"/>
      <x/>
    </i>
    <i>
      <x v="2068"/>
      <x v="1"/>
      <x v="2"/>
    </i>
    <i>
      <x v="2069"/>
      <x/>
      <x v="5"/>
    </i>
    <i>
      <x v="2070"/>
      <x v="1"/>
      <x/>
    </i>
    <i>
      <x v="2071"/>
      <x v="1"/>
      <x v="2"/>
    </i>
    <i>
      <x v="2072"/>
      <x/>
      <x v="5"/>
    </i>
    <i>
      <x v="2073"/>
      <x v="1"/>
      <x/>
    </i>
    <i>
      <x v="2074"/>
      <x/>
      <x/>
    </i>
    <i>
      <x v="2075"/>
      <x/>
      <x v="5"/>
    </i>
    <i>
      <x v="2076"/>
      <x v="1"/>
      <x v="2"/>
    </i>
    <i>
      <x v="2077"/>
      <x/>
      <x v="1"/>
    </i>
    <i>
      <x v="2078"/>
      <x/>
      <x v="5"/>
    </i>
    <i>
      <x v="2079"/>
      <x v="1"/>
      <x v="2"/>
    </i>
    <i>
      <x v="2080"/>
      <x v="1"/>
      <x/>
    </i>
    <i>
      <x v="2081"/>
      <x/>
      <x v="5"/>
    </i>
    <i>
      <x v="2082"/>
      <x v="1"/>
      <x/>
    </i>
    <i>
      <x v="2083"/>
      <x/>
      <x v="4"/>
    </i>
    <i>
      <x v="2084"/>
      <x/>
      <x v="1"/>
    </i>
    <i>
      <x v="2085"/>
      <x v="1"/>
      <x v="2"/>
    </i>
    <i>
      <x v="2086"/>
      <x/>
      <x v="1"/>
    </i>
    <i>
      <x v="2087"/>
      <x v="1"/>
      <x v="3"/>
    </i>
    <i>
      <x v="2088"/>
      <x/>
      <x v="5"/>
    </i>
    <i>
      <x v="2089"/>
      <x/>
      <x v="4"/>
    </i>
    <i>
      <x v="2090"/>
      <x v="1"/>
      <x/>
    </i>
    <i>
      <x v="2091"/>
      <x/>
      <x v="5"/>
    </i>
    <i>
      <x v="2092"/>
      <x v="1"/>
      <x v="2"/>
    </i>
    <i>
      <x v="2093"/>
      <x v="1"/>
      <x/>
    </i>
    <i>
      <x v="2094"/>
      <x/>
      <x v="4"/>
    </i>
    <i>
      <x v="2095"/>
      <x v="1"/>
      <x/>
    </i>
    <i>
      <x v="2096"/>
      <x/>
      <x v="1"/>
    </i>
    <i>
      <x v="2097"/>
      <x/>
      <x v="4"/>
    </i>
    <i>
      <x v="2098"/>
      <x/>
      <x v="5"/>
    </i>
    <i>
      <x v="2099"/>
      <x v="1"/>
      <x v="2"/>
    </i>
    <i>
      <x v="2100"/>
      <x/>
      <x v="5"/>
    </i>
    <i>
      <x v="2101"/>
      <x/>
      <x v="4"/>
    </i>
    <i>
      <x v="2102"/>
      <x v="1"/>
      <x/>
    </i>
    <i>
      <x v="2103"/>
      <x/>
      <x v="1"/>
    </i>
    <i>
      <x v="2104"/>
      <x/>
      <x v="5"/>
    </i>
    <i>
      <x v="2105"/>
      <x/>
      <x/>
    </i>
    <i>
      <x v="2106"/>
      <x/>
      <x v="4"/>
    </i>
    <i>
      <x v="2107"/>
      <x v="1"/>
      <x v="3"/>
    </i>
    <i>
      <x v="2108"/>
      <x/>
      <x/>
    </i>
    <i>
      <x v="2109"/>
      <x v="1"/>
      <x/>
    </i>
    <i>
      <x v="2110"/>
      <x/>
      <x v="1"/>
    </i>
    <i>
      <x v="2111"/>
      <x v="1"/>
      <x v="3"/>
    </i>
    <i>
      <x v="2112"/>
      <x/>
      <x v="5"/>
    </i>
    <i>
      <x v="2113"/>
      <x v="1"/>
      <x v="2"/>
    </i>
    <i>
      <x v="2114"/>
      <x/>
      <x v="1"/>
    </i>
    <i>
      <x v="2115"/>
      <x v="1"/>
      <x v="3"/>
    </i>
    <i>
      <x v="2116"/>
      <x v="1"/>
      <x v="2"/>
    </i>
    <i>
      <x v="2117"/>
      <x/>
      <x v="5"/>
    </i>
    <i>
      <x v="2118"/>
      <x v="1"/>
      <x v="3"/>
    </i>
    <i>
      <x v="2119"/>
      <x v="1"/>
      <x/>
    </i>
    <i>
      <x v="2120"/>
      <x v="1"/>
      <x v="2"/>
    </i>
    <i>
      <x v="2121"/>
      <x/>
      <x v="5"/>
    </i>
    <i>
      <x v="2122"/>
      <x v="1"/>
      <x/>
    </i>
    <i>
      <x v="2123"/>
      <x/>
      <x v="1"/>
    </i>
    <i>
      <x v="2124"/>
      <x v="1"/>
      <x v="3"/>
    </i>
    <i>
      <x v="2125"/>
      <x v="1"/>
      <x/>
    </i>
    <i>
      <x v="2126"/>
      <x v="1"/>
      <x/>
    </i>
    <i>
      <x v="2127"/>
      <x/>
      <x v="5"/>
    </i>
    <i>
      <x v="2128"/>
      <x v="1"/>
      <x v="2"/>
    </i>
    <i>
      <x v="2129"/>
      <x/>
      <x v="1"/>
    </i>
    <i>
      <x v="2130"/>
      <x v="1"/>
      <x/>
    </i>
    <i>
      <x v="2131"/>
      <x/>
      <x v="4"/>
    </i>
    <i>
      <x v="2132"/>
      <x v="1"/>
      <x v="2"/>
    </i>
    <i>
      <x v="2133"/>
      <x/>
      <x v="5"/>
    </i>
    <i>
      <x v="2134"/>
      <x/>
      <x v="5"/>
    </i>
    <i>
      <x v="2135"/>
      <x v="1"/>
      <x v="2"/>
    </i>
    <i>
      <x v="2136"/>
      <x v="1"/>
      <x/>
    </i>
    <i>
      <x v="2137"/>
      <x v="1"/>
      <x v="1"/>
    </i>
    <i>
      <x v="2138"/>
      <x/>
      <x v="4"/>
    </i>
    <i>
      <x v="2139"/>
      <x/>
      <x/>
    </i>
    <i>
      <x v="2140"/>
      <x/>
      <x v="5"/>
    </i>
    <i>
      <x v="2141"/>
      <x v="1"/>
      <x v="2"/>
    </i>
    <i>
      <x v="2142"/>
      <x v="1"/>
      <x/>
    </i>
    <i>
      <x v="2143"/>
      <x v="1"/>
      <x/>
    </i>
    <i>
      <x v="2144"/>
      <x/>
      <x v="1"/>
    </i>
    <i>
      <x v="2145"/>
      <x v="1"/>
      <x v="2"/>
    </i>
    <i>
      <x v="2146"/>
      <x/>
      <x v="5"/>
    </i>
    <i>
      <x v="2147"/>
      <x/>
      <x v="4"/>
    </i>
    <i>
      <x v="2148"/>
      <x/>
      <x v="5"/>
    </i>
    <i>
      <x v="2149"/>
      <x v="1"/>
      <x/>
    </i>
    <i>
      <x v="2150"/>
      <x v="1"/>
      <x v="3"/>
    </i>
    <i>
      <x v="2151"/>
      <x/>
      <x v="1"/>
    </i>
    <i>
      <x v="2152"/>
      <x v="1"/>
      <x v="2"/>
    </i>
    <i>
      <x v="2153"/>
      <x/>
      <x v="1"/>
    </i>
    <i>
      <x v="2154"/>
      <x/>
      <x v="5"/>
    </i>
    <i>
      <x v="2155"/>
      <x v="1"/>
      <x v="2"/>
    </i>
    <i>
      <x v="2156"/>
      <x v="1"/>
      <x v="3"/>
    </i>
    <i>
      <x v="2157"/>
      <x v="1"/>
      <x/>
    </i>
    <i>
      <x v="2158"/>
      <x/>
      <x v="5"/>
    </i>
    <i>
      <x v="2159"/>
      <x/>
      <x v="1"/>
    </i>
    <i>
      <x v="2160"/>
      <x v="1"/>
      <x v="2"/>
    </i>
    <i>
      <x v="2161"/>
      <x v="1"/>
      <x/>
    </i>
    <i>
      <x v="2162"/>
      <x/>
      <x v="4"/>
    </i>
    <i>
      <x v="2163"/>
      <x/>
      <x v="5"/>
    </i>
    <i>
      <x v="2164"/>
      <x v="1"/>
      <x v="2"/>
    </i>
    <i>
      <x v="2165"/>
      <x/>
      <x v="1"/>
    </i>
    <i>
      <x v="2166"/>
      <x v="1"/>
      <x/>
    </i>
    <i>
      <x v="2167"/>
      <x v="1"/>
      <x v="1"/>
    </i>
    <i>
      <x v="2168"/>
      <x/>
      <x/>
    </i>
    <i>
      <x v="2169"/>
      <x v="1"/>
      <x v="3"/>
    </i>
    <i>
      <x v="2170"/>
      <x v="1"/>
      <x v="2"/>
    </i>
    <i>
      <x v="2171"/>
      <x/>
      <x v="5"/>
    </i>
    <i>
      <x v="2172"/>
      <x v="1"/>
      <x/>
    </i>
    <i>
      <x v="2173"/>
      <x/>
      <x v="1"/>
    </i>
    <i>
      <x v="2174"/>
      <x/>
      <x v="1"/>
    </i>
    <i>
      <x v="2175"/>
      <x/>
      <x v="5"/>
    </i>
    <i>
      <x v="2176"/>
      <x v="1"/>
      <x v="2"/>
    </i>
    <i>
      <x v="2177"/>
      <x v="1"/>
      <x/>
    </i>
    <i>
      <x v="2178"/>
      <x v="1"/>
      <x/>
    </i>
    <i>
      <x v="2179"/>
      <x/>
      <x v="5"/>
    </i>
    <i>
      <x v="2180"/>
      <x v="1"/>
      <x v="2"/>
    </i>
    <i>
      <x v="2181"/>
      <x v="1"/>
      <x v="2"/>
    </i>
    <i>
      <x v="2182"/>
      <x/>
      <x v="5"/>
    </i>
    <i>
      <x v="2183"/>
      <x v="1"/>
      <x/>
    </i>
    <i>
      <x v="2184"/>
      <x/>
      <x v="5"/>
    </i>
    <i>
      <x v="2185"/>
      <x v="1"/>
      <x/>
    </i>
    <i>
      <x v="2186"/>
      <x v="1"/>
      <x v="2"/>
    </i>
    <i>
      <x v="2187"/>
      <x v="1"/>
      <x v="2"/>
    </i>
    <i>
      <x v="2188"/>
      <x v="1"/>
      <x v="3"/>
    </i>
    <i>
      <x v="2189"/>
      <x/>
      <x v="1"/>
    </i>
    <i>
      <x v="2190"/>
      <x/>
      <x v="5"/>
    </i>
    <i>
      <x v="2191"/>
      <x v="1"/>
      <x/>
    </i>
    <i>
      <x v="2192"/>
      <x/>
      <x v="1"/>
    </i>
    <i>
      <x v="2193"/>
      <x v="1"/>
      <x/>
    </i>
    <i>
      <x v="2194"/>
      <x v="1"/>
      <x v="3"/>
    </i>
    <i>
      <x v="2195"/>
      <x/>
      <x v="5"/>
    </i>
    <i>
      <x v="2196"/>
      <x v="1"/>
      <x v="3"/>
    </i>
    <i>
      <x v="2197"/>
      <x v="1"/>
      <x v="2"/>
    </i>
    <i>
      <x v="2198"/>
      <x v="1"/>
      <x v="2"/>
    </i>
    <i>
      <x v="2199"/>
      <x/>
      <x v="5"/>
    </i>
    <i>
      <x v="2200"/>
      <x v="1"/>
      <x/>
    </i>
    <i>
      <x v="2201"/>
      <x/>
      <x v="1"/>
    </i>
    <i>
      <x v="2202"/>
      <x v="1"/>
      <x v="2"/>
    </i>
    <i>
      <x v="2203"/>
      <x/>
      <x v="5"/>
    </i>
    <i>
      <x v="2204"/>
      <x v="1"/>
      <x/>
    </i>
    <i>
      <x v="2205"/>
      <x v="1"/>
      <x v="2"/>
    </i>
    <i>
      <x v="2206"/>
      <x/>
      <x v="5"/>
    </i>
    <i>
      <x v="2207"/>
      <x v="1"/>
      <x/>
    </i>
    <i>
      <x v="2208"/>
      <x/>
      <x v="5"/>
    </i>
    <i>
      <x v="2209"/>
      <x v="1"/>
      <x v="2"/>
    </i>
    <i>
      <x v="2210"/>
      <x/>
      <x/>
    </i>
    <i>
      <x v="2211"/>
      <x v="1"/>
      <x v="2"/>
    </i>
    <i>
      <x v="2212"/>
      <x/>
      <x/>
    </i>
    <i>
      <x v="2213"/>
      <x/>
      <x v="5"/>
    </i>
    <i>
      <x v="2214"/>
      <x/>
      <x v="5"/>
    </i>
    <i>
      <x v="2215"/>
      <x v="1"/>
      <x/>
    </i>
    <i>
      <x v="2216"/>
      <x v="1"/>
      <x v="2"/>
    </i>
    <i>
      <x v="2217"/>
      <x v="1"/>
      <x v="2"/>
    </i>
    <i>
      <x v="2218"/>
      <x v="1"/>
      <x/>
    </i>
    <i>
      <x v="2219"/>
      <x/>
      <x v="5"/>
    </i>
    <i>
      <x v="2220"/>
      <x v="1"/>
      <x/>
    </i>
    <i>
      <x v="2221"/>
      <x v="1"/>
      <x v="2"/>
    </i>
    <i>
      <x v="2222"/>
      <x/>
      <x v="5"/>
    </i>
    <i>
      <x v="2223"/>
      <x v="1"/>
      <x/>
    </i>
    <i>
      <x v="2224"/>
      <x/>
      <x v="5"/>
    </i>
    <i>
      <x v="2225"/>
      <x v="1"/>
      <x v="2"/>
    </i>
    <i>
      <x v="2226"/>
      <x v="1"/>
      <x/>
    </i>
    <i>
      <x v="2227"/>
      <x/>
      <x v="5"/>
    </i>
    <i>
      <x v="2228"/>
      <x v="1"/>
      <x v="2"/>
    </i>
    <i>
      <x v="2229"/>
      <x/>
      <x v="5"/>
    </i>
    <i>
      <x v="2230"/>
      <x v="1"/>
      <x/>
    </i>
    <i>
      <x v="2231"/>
      <x v="1"/>
      <x/>
    </i>
    <i>
      <x v="2232"/>
      <x/>
      <x v="5"/>
    </i>
    <i>
      <x v="2233"/>
      <x v="1"/>
      <x v="2"/>
    </i>
    <i>
      <x v="2234"/>
      <x/>
      <x v="5"/>
    </i>
    <i>
      <x v="2235"/>
      <x v="1"/>
      <x/>
    </i>
    <i>
      <x v="2236"/>
      <x v="1"/>
      <x v="2"/>
    </i>
    <i>
      <x v="2237"/>
      <x v="1"/>
      <x/>
    </i>
    <i>
      <x v="2238"/>
      <x/>
      <x v="5"/>
    </i>
    <i>
      <x v="2239"/>
      <x/>
      <x v="5"/>
    </i>
    <i>
      <x v="2240"/>
      <x v="1"/>
      <x v="2"/>
    </i>
    <i>
      <x v="2241"/>
      <x/>
      <x/>
    </i>
    <i>
      <x v="2242"/>
      <x v="1"/>
      <x v="2"/>
    </i>
    <i>
      <x v="2243"/>
      <x/>
      <x v="5"/>
    </i>
    <i>
      <x v="2244"/>
      <x/>
      <x/>
    </i>
    <i>
      <x v="2245"/>
      <x v="1"/>
      <x v="2"/>
    </i>
    <i>
      <x v="2246"/>
      <x/>
      <x v="5"/>
    </i>
    <i>
      <x v="2247"/>
      <x v="1"/>
      <x/>
    </i>
    <i>
      <x v="2248"/>
      <x v="1"/>
      <x/>
    </i>
    <i>
      <x v="2249"/>
      <x v="1"/>
      <x v="2"/>
    </i>
    <i>
      <x v="2250"/>
      <x/>
      <x v="5"/>
    </i>
    <i>
      <x v="2251"/>
      <x v="1"/>
      <x v="2"/>
    </i>
    <i>
      <x v="2252"/>
      <x/>
      <x v="5"/>
    </i>
    <i>
      <x v="2253"/>
      <x v="1"/>
      <x/>
    </i>
    <i>
      <x v="2254"/>
      <x v="1"/>
      <x v="2"/>
    </i>
    <i>
      <x v="2255"/>
      <x/>
      <x v="4"/>
    </i>
    <i>
      <x v="2256"/>
      <x v="1"/>
      <x v="3"/>
    </i>
    <i>
      <x v="2257"/>
      <x v="1"/>
      <x/>
    </i>
    <i>
      <x v="2258"/>
      <x/>
      <x v="1"/>
    </i>
    <i>
      <x v="2259"/>
      <x/>
      <x v="5"/>
    </i>
    <i>
      <x v="2260"/>
      <x/>
      <x v="1"/>
    </i>
    <i>
      <x v="2261"/>
      <x/>
      <x v="5"/>
    </i>
    <i>
      <x v="2262"/>
      <x v="1"/>
      <x v="2"/>
    </i>
    <i>
      <x v="2263"/>
      <x v="1"/>
      <x/>
    </i>
    <i>
      <x v="2264"/>
      <x v="1"/>
      <x v="2"/>
    </i>
    <i>
      <x v="2265"/>
      <x/>
      <x v="5"/>
    </i>
    <i>
      <x v="2266"/>
      <x v="1"/>
      <x/>
    </i>
    <i>
      <x v="2267"/>
      <x v="1"/>
      <x v="3"/>
    </i>
    <i>
      <x v="2268"/>
      <x/>
      <x v="5"/>
    </i>
    <i>
      <x v="2269"/>
      <x/>
      <x v="1"/>
    </i>
    <i>
      <x v="2270"/>
      <x v="1"/>
      <x/>
    </i>
    <i>
      <x v="2271"/>
      <x/>
      <x v="5"/>
    </i>
    <i>
      <x v="2272"/>
      <x/>
      <x v="4"/>
    </i>
    <i>
      <x v="2273"/>
      <x v="1"/>
      <x v="3"/>
    </i>
    <i>
      <x v="2274"/>
      <x v="1"/>
      <x/>
    </i>
    <i>
      <x v="2275"/>
      <x v="1"/>
      <x v="2"/>
    </i>
    <i>
      <x v="2276"/>
      <x/>
      <x v="1"/>
    </i>
    <i>
      <x v="2277"/>
      <x/>
      <x v="5"/>
    </i>
    <i>
      <x v="2278"/>
      <x/>
      <x v="4"/>
    </i>
    <i>
      <x v="2279"/>
      <x v="1"/>
      <x/>
    </i>
    <i>
      <x v="2280"/>
      <x v="1"/>
      <x v="2"/>
    </i>
    <i>
      <x v="2281"/>
      <x/>
      <x v="1"/>
    </i>
    <i>
      <x v="2282"/>
      <x v="1"/>
      <x v="3"/>
    </i>
    <i>
      <x v="2283"/>
      <x/>
      <x v="4"/>
    </i>
    <i>
      <x v="2284"/>
      <x/>
      <x v="1"/>
    </i>
    <i>
      <x v="2285"/>
      <x v="1"/>
      <x/>
    </i>
    <i>
      <x v="2286"/>
      <x/>
      <x v="1"/>
    </i>
    <i>
      <x v="2287"/>
      <x v="1"/>
      <x v="3"/>
    </i>
    <i>
      <x v="2288"/>
      <x v="1"/>
      <x v="3"/>
    </i>
    <i>
      <x v="2289"/>
      <x v="1"/>
      <x/>
    </i>
    <i>
      <x v="2290"/>
      <x v="1"/>
      <x v="2"/>
    </i>
    <i>
      <x v="2291"/>
      <x/>
      <x v="5"/>
    </i>
    <i>
      <x v="2292"/>
      <x v="1"/>
      <x/>
    </i>
    <i>
      <x v="2293"/>
      <x/>
      <x v="4"/>
    </i>
    <i>
      <x v="2294"/>
      <x/>
      <x v="4"/>
    </i>
    <i>
      <x v="2295"/>
      <x/>
      <x v="5"/>
    </i>
    <i>
      <x v="2296"/>
      <x/>
      <x v="1"/>
    </i>
    <i>
      <x v="2297"/>
      <x v="1"/>
      <x v="2"/>
    </i>
    <i>
      <x v="2298"/>
      <x v="1"/>
      <x/>
    </i>
    <i>
      <x v="2299"/>
      <x/>
      <x v="5"/>
    </i>
    <i>
      <x v="2300"/>
      <x v="1"/>
      <x v="2"/>
    </i>
    <i>
      <x v="2301"/>
      <x v="1"/>
      <x/>
    </i>
    <i>
      <x v="2302"/>
      <x v="1"/>
      <x v="2"/>
    </i>
    <i>
      <x v="2303"/>
      <x/>
      <x v="5"/>
    </i>
    <i>
      <x v="2304"/>
      <x v="1"/>
      <x/>
    </i>
    <i>
      <x v="2305"/>
      <x v="1"/>
      <x v="3"/>
    </i>
    <i>
      <x v="2306"/>
      <x/>
      <x v="4"/>
    </i>
    <i>
      <x v="2307"/>
      <x/>
      <x v="5"/>
    </i>
    <i>
      <x v="2308"/>
      <x/>
      <x v="1"/>
    </i>
    <i>
      <x v="2309"/>
      <x v="1"/>
      <x/>
    </i>
    <i>
      <x v="2310"/>
      <x v="1"/>
      <x v="2"/>
    </i>
    <i>
      <x v="2311"/>
      <x/>
      <x v="5"/>
    </i>
    <i>
      <x v="2312"/>
      <x v="1"/>
      <x/>
    </i>
    <i>
      <x v="2313"/>
      <x v="1"/>
      <x v="2"/>
    </i>
    <i>
      <x v="2314"/>
      <x/>
      <x v="5"/>
    </i>
    <i>
      <x v="2315"/>
      <x/>
      <x v="1"/>
    </i>
    <i>
      <x v="2316"/>
      <x v="1"/>
      <x v="3"/>
    </i>
    <i>
      <x v="2317"/>
      <x v="1"/>
      <x/>
    </i>
    <i>
      <x v="2318"/>
      <x v="1"/>
      <x v="2"/>
    </i>
    <i>
      <x v="2319"/>
      <x/>
      <x v="5"/>
    </i>
    <i>
      <x v="2320"/>
      <x/>
      <x v="1"/>
    </i>
    <i>
      <x v="2321"/>
      <x v="1"/>
      <x/>
    </i>
    <i>
      <x v="2322"/>
      <x v="1"/>
      <x v="3"/>
    </i>
    <i>
      <x v="2323"/>
      <x/>
      <x v="1"/>
    </i>
    <i>
      <x v="2324"/>
      <x v="1"/>
      <x/>
    </i>
    <i>
      <x v="2325"/>
      <x/>
      <x v="5"/>
    </i>
    <i>
      <x v="2326"/>
      <x/>
      <x v="4"/>
    </i>
    <i>
      <x v="2327"/>
      <x v="1"/>
      <x v="2"/>
    </i>
    <i>
      <x v="2328"/>
      <x/>
      <x v="4"/>
    </i>
    <i>
      <x v="2329"/>
      <x/>
      <x v="5"/>
    </i>
    <i>
      <x v="2330"/>
      <x v="1"/>
      <x v="3"/>
    </i>
    <i>
      <x v="2331"/>
      <x v="1"/>
      <x/>
    </i>
    <i>
      <x v="2332"/>
      <x/>
      <x v="1"/>
    </i>
    <i>
      <x v="2333"/>
      <x v="1"/>
      <x v="2"/>
    </i>
    <i>
      <x v="2334"/>
      <x/>
      <x v="1"/>
    </i>
    <i>
      <x v="2335"/>
      <x/>
      <x v="4"/>
    </i>
    <i>
      <x v="2336"/>
      <x v="1"/>
      <x/>
    </i>
    <i>
      <x v="2337"/>
      <x/>
      <x v="1"/>
    </i>
    <i>
      <x v="2338"/>
      <x v="1"/>
      <x v="2"/>
    </i>
    <i>
      <x v="2339"/>
      <x/>
      <x v="5"/>
    </i>
    <i>
      <x v="2340"/>
      <x v="1"/>
      <x/>
    </i>
    <i>
      <x v="2341"/>
      <x/>
      <x v="4"/>
    </i>
    <i>
      <x v="2342"/>
      <x/>
      <x v="1"/>
    </i>
    <i>
      <x v="2343"/>
      <x v="1"/>
      <x/>
    </i>
    <i>
      <x v="2344"/>
      <x v="1"/>
      <x/>
    </i>
    <i>
      <x v="2345"/>
      <x v="1"/>
      <x v="2"/>
    </i>
    <i>
      <x v="2346"/>
      <x/>
      <x v="5"/>
    </i>
    <i>
      <x v="2347"/>
      <x v="1"/>
      <x v="2"/>
    </i>
    <i>
      <x v="2348"/>
      <x/>
      <x v="5"/>
    </i>
    <i>
      <x v="2349"/>
      <x v="1"/>
      <x/>
    </i>
    <i>
      <x v="2350"/>
      <x/>
      <x v="5"/>
    </i>
    <i>
      <x v="2351"/>
      <x/>
      <x v="4"/>
    </i>
    <i>
      <x v="2352"/>
      <x v="1"/>
      <x v="2"/>
    </i>
    <i>
      <x v="2353"/>
      <x v="1"/>
      <x/>
    </i>
    <i>
      <x v="2354"/>
      <x/>
      <x v="1"/>
    </i>
    <i>
      <x v="2355"/>
      <x/>
      <x v="4"/>
    </i>
    <i>
      <x v="2356"/>
      <x/>
      <x v="5"/>
    </i>
    <i>
      <x v="2357"/>
      <x v="1"/>
      <x/>
    </i>
    <i>
      <x v="2358"/>
      <x v="1"/>
      <x v="2"/>
    </i>
    <i>
      <x v="2359"/>
      <x v="1"/>
      <x/>
    </i>
    <i>
      <x v="2360"/>
      <x/>
      <x v="5"/>
    </i>
    <i>
      <x v="2361"/>
      <x v="1"/>
      <x v="2"/>
    </i>
    <i>
      <x v="2362"/>
      <x/>
      <x v="5"/>
    </i>
    <i>
      <x v="2363"/>
      <x/>
      <x v="1"/>
    </i>
    <i>
      <x v="2364"/>
      <x v="1"/>
      <x/>
    </i>
    <i>
      <x v="2365"/>
      <x v="1"/>
      <x v="3"/>
    </i>
    <i>
      <x v="2366"/>
      <x v="1"/>
      <x v="6"/>
    </i>
    <i>
      <x v="2367"/>
      <x/>
      <x v="7"/>
    </i>
    <i>
      <x v="2368"/>
      <x v="1"/>
      <x v="1"/>
    </i>
    <i>
      <x v="2369"/>
      <x/>
      <x/>
    </i>
    <i>
      <x v="2370"/>
      <x/>
      <x v="1"/>
    </i>
    <i>
      <x v="2371"/>
      <x/>
      <x v="4"/>
    </i>
    <i>
      <x v="2372"/>
      <x v="1"/>
      <x v="3"/>
    </i>
    <i>
      <x v="2373"/>
      <x v="1"/>
      <x/>
    </i>
    <i>
      <x v="2374"/>
      <x/>
      <x v="1"/>
    </i>
    <i>
      <x v="2375"/>
      <x v="1"/>
      <x v="6"/>
    </i>
    <i>
      <x v="2376"/>
      <x v="1"/>
      <x v="3"/>
    </i>
    <i>
      <x v="2377"/>
      <x/>
      <x v="4"/>
    </i>
    <i>
      <x v="2378"/>
      <x/>
      <x v="7"/>
    </i>
    <i>
      <x v="2379"/>
      <x v="1"/>
      <x/>
    </i>
    <i>
      <x v="2380"/>
      <x/>
      <x v="5"/>
    </i>
    <i>
      <x v="2381"/>
      <x/>
      <x/>
    </i>
    <i>
      <x v="2382"/>
      <x/>
      <x v="5"/>
    </i>
    <i>
      <x v="2383"/>
      <x v="1"/>
      <x/>
    </i>
    <i>
      <x v="2384"/>
      <x v="1"/>
      <x v="2"/>
    </i>
    <i>
      <x v="2385"/>
      <x v="1"/>
      <x/>
    </i>
    <i>
      <x v="2386"/>
      <x/>
      <x v="5"/>
    </i>
    <i>
      <x v="2387"/>
      <x/>
      <x v="1"/>
    </i>
    <i>
      <x v="2388"/>
      <x v="1"/>
      <x v="2"/>
    </i>
    <i>
      <x v="2389"/>
      <x/>
      <x v="5"/>
    </i>
    <i>
      <x v="2390"/>
      <x v="1"/>
      <x/>
    </i>
    <i>
      <x v="2391"/>
      <x/>
      <x v="1"/>
    </i>
    <i>
      <x v="2392"/>
      <x v="1"/>
      <x v="3"/>
    </i>
    <i>
      <x v="2393"/>
      <x v="1"/>
      <x v="1"/>
    </i>
    <i>
      <x v="2394"/>
      <x/>
      <x v="5"/>
    </i>
    <i>
      <x v="2395"/>
      <x v="1"/>
      <x v="2"/>
    </i>
    <i>
      <x v="2396"/>
      <x/>
      <x/>
    </i>
    <i>
      <x v="2397"/>
      <x/>
      <x/>
    </i>
    <i>
      <x v="2398"/>
      <x v="1"/>
      <x v="2"/>
    </i>
    <i>
      <x v="2399"/>
      <x/>
      <x v="5"/>
    </i>
    <i>
      <x v="2400"/>
      <x v="1"/>
      <x v="2"/>
    </i>
    <i>
      <x v="2401"/>
      <x/>
      <x v="5"/>
    </i>
    <i>
      <x v="2402"/>
      <x v="1"/>
      <x/>
    </i>
    <i>
      <x v="2403"/>
      <x v="1"/>
      <x/>
    </i>
    <i>
      <x v="2404"/>
      <x/>
      <x v="5"/>
    </i>
    <i>
      <x v="2405"/>
      <x v="1"/>
      <x v="2"/>
    </i>
    <i>
      <x v="2406"/>
      <x/>
      <x/>
    </i>
    <i>
      <x v="2407"/>
      <x/>
      <x/>
    </i>
    <i>
      <x v="2408"/>
      <x v="1"/>
      <x v="2"/>
    </i>
    <i>
      <x v="2409"/>
      <x/>
      <x v="5"/>
    </i>
    <i>
      <x v="2410"/>
      <x v="1"/>
      <x/>
    </i>
    <i>
      <x v="2411"/>
      <x v="1"/>
      <x v="2"/>
    </i>
    <i>
      <x v="2412"/>
      <x/>
      <x v="5"/>
    </i>
    <i>
      <x v="2413"/>
      <x v="1"/>
      <x/>
    </i>
    <i>
      <x v="2414"/>
      <x/>
      <x v="1"/>
    </i>
    <i>
      <x v="2415"/>
      <x v="1"/>
      <x v="2"/>
    </i>
    <i>
      <x v="2416"/>
      <x/>
      <x v="5"/>
    </i>
    <i>
      <x v="2417"/>
      <x/>
      <x/>
    </i>
    <i>
      <x v="2418"/>
      <x v="1"/>
      <x v="2"/>
    </i>
    <i>
      <x v="2419"/>
      <x/>
      <x v="5"/>
    </i>
    <i>
      <x v="2420"/>
      <x/>
      <x/>
    </i>
    <i>
      <x v="2421"/>
      <x v="1"/>
      <x v="1"/>
    </i>
    <i>
      <x v="2422"/>
      <x/>
      <x v="4"/>
    </i>
    <i>
      <x v="2423"/>
      <x v="1"/>
      <x v="2"/>
    </i>
    <i>
      <x v="2424"/>
      <x/>
      <x v="5"/>
    </i>
    <i>
      <x v="2425"/>
      <x v="1"/>
      <x/>
    </i>
    <i>
      <x v="2426"/>
      <x/>
      <x v="5"/>
    </i>
    <i>
      <x v="2427"/>
      <x v="1"/>
      <x v="2"/>
    </i>
    <i>
      <x v="2428"/>
      <x/>
      <x v="1"/>
    </i>
    <i>
      <x v="2429"/>
      <x v="1"/>
      <x/>
    </i>
    <i>
      <x v="2430"/>
      <x v="1"/>
      <x v="2"/>
    </i>
    <i>
      <x v="2431"/>
      <x/>
      <x v="5"/>
    </i>
    <i>
      <x v="2432"/>
      <x/>
      <x v="1"/>
    </i>
    <i>
      <x v="2433"/>
      <x/>
      <x v="4"/>
    </i>
    <i>
      <x v="2434"/>
      <x v="1"/>
      <x/>
    </i>
    <i>
      <x v="2435"/>
      <x/>
      <x v="5"/>
    </i>
    <i>
      <x v="2436"/>
      <x/>
      <x v="4"/>
    </i>
    <i>
      <x v="2437"/>
      <x/>
      <x v="7"/>
    </i>
    <i>
      <x v="2438"/>
      <x/>
      <x v="1"/>
    </i>
    <i>
      <x v="2439"/>
      <x v="1"/>
      <x/>
    </i>
    <i>
      <x v="2440"/>
      <x v="1"/>
      <x v="6"/>
    </i>
    <i>
      <x v="2441"/>
      <x v="1"/>
      <x/>
    </i>
    <i>
      <x v="2442"/>
      <x/>
      <x v="5"/>
    </i>
    <i>
      <x v="2443"/>
      <x/>
      <x v="1"/>
    </i>
    <i>
      <x v="2444"/>
      <x v="1"/>
      <x v="2"/>
    </i>
    <i>
      <x v="2445"/>
      <x v="1"/>
      <x v="3"/>
    </i>
    <i>
      <x v="2446"/>
      <x v="1"/>
      <x v="2"/>
    </i>
    <i>
      <x v="2447"/>
      <x v="1"/>
      <x/>
    </i>
    <i>
      <x v="2448"/>
      <x/>
      <x v="4"/>
    </i>
    <i>
      <x v="2449"/>
      <x/>
      <x v="5"/>
    </i>
    <i>
      <x v="2450"/>
      <x/>
      <x v="1"/>
    </i>
    <i>
      <x v="2451"/>
      <x v="1"/>
      <x v="3"/>
    </i>
    <i>
      <x v="2452"/>
      <x/>
      <x v="1"/>
    </i>
    <i>
      <x v="2453"/>
      <x/>
      <x v="5"/>
    </i>
    <i>
      <x v="2454"/>
      <x v="1"/>
      <x v="2"/>
    </i>
    <i>
      <x v="2455"/>
      <x v="1"/>
      <x/>
    </i>
    <i>
      <x v="2456"/>
      <x v="1"/>
      <x v="2"/>
    </i>
    <i>
      <x v="2457"/>
      <x v="1"/>
      <x/>
    </i>
    <i>
      <x v="2458"/>
      <x/>
      <x v="5"/>
    </i>
    <i>
      <x v="2459"/>
      <x v="1"/>
      <x v="2"/>
    </i>
    <i>
      <x v="2460"/>
      <x/>
      <x v="1"/>
    </i>
    <i>
      <x v="2461"/>
      <x/>
      <x v="4"/>
    </i>
    <i>
      <x v="2462"/>
      <x v="1"/>
      <x/>
    </i>
    <i>
      <x v="2463"/>
      <x/>
      <x v="5"/>
    </i>
    <i>
      <x v="2464"/>
      <x v="1"/>
      <x v="3"/>
    </i>
    <i>
      <x v="2465"/>
      <x v="1"/>
      <x v="2"/>
    </i>
    <i>
      <x v="2466"/>
      <x v="1"/>
      <x v="3"/>
    </i>
    <i>
      <x v="2467"/>
      <x/>
      <x v="1"/>
    </i>
    <i>
      <x v="2468"/>
      <x v="1"/>
      <x/>
    </i>
    <i>
      <x v="2469"/>
      <x/>
      <x v="5"/>
    </i>
    <i>
      <x v="2470"/>
      <x/>
      <x v="1"/>
    </i>
    <i>
      <x v="2471"/>
      <x v="1"/>
      <x v="2"/>
    </i>
    <i>
      <x v="2472"/>
      <x/>
      <x v="4"/>
    </i>
    <i>
      <x v="2473"/>
      <x/>
      <x v="5"/>
    </i>
    <i>
      <x v="2474"/>
      <x v="1"/>
      <x/>
    </i>
    <i>
      <x v="2475"/>
      <x v="1"/>
      <x v="2"/>
    </i>
    <i>
      <x v="2476"/>
      <x/>
      <x v="5"/>
    </i>
    <i>
      <x v="2477"/>
      <x v="1"/>
      <x/>
    </i>
    <i>
      <x v="2478"/>
      <x/>
      <x v="1"/>
    </i>
    <i>
      <x v="2479"/>
      <x v="1"/>
      <x v="3"/>
    </i>
    <i>
      <x v="2480"/>
      <x/>
      <x v="5"/>
    </i>
    <i>
      <x v="2481"/>
      <x/>
      <x v="1"/>
    </i>
    <i>
      <x v="2482"/>
      <x v="1"/>
      <x/>
    </i>
    <i>
      <x v="2483"/>
      <x/>
      <x v="4"/>
    </i>
    <i>
      <x v="2484"/>
      <x/>
      <x v="4"/>
    </i>
    <i>
      <x v="2485"/>
      <x v="1"/>
      <x v="2"/>
    </i>
    <i>
      <x v="2486"/>
      <x v="1"/>
      <x/>
    </i>
    <i>
      <x v="2487"/>
      <x/>
      <x v="5"/>
    </i>
    <i>
      <x v="2488"/>
      <x/>
      <x v="1"/>
    </i>
    <i>
      <x v="2489"/>
      <x/>
      <x v="5"/>
    </i>
    <i>
      <x v="2490"/>
      <x v="1"/>
      <x v="2"/>
    </i>
    <i>
      <x v="2491"/>
      <x/>
      <x v="1"/>
    </i>
    <i>
      <x v="2492"/>
      <x/>
      <x v="4"/>
    </i>
    <i>
      <x v="2493"/>
      <x v="1"/>
      <x/>
    </i>
    <i>
      <x v="2494"/>
      <x/>
      <x v="4"/>
    </i>
    <i>
      <x v="2495"/>
      <x/>
      <x v="4"/>
    </i>
    <i>
      <x v="2496"/>
      <x/>
      <x v="5"/>
    </i>
    <i>
      <x v="2497"/>
      <x/>
      <x v="1"/>
    </i>
    <i>
      <x v="2498"/>
      <x v="1"/>
      <x/>
    </i>
    <i>
      <x v="2499"/>
      <x v="1"/>
      <x v="2"/>
    </i>
    <i>
      <x v="2500"/>
      <x v="1"/>
      <x v="3"/>
    </i>
    <i>
      <x v="2501"/>
      <x v="1"/>
      <x v="2"/>
    </i>
    <i>
      <x v="2502"/>
      <x/>
      <x v="1"/>
    </i>
    <i>
      <x v="2503"/>
      <x v="1"/>
      <x/>
    </i>
    <i>
      <x v="2504"/>
      <x/>
      <x v="5"/>
    </i>
    <i>
      <x v="2505"/>
      <x v="1"/>
      <x/>
    </i>
    <i>
      <x v="2506"/>
      <x v="1"/>
      <x v="3"/>
    </i>
    <i>
      <x v="2507"/>
      <x/>
      <x v="5"/>
    </i>
    <i>
      <x v="2508"/>
      <x v="1"/>
      <x v="3"/>
    </i>
    <i>
      <x v="2509"/>
      <x/>
      <x v="1"/>
    </i>
    <i>
      <x v="2510"/>
      <x v="1"/>
      <x v="2"/>
    </i>
    <i>
      <x v="2511"/>
      <x/>
      <x v="5"/>
    </i>
    <i>
      <x v="2512"/>
      <x v="1"/>
      <x v="2"/>
    </i>
    <i>
      <x v="2513"/>
      <x v="1"/>
      <x/>
    </i>
    <i>
      <x v="2514"/>
      <x v="1"/>
      <x v="3"/>
    </i>
    <i>
      <x v="2515"/>
      <x/>
      <x v="4"/>
    </i>
    <i>
      <x v="2516"/>
      <x/>
      <x v="5"/>
    </i>
    <i>
      <x v="2517"/>
      <x v="1"/>
      <x/>
    </i>
    <i>
      <x v="2518"/>
      <x v="1"/>
      <x v="2"/>
    </i>
    <i>
      <x v="2519"/>
      <x/>
      <x v="1"/>
    </i>
    <i>
      <x v="2520"/>
      <x/>
      <x v="5"/>
    </i>
    <i>
      <x v="2521"/>
      <x/>
      <x v="1"/>
    </i>
    <i>
      <x v="2522"/>
      <x v="1"/>
      <x v="2"/>
    </i>
    <i>
      <x v="2523"/>
      <x v="1"/>
      <x/>
    </i>
    <i>
      <x v="2524"/>
      <x/>
      <x v="4"/>
    </i>
    <i>
      <x v="2525"/>
      <x v="1"/>
      <x v="3"/>
    </i>
    <i>
      <x v="2526"/>
      <x/>
      <x v="1"/>
    </i>
    <i>
      <x v="2527"/>
      <x v="1"/>
      <x v="3"/>
    </i>
    <i>
      <x v="2528"/>
      <x/>
      <x v="5"/>
    </i>
    <i>
      <x v="2529"/>
      <x/>
      <x v="4"/>
    </i>
    <i>
      <x v="2530"/>
      <x v="1"/>
      <x/>
    </i>
    <i>
      <x v="2531"/>
      <x v="1"/>
      <x v="2"/>
    </i>
    <i>
      <x v="2532"/>
      <x/>
      <x v="1"/>
    </i>
    <i>
      <x v="2533"/>
      <x v="1"/>
      <x/>
    </i>
    <i>
      <x v="2534"/>
      <x v="1"/>
      <x v="3"/>
    </i>
    <i>
      <x v="2535"/>
      <x/>
      <x v="5"/>
    </i>
    <i>
      <x v="2536"/>
      <x/>
      <x v="1"/>
    </i>
    <i>
      <x v="2537"/>
      <x v="1"/>
      <x v="2"/>
    </i>
    <i>
      <x v="2538"/>
      <x v="1"/>
      <x v="3"/>
    </i>
    <i>
      <x v="2539"/>
      <x/>
      <x v="4"/>
    </i>
    <i>
      <x v="2540"/>
      <x v="1"/>
      <x/>
    </i>
    <i>
      <x v="2541"/>
      <x v="1"/>
      <x v="3"/>
    </i>
    <i>
      <x v="2542"/>
      <x/>
      <x v="5"/>
    </i>
    <i>
      <x v="2543"/>
      <x/>
      <x v="1"/>
    </i>
    <i>
      <x v="2544"/>
      <x v="1"/>
      <x/>
    </i>
    <i>
      <x v="2545"/>
      <x/>
      <x v="5"/>
    </i>
    <i>
      <x v="2546"/>
      <x v="1"/>
      <x v="2"/>
    </i>
    <i>
      <x v="2547"/>
      <x v="1"/>
      <x/>
    </i>
    <i>
      <x v="2548"/>
      <x/>
      <x v="1"/>
    </i>
    <i>
      <x v="2549"/>
      <x/>
      <x v="5"/>
    </i>
    <i>
      <x v="2550"/>
      <x v="1"/>
      <x v="3"/>
    </i>
    <i>
      <x v="2551"/>
      <x v="1"/>
      <x/>
    </i>
    <i>
      <x v="2552"/>
      <x v="1"/>
      <x v="2"/>
    </i>
    <i>
      <x v="2553"/>
      <x v="1"/>
      <x v="3"/>
    </i>
    <i>
      <x v="2554"/>
      <x/>
      <x v="4"/>
    </i>
    <i>
      <x v="2555"/>
      <x v="1"/>
      <x v="2"/>
    </i>
    <i>
      <x v="2556"/>
      <x/>
      <x v="1"/>
    </i>
    <i>
      <x v="2557"/>
      <x v="1"/>
      <x/>
    </i>
    <i>
      <x v="2558"/>
      <x/>
      <x v="5"/>
    </i>
    <i>
      <x v="2559"/>
      <x v="1"/>
      <x v="3"/>
    </i>
    <i>
      <x v="2560"/>
      <x v="1"/>
      <x v="2"/>
    </i>
    <i>
      <x v="2561"/>
      <x v="1"/>
      <x/>
    </i>
    <i>
      <x v="2562"/>
      <x/>
      <x v="1"/>
    </i>
    <i>
      <x v="2563"/>
      <x/>
      <x v="5"/>
    </i>
    <i>
      <x v="2564"/>
      <x/>
      <x v="1"/>
    </i>
    <i>
      <x v="2565"/>
      <x/>
      <x v="4"/>
    </i>
    <i>
      <x v="2566"/>
      <x v="1"/>
      <x/>
    </i>
    <i>
      <x v="2567"/>
      <x/>
      <x v="5"/>
    </i>
    <i>
      <x v="2568"/>
      <x v="1"/>
      <x v="3"/>
    </i>
    <i>
      <x v="2569"/>
      <x/>
      <x v="5"/>
    </i>
    <i>
      <x v="2570"/>
      <x/>
      <x v="4"/>
    </i>
    <i>
      <x v="2571"/>
      <x v="1"/>
      <x/>
    </i>
    <i>
      <x v="2572"/>
      <x/>
      <x v="1"/>
    </i>
    <i>
      <x v="2573"/>
      <x v="1"/>
      <x v="2"/>
    </i>
    <i>
      <x v="2574"/>
      <x/>
      <x v="4"/>
    </i>
    <i>
      <x v="2575"/>
      <x/>
      <x v="5"/>
    </i>
    <i>
      <x v="2576"/>
      <x v="1"/>
      <x v="2"/>
    </i>
    <i>
      <x v="2577"/>
      <x/>
      <x v="1"/>
    </i>
    <i>
      <x v="2578"/>
      <x v="1"/>
      <x/>
    </i>
    <i>
      <x v="2579"/>
      <x/>
      <x v="4"/>
    </i>
    <i>
      <x v="2580"/>
      <x v="1"/>
      <x v="2"/>
    </i>
    <i>
      <x v="2581"/>
      <x/>
      <x v="1"/>
    </i>
    <i>
      <x v="2582"/>
      <x/>
      <x v="5"/>
    </i>
    <i>
      <x v="2583"/>
      <x v="1"/>
      <x/>
    </i>
    <i>
      <x v="2584"/>
      <x v="1"/>
      <x v="3"/>
    </i>
    <i>
      <x v="2585"/>
      <x v="1"/>
      <x v="2"/>
    </i>
    <i>
      <x v="2586"/>
      <x v="1"/>
      <x/>
    </i>
    <i>
      <x v="2587"/>
      <x v="1"/>
      <x v="3"/>
    </i>
    <i>
      <x v="2588"/>
      <x/>
      <x v="5"/>
    </i>
    <i>
      <x v="2589"/>
      <x/>
      <x v="1"/>
    </i>
    <i>
      <x v="2590"/>
      <x v="1"/>
      <x v="2"/>
    </i>
    <i>
      <x v="2591"/>
      <x/>
      <x v="5"/>
    </i>
    <i>
      <x v="2592"/>
      <x v="1"/>
      <x/>
    </i>
    <i>
      <x v="2593"/>
      <x/>
      <x v="1"/>
    </i>
    <i>
      <x v="2594"/>
      <x/>
      <x v="5"/>
    </i>
    <i>
      <x v="2595"/>
      <x v="1"/>
      <x/>
    </i>
    <i>
      <x v="2596"/>
      <x v="1"/>
      <x v="2"/>
    </i>
    <i>
      <x v="2597"/>
      <x/>
      <x v="5"/>
    </i>
    <i>
      <x v="2598"/>
      <x v="1"/>
      <x/>
    </i>
    <i>
      <x v="2599"/>
      <x v="1"/>
      <x v="2"/>
    </i>
    <i>
      <x v="2600"/>
      <x v="1"/>
      <x v="2"/>
    </i>
    <i>
      <x v="2601"/>
      <x v="1"/>
      <x/>
    </i>
    <i>
      <x v="2602"/>
      <x/>
      <x v="5"/>
    </i>
    <i>
      <x v="2603"/>
      <x/>
      <x v="1"/>
    </i>
    <i>
      <x v="2604"/>
      <x/>
      <x v="5"/>
    </i>
    <i>
      <x v="2605"/>
      <x/>
      <x v="4"/>
    </i>
    <i>
      <x v="2606"/>
      <x v="1"/>
      <x/>
    </i>
    <i>
      <x v="2607"/>
      <x v="1"/>
      <x/>
    </i>
    <i>
      <x v="2608"/>
      <x v="1"/>
      <x v="2"/>
    </i>
    <i>
      <x v="2609"/>
      <x/>
      <x v="5"/>
    </i>
    <i>
      <x v="2610"/>
      <x/>
      <x v="5"/>
    </i>
    <i>
      <x v="2611"/>
      <x v="1"/>
      <x v="2"/>
    </i>
    <i>
      <x v="2612"/>
      <x v="1"/>
      <x v="3"/>
    </i>
    <i>
      <x v="2613"/>
      <x v="1"/>
      <x/>
    </i>
    <i>
      <x v="2614"/>
      <x/>
      <x v="1"/>
    </i>
    <i>
      <x v="2615"/>
      <x v="1"/>
      <x v="3"/>
    </i>
    <i>
      <x v="2616"/>
      <x/>
      <x v="5"/>
    </i>
    <i>
      <x v="2617"/>
      <x v="1"/>
      <x/>
    </i>
    <i>
      <x v="2618"/>
      <x/>
      <x v="4"/>
    </i>
    <i>
      <x v="2619"/>
      <x v="1"/>
      <x v="2"/>
    </i>
    <i>
      <x v="2620"/>
      <x/>
      <x v="1"/>
    </i>
    <i>
      <x v="2621"/>
      <x/>
      <x v="1"/>
    </i>
    <i>
      <x v="2622"/>
      <x/>
      <x v="4"/>
    </i>
    <i>
      <x v="2623"/>
      <x/>
      <x v="4"/>
    </i>
    <i>
      <x v="2624"/>
      <x v="1"/>
      <x v="2"/>
    </i>
    <i>
      <x v="2625"/>
      <x v="1"/>
      <x/>
    </i>
    <i>
      <x v="2626"/>
      <x v="1"/>
      <x/>
    </i>
    <i>
      <x v="2627"/>
      <x/>
      <x v="5"/>
    </i>
    <i>
      <x v="2628"/>
      <x v="1"/>
      <x v="2"/>
    </i>
    <i>
      <x v="2629"/>
      <x/>
      <x v="5"/>
    </i>
    <i>
      <x v="2630"/>
      <x v="1"/>
      <x/>
    </i>
    <i>
      <x v="2631"/>
      <x/>
      <x v="4"/>
    </i>
    <i>
      <x v="2632"/>
      <x v="1"/>
      <x v="2"/>
    </i>
    <i>
      <x v="2633"/>
      <x/>
      <x v="1"/>
    </i>
    <i>
      <x v="2634"/>
      <x v="1"/>
      <x v="3"/>
    </i>
    <i>
      <x v="2635"/>
      <x/>
      <x v="5"/>
    </i>
    <i>
      <x v="2636"/>
      <x v="1"/>
      <x/>
    </i>
    <i>
      <x v="2637"/>
      <x v="1"/>
      <x v="2"/>
    </i>
    <i>
      <x v="2638"/>
      <x/>
      <x v="1"/>
    </i>
    <i>
      <x v="2639"/>
      <x/>
      <x v="5"/>
    </i>
    <i>
      <x v="2640"/>
      <x v="1"/>
      <x/>
    </i>
    <i>
      <x v="2641"/>
      <x v="1"/>
      <x v="2"/>
    </i>
    <i>
      <x v="2642"/>
      <x/>
      <x v="1"/>
    </i>
    <i>
      <x v="2643"/>
      <x v="1"/>
      <x v="3"/>
    </i>
    <i>
      <x v="2644"/>
      <x/>
      <x v="4"/>
    </i>
    <i>
      <x v="2645"/>
      <x/>
      <x v="1"/>
    </i>
    <i>
      <x v="2646"/>
      <x/>
      <x v="4"/>
    </i>
    <i>
      <x v="2647"/>
      <x v="1"/>
      <x v="2"/>
    </i>
    <i>
      <x v="2648"/>
      <x/>
      <x v="5"/>
    </i>
    <i>
      <x v="2649"/>
      <x v="1"/>
      <x/>
    </i>
    <i>
      <x v="2650"/>
      <x v="1"/>
      <x v="3"/>
    </i>
    <i>
      <x v="2651"/>
      <x/>
      <x v="5"/>
    </i>
    <i>
      <x v="2652"/>
      <x/>
      <x v="1"/>
    </i>
    <i>
      <x v="2653"/>
      <x v="1"/>
      <x v="2"/>
    </i>
    <i>
      <x v="2654"/>
      <x v="1"/>
      <x/>
    </i>
    <i>
      <x v="2655"/>
      <x v="1"/>
      <x v="2"/>
    </i>
    <i>
      <x v="2656"/>
      <x v="1"/>
      <x v="3"/>
    </i>
    <i>
      <x v="2657"/>
      <x v="1"/>
      <x v="3"/>
    </i>
    <i>
      <x v="2658"/>
      <x/>
      <x v="1"/>
    </i>
    <i>
      <x v="2659"/>
      <x/>
      <x v="5"/>
    </i>
    <i>
      <x v="2660"/>
      <x v="1"/>
      <x/>
    </i>
    <i>
      <x v="2661"/>
      <x/>
      <x v="5"/>
    </i>
    <i>
      <x v="2662"/>
      <x v="1"/>
      <x v="2"/>
    </i>
    <i>
      <x v="2663"/>
      <x v="1"/>
      <x/>
    </i>
    <i>
      <x v="2664"/>
      <x/>
      <x v="1"/>
    </i>
    <i>
      <x v="2665"/>
      <x v="1"/>
      <x/>
    </i>
    <i>
      <x v="2666"/>
      <x/>
      <x v="4"/>
    </i>
    <i>
      <x v="2667"/>
      <x/>
      <x v="4"/>
    </i>
    <i>
      <x v="2668"/>
      <x/>
      <x v="5"/>
    </i>
    <i>
      <x v="2669"/>
      <x v="1"/>
      <x v="2"/>
    </i>
    <i>
      <x v="2670"/>
      <x/>
      <x v="5"/>
    </i>
    <i>
      <x v="2671"/>
      <x v="1"/>
      <x/>
    </i>
    <i>
      <x v="2672"/>
      <x v="1"/>
      <x v="2"/>
    </i>
    <i>
      <x v="2673"/>
      <x/>
      <x v="5"/>
    </i>
    <i>
      <x v="2674"/>
      <x v="1"/>
      <x/>
    </i>
    <i>
      <x v="2675"/>
      <x v="1"/>
      <x v="2"/>
    </i>
    <i>
      <x v="2676"/>
      <x/>
      <x v="5"/>
    </i>
    <i>
      <x v="2677"/>
      <x v="1"/>
      <x/>
    </i>
    <i>
      <x v="2678"/>
      <x v="1"/>
      <x v="2"/>
    </i>
    <i>
      <x v="2679"/>
      <x/>
      <x v="1"/>
    </i>
    <i>
      <x v="2680"/>
      <x v="1"/>
      <x/>
    </i>
    <i>
      <x v="2681"/>
      <x/>
      <x v="5"/>
    </i>
    <i>
      <x v="2682"/>
      <x v="1"/>
      <x v="2"/>
    </i>
    <i>
      <x v="2683"/>
      <x v="1"/>
      <x/>
    </i>
    <i>
      <x v="2684"/>
      <x/>
      <x v="1"/>
    </i>
    <i>
      <x v="2685"/>
      <x/>
      <x v="4"/>
    </i>
    <i>
      <x v="2686"/>
      <x/>
      <x v="4"/>
    </i>
    <i>
      <x v="2687"/>
      <x v="1"/>
      <x v="2"/>
    </i>
    <i>
      <x v="2688"/>
      <x/>
      <x v="5"/>
    </i>
    <i>
      <x v="2689"/>
      <x v="1"/>
      <x v="2"/>
    </i>
    <i>
      <x v="2690"/>
      <x/>
      <x v="1"/>
    </i>
    <i>
      <x v="2691"/>
      <x/>
      <x v="5"/>
    </i>
    <i>
      <x v="2692"/>
      <x v="1"/>
      <x/>
    </i>
    <i>
      <x v="2693"/>
      <x/>
      <x v="5"/>
    </i>
    <i>
      <x v="2694"/>
      <x v="1"/>
      <x v="2"/>
    </i>
    <i>
      <x v="2695"/>
      <x/>
      <x v="1"/>
    </i>
    <i>
      <x v="2696"/>
      <x v="1"/>
      <x/>
    </i>
    <i>
      <x v="2697"/>
      <x/>
      <x v="4"/>
    </i>
    <i>
      <x v="2698"/>
      <x v="1"/>
      <x v="2"/>
    </i>
    <i>
      <x v="2699"/>
      <x/>
      <x v="1"/>
    </i>
    <i>
      <x v="2700"/>
      <x v="1"/>
      <x/>
    </i>
    <i>
      <x v="2701"/>
      <x/>
      <x v="5"/>
    </i>
    <i>
      <x v="2702"/>
      <x v="1"/>
      <x v="3"/>
    </i>
    <i>
      <x v="2703"/>
      <x/>
      <x v="1"/>
    </i>
    <i>
      <x v="2704"/>
      <x v="1"/>
      <x/>
    </i>
    <i>
      <x v="2705"/>
      <x/>
      <x v="5"/>
    </i>
    <i>
      <x v="2706"/>
      <x v="1"/>
      <x v="2"/>
    </i>
    <i>
      <x v="2707"/>
      <x v="1"/>
      <x/>
    </i>
    <i>
      <x v="2708"/>
      <x/>
      <x v="1"/>
    </i>
    <i>
      <x v="2709"/>
      <x/>
      <x v="4"/>
    </i>
    <i>
      <x v="2710"/>
      <x/>
      <x v="5"/>
    </i>
    <i>
      <x v="2711"/>
      <x v="1"/>
      <x v="2"/>
    </i>
    <i>
      <x v="2712"/>
      <x v="1"/>
      <x/>
    </i>
    <i>
      <x v="2713"/>
      <x v="1"/>
      <x/>
    </i>
    <i>
      <x v="2714"/>
      <x v="1"/>
      <x v="2"/>
    </i>
    <i>
      <x v="2715"/>
      <x/>
      <x v="5"/>
    </i>
    <i>
      <x v="2716"/>
      <x/>
      <x v="1"/>
    </i>
    <i>
      <x v="2717"/>
      <x/>
      <x v="1"/>
    </i>
    <i>
      <x v="2718"/>
      <x v="1"/>
      <x v="3"/>
    </i>
    <i>
      <x v="2719"/>
      <x v="1"/>
      <x/>
    </i>
    <i>
      <x v="2720"/>
      <x/>
      <x v="5"/>
    </i>
    <i>
      <x v="2721"/>
      <x v="1"/>
      <x/>
    </i>
    <i>
      <x v="2722"/>
      <x v="1"/>
      <x v="2"/>
    </i>
    <i>
      <x v="2723"/>
      <x v="1"/>
      <x v="2"/>
    </i>
    <i>
      <x v="2724"/>
      <x/>
      <x v="5"/>
    </i>
    <i>
      <x v="2725"/>
      <x v="1"/>
      <x/>
    </i>
    <i>
      <x v="2726"/>
      <x/>
      <x v="5"/>
    </i>
    <i>
      <x v="2727"/>
      <x v="1"/>
      <x v="2"/>
    </i>
    <i>
      <x v="2728"/>
      <x v="1"/>
      <x/>
    </i>
    <i>
      <x v="2729"/>
      <x v="1"/>
      <x/>
    </i>
    <i>
      <x v="2730"/>
      <x/>
      <x v="5"/>
    </i>
    <i>
      <x v="2731"/>
      <x v="1"/>
      <x v="2"/>
    </i>
    <i>
      <x v="2732"/>
      <x/>
      <x v="5"/>
    </i>
    <i>
      <x v="2733"/>
      <x v="1"/>
      <x v="2"/>
    </i>
    <i>
      <x v="2734"/>
      <x v="1"/>
      <x/>
    </i>
    <i>
      <x v="2735"/>
      <x/>
      <x v="5"/>
    </i>
    <i>
      <x v="2736"/>
      <x/>
      <x v="1"/>
    </i>
    <i>
      <x v="2737"/>
      <x v="1"/>
      <x/>
    </i>
    <i>
      <x v="2738"/>
      <x/>
      <x v="1"/>
    </i>
    <i>
      <x v="2739"/>
      <x/>
      <x v="5"/>
    </i>
    <i>
      <x v="2740"/>
      <x v="1"/>
      <x/>
    </i>
    <i>
      <x v="2741"/>
      <x v="1"/>
      <x v="3"/>
    </i>
    <i>
      <x v="2742"/>
      <x/>
      <x v="4"/>
    </i>
    <i>
      <x v="2743"/>
      <x/>
      <x v="5"/>
    </i>
    <i>
      <x v="2744"/>
      <x v="1"/>
      <x v="2"/>
    </i>
    <i>
      <x v="2745"/>
      <x v="1"/>
      <x/>
    </i>
    <i>
      <x v="2746"/>
      <x/>
      <x v="5"/>
    </i>
    <i>
      <x v="2747"/>
      <x/>
      <x/>
    </i>
    <i>
      <x v="2748"/>
      <x v="1"/>
      <x v="2"/>
    </i>
    <i>
      <x v="2749"/>
      <x/>
      <x v="5"/>
    </i>
    <i>
      <x v="2750"/>
      <x v="1"/>
      <x/>
    </i>
    <i>
      <x v="2751"/>
      <x/>
      <x v="5"/>
    </i>
    <i>
      <x v="2752"/>
      <x v="1"/>
      <x/>
    </i>
    <i>
      <x v="2753"/>
      <x/>
      <x v="5"/>
    </i>
    <i>
      <x v="2754"/>
      <x v="1"/>
      <x/>
    </i>
    <i>
      <x v="2755"/>
      <x v="1"/>
      <x v="2"/>
    </i>
    <i>
      <x v="2756"/>
      <x/>
      <x v="5"/>
    </i>
    <i>
      <x v="2757"/>
      <x v="1"/>
      <x v="2"/>
    </i>
    <i>
      <x v="2758"/>
      <x v="1"/>
      <x/>
    </i>
    <i>
      <x v="2759"/>
      <x/>
      <x v="4"/>
    </i>
    <i>
      <x v="2760"/>
      <x/>
      <x v="1"/>
    </i>
    <i>
      <x v="2761"/>
      <x v="1"/>
      <x v="2"/>
    </i>
    <i>
      <x v="2762"/>
      <x/>
      <x v="5"/>
    </i>
    <i>
      <x v="2763"/>
      <x v="1"/>
      <x/>
    </i>
    <i>
      <x v="2764"/>
      <x/>
      <x v="5"/>
    </i>
    <i>
      <x v="2765"/>
      <x v="1"/>
      <x/>
    </i>
    <i>
      <x v="2766"/>
      <x v="1"/>
      <x v="2"/>
    </i>
    <i>
      <x v="2767"/>
      <x v="1"/>
      <x v="3"/>
    </i>
    <i>
      <x v="2768"/>
      <x/>
      <x v="1"/>
    </i>
    <i>
      <x v="2769"/>
      <x v="1"/>
      <x v="1"/>
    </i>
    <i>
      <x v="2770"/>
      <x/>
      <x v="5"/>
    </i>
    <i>
      <x v="2771"/>
      <x/>
      <x/>
    </i>
    <i>
      <x v="2772"/>
      <x/>
      <x v="5"/>
    </i>
    <i>
      <x v="2773"/>
      <x v="1"/>
      <x v="2"/>
    </i>
    <i>
      <x v="2774"/>
      <x v="1"/>
      <x/>
    </i>
    <i>
      <x v="2775"/>
      <x v="1"/>
      <x v="3"/>
    </i>
    <i>
      <x v="2776"/>
      <x/>
      <x v="1"/>
    </i>
    <i>
      <x v="2777"/>
      <x v="1"/>
      <x/>
    </i>
    <i>
      <x v="2778"/>
      <x v="1"/>
      <x v="2"/>
    </i>
    <i>
      <x v="2779"/>
      <x/>
      <x v="5"/>
    </i>
    <i>
      <x v="2780"/>
      <x/>
      <x v="4"/>
    </i>
    <i>
      <x v="2781"/>
      <x/>
      <x v="5"/>
    </i>
    <i>
      <x v="2782"/>
      <x v="1"/>
      <x/>
    </i>
    <i>
      <x v="2783"/>
      <x/>
      <x v="5"/>
    </i>
    <i>
      <x v="2784"/>
      <x v="1"/>
      <x v="2"/>
    </i>
    <i>
      <x v="2785"/>
      <x v="1"/>
      <x/>
    </i>
    <i>
      <x v="2786"/>
      <x v="1"/>
      <x v="2"/>
    </i>
    <i>
      <x v="2787"/>
      <x v="1"/>
      <x v="3"/>
    </i>
    <i>
      <x v="2788"/>
      <x v="1"/>
      <x/>
    </i>
    <i>
      <x v="2789"/>
      <x/>
      <x v="4"/>
    </i>
    <i>
      <x v="2790"/>
      <x/>
      <x v="1"/>
    </i>
    <i>
      <x v="2791"/>
      <x v="1"/>
      <x v="3"/>
    </i>
    <i>
      <x v="2792"/>
      <x v="1"/>
      <x v="3"/>
    </i>
    <i>
      <x v="2793"/>
      <x/>
      <x v="1"/>
    </i>
    <i>
      <x v="2794"/>
      <x v="1"/>
      <x/>
    </i>
    <i>
      <x v="2795"/>
      <x v="1"/>
      <x v="2"/>
    </i>
    <i>
      <x v="2796"/>
      <x v="1"/>
      <x/>
    </i>
    <i>
      <x v="2797"/>
      <x/>
      <x v="5"/>
    </i>
    <i>
      <x v="2798"/>
      <x v="1"/>
      <x v="2"/>
    </i>
    <i>
      <x v="2799"/>
      <x/>
      <x v="5"/>
    </i>
    <i>
      <x v="2800"/>
      <x v="1"/>
      <x/>
    </i>
    <i>
      <x v="2801"/>
      <x v="1"/>
      <x v="2"/>
    </i>
    <i>
      <x v="2802"/>
      <x v="1"/>
      <x/>
    </i>
    <i>
      <x v="2803"/>
      <x/>
      <x v="5"/>
    </i>
    <i>
      <x v="2804"/>
      <x/>
      <x v="1"/>
    </i>
    <i>
      <x v="2805"/>
      <x v="1"/>
      <x/>
    </i>
    <i>
      <x v="2806"/>
      <x v="1"/>
      <x v="2"/>
    </i>
    <i>
      <x v="2807"/>
      <x/>
      <x v="5"/>
    </i>
    <i>
      <x v="2808"/>
      <x/>
      <x v="5"/>
    </i>
    <i>
      <x v="2809"/>
      <x v="1"/>
      <x/>
    </i>
    <i>
      <x v="2810"/>
      <x v="1"/>
      <x v="2"/>
    </i>
    <i>
      <x v="2811"/>
      <x/>
      <x v="5"/>
    </i>
    <i>
      <x v="2812"/>
      <x v="1"/>
      <x v="2"/>
    </i>
    <i>
      <x v="2813"/>
      <x v="1"/>
      <x/>
    </i>
    <i>
      <x v="2814"/>
      <x/>
      <x v="4"/>
    </i>
    <i>
      <x v="2815"/>
      <x/>
      <x v="5"/>
    </i>
    <i>
      <x v="2816"/>
      <x v="1"/>
      <x v="2"/>
    </i>
    <i>
      <x v="2817"/>
      <x/>
      <x v="1"/>
    </i>
    <i>
      <x v="2818"/>
      <x v="1"/>
      <x/>
    </i>
    <i>
      <x v="2819"/>
      <x/>
      <x v="5"/>
    </i>
    <i>
      <x v="2820"/>
      <x v="1"/>
      <x v="2"/>
    </i>
    <i>
      <x v="2821"/>
      <x v="1"/>
      <x/>
    </i>
    <i>
      <x v="2822"/>
      <x v="1"/>
      <x/>
    </i>
    <i>
      <x v="2823"/>
      <x/>
      <x v="1"/>
    </i>
    <i>
      <x v="2824"/>
      <x v="1"/>
      <x v="2"/>
    </i>
    <i>
      <x v="2825"/>
      <x/>
      <x v="5"/>
    </i>
    <i>
      <x v="2826"/>
      <x v="1"/>
      <x/>
    </i>
    <i>
      <x v="2827"/>
      <x v="1"/>
      <x v="2"/>
    </i>
    <i>
      <x v="2828"/>
      <x/>
      <x v="1"/>
    </i>
    <i>
      <x v="2829"/>
      <x v="1"/>
      <x/>
    </i>
    <i>
      <x v="2830"/>
      <x/>
      <x v="5"/>
    </i>
    <i>
      <x v="2831"/>
      <x/>
      <x v="1"/>
    </i>
    <i>
      <x v="2832"/>
      <x v="1"/>
      <x/>
    </i>
    <i>
      <x v="2833"/>
      <x v="1"/>
      <x v="2"/>
    </i>
    <i>
      <x v="2834"/>
      <x/>
      <x v="5"/>
    </i>
    <i>
      <x v="2835"/>
      <x/>
      <x/>
    </i>
    <i>
      <x v="2836"/>
      <x/>
      <x v="5"/>
    </i>
    <i>
      <x v="2837"/>
      <x v="1"/>
      <x v="1"/>
    </i>
    <i>
      <x v="2838"/>
      <x/>
      <x/>
    </i>
    <i>
      <x v="2839"/>
      <x v="1"/>
      <x v="2"/>
    </i>
    <i>
      <x v="2840"/>
      <x/>
      <x v="5"/>
    </i>
    <i>
      <x v="2841"/>
      <x v="1"/>
      <x/>
    </i>
    <i>
      <x v="2842"/>
      <x/>
      <x v="5"/>
    </i>
    <i>
      <x v="2843"/>
      <x v="1"/>
      <x/>
    </i>
    <i>
      <x v="2844"/>
      <x v="1"/>
      <x v="2"/>
    </i>
    <i>
      <x v="2845"/>
      <x/>
      <x v="5"/>
    </i>
    <i>
      <x v="2846"/>
      <x v="1"/>
      <x/>
    </i>
    <i>
      <x v="2847"/>
      <x/>
      <x v="5"/>
    </i>
    <i>
      <x v="2848"/>
      <x v="1"/>
      <x/>
    </i>
    <i>
      <x v="2849"/>
      <x v="1"/>
      <x v="2"/>
    </i>
    <i>
      <x v="2850"/>
      <x/>
      <x v="5"/>
    </i>
    <i>
      <x v="2851"/>
      <x/>
      <x/>
    </i>
    <i>
      <x v="2852"/>
      <x v="1"/>
      <x v="2"/>
    </i>
    <i>
      <x v="2853"/>
      <x/>
      <x v="5"/>
    </i>
    <i>
      <x v="2854"/>
      <x v="1"/>
      <x/>
    </i>
    <i>
      <x v="2855"/>
      <x/>
      <x v="5"/>
    </i>
    <i>
      <x v="2856"/>
      <x/>
      <x v="1"/>
    </i>
    <i>
      <x v="2857"/>
      <x/>
      <x v="4"/>
    </i>
    <i>
      <x v="2858"/>
      <x/>
      <x v="4"/>
    </i>
    <i>
      <x v="2859"/>
      <x/>
      <x v="4"/>
    </i>
    <i>
      <x v="2860"/>
      <x/>
      <x v="1"/>
    </i>
    <i>
      <x v="2861"/>
      <x v="1"/>
      <x v="2"/>
    </i>
    <i>
      <x v="2862"/>
      <x v="1"/>
      <x/>
    </i>
    <i>
      <x v="2863"/>
      <x v="1"/>
      <x v="3"/>
    </i>
    <i>
      <x v="2864"/>
      <x/>
      <x v="5"/>
    </i>
    <i>
      <x v="2865"/>
      <x/>
      <x v="1"/>
    </i>
    <i>
      <x v="2866"/>
      <x v="1"/>
      <x v="2"/>
    </i>
    <i>
      <x v="2867"/>
      <x v="1"/>
      <x/>
    </i>
    <i>
      <x v="2868"/>
      <x v="1"/>
      <x v="3"/>
    </i>
    <i>
      <x v="2869"/>
      <x/>
      <x v="5"/>
    </i>
    <i>
      <x v="2870"/>
      <x v="1"/>
      <x v="2"/>
    </i>
    <i>
      <x v="2871"/>
      <x v="1"/>
      <x/>
    </i>
    <i>
      <x v="2872"/>
      <x/>
      <x v="5"/>
    </i>
    <i>
      <x v="2873"/>
      <x v="1"/>
      <x/>
    </i>
    <i>
      <x v="2874"/>
      <x/>
      <x v="5"/>
    </i>
    <i>
      <x v="2875"/>
      <x/>
      <x v="1"/>
    </i>
    <i>
      <x v="2876"/>
      <x/>
      <x v="4"/>
    </i>
    <i>
      <x v="2877"/>
      <x v="1"/>
      <x v="2"/>
    </i>
    <i>
      <x v="2878"/>
      <x v="1"/>
      <x/>
    </i>
    <i>
      <x v="2879"/>
      <x/>
      <x v="5"/>
    </i>
    <i>
      <x v="2880"/>
      <x/>
      <x/>
    </i>
    <i>
      <x v="2881"/>
      <x v="1"/>
      <x v="2"/>
    </i>
    <i>
      <x v="2882"/>
      <x/>
      <x v="5"/>
    </i>
    <i>
      <x v="2883"/>
      <x/>
      <x/>
    </i>
    <i>
      <x v="2884"/>
      <x v="1"/>
      <x v="2"/>
    </i>
    <i>
      <x v="2885"/>
      <x v="1"/>
      <x v="1"/>
    </i>
    <i>
      <x v="2886"/>
      <x/>
      <x v="5"/>
    </i>
    <i>
      <x v="2887"/>
      <x/>
      <x/>
    </i>
    <i>
      <x v="2888"/>
      <x v="1"/>
      <x v="2"/>
    </i>
    <i>
      <x v="2889"/>
      <x/>
      <x v="5"/>
    </i>
    <i>
      <x v="2890"/>
      <x/>
      <x v="1"/>
    </i>
    <i>
      <x v="2891"/>
      <x/>
      <x v="4"/>
    </i>
    <i>
      <x v="2892"/>
      <x/>
      <x v="4"/>
    </i>
    <i>
      <x v="2893"/>
      <x v="1"/>
      <x v="2"/>
    </i>
    <i>
      <x v="2894"/>
      <x v="1"/>
      <x/>
    </i>
    <i>
      <x v="2895"/>
      <x/>
      <x v="5"/>
    </i>
    <i>
      <x v="2896"/>
      <x v="1"/>
      <x v="2"/>
    </i>
    <i>
      <x v="2897"/>
      <x v="1"/>
      <x/>
    </i>
    <i>
      <x v="2898"/>
      <x/>
      <x/>
    </i>
    <i>
      <x v="2899"/>
      <x v="1"/>
      <x v="2"/>
    </i>
    <i>
      <x v="2900"/>
      <x/>
      <x v="5"/>
    </i>
    <i>
      <x v="2901"/>
      <x/>
      <x v="1"/>
    </i>
    <i>
      <x v="2902"/>
      <x v="1"/>
      <x v="2"/>
    </i>
    <i>
      <x v="2903"/>
      <x v="1"/>
      <x/>
    </i>
    <i>
      <x v="2904"/>
      <x v="1"/>
      <x v="3"/>
    </i>
    <i>
      <x v="2905"/>
      <x/>
      <x v="5"/>
    </i>
    <i>
      <x v="2906"/>
      <x/>
      <x v="1"/>
    </i>
    <i>
      <x v="2907"/>
      <x v="1"/>
      <x v="2"/>
    </i>
    <i>
      <x v="2908"/>
      <x v="1"/>
      <x/>
    </i>
    <i>
      <x v="2909"/>
      <x/>
      <x v="5"/>
    </i>
    <i>
      <x v="2910"/>
      <x v="1"/>
      <x/>
    </i>
    <i>
      <x v="2911"/>
      <x/>
      <x v="5"/>
    </i>
    <i>
      <x v="2912"/>
      <x v="1"/>
      <x v="2"/>
    </i>
    <i>
      <x v="2913"/>
      <x v="1"/>
      <x/>
    </i>
    <i>
      <x v="2914"/>
      <x/>
      <x v="5"/>
    </i>
    <i>
      <x v="2915"/>
      <x v="1"/>
      <x v="2"/>
    </i>
    <i>
      <x v="2916"/>
      <x v="1"/>
      <x/>
    </i>
    <i>
      <x v="2917"/>
      <x/>
      <x v="5"/>
    </i>
    <i>
      <x v="2918"/>
      <x v="1"/>
      <x v="2"/>
    </i>
    <i>
      <x v="2919"/>
      <x v="1"/>
      <x/>
    </i>
    <i>
      <x v="2920"/>
      <x/>
      <x v="5"/>
    </i>
    <i>
      <x v="2921"/>
      <x/>
      <x/>
    </i>
    <i>
      <x v="2922"/>
      <x v="1"/>
      <x v="2"/>
    </i>
    <i>
      <x v="2923"/>
      <x/>
      <x v="5"/>
    </i>
    <i>
      <x v="2924"/>
      <x v="1"/>
      <x v="2"/>
    </i>
    <i>
      <x v="2925"/>
      <x v="1"/>
      <x/>
    </i>
    <i>
      <x v="2926"/>
      <x/>
      <x v="5"/>
    </i>
    <i>
      <x v="2927"/>
      <x v="1"/>
      <x v="2"/>
    </i>
    <i>
      <x v="2928"/>
      <x v="1"/>
      <x/>
    </i>
    <i>
      <x v="2929"/>
      <x/>
      <x v="5"/>
    </i>
    <i>
      <x v="2930"/>
      <x v="1"/>
      <x v="2"/>
    </i>
    <i>
      <x v="2931"/>
      <x v="1"/>
      <x/>
    </i>
    <i>
      <x v="2932"/>
      <x/>
      <x v="5"/>
    </i>
    <i>
      <x v="2933"/>
      <x v="1"/>
      <x v="2"/>
    </i>
    <i>
      <x v="2934"/>
      <x v="1"/>
      <x/>
    </i>
    <i>
      <x v="2935"/>
      <x/>
      <x v="1"/>
    </i>
    <i>
      <x v="2936"/>
      <x/>
      <x v="5"/>
    </i>
    <i>
      <x v="2937"/>
      <x v="1"/>
      <x v="2"/>
    </i>
    <i>
      <x v="2938"/>
      <x v="1"/>
      <x/>
    </i>
    <i>
      <x v="2939"/>
      <x/>
      <x v="5"/>
    </i>
    <i>
      <x v="2940"/>
      <x/>
      <x/>
    </i>
    <i>
      <x v="2941"/>
      <x v="1"/>
      <x v="2"/>
    </i>
    <i>
      <x v="2942"/>
      <x/>
      <x v="5"/>
    </i>
    <i>
      <x v="2943"/>
      <x/>
      <x v="1"/>
    </i>
    <i>
      <x v="2944"/>
      <x v="1"/>
      <x v="2"/>
    </i>
    <i>
      <x v="2945"/>
      <x v="1"/>
      <x/>
    </i>
    <i>
      <x v="2946"/>
      <x v="1"/>
      <x v="3"/>
    </i>
    <i>
      <x v="2947"/>
      <x/>
      <x v="5"/>
    </i>
    <i>
      <x v="2948"/>
      <x/>
      <x v="1"/>
    </i>
    <i>
      <x v="2949"/>
      <x v="1"/>
      <x v="2"/>
    </i>
    <i>
      <x v="2950"/>
      <x v="1"/>
      <x/>
    </i>
    <i>
      <x v="2951"/>
      <x/>
      <x v="5"/>
    </i>
    <i>
      <x v="2952"/>
      <x v="1"/>
      <x v="2"/>
    </i>
    <i>
      <x v="2953"/>
      <x v="1"/>
      <x/>
    </i>
    <i>
      <x v="2954"/>
      <x/>
      <x v="5"/>
    </i>
    <i>
      <x v="2955"/>
      <x v="1"/>
      <x v="2"/>
    </i>
    <i>
      <x v="2956"/>
      <x v="1"/>
      <x/>
    </i>
    <i>
      <x v="2957"/>
      <x/>
      <x v="5"/>
    </i>
    <i>
      <x v="2958"/>
      <x v="1"/>
      <x v="2"/>
    </i>
    <i>
      <x v="2959"/>
      <x v="1"/>
      <x/>
    </i>
    <i>
      <x v="2960"/>
      <x/>
      <x/>
    </i>
    <i>
      <x v="2961"/>
      <x v="1"/>
      <x v="2"/>
    </i>
    <i>
      <x v="2962"/>
      <x/>
      <x v="5"/>
    </i>
    <i>
      <x v="2963"/>
      <x v="1"/>
      <x v="2"/>
    </i>
    <i>
      <x v="2964"/>
      <x v="1"/>
      <x/>
    </i>
    <i>
      <x v="2965"/>
      <x/>
      <x v="5"/>
    </i>
    <i>
      <x v="2966"/>
      <x v="1"/>
      <x/>
    </i>
    <i>
      <x v="2967"/>
      <x v="1"/>
      <x/>
    </i>
    <i>
      <x v="2968"/>
      <x/>
      <x v="1"/>
    </i>
    <i>
      <x v="2969"/>
      <x v="1"/>
      <x/>
    </i>
    <i>
      <x v="2970"/>
      <x v="1"/>
      <x v="2"/>
    </i>
    <i>
      <x v="2971"/>
      <x/>
      <x v="5"/>
    </i>
    <i>
      <x v="2972"/>
      <x v="1"/>
      <x/>
    </i>
    <i>
      <x v="2973"/>
      <x v="1"/>
      <x v="2"/>
    </i>
    <i>
      <x v="2974"/>
      <x/>
      <x v="5"/>
    </i>
    <i>
      <x v="2975"/>
      <x v="1"/>
      <x/>
    </i>
    <i>
      <x v="2976"/>
      <x v="1"/>
      <x v="2"/>
    </i>
    <i>
      <x v="2977"/>
      <x/>
      <x v="5"/>
    </i>
    <i>
      <x v="2978"/>
      <x v="1"/>
      <x/>
    </i>
    <i>
      <x v="2979"/>
      <x v="1"/>
      <x v="2"/>
    </i>
    <i>
      <x v="2980"/>
      <x/>
      <x v="5"/>
    </i>
    <i>
      <x v="2981"/>
      <x/>
      <x v="1"/>
    </i>
    <i>
      <x v="2982"/>
      <x v="1"/>
      <x v="3"/>
    </i>
    <i>
      <x v="2983"/>
      <x v="1"/>
      <x/>
    </i>
    <i>
      <x v="2984"/>
      <x v="1"/>
      <x v="2"/>
    </i>
    <i>
      <x v="2985"/>
      <x/>
      <x v="5"/>
    </i>
    <i>
      <x v="2986"/>
      <x/>
      <x v="1"/>
    </i>
    <i>
      <x v="2987"/>
      <x/>
      <x v="4"/>
    </i>
    <i>
      <x v="2988"/>
      <x v="1"/>
      <x/>
    </i>
    <i>
      <x v="2989"/>
      <x v="1"/>
      <x v="2"/>
    </i>
    <i>
      <x v="2990"/>
      <x/>
      <x v="5"/>
    </i>
    <i>
      <x v="2991"/>
      <x v="1"/>
      <x/>
    </i>
    <i>
      <x v="2992"/>
      <x v="1"/>
      <x v="2"/>
    </i>
    <i>
      <x v="2993"/>
      <x v="1"/>
      <x/>
    </i>
    <i>
      <x v="2994"/>
      <x v="1"/>
      <x v="2"/>
    </i>
    <i>
      <x v="2995"/>
      <x/>
      <x v="5"/>
    </i>
    <i>
      <x v="2996"/>
      <x/>
      <x v="1"/>
    </i>
    <i>
      <x v="2997"/>
      <x/>
      <x v="4"/>
    </i>
    <i>
      <x v="2998"/>
      <x/>
      <x v="4"/>
    </i>
    <i>
      <x v="2999"/>
      <x/>
      <x v="4"/>
    </i>
    <i>
      <x v="3000"/>
      <x/>
      <x v="4"/>
    </i>
    <i>
      <x v="3001"/>
      <x v="1"/>
      <x v="3"/>
    </i>
    <i>
      <x v="3002"/>
      <x v="1"/>
      <x v="3"/>
    </i>
    <i>
      <x v="3003"/>
      <x/>
      <x v="1"/>
    </i>
    <i>
      <x v="3004"/>
      <x/>
      <x v="1"/>
    </i>
    <i>
      <x v="3005"/>
      <x v="1"/>
      <x v="3"/>
    </i>
    <i>
      <x v="3006"/>
      <x v="1"/>
      <x v="3"/>
    </i>
    <i>
      <x v="3007"/>
      <x/>
      <x v="4"/>
    </i>
    <i>
      <x v="3008"/>
      <x v="1"/>
      <x v="3"/>
    </i>
    <i>
      <x v="3009"/>
      <x v="1"/>
      <x v="3"/>
    </i>
    <i>
      <x v="3010"/>
      <x/>
      <x v="1"/>
    </i>
    <i>
      <x v="3011"/>
      <x/>
      <x v="4"/>
    </i>
    <i>
      <x v="3012"/>
      <x v="1"/>
      <x v="1"/>
    </i>
    <i>
      <x v="3013"/>
      <x/>
      <x v="4"/>
    </i>
    <i>
      <x v="3014"/>
      <x v="1"/>
      <x v="1"/>
    </i>
    <i>
      <x v="3015"/>
      <x/>
      <x v="1"/>
    </i>
    <i>
      <x v="3016"/>
      <x v="1"/>
      <x v="3"/>
    </i>
    <i>
      <x v="3017"/>
      <x v="1"/>
      <x v="8"/>
    </i>
    <i>
      <x v="3018"/>
      <x/>
      <x v="9"/>
    </i>
    <i>
      <x v="3019"/>
      <x/>
      <x v="9"/>
    </i>
    <i>
      <x v="3020"/>
      <x/>
      <x v="1"/>
    </i>
    <i>
      <x v="3021"/>
      <x v="1"/>
      <x v="3"/>
    </i>
    <i>
      <x v="3022"/>
      <x/>
      <x v="1"/>
    </i>
    <i>
      <x v="3023"/>
      <x v="1"/>
      <x v="8"/>
    </i>
    <i>
      <x v="3024"/>
      <x/>
      <x v="9"/>
    </i>
    <i>
      <x v="3025"/>
      <x/>
      <x v="1"/>
    </i>
    <i>
      <x v="3026"/>
      <x v="1"/>
      <x v="3"/>
    </i>
    <i>
      <x v="3027"/>
      <x v="1"/>
      <x v="8"/>
    </i>
    <i>
      <x v="3028"/>
      <x/>
      <x v="9"/>
    </i>
    <i>
      <x v="3029"/>
      <x/>
      <x v="4"/>
    </i>
    <i>
      <x v="3030"/>
      <x/>
      <x v="9"/>
    </i>
    <i>
      <x v="3031"/>
      <x v="1"/>
      <x v="8"/>
    </i>
    <i>
      <x v="3032"/>
      <x/>
      <x v="1"/>
    </i>
    <i>
      <x v="3033"/>
      <x v="1"/>
      <x v="3"/>
    </i>
    <i>
      <x v="3034"/>
      <x/>
      <x v="1"/>
    </i>
    <i>
      <x v="3035"/>
      <x v="1"/>
      <x v="8"/>
    </i>
    <i>
      <x v="3036"/>
      <x/>
      <x v="9"/>
    </i>
    <i>
      <x v="3037"/>
      <x v="1"/>
      <x v="8"/>
    </i>
    <i>
      <x v="3038"/>
      <x/>
      <x v="9"/>
    </i>
    <i>
      <x v="3039"/>
      <x/>
      <x v="1"/>
    </i>
    <i>
      <x v="3040"/>
      <x v="1"/>
      <x v="1"/>
    </i>
    <i>
      <x v="3041"/>
      <x v="1"/>
      <x v="2"/>
    </i>
    <i>
      <x v="3042"/>
      <x/>
      <x v="1"/>
    </i>
    <i>
      <x v="3043"/>
      <x/>
      <x v="4"/>
    </i>
    <i>
      <x v="3044"/>
      <x v="1"/>
      <x v="8"/>
    </i>
    <i>
      <x v="3045"/>
      <x/>
      <x v="9"/>
    </i>
    <i>
      <x v="3046"/>
      <x/>
      <x v="4"/>
    </i>
    <i>
      <x v="3047"/>
      <x v="1"/>
      <x v="8"/>
    </i>
    <i>
      <x v="3048"/>
      <x/>
      <x v="9"/>
    </i>
    <i>
      <x v="3049"/>
      <x/>
      <x v="4"/>
    </i>
    <i>
      <x v="3050"/>
      <x v="1"/>
      <x v="3"/>
    </i>
    <i>
      <x v="3051"/>
      <x/>
      <x v="4"/>
    </i>
    <i>
      <x v="3052"/>
      <x v="1"/>
      <x/>
    </i>
    <i>
      <x v="3053"/>
      <x/>
      <x v="10"/>
    </i>
    <i>
      <x v="3054"/>
      <x v="1"/>
      <x v="2"/>
    </i>
    <i>
      <x v="3055"/>
      <x/>
      <x v="5"/>
    </i>
    <i>
      <x v="3056"/>
      <x v="1"/>
      <x/>
    </i>
    <i>
      <x v="3057"/>
      <x/>
      <x v="10"/>
    </i>
    <i>
      <x v="3058"/>
      <x v="1"/>
      <x/>
    </i>
    <i>
      <x v="3059"/>
      <x/>
      <x v="5"/>
    </i>
    <i>
      <x v="3060"/>
      <x v="1"/>
      <x v="2"/>
    </i>
    <i>
      <x v="3061"/>
      <x v="1"/>
      <x/>
    </i>
    <i>
      <x v="3062"/>
      <x v="1"/>
      <x v="2"/>
    </i>
    <i>
      <x v="3063"/>
      <x/>
      <x v="5"/>
    </i>
    <i>
      <x v="3064"/>
      <x/>
      <x v="10"/>
    </i>
    <i>
      <x v="3065"/>
      <x/>
      <x v="4"/>
    </i>
    <i>
      <x v="3066"/>
      <x v="1"/>
      <x/>
    </i>
    <i>
      <x v="3067"/>
      <x/>
      <x v="5"/>
    </i>
    <i>
      <x v="3068"/>
      <x v="1"/>
      <x/>
    </i>
    <i>
      <x v="3069"/>
      <x v="1"/>
      <x v="2"/>
    </i>
    <i>
      <x v="3070"/>
      <x/>
      <x v="5"/>
    </i>
    <i>
      <x v="3071"/>
      <x v="1"/>
      <x/>
    </i>
    <i>
      <x v="3072"/>
      <x/>
      <x v="10"/>
    </i>
    <i>
      <x v="3073"/>
      <x/>
      <x v="4"/>
    </i>
    <i>
      <x v="3074"/>
      <x v="1"/>
      <x v="3"/>
    </i>
    <i>
      <x v="3075"/>
      <x v="1"/>
      <x v="2"/>
    </i>
    <i>
      <x v="3076"/>
      <x/>
      <x v="5"/>
    </i>
    <i>
      <x v="3077"/>
      <x/>
      <x v="4"/>
    </i>
    <i>
      <x v="3078"/>
      <x v="1"/>
      <x v="3"/>
    </i>
    <i>
      <x v="3079"/>
      <x/>
      <x v="4"/>
    </i>
    <i>
      <x v="3080"/>
      <x v="1"/>
      <x/>
    </i>
    <i>
      <x v="3081"/>
      <x v="1"/>
      <x v="11"/>
    </i>
    <i>
      <x v="3082"/>
      <x/>
      <x v="5"/>
    </i>
    <i>
      <x v="3083"/>
      <x v="1"/>
      <x/>
    </i>
    <i>
      <x v="3084"/>
      <x/>
      <x v="10"/>
    </i>
    <i>
      <x v="3085"/>
      <x v="1"/>
      <x v="3"/>
    </i>
    <i>
      <x v="3086"/>
      <x v="1"/>
      <x v="3"/>
    </i>
    <i>
      <x v="3087"/>
      <x/>
      <x v="5"/>
    </i>
    <i>
      <x v="3088"/>
      <x/>
      <x/>
    </i>
    <i>
      <x v="3089"/>
      <x v="1"/>
      <x v="2"/>
    </i>
    <i>
      <x v="3090"/>
      <x/>
      <x v="5"/>
    </i>
    <i>
      <x v="3091"/>
      <x v="1"/>
      <x/>
    </i>
    <i>
      <x v="3092"/>
      <x v="1"/>
      <x v="11"/>
    </i>
    <i>
      <x v="3093"/>
      <x/>
      <x v="5"/>
    </i>
    <i>
      <x v="3094"/>
      <x v="1"/>
      <x/>
    </i>
    <i>
      <x v="3095"/>
      <x/>
      <x v="10"/>
    </i>
    <i>
      <x v="3096"/>
      <x/>
      <x v="5"/>
    </i>
    <i>
      <x v="3097"/>
      <x v="1"/>
      <x/>
    </i>
    <i>
      <x v="3098"/>
      <x/>
      <x v="5"/>
    </i>
    <i>
      <x v="3099"/>
      <x v="1"/>
      <x/>
    </i>
    <i>
      <x v="3100"/>
      <x/>
      <x v="10"/>
    </i>
    <i>
      <x v="3101"/>
      <x v="1"/>
      <x v="11"/>
    </i>
    <i>
      <x v="3102"/>
      <x/>
      <x v="5"/>
    </i>
    <i>
      <x v="3103"/>
      <x v="1"/>
      <x/>
    </i>
    <i>
      <x v="3104"/>
      <x/>
      <x v="10"/>
    </i>
    <i>
      <x v="3105"/>
      <x v="1"/>
      <x v="3"/>
    </i>
    <i>
      <x v="3106"/>
      <x v="1"/>
      <x v="2"/>
    </i>
    <i>
      <x v="3107"/>
      <x/>
      <x v="5"/>
    </i>
    <i>
      <x v="3108"/>
      <x v="1"/>
      <x/>
    </i>
    <i>
      <x v="3109"/>
      <x v="1"/>
      <x v="11"/>
    </i>
    <i>
      <x v="3110"/>
      <x/>
      <x v="5"/>
    </i>
    <i>
      <x v="3111"/>
      <x/>
      <x v="10"/>
    </i>
    <i>
      <x v="3112"/>
      <x v="1"/>
      <x v="3"/>
    </i>
    <i>
      <x v="3113"/>
      <x v="1"/>
      <x/>
    </i>
    <i>
      <x v="3114"/>
      <x v="1"/>
      <x v="2"/>
    </i>
    <i>
      <x v="3115"/>
      <x/>
      <x v="5"/>
    </i>
    <i>
      <x v="3116"/>
      <x v="1"/>
      <x/>
    </i>
    <i>
      <x v="3117"/>
      <x/>
      <x v="10"/>
    </i>
    <i>
      <x v="3118"/>
      <x/>
      <x v="5"/>
    </i>
    <i>
      <x v="3119"/>
      <x v="1"/>
      <x v="2"/>
    </i>
    <i>
      <x v="3120"/>
      <x v="1"/>
      <x/>
    </i>
    <i>
      <x v="3121"/>
      <x/>
      <x v="10"/>
    </i>
    <i>
      <x v="3122"/>
      <x/>
      <x v="4"/>
    </i>
    <i>
      <x v="3123"/>
      <x v="1"/>
      <x/>
    </i>
    <i>
      <x v="3124"/>
      <x v="1"/>
      <x v="11"/>
    </i>
    <i>
      <x v="3125"/>
      <x/>
      <x v="5"/>
    </i>
    <i>
      <x v="3126"/>
      <x v="1"/>
      <x/>
    </i>
    <i>
      <x v="3127"/>
      <x v="1"/>
      <x v="11"/>
    </i>
    <i>
      <x v="3128"/>
      <x/>
      <x v="5"/>
    </i>
    <i>
      <x v="3129"/>
      <x v="1"/>
      <x/>
    </i>
    <i>
      <x v="3130"/>
      <x v="1"/>
      <x v="11"/>
    </i>
    <i>
      <x v="3131"/>
      <x/>
      <x v="5"/>
    </i>
    <i>
      <x v="3132"/>
      <x v="1"/>
      <x/>
    </i>
    <i>
      <x v="3133"/>
      <x v="1"/>
      <x v="11"/>
    </i>
    <i>
      <x v="3134"/>
      <x/>
      <x v="5"/>
    </i>
    <i>
      <x v="3135"/>
      <x v="1"/>
      <x/>
    </i>
    <i>
      <x v="3136"/>
      <x v="1"/>
      <x v="11"/>
    </i>
    <i>
      <x v="3137"/>
      <x/>
      <x v="5"/>
    </i>
    <i>
      <x v="3138"/>
      <x v="1"/>
      <x/>
    </i>
    <i>
      <x v="3139"/>
      <x v="1"/>
      <x v="11"/>
    </i>
    <i>
      <x v="3140"/>
      <x v="1"/>
      <x/>
    </i>
    <i>
      <x v="3141"/>
      <x v="1"/>
      <x v="11"/>
    </i>
    <i>
      <x v="3142"/>
      <x/>
      <x v="5"/>
    </i>
    <i>
      <x v="3143"/>
      <x v="1"/>
      <x/>
    </i>
    <i>
      <x v="3144"/>
      <x v="1"/>
      <x v="11"/>
    </i>
    <i>
      <x v="3145"/>
      <x/>
      <x v="5"/>
    </i>
    <i>
      <x v="3146"/>
      <x v="1"/>
      <x/>
    </i>
    <i>
      <x v="3147"/>
      <x v="1"/>
      <x v="11"/>
    </i>
    <i>
      <x v="3148"/>
      <x/>
      <x v="5"/>
    </i>
    <i>
      <x v="3149"/>
      <x v="1"/>
      <x/>
    </i>
    <i>
      <x v="3150"/>
      <x/>
      <x v="5"/>
    </i>
    <i>
      <x v="3151"/>
      <x v="1"/>
      <x/>
    </i>
    <i>
      <x v="3152"/>
      <x/>
      <x v="5"/>
    </i>
    <i>
      <x v="3153"/>
      <x v="1"/>
      <x v="2"/>
    </i>
    <i>
      <x v="3154"/>
      <x/>
      <x v="10"/>
    </i>
    <i>
      <x v="3155"/>
      <x v="1"/>
      <x v="3"/>
    </i>
    <i>
      <x v="3156"/>
      <x v="1"/>
      <x v="3"/>
    </i>
    <i>
      <x v="3157"/>
      <x v="1"/>
      <x/>
    </i>
    <i>
      <x v="3158"/>
      <x v="1"/>
      <x v="11"/>
    </i>
    <i>
      <x v="3159"/>
      <x/>
      <x v="5"/>
    </i>
    <i>
      <x v="3160"/>
      <x/>
      <x/>
    </i>
    <i>
      <x v="3161"/>
      <x v="1"/>
      <x v="10"/>
    </i>
    <i>
      <x v="3162"/>
      <x v="1"/>
      <x/>
    </i>
    <i>
      <x v="3163"/>
      <x/>
      <x v="10"/>
    </i>
    <i>
      <x v="3164"/>
      <x v="1"/>
      <x v="3"/>
    </i>
    <i>
      <x v="3165"/>
      <x v="1"/>
      <x v="2"/>
    </i>
    <i>
      <x v="3166"/>
      <x/>
      <x v="5"/>
    </i>
    <i>
      <x v="3167"/>
      <x v="1"/>
      <x/>
    </i>
    <i>
      <x v="3168"/>
      <x/>
      <x v="10"/>
    </i>
    <i>
      <x v="3169"/>
      <x/>
      <x v="4"/>
    </i>
    <i>
      <x v="3170"/>
      <x/>
      <x v="5"/>
    </i>
    <i>
      <x v="3171"/>
      <x v="1"/>
      <x/>
    </i>
    <i>
      <x v="3172"/>
      <x v="1"/>
      <x v="11"/>
    </i>
    <i>
      <x v="3173"/>
      <x/>
      <x v="5"/>
    </i>
    <i>
      <x v="3174"/>
      <x/>
      <x v="4"/>
    </i>
    <i>
      <x v="3175"/>
      <x v="1"/>
      <x v="3"/>
    </i>
    <i>
      <x v="3176"/>
      <x v="1"/>
      <x v="3"/>
    </i>
    <i>
      <x v="3177"/>
      <x v="1"/>
      <x/>
    </i>
    <i>
      <x v="3178"/>
      <x v="1"/>
      <x v="2"/>
    </i>
    <i>
      <x v="3179"/>
      <x/>
      <x v="12"/>
    </i>
    <i>
      <x v="3180"/>
      <x v="1"/>
      <x/>
    </i>
    <i>
      <x v="3181"/>
      <x v="1"/>
      <x v="2"/>
    </i>
    <i>
      <x v="3182"/>
      <x/>
      <x v="5"/>
    </i>
    <i>
      <x v="3183"/>
      <x v="1"/>
      <x/>
    </i>
    <i>
      <x v="3184"/>
      <x/>
      <x v="12"/>
    </i>
    <i>
      <x v="3185"/>
      <x v="1"/>
      <x v="2"/>
    </i>
    <i>
      <x v="3186"/>
      <x v="1"/>
      <x/>
    </i>
    <i>
      <x v="3187"/>
      <x/>
      <x v="5"/>
    </i>
    <i>
      <x v="3188"/>
      <x v="1"/>
      <x/>
    </i>
    <i>
      <x v="3189"/>
      <x/>
      <x v="5"/>
    </i>
    <i>
      <x v="3190"/>
      <x v="1"/>
      <x/>
    </i>
    <i>
      <x v="3191"/>
      <x/>
      <x v="1"/>
    </i>
    <i>
      <x v="3192"/>
      <x v="1"/>
      <x v="3"/>
    </i>
    <i>
      <x v="3193"/>
      <x v="1"/>
      <x v="3"/>
    </i>
    <i>
      <x v="3194"/>
      <x v="1"/>
      <x v="2"/>
    </i>
    <i>
      <x v="3195"/>
      <x/>
      <x v="5"/>
    </i>
    <i>
      <x v="3196"/>
      <x v="1"/>
      <x/>
    </i>
    <i>
      <x v="3197"/>
      <x/>
      <x v="1"/>
    </i>
    <i>
      <x v="3198"/>
      <x v="1"/>
      <x v="3"/>
    </i>
    <i>
      <x v="3199"/>
      <x/>
      <x v="4"/>
    </i>
    <i>
      <x v="3200"/>
      <x/>
      <x v="4"/>
    </i>
    <i>
      <x v="3201"/>
      <x/>
      <x v="4"/>
    </i>
    <i>
      <x v="3202"/>
      <x v="1"/>
      <x/>
    </i>
    <i>
      <x v="3203"/>
      <x v="1"/>
      <x v="2"/>
    </i>
    <i>
      <x v="3204"/>
      <x/>
      <x v="5"/>
    </i>
    <i>
      <x v="3205"/>
      <x/>
      <x v="1"/>
    </i>
    <i>
      <x v="3206"/>
      <x v="1"/>
      <x/>
    </i>
    <i>
      <x v="3207"/>
      <x/>
      <x v="1"/>
    </i>
    <i>
      <x v="3208"/>
      <x/>
      <x v="4"/>
    </i>
    <i>
      <x v="3209"/>
      <x v="1"/>
      <x/>
    </i>
    <i>
      <x v="3210"/>
      <x/>
      <x v="1"/>
    </i>
    <i>
      <x v="3211"/>
      <x v="1"/>
      <x v="3"/>
    </i>
    <i>
      <x v="3212"/>
      <x v="1"/>
      <x/>
    </i>
    <i>
      <x v="3213"/>
      <x v="1"/>
      <x v="2"/>
    </i>
    <i>
      <x v="3214"/>
      <x/>
      <x v="5"/>
    </i>
    <i>
      <x v="3215"/>
      <x v="1"/>
      <x/>
    </i>
    <i>
      <x v="3216"/>
      <x v="1"/>
      <x v="2"/>
    </i>
    <i>
      <x v="3217"/>
      <x/>
      <x v="5"/>
    </i>
    <i>
      <x v="3218"/>
      <x/>
      <x v="1"/>
    </i>
    <i>
      <x v="3219"/>
      <x v="1"/>
      <x/>
    </i>
    <i>
      <x v="3220"/>
      <x/>
      <x v="5"/>
    </i>
    <i>
      <x v="3221"/>
      <x v="1"/>
      <x v="2"/>
    </i>
    <i>
      <x v="3222"/>
      <x v="1"/>
      <x/>
    </i>
    <i>
      <x v="3223"/>
      <x/>
      <x v="1"/>
    </i>
    <i>
      <x v="3224"/>
      <x v="1"/>
      <x v="3"/>
    </i>
    <i>
      <x v="3225"/>
      <x v="1"/>
      <x v="2"/>
    </i>
    <i>
      <x v="3226"/>
      <x/>
      <x v="5"/>
    </i>
    <i>
      <x v="3227"/>
      <x v="1"/>
      <x/>
    </i>
    <i>
      <x v="3228"/>
      <x/>
      <x v="1"/>
    </i>
    <i>
      <x v="3229"/>
      <x/>
      <x v="4"/>
    </i>
    <i>
      <x v="3230"/>
      <x v="1"/>
      <x v="3"/>
    </i>
    <i>
      <x v="3231"/>
      <x v="1"/>
      <x v="2"/>
    </i>
    <i>
      <x v="3232"/>
      <x/>
      <x v="5"/>
    </i>
    <i>
      <x v="3233"/>
      <x v="1"/>
      <x/>
    </i>
    <i>
      <x v="3234"/>
      <x/>
      <x v="1"/>
    </i>
    <i>
      <x v="3235"/>
      <x/>
      <x v="4"/>
    </i>
    <i>
      <x v="3236"/>
      <x v="1"/>
      <x v="3"/>
    </i>
    <i>
      <x v="3237"/>
      <x v="1"/>
      <x/>
    </i>
    <i>
      <x v="3238"/>
      <x v="1"/>
      <x v="2"/>
    </i>
    <i>
      <x v="3239"/>
      <x/>
      <x v="5"/>
    </i>
    <i>
      <x v="3240"/>
      <x/>
      <x/>
    </i>
    <i>
      <x v="3241"/>
      <x/>
      <x v="4"/>
    </i>
    <i>
      <x v="3242"/>
      <x v="1"/>
      <x v="1"/>
    </i>
    <i>
      <x v="3243"/>
      <x v="1"/>
      <x v="2"/>
    </i>
    <i>
      <x v="3244"/>
      <x/>
      <x v="5"/>
    </i>
    <i>
      <x v="3245"/>
      <x v="1"/>
      <x/>
    </i>
    <i>
      <x v="3246"/>
      <x/>
      <x v="5"/>
    </i>
    <i>
      <x v="3247"/>
      <x/>
      <x/>
    </i>
    <i>
      <x v="3248"/>
      <x v="1"/>
      <x v="1"/>
    </i>
    <i>
      <x v="3249"/>
      <x v="1"/>
      <x v="3"/>
    </i>
    <i>
      <x v="3250"/>
      <x/>
      <x v="9"/>
    </i>
    <i>
      <x v="3251"/>
      <x/>
      <x v="1"/>
    </i>
    <i>
      <x v="3252"/>
      <x/>
      <x v="4"/>
    </i>
    <i>
      <x v="3253"/>
      <x v="1"/>
      <x/>
    </i>
    <i>
      <x v="3254"/>
      <x v="1"/>
      <x v="2"/>
    </i>
    <i>
      <x v="3255"/>
      <x/>
      <x v="5"/>
    </i>
    <i>
      <x v="3256"/>
      <x/>
      <x v="1"/>
    </i>
    <i>
      <x v="3257"/>
      <x v="1"/>
      <x/>
    </i>
    <i>
      <x v="3258"/>
      <x v="1"/>
      <x v="2"/>
    </i>
    <i>
      <x v="3259"/>
      <x/>
      <x v="5"/>
    </i>
    <i>
      <x v="3260"/>
      <x/>
      <x v="1"/>
    </i>
    <i>
      <x v="3261"/>
      <x v="2"/>
      <x/>
    </i>
    <i>
      <x v="3262"/>
      <x v="2"/>
      <x v="2"/>
    </i>
    <i>
      <x v="3263"/>
      <x/>
      <x v="5"/>
    </i>
    <i>
      <x v="3264"/>
      <x v="2"/>
      <x/>
    </i>
    <i>
      <x v="3265"/>
      <x v="2"/>
      <x v="2"/>
    </i>
    <i>
      <x v="3266"/>
      <x/>
      <x v="5"/>
    </i>
    <i>
      <x v="3267"/>
      <x v="2"/>
      <x/>
    </i>
    <i>
      <x v="3268"/>
      <x v="2"/>
      <x v="2"/>
    </i>
    <i>
      <x v="3269"/>
      <x/>
      <x v="5"/>
    </i>
    <i>
      <x v="3270"/>
      <x v="2"/>
      <x/>
    </i>
    <i>
      <x v="3271"/>
      <x/>
      <x v="1"/>
    </i>
    <i>
      <x v="3272"/>
      <x v="1"/>
      <x v="3"/>
    </i>
    <i>
      <x v="3273"/>
      <x v="2"/>
      <x/>
    </i>
    <i>
      <x v="3274"/>
      <x v="2"/>
      <x v="2"/>
    </i>
    <i>
      <x v="3275"/>
      <x/>
      <x v="5"/>
    </i>
    <i>
      <x v="3276"/>
      <x/>
      <x v="1"/>
    </i>
    <i>
      <x v="3277"/>
      <x v="2"/>
      <x/>
    </i>
    <i>
      <x v="3278"/>
      <x/>
      <x v="5"/>
    </i>
    <i>
      <x v="3279"/>
      <x/>
      <x v="1"/>
    </i>
    <i>
      <x v="3280"/>
      <x v="2"/>
      <x/>
    </i>
    <i>
      <x v="3281"/>
      <x/>
      <x v="1"/>
    </i>
    <i>
      <x v="3282"/>
      <x v="1"/>
      <x v="3"/>
    </i>
    <i>
      <x v="3283"/>
      <x/>
      <x v="5"/>
    </i>
    <i>
      <x v="3284"/>
      <x v="1"/>
      <x v="2"/>
    </i>
    <i>
      <x v="3285"/>
      <x v="2"/>
      <x/>
    </i>
    <i>
      <x v="3286"/>
      <x v="1"/>
      <x v="2"/>
    </i>
    <i>
      <x v="3287"/>
      <x/>
      <x v="5"/>
    </i>
    <i>
      <x v="3288"/>
      <x v="2"/>
      <x/>
    </i>
    <i>
      <x v="3289"/>
      <x v="1"/>
      <x v="2"/>
    </i>
    <i>
      <x v="3290"/>
      <x/>
      <x v="5"/>
    </i>
    <i>
      <x v="3291"/>
      <x/>
      <x v="1"/>
    </i>
    <i>
      <x v="3292"/>
      <x/>
      <x/>
    </i>
    <i>
      <x v="3293"/>
      <x v="1"/>
      <x v="2"/>
    </i>
    <i>
      <x v="3294"/>
      <x/>
      <x v="5"/>
    </i>
    <i>
      <x v="3295"/>
      <x v="1"/>
      <x/>
    </i>
    <i>
      <x v="3296"/>
      <x v="1"/>
      <x v="2"/>
    </i>
    <i>
      <x v="3297"/>
      <x/>
      <x v="5"/>
    </i>
    <i>
      <x v="3298"/>
      <x v="1"/>
      <x/>
    </i>
    <i>
      <x v="3299"/>
      <x/>
      <x v="5"/>
    </i>
    <i>
      <x v="3300"/>
      <x v="1"/>
      <x/>
    </i>
    <i>
      <x v="3301"/>
      <x/>
      <x v="1"/>
    </i>
    <i>
      <x v="3302"/>
      <x v="1"/>
      <x v="3"/>
    </i>
    <i>
      <x v="3303"/>
      <x/>
      <x v="5"/>
    </i>
    <i>
      <x v="3304"/>
      <x v="1"/>
      <x v="2"/>
    </i>
    <i>
      <x v="3305"/>
      <x v="1"/>
      <x/>
    </i>
    <i>
      <x v="3306"/>
      <x/>
      <x v="1"/>
    </i>
    <i>
      <x v="3307"/>
      <x v="1"/>
      <x v="3"/>
    </i>
    <i>
      <x v="3308"/>
      <x v="1"/>
      <x v="2"/>
    </i>
    <i>
      <x v="3309"/>
      <x/>
      <x v="5"/>
    </i>
    <i>
      <x v="3310"/>
      <x v="1"/>
      <x/>
    </i>
    <i>
      <x v="3311"/>
      <x v="1"/>
      <x v="2"/>
    </i>
    <i>
      <x v="3312"/>
      <x/>
      <x v="5"/>
    </i>
    <i>
      <x v="3313"/>
      <x v="1"/>
      <x/>
    </i>
    <i>
      <x v="3314"/>
      <x/>
      <x v="5"/>
    </i>
    <i>
      <x v="3315"/>
      <x v="1"/>
      <x v="2"/>
    </i>
    <i>
      <x v="3316"/>
      <x v="3"/>
      <x/>
    </i>
    <i>
      <x v="3317"/>
      <x v="4"/>
      <x v="5"/>
    </i>
    <i>
      <x v="3318"/>
      <x v="3"/>
      <x/>
    </i>
    <i>
      <x v="3319"/>
      <x v="4"/>
      <x v="1"/>
    </i>
    <i>
      <x v="3320"/>
      <x v="1"/>
      <x v="2"/>
    </i>
    <i>
      <x v="3321"/>
      <x/>
      <x v="5"/>
    </i>
    <i>
      <x v="3322"/>
      <x/>
      <x v="4"/>
    </i>
    <i>
      <x v="3323"/>
      <x v="1"/>
      <x v="13"/>
    </i>
    <i>
      <x v="3324"/>
      <x v="3"/>
      <x/>
    </i>
    <i>
      <x v="3325"/>
      <x v="3"/>
      <x v="2"/>
    </i>
    <i>
      <x v="3326"/>
      <x/>
      <x v="5"/>
    </i>
    <i>
      <x v="3327"/>
      <x v="1"/>
      <x/>
    </i>
    <i>
      <x v="3328"/>
      <x/>
      <x v="1"/>
    </i>
    <i>
      <x v="3329"/>
      <x/>
      <x v="5"/>
    </i>
    <i>
      <x v="3330"/>
      <x v="1"/>
      <x v="2"/>
    </i>
    <i>
      <x v="3331"/>
      <x/>
      <x v="4"/>
    </i>
    <i>
      <x v="3332"/>
      <x v="1"/>
      <x v="3"/>
    </i>
    <i>
      <x v="3333"/>
      <x/>
      <x v="9"/>
    </i>
    <i>
      <x v="3334"/>
      <x v="1"/>
      <x v="8"/>
    </i>
    <i>
      <x v="3335"/>
      <x/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porting Sum Insured" fld="22" baseField="0" baseItem="0" numFmtId="3"/>
    <dataField name="Sum of GWP " fld="30" baseField="0" baseItem="0" numFmtId="164"/>
    <dataField name="Sum of No of Person Cover Per Day" fld="2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"/>
  <sheetViews>
    <sheetView workbookViewId="0">
      <selection sqref="A1:A1048576"/>
    </sheetView>
  </sheetViews>
  <sheetFormatPr defaultRowHeight="12.5" x14ac:dyDescent="0.25"/>
  <cols>
    <col min="1" max="1" width="9.1796875" style="18"/>
    <col min="6" max="6" width="34.1796875" customWidth="1"/>
  </cols>
  <sheetData>
    <row r="2" spans="6:9" ht="13" x14ac:dyDescent="0.3">
      <c r="F2" s="19" t="s">
        <v>39</v>
      </c>
      <c r="G2" s="19" t="s">
        <v>37</v>
      </c>
    </row>
    <row r="3" spans="6:9" ht="13" x14ac:dyDescent="0.3">
      <c r="F3" s="22" t="s">
        <v>20</v>
      </c>
      <c r="G3" s="21">
        <f>SuM!C8/100000</f>
        <v>225.52505665041429</v>
      </c>
    </row>
    <row r="4" spans="6:9" ht="13" x14ac:dyDescent="0.3">
      <c r="F4" s="22" t="s">
        <v>25</v>
      </c>
      <c r="G4" s="21">
        <f>SuM!C26/100000</f>
        <v>81.101078208223001</v>
      </c>
    </row>
    <row r="5" spans="6:9" ht="13" x14ac:dyDescent="0.3">
      <c r="F5" s="22" t="s">
        <v>40</v>
      </c>
      <c r="G5" s="21">
        <f>((60760+23748)*0.95)/100000</f>
        <v>0.80282599999999993</v>
      </c>
      <c r="I5" s="23">
        <f>G5*100000/G9</f>
        <v>743.35740740740732</v>
      </c>
    </row>
    <row r="6" spans="6:9" ht="13" x14ac:dyDescent="0.3">
      <c r="F6" s="22" t="s">
        <v>41</v>
      </c>
      <c r="G6" s="21">
        <f>((60760+23748)*0.95+154370)/100000</f>
        <v>2.3465259999999999</v>
      </c>
    </row>
    <row r="7" spans="6:9" ht="13" x14ac:dyDescent="0.3">
      <c r="F7" s="22" t="s">
        <v>38</v>
      </c>
      <c r="G7" s="21">
        <f>3%*G6</f>
        <v>7.0395779999999991E-2</v>
      </c>
    </row>
    <row r="8" spans="6:9" ht="13" x14ac:dyDescent="0.3">
      <c r="F8" s="22" t="s">
        <v>35</v>
      </c>
      <c r="G8" s="20">
        <v>1592</v>
      </c>
    </row>
    <row r="9" spans="6:9" ht="13" x14ac:dyDescent="0.3">
      <c r="F9" s="22" t="s">
        <v>36</v>
      </c>
      <c r="G9" s="20">
        <v>108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4"/>
  <sheetViews>
    <sheetView showGridLines="0" topLeftCell="B3" workbookViewId="0">
      <selection activeCell="G3" sqref="G3"/>
    </sheetView>
  </sheetViews>
  <sheetFormatPr defaultColWidth="14.453125" defaultRowHeight="15" customHeight="1" x14ac:dyDescent="0.25"/>
  <cols>
    <col min="1" max="1" width="39.26953125" customWidth="1"/>
    <col min="2" max="2" width="40.7265625" bestFit="1" customWidth="1"/>
    <col min="3" max="3" width="27" customWidth="1"/>
    <col min="4" max="4" width="7.453125" customWidth="1"/>
    <col min="5" max="5" width="12.08984375" bestFit="1" customWidth="1"/>
    <col min="6" max="6" width="10.26953125" bestFit="1" customWidth="1"/>
    <col min="7" max="8" width="7.81640625" bestFit="1" customWidth="1"/>
    <col min="9" max="10" width="7.81640625" customWidth="1"/>
    <col min="11" max="19" width="7.81640625" hidden="1" customWidth="1"/>
    <col min="20" max="20" width="9.81640625" customWidth="1"/>
    <col min="21" max="21" width="14.26953125" customWidth="1"/>
  </cols>
  <sheetData>
    <row r="1" spans="1:21" ht="14.5" x14ac:dyDescent="0.35">
      <c r="A1" s="1" t="str">
        <f>C41&amp;":"</f>
        <v>CALDERYS INDIA REFRACTORIES LIMITED: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U1" s="3"/>
    </row>
    <row r="2" spans="1:21" ht="14.5" x14ac:dyDescent="0.35">
      <c r="A2" s="4" t="s">
        <v>3</v>
      </c>
      <c r="B2" s="4"/>
      <c r="C2" s="4" t="s">
        <v>4</v>
      </c>
      <c r="D2" s="1">
        <v>202602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U2" s="3"/>
    </row>
    <row r="3" spans="1:21" ht="14.5" x14ac:dyDescent="0.35">
      <c r="A3" s="5" t="s">
        <v>5</v>
      </c>
      <c r="B3" s="5"/>
      <c r="C3" s="6">
        <f>SUMIF(Details!B:B,$D$2,Details!AD:AD)</f>
        <v>45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U3" s="3"/>
    </row>
    <row r="4" spans="1:21" ht="14.5" x14ac:dyDescent="0.35">
      <c r="A4" s="5" t="s">
        <v>12</v>
      </c>
      <c r="B4" s="5"/>
      <c r="C4" s="6">
        <f>SUMIF(Details!B:B,$D$2,Details!AE:AE)</f>
        <v>172165.31904109579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U4" s="3"/>
    </row>
    <row r="5" spans="1:21" ht="14.5" x14ac:dyDescent="0.35">
      <c r="A5" s="3"/>
      <c r="B5" s="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U5" s="3"/>
    </row>
    <row r="6" spans="1:21" ht="14.5" x14ac:dyDescent="0.35">
      <c r="A6" s="4" t="s">
        <v>3</v>
      </c>
      <c r="B6" s="4" t="s">
        <v>64</v>
      </c>
      <c r="C6" s="7" t="s">
        <v>2</v>
      </c>
      <c r="D6" s="7"/>
      <c r="E6" s="7">
        <v>45901</v>
      </c>
      <c r="F6" s="7">
        <v>45931</v>
      </c>
      <c r="G6" s="7">
        <v>45962</v>
      </c>
      <c r="H6" s="7">
        <v>45992</v>
      </c>
      <c r="I6" s="7">
        <v>46023</v>
      </c>
      <c r="J6" s="7">
        <v>46054</v>
      </c>
      <c r="K6" s="7">
        <v>46082</v>
      </c>
      <c r="L6" s="7">
        <v>46113</v>
      </c>
      <c r="M6" s="7">
        <v>46143</v>
      </c>
      <c r="N6" s="7">
        <v>46174</v>
      </c>
      <c r="O6" s="7">
        <v>46204</v>
      </c>
      <c r="P6" s="7">
        <v>46235</v>
      </c>
      <c r="Q6" s="7">
        <v>46266</v>
      </c>
      <c r="R6" s="7">
        <v>46296</v>
      </c>
      <c r="S6" s="7">
        <v>46327</v>
      </c>
      <c r="U6" s="7" t="s">
        <v>62</v>
      </c>
    </row>
    <row r="7" spans="1:21" ht="4.5" customHeight="1" x14ac:dyDescent="0.35">
      <c r="A7" s="8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U7" s="9"/>
    </row>
    <row r="8" spans="1:21" ht="14.5" x14ac:dyDescent="0.35">
      <c r="A8" s="10" t="s">
        <v>20</v>
      </c>
      <c r="B8" s="10"/>
      <c r="C8" s="6">
        <f>Details!AE1</f>
        <v>22552505.665041428</v>
      </c>
      <c r="D8" s="6"/>
      <c r="E8" s="6">
        <v>21745012.930383846</v>
      </c>
      <c r="F8" s="6">
        <v>-18739.697616438403</v>
      </c>
      <c r="G8" s="6">
        <v>448900.4699178086</v>
      </c>
      <c r="H8" s="6">
        <v>66325.504849315053</v>
      </c>
      <c r="I8" s="6">
        <v>138841.13846575335</v>
      </c>
      <c r="J8" s="6">
        <f>SUMIF(Details!$B:$B,$D$2,Details!$AE:$AE)</f>
        <v>172165.31904109579</v>
      </c>
      <c r="K8" s="6">
        <f>SUMIF(Details!$B:$B,$D$2,Details!$AE:$AE)</f>
        <v>172165.31904109579</v>
      </c>
      <c r="L8" s="6">
        <f>SUMIF(Details!$B:$B,$D$2,Details!$AE:$AE)</f>
        <v>172165.31904109579</v>
      </c>
      <c r="M8" s="6">
        <f>SUMIF(Details!$B:$B,$D$2,Details!$AE:$AE)</f>
        <v>172165.31904109579</v>
      </c>
      <c r="N8" s="6">
        <f>SUMIF(Details!$B:$B,$D$2,Details!$AE:$AE)</f>
        <v>172165.31904109579</v>
      </c>
      <c r="O8" s="6">
        <f>SUMIF(Details!$B:$B,$D$2,Details!$AE:$AE)</f>
        <v>172165.31904109579</v>
      </c>
      <c r="P8" s="6">
        <f>SUMIF(Details!$B:$B,$D$2,Details!$AE:$AE)</f>
        <v>172165.31904109579</v>
      </c>
      <c r="Q8" s="6">
        <f>SUMIF(Details!$B:$B,$D$2,Details!$AE:$AE)</f>
        <v>172165.31904109579</v>
      </c>
      <c r="R8" s="6">
        <f>SUMIF(Details!$B:$B,$D$2,Details!$AE:$AE)</f>
        <v>172165.31904109579</v>
      </c>
      <c r="S8" s="6">
        <f>SUMIF(Details!$B:$B,$D$2,Details!$AE:$AE)</f>
        <v>172165.31904109579</v>
      </c>
      <c r="T8" s="23"/>
      <c r="U8" s="6">
        <f>$C8-SUM(E8:J8)</f>
        <v>4.8428773880004883E-8</v>
      </c>
    </row>
    <row r="9" spans="1:21" ht="12.75" customHeight="1" x14ac:dyDescent="0.35">
      <c r="A9" s="5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U9" s="6">
        <f t="shared" ref="U9:U38" si="0">$C9-SUM(E9:J9)</f>
        <v>0</v>
      </c>
    </row>
    <row r="10" spans="1:21" ht="14.5" x14ac:dyDescent="0.35">
      <c r="A10" s="11" t="s">
        <v>28</v>
      </c>
      <c r="B10" s="11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U10" s="6">
        <f t="shared" si="0"/>
        <v>0</v>
      </c>
    </row>
    <row r="11" spans="1:21" ht="14.5" x14ac:dyDescent="0.35">
      <c r="A11" s="5" t="s">
        <v>21</v>
      </c>
      <c r="B11" s="5"/>
      <c r="C11" s="6">
        <f>Details!AF1</f>
        <v>0</v>
      </c>
      <c r="D11" s="6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f>SUMIF(Details!$B:$B,$D$2,Details!$AF:$AF)</f>
        <v>0</v>
      </c>
      <c r="K11" s="6">
        <f>SUMIF(Details!$B:$B,$D$2,Details!$AF:$AF)</f>
        <v>0</v>
      </c>
      <c r="L11" s="6">
        <f>SUMIF(Details!$B:$B,$D$2,Details!$AF:$AF)</f>
        <v>0</v>
      </c>
      <c r="M11" s="6">
        <f>SUMIF(Details!$B:$B,$D$2,Details!$AF:$AF)</f>
        <v>0</v>
      </c>
      <c r="N11" s="6">
        <f>SUMIF(Details!$B:$B,$D$2,Details!$AF:$AF)</f>
        <v>0</v>
      </c>
      <c r="O11" s="6">
        <f>SUMIF(Details!$B:$B,$D$2,Details!$AF:$AF)</f>
        <v>0</v>
      </c>
      <c r="P11" s="6">
        <f>SUMIF(Details!$B:$B,$D$2,Details!$AF:$AF)</f>
        <v>0</v>
      </c>
      <c r="Q11" s="6">
        <f>SUMIF(Details!$B:$B,$D$2,Details!$AF:$AF)</f>
        <v>0</v>
      </c>
      <c r="R11" s="6">
        <f>SUMIF(Details!$B:$B,$D$2,Details!$AF:$AF)</f>
        <v>0</v>
      </c>
      <c r="S11" s="6">
        <f>SUMIF(Details!$B:$B,$D$2,Details!$AF:$AF)</f>
        <v>0</v>
      </c>
      <c r="U11" s="6">
        <f t="shared" si="0"/>
        <v>0</v>
      </c>
    </row>
    <row r="12" spans="1:21" ht="14.5" x14ac:dyDescent="0.35">
      <c r="A12" s="5" t="s">
        <v>22</v>
      </c>
      <c r="B12" s="5"/>
      <c r="C12" s="6">
        <f>Details!AG1</f>
        <v>0</v>
      </c>
      <c r="D12" s="6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f>SUMIF(Details!$B:$B,$D$2,Details!$AG:$AG)</f>
        <v>0</v>
      </c>
      <c r="K12" s="6">
        <f>SUMIF(Details!$B:$B,$D$2,Details!$AG:$AG)</f>
        <v>0</v>
      </c>
      <c r="L12" s="6">
        <f>SUMIF(Details!$B:$B,$D$2,Details!$AG:$AG)</f>
        <v>0</v>
      </c>
      <c r="M12" s="6">
        <f>SUMIF(Details!$B:$B,$D$2,Details!$AG:$AG)</f>
        <v>0</v>
      </c>
      <c r="N12" s="6">
        <f>SUMIF(Details!$B:$B,$D$2,Details!$AG:$AG)</f>
        <v>0</v>
      </c>
      <c r="O12" s="6">
        <f>SUMIF(Details!$B:$B,$D$2,Details!$AG:$AG)</f>
        <v>0</v>
      </c>
      <c r="P12" s="6">
        <f>SUMIF(Details!$B:$B,$D$2,Details!$AG:$AG)</f>
        <v>0</v>
      </c>
      <c r="Q12" s="6">
        <f>SUMIF(Details!$B:$B,$D$2,Details!$AG:$AG)</f>
        <v>0</v>
      </c>
      <c r="R12" s="6">
        <f>SUMIF(Details!$B:$B,$D$2,Details!$AG:$AG)</f>
        <v>0</v>
      </c>
      <c r="S12" s="6">
        <f>SUMIF(Details!$B:$B,$D$2,Details!$AG:$AG)</f>
        <v>0</v>
      </c>
      <c r="U12" s="6">
        <f t="shared" si="0"/>
        <v>0</v>
      </c>
    </row>
    <row r="13" spans="1:21" ht="14.5" x14ac:dyDescent="0.35">
      <c r="A13" s="5" t="s">
        <v>23</v>
      </c>
      <c r="B13" s="5"/>
      <c r="C13" s="6">
        <f>Details!AH1</f>
        <v>4059451.0197072937</v>
      </c>
      <c r="D13" s="6"/>
      <c r="E13" s="6">
        <v>3914102.3274689317</v>
      </c>
      <c r="F13" s="6">
        <v>-3373.1455709589063</v>
      </c>
      <c r="G13" s="6">
        <v>80802.084585205565</v>
      </c>
      <c r="H13" s="6">
        <v>11938.590872876712</v>
      </c>
      <c r="I13" s="6">
        <v>24991.404923835617</v>
      </c>
      <c r="J13" s="6">
        <f>SUMIF(Details!$B:$B,$D$2,Details!$AH:$AH)</f>
        <v>30989.757427397235</v>
      </c>
      <c r="K13" s="6">
        <f>SUMIF(Details!$B:$B,$D$2,Details!$AH:$AH)</f>
        <v>30989.757427397235</v>
      </c>
      <c r="L13" s="6">
        <f>SUMIF(Details!$B:$B,$D$2,Details!$AH:$AH)</f>
        <v>30989.757427397235</v>
      </c>
      <c r="M13" s="6">
        <f>SUMIF(Details!$B:$B,$D$2,Details!$AH:$AH)</f>
        <v>30989.757427397235</v>
      </c>
      <c r="N13" s="6">
        <f>SUMIF(Details!$B:$B,$D$2,Details!$AH:$AH)</f>
        <v>30989.757427397235</v>
      </c>
      <c r="O13" s="6">
        <f>SUMIF(Details!$B:$B,$D$2,Details!$AH:$AH)</f>
        <v>30989.757427397235</v>
      </c>
      <c r="P13" s="6">
        <f>SUMIF(Details!$B:$B,$D$2,Details!$AH:$AH)</f>
        <v>30989.757427397235</v>
      </c>
      <c r="Q13" s="6">
        <f>SUMIF(Details!$B:$B,$D$2,Details!$AH:$AH)</f>
        <v>30989.757427397235</v>
      </c>
      <c r="R13" s="6">
        <f>SUMIF(Details!$B:$B,$D$2,Details!$AH:$AH)</f>
        <v>30989.757427397235</v>
      </c>
      <c r="S13" s="6">
        <f>SUMIF(Details!$B:$B,$D$2,Details!$AH:$AH)</f>
        <v>30989.757427397235</v>
      </c>
      <c r="U13" s="6">
        <f t="shared" si="0"/>
        <v>5.5879354476928711E-9</v>
      </c>
    </row>
    <row r="14" spans="1:21" ht="14.5" x14ac:dyDescent="0.35">
      <c r="A14" s="12" t="s">
        <v>65</v>
      </c>
      <c r="B14" s="12"/>
      <c r="C14" s="17">
        <f>SUM(C11:C13)</f>
        <v>4059451.0197072937</v>
      </c>
      <c r="D14" s="17"/>
      <c r="E14" s="17">
        <v>3914102.3274689317</v>
      </c>
      <c r="F14" s="17">
        <v>-3373.1455709589063</v>
      </c>
      <c r="G14" s="17">
        <v>80802.084585205565</v>
      </c>
      <c r="H14" s="17">
        <v>11938.590872876712</v>
      </c>
      <c r="I14" s="17">
        <v>24991.404923835617</v>
      </c>
      <c r="J14" s="17">
        <f t="shared" ref="J14:P14" si="1">SUM(J11:J13)</f>
        <v>30989.757427397235</v>
      </c>
      <c r="K14" s="17">
        <f t="shared" si="1"/>
        <v>30989.757427397235</v>
      </c>
      <c r="L14" s="17">
        <f t="shared" si="1"/>
        <v>30989.757427397235</v>
      </c>
      <c r="M14" s="17">
        <f t="shared" si="1"/>
        <v>30989.757427397235</v>
      </c>
      <c r="N14" s="17">
        <f t="shared" si="1"/>
        <v>30989.757427397235</v>
      </c>
      <c r="O14" s="17">
        <f t="shared" si="1"/>
        <v>30989.757427397235</v>
      </c>
      <c r="P14" s="17">
        <f t="shared" si="1"/>
        <v>30989.757427397235</v>
      </c>
      <c r="Q14" s="17">
        <f t="shared" ref="Q14:S14" si="2">SUM(Q11:Q13)</f>
        <v>30989.757427397235</v>
      </c>
      <c r="R14" s="17">
        <f t="shared" si="2"/>
        <v>30989.757427397235</v>
      </c>
      <c r="S14" s="17">
        <f t="shared" si="2"/>
        <v>30989.757427397235</v>
      </c>
      <c r="U14" s="6">
        <f t="shared" si="0"/>
        <v>5.5879354476928711E-9</v>
      </c>
    </row>
    <row r="15" spans="1:21" ht="4.5" customHeight="1" x14ac:dyDescent="0.35">
      <c r="A15" s="5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U15" s="6">
        <f t="shared" si="0"/>
        <v>0</v>
      </c>
    </row>
    <row r="16" spans="1:21" ht="14.5" x14ac:dyDescent="0.35">
      <c r="A16" s="11" t="s">
        <v>29</v>
      </c>
      <c r="B16" s="11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U16" s="6">
        <f t="shared" si="0"/>
        <v>0</v>
      </c>
    </row>
    <row r="17" spans="1:21" ht="14.5" x14ac:dyDescent="0.35">
      <c r="A17" s="5" t="s">
        <v>66</v>
      </c>
      <c r="B17" s="5"/>
      <c r="C17" s="6">
        <f>Details!AI1</f>
        <v>902100.22660163115</v>
      </c>
      <c r="D17" s="6"/>
      <c r="E17" s="6">
        <v>869800.51721533062</v>
      </c>
      <c r="F17" s="6">
        <v>-749.58790465753486</v>
      </c>
      <c r="G17" s="6">
        <v>17956.01879671232</v>
      </c>
      <c r="H17" s="6">
        <v>2653.020193972603</v>
      </c>
      <c r="I17" s="6">
        <v>5553.6455386301377</v>
      </c>
      <c r="J17" s="6">
        <f>SUMIF(Details!$B:$B,$D$2,Details!$AI:$AI)</f>
        <v>6886.6127616438325</v>
      </c>
      <c r="K17" s="6">
        <f>SUMIF(Details!$B:$B,$D$2,Details!$AI:$AI)</f>
        <v>6886.6127616438325</v>
      </c>
      <c r="L17" s="6">
        <f>SUMIF(Details!$B:$B,$D$2,Details!$AI:$AI)</f>
        <v>6886.6127616438325</v>
      </c>
      <c r="M17" s="6">
        <f>SUMIF(Details!$B:$B,$D$2,Details!$AI:$AI)</f>
        <v>6886.6127616438325</v>
      </c>
      <c r="N17" s="6">
        <f>SUMIF(Details!$B:$B,$D$2,Details!$AI:$AI)</f>
        <v>6886.6127616438325</v>
      </c>
      <c r="O17" s="6">
        <f>SUMIF(Details!$B:$B,$D$2,Details!$AI:$AI)</f>
        <v>6886.6127616438325</v>
      </c>
      <c r="P17" s="6">
        <f>SUMIF(Details!$B:$B,$D$2,Details!$AI:$AI)</f>
        <v>6886.6127616438325</v>
      </c>
      <c r="Q17" s="6">
        <f>SUMIF(Details!$B:$B,$D$2,Details!$AI:$AI)</f>
        <v>6886.6127616438325</v>
      </c>
      <c r="R17" s="6">
        <f>SUMIF(Details!$B:$B,$D$2,Details!$AI:$AI)</f>
        <v>6886.6127616438325</v>
      </c>
      <c r="S17" s="6">
        <f>SUMIF(Details!$B:$B,$D$2,Details!$AI:$AI)</f>
        <v>6886.6127616438325</v>
      </c>
      <c r="U17" s="6">
        <f t="shared" si="0"/>
        <v>0</v>
      </c>
    </row>
    <row r="18" spans="1:21" ht="14.5" x14ac:dyDescent="0.35">
      <c r="A18" s="5" t="s">
        <v>105</v>
      </c>
      <c r="B18" s="5"/>
      <c r="C18" s="6">
        <f>Details!AJ1</f>
        <v>5074313.7746341452</v>
      </c>
      <c r="D18" s="6"/>
      <c r="E18" s="6">
        <v>4892627.9093361963</v>
      </c>
      <c r="F18" s="6">
        <v>-4216.4319636986656</v>
      </c>
      <c r="G18" s="6">
        <v>101002.60573150689</v>
      </c>
      <c r="H18" s="6">
        <v>14923.238591095893</v>
      </c>
      <c r="I18" s="6">
        <v>31239.256154794522</v>
      </c>
      <c r="J18" s="6">
        <f>SUMIF(Details!$B:$B,$D$2,Details!$AJ:$AJ)</f>
        <v>38737.196784246575</v>
      </c>
      <c r="K18" s="6">
        <f>SUMIF(Details!$B:$B,$D$2,Details!$AJ:$AJ)</f>
        <v>38737.196784246575</v>
      </c>
      <c r="L18" s="6">
        <f>SUMIF(Details!$B:$B,$D$2,Details!$AJ:$AJ)</f>
        <v>38737.196784246575</v>
      </c>
      <c r="M18" s="6">
        <f>SUMIF(Details!$B:$B,$D$2,Details!$AJ:$AJ)</f>
        <v>38737.196784246575</v>
      </c>
      <c r="N18" s="6">
        <f>SUMIF(Details!$B:$B,$D$2,Details!$AJ:$AJ)</f>
        <v>38737.196784246575</v>
      </c>
      <c r="O18" s="6">
        <f>SUMIF(Details!$B:$B,$D$2,Details!$AJ:$AJ)</f>
        <v>38737.196784246575</v>
      </c>
      <c r="P18" s="6">
        <f>SUMIF(Details!$B:$B,$D$2,Details!$AJ:$AJ)</f>
        <v>38737.196784246575</v>
      </c>
      <c r="Q18" s="6">
        <f>SUMIF(Details!$B:$B,$D$2,Details!$AJ:$AJ)</f>
        <v>38737.196784246575</v>
      </c>
      <c r="R18" s="6">
        <f>SUMIF(Details!$B:$B,$D$2,Details!$AJ:$AJ)</f>
        <v>38737.196784246575</v>
      </c>
      <c r="S18" s="6">
        <f>SUMIF(Details!$B:$B,$D$2,Details!$AJ:$AJ)</f>
        <v>38737.196784246575</v>
      </c>
      <c r="U18" s="6">
        <f t="shared" si="0"/>
        <v>0</v>
      </c>
    </row>
    <row r="19" spans="1:21" ht="4.5" customHeight="1" x14ac:dyDescent="0.35">
      <c r="A19" s="5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U19" s="6">
        <f t="shared" si="0"/>
        <v>0</v>
      </c>
    </row>
    <row r="20" spans="1:21" ht="14.5" x14ac:dyDescent="0.35">
      <c r="A20" s="11" t="s">
        <v>30</v>
      </c>
      <c r="B20" s="1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U20" s="6">
        <f t="shared" si="0"/>
        <v>0</v>
      </c>
    </row>
    <row r="21" spans="1:21" ht="14.5" x14ac:dyDescent="0.35">
      <c r="A21" s="5" t="s">
        <v>67</v>
      </c>
      <c r="B21" s="5"/>
      <c r="C21" s="6">
        <f>ROUND(C17*10%,0)</f>
        <v>90210</v>
      </c>
      <c r="D21" s="6"/>
      <c r="E21" s="6">
        <v>86980</v>
      </c>
      <c r="F21" s="6">
        <v>-75</v>
      </c>
      <c r="G21" s="6">
        <v>1796</v>
      </c>
      <c r="H21" s="6">
        <v>265</v>
      </c>
      <c r="I21" s="6">
        <v>555</v>
      </c>
      <c r="J21" s="6">
        <f t="shared" ref="J21:P21" si="3">ROUND(J17*10%,0)</f>
        <v>689</v>
      </c>
      <c r="K21" s="6">
        <f t="shared" si="3"/>
        <v>689</v>
      </c>
      <c r="L21" s="6">
        <f t="shared" si="3"/>
        <v>689</v>
      </c>
      <c r="M21" s="6">
        <f t="shared" si="3"/>
        <v>689</v>
      </c>
      <c r="N21" s="6">
        <f t="shared" si="3"/>
        <v>689</v>
      </c>
      <c r="O21" s="6">
        <f t="shared" si="3"/>
        <v>689</v>
      </c>
      <c r="P21" s="6">
        <f t="shared" si="3"/>
        <v>689</v>
      </c>
      <c r="Q21" s="6">
        <f t="shared" ref="Q21:S21" si="4">ROUND(Q17*10%,0)</f>
        <v>689</v>
      </c>
      <c r="R21" s="6">
        <f t="shared" si="4"/>
        <v>689</v>
      </c>
      <c r="S21" s="6">
        <f t="shared" si="4"/>
        <v>689</v>
      </c>
      <c r="U21" s="6">
        <f t="shared" si="0"/>
        <v>0</v>
      </c>
    </row>
    <row r="22" spans="1:21" ht="14.5" x14ac:dyDescent="0.35">
      <c r="A22" s="5" t="s">
        <v>106</v>
      </c>
      <c r="B22" s="5"/>
      <c r="C22" s="6">
        <f>ROUND(C18*50%,0)</f>
        <v>2537157</v>
      </c>
      <c r="D22" s="6"/>
      <c r="E22" s="6">
        <v>2446314</v>
      </c>
      <c r="F22" s="6">
        <v>-2108</v>
      </c>
      <c r="G22" s="6">
        <v>50501</v>
      </c>
      <c r="H22" s="6">
        <v>7462</v>
      </c>
      <c r="I22" s="6">
        <v>15620</v>
      </c>
      <c r="J22" s="6">
        <f t="shared" ref="J22:P22" si="5">ROUND(J18*50%,0)</f>
        <v>19369</v>
      </c>
      <c r="K22" s="6">
        <f t="shared" si="5"/>
        <v>19369</v>
      </c>
      <c r="L22" s="6">
        <f t="shared" si="5"/>
        <v>19369</v>
      </c>
      <c r="M22" s="6">
        <f t="shared" si="5"/>
        <v>19369</v>
      </c>
      <c r="N22" s="6">
        <f t="shared" si="5"/>
        <v>19369</v>
      </c>
      <c r="O22" s="6">
        <f t="shared" si="5"/>
        <v>19369</v>
      </c>
      <c r="P22" s="6">
        <f t="shared" si="5"/>
        <v>19369</v>
      </c>
      <c r="Q22" s="6">
        <f t="shared" ref="Q22:S22" si="6">ROUND(Q18*50%,0)</f>
        <v>19369</v>
      </c>
      <c r="R22" s="6">
        <f t="shared" si="6"/>
        <v>19369</v>
      </c>
      <c r="S22" s="6">
        <f t="shared" si="6"/>
        <v>19369</v>
      </c>
      <c r="U22" s="6">
        <f t="shared" si="0"/>
        <v>-1</v>
      </c>
    </row>
    <row r="23" spans="1:21" ht="4.5" customHeight="1" x14ac:dyDescent="0.35">
      <c r="A23" s="5"/>
      <c r="B23" s="5"/>
      <c r="C23" s="6"/>
      <c r="D23" s="6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f t="shared" ref="J23:P23" si="7">ROUND(J19*10%,0)</f>
        <v>0</v>
      </c>
      <c r="K23" s="6">
        <f t="shared" si="7"/>
        <v>0</v>
      </c>
      <c r="L23" s="6">
        <f t="shared" si="7"/>
        <v>0</v>
      </c>
      <c r="M23" s="6">
        <f t="shared" si="7"/>
        <v>0</v>
      </c>
      <c r="N23" s="6">
        <f t="shared" si="7"/>
        <v>0</v>
      </c>
      <c r="O23" s="6">
        <f t="shared" si="7"/>
        <v>0</v>
      </c>
      <c r="P23" s="6">
        <f t="shared" si="7"/>
        <v>0</v>
      </c>
      <c r="Q23" s="6">
        <f t="shared" ref="Q23:S23" si="8">ROUND(Q19*10%,0)</f>
        <v>0</v>
      </c>
      <c r="R23" s="6">
        <f t="shared" si="8"/>
        <v>0</v>
      </c>
      <c r="S23" s="6">
        <f t="shared" si="8"/>
        <v>0</v>
      </c>
      <c r="U23" s="6">
        <f t="shared" si="0"/>
        <v>0</v>
      </c>
    </row>
    <row r="24" spans="1:21" ht="15" customHeight="1" x14ac:dyDescent="0.35">
      <c r="A24" s="10" t="s">
        <v>24</v>
      </c>
      <c r="B24" s="10"/>
      <c r="C24" s="6">
        <f>Details!AK1</f>
        <v>11034160.300438352</v>
      </c>
      <c r="D24" s="6"/>
      <c r="E24" s="6">
        <v>1782648.8460000092</v>
      </c>
      <c r="F24" s="6">
        <v>1843675.8041918552</v>
      </c>
      <c r="G24" s="6">
        <v>1840535.1530410587</v>
      </c>
      <c r="H24" s="6">
        <v>1898202.9786302485</v>
      </c>
      <c r="I24" s="6">
        <v>1918898.276136931</v>
      </c>
      <c r="J24" s="6">
        <f>$C24-SUM($D24:I24)</f>
        <v>1750199.2424382493</v>
      </c>
      <c r="K24" s="6">
        <f>$C24-SUM($D24:J24)</f>
        <v>0</v>
      </c>
      <c r="L24" s="6">
        <f>$C24-SUM($D24:K24)</f>
        <v>0</v>
      </c>
      <c r="M24" s="6">
        <f>$C24-SUM($D24:L24)</f>
        <v>0</v>
      </c>
      <c r="N24" s="6">
        <f>$C24-SUM($D24:M24)</f>
        <v>0</v>
      </c>
      <c r="O24" s="6">
        <f>$C24-SUM($D24:N24)</f>
        <v>0</v>
      </c>
      <c r="P24" s="6">
        <f>$C24-SUM($D24:O24)</f>
        <v>0</v>
      </c>
      <c r="Q24" s="6">
        <f>$C24-SUM($D24:P24)</f>
        <v>0</v>
      </c>
      <c r="R24" s="6">
        <f>$C24-SUM($D24:Q24)</f>
        <v>0</v>
      </c>
      <c r="S24" s="6">
        <f>$C24-SUM($D24:R24)</f>
        <v>0</v>
      </c>
      <c r="U24" s="6">
        <f t="shared" si="0"/>
        <v>0</v>
      </c>
    </row>
    <row r="25" spans="1:21" ht="4.5" customHeight="1" x14ac:dyDescent="0.35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U25" s="6">
        <f t="shared" si="0"/>
        <v>0</v>
      </c>
    </row>
    <row r="26" spans="1:21" ht="15.75" customHeight="1" x14ac:dyDescent="0.35">
      <c r="A26" s="10" t="s">
        <v>25</v>
      </c>
      <c r="B26" s="10"/>
      <c r="C26" s="6">
        <f>Details!AL1</f>
        <v>8110107.8208223004</v>
      </c>
      <c r="D26" s="6"/>
      <c r="E26" s="6">
        <v>1310246.9018100102</v>
      </c>
      <c r="F26" s="6">
        <v>1355101.7160809145</v>
      </c>
      <c r="G26" s="6">
        <v>1352793.3374852571</v>
      </c>
      <c r="H26" s="6">
        <v>1395179.1892930651</v>
      </c>
      <c r="I26" s="6">
        <v>1410390.2329607094</v>
      </c>
      <c r="J26" s="6">
        <f>$C26-SUM($D26:I26)</f>
        <v>1286396.4431923442</v>
      </c>
      <c r="K26" s="6">
        <f>$C26-SUM($D26:J26)</f>
        <v>0</v>
      </c>
      <c r="L26" s="6">
        <f>$C26-SUM($D26:K26)</f>
        <v>0</v>
      </c>
      <c r="M26" s="6">
        <f>$C26-SUM($D26:L26)</f>
        <v>0</v>
      </c>
      <c r="N26" s="6">
        <f>$C26-SUM($D26:M26)</f>
        <v>0</v>
      </c>
      <c r="O26" s="6">
        <f>$C26-SUM($D26:N26)</f>
        <v>0</v>
      </c>
      <c r="P26" s="6">
        <f>$C26-SUM($D26:O26)</f>
        <v>0</v>
      </c>
      <c r="Q26" s="6">
        <f>$C26-SUM($D26:P26)</f>
        <v>0</v>
      </c>
      <c r="R26" s="6">
        <f>$C26-SUM($D26:Q26)</f>
        <v>0</v>
      </c>
      <c r="S26" s="6">
        <f>$C26-SUM($D26:R26)</f>
        <v>0</v>
      </c>
      <c r="U26" s="6">
        <f t="shared" si="0"/>
        <v>0</v>
      </c>
    </row>
    <row r="27" spans="1:21" ht="4.5" customHeight="1" x14ac:dyDescent="0.35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U27" s="6">
        <f t="shared" si="0"/>
        <v>0</v>
      </c>
    </row>
    <row r="28" spans="1:21" ht="15.75" customHeight="1" x14ac:dyDescent="0.35">
      <c r="A28" s="10" t="s">
        <v>26</v>
      </c>
      <c r="B28" s="10"/>
      <c r="C28" s="6">
        <f>C8-C17-C26-C18</f>
        <v>8465983.842983352</v>
      </c>
      <c r="D28" s="6"/>
      <c r="E28" s="6">
        <v>14672337.602022311</v>
      </c>
      <c r="F28" s="6">
        <v>-1368875.3938289967</v>
      </c>
      <c r="G28" s="6">
        <v>-1022851.4920956676</v>
      </c>
      <c r="H28" s="6">
        <v>-1346429.9432288185</v>
      </c>
      <c r="I28" s="6">
        <v>-1308341.9961883805</v>
      </c>
      <c r="J28" s="6">
        <f t="shared" ref="J28:P28" si="9">J8-J17-J26-J18</f>
        <v>-1159854.9336971387</v>
      </c>
      <c r="K28" s="6">
        <f t="shared" si="9"/>
        <v>126541.50949520539</v>
      </c>
      <c r="L28" s="6">
        <f t="shared" si="9"/>
        <v>126541.50949520539</v>
      </c>
      <c r="M28" s="6">
        <f t="shared" si="9"/>
        <v>126541.50949520539</v>
      </c>
      <c r="N28" s="6">
        <f t="shared" si="9"/>
        <v>126541.50949520539</v>
      </c>
      <c r="O28" s="6">
        <f t="shared" si="9"/>
        <v>126541.50949520539</v>
      </c>
      <c r="P28" s="6">
        <f t="shared" si="9"/>
        <v>126541.50949520539</v>
      </c>
      <c r="Q28" s="6">
        <f t="shared" ref="Q28:S28" si="10">Q8-Q17-Q26-Q18</f>
        <v>126541.50949520539</v>
      </c>
      <c r="R28" s="6">
        <f t="shared" si="10"/>
        <v>126541.50949520539</v>
      </c>
      <c r="S28" s="6">
        <f t="shared" si="10"/>
        <v>126541.50949520539</v>
      </c>
      <c r="U28" s="6">
        <f t="shared" si="0"/>
        <v>4.2840838432312012E-8</v>
      </c>
    </row>
    <row r="29" spans="1:21" ht="4.5" customHeight="1" x14ac:dyDescent="0.35">
      <c r="A29" s="5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U29" s="6">
        <f t="shared" si="0"/>
        <v>0</v>
      </c>
    </row>
    <row r="30" spans="1:21" ht="14.5" x14ac:dyDescent="0.35">
      <c r="A30" s="10" t="s">
        <v>68</v>
      </c>
      <c r="B30" s="10"/>
      <c r="C30" s="6">
        <f>Details!X1</f>
        <v>759</v>
      </c>
      <c r="D30" s="6"/>
      <c r="E30" s="6">
        <v>706</v>
      </c>
      <c r="F30" s="6">
        <v>0</v>
      </c>
      <c r="G30" s="6">
        <v>25</v>
      </c>
      <c r="H30" s="6">
        <v>5</v>
      </c>
      <c r="I30" s="6">
        <v>10</v>
      </c>
      <c r="J30" s="6">
        <f>SUMIF(Details!$B:$B,$D$2,Details!$X:$X)</f>
        <v>13</v>
      </c>
      <c r="K30" s="6">
        <f>SUMIF(Details!$B:$B,$D$2,Details!$X:$X)</f>
        <v>13</v>
      </c>
      <c r="L30" s="6">
        <f>SUMIF(Details!$B:$B,$D$2,Details!$X:$X)</f>
        <v>13</v>
      </c>
      <c r="M30" s="6">
        <f>SUMIF(Details!$B:$B,$D$2,Details!$X:$X)</f>
        <v>13</v>
      </c>
      <c r="N30" s="6">
        <f>SUMIF(Details!$B:$B,$D$2,Details!$X:$X)</f>
        <v>13</v>
      </c>
      <c r="O30" s="6">
        <f>SUMIF(Details!$B:$B,$D$2,Details!$X:$X)</f>
        <v>13</v>
      </c>
      <c r="P30" s="6">
        <f>SUMIF(Details!$B:$B,$D$2,Details!$X:$X)</f>
        <v>13</v>
      </c>
      <c r="Q30" s="6">
        <f>SUMIF(Details!$B:$B,$D$2,Details!$X:$X)</f>
        <v>13</v>
      </c>
      <c r="R30" s="6">
        <f>SUMIF(Details!$B:$B,$D$2,Details!$X:$X)</f>
        <v>13</v>
      </c>
      <c r="S30" s="6">
        <f>SUMIF(Details!$B:$B,$D$2,Details!$X:$X)</f>
        <v>13</v>
      </c>
      <c r="U30" s="6">
        <f t="shared" si="0"/>
        <v>0</v>
      </c>
    </row>
    <row r="31" spans="1:21" ht="4.5" customHeight="1" x14ac:dyDescent="0.35">
      <c r="A31" s="5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U31" s="6">
        <f t="shared" si="0"/>
        <v>0</v>
      </c>
    </row>
    <row r="32" spans="1:21" ht="15.75" customHeight="1" x14ac:dyDescent="0.35">
      <c r="A32" s="10" t="s">
        <v>69</v>
      </c>
      <c r="B32" s="10"/>
      <c r="C32" s="6">
        <f>Details!AD1</f>
        <v>3167</v>
      </c>
      <c r="D32" s="6"/>
      <c r="E32" s="6">
        <v>2963</v>
      </c>
      <c r="F32" s="6">
        <v>19</v>
      </c>
      <c r="G32" s="6">
        <v>86</v>
      </c>
      <c r="H32" s="6">
        <v>18</v>
      </c>
      <c r="I32" s="6">
        <v>36</v>
      </c>
      <c r="J32" s="6">
        <f>SUMIF(Details!$B:$B,$D$2,Details!$AD:$AD)</f>
        <v>45</v>
      </c>
      <c r="K32" s="6">
        <f>SUMIF(Details!$B:$B,$D$2,Details!$AD:$AD)</f>
        <v>45</v>
      </c>
      <c r="L32" s="6">
        <f>SUMIF(Details!$B:$B,$D$2,Details!$AD:$AD)</f>
        <v>45</v>
      </c>
      <c r="M32" s="6">
        <f>SUMIF(Details!$B:$B,$D$2,Details!$AD:$AD)</f>
        <v>45</v>
      </c>
      <c r="N32" s="6">
        <f>SUMIF(Details!$B:$B,$D$2,Details!$AD:$AD)</f>
        <v>45</v>
      </c>
      <c r="O32" s="6">
        <f>SUMIF(Details!$B:$B,$D$2,Details!$AD:$AD)</f>
        <v>45</v>
      </c>
      <c r="P32" s="6">
        <f>SUMIF(Details!$B:$B,$D$2,Details!$AD:$AD)</f>
        <v>45</v>
      </c>
      <c r="Q32" s="6">
        <f>SUMIF(Details!$B:$B,$D$2,Details!$AD:$AD)</f>
        <v>45</v>
      </c>
      <c r="R32" s="6">
        <f>SUMIF(Details!$B:$B,$D$2,Details!$AD:$AD)</f>
        <v>45</v>
      </c>
      <c r="S32" s="6">
        <f>SUMIF(Details!$B:$B,$D$2,Details!$AD:$AD)</f>
        <v>45</v>
      </c>
      <c r="U32" s="6">
        <f t="shared" si="0"/>
        <v>0</v>
      </c>
    </row>
    <row r="33" spans="1:21" ht="2.5" customHeight="1" x14ac:dyDescent="0.35">
      <c r="A33" s="10"/>
      <c r="B33" s="10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U33" s="6">
        <f t="shared" si="0"/>
        <v>0</v>
      </c>
    </row>
    <row r="34" spans="1:21" ht="14.5" x14ac:dyDescent="0.35">
      <c r="A34" s="10" t="s">
        <v>734</v>
      </c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U34" s="6">
        <f t="shared" si="0"/>
        <v>0</v>
      </c>
    </row>
    <row r="35" spans="1:21" ht="14.5" x14ac:dyDescent="0.35">
      <c r="A35" s="10" t="s">
        <v>101</v>
      </c>
      <c r="B35" s="10"/>
      <c r="C35" s="6">
        <f>2.38%*C8</f>
        <v>536749.63482798589</v>
      </c>
      <c r="D35" s="6"/>
      <c r="E35" s="6">
        <v>517531.30774313549</v>
      </c>
      <c r="F35" s="6">
        <v>-446.00480327074183</v>
      </c>
      <c r="G35" s="6">
        <v>10683.831184044655</v>
      </c>
      <c r="H35" s="6">
        <v>1578.5470154136419</v>
      </c>
      <c r="I35" s="6">
        <v>3304.4190954850055</v>
      </c>
      <c r="J35" s="6">
        <f>$C35-SUM($D35:I35)</f>
        <v>4097.5345931778429</v>
      </c>
      <c r="K35" s="6">
        <f>$C35-SUM($D35:J35)</f>
        <v>0</v>
      </c>
      <c r="L35" s="6">
        <f>$C35-SUM($D35:K35)</f>
        <v>0</v>
      </c>
      <c r="M35" s="6">
        <f>$C35-SUM($D35:L35)</f>
        <v>0</v>
      </c>
      <c r="N35" s="6">
        <f>$C35-SUM($D35:M35)</f>
        <v>0</v>
      </c>
      <c r="O35" s="6">
        <f>$C35-SUM($D35:N35)</f>
        <v>0</v>
      </c>
      <c r="P35" s="6">
        <f>$C35-SUM($D35:O35)</f>
        <v>0</v>
      </c>
      <c r="Q35" s="6">
        <f>$C35-SUM($D35:P35)</f>
        <v>0</v>
      </c>
      <c r="R35" s="6">
        <f>$C35-SUM($D35:Q35)</f>
        <v>0</v>
      </c>
      <c r="S35" s="6">
        <f>$C35-SUM($D35:R35)</f>
        <v>0</v>
      </c>
      <c r="U35" s="6">
        <f t="shared" si="0"/>
        <v>0</v>
      </c>
    </row>
    <row r="36" spans="1:21" ht="4.5" customHeight="1" x14ac:dyDescent="0.35">
      <c r="A36" s="5"/>
      <c r="B36" s="5"/>
      <c r="C36" s="6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U36" s="6">
        <f t="shared" si="0"/>
        <v>0</v>
      </c>
    </row>
    <row r="37" spans="1:21" ht="15.75" customHeight="1" x14ac:dyDescent="0.35">
      <c r="A37" s="10" t="s">
        <v>70</v>
      </c>
      <c r="B37" s="10"/>
      <c r="C37" s="64">
        <f>Details!W1</f>
        <v>300500000</v>
      </c>
      <c r="D37" s="66"/>
      <c r="E37" s="66">
        <v>281100000</v>
      </c>
      <c r="F37" s="66">
        <v>0</v>
      </c>
      <c r="G37" s="66">
        <v>10100000</v>
      </c>
      <c r="H37" s="66">
        <v>1700000</v>
      </c>
      <c r="I37" s="66">
        <v>3400000</v>
      </c>
      <c r="J37" s="66">
        <f>$C37-SUM($D37:I37)</f>
        <v>4200000</v>
      </c>
      <c r="K37" s="66">
        <f>$C37-SUM($D37:J37)</f>
        <v>0</v>
      </c>
      <c r="L37" s="66">
        <f>$C37-SUM($D37:K37)</f>
        <v>0</v>
      </c>
      <c r="M37" s="66">
        <f>$C37-SUM($D37:L37)</f>
        <v>0</v>
      </c>
      <c r="N37" s="66">
        <f>$C37-SUM($D37:M37)</f>
        <v>0</v>
      </c>
      <c r="O37" s="66">
        <f>$C37-SUM($D37:N37)</f>
        <v>0</v>
      </c>
      <c r="P37" s="66">
        <f>$C37-SUM($D37:O37)</f>
        <v>0</v>
      </c>
      <c r="Q37" s="66">
        <f>$C37-SUM($D37:P37)</f>
        <v>0</v>
      </c>
      <c r="R37" s="66">
        <f>$C37-SUM($D37:Q37)</f>
        <v>0</v>
      </c>
      <c r="S37" s="66">
        <f>$C37-SUM($D37:R37)</f>
        <v>0</v>
      </c>
      <c r="U37" s="6">
        <f t="shared" si="0"/>
        <v>0</v>
      </c>
    </row>
    <row r="38" spans="1:21" ht="3.65" customHeight="1" x14ac:dyDescent="0.35">
      <c r="A38" s="10"/>
      <c r="B38" s="10"/>
      <c r="C38" s="64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U38" s="6">
        <f t="shared" si="0"/>
        <v>0</v>
      </c>
    </row>
    <row r="39" spans="1:21" ht="15.75" customHeight="1" x14ac:dyDescent="0.35">
      <c r="A39" s="13" t="s">
        <v>32</v>
      </c>
      <c r="B39" s="13"/>
      <c r="C39" s="13" t="str">
        <f>Details!C3</f>
        <v>GMC023220100CALDERYS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U39" s="3"/>
    </row>
    <row r="40" spans="1:21" ht="14.5" x14ac:dyDescent="0.35">
      <c r="A40" s="14" t="s">
        <v>33</v>
      </c>
      <c r="B40" s="14"/>
      <c r="C40" s="14" t="s">
        <v>117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U40" s="3"/>
    </row>
    <row r="41" spans="1:21" ht="29" x14ac:dyDescent="0.35">
      <c r="A41" s="15" t="s">
        <v>34</v>
      </c>
      <c r="B41" s="15"/>
      <c r="C41" s="16" t="str">
        <f>Details!D3</f>
        <v>CALDERYS INDIA REFRACTORIES LIMITED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U41" s="3"/>
    </row>
    <row r="42" spans="1:21" ht="15.75" customHeight="1" x14ac:dyDescent="0.35">
      <c r="A42" s="3"/>
      <c r="B42" s="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U42" s="3"/>
    </row>
    <row r="43" spans="1:21" ht="15.75" customHeight="1" x14ac:dyDescent="0.35">
      <c r="A43" s="10" t="s">
        <v>71</v>
      </c>
      <c r="B43" s="12" t="s">
        <v>735</v>
      </c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U43" s="3"/>
    </row>
    <row r="44" spans="1:21" ht="15.75" customHeight="1" x14ac:dyDescent="0.35">
      <c r="A44" s="10" t="s">
        <v>8</v>
      </c>
      <c r="B44" s="12" t="str">
        <f>Details!C3</f>
        <v>GMC023220100CALDERYS</v>
      </c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U44" s="3"/>
    </row>
    <row r="45" spans="1:21" ht="15.75" customHeight="1" x14ac:dyDescent="0.35">
      <c r="A45" s="10" t="s">
        <v>72</v>
      </c>
      <c r="B45" s="54">
        <f>Details!E3</f>
        <v>45901</v>
      </c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U45" s="3"/>
    </row>
    <row r="46" spans="1:21" ht="15.75" customHeight="1" x14ac:dyDescent="0.35">
      <c r="A46" s="10" t="s">
        <v>73</v>
      </c>
      <c r="B46" s="54">
        <f>Details!F3</f>
        <v>46265</v>
      </c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U46" s="3"/>
    </row>
    <row r="47" spans="1:21" ht="15.75" customHeight="1" x14ac:dyDescent="0.35">
      <c r="A47" s="10" t="s">
        <v>18</v>
      </c>
      <c r="B47" s="12" t="str">
        <f>Details!AB3</f>
        <v>Maharashtra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U47" s="3"/>
    </row>
    <row r="48" spans="1:21" ht="15.75" customHeight="1" x14ac:dyDescent="0.35">
      <c r="A48" s="10" t="s">
        <v>74</v>
      </c>
      <c r="B48" s="12" t="s">
        <v>75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U48" s="3"/>
    </row>
    <row r="49" spans="1:21" ht="15.75" customHeight="1" x14ac:dyDescent="0.35">
      <c r="A49" s="10" t="s">
        <v>76</v>
      </c>
      <c r="B49" s="12" t="s">
        <v>5765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U49" s="3"/>
    </row>
    <row r="50" spans="1:21" ht="15.75" customHeight="1" x14ac:dyDescent="0.35">
      <c r="A50" s="10" t="s">
        <v>77</v>
      </c>
      <c r="B50" s="12" t="s">
        <v>75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U50" s="3"/>
    </row>
    <row r="51" spans="1:21" ht="15.75" customHeight="1" x14ac:dyDescent="0.35">
      <c r="A51" s="10" t="s">
        <v>78</v>
      </c>
      <c r="B51" s="12" t="s">
        <v>118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U51" s="3"/>
    </row>
    <row r="52" spans="1:21" ht="15.75" customHeight="1" x14ac:dyDescent="0.35">
      <c r="A52" s="10" t="s">
        <v>79</v>
      </c>
      <c r="B52" s="12" t="s">
        <v>93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U52" s="3"/>
    </row>
    <row r="53" spans="1:21" ht="15.75" customHeight="1" x14ac:dyDescent="0.35">
      <c r="A53" s="10" t="s">
        <v>80</v>
      </c>
      <c r="B53" s="12" t="str">
        <f>B51</f>
        <v>Prudent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U53" s="3"/>
    </row>
    <row r="54" spans="1:21" ht="15.75" customHeight="1" x14ac:dyDescent="0.35">
      <c r="A54" s="10" t="s">
        <v>81</v>
      </c>
      <c r="B54" s="1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U54" s="3"/>
    </row>
    <row r="55" spans="1:21" ht="15.75" customHeight="1" x14ac:dyDescent="0.35">
      <c r="A55" s="10" t="s">
        <v>82</v>
      </c>
      <c r="B55" s="12">
        <v>706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U55" s="3"/>
    </row>
    <row r="56" spans="1:21" ht="15.75" customHeight="1" x14ac:dyDescent="0.35">
      <c r="A56" s="10" t="s">
        <v>83</v>
      </c>
      <c r="B56" s="1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U56" s="3"/>
    </row>
    <row r="57" spans="1:21" ht="15.75" customHeight="1" x14ac:dyDescent="0.35">
      <c r="A57" s="10" t="s">
        <v>84</v>
      </c>
      <c r="B57" s="1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U57" s="3"/>
    </row>
    <row r="58" spans="1:21" ht="15.75" customHeight="1" x14ac:dyDescent="0.35">
      <c r="A58" s="10" t="s">
        <v>85</v>
      </c>
      <c r="B58" s="12" t="s">
        <v>111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U58" s="3"/>
    </row>
    <row r="59" spans="1:21" ht="15.75" customHeight="1" x14ac:dyDescent="0.35">
      <c r="A59" s="10" t="s">
        <v>86</v>
      </c>
      <c r="B59" s="1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U59" s="3"/>
    </row>
    <row r="60" spans="1:21" ht="15.75" customHeight="1" x14ac:dyDescent="0.35">
      <c r="A60" s="10" t="s">
        <v>87</v>
      </c>
      <c r="B60" s="1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U60" s="3"/>
    </row>
    <row r="61" spans="1:21" ht="15.75" customHeight="1" x14ac:dyDescent="0.35">
      <c r="A61" s="10" t="s">
        <v>88</v>
      </c>
      <c r="B61" s="1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U61" s="3"/>
    </row>
    <row r="62" spans="1:21" ht="15.75" customHeight="1" x14ac:dyDescent="0.35">
      <c r="A62" s="10" t="s">
        <v>89</v>
      </c>
      <c r="B62" s="1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U62" s="3"/>
    </row>
    <row r="63" spans="1:21" ht="15.75" customHeight="1" x14ac:dyDescent="0.35">
      <c r="A63" s="10" t="s">
        <v>90</v>
      </c>
      <c r="B63" s="1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U63" s="3"/>
    </row>
    <row r="64" spans="1:21" ht="15.75" customHeight="1" x14ac:dyDescent="0.35">
      <c r="A64" s="10" t="s">
        <v>91</v>
      </c>
      <c r="B64" s="1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U64" s="3"/>
    </row>
    <row r="65" spans="1:21" ht="15.75" customHeight="1" x14ac:dyDescent="0.35">
      <c r="A65" s="10" t="s">
        <v>92</v>
      </c>
      <c r="B65" s="1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U65" s="3"/>
    </row>
    <row r="66" spans="1:21" ht="15.75" customHeight="1" x14ac:dyDescent="0.35">
      <c r="A66" s="3"/>
      <c r="B66" s="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U66" s="3"/>
    </row>
    <row r="67" spans="1:21" ht="15.75" customHeight="1" x14ac:dyDescent="0.35">
      <c r="A67" s="3"/>
      <c r="B67" s="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U67" s="3"/>
    </row>
    <row r="68" spans="1:21" ht="15.75" customHeight="1" x14ac:dyDescent="0.35">
      <c r="A68" s="3"/>
      <c r="B68" s="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U68" s="3"/>
    </row>
    <row r="69" spans="1:21" ht="15.75" customHeight="1" x14ac:dyDescent="0.35">
      <c r="A69" s="3"/>
      <c r="B69" s="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U69" s="3"/>
    </row>
    <row r="70" spans="1:21" ht="15.75" customHeight="1" x14ac:dyDescent="0.35">
      <c r="A70" s="3"/>
      <c r="B70" s="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U70" s="3"/>
    </row>
    <row r="71" spans="1:21" ht="15.75" customHeight="1" x14ac:dyDescent="0.35">
      <c r="A71" s="3"/>
      <c r="B71" s="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U71" s="3"/>
    </row>
    <row r="72" spans="1:21" ht="15.75" customHeight="1" x14ac:dyDescent="0.35">
      <c r="A72" s="3"/>
      <c r="B72" s="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U72" s="3"/>
    </row>
    <row r="73" spans="1:21" ht="15.75" customHeight="1" x14ac:dyDescent="0.35">
      <c r="A73" s="3"/>
      <c r="B73" s="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U73" s="3"/>
    </row>
    <row r="74" spans="1:21" ht="15.75" customHeight="1" x14ac:dyDescent="0.35">
      <c r="A74" s="3"/>
      <c r="B74" s="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U74" s="3"/>
    </row>
    <row r="75" spans="1:21" ht="15.75" customHeight="1" x14ac:dyDescent="0.35">
      <c r="A75" s="3"/>
      <c r="B75" s="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U75" s="3"/>
    </row>
    <row r="76" spans="1:21" ht="15.75" customHeight="1" x14ac:dyDescent="0.35">
      <c r="A76" s="3"/>
      <c r="B76" s="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U76" s="3"/>
    </row>
    <row r="77" spans="1:21" ht="15.75" customHeight="1" x14ac:dyDescent="0.35">
      <c r="A77" s="3"/>
      <c r="B77" s="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U77" s="3"/>
    </row>
    <row r="78" spans="1:21" ht="15.75" customHeight="1" x14ac:dyDescent="0.35">
      <c r="A78" s="3"/>
      <c r="B78" s="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U78" s="3"/>
    </row>
    <row r="79" spans="1:21" ht="15.75" customHeight="1" x14ac:dyDescent="0.35">
      <c r="A79" s="3"/>
      <c r="B79" s="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U79" s="3"/>
    </row>
    <row r="80" spans="1:21" ht="15.75" customHeight="1" x14ac:dyDescent="0.35">
      <c r="A80" s="3"/>
      <c r="B80" s="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U80" s="3"/>
    </row>
    <row r="81" spans="1:21" ht="15.75" customHeight="1" x14ac:dyDescent="0.35">
      <c r="A81" s="3"/>
      <c r="B81" s="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U81" s="3"/>
    </row>
    <row r="82" spans="1:21" ht="15.75" customHeight="1" x14ac:dyDescent="0.35">
      <c r="A82" s="3"/>
      <c r="B82" s="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U82" s="3"/>
    </row>
    <row r="83" spans="1:21" ht="15.75" customHeight="1" x14ac:dyDescent="0.35">
      <c r="A83" s="3"/>
      <c r="B83" s="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U83" s="3"/>
    </row>
    <row r="84" spans="1:21" ht="15.75" customHeight="1" x14ac:dyDescent="0.35">
      <c r="A84" s="3"/>
      <c r="B84" s="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U84" s="3"/>
    </row>
    <row r="85" spans="1:21" ht="15.75" customHeight="1" x14ac:dyDescent="0.35">
      <c r="A85" s="3"/>
      <c r="B85" s="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U85" s="3"/>
    </row>
    <row r="86" spans="1:21" ht="15.75" customHeight="1" x14ac:dyDescent="0.35">
      <c r="A86" s="3"/>
      <c r="B86" s="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U86" s="3"/>
    </row>
    <row r="87" spans="1:21" ht="15.75" customHeight="1" x14ac:dyDescent="0.35">
      <c r="A87" s="3"/>
      <c r="B87" s="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U87" s="3"/>
    </row>
    <row r="88" spans="1:21" ht="15.75" customHeight="1" x14ac:dyDescent="0.35">
      <c r="A88" s="3"/>
      <c r="B88" s="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U88" s="3"/>
    </row>
    <row r="89" spans="1:21" ht="15.75" customHeight="1" x14ac:dyDescent="0.35">
      <c r="A89" s="3"/>
      <c r="B89" s="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U89" s="3"/>
    </row>
    <row r="90" spans="1:21" ht="15.75" customHeight="1" x14ac:dyDescent="0.35">
      <c r="A90" s="3"/>
      <c r="B90" s="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U90" s="3"/>
    </row>
    <row r="91" spans="1:21" ht="15.75" customHeight="1" x14ac:dyDescent="0.35">
      <c r="A91" s="3"/>
      <c r="B91" s="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U91" s="3"/>
    </row>
    <row r="92" spans="1:21" ht="15.75" customHeight="1" x14ac:dyDescent="0.35">
      <c r="A92" s="3"/>
      <c r="B92" s="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U92" s="3"/>
    </row>
    <row r="93" spans="1:21" ht="15.75" customHeight="1" x14ac:dyDescent="0.35">
      <c r="A93" s="3"/>
      <c r="B93" s="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U93" s="3"/>
    </row>
    <row r="94" spans="1:21" ht="15.75" customHeight="1" x14ac:dyDescent="0.35">
      <c r="A94" s="3"/>
      <c r="B94" s="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U94" s="3"/>
    </row>
    <row r="95" spans="1:21" ht="15.75" customHeight="1" x14ac:dyDescent="0.35">
      <c r="A95" s="3"/>
      <c r="B95" s="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U95" s="3"/>
    </row>
    <row r="96" spans="1:21" ht="15.75" customHeight="1" x14ac:dyDescent="0.35">
      <c r="A96" s="3"/>
      <c r="B96" s="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U96" s="3"/>
    </row>
    <row r="97" spans="1:21" ht="15.75" customHeight="1" x14ac:dyDescent="0.35">
      <c r="A97" s="3"/>
      <c r="B97" s="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U97" s="3"/>
    </row>
    <row r="98" spans="1:21" ht="15.75" customHeight="1" x14ac:dyDescent="0.35">
      <c r="A98" s="3"/>
      <c r="B98" s="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U98" s="3"/>
    </row>
    <row r="99" spans="1:21" ht="15.75" customHeight="1" x14ac:dyDescent="0.35">
      <c r="A99" s="3"/>
      <c r="B99" s="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U99" s="3"/>
    </row>
    <row r="100" spans="1:21" ht="15.75" customHeight="1" x14ac:dyDescent="0.35">
      <c r="A100" s="3"/>
      <c r="B100" s="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U100" s="3"/>
    </row>
    <row r="101" spans="1:21" ht="15.75" customHeight="1" x14ac:dyDescent="0.35">
      <c r="A101" s="3"/>
      <c r="B101" s="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U101" s="3"/>
    </row>
    <row r="102" spans="1:21" ht="15.75" customHeight="1" x14ac:dyDescent="0.35">
      <c r="A102" s="3"/>
      <c r="B102" s="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U102" s="3"/>
    </row>
    <row r="103" spans="1:21" ht="15.75" customHeight="1" x14ac:dyDescent="0.35">
      <c r="A103" s="3"/>
      <c r="B103" s="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U103" s="3"/>
    </row>
    <row r="104" spans="1:21" ht="15.75" customHeight="1" x14ac:dyDescent="0.35">
      <c r="A104" s="3"/>
      <c r="B104" s="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U104" s="3"/>
    </row>
    <row r="105" spans="1:21" ht="15.75" customHeight="1" x14ac:dyDescent="0.35">
      <c r="A105" s="3"/>
      <c r="B105" s="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U105" s="3"/>
    </row>
    <row r="106" spans="1:21" ht="15.75" customHeight="1" x14ac:dyDescent="0.35">
      <c r="A106" s="3"/>
      <c r="B106" s="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U106" s="3"/>
    </row>
    <row r="107" spans="1:21" ht="15.75" customHeight="1" x14ac:dyDescent="0.35">
      <c r="A107" s="3"/>
      <c r="B107" s="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U107" s="3"/>
    </row>
    <row r="108" spans="1:21" ht="15.75" customHeight="1" x14ac:dyDescent="0.35">
      <c r="A108" s="3"/>
      <c r="B108" s="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U108" s="3"/>
    </row>
    <row r="109" spans="1:21" ht="15.75" customHeight="1" x14ac:dyDescent="0.35">
      <c r="A109" s="3"/>
      <c r="B109" s="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U109" s="3"/>
    </row>
    <row r="110" spans="1:21" ht="15.75" customHeight="1" x14ac:dyDescent="0.35">
      <c r="A110" s="3"/>
      <c r="B110" s="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U110" s="3"/>
    </row>
    <row r="111" spans="1:21" ht="15.75" customHeight="1" x14ac:dyDescent="0.35">
      <c r="A111" s="3"/>
      <c r="B111" s="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U111" s="3"/>
    </row>
    <row r="112" spans="1:21" ht="15.75" customHeight="1" x14ac:dyDescent="0.35">
      <c r="A112" s="3"/>
      <c r="B112" s="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U112" s="3"/>
    </row>
    <row r="113" spans="1:21" ht="15.75" customHeight="1" x14ac:dyDescent="0.35">
      <c r="A113" s="3"/>
      <c r="B113" s="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U113" s="3"/>
    </row>
    <row r="114" spans="1:21" ht="15.75" customHeight="1" x14ac:dyDescent="0.35">
      <c r="A114" s="3"/>
      <c r="B114" s="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U114" s="3"/>
    </row>
    <row r="115" spans="1:21" ht="15.75" customHeight="1" x14ac:dyDescent="0.35">
      <c r="A115" s="3"/>
      <c r="B115" s="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U115" s="3"/>
    </row>
    <row r="116" spans="1:21" ht="15.75" customHeight="1" x14ac:dyDescent="0.35">
      <c r="A116" s="3"/>
      <c r="B116" s="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U116" s="3"/>
    </row>
    <row r="117" spans="1:21" ht="15.75" customHeight="1" x14ac:dyDescent="0.35">
      <c r="A117" s="3"/>
      <c r="B117" s="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U117" s="3"/>
    </row>
    <row r="118" spans="1:21" ht="15.75" customHeight="1" x14ac:dyDescent="0.35">
      <c r="A118" s="3"/>
      <c r="B118" s="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U118" s="3"/>
    </row>
    <row r="119" spans="1:21" ht="15.75" customHeight="1" x14ac:dyDescent="0.35">
      <c r="A119" s="3"/>
      <c r="B119" s="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U119" s="3"/>
    </row>
    <row r="120" spans="1:21" ht="15.75" customHeight="1" x14ac:dyDescent="0.35">
      <c r="A120" s="3"/>
      <c r="B120" s="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U120" s="3"/>
    </row>
    <row r="121" spans="1:21" ht="15.75" customHeight="1" x14ac:dyDescent="0.35">
      <c r="A121" s="3"/>
      <c r="B121" s="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U121" s="3"/>
    </row>
    <row r="122" spans="1:21" ht="15.75" customHeight="1" x14ac:dyDescent="0.35">
      <c r="A122" s="3"/>
      <c r="B122" s="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U122" s="3"/>
    </row>
    <row r="123" spans="1:21" ht="15.75" customHeight="1" x14ac:dyDescent="0.35">
      <c r="A123" s="3"/>
      <c r="B123" s="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U123" s="3"/>
    </row>
    <row r="124" spans="1:21" ht="15.75" customHeight="1" x14ac:dyDescent="0.35">
      <c r="A124" s="3"/>
      <c r="B124" s="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U124" s="3"/>
    </row>
    <row r="125" spans="1:21" ht="15.75" customHeight="1" x14ac:dyDescent="0.35">
      <c r="A125" s="3"/>
      <c r="B125" s="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U125" s="3"/>
    </row>
    <row r="126" spans="1:21" ht="15.75" customHeight="1" x14ac:dyDescent="0.35">
      <c r="A126" s="3"/>
      <c r="B126" s="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U126" s="3"/>
    </row>
    <row r="127" spans="1:21" ht="15.75" customHeight="1" x14ac:dyDescent="0.35">
      <c r="A127" s="3"/>
      <c r="B127" s="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U127" s="3"/>
    </row>
    <row r="128" spans="1:21" ht="15.75" customHeight="1" x14ac:dyDescent="0.35">
      <c r="A128" s="3"/>
      <c r="B128" s="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U128" s="3"/>
    </row>
    <row r="129" spans="1:21" ht="15.75" customHeight="1" x14ac:dyDescent="0.35">
      <c r="A129" s="3"/>
      <c r="B129" s="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U129" s="3"/>
    </row>
    <row r="130" spans="1:21" ht="15.75" customHeight="1" x14ac:dyDescent="0.35">
      <c r="A130" s="3"/>
      <c r="B130" s="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U130" s="3"/>
    </row>
    <row r="131" spans="1:21" ht="15.75" customHeight="1" x14ac:dyDescent="0.35">
      <c r="A131" s="3"/>
      <c r="B131" s="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U131" s="3"/>
    </row>
    <row r="132" spans="1:21" ht="15.75" customHeight="1" x14ac:dyDescent="0.35">
      <c r="A132" s="3"/>
      <c r="B132" s="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U132" s="3"/>
    </row>
    <row r="133" spans="1:21" ht="15.75" customHeight="1" x14ac:dyDescent="0.35">
      <c r="A133" s="3"/>
      <c r="B133" s="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U133" s="3"/>
    </row>
    <row r="134" spans="1:21" ht="15.75" customHeight="1" x14ac:dyDescent="0.35">
      <c r="A134" s="3"/>
      <c r="B134" s="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U134" s="3"/>
    </row>
    <row r="135" spans="1:21" ht="15.75" customHeight="1" x14ac:dyDescent="0.35">
      <c r="A135" s="3"/>
      <c r="B135" s="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U135" s="3"/>
    </row>
    <row r="136" spans="1:21" ht="15.75" customHeight="1" x14ac:dyDescent="0.35">
      <c r="A136" s="3"/>
      <c r="B136" s="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U136" s="3"/>
    </row>
    <row r="137" spans="1:21" ht="15.75" customHeight="1" x14ac:dyDescent="0.35">
      <c r="A137" s="3"/>
      <c r="B137" s="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U137" s="3"/>
    </row>
    <row r="138" spans="1:21" ht="15.75" customHeight="1" x14ac:dyDescent="0.35">
      <c r="A138" s="3"/>
      <c r="B138" s="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U138" s="3"/>
    </row>
    <row r="139" spans="1:21" ht="15.75" customHeight="1" x14ac:dyDescent="0.35">
      <c r="A139" s="3"/>
      <c r="B139" s="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U139" s="3"/>
    </row>
    <row r="140" spans="1:21" ht="15.75" customHeight="1" x14ac:dyDescent="0.35">
      <c r="A140" s="3"/>
      <c r="B140" s="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U140" s="3"/>
    </row>
    <row r="141" spans="1:21" ht="15.75" customHeight="1" x14ac:dyDescent="0.35">
      <c r="A141" s="3"/>
      <c r="B141" s="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U141" s="3"/>
    </row>
    <row r="142" spans="1:21" ht="15.75" customHeight="1" x14ac:dyDescent="0.35">
      <c r="A142" s="3"/>
      <c r="B142" s="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U142" s="3"/>
    </row>
    <row r="143" spans="1:21" ht="15.75" customHeight="1" x14ac:dyDescent="0.35">
      <c r="A143" s="3"/>
      <c r="B143" s="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U143" s="3"/>
    </row>
    <row r="144" spans="1:21" ht="15.75" customHeight="1" x14ac:dyDescent="0.35">
      <c r="A144" s="3"/>
      <c r="B144" s="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U144" s="3"/>
    </row>
    <row r="145" spans="1:21" ht="15.75" customHeight="1" x14ac:dyDescent="0.35">
      <c r="A145" s="3"/>
      <c r="B145" s="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U145" s="3"/>
    </row>
    <row r="146" spans="1:21" ht="15.75" customHeight="1" x14ac:dyDescent="0.35">
      <c r="A146" s="3"/>
      <c r="B146" s="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U146" s="3"/>
    </row>
    <row r="147" spans="1:21" ht="15.75" customHeight="1" x14ac:dyDescent="0.35">
      <c r="A147" s="3"/>
      <c r="B147" s="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U147" s="3"/>
    </row>
    <row r="148" spans="1:21" ht="15.75" customHeight="1" x14ac:dyDescent="0.35">
      <c r="A148" s="3"/>
      <c r="B148" s="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U148" s="3"/>
    </row>
    <row r="149" spans="1:21" ht="15.75" customHeight="1" x14ac:dyDescent="0.35">
      <c r="A149" s="3"/>
      <c r="B149" s="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U149" s="3"/>
    </row>
    <row r="150" spans="1:21" ht="15.75" customHeight="1" x14ac:dyDescent="0.35">
      <c r="A150" s="3"/>
      <c r="B150" s="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U150" s="3"/>
    </row>
    <row r="151" spans="1:21" ht="15.75" customHeight="1" x14ac:dyDescent="0.35">
      <c r="A151" s="3"/>
      <c r="B151" s="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U151" s="3"/>
    </row>
    <row r="152" spans="1:21" ht="15.75" customHeight="1" x14ac:dyDescent="0.35">
      <c r="A152" s="3"/>
      <c r="B152" s="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U152" s="3"/>
    </row>
    <row r="153" spans="1:21" ht="15.75" customHeight="1" x14ac:dyDescent="0.35">
      <c r="A153" s="3"/>
      <c r="B153" s="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U153" s="3"/>
    </row>
    <row r="154" spans="1:21" ht="15.75" customHeight="1" x14ac:dyDescent="0.35">
      <c r="A154" s="3"/>
      <c r="B154" s="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U154" s="3"/>
    </row>
    <row r="155" spans="1:21" ht="15.75" customHeight="1" x14ac:dyDescent="0.35">
      <c r="A155" s="3"/>
      <c r="B155" s="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U155" s="3"/>
    </row>
    <row r="156" spans="1:21" ht="15.75" customHeight="1" x14ac:dyDescent="0.35">
      <c r="A156" s="3"/>
      <c r="B156" s="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U156" s="3"/>
    </row>
    <row r="157" spans="1:21" ht="15.75" customHeight="1" x14ac:dyDescent="0.35">
      <c r="A157" s="3"/>
      <c r="B157" s="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U157" s="3"/>
    </row>
    <row r="158" spans="1:21" ht="15.75" customHeight="1" x14ac:dyDescent="0.35">
      <c r="A158" s="3"/>
      <c r="B158" s="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U158" s="3"/>
    </row>
    <row r="159" spans="1:21" ht="15.75" customHeight="1" x14ac:dyDescent="0.35">
      <c r="A159" s="3"/>
      <c r="B159" s="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U159" s="3"/>
    </row>
    <row r="160" spans="1:21" ht="15.75" customHeight="1" x14ac:dyDescent="0.35">
      <c r="A160" s="3"/>
      <c r="B160" s="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U160" s="3"/>
    </row>
    <row r="161" spans="1:21" ht="15.75" customHeight="1" x14ac:dyDescent="0.35">
      <c r="A161" s="3"/>
      <c r="B161" s="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U161" s="3"/>
    </row>
    <row r="162" spans="1:21" ht="15.75" customHeight="1" x14ac:dyDescent="0.35">
      <c r="A162" s="3"/>
      <c r="B162" s="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U162" s="3"/>
    </row>
    <row r="163" spans="1:21" ht="15.75" customHeight="1" x14ac:dyDescent="0.35">
      <c r="A163" s="3"/>
      <c r="B163" s="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U163" s="3"/>
    </row>
    <row r="164" spans="1:21" ht="15.75" customHeight="1" x14ac:dyDescent="0.35">
      <c r="A164" s="3"/>
      <c r="B164" s="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U164" s="3"/>
    </row>
    <row r="165" spans="1:21" ht="15.75" customHeight="1" x14ac:dyDescent="0.35">
      <c r="A165" s="3"/>
      <c r="B165" s="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U165" s="3"/>
    </row>
    <row r="166" spans="1:21" ht="15.75" customHeight="1" x14ac:dyDescent="0.35">
      <c r="A166" s="3"/>
      <c r="B166" s="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U166" s="3"/>
    </row>
    <row r="167" spans="1:21" ht="15.75" customHeight="1" x14ac:dyDescent="0.35">
      <c r="A167" s="3"/>
      <c r="B167" s="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U167" s="3"/>
    </row>
    <row r="168" spans="1:21" ht="15.75" customHeight="1" x14ac:dyDescent="0.35">
      <c r="A168" s="3"/>
      <c r="B168" s="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U168" s="3"/>
    </row>
    <row r="169" spans="1:21" ht="15.75" customHeight="1" x14ac:dyDescent="0.35">
      <c r="A169" s="3"/>
      <c r="B169" s="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U169" s="3"/>
    </row>
    <row r="170" spans="1:21" ht="15.75" customHeight="1" x14ac:dyDescent="0.35">
      <c r="A170" s="3"/>
      <c r="B170" s="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U170" s="3"/>
    </row>
    <row r="171" spans="1:21" ht="15.75" customHeight="1" x14ac:dyDescent="0.35">
      <c r="A171" s="3"/>
      <c r="B171" s="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U171" s="3"/>
    </row>
    <row r="172" spans="1:21" ht="15.75" customHeight="1" x14ac:dyDescent="0.35">
      <c r="A172" s="3"/>
      <c r="B172" s="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U172" s="3"/>
    </row>
    <row r="173" spans="1:21" ht="15.75" customHeight="1" x14ac:dyDescent="0.35">
      <c r="A173" s="3"/>
      <c r="B173" s="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U173" s="3"/>
    </row>
    <row r="174" spans="1:21" ht="15.75" customHeight="1" x14ac:dyDescent="0.35">
      <c r="A174" s="3"/>
      <c r="B174" s="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U174" s="3"/>
    </row>
    <row r="175" spans="1:21" ht="15.75" customHeight="1" x14ac:dyDescent="0.35">
      <c r="A175" s="3"/>
      <c r="B175" s="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U175" s="3"/>
    </row>
    <row r="176" spans="1:21" ht="15.75" customHeight="1" x14ac:dyDescent="0.35">
      <c r="A176" s="3"/>
      <c r="B176" s="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U176" s="3"/>
    </row>
    <row r="177" spans="1:21" ht="15.75" customHeight="1" x14ac:dyDescent="0.35">
      <c r="A177" s="3"/>
      <c r="B177" s="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U177" s="3"/>
    </row>
    <row r="178" spans="1:21" ht="15.75" customHeight="1" x14ac:dyDescent="0.35">
      <c r="A178" s="3"/>
      <c r="B178" s="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U178" s="3"/>
    </row>
    <row r="179" spans="1:21" ht="15.75" customHeight="1" x14ac:dyDescent="0.35">
      <c r="A179" s="3"/>
      <c r="B179" s="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U179" s="3"/>
    </row>
    <row r="180" spans="1:21" ht="15.75" customHeight="1" x14ac:dyDescent="0.35">
      <c r="A180" s="3"/>
      <c r="B180" s="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U180" s="3"/>
    </row>
    <row r="181" spans="1:21" ht="15.75" customHeight="1" x14ac:dyDescent="0.35">
      <c r="A181" s="3"/>
      <c r="B181" s="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U181" s="3"/>
    </row>
    <row r="182" spans="1:21" ht="15.75" customHeight="1" x14ac:dyDescent="0.35">
      <c r="A182" s="3"/>
      <c r="B182" s="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U182" s="3"/>
    </row>
    <row r="183" spans="1:21" ht="15.75" customHeight="1" x14ac:dyDescent="0.35">
      <c r="A183" s="3"/>
      <c r="B183" s="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U183" s="3"/>
    </row>
    <row r="184" spans="1:21" ht="15.75" customHeight="1" x14ac:dyDescent="0.35">
      <c r="A184" s="3"/>
      <c r="B184" s="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U184" s="3"/>
    </row>
    <row r="185" spans="1:21" ht="15.75" customHeight="1" x14ac:dyDescent="0.35">
      <c r="A185" s="3"/>
      <c r="B185" s="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U185" s="3"/>
    </row>
    <row r="186" spans="1:21" ht="15.75" customHeight="1" x14ac:dyDescent="0.35">
      <c r="A186" s="3"/>
      <c r="B186" s="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U186" s="3"/>
    </row>
    <row r="187" spans="1:21" ht="15.75" customHeight="1" x14ac:dyDescent="0.35">
      <c r="A187" s="3"/>
      <c r="B187" s="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U187" s="3"/>
    </row>
    <row r="188" spans="1:21" ht="15.75" customHeight="1" x14ac:dyDescent="0.35">
      <c r="A188" s="3"/>
      <c r="B188" s="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U188" s="3"/>
    </row>
    <row r="189" spans="1:21" ht="15.75" customHeight="1" x14ac:dyDescent="0.35">
      <c r="A189" s="3"/>
      <c r="B189" s="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U189" s="3"/>
    </row>
    <row r="190" spans="1:21" ht="15.75" customHeight="1" x14ac:dyDescent="0.35">
      <c r="A190" s="3"/>
      <c r="B190" s="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U190" s="3"/>
    </row>
    <row r="191" spans="1:21" ht="15.75" customHeight="1" x14ac:dyDescent="0.35">
      <c r="A191" s="3"/>
      <c r="B191" s="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U191" s="3"/>
    </row>
    <row r="192" spans="1:21" ht="15.75" customHeight="1" x14ac:dyDescent="0.35">
      <c r="A192" s="3"/>
      <c r="B192" s="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U192" s="3"/>
    </row>
    <row r="193" spans="1:21" ht="15.75" customHeight="1" x14ac:dyDescent="0.35">
      <c r="A193" s="3"/>
      <c r="B193" s="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U193" s="3"/>
    </row>
    <row r="194" spans="1:21" ht="15.75" customHeight="1" x14ac:dyDescent="0.35">
      <c r="A194" s="3"/>
      <c r="B194" s="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U194" s="3"/>
    </row>
    <row r="195" spans="1:21" ht="15.75" customHeight="1" x14ac:dyDescent="0.35">
      <c r="A195" s="3"/>
      <c r="B195" s="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U195" s="3"/>
    </row>
    <row r="196" spans="1:21" ht="15.75" customHeight="1" x14ac:dyDescent="0.35">
      <c r="A196" s="3"/>
      <c r="B196" s="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U196" s="3"/>
    </row>
    <row r="197" spans="1:21" ht="15.75" customHeight="1" x14ac:dyDescent="0.35">
      <c r="A197" s="3"/>
      <c r="B197" s="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U197" s="3"/>
    </row>
    <row r="198" spans="1:21" ht="15.75" customHeight="1" x14ac:dyDescent="0.35">
      <c r="A198" s="3"/>
      <c r="B198" s="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U198" s="3"/>
    </row>
    <row r="199" spans="1:21" ht="15.75" customHeight="1" x14ac:dyDescent="0.35">
      <c r="A199" s="3"/>
      <c r="B199" s="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U199" s="3"/>
    </row>
    <row r="200" spans="1:21" ht="15.75" customHeight="1" x14ac:dyDescent="0.35">
      <c r="A200" s="3"/>
      <c r="B200" s="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U200" s="3"/>
    </row>
    <row r="201" spans="1:21" ht="15.75" customHeight="1" x14ac:dyDescent="0.35">
      <c r="A201" s="3"/>
      <c r="B201" s="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U201" s="3"/>
    </row>
    <row r="202" spans="1:21" ht="15.75" customHeight="1" x14ac:dyDescent="0.35">
      <c r="A202" s="3"/>
      <c r="B202" s="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U202" s="3"/>
    </row>
    <row r="203" spans="1:21" ht="15.75" customHeight="1" x14ac:dyDescent="0.35">
      <c r="A203" s="3"/>
      <c r="B203" s="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U203" s="3"/>
    </row>
    <row r="204" spans="1:21" ht="15.75" customHeight="1" x14ac:dyDescent="0.35">
      <c r="A204" s="3"/>
      <c r="B204" s="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U204" s="3"/>
    </row>
    <row r="205" spans="1:21" ht="15.75" customHeight="1" x14ac:dyDescent="0.35">
      <c r="A205" s="3"/>
      <c r="B205" s="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U205" s="3"/>
    </row>
    <row r="206" spans="1:21" ht="15.75" customHeight="1" x14ac:dyDescent="0.35">
      <c r="A206" s="3"/>
      <c r="B206" s="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U206" s="3"/>
    </row>
    <row r="207" spans="1:21" ht="15.75" customHeight="1" x14ac:dyDescent="0.35">
      <c r="A207" s="3"/>
      <c r="B207" s="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U207" s="3"/>
    </row>
    <row r="208" spans="1:21" ht="15.75" customHeight="1" x14ac:dyDescent="0.35">
      <c r="A208" s="3"/>
      <c r="B208" s="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U208" s="3"/>
    </row>
    <row r="209" spans="1:21" ht="15.75" customHeight="1" x14ac:dyDescent="0.35">
      <c r="A209" s="3"/>
      <c r="B209" s="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U209" s="3"/>
    </row>
    <row r="210" spans="1:21" ht="15.75" customHeight="1" x14ac:dyDescent="0.35">
      <c r="A210" s="3"/>
      <c r="B210" s="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U210" s="3"/>
    </row>
    <row r="211" spans="1:21" ht="15.75" customHeight="1" x14ac:dyDescent="0.35">
      <c r="A211" s="3"/>
      <c r="B211" s="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U211" s="3"/>
    </row>
    <row r="212" spans="1:21" ht="15.75" customHeight="1" x14ac:dyDescent="0.35">
      <c r="A212" s="3"/>
      <c r="B212" s="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U212" s="3"/>
    </row>
    <row r="213" spans="1:21" ht="15.75" customHeight="1" x14ac:dyDescent="0.35">
      <c r="A213" s="3"/>
      <c r="B213" s="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U213" s="3"/>
    </row>
    <row r="214" spans="1:21" ht="15.75" customHeight="1" x14ac:dyDescent="0.35">
      <c r="A214" s="3"/>
      <c r="B214" s="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U214" s="3"/>
    </row>
    <row r="215" spans="1:21" ht="15.75" customHeight="1" x14ac:dyDescent="0.35">
      <c r="A215" s="3"/>
      <c r="B215" s="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U215" s="3"/>
    </row>
    <row r="216" spans="1:21" ht="15.75" customHeight="1" x14ac:dyDescent="0.35">
      <c r="A216" s="3"/>
      <c r="B216" s="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U216" s="3"/>
    </row>
    <row r="217" spans="1:21" ht="15.75" customHeight="1" x14ac:dyDescent="0.35">
      <c r="A217" s="3"/>
      <c r="B217" s="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U217" s="3"/>
    </row>
    <row r="218" spans="1:21" ht="15.75" customHeight="1" x14ac:dyDescent="0.35">
      <c r="A218" s="3"/>
      <c r="B218" s="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U218" s="3"/>
    </row>
    <row r="219" spans="1:21" ht="15.75" customHeight="1" x14ac:dyDescent="0.35">
      <c r="A219" s="3"/>
      <c r="B219" s="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U219" s="3"/>
    </row>
    <row r="220" spans="1:21" ht="15.75" customHeight="1" x14ac:dyDescent="0.35">
      <c r="A220" s="3"/>
      <c r="B220" s="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U220" s="3"/>
    </row>
    <row r="221" spans="1:21" ht="15.75" customHeight="1" x14ac:dyDescent="0.35">
      <c r="A221" s="3"/>
      <c r="B221" s="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U221" s="3"/>
    </row>
    <row r="222" spans="1:21" ht="15.75" customHeight="1" x14ac:dyDescent="0.35">
      <c r="A222" s="3"/>
      <c r="B222" s="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U222" s="3"/>
    </row>
    <row r="223" spans="1:21" ht="15.75" customHeight="1" x14ac:dyDescent="0.35">
      <c r="A223" s="3"/>
      <c r="B223" s="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U223" s="3"/>
    </row>
    <row r="224" spans="1:21" ht="15.75" customHeight="1" x14ac:dyDescent="0.35">
      <c r="A224" s="3"/>
      <c r="B224" s="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U224" s="3"/>
    </row>
    <row r="225" spans="1:21" ht="15.75" customHeight="1" x14ac:dyDescent="0.35">
      <c r="A225" s="3"/>
      <c r="B225" s="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U225" s="3"/>
    </row>
    <row r="226" spans="1:21" ht="15.75" customHeight="1" x14ac:dyDescent="0.35">
      <c r="A226" s="3"/>
      <c r="B226" s="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U226" s="3"/>
    </row>
    <row r="227" spans="1:21" ht="15.75" customHeight="1" x14ac:dyDescent="0.35">
      <c r="A227" s="3"/>
      <c r="B227" s="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U227" s="3"/>
    </row>
    <row r="228" spans="1:21" ht="15.75" customHeight="1" x14ac:dyDescent="0.35">
      <c r="A228" s="3"/>
      <c r="B228" s="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U228" s="3"/>
    </row>
    <row r="229" spans="1:21" ht="15.75" customHeight="1" x14ac:dyDescent="0.35">
      <c r="A229" s="3"/>
      <c r="B229" s="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U229" s="3"/>
    </row>
    <row r="230" spans="1:21" ht="15.75" customHeight="1" x14ac:dyDescent="0.35">
      <c r="A230" s="3"/>
      <c r="B230" s="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U230" s="3"/>
    </row>
    <row r="231" spans="1:21" ht="15.75" customHeight="1" x14ac:dyDescent="0.35">
      <c r="A231" s="3"/>
      <c r="B231" s="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U231" s="3"/>
    </row>
    <row r="232" spans="1:21" ht="15.75" customHeight="1" x14ac:dyDescent="0.35">
      <c r="A232" s="3"/>
      <c r="B232" s="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U232" s="3"/>
    </row>
    <row r="233" spans="1:21" ht="15.75" customHeight="1" x14ac:dyDescent="0.35">
      <c r="A233" s="3"/>
      <c r="B233" s="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U233" s="3"/>
    </row>
    <row r="234" spans="1:21" ht="15.75" customHeight="1" x14ac:dyDescent="0.35">
      <c r="A234" s="3"/>
      <c r="B234" s="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U234" s="3"/>
    </row>
    <row r="235" spans="1:21" ht="15.75" customHeight="1" x14ac:dyDescent="0.35">
      <c r="A235" s="3"/>
      <c r="B235" s="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U235" s="3"/>
    </row>
    <row r="236" spans="1:21" ht="15.75" customHeight="1" x14ac:dyDescent="0.35">
      <c r="A236" s="3"/>
      <c r="B236" s="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U236" s="3"/>
    </row>
    <row r="237" spans="1:21" ht="15.75" customHeight="1" x14ac:dyDescent="0.35">
      <c r="A237" s="3"/>
      <c r="B237" s="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U237" s="3"/>
    </row>
    <row r="238" spans="1:21" ht="15.75" customHeight="1" x14ac:dyDescent="0.35">
      <c r="A238" s="3"/>
      <c r="B238" s="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U238" s="3"/>
    </row>
    <row r="239" spans="1:21" ht="15.75" customHeight="1" x14ac:dyDescent="0.35">
      <c r="A239" s="3"/>
      <c r="B239" s="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U239" s="3"/>
    </row>
    <row r="240" spans="1:21" ht="15.75" customHeight="1" x14ac:dyDescent="0.35">
      <c r="A240" s="3"/>
      <c r="B240" s="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U240" s="3"/>
    </row>
    <row r="241" spans="1:21" ht="15.75" customHeight="1" x14ac:dyDescent="0.35">
      <c r="A241" s="3"/>
      <c r="B241" s="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U241" s="3"/>
    </row>
    <row r="242" spans="1:21" ht="15.75" customHeight="1" x14ac:dyDescent="0.35">
      <c r="A242" s="3"/>
      <c r="B242" s="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U242" s="3"/>
    </row>
    <row r="243" spans="1:21" ht="15.75" customHeight="1" x14ac:dyDescent="0.35">
      <c r="A243" s="3"/>
      <c r="B243" s="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U243" s="3"/>
    </row>
    <row r="244" spans="1:21" ht="15.75" customHeight="1" x14ac:dyDescent="0.35">
      <c r="A244" s="3"/>
      <c r="B244" s="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U244" s="3"/>
    </row>
    <row r="245" spans="1:21" ht="15.75" customHeight="1" x14ac:dyDescent="0.35">
      <c r="A245" s="3"/>
      <c r="B245" s="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U245" s="3"/>
    </row>
    <row r="246" spans="1:21" ht="15.75" customHeight="1" x14ac:dyDescent="0.35">
      <c r="A246" s="3"/>
      <c r="B246" s="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U246" s="3"/>
    </row>
    <row r="247" spans="1:21" ht="15.75" customHeight="1" x14ac:dyDescent="0.35">
      <c r="A247" s="3"/>
      <c r="B247" s="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U247" s="3"/>
    </row>
    <row r="248" spans="1:21" ht="15.75" customHeight="1" x14ac:dyDescent="0.35">
      <c r="A248" s="3"/>
      <c r="B248" s="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U248" s="3"/>
    </row>
    <row r="249" spans="1:21" ht="15.75" customHeight="1" x14ac:dyDescent="0.35">
      <c r="A249" s="3"/>
      <c r="B249" s="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U249" s="3"/>
    </row>
    <row r="250" spans="1:21" ht="15.75" customHeight="1" x14ac:dyDescent="0.35">
      <c r="A250" s="3"/>
      <c r="B250" s="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U250" s="3"/>
    </row>
    <row r="251" spans="1:21" ht="15.75" customHeight="1" x14ac:dyDescent="0.35">
      <c r="A251" s="3"/>
      <c r="B251" s="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U251" s="3"/>
    </row>
    <row r="252" spans="1:21" ht="15.75" customHeight="1" x14ac:dyDescent="0.35">
      <c r="A252" s="3"/>
      <c r="B252" s="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U252" s="3"/>
    </row>
    <row r="253" spans="1:21" ht="15.75" customHeight="1" x14ac:dyDescent="0.35">
      <c r="A253" s="3"/>
      <c r="B253" s="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U253" s="3"/>
    </row>
    <row r="254" spans="1:21" ht="15.75" customHeight="1" x14ac:dyDescent="0.35">
      <c r="A254" s="3"/>
      <c r="B254" s="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U254" s="3"/>
    </row>
    <row r="255" spans="1:21" ht="15.75" customHeight="1" x14ac:dyDescent="0.35">
      <c r="A255" s="3"/>
      <c r="B255" s="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U255" s="3"/>
    </row>
    <row r="256" spans="1:21" ht="15.75" customHeight="1" x14ac:dyDescent="0.35">
      <c r="A256" s="3"/>
      <c r="B256" s="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U256" s="3"/>
    </row>
    <row r="257" spans="1:21" ht="15.75" customHeight="1" x14ac:dyDescent="0.35">
      <c r="A257" s="3"/>
      <c r="B257" s="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U257" s="3"/>
    </row>
    <row r="258" spans="1:21" ht="15.75" customHeight="1" x14ac:dyDescent="0.35">
      <c r="A258" s="3"/>
      <c r="B258" s="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U258" s="3"/>
    </row>
    <row r="259" spans="1:21" ht="15.75" customHeight="1" x14ac:dyDescent="0.35">
      <c r="A259" s="3"/>
      <c r="B259" s="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U259" s="3"/>
    </row>
    <row r="260" spans="1:21" ht="15.75" customHeight="1" x14ac:dyDescent="0.35">
      <c r="A260" s="3"/>
      <c r="B260" s="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U260" s="3"/>
    </row>
    <row r="261" spans="1:21" ht="15.75" customHeight="1" x14ac:dyDescent="0.35">
      <c r="A261" s="3"/>
      <c r="B261" s="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U261" s="3"/>
    </row>
    <row r="262" spans="1:21" ht="15.75" customHeight="1" x14ac:dyDescent="0.35">
      <c r="A262" s="3"/>
      <c r="B262" s="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U262" s="3"/>
    </row>
    <row r="263" spans="1:21" ht="15.75" customHeight="1" x14ac:dyDescent="0.35">
      <c r="A263" s="3"/>
      <c r="B263" s="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U263" s="3"/>
    </row>
    <row r="264" spans="1:21" ht="15.75" customHeight="1" x14ac:dyDescent="0.35">
      <c r="A264" s="3"/>
      <c r="B264" s="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U264" s="3"/>
    </row>
    <row r="265" spans="1:21" ht="15.75" customHeight="1" x14ac:dyDescent="0.35">
      <c r="A265" s="3"/>
      <c r="B265" s="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U265" s="3"/>
    </row>
    <row r="266" spans="1:21" ht="15.75" customHeight="1" x14ac:dyDescent="0.35">
      <c r="A266" s="3"/>
      <c r="B266" s="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U266" s="3"/>
    </row>
    <row r="267" spans="1:21" ht="15.75" customHeight="1" x14ac:dyDescent="0.35">
      <c r="A267" s="3"/>
      <c r="B267" s="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U267" s="3"/>
    </row>
    <row r="268" spans="1:21" ht="15.75" customHeight="1" x14ac:dyDescent="0.35">
      <c r="A268" s="3"/>
      <c r="B268" s="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U268" s="3"/>
    </row>
    <row r="269" spans="1:21" ht="15.75" customHeight="1" x14ac:dyDescent="0.35">
      <c r="A269" s="3"/>
      <c r="B269" s="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U269" s="3"/>
    </row>
    <row r="270" spans="1:21" ht="15.75" customHeight="1" x14ac:dyDescent="0.35">
      <c r="A270" s="3"/>
      <c r="B270" s="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U270" s="3"/>
    </row>
    <row r="271" spans="1:21" ht="15.75" customHeight="1" x14ac:dyDescent="0.35">
      <c r="A271" s="3"/>
      <c r="B271" s="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U271" s="3"/>
    </row>
    <row r="272" spans="1:21" ht="15.75" customHeight="1" x14ac:dyDescent="0.35">
      <c r="A272" s="3"/>
      <c r="B272" s="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U272" s="3"/>
    </row>
    <row r="273" spans="1:21" ht="15.75" customHeight="1" x14ac:dyDescent="0.35">
      <c r="A273" s="3"/>
      <c r="B273" s="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U273" s="3"/>
    </row>
    <row r="274" spans="1:21" ht="15.75" customHeight="1" x14ac:dyDescent="0.35">
      <c r="A274" s="3"/>
      <c r="B274" s="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U274" s="3"/>
    </row>
    <row r="275" spans="1:21" ht="15.75" customHeight="1" x14ac:dyDescent="0.35">
      <c r="A275" s="3"/>
      <c r="B275" s="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U275" s="3"/>
    </row>
    <row r="276" spans="1:21" ht="15.75" customHeight="1" x14ac:dyDescent="0.35">
      <c r="A276" s="3"/>
      <c r="B276" s="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U276" s="3"/>
    </row>
    <row r="277" spans="1:21" ht="15.75" customHeight="1" x14ac:dyDescent="0.35">
      <c r="A277" s="3"/>
      <c r="B277" s="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U277" s="3"/>
    </row>
    <row r="278" spans="1:21" ht="15.75" customHeight="1" x14ac:dyDescent="0.35">
      <c r="A278" s="3"/>
      <c r="B278" s="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U278" s="3"/>
    </row>
    <row r="279" spans="1:21" ht="15.75" customHeight="1" x14ac:dyDescent="0.35">
      <c r="A279" s="3"/>
      <c r="B279" s="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U279" s="3"/>
    </row>
    <row r="280" spans="1:21" ht="15.75" customHeight="1" x14ac:dyDescent="0.35">
      <c r="A280" s="3"/>
      <c r="B280" s="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U280" s="3"/>
    </row>
    <row r="281" spans="1:21" ht="15.75" customHeight="1" x14ac:dyDescent="0.35">
      <c r="A281" s="3"/>
      <c r="B281" s="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U281" s="3"/>
    </row>
    <row r="282" spans="1:21" ht="15.75" customHeight="1" x14ac:dyDescent="0.35">
      <c r="A282" s="3"/>
      <c r="B282" s="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U282" s="3"/>
    </row>
    <row r="283" spans="1:21" ht="15.75" customHeight="1" x14ac:dyDescent="0.35">
      <c r="A283" s="3"/>
      <c r="B283" s="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U283" s="3"/>
    </row>
    <row r="284" spans="1:21" ht="15.75" customHeight="1" x14ac:dyDescent="0.35">
      <c r="A284" s="3"/>
      <c r="B284" s="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U284" s="3"/>
    </row>
    <row r="285" spans="1:21" ht="15.75" customHeight="1" x14ac:dyDescent="0.35">
      <c r="A285" s="3"/>
      <c r="B285" s="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U285" s="3"/>
    </row>
    <row r="286" spans="1:21" ht="15.75" customHeight="1" x14ac:dyDescent="0.35">
      <c r="A286" s="3"/>
      <c r="B286" s="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U286" s="3"/>
    </row>
    <row r="287" spans="1:21" ht="15.75" customHeight="1" x14ac:dyDescent="0.35">
      <c r="A287" s="3"/>
      <c r="B287" s="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U287" s="3"/>
    </row>
    <row r="288" spans="1:21" ht="15.75" customHeight="1" x14ac:dyDescent="0.35">
      <c r="A288" s="3"/>
      <c r="B288" s="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U288" s="3"/>
    </row>
    <row r="289" spans="1:21" ht="15.75" customHeight="1" x14ac:dyDescent="0.35">
      <c r="A289" s="3"/>
      <c r="B289" s="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U289" s="3"/>
    </row>
    <row r="290" spans="1:21" ht="15.75" customHeight="1" x14ac:dyDescent="0.35">
      <c r="A290" s="3"/>
      <c r="B290" s="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U290" s="3"/>
    </row>
    <row r="291" spans="1:21" ht="15.75" customHeight="1" x14ac:dyDescent="0.35">
      <c r="A291" s="3"/>
      <c r="B291" s="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U291" s="3"/>
    </row>
    <row r="292" spans="1:21" ht="15.75" customHeight="1" x14ac:dyDescent="0.35">
      <c r="A292" s="3"/>
      <c r="B292" s="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U292" s="3"/>
    </row>
    <row r="293" spans="1:21" ht="15.75" customHeight="1" x14ac:dyDescent="0.35">
      <c r="A293" s="3"/>
      <c r="B293" s="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U293" s="3"/>
    </row>
    <row r="294" spans="1:21" ht="15.75" customHeight="1" x14ac:dyDescent="0.35">
      <c r="A294" s="3"/>
      <c r="B294" s="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U294" s="3"/>
    </row>
    <row r="295" spans="1:21" ht="15.75" customHeight="1" x14ac:dyDescent="0.35">
      <c r="A295" s="3"/>
      <c r="B295" s="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U295" s="3"/>
    </row>
    <row r="296" spans="1:21" ht="15.75" customHeight="1" x14ac:dyDescent="0.35">
      <c r="A296" s="3"/>
      <c r="B296" s="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U296" s="3"/>
    </row>
    <row r="297" spans="1:21" ht="15.75" customHeight="1" x14ac:dyDescent="0.35">
      <c r="A297" s="3"/>
      <c r="B297" s="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U297" s="3"/>
    </row>
    <row r="298" spans="1:21" ht="15.75" customHeight="1" x14ac:dyDescent="0.35">
      <c r="A298" s="3"/>
      <c r="B298" s="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U298" s="3"/>
    </row>
    <row r="299" spans="1:21" ht="15.75" customHeight="1" x14ac:dyDescent="0.35">
      <c r="A299" s="3"/>
      <c r="B299" s="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U299" s="3"/>
    </row>
    <row r="300" spans="1:21" ht="15.75" customHeight="1" x14ac:dyDescent="0.35">
      <c r="A300" s="3"/>
      <c r="B300" s="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U300" s="3"/>
    </row>
    <row r="301" spans="1:21" ht="15.75" customHeight="1" x14ac:dyDescent="0.35">
      <c r="A301" s="3"/>
      <c r="B301" s="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U301" s="3"/>
    </row>
    <row r="302" spans="1:21" ht="15.75" customHeight="1" x14ac:dyDescent="0.35">
      <c r="A302" s="3"/>
      <c r="B302" s="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U302" s="3"/>
    </row>
    <row r="303" spans="1:21" ht="15.75" customHeight="1" x14ac:dyDescent="0.35">
      <c r="A303" s="3"/>
      <c r="B303" s="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U303" s="3"/>
    </row>
    <row r="304" spans="1:21" ht="15.75" customHeight="1" x14ac:dyDescent="0.35">
      <c r="A304" s="3"/>
      <c r="B304" s="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U304" s="3"/>
    </row>
    <row r="305" spans="1:21" ht="15.75" customHeight="1" x14ac:dyDescent="0.35">
      <c r="A305" s="3"/>
      <c r="B305" s="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U305" s="3"/>
    </row>
    <row r="306" spans="1:21" ht="15.75" customHeight="1" x14ac:dyDescent="0.35">
      <c r="A306" s="3"/>
      <c r="B306" s="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U306" s="3"/>
    </row>
    <row r="307" spans="1:21" ht="15.75" customHeight="1" x14ac:dyDescent="0.35">
      <c r="A307" s="3"/>
      <c r="B307" s="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U307" s="3"/>
    </row>
    <row r="308" spans="1:21" ht="15.75" customHeight="1" x14ac:dyDescent="0.35">
      <c r="A308" s="3"/>
      <c r="B308" s="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U308" s="3"/>
    </row>
    <row r="309" spans="1:21" ht="15.75" customHeight="1" x14ac:dyDescent="0.35">
      <c r="A309" s="3"/>
      <c r="B309" s="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U309" s="3"/>
    </row>
    <row r="310" spans="1:21" ht="15.75" customHeight="1" x14ac:dyDescent="0.35">
      <c r="A310" s="3"/>
      <c r="B310" s="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U310" s="3"/>
    </row>
    <row r="311" spans="1:21" ht="15.75" customHeight="1" x14ac:dyDescent="0.35">
      <c r="A311" s="3"/>
      <c r="B311" s="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U311" s="3"/>
    </row>
    <row r="312" spans="1:21" ht="15.75" customHeight="1" x14ac:dyDescent="0.35">
      <c r="A312" s="3"/>
      <c r="B312" s="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U312" s="3"/>
    </row>
    <row r="313" spans="1:21" ht="15.75" customHeight="1" x14ac:dyDescent="0.35">
      <c r="A313" s="3"/>
      <c r="B313" s="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U313" s="3"/>
    </row>
    <row r="314" spans="1:21" ht="15.75" customHeight="1" x14ac:dyDescent="0.35">
      <c r="A314" s="3"/>
      <c r="B314" s="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U314" s="3"/>
    </row>
    <row r="315" spans="1:21" ht="15.75" customHeight="1" x14ac:dyDescent="0.35">
      <c r="A315" s="3"/>
      <c r="B315" s="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U315" s="3"/>
    </row>
    <row r="316" spans="1:21" ht="15.75" customHeight="1" x14ac:dyDescent="0.35">
      <c r="A316" s="3"/>
      <c r="B316" s="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U316" s="3"/>
    </row>
    <row r="317" spans="1:21" ht="15.75" customHeight="1" x14ac:dyDescent="0.35">
      <c r="A317" s="3"/>
      <c r="B317" s="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U317" s="3"/>
    </row>
    <row r="318" spans="1:21" ht="15.75" customHeight="1" x14ac:dyDescent="0.35">
      <c r="A318" s="3"/>
      <c r="B318" s="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U318" s="3"/>
    </row>
    <row r="319" spans="1:21" ht="15.75" customHeight="1" x14ac:dyDescent="0.35">
      <c r="A319" s="3"/>
      <c r="B319" s="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U319" s="3"/>
    </row>
    <row r="320" spans="1:21" ht="15.75" customHeight="1" x14ac:dyDescent="0.35">
      <c r="A320" s="3"/>
      <c r="B320" s="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U320" s="3"/>
    </row>
    <row r="321" spans="1:21" ht="15.75" customHeight="1" x14ac:dyDescent="0.35">
      <c r="A321" s="3"/>
      <c r="B321" s="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U321" s="3"/>
    </row>
    <row r="322" spans="1:21" ht="15.75" customHeight="1" x14ac:dyDescent="0.35">
      <c r="A322" s="3"/>
      <c r="B322" s="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U322" s="3"/>
    </row>
    <row r="323" spans="1:21" ht="15.75" customHeight="1" x14ac:dyDescent="0.35">
      <c r="A323" s="3"/>
      <c r="B323" s="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U323" s="3"/>
    </row>
    <row r="324" spans="1:21" ht="15.75" customHeight="1" x14ac:dyDescent="0.35">
      <c r="A324" s="3"/>
      <c r="B324" s="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U324" s="3"/>
    </row>
    <row r="325" spans="1:21" ht="15.75" customHeight="1" x14ac:dyDescent="0.35">
      <c r="A325" s="3"/>
      <c r="B325" s="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U325" s="3"/>
    </row>
    <row r="326" spans="1:21" ht="15.75" customHeight="1" x14ac:dyDescent="0.35">
      <c r="A326" s="3"/>
      <c r="B326" s="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U326" s="3"/>
    </row>
    <row r="327" spans="1:21" ht="15.75" customHeight="1" x14ac:dyDescent="0.35">
      <c r="A327" s="3"/>
      <c r="B327" s="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U327" s="3"/>
    </row>
    <row r="328" spans="1:21" ht="15.75" customHeight="1" x14ac:dyDescent="0.35">
      <c r="A328" s="3"/>
      <c r="B328" s="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U328" s="3"/>
    </row>
    <row r="329" spans="1:21" ht="15.75" customHeight="1" x14ac:dyDescent="0.35">
      <c r="A329" s="3"/>
      <c r="B329" s="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U329" s="3"/>
    </row>
    <row r="330" spans="1:21" ht="15.75" customHeight="1" x14ac:dyDescent="0.35">
      <c r="A330" s="3"/>
      <c r="B330" s="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U330" s="3"/>
    </row>
    <row r="331" spans="1:21" ht="15.75" customHeight="1" x14ac:dyDescent="0.35">
      <c r="A331" s="3"/>
      <c r="B331" s="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U331" s="3"/>
    </row>
    <row r="332" spans="1:21" ht="15.75" customHeight="1" x14ac:dyDescent="0.35">
      <c r="A332" s="3"/>
      <c r="B332" s="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U332" s="3"/>
    </row>
    <row r="333" spans="1:21" ht="15.75" customHeight="1" x14ac:dyDescent="0.35">
      <c r="A333" s="3"/>
      <c r="B333" s="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U333" s="3"/>
    </row>
    <row r="334" spans="1:21" ht="15.75" customHeight="1" x14ac:dyDescent="0.35">
      <c r="A334" s="3"/>
      <c r="B334" s="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U334" s="3"/>
    </row>
    <row r="335" spans="1:21" ht="15.75" customHeight="1" x14ac:dyDescent="0.35">
      <c r="A335" s="3"/>
      <c r="B335" s="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U335" s="3"/>
    </row>
    <row r="336" spans="1:21" ht="15.75" customHeight="1" x14ac:dyDescent="0.35">
      <c r="A336" s="3"/>
      <c r="B336" s="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U336" s="3"/>
    </row>
    <row r="337" spans="1:21" ht="15.75" customHeight="1" x14ac:dyDescent="0.35">
      <c r="A337" s="3"/>
      <c r="B337" s="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U337" s="3"/>
    </row>
    <row r="338" spans="1:21" ht="15.75" customHeight="1" x14ac:dyDescent="0.35">
      <c r="A338" s="3"/>
      <c r="B338" s="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U338" s="3"/>
    </row>
    <row r="339" spans="1:21" ht="15.75" customHeight="1" x14ac:dyDescent="0.35">
      <c r="A339" s="3"/>
      <c r="B339" s="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U339" s="3"/>
    </row>
    <row r="340" spans="1:21" ht="15.75" customHeight="1" x14ac:dyDescent="0.35">
      <c r="A340" s="3"/>
      <c r="B340" s="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U340" s="3"/>
    </row>
    <row r="341" spans="1:21" ht="15.75" customHeight="1" x14ac:dyDescent="0.35">
      <c r="A341" s="3"/>
      <c r="B341" s="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U341" s="3"/>
    </row>
    <row r="342" spans="1:21" ht="15.75" customHeight="1" x14ac:dyDescent="0.35">
      <c r="A342" s="3"/>
      <c r="B342" s="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U342" s="3"/>
    </row>
    <row r="343" spans="1:21" ht="15.75" customHeight="1" x14ac:dyDescent="0.35">
      <c r="A343" s="3"/>
      <c r="B343" s="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U343" s="3"/>
    </row>
    <row r="344" spans="1:21" ht="15.75" customHeight="1" x14ac:dyDescent="0.35">
      <c r="A344" s="3"/>
      <c r="B344" s="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U344" s="3"/>
    </row>
    <row r="345" spans="1:21" ht="15.75" customHeight="1" x14ac:dyDescent="0.35">
      <c r="A345" s="3"/>
      <c r="B345" s="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U345" s="3"/>
    </row>
    <row r="346" spans="1:21" ht="15.75" customHeight="1" x14ac:dyDescent="0.35">
      <c r="A346" s="3"/>
      <c r="B346" s="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U346" s="3"/>
    </row>
    <row r="347" spans="1:21" ht="15.75" customHeight="1" x14ac:dyDescent="0.35">
      <c r="A347" s="3"/>
      <c r="B347" s="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U347" s="3"/>
    </row>
    <row r="348" spans="1:21" ht="15.75" customHeight="1" x14ac:dyDescent="0.35">
      <c r="A348" s="3"/>
      <c r="B348" s="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U348" s="3"/>
    </row>
    <row r="349" spans="1:21" ht="15.75" customHeight="1" x14ac:dyDescent="0.35">
      <c r="A349" s="3"/>
      <c r="B349" s="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U349" s="3"/>
    </row>
    <row r="350" spans="1:21" ht="15.75" customHeight="1" x14ac:dyDescent="0.35">
      <c r="A350" s="3"/>
      <c r="B350" s="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U350" s="3"/>
    </row>
    <row r="351" spans="1:21" ht="15.75" customHeight="1" x14ac:dyDescent="0.35">
      <c r="A351" s="3"/>
      <c r="B351" s="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U351" s="3"/>
    </row>
    <row r="352" spans="1:21" ht="15.75" customHeight="1" x14ac:dyDescent="0.35">
      <c r="A352" s="3"/>
      <c r="B352" s="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U352" s="3"/>
    </row>
    <row r="353" spans="1:21" ht="15.75" customHeight="1" x14ac:dyDescent="0.35">
      <c r="A353" s="3"/>
      <c r="B353" s="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U353" s="3"/>
    </row>
    <row r="354" spans="1:21" ht="15.75" customHeight="1" x14ac:dyDescent="0.35">
      <c r="A354" s="3"/>
      <c r="B354" s="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U354" s="3"/>
    </row>
    <row r="355" spans="1:21" ht="15.75" customHeight="1" x14ac:dyDescent="0.35">
      <c r="A355" s="3"/>
      <c r="B355" s="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U355" s="3"/>
    </row>
    <row r="356" spans="1:21" ht="15.75" customHeight="1" x14ac:dyDescent="0.35">
      <c r="A356" s="3"/>
      <c r="B356" s="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U356" s="3"/>
    </row>
    <row r="357" spans="1:21" ht="15.75" customHeight="1" x14ac:dyDescent="0.35">
      <c r="A357" s="3"/>
      <c r="B357" s="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U357" s="3"/>
    </row>
    <row r="358" spans="1:21" ht="15.75" customHeight="1" x14ac:dyDescent="0.35">
      <c r="A358" s="3"/>
      <c r="B358" s="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U358" s="3"/>
    </row>
    <row r="359" spans="1:21" ht="15.75" customHeight="1" x14ac:dyDescent="0.35">
      <c r="A359" s="3"/>
      <c r="B359" s="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U359" s="3"/>
    </row>
    <row r="360" spans="1:21" ht="15.75" customHeight="1" x14ac:dyDescent="0.35">
      <c r="A360" s="3"/>
      <c r="B360" s="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U360" s="3"/>
    </row>
    <row r="361" spans="1:21" ht="15.75" customHeight="1" x14ac:dyDescent="0.35">
      <c r="A361" s="3"/>
      <c r="B361" s="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U361" s="3"/>
    </row>
    <row r="362" spans="1:21" ht="15.75" customHeight="1" x14ac:dyDescent="0.35">
      <c r="A362" s="3"/>
      <c r="B362" s="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U362" s="3"/>
    </row>
    <row r="363" spans="1:21" ht="15.75" customHeight="1" x14ac:dyDescent="0.35">
      <c r="A363" s="3"/>
      <c r="B363" s="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U363" s="3"/>
    </row>
    <row r="364" spans="1:21" ht="15.75" customHeight="1" x14ac:dyDescent="0.35">
      <c r="A364" s="3"/>
      <c r="B364" s="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U364" s="3"/>
    </row>
    <row r="365" spans="1:21" ht="15.75" customHeight="1" x14ac:dyDescent="0.35">
      <c r="A365" s="3"/>
      <c r="B365" s="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U365" s="3"/>
    </row>
    <row r="366" spans="1:21" ht="15.75" customHeight="1" x14ac:dyDescent="0.35">
      <c r="A366" s="3"/>
      <c r="B366" s="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U366" s="3"/>
    </row>
    <row r="367" spans="1:21" ht="15.75" customHeight="1" x14ac:dyDescent="0.35">
      <c r="A367" s="3"/>
      <c r="B367" s="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U367" s="3"/>
    </row>
    <row r="368" spans="1:21" ht="15.75" customHeight="1" x14ac:dyDescent="0.35">
      <c r="A368" s="3"/>
      <c r="B368" s="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U368" s="3"/>
    </row>
    <row r="369" spans="1:21" ht="15.75" customHeight="1" x14ac:dyDescent="0.35">
      <c r="A369" s="3"/>
      <c r="B369" s="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U369" s="3"/>
    </row>
    <row r="370" spans="1:21" ht="15.75" customHeight="1" x14ac:dyDescent="0.35">
      <c r="A370" s="3"/>
      <c r="B370" s="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U370" s="3"/>
    </row>
    <row r="371" spans="1:21" ht="15.75" customHeight="1" x14ac:dyDescent="0.35">
      <c r="A371" s="3"/>
      <c r="B371" s="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U371" s="3"/>
    </row>
    <row r="372" spans="1:21" ht="15.75" customHeight="1" x14ac:dyDescent="0.35">
      <c r="A372" s="3"/>
      <c r="B372" s="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U372" s="3"/>
    </row>
    <row r="373" spans="1:21" ht="15.75" customHeight="1" x14ac:dyDescent="0.35">
      <c r="A373" s="3"/>
      <c r="B373" s="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U373" s="3"/>
    </row>
    <row r="374" spans="1:21" ht="15.75" customHeight="1" x14ac:dyDescent="0.35">
      <c r="A374" s="3"/>
      <c r="B374" s="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U374" s="3"/>
    </row>
    <row r="375" spans="1:21" ht="15.75" customHeight="1" x14ac:dyDescent="0.35">
      <c r="A375" s="3"/>
      <c r="B375" s="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U375" s="3"/>
    </row>
    <row r="376" spans="1:21" ht="15.75" customHeight="1" x14ac:dyDescent="0.35">
      <c r="A376" s="3"/>
      <c r="B376" s="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U376" s="3"/>
    </row>
    <row r="377" spans="1:21" ht="15.75" customHeight="1" x14ac:dyDescent="0.35">
      <c r="A377" s="3"/>
      <c r="B377" s="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U377" s="3"/>
    </row>
    <row r="378" spans="1:21" ht="15.75" customHeight="1" x14ac:dyDescent="0.35">
      <c r="A378" s="3"/>
      <c r="B378" s="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U378" s="3"/>
    </row>
    <row r="379" spans="1:21" ht="15.75" customHeight="1" x14ac:dyDescent="0.35">
      <c r="A379" s="3"/>
      <c r="B379" s="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U379" s="3"/>
    </row>
    <row r="380" spans="1:21" ht="15.75" customHeight="1" x14ac:dyDescent="0.35">
      <c r="A380" s="3"/>
      <c r="B380" s="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U380" s="3"/>
    </row>
    <row r="381" spans="1:21" ht="15.75" customHeight="1" x14ac:dyDescent="0.35">
      <c r="A381" s="3"/>
      <c r="B381" s="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U381" s="3"/>
    </row>
    <row r="382" spans="1:21" ht="15.75" customHeight="1" x14ac:dyDescent="0.35">
      <c r="A382" s="3"/>
      <c r="B382" s="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U382" s="3"/>
    </row>
    <row r="383" spans="1:21" ht="15.75" customHeight="1" x14ac:dyDescent="0.35">
      <c r="A383" s="3"/>
      <c r="B383" s="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U383" s="3"/>
    </row>
    <row r="384" spans="1:21" ht="15.75" customHeight="1" x14ac:dyDescent="0.35">
      <c r="A384" s="3"/>
      <c r="B384" s="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U384" s="3"/>
    </row>
    <row r="385" spans="1:21" ht="15.75" customHeight="1" x14ac:dyDescent="0.35">
      <c r="A385" s="3"/>
      <c r="B385" s="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U385" s="3"/>
    </row>
    <row r="386" spans="1:21" ht="15.75" customHeight="1" x14ac:dyDescent="0.35">
      <c r="A386" s="3"/>
      <c r="B386" s="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U386" s="3"/>
    </row>
    <row r="387" spans="1:21" ht="15.75" customHeight="1" x14ac:dyDescent="0.35">
      <c r="A387" s="3"/>
      <c r="B387" s="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U387" s="3"/>
    </row>
    <row r="388" spans="1:21" ht="15.75" customHeight="1" x14ac:dyDescent="0.35">
      <c r="A388" s="3"/>
      <c r="B388" s="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U388" s="3"/>
    </row>
    <row r="389" spans="1:21" ht="15.75" customHeight="1" x14ac:dyDescent="0.35">
      <c r="A389" s="3"/>
      <c r="B389" s="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U389" s="3"/>
    </row>
    <row r="390" spans="1:21" ht="15.75" customHeight="1" x14ac:dyDescent="0.35">
      <c r="A390" s="3"/>
      <c r="B390" s="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U390" s="3"/>
    </row>
    <row r="391" spans="1:21" ht="15.75" customHeight="1" x14ac:dyDescent="0.35">
      <c r="A391" s="3"/>
      <c r="B391" s="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U391" s="3"/>
    </row>
    <row r="392" spans="1:21" ht="15.75" customHeight="1" x14ac:dyDescent="0.35">
      <c r="A392" s="3"/>
      <c r="B392" s="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U392" s="3"/>
    </row>
    <row r="393" spans="1:21" ht="15.75" customHeight="1" x14ac:dyDescent="0.35">
      <c r="A393" s="3"/>
      <c r="B393" s="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U393" s="3"/>
    </row>
    <row r="394" spans="1:21" ht="15.75" customHeight="1" x14ac:dyDescent="0.35">
      <c r="A394" s="3"/>
      <c r="B394" s="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U394" s="3"/>
    </row>
    <row r="395" spans="1:21" ht="15.75" customHeight="1" x14ac:dyDescent="0.35">
      <c r="A395" s="3"/>
      <c r="B395" s="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U395" s="3"/>
    </row>
    <row r="396" spans="1:21" ht="15.75" customHeight="1" x14ac:dyDescent="0.35">
      <c r="A396" s="3"/>
      <c r="B396" s="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U396" s="3"/>
    </row>
    <row r="397" spans="1:21" ht="15.75" customHeight="1" x14ac:dyDescent="0.35">
      <c r="A397" s="3"/>
      <c r="B397" s="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U397" s="3"/>
    </row>
    <row r="398" spans="1:21" ht="15.75" customHeight="1" x14ac:dyDescent="0.35">
      <c r="A398" s="3"/>
      <c r="B398" s="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U398" s="3"/>
    </row>
    <row r="399" spans="1:21" ht="15.75" customHeight="1" x14ac:dyDescent="0.35">
      <c r="A399" s="3"/>
      <c r="B399" s="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U399" s="3"/>
    </row>
    <row r="400" spans="1:21" ht="15.75" customHeight="1" x14ac:dyDescent="0.35">
      <c r="A400" s="3"/>
      <c r="B400" s="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U400" s="3"/>
    </row>
    <row r="401" spans="1:21" ht="15.75" customHeight="1" x14ac:dyDescent="0.35">
      <c r="A401" s="3"/>
      <c r="B401" s="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U401" s="3"/>
    </row>
    <row r="402" spans="1:21" ht="15.75" customHeight="1" x14ac:dyDescent="0.35">
      <c r="A402" s="3"/>
      <c r="B402" s="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U402" s="3"/>
    </row>
    <row r="403" spans="1:21" ht="15.75" customHeight="1" x14ac:dyDescent="0.35">
      <c r="A403" s="3"/>
      <c r="B403" s="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U403" s="3"/>
    </row>
    <row r="404" spans="1:21" ht="15.75" customHeight="1" x14ac:dyDescent="0.35">
      <c r="A404" s="3"/>
      <c r="B404" s="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U404" s="3"/>
    </row>
    <row r="405" spans="1:21" ht="15.75" customHeight="1" x14ac:dyDescent="0.35">
      <c r="A405" s="3"/>
      <c r="B405" s="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U405" s="3"/>
    </row>
    <row r="406" spans="1:21" ht="15.75" customHeight="1" x14ac:dyDescent="0.35">
      <c r="A406" s="3"/>
      <c r="B406" s="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U406" s="3"/>
    </row>
    <row r="407" spans="1:21" ht="15.75" customHeight="1" x14ac:dyDescent="0.35">
      <c r="A407" s="3"/>
      <c r="B407" s="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U407" s="3"/>
    </row>
    <row r="408" spans="1:21" ht="15.75" customHeight="1" x14ac:dyDescent="0.35">
      <c r="A408" s="3"/>
      <c r="B408" s="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U408" s="3"/>
    </row>
    <row r="409" spans="1:21" ht="15.75" customHeight="1" x14ac:dyDescent="0.35">
      <c r="A409" s="3"/>
      <c r="B409" s="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U409" s="3"/>
    </row>
    <row r="410" spans="1:21" ht="15.75" customHeight="1" x14ac:dyDescent="0.35">
      <c r="A410" s="3"/>
      <c r="B410" s="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U410" s="3"/>
    </row>
    <row r="411" spans="1:21" ht="15.75" customHeight="1" x14ac:dyDescent="0.35">
      <c r="A411" s="3"/>
      <c r="B411" s="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U411" s="3"/>
    </row>
    <row r="412" spans="1:21" ht="15.75" customHeight="1" x14ac:dyDescent="0.35">
      <c r="A412" s="3"/>
      <c r="B412" s="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U412" s="3"/>
    </row>
    <row r="413" spans="1:21" ht="15.75" customHeight="1" x14ac:dyDescent="0.35">
      <c r="A413" s="3"/>
      <c r="B413" s="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U413" s="3"/>
    </row>
    <row r="414" spans="1:21" ht="15.75" customHeight="1" x14ac:dyDescent="0.35">
      <c r="A414" s="3"/>
      <c r="B414" s="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U414" s="3"/>
    </row>
    <row r="415" spans="1:21" ht="15.75" customHeight="1" x14ac:dyDescent="0.35">
      <c r="A415" s="3"/>
      <c r="B415" s="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U415" s="3"/>
    </row>
    <row r="416" spans="1:21" ht="15.75" customHeight="1" x14ac:dyDescent="0.35">
      <c r="A416" s="3"/>
      <c r="B416" s="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U416" s="3"/>
    </row>
    <row r="417" spans="1:21" ht="15.75" customHeight="1" x14ac:dyDescent="0.35">
      <c r="A417" s="3"/>
      <c r="B417" s="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U417" s="3"/>
    </row>
    <row r="418" spans="1:21" ht="15.75" customHeight="1" x14ac:dyDescent="0.35">
      <c r="A418" s="3"/>
      <c r="B418" s="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U418" s="3"/>
    </row>
    <row r="419" spans="1:21" ht="15.75" customHeight="1" x14ac:dyDescent="0.35">
      <c r="A419" s="3"/>
      <c r="B419" s="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U419" s="3"/>
    </row>
    <row r="420" spans="1:21" ht="15.75" customHeight="1" x14ac:dyDescent="0.35">
      <c r="A420" s="3"/>
      <c r="B420" s="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U420" s="3"/>
    </row>
    <row r="421" spans="1:21" ht="15.75" customHeight="1" x14ac:dyDescent="0.35">
      <c r="A421" s="3"/>
      <c r="B421" s="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U421" s="3"/>
    </row>
    <row r="422" spans="1:21" ht="15.75" customHeight="1" x14ac:dyDescent="0.35">
      <c r="A422" s="3"/>
      <c r="B422" s="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U422" s="3"/>
    </row>
    <row r="423" spans="1:21" ht="15.75" customHeight="1" x14ac:dyDescent="0.35">
      <c r="A423" s="3"/>
      <c r="B423" s="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U423" s="3"/>
    </row>
    <row r="424" spans="1:21" ht="15.75" customHeight="1" x14ac:dyDescent="0.35">
      <c r="A424" s="3"/>
      <c r="B424" s="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U424" s="3"/>
    </row>
    <row r="425" spans="1:21" ht="15.75" customHeight="1" x14ac:dyDescent="0.35">
      <c r="A425" s="3"/>
      <c r="B425" s="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U425" s="3"/>
    </row>
    <row r="426" spans="1:21" ht="15.75" customHeight="1" x14ac:dyDescent="0.35">
      <c r="A426" s="3"/>
      <c r="B426" s="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U426" s="3"/>
    </row>
    <row r="427" spans="1:21" ht="15.75" customHeight="1" x14ac:dyDescent="0.35">
      <c r="A427" s="3"/>
      <c r="B427" s="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U427" s="3"/>
    </row>
    <row r="428" spans="1:21" ht="15.75" customHeight="1" x14ac:dyDescent="0.35">
      <c r="A428" s="3"/>
      <c r="B428" s="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U428" s="3"/>
    </row>
    <row r="429" spans="1:21" ht="15.75" customHeight="1" x14ac:dyDescent="0.35">
      <c r="A429" s="3"/>
      <c r="B429" s="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U429" s="3"/>
    </row>
    <row r="430" spans="1:21" ht="15.75" customHeight="1" x14ac:dyDescent="0.35">
      <c r="A430" s="3"/>
      <c r="B430" s="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U430" s="3"/>
    </row>
    <row r="431" spans="1:21" ht="15.75" customHeight="1" x14ac:dyDescent="0.35">
      <c r="A431" s="3"/>
      <c r="B431" s="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U431" s="3"/>
    </row>
    <row r="432" spans="1:21" ht="15.75" customHeight="1" x14ac:dyDescent="0.35">
      <c r="A432" s="3"/>
      <c r="B432" s="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U432" s="3"/>
    </row>
    <row r="433" spans="1:21" ht="15.75" customHeight="1" x14ac:dyDescent="0.35">
      <c r="A433" s="3"/>
      <c r="B433" s="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U433" s="3"/>
    </row>
    <row r="434" spans="1:21" ht="15.75" customHeight="1" x14ac:dyDescent="0.35">
      <c r="A434" s="3"/>
      <c r="B434" s="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U434" s="3"/>
    </row>
    <row r="435" spans="1:21" ht="15.75" customHeight="1" x14ac:dyDescent="0.35">
      <c r="A435" s="3"/>
      <c r="B435" s="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U435" s="3"/>
    </row>
    <row r="436" spans="1:21" ht="15.75" customHeight="1" x14ac:dyDescent="0.35">
      <c r="A436" s="3"/>
      <c r="B436" s="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U436" s="3"/>
    </row>
    <row r="437" spans="1:21" ht="15.75" customHeight="1" x14ac:dyDescent="0.35">
      <c r="A437" s="3"/>
      <c r="B437" s="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U437" s="3"/>
    </row>
    <row r="438" spans="1:21" ht="15.75" customHeight="1" x14ac:dyDescent="0.35">
      <c r="A438" s="3"/>
      <c r="B438" s="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U438" s="3"/>
    </row>
    <row r="439" spans="1:21" ht="15.75" customHeight="1" x14ac:dyDescent="0.35">
      <c r="A439" s="3"/>
      <c r="B439" s="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U439" s="3"/>
    </row>
    <row r="440" spans="1:21" ht="15.75" customHeight="1" x14ac:dyDescent="0.35">
      <c r="A440" s="3"/>
      <c r="B440" s="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U440" s="3"/>
    </row>
    <row r="441" spans="1:21" ht="15.75" customHeight="1" x14ac:dyDescent="0.35">
      <c r="A441" s="3"/>
      <c r="B441" s="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U441" s="3"/>
    </row>
    <row r="442" spans="1:21" ht="15.75" customHeight="1" x14ac:dyDescent="0.35">
      <c r="A442" s="3"/>
      <c r="B442" s="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U442" s="3"/>
    </row>
    <row r="443" spans="1:21" ht="15.75" customHeight="1" x14ac:dyDescent="0.35">
      <c r="A443" s="3"/>
      <c r="B443" s="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U443" s="3"/>
    </row>
    <row r="444" spans="1:21" ht="15.75" customHeight="1" x14ac:dyDescent="0.35">
      <c r="A444" s="3"/>
      <c r="B444" s="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U444" s="3"/>
    </row>
    <row r="445" spans="1:21" ht="15.75" customHeight="1" x14ac:dyDescent="0.35">
      <c r="A445" s="3"/>
      <c r="B445" s="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U445" s="3"/>
    </row>
    <row r="446" spans="1:21" ht="15.75" customHeight="1" x14ac:dyDescent="0.35">
      <c r="A446" s="3"/>
      <c r="B446" s="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U446" s="3"/>
    </row>
    <row r="447" spans="1:21" ht="15.75" customHeight="1" x14ac:dyDescent="0.35">
      <c r="A447" s="3"/>
      <c r="B447" s="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U447" s="3"/>
    </row>
    <row r="448" spans="1:21" ht="15.75" customHeight="1" x14ac:dyDescent="0.35">
      <c r="A448" s="3"/>
      <c r="B448" s="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U448" s="3"/>
    </row>
    <row r="449" spans="1:21" ht="15.75" customHeight="1" x14ac:dyDescent="0.35">
      <c r="A449" s="3"/>
      <c r="B449" s="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U449" s="3"/>
    </row>
    <row r="450" spans="1:21" ht="15.75" customHeight="1" x14ac:dyDescent="0.35">
      <c r="A450" s="3"/>
      <c r="B450" s="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U450" s="3"/>
    </row>
    <row r="451" spans="1:21" ht="15.75" customHeight="1" x14ac:dyDescent="0.35">
      <c r="A451" s="3"/>
      <c r="B451" s="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U451" s="3"/>
    </row>
    <row r="452" spans="1:21" ht="15.75" customHeight="1" x14ac:dyDescent="0.35">
      <c r="A452" s="3"/>
      <c r="B452" s="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U452" s="3"/>
    </row>
    <row r="453" spans="1:21" ht="15.75" customHeight="1" x14ac:dyDescent="0.35">
      <c r="A453" s="3"/>
      <c r="B453" s="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U453" s="3"/>
    </row>
    <row r="454" spans="1:21" ht="15.75" customHeight="1" x14ac:dyDescent="0.35">
      <c r="A454" s="3"/>
      <c r="B454" s="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U454" s="3"/>
    </row>
    <row r="455" spans="1:21" ht="15.75" customHeight="1" x14ac:dyDescent="0.35">
      <c r="A455" s="3"/>
      <c r="B455" s="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U455" s="3"/>
    </row>
    <row r="456" spans="1:21" ht="15.75" customHeight="1" x14ac:dyDescent="0.35">
      <c r="A456" s="3"/>
      <c r="B456" s="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U456" s="3"/>
    </row>
    <row r="457" spans="1:21" ht="15.75" customHeight="1" x14ac:dyDescent="0.35">
      <c r="A457" s="3"/>
      <c r="B457" s="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U457" s="3"/>
    </row>
    <row r="458" spans="1:21" ht="15.75" customHeight="1" x14ac:dyDescent="0.35">
      <c r="A458" s="3"/>
      <c r="B458" s="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U458" s="3"/>
    </row>
    <row r="459" spans="1:21" ht="15.75" customHeight="1" x14ac:dyDescent="0.35">
      <c r="A459" s="3"/>
      <c r="B459" s="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U459" s="3"/>
    </row>
    <row r="460" spans="1:21" ht="15.75" customHeight="1" x14ac:dyDescent="0.35">
      <c r="A460" s="3"/>
      <c r="B460" s="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U460" s="3"/>
    </row>
    <row r="461" spans="1:21" ht="15.75" customHeight="1" x14ac:dyDescent="0.35">
      <c r="A461" s="3"/>
      <c r="B461" s="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U461" s="3"/>
    </row>
    <row r="462" spans="1:21" ht="15.75" customHeight="1" x14ac:dyDescent="0.35">
      <c r="A462" s="3"/>
      <c r="B462" s="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U462" s="3"/>
    </row>
    <row r="463" spans="1:21" ht="15.75" customHeight="1" x14ac:dyDescent="0.35">
      <c r="A463" s="3"/>
      <c r="B463" s="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U463" s="3"/>
    </row>
    <row r="464" spans="1:21" ht="15.75" customHeight="1" x14ac:dyDescent="0.35">
      <c r="A464" s="3"/>
      <c r="B464" s="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U464" s="3"/>
    </row>
    <row r="465" spans="1:21" ht="15.75" customHeight="1" x14ac:dyDescent="0.35">
      <c r="A465" s="3"/>
      <c r="B465" s="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U465" s="3"/>
    </row>
    <row r="466" spans="1:21" ht="15.75" customHeight="1" x14ac:dyDescent="0.35">
      <c r="A466" s="3"/>
      <c r="B466" s="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U466" s="3"/>
    </row>
    <row r="467" spans="1:21" ht="15.75" customHeight="1" x14ac:dyDescent="0.35">
      <c r="A467" s="3"/>
      <c r="B467" s="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U467" s="3"/>
    </row>
    <row r="468" spans="1:21" ht="15.75" customHeight="1" x14ac:dyDescent="0.35">
      <c r="A468" s="3"/>
      <c r="B468" s="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U468" s="3"/>
    </row>
    <row r="469" spans="1:21" ht="15.75" customHeight="1" x14ac:dyDescent="0.35">
      <c r="A469" s="3"/>
      <c r="B469" s="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U469" s="3"/>
    </row>
    <row r="470" spans="1:21" ht="15.75" customHeight="1" x14ac:dyDescent="0.35">
      <c r="A470" s="3"/>
      <c r="B470" s="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U470" s="3"/>
    </row>
    <row r="471" spans="1:21" ht="15.75" customHeight="1" x14ac:dyDescent="0.35">
      <c r="A471" s="3"/>
      <c r="B471" s="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U471" s="3"/>
    </row>
    <row r="472" spans="1:21" ht="15.75" customHeight="1" x14ac:dyDescent="0.35">
      <c r="A472" s="3"/>
      <c r="B472" s="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U472" s="3"/>
    </row>
    <row r="473" spans="1:21" ht="15.75" customHeight="1" x14ac:dyDescent="0.35">
      <c r="A473" s="3"/>
      <c r="B473" s="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U473" s="3"/>
    </row>
    <row r="474" spans="1:21" ht="15.75" customHeight="1" x14ac:dyDescent="0.35">
      <c r="A474" s="3"/>
      <c r="B474" s="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U474" s="3"/>
    </row>
    <row r="475" spans="1:21" ht="15.75" customHeight="1" x14ac:dyDescent="0.35">
      <c r="A475" s="3"/>
      <c r="B475" s="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U475" s="3"/>
    </row>
    <row r="476" spans="1:21" ht="15.75" customHeight="1" x14ac:dyDescent="0.35">
      <c r="A476" s="3"/>
      <c r="B476" s="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U476" s="3"/>
    </row>
    <row r="477" spans="1:21" ht="15.75" customHeight="1" x14ac:dyDescent="0.35">
      <c r="A477" s="3"/>
      <c r="B477" s="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U477" s="3"/>
    </row>
    <row r="478" spans="1:21" ht="15.75" customHeight="1" x14ac:dyDescent="0.35">
      <c r="A478" s="3"/>
      <c r="B478" s="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U478" s="3"/>
    </row>
    <row r="479" spans="1:21" ht="15.75" customHeight="1" x14ac:dyDescent="0.35">
      <c r="A479" s="3"/>
      <c r="B479" s="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U479" s="3"/>
    </row>
    <row r="480" spans="1:21" ht="15.75" customHeight="1" x14ac:dyDescent="0.35">
      <c r="A480" s="3"/>
      <c r="B480" s="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U480" s="3"/>
    </row>
    <row r="481" spans="1:21" ht="15.75" customHeight="1" x14ac:dyDescent="0.35">
      <c r="A481" s="3"/>
      <c r="B481" s="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U481" s="3"/>
    </row>
    <row r="482" spans="1:21" ht="15.75" customHeight="1" x14ac:dyDescent="0.35">
      <c r="A482" s="3"/>
      <c r="B482" s="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U482" s="3"/>
    </row>
    <row r="483" spans="1:21" ht="15.75" customHeight="1" x14ac:dyDescent="0.35">
      <c r="A483" s="3"/>
      <c r="B483" s="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U483" s="3"/>
    </row>
    <row r="484" spans="1:21" ht="15.75" customHeight="1" x14ac:dyDescent="0.35">
      <c r="A484" s="3"/>
      <c r="B484" s="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U484" s="3"/>
    </row>
    <row r="485" spans="1:21" ht="15.75" customHeight="1" x14ac:dyDescent="0.35">
      <c r="A485" s="3"/>
      <c r="B485" s="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U485" s="3"/>
    </row>
    <row r="486" spans="1:21" ht="15.75" customHeight="1" x14ac:dyDescent="0.35">
      <c r="A486" s="3"/>
      <c r="B486" s="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U486" s="3"/>
    </row>
    <row r="487" spans="1:21" ht="15.75" customHeight="1" x14ac:dyDescent="0.35">
      <c r="A487" s="3"/>
      <c r="B487" s="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U487" s="3"/>
    </row>
    <row r="488" spans="1:21" ht="15.75" customHeight="1" x14ac:dyDescent="0.35">
      <c r="A488" s="3"/>
      <c r="B488" s="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U488" s="3"/>
    </row>
    <row r="489" spans="1:21" ht="15.75" customHeight="1" x14ac:dyDescent="0.35">
      <c r="A489" s="3"/>
      <c r="B489" s="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U489" s="3"/>
    </row>
    <row r="490" spans="1:21" ht="15.75" customHeight="1" x14ac:dyDescent="0.35">
      <c r="A490" s="3"/>
      <c r="B490" s="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U490" s="3"/>
    </row>
    <row r="491" spans="1:21" ht="15.75" customHeight="1" x14ac:dyDescent="0.35">
      <c r="A491" s="3"/>
      <c r="B491" s="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U491" s="3"/>
    </row>
    <row r="492" spans="1:21" ht="15.75" customHeight="1" x14ac:dyDescent="0.35">
      <c r="A492" s="3"/>
      <c r="B492" s="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U492" s="3"/>
    </row>
    <row r="493" spans="1:21" ht="15.75" customHeight="1" x14ac:dyDescent="0.35">
      <c r="A493" s="3"/>
      <c r="B493" s="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U493" s="3"/>
    </row>
    <row r="494" spans="1:21" ht="15.75" customHeight="1" x14ac:dyDescent="0.35">
      <c r="A494" s="3"/>
      <c r="B494" s="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U494" s="3"/>
    </row>
    <row r="495" spans="1:21" ht="15.75" customHeight="1" x14ac:dyDescent="0.35">
      <c r="A495" s="3"/>
      <c r="B495" s="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U495" s="3"/>
    </row>
    <row r="496" spans="1:21" ht="15.75" customHeight="1" x14ac:dyDescent="0.35">
      <c r="A496" s="3"/>
      <c r="B496" s="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U496" s="3"/>
    </row>
    <row r="497" spans="1:21" ht="15.75" customHeight="1" x14ac:dyDescent="0.35">
      <c r="A497" s="3"/>
      <c r="B497" s="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U497" s="3"/>
    </row>
    <row r="498" spans="1:21" ht="15.75" customHeight="1" x14ac:dyDescent="0.35">
      <c r="A498" s="3"/>
      <c r="B498" s="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U498" s="3"/>
    </row>
    <row r="499" spans="1:21" ht="15.75" customHeight="1" x14ac:dyDescent="0.35">
      <c r="A499" s="3"/>
      <c r="B499" s="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U499" s="3"/>
    </row>
    <row r="500" spans="1:21" ht="15.75" customHeight="1" x14ac:dyDescent="0.35">
      <c r="A500" s="3"/>
      <c r="B500" s="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U500" s="3"/>
    </row>
    <row r="501" spans="1:21" ht="15.75" customHeight="1" x14ac:dyDescent="0.35">
      <c r="A501" s="3"/>
      <c r="B501" s="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U501" s="3"/>
    </row>
    <row r="502" spans="1:21" ht="15.75" customHeight="1" x14ac:dyDescent="0.35">
      <c r="A502" s="3"/>
      <c r="B502" s="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U502" s="3"/>
    </row>
    <row r="503" spans="1:21" ht="15.75" customHeight="1" x14ac:dyDescent="0.35">
      <c r="A503" s="3"/>
      <c r="B503" s="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U503" s="3"/>
    </row>
    <row r="504" spans="1:21" ht="15.75" customHeight="1" x14ac:dyDescent="0.35">
      <c r="A504" s="3"/>
      <c r="B504" s="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U504" s="3"/>
    </row>
    <row r="505" spans="1:21" ht="15.75" customHeight="1" x14ac:dyDescent="0.35">
      <c r="A505" s="3"/>
      <c r="B505" s="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U505" s="3"/>
    </row>
    <row r="506" spans="1:21" ht="15.75" customHeight="1" x14ac:dyDescent="0.35">
      <c r="A506" s="3"/>
      <c r="B506" s="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U506" s="3"/>
    </row>
    <row r="507" spans="1:21" ht="15.75" customHeight="1" x14ac:dyDescent="0.35">
      <c r="A507" s="3"/>
      <c r="B507" s="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U507" s="3"/>
    </row>
    <row r="508" spans="1:21" ht="15.75" customHeight="1" x14ac:dyDescent="0.35">
      <c r="A508" s="3"/>
      <c r="B508" s="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U508" s="3"/>
    </row>
    <row r="509" spans="1:21" ht="15.75" customHeight="1" x14ac:dyDescent="0.35">
      <c r="A509" s="3"/>
      <c r="B509" s="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U509" s="3"/>
    </row>
    <row r="510" spans="1:21" ht="15.75" customHeight="1" x14ac:dyDescent="0.35">
      <c r="A510" s="3"/>
      <c r="B510" s="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U510" s="3"/>
    </row>
    <row r="511" spans="1:21" ht="15.75" customHeight="1" x14ac:dyDescent="0.35">
      <c r="A511" s="3"/>
      <c r="B511" s="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U511" s="3"/>
    </row>
    <row r="512" spans="1:21" ht="15.75" customHeight="1" x14ac:dyDescent="0.35">
      <c r="A512" s="3"/>
      <c r="B512" s="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U512" s="3"/>
    </row>
    <row r="513" spans="1:21" ht="15.75" customHeight="1" x14ac:dyDescent="0.35">
      <c r="A513" s="3"/>
      <c r="B513" s="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U513" s="3"/>
    </row>
    <row r="514" spans="1:21" ht="15.75" customHeight="1" x14ac:dyDescent="0.35">
      <c r="A514" s="3"/>
      <c r="B514" s="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U514" s="3"/>
    </row>
    <row r="515" spans="1:21" ht="15.75" customHeight="1" x14ac:dyDescent="0.35">
      <c r="A515" s="3"/>
      <c r="B515" s="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U515" s="3"/>
    </row>
    <row r="516" spans="1:21" ht="15.75" customHeight="1" x14ac:dyDescent="0.35">
      <c r="A516" s="3"/>
      <c r="B516" s="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U516" s="3"/>
    </row>
    <row r="517" spans="1:21" ht="15.75" customHeight="1" x14ac:dyDescent="0.35">
      <c r="A517" s="3"/>
      <c r="B517" s="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U517" s="3"/>
    </row>
    <row r="518" spans="1:21" ht="15.75" customHeight="1" x14ac:dyDescent="0.35">
      <c r="A518" s="3"/>
      <c r="B518" s="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U518" s="3"/>
    </row>
    <row r="519" spans="1:21" ht="15.75" customHeight="1" x14ac:dyDescent="0.35">
      <c r="A519" s="3"/>
      <c r="B519" s="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U519" s="3"/>
    </row>
    <row r="520" spans="1:21" ht="15.75" customHeight="1" x14ac:dyDescent="0.35">
      <c r="A520" s="3"/>
      <c r="B520" s="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U520" s="3"/>
    </row>
    <row r="521" spans="1:21" ht="15.75" customHeight="1" x14ac:dyDescent="0.35">
      <c r="A521" s="3"/>
      <c r="B521" s="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U521" s="3"/>
    </row>
    <row r="522" spans="1:21" ht="15.75" customHeight="1" x14ac:dyDescent="0.35">
      <c r="A522" s="3"/>
      <c r="B522" s="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U522" s="3"/>
    </row>
    <row r="523" spans="1:21" ht="15.75" customHeight="1" x14ac:dyDescent="0.35">
      <c r="A523" s="3"/>
      <c r="B523" s="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U523" s="3"/>
    </row>
    <row r="524" spans="1:21" ht="15.75" customHeight="1" x14ac:dyDescent="0.35">
      <c r="A524" s="3"/>
      <c r="B524" s="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U524" s="3"/>
    </row>
    <row r="525" spans="1:21" ht="15.75" customHeight="1" x14ac:dyDescent="0.35">
      <c r="A525" s="3"/>
      <c r="B525" s="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U525" s="3"/>
    </row>
    <row r="526" spans="1:21" ht="15.75" customHeight="1" x14ac:dyDescent="0.35">
      <c r="A526" s="3"/>
      <c r="B526" s="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U526" s="3"/>
    </row>
    <row r="527" spans="1:21" ht="15.75" customHeight="1" x14ac:dyDescent="0.35">
      <c r="A527" s="3"/>
      <c r="B527" s="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U527" s="3"/>
    </row>
    <row r="528" spans="1:21" ht="15.75" customHeight="1" x14ac:dyDescent="0.35">
      <c r="A528" s="3"/>
      <c r="B528" s="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U528" s="3"/>
    </row>
    <row r="529" spans="1:21" ht="15.75" customHeight="1" x14ac:dyDescent="0.35">
      <c r="A529" s="3"/>
      <c r="B529" s="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U529" s="3"/>
    </row>
    <row r="530" spans="1:21" ht="15.75" customHeight="1" x14ac:dyDescent="0.35">
      <c r="A530" s="3"/>
      <c r="B530" s="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U530" s="3"/>
    </row>
    <row r="531" spans="1:21" ht="15.75" customHeight="1" x14ac:dyDescent="0.35">
      <c r="A531" s="3"/>
      <c r="B531" s="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U531" s="3"/>
    </row>
    <row r="532" spans="1:21" ht="15.75" customHeight="1" x14ac:dyDescent="0.35">
      <c r="A532" s="3"/>
      <c r="B532" s="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U532" s="3"/>
    </row>
    <row r="533" spans="1:21" ht="15.75" customHeight="1" x14ac:dyDescent="0.35">
      <c r="A533" s="3"/>
      <c r="B533" s="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U533" s="3"/>
    </row>
    <row r="534" spans="1:21" ht="15.75" customHeight="1" x14ac:dyDescent="0.35">
      <c r="A534" s="3"/>
      <c r="B534" s="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U534" s="3"/>
    </row>
    <row r="535" spans="1:21" ht="15.75" customHeight="1" x14ac:dyDescent="0.35">
      <c r="A535" s="3"/>
      <c r="B535" s="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U535" s="3"/>
    </row>
    <row r="536" spans="1:21" ht="15.75" customHeight="1" x14ac:dyDescent="0.35">
      <c r="A536" s="3"/>
      <c r="B536" s="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U536" s="3"/>
    </row>
    <row r="537" spans="1:21" ht="15.75" customHeight="1" x14ac:dyDescent="0.35">
      <c r="A537" s="3"/>
      <c r="B537" s="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U537" s="3"/>
    </row>
    <row r="538" spans="1:21" ht="15.75" customHeight="1" x14ac:dyDescent="0.35">
      <c r="A538" s="3"/>
      <c r="B538" s="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U538" s="3"/>
    </row>
    <row r="539" spans="1:21" ht="15.75" customHeight="1" x14ac:dyDescent="0.35">
      <c r="A539" s="3"/>
      <c r="B539" s="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U539" s="3"/>
    </row>
    <row r="540" spans="1:21" ht="15.75" customHeight="1" x14ac:dyDescent="0.35">
      <c r="A540" s="3"/>
      <c r="B540" s="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U540" s="3"/>
    </row>
    <row r="541" spans="1:21" ht="15.75" customHeight="1" x14ac:dyDescent="0.35">
      <c r="A541" s="3"/>
      <c r="B541" s="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U541" s="3"/>
    </row>
    <row r="542" spans="1:21" ht="15.75" customHeight="1" x14ac:dyDescent="0.35">
      <c r="A542" s="3"/>
      <c r="B542" s="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U542" s="3"/>
    </row>
    <row r="543" spans="1:21" ht="15.75" customHeight="1" x14ac:dyDescent="0.35">
      <c r="A543" s="3"/>
      <c r="B543" s="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U543" s="3"/>
    </row>
    <row r="544" spans="1:21" ht="15.75" customHeight="1" x14ac:dyDescent="0.35">
      <c r="A544" s="3"/>
      <c r="B544" s="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U544" s="3"/>
    </row>
    <row r="545" spans="1:21" ht="15.75" customHeight="1" x14ac:dyDescent="0.35">
      <c r="A545" s="3"/>
      <c r="B545" s="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U545" s="3"/>
    </row>
    <row r="546" spans="1:21" ht="15.75" customHeight="1" x14ac:dyDescent="0.35">
      <c r="A546" s="3"/>
      <c r="B546" s="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U546" s="3"/>
    </row>
    <row r="547" spans="1:21" ht="15.75" customHeight="1" x14ac:dyDescent="0.35">
      <c r="A547" s="3"/>
      <c r="B547" s="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U547" s="3"/>
    </row>
    <row r="548" spans="1:21" ht="15.75" customHeight="1" x14ac:dyDescent="0.35">
      <c r="A548" s="3"/>
      <c r="B548" s="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U548" s="3"/>
    </row>
    <row r="549" spans="1:21" ht="15.75" customHeight="1" x14ac:dyDescent="0.35">
      <c r="A549" s="3"/>
      <c r="B549" s="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U549" s="3"/>
    </row>
    <row r="550" spans="1:21" ht="15.75" customHeight="1" x14ac:dyDescent="0.35">
      <c r="A550" s="3"/>
      <c r="B550" s="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U550" s="3"/>
    </row>
    <row r="551" spans="1:21" ht="15.75" customHeight="1" x14ac:dyDescent="0.35">
      <c r="A551" s="3"/>
      <c r="B551" s="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U551" s="3"/>
    </row>
    <row r="552" spans="1:21" ht="15.75" customHeight="1" x14ac:dyDescent="0.35">
      <c r="A552" s="3"/>
      <c r="B552" s="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U552" s="3"/>
    </row>
    <row r="553" spans="1:21" ht="15.75" customHeight="1" x14ac:dyDescent="0.35">
      <c r="A553" s="3"/>
      <c r="B553" s="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U553" s="3"/>
    </row>
    <row r="554" spans="1:21" ht="15.75" customHeight="1" x14ac:dyDescent="0.35">
      <c r="A554" s="3"/>
      <c r="B554" s="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U554" s="3"/>
    </row>
    <row r="555" spans="1:21" ht="15.75" customHeight="1" x14ac:dyDescent="0.35">
      <c r="A555" s="3"/>
      <c r="B555" s="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U555" s="3"/>
    </row>
    <row r="556" spans="1:21" ht="15.75" customHeight="1" x14ac:dyDescent="0.35">
      <c r="A556" s="3"/>
      <c r="B556" s="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U556" s="3"/>
    </row>
    <row r="557" spans="1:21" ht="15.75" customHeight="1" x14ac:dyDescent="0.35">
      <c r="A557" s="3"/>
      <c r="B557" s="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U557" s="3"/>
    </row>
    <row r="558" spans="1:21" ht="15.75" customHeight="1" x14ac:dyDescent="0.35">
      <c r="A558" s="3"/>
      <c r="B558" s="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U558" s="3"/>
    </row>
    <row r="559" spans="1:21" ht="15.75" customHeight="1" x14ac:dyDescent="0.35">
      <c r="A559" s="3"/>
      <c r="B559" s="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U559" s="3"/>
    </row>
    <row r="560" spans="1:21" ht="15.75" customHeight="1" x14ac:dyDescent="0.35">
      <c r="A560" s="3"/>
      <c r="B560" s="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U560" s="3"/>
    </row>
    <row r="561" spans="1:21" ht="15.75" customHeight="1" x14ac:dyDescent="0.35">
      <c r="A561" s="3"/>
      <c r="B561" s="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U561" s="3"/>
    </row>
    <row r="562" spans="1:21" ht="15.75" customHeight="1" x14ac:dyDescent="0.35">
      <c r="A562" s="3"/>
      <c r="B562" s="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U562" s="3"/>
    </row>
    <row r="563" spans="1:21" ht="15.75" customHeight="1" x14ac:dyDescent="0.35">
      <c r="A563" s="3"/>
      <c r="B563" s="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U563" s="3"/>
    </row>
    <row r="564" spans="1:21" ht="15.75" customHeight="1" x14ac:dyDescent="0.35">
      <c r="A564" s="3"/>
      <c r="B564" s="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U564" s="3"/>
    </row>
    <row r="565" spans="1:21" ht="15.75" customHeight="1" x14ac:dyDescent="0.35">
      <c r="A565" s="3"/>
      <c r="B565" s="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U565" s="3"/>
    </row>
    <row r="566" spans="1:21" ht="15.75" customHeight="1" x14ac:dyDescent="0.35">
      <c r="A566" s="3"/>
      <c r="B566" s="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U566" s="3"/>
    </row>
    <row r="567" spans="1:21" ht="15.75" customHeight="1" x14ac:dyDescent="0.35">
      <c r="A567" s="3"/>
      <c r="B567" s="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U567" s="3"/>
    </row>
    <row r="568" spans="1:21" ht="15.75" customHeight="1" x14ac:dyDescent="0.35">
      <c r="A568" s="3"/>
      <c r="B568" s="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U568" s="3"/>
    </row>
    <row r="569" spans="1:21" ht="15.75" customHeight="1" x14ac:dyDescent="0.35">
      <c r="A569" s="3"/>
      <c r="B569" s="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U569" s="3"/>
    </row>
    <row r="570" spans="1:21" ht="15.75" customHeight="1" x14ac:dyDescent="0.35">
      <c r="A570" s="3"/>
      <c r="B570" s="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U570" s="3"/>
    </row>
    <row r="571" spans="1:21" ht="15.75" customHeight="1" x14ac:dyDescent="0.35">
      <c r="A571" s="3"/>
      <c r="B571" s="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U571" s="3"/>
    </row>
    <row r="572" spans="1:21" ht="15.75" customHeight="1" x14ac:dyDescent="0.35">
      <c r="A572" s="3"/>
      <c r="B572" s="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U572" s="3"/>
    </row>
    <row r="573" spans="1:21" ht="15.75" customHeight="1" x14ac:dyDescent="0.35">
      <c r="A573" s="3"/>
      <c r="B573" s="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U573" s="3"/>
    </row>
    <row r="574" spans="1:21" ht="15.75" customHeight="1" x14ac:dyDescent="0.35">
      <c r="A574" s="3"/>
      <c r="B574" s="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U574" s="3"/>
    </row>
    <row r="575" spans="1:21" ht="15.75" customHeight="1" x14ac:dyDescent="0.35">
      <c r="A575" s="3"/>
      <c r="B575" s="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U575" s="3"/>
    </row>
    <row r="576" spans="1:21" ht="15.75" customHeight="1" x14ac:dyDescent="0.35">
      <c r="A576" s="3"/>
      <c r="B576" s="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U576" s="3"/>
    </row>
    <row r="577" spans="1:21" ht="15.75" customHeight="1" x14ac:dyDescent="0.35">
      <c r="A577" s="3"/>
      <c r="B577" s="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U577" s="3"/>
    </row>
    <row r="578" spans="1:21" ht="15.75" customHeight="1" x14ac:dyDescent="0.35">
      <c r="A578" s="3"/>
      <c r="B578" s="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U578" s="3"/>
    </row>
    <row r="579" spans="1:21" ht="15.75" customHeight="1" x14ac:dyDescent="0.35">
      <c r="A579" s="3"/>
      <c r="B579" s="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U579" s="3"/>
    </row>
    <row r="580" spans="1:21" ht="15.75" customHeight="1" x14ac:dyDescent="0.35">
      <c r="A580" s="3"/>
      <c r="B580" s="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U580" s="3"/>
    </row>
    <row r="581" spans="1:21" ht="15.75" customHeight="1" x14ac:dyDescent="0.35">
      <c r="A581" s="3"/>
      <c r="B581" s="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U581" s="3"/>
    </row>
    <row r="582" spans="1:21" ht="15.75" customHeight="1" x14ac:dyDescent="0.35">
      <c r="A582" s="3"/>
      <c r="B582" s="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U582" s="3"/>
    </row>
    <row r="583" spans="1:21" ht="15.75" customHeight="1" x14ac:dyDescent="0.35">
      <c r="A583" s="3"/>
      <c r="B583" s="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U583" s="3"/>
    </row>
    <row r="584" spans="1:21" ht="15.75" customHeight="1" x14ac:dyDescent="0.35">
      <c r="A584" s="3"/>
      <c r="B584" s="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U584" s="3"/>
    </row>
    <row r="585" spans="1:21" ht="15.75" customHeight="1" x14ac:dyDescent="0.35">
      <c r="A585" s="3"/>
      <c r="B585" s="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U585" s="3"/>
    </row>
    <row r="586" spans="1:21" ht="15.75" customHeight="1" x14ac:dyDescent="0.35">
      <c r="A586" s="3"/>
      <c r="B586" s="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U586" s="3"/>
    </row>
    <row r="587" spans="1:21" ht="15.75" customHeight="1" x14ac:dyDescent="0.35">
      <c r="A587" s="3"/>
      <c r="B587" s="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U587" s="3"/>
    </row>
    <row r="588" spans="1:21" ht="15.75" customHeight="1" x14ac:dyDescent="0.35">
      <c r="A588" s="3"/>
      <c r="B588" s="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U588" s="3"/>
    </row>
    <row r="589" spans="1:21" ht="15.75" customHeight="1" x14ac:dyDescent="0.35">
      <c r="A589" s="3"/>
      <c r="B589" s="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U589" s="3"/>
    </row>
    <row r="590" spans="1:21" ht="15.75" customHeight="1" x14ac:dyDescent="0.35">
      <c r="A590" s="3"/>
      <c r="B590" s="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U590" s="3"/>
    </row>
    <row r="591" spans="1:21" ht="15.75" customHeight="1" x14ac:dyDescent="0.35">
      <c r="A591" s="3"/>
      <c r="B591" s="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U591" s="3"/>
    </row>
    <row r="592" spans="1:21" ht="15.75" customHeight="1" x14ac:dyDescent="0.35">
      <c r="A592" s="3"/>
      <c r="B592" s="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U592" s="3"/>
    </row>
    <row r="593" spans="1:21" ht="15.75" customHeight="1" x14ac:dyDescent="0.35">
      <c r="A593" s="3"/>
      <c r="B593" s="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U593" s="3"/>
    </row>
    <row r="594" spans="1:21" ht="15.75" customHeight="1" x14ac:dyDescent="0.35">
      <c r="A594" s="3"/>
      <c r="B594" s="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U594" s="3"/>
    </row>
    <row r="595" spans="1:21" ht="15.75" customHeight="1" x14ac:dyDescent="0.35">
      <c r="A595" s="3"/>
      <c r="B595" s="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U595" s="3"/>
    </row>
    <row r="596" spans="1:21" ht="15.75" customHeight="1" x14ac:dyDescent="0.35">
      <c r="A596" s="3"/>
      <c r="B596" s="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U596" s="3"/>
    </row>
    <row r="597" spans="1:21" ht="15.75" customHeight="1" x14ac:dyDescent="0.35">
      <c r="A597" s="3"/>
      <c r="B597" s="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U597" s="3"/>
    </row>
    <row r="598" spans="1:21" ht="15.75" customHeight="1" x14ac:dyDescent="0.35">
      <c r="A598" s="3"/>
      <c r="B598" s="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U598" s="3"/>
    </row>
    <row r="599" spans="1:21" ht="15.75" customHeight="1" x14ac:dyDescent="0.35">
      <c r="A599" s="3"/>
      <c r="B599" s="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U599" s="3"/>
    </row>
    <row r="600" spans="1:21" ht="15.75" customHeight="1" x14ac:dyDescent="0.35">
      <c r="A600" s="3"/>
      <c r="B600" s="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U600" s="3"/>
    </row>
    <row r="601" spans="1:21" ht="15.75" customHeight="1" x14ac:dyDescent="0.35">
      <c r="A601" s="3"/>
      <c r="B601" s="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U601" s="3"/>
    </row>
    <row r="602" spans="1:21" ht="15.75" customHeight="1" x14ac:dyDescent="0.35">
      <c r="A602" s="3"/>
      <c r="B602" s="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U602" s="3"/>
    </row>
    <row r="603" spans="1:21" ht="15.75" customHeight="1" x14ac:dyDescent="0.35">
      <c r="A603" s="3"/>
      <c r="B603" s="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U603" s="3"/>
    </row>
    <row r="604" spans="1:21" ht="15.75" customHeight="1" x14ac:dyDescent="0.35">
      <c r="A604" s="3"/>
      <c r="B604" s="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U604" s="3"/>
    </row>
    <row r="605" spans="1:21" ht="15.75" customHeight="1" x14ac:dyDescent="0.35">
      <c r="A605" s="3"/>
      <c r="B605" s="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U605" s="3"/>
    </row>
    <row r="606" spans="1:21" ht="15.75" customHeight="1" x14ac:dyDescent="0.35">
      <c r="A606" s="3"/>
      <c r="B606" s="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U606" s="3"/>
    </row>
    <row r="607" spans="1:21" ht="15.75" customHeight="1" x14ac:dyDescent="0.35">
      <c r="A607" s="3"/>
      <c r="B607" s="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U607" s="3"/>
    </row>
    <row r="608" spans="1:21" ht="15.75" customHeight="1" x14ac:dyDescent="0.35">
      <c r="A608" s="3"/>
      <c r="B608" s="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U608" s="3"/>
    </row>
    <row r="609" spans="1:21" ht="15.75" customHeight="1" x14ac:dyDescent="0.35">
      <c r="A609" s="3"/>
      <c r="B609" s="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U609" s="3"/>
    </row>
    <row r="610" spans="1:21" ht="15.75" customHeight="1" x14ac:dyDescent="0.35">
      <c r="A610" s="3"/>
      <c r="B610" s="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U610" s="3"/>
    </row>
    <row r="611" spans="1:21" ht="15.75" customHeight="1" x14ac:dyDescent="0.35">
      <c r="A611" s="3"/>
      <c r="B611" s="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U611" s="3"/>
    </row>
    <row r="612" spans="1:21" ht="15.75" customHeight="1" x14ac:dyDescent="0.35">
      <c r="A612" s="3"/>
      <c r="B612" s="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U612" s="3"/>
    </row>
    <row r="613" spans="1:21" ht="15.75" customHeight="1" x14ac:dyDescent="0.35">
      <c r="A613" s="3"/>
      <c r="B613" s="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U613" s="3"/>
    </row>
    <row r="614" spans="1:21" ht="15.75" customHeight="1" x14ac:dyDescent="0.35">
      <c r="A614" s="3"/>
      <c r="B614" s="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U614" s="3"/>
    </row>
    <row r="615" spans="1:21" ht="15.75" customHeight="1" x14ac:dyDescent="0.35">
      <c r="A615" s="3"/>
      <c r="B615" s="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U615" s="3"/>
    </row>
    <row r="616" spans="1:21" ht="15.75" customHeight="1" x14ac:dyDescent="0.35">
      <c r="A616" s="3"/>
      <c r="B616" s="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U616" s="3"/>
    </row>
    <row r="617" spans="1:21" ht="15.75" customHeight="1" x14ac:dyDescent="0.35">
      <c r="A617" s="3"/>
      <c r="B617" s="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U617" s="3"/>
    </row>
    <row r="618" spans="1:21" ht="15.75" customHeight="1" x14ac:dyDescent="0.35">
      <c r="A618" s="3"/>
      <c r="B618" s="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U618" s="3"/>
    </row>
    <row r="619" spans="1:21" ht="15.75" customHeight="1" x14ac:dyDescent="0.35">
      <c r="A619" s="3"/>
      <c r="B619" s="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U619" s="3"/>
    </row>
    <row r="620" spans="1:21" ht="15.75" customHeight="1" x14ac:dyDescent="0.35">
      <c r="A620" s="3"/>
      <c r="B620" s="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U620" s="3"/>
    </row>
    <row r="621" spans="1:21" ht="15.75" customHeight="1" x14ac:dyDescent="0.35">
      <c r="A621" s="3"/>
      <c r="B621" s="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U621" s="3"/>
    </row>
    <row r="622" spans="1:21" ht="15.75" customHeight="1" x14ac:dyDescent="0.35">
      <c r="A622" s="3"/>
      <c r="B622" s="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U622" s="3"/>
    </row>
    <row r="623" spans="1:21" ht="15.75" customHeight="1" x14ac:dyDescent="0.35">
      <c r="A623" s="3"/>
      <c r="B623" s="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U623" s="3"/>
    </row>
    <row r="624" spans="1:21" ht="15.75" customHeight="1" x14ac:dyDescent="0.35">
      <c r="A624" s="3"/>
      <c r="B624" s="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U624" s="3"/>
    </row>
    <row r="625" spans="1:21" ht="15.75" customHeight="1" x14ac:dyDescent="0.35">
      <c r="A625" s="3"/>
      <c r="B625" s="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U625" s="3"/>
    </row>
    <row r="626" spans="1:21" ht="15.75" customHeight="1" x14ac:dyDescent="0.35">
      <c r="A626" s="3"/>
      <c r="B626" s="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U626" s="3"/>
    </row>
    <row r="627" spans="1:21" ht="15.75" customHeight="1" x14ac:dyDescent="0.35">
      <c r="A627" s="3"/>
      <c r="B627" s="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U627" s="3"/>
    </row>
    <row r="628" spans="1:21" ht="15.75" customHeight="1" x14ac:dyDescent="0.35">
      <c r="A628" s="3"/>
      <c r="B628" s="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U628" s="3"/>
    </row>
    <row r="629" spans="1:21" ht="15.75" customHeight="1" x14ac:dyDescent="0.35">
      <c r="A629" s="3"/>
      <c r="B629" s="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U629" s="3"/>
    </row>
    <row r="630" spans="1:21" ht="15.75" customHeight="1" x14ac:dyDescent="0.35">
      <c r="A630" s="3"/>
      <c r="B630" s="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U630" s="3"/>
    </row>
    <row r="631" spans="1:21" ht="15.75" customHeight="1" x14ac:dyDescent="0.35">
      <c r="A631" s="3"/>
      <c r="B631" s="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U631" s="3"/>
    </row>
    <row r="632" spans="1:21" ht="15.75" customHeight="1" x14ac:dyDescent="0.35">
      <c r="A632" s="3"/>
      <c r="B632" s="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U632" s="3"/>
    </row>
    <row r="633" spans="1:21" ht="15.75" customHeight="1" x14ac:dyDescent="0.35">
      <c r="A633" s="3"/>
      <c r="B633" s="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U633" s="3"/>
    </row>
    <row r="634" spans="1:21" ht="15.75" customHeight="1" x14ac:dyDescent="0.35">
      <c r="A634" s="3"/>
      <c r="B634" s="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U634" s="3"/>
    </row>
    <row r="635" spans="1:21" ht="15.75" customHeight="1" x14ac:dyDescent="0.35">
      <c r="A635" s="3"/>
      <c r="B635" s="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U635" s="3"/>
    </row>
    <row r="636" spans="1:21" ht="15.75" customHeight="1" x14ac:dyDescent="0.35">
      <c r="A636" s="3"/>
      <c r="B636" s="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U636" s="3"/>
    </row>
    <row r="637" spans="1:21" ht="15.75" customHeight="1" x14ac:dyDescent="0.35">
      <c r="A637" s="3"/>
      <c r="B637" s="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U637" s="3"/>
    </row>
    <row r="638" spans="1:21" ht="15.75" customHeight="1" x14ac:dyDescent="0.35">
      <c r="A638" s="3"/>
      <c r="B638" s="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U638" s="3"/>
    </row>
    <row r="639" spans="1:21" ht="15.75" customHeight="1" x14ac:dyDescent="0.35">
      <c r="A639" s="3"/>
      <c r="B639" s="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U639" s="3"/>
    </row>
    <row r="640" spans="1:21" ht="15.75" customHeight="1" x14ac:dyDescent="0.35">
      <c r="A640" s="3"/>
      <c r="B640" s="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U640" s="3"/>
    </row>
    <row r="641" spans="1:21" ht="15.75" customHeight="1" x14ac:dyDescent="0.35">
      <c r="A641" s="3"/>
      <c r="B641" s="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U641" s="3"/>
    </row>
    <row r="642" spans="1:21" ht="15.75" customHeight="1" x14ac:dyDescent="0.35">
      <c r="A642" s="3"/>
      <c r="B642" s="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U642" s="3"/>
    </row>
    <row r="643" spans="1:21" ht="15.75" customHeight="1" x14ac:dyDescent="0.35">
      <c r="A643" s="3"/>
      <c r="B643" s="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U643" s="3"/>
    </row>
    <row r="644" spans="1:21" ht="15.75" customHeight="1" x14ac:dyDescent="0.35">
      <c r="A644" s="3"/>
      <c r="B644" s="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U644" s="3"/>
    </row>
    <row r="645" spans="1:21" ht="15.75" customHeight="1" x14ac:dyDescent="0.35">
      <c r="A645" s="3"/>
      <c r="B645" s="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U645" s="3"/>
    </row>
    <row r="646" spans="1:21" ht="15.75" customHeight="1" x14ac:dyDescent="0.35">
      <c r="A646" s="3"/>
      <c r="B646" s="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U646" s="3"/>
    </row>
    <row r="647" spans="1:21" ht="15.75" customHeight="1" x14ac:dyDescent="0.35">
      <c r="A647" s="3"/>
      <c r="B647" s="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U647" s="3"/>
    </row>
    <row r="648" spans="1:21" ht="15.75" customHeight="1" x14ac:dyDescent="0.35">
      <c r="A648" s="3"/>
      <c r="B648" s="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U648" s="3"/>
    </row>
    <row r="649" spans="1:21" ht="15.75" customHeight="1" x14ac:dyDescent="0.35">
      <c r="A649" s="3"/>
      <c r="B649" s="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U649" s="3"/>
    </row>
    <row r="650" spans="1:21" ht="15.75" customHeight="1" x14ac:dyDescent="0.35">
      <c r="A650" s="3"/>
      <c r="B650" s="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U650" s="3"/>
    </row>
    <row r="651" spans="1:21" ht="15.75" customHeight="1" x14ac:dyDescent="0.35">
      <c r="A651" s="3"/>
      <c r="B651" s="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U651" s="3"/>
    </row>
    <row r="652" spans="1:21" ht="15.75" customHeight="1" x14ac:dyDescent="0.35">
      <c r="A652" s="3"/>
      <c r="B652" s="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U652" s="3"/>
    </row>
    <row r="653" spans="1:21" ht="15.75" customHeight="1" x14ac:dyDescent="0.35">
      <c r="A653" s="3"/>
      <c r="B653" s="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U653" s="3"/>
    </row>
    <row r="654" spans="1:21" ht="15.75" customHeight="1" x14ac:dyDescent="0.35">
      <c r="A654" s="3"/>
      <c r="B654" s="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U654" s="3"/>
    </row>
    <row r="655" spans="1:21" ht="15.75" customHeight="1" x14ac:dyDescent="0.35">
      <c r="A655" s="3"/>
      <c r="B655" s="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U655" s="3"/>
    </row>
    <row r="656" spans="1:21" ht="15.75" customHeight="1" x14ac:dyDescent="0.35">
      <c r="A656" s="3"/>
      <c r="B656" s="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U656" s="3"/>
    </row>
    <row r="657" spans="1:21" ht="15.75" customHeight="1" x14ac:dyDescent="0.35">
      <c r="A657" s="3"/>
      <c r="B657" s="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U657" s="3"/>
    </row>
    <row r="658" spans="1:21" ht="15.75" customHeight="1" x14ac:dyDescent="0.35">
      <c r="A658" s="3"/>
      <c r="B658" s="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U658" s="3"/>
    </row>
    <row r="659" spans="1:21" ht="15.75" customHeight="1" x14ac:dyDescent="0.35">
      <c r="A659" s="3"/>
      <c r="B659" s="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U659" s="3"/>
    </row>
    <row r="660" spans="1:21" ht="15.75" customHeight="1" x14ac:dyDescent="0.35">
      <c r="A660" s="3"/>
      <c r="B660" s="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U660" s="3"/>
    </row>
    <row r="661" spans="1:21" ht="15.75" customHeight="1" x14ac:dyDescent="0.35">
      <c r="A661" s="3"/>
      <c r="B661" s="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U661" s="3"/>
    </row>
    <row r="662" spans="1:21" ht="15.75" customHeight="1" x14ac:dyDescent="0.35">
      <c r="A662" s="3"/>
      <c r="B662" s="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U662" s="3"/>
    </row>
    <row r="663" spans="1:21" ht="15.75" customHeight="1" x14ac:dyDescent="0.35">
      <c r="A663" s="3"/>
      <c r="B663" s="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U663" s="3"/>
    </row>
    <row r="664" spans="1:21" ht="15.75" customHeight="1" x14ac:dyDescent="0.35">
      <c r="A664" s="3"/>
      <c r="B664" s="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U664" s="3"/>
    </row>
    <row r="665" spans="1:21" ht="15.75" customHeight="1" x14ac:dyDescent="0.35">
      <c r="A665" s="3"/>
      <c r="B665" s="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U665" s="3"/>
    </row>
    <row r="666" spans="1:21" ht="15.75" customHeight="1" x14ac:dyDescent="0.35">
      <c r="A666" s="3"/>
      <c r="B666" s="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U666" s="3"/>
    </row>
    <row r="667" spans="1:21" ht="15.75" customHeight="1" x14ac:dyDescent="0.35">
      <c r="A667" s="3"/>
      <c r="B667" s="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U667" s="3"/>
    </row>
    <row r="668" spans="1:21" ht="15.75" customHeight="1" x14ac:dyDescent="0.35">
      <c r="A668" s="3"/>
      <c r="B668" s="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U668" s="3"/>
    </row>
    <row r="669" spans="1:21" ht="15.75" customHeight="1" x14ac:dyDescent="0.35">
      <c r="A669" s="3"/>
      <c r="B669" s="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U669" s="3"/>
    </row>
    <row r="670" spans="1:21" ht="15.75" customHeight="1" x14ac:dyDescent="0.35">
      <c r="A670" s="3"/>
      <c r="B670" s="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U670" s="3"/>
    </row>
    <row r="671" spans="1:21" ht="15.75" customHeight="1" x14ac:dyDescent="0.35">
      <c r="A671" s="3"/>
      <c r="B671" s="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U671" s="3"/>
    </row>
    <row r="672" spans="1:21" ht="15.75" customHeight="1" x14ac:dyDescent="0.35">
      <c r="A672" s="3"/>
      <c r="B672" s="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U672" s="3"/>
    </row>
    <row r="673" spans="1:21" ht="15.75" customHeight="1" x14ac:dyDescent="0.35">
      <c r="A673" s="3"/>
      <c r="B673" s="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U673" s="3"/>
    </row>
    <row r="674" spans="1:21" ht="15.75" customHeight="1" x14ac:dyDescent="0.35">
      <c r="A674" s="3"/>
      <c r="B674" s="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U674" s="3"/>
    </row>
    <row r="675" spans="1:21" ht="15.75" customHeight="1" x14ac:dyDescent="0.35">
      <c r="A675" s="3"/>
      <c r="B675" s="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U675" s="3"/>
    </row>
    <row r="676" spans="1:21" ht="15.75" customHeight="1" x14ac:dyDescent="0.35">
      <c r="A676" s="3"/>
      <c r="B676" s="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U676" s="3"/>
    </row>
    <row r="677" spans="1:21" ht="15.75" customHeight="1" x14ac:dyDescent="0.35">
      <c r="A677" s="3"/>
      <c r="B677" s="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U677" s="3"/>
    </row>
    <row r="678" spans="1:21" ht="15.75" customHeight="1" x14ac:dyDescent="0.35">
      <c r="A678" s="3"/>
      <c r="B678" s="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U678" s="3"/>
    </row>
    <row r="679" spans="1:21" ht="15.75" customHeight="1" x14ac:dyDescent="0.35">
      <c r="A679" s="3"/>
      <c r="B679" s="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U679" s="3"/>
    </row>
    <row r="680" spans="1:21" ht="15.75" customHeight="1" x14ac:dyDescent="0.35">
      <c r="A680" s="3"/>
      <c r="B680" s="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U680" s="3"/>
    </row>
    <row r="681" spans="1:21" ht="15.75" customHeight="1" x14ac:dyDescent="0.35">
      <c r="A681" s="3"/>
      <c r="B681" s="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U681" s="3"/>
    </row>
    <row r="682" spans="1:21" ht="15.75" customHeight="1" x14ac:dyDescent="0.35">
      <c r="A682" s="3"/>
      <c r="B682" s="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U682" s="3"/>
    </row>
    <row r="683" spans="1:21" ht="15.75" customHeight="1" x14ac:dyDescent="0.35">
      <c r="A683" s="3"/>
      <c r="B683" s="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U683" s="3"/>
    </row>
    <row r="684" spans="1:21" ht="15.75" customHeight="1" x14ac:dyDescent="0.35">
      <c r="A684" s="3"/>
      <c r="B684" s="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U684" s="3"/>
    </row>
    <row r="685" spans="1:21" ht="15.75" customHeight="1" x14ac:dyDescent="0.35">
      <c r="A685" s="3"/>
      <c r="B685" s="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U685" s="3"/>
    </row>
    <row r="686" spans="1:21" ht="15.75" customHeight="1" x14ac:dyDescent="0.35">
      <c r="A686" s="3"/>
      <c r="B686" s="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U686" s="3"/>
    </row>
    <row r="687" spans="1:21" ht="15.75" customHeight="1" x14ac:dyDescent="0.35">
      <c r="A687" s="3"/>
      <c r="B687" s="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U687" s="3"/>
    </row>
    <row r="688" spans="1:21" ht="15.75" customHeight="1" x14ac:dyDescent="0.35">
      <c r="A688" s="3"/>
      <c r="B688" s="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U688" s="3"/>
    </row>
    <row r="689" spans="1:21" ht="15.75" customHeight="1" x14ac:dyDescent="0.35">
      <c r="A689" s="3"/>
      <c r="B689" s="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U689" s="3"/>
    </row>
    <row r="690" spans="1:21" ht="15.75" customHeight="1" x14ac:dyDescent="0.35">
      <c r="A690" s="3"/>
      <c r="B690" s="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U690" s="3"/>
    </row>
    <row r="691" spans="1:21" ht="15.75" customHeight="1" x14ac:dyDescent="0.35">
      <c r="A691" s="3"/>
      <c r="B691" s="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U691" s="3"/>
    </row>
    <row r="692" spans="1:21" ht="15.75" customHeight="1" x14ac:dyDescent="0.35">
      <c r="A692" s="3"/>
      <c r="B692" s="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U692" s="3"/>
    </row>
    <row r="693" spans="1:21" ht="15.75" customHeight="1" x14ac:dyDescent="0.35">
      <c r="A693" s="3"/>
      <c r="B693" s="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U693" s="3"/>
    </row>
    <row r="694" spans="1:21" ht="15.75" customHeight="1" x14ac:dyDescent="0.35">
      <c r="A694" s="3"/>
      <c r="B694" s="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U694" s="3"/>
    </row>
    <row r="695" spans="1:21" ht="15.75" customHeight="1" x14ac:dyDescent="0.35">
      <c r="A695" s="3"/>
      <c r="B695" s="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U695" s="3"/>
    </row>
    <row r="696" spans="1:21" ht="15.75" customHeight="1" x14ac:dyDescent="0.35">
      <c r="A696" s="3"/>
      <c r="B696" s="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U696" s="3"/>
    </row>
    <row r="697" spans="1:21" ht="15.75" customHeight="1" x14ac:dyDescent="0.35">
      <c r="A697" s="3"/>
      <c r="B697" s="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U697" s="3"/>
    </row>
    <row r="698" spans="1:21" ht="15.75" customHeight="1" x14ac:dyDescent="0.35">
      <c r="A698" s="3"/>
      <c r="B698" s="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U698" s="3"/>
    </row>
    <row r="699" spans="1:21" ht="15.75" customHeight="1" x14ac:dyDescent="0.35">
      <c r="A699" s="3"/>
      <c r="B699" s="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U699" s="3"/>
    </row>
    <row r="700" spans="1:21" ht="15.75" customHeight="1" x14ac:dyDescent="0.35">
      <c r="A700" s="3"/>
      <c r="B700" s="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U700" s="3"/>
    </row>
    <row r="701" spans="1:21" ht="15.75" customHeight="1" x14ac:dyDescent="0.35">
      <c r="A701" s="3"/>
      <c r="B701" s="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U701" s="3"/>
    </row>
    <row r="702" spans="1:21" ht="15.75" customHeight="1" x14ac:dyDescent="0.35">
      <c r="A702" s="3"/>
      <c r="B702" s="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U702" s="3"/>
    </row>
    <row r="703" spans="1:21" ht="15.75" customHeight="1" x14ac:dyDescent="0.35">
      <c r="A703" s="3"/>
      <c r="B703" s="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U703" s="3"/>
    </row>
    <row r="704" spans="1:21" ht="15.75" customHeight="1" x14ac:dyDescent="0.35">
      <c r="A704" s="3"/>
      <c r="B704" s="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U704" s="3"/>
    </row>
    <row r="705" spans="1:21" ht="15.75" customHeight="1" x14ac:dyDescent="0.35">
      <c r="A705" s="3"/>
      <c r="B705" s="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U705" s="3"/>
    </row>
    <row r="706" spans="1:21" ht="15.75" customHeight="1" x14ac:dyDescent="0.35">
      <c r="A706" s="3"/>
      <c r="B706" s="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U706" s="3"/>
    </row>
    <row r="707" spans="1:21" ht="15.75" customHeight="1" x14ac:dyDescent="0.35">
      <c r="A707" s="3"/>
      <c r="B707" s="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U707" s="3"/>
    </row>
    <row r="708" spans="1:21" ht="15.75" customHeight="1" x14ac:dyDescent="0.35">
      <c r="A708" s="3"/>
      <c r="B708" s="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U708" s="3"/>
    </row>
    <row r="709" spans="1:21" ht="15.75" customHeight="1" x14ac:dyDescent="0.35">
      <c r="A709" s="3"/>
      <c r="B709" s="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U709" s="3"/>
    </row>
    <row r="710" spans="1:21" ht="15.75" customHeight="1" x14ac:dyDescent="0.35">
      <c r="A710" s="3"/>
      <c r="B710" s="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U710" s="3"/>
    </row>
    <row r="711" spans="1:21" ht="15.75" customHeight="1" x14ac:dyDescent="0.35">
      <c r="A711" s="3"/>
      <c r="B711" s="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U711" s="3"/>
    </row>
    <row r="712" spans="1:21" ht="15.75" customHeight="1" x14ac:dyDescent="0.35">
      <c r="A712" s="3"/>
      <c r="B712" s="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U712" s="3"/>
    </row>
    <row r="713" spans="1:21" ht="15.75" customHeight="1" x14ac:dyDescent="0.35">
      <c r="A713" s="3"/>
      <c r="B713" s="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U713" s="3"/>
    </row>
    <row r="714" spans="1:21" ht="15.75" customHeight="1" x14ac:dyDescent="0.35">
      <c r="A714" s="3"/>
      <c r="B714" s="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U714" s="3"/>
    </row>
    <row r="715" spans="1:21" ht="15.75" customHeight="1" x14ac:dyDescent="0.35">
      <c r="A715" s="3"/>
      <c r="B715" s="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U715" s="3"/>
    </row>
    <row r="716" spans="1:21" ht="15.75" customHeight="1" x14ac:dyDescent="0.35">
      <c r="A716" s="3"/>
      <c r="B716" s="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U716" s="3"/>
    </row>
    <row r="717" spans="1:21" ht="15.75" customHeight="1" x14ac:dyDescent="0.35">
      <c r="A717" s="3"/>
      <c r="B717" s="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U717" s="3"/>
    </row>
    <row r="718" spans="1:21" ht="15.75" customHeight="1" x14ac:dyDescent="0.35">
      <c r="A718" s="3"/>
      <c r="B718" s="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U718" s="3"/>
    </row>
    <row r="719" spans="1:21" ht="15.75" customHeight="1" x14ac:dyDescent="0.35">
      <c r="A719" s="3"/>
      <c r="B719" s="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U719" s="3"/>
    </row>
    <row r="720" spans="1:21" ht="15.75" customHeight="1" x14ac:dyDescent="0.35">
      <c r="A720" s="3"/>
      <c r="B720" s="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U720" s="3"/>
    </row>
    <row r="721" spans="1:21" ht="15.75" customHeight="1" x14ac:dyDescent="0.35">
      <c r="A721" s="3"/>
      <c r="B721" s="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U721" s="3"/>
    </row>
    <row r="722" spans="1:21" ht="15.75" customHeight="1" x14ac:dyDescent="0.35">
      <c r="A722" s="3"/>
      <c r="B722" s="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U722" s="3"/>
    </row>
    <row r="723" spans="1:21" ht="15.75" customHeight="1" x14ac:dyDescent="0.35">
      <c r="A723" s="3"/>
      <c r="B723" s="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U723" s="3"/>
    </row>
    <row r="724" spans="1:21" ht="15.75" customHeight="1" x14ac:dyDescent="0.35">
      <c r="A724" s="3"/>
      <c r="B724" s="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U724" s="3"/>
    </row>
    <row r="725" spans="1:21" ht="15.75" customHeight="1" x14ac:dyDescent="0.35">
      <c r="A725" s="3"/>
      <c r="B725" s="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U725" s="3"/>
    </row>
    <row r="726" spans="1:21" ht="15.75" customHeight="1" x14ac:dyDescent="0.35">
      <c r="A726" s="3"/>
      <c r="B726" s="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U726" s="3"/>
    </row>
    <row r="727" spans="1:21" ht="15.75" customHeight="1" x14ac:dyDescent="0.35">
      <c r="A727" s="3"/>
      <c r="B727" s="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U727" s="3"/>
    </row>
    <row r="728" spans="1:21" ht="15.75" customHeight="1" x14ac:dyDescent="0.35">
      <c r="A728" s="3"/>
      <c r="B728" s="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U728" s="3"/>
    </row>
    <row r="729" spans="1:21" ht="15.75" customHeight="1" x14ac:dyDescent="0.35">
      <c r="A729" s="3"/>
      <c r="B729" s="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U729" s="3"/>
    </row>
    <row r="730" spans="1:21" ht="15.75" customHeight="1" x14ac:dyDescent="0.35">
      <c r="A730" s="3"/>
      <c r="B730" s="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U730" s="3"/>
    </row>
    <row r="731" spans="1:21" ht="15.75" customHeight="1" x14ac:dyDescent="0.35">
      <c r="A731" s="3"/>
      <c r="B731" s="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U731" s="3"/>
    </row>
    <row r="732" spans="1:21" ht="15.75" customHeight="1" x14ac:dyDescent="0.35">
      <c r="A732" s="3"/>
      <c r="B732" s="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U732" s="3"/>
    </row>
    <row r="733" spans="1:21" ht="15.75" customHeight="1" x14ac:dyDescent="0.35">
      <c r="A733" s="3"/>
      <c r="B733" s="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U733" s="3"/>
    </row>
    <row r="734" spans="1:21" ht="15.75" customHeight="1" x14ac:dyDescent="0.35">
      <c r="A734" s="3"/>
      <c r="B734" s="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U734" s="3"/>
    </row>
    <row r="735" spans="1:21" ht="15.75" customHeight="1" x14ac:dyDescent="0.35">
      <c r="A735" s="3"/>
      <c r="B735" s="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U735" s="3"/>
    </row>
    <row r="736" spans="1:21" ht="15.75" customHeight="1" x14ac:dyDescent="0.35">
      <c r="A736" s="3"/>
      <c r="B736" s="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U736" s="3"/>
    </row>
    <row r="737" spans="1:21" ht="15.75" customHeight="1" x14ac:dyDescent="0.35">
      <c r="A737" s="3"/>
      <c r="B737" s="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U737" s="3"/>
    </row>
    <row r="738" spans="1:21" ht="15.75" customHeight="1" x14ac:dyDescent="0.35">
      <c r="A738" s="3"/>
      <c r="B738" s="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U738" s="3"/>
    </row>
    <row r="739" spans="1:21" ht="15.75" customHeight="1" x14ac:dyDescent="0.35">
      <c r="A739" s="3"/>
      <c r="B739" s="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U739" s="3"/>
    </row>
    <row r="740" spans="1:21" ht="15.75" customHeight="1" x14ac:dyDescent="0.35">
      <c r="A740" s="3"/>
      <c r="B740" s="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U740" s="3"/>
    </row>
    <row r="741" spans="1:21" ht="15.75" customHeight="1" x14ac:dyDescent="0.35">
      <c r="A741" s="3"/>
      <c r="B741" s="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U741" s="3"/>
    </row>
    <row r="742" spans="1:21" ht="15.75" customHeight="1" x14ac:dyDescent="0.35">
      <c r="A742" s="3"/>
      <c r="B742" s="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U742" s="3"/>
    </row>
    <row r="743" spans="1:21" ht="15.75" customHeight="1" x14ac:dyDescent="0.35">
      <c r="A743" s="3"/>
      <c r="B743" s="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U743" s="3"/>
    </row>
    <row r="744" spans="1:21" ht="15.75" customHeight="1" x14ac:dyDescent="0.35">
      <c r="A744" s="3"/>
      <c r="B744" s="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U744" s="3"/>
    </row>
    <row r="745" spans="1:21" ht="15.75" customHeight="1" x14ac:dyDescent="0.35">
      <c r="A745" s="3"/>
      <c r="B745" s="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U745" s="3"/>
    </row>
    <row r="746" spans="1:21" ht="15.75" customHeight="1" x14ac:dyDescent="0.35">
      <c r="A746" s="3"/>
      <c r="B746" s="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U746" s="3"/>
    </row>
    <row r="747" spans="1:21" ht="15.75" customHeight="1" x14ac:dyDescent="0.35">
      <c r="A747" s="3"/>
      <c r="B747" s="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U747" s="3"/>
    </row>
    <row r="748" spans="1:21" ht="15.75" customHeight="1" x14ac:dyDescent="0.35">
      <c r="A748" s="3"/>
      <c r="B748" s="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U748" s="3"/>
    </row>
    <row r="749" spans="1:21" ht="15.75" customHeight="1" x14ac:dyDescent="0.35">
      <c r="A749" s="3"/>
      <c r="B749" s="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U749" s="3"/>
    </row>
    <row r="750" spans="1:21" ht="15.75" customHeight="1" x14ac:dyDescent="0.35">
      <c r="A750" s="3"/>
      <c r="B750" s="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U750" s="3"/>
    </row>
    <row r="751" spans="1:21" ht="15.75" customHeight="1" x14ac:dyDescent="0.35">
      <c r="A751" s="3"/>
      <c r="B751" s="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U751" s="3"/>
    </row>
    <row r="752" spans="1:21" ht="15.75" customHeight="1" x14ac:dyDescent="0.35">
      <c r="A752" s="3"/>
      <c r="B752" s="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U752" s="3"/>
    </row>
    <row r="753" spans="1:21" ht="15.75" customHeight="1" x14ac:dyDescent="0.35">
      <c r="A753" s="3"/>
      <c r="B753" s="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U753" s="3"/>
    </row>
    <row r="754" spans="1:21" ht="15.75" customHeight="1" x14ac:dyDescent="0.35">
      <c r="A754" s="3"/>
      <c r="B754" s="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U754" s="3"/>
    </row>
    <row r="755" spans="1:21" ht="15.75" customHeight="1" x14ac:dyDescent="0.35">
      <c r="A755" s="3"/>
      <c r="B755" s="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U755" s="3"/>
    </row>
    <row r="756" spans="1:21" ht="15.75" customHeight="1" x14ac:dyDescent="0.35">
      <c r="A756" s="3"/>
      <c r="B756" s="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U756" s="3"/>
    </row>
    <row r="757" spans="1:21" ht="15.75" customHeight="1" x14ac:dyDescent="0.35">
      <c r="A757" s="3"/>
      <c r="B757" s="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U757" s="3"/>
    </row>
    <row r="758" spans="1:21" ht="15.75" customHeight="1" x14ac:dyDescent="0.35">
      <c r="A758" s="3"/>
      <c r="B758" s="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U758" s="3"/>
    </row>
    <row r="759" spans="1:21" ht="15.75" customHeight="1" x14ac:dyDescent="0.35">
      <c r="A759" s="3"/>
      <c r="B759" s="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U759" s="3"/>
    </row>
    <row r="760" spans="1:21" ht="15.75" customHeight="1" x14ac:dyDescent="0.35">
      <c r="A760" s="3"/>
      <c r="B760" s="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U760" s="3"/>
    </row>
    <row r="761" spans="1:21" ht="15.75" customHeight="1" x14ac:dyDescent="0.35">
      <c r="A761" s="3"/>
      <c r="B761" s="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U761" s="3"/>
    </row>
    <row r="762" spans="1:21" ht="15.75" customHeight="1" x14ac:dyDescent="0.35">
      <c r="A762" s="3"/>
      <c r="B762" s="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U762" s="3"/>
    </row>
    <row r="763" spans="1:21" ht="15.75" customHeight="1" x14ac:dyDescent="0.35">
      <c r="A763" s="3"/>
      <c r="B763" s="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U763" s="3"/>
    </row>
    <row r="764" spans="1:21" ht="15.75" customHeight="1" x14ac:dyDescent="0.35">
      <c r="A764" s="3"/>
      <c r="B764" s="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U764" s="3"/>
    </row>
    <row r="765" spans="1:21" ht="15.75" customHeight="1" x14ac:dyDescent="0.35">
      <c r="A765" s="3"/>
      <c r="B765" s="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U765" s="3"/>
    </row>
    <row r="766" spans="1:21" ht="15.75" customHeight="1" x14ac:dyDescent="0.35">
      <c r="A766" s="3"/>
      <c r="B766" s="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U766" s="3"/>
    </row>
    <row r="767" spans="1:21" ht="15.75" customHeight="1" x14ac:dyDescent="0.35">
      <c r="A767" s="3"/>
      <c r="B767" s="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U767" s="3"/>
    </row>
    <row r="768" spans="1:21" ht="15.75" customHeight="1" x14ac:dyDescent="0.35">
      <c r="A768" s="3"/>
      <c r="B768" s="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U768" s="3"/>
    </row>
    <row r="769" spans="1:21" ht="15.75" customHeight="1" x14ac:dyDescent="0.35">
      <c r="A769" s="3"/>
      <c r="B769" s="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U769" s="3"/>
    </row>
    <row r="770" spans="1:21" ht="15.75" customHeight="1" x14ac:dyDescent="0.35">
      <c r="A770" s="3"/>
      <c r="B770" s="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U770" s="3"/>
    </row>
    <row r="771" spans="1:21" ht="15.75" customHeight="1" x14ac:dyDescent="0.35">
      <c r="A771" s="3"/>
      <c r="B771" s="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U771" s="3"/>
    </row>
    <row r="772" spans="1:21" ht="15.75" customHeight="1" x14ac:dyDescent="0.35">
      <c r="A772" s="3"/>
      <c r="B772" s="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U772" s="3"/>
    </row>
    <row r="773" spans="1:21" ht="15.75" customHeight="1" x14ac:dyDescent="0.35">
      <c r="A773" s="3"/>
      <c r="B773" s="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U773" s="3"/>
    </row>
    <row r="774" spans="1:21" ht="15.75" customHeight="1" x14ac:dyDescent="0.35">
      <c r="A774" s="3"/>
      <c r="B774" s="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U774" s="3"/>
    </row>
    <row r="775" spans="1:21" ht="15.75" customHeight="1" x14ac:dyDescent="0.35">
      <c r="A775" s="3"/>
      <c r="B775" s="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U775" s="3"/>
    </row>
    <row r="776" spans="1:21" ht="15.75" customHeight="1" x14ac:dyDescent="0.35">
      <c r="A776" s="3"/>
      <c r="B776" s="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U776" s="3"/>
    </row>
    <row r="777" spans="1:21" ht="15.75" customHeight="1" x14ac:dyDescent="0.35">
      <c r="A777" s="3"/>
      <c r="B777" s="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U777" s="3"/>
    </row>
    <row r="778" spans="1:21" ht="15.75" customHeight="1" x14ac:dyDescent="0.35">
      <c r="A778" s="3"/>
      <c r="B778" s="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U778" s="3"/>
    </row>
    <row r="779" spans="1:21" ht="15.75" customHeight="1" x14ac:dyDescent="0.35">
      <c r="A779" s="3"/>
      <c r="B779" s="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U779" s="3"/>
    </row>
    <row r="780" spans="1:21" ht="15.75" customHeight="1" x14ac:dyDescent="0.35">
      <c r="A780" s="3"/>
      <c r="B780" s="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U780" s="3"/>
    </row>
    <row r="781" spans="1:21" ht="15.75" customHeight="1" x14ac:dyDescent="0.35">
      <c r="A781" s="3"/>
      <c r="B781" s="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U781" s="3"/>
    </row>
    <row r="782" spans="1:21" ht="15.75" customHeight="1" x14ac:dyDescent="0.35">
      <c r="A782" s="3"/>
      <c r="B782" s="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U782" s="3"/>
    </row>
    <row r="783" spans="1:21" ht="15.75" customHeight="1" x14ac:dyDescent="0.35">
      <c r="A783" s="3"/>
      <c r="B783" s="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U783" s="3"/>
    </row>
    <row r="784" spans="1:21" ht="15.75" customHeight="1" x14ac:dyDescent="0.35">
      <c r="A784" s="3"/>
      <c r="B784" s="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U784" s="3"/>
    </row>
    <row r="785" spans="1:21" ht="15.75" customHeight="1" x14ac:dyDescent="0.35">
      <c r="A785" s="3"/>
      <c r="B785" s="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U785" s="3"/>
    </row>
    <row r="786" spans="1:21" ht="15.75" customHeight="1" x14ac:dyDescent="0.35">
      <c r="A786" s="3"/>
      <c r="B786" s="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U786" s="3"/>
    </row>
    <row r="787" spans="1:21" ht="15.75" customHeight="1" x14ac:dyDescent="0.35">
      <c r="A787" s="3"/>
      <c r="B787" s="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U787" s="3"/>
    </row>
    <row r="788" spans="1:21" ht="15.75" customHeight="1" x14ac:dyDescent="0.35">
      <c r="A788" s="3"/>
      <c r="B788" s="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U788" s="3"/>
    </row>
    <row r="789" spans="1:21" ht="15.75" customHeight="1" x14ac:dyDescent="0.35">
      <c r="A789" s="3"/>
      <c r="B789" s="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U789" s="3"/>
    </row>
    <row r="790" spans="1:21" ht="15.75" customHeight="1" x14ac:dyDescent="0.35">
      <c r="A790" s="3"/>
      <c r="B790" s="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U790" s="3"/>
    </row>
    <row r="791" spans="1:21" ht="15.75" customHeight="1" x14ac:dyDescent="0.35">
      <c r="A791" s="3"/>
      <c r="B791" s="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U791" s="3"/>
    </row>
    <row r="792" spans="1:21" ht="15.75" customHeight="1" x14ac:dyDescent="0.35">
      <c r="A792" s="3"/>
      <c r="B792" s="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U792" s="3"/>
    </row>
    <row r="793" spans="1:21" ht="15.75" customHeight="1" x14ac:dyDescent="0.35">
      <c r="A793" s="3"/>
      <c r="B793" s="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U793" s="3"/>
    </row>
    <row r="794" spans="1:21" ht="15.75" customHeight="1" x14ac:dyDescent="0.35">
      <c r="A794" s="3"/>
      <c r="B794" s="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U794" s="3"/>
    </row>
    <row r="795" spans="1:21" ht="15.75" customHeight="1" x14ac:dyDescent="0.35">
      <c r="A795" s="3"/>
      <c r="B795" s="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U795" s="3"/>
    </row>
    <row r="796" spans="1:21" ht="15.75" customHeight="1" x14ac:dyDescent="0.35">
      <c r="A796" s="3"/>
      <c r="B796" s="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U796" s="3"/>
    </row>
    <row r="797" spans="1:21" ht="15.75" customHeight="1" x14ac:dyDescent="0.35">
      <c r="A797" s="3"/>
      <c r="B797" s="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U797" s="3"/>
    </row>
    <row r="798" spans="1:21" ht="15.75" customHeight="1" x14ac:dyDescent="0.35">
      <c r="A798" s="3"/>
      <c r="B798" s="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U798" s="3"/>
    </row>
    <row r="799" spans="1:21" ht="15.75" customHeight="1" x14ac:dyDescent="0.35">
      <c r="A799" s="3"/>
      <c r="B799" s="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U799" s="3"/>
    </row>
    <row r="800" spans="1:21" ht="15.75" customHeight="1" x14ac:dyDescent="0.35">
      <c r="A800" s="3"/>
      <c r="B800" s="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U800" s="3"/>
    </row>
    <row r="801" spans="1:21" ht="15.75" customHeight="1" x14ac:dyDescent="0.35">
      <c r="A801" s="3"/>
      <c r="B801" s="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U801" s="3"/>
    </row>
    <row r="802" spans="1:21" ht="15.75" customHeight="1" x14ac:dyDescent="0.35">
      <c r="A802" s="3"/>
      <c r="B802" s="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U802" s="3"/>
    </row>
    <row r="803" spans="1:21" ht="15.75" customHeight="1" x14ac:dyDescent="0.35">
      <c r="A803" s="3"/>
      <c r="B803" s="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U803" s="3"/>
    </row>
    <row r="804" spans="1:21" ht="15.75" customHeight="1" x14ac:dyDescent="0.35">
      <c r="A804" s="3"/>
      <c r="B804" s="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U804" s="3"/>
    </row>
    <row r="805" spans="1:21" ht="15.75" customHeight="1" x14ac:dyDescent="0.35">
      <c r="A805" s="3"/>
      <c r="B805" s="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U805" s="3"/>
    </row>
    <row r="806" spans="1:21" ht="15.75" customHeight="1" x14ac:dyDescent="0.35">
      <c r="A806" s="3"/>
      <c r="B806" s="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U806" s="3"/>
    </row>
    <row r="807" spans="1:21" ht="15.75" customHeight="1" x14ac:dyDescent="0.35">
      <c r="A807" s="3"/>
      <c r="B807" s="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U807" s="3"/>
    </row>
    <row r="808" spans="1:21" ht="15.75" customHeight="1" x14ac:dyDescent="0.35">
      <c r="A808" s="3"/>
      <c r="B808" s="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U808" s="3"/>
    </row>
    <row r="809" spans="1:21" ht="15.75" customHeight="1" x14ac:dyDescent="0.35">
      <c r="A809" s="3"/>
      <c r="B809" s="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U809" s="3"/>
    </row>
    <row r="810" spans="1:21" ht="15.75" customHeight="1" x14ac:dyDescent="0.35">
      <c r="A810" s="3"/>
      <c r="B810" s="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U810" s="3"/>
    </row>
    <row r="811" spans="1:21" ht="15.75" customHeight="1" x14ac:dyDescent="0.35">
      <c r="A811" s="3"/>
      <c r="B811" s="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U811" s="3"/>
    </row>
    <row r="812" spans="1:21" ht="15.75" customHeight="1" x14ac:dyDescent="0.35">
      <c r="A812" s="3"/>
      <c r="B812" s="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U812" s="3"/>
    </row>
    <row r="813" spans="1:21" ht="15.75" customHeight="1" x14ac:dyDescent="0.35">
      <c r="A813" s="3"/>
      <c r="B813" s="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U813" s="3"/>
    </row>
    <row r="814" spans="1:21" ht="15.75" customHeight="1" x14ac:dyDescent="0.35">
      <c r="A814" s="3"/>
      <c r="B814" s="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U814" s="3"/>
    </row>
    <row r="815" spans="1:21" ht="15.75" customHeight="1" x14ac:dyDescent="0.35">
      <c r="A815" s="3"/>
      <c r="B815" s="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U815" s="3"/>
    </row>
    <row r="816" spans="1:21" ht="15.75" customHeight="1" x14ac:dyDescent="0.35">
      <c r="A816" s="3"/>
      <c r="B816" s="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U816" s="3"/>
    </row>
    <row r="817" spans="1:21" ht="15.75" customHeight="1" x14ac:dyDescent="0.35">
      <c r="A817" s="3"/>
      <c r="B817" s="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U817" s="3"/>
    </row>
    <row r="818" spans="1:21" ht="15.75" customHeight="1" x14ac:dyDescent="0.35">
      <c r="A818" s="3"/>
      <c r="B818" s="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U818" s="3"/>
    </row>
    <row r="819" spans="1:21" ht="15.75" customHeight="1" x14ac:dyDescent="0.35">
      <c r="A819" s="3"/>
      <c r="B819" s="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U819" s="3"/>
    </row>
    <row r="820" spans="1:21" ht="15.75" customHeight="1" x14ac:dyDescent="0.35">
      <c r="A820" s="3"/>
      <c r="B820" s="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U820" s="3"/>
    </row>
    <row r="821" spans="1:21" ht="15.75" customHeight="1" x14ac:dyDescent="0.35">
      <c r="A821" s="3"/>
      <c r="B821" s="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U821" s="3"/>
    </row>
    <row r="822" spans="1:21" ht="15.75" customHeight="1" x14ac:dyDescent="0.35">
      <c r="A822" s="3"/>
      <c r="B822" s="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U822" s="3"/>
    </row>
    <row r="823" spans="1:21" ht="15.75" customHeight="1" x14ac:dyDescent="0.35">
      <c r="A823" s="3"/>
      <c r="B823" s="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U823" s="3"/>
    </row>
    <row r="824" spans="1:21" ht="15.75" customHeight="1" x14ac:dyDescent="0.35">
      <c r="A824" s="3"/>
      <c r="B824" s="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U824" s="3"/>
    </row>
    <row r="825" spans="1:21" ht="15.75" customHeight="1" x14ac:dyDescent="0.35">
      <c r="A825" s="3"/>
      <c r="B825" s="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U825" s="3"/>
    </row>
    <row r="826" spans="1:21" ht="15.75" customHeight="1" x14ac:dyDescent="0.35">
      <c r="A826" s="3"/>
      <c r="B826" s="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U826" s="3"/>
    </row>
    <row r="827" spans="1:21" ht="15.75" customHeight="1" x14ac:dyDescent="0.35">
      <c r="A827" s="3"/>
      <c r="B827" s="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U827" s="3"/>
    </row>
    <row r="828" spans="1:21" ht="15.75" customHeight="1" x14ac:dyDescent="0.35">
      <c r="A828" s="3"/>
      <c r="B828" s="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U828" s="3"/>
    </row>
    <row r="829" spans="1:21" ht="15.75" customHeight="1" x14ac:dyDescent="0.35">
      <c r="A829" s="3"/>
      <c r="B829" s="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U829" s="3"/>
    </row>
    <row r="830" spans="1:21" ht="15.75" customHeight="1" x14ac:dyDescent="0.35">
      <c r="A830" s="3"/>
      <c r="B830" s="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U830" s="3"/>
    </row>
    <row r="831" spans="1:21" ht="15.75" customHeight="1" x14ac:dyDescent="0.35">
      <c r="A831" s="3"/>
      <c r="B831" s="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U831" s="3"/>
    </row>
    <row r="832" spans="1:21" ht="15.75" customHeight="1" x14ac:dyDescent="0.35">
      <c r="A832" s="3"/>
      <c r="B832" s="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U832" s="3"/>
    </row>
    <row r="833" spans="1:21" ht="15.75" customHeight="1" x14ac:dyDescent="0.35">
      <c r="A833" s="3"/>
      <c r="B833" s="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U833" s="3"/>
    </row>
    <row r="834" spans="1:21" ht="15.75" customHeight="1" x14ac:dyDescent="0.35">
      <c r="A834" s="3"/>
      <c r="B834" s="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U834" s="3"/>
    </row>
    <row r="835" spans="1:21" ht="15.75" customHeight="1" x14ac:dyDescent="0.35">
      <c r="A835" s="3"/>
      <c r="B835" s="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U835" s="3"/>
    </row>
    <row r="836" spans="1:21" ht="15.75" customHeight="1" x14ac:dyDescent="0.35">
      <c r="A836" s="3"/>
      <c r="B836" s="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U836" s="3"/>
    </row>
    <row r="837" spans="1:21" ht="15.75" customHeight="1" x14ac:dyDescent="0.35">
      <c r="A837" s="3"/>
      <c r="B837" s="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U837" s="3"/>
    </row>
    <row r="838" spans="1:21" ht="15.75" customHeight="1" x14ac:dyDescent="0.35">
      <c r="A838" s="3"/>
      <c r="B838" s="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U838" s="3"/>
    </row>
    <row r="839" spans="1:21" ht="15.75" customHeight="1" x14ac:dyDescent="0.35">
      <c r="A839" s="3"/>
      <c r="B839" s="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U839" s="3"/>
    </row>
    <row r="840" spans="1:21" ht="15.75" customHeight="1" x14ac:dyDescent="0.35">
      <c r="A840" s="3"/>
      <c r="B840" s="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U840" s="3"/>
    </row>
    <row r="841" spans="1:21" ht="15.75" customHeight="1" x14ac:dyDescent="0.35">
      <c r="A841" s="3"/>
      <c r="B841" s="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U841" s="3"/>
    </row>
    <row r="842" spans="1:21" ht="15.75" customHeight="1" x14ac:dyDescent="0.35">
      <c r="A842" s="3"/>
      <c r="B842" s="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U842" s="3"/>
    </row>
    <row r="843" spans="1:21" ht="15.75" customHeight="1" x14ac:dyDescent="0.35">
      <c r="A843" s="3"/>
      <c r="B843" s="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U843" s="3"/>
    </row>
    <row r="844" spans="1:21" ht="15.75" customHeight="1" x14ac:dyDescent="0.35">
      <c r="A844" s="3"/>
      <c r="B844" s="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U844" s="3"/>
    </row>
    <row r="845" spans="1:21" ht="15.75" customHeight="1" x14ac:dyDescent="0.35">
      <c r="A845" s="3"/>
      <c r="B845" s="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U845" s="3"/>
    </row>
    <row r="846" spans="1:21" ht="15.75" customHeight="1" x14ac:dyDescent="0.35">
      <c r="A846" s="3"/>
      <c r="B846" s="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U846" s="3"/>
    </row>
    <row r="847" spans="1:21" ht="15.75" customHeight="1" x14ac:dyDescent="0.35">
      <c r="A847" s="3"/>
      <c r="B847" s="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U847" s="3"/>
    </row>
    <row r="848" spans="1:21" ht="15.75" customHeight="1" x14ac:dyDescent="0.35">
      <c r="A848" s="3"/>
      <c r="B848" s="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U848" s="3"/>
    </row>
    <row r="849" spans="1:21" ht="15.75" customHeight="1" x14ac:dyDescent="0.35">
      <c r="A849" s="3"/>
      <c r="B849" s="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U849" s="3"/>
    </row>
    <row r="850" spans="1:21" ht="15.75" customHeight="1" x14ac:dyDescent="0.35">
      <c r="A850" s="3"/>
      <c r="B850" s="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U850" s="3"/>
    </row>
    <row r="851" spans="1:21" ht="15.75" customHeight="1" x14ac:dyDescent="0.35">
      <c r="A851" s="3"/>
      <c r="B851" s="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U851" s="3"/>
    </row>
    <row r="852" spans="1:21" ht="15.75" customHeight="1" x14ac:dyDescent="0.35">
      <c r="A852" s="3"/>
      <c r="B852" s="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U852" s="3"/>
    </row>
    <row r="853" spans="1:21" ht="15.75" customHeight="1" x14ac:dyDescent="0.35">
      <c r="A853" s="3"/>
      <c r="B853" s="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U853" s="3"/>
    </row>
    <row r="854" spans="1:21" ht="15.75" customHeight="1" x14ac:dyDescent="0.35">
      <c r="A854" s="3"/>
      <c r="B854" s="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U854" s="3"/>
    </row>
    <row r="855" spans="1:21" ht="15.75" customHeight="1" x14ac:dyDescent="0.35">
      <c r="A855" s="3"/>
      <c r="B855" s="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U855" s="3"/>
    </row>
    <row r="856" spans="1:21" ht="15.75" customHeight="1" x14ac:dyDescent="0.35">
      <c r="A856" s="3"/>
      <c r="B856" s="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U856" s="3"/>
    </row>
    <row r="857" spans="1:21" ht="15.75" customHeight="1" x14ac:dyDescent="0.35">
      <c r="A857" s="3"/>
      <c r="B857" s="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U857" s="3"/>
    </row>
    <row r="858" spans="1:21" ht="15.75" customHeight="1" x14ac:dyDescent="0.35">
      <c r="A858" s="3"/>
      <c r="B858" s="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U858" s="3"/>
    </row>
    <row r="859" spans="1:21" ht="15.75" customHeight="1" x14ac:dyDescent="0.35">
      <c r="A859" s="3"/>
      <c r="B859" s="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U859" s="3"/>
    </row>
    <row r="860" spans="1:21" ht="15.75" customHeight="1" x14ac:dyDescent="0.35">
      <c r="A860" s="3"/>
      <c r="B860" s="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U860" s="3"/>
    </row>
    <row r="861" spans="1:21" ht="15.75" customHeight="1" x14ac:dyDescent="0.35">
      <c r="A861" s="3"/>
      <c r="B861" s="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U861" s="3"/>
    </row>
    <row r="862" spans="1:21" ht="15.75" customHeight="1" x14ac:dyDescent="0.35">
      <c r="A862" s="3"/>
      <c r="B862" s="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U862" s="3"/>
    </row>
    <row r="863" spans="1:21" ht="15.75" customHeight="1" x14ac:dyDescent="0.35">
      <c r="A863" s="3"/>
      <c r="B863" s="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U863" s="3"/>
    </row>
    <row r="864" spans="1:21" ht="15.75" customHeight="1" x14ac:dyDescent="0.35">
      <c r="A864" s="3"/>
      <c r="B864" s="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U864" s="3"/>
    </row>
    <row r="865" spans="1:21" ht="15.75" customHeight="1" x14ac:dyDescent="0.35">
      <c r="A865" s="3"/>
      <c r="B865" s="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U865" s="3"/>
    </row>
    <row r="866" spans="1:21" ht="15.75" customHeight="1" x14ac:dyDescent="0.35">
      <c r="A866" s="3"/>
      <c r="B866" s="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U866" s="3"/>
    </row>
    <row r="867" spans="1:21" ht="15.75" customHeight="1" x14ac:dyDescent="0.35">
      <c r="A867" s="3"/>
      <c r="B867" s="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U867" s="3"/>
    </row>
    <row r="868" spans="1:21" ht="15.75" customHeight="1" x14ac:dyDescent="0.35">
      <c r="A868" s="3"/>
      <c r="B868" s="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U868" s="3"/>
    </row>
    <row r="869" spans="1:21" ht="15.75" customHeight="1" x14ac:dyDescent="0.35">
      <c r="A869" s="3"/>
      <c r="B869" s="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U869" s="3"/>
    </row>
    <row r="870" spans="1:21" ht="15.75" customHeight="1" x14ac:dyDescent="0.35">
      <c r="A870" s="3"/>
      <c r="B870" s="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U870" s="3"/>
    </row>
    <row r="871" spans="1:21" ht="15.75" customHeight="1" x14ac:dyDescent="0.35">
      <c r="A871" s="3"/>
      <c r="B871" s="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U871" s="3"/>
    </row>
    <row r="872" spans="1:21" ht="15.75" customHeight="1" x14ac:dyDescent="0.35">
      <c r="A872" s="3"/>
      <c r="B872" s="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U872" s="3"/>
    </row>
    <row r="873" spans="1:21" ht="15.75" customHeight="1" x14ac:dyDescent="0.35">
      <c r="A873" s="3"/>
      <c r="B873" s="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U873" s="3"/>
    </row>
    <row r="874" spans="1:21" ht="15.75" customHeight="1" x14ac:dyDescent="0.35">
      <c r="A874" s="3"/>
      <c r="B874" s="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U874" s="3"/>
    </row>
    <row r="875" spans="1:21" ht="15.75" customHeight="1" x14ac:dyDescent="0.35">
      <c r="A875" s="3"/>
      <c r="B875" s="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U875" s="3"/>
    </row>
    <row r="876" spans="1:21" ht="15.75" customHeight="1" x14ac:dyDescent="0.35">
      <c r="A876" s="3"/>
      <c r="B876" s="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U876" s="3"/>
    </row>
    <row r="877" spans="1:21" ht="15.75" customHeight="1" x14ac:dyDescent="0.35">
      <c r="A877" s="3"/>
      <c r="B877" s="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U877" s="3"/>
    </row>
    <row r="878" spans="1:21" ht="15.75" customHeight="1" x14ac:dyDescent="0.35">
      <c r="A878" s="3"/>
      <c r="B878" s="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U878" s="3"/>
    </row>
    <row r="879" spans="1:21" ht="15.75" customHeight="1" x14ac:dyDescent="0.35">
      <c r="A879" s="3"/>
      <c r="B879" s="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U879" s="3"/>
    </row>
    <row r="880" spans="1:21" ht="15.75" customHeight="1" x14ac:dyDescent="0.35">
      <c r="A880" s="3"/>
      <c r="B880" s="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U880" s="3"/>
    </row>
    <row r="881" spans="1:21" ht="15.75" customHeight="1" x14ac:dyDescent="0.35">
      <c r="A881" s="3"/>
      <c r="B881" s="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U881" s="3"/>
    </row>
    <row r="882" spans="1:21" ht="15.75" customHeight="1" x14ac:dyDescent="0.35">
      <c r="A882" s="3"/>
      <c r="B882" s="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U882" s="3"/>
    </row>
    <row r="883" spans="1:21" ht="15.75" customHeight="1" x14ac:dyDescent="0.35">
      <c r="A883" s="3"/>
      <c r="B883" s="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U883" s="3"/>
    </row>
    <row r="884" spans="1:21" ht="15.75" customHeight="1" x14ac:dyDescent="0.35">
      <c r="A884" s="3"/>
      <c r="B884" s="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U884" s="3"/>
    </row>
    <row r="885" spans="1:21" ht="15.75" customHeight="1" x14ac:dyDescent="0.35">
      <c r="A885" s="3"/>
      <c r="B885" s="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U885" s="3"/>
    </row>
    <row r="886" spans="1:21" ht="15.75" customHeight="1" x14ac:dyDescent="0.35">
      <c r="A886" s="3"/>
      <c r="B886" s="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U886" s="3"/>
    </row>
    <row r="887" spans="1:21" ht="15.75" customHeight="1" x14ac:dyDescent="0.35">
      <c r="A887" s="3"/>
      <c r="B887" s="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U887" s="3"/>
    </row>
    <row r="888" spans="1:21" ht="15.75" customHeight="1" x14ac:dyDescent="0.35">
      <c r="A888" s="3"/>
      <c r="B888" s="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U888" s="3"/>
    </row>
    <row r="889" spans="1:21" ht="15.75" customHeight="1" x14ac:dyDescent="0.35">
      <c r="A889" s="3"/>
      <c r="B889" s="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U889" s="3"/>
    </row>
    <row r="890" spans="1:21" ht="15.75" customHeight="1" x14ac:dyDescent="0.35">
      <c r="A890" s="3"/>
      <c r="B890" s="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U890" s="3"/>
    </row>
    <row r="891" spans="1:21" ht="15.75" customHeight="1" x14ac:dyDescent="0.35">
      <c r="A891" s="3"/>
      <c r="B891" s="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U891" s="3"/>
    </row>
    <row r="892" spans="1:21" ht="15.75" customHeight="1" x14ac:dyDescent="0.35">
      <c r="A892" s="3"/>
      <c r="B892" s="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U892" s="3"/>
    </row>
    <row r="893" spans="1:21" ht="15.75" customHeight="1" x14ac:dyDescent="0.35">
      <c r="A893" s="3"/>
      <c r="B893" s="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U893" s="3"/>
    </row>
    <row r="894" spans="1:21" ht="15.75" customHeight="1" x14ac:dyDescent="0.35">
      <c r="A894" s="3"/>
      <c r="B894" s="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U894" s="3"/>
    </row>
    <row r="895" spans="1:21" ht="15.75" customHeight="1" x14ac:dyDescent="0.35">
      <c r="A895" s="3"/>
      <c r="B895" s="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U895" s="3"/>
    </row>
    <row r="896" spans="1:21" ht="15.75" customHeight="1" x14ac:dyDescent="0.35">
      <c r="A896" s="3"/>
      <c r="B896" s="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U896" s="3"/>
    </row>
    <row r="897" spans="1:21" ht="15.75" customHeight="1" x14ac:dyDescent="0.35">
      <c r="A897" s="3"/>
      <c r="B897" s="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U897" s="3"/>
    </row>
    <row r="898" spans="1:21" ht="15.75" customHeight="1" x14ac:dyDescent="0.35">
      <c r="A898" s="3"/>
      <c r="B898" s="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U898" s="3"/>
    </row>
    <row r="899" spans="1:21" ht="15.75" customHeight="1" x14ac:dyDescent="0.35">
      <c r="A899" s="3"/>
      <c r="B899" s="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U899" s="3"/>
    </row>
    <row r="900" spans="1:21" ht="15.75" customHeight="1" x14ac:dyDescent="0.35">
      <c r="A900" s="3"/>
      <c r="B900" s="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U900" s="3"/>
    </row>
    <row r="901" spans="1:21" ht="15.75" customHeight="1" x14ac:dyDescent="0.35">
      <c r="A901" s="3"/>
      <c r="B901" s="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U901" s="3"/>
    </row>
    <row r="902" spans="1:21" ht="15.75" customHeight="1" x14ac:dyDescent="0.35">
      <c r="A902" s="3"/>
      <c r="B902" s="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U902" s="3"/>
    </row>
    <row r="903" spans="1:21" ht="15.75" customHeight="1" x14ac:dyDescent="0.35">
      <c r="A903" s="3"/>
      <c r="B903" s="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U903" s="3"/>
    </row>
    <row r="904" spans="1:21" ht="15.75" customHeight="1" x14ac:dyDescent="0.35">
      <c r="A904" s="3"/>
      <c r="B904" s="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U904" s="3"/>
    </row>
    <row r="905" spans="1:21" ht="15.75" customHeight="1" x14ac:dyDescent="0.35">
      <c r="A905" s="3"/>
      <c r="B905" s="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U905" s="3"/>
    </row>
    <row r="906" spans="1:21" ht="15.75" customHeight="1" x14ac:dyDescent="0.35">
      <c r="A906" s="3"/>
      <c r="B906" s="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U906" s="3"/>
    </row>
    <row r="907" spans="1:21" ht="15.75" customHeight="1" x14ac:dyDescent="0.35">
      <c r="A907" s="3"/>
      <c r="B907" s="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U907" s="3"/>
    </row>
    <row r="908" spans="1:21" ht="15.75" customHeight="1" x14ac:dyDescent="0.35">
      <c r="A908" s="3"/>
      <c r="B908" s="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U908" s="3"/>
    </row>
    <row r="909" spans="1:21" ht="15.75" customHeight="1" x14ac:dyDescent="0.35">
      <c r="A909" s="3"/>
      <c r="B909" s="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U909" s="3"/>
    </row>
    <row r="910" spans="1:21" ht="15.75" customHeight="1" x14ac:dyDescent="0.35">
      <c r="A910" s="3"/>
      <c r="B910" s="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U910" s="3"/>
    </row>
    <row r="911" spans="1:21" ht="15.75" customHeight="1" x14ac:dyDescent="0.35">
      <c r="A911" s="3"/>
      <c r="B911" s="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U911" s="3"/>
    </row>
    <row r="912" spans="1:21" ht="15.75" customHeight="1" x14ac:dyDescent="0.35">
      <c r="A912" s="3"/>
      <c r="B912" s="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U912" s="3"/>
    </row>
    <row r="913" spans="1:21" ht="15.75" customHeight="1" x14ac:dyDescent="0.35">
      <c r="A913" s="3"/>
      <c r="B913" s="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U913" s="3"/>
    </row>
    <row r="914" spans="1:21" ht="15.75" customHeight="1" x14ac:dyDescent="0.35">
      <c r="A914" s="3"/>
      <c r="B914" s="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U914" s="3"/>
    </row>
    <row r="915" spans="1:21" ht="15.75" customHeight="1" x14ac:dyDescent="0.35">
      <c r="A915" s="3"/>
      <c r="B915" s="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U915" s="3"/>
    </row>
    <row r="916" spans="1:21" ht="15.75" customHeight="1" x14ac:dyDescent="0.35">
      <c r="A916" s="3"/>
      <c r="B916" s="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U916" s="3"/>
    </row>
    <row r="917" spans="1:21" ht="15.75" customHeight="1" x14ac:dyDescent="0.35">
      <c r="A917" s="3"/>
      <c r="B917" s="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U917" s="3"/>
    </row>
    <row r="918" spans="1:21" ht="15.75" customHeight="1" x14ac:dyDescent="0.35">
      <c r="A918" s="3"/>
      <c r="B918" s="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U918" s="3"/>
    </row>
    <row r="919" spans="1:21" ht="15.75" customHeight="1" x14ac:dyDescent="0.35">
      <c r="A919" s="3"/>
      <c r="B919" s="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U919" s="3"/>
    </row>
    <row r="920" spans="1:21" ht="15.75" customHeight="1" x14ac:dyDescent="0.35">
      <c r="A920" s="3"/>
      <c r="B920" s="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U920" s="3"/>
    </row>
    <row r="921" spans="1:21" ht="15.75" customHeight="1" x14ac:dyDescent="0.35">
      <c r="A921" s="3"/>
      <c r="B921" s="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U921" s="3"/>
    </row>
    <row r="922" spans="1:21" ht="15.75" customHeight="1" x14ac:dyDescent="0.35">
      <c r="A922" s="3"/>
      <c r="B922" s="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U922" s="3"/>
    </row>
    <row r="923" spans="1:21" ht="15.75" customHeight="1" x14ac:dyDescent="0.35">
      <c r="A923" s="3"/>
      <c r="B923" s="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U923" s="3"/>
    </row>
    <row r="924" spans="1:21" ht="15.75" customHeight="1" x14ac:dyDescent="0.35">
      <c r="A924" s="3"/>
      <c r="B924" s="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U924" s="3"/>
    </row>
    <row r="925" spans="1:21" ht="15.75" customHeight="1" x14ac:dyDescent="0.35">
      <c r="A925" s="3"/>
      <c r="B925" s="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U925" s="3"/>
    </row>
    <row r="926" spans="1:21" ht="15.75" customHeight="1" x14ac:dyDescent="0.35">
      <c r="A926" s="3"/>
      <c r="B926" s="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U926" s="3"/>
    </row>
    <row r="927" spans="1:21" ht="15.75" customHeight="1" x14ac:dyDescent="0.35">
      <c r="A927" s="3"/>
      <c r="B927" s="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U927" s="3"/>
    </row>
    <row r="928" spans="1:21" ht="15.75" customHeight="1" x14ac:dyDescent="0.35">
      <c r="A928" s="3"/>
      <c r="B928" s="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U928" s="3"/>
    </row>
    <row r="929" spans="1:21" ht="15.75" customHeight="1" x14ac:dyDescent="0.35">
      <c r="A929" s="3"/>
      <c r="B929" s="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U929" s="3"/>
    </row>
    <row r="930" spans="1:21" ht="15.75" customHeight="1" x14ac:dyDescent="0.35">
      <c r="A930" s="3"/>
      <c r="B930" s="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U930" s="3"/>
    </row>
    <row r="931" spans="1:21" ht="15.75" customHeight="1" x14ac:dyDescent="0.35">
      <c r="A931" s="3"/>
      <c r="B931" s="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U931" s="3"/>
    </row>
    <row r="932" spans="1:21" ht="15.75" customHeight="1" x14ac:dyDescent="0.35">
      <c r="A932" s="3"/>
      <c r="B932" s="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U932" s="3"/>
    </row>
    <row r="933" spans="1:21" ht="15.75" customHeight="1" x14ac:dyDescent="0.35">
      <c r="A933" s="3"/>
      <c r="B933" s="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U933" s="3"/>
    </row>
    <row r="934" spans="1:21" ht="15.75" customHeight="1" x14ac:dyDescent="0.35">
      <c r="A934" s="3"/>
      <c r="B934" s="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U934" s="3"/>
    </row>
    <row r="935" spans="1:21" ht="15.75" customHeight="1" x14ac:dyDescent="0.35">
      <c r="A935" s="3"/>
      <c r="B935" s="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U935" s="3"/>
    </row>
    <row r="936" spans="1:21" ht="15.75" customHeight="1" x14ac:dyDescent="0.35">
      <c r="A936" s="3"/>
      <c r="B936" s="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U936" s="3"/>
    </row>
    <row r="937" spans="1:21" ht="15.75" customHeight="1" x14ac:dyDescent="0.35">
      <c r="A937" s="3"/>
      <c r="B937" s="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U937" s="3"/>
    </row>
    <row r="938" spans="1:21" ht="15.75" customHeight="1" x14ac:dyDescent="0.35">
      <c r="A938" s="3"/>
      <c r="B938" s="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U938" s="3"/>
    </row>
    <row r="939" spans="1:21" ht="15.75" customHeight="1" x14ac:dyDescent="0.35">
      <c r="A939" s="3"/>
      <c r="B939" s="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U939" s="3"/>
    </row>
    <row r="940" spans="1:21" ht="15.75" customHeight="1" x14ac:dyDescent="0.35">
      <c r="A940" s="3"/>
      <c r="B940" s="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U940" s="3"/>
    </row>
    <row r="941" spans="1:21" ht="15.75" customHeight="1" x14ac:dyDescent="0.35">
      <c r="A941" s="3"/>
      <c r="B941" s="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U941" s="3"/>
    </row>
    <row r="942" spans="1:21" ht="15.75" customHeight="1" x14ac:dyDescent="0.35">
      <c r="A942" s="3"/>
      <c r="B942" s="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U942" s="3"/>
    </row>
    <row r="943" spans="1:21" ht="15.75" customHeight="1" x14ac:dyDescent="0.35">
      <c r="A943" s="3"/>
      <c r="B943" s="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U943" s="3"/>
    </row>
    <row r="944" spans="1:21" ht="15.75" customHeight="1" x14ac:dyDescent="0.35">
      <c r="A944" s="3"/>
      <c r="B944" s="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U944" s="3"/>
    </row>
    <row r="945" spans="1:21" ht="15.75" customHeight="1" x14ac:dyDescent="0.35">
      <c r="A945" s="3"/>
      <c r="B945" s="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U945" s="3"/>
    </row>
    <row r="946" spans="1:21" ht="15.75" customHeight="1" x14ac:dyDescent="0.35">
      <c r="A946" s="3"/>
      <c r="B946" s="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U946" s="3"/>
    </row>
    <row r="947" spans="1:21" ht="15.75" customHeight="1" x14ac:dyDescent="0.35">
      <c r="A947" s="3"/>
      <c r="B947" s="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U947" s="3"/>
    </row>
    <row r="948" spans="1:21" ht="15.75" customHeight="1" x14ac:dyDescent="0.35">
      <c r="A948" s="3"/>
      <c r="B948" s="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U948" s="3"/>
    </row>
    <row r="949" spans="1:21" ht="15.75" customHeight="1" x14ac:dyDescent="0.35">
      <c r="A949" s="3"/>
      <c r="B949" s="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U949" s="3"/>
    </row>
    <row r="950" spans="1:21" ht="15.75" customHeight="1" x14ac:dyDescent="0.35">
      <c r="A950" s="3"/>
      <c r="B950" s="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U950" s="3"/>
    </row>
    <row r="951" spans="1:21" ht="15.75" customHeight="1" x14ac:dyDescent="0.35">
      <c r="A951" s="3"/>
      <c r="B951" s="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U951" s="3"/>
    </row>
    <row r="952" spans="1:21" ht="15.75" customHeight="1" x14ac:dyDescent="0.35">
      <c r="A952" s="3"/>
      <c r="B952" s="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U952" s="3"/>
    </row>
    <row r="953" spans="1:21" ht="15.75" customHeight="1" x14ac:dyDescent="0.35">
      <c r="A953" s="3"/>
      <c r="B953" s="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U953" s="3"/>
    </row>
    <row r="954" spans="1:21" ht="15.75" customHeight="1" x14ac:dyDescent="0.35">
      <c r="A954" s="3"/>
      <c r="B954" s="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U954" s="3"/>
    </row>
    <row r="955" spans="1:21" ht="15.75" customHeight="1" x14ac:dyDescent="0.35">
      <c r="A955" s="3"/>
      <c r="B955" s="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U955" s="3"/>
    </row>
    <row r="956" spans="1:21" ht="15.75" customHeight="1" x14ac:dyDescent="0.35">
      <c r="A956" s="3"/>
      <c r="B956" s="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U956" s="3"/>
    </row>
    <row r="957" spans="1:21" ht="15.75" customHeight="1" x14ac:dyDescent="0.35">
      <c r="A957" s="3"/>
      <c r="B957" s="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U957" s="3"/>
    </row>
    <row r="958" spans="1:21" ht="15.75" customHeight="1" x14ac:dyDescent="0.35">
      <c r="A958" s="3"/>
      <c r="B958" s="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U958" s="3"/>
    </row>
    <row r="959" spans="1:21" ht="15.75" customHeight="1" x14ac:dyDescent="0.35">
      <c r="A959" s="3"/>
      <c r="B959" s="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U959" s="3"/>
    </row>
    <row r="960" spans="1:21" ht="15.75" customHeight="1" x14ac:dyDescent="0.35">
      <c r="A960" s="3"/>
      <c r="B960" s="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U960" s="3"/>
    </row>
    <row r="961" spans="1:21" ht="15.75" customHeight="1" x14ac:dyDescent="0.35">
      <c r="A961" s="3"/>
      <c r="B961" s="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U961" s="3"/>
    </row>
    <row r="962" spans="1:21" ht="15.75" customHeight="1" x14ac:dyDescent="0.35">
      <c r="A962" s="3"/>
      <c r="B962" s="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U962" s="3"/>
    </row>
    <row r="963" spans="1:21" ht="15.75" customHeight="1" x14ac:dyDescent="0.35">
      <c r="A963" s="3"/>
      <c r="B963" s="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U963" s="3"/>
    </row>
    <row r="964" spans="1:21" ht="15.75" customHeight="1" x14ac:dyDescent="0.35">
      <c r="A964" s="3"/>
      <c r="B964" s="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U964" s="3"/>
    </row>
    <row r="965" spans="1:21" ht="15.75" customHeight="1" x14ac:dyDescent="0.35">
      <c r="A965" s="3"/>
      <c r="B965" s="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U965" s="3"/>
    </row>
    <row r="966" spans="1:21" ht="15.75" customHeight="1" x14ac:dyDescent="0.35">
      <c r="A966" s="3"/>
      <c r="B966" s="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U966" s="3"/>
    </row>
    <row r="967" spans="1:21" ht="15.75" customHeight="1" x14ac:dyDescent="0.35">
      <c r="A967" s="3"/>
      <c r="B967" s="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U967" s="3"/>
    </row>
    <row r="968" spans="1:21" ht="15.75" customHeight="1" x14ac:dyDescent="0.35">
      <c r="A968" s="3"/>
      <c r="B968" s="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U968" s="3"/>
    </row>
    <row r="969" spans="1:21" ht="15.75" customHeight="1" x14ac:dyDescent="0.35">
      <c r="A969" s="3"/>
      <c r="B969" s="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U969" s="3"/>
    </row>
    <row r="970" spans="1:21" ht="15.75" customHeight="1" x14ac:dyDescent="0.35">
      <c r="A970" s="3"/>
      <c r="B970" s="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U970" s="3"/>
    </row>
    <row r="971" spans="1:21" ht="15.75" customHeight="1" x14ac:dyDescent="0.35">
      <c r="A971" s="3"/>
      <c r="B971" s="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U971" s="3"/>
    </row>
    <row r="972" spans="1:21" ht="15.75" customHeight="1" x14ac:dyDescent="0.35">
      <c r="A972" s="3"/>
      <c r="B972" s="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U972" s="3"/>
    </row>
    <row r="973" spans="1:21" ht="15.75" customHeight="1" x14ac:dyDescent="0.35">
      <c r="A973" s="3"/>
      <c r="B973" s="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U973" s="3"/>
    </row>
    <row r="974" spans="1:21" ht="15.75" customHeight="1" x14ac:dyDescent="0.35">
      <c r="A974" s="3"/>
      <c r="B974" s="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U974" s="3"/>
    </row>
    <row r="975" spans="1:21" ht="15.75" customHeight="1" x14ac:dyDescent="0.35">
      <c r="A975" s="3"/>
      <c r="B975" s="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U975" s="3"/>
    </row>
    <row r="976" spans="1:21" ht="15.75" customHeight="1" x14ac:dyDescent="0.35">
      <c r="A976" s="3"/>
      <c r="B976" s="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U976" s="3"/>
    </row>
    <row r="977" spans="1:21" ht="15.75" customHeight="1" x14ac:dyDescent="0.35">
      <c r="A977" s="3"/>
      <c r="B977" s="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U977" s="3"/>
    </row>
    <row r="978" spans="1:21" ht="15.75" customHeight="1" x14ac:dyDescent="0.35">
      <c r="A978" s="3"/>
      <c r="B978" s="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U978" s="3"/>
    </row>
    <row r="979" spans="1:21" ht="15.75" customHeight="1" x14ac:dyDescent="0.35">
      <c r="A979" s="3"/>
      <c r="B979" s="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U979" s="3"/>
    </row>
    <row r="980" spans="1:21" ht="15.75" customHeight="1" x14ac:dyDescent="0.35">
      <c r="A980" s="3"/>
      <c r="B980" s="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U980" s="3"/>
    </row>
    <row r="981" spans="1:21" ht="15.75" customHeight="1" x14ac:dyDescent="0.35">
      <c r="A981" s="3"/>
      <c r="B981" s="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U981" s="3"/>
    </row>
    <row r="982" spans="1:21" ht="15.75" customHeight="1" x14ac:dyDescent="0.35">
      <c r="A982" s="3"/>
      <c r="B982" s="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U982" s="3"/>
    </row>
    <row r="983" spans="1:21" ht="15.75" customHeight="1" x14ac:dyDescent="0.35">
      <c r="A983" s="3"/>
      <c r="B983" s="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U983" s="3"/>
    </row>
    <row r="984" spans="1:21" ht="15.75" customHeight="1" x14ac:dyDescent="0.35">
      <c r="A984" s="3"/>
      <c r="B984" s="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U984" s="3"/>
    </row>
    <row r="985" spans="1:21" ht="15.75" customHeight="1" x14ac:dyDescent="0.35">
      <c r="A985" s="3"/>
      <c r="B985" s="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U985" s="3"/>
    </row>
    <row r="986" spans="1:21" ht="15.75" customHeight="1" x14ac:dyDescent="0.35">
      <c r="A986" s="3"/>
      <c r="B986" s="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U986" s="3"/>
    </row>
    <row r="987" spans="1:21" ht="15.75" customHeight="1" x14ac:dyDescent="0.35">
      <c r="A987" s="3"/>
      <c r="B987" s="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U987" s="3"/>
    </row>
    <row r="988" spans="1:21" ht="15.75" customHeight="1" x14ac:dyDescent="0.35">
      <c r="A988" s="3"/>
      <c r="B988" s="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U988" s="3"/>
    </row>
    <row r="989" spans="1:21" ht="15.75" customHeight="1" x14ac:dyDescent="0.35">
      <c r="A989" s="3"/>
      <c r="B989" s="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U989" s="3"/>
    </row>
    <row r="990" spans="1:21" ht="15.75" customHeight="1" x14ac:dyDescent="0.35">
      <c r="A990" s="3"/>
      <c r="B990" s="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U990" s="3"/>
    </row>
    <row r="991" spans="1:21" ht="15.75" customHeight="1" x14ac:dyDescent="0.35">
      <c r="A991" s="3"/>
      <c r="B991" s="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U991" s="3"/>
    </row>
    <row r="992" spans="1:21" ht="15.75" customHeight="1" x14ac:dyDescent="0.35">
      <c r="A992" s="3"/>
      <c r="B992" s="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U992" s="3"/>
    </row>
    <row r="993" spans="1:21" ht="15.75" customHeight="1" x14ac:dyDescent="0.35">
      <c r="A993" s="3"/>
      <c r="B993" s="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U993" s="3"/>
    </row>
    <row r="994" spans="1:21" ht="15.75" customHeight="1" x14ac:dyDescent="0.35">
      <c r="A994" s="3"/>
      <c r="B994" s="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U994" s="3"/>
    </row>
    <row r="995" spans="1:21" ht="15.75" customHeight="1" x14ac:dyDescent="0.35">
      <c r="A995" s="3"/>
      <c r="B995" s="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U995" s="3"/>
    </row>
    <row r="996" spans="1:21" ht="15.75" customHeight="1" x14ac:dyDescent="0.35">
      <c r="A996" s="3"/>
      <c r="B996" s="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U996" s="3"/>
    </row>
    <row r="997" spans="1:21" ht="15.75" customHeight="1" x14ac:dyDescent="0.35">
      <c r="A997" s="3"/>
      <c r="B997" s="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U997" s="3"/>
    </row>
    <row r="998" spans="1:21" ht="15.75" customHeight="1" x14ac:dyDescent="0.35">
      <c r="A998" s="3"/>
      <c r="B998" s="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U998" s="3"/>
    </row>
    <row r="999" spans="1:21" ht="15.75" customHeight="1" x14ac:dyDescent="0.35">
      <c r="A999" s="3"/>
      <c r="B999" s="3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U999" s="3"/>
    </row>
    <row r="1000" spans="1:21" ht="15.75" customHeight="1" x14ac:dyDescent="0.35">
      <c r="A1000" s="3"/>
      <c r="B1000" s="3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U1000" s="3"/>
    </row>
    <row r="1001" spans="1:21" ht="15.75" customHeight="1" x14ac:dyDescent="0.35">
      <c r="A1001" s="3"/>
      <c r="B1001" s="3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U1001" s="3"/>
    </row>
    <row r="1002" spans="1:21" ht="15.75" customHeight="1" x14ac:dyDescent="0.35">
      <c r="A1002" s="3"/>
      <c r="B1002" s="3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U1002" s="3"/>
    </row>
    <row r="1003" spans="1:21" ht="15.75" customHeight="1" x14ac:dyDescent="0.35">
      <c r="A1003" s="3"/>
      <c r="B1003" s="3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U1003" s="3"/>
    </row>
    <row r="1004" spans="1:21" ht="15.75" customHeight="1" x14ac:dyDescent="0.35">
      <c r="A1004" s="3"/>
      <c r="B1004" s="3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U1004" s="3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3607"/>
  <sheetViews>
    <sheetView topLeftCell="AF1" workbookViewId="0">
      <pane ySplit="2" topLeftCell="A3593" activePane="bottomLeft" state="frozen"/>
      <selection pane="bottomLeft" activeCell="A3609" sqref="A3609"/>
    </sheetView>
  </sheetViews>
  <sheetFormatPr defaultColWidth="14.453125" defaultRowHeight="15" customHeight="1" x14ac:dyDescent="0.35"/>
  <cols>
    <col min="1" max="1" width="14.26953125" style="3" bestFit="1" customWidth="1"/>
    <col min="2" max="2" width="11.54296875" style="3" bestFit="1" customWidth="1"/>
    <col min="3" max="3" width="22.54296875" style="3" bestFit="1" customWidth="1"/>
    <col min="4" max="4" width="35.08984375" style="3" bestFit="1" customWidth="1"/>
    <col min="5" max="5" width="21.1796875" style="3" bestFit="1" customWidth="1"/>
    <col min="6" max="6" width="24.7265625" style="3" bestFit="1" customWidth="1"/>
    <col min="7" max="7" width="32.36328125" style="3" bestFit="1" customWidth="1"/>
    <col min="8" max="8" width="7.26953125" style="57" bestFit="1" customWidth="1"/>
    <col min="9" max="9" width="11.7265625" style="57" bestFit="1" customWidth="1"/>
    <col min="10" max="10" width="20.54296875" style="3" bestFit="1" customWidth="1"/>
    <col min="11" max="11" width="19.08984375" style="3" bestFit="1" customWidth="1"/>
    <col min="12" max="12" width="12" style="3" bestFit="1" customWidth="1"/>
    <col min="13" max="13" width="8.6328125" style="3" bestFit="1" customWidth="1"/>
    <col min="14" max="14" width="13.7265625" style="3" bestFit="1" customWidth="1"/>
    <col min="15" max="15" width="12.7265625" style="3" bestFit="1" customWidth="1"/>
    <col min="16" max="16" width="12.1796875" style="3" bestFit="1" customWidth="1"/>
    <col min="17" max="17" width="12.7265625" style="3" bestFit="1" customWidth="1"/>
    <col min="18" max="18" width="4.36328125" style="3" bestFit="1" customWidth="1"/>
    <col min="19" max="19" width="9.08984375" style="3" bestFit="1" customWidth="1"/>
    <col min="20" max="20" width="7.453125" style="3" bestFit="1" customWidth="1"/>
    <col min="21" max="21" width="14.90625" style="3" bestFit="1" customWidth="1"/>
    <col min="22" max="22" width="14" style="3" bestFit="1" customWidth="1"/>
    <col min="23" max="23" width="17" style="3" customWidth="1"/>
    <col min="24" max="24" width="12.453125" style="3" bestFit="1" customWidth="1"/>
    <col min="25" max="25" width="14.1796875" style="3" bestFit="1" customWidth="1"/>
    <col min="26" max="26" width="14.7265625" style="3" bestFit="1" customWidth="1"/>
    <col min="27" max="27" width="10.54296875" style="3" bestFit="1" customWidth="1"/>
    <col min="28" max="28" width="12.26953125" style="3" bestFit="1" customWidth="1"/>
    <col min="29" max="29" width="13.7265625" style="3" bestFit="1" customWidth="1"/>
    <col min="30" max="30" width="18" style="3" bestFit="1" customWidth="1"/>
    <col min="31" max="31" width="14.1796875" style="61" bestFit="1" customWidth="1"/>
    <col min="32" max="32" width="16.1796875" style="3" bestFit="1" customWidth="1"/>
    <col min="33" max="33" width="10.81640625" style="3" bestFit="1" customWidth="1"/>
    <col min="34" max="34" width="12.1796875" style="3" bestFit="1" customWidth="1"/>
    <col min="35" max="35" width="27.1796875" style="61" bestFit="1" customWidth="1"/>
    <col min="36" max="36" width="15.453125" style="61" customWidth="1"/>
    <col min="37" max="38" width="11.453125" style="61" bestFit="1" customWidth="1"/>
    <col min="39" max="39" width="11.1796875" style="3" bestFit="1" customWidth="1"/>
    <col min="40" max="40" width="18.453125" style="3" bestFit="1" customWidth="1"/>
    <col min="41" max="41" width="15.453125" style="3" bestFit="1" customWidth="1"/>
    <col min="42" max="16384" width="14.453125" style="3"/>
  </cols>
  <sheetData>
    <row r="1" spans="1:42" s="35" customFormat="1" ht="15.75" customHeight="1" x14ac:dyDescent="0.35">
      <c r="A1" s="30"/>
      <c r="B1" s="30"/>
      <c r="C1" s="30"/>
      <c r="D1" s="30"/>
      <c r="E1" s="30"/>
      <c r="F1" s="30"/>
      <c r="G1" s="30"/>
      <c r="H1" s="53">
        <v>652569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1"/>
      <c r="U1" s="30"/>
      <c r="V1" s="32">
        <f>ROUND(SUM(V3:V1048576),0)</f>
        <v>1261100000</v>
      </c>
      <c r="W1" s="32">
        <f>ROUND(SUM(W3:W1048576),0)</f>
        <v>300500000</v>
      </c>
      <c r="X1" s="32">
        <f>ROUND(SUM(X3:X1048576),0)</f>
        <v>759</v>
      </c>
      <c r="Y1" s="33"/>
      <c r="Z1" s="38">
        <v>46081</v>
      </c>
      <c r="AA1" s="32"/>
      <c r="AB1" s="30" t="s">
        <v>2</v>
      </c>
      <c r="AC1" s="32">
        <f>ROUND(SUM(AC3:AC1048576),0)</f>
        <v>26611957</v>
      </c>
      <c r="AD1" s="32">
        <f>ROUND(SUM(AD3:AD1048576),0)</f>
        <v>3167</v>
      </c>
      <c r="AE1" s="58">
        <f>SUM(AE3:AE1048576)</f>
        <v>22552505.665041428</v>
      </c>
      <c r="AF1" s="32">
        <f>SUM(AF3:AF1048576)</f>
        <v>0</v>
      </c>
      <c r="AG1" s="32">
        <f>SUM(AG3:AG1048576)</f>
        <v>0</v>
      </c>
      <c r="AH1" s="32">
        <f>SUM(AH3:AH1048576)</f>
        <v>4059451.0197072937</v>
      </c>
      <c r="AI1" s="32">
        <f>SUM(AI3:AI1048576)</f>
        <v>902100.22660163115</v>
      </c>
      <c r="AJ1" s="32">
        <f>SUM(AJ3:AJ1048576)</f>
        <v>5074313.7746341452</v>
      </c>
      <c r="AK1" s="32">
        <f>SUM(AK3:AK1048576)</f>
        <v>11034160.300438352</v>
      </c>
      <c r="AL1" s="32">
        <f>SUM(AL3:AL1048576)</f>
        <v>8110107.8208223004</v>
      </c>
      <c r="AM1" s="32">
        <f>SUM(AM3:AM1048576)</f>
        <v>8465983.8429829348</v>
      </c>
      <c r="AN1" s="32" t="s">
        <v>53</v>
      </c>
      <c r="AO1" s="32">
        <f>ROUND(SUM(AO3:AO1048576),0)</f>
        <v>22552506</v>
      </c>
      <c r="AP1" s="34"/>
    </row>
    <row r="2" spans="1:42" s="50" customFormat="1" ht="29" x14ac:dyDescent="0.25">
      <c r="A2" s="48" t="s">
        <v>6</v>
      </c>
      <c r="B2" s="48" t="s">
        <v>7</v>
      </c>
      <c r="C2" s="48" t="s">
        <v>8</v>
      </c>
      <c r="D2" s="48" t="s">
        <v>54</v>
      </c>
      <c r="E2" s="48" t="s">
        <v>9</v>
      </c>
      <c r="F2" s="48" t="s">
        <v>10</v>
      </c>
      <c r="G2" s="48" t="s">
        <v>95</v>
      </c>
      <c r="H2" s="48" t="s">
        <v>48</v>
      </c>
      <c r="I2" s="48" t="s">
        <v>96</v>
      </c>
      <c r="J2" s="48" t="s">
        <v>63</v>
      </c>
      <c r="K2" s="48" t="s">
        <v>99</v>
      </c>
      <c r="L2" s="48" t="s">
        <v>102</v>
      </c>
      <c r="M2" s="48" t="s">
        <v>103</v>
      </c>
      <c r="N2" s="48" t="s">
        <v>11</v>
      </c>
      <c r="O2" s="48" t="s">
        <v>13</v>
      </c>
      <c r="P2" s="48" t="s">
        <v>49</v>
      </c>
      <c r="Q2" s="48" t="s">
        <v>50</v>
      </c>
      <c r="R2" s="48" t="s">
        <v>5750</v>
      </c>
      <c r="S2" s="48" t="s">
        <v>5751</v>
      </c>
      <c r="T2" s="48" t="s">
        <v>94</v>
      </c>
      <c r="U2" s="48" t="s">
        <v>42</v>
      </c>
      <c r="V2" s="48" t="s">
        <v>55</v>
      </c>
      <c r="W2" s="48" t="s">
        <v>57</v>
      </c>
      <c r="X2" s="48" t="s">
        <v>14</v>
      </c>
      <c r="Y2" s="48" t="s">
        <v>15</v>
      </c>
      <c r="Z2" s="48" t="s">
        <v>16</v>
      </c>
      <c r="AA2" s="48" t="s">
        <v>17</v>
      </c>
      <c r="AB2" s="48" t="s">
        <v>18</v>
      </c>
      <c r="AC2" s="48" t="s">
        <v>44</v>
      </c>
      <c r="AD2" s="48" t="s">
        <v>19</v>
      </c>
      <c r="AE2" s="59" t="s">
        <v>43</v>
      </c>
      <c r="AF2" s="48" t="s">
        <v>21</v>
      </c>
      <c r="AG2" s="48" t="s">
        <v>22</v>
      </c>
      <c r="AH2" s="48" t="s">
        <v>23</v>
      </c>
      <c r="AI2" s="59" t="s">
        <v>100</v>
      </c>
      <c r="AJ2" s="59" t="s">
        <v>104</v>
      </c>
      <c r="AK2" s="59" t="s">
        <v>24</v>
      </c>
      <c r="AL2" s="59" t="s">
        <v>25</v>
      </c>
      <c r="AM2" s="48" t="s">
        <v>26</v>
      </c>
      <c r="AN2" s="48" t="s">
        <v>51</v>
      </c>
      <c r="AO2" s="48" t="s">
        <v>52</v>
      </c>
      <c r="AP2" s="49" t="s">
        <v>110</v>
      </c>
    </row>
    <row r="3" spans="1:42" s="24" customFormat="1" ht="15.75" customHeight="1" x14ac:dyDescent="0.35">
      <c r="A3" s="36" t="s">
        <v>27</v>
      </c>
      <c r="B3" s="36">
        <v>202509</v>
      </c>
      <c r="C3" s="24" t="s">
        <v>736</v>
      </c>
      <c r="D3" s="24" t="s">
        <v>119</v>
      </c>
      <c r="E3" s="62">
        <v>45901</v>
      </c>
      <c r="F3" s="62">
        <v>46265</v>
      </c>
      <c r="G3" s="37" t="s">
        <v>737</v>
      </c>
      <c r="H3" s="36">
        <v>11350</v>
      </c>
      <c r="I3" s="63">
        <v>24166</v>
      </c>
      <c r="J3" s="24" t="s">
        <v>2908</v>
      </c>
      <c r="K3" s="63">
        <f t="shared" ref="K3" si="0">N3</f>
        <v>45901</v>
      </c>
      <c r="L3" s="55">
        <f t="shared" ref="L3" si="1">IF(K3&gt;=DATE(2022,4,1),4%,5%)</f>
        <v>0.04</v>
      </c>
      <c r="M3" s="76">
        <v>0.22500000000000001</v>
      </c>
      <c r="N3" s="62">
        <v>45901</v>
      </c>
      <c r="O3" s="62">
        <v>46265</v>
      </c>
      <c r="P3" s="63"/>
      <c r="Q3" s="63"/>
      <c r="R3" s="78">
        <v>59</v>
      </c>
      <c r="S3" s="63" t="str">
        <f>VLOOKUP(R3,SA!$B$3:$C$11,2,1)</f>
        <v>56-65</v>
      </c>
      <c r="T3" s="38" t="s">
        <v>98</v>
      </c>
      <c r="U3" s="24" t="s">
        <v>5743</v>
      </c>
      <c r="V3" s="24">
        <v>600000</v>
      </c>
      <c r="W3" s="39">
        <f t="shared" ref="W3" si="2">IF(U3="self",V3,0)</f>
        <v>0</v>
      </c>
      <c r="X3" s="29">
        <f t="shared" ref="X3" si="3">IF(U3="self",1,0)</f>
        <v>0</v>
      </c>
      <c r="Y3" s="40">
        <f>O3-N3+1</f>
        <v>365</v>
      </c>
      <c r="Z3" s="38">
        <f>$Z$1</f>
        <v>46081</v>
      </c>
      <c r="AA3" s="41">
        <f>IF(MIN((Z3-N3)+1,Y3)&lt;0,0,MIN((Z3-N3)+1,Y3))</f>
        <v>181</v>
      </c>
      <c r="AB3" s="24" t="s">
        <v>113</v>
      </c>
      <c r="AC3" s="41">
        <f t="shared" ref="AC3" si="4">AE3+AF3+AG3+AH3</f>
        <v>14410.797200000001</v>
      </c>
      <c r="AD3" s="41">
        <v>1</v>
      </c>
      <c r="AE3" s="72">
        <f>INDEX(SA!$C$2:$G$11,MATCH(Details!S3,SA!$C$2:$C$11,0),MATCH(Details!V3,SA!$C$2:$G$2,0))*Y3/(F3-E3+1)</f>
        <v>12212.54</v>
      </c>
      <c r="AF3" s="41">
        <f>IF(AB3="Karnataka",AE3*9%,0)</f>
        <v>0</v>
      </c>
      <c r="AG3" s="41">
        <f>IF(AB3="Karnataka",AE3*9%,0)</f>
        <v>0</v>
      </c>
      <c r="AH3" s="41">
        <f t="shared" ref="AH3" si="5">IF(AF3+AG3&gt;0,0,AE3*18%)</f>
        <v>2198.2572</v>
      </c>
      <c r="AI3" s="60">
        <f>AE3*L3</f>
        <v>488.50160000000005</v>
      </c>
      <c r="AJ3" s="60">
        <f>$AE3*M3</f>
        <v>2747.8215000000005</v>
      </c>
      <c r="AK3" s="60">
        <f>(AE3)*AA3/Y3</f>
        <v>6056.0814794520556</v>
      </c>
      <c r="AL3" s="60">
        <f>AK3*(1-L3-M3)</f>
        <v>4451.2198873972611</v>
      </c>
      <c r="AM3" s="41">
        <f>AE3-AI3-AL3-AJ3</f>
        <v>4524.9970126027401</v>
      </c>
      <c r="AN3" s="42">
        <f t="shared" ref="AN3" si="6">Z3-366</f>
        <v>45715</v>
      </c>
      <c r="AO3" s="43">
        <f>IF(AND(O3&gt;Z3,N3&gt;AN3),AE3,0)</f>
        <v>12212.54</v>
      </c>
    </row>
    <row r="4" spans="1:42" s="24" customFormat="1" ht="15.75" customHeight="1" x14ac:dyDescent="0.35">
      <c r="A4" s="36" t="s">
        <v>27</v>
      </c>
      <c r="B4" s="36">
        <v>202509</v>
      </c>
      <c r="C4" s="24" t="s">
        <v>736</v>
      </c>
      <c r="D4" s="24" t="s">
        <v>119</v>
      </c>
      <c r="E4" s="62">
        <v>45901</v>
      </c>
      <c r="F4" s="62">
        <v>46265</v>
      </c>
      <c r="G4" s="37" t="s">
        <v>715</v>
      </c>
      <c r="H4" s="36">
        <v>11350</v>
      </c>
      <c r="I4" s="63">
        <v>20846</v>
      </c>
      <c r="J4" s="24" t="s">
        <v>2909</v>
      </c>
      <c r="K4" s="63">
        <f t="shared" ref="K4:K67" si="7">N4</f>
        <v>45901</v>
      </c>
      <c r="L4" s="55">
        <f t="shared" ref="L4:L67" si="8">IF(K4&gt;=DATE(2022,4,1),4%,5%)</f>
        <v>0.04</v>
      </c>
      <c r="M4" s="76">
        <v>0.22500000000000001</v>
      </c>
      <c r="N4" s="62">
        <v>45901</v>
      </c>
      <c r="O4" s="62">
        <v>46265</v>
      </c>
      <c r="P4" s="63"/>
      <c r="Q4" s="63"/>
      <c r="R4" s="78">
        <v>68</v>
      </c>
      <c r="S4" s="63" t="str">
        <f>VLOOKUP(R4,SA!$B$3:$C$11,2,1)</f>
        <v>66-70</v>
      </c>
      <c r="T4" s="38" t="s">
        <v>97</v>
      </c>
      <c r="U4" s="24" t="s">
        <v>56</v>
      </c>
      <c r="V4" s="24">
        <v>600000</v>
      </c>
      <c r="W4" s="39">
        <f t="shared" ref="W4:W67" si="9">IF(U4="self",V4,0)</f>
        <v>600000</v>
      </c>
      <c r="X4" s="29">
        <f t="shared" ref="X4:X67" si="10">IF(U4="self",1,0)</f>
        <v>1</v>
      </c>
      <c r="Y4" s="40">
        <f t="shared" ref="Y4:Y67" si="11">O4-N4+1</f>
        <v>365</v>
      </c>
      <c r="Z4" s="38">
        <f t="shared" ref="Z4:Z67" si="12">$Z$1</f>
        <v>46081</v>
      </c>
      <c r="AA4" s="41">
        <f t="shared" ref="AA4:AA67" si="13">IF(MIN((Z4-N4)+1,Y4)&lt;0,0,MIN((Z4-N4)+1,Y4))</f>
        <v>181</v>
      </c>
      <c r="AB4" s="24" t="s">
        <v>113</v>
      </c>
      <c r="AC4" s="41">
        <f t="shared" ref="AC4:AC67" si="14">AE4+AF4+AG4+AH4</f>
        <v>20584.356599999999</v>
      </c>
      <c r="AD4" s="41">
        <v>1</v>
      </c>
      <c r="AE4" s="72">
        <f>INDEX(SA!$C$2:$G$11,MATCH(Details!S4,SA!$C$2:$C$11,0),MATCH(Details!V4,SA!$C$2:$G$2,0))*Y4/(F4-E4+1)</f>
        <v>17444.37</v>
      </c>
      <c r="AF4" s="41">
        <f t="shared" ref="AF4:AF67" si="15">IF(AB4="Karnataka",AE4*9%,0)</f>
        <v>0</v>
      </c>
      <c r="AG4" s="41">
        <f t="shared" ref="AG4:AG67" si="16">IF(AB4="Karnataka",AE4*9%,0)</f>
        <v>0</v>
      </c>
      <c r="AH4" s="41">
        <f t="shared" ref="AH4:AH67" si="17">IF(AF4+AG4&gt;0,0,AE4*18%)</f>
        <v>3139.9865999999997</v>
      </c>
      <c r="AI4" s="60">
        <f t="shared" ref="AI4:AI67" si="18">AE4*L4</f>
        <v>697.77480000000003</v>
      </c>
      <c r="AJ4" s="60">
        <f t="shared" ref="AJ4:AJ67" si="19">$AE4*M4</f>
        <v>3924.9832499999998</v>
      </c>
      <c r="AK4" s="60">
        <f t="shared" ref="AK4:AK67" si="20">(AE4)*AA4/Y4</f>
        <v>8650.495808219177</v>
      </c>
      <c r="AL4" s="60">
        <f t="shared" ref="AL4:AL67" si="21">AK4*(1-L4-M4)</f>
        <v>6358.1144190410951</v>
      </c>
      <c r="AM4" s="41">
        <f t="shared" ref="AM4:AM67" si="22">AE4-AI4-AL4-AJ4</f>
        <v>6463.4975309589045</v>
      </c>
      <c r="AN4" s="42">
        <f t="shared" ref="AN4:AN67" si="23">Z4-366</f>
        <v>45715</v>
      </c>
      <c r="AO4" s="43">
        <f t="shared" ref="AO4:AO67" si="24">IF(AND(O4&gt;Z4,N4&gt;AN4),AE4,0)</f>
        <v>17444.37</v>
      </c>
    </row>
    <row r="5" spans="1:42" s="24" customFormat="1" ht="15.75" customHeight="1" x14ac:dyDescent="0.35">
      <c r="A5" s="36" t="s">
        <v>27</v>
      </c>
      <c r="B5" s="36">
        <v>202509</v>
      </c>
      <c r="C5" s="24" t="s">
        <v>736</v>
      </c>
      <c r="D5" s="24" t="s">
        <v>119</v>
      </c>
      <c r="E5" s="62">
        <v>45901</v>
      </c>
      <c r="F5" s="62">
        <v>46265</v>
      </c>
      <c r="G5" s="37" t="s">
        <v>738</v>
      </c>
      <c r="H5" s="36">
        <v>41022</v>
      </c>
      <c r="I5" s="63">
        <v>27546</v>
      </c>
      <c r="J5" s="24" t="s">
        <v>2910</v>
      </c>
      <c r="K5" s="63">
        <f t="shared" si="7"/>
        <v>45901</v>
      </c>
      <c r="L5" s="55">
        <f t="shared" si="8"/>
        <v>0.04</v>
      </c>
      <c r="M5" s="76">
        <v>0.22500000000000001</v>
      </c>
      <c r="N5" s="62">
        <v>45901</v>
      </c>
      <c r="O5" s="62">
        <v>46265</v>
      </c>
      <c r="P5" s="63"/>
      <c r="Q5" s="63"/>
      <c r="R5" s="78">
        <v>50</v>
      </c>
      <c r="S5" s="63" t="str">
        <f>VLOOKUP(R5,SA!$B$3:$C$11,2,1)</f>
        <v>46-55</v>
      </c>
      <c r="T5" s="38" t="s">
        <v>98</v>
      </c>
      <c r="U5" s="24" t="s">
        <v>5743</v>
      </c>
      <c r="V5" s="24">
        <v>300000</v>
      </c>
      <c r="W5" s="39">
        <f t="shared" si="9"/>
        <v>0</v>
      </c>
      <c r="X5" s="29">
        <f t="shared" si="10"/>
        <v>0</v>
      </c>
      <c r="Y5" s="40">
        <f t="shared" si="11"/>
        <v>365</v>
      </c>
      <c r="Z5" s="38">
        <f t="shared" si="12"/>
        <v>46081</v>
      </c>
      <c r="AA5" s="41">
        <f t="shared" si="13"/>
        <v>181</v>
      </c>
      <c r="AB5" s="24" t="s">
        <v>113</v>
      </c>
      <c r="AC5" s="41">
        <f t="shared" si="14"/>
        <v>7373.4659999999994</v>
      </c>
      <c r="AD5" s="41">
        <v>1</v>
      </c>
      <c r="AE5" s="72">
        <f>INDEX(SA!$C$2:$G$11,MATCH(Details!S5,SA!$C$2:$C$11,0),MATCH(Details!V5,SA!$C$2:$G$2,0))*Y5/(F5-E5+1)</f>
        <v>6248.7</v>
      </c>
      <c r="AF5" s="41">
        <f t="shared" si="15"/>
        <v>0</v>
      </c>
      <c r="AG5" s="41">
        <f t="shared" si="16"/>
        <v>0</v>
      </c>
      <c r="AH5" s="41">
        <f t="shared" si="17"/>
        <v>1124.7659999999998</v>
      </c>
      <c r="AI5" s="60">
        <f t="shared" si="18"/>
        <v>249.94800000000001</v>
      </c>
      <c r="AJ5" s="60">
        <f t="shared" si="19"/>
        <v>1405.9575</v>
      </c>
      <c r="AK5" s="60">
        <f t="shared" si="20"/>
        <v>3098.6704109589041</v>
      </c>
      <c r="AL5" s="60">
        <f t="shared" si="21"/>
        <v>2277.5227520547946</v>
      </c>
      <c r="AM5" s="41">
        <f t="shared" si="22"/>
        <v>2315.2717479452049</v>
      </c>
      <c r="AN5" s="42">
        <f t="shared" si="23"/>
        <v>45715</v>
      </c>
      <c r="AO5" s="43">
        <f t="shared" si="24"/>
        <v>6248.7</v>
      </c>
    </row>
    <row r="6" spans="1:42" s="24" customFormat="1" ht="15.75" customHeight="1" x14ac:dyDescent="0.35">
      <c r="A6" s="36" t="s">
        <v>27</v>
      </c>
      <c r="B6" s="36">
        <v>202509</v>
      </c>
      <c r="C6" s="24" t="s">
        <v>736</v>
      </c>
      <c r="D6" s="24" t="s">
        <v>119</v>
      </c>
      <c r="E6" s="62">
        <v>45901</v>
      </c>
      <c r="F6" s="62">
        <v>46265</v>
      </c>
      <c r="G6" s="37" t="s">
        <v>739</v>
      </c>
      <c r="H6" s="36">
        <v>41022</v>
      </c>
      <c r="I6" s="63">
        <v>16560</v>
      </c>
      <c r="J6" s="24" t="s">
        <v>2911</v>
      </c>
      <c r="K6" s="63">
        <f t="shared" si="7"/>
        <v>45901</v>
      </c>
      <c r="L6" s="55">
        <f t="shared" si="8"/>
        <v>0.04</v>
      </c>
      <c r="M6" s="76">
        <v>0.22500000000000001</v>
      </c>
      <c r="N6" s="62">
        <v>45901</v>
      </c>
      <c r="O6" s="62">
        <v>46265</v>
      </c>
      <c r="P6" s="63"/>
      <c r="Q6" s="63"/>
      <c r="R6" s="78">
        <v>80</v>
      </c>
      <c r="S6" s="63" t="str">
        <f>VLOOKUP(R6,SA!$B$3:$C$11,2,1)</f>
        <v>76-80</v>
      </c>
      <c r="T6" s="38" t="s">
        <v>97</v>
      </c>
      <c r="U6" s="24" t="s">
        <v>5744</v>
      </c>
      <c r="V6" s="24">
        <v>300000</v>
      </c>
      <c r="W6" s="39">
        <f t="shared" si="9"/>
        <v>0</v>
      </c>
      <c r="X6" s="29">
        <f t="shared" si="10"/>
        <v>0</v>
      </c>
      <c r="Y6" s="40">
        <f t="shared" si="11"/>
        <v>365</v>
      </c>
      <c r="Z6" s="38">
        <f t="shared" si="12"/>
        <v>46081</v>
      </c>
      <c r="AA6" s="41">
        <f t="shared" si="13"/>
        <v>181</v>
      </c>
      <c r="AB6" s="24" t="s">
        <v>113</v>
      </c>
      <c r="AC6" s="41">
        <f t="shared" si="14"/>
        <v>24649.078999999998</v>
      </c>
      <c r="AD6" s="41">
        <v>1</v>
      </c>
      <c r="AE6" s="72">
        <f>INDEX(SA!$C$2:$G$11,MATCH(Details!S6,SA!$C$2:$C$11,0),MATCH(Details!V6,SA!$C$2:$G$2,0))*Y6/(F6-E6+1)</f>
        <v>20889.05</v>
      </c>
      <c r="AF6" s="41">
        <f t="shared" si="15"/>
        <v>0</v>
      </c>
      <c r="AG6" s="41">
        <f t="shared" si="16"/>
        <v>0</v>
      </c>
      <c r="AH6" s="41">
        <f t="shared" si="17"/>
        <v>3760.0289999999995</v>
      </c>
      <c r="AI6" s="60">
        <f t="shared" si="18"/>
        <v>835.56200000000001</v>
      </c>
      <c r="AJ6" s="60">
        <f t="shared" si="19"/>
        <v>4700.0362500000001</v>
      </c>
      <c r="AK6" s="60">
        <f t="shared" si="20"/>
        <v>10358.679589041096</v>
      </c>
      <c r="AL6" s="60">
        <f t="shared" si="21"/>
        <v>7613.629497945205</v>
      </c>
      <c r="AM6" s="41">
        <f t="shared" si="22"/>
        <v>7739.8222520547924</v>
      </c>
      <c r="AN6" s="42">
        <f t="shared" si="23"/>
        <v>45715</v>
      </c>
      <c r="AO6" s="43">
        <f t="shared" si="24"/>
        <v>20889.05</v>
      </c>
    </row>
    <row r="7" spans="1:42" s="24" customFormat="1" ht="15.75" customHeight="1" x14ac:dyDescent="0.35">
      <c r="A7" s="36" t="s">
        <v>27</v>
      </c>
      <c r="B7" s="36">
        <v>202509</v>
      </c>
      <c r="C7" s="24" t="s">
        <v>736</v>
      </c>
      <c r="D7" s="24" t="s">
        <v>119</v>
      </c>
      <c r="E7" s="62">
        <v>45901</v>
      </c>
      <c r="F7" s="62">
        <v>46265</v>
      </c>
      <c r="G7" s="37" t="s">
        <v>740</v>
      </c>
      <c r="H7" s="36">
        <v>41022</v>
      </c>
      <c r="I7" s="63">
        <v>38528</v>
      </c>
      <c r="J7" s="24" t="s">
        <v>2912</v>
      </c>
      <c r="K7" s="63">
        <f t="shared" si="7"/>
        <v>45901</v>
      </c>
      <c r="L7" s="55">
        <f t="shared" si="8"/>
        <v>0.04</v>
      </c>
      <c r="M7" s="76">
        <v>0.22500000000000001</v>
      </c>
      <c r="N7" s="62">
        <v>45901</v>
      </c>
      <c r="O7" s="62">
        <v>46265</v>
      </c>
      <c r="P7" s="63"/>
      <c r="Q7" s="63"/>
      <c r="R7" s="78">
        <v>20</v>
      </c>
      <c r="S7" s="63" t="str">
        <f>VLOOKUP(R7,SA!$B$3:$C$11,2,1)</f>
        <v>0-25</v>
      </c>
      <c r="T7" s="38" t="s">
        <v>97</v>
      </c>
      <c r="U7" s="24" t="s">
        <v>5745</v>
      </c>
      <c r="V7" s="24">
        <v>300000</v>
      </c>
      <c r="W7" s="39">
        <f t="shared" si="9"/>
        <v>0</v>
      </c>
      <c r="X7" s="29">
        <f t="shared" si="10"/>
        <v>0</v>
      </c>
      <c r="Y7" s="40">
        <f t="shared" si="11"/>
        <v>365</v>
      </c>
      <c r="Z7" s="38">
        <f t="shared" si="12"/>
        <v>46081</v>
      </c>
      <c r="AA7" s="41">
        <f t="shared" si="13"/>
        <v>181</v>
      </c>
      <c r="AB7" s="24" t="s">
        <v>113</v>
      </c>
      <c r="AC7" s="41">
        <f t="shared" si="14"/>
        <v>3690.3792000000003</v>
      </c>
      <c r="AD7" s="41">
        <v>1</v>
      </c>
      <c r="AE7" s="72">
        <f>INDEX(SA!$C$2:$G$11,MATCH(Details!S7,SA!$C$2:$C$11,0),MATCH(Details!V7,SA!$C$2:$G$2,0))*Y7/(F7-E7+1)</f>
        <v>3127.44</v>
      </c>
      <c r="AF7" s="41">
        <f t="shared" si="15"/>
        <v>0</v>
      </c>
      <c r="AG7" s="41">
        <f t="shared" si="16"/>
        <v>0</v>
      </c>
      <c r="AH7" s="41">
        <f t="shared" si="17"/>
        <v>562.93920000000003</v>
      </c>
      <c r="AI7" s="60">
        <f t="shared" si="18"/>
        <v>125.0976</v>
      </c>
      <c r="AJ7" s="60">
        <f t="shared" si="19"/>
        <v>703.67399999999998</v>
      </c>
      <c r="AK7" s="60">
        <f t="shared" si="20"/>
        <v>1550.8675068493151</v>
      </c>
      <c r="AL7" s="60">
        <f t="shared" si="21"/>
        <v>1139.8876175342466</v>
      </c>
      <c r="AM7" s="41">
        <f t="shared" si="22"/>
        <v>1158.7807824657534</v>
      </c>
      <c r="AN7" s="42">
        <f t="shared" si="23"/>
        <v>45715</v>
      </c>
      <c r="AO7" s="43">
        <f t="shared" si="24"/>
        <v>3127.44</v>
      </c>
    </row>
    <row r="8" spans="1:42" s="24" customFormat="1" ht="15.75" customHeight="1" x14ac:dyDescent="0.35">
      <c r="A8" s="36" t="s">
        <v>27</v>
      </c>
      <c r="B8" s="36">
        <v>202509</v>
      </c>
      <c r="C8" s="24" t="s">
        <v>736</v>
      </c>
      <c r="D8" s="24" t="s">
        <v>119</v>
      </c>
      <c r="E8" s="62">
        <v>45901</v>
      </c>
      <c r="F8" s="62">
        <v>46265</v>
      </c>
      <c r="G8" s="37" t="s">
        <v>741</v>
      </c>
      <c r="H8" s="36">
        <v>41022</v>
      </c>
      <c r="I8" s="63">
        <v>36381</v>
      </c>
      <c r="J8" s="24" t="s">
        <v>2913</v>
      </c>
      <c r="K8" s="63">
        <f t="shared" si="7"/>
        <v>45901</v>
      </c>
      <c r="L8" s="55">
        <f t="shared" si="8"/>
        <v>0.04</v>
      </c>
      <c r="M8" s="76">
        <v>0.22500000000000001</v>
      </c>
      <c r="N8" s="62">
        <v>45901</v>
      </c>
      <c r="O8" s="62">
        <v>46265</v>
      </c>
      <c r="P8" s="63"/>
      <c r="Q8" s="63"/>
      <c r="R8" s="78">
        <v>26</v>
      </c>
      <c r="S8" s="63" t="str">
        <f>VLOOKUP(R8,SA!$B$3:$C$11,2,1)</f>
        <v>26-35</v>
      </c>
      <c r="T8" s="38" t="s">
        <v>98</v>
      </c>
      <c r="U8" s="24" t="s">
        <v>5746</v>
      </c>
      <c r="V8" s="24">
        <v>300000</v>
      </c>
      <c r="W8" s="39">
        <f t="shared" si="9"/>
        <v>0</v>
      </c>
      <c r="X8" s="29">
        <f t="shared" si="10"/>
        <v>0</v>
      </c>
      <c r="Y8" s="40">
        <f t="shared" si="11"/>
        <v>365</v>
      </c>
      <c r="Z8" s="38">
        <f t="shared" si="12"/>
        <v>46081</v>
      </c>
      <c r="AA8" s="41">
        <f t="shared" si="13"/>
        <v>181</v>
      </c>
      <c r="AB8" s="24" t="s">
        <v>113</v>
      </c>
      <c r="AC8" s="41">
        <f t="shared" si="14"/>
        <v>4124.4657999999999</v>
      </c>
      <c r="AD8" s="41">
        <v>1</v>
      </c>
      <c r="AE8" s="72">
        <f>INDEX(SA!$C$2:$G$11,MATCH(Details!S8,SA!$C$2:$C$11,0),MATCH(Details!V8,SA!$C$2:$G$2,0))*Y8/(F8-E8+1)</f>
        <v>3495.31</v>
      </c>
      <c r="AF8" s="41">
        <f t="shared" si="15"/>
        <v>0</v>
      </c>
      <c r="AG8" s="41">
        <f t="shared" si="16"/>
        <v>0</v>
      </c>
      <c r="AH8" s="41">
        <f t="shared" si="17"/>
        <v>629.1558</v>
      </c>
      <c r="AI8" s="60">
        <f t="shared" si="18"/>
        <v>139.8124</v>
      </c>
      <c r="AJ8" s="60">
        <f t="shared" si="19"/>
        <v>786.44475</v>
      </c>
      <c r="AK8" s="60">
        <f t="shared" si="20"/>
        <v>1733.2907123287671</v>
      </c>
      <c r="AL8" s="60">
        <f t="shared" si="21"/>
        <v>1273.9686735616438</v>
      </c>
      <c r="AM8" s="41">
        <f t="shared" si="22"/>
        <v>1295.0841764383563</v>
      </c>
      <c r="AN8" s="42">
        <f t="shared" si="23"/>
        <v>45715</v>
      </c>
      <c r="AO8" s="43">
        <f t="shared" si="24"/>
        <v>3495.31</v>
      </c>
    </row>
    <row r="9" spans="1:42" s="24" customFormat="1" ht="15.75" customHeight="1" x14ac:dyDescent="0.35">
      <c r="A9" s="36" t="s">
        <v>27</v>
      </c>
      <c r="B9" s="36">
        <v>202509</v>
      </c>
      <c r="C9" s="24" t="s">
        <v>736</v>
      </c>
      <c r="D9" s="24" t="s">
        <v>119</v>
      </c>
      <c r="E9" s="62">
        <v>45901</v>
      </c>
      <c r="F9" s="62">
        <v>46265</v>
      </c>
      <c r="G9" s="37" t="s">
        <v>205</v>
      </c>
      <c r="H9" s="36">
        <v>41022</v>
      </c>
      <c r="I9" s="63">
        <v>25660</v>
      </c>
      <c r="J9" s="24" t="s">
        <v>2914</v>
      </c>
      <c r="K9" s="63">
        <f t="shared" si="7"/>
        <v>45901</v>
      </c>
      <c r="L9" s="55">
        <f t="shared" si="8"/>
        <v>0.04</v>
      </c>
      <c r="M9" s="76">
        <v>0.22500000000000001</v>
      </c>
      <c r="N9" s="62">
        <v>45901</v>
      </c>
      <c r="O9" s="62">
        <v>46265</v>
      </c>
      <c r="P9" s="63"/>
      <c r="Q9" s="63"/>
      <c r="R9" s="78">
        <v>55</v>
      </c>
      <c r="S9" s="63" t="str">
        <f>VLOOKUP(R9,SA!$B$3:$C$11,2,1)</f>
        <v>46-55</v>
      </c>
      <c r="T9" s="38" t="s">
        <v>97</v>
      </c>
      <c r="U9" s="24" t="s">
        <v>56</v>
      </c>
      <c r="V9" s="24">
        <v>300000</v>
      </c>
      <c r="W9" s="39">
        <f t="shared" si="9"/>
        <v>300000</v>
      </c>
      <c r="X9" s="29">
        <f t="shared" si="10"/>
        <v>1</v>
      </c>
      <c r="Y9" s="40">
        <f t="shared" si="11"/>
        <v>365</v>
      </c>
      <c r="Z9" s="38">
        <f t="shared" si="12"/>
        <v>46081</v>
      </c>
      <c r="AA9" s="41">
        <f t="shared" si="13"/>
        <v>181</v>
      </c>
      <c r="AB9" s="24" t="s">
        <v>113</v>
      </c>
      <c r="AC9" s="41">
        <f t="shared" si="14"/>
        <v>7373.4659999999994</v>
      </c>
      <c r="AD9" s="41">
        <v>1</v>
      </c>
      <c r="AE9" s="72">
        <f>INDEX(SA!$C$2:$G$11,MATCH(Details!S9,SA!$C$2:$C$11,0),MATCH(Details!V9,SA!$C$2:$G$2,0))*Y9/(F9-E9+1)</f>
        <v>6248.7</v>
      </c>
      <c r="AF9" s="41">
        <f t="shared" si="15"/>
        <v>0</v>
      </c>
      <c r="AG9" s="41">
        <f t="shared" si="16"/>
        <v>0</v>
      </c>
      <c r="AH9" s="41">
        <f t="shared" si="17"/>
        <v>1124.7659999999998</v>
      </c>
      <c r="AI9" s="60">
        <f t="shared" si="18"/>
        <v>249.94800000000001</v>
      </c>
      <c r="AJ9" s="60">
        <f t="shared" si="19"/>
        <v>1405.9575</v>
      </c>
      <c r="AK9" s="60">
        <f t="shared" si="20"/>
        <v>3098.6704109589041</v>
      </c>
      <c r="AL9" s="60">
        <f t="shared" si="21"/>
        <v>2277.5227520547946</v>
      </c>
      <c r="AM9" s="41">
        <f t="shared" si="22"/>
        <v>2315.2717479452049</v>
      </c>
      <c r="AN9" s="42">
        <f t="shared" si="23"/>
        <v>45715</v>
      </c>
      <c r="AO9" s="43">
        <f t="shared" si="24"/>
        <v>6248.7</v>
      </c>
    </row>
    <row r="10" spans="1:42" s="24" customFormat="1" ht="15.75" customHeight="1" x14ac:dyDescent="0.35">
      <c r="A10" s="36" t="s">
        <v>27</v>
      </c>
      <c r="B10" s="36">
        <v>202509</v>
      </c>
      <c r="C10" s="24" t="s">
        <v>736</v>
      </c>
      <c r="D10" s="24" t="s">
        <v>119</v>
      </c>
      <c r="E10" s="62">
        <v>45901</v>
      </c>
      <c r="F10" s="62">
        <v>46265</v>
      </c>
      <c r="G10" s="37" t="s">
        <v>742</v>
      </c>
      <c r="H10" s="36">
        <v>41023</v>
      </c>
      <c r="I10" s="63">
        <v>18737</v>
      </c>
      <c r="J10" s="24" t="s">
        <v>2915</v>
      </c>
      <c r="K10" s="63">
        <f t="shared" si="7"/>
        <v>45901</v>
      </c>
      <c r="L10" s="55">
        <f t="shared" si="8"/>
        <v>0.04</v>
      </c>
      <c r="M10" s="76">
        <v>0.22500000000000001</v>
      </c>
      <c r="N10" s="62">
        <v>45901</v>
      </c>
      <c r="O10" s="62">
        <v>46265</v>
      </c>
      <c r="P10" s="63"/>
      <c r="Q10" s="63"/>
      <c r="R10" s="78">
        <v>74</v>
      </c>
      <c r="S10" s="63" t="str">
        <f>VLOOKUP(R10,SA!$B$3:$C$11,2,1)</f>
        <v>71-75</v>
      </c>
      <c r="T10" s="38" t="s">
        <v>97</v>
      </c>
      <c r="U10" s="24" t="s">
        <v>5744</v>
      </c>
      <c r="V10" s="24">
        <v>400000</v>
      </c>
      <c r="W10" s="39">
        <f t="shared" si="9"/>
        <v>0</v>
      </c>
      <c r="X10" s="29">
        <f t="shared" si="10"/>
        <v>0</v>
      </c>
      <c r="Y10" s="40">
        <f t="shared" si="11"/>
        <v>365</v>
      </c>
      <c r="Z10" s="38">
        <f t="shared" si="12"/>
        <v>46081</v>
      </c>
      <c r="AA10" s="41">
        <f t="shared" si="13"/>
        <v>181</v>
      </c>
      <c r="AB10" s="24" t="s">
        <v>113</v>
      </c>
      <c r="AC10" s="41">
        <f t="shared" si="14"/>
        <v>21578.034600000003</v>
      </c>
      <c r="AD10" s="41">
        <v>1</v>
      </c>
      <c r="AE10" s="72">
        <f>INDEX(SA!$C$2:$G$11,MATCH(Details!S10,SA!$C$2:$C$11,0),MATCH(Details!V10,SA!$C$2:$G$2,0))*Y10/(F10-E10+1)</f>
        <v>18286.47</v>
      </c>
      <c r="AF10" s="41">
        <f t="shared" si="15"/>
        <v>0</v>
      </c>
      <c r="AG10" s="41">
        <f t="shared" si="16"/>
        <v>0</v>
      </c>
      <c r="AH10" s="41">
        <f t="shared" si="17"/>
        <v>3291.5646000000002</v>
      </c>
      <c r="AI10" s="60">
        <f t="shared" si="18"/>
        <v>731.45880000000011</v>
      </c>
      <c r="AJ10" s="60">
        <f t="shared" si="19"/>
        <v>4114.4557500000001</v>
      </c>
      <c r="AK10" s="60">
        <f t="shared" si="20"/>
        <v>9068.0851232876721</v>
      </c>
      <c r="AL10" s="60">
        <f t="shared" si="21"/>
        <v>6665.0425656164389</v>
      </c>
      <c r="AM10" s="41">
        <f t="shared" si="22"/>
        <v>6775.5128843835619</v>
      </c>
      <c r="AN10" s="42">
        <f t="shared" si="23"/>
        <v>45715</v>
      </c>
      <c r="AO10" s="43">
        <f t="shared" si="24"/>
        <v>18286.47</v>
      </c>
    </row>
    <row r="11" spans="1:42" s="24" customFormat="1" ht="15.75" customHeight="1" x14ac:dyDescent="0.35">
      <c r="A11" s="36" t="s">
        <v>27</v>
      </c>
      <c r="B11" s="36">
        <v>202509</v>
      </c>
      <c r="C11" s="24" t="s">
        <v>736</v>
      </c>
      <c r="D11" s="24" t="s">
        <v>119</v>
      </c>
      <c r="E11" s="62">
        <v>45901</v>
      </c>
      <c r="F11" s="62">
        <v>46265</v>
      </c>
      <c r="G11" s="37" t="s">
        <v>743</v>
      </c>
      <c r="H11" s="36">
        <v>41023</v>
      </c>
      <c r="I11" s="63">
        <v>28732</v>
      </c>
      <c r="J11" s="24" t="s">
        <v>2916</v>
      </c>
      <c r="K11" s="63">
        <f t="shared" si="7"/>
        <v>45901</v>
      </c>
      <c r="L11" s="55">
        <f t="shared" si="8"/>
        <v>0.04</v>
      </c>
      <c r="M11" s="76">
        <v>0.22500000000000001</v>
      </c>
      <c r="N11" s="62">
        <v>45901</v>
      </c>
      <c r="O11" s="62">
        <v>46265</v>
      </c>
      <c r="P11" s="63"/>
      <c r="Q11" s="63"/>
      <c r="R11" s="78">
        <v>47</v>
      </c>
      <c r="S11" s="63" t="str">
        <f>VLOOKUP(R11,SA!$B$3:$C$11,2,1)</f>
        <v>46-55</v>
      </c>
      <c r="T11" s="38" t="s">
        <v>98</v>
      </c>
      <c r="U11" s="24" t="s">
        <v>5743</v>
      </c>
      <c r="V11" s="24">
        <v>400000</v>
      </c>
      <c r="W11" s="39">
        <f t="shared" si="9"/>
        <v>0</v>
      </c>
      <c r="X11" s="29">
        <f t="shared" si="10"/>
        <v>0</v>
      </c>
      <c r="Y11" s="40">
        <f t="shared" si="11"/>
        <v>365</v>
      </c>
      <c r="Z11" s="38">
        <f t="shared" si="12"/>
        <v>46081</v>
      </c>
      <c r="AA11" s="41">
        <f t="shared" si="13"/>
        <v>181</v>
      </c>
      <c r="AB11" s="24" t="s">
        <v>113</v>
      </c>
      <c r="AC11" s="41">
        <f t="shared" si="14"/>
        <v>8108.2165999999997</v>
      </c>
      <c r="AD11" s="41">
        <v>1</v>
      </c>
      <c r="AE11" s="72">
        <f>INDEX(SA!$C$2:$G$11,MATCH(Details!S11,SA!$C$2:$C$11,0),MATCH(Details!V11,SA!$C$2:$G$2,0))*Y11/(F11-E11+1)</f>
        <v>6871.37</v>
      </c>
      <c r="AF11" s="41">
        <f t="shared" si="15"/>
        <v>0</v>
      </c>
      <c r="AG11" s="41">
        <f t="shared" si="16"/>
        <v>0</v>
      </c>
      <c r="AH11" s="41">
        <f t="shared" si="17"/>
        <v>1236.8465999999999</v>
      </c>
      <c r="AI11" s="60">
        <f t="shared" si="18"/>
        <v>274.85480000000001</v>
      </c>
      <c r="AJ11" s="60">
        <f t="shared" si="19"/>
        <v>1546.05825</v>
      </c>
      <c r="AK11" s="60">
        <f t="shared" si="20"/>
        <v>3407.446493150685</v>
      </c>
      <c r="AL11" s="60">
        <f t="shared" si="21"/>
        <v>2504.4731724657536</v>
      </c>
      <c r="AM11" s="41">
        <f t="shared" si="22"/>
        <v>2545.9837775342462</v>
      </c>
      <c r="AN11" s="42">
        <f t="shared" si="23"/>
        <v>45715</v>
      </c>
      <c r="AO11" s="43">
        <f t="shared" si="24"/>
        <v>6871.37</v>
      </c>
    </row>
    <row r="12" spans="1:42" s="24" customFormat="1" ht="15.75" customHeight="1" x14ac:dyDescent="0.35">
      <c r="A12" s="36" t="s">
        <v>27</v>
      </c>
      <c r="B12" s="36">
        <v>202509</v>
      </c>
      <c r="C12" s="24" t="s">
        <v>736</v>
      </c>
      <c r="D12" s="24" t="s">
        <v>119</v>
      </c>
      <c r="E12" s="62">
        <v>45901</v>
      </c>
      <c r="F12" s="62">
        <v>46265</v>
      </c>
      <c r="G12" s="37" t="s">
        <v>744</v>
      </c>
      <c r="H12" s="36">
        <v>41023</v>
      </c>
      <c r="I12" s="63">
        <v>19207</v>
      </c>
      <c r="J12" s="24" t="s">
        <v>2917</v>
      </c>
      <c r="K12" s="63">
        <f t="shared" si="7"/>
        <v>45901</v>
      </c>
      <c r="L12" s="55">
        <f t="shared" si="8"/>
        <v>0.04</v>
      </c>
      <c r="M12" s="76">
        <v>0.22500000000000001</v>
      </c>
      <c r="N12" s="62">
        <v>45901</v>
      </c>
      <c r="O12" s="62">
        <v>46265</v>
      </c>
      <c r="P12" s="63"/>
      <c r="Q12" s="63"/>
      <c r="R12" s="78">
        <v>73</v>
      </c>
      <c r="S12" s="63" t="str">
        <f>VLOOKUP(R12,SA!$B$3:$C$11,2,1)</f>
        <v>71-75</v>
      </c>
      <c r="T12" s="38" t="s">
        <v>98</v>
      </c>
      <c r="U12" s="24" t="s">
        <v>5747</v>
      </c>
      <c r="V12" s="24">
        <v>400000</v>
      </c>
      <c r="W12" s="39">
        <f t="shared" si="9"/>
        <v>0</v>
      </c>
      <c r="X12" s="29">
        <f t="shared" si="10"/>
        <v>0</v>
      </c>
      <c r="Y12" s="40">
        <f t="shared" si="11"/>
        <v>365</v>
      </c>
      <c r="Z12" s="38">
        <f t="shared" si="12"/>
        <v>46081</v>
      </c>
      <c r="AA12" s="41">
        <f t="shared" si="13"/>
        <v>181</v>
      </c>
      <c r="AB12" s="24" t="s">
        <v>113</v>
      </c>
      <c r="AC12" s="41">
        <f t="shared" si="14"/>
        <v>21578.034600000003</v>
      </c>
      <c r="AD12" s="41">
        <v>1</v>
      </c>
      <c r="AE12" s="72">
        <f>INDEX(SA!$C$2:$G$11,MATCH(Details!S12,SA!$C$2:$C$11,0),MATCH(Details!V12,SA!$C$2:$G$2,0))*Y12/(F12-E12+1)</f>
        <v>18286.47</v>
      </c>
      <c r="AF12" s="41">
        <f t="shared" si="15"/>
        <v>0</v>
      </c>
      <c r="AG12" s="41">
        <f t="shared" si="16"/>
        <v>0</v>
      </c>
      <c r="AH12" s="41">
        <f t="shared" si="17"/>
        <v>3291.5646000000002</v>
      </c>
      <c r="AI12" s="60">
        <f t="shared" si="18"/>
        <v>731.45880000000011</v>
      </c>
      <c r="AJ12" s="60">
        <f t="shared" si="19"/>
        <v>4114.4557500000001</v>
      </c>
      <c r="AK12" s="60">
        <f t="shared" si="20"/>
        <v>9068.0851232876721</v>
      </c>
      <c r="AL12" s="60">
        <f t="shared" si="21"/>
        <v>6665.0425656164389</v>
      </c>
      <c r="AM12" s="41">
        <f t="shared" si="22"/>
        <v>6775.5128843835619</v>
      </c>
      <c r="AN12" s="42">
        <f t="shared" si="23"/>
        <v>45715</v>
      </c>
      <c r="AO12" s="43">
        <f t="shared" si="24"/>
        <v>18286.47</v>
      </c>
    </row>
    <row r="13" spans="1:42" s="24" customFormat="1" ht="15.75" customHeight="1" x14ac:dyDescent="0.35">
      <c r="A13" s="36" t="s">
        <v>27</v>
      </c>
      <c r="B13" s="36">
        <v>202509</v>
      </c>
      <c r="C13" s="24" t="s">
        <v>736</v>
      </c>
      <c r="D13" s="24" t="s">
        <v>119</v>
      </c>
      <c r="E13" s="62">
        <v>45901</v>
      </c>
      <c r="F13" s="62">
        <v>46265</v>
      </c>
      <c r="G13" s="37" t="s">
        <v>512</v>
      </c>
      <c r="H13" s="36">
        <v>41023</v>
      </c>
      <c r="I13" s="63">
        <v>27207</v>
      </c>
      <c r="J13" s="24" t="s">
        <v>2918</v>
      </c>
      <c r="K13" s="63">
        <f t="shared" si="7"/>
        <v>45901</v>
      </c>
      <c r="L13" s="55">
        <f t="shared" si="8"/>
        <v>0.04</v>
      </c>
      <c r="M13" s="76">
        <v>0.22500000000000001</v>
      </c>
      <c r="N13" s="62">
        <v>45901</v>
      </c>
      <c r="O13" s="62">
        <v>46265</v>
      </c>
      <c r="P13" s="63"/>
      <c r="Q13" s="63"/>
      <c r="R13" s="78">
        <v>51</v>
      </c>
      <c r="S13" s="63" t="str">
        <f>VLOOKUP(R13,SA!$B$3:$C$11,2,1)</f>
        <v>46-55</v>
      </c>
      <c r="T13" s="38" t="s">
        <v>97</v>
      </c>
      <c r="U13" s="24" t="s">
        <v>56</v>
      </c>
      <c r="V13" s="24">
        <v>400000</v>
      </c>
      <c r="W13" s="39">
        <f t="shared" si="9"/>
        <v>400000</v>
      </c>
      <c r="X13" s="29">
        <f t="shared" si="10"/>
        <v>1</v>
      </c>
      <c r="Y13" s="40">
        <f t="shared" si="11"/>
        <v>365</v>
      </c>
      <c r="Z13" s="38">
        <f t="shared" si="12"/>
        <v>46081</v>
      </c>
      <c r="AA13" s="41">
        <f t="shared" si="13"/>
        <v>181</v>
      </c>
      <c r="AB13" s="24" t="s">
        <v>113</v>
      </c>
      <c r="AC13" s="41">
        <f t="shared" si="14"/>
        <v>8108.2165999999997</v>
      </c>
      <c r="AD13" s="41">
        <v>1</v>
      </c>
      <c r="AE13" s="72">
        <f>INDEX(SA!$C$2:$G$11,MATCH(Details!S13,SA!$C$2:$C$11,0),MATCH(Details!V13,SA!$C$2:$G$2,0))*Y13/(F13-E13+1)</f>
        <v>6871.37</v>
      </c>
      <c r="AF13" s="41">
        <f t="shared" si="15"/>
        <v>0</v>
      </c>
      <c r="AG13" s="41">
        <f t="shared" si="16"/>
        <v>0</v>
      </c>
      <c r="AH13" s="41">
        <f t="shared" si="17"/>
        <v>1236.8465999999999</v>
      </c>
      <c r="AI13" s="60">
        <f t="shared" si="18"/>
        <v>274.85480000000001</v>
      </c>
      <c r="AJ13" s="60">
        <f t="shared" si="19"/>
        <v>1546.05825</v>
      </c>
      <c r="AK13" s="60">
        <f t="shared" si="20"/>
        <v>3407.446493150685</v>
      </c>
      <c r="AL13" s="60">
        <f t="shared" si="21"/>
        <v>2504.4731724657536</v>
      </c>
      <c r="AM13" s="41">
        <f t="shared" si="22"/>
        <v>2545.9837775342462</v>
      </c>
      <c r="AN13" s="42">
        <f t="shared" si="23"/>
        <v>45715</v>
      </c>
      <c r="AO13" s="43">
        <f t="shared" si="24"/>
        <v>6871.37</v>
      </c>
    </row>
    <row r="14" spans="1:42" s="24" customFormat="1" ht="15.75" customHeight="1" x14ac:dyDescent="0.35">
      <c r="A14" s="36" t="s">
        <v>27</v>
      </c>
      <c r="B14" s="36">
        <v>202509</v>
      </c>
      <c r="C14" s="24" t="s">
        <v>736</v>
      </c>
      <c r="D14" s="24" t="s">
        <v>119</v>
      </c>
      <c r="E14" s="62">
        <v>45901</v>
      </c>
      <c r="F14" s="62">
        <v>46265</v>
      </c>
      <c r="G14" s="37" t="s">
        <v>745</v>
      </c>
      <c r="H14" s="36">
        <v>41024</v>
      </c>
      <c r="I14" s="63">
        <v>32319</v>
      </c>
      <c r="J14" s="24" t="s">
        <v>2919</v>
      </c>
      <c r="K14" s="63">
        <f t="shared" si="7"/>
        <v>45901</v>
      </c>
      <c r="L14" s="55">
        <f t="shared" si="8"/>
        <v>0.04</v>
      </c>
      <c r="M14" s="76">
        <v>0.22500000000000001</v>
      </c>
      <c r="N14" s="62">
        <v>45901</v>
      </c>
      <c r="O14" s="62">
        <v>46265</v>
      </c>
      <c r="P14" s="63"/>
      <c r="Q14" s="63"/>
      <c r="R14" s="78">
        <v>37</v>
      </c>
      <c r="S14" s="63" t="str">
        <f>VLOOKUP(R14,SA!$B$3:$C$11,2,1)</f>
        <v>36-45</v>
      </c>
      <c r="T14" s="38" t="s">
        <v>97</v>
      </c>
      <c r="U14" s="24" t="s">
        <v>5745</v>
      </c>
      <c r="V14" s="24">
        <v>300000</v>
      </c>
      <c r="W14" s="39">
        <f t="shared" si="9"/>
        <v>0</v>
      </c>
      <c r="X14" s="29">
        <f t="shared" si="10"/>
        <v>0</v>
      </c>
      <c r="Y14" s="40">
        <f t="shared" si="11"/>
        <v>365</v>
      </c>
      <c r="Z14" s="38">
        <f t="shared" si="12"/>
        <v>46081</v>
      </c>
      <c r="AA14" s="41">
        <f t="shared" si="13"/>
        <v>181</v>
      </c>
      <c r="AB14" s="24" t="s">
        <v>113</v>
      </c>
      <c r="AC14" s="41">
        <f t="shared" si="14"/>
        <v>5119.5716000000002</v>
      </c>
      <c r="AD14" s="41">
        <v>1</v>
      </c>
      <c r="AE14" s="72">
        <f>INDEX(SA!$C$2:$G$11,MATCH(Details!S14,SA!$C$2:$C$11,0),MATCH(Details!V14,SA!$C$2:$G$2,0))*Y14/(F14-E14+1)</f>
        <v>4338.62</v>
      </c>
      <c r="AF14" s="41">
        <f t="shared" si="15"/>
        <v>0</v>
      </c>
      <c r="AG14" s="41">
        <f t="shared" si="16"/>
        <v>0</v>
      </c>
      <c r="AH14" s="41">
        <f t="shared" si="17"/>
        <v>780.95159999999998</v>
      </c>
      <c r="AI14" s="60">
        <f t="shared" si="18"/>
        <v>173.54480000000001</v>
      </c>
      <c r="AJ14" s="60">
        <f t="shared" si="19"/>
        <v>976.18949999999995</v>
      </c>
      <c r="AK14" s="60">
        <f t="shared" si="20"/>
        <v>2151.4800547945206</v>
      </c>
      <c r="AL14" s="60">
        <f t="shared" si="21"/>
        <v>1581.3378402739727</v>
      </c>
      <c r="AM14" s="41">
        <f t="shared" si="22"/>
        <v>1607.5478597260276</v>
      </c>
      <c r="AN14" s="42">
        <f t="shared" si="23"/>
        <v>45715</v>
      </c>
      <c r="AO14" s="43">
        <f t="shared" si="24"/>
        <v>4338.62</v>
      </c>
    </row>
    <row r="15" spans="1:42" s="24" customFormat="1" ht="15.75" customHeight="1" x14ac:dyDescent="0.35">
      <c r="A15" s="36" t="s">
        <v>27</v>
      </c>
      <c r="B15" s="36">
        <v>202509</v>
      </c>
      <c r="C15" s="24" t="s">
        <v>736</v>
      </c>
      <c r="D15" s="24" t="s">
        <v>119</v>
      </c>
      <c r="E15" s="62">
        <v>45901</v>
      </c>
      <c r="F15" s="62">
        <v>46265</v>
      </c>
      <c r="G15" s="37" t="s">
        <v>358</v>
      </c>
      <c r="H15" s="36">
        <v>41024</v>
      </c>
      <c r="I15" s="63">
        <v>24152</v>
      </c>
      <c r="J15" s="24" t="s">
        <v>2920</v>
      </c>
      <c r="K15" s="63">
        <f t="shared" si="7"/>
        <v>45901</v>
      </c>
      <c r="L15" s="55">
        <f t="shared" si="8"/>
        <v>0.04</v>
      </c>
      <c r="M15" s="76">
        <v>0.22500000000000001</v>
      </c>
      <c r="N15" s="62">
        <v>45901</v>
      </c>
      <c r="O15" s="62">
        <v>46265</v>
      </c>
      <c r="P15" s="63"/>
      <c r="Q15" s="63"/>
      <c r="R15" s="78">
        <v>59</v>
      </c>
      <c r="S15" s="63" t="str">
        <f>VLOOKUP(R15,SA!$B$3:$C$11,2,1)</f>
        <v>56-65</v>
      </c>
      <c r="T15" s="38" t="s">
        <v>98</v>
      </c>
      <c r="U15" s="24" t="s">
        <v>56</v>
      </c>
      <c r="V15" s="24">
        <v>300000</v>
      </c>
      <c r="W15" s="39">
        <f t="shared" si="9"/>
        <v>300000</v>
      </c>
      <c r="X15" s="29">
        <f t="shared" si="10"/>
        <v>1</v>
      </c>
      <c r="Y15" s="40">
        <f t="shared" si="11"/>
        <v>365</v>
      </c>
      <c r="Z15" s="38">
        <f t="shared" si="12"/>
        <v>46081</v>
      </c>
      <c r="AA15" s="41">
        <f t="shared" si="13"/>
        <v>181</v>
      </c>
      <c r="AB15" s="24" t="s">
        <v>113</v>
      </c>
      <c r="AC15" s="41">
        <f t="shared" si="14"/>
        <v>10831.751</v>
      </c>
      <c r="AD15" s="41">
        <v>1</v>
      </c>
      <c r="AE15" s="72">
        <f>INDEX(SA!$C$2:$G$11,MATCH(Details!S15,SA!$C$2:$C$11,0),MATCH(Details!V15,SA!$C$2:$G$2,0))*Y15/(F15-E15+1)</f>
        <v>9179.4500000000007</v>
      </c>
      <c r="AF15" s="41">
        <f t="shared" si="15"/>
        <v>0</v>
      </c>
      <c r="AG15" s="41">
        <f t="shared" si="16"/>
        <v>0</v>
      </c>
      <c r="AH15" s="41">
        <f t="shared" si="17"/>
        <v>1652.3010000000002</v>
      </c>
      <c r="AI15" s="60">
        <f t="shared" si="18"/>
        <v>367.17800000000005</v>
      </c>
      <c r="AJ15" s="60">
        <f t="shared" si="19"/>
        <v>2065.3762500000003</v>
      </c>
      <c r="AK15" s="60">
        <f t="shared" si="20"/>
        <v>4552.0012328767125</v>
      </c>
      <c r="AL15" s="60">
        <f t="shared" si="21"/>
        <v>3345.7209061643835</v>
      </c>
      <c r="AM15" s="41">
        <f t="shared" si="22"/>
        <v>3401.1748438356171</v>
      </c>
      <c r="AN15" s="42">
        <f t="shared" si="23"/>
        <v>45715</v>
      </c>
      <c r="AO15" s="43">
        <f t="shared" si="24"/>
        <v>9179.4500000000007</v>
      </c>
    </row>
    <row r="16" spans="1:42" s="24" customFormat="1" ht="15.75" customHeight="1" x14ac:dyDescent="0.35">
      <c r="A16" s="36" t="s">
        <v>27</v>
      </c>
      <c r="B16" s="36">
        <v>202509</v>
      </c>
      <c r="C16" s="24" t="s">
        <v>736</v>
      </c>
      <c r="D16" s="24" t="s">
        <v>119</v>
      </c>
      <c r="E16" s="62">
        <v>45901</v>
      </c>
      <c r="F16" s="62">
        <v>46265</v>
      </c>
      <c r="G16" s="37" t="s">
        <v>746</v>
      </c>
      <c r="H16" s="36">
        <v>41026</v>
      </c>
      <c r="I16" s="63">
        <v>41130</v>
      </c>
      <c r="J16" s="24" t="s">
        <v>2921</v>
      </c>
      <c r="K16" s="63">
        <f t="shared" si="7"/>
        <v>45901</v>
      </c>
      <c r="L16" s="55">
        <f t="shared" si="8"/>
        <v>0.04</v>
      </c>
      <c r="M16" s="76">
        <v>0.22500000000000001</v>
      </c>
      <c r="N16" s="62">
        <v>45901</v>
      </c>
      <c r="O16" s="62">
        <v>46265</v>
      </c>
      <c r="P16" s="63"/>
      <c r="Q16" s="63"/>
      <c r="R16" s="78">
        <v>13</v>
      </c>
      <c r="S16" s="63" t="str">
        <f>VLOOKUP(R16,SA!$B$3:$C$11,2,1)</f>
        <v>0-25</v>
      </c>
      <c r="T16" s="38" t="s">
        <v>98</v>
      </c>
      <c r="U16" s="24" t="s">
        <v>5746</v>
      </c>
      <c r="V16" s="24">
        <v>300000</v>
      </c>
      <c r="W16" s="39">
        <f t="shared" si="9"/>
        <v>0</v>
      </c>
      <c r="X16" s="29">
        <f t="shared" si="10"/>
        <v>0</v>
      </c>
      <c r="Y16" s="40">
        <f t="shared" si="11"/>
        <v>365</v>
      </c>
      <c r="Z16" s="38">
        <f t="shared" si="12"/>
        <v>46081</v>
      </c>
      <c r="AA16" s="41">
        <f t="shared" si="13"/>
        <v>181</v>
      </c>
      <c r="AB16" s="24" t="s">
        <v>113</v>
      </c>
      <c r="AC16" s="41">
        <f t="shared" si="14"/>
        <v>3690.3792000000003</v>
      </c>
      <c r="AD16" s="41">
        <v>1</v>
      </c>
      <c r="AE16" s="72">
        <f>INDEX(SA!$C$2:$G$11,MATCH(Details!S16,SA!$C$2:$C$11,0),MATCH(Details!V16,SA!$C$2:$G$2,0))*Y16/(F16-E16+1)</f>
        <v>3127.44</v>
      </c>
      <c r="AF16" s="41">
        <f t="shared" si="15"/>
        <v>0</v>
      </c>
      <c r="AG16" s="41">
        <f t="shared" si="16"/>
        <v>0</v>
      </c>
      <c r="AH16" s="41">
        <f t="shared" si="17"/>
        <v>562.93920000000003</v>
      </c>
      <c r="AI16" s="60">
        <f t="shared" si="18"/>
        <v>125.0976</v>
      </c>
      <c r="AJ16" s="60">
        <f t="shared" si="19"/>
        <v>703.67399999999998</v>
      </c>
      <c r="AK16" s="60">
        <f t="shared" si="20"/>
        <v>1550.8675068493151</v>
      </c>
      <c r="AL16" s="60">
        <f t="shared" si="21"/>
        <v>1139.8876175342466</v>
      </c>
      <c r="AM16" s="41">
        <f t="shared" si="22"/>
        <v>1158.7807824657534</v>
      </c>
      <c r="AN16" s="42">
        <f t="shared" si="23"/>
        <v>45715</v>
      </c>
      <c r="AO16" s="43">
        <f t="shared" si="24"/>
        <v>3127.44</v>
      </c>
    </row>
    <row r="17" spans="1:41" s="24" customFormat="1" ht="15.75" customHeight="1" x14ac:dyDescent="0.35">
      <c r="A17" s="36" t="s">
        <v>27</v>
      </c>
      <c r="B17" s="36">
        <v>202509</v>
      </c>
      <c r="C17" s="24" t="s">
        <v>736</v>
      </c>
      <c r="D17" s="24" t="s">
        <v>119</v>
      </c>
      <c r="E17" s="62">
        <v>45901</v>
      </c>
      <c r="F17" s="62">
        <v>46265</v>
      </c>
      <c r="G17" s="37" t="s">
        <v>747</v>
      </c>
      <c r="H17" s="36">
        <v>41026</v>
      </c>
      <c r="I17" s="63">
        <v>21463</v>
      </c>
      <c r="J17" s="24" t="s">
        <v>2922</v>
      </c>
      <c r="K17" s="63">
        <f t="shared" si="7"/>
        <v>45901</v>
      </c>
      <c r="L17" s="55">
        <f t="shared" si="8"/>
        <v>0.04</v>
      </c>
      <c r="M17" s="76">
        <v>0.22500000000000001</v>
      </c>
      <c r="N17" s="62">
        <v>45901</v>
      </c>
      <c r="O17" s="62">
        <v>46265</v>
      </c>
      <c r="P17" s="63"/>
      <c r="Q17" s="63"/>
      <c r="R17" s="78">
        <v>66</v>
      </c>
      <c r="S17" s="63" t="str">
        <f>VLOOKUP(R17,SA!$B$3:$C$11,2,1)</f>
        <v>66-70</v>
      </c>
      <c r="T17" s="38" t="s">
        <v>98</v>
      </c>
      <c r="U17" s="24" t="s">
        <v>5747</v>
      </c>
      <c r="V17" s="24">
        <v>300000</v>
      </c>
      <c r="W17" s="39">
        <f t="shared" si="9"/>
        <v>0</v>
      </c>
      <c r="X17" s="29">
        <f t="shared" si="10"/>
        <v>0</v>
      </c>
      <c r="Y17" s="40">
        <f t="shared" si="11"/>
        <v>365</v>
      </c>
      <c r="Z17" s="38">
        <f t="shared" si="12"/>
        <v>46081</v>
      </c>
      <c r="AA17" s="41">
        <f t="shared" si="13"/>
        <v>181</v>
      </c>
      <c r="AB17" s="24" t="s">
        <v>113</v>
      </c>
      <c r="AC17" s="41">
        <f t="shared" si="14"/>
        <v>15468.950400000002</v>
      </c>
      <c r="AD17" s="41">
        <v>1</v>
      </c>
      <c r="AE17" s="72">
        <f>INDEX(SA!$C$2:$G$11,MATCH(Details!S17,SA!$C$2:$C$11,0),MATCH(Details!V17,SA!$C$2:$G$2,0))*Y17/(F17-E17+1)</f>
        <v>13109.28</v>
      </c>
      <c r="AF17" s="41">
        <f t="shared" si="15"/>
        <v>0</v>
      </c>
      <c r="AG17" s="41">
        <f t="shared" si="16"/>
        <v>0</v>
      </c>
      <c r="AH17" s="41">
        <f t="shared" si="17"/>
        <v>2359.6704</v>
      </c>
      <c r="AI17" s="60">
        <f t="shared" si="18"/>
        <v>524.37120000000004</v>
      </c>
      <c r="AJ17" s="60">
        <f t="shared" si="19"/>
        <v>2949.5880000000002</v>
      </c>
      <c r="AK17" s="60">
        <f t="shared" si="20"/>
        <v>6500.7662465753428</v>
      </c>
      <c r="AL17" s="60">
        <f t="shared" si="21"/>
        <v>4778.0631912328772</v>
      </c>
      <c r="AM17" s="41">
        <f t="shared" si="22"/>
        <v>4857.2576087671241</v>
      </c>
      <c r="AN17" s="42">
        <f t="shared" si="23"/>
        <v>45715</v>
      </c>
      <c r="AO17" s="43">
        <f t="shared" si="24"/>
        <v>13109.28</v>
      </c>
    </row>
    <row r="18" spans="1:41" s="24" customFormat="1" ht="15.75" customHeight="1" x14ac:dyDescent="0.35">
      <c r="A18" s="36" t="s">
        <v>27</v>
      </c>
      <c r="B18" s="36">
        <v>202509</v>
      </c>
      <c r="C18" s="24" t="s">
        <v>736</v>
      </c>
      <c r="D18" s="24" t="s">
        <v>119</v>
      </c>
      <c r="E18" s="62">
        <v>45901</v>
      </c>
      <c r="F18" s="62">
        <v>46265</v>
      </c>
      <c r="G18" s="37" t="s">
        <v>748</v>
      </c>
      <c r="H18" s="36">
        <v>41026</v>
      </c>
      <c r="I18" s="63">
        <v>20668</v>
      </c>
      <c r="J18" s="24" t="s">
        <v>2923</v>
      </c>
      <c r="K18" s="63">
        <f t="shared" si="7"/>
        <v>45901</v>
      </c>
      <c r="L18" s="55">
        <f t="shared" si="8"/>
        <v>0.04</v>
      </c>
      <c r="M18" s="76">
        <v>0.22500000000000001</v>
      </c>
      <c r="N18" s="62">
        <v>45901</v>
      </c>
      <c r="O18" s="62">
        <v>46265</v>
      </c>
      <c r="P18" s="63"/>
      <c r="Q18" s="63"/>
      <c r="R18" s="78">
        <v>69</v>
      </c>
      <c r="S18" s="63" t="str">
        <f>VLOOKUP(R18,SA!$B$3:$C$11,2,1)</f>
        <v>66-70</v>
      </c>
      <c r="T18" s="38" t="s">
        <v>97</v>
      </c>
      <c r="U18" s="24" t="s">
        <v>5744</v>
      </c>
      <c r="V18" s="24">
        <v>300000</v>
      </c>
      <c r="W18" s="39">
        <f t="shared" si="9"/>
        <v>0</v>
      </c>
      <c r="X18" s="29">
        <f t="shared" si="10"/>
        <v>0</v>
      </c>
      <c r="Y18" s="40">
        <f t="shared" si="11"/>
        <v>365</v>
      </c>
      <c r="Z18" s="38">
        <f t="shared" si="12"/>
        <v>46081</v>
      </c>
      <c r="AA18" s="41">
        <f t="shared" si="13"/>
        <v>181</v>
      </c>
      <c r="AB18" s="24" t="s">
        <v>113</v>
      </c>
      <c r="AC18" s="41">
        <f t="shared" si="14"/>
        <v>15468.950400000002</v>
      </c>
      <c r="AD18" s="41">
        <v>1</v>
      </c>
      <c r="AE18" s="72">
        <f>INDEX(SA!$C$2:$G$11,MATCH(Details!S18,SA!$C$2:$C$11,0),MATCH(Details!V18,SA!$C$2:$G$2,0))*Y18/(F18-E18+1)</f>
        <v>13109.28</v>
      </c>
      <c r="AF18" s="41">
        <f t="shared" si="15"/>
        <v>0</v>
      </c>
      <c r="AG18" s="41">
        <f t="shared" si="16"/>
        <v>0</v>
      </c>
      <c r="AH18" s="41">
        <f t="shared" si="17"/>
        <v>2359.6704</v>
      </c>
      <c r="AI18" s="60">
        <f t="shared" si="18"/>
        <v>524.37120000000004</v>
      </c>
      <c r="AJ18" s="60">
        <f t="shared" si="19"/>
        <v>2949.5880000000002</v>
      </c>
      <c r="AK18" s="60">
        <f t="shared" si="20"/>
        <v>6500.7662465753428</v>
      </c>
      <c r="AL18" s="60">
        <f t="shared" si="21"/>
        <v>4778.0631912328772</v>
      </c>
      <c r="AM18" s="41">
        <f t="shared" si="22"/>
        <v>4857.2576087671241</v>
      </c>
      <c r="AN18" s="42">
        <f t="shared" si="23"/>
        <v>45715</v>
      </c>
      <c r="AO18" s="43">
        <f t="shared" si="24"/>
        <v>13109.28</v>
      </c>
    </row>
    <row r="19" spans="1:41" s="24" customFormat="1" ht="15.75" customHeight="1" x14ac:dyDescent="0.35">
      <c r="A19" s="36" t="s">
        <v>27</v>
      </c>
      <c r="B19" s="36">
        <v>202509</v>
      </c>
      <c r="C19" s="24" t="s">
        <v>736</v>
      </c>
      <c r="D19" s="24" t="s">
        <v>119</v>
      </c>
      <c r="E19" s="62">
        <v>45901</v>
      </c>
      <c r="F19" s="62">
        <v>46265</v>
      </c>
      <c r="G19" s="37" t="s">
        <v>749</v>
      </c>
      <c r="H19" s="36">
        <v>41026</v>
      </c>
      <c r="I19" s="63">
        <v>39549</v>
      </c>
      <c r="J19" s="24" t="s">
        <v>2924</v>
      </c>
      <c r="K19" s="63">
        <f t="shared" si="7"/>
        <v>45901</v>
      </c>
      <c r="L19" s="55">
        <f t="shared" si="8"/>
        <v>0.04</v>
      </c>
      <c r="M19" s="76">
        <v>0.22500000000000001</v>
      </c>
      <c r="N19" s="62">
        <v>45901</v>
      </c>
      <c r="O19" s="62">
        <v>46265</v>
      </c>
      <c r="P19" s="63"/>
      <c r="Q19" s="63"/>
      <c r="R19" s="78">
        <v>17</v>
      </c>
      <c r="S19" s="63" t="str">
        <f>VLOOKUP(R19,SA!$B$3:$C$11,2,1)</f>
        <v>0-25</v>
      </c>
      <c r="T19" s="38" t="s">
        <v>97</v>
      </c>
      <c r="U19" s="24" t="s">
        <v>5745</v>
      </c>
      <c r="V19" s="24">
        <v>300000</v>
      </c>
      <c r="W19" s="39">
        <f t="shared" si="9"/>
        <v>0</v>
      </c>
      <c r="X19" s="29">
        <f t="shared" si="10"/>
        <v>0</v>
      </c>
      <c r="Y19" s="40">
        <f t="shared" si="11"/>
        <v>365</v>
      </c>
      <c r="Z19" s="38">
        <f t="shared" si="12"/>
        <v>46081</v>
      </c>
      <c r="AA19" s="41">
        <f t="shared" si="13"/>
        <v>181</v>
      </c>
      <c r="AB19" s="24" t="s">
        <v>113</v>
      </c>
      <c r="AC19" s="41">
        <f t="shared" si="14"/>
        <v>3690.3792000000003</v>
      </c>
      <c r="AD19" s="41">
        <v>1</v>
      </c>
      <c r="AE19" s="72">
        <f>INDEX(SA!$C$2:$G$11,MATCH(Details!S19,SA!$C$2:$C$11,0),MATCH(Details!V19,SA!$C$2:$G$2,0))*Y19/(F19-E19+1)</f>
        <v>3127.44</v>
      </c>
      <c r="AF19" s="41">
        <f t="shared" si="15"/>
        <v>0</v>
      </c>
      <c r="AG19" s="41">
        <f t="shared" si="16"/>
        <v>0</v>
      </c>
      <c r="AH19" s="41">
        <f t="shared" si="17"/>
        <v>562.93920000000003</v>
      </c>
      <c r="AI19" s="60">
        <f t="shared" si="18"/>
        <v>125.0976</v>
      </c>
      <c r="AJ19" s="60">
        <f t="shared" si="19"/>
        <v>703.67399999999998</v>
      </c>
      <c r="AK19" s="60">
        <f t="shared" si="20"/>
        <v>1550.8675068493151</v>
      </c>
      <c r="AL19" s="60">
        <f t="shared" si="21"/>
        <v>1139.8876175342466</v>
      </c>
      <c r="AM19" s="41">
        <f t="shared" si="22"/>
        <v>1158.7807824657534</v>
      </c>
      <c r="AN19" s="42">
        <f t="shared" si="23"/>
        <v>45715</v>
      </c>
      <c r="AO19" s="43">
        <f t="shared" si="24"/>
        <v>3127.44</v>
      </c>
    </row>
    <row r="20" spans="1:41" s="24" customFormat="1" ht="15.75" customHeight="1" x14ac:dyDescent="0.35">
      <c r="A20" s="36" t="s">
        <v>27</v>
      </c>
      <c r="B20" s="36">
        <v>202509</v>
      </c>
      <c r="C20" s="24" t="s">
        <v>736</v>
      </c>
      <c r="D20" s="24" t="s">
        <v>119</v>
      </c>
      <c r="E20" s="62">
        <v>45901</v>
      </c>
      <c r="F20" s="62">
        <v>46265</v>
      </c>
      <c r="G20" s="37" t="s">
        <v>750</v>
      </c>
      <c r="H20" s="36">
        <v>41026</v>
      </c>
      <c r="I20" s="63">
        <v>31535</v>
      </c>
      <c r="J20" s="24" t="s">
        <v>2925</v>
      </c>
      <c r="K20" s="63">
        <f t="shared" si="7"/>
        <v>45901</v>
      </c>
      <c r="L20" s="55">
        <f t="shared" si="8"/>
        <v>0.04</v>
      </c>
      <c r="M20" s="76">
        <v>0.22500000000000001</v>
      </c>
      <c r="N20" s="62">
        <v>45901</v>
      </c>
      <c r="O20" s="62">
        <v>46265</v>
      </c>
      <c r="P20" s="63"/>
      <c r="Q20" s="63"/>
      <c r="R20" s="78">
        <v>39</v>
      </c>
      <c r="S20" s="63" t="str">
        <f>VLOOKUP(R20,SA!$B$3:$C$11,2,1)</f>
        <v>36-45</v>
      </c>
      <c r="T20" s="38" t="s">
        <v>98</v>
      </c>
      <c r="U20" s="24" t="s">
        <v>5743</v>
      </c>
      <c r="V20" s="24">
        <v>300000</v>
      </c>
      <c r="W20" s="39">
        <f t="shared" si="9"/>
        <v>0</v>
      </c>
      <c r="X20" s="29">
        <f t="shared" si="10"/>
        <v>0</v>
      </c>
      <c r="Y20" s="40">
        <f t="shared" si="11"/>
        <v>365</v>
      </c>
      <c r="Z20" s="38">
        <f t="shared" si="12"/>
        <v>46081</v>
      </c>
      <c r="AA20" s="41">
        <f t="shared" si="13"/>
        <v>181</v>
      </c>
      <c r="AB20" s="24" t="s">
        <v>113</v>
      </c>
      <c r="AC20" s="41">
        <f t="shared" si="14"/>
        <v>5119.5716000000002</v>
      </c>
      <c r="AD20" s="41">
        <v>1</v>
      </c>
      <c r="AE20" s="72">
        <f>INDEX(SA!$C$2:$G$11,MATCH(Details!S20,SA!$C$2:$C$11,0),MATCH(Details!V20,SA!$C$2:$G$2,0))*Y20/(F20-E20+1)</f>
        <v>4338.62</v>
      </c>
      <c r="AF20" s="41">
        <f t="shared" si="15"/>
        <v>0</v>
      </c>
      <c r="AG20" s="41">
        <f t="shared" si="16"/>
        <v>0</v>
      </c>
      <c r="AH20" s="41">
        <f t="shared" si="17"/>
        <v>780.95159999999998</v>
      </c>
      <c r="AI20" s="60">
        <f t="shared" si="18"/>
        <v>173.54480000000001</v>
      </c>
      <c r="AJ20" s="60">
        <f t="shared" si="19"/>
        <v>976.18949999999995</v>
      </c>
      <c r="AK20" s="60">
        <f t="shared" si="20"/>
        <v>2151.4800547945206</v>
      </c>
      <c r="AL20" s="60">
        <f t="shared" si="21"/>
        <v>1581.3378402739727</v>
      </c>
      <c r="AM20" s="41">
        <f t="shared" si="22"/>
        <v>1607.5478597260276</v>
      </c>
      <c r="AN20" s="42">
        <f t="shared" si="23"/>
        <v>45715</v>
      </c>
      <c r="AO20" s="43">
        <f t="shared" si="24"/>
        <v>4338.62</v>
      </c>
    </row>
    <row r="21" spans="1:41" s="24" customFormat="1" ht="15.75" customHeight="1" x14ac:dyDescent="0.35">
      <c r="A21" s="36" t="s">
        <v>27</v>
      </c>
      <c r="B21" s="36">
        <v>202509</v>
      </c>
      <c r="C21" s="24" t="s">
        <v>736</v>
      </c>
      <c r="D21" s="24" t="s">
        <v>119</v>
      </c>
      <c r="E21" s="62">
        <v>45901</v>
      </c>
      <c r="F21" s="62">
        <v>46265</v>
      </c>
      <c r="G21" s="37" t="s">
        <v>409</v>
      </c>
      <c r="H21" s="36">
        <v>41026</v>
      </c>
      <c r="I21" s="63">
        <v>29031</v>
      </c>
      <c r="J21" s="24" t="s">
        <v>2926</v>
      </c>
      <c r="K21" s="63">
        <f t="shared" si="7"/>
        <v>45901</v>
      </c>
      <c r="L21" s="55">
        <f t="shared" si="8"/>
        <v>0.04</v>
      </c>
      <c r="M21" s="76">
        <v>0.22500000000000001</v>
      </c>
      <c r="N21" s="62">
        <v>45901</v>
      </c>
      <c r="O21" s="62">
        <v>46265</v>
      </c>
      <c r="P21" s="63"/>
      <c r="Q21" s="63"/>
      <c r="R21" s="78">
        <v>46</v>
      </c>
      <c r="S21" s="63" t="str">
        <f>VLOOKUP(R21,SA!$B$3:$C$11,2,1)</f>
        <v>46-55</v>
      </c>
      <c r="T21" s="38" t="s">
        <v>97</v>
      </c>
      <c r="U21" s="24" t="s">
        <v>56</v>
      </c>
      <c r="V21" s="24">
        <v>300000</v>
      </c>
      <c r="W21" s="39">
        <f t="shared" si="9"/>
        <v>300000</v>
      </c>
      <c r="X21" s="29">
        <f t="shared" si="10"/>
        <v>1</v>
      </c>
      <c r="Y21" s="40">
        <f t="shared" si="11"/>
        <v>365</v>
      </c>
      <c r="Z21" s="38">
        <f t="shared" si="12"/>
        <v>46081</v>
      </c>
      <c r="AA21" s="41">
        <f t="shared" si="13"/>
        <v>181</v>
      </c>
      <c r="AB21" s="24" t="s">
        <v>113</v>
      </c>
      <c r="AC21" s="41">
        <f t="shared" si="14"/>
        <v>7373.4659999999994</v>
      </c>
      <c r="AD21" s="41">
        <v>1</v>
      </c>
      <c r="AE21" s="72">
        <f>INDEX(SA!$C$2:$G$11,MATCH(Details!S21,SA!$C$2:$C$11,0),MATCH(Details!V21,SA!$C$2:$G$2,0))*Y21/(F21-E21+1)</f>
        <v>6248.7</v>
      </c>
      <c r="AF21" s="41">
        <f t="shared" si="15"/>
        <v>0</v>
      </c>
      <c r="AG21" s="41">
        <f t="shared" si="16"/>
        <v>0</v>
      </c>
      <c r="AH21" s="41">
        <f t="shared" si="17"/>
        <v>1124.7659999999998</v>
      </c>
      <c r="AI21" s="60">
        <f t="shared" si="18"/>
        <v>249.94800000000001</v>
      </c>
      <c r="AJ21" s="60">
        <f t="shared" si="19"/>
        <v>1405.9575</v>
      </c>
      <c r="AK21" s="60">
        <f t="shared" si="20"/>
        <v>3098.6704109589041</v>
      </c>
      <c r="AL21" s="60">
        <f t="shared" si="21"/>
        <v>2277.5227520547946</v>
      </c>
      <c r="AM21" s="41">
        <f t="shared" si="22"/>
        <v>2315.2717479452049</v>
      </c>
      <c r="AN21" s="42">
        <f t="shared" si="23"/>
        <v>45715</v>
      </c>
      <c r="AO21" s="43">
        <f t="shared" si="24"/>
        <v>6248.7</v>
      </c>
    </row>
    <row r="22" spans="1:41" s="24" customFormat="1" ht="15.75" customHeight="1" x14ac:dyDescent="0.35">
      <c r="A22" s="36" t="s">
        <v>27</v>
      </c>
      <c r="B22" s="36">
        <v>202509</v>
      </c>
      <c r="C22" s="24" t="s">
        <v>736</v>
      </c>
      <c r="D22" s="24" t="s">
        <v>119</v>
      </c>
      <c r="E22" s="62">
        <v>45901</v>
      </c>
      <c r="F22" s="62">
        <v>46265</v>
      </c>
      <c r="G22" s="37" t="s">
        <v>214</v>
      </c>
      <c r="H22" s="36">
        <v>41029</v>
      </c>
      <c r="I22" s="63">
        <v>25754</v>
      </c>
      <c r="J22" s="24" t="s">
        <v>2927</v>
      </c>
      <c r="K22" s="63">
        <f t="shared" si="7"/>
        <v>45901</v>
      </c>
      <c r="L22" s="55">
        <f t="shared" si="8"/>
        <v>0.04</v>
      </c>
      <c r="M22" s="76">
        <v>0.22500000000000001</v>
      </c>
      <c r="N22" s="62">
        <v>45901</v>
      </c>
      <c r="O22" s="62">
        <v>46265</v>
      </c>
      <c r="P22" s="63"/>
      <c r="Q22" s="63"/>
      <c r="R22" s="78">
        <v>55</v>
      </c>
      <c r="S22" s="63" t="str">
        <f>VLOOKUP(R22,SA!$B$3:$C$11,2,1)</f>
        <v>46-55</v>
      </c>
      <c r="T22" s="38" t="s">
        <v>97</v>
      </c>
      <c r="U22" s="24" t="s">
        <v>56</v>
      </c>
      <c r="V22" s="24">
        <v>300000</v>
      </c>
      <c r="W22" s="39">
        <f t="shared" si="9"/>
        <v>300000</v>
      </c>
      <c r="X22" s="29">
        <f t="shared" si="10"/>
        <v>1</v>
      </c>
      <c r="Y22" s="40">
        <f t="shared" si="11"/>
        <v>365</v>
      </c>
      <c r="Z22" s="38">
        <f t="shared" si="12"/>
        <v>46081</v>
      </c>
      <c r="AA22" s="41">
        <f t="shared" si="13"/>
        <v>181</v>
      </c>
      <c r="AB22" s="24" t="s">
        <v>113</v>
      </c>
      <c r="AC22" s="41">
        <f t="shared" si="14"/>
        <v>7373.4659999999994</v>
      </c>
      <c r="AD22" s="41">
        <v>1</v>
      </c>
      <c r="AE22" s="72">
        <f>INDEX(SA!$C$2:$G$11,MATCH(Details!S22,SA!$C$2:$C$11,0),MATCH(Details!V22,SA!$C$2:$G$2,0))*Y22/(F22-E22+1)</f>
        <v>6248.7</v>
      </c>
      <c r="AF22" s="41">
        <f t="shared" si="15"/>
        <v>0</v>
      </c>
      <c r="AG22" s="41">
        <f t="shared" si="16"/>
        <v>0</v>
      </c>
      <c r="AH22" s="41">
        <f t="shared" si="17"/>
        <v>1124.7659999999998</v>
      </c>
      <c r="AI22" s="60">
        <f t="shared" si="18"/>
        <v>249.94800000000001</v>
      </c>
      <c r="AJ22" s="60">
        <f t="shared" si="19"/>
        <v>1405.9575</v>
      </c>
      <c r="AK22" s="60">
        <f t="shared" si="20"/>
        <v>3098.6704109589041</v>
      </c>
      <c r="AL22" s="60">
        <f t="shared" si="21"/>
        <v>2277.5227520547946</v>
      </c>
      <c r="AM22" s="41">
        <f t="shared" si="22"/>
        <v>2315.2717479452049</v>
      </c>
      <c r="AN22" s="42">
        <f t="shared" si="23"/>
        <v>45715</v>
      </c>
      <c r="AO22" s="43">
        <f t="shared" si="24"/>
        <v>6248.7</v>
      </c>
    </row>
    <row r="23" spans="1:41" s="24" customFormat="1" ht="15.75" customHeight="1" x14ac:dyDescent="0.35">
      <c r="A23" s="36" t="s">
        <v>27</v>
      </c>
      <c r="B23" s="36">
        <v>202509</v>
      </c>
      <c r="C23" s="24" t="s">
        <v>736</v>
      </c>
      <c r="D23" s="24" t="s">
        <v>119</v>
      </c>
      <c r="E23" s="62">
        <v>45901</v>
      </c>
      <c r="F23" s="62">
        <v>46265</v>
      </c>
      <c r="G23" s="37" t="s">
        <v>751</v>
      </c>
      <c r="H23" s="36">
        <v>41029</v>
      </c>
      <c r="I23" s="63">
        <v>38552</v>
      </c>
      <c r="J23" s="24" t="s">
        <v>2928</v>
      </c>
      <c r="K23" s="63">
        <f t="shared" si="7"/>
        <v>45901</v>
      </c>
      <c r="L23" s="55">
        <f t="shared" si="8"/>
        <v>0.04</v>
      </c>
      <c r="M23" s="76">
        <v>0.22500000000000001</v>
      </c>
      <c r="N23" s="62">
        <v>45901</v>
      </c>
      <c r="O23" s="62">
        <v>46265</v>
      </c>
      <c r="P23" s="63"/>
      <c r="Q23" s="63"/>
      <c r="R23" s="78">
        <v>20</v>
      </c>
      <c r="S23" s="63" t="str">
        <f>VLOOKUP(R23,SA!$B$3:$C$11,2,1)</f>
        <v>0-25</v>
      </c>
      <c r="T23" s="38" t="s">
        <v>98</v>
      </c>
      <c r="U23" s="24" t="s">
        <v>5746</v>
      </c>
      <c r="V23" s="24">
        <v>300000</v>
      </c>
      <c r="W23" s="39">
        <f t="shared" si="9"/>
        <v>0</v>
      </c>
      <c r="X23" s="29">
        <f t="shared" si="10"/>
        <v>0</v>
      </c>
      <c r="Y23" s="40">
        <f t="shared" si="11"/>
        <v>365</v>
      </c>
      <c r="Z23" s="38">
        <f t="shared" si="12"/>
        <v>46081</v>
      </c>
      <c r="AA23" s="41">
        <f t="shared" si="13"/>
        <v>181</v>
      </c>
      <c r="AB23" s="24" t="s">
        <v>113</v>
      </c>
      <c r="AC23" s="41">
        <f t="shared" si="14"/>
        <v>3690.3792000000003</v>
      </c>
      <c r="AD23" s="41">
        <v>1</v>
      </c>
      <c r="AE23" s="72">
        <f>INDEX(SA!$C$2:$G$11,MATCH(Details!S23,SA!$C$2:$C$11,0),MATCH(Details!V23,SA!$C$2:$G$2,0))*Y23/(F23-E23+1)</f>
        <v>3127.44</v>
      </c>
      <c r="AF23" s="41">
        <f t="shared" si="15"/>
        <v>0</v>
      </c>
      <c r="AG23" s="41">
        <f t="shared" si="16"/>
        <v>0</v>
      </c>
      <c r="AH23" s="41">
        <f t="shared" si="17"/>
        <v>562.93920000000003</v>
      </c>
      <c r="AI23" s="60">
        <f t="shared" si="18"/>
        <v>125.0976</v>
      </c>
      <c r="AJ23" s="60">
        <f t="shared" si="19"/>
        <v>703.67399999999998</v>
      </c>
      <c r="AK23" s="60">
        <f t="shared" si="20"/>
        <v>1550.8675068493151</v>
      </c>
      <c r="AL23" s="60">
        <f t="shared" si="21"/>
        <v>1139.8876175342466</v>
      </c>
      <c r="AM23" s="41">
        <f t="shared" si="22"/>
        <v>1158.7807824657534</v>
      </c>
      <c r="AN23" s="42">
        <f t="shared" si="23"/>
        <v>45715</v>
      </c>
      <c r="AO23" s="43">
        <f t="shared" si="24"/>
        <v>3127.44</v>
      </c>
    </row>
    <row r="24" spans="1:41" s="24" customFormat="1" ht="15.75" customHeight="1" x14ac:dyDescent="0.35">
      <c r="A24" s="36" t="s">
        <v>27</v>
      </c>
      <c r="B24" s="36">
        <v>202509</v>
      </c>
      <c r="C24" s="24" t="s">
        <v>736</v>
      </c>
      <c r="D24" s="24" t="s">
        <v>119</v>
      </c>
      <c r="E24" s="62">
        <v>45901</v>
      </c>
      <c r="F24" s="62">
        <v>46265</v>
      </c>
      <c r="G24" s="37" t="s">
        <v>752</v>
      </c>
      <c r="H24" s="36">
        <v>41029</v>
      </c>
      <c r="I24" s="63">
        <v>37812</v>
      </c>
      <c r="J24" s="24" t="s">
        <v>2929</v>
      </c>
      <c r="K24" s="63">
        <f t="shared" si="7"/>
        <v>45901</v>
      </c>
      <c r="L24" s="55">
        <f t="shared" si="8"/>
        <v>0.04</v>
      </c>
      <c r="M24" s="76">
        <v>0.22500000000000001</v>
      </c>
      <c r="N24" s="62">
        <v>45901</v>
      </c>
      <c r="O24" s="62">
        <v>46265</v>
      </c>
      <c r="P24" s="63"/>
      <c r="Q24" s="63"/>
      <c r="R24" s="78">
        <v>22</v>
      </c>
      <c r="S24" s="63" t="str">
        <f>VLOOKUP(R24,SA!$B$3:$C$11,2,1)</f>
        <v>0-25</v>
      </c>
      <c r="T24" s="38" t="s">
        <v>97</v>
      </c>
      <c r="U24" s="24" t="s">
        <v>5745</v>
      </c>
      <c r="V24" s="24">
        <v>300000</v>
      </c>
      <c r="W24" s="39">
        <f t="shared" si="9"/>
        <v>0</v>
      </c>
      <c r="X24" s="29">
        <f t="shared" si="10"/>
        <v>0</v>
      </c>
      <c r="Y24" s="40">
        <f t="shared" si="11"/>
        <v>365</v>
      </c>
      <c r="Z24" s="38">
        <f t="shared" si="12"/>
        <v>46081</v>
      </c>
      <c r="AA24" s="41">
        <f t="shared" si="13"/>
        <v>181</v>
      </c>
      <c r="AB24" s="24" t="s">
        <v>113</v>
      </c>
      <c r="AC24" s="41">
        <f t="shared" si="14"/>
        <v>3690.3792000000003</v>
      </c>
      <c r="AD24" s="41">
        <v>1</v>
      </c>
      <c r="AE24" s="72">
        <f>INDEX(SA!$C$2:$G$11,MATCH(Details!S24,SA!$C$2:$C$11,0),MATCH(Details!V24,SA!$C$2:$G$2,0))*Y24/(F24-E24+1)</f>
        <v>3127.44</v>
      </c>
      <c r="AF24" s="41">
        <f t="shared" si="15"/>
        <v>0</v>
      </c>
      <c r="AG24" s="41">
        <f t="shared" si="16"/>
        <v>0</v>
      </c>
      <c r="AH24" s="41">
        <f t="shared" si="17"/>
        <v>562.93920000000003</v>
      </c>
      <c r="AI24" s="60">
        <f t="shared" si="18"/>
        <v>125.0976</v>
      </c>
      <c r="AJ24" s="60">
        <f t="shared" si="19"/>
        <v>703.67399999999998</v>
      </c>
      <c r="AK24" s="60">
        <f t="shared" si="20"/>
        <v>1550.8675068493151</v>
      </c>
      <c r="AL24" s="60">
        <f t="shared" si="21"/>
        <v>1139.8876175342466</v>
      </c>
      <c r="AM24" s="41">
        <f t="shared" si="22"/>
        <v>1158.7807824657534</v>
      </c>
      <c r="AN24" s="42">
        <f t="shared" si="23"/>
        <v>45715</v>
      </c>
      <c r="AO24" s="43">
        <f t="shared" si="24"/>
        <v>3127.44</v>
      </c>
    </row>
    <row r="25" spans="1:41" s="24" customFormat="1" ht="15.75" customHeight="1" x14ac:dyDescent="0.35">
      <c r="A25" s="36" t="s">
        <v>27</v>
      </c>
      <c r="B25" s="36">
        <v>202509</v>
      </c>
      <c r="C25" s="24" t="s">
        <v>736</v>
      </c>
      <c r="D25" s="24" t="s">
        <v>119</v>
      </c>
      <c r="E25" s="62">
        <v>45901</v>
      </c>
      <c r="F25" s="62">
        <v>46265</v>
      </c>
      <c r="G25" s="37" t="s">
        <v>753</v>
      </c>
      <c r="H25" s="36">
        <v>41029</v>
      </c>
      <c r="I25" s="63">
        <v>29769</v>
      </c>
      <c r="J25" s="24" t="s">
        <v>2930</v>
      </c>
      <c r="K25" s="63">
        <f t="shared" si="7"/>
        <v>45901</v>
      </c>
      <c r="L25" s="55">
        <f t="shared" si="8"/>
        <v>0.04</v>
      </c>
      <c r="M25" s="76">
        <v>0.22500000000000001</v>
      </c>
      <c r="N25" s="62">
        <v>45901</v>
      </c>
      <c r="O25" s="62">
        <v>46265</v>
      </c>
      <c r="P25" s="63"/>
      <c r="Q25" s="63"/>
      <c r="R25" s="78">
        <v>44</v>
      </c>
      <c r="S25" s="63" t="str">
        <f>VLOOKUP(R25,SA!$B$3:$C$11,2,1)</f>
        <v>36-45</v>
      </c>
      <c r="T25" s="38" t="s">
        <v>98</v>
      </c>
      <c r="U25" s="24" t="s">
        <v>5743</v>
      </c>
      <c r="V25" s="24">
        <v>300000</v>
      </c>
      <c r="W25" s="39">
        <f t="shared" si="9"/>
        <v>0</v>
      </c>
      <c r="X25" s="29">
        <f t="shared" si="10"/>
        <v>0</v>
      </c>
      <c r="Y25" s="40">
        <f t="shared" si="11"/>
        <v>365</v>
      </c>
      <c r="Z25" s="38">
        <f t="shared" si="12"/>
        <v>46081</v>
      </c>
      <c r="AA25" s="41">
        <f t="shared" si="13"/>
        <v>181</v>
      </c>
      <c r="AB25" s="24" t="s">
        <v>113</v>
      </c>
      <c r="AC25" s="41">
        <f t="shared" si="14"/>
        <v>5119.5716000000002</v>
      </c>
      <c r="AD25" s="41">
        <v>1</v>
      </c>
      <c r="AE25" s="72">
        <f>INDEX(SA!$C$2:$G$11,MATCH(Details!S25,SA!$C$2:$C$11,0),MATCH(Details!V25,SA!$C$2:$G$2,0))*Y25/(F25-E25+1)</f>
        <v>4338.62</v>
      </c>
      <c r="AF25" s="41">
        <f t="shared" si="15"/>
        <v>0</v>
      </c>
      <c r="AG25" s="41">
        <f t="shared" si="16"/>
        <v>0</v>
      </c>
      <c r="AH25" s="41">
        <f t="shared" si="17"/>
        <v>780.95159999999998</v>
      </c>
      <c r="AI25" s="60">
        <f t="shared" si="18"/>
        <v>173.54480000000001</v>
      </c>
      <c r="AJ25" s="60">
        <f t="shared" si="19"/>
        <v>976.18949999999995</v>
      </c>
      <c r="AK25" s="60">
        <f t="shared" si="20"/>
        <v>2151.4800547945206</v>
      </c>
      <c r="AL25" s="60">
        <f t="shared" si="21"/>
        <v>1581.3378402739727</v>
      </c>
      <c r="AM25" s="41">
        <f t="shared" si="22"/>
        <v>1607.5478597260276</v>
      </c>
      <c r="AN25" s="42">
        <f t="shared" si="23"/>
        <v>45715</v>
      </c>
      <c r="AO25" s="43">
        <f t="shared" si="24"/>
        <v>4338.62</v>
      </c>
    </row>
    <row r="26" spans="1:41" s="24" customFormat="1" ht="15.75" customHeight="1" x14ac:dyDescent="0.35">
      <c r="A26" s="36" t="s">
        <v>27</v>
      </c>
      <c r="B26" s="36">
        <v>202509</v>
      </c>
      <c r="C26" s="24" t="s">
        <v>736</v>
      </c>
      <c r="D26" s="24" t="s">
        <v>119</v>
      </c>
      <c r="E26" s="62">
        <v>45901</v>
      </c>
      <c r="F26" s="62">
        <v>46265</v>
      </c>
      <c r="G26" s="37" t="s">
        <v>754</v>
      </c>
      <c r="H26" s="36">
        <v>41030</v>
      </c>
      <c r="I26" s="63">
        <v>31200</v>
      </c>
      <c r="J26" s="24" t="s">
        <v>2931</v>
      </c>
      <c r="K26" s="63">
        <f t="shared" si="7"/>
        <v>45901</v>
      </c>
      <c r="L26" s="55">
        <f t="shared" si="8"/>
        <v>0.04</v>
      </c>
      <c r="M26" s="76">
        <v>0.22500000000000001</v>
      </c>
      <c r="N26" s="62">
        <v>45901</v>
      </c>
      <c r="O26" s="62">
        <v>46265</v>
      </c>
      <c r="P26" s="63"/>
      <c r="Q26" s="63"/>
      <c r="R26" s="78">
        <v>40</v>
      </c>
      <c r="S26" s="63" t="str">
        <f>VLOOKUP(R26,SA!$B$3:$C$11,2,1)</f>
        <v>36-45</v>
      </c>
      <c r="T26" s="38" t="s">
        <v>98</v>
      </c>
      <c r="U26" s="24" t="s">
        <v>5743</v>
      </c>
      <c r="V26" s="24">
        <v>300000</v>
      </c>
      <c r="W26" s="39">
        <f t="shared" si="9"/>
        <v>0</v>
      </c>
      <c r="X26" s="29">
        <f t="shared" si="10"/>
        <v>0</v>
      </c>
      <c r="Y26" s="40">
        <f t="shared" si="11"/>
        <v>365</v>
      </c>
      <c r="Z26" s="38">
        <f t="shared" si="12"/>
        <v>46081</v>
      </c>
      <c r="AA26" s="41">
        <f t="shared" si="13"/>
        <v>181</v>
      </c>
      <c r="AB26" s="24" t="s">
        <v>113</v>
      </c>
      <c r="AC26" s="41">
        <f t="shared" si="14"/>
        <v>5119.5716000000002</v>
      </c>
      <c r="AD26" s="41">
        <v>1</v>
      </c>
      <c r="AE26" s="72">
        <f>INDEX(SA!$C$2:$G$11,MATCH(Details!S26,SA!$C$2:$C$11,0),MATCH(Details!V26,SA!$C$2:$G$2,0))*Y26/(F26-E26+1)</f>
        <v>4338.62</v>
      </c>
      <c r="AF26" s="41">
        <f t="shared" si="15"/>
        <v>0</v>
      </c>
      <c r="AG26" s="41">
        <f t="shared" si="16"/>
        <v>0</v>
      </c>
      <c r="AH26" s="41">
        <f t="shared" si="17"/>
        <v>780.95159999999998</v>
      </c>
      <c r="AI26" s="60">
        <f t="shared" si="18"/>
        <v>173.54480000000001</v>
      </c>
      <c r="AJ26" s="60">
        <f t="shared" si="19"/>
        <v>976.18949999999995</v>
      </c>
      <c r="AK26" s="60">
        <f t="shared" si="20"/>
        <v>2151.4800547945206</v>
      </c>
      <c r="AL26" s="60">
        <f t="shared" si="21"/>
        <v>1581.3378402739727</v>
      </c>
      <c r="AM26" s="41">
        <f t="shared" si="22"/>
        <v>1607.5478597260276</v>
      </c>
      <c r="AN26" s="42">
        <f t="shared" si="23"/>
        <v>45715</v>
      </c>
      <c r="AO26" s="43">
        <f t="shared" si="24"/>
        <v>4338.62</v>
      </c>
    </row>
    <row r="27" spans="1:41" s="24" customFormat="1" ht="15.75" customHeight="1" x14ac:dyDescent="0.35">
      <c r="A27" s="36" t="s">
        <v>27</v>
      </c>
      <c r="B27" s="36">
        <v>202509</v>
      </c>
      <c r="C27" s="24" t="s">
        <v>736</v>
      </c>
      <c r="D27" s="24" t="s">
        <v>119</v>
      </c>
      <c r="E27" s="62">
        <v>45901</v>
      </c>
      <c r="F27" s="62">
        <v>46265</v>
      </c>
      <c r="G27" s="37" t="s">
        <v>755</v>
      </c>
      <c r="H27" s="36">
        <v>41030</v>
      </c>
      <c r="I27" s="63">
        <v>43734</v>
      </c>
      <c r="J27" s="24" t="s">
        <v>2932</v>
      </c>
      <c r="K27" s="63">
        <f t="shared" si="7"/>
        <v>45901</v>
      </c>
      <c r="L27" s="55">
        <f t="shared" si="8"/>
        <v>0.04</v>
      </c>
      <c r="M27" s="76">
        <v>0.22500000000000001</v>
      </c>
      <c r="N27" s="62">
        <v>45901</v>
      </c>
      <c r="O27" s="62">
        <v>46265</v>
      </c>
      <c r="P27" s="63"/>
      <c r="Q27" s="63"/>
      <c r="R27" s="78">
        <v>5</v>
      </c>
      <c r="S27" s="63" t="str">
        <f>VLOOKUP(R27,SA!$B$3:$C$11,2,1)</f>
        <v>0-25</v>
      </c>
      <c r="T27" s="38" t="s">
        <v>97</v>
      </c>
      <c r="U27" s="24" t="s">
        <v>5745</v>
      </c>
      <c r="V27" s="24">
        <v>300000</v>
      </c>
      <c r="W27" s="39">
        <f t="shared" si="9"/>
        <v>0</v>
      </c>
      <c r="X27" s="29">
        <f t="shared" si="10"/>
        <v>0</v>
      </c>
      <c r="Y27" s="40">
        <f t="shared" si="11"/>
        <v>365</v>
      </c>
      <c r="Z27" s="38">
        <f t="shared" si="12"/>
        <v>46081</v>
      </c>
      <c r="AA27" s="41">
        <f t="shared" si="13"/>
        <v>181</v>
      </c>
      <c r="AB27" s="24" t="s">
        <v>113</v>
      </c>
      <c r="AC27" s="41">
        <f t="shared" si="14"/>
        <v>3690.3792000000003</v>
      </c>
      <c r="AD27" s="41">
        <v>1</v>
      </c>
      <c r="AE27" s="72">
        <f>INDEX(SA!$C$2:$G$11,MATCH(Details!S27,SA!$C$2:$C$11,0),MATCH(Details!V27,SA!$C$2:$G$2,0))*Y27/(F27-E27+1)</f>
        <v>3127.44</v>
      </c>
      <c r="AF27" s="41">
        <f t="shared" si="15"/>
        <v>0</v>
      </c>
      <c r="AG27" s="41">
        <f t="shared" si="16"/>
        <v>0</v>
      </c>
      <c r="AH27" s="41">
        <f t="shared" si="17"/>
        <v>562.93920000000003</v>
      </c>
      <c r="AI27" s="60">
        <f t="shared" si="18"/>
        <v>125.0976</v>
      </c>
      <c r="AJ27" s="60">
        <f t="shared" si="19"/>
        <v>703.67399999999998</v>
      </c>
      <c r="AK27" s="60">
        <f t="shared" si="20"/>
        <v>1550.8675068493151</v>
      </c>
      <c r="AL27" s="60">
        <f t="shared" si="21"/>
        <v>1139.8876175342466</v>
      </c>
      <c r="AM27" s="41">
        <f t="shared" si="22"/>
        <v>1158.7807824657534</v>
      </c>
      <c r="AN27" s="42">
        <f t="shared" si="23"/>
        <v>45715</v>
      </c>
      <c r="AO27" s="43">
        <f t="shared" si="24"/>
        <v>3127.44</v>
      </c>
    </row>
    <row r="28" spans="1:41" s="24" customFormat="1" ht="15.75" customHeight="1" x14ac:dyDescent="0.35">
      <c r="A28" s="36" t="s">
        <v>27</v>
      </c>
      <c r="B28" s="36">
        <v>202509</v>
      </c>
      <c r="C28" s="24" t="s">
        <v>736</v>
      </c>
      <c r="D28" s="24" t="s">
        <v>119</v>
      </c>
      <c r="E28" s="62">
        <v>45901</v>
      </c>
      <c r="F28" s="62">
        <v>46265</v>
      </c>
      <c r="G28" s="37" t="s">
        <v>405</v>
      </c>
      <c r="H28" s="36">
        <v>41030</v>
      </c>
      <c r="I28" s="63">
        <v>29738</v>
      </c>
      <c r="J28" s="24" t="s">
        <v>2933</v>
      </c>
      <c r="K28" s="63">
        <f t="shared" si="7"/>
        <v>45901</v>
      </c>
      <c r="L28" s="55">
        <f t="shared" si="8"/>
        <v>0.04</v>
      </c>
      <c r="M28" s="76">
        <v>0.22500000000000001</v>
      </c>
      <c r="N28" s="62">
        <v>45901</v>
      </c>
      <c r="O28" s="62">
        <v>46265</v>
      </c>
      <c r="P28" s="63"/>
      <c r="Q28" s="63"/>
      <c r="R28" s="78">
        <v>44</v>
      </c>
      <c r="S28" s="63" t="str">
        <f>VLOOKUP(R28,SA!$B$3:$C$11,2,1)</f>
        <v>36-45</v>
      </c>
      <c r="T28" s="38" t="s">
        <v>97</v>
      </c>
      <c r="U28" s="24" t="s">
        <v>56</v>
      </c>
      <c r="V28" s="24">
        <v>300000</v>
      </c>
      <c r="W28" s="39">
        <f t="shared" si="9"/>
        <v>300000</v>
      </c>
      <c r="X28" s="29">
        <f t="shared" si="10"/>
        <v>1</v>
      </c>
      <c r="Y28" s="40">
        <f t="shared" si="11"/>
        <v>365</v>
      </c>
      <c r="Z28" s="38">
        <f t="shared" si="12"/>
        <v>46081</v>
      </c>
      <c r="AA28" s="41">
        <f t="shared" si="13"/>
        <v>181</v>
      </c>
      <c r="AB28" s="24" t="s">
        <v>113</v>
      </c>
      <c r="AC28" s="41">
        <f t="shared" si="14"/>
        <v>5119.5716000000002</v>
      </c>
      <c r="AD28" s="41">
        <v>1</v>
      </c>
      <c r="AE28" s="72">
        <f>INDEX(SA!$C$2:$G$11,MATCH(Details!S28,SA!$C$2:$C$11,0),MATCH(Details!V28,SA!$C$2:$G$2,0))*Y28/(F28-E28+1)</f>
        <v>4338.62</v>
      </c>
      <c r="AF28" s="41">
        <f t="shared" si="15"/>
        <v>0</v>
      </c>
      <c r="AG28" s="41">
        <f t="shared" si="16"/>
        <v>0</v>
      </c>
      <c r="AH28" s="41">
        <f t="shared" si="17"/>
        <v>780.95159999999998</v>
      </c>
      <c r="AI28" s="60">
        <f t="shared" si="18"/>
        <v>173.54480000000001</v>
      </c>
      <c r="AJ28" s="60">
        <f t="shared" si="19"/>
        <v>976.18949999999995</v>
      </c>
      <c r="AK28" s="60">
        <f t="shared" si="20"/>
        <v>2151.4800547945206</v>
      </c>
      <c r="AL28" s="60">
        <f t="shared" si="21"/>
        <v>1581.3378402739727</v>
      </c>
      <c r="AM28" s="41">
        <f t="shared" si="22"/>
        <v>1607.5478597260276</v>
      </c>
      <c r="AN28" s="42">
        <f t="shared" si="23"/>
        <v>45715</v>
      </c>
      <c r="AO28" s="43">
        <f t="shared" si="24"/>
        <v>4338.62</v>
      </c>
    </row>
    <row r="29" spans="1:41" s="24" customFormat="1" ht="15.75" customHeight="1" x14ac:dyDescent="0.35">
      <c r="A29" s="36" t="s">
        <v>27</v>
      </c>
      <c r="B29" s="36">
        <v>202509</v>
      </c>
      <c r="C29" s="24" t="s">
        <v>736</v>
      </c>
      <c r="D29" s="24" t="s">
        <v>119</v>
      </c>
      <c r="E29" s="62">
        <v>45901</v>
      </c>
      <c r="F29" s="62">
        <v>46265</v>
      </c>
      <c r="G29" s="37" t="s">
        <v>756</v>
      </c>
      <c r="H29" s="36">
        <v>41030</v>
      </c>
      <c r="I29" s="63">
        <v>25204</v>
      </c>
      <c r="J29" s="24" t="s">
        <v>2934</v>
      </c>
      <c r="K29" s="63">
        <f t="shared" si="7"/>
        <v>45901</v>
      </c>
      <c r="L29" s="55">
        <f t="shared" si="8"/>
        <v>0.04</v>
      </c>
      <c r="M29" s="76">
        <v>0.22500000000000001</v>
      </c>
      <c r="N29" s="62">
        <v>45901</v>
      </c>
      <c r="O29" s="62">
        <v>46265</v>
      </c>
      <c r="P29" s="63"/>
      <c r="Q29" s="63"/>
      <c r="R29" s="78">
        <v>56</v>
      </c>
      <c r="S29" s="63" t="str">
        <f>VLOOKUP(R29,SA!$B$3:$C$11,2,1)</f>
        <v>56-65</v>
      </c>
      <c r="T29" s="38" t="s">
        <v>98</v>
      </c>
      <c r="U29" s="24" t="s">
        <v>5747</v>
      </c>
      <c r="V29" s="24">
        <v>300000</v>
      </c>
      <c r="W29" s="39">
        <f t="shared" si="9"/>
        <v>0</v>
      </c>
      <c r="X29" s="29">
        <f t="shared" si="10"/>
        <v>0</v>
      </c>
      <c r="Y29" s="40">
        <f t="shared" si="11"/>
        <v>365</v>
      </c>
      <c r="Z29" s="38">
        <f t="shared" si="12"/>
        <v>46081</v>
      </c>
      <c r="AA29" s="41">
        <f t="shared" si="13"/>
        <v>181</v>
      </c>
      <c r="AB29" s="24" t="s">
        <v>113</v>
      </c>
      <c r="AC29" s="41">
        <f t="shared" si="14"/>
        <v>10831.751</v>
      </c>
      <c r="AD29" s="41">
        <v>1</v>
      </c>
      <c r="AE29" s="72">
        <f>INDEX(SA!$C$2:$G$11,MATCH(Details!S29,SA!$C$2:$C$11,0),MATCH(Details!V29,SA!$C$2:$G$2,0))*Y29/(F29-E29+1)</f>
        <v>9179.4500000000007</v>
      </c>
      <c r="AF29" s="41">
        <f t="shared" si="15"/>
        <v>0</v>
      </c>
      <c r="AG29" s="41">
        <f t="shared" si="16"/>
        <v>0</v>
      </c>
      <c r="AH29" s="41">
        <f t="shared" si="17"/>
        <v>1652.3010000000002</v>
      </c>
      <c r="AI29" s="60">
        <f t="shared" si="18"/>
        <v>367.17800000000005</v>
      </c>
      <c r="AJ29" s="60">
        <f t="shared" si="19"/>
        <v>2065.3762500000003</v>
      </c>
      <c r="AK29" s="60">
        <f t="shared" si="20"/>
        <v>4552.0012328767125</v>
      </c>
      <c r="AL29" s="60">
        <f t="shared" si="21"/>
        <v>3345.7209061643835</v>
      </c>
      <c r="AM29" s="41">
        <f t="shared" si="22"/>
        <v>3401.1748438356171</v>
      </c>
      <c r="AN29" s="42">
        <f t="shared" si="23"/>
        <v>45715</v>
      </c>
      <c r="AO29" s="43">
        <f t="shared" si="24"/>
        <v>9179.4500000000007</v>
      </c>
    </row>
    <row r="30" spans="1:41" s="24" customFormat="1" ht="15.75" customHeight="1" x14ac:dyDescent="0.35">
      <c r="A30" s="36" t="s">
        <v>27</v>
      </c>
      <c r="B30" s="36">
        <v>202509</v>
      </c>
      <c r="C30" s="24" t="s">
        <v>736</v>
      </c>
      <c r="D30" s="24" t="s">
        <v>119</v>
      </c>
      <c r="E30" s="62">
        <v>45901</v>
      </c>
      <c r="F30" s="62">
        <v>46265</v>
      </c>
      <c r="G30" s="37" t="s">
        <v>757</v>
      </c>
      <c r="H30" s="36">
        <v>41030</v>
      </c>
      <c r="I30" s="63">
        <v>40573</v>
      </c>
      <c r="J30" s="24" t="s">
        <v>2935</v>
      </c>
      <c r="K30" s="63">
        <f t="shared" si="7"/>
        <v>45901</v>
      </c>
      <c r="L30" s="55">
        <f t="shared" si="8"/>
        <v>0.04</v>
      </c>
      <c r="M30" s="76">
        <v>0.22500000000000001</v>
      </c>
      <c r="N30" s="62">
        <v>45901</v>
      </c>
      <c r="O30" s="62">
        <v>46265</v>
      </c>
      <c r="P30" s="63"/>
      <c r="Q30" s="63"/>
      <c r="R30" s="78">
        <v>14</v>
      </c>
      <c r="S30" s="63" t="str">
        <f>VLOOKUP(R30,SA!$B$3:$C$11,2,1)</f>
        <v>0-25</v>
      </c>
      <c r="T30" s="38" t="s">
        <v>98</v>
      </c>
      <c r="U30" s="24" t="s">
        <v>5746</v>
      </c>
      <c r="V30" s="24">
        <v>300000</v>
      </c>
      <c r="W30" s="39">
        <f t="shared" si="9"/>
        <v>0</v>
      </c>
      <c r="X30" s="29">
        <f t="shared" si="10"/>
        <v>0</v>
      </c>
      <c r="Y30" s="40">
        <f t="shared" si="11"/>
        <v>365</v>
      </c>
      <c r="Z30" s="38">
        <f t="shared" si="12"/>
        <v>46081</v>
      </c>
      <c r="AA30" s="41">
        <f t="shared" si="13"/>
        <v>181</v>
      </c>
      <c r="AB30" s="24" t="s">
        <v>113</v>
      </c>
      <c r="AC30" s="41">
        <f t="shared" si="14"/>
        <v>3690.3792000000003</v>
      </c>
      <c r="AD30" s="41">
        <v>1</v>
      </c>
      <c r="AE30" s="72">
        <f>INDEX(SA!$C$2:$G$11,MATCH(Details!S30,SA!$C$2:$C$11,0),MATCH(Details!V30,SA!$C$2:$G$2,0))*Y30/(F30-E30+1)</f>
        <v>3127.44</v>
      </c>
      <c r="AF30" s="41">
        <f t="shared" si="15"/>
        <v>0</v>
      </c>
      <c r="AG30" s="41">
        <f t="shared" si="16"/>
        <v>0</v>
      </c>
      <c r="AH30" s="41">
        <f t="shared" si="17"/>
        <v>562.93920000000003</v>
      </c>
      <c r="AI30" s="60">
        <f t="shared" si="18"/>
        <v>125.0976</v>
      </c>
      <c r="AJ30" s="60">
        <f t="shared" si="19"/>
        <v>703.67399999999998</v>
      </c>
      <c r="AK30" s="60">
        <f t="shared" si="20"/>
        <v>1550.8675068493151</v>
      </c>
      <c r="AL30" s="60">
        <f t="shared" si="21"/>
        <v>1139.8876175342466</v>
      </c>
      <c r="AM30" s="41">
        <f t="shared" si="22"/>
        <v>1158.7807824657534</v>
      </c>
      <c r="AN30" s="42">
        <f t="shared" si="23"/>
        <v>45715</v>
      </c>
      <c r="AO30" s="43">
        <f t="shared" si="24"/>
        <v>3127.44</v>
      </c>
    </row>
    <row r="31" spans="1:41" s="24" customFormat="1" ht="15.75" customHeight="1" x14ac:dyDescent="0.35">
      <c r="A31" s="36" t="s">
        <v>27</v>
      </c>
      <c r="B31" s="36">
        <v>202509</v>
      </c>
      <c r="C31" s="24" t="s">
        <v>736</v>
      </c>
      <c r="D31" s="24" t="s">
        <v>119</v>
      </c>
      <c r="E31" s="62">
        <v>45901</v>
      </c>
      <c r="F31" s="62">
        <v>46265</v>
      </c>
      <c r="G31" s="37" t="s">
        <v>758</v>
      </c>
      <c r="H31" s="36">
        <v>41031</v>
      </c>
      <c r="I31" s="63">
        <v>38300</v>
      </c>
      <c r="J31" s="24" t="s">
        <v>2936</v>
      </c>
      <c r="K31" s="63">
        <f t="shared" si="7"/>
        <v>45901</v>
      </c>
      <c r="L31" s="55">
        <f t="shared" si="8"/>
        <v>0.04</v>
      </c>
      <c r="M31" s="76">
        <v>0.22500000000000001</v>
      </c>
      <c r="N31" s="62">
        <v>45901</v>
      </c>
      <c r="O31" s="62">
        <v>46265</v>
      </c>
      <c r="P31" s="63"/>
      <c r="Q31" s="63"/>
      <c r="R31" s="78">
        <v>20</v>
      </c>
      <c r="S31" s="63" t="str">
        <f>VLOOKUP(R31,SA!$B$3:$C$11,2,1)</f>
        <v>0-25</v>
      </c>
      <c r="T31" s="38" t="s">
        <v>97</v>
      </c>
      <c r="U31" s="24" t="s">
        <v>5745</v>
      </c>
      <c r="V31" s="24">
        <v>300000</v>
      </c>
      <c r="W31" s="39">
        <f t="shared" si="9"/>
        <v>0</v>
      </c>
      <c r="X31" s="29">
        <f t="shared" si="10"/>
        <v>0</v>
      </c>
      <c r="Y31" s="40">
        <f t="shared" si="11"/>
        <v>365</v>
      </c>
      <c r="Z31" s="38">
        <f t="shared" si="12"/>
        <v>46081</v>
      </c>
      <c r="AA31" s="41">
        <f t="shared" si="13"/>
        <v>181</v>
      </c>
      <c r="AB31" s="24" t="s">
        <v>113</v>
      </c>
      <c r="AC31" s="41">
        <f t="shared" si="14"/>
        <v>3690.3792000000003</v>
      </c>
      <c r="AD31" s="41">
        <v>1</v>
      </c>
      <c r="AE31" s="72">
        <f>INDEX(SA!$C$2:$G$11,MATCH(Details!S31,SA!$C$2:$C$11,0),MATCH(Details!V31,SA!$C$2:$G$2,0))*Y31/(F31-E31+1)</f>
        <v>3127.44</v>
      </c>
      <c r="AF31" s="41">
        <f t="shared" si="15"/>
        <v>0</v>
      </c>
      <c r="AG31" s="41">
        <f t="shared" si="16"/>
        <v>0</v>
      </c>
      <c r="AH31" s="41">
        <f t="shared" si="17"/>
        <v>562.93920000000003</v>
      </c>
      <c r="AI31" s="60">
        <f t="shared" si="18"/>
        <v>125.0976</v>
      </c>
      <c r="AJ31" s="60">
        <f t="shared" si="19"/>
        <v>703.67399999999998</v>
      </c>
      <c r="AK31" s="60">
        <f t="shared" si="20"/>
        <v>1550.8675068493151</v>
      </c>
      <c r="AL31" s="60">
        <f t="shared" si="21"/>
        <v>1139.8876175342466</v>
      </c>
      <c r="AM31" s="41">
        <f t="shared" si="22"/>
        <v>1158.7807824657534</v>
      </c>
      <c r="AN31" s="42">
        <f t="shared" si="23"/>
        <v>45715</v>
      </c>
      <c r="AO31" s="43">
        <f t="shared" si="24"/>
        <v>3127.44</v>
      </c>
    </row>
    <row r="32" spans="1:41" s="24" customFormat="1" ht="15.75" customHeight="1" x14ac:dyDescent="0.35">
      <c r="A32" s="36" t="s">
        <v>27</v>
      </c>
      <c r="B32" s="36">
        <v>202509</v>
      </c>
      <c r="C32" s="24" t="s">
        <v>736</v>
      </c>
      <c r="D32" s="24" t="s">
        <v>119</v>
      </c>
      <c r="E32" s="62">
        <v>45901</v>
      </c>
      <c r="F32" s="62">
        <v>46265</v>
      </c>
      <c r="G32" s="37" t="s">
        <v>759</v>
      </c>
      <c r="H32" s="36">
        <v>41031</v>
      </c>
      <c r="I32" s="63">
        <v>40772</v>
      </c>
      <c r="J32" s="24" t="s">
        <v>2937</v>
      </c>
      <c r="K32" s="63">
        <f t="shared" si="7"/>
        <v>45901</v>
      </c>
      <c r="L32" s="55">
        <f t="shared" si="8"/>
        <v>0.04</v>
      </c>
      <c r="M32" s="76">
        <v>0.22500000000000001</v>
      </c>
      <c r="N32" s="62">
        <v>45901</v>
      </c>
      <c r="O32" s="62">
        <v>46265</v>
      </c>
      <c r="P32" s="63"/>
      <c r="Q32" s="63"/>
      <c r="R32" s="78">
        <v>14</v>
      </c>
      <c r="S32" s="63" t="str">
        <f>VLOOKUP(R32,SA!$B$3:$C$11,2,1)</f>
        <v>0-25</v>
      </c>
      <c r="T32" s="38" t="s">
        <v>98</v>
      </c>
      <c r="U32" s="24" t="s">
        <v>5746</v>
      </c>
      <c r="V32" s="24">
        <v>300000</v>
      </c>
      <c r="W32" s="39">
        <f t="shared" si="9"/>
        <v>0</v>
      </c>
      <c r="X32" s="29">
        <f t="shared" si="10"/>
        <v>0</v>
      </c>
      <c r="Y32" s="40">
        <f t="shared" si="11"/>
        <v>365</v>
      </c>
      <c r="Z32" s="38">
        <f t="shared" si="12"/>
        <v>46081</v>
      </c>
      <c r="AA32" s="41">
        <f t="shared" si="13"/>
        <v>181</v>
      </c>
      <c r="AB32" s="24" t="s">
        <v>113</v>
      </c>
      <c r="AC32" s="41">
        <f t="shared" si="14"/>
        <v>3690.3792000000003</v>
      </c>
      <c r="AD32" s="41">
        <v>1</v>
      </c>
      <c r="AE32" s="72">
        <f>INDEX(SA!$C$2:$G$11,MATCH(Details!S32,SA!$C$2:$C$11,0),MATCH(Details!V32,SA!$C$2:$G$2,0))*Y32/(F32-E32+1)</f>
        <v>3127.44</v>
      </c>
      <c r="AF32" s="41">
        <f t="shared" si="15"/>
        <v>0</v>
      </c>
      <c r="AG32" s="41">
        <f t="shared" si="16"/>
        <v>0</v>
      </c>
      <c r="AH32" s="41">
        <f t="shared" si="17"/>
        <v>562.93920000000003</v>
      </c>
      <c r="AI32" s="60">
        <f t="shared" si="18"/>
        <v>125.0976</v>
      </c>
      <c r="AJ32" s="60">
        <f t="shared" si="19"/>
        <v>703.67399999999998</v>
      </c>
      <c r="AK32" s="60">
        <f t="shared" si="20"/>
        <v>1550.8675068493151</v>
      </c>
      <c r="AL32" s="60">
        <f t="shared" si="21"/>
        <v>1139.8876175342466</v>
      </c>
      <c r="AM32" s="41">
        <f t="shared" si="22"/>
        <v>1158.7807824657534</v>
      </c>
      <c r="AN32" s="42">
        <f t="shared" si="23"/>
        <v>45715</v>
      </c>
      <c r="AO32" s="43">
        <f t="shared" si="24"/>
        <v>3127.44</v>
      </c>
    </row>
    <row r="33" spans="1:41" s="24" customFormat="1" ht="15.75" customHeight="1" x14ac:dyDescent="0.35">
      <c r="A33" s="36" t="s">
        <v>27</v>
      </c>
      <c r="B33" s="36">
        <v>202509</v>
      </c>
      <c r="C33" s="24" t="s">
        <v>736</v>
      </c>
      <c r="D33" s="24" t="s">
        <v>119</v>
      </c>
      <c r="E33" s="62">
        <v>45901</v>
      </c>
      <c r="F33" s="62">
        <v>46265</v>
      </c>
      <c r="G33" s="37" t="s">
        <v>760</v>
      </c>
      <c r="H33" s="36">
        <v>41031</v>
      </c>
      <c r="I33" s="63">
        <v>30124</v>
      </c>
      <c r="J33" s="24" t="s">
        <v>2938</v>
      </c>
      <c r="K33" s="63">
        <f t="shared" si="7"/>
        <v>45901</v>
      </c>
      <c r="L33" s="55">
        <f t="shared" si="8"/>
        <v>0.04</v>
      </c>
      <c r="M33" s="76">
        <v>0.22500000000000001</v>
      </c>
      <c r="N33" s="62">
        <v>45901</v>
      </c>
      <c r="O33" s="62">
        <v>46265</v>
      </c>
      <c r="P33" s="63"/>
      <c r="Q33" s="63"/>
      <c r="R33" s="78">
        <v>43</v>
      </c>
      <c r="S33" s="63" t="str">
        <f>VLOOKUP(R33,SA!$B$3:$C$11,2,1)</f>
        <v>36-45</v>
      </c>
      <c r="T33" s="38" t="s">
        <v>98</v>
      </c>
      <c r="U33" s="24" t="s">
        <v>5743</v>
      </c>
      <c r="V33" s="24">
        <v>300000</v>
      </c>
      <c r="W33" s="39">
        <f t="shared" si="9"/>
        <v>0</v>
      </c>
      <c r="X33" s="29">
        <f t="shared" si="10"/>
        <v>0</v>
      </c>
      <c r="Y33" s="40">
        <f t="shared" si="11"/>
        <v>365</v>
      </c>
      <c r="Z33" s="38">
        <f t="shared" si="12"/>
        <v>46081</v>
      </c>
      <c r="AA33" s="41">
        <f t="shared" si="13"/>
        <v>181</v>
      </c>
      <c r="AB33" s="24" t="s">
        <v>113</v>
      </c>
      <c r="AC33" s="41">
        <f t="shared" si="14"/>
        <v>5119.5716000000002</v>
      </c>
      <c r="AD33" s="41">
        <v>1</v>
      </c>
      <c r="AE33" s="72">
        <f>INDEX(SA!$C$2:$G$11,MATCH(Details!S33,SA!$C$2:$C$11,0),MATCH(Details!V33,SA!$C$2:$G$2,0))*Y33/(F33-E33+1)</f>
        <v>4338.62</v>
      </c>
      <c r="AF33" s="41">
        <f t="shared" si="15"/>
        <v>0</v>
      </c>
      <c r="AG33" s="41">
        <f t="shared" si="16"/>
        <v>0</v>
      </c>
      <c r="AH33" s="41">
        <f t="shared" si="17"/>
        <v>780.95159999999998</v>
      </c>
      <c r="AI33" s="60">
        <f t="shared" si="18"/>
        <v>173.54480000000001</v>
      </c>
      <c r="AJ33" s="60">
        <f t="shared" si="19"/>
        <v>976.18949999999995</v>
      </c>
      <c r="AK33" s="60">
        <f t="shared" si="20"/>
        <v>2151.4800547945206</v>
      </c>
      <c r="AL33" s="60">
        <f t="shared" si="21"/>
        <v>1581.3378402739727</v>
      </c>
      <c r="AM33" s="41">
        <f t="shared" si="22"/>
        <v>1607.5478597260276</v>
      </c>
      <c r="AN33" s="42">
        <f t="shared" si="23"/>
        <v>45715</v>
      </c>
      <c r="AO33" s="43">
        <f t="shared" si="24"/>
        <v>4338.62</v>
      </c>
    </row>
    <row r="34" spans="1:41" s="24" customFormat="1" ht="15.75" customHeight="1" x14ac:dyDescent="0.35">
      <c r="A34" s="36" t="s">
        <v>27</v>
      </c>
      <c r="B34" s="36">
        <v>202509</v>
      </c>
      <c r="C34" s="24" t="s">
        <v>736</v>
      </c>
      <c r="D34" s="24" t="s">
        <v>119</v>
      </c>
      <c r="E34" s="62">
        <v>45901</v>
      </c>
      <c r="F34" s="62">
        <v>46265</v>
      </c>
      <c r="G34" s="37" t="s">
        <v>761</v>
      </c>
      <c r="H34" s="36">
        <v>41031</v>
      </c>
      <c r="I34" s="63">
        <v>15707</v>
      </c>
      <c r="J34" s="24" t="s">
        <v>2939</v>
      </c>
      <c r="K34" s="63">
        <f t="shared" si="7"/>
        <v>45901</v>
      </c>
      <c r="L34" s="55">
        <f t="shared" si="8"/>
        <v>0.04</v>
      </c>
      <c r="M34" s="76">
        <v>0.22500000000000001</v>
      </c>
      <c r="N34" s="62">
        <v>45901</v>
      </c>
      <c r="O34" s="62">
        <v>46265</v>
      </c>
      <c r="P34" s="63"/>
      <c r="Q34" s="63"/>
      <c r="R34" s="78">
        <v>82</v>
      </c>
      <c r="S34" s="63" t="str">
        <f>VLOOKUP(R34,SA!$B$3:$C$11,2,1)</f>
        <v>81-100</v>
      </c>
      <c r="T34" s="38" t="s">
        <v>97</v>
      </c>
      <c r="U34" s="24" t="s">
        <v>5744</v>
      </c>
      <c r="V34" s="24">
        <v>300000</v>
      </c>
      <c r="W34" s="39">
        <f t="shared" si="9"/>
        <v>0</v>
      </c>
      <c r="X34" s="29">
        <f t="shared" si="10"/>
        <v>0</v>
      </c>
      <c r="Y34" s="40">
        <f t="shared" si="11"/>
        <v>365</v>
      </c>
      <c r="Z34" s="38">
        <f t="shared" si="12"/>
        <v>46081</v>
      </c>
      <c r="AA34" s="41">
        <f t="shared" si="13"/>
        <v>181</v>
      </c>
      <c r="AB34" s="24" t="s">
        <v>113</v>
      </c>
      <c r="AC34" s="41">
        <f t="shared" si="14"/>
        <v>26913.322</v>
      </c>
      <c r="AD34" s="41">
        <v>1</v>
      </c>
      <c r="AE34" s="72">
        <f>INDEX(SA!$C$2:$G$11,MATCH(Details!S34,SA!$C$2:$C$11,0),MATCH(Details!V34,SA!$C$2:$G$2,0))*Y34/(F34-E34+1)</f>
        <v>22807.9</v>
      </c>
      <c r="AF34" s="41">
        <f t="shared" si="15"/>
        <v>0</v>
      </c>
      <c r="AG34" s="41">
        <f t="shared" si="16"/>
        <v>0</v>
      </c>
      <c r="AH34" s="41">
        <f t="shared" si="17"/>
        <v>4105.4220000000005</v>
      </c>
      <c r="AI34" s="60">
        <f t="shared" si="18"/>
        <v>912.31600000000003</v>
      </c>
      <c r="AJ34" s="60">
        <f t="shared" si="19"/>
        <v>5131.7775000000001</v>
      </c>
      <c r="AK34" s="60">
        <f t="shared" si="20"/>
        <v>11310.21890410959</v>
      </c>
      <c r="AL34" s="60">
        <f t="shared" si="21"/>
        <v>8313.0108945205484</v>
      </c>
      <c r="AM34" s="41">
        <f t="shared" si="22"/>
        <v>8450.795605479454</v>
      </c>
      <c r="AN34" s="42">
        <f t="shared" si="23"/>
        <v>45715</v>
      </c>
      <c r="AO34" s="43">
        <f t="shared" si="24"/>
        <v>22807.9</v>
      </c>
    </row>
    <row r="35" spans="1:41" s="24" customFormat="1" ht="15.75" customHeight="1" x14ac:dyDescent="0.35">
      <c r="A35" s="36" t="s">
        <v>27</v>
      </c>
      <c r="B35" s="36">
        <v>202509</v>
      </c>
      <c r="C35" s="24" t="s">
        <v>736</v>
      </c>
      <c r="D35" s="24" t="s">
        <v>119</v>
      </c>
      <c r="E35" s="62">
        <v>45901</v>
      </c>
      <c r="F35" s="62">
        <v>46265</v>
      </c>
      <c r="G35" s="37" t="s">
        <v>513</v>
      </c>
      <c r="H35" s="36">
        <v>41031</v>
      </c>
      <c r="I35" s="63">
        <v>26468</v>
      </c>
      <c r="J35" s="24" t="s">
        <v>2940</v>
      </c>
      <c r="K35" s="63">
        <f t="shared" si="7"/>
        <v>45901</v>
      </c>
      <c r="L35" s="55">
        <f t="shared" si="8"/>
        <v>0.04</v>
      </c>
      <c r="M35" s="76">
        <v>0.22500000000000001</v>
      </c>
      <c r="N35" s="62">
        <v>45901</v>
      </c>
      <c r="O35" s="62">
        <v>46265</v>
      </c>
      <c r="P35" s="63"/>
      <c r="Q35" s="63"/>
      <c r="R35" s="78">
        <v>53</v>
      </c>
      <c r="S35" s="63" t="str">
        <f>VLOOKUP(R35,SA!$B$3:$C$11,2,1)</f>
        <v>46-55</v>
      </c>
      <c r="T35" s="38" t="s">
        <v>97</v>
      </c>
      <c r="U35" s="24" t="s">
        <v>56</v>
      </c>
      <c r="V35" s="24">
        <v>300000</v>
      </c>
      <c r="W35" s="39">
        <f t="shared" si="9"/>
        <v>300000</v>
      </c>
      <c r="X35" s="29">
        <f t="shared" si="10"/>
        <v>1</v>
      </c>
      <c r="Y35" s="40">
        <f t="shared" si="11"/>
        <v>365</v>
      </c>
      <c r="Z35" s="38">
        <f t="shared" si="12"/>
        <v>46081</v>
      </c>
      <c r="AA35" s="41">
        <f t="shared" si="13"/>
        <v>181</v>
      </c>
      <c r="AB35" s="24" t="s">
        <v>113</v>
      </c>
      <c r="AC35" s="41">
        <f t="shared" si="14"/>
        <v>7373.4659999999994</v>
      </c>
      <c r="AD35" s="41">
        <v>1</v>
      </c>
      <c r="AE35" s="72">
        <f>INDEX(SA!$C$2:$G$11,MATCH(Details!S35,SA!$C$2:$C$11,0),MATCH(Details!V35,SA!$C$2:$G$2,0))*Y35/(F35-E35+1)</f>
        <v>6248.7</v>
      </c>
      <c r="AF35" s="41">
        <f t="shared" si="15"/>
        <v>0</v>
      </c>
      <c r="AG35" s="41">
        <f t="shared" si="16"/>
        <v>0</v>
      </c>
      <c r="AH35" s="41">
        <f t="shared" si="17"/>
        <v>1124.7659999999998</v>
      </c>
      <c r="AI35" s="60">
        <f t="shared" si="18"/>
        <v>249.94800000000001</v>
      </c>
      <c r="AJ35" s="60">
        <f t="shared" si="19"/>
        <v>1405.9575</v>
      </c>
      <c r="AK35" s="60">
        <f t="shared" si="20"/>
        <v>3098.6704109589041</v>
      </c>
      <c r="AL35" s="60">
        <f t="shared" si="21"/>
        <v>2277.5227520547946</v>
      </c>
      <c r="AM35" s="41">
        <f t="shared" si="22"/>
        <v>2315.2717479452049</v>
      </c>
      <c r="AN35" s="42">
        <f t="shared" si="23"/>
        <v>45715</v>
      </c>
      <c r="AO35" s="43">
        <f t="shared" si="24"/>
        <v>6248.7</v>
      </c>
    </row>
    <row r="36" spans="1:41" s="24" customFormat="1" ht="15.75" customHeight="1" x14ac:dyDescent="0.35">
      <c r="A36" s="36" t="s">
        <v>27</v>
      </c>
      <c r="B36" s="36">
        <v>202509</v>
      </c>
      <c r="C36" s="24" t="s">
        <v>736</v>
      </c>
      <c r="D36" s="24" t="s">
        <v>119</v>
      </c>
      <c r="E36" s="62">
        <v>45901</v>
      </c>
      <c r="F36" s="62">
        <v>46265</v>
      </c>
      <c r="G36" s="37" t="s">
        <v>381</v>
      </c>
      <c r="H36" s="36">
        <v>42020</v>
      </c>
      <c r="I36" s="63">
        <v>24336</v>
      </c>
      <c r="J36" s="24" t="s">
        <v>2941</v>
      </c>
      <c r="K36" s="63">
        <f t="shared" si="7"/>
        <v>45901</v>
      </c>
      <c r="L36" s="55">
        <f t="shared" si="8"/>
        <v>0.04</v>
      </c>
      <c r="M36" s="76">
        <v>0.22500000000000001</v>
      </c>
      <c r="N36" s="62">
        <v>45901</v>
      </c>
      <c r="O36" s="62">
        <v>46265</v>
      </c>
      <c r="P36" s="63"/>
      <c r="Q36" s="63"/>
      <c r="R36" s="78">
        <v>59</v>
      </c>
      <c r="S36" s="63" t="str">
        <f>VLOOKUP(R36,SA!$B$3:$C$11,2,1)</f>
        <v>56-65</v>
      </c>
      <c r="T36" s="38" t="s">
        <v>97</v>
      </c>
      <c r="U36" s="24" t="s">
        <v>56</v>
      </c>
      <c r="V36" s="24">
        <v>600000</v>
      </c>
      <c r="W36" s="39">
        <f t="shared" si="9"/>
        <v>600000</v>
      </c>
      <c r="X36" s="29">
        <f t="shared" si="10"/>
        <v>1</v>
      </c>
      <c r="Y36" s="40">
        <f t="shared" si="11"/>
        <v>365</v>
      </c>
      <c r="Z36" s="38">
        <f t="shared" si="12"/>
        <v>46081</v>
      </c>
      <c r="AA36" s="41">
        <f t="shared" si="13"/>
        <v>181</v>
      </c>
      <c r="AB36" s="24" t="s">
        <v>113</v>
      </c>
      <c r="AC36" s="41">
        <f t="shared" si="14"/>
        <v>14410.797200000001</v>
      </c>
      <c r="AD36" s="41">
        <v>1</v>
      </c>
      <c r="AE36" s="72">
        <f>INDEX(SA!$C$2:$G$11,MATCH(Details!S36,SA!$C$2:$C$11,0),MATCH(Details!V36,SA!$C$2:$G$2,0))*Y36/(F36-E36+1)</f>
        <v>12212.54</v>
      </c>
      <c r="AF36" s="41">
        <f t="shared" si="15"/>
        <v>0</v>
      </c>
      <c r="AG36" s="41">
        <f t="shared" si="16"/>
        <v>0</v>
      </c>
      <c r="AH36" s="41">
        <f t="shared" si="17"/>
        <v>2198.2572</v>
      </c>
      <c r="AI36" s="60">
        <f t="shared" si="18"/>
        <v>488.50160000000005</v>
      </c>
      <c r="AJ36" s="60">
        <f t="shared" si="19"/>
        <v>2747.8215000000005</v>
      </c>
      <c r="AK36" s="60">
        <f t="shared" si="20"/>
        <v>6056.0814794520556</v>
      </c>
      <c r="AL36" s="60">
        <f t="shared" si="21"/>
        <v>4451.2198873972611</v>
      </c>
      <c r="AM36" s="41">
        <f t="shared" si="22"/>
        <v>4524.9970126027401</v>
      </c>
      <c r="AN36" s="42">
        <f t="shared" si="23"/>
        <v>45715</v>
      </c>
      <c r="AO36" s="43">
        <f t="shared" si="24"/>
        <v>12212.54</v>
      </c>
    </row>
    <row r="37" spans="1:41" s="24" customFormat="1" ht="15.75" customHeight="1" x14ac:dyDescent="0.35">
      <c r="A37" s="36" t="s">
        <v>27</v>
      </c>
      <c r="B37" s="36">
        <v>202509</v>
      </c>
      <c r="C37" s="24" t="s">
        <v>736</v>
      </c>
      <c r="D37" s="24" t="s">
        <v>119</v>
      </c>
      <c r="E37" s="62">
        <v>45901</v>
      </c>
      <c r="F37" s="62">
        <v>46265</v>
      </c>
      <c r="G37" s="37" t="s">
        <v>549</v>
      </c>
      <c r="H37" s="36">
        <v>42033</v>
      </c>
      <c r="I37" s="63">
        <v>24514</v>
      </c>
      <c r="J37" s="24" t="s">
        <v>2942</v>
      </c>
      <c r="K37" s="63">
        <f t="shared" si="7"/>
        <v>45901</v>
      </c>
      <c r="L37" s="55">
        <f t="shared" si="8"/>
        <v>0.04</v>
      </c>
      <c r="M37" s="76">
        <v>0.22500000000000001</v>
      </c>
      <c r="N37" s="62">
        <v>45901</v>
      </c>
      <c r="O37" s="62">
        <v>46265</v>
      </c>
      <c r="P37" s="63"/>
      <c r="Q37" s="63"/>
      <c r="R37" s="78">
        <v>58</v>
      </c>
      <c r="S37" s="63" t="str">
        <f>VLOOKUP(R37,SA!$B$3:$C$11,2,1)</f>
        <v>56-65</v>
      </c>
      <c r="T37" s="38" t="s">
        <v>97</v>
      </c>
      <c r="U37" s="24" t="s">
        <v>56</v>
      </c>
      <c r="V37" s="24">
        <v>600000</v>
      </c>
      <c r="W37" s="39">
        <f t="shared" si="9"/>
        <v>600000</v>
      </c>
      <c r="X37" s="29">
        <f t="shared" si="10"/>
        <v>1</v>
      </c>
      <c r="Y37" s="40">
        <f t="shared" si="11"/>
        <v>365</v>
      </c>
      <c r="Z37" s="38">
        <f t="shared" si="12"/>
        <v>46081</v>
      </c>
      <c r="AA37" s="41">
        <f t="shared" si="13"/>
        <v>181</v>
      </c>
      <c r="AB37" s="24" t="s">
        <v>113</v>
      </c>
      <c r="AC37" s="41">
        <f t="shared" si="14"/>
        <v>14410.797200000001</v>
      </c>
      <c r="AD37" s="41">
        <v>1</v>
      </c>
      <c r="AE37" s="72">
        <f>INDEX(SA!$C$2:$G$11,MATCH(Details!S37,SA!$C$2:$C$11,0),MATCH(Details!V37,SA!$C$2:$G$2,0))*Y37/(F37-E37+1)</f>
        <v>12212.54</v>
      </c>
      <c r="AF37" s="41">
        <f t="shared" si="15"/>
        <v>0</v>
      </c>
      <c r="AG37" s="41">
        <f t="shared" si="16"/>
        <v>0</v>
      </c>
      <c r="AH37" s="41">
        <f t="shared" si="17"/>
        <v>2198.2572</v>
      </c>
      <c r="AI37" s="60">
        <f t="shared" si="18"/>
        <v>488.50160000000005</v>
      </c>
      <c r="AJ37" s="60">
        <f t="shared" si="19"/>
        <v>2747.8215000000005</v>
      </c>
      <c r="AK37" s="60">
        <f t="shared" si="20"/>
        <v>6056.0814794520556</v>
      </c>
      <c r="AL37" s="60">
        <f t="shared" si="21"/>
        <v>4451.2198873972611</v>
      </c>
      <c r="AM37" s="41">
        <f t="shared" si="22"/>
        <v>4524.9970126027401</v>
      </c>
      <c r="AN37" s="42">
        <f t="shared" si="23"/>
        <v>45715</v>
      </c>
      <c r="AO37" s="43">
        <f t="shared" si="24"/>
        <v>12212.54</v>
      </c>
    </row>
    <row r="38" spans="1:41" s="24" customFormat="1" ht="15.75" customHeight="1" x14ac:dyDescent="0.35">
      <c r="A38" s="36" t="s">
        <v>27</v>
      </c>
      <c r="B38" s="36">
        <v>202509</v>
      </c>
      <c r="C38" s="24" t="s">
        <v>736</v>
      </c>
      <c r="D38" s="24" t="s">
        <v>119</v>
      </c>
      <c r="E38" s="62">
        <v>45901</v>
      </c>
      <c r="F38" s="62">
        <v>46265</v>
      </c>
      <c r="G38" s="37" t="s">
        <v>762</v>
      </c>
      <c r="H38" s="36">
        <v>42033</v>
      </c>
      <c r="I38" s="63">
        <v>36496</v>
      </c>
      <c r="J38" s="24" t="s">
        <v>2943</v>
      </c>
      <c r="K38" s="63">
        <f t="shared" si="7"/>
        <v>45901</v>
      </c>
      <c r="L38" s="55">
        <f t="shared" si="8"/>
        <v>0.04</v>
      </c>
      <c r="M38" s="76">
        <v>0.22500000000000001</v>
      </c>
      <c r="N38" s="62">
        <v>45901</v>
      </c>
      <c r="O38" s="62">
        <v>46265</v>
      </c>
      <c r="P38" s="63"/>
      <c r="Q38" s="63"/>
      <c r="R38" s="78">
        <v>25</v>
      </c>
      <c r="S38" s="63" t="str">
        <f>VLOOKUP(R38,SA!$B$3:$C$11,2,1)</f>
        <v>0-25</v>
      </c>
      <c r="T38" s="38" t="s">
        <v>98</v>
      </c>
      <c r="U38" s="24" t="s">
        <v>5746</v>
      </c>
      <c r="V38" s="24">
        <v>600000</v>
      </c>
      <c r="W38" s="39">
        <f t="shared" si="9"/>
        <v>0</v>
      </c>
      <c r="X38" s="29">
        <f t="shared" si="10"/>
        <v>0</v>
      </c>
      <c r="Y38" s="40">
        <f t="shared" si="11"/>
        <v>365</v>
      </c>
      <c r="Z38" s="38">
        <f t="shared" si="12"/>
        <v>46081</v>
      </c>
      <c r="AA38" s="41">
        <f t="shared" si="13"/>
        <v>181</v>
      </c>
      <c r="AB38" s="24" t="s">
        <v>113</v>
      </c>
      <c r="AC38" s="41">
        <f t="shared" si="14"/>
        <v>4893.0234</v>
      </c>
      <c r="AD38" s="41">
        <v>1</v>
      </c>
      <c r="AE38" s="72">
        <f>INDEX(SA!$C$2:$G$11,MATCH(Details!S38,SA!$C$2:$C$11,0),MATCH(Details!V38,SA!$C$2:$G$2,0))*Y38/(F38-E38+1)</f>
        <v>4146.63</v>
      </c>
      <c r="AF38" s="41">
        <f t="shared" si="15"/>
        <v>0</v>
      </c>
      <c r="AG38" s="41">
        <f t="shared" si="16"/>
        <v>0</v>
      </c>
      <c r="AH38" s="41">
        <f t="shared" si="17"/>
        <v>746.39340000000004</v>
      </c>
      <c r="AI38" s="60">
        <f t="shared" si="18"/>
        <v>165.86520000000002</v>
      </c>
      <c r="AJ38" s="60">
        <f t="shared" si="19"/>
        <v>932.99175000000002</v>
      </c>
      <c r="AK38" s="60">
        <f t="shared" si="20"/>
        <v>2056.2740547945205</v>
      </c>
      <c r="AL38" s="60">
        <f t="shared" si="21"/>
        <v>1511.3614302739725</v>
      </c>
      <c r="AM38" s="41">
        <f t="shared" si="22"/>
        <v>1536.4116197260273</v>
      </c>
      <c r="AN38" s="42">
        <f t="shared" si="23"/>
        <v>45715</v>
      </c>
      <c r="AO38" s="43">
        <f t="shared" si="24"/>
        <v>4146.63</v>
      </c>
    </row>
    <row r="39" spans="1:41" s="24" customFormat="1" ht="15.75" customHeight="1" x14ac:dyDescent="0.35">
      <c r="A39" s="36" t="s">
        <v>27</v>
      </c>
      <c r="B39" s="36">
        <v>202509</v>
      </c>
      <c r="C39" s="24" t="s">
        <v>736</v>
      </c>
      <c r="D39" s="24" t="s">
        <v>119</v>
      </c>
      <c r="E39" s="62">
        <v>45901</v>
      </c>
      <c r="F39" s="62">
        <v>46265</v>
      </c>
      <c r="G39" s="37" t="s">
        <v>763</v>
      </c>
      <c r="H39" s="36">
        <v>42033</v>
      </c>
      <c r="I39" s="63">
        <v>13715</v>
      </c>
      <c r="J39" s="24" t="s">
        <v>2944</v>
      </c>
      <c r="K39" s="63">
        <f t="shared" si="7"/>
        <v>45901</v>
      </c>
      <c r="L39" s="55">
        <f t="shared" si="8"/>
        <v>0.04</v>
      </c>
      <c r="M39" s="76">
        <v>0.22500000000000001</v>
      </c>
      <c r="N39" s="62">
        <v>45901</v>
      </c>
      <c r="O39" s="62">
        <v>46265</v>
      </c>
      <c r="P39" s="63"/>
      <c r="Q39" s="63"/>
      <c r="R39" s="78">
        <v>88</v>
      </c>
      <c r="S39" s="63" t="str">
        <f>VLOOKUP(R39,SA!$B$3:$C$11,2,1)</f>
        <v>81-100</v>
      </c>
      <c r="T39" s="38" t="s">
        <v>97</v>
      </c>
      <c r="U39" s="24" t="s">
        <v>5748</v>
      </c>
      <c r="V39" s="24">
        <v>600000</v>
      </c>
      <c r="W39" s="39">
        <f t="shared" si="9"/>
        <v>0</v>
      </c>
      <c r="X39" s="29">
        <f t="shared" si="10"/>
        <v>0</v>
      </c>
      <c r="Y39" s="40">
        <f t="shared" si="11"/>
        <v>365</v>
      </c>
      <c r="Z39" s="38">
        <f t="shared" si="12"/>
        <v>46081</v>
      </c>
      <c r="AA39" s="41">
        <f t="shared" si="13"/>
        <v>181</v>
      </c>
      <c r="AB39" s="24" t="s">
        <v>113</v>
      </c>
      <c r="AC39" s="41">
        <f t="shared" si="14"/>
        <v>35815.419000000002</v>
      </c>
      <c r="AD39" s="41">
        <v>1</v>
      </c>
      <c r="AE39" s="72">
        <f>INDEX(SA!$C$2:$G$11,MATCH(Details!S39,SA!$C$2:$C$11,0),MATCH(Details!V39,SA!$C$2:$G$2,0))*Y39/(F39-E39+1)</f>
        <v>30352.05</v>
      </c>
      <c r="AF39" s="41">
        <f t="shared" si="15"/>
        <v>0</v>
      </c>
      <c r="AG39" s="41">
        <f t="shared" si="16"/>
        <v>0</v>
      </c>
      <c r="AH39" s="41">
        <f t="shared" si="17"/>
        <v>5463.3689999999997</v>
      </c>
      <c r="AI39" s="60">
        <f t="shared" si="18"/>
        <v>1214.0820000000001</v>
      </c>
      <c r="AJ39" s="60">
        <f t="shared" si="19"/>
        <v>6829.2112500000003</v>
      </c>
      <c r="AK39" s="60">
        <f t="shared" si="20"/>
        <v>15051.290547945206</v>
      </c>
      <c r="AL39" s="60">
        <f t="shared" si="21"/>
        <v>11062.698552739726</v>
      </c>
      <c r="AM39" s="41">
        <f t="shared" si="22"/>
        <v>11246.058197260274</v>
      </c>
      <c r="AN39" s="42">
        <f t="shared" si="23"/>
        <v>45715</v>
      </c>
      <c r="AO39" s="43">
        <f t="shared" si="24"/>
        <v>30352.05</v>
      </c>
    </row>
    <row r="40" spans="1:41" s="24" customFormat="1" ht="15.75" customHeight="1" x14ac:dyDescent="0.35">
      <c r="A40" s="36" t="s">
        <v>27</v>
      </c>
      <c r="B40" s="36">
        <v>202509</v>
      </c>
      <c r="C40" s="24" t="s">
        <v>736</v>
      </c>
      <c r="D40" s="24" t="s">
        <v>119</v>
      </c>
      <c r="E40" s="62">
        <v>45901</v>
      </c>
      <c r="F40" s="62">
        <v>46265</v>
      </c>
      <c r="G40" s="37" t="s">
        <v>211</v>
      </c>
      <c r="H40" s="36">
        <v>42048</v>
      </c>
      <c r="I40" s="63">
        <v>26206</v>
      </c>
      <c r="J40" s="24" t="s">
        <v>2945</v>
      </c>
      <c r="K40" s="63">
        <f t="shared" si="7"/>
        <v>45901</v>
      </c>
      <c r="L40" s="55">
        <f t="shared" si="8"/>
        <v>0.04</v>
      </c>
      <c r="M40" s="76">
        <v>0.22500000000000001</v>
      </c>
      <c r="N40" s="62">
        <v>45901</v>
      </c>
      <c r="O40" s="62">
        <v>46265</v>
      </c>
      <c r="P40" s="63"/>
      <c r="Q40" s="63"/>
      <c r="R40" s="78">
        <v>53</v>
      </c>
      <c r="S40" s="63" t="str">
        <f>VLOOKUP(R40,SA!$B$3:$C$11,2,1)</f>
        <v>46-55</v>
      </c>
      <c r="T40" s="38" t="s">
        <v>97</v>
      </c>
      <c r="U40" s="24" t="s">
        <v>56</v>
      </c>
      <c r="V40" s="24">
        <v>500000</v>
      </c>
      <c r="W40" s="39">
        <f t="shared" si="9"/>
        <v>500000</v>
      </c>
      <c r="X40" s="29">
        <f t="shared" si="10"/>
        <v>1</v>
      </c>
      <c r="Y40" s="40">
        <f t="shared" si="11"/>
        <v>365</v>
      </c>
      <c r="Z40" s="38">
        <f t="shared" si="12"/>
        <v>46081</v>
      </c>
      <c r="AA40" s="41">
        <f t="shared" si="13"/>
        <v>181</v>
      </c>
      <c r="AB40" s="24" t="s">
        <v>113</v>
      </c>
      <c r="AC40" s="41">
        <f t="shared" si="14"/>
        <v>8919.0417999999991</v>
      </c>
      <c r="AD40" s="41">
        <v>1</v>
      </c>
      <c r="AE40" s="72">
        <f>INDEX(SA!$C$2:$G$11,MATCH(Details!S40,SA!$C$2:$C$11,0),MATCH(Details!V40,SA!$C$2:$G$2,0))*Y40/(F40-E40+1)</f>
        <v>7558.5099999999993</v>
      </c>
      <c r="AF40" s="41">
        <f t="shared" si="15"/>
        <v>0</v>
      </c>
      <c r="AG40" s="41">
        <f t="shared" si="16"/>
        <v>0</v>
      </c>
      <c r="AH40" s="41">
        <f t="shared" si="17"/>
        <v>1360.5317999999997</v>
      </c>
      <c r="AI40" s="60">
        <f t="shared" si="18"/>
        <v>302.34039999999999</v>
      </c>
      <c r="AJ40" s="60">
        <f t="shared" si="19"/>
        <v>1700.6647499999999</v>
      </c>
      <c r="AK40" s="60">
        <f t="shared" si="20"/>
        <v>3748.1926301369858</v>
      </c>
      <c r="AL40" s="60">
        <f t="shared" si="21"/>
        <v>2754.9215831506845</v>
      </c>
      <c r="AM40" s="41">
        <f t="shared" si="22"/>
        <v>2800.5832668493149</v>
      </c>
      <c r="AN40" s="42">
        <f t="shared" si="23"/>
        <v>45715</v>
      </c>
      <c r="AO40" s="43">
        <f t="shared" si="24"/>
        <v>7558.5099999999993</v>
      </c>
    </row>
    <row r="41" spans="1:41" s="24" customFormat="1" ht="15.75" customHeight="1" x14ac:dyDescent="0.35">
      <c r="A41" s="36" t="s">
        <v>27</v>
      </c>
      <c r="B41" s="36">
        <v>202509</v>
      </c>
      <c r="C41" s="24" t="s">
        <v>736</v>
      </c>
      <c r="D41" s="24" t="s">
        <v>119</v>
      </c>
      <c r="E41" s="62">
        <v>45901</v>
      </c>
      <c r="F41" s="62">
        <v>46265</v>
      </c>
      <c r="G41" s="37" t="s">
        <v>764</v>
      </c>
      <c r="H41" s="36">
        <v>42048</v>
      </c>
      <c r="I41" s="63">
        <v>27077</v>
      </c>
      <c r="J41" s="24" t="s">
        <v>2946</v>
      </c>
      <c r="K41" s="63">
        <f t="shared" si="7"/>
        <v>45901</v>
      </c>
      <c r="L41" s="55">
        <f t="shared" si="8"/>
        <v>0.04</v>
      </c>
      <c r="M41" s="76">
        <v>0.22500000000000001</v>
      </c>
      <c r="N41" s="62">
        <v>45901</v>
      </c>
      <c r="O41" s="62">
        <v>46265</v>
      </c>
      <c r="P41" s="63"/>
      <c r="Q41" s="63"/>
      <c r="R41" s="78">
        <v>51</v>
      </c>
      <c r="S41" s="63" t="str">
        <f>VLOOKUP(R41,SA!$B$3:$C$11,2,1)</f>
        <v>46-55</v>
      </c>
      <c r="T41" s="38" t="s">
        <v>98</v>
      </c>
      <c r="U41" s="24" t="s">
        <v>5743</v>
      </c>
      <c r="V41" s="24">
        <v>500000</v>
      </c>
      <c r="W41" s="39">
        <f t="shared" si="9"/>
        <v>0</v>
      </c>
      <c r="X41" s="29">
        <f t="shared" si="10"/>
        <v>0</v>
      </c>
      <c r="Y41" s="40">
        <f t="shared" si="11"/>
        <v>365</v>
      </c>
      <c r="Z41" s="38">
        <f t="shared" si="12"/>
        <v>46081</v>
      </c>
      <c r="AA41" s="41">
        <f t="shared" si="13"/>
        <v>181</v>
      </c>
      <c r="AB41" s="24" t="s">
        <v>113</v>
      </c>
      <c r="AC41" s="41">
        <f t="shared" si="14"/>
        <v>8919.0417999999991</v>
      </c>
      <c r="AD41" s="41">
        <v>1</v>
      </c>
      <c r="AE41" s="72">
        <f>INDEX(SA!$C$2:$G$11,MATCH(Details!S41,SA!$C$2:$C$11,0),MATCH(Details!V41,SA!$C$2:$G$2,0))*Y41/(F41-E41+1)</f>
        <v>7558.5099999999993</v>
      </c>
      <c r="AF41" s="41">
        <f t="shared" si="15"/>
        <v>0</v>
      </c>
      <c r="AG41" s="41">
        <f t="shared" si="16"/>
        <v>0</v>
      </c>
      <c r="AH41" s="41">
        <f t="shared" si="17"/>
        <v>1360.5317999999997</v>
      </c>
      <c r="AI41" s="60">
        <f t="shared" si="18"/>
        <v>302.34039999999999</v>
      </c>
      <c r="AJ41" s="60">
        <f t="shared" si="19"/>
        <v>1700.6647499999999</v>
      </c>
      <c r="AK41" s="60">
        <f t="shared" si="20"/>
        <v>3748.1926301369858</v>
      </c>
      <c r="AL41" s="60">
        <f t="shared" si="21"/>
        <v>2754.9215831506845</v>
      </c>
      <c r="AM41" s="41">
        <f t="shared" si="22"/>
        <v>2800.5832668493149</v>
      </c>
      <c r="AN41" s="42">
        <f t="shared" si="23"/>
        <v>45715</v>
      </c>
      <c r="AO41" s="43">
        <f t="shared" si="24"/>
        <v>7558.5099999999993</v>
      </c>
    </row>
    <row r="42" spans="1:41" s="24" customFormat="1" ht="15.75" customHeight="1" x14ac:dyDescent="0.35">
      <c r="A42" s="36" t="s">
        <v>27</v>
      </c>
      <c r="B42" s="36">
        <v>202509</v>
      </c>
      <c r="C42" s="24" t="s">
        <v>736</v>
      </c>
      <c r="D42" s="24" t="s">
        <v>119</v>
      </c>
      <c r="E42" s="62">
        <v>45901</v>
      </c>
      <c r="F42" s="62">
        <v>46265</v>
      </c>
      <c r="G42" s="37" t="s">
        <v>765</v>
      </c>
      <c r="H42" s="36">
        <v>42048</v>
      </c>
      <c r="I42" s="63">
        <v>13804</v>
      </c>
      <c r="J42" s="24" t="s">
        <v>2947</v>
      </c>
      <c r="K42" s="63">
        <f t="shared" si="7"/>
        <v>45901</v>
      </c>
      <c r="L42" s="55">
        <f t="shared" si="8"/>
        <v>0.04</v>
      </c>
      <c r="M42" s="76">
        <v>0.22500000000000001</v>
      </c>
      <c r="N42" s="62">
        <v>45901</v>
      </c>
      <c r="O42" s="62">
        <v>46265</v>
      </c>
      <c r="P42" s="63"/>
      <c r="Q42" s="63"/>
      <c r="R42" s="78">
        <v>87</v>
      </c>
      <c r="S42" s="63" t="str">
        <f>VLOOKUP(R42,SA!$B$3:$C$11,2,1)</f>
        <v>81-100</v>
      </c>
      <c r="T42" s="38" t="s">
        <v>97</v>
      </c>
      <c r="U42" s="24" t="s">
        <v>5744</v>
      </c>
      <c r="V42" s="24">
        <v>500000</v>
      </c>
      <c r="W42" s="39">
        <f t="shared" si="9"/>
        <v>0</v>
      </c>
      <c r="X42" s="29">
        <f t="shared" si="10"/>
        <v>0</v>
      </c>
      <c r="Y42" s="40">
        <f t="shared" si="11"/>
        <v>365</v>
      </c>
      <c r="Z42" s="38">
        <f t="shared" si="12"/>
        <v>46081</v>
      </c>
      <c r="AA42" s="41">
        <f t="shared" si="13"/>
        <v>181</v>
      </c>
      <c r="AB42" s="24" t="s">
        <v>113</v>
      </c>
      <c r="AC42" s="41">
        <f t="shared" si="14"/>
        <v>32559.421399999999</v>
      </c>
      <c r="AD42" s="41">
        <v>1</v>
      </c>
      <c r="AE42" s="72">
        <f>INDEX(SA!$C$2:$G$11,MATCH(Details!S42,SA!$C$2:$C$11,0),MATCH(Details!V42,SA!$C$2:$G$2,0))*Y42/(F42-E42+1)</f>
        <v>27592.73</v>
      </c>
      <c r="AF42" s="41">
        <f t="shared" si="15"/>
        <v>0</v>
      </c>
      <c r="AG42" s="41">
        <f t="shared" si="16"/>
        <v>0</v>
      </c>
      <c r="AH42" s="41">
        <f t="shared" si="17"/>
        <v>4966.6913999999997</v>
      </c>
      <c r="AI42" s="60">
        <f t="shared" si="18"/>
        <v>1103.7092</v>
      </c>
      <c r="AJ42" s="60">
        <f t="shared" si="19"/>
        <v>6208.3642499999996</v>
      </c>
      <c r="AK42" s="60">
        <f t="shared" si="20"/>
        <v>13682.970219178082</v>
      </c>
      <c r="AL42" s="60">
        <f t="shared" si="21"/>
        <v>10056.983111095889</v>
      </c>
      <c r="AM42" s="41">
        <f t="shared" si="22"/>
        <v>10223.673438904108</v>
      </c>
      <c r="AN42" s="42">
        <f t="shared" si="23"/>
        <v>45715</v>
      </c>
      <c r="AO42" s="43">
        <f t="shared" si="24"/>
        <v>27592.73</v>
      </c>
    </row>
    <row r="43" spans="1:41" s="24" customFormat="1" ht="15.75" customHeight="1" x14ac:dyDescent="0.35">
      <c r="A43" s="36" t="s">
        <v>27</v>
      </c>
      <c r="B43" s="36">
        <v>202509</v>
      </c>
      <c r="C43" s="24" t="s">
        <v>736</v>
      </c>
      <c r="D43" s="24" t="s">
        <v>119</v>
      </c>
      <c r="E43" s="62">
        <v>45901</v>
      </c>
      <c r="F43" s="62">
        <v>46265</v>
      </c>
      <c r="G43" s="37" t="s">
        <v>766</v>
      </c>
      <c r="H43" s="36">
        <v>42048</v>
      </c>
      <c r="I43" s="63">
        <v>36985</v>
      </c>
      <c r="J43" s="24" t="s">
        <v>2948</v>
      </c>
      <c r="K43" s="63">
        <f t="shared" si="7"/>
        <v>45901</v>
      </c>
      <c r="L43" s="55">
        <f t="shared" si="8"/>
        <v>0.04</v>
      </c>
      <c r="M43" s="76">
        <v>0.22500000000000001</v>
      </c>
      <c r="N43" s="62">
        <v>45901</v>
      </c>
      <c r="O43" s="62">
        <v>46265</v>
      </c>
      <c r="P43" s="63"/>
      <c r="Q43" s="63"/>
      <c r="R43" s="78">
        <v>24</v>
      </c>
      <c r="S43" s="63" t="str">
        <f>VLOOKUP(R43,SA!$B$3:$C$11,2,1)</f>
        <v>0-25</v>
      </c>
      <c r="T43" s="38" t="s">
        <v>97</v>
      </c>
      <c r="U43" s="24" t="s">
        <v>5745</v>
      </c>
      <c r="V43" s="24">
        <v>500000</v>
      </c>
      <c r="W43" s="39">
        <f t="shared" si="9"/>
        <v>0</v>
      </c>
      <c r="X43" s="29">
        <f t="shared" si="10"/>
        <v>0</v>
      </c>
      <c r="Y43" s="40">
        <f t="shared" si="11"/>
        <v>365</v>
      </c>
      <c r="Z43" s="38">
        <f t="shared" si="12"/>
        <v>46081</v>
      </c>
      <c r="AA43" s="41">
        <f t="shared" si="13"/>
        <v>181</v>
      </c>
      <c r="AB43" s="24" t="s">
        <v>113</v>
      </c>
      <c r="AC43" s="41">
        <f t="shared" si="14"/>
        <v>4448.2106000000003</v>
      </c>
      <c r="AD43" s="41">
        <v>1</v>
      </c>
      <c r="AE43" s="72">
        <f>INDEX(SA!$C$2:$G$11,MATCH(Details!S43,SA!$C$2:$C$11,0),MATCH(Details!V43,SA!$C$2:$G$2,0))*Y43/(F43-E43+1)</f>
        <v>3769.67</v>
      </c>
      <c r="AF43" s="41">
        <f t="shared" si="15"/>
        <v>0</v>
      </c>
      <c r="AG43" s="41">
        <f t="shared" si="16"/>
        <v>0</v>
      </c>
      <c r="AH43" s="41">
        <f t="shared" si="17"/>
        <v>678.54060000000004</v>
      </c>
      <c r="AI43" s="60">
        <f t="shared" si="18"/>
        <v>150.7868</v>
      </c>
      <c r="AJ43" s="60">
        <f t="shared" si="19"/>
        <v>848.17574999999999</v>
      </c>
      <c r="AK43" s="60">
        <f t="shared" si="20"/>
        <v>1869.3432054794521</v>
      </c>
      <c r="AL43" s="60">
        <f t="shared" si="21"/>
        <v>1373.9672560273973</v>
      </c>
      <c r="AM43" s="41">
        <f t="shared" si="22"/>
        <v>1396.7401939726028</v>
      </c>
      <c r="AN43" s="42">
        <f t="shared" si="23"/>
        <v>45715</v>
      </c>
      <c r="AO43" s="43">
        <f t="shared" si="24"/>
        <v>3769.67</v>
      </c>
    </row>
    <row r="44" spans="1:41" s="24" customFormat="1" ht="15.75" customHeight="1" x14ac:dyDescent="0.35">
      <c r="A44" s="36" t="s">
        <v>27</v>
      </c>
      <c r="B44" s="36">
        <v>202509</v>
      </c>
      <c r="C44" s="24" t="s">
        <v>736</v>
      </c>
      <c r="D44" s="24" t="s">
        <v>119</v>
      </c>
      <c r="E44" s="62">
        <v>45901</v>
      </c>
      <c r="F44" s="62">
        <v>46265</v>
      </c>
      <c r="G44" s="37" t="s">
        <v>767</v>
      </c>
      <c r="H44" s="36">
        <v>42048</v>
      </c>
      <c r="I44" s="63">
        <v>17239</v>
      </c>
      <c r="J44" s="24" t="s">
        <v>2949</v>
      </c>
      <c r="K44" s="63">
        <f t="shared" si="7"/>
        <v>45901</v>
      </c>
      <c r="L44" s="55">
        <f t="shared" si="8"/>
        <v>0.04</v>
      </c>
      <c r="M44" s="76">
        <v>0.22500000000000001</v>
      </c>
      <c r="N44" s="62">
        <v>45901</v>
      </c>
      <c r="O44" s="62">
        <v>46265</v>
      </c>
      <c r="P44" s="63"/>
      <c r="Q44" s="63"/>
      <c r="R44" s="78">
        <v>78</v>
      </c>
      <c r="S44" s="63" t="str">
        <f>VLOOKUP(R44,SA!$B$3:$C$11,2,1)</f>
        <v>76-80</v>
      </c>
      <c r="T44" s="38" t="s">
        <v>98</v>
      </c>
      <c r="U44" s="24" t="s">
        <v>5747</v>
      </c>
      <c r="V44" s="24">
        <v>500000</v>
      </c>
      <c r="W44" s="39">
        <f t="shared" si="9"/>
        <v>0</v>
      </c>
      <c r="X44" s="29">
        <f t="shared" si="10"/>
        <v>0</v>
      </c>
      <c r="Y44" s="40">
        <f t="shared" si="11"/>
        <v>365</v>
      </c>
      <c r="Z44" s="38">
        <f t="shared" si="12"/>
        <v>46081</v>
      </c>
      <c r="AA44" s="41">
        <f t="shared" si="13"/>
        <v>181</v>
      </c>
      <c r="AB44" s="24" t="s">
        <v>113</v>
      </c>
      <c r="AC44" s="41">
        <f t="shared" si="14"/>
        <v>29821.089800000002</v>
      </c>
      <c r="AD44" s="41">
        <v>1</v>
      </c>
      <c r="AE44" s="72">
        <f>INDEX(SA!$C$2:$G$11,MATCH(Details!S44,SA!$C$2:$C$11,0),MATCH(Details!V44,SA!$C$2:$G$2,0))*Y44/(F44-E44+1)</f>
        <v>25272.11</v>
      </c>
      <c r="AF44" s="41">
        <f t="shared" si="15"/>
        <v>0</v>
      </c>
      <c r="AG44" s="41">
        <f t="shared" si="16"/>
        <v>0</v>
      </c>
      <c r="AH44" s="41">
        <f t="shared" si="17"/>
        <v>4548.9798000000001</v>
      </c>
      <c r="AI44" s="60">
        <f t="shared" si="18"/>
        <v>1010.8844</v>
      </c>
      <c r="AJ44" s="60">
        <f t="shared" si="19"/>
        <v>5686.2247500000003</v>
      </c>
      <c r="AK44" s="60">
        <f t="shared" si="20"/>
        <v>12532.197013698631</v>
      </c>
      <c r="AL44" s="60">
        <f t="shared" si="21"/>
        <v>9211.1648050684944</v>
      </c>
      <c r="AM44" s="41">
        <f t="shared" si="22"/>
        <v>9363.8360449315078</v>
      </c>
      <c r="AN44" s="42">
        <f t="shared" si="23"/>
        <v>45715</v>
      </c>
      <c r="AO44" s="43">
        <f t="shared" si="24"/>
        <v>25272.11</v>
      </c>
    </row>
    <row r="45" spans="1:41" s="24" customFormat="1" ht="15.75" customHeight="1" x14ac:dyDescent="0.35">
      <c r="A45" s="36" t="s">
        <v>27</v>
      </c>
      <c r="B45" s="36">
        <v>202509</v>
      </c>
      <c r="C45" s="24" t="s">
        <v>736</v>
      </c>
      <c r="D45" s="24" t="s">
        <v>119</v>
      </c>
      <c r="E45" s="62">
        <v>45901</v>
      </c>
      <c r="F45" s="62">
        <v>46265</v>
      </c>
      <c r="G45" s="37" t="s">
        <v>768</v>
      </c>
      <c r="H45" s="36">
        <v>42095</v>
      </c>
      <c r="I45" s="63">
        <v>17168</v>
      </c>
      <c r="J45" s="24" t="s">
        <v>2950</v>
      </c>
      <c r="K45" s="63">
        <f t="shared" si="7"/>
        <v>45901</v>
      </c>
      <c r="L45" s="55">
        <f t="shared" si="8"/>
        <v>0.04</v>
      </c>
      <c r="M45" s="76">
        <v>0.22500000000000001</v>
      </c>
      <c r="N45" s="62">
        <v>45901</v>
      </c>
      <c r="O45" s="62">
        <v>46265</v>
      </c>
      <c r="P45" s="63"/>
      <c r="Q45" s="63"/>
      <c r="R45" s="78">
        <v>78</v>
      </c>
      <c r="S45" s="63" t="str">
        <f>VLOOKUP(R45,SA!$B$3:$C$11,2,1)</f>
        <v>76-80</v>
      </c>
      <c r="T45" s="38" t="s">
        <v>98</v>
      </c>
      <c r="U45" s="24" t="s">
        <v>5747</v>
      </c>
      <c r="V45" s="24">
        <v>400000</v>
      </c>
      <c r="W45" s="39">
        <f t="shared" si="9"/>
        <v>0</v>
      </c>
      <c r="X45" s="29">
        <f t="shared" si="10"/>
        <v>0</v>
      </c>
      <c r="Y45" s="40">
        <f t="shared" si="11"/>
        <v>365</v>
      </c>
      <c r="Z45" s="38">
        <f t="shared" si="12"/>
        <v>46081</v>
      </c>
      <c r="AA45" s="41">
        <f t="shared" si="13"/>
        <v>181</v>
      </c>
      <c r="AB45" s="24" t="s">
        <v>113</v>
      </c>
      <c r="AC45" s="41">
        <f t="shared" si="14"/>
        <v>27110.087</v>
      </c>
      <c r="AD45" s="41">
        <v>1</v>
      </c>
      <c r="AE45" s="72">
        <f>INDEX(SA!$C$2:$G$11,MATCH(Details!S45,SA!$C$2:$C$11,0),MATCH(Details!V45,SA!$C$2:$G$2,0))*Y45/(F45-E45+1)</f>
        <v>22974.65</v>
      </c>
      <c r="AF45" s="41">
        <f t="shared" si="15"/>
        <v>0</v>
      </c>
      <c r="AG45" s="41">
        <f t="shared" si="16"/>
        <v>0</v>
      </c>
      <c r="AH45" s="41">
        <f t="shared" si="17"/>
        <v>4135.4369999999999</v>
      </c>
      <c r="AI45" s="60">
        <f t="shared" si="18"/>
        <v>918.9860000000001</v>
      </c>
      <c r="AJ45" s="60">
        <f t="shared" si="19"/>
        <v>5169.2962500000003</v>
      </c>
      <c r="AK45" s="60">
        <f t="shared" si="20"/>
        <v>11392.908630136988</v>
      </c>
      <c r="AL45" s="60">
        <f t="shared" si="21"/>
        <v>8373.7878431506851</v>
      </c>
      <c r="AM45" s="41">
        <f t="shared" si="22"/>
        <v>8512.5799068493143</v>
      </c>
      <c r="AN45" s="42">
        <f t="shared" si="23"/>
        <v>45715</v>
      </c>
      <c r="AO45" s="43">
        <f t="shared" si="24"/>
        <v>22974.65</v>
      </c>
    </row>
    <row r="46" spans="1:41" s="24" customFormat="1" ht="15.75" customHeight="1" x14ac:dyDescent="0.35">
      <c r="A46" s="36" t="s">
        <v>27</v>
      </c>
      <c r="B46" s="36">
        <v>202509</v>
      </c>
      <c r="C46" s="24" t="s">
        <v>736</v>
      </c>
      <c r="D46" s="24" t="s">
        <v>119</v>
      </c>
      <c r="E46" s="62">
        <v>45901</v>
      </c>
      <c r="F46" s="62">
        <v>46265</v>
      </c>
      <c r="G46" s="37" t="s">
        <v>769</v>
      </c>
      <c r="H46" s="36">
        <v>42095</v>
      </c>
      <c r="I46" s="63">
        <v>14977</v>
      </c>
      <c r="J46" s="24" t="s">
        <v>2951</v>
      </c>
      <c r="K46" s="63">
        <f t="shared" si="7"/>
        <v>45901</v>
      </c>
      <c r="L46" s="55">
        <f t="shared" si="8"/>
        <v>0.04</v>
      </c>
      <c r="M46" s="76">
        <v>0.22500000000000001</v>
      </c>
      <c r="N46" s="62">
        <v>45901</v>
      </c>
      <c r="O46" s="62">
        <v>46265</v>
      </c>
      <c r="P46" s="63"/>
      <c r="Q46" s="63"/>
      <c r="R46" s="78">
        <v>84</v>
      </c>
      <c r="S46" s="63" t="str">
        <f>VLOOKUP(R46,SA!$B$3:$C$11,2,1)</f>
        <v>81-100</v>
      </c>
      <c r="T46" s="38" t="s">
        <v>97</v>
      </c>
      <c r="U46" s="24" t="s">
        <v>5744</v>
      </c>
      <c r="V46" s="24">
        <v>400000</v>
      </c>
      <c r="W46" s="39">
        <f t="shared" si="9"/>
        <v>0</v>
      </c>
      <c r="X46" s="29">
        <f t="shared" si="10"/>
        <v>0</v>
      </c>
      <c r="Y46" s="40">
        <f t="shared" si="11"/>
        <v>365</v>
      </c>
      <c r="Z46" s="38">
        <f t="shared" si="12"/>
        <v>46081</v>
      </c>
      <c r="AA46" s="41">
        <f t="shared" si="13"/>
        <v>181</v>
      </c>
      <c r="AB46" s="24" t="s">
        <v>113</v>
      </c>
      <c r="AC46" s="41">
        <f t="shared" si="14"/>
        <v>29599.473999999998</v>
      </c>
      <c r="AD46" s="41">
        <v>1</v>
      </c>
      <c r="AE46" s="72">
        <f>INDEX(SA!$C$2:$G$11,MATCH(Details!S46,SA!$C$2:$C$11,0),MATCH(Details!V46,SA!$C$2:$G$2,0))*Y46/(F46-E46+1)</f>
        <v>25084.3</v>
      </c>
      <c r="AF46" s="41">
        <f t="shared" si="15"/>
        <v>0</v>
      </c>
      <c r="AG46" s="41">
        <f t="shared" si="16"/>
        <v>0</v>
      </c>
      <c r="AH46" s="41">
        <f t="shared" si="17"/>
        <v>4515.174</v>
      </c>
      <c r="AI46" s="60">
        <f t="shared" si="18"/>
        <v>1003.372</v>
      </c>
      <c r="AJ46" s="60">
        <f t="shared" si="19"/>
        <v>5643.9674999999997</v>
      </c>
      <c r="AK46" s="60">
        <f t="shared" si="20"/>
        <v>12439.063835616438</v>
      </c>
      <c r="AL46" s="60">
        <f t="shared" si="21"/>
        <v>9142.7119191780821</v>
      </c>
      <c r="AM46" s="41">
        <f t="shared" si="22"/>
        <v>9294.2485808219171</v>
      </c>
      <c r="AN46" s="42">
        <f t="shared" si="23"/>
        <v>45715</v>
      </c>
      <c r="AO46" s="43">
        <f t="shared" si="24"/>
        <v>25084.3</v>
      </c>
    </row>
    <row r="47" spans="1:41" s="24" customFormat="1" ht="15.75" customHeight="1" x14ac:dyDescent="0.35">
      <c r="A47" s="36" t="s">
        <v>27</v>
      </c>
      <c r="B47" s="36">
        <v>202509</v>
      </c>
      <c r="C47" s="24" t="s">
        <v>736</v>
      </c>
      <c r="D47" s="24" t="s">
        <v>119</v>
      </c>
      <c r="E47" s="62">
        <v>45901</v>
      </c>
      <c r="F47" s="62">
        <v>46265</v>
      </c>
      <c r="G47" s="37" t="s">
        <v>770</v>
      </c>
      <c r="H47" s="36">
        <v>42095</v>
      </c>
      <c r="I47" s="63">
        <v>37344</v>
      </c>
      <c r="J47" s="24" t="s">
        <v>2952</v>
      </c>
      <c r="K47" s="63">
        <f t="shared" si="7"/>
        <v>45901</v>
      </c>
      <c r="L47" s="55">
        <f t="shared" si="8"/>
        <v>0.04</v>
      </c>
      <c r="M47" s="76">
        <v>0.22500000000000001</v>
      </c>
      <c r="N47" s="62">
        <v>45901</v>
      </c>
      <c r="O47" s="62">
        <v>46265</v>
      </c>
      <c r="P47" s="63"/>
      <c r="Q47" s="63"/>
      <c r="R47" s="78">
        <v>23</v>
      </c>
      <c r="S47" s="63" t="str">
        <f>VLOOKUP(R47,SA!$B$3:$C$11,2,1)</f>
        <v>0-25</v>
      </c>
      <c r="T47" s="38" t="s">
        <v>97</v>
      </c>
      <c r="U47" s="24" t="s">
        <v>5745</v>
      </c>
      <c r="V47" s="24">
        <v>400000</v>
      </c>
      <c r="W47" s="39">
        <f t="shared" si="9"/>
        <v>0</v>
      </c>
      <c r="X47" s="29">
        <f t="shared" si="10"/>
        <v>0</v>
      </c>
      <c r="Y47" s="40">
        <f t="shared" si="11"/>
        <v>365</v>
      </c>
      <c r="Z47" s="38">
        <f t="shared" si="12"/>
        <v>46081</v>
      </c>
      <c r="AA47" s="41">
        <f t="shared" si="13"/>
        <v>181</v>
      </c>
      <c r="AB47" s="24" t="s">
        <v>113</v>
      </c>
      <c r="AC47" s="41">
        <f t="shared" si="14"/>
        <v>4043.8364000000001</v>
      </c>
      <c r="AD47" s="41">
        <v>1</v>
      </c>
      <c r="AE47" s="72">
        <f>INDEX(SA!$C$2:$G$11,MATCH(Details!S47,SA!$C$2:$C$11,0),MATCH(Details!V47,SA!$C$2:$G$2,0))*Y47/(F47-E47+1)</f>
        <v>3426.98</v>
      </c>
      <c r="AF47" s="41">
        <f t="shared" si="15"/>
        <v>0</v>
      </c>
      <c r="AG47" s="41">
        <f t="shared" si="16"/>
        <v>0</v>
      </c>
      <c r="AH47" s="41">
        <f t="shared" si="17"/>
        <v>616.85640000000001</v>
      </c>
      <c r="AI47" s="60">
        <f t="shared" si="18"/>
        <v>137.07920000000001</v>
      </c>
      <c r="AJ47" s="60">
        <f t="shared" si="19"/>
        <v>771.07050000000004</v>
      </c>
      <c r="AK47" s="60">
        <f t="shared" si="20"/>
        <v>1699.4065205479453</v>
      </c>
      <c r="AL47" s="60">
        <f t="shared" si="21"/>
        <v>1249.0637926027398</v>
      </c>
      <c r="AM47" s="41">
        <f t="shared" si="22"/>
        <v>1269.7665073972601</v>
      </c>
      <c r="AN47" s="42">
        <f t="shared" si="23"/>
        <v>45715</v>
      </c>
      <c r="AO47" s="43">
        <f t="shared" si="24"/>
        <v>3426.98</v>
      </c>
    </row>
    <row r="48" spans="1:41" s="24" customFormat="1" ht="15.75" customHeight="1" x14ac:dyDescent="0.35">
      <c r="A48" s="36" t="s">
        <v>27</v>
      </c>
      <c r="B48" s="36">
        <v>202509</v>
      </c>
      <c r="C48" s="24" t="s">
        <v>736</v>
      </c>
      <c r="D48" s="24" t="s">
        <v>119</v>
      </c>
      <c r="E48" s="62">
        <v>45901</v>
      </c>
      <c r="F48" s="62">
        <v>46265</v>
      </c>
      <c r="G48" s="37" t="s">
        <v>771</v>
      </c>
      <c r="H48" s="36">
        <v>42095</v>
      </c>
      <c r="I48" s="63">
        <v>28217</v>
      </c>
      <c r="J48" s="24" t="s">
        <v>2953</v>
      </c>
      <c r="K48" s="63">
        <f t="shared" si="7"/>
        <v>45901</v>
      </c>
      <c r="L48" s="55">
        <f t="shared" si="8"/>
        <v>0.04</v>
      </c>
      <c r="M48" s="76">
        <v>0.22500000000000001</v>
      </c>
      <c r="N48" s="62">
        <v>45901</v>
      </c>
      <c r="O48" s="62">
        <v>46265</v>
      </c>
      <c r="P48" s="63"/>
      <c r="Q48" s="63"/>
      <c r="R48" s="78">
        <v>48</v>
      </c>
      <c r="S48" s="63" t="str">
        <f>VLOOKUP(R48,SA!$B$3:$C$11,2,1)</f>
        <v>46-55</v>
      </c>
      <c r="T48" s="38" t="s">
        <v>98</v>
      </c>
      <c r="U48" s="24" t="s">
        <v>5743</v>
      </c>
      <c r="V48" s="24">
        <v>400000</v>
      </c>
      <c r="W48" s="39">
        <f t="shared" si="9"/>
        <v>0</v>
      </c>
      <c r="X48" s="29">
        <f t="shared" si="10"/>
        <v>0</v>
      </c>
      <c r="Y48" s="40">
        <f t="shared" si="11"/>
        <v>365</v>
      </c>
      <c r="Z48" s="38">
        <f t="shared" si="12"/>
        <v>46081</v>
      </c>
      <c r="AA48" s="41">
        <f t="shared" si="13"/>
        <v>181</v>
      </c>
      <c r="AB48" s="24" t="s">
        <v>113</v>
      </c>
      <c r="AC48" s="41">
        <f t="shared" si="14"/>
        <v>8108.2165999999997</v>
      </c>
      <c r="AD48" s="41">
        <v>1</v>
      </c>
      <c r="AE48" s="72">
        <f>INDEX(SA!$C$2:$G$11,MATCH(Details!S48,SA!$C$2:$C$11,0),MATCH(Details!V48,SA!$C$2:$G$2,0))*Y48/(F48-E48+1)</f>
        <v>6871.37</v>
      </c>
      <c r="AF48" s="41">
        <f t="shared" si="15"/>
        <v>0</v>
      </c>
      <c r="AG48" s="41">
        <f t="shared" si="16"/>
        <v>0</v>
      </c>
      <c r="AH48" s="41">
        <f t="shared" si="17"/>
        <v>1236.8465999999999</v>
      </c>
      <c r="AI48" s="60">
        <f t="shared" si="18"/>
        <v>274.85480000000001</v>
      </c>
      <c r="AJ48" s="60">
        <f t="shared" si="19"/>
        <v>1546.05825</v>
      </c>
      <c r="AK48" s="60">
        <f t="shared" si="20"/>
        <v>3407.446493150685</v>
      </c>
      <c r="AL48" s="60">
        <f t="shared" si="21"/>
        <v>2504.4731724657536</v>
      </c>
      <c r="AM48" s="41">
        <f t="shared" si="22"/>
        <v>2545.9837775342462</v>
      </c>
      <c r="AN48" s="42">
        <f t="shared" si="23"/>
        <v>45715</v>
      </c>
      <c r="AO48" s="43">
        <f t="shared" si="24"/>
        <v>6871.37</v>
      </c>
    </row>
    <row r="49" spans="1:41" s="24" customFormat="1" ht="15.75" customHeight="1" x14ac:dyDescent="0.35">
      <c r="A49" s="36" t="s">
        <v>27</v>
      </c>
      <c r="B49" s="36">
        <v>202509</v>
      </c>
      <c r="C49" s="24" t="s">
        <v>736</v>
      </c>
      <c r="D49" s="24" t="s">
        <v>119</v>
      </c>
      <c r="E49" s="62">
        <v>45901</v>
      </c>
      <c r="F49" s="62">
        <v>46265</v>
      </c>
      <c r="G49" s="37" t="s">
        <v>297</v>
      </c>
      <c r="H49" s="36">
        <v>42095</v>
      </c>
      <c r="I49" s="63">
        <v>26115</v>
      </c>
      <c r="J49" s="24" t="s">
        <v>2954</v>
      </c>
      <c r="K49" s="63">
        <f t="shared" si="7"/>
        <v>45901</v>
      </c>
      <c r="L49" s="55">
        <f t="shared" si="8"/>
        <v>0.04</v>
      </c>
      <c r="M49" s="76">
        <v>0.22500000000000001</v>
      </c>
      <c r="N49" s="62">
        <v>45901</v>
      </c>
      <c r="O49" s="62">
        <v>46265</v>
      </c>
      <c r="P49" s="63"/>
      <c r="Q49" s="63"/>
      <c r="R49" s="78">
        <v>54</v>
      </c>
      <c r="S49" s="63" t="str">
        <f>VLOOKUP(R49,SA!$B$3:$C$11,2,1)</f>
        <v>46-55</v>
      </c>
      <c r="T49" s="38" t="s">
        <v>97</v>
      </c>
      <c r="U49" s="24" t="s">
        <v>56</v>
      </c>
      <c r="V49" s="24">
        <v>400000</v>
      </c>
      <c r="W49" s="39">
        <f t="shared" si="9"/>
        <v>400000</v>
      </c>
      <c r="X49" s="29">
        <f t="shared" si="10"/>
        <v>1</v>
      </c>
      <c r="Y49" s="40">
        <f t="shared" si="11"/>
        <v>365</v>
      </c>
      <c r="Z49" s="38">
        <f t="shared" si="12"/>
        <v>46081</v>
      </c>
      <c r="AA49" s="41">
        <f t="shared" si="13"/>
        <v>181</v>
      </c>
      <c r="AB49" s="24" t="s">
        <v>113</v>
      </c>
      <c r="AC49" s="41">
        <f t="shared" si="14"/>
        <v>8108.2165999999997</v>
      </c>
      <c r="AD49" s="41">
        <v>1</v>
      </c>
      <c r="AE49" s="72">
        <f>INDEX(SA!$C$2:$G$11,MATCH(Details!S49,SA!$C$2:$C$11,0),MATCH(Details!V49,SA!$C$2:$G$2,0))*Y49/(F49-E49+1)</f>
        <v>6871.37</v>
      </c>
      <c r="AF49" s="41">
        <f t="shared" si="15"/>
        <v>0</v>
      </c>
      <c r="AG49" s="41">
        <f t="shared" si="16"/>
        <v>0</v>
      </c>
      <c r="AH49" s="41">
        <f t="shared" si="17"/>
        <v>1236.8465999999999</v>
      </c>
      <c r="AI49" s="60">
        <f t="shared" si="18"/>
        <v>274.85480000000001</v>
      </c>
      <c r="AJ49" s="60">
        <f t="shared" si="19"/>
        <v>1546.05825</v>
      </c>
      <c r="AK49" s="60">
        <f t="shared" si="20"/>
        <v>3407.446493150685</v>
      </c>
      <c r="AL49" s="60">
        <f t="shared" si="21"/>
        <v>2504.4731724657536</v>
      </c>
      <c r="AM49" s="41">
        <f t="shared" si="22"/>
        <v>2545.9837775342462</v>
      </c>
      <c r="AN49" s="42">
        <f t="shared" si="23"/>
        <v>45715</v>
      </c>
      <c r="AO49" s="43">
        <f t="shared" si="24"/>
        <v>6871.37</v>
      </c>
    </row>
    <row r="50" spans="1:41" s="24" customFormat="1" ht="15.75" customHeight="1" x14ac:dyDescent="0.35">
      <c r="A50" s="36" t="s">
        <v>27</v>
      </c>
      <c r="B50" s="36">
        <v>202509</v>
      </c>
      <c r="C50" s="24" t="s">
        <v>736</v>
      </c>
      <c r="D50" s="24" t="s">
        <v>119</v>
      </c>
      <c r="E50" s="62">
        <v>45901</v>
      </c>
      <c r="F50" s="62">
        <v>46265</v>
      </c>
      <c r="G50" s="37" t="s">
        <v>372</v>
      </c>
      <c r="H50" s="36">
        <v>42099</v>
      </c>
      <c r="I50" s="63">
        <v>24654</v>
      </c>
      <c r="J50" s="24" t="s">
        <v>2955</v>
      </c>
      <c r="K50" s="63">
        <f t="shared" si="7"/>
        <v>45901</v>
      </c>
      <c r="L50" s="55">
        <f t="shared" si="8"/>
        <v>0.04</v>
      </c>
      <c r="M50" s="76">
        <v>0.22500000000000001</v>
      </c>
      <c r="N50" s="62">
        <v>45901</v>
      </c>
      <c r="O50" s="62">
        <v>46265</v>
      </c>
      <c r="P50" s="63"/>
      <c r="Q50" s="63"/>
      <c r="R50" s="78">
        <v>58</v>
      </c>
      <c r="S50" s="63" t="str">
        <f>VLOOKUP(R50,SA!$B$3:$C$11,2,1)</f>
        <v>56-65</v>
      </c>
      <c r="T50" s="38" t="s">
        <v>97</v>
      </c>
      <c r="U50" s="24" t="s">
        <v>56</v>
      </c>
      <c r="V50" s="24">
        <v>300000</v>
      </c>
      <c r="W50" s="39">
        <f t="shared" si="9"/>
        <v>300000</v>
      </c>
      <c r="X50" s="29">
        <f t="shared" si="10"/>
        <v>1</v>
      </c>
      <c r="Y50" s="40">
        <f t="shared" si="11"/>
        <v>365</v>
      </c>
      <c r="Z50" s="38">
        <f t="shared" si="12"/>
        <v>46081</v>
      </c>
      <c r="AA50" s="41">
        <f t="shared" si="13"/>
        <v>181</v>
      </c>
      <c r="AB50" s="24" t="s">
        <v>113</v>
      </c>
      <c r="AC50" s="41">
        <f t="shared" si="14"/>
        <v>10831.751</v>
      </c>
      <c r="AD50" s="41">
        <v>1</v>
      </c>
      <c r="AE50" s="72">
        <f>INDEX(SA!$C$2:$G$11,MATCH(Details!S50,SA!$C$2:$C$11,0),MATCH(Details!V50,SA!$C$2:$G$2,0))*Y50/(F50-E50+1)</f>
        <v>9179.4500000000007</v>
      </c>
      <c r="AF50" s="41">
        <f t="shared" si="15"/>
        <v>0</v>
      </c>
      <c r="AG50" s="41">
        <f t="shared" si="16"/>
        <v>0</v>
      </c>
      <c r="AH50" s="41">
        <f t="shared" si="17"/>
        <v>1652.3010000000002</v>
      </c>
      <c r="AI50" s="60">
        <f t="shared" si="18"/>
        <v>367.17800000000005</v>
      </c>
      <c r="AJ50" s="60">
        <f t="shared" si="19"/>
        <v>2065.3762500000003</v>
      </c>
      <c r="AK50" s="60">
        <f t="shared" si="20"/>
        <v>4552.0012328767125</v>
      </c>
      <c r="AL50" s="60">
        <f t="shared" si="21"/>
        <v>3345.7209061643835</v>
      </c>
      <c r="AM50" s="41">
        <f t="shared" si="22"/>
        <v>3401.1748438356171</v>
      </c>
      <c r="AN50" s="42">
        <f t="shared" si="23"/>
        <v>45715</v>
      </c>
      <c r="AO50" s="43">
        <f t="shared" si="24"/>
        <v>9179.4500000000007</v>
      </c>
    </row>
    <row r="51" spans="1:41" s="24" customFormat="1" ht="15.75" customHeight="1" x14ac:dyDescent="0.35">
      <c r="A51" s="36" t="s">
        <v>27</v>
      </c>
      <c r="B51" s="36">
        <v>202509</v>
      </c>
      <c r="C51" s="24" t="s">
        <v>736</v>
      </c>
      <c r="D51" s="24" t="s">
        <v>119</v>
      </c>
      <c r="E51" s="62">
        <v>45901</v>
      </c>
      <c r="F51" s="62">
        <v>46265</v>
      </c>
      <c r="G51" s="37" t="s">
        <v>772</v>
      </c>
      <c r="H51" s="36">
        <v>42099</v>
      </c>
      <c r="I51" s="63">
        <v>27695</v>
      </c>
      <c r="J51" s="24" t="s">
        <v>2956</v>
      </c>
      <c r="K51" s="63">
        <f t="shared" si="7"/>
        <v>45901</v>
      </c>
      <c r="L51" s="55">
        <f t="shared" si="8"/>
        <v>0.04</v>
      </c>
      <c r="M51" s="76">
        <v>0.22500000000000001</v>
      </c>
      <c r="N51" s="62">
        <v>45901</v>
      </c>
      <c r="O51" s="62">
        <v>46265</v>
      </c>
      <c r="P51" s="63"/>
      <c r="Q51" s="63"/>
      <c r="R51" s="78">
        <v>49</v>
      </c>
      <c r="S51" s="63" t="str">
        <f>VLOOKUP(R51,SA!$B$3:$C$11,2,1)</f>
        <v>46-55</v>
      </c>
      <c r="T51" s="38" t="s">
        <v>98</v>
      </c>
      <c r="U51" s="24" t="s">
        <v>5743</v>
      </c>
      <c r="V51" s="24">
        <v>300000</v>
      </c>
      <c r="W51" s="39">
        <f t="shared" si="9"/>
        <v>0</v>
      </c>
      <c r="X51" s="29">
        <f t="shared" si="10"/>
        <v>0</v>
      </c>
      <c r="Y51" s="40">
        <f t="shared" si="11"/>
        <v>365</v>
      </c>
      <c r="Z51" s="38">
        <f t="shared" si="12"/>
        <v>46081</v>
      </c>
      <c r="AA51" s="41">
        <f t="shared" si="13"/>
        <v>181</v>
      </c>
      <c r="AB51" s="24" t="s">
        <v>113</v>
      </c>
      <c r="AC51" s="41">
        <f t="shared" si="14"/>
        <v>7373.4659999999994</v>
      </c>
      <c r="AD51" s="41">
        <v>1</v>
      </c>
      <c r="AE51" s="72">
        <f>INDEX(SA!$C$2:$G$11,MATCH(Details!S51,SA!$C$2:$C$11,0),MATCH(Details!V51,SA!$C$2:$G$2,0))*Y51/(F51-E51+1)</f>
        <v>6248.7</v>
      </c>
      <c r="AF51" s="41">
        <f t="shared" si="15"/>
        <v>0</v>
      </c>
      <c r="AG51" s="41">
        <f t="shared" si="16"/>
        <v>0</v>
      </c>
      <c r="AH51" s="41">
        <f t="shared" si="17"/>
        <v>1124.7659999999998</v>
      </c>
      <c r="AI51" s="60">
        <f t="shared" si="18"/>
        <v>249.94800000000001</v>
      </c>
      <c r="AJ51" s="60">
        <f t="shared" si="19"/>
        <v>1405.9575</v>
      </c>
      <c r="AK51" s="60">
        <f t="shared" si="20"/>
        <v>3098.6704109589041</v>
      </c>
      <c r="AL51" s="60">
        <f t="shared" si="21"/>
        <v>2277.5227520547946</v>
      </c>
      <c r="AM51" s="41">
        <f t="shared" si="22"/>
        <v>2315.2717479452049</v>
      </c>
      <c r="AN51" s="42">
        <f t="shared" si="23"/>
        <v>45715</v>
      </c>
      <c r="AO51" s="43">
        <f t="shared" si="24"/>
        <v>6248.7</v>
      </c>
    </row>
    <row r="52" spans="1:41" s="24" customFormat="1" ht="15.75" customHeight="1" x14ac:dyDescent="0.35">
      <c r="A52" s="36" t="s">
        <v>27</v>
      </c>
      <c r="B52" s="36">
        <v>202509</v>
      </c>
      <c r="C52" s="24" t="s">
        <v>736</v>
      </c>
      <c r="D52" s="24" t="s">
        <v>119</v>
      </c>
      <c r="E52" s="62">
        <v>45901</v>
      </c>
      <c r="F52" s="62">
        <v>46265</v>
      </c>
      <c r="G52" s="37" t="s">
        <v>773</v>
      </c>
      <c r="H52" s="36">
        <v>42099</v>
      </c>
      <c r="I52" s="63">
        <v>37873</v>
      </c>
      <c r="J52" s="24" t="s">
        <v>2957</v>
      </c>
      <c r="K52" s="63">
        <f t="shared" si="7"/>
        <v>45901</v>
      </c>
      <c r="L52" s="55">
        <f t="shared" si="8"/>
        <v>0.04</v>
      </c>
      <c r="M52" s="76">
        <v>0.22500000000000001</v>
      </c>
      <c r="N52" s="62">
        <v>45901</v>
      </c>
      <c r="O52" s="62">
        <v>46265</v>
      </c>
      <c r="P52" s="63"/>
      <c r="Q52" s="63"/>
      <c r="R52" s="78">
        <v>21</v>
      </c>
      <c r="S52" s="63" t="str">
        <f>VLOOKUP(R52,SA!$B$3:$C$11,2,1)</f>
        <v>0-25</v>
      </c>
      <c r="T52" s="38" t="s">
        <v>97</v>
      </c>
      <c r="U52" s="24" t="s">
        <v>5745</v>
      </c>
      <c r="V52" s="24">
        <v>300000</v>
      </c>
      <c r="W52" s="39">
        <f t="shared" si="9"/>
        <v>0</v>
      </c>
      <c r="X52" s="29">
        <f t="shared" si="10"/>
        <v>0</v>
      </c>
      <c r="Y52" s="40">
        <f t="shared" si="11"/>
        <v>365</v>
      </c>
      <c r="Z52" s="38">
        <f t="shared" si="12"/>
        <v>46081</v>
      </c>
      <c r="AA52" s="41">
        <f t="shared" si="13"/>
        <v>181</v>
      </c>
      <c r="AB52" s="24" t="s">
        <v>113</v>
      </c>
      <c r="AC52" s="41">
        <f t="shared" si="14"/>
        <v>3690.3792000000003</v>
      </c>
      <c r="AD52" s="41">
        <v>1</v>
      </c>
      <c r="AE52" s="72">
        <f>INDEX(SA!$C$2:$G$11,MATCH(Details!S52,SA!$C$2:$C$11,0),MATCH(Details!V52,SA!$C$2:$G$2,0))*Y52/(F52-E52+1)</f>
        <v>3127.44</v>
      </c>
      <c r="AF52" s="41">
        <f t="shared" si="15"/>
        <v>0</v>
      </c>
      <c r="AG52" s="41">
        <f t="shared" si="16"/>
        <v>0</v>
      </c>
      <c r="AH52" s="41">
        <f t="shared" si="17"/>
        <v>562.93920000000003</v>
      </c>
      <c r="AI52" s="60">
        <f t="shared" si="18"/>
        <v>125.0976</v>
      </c>
      <c r="AJ52" s="60">
        <f t="shared" si="19"/>
        <v>703.67399999999998</v>
      </c>
      <c r="AK52" s="60">
        <f t="shared" si="20"/>
        <v>1550.8675068493151</v>
      </c>
      <c r="AL52" s="60">
        <f t="shared" si="21"/>
        <v>1139.8876175342466</v>
      </c>
      <c r="AM52" s="41">
        <f t="shared" si="22"/>
        <v>1158.7807824657534</v>
      </c>
      <c r="AN52" s="42">
        <f t="shared" si="23"/>
        <v>45715</v>
      </c>
      <c r="AO52" s="43">
        <f t="shared" si="24"/>
        <v>3127.44</v>
      </c>
    </row>
    <row r="53" spans="1:41" s="24" customFormat="1" ht="15.75" customHeight="1" x14ac:dyDescent="0.35">
      <c r="A53" s="36" t="s">
        <v>27</v>
      </c>
      <c r="B53" s="36">
        <v>202509</v>
      </c>
      <c r="C53" s="24" t="s">
        <v>736</v>
      </c>
      <c r="D53" s="24" t="s">
        <v>119</v>
      </c>
      <c r="E53" s="62">
        <v>45901</v>
      </c>
      <c r="F53" s="62">
        <v>46265</v>
      </c>
      <c r="G53" s="37" t="s">
        <v>774</v>
      </c>
      <c r="H53" s="36">
        <v>42105</v>
      </c>
      <c r="I53" s="63">
        <v>20973</v>
      </c>
      <c r="J53" s="24" t="s">
        <v>2958</v>
      </c>
      <c r="K53" s="63">
        <f t="shared" si="7"/>
        <v>45901</v>
      </c>
      <c r="L53" s="55">
        <f t="shared" si="8"/>
        <v>0.04</v>
      </c>
      <c r="M53" s="76">
        <v>0.22500000000000001</v>
      </c>
      <c r="N53" s="62">
        <v>45901</v>
      </c>
      <c r="O53" s="62">
        <v>46265</v>
      </c>
      <c r="P53" s="63"/>
      <c r="Q53" s="63"/>
      <c r="R53" s="78">
        <v>68</v>
      </c>
      <c r="S53" s="63" t="str">
        <f>VLOOKUP(R53,SA!$B$3:$C$11,2,1)</f>
        <v>66-70</v>
      </c>
      <c r="T53" s="38" t="s">
        <v>98</v>
      </c>
      <c r="U53" s="24" t="s">
        <v>5747</v>
      </c>
      <c r="V53" s="24">
        <v>400000</v>
      </c>
      <c r="W53" s="39">
        <f t="shared" si="9"/>
        <v>0</v>
      </c>
      <c r="X53" s="29">
        <f t="shared" si="10"/>
        <v>0</v>
      </c>
      <c r="Y53" s="40">
        <f t="shared" si="11"/>
        <v>365</v>
      </c>
      <c r="Z53" s="38">
        <f t="shared" si="12"/>
        <v>46081</v>
      </c>
      <c r="AA53" s="41">
        <f t="shared" si="13"/>
        <v>181</v>
      </c>
      <c r="AB53" s="24" t="s">
        <v>113</v>
      </c>
      <c r="AC53" s="41">
        <f t="shared" si="14"/>
        <v>17021.971999999998</v>
      </c>
      <c r="AD53" s="41">
        <v>1</v>
      </c>
      <c r="AE53" s="72">
        <f>INDEX(SA!$C$2:$G$11,MATCH(Details!S53,SA!$C$2:$C$11,0),MATCH(Details!V53,SA!$C$2:$G$2,0))*Y53/(F53-E53+1)</f>
        <v>14425.4</v>
      </c>
      <c r="AF53" s="41">
        <f t="shared" si="15"/>
        <v>0</v>
      </c>
      <c r="AG53" s="41">
        <f t="shared" si="16"/>
        <v>0</v>
      </c>
      <c r="AH53" s="41">
        <f t="shared" si="17"/>
        <v>2596.5719999999997</v>
      </c>
      <c r="AI53" s="60">
        <f t="shared" si="18"/>
        <v>577.01599999999996</v>
      </c>
      <c r="AJ53" s="60">
        <f t="shared" si="19"/>
        <v>3245.7150000000001</v>
      </c>
      <c r="AK53" s="60">
        <f t="shared" si="20"/>
        <v>7153.4175342465751</v>
      </c>
      <c r="AL53" s="60">
        <f t="shared" si="21"/>
        <v>5257.7618876712322</v>
      </c>
      <c r="AM53" s="41">
        <f t="shared" si="22"/>
        <v>5344.9071123287686</v>
      </c>
      <c r="AN53" s="42">
        <f t="shared" si="23"/>
        <v>45715</v>
      </c>
      <c r="AO53" s="43">
        <f t="shared" si="24"/>
        <v>14425.4</v>
      </c>
    </row>
    <row r="54" spans="1:41" s="24" customFormat="1" ht="15.75" customHeight="1" x14ac:dyDescent="0.35">
      <c r="A54" s="36" t="s">
        <v>27</v>
      </c>
      <c r="B54" s="36">
        <v>202509</v>
      </c>
      <c r="C54" s="24" t="s">
        <v>736</v>
      </c>
      <c r="D54" s="24" t="s">
        <v>119</v>
      </c>
      <c r="E54" s="62">
        <v>45901</v>
      </c>
      <c r="F54" s="62">
        <v>46265</v>
      </c>
      <c r="G54" s="37" t="s">
        <v>775</v>
      </c>
      <c r="H54" s="36">
        <v>42105</v>
      </c>
      <c r="I54" s="63">
        <v>36947</v>
      </c>
      <c r="J54" s="24" t="s">
        <v>2959</v>
      </c>
      <c r="K54" s="63">
        <f t="shared" si="7"/>
        <v>45901</v>
      </c>
      <c r="L54" s="55">
        <f t="shared" si="8"/>
        <v>0.04</v>
      </c>
      <c r="M54" s="76">
        <v>0.22500000000000001</v>
      </c>
      <c r="N54" s="62">
        <v>45901</v>
      </c>
      <c r="O54" s="62">
        <v>46265</v>
      </c>
      <c r="P54" s="63"/>
      <c r="Q54" s="63"/>
      <c r="R54" s="78">
        <v>24</v>
      </c>
      <c r="S54" s="63" t="str">
        <f>VLOOKUP(R54,SA!$B$3:$C$11,2,1)</f>
        <v>0-25</v>
      </c>
      <c r="T54" s="38" t="s">
        <v>98</v>
      </c>
      <c r="U54" s="24" t="s">
        <v>5746</v>
      </c>
      <c r="V54" s="24">
        <v>400000</v>
      </c>
      <c r="W54" s="39">
        <f t="shared" si="9"/>
        <v>0</v>
      </c>
      <c r="X54" s="29">
        <f t="shared" si="10"/>
        <v>0</v>
      </c>
      <c r="Y54" s="40">
        <f t="shared" si="11"/>
        <v>365</v>
      </c>
      <c r="Z54" s="38">
        <f t="shared" si="12"/>
        <v>46081</v>
      </c>
      <c r="AA54" s="41">
        <f t="shared" si="13"/>
        <v>181</v>
      </c>
      <c r="AB54" s="24" t="s">
        <v>113</v>
      </c>
      <c r="AC54" s="41">
        <f t="shared" si="14"/>
        <v>4043.8364000000001</v>
      </c>
      <c r="AD54" s="41">
        <v>1</v>
      </c>
      <c r="AE54" s="72">
        <f>INDEX(SA!$C$2:$G$11,MATCH(Details!S54,SA!$C$2:$C$11,0),MATCH(Details!V54,SA!$C$2:$G$2,0))*Y54/(F54-E54+1)</f>
        <v>3426.98</v>
      </c>
      <c r="AF54" s="41">
        <f t="shared" si="15"/>
        <v>0</v>
      </c>
      <c r="AG54" s="41">
        <f t="shared" si="16"/>
        <v>0</v>
      </c>
      <c r="AH54" s="41">
        <f t="shared" si="17"/>
        <v>616.85640000000001</v>
      </c>
      <c r="AI54" s="60">
        <f t="shared" si="18"/>
        <v>137.07920000000001</v>
      </c>
      <c r="AJ54" s="60">
        <f t="shared" si="19"/>
        <v>771.07050000000004</v>
      </c>
      <c r="AK54" s="60">
        <f t="shared" si="20"/>
        <v>1699.4065205479453</v>
      </c>
      <c r="AL54" s="60">
        <f t="shared" si="21"/>
        <v>1249.0637926027398</v>
      </c>
      <c r="AM54" s="41">
        <f t="shared" si="22"/>
        <v>1269.7665073972601</v>
      </c>
      <c r="AN54" s="42">
        <f t="shared" si="23"/>
        <v>45715</v>
      </c>
      <c r="AO54" s="43">
        <f t="shared" si="24"/>
        <v>3426.98</v>
      </c>
    </row>
    <row r="55" spans="1:41" s="24" customFormat="1" ht="15.75" customHeight="1" x14ac:dyDescent="0.35">
      <c r="A55" s="36" t="s">
        <v>27</v>
      </c>
      <c r="B55" s="36">
        <v>202509</v>
      </c>
      <c r="C55" s="24" t="s">
        <v>736</v>
      </c>
      <c r="D55" s="24" t="s">
        <v>119</v>
      </c>
      <c r="E55" s="62">
        <v>45901</v>
      </c>
      <c r="F55" s="62">
        <v>46265</v>
      </c>
      <c r="G55" s="37" t="s">
        <v>776</v>
      </c>
      <c r="H55" s="36">
        <v>42105</v>
      </c>
      <c r="I55" s="63">
        <v>29838</v>
      </c>
      <c r="J55" s="24" t="s">
        <v>2960</v>
      </c>
      <c r="K55" s="63">
        <f t="shared" si="7"/>
        <v>45901</v>
      </c>
      <c r="L55" s="55">
        <f t="shared" si="8"/>
        <v>0.04</v>
      </c>
      <c r="M55" s="76">
        <v>0.22500000000000001</v>
      </c>
      <c r="N55" s="62">
        <v>45901</v>
      </c>
      <c r="O55" s="62">
        <v>46265</v>
      </c>
      <c r="P55" s="63"/>
      <c r="Q55" s="63"/>
      <c r="R55" s="78">
        <v>43</v>
      </c>
      <c r="S55" s="63" t="str">
        <f>VLOOKUP(R55,SA!$B$3:$C$11,2,1)</f>
        <v>36-45</v>
      </c>
      <c r="T55" s="38" t="s">
        <v>98</v>
      </c>
      <c r="U55" s="24" t="s">
        <v>5743</v>
      </c>
      <c r="V55" s="24">
        <v>400000</v>
      </c>
      <c r="W55" s="39">
        <f t="shared" si="9"/>
        <v>0</v>
      </c>
      <c r="X55" s="29">
        <f t="shared" si="10"/>
        <v>0</v>
      </c>
      <c r="Y55" s="40">
        <f t="shared" si="11"/>
        <v>365</v>
      </c>
      <c r="Z55" s="38">
        <f t="shared" si="12"/>
        <v>46081</v>
      </c>
      <c r="AA55" s="41">
        <f t="shared" si="13"/>
        <v>181</v>
      </c>
      <c r="AB55" s="24" t="s">
        <v>113</v>
      </c>
      <c r="AC55" s="41">
        <f t="shared" si="14"/>
        <v>5496.5225999999993</v>
      </c>
      <c r="AD55" s="41">
        <v>1</v>
      </c>
      <c r="AE55" s="72">
        <f>INDEX(SA!$C$2:$G$11,MATCH(Details!S55,SA!$C$2:$C$11,0),MATCH(Details!V55,SA!$C$2:$G$2,0))*Y55/(F55-E55+1)</f>
        <v>4658.07</v>
      </c>
      <c r="AF55" s="41">
        <f t="shared" si="15"/>
        <v>0</v>
      </c>
      <c r="AG55" s="41">
        <f t="shared" si="16"/>
        <v>0</v>
      </c>
      <c r="AH55" s="41">
        <f t="shared" si="17"/>
        <v>838.45259999999996</v>
      </c>
      <c r="AI55" s="60">
        <f t="shared" si="18"/>
        <v>186.3228</v>
      </c>
      <c r="AJ55" s="60">
        <f t="shared" si="19"/>
        <v>1048.06575</v>
      </c>
      <c r="AK55" s="60">
        <f t="shared" si="20"/>
        <v>2309.8922465753421</v>
      </c>
      <c r="AL55" s="60">
        <f t="shared" si="21"/>
        <v>1697.7708012328765</v>
      </c>
      <c r="AM55" s="41">
        <f t="shared" si="22"/>
        <v>1725.9106487671231</v>
      </c>
      <c r="AN55" s="42">
        <f t="shared" si="23"/>
        <v>45715</v>
      </c>
      <c r="AO55" s="43">
        <f t="shared" si="24"/>
        <v>4658.07</v>
      </c>
    </row>
    <row r="56" spans="1:41" s="24" customFormat="1" ht="15.75" customHeight="1" x14ac:dyDescent="0.35">
      <c r="A56" s="36" t="s">
        <v>27</v>
      </c>
      <c r="B56" s="36">
        <v>202509</v>
      </c>
      <c r="C56" s="24" t="s">
        <v>736</v>
      </c>
      <c r="D56" s="24" t="s">
        <v>119</v>
      </c>
      <c r="E56" s="62">
        <v>45901</v>
      </c>
      <c r="F56" s="62">
        <v>46265</v>
      </c>
      <c r="G56" s="37" t="s">
        <v>368</v>
      </c>
      <c r="H56" s="36">
        <v>42105</v>
      </c>
      <c r="I56" s="63">
        <v>27235</v>
      </c>
      <c r="J56" s="24" t="s">
        <v>2961</v>
      </c>
      <c r="K56" s="63">
        <f t="shared" si="7"/>
        <v>45901</v>
      </c>
      <c r="L56" s="55">
        <f t="shared" si="8"/>
        <v>0.04</v>
      </c>
      <c r="M56" s="76">
        <v>0.22500000000000001</v>
      </c>
      <c r="N56" s="62">
        <v>45901</v>
      </c>
      <c r="O56" s="62">
        <v>46265</v>
      </c>
      <c r="P56" s="63"/>
      <c r="Q56" s="63"/>
      <c r="R56" s="78">
        <v>51</v>
      </c>
      <c r="S56" s="63" t="str">
        <f>VLOOKUP(R56,SA!$B$3:$C$11,2,1)</f>
        <v>46-55</v>
      </c>
      <c r="T56" s="38" t="s">
        <v>97</v>
      </c>
      <c r="U56" s="24" t="s">
        <v>56</v>
      </c>
      <c r="V56" s="24">
        <v>400000</v>
      </c>
      <c r="W56" s="39">
        <f t="shared" si="9"/>
        <v>400000</v>
      </c>
      <c r="X56" s="29">
        <f t="shared" si="10"/>
        <v>1</v>
      </c>
      <c r="Y56" s="40">
        <f t="shared" si="11"/>
        <v>365</v>
      </c>
      <c r="Z56" s="38">
        <f t="shared" si="12"/>
        <v>46081</v>
      </c>
      <c r="AA56" s="41">
        <f t="shared" si="13"/>
        <v>181</v>
      </c>
      <c r="AB56" s="24" t="s">
        <v>113</v>
      </c>
      <c r="AC56" s="41">
        <f t="shared" si="14"/>
        <v>8108.2165999999997</v>
      </c>
      <c r="AD56" s="41">
        <v>1</v>
      </c>
      <c r="AE56" s="72">
        <f>INDEX(SA!$C$2:$G$11,MATCH(Details!S56,SA!$C$2:$C$11,0),MATCH(Details!V56,SA!$C$2:$G$2,0))*Y56/(F56-E56+1)</f>
        <v>6871.37</v>
      </c>
      <c r="AF56" s="41">
        <f t="shared" si="15"/>
        <v>0</v>
      </c>
      <c r="AG56" s="41">
        <f t="shared" si="16"/>
        <v>0</v>
      </c>
      <c r="AH56" s="41">
        <f t="shared" si="17"/>
        <v>1236.8465999999999</v>
      </c>
      <c r="AI56" s="60">
        <f t="shared" si="18"/>
        <v>274.85480000000001</v>
      </c>
      <c r="AJ56" s="60">
        <f t="shared" si="19"/>
        <v>1546.05825</v>
      </c>
      <c r="AK56" s="60">
        <f t="shared" si="20"/>
        <v>3407.446493150685</v>
      </c>
      <c r="AL56" s="60">
        <f t="shared" si="21"/>
        <v>2504.4731724657536</v>
      </c>
      <c r="AM56" s="41">
        <f t="shared" si="22"/>
        <v>2545.9837775342462</v>
      </c>
      <c r="AN56" s="42">
        <f t="shared" si="23"/>
        <v>45715</v>
      </c>
      <c r="AO56" s="43">
        <f t="shared" si="24"/>
        <v>6871.37</v>
      </c>
    </row>
    <row r="57" spans="1:41" s="24" customFormat="1" ht="15.75" customHeight="1" x14ac:dyDescent="0.35">
      <c r="A57" s="36" t="s">
        <v>27</v>
      </c>
      <c r="B57" s="36">
        <v>202509</v>
      </c>
      <c r="C57" s="24" t="s">
        <v>736</v>
      </c>
      <c r="D57" s="24" t="s">
        <v>119</v>
      </c>
      <c r="E57" s="62">
        <v>45901</v>
      </c>
      <c r="F57" s="62">
        <v>46265</v>
      </c>
      <c r="G57" s="37" t="s">
        <v>777</v>
      </c>
      <c r="H57" s="36">
        <v>42105</v>
      </c>
      <c r="I57" s="63">
        <v>37556</v>
      </c>
      <c r="J57" s="24" t="s">
        <v>2962</v>
      </c>
      <c r="K57" s="63">
        <f t="shared" si="7"/>
        <v>45901</v>
      </c>
      <c r="L57" s="55">
        <f t="shared" si="8"/>
        <v>0.04</v>
      </c>
      <c r="M57" s="76">
        <v>0.22500000000000001</v>
      </c>
      <c r="N57" s="62">
        <v>45901</v>
      </c>
      <c r="O57" s="62">
        <v>46265</v>
      </c>
      <c r="P57" s="63"/>
      <c r="Q57" s="63"/>
      <c r="R57" s="78">
        <v>22</v>
      </c>
      <c r="S57" s="63" t="str">
        <f>VLOOKUP(R57,SA!$B$3:$C$11,2,1)</f>
        <v>0-25</v>
      </c>
      <c r="T57" s="38" t="s">
        <v>97</v>
      </c>
      <c r="U57" s="24" t="s">
        <v>5745</v>
      </c>
      <c r="V57" s="24">
        <v>400000</v>
      </c>
      <c r="W57" s="39">
        <f t="shared" si="9"/>
        <v>0</v>
      </c>
      <c r="X57" s="29">
        <f t="shared" si="10"/>
        <v>0</v>
      </c>
      <c r="Y57" s="40">
        <f t="shared" si="11"/>
        <v>365</v>
      </c>
      <c r="Z57" s="38">
        <f t="shared" si="12"/>
        <v>46081</v>
      </c>
      <c r="AA57" s="41">
        <f t="shared" si="13"/>
        <v>181</v>
      </c>
      <c r="AB57" s="24" t="s">
        <v>113</v>
      </c>
      <c r="AC57" s="41">
        <f t="shared" si="14"/>
        <v>4043.8364000000001</v>
      </c>
      <c r="AD57" s="41">
        <v>1</v>
      </c>
      <c r="AE57" s="72">
        <f>INDEX(SA!$C$2:$G$11,MATCH(Details!S57,SA!$C$2:$C$11,0),MATCH(Details!V57,SA!$C$2:$G$2,0))*Y57/(F57-E57+1)</f>
        <v>3426.98</v>
      </c>
      <c r="AF57" s="41">
        <f t="shared" si="15"/>
        <v>0</v>
      </c>
      <c r="AG57" s="41">
        <f t="shared" si="16"/>
        <v>0</v>
      </c>
      <c r="AH57" s="41">
        <f t="shared" si="17"/>
        <v>616.85640000000001</v>
      </c>
      <c r="AI57" s="60">
        <f t="shared" si="18"/>
        <v>137.07920000000001</v>
      </c>
      <c r="AJ57" s="60">
        <f t="shared" si="19"/>
        <v>771.07050000000004</v>
      </c>
      <c r="AK57" s="60">
        <f t="shared" si="20"/>
        <v>1699.4065205479453</v>
      </c>
      <c r="AL57" s="60">
        <f t="shared" si="21"/>
        <v>1249.0637926027398</v>
      </c>
      <c r="AM57" s="41">
        <f t="shared" si="22"/>
        <v>1269.7665073972601</v>
      </c>
      <c r="AN57" s="42">
        <f t="shared" si="23"/>
        <v>45715</v>
      </c>
      <c r="AO57" s="43">
        <f t="shared" si="24"/>
        <v>3426.98</v>
      </c>
    </row>
    <row r="58" spans="1:41" s="24" customFormat="1" ht="15.75" customHeight="1" x14ac:dyDescent="0.35">
      <c r="A58" s="36" t="s">
        <v>27</v>
      </c>
      <c r="B58" s="36">
        <v>202509</v>
      </c>
      <c r="C58" s="24" t="s">
        <v>736</v>
      </c>
      <c r="D58" s="24" t="s">
        <v>119</v>
      </c>
      <c r="E58" s="62">
        <v>45901</v>
      </c>
      <c r="F58" s="62">
        <v>46265</v>
      </c>
      <c r="G58" s="37" t="s">
        <v>778</v>
      </c>
      <c r="H58" s="36">
        <v>42105</v>
      </c>
      <c r="I58" s="63">
        <v>19176</v>
      </c>
      <c r="J58" s="24" t="s">
        <v>2963</v>
      </c>
      <c r="K58" s="63">
        <f t="shared" si="7"/>
        <v>45901</v>
      </c>
      <c r="L58" s="55">
        <f t="shared" si="8"/>
        <v>0.04</v>
      </c>
      <c r="M58" s="76">
        <v>0.22500000000000001</v>
      </c>
      <c r="N58" s="62">
        <v>45901</v>
      </c>
      <c r="O58" s="62">
        <v>46265</v>
      </c>
      <c r="P58" s="63"/>
      <c r="Q58" s="63"/>
      <c r="R58" s="78">
        <v>73</v>
      </c>
      <c r="S58" s="63" t="str">
        <f>VLOOKUP(R58,SA!$B$3:$C$11,2,1)</f>
        <v>71-75</v>
      </c>
      <c r="T58" s="38" t="s">
        <v>97</v>
      </c>
      <c r="U58" s="24" t="s">
        <v>5744</v>
      </c>
      <c r="V58" s="24">
        <v>400000</v>
      </c>
      <c r="W58" s="39">
        <f t="shared" si="9"/>
        <v>0</v>
      </c>
      <c r="X58" s="29">
        <f t="shared" si="10"/>
        <v>0</v>
      </c>
      <c r="Y58" s="40">
        <f t="shared" si="11"/>
        <v>365</v>
      </c>
      <c r="Z58" s="38">
        <f t="shared" si="12"/>
        <v>46081</v>
      </c>
      <c r="AA58" s="41">
        <f t="shared" si="13"/>
        <v>181</v>
      </c>
      <c r="AB58" s="24" t="s">
        <v>113</v>
      </c>
      <c r="AC58" s="41">
        <f t="shared" si="14"/>
        <v>21578.034600000003</v>
      </c>
      <c r="AD58" s="41">
        <v>1</v>
      </c>
      <c r="AE58" s="72">
        <f>INDEX(SA!$C$2:$G$11,MATCH(Details!S58,SA!$C$2:$C$11,0),MATCH(Details!V58,SA!$C$2:$G$2,0))*Y58/(F58-E58+1)</f>
        <v>18286.47</v>
      </c>
      <c r="AF58" s="41">
        <f t="shared" si="15"/>
        <v>0</v>
      </c>
      <c r="AG58" s="41">
        <f t="shared" si="16"/>
        <v>0</v>
      </c>
      <c r="AH58" s="41">
        <f t="shared" si="17"/>
        <v>3291.5646000000002</v>
      </c>
      <c r="AI58" s="60">
        <f t="shared" si="18"/>
        <v>731.45880000000011</v>
      </c>
      <c r="AJ58" s="60">
        <f t="shared" si="19"/>
        <v>4114.4557500000001</v>
      </c>
      <c r="AK58" s="60">
        <f t="shared" si="20"/>
        <v>9068.0851232876721</v>
      </c>
      <c r="AL58" s="60">
        <f t="shared" si="21"/>
        <v>6665.0425656164389</v>
      </c>
      <c r="AM58" s="41">
        <f t="shared" si="22"/>
        <v>6775.5128843835619</v>
      </c>
      <c r="AN58" s="42">
        <f t="shared" si="23"/>
        <v>45715</v>
      </c>
      <c r="AO58" s="43">
        <f t="shared" si="24"/>
        <v>18286.47</v>
      </c>
    </row>
    <row r="59" spans="1:41" s="24" customFormat="1" ht="15.75" customHeight="1" x14ac:dyDescent="0.35">
      <c r="A59" s="36" t="s">
        <v>27</v>
      </c>
      <c r="B59" s="36">
        <v>202509</v>
      </c>
      <c r="C59" s="24" t="s">
        <v>736</v>
      </c>
      <c r="D59" s="24" t="s">
        <v>119</v>
      </c>
      <c r="E59" s="62">
        <v>45901</v>
      </c>
      <c r="F59" s="62">
        <v>46265</v>
      </c>
      <c r="G59" s="37" t="s">
        <v>779</v>
      </c>
      <c r="H59" s="36">
        <v>42126</v>
      </c>
      <c r="I59" s="63">
        <v>36454</v>
      </c>
      <c r="J59" s="24" t="s">
        <v>2964</v>
      </c>
      <c r="K59" s="63">
        <f t="shared" si="7"/>
        <v>45901</v>
      </c>
      <c r="L59" s="55">
        <f t="shared" si="8"/>
        <v>0.04</v>
      </c>
      <c r="M59" s="76">
        <v>0.22500000000000001</v>
      </c>
      <c r="N59" s="62">
        <v>45901</v>
      </c>
      <c r="O59" s="62">
        <v>46265</v>
      </c>
      <c r="P59" s="63"/>
      <c r="Q59" s="63"/>
      <c r="R59" s="78">
        <v>25</v>
      </c>
      <c r="S59" s="63" t="str">
        <f>VLOOKUP(R59,SA!$B$3:$C$11,2,1)</f>
        <v>0-25</v>
      </c>
      <c r="T59" s="38" t="s">
        <v>97</v>
      </c>
      <c r="U59" s="24" t="s">
        <v>5745</v>
      </c>
      <c r="V59" s="24">
        <v>400000</v>
      </c>
      <c r="W59" s="39">
        <f t="shared" si="9"/>
        <v>0</v>
      </c>
      <c r="X59" s="29">
        <f t="shared" si="10"/>
        <v>0</v>
      </c>
      <c r="Y59" s="40">
        <f t="shared" si="11"/>
        <v>365</v>
      </c>
      <c r="Z59" s="38">
        <f t="shared" si="12"/>
        <v>46081</v>
      </c>
      <c r="AA59" s="41">
        <f t="shared" si="13"/>
        <v>181</v>
      </c>
      <c r="AB59" s="24" t="s">
        <v>113</v>
      </c>
      <c r="AC59" s="41">
        <f t="shared" si="14"/>
        <v>4043.8364000000001</v>
      </c>
      <c r="AD59" s="41">
        <v>1</v>
      </c>
      <c r="AE59" s="72">
        <f>INDEX(SA!$C$2:$G$11,MATCH(Details!S59,SA!$C$2:$C$11,0),MATCH(Details!V59,SA!$C$2:$G$2,0))*Y59/(F59-E59+1)</f>
        <v>3426.98</v>
      </c>
      <c r="AF59" s="41">
        <f t="shared" si="15"/>
        <v>0</v>
      </c>
      <c r="AG59" s="41">
        <f t="shared" si="16"/>
        <v>0</v>
      </c>
      <c r="AH59" s="41">
        <f t="shared" si="17"/>
        <v>616.85640000000001</v>
      </c>
      <c r="AI59" s="60">
        <f t="shared" si="18"/>
        <v>137.07920000000001</v>
      </c>
      <c r="AJ59" s="60">
        <f t="shared" si="19"/>
        <v>771.07050000000004</v>
      </c>
      <c r="AK59" s="60">
        <f t="shared" si="20"/>
        <v>1699.4065205479453</v>
      </c>
      <c r="AL59" s="60">
        <f t="shared" si="21"/>
        <v>1249.0637926027398</v>
      </c>
      <c r="AM59" s="41">
        <f t="shared" si="22"/>
        <v>1269.7665073972601</v>
      </c>
      <c r="AN59" s="42">
        <f t="shared" si="23"/>
        <v>45715</v>
      </c>
      <c r="AO59" s="43">
        <f t="shared" si="24"/>
        <v>3426.98</v>
      </c>
    </row>
    <row r="60" spans="1:41" s="24" customFormat="1" ht="15.75" customHeight="1" x14ac:dyDescent="0.35">
      <c r="A60" s="36" t="s">
        <v>27</v>
      </c>
      <c r="B60" s="36">
        <v>202509</v>
      </c>
      <c r="C60" s="24" t="s">
        <v>736</v>
      </c>
      <c r="D60" s="24" t="s">
        <v>119</v>
      </c>
      <c r="E60" s="62">
        <v>45901</v>
      </c>
      <c r="F60" s="62">
        <v>46265</v>
      </c>
      <c r="G60" s="37" t="s">
        <v>780</v>
      </c>
      <c r="H60" s="36">
        <v>42126</v>
      </c>
      <c r="I60" s="63">
        <v>16661</v>
      </c>
      <c r="J60" s="24" t="s">
        <v>2965</v>
      </c>
      <c r="K60" s="63">
        <f t="shared" si="7"/>
        <v>45901</v>
      </c>
      <c r="L60" s="55">
        <f t="shared" si="8"/>
        <v>0.04</v>
      </c>
      <c r="M60" s="76">
        <v>0.22500000000000001</v>
      </c>
      <c r="N60" s="62">
        <v>45901</v>
      </c>
      <c r="O60" s="62">
        <v>46265</v>
      </c>
      <c r="P60" s="63"/>
      <c r="Q60" s="63"/>
      <c r="R60" s="78">
        <v>80</v>
      </c>
      <c r="S60" s="63" t="str">
        <f>VLOOKUP(R60,SA!$B$3:$C$11,2,1)</f>
        <v>76-80</v>
      </c>
      <c r="T60" s="38" t="s">
        <v>98</v>
      </c>
      <c r="U60" s="24" t="s">
        <v>5749</v>
      </c>
      <c r="V60" s="24">
        <v>400000</v>
      </c>
      <c r="W60" s="39">
        <f t="shared" si="9"/>
        <v>0</v>
      </c>
      <c r="X60" s="29">
        <f t="shared" si="10"/>
        <v>0</v>
      </c>
      <c r="Y60" s="40">
        <f t="shared" si="11"/>
        <v>365</v>
      </c>
      <c r="Z60" s="38">
        <f t="shared" si="12"/>
        <v>46081</v>
      </c>
      <c r="AA60" s="41">
        <f t="shared" si="13"/>
        <v>181</v>
      </c>
      <c r="AB60" s="24" t="s">
        <v>113</v>
      </c>
      <c r="AC60" s="41">
        <f t="shared" si="14"/>
        <v>27110.087</v>
      </c>
      <c r="AD60" s="41">
        <v>1</v>
      </c>
      <c r="AE60" s="72">
        <f>INDEX(SA!$C$2:$G$11,MATCH(Details!S60,SA!$C$2:$C$11,0),MATCH(Details!V60,SA!$C$2:$G$2,0))*Y60/(F60-E60+1)</f>
        <v>22974.65</v>
      </c>
      <c r="AF60" s="41">
        <f t="shared" si="15"/>
        <v>0</v>
      </c>
      <c r="AG60" s="41">
        <f t="shared" si="16"/>
        <v>0</v>
      </c>
      <c r="AH60" s="41">
        <f t="shared" si="17"/>
        <v>4135.4369999999999</v>
      </c>
      <c r="AI60" s="60">
        <f t="shared" si="18"/>
        <v>918.9860000000001</v>
      </c>
      <c r="AJ60" s="60">
        <f t="shared" si="19"/>
        <v>5169.2962500000003</v>
      </c>
      <c r="AK60" s="60">
        <f t="shared" si="20"/>
        <v>11392.908630136988</v>
      </c>
      <c r="AL60" s="60">
        <f t="shared" si="21"/>
        <v>8373.7878431506851</v>
      </c>
      <c r="AM60" s="41">
        <f t="shared" si="22"/>
        <v>8512.5799068493143</v>
      </c>
      <c r="AN60" s="42">
        <f t="shared" si="23"/>
        <v>45715</v>
      </c>
      <c r="AO60" s="43">
        <f t="shared" si="24"/>
        <v>22974.65</v>
      </c>
    </row>
    <row r="61" spans="1:41" s="24" customFormat="1" ht="15.75" customHeight="1" x14ac:dyDescent="0.35">
      <c r="A61" s="36" t="s">
        <v>27</v>
      </c>
      <c r="B61" s="36">
        <v>202509</v>
      </c>
      <c r="C61" s="24" t="s">
        <v>736</v>
      </c>
      <c r="D61" s="24" t="s">
        <v>119</v>
      </c>
      <c r="E61" s="62">
        <v>45901</v>
      </c>
      <c r="F61" s="62">
        <v>46265</v>
      </c>
      <c r="G61" s="37" t="s">
        <v>781</v>
      </c>
      <c r="H61" s="36">
        <v>42126</v>
      </c>
      <c r="I61" s="63">
        <v>25210</v>
      </c>
      <c r="J61" s="24" t="s">
        <v>2966</v>
      </c>
      <c r="K61" s="63">
        <f t="shared" si="7"/>
        <v>45901</v>
      </c>
      <c r="L61" s="55">
        <f t="shared" si="8"/>
        <v>0.04</v>
      </c>
      <c r="M61" s="76">
        <v>0.22500000000000001</v>
      </c>
      <c r="N61" s="62">
        <v>45901</v>
      </c>
      <c r="O61" s="62">
        <v>46265</v>
      </c>
      <c r="P61" s="63"/>
      <c r="Q61" s="63"/>
      <c r="R61" s="78">
        <v>56</v>
      </c>
      <c r="S61" s="63" t="str">
        <f>VLOOKUP(R61,SA!$B$3:$C$11,2,1)</f>
        <v>56-65</v>
      </c>
      <c r="T61" s="38" t="s">
        <v>98</v>
      </c>
      <c r="U61" s="24" t="s">
        <v>5743</v>
      </c>
      <c r="V61" s="24">
        <v>400000</v>
      </c>
      <c r="W61" s="39">
        <f t="shared" si="9"/>
        <v>0</v>
      </c>
      <c r="X61" s="29">
        <f t="shared" si="10"/>
        <v>0</v>
      </c>
      <c r="Y61" s="40">
        <f t="shared" si="11"/>
        <v>365</v>
      </c>
      <c r="Z61" s="38">
        <f t="shared" si="12"/>
        <v>46081</v>
      </c>
      <c r="AA61" s="41">
        <f t="shared" si="13"/>
        <v>181</v>
      </c>
      <c r="AB61" s="24" t="s">
        <v>113</v>
      </c>
      <c r="AC61" s="41">
        <f t="shared" si="14"/>
        <v>11909.7282</v>
      </c>
      <c r="AD61" s="41">
        <v>1</v>
      </c>
      <c r="AE61" s="72">
        <f>INDEX(SA!$C$2:$G$11,MATCH(Details!S61,SA!$C$2:$C$11,0),MATCH(Details!V61,SA!$C$2:$G$2,0))*Y61/(F61-E61+1)</f>
        <v>10092.99</v>
      </c>
      <c r="AF61" s="41">
        <f t="shared" si="15"/>
        <v>0</v>
      </c>
      <c r="AG61" s="41">
        <f t="shared" si="16"/>
        <v>0</v>
      </c>
      <c r="AH61" s="41">
        <f t="shared" si="17"/>
        <v>1816.7382</v>
      </c>
      <c r="AI61" s="60">
        <f t="shared" si="18"/>
        <v>403.71960000000001</v>
      </c>
      <c r="AJ61" s="60">
        <f t="shared" si="19"/>
        <v>2270.9227500000002</v>
      </c>
      <c r="AK61" s="60">
        <f t="shared" si="20"/>
        <v>5005.0169589041097</v>
      </c>
      <c r="AL61" s="60">
        <f t="shared" si="21"/>
        <v>3678.6874647945206</v>
      </c>
      <c r="AM61" s="41">
        <f t="shared" si="22"/>
        <v>3739.6601852054787</v>
      </c>
      <c r="AN61" s="42">
        <f t="shared" si="23"/>
        <v>45715</v>
      </c>
      <c r="AO61" s="43">
        <f t="shared" si="24"/>
        <v>10092.99</v>
      </c>
    </row>
    <row r="62" spans="1:41" s="24" customFormat="1" ht="15.75" customHeight="1" x14ac:dyDescent="0.35">
      <c r="A62" s="36" t="s">
        <v>27</v>
      </c>
      <c r="B62" s="36">
        <v>202509</v>
      </c>
      <c r="C62" s="24" t="s">
        <v>736</v>
      </c>
      <c r="D62" s="24" t="s">
        <v>119</v>
      </c>
      <c r="E62" s="62">
        <v>45901</v>
      </c>
      <c r="F62" s="62">
        <v>46265</v>
      </c>
      <c r="G62" s="37" t="s">
        <v>349</v>
      </c>
      <c r="H62" s="36">
        <v>42126</v>
      </c>
      <c r="I62" s="63">
        <v>24288</v>
      </c>
      <c r="J62" s="24" t="s">
        <v>2967</v>
      </c>
      <c r="K62" s="63">
        <f t="shared" si="7"/>
        <v>45901</v>
      </c>
      <c r="L62" s="55">
        <f t="shared" si="8"/>
        <v>0.04</v>
      </c>
      <c r="M62" s="76">
        <v>0.22500000000000001</v>
      </c>
      <c r="N62" s="62">
        <v>45901</v>
      </c>
      <c r="O62" s="62">
        <v>46265</v>
      </c>
      <c r="P62" s="63"/>
      <c r="Q62" s="63"/>
      <c r="R62" s="78">
        <v>59</v>
      </c>
      <c r="S62" s="63" t="str">
        <f>VLOOKUP(R62,SA!$B$3:$C$11,2,1)</f>
        <v>56-65</v>
      </c>
      <c r="T62" s="38" t="s">
        <v>97</v>
      </c>
      <c r="U62" s="24" t="s">
        <v>56</v>
      </c>
      <c r="V62" s="24">
        <v>400000</v>
      </c>
      <c r="W62" s="39">
        <f t="shared" si="9"/>
        <v>400000</v>
      </c>
      <c r="X62" s="29">
        <f t="shared" si="10"/>
        <v>1</v>
      </c>
      <c r="Y62" s="40">
        <f t="shared" si="11"/>
        <v>365</v>
      </c>
      <c r="Z62" s="38">
        <f t="shared" si="12"/>
        <v>46081</v>
      </c>
      <c r="AA62" s="41">
        <f t="shared" si="13"/>
        <v>181</v>
      </c>
      <c r="AB62" s="24" t="s">
        <v>113</v>
      </c>
      <c r="AC62" s="41">
        <f t="shared" si="14"/>
        <v>11909.7282</v>
      </c>
      <c r="AD62" s="41">
        <v>1</v>
      </c>
      <c r="AE62" s="72">
        <f>INDEX(SA!$C$2:$G$11,MATCH(Details!S62,SA!$C$2:$C$11,0),MATCH(Details!V62,SA!$C$2:$G$2,0))*Y62/(F62-E62+1)</f>
        <v>10092.99</v>
      </c>
      <c r="AF62" s="41">
        <f t="shared" si="15"/>
        <v>0</v>
      </c>
      <c r="AG62" s="41">
        <f t="shared" si="16"/>
        <v>0</v>
      </c>
      <c r="AH62" s="41">
        <f t="shared" si="17"/>
        <v>1816.7382</v>
      </c>
      <c r="AI62" s="60">
        <f t="shared" si="18"/>
        <v>403.71960000000001</v>
      </c>
      <c r="AJ62" s="60">
        <f t="shared" si="19"/>
        <v>2270.9227500000002</v>
      </c>
      <c r="AK62" s="60">
        <f t="shared" si="20"/>
        <v>5005.0169589041097</v>
      </c>
      <c r="AL62" s="60">
        <f t="shared" si="21"/>
        <v>3678.6874647945206</v>
      </c>
      <c r="AM62" s="41">
        <f t="shared" si="22"/>
        <v>3739.6601852054787</v>
      </c>
      <c r="AN62" s="42">
        <f t="shared" si="23"/>
        <v>45715</v>
      </c>
      <c r="AO62" s="43">
        <f t="shared" si="24"/>
        <v>10092.99</v>
      </c>
    </row>
    <row r="63" spans="1:41" s="24" customFormat="1" ht="15.75" customHeight="1" x14ac:dyDescent="0.35">
      <c r="A63" s="36" t="s">
        <v>27</v>
      </c>
      <c r="B63" s="36">
        <v>202509</v>
      </c>
      <c r="C63" s="24" t="s">
        <v>736</v>
      </c>
      <c r="D63" s="24" t="s">
        <v>119</v>
      </c>
      <c r="E63" s="62">
        <v>45901</v>
      </c>
      <c r="F63" s="62">
        <v>46265</v>
      </c>
      <c r="G63" s="37" t="s">
        <v>782</v>
      </c>
      <c r="H63" s="36">
        <v>42131</v>
      </c>
      <c r="I63" s="63">
        <v>13715</v>
      </c>
      <c r="J63" s="24" t="s">
        <v>2968</v>
      </c>
      <c r="K63" s="63">
        <f t="shared" si="7"/>
        <v>45901</v>
      </c>
      <c r="L63" s="55">
        <f t="shared" si="8"/>
        <v>0.04</v>
      </c>
      <c r="M63" s="76">
        <v>0.22500000000000001</v>
      </c>
      <c r="N63" s="62">
        <v>45901</v>
      </c>
      <c r="O63" s="62">
        <v>46265</v>
      </c>
      <c r="P63" s="63"/>
      <c r="Q63" s="63"/>
      <c r="R63" s="78">
        <v>88</v>
      </c>
      <c r="S63" s="63" t="str">
        <f>VLOOKUP(R63,SA!$B$3:$C$11,2,1)</f>
        <v>81-100</v>
      </c>
      <c r="T63" s="38" t="s">
        <v>97</v>
      </c>
      <c r="U63" s="24" t="s">
        <v>5744</v>
      </c>
      <c r="V63" s="24">
        <v>600000</v>
      </c>
      <c r="W63" s="39">
        <f t="shared" si="9"/>
        <v>0</v>
      </c>
      <c r="X63" s="29">
        <f t="shared" si="10"/>
        <v>0</v>
      </c>
      <c r="Y63" s="40">
        <f t="shared" si="11"/>
        <v>365</v>
      </c>
      <c r="Z63" s="38">
        <f t="shared" si="12"/>
        <v>46081</v>
      </c>
      <c r="AA63" s="41">
        <f t="shared" si="13"/>
        <v>181</v>
      </c>
      <c r="AB63" s="24" t="s">
        <v>113</v>
      </c>
      <c r="AC63" s="41">
        <f t="shared" si="14"/>
        <v>35815.419000000002</v>
      </c>
      <c r="AD63" s="41">
        <v>1</v>
      </c>
      <c r="AE63" s="72">
        <f>INDEX(SA!$C$2:$G$11,MATCH(Details!S63,SA!$C$2:$C$11,0),MATCH(Details!V63,SA!$C$2:$G$2,0))*Y63/(F63-E63+1)</f>
        <v>30352.05</v>
      </c>
      <c r="AF63" s="41">
        <f t="shared" si="15"/>
        <v>0</v>
      </c>
      <c r="AG63" s="41">
        <f t="shared" si="16"/>
        <v>0</v>
      </c>
      <c r="AH63" s="41">
        <f t="shared" si="17"/>
        <v>5463.3689999999997</v>
      </c>
      <c r="AI63" s="60">
        <f t="shared" si="18"/>
        <v>1214.0820000000001</v>
      </c>
      <c r="AJ63" s="60">
        <f t="shared" si="19"/>
        <v>6829.2112500000003</v>
      </c>
      <c r="AK63" s="60">
        <f t="shared" si="20"/>
        <v>15051.290547945206</v>
      </c>
      <c r="AL63" s="60">
        <f t="shared" si="21"/>
        <v>11062.698552739726</v>
      </c>
      <c r="AM63" s="41">
        <f t="shared" si="22"/>
        <v>11246.058197260274</v>
      </c>
      <c r="AN63" s="42">
        <f t="shared" si="23"/>
        <v>45715</v>
      </c>
      <c r="AO63" s="43">
        <f t="shared" si="24"/>
        <v>30352.05</v>
      </c>
    </row>
    <row r="64" spans="1:41" s="24" customFormat="1" ht="15.75" customHeight="1" x14ac:dyDescent="0.35">
      <c r="A64" s="36" t="s">
        <v>27</v>
      </c>
      <c r="B64" s="36">
        <v>202509</v>
      </c>
      <c r="C64" s="24" t="s">
        <v>736</v>
      </c>
      <c r="D64" s="24" t="s">
        <v>119</v>
      </c>
      <c r="E64" s="62">
        <v>45901</v>
      </c>
      <c r="F64" s="62">
        <v>46265</v>
      </c>
      <c r="G64" s="37" t="s">
        <v>125</v>
      </c>
      <c r="H64" s="36">
        <v>42131</v>
      </c>
      <c r="I64" s="63">
        <v>25646</v>
      </c>
      <c r="J64" s="24" t="s">
        <v>2969</v>
      </c>
      <c r="K64" s="63">
        <f t="shared" si="7"/>
        <v>45901</v>
      </c>
      <c r="L64" s="55">
        <f t="shared" si="8"/>
        <v>0.04</v>
      </c>
      <c r="M64" s="76">
        <v>0.22500000000000001</v>
      </c>
      <c r="N64" s="62">
        <v>45901</v>
      </c>
      <c r="O64" s="62">
        <v>46265</v>
      </c>
      <c r="P64" s="63"/>
      <c r="Q64" s="63"/>
      <c r="R64" s="78">
        <v>55</v>
      </c>
      <c r="S64" s="63" t="str">
        <f>VLOOKUP(R64,SA!$B$3:$C$11,2,1)</f>
        <v>46-55</v>
      </c>
      <c r="T64" s="38" t="s">
        <v>98</v>
      </c>
      <c r="U64" s="24" t="s">
        <v>56</v>
      </c>
      <c r="V64" s="24">
        <v>600000</v>
      </c>
      <c r="W64" s="39">
        <f t="shared" si="9"/>
        <v>600000</v>
      </c>
      <c r="X64" s="29">
        <f t="shared" si="10"/>
        <v>1</v>
      </c>
      <c r="Y64" s="40">
        <f t="shared" si="11"/>
        <v>365</v>
      </c>
      <c r="Z64" s="38">
        <f t="shared" si="12"/>
        <v>46081</v>
      </c>
      <c r="AA64" s="41">
        <f t="shared" si="13"/>
        <v>181</v>
      </c>
      <c r="AB64" s="24" t="s">
        <v>113</v>
      </c>
      <c r="AC64" s="41">
        <f t="shared" si="14"/>
        <v>9810.9566000000013</v>
      </c>
      <c r="AD64" s="41">
        <v>1</v>
      </c>
      <c r="AE64" s="72">
        <f>INDEX(SA!$C$2:$G$11,MATCH(Details!S64,SA!$C$2:$C$11,0),MATCH(Details!V64,SA!$C$2:$G$2,0))*Y64/(F64-E64+1)</f>
        <v>8314.3700000000008</v>
      </c>
      <c r="AF64" s="41">
        <f t="shared" si="15"/>
        <v>0</v>
      </c>
      <c r="AG64" s="41">
        <f t="shared" si="16"/>
        <v>0</v>
      </c>
      <c r="AH64" s="41">
        <f t="shared" si="17"/>
        <v>1496.5866000000001</v>
      </c>
      <c r="AI64" s="60">
        <f t="shared" si="18"/>
        <v>332.57480000000004</v>
      </c>
      <c r="AJ64" s="60">
        <f t="shared" si="19"/>
        <v>1870.7332500000002</v>
      </c>
      <c r="AK64" s="60">
        <f t="shared" si="20"/>
        <v>4123.016356164384</v>
      </c>
      <c r="AL64" s="60">
        <f t="shared" si="21"/>
        <v>3030.4170217808223</v>
      </c>
      <c r="AM64" s="41">
        <f t="shared" si="22"/>
        <v>3080.6449282191779</v>
      </c>
      <c r="AN64" s="42">
        <f t="shared" si="23"/>
        <v>45715</v>
      </c>
      <c r="AO64" s="43">
        <f t="shared" si="24"/>
        <v>8314.3700000000008</v>
      </c>
    </row>
    <row r="65" spans="1:41" s="24" customFormat="1" ht="15.75" customHeight="1" x14ac:dyDescent="0.35">
      <c r="A65" s="36" t="s">
        <v>27</v>
      </c>
      <c r="B65" s="36">
        <v>202509</v>
      </c>
      <c r="C65" s="24" t="s">
        <v>736</v>
      </c>
      <c r="D65" s="24" t="s">
        <v>119</v>
      </c>
      <c r="E65" s="62">
        <v>45901</v>
      </c>
      <c r="F65" s="62">
        <v>46265</v>
      </c>
      <c r="G65" s="37" t="s">
        <v>783</v>
      </c>
      <c r="H65" s="36">
        <v>42131</v>
      </c>
      <c r="I65" s="63">
        <v>16521</v>
      </c>
      <c r="J65" s="24" t="s">
        <v>2970</v>
      </c>
      <c r="K65" s="63">
        <f t="shared" si="7"/>
        <v>45901</v>
      </c>
      <c r="L65" s="55">
        <f t="shared" si="8"/>
        <v>0.04</v>
      </c>
      <c r="M65" s="76">
        <v>0.22500000000000001</v>
      </c>
      <c r="N65" s="62">
        <v>45901</v>
      </c>
      <c r="O65" s="62">
        <v>46265</v>
      </c>
      <c r="P65" s="63"/>
      <c r="Q65" s="63"/>
      <c r="R65" s="78">
        <v>80</v>
      </c>
      <c r="S65" s="63" t="str">
        <f>VLOOKUP(R65,SA!$B$3:$C$11,2,1)</f>
        <v>76-80</v>
      </c>
      <c r="T65" s="38" t="s">
        <v>98</v>
      </c>
      <c r="U65" s="24" t="s">
        <v>5747</v>
      </c>
      <c r="V65" s="24">
        <v>600000</v>
      </c>
      <c r="W65" s="39">
        <f t="shared" si="9"/>
        <v>0</v>
      </c>
      <c r="X65" s="29">
        <f t="shared" si="10"/>
        <v>0</v>
      </c>
      <c r="Y65" s="40">
        <f t="shared" si="11"/>
        <v>365</v>
      </c>
      <c r="Z65" s="38">
        <f t="shared" si="12"/>
        <v>46081</v>
      </c>
      <c r="AA65" s="41">
        <f t="shared" si="13"/>
        <v>181</v>
      </c>
      <c r="AB65" s="24" t="s">
        <v>113</v>
      </c>
      <c r="AC65" s="41">
        <f t="shared" si="14"/>
        <v>32803.185799999999</v>
      </c>
      <c r="AD65" s="41">
        <v>1</v>
      </c>
      <c r="AE65" s="72">
        <f>INDEX(SA!$C$2:$G$11,MATCH(Details!S65,SA!$C$2:$C$11,0),MATCH(Details!V65,SA!$C$2:$G$2,0))*Y65/(F65-E65+1)</f>
        <v>27799.31</v>
      </c>
      <c r="AF65" s="41">
        <f t="shared" si="15"/>
        <v>0</v>
      </c>
      <c r="AG65" s="41">
        <f t="shared" si="16"/>
        <v>0</v>
      </c>
      <c r="AH65" s="41">
        <f t="shared" si="17"/>
        <v>5003.8757999999998</v>
      </c>
      <c r="AI65" s="60">
        <f t="shared" si="18"/>
        <v>1111.9724000000001</v>
      </c>
      <c r="AJ65" s="60">
        <f t="shared" si="19"/>
        <v>6254.8447500000002</v>
      </c>
      <c r="AK65" s="60">
        <f t="shared" si="20"/>
        <v>13785.411260273973</v>
      </c>
      <c r="AL65" s="60">
        <f t="shared" si="21"/>
        <v>10132.277276301371</v>
      </c>
      <c r="AM65" s="41">
        <f t="shared" si="22"/>
        <v>10300.215573698631</v>
      </c>
      <c r="AN65" s="42">
        <f t="shared" si="23"/>
        <v>45715</v>
      </c>
      <c r="AO65" s="43">
        <f t="shared" si="24"/>
        <v>27799.31</v>
      </c>
    </row>
    <row r="66" spans="1:41" s="24" customFormat="1" ht="15.75" customHeight="1" x14ac:dyDescent="0.35">
      <c r="A66" s="36" t="s">
        <v>27</v>
      </c>
      <c r="B66" s="36">
        <v>202509</v>
      </c>
      <c r="C66" s="24" t="s">
        <v>736</v>
      </c>
      <c r="D66" s="24" t="s">
        <v>119</v>
      </c>
      <c r="E66" s="62">
        <v>45901</v>
      </c>
      <c r="F66" s="62">
        <v>46265</v>
      </c>
      <c r="G66" s="37" t="s">
        <v>784</v>
      </c>
      <c r="H66" s="36">
        <v>42140</v>
      </c>
      <c r="I66" s="63">
        <v>20838</v>
      </c>
      <c r="J66" s="24" t="s">
        <v>2971</v>
      </c>
      <c r="K66" s="63">
        <f t="shared" si="7"/>
        <v>45901</v>
      </c>
      <c r="L66" s="55">
        <f t="shared" si="8"/>
        <v>0.04</v>
      </c>
      <c r="M66" s="76">
        <v>0.22500000000000001</v>
      </c>
      <c r="N66" s="62">
        <v>45901</v>
      </c>
      <c r="O66" s="62">
        <v>46265</v>
      </c>
      <c r="P66" s="63"/>
      <c r="Q66" s="63"/>
      <c r="R66" s="78">
        <v>68</v>
      </c>
      <c r="S66" s="63" t="str">
        <f>VLOOKUP(R66,SA!$B$3:$C$11,2,1)</f>
        <v>66-70</v>
      </c>
      <c r="T66" s="38" t="s">
        <v>97</v>
      </c>
      <c r="U66" s="24" t="s">
        <v>5748</v>
      </c>
      <c r="V66" s="24">
        <v>500000</v>
      </c>
      <c r="W66" s="39">
        <f t="shared" si="9"/>
        <v>0</v>
      </c>
      <c r="X66" s="29">
        <f t="shared" si="10"/>
        <v>0</v>
      </c>
      <c r="Y66" s="40">
        <f t="shared" si="11"/>
        <v>365</v>
      </c>
      <c r="Z66" s="38">
        <f t="shared" si="12"/>
        <v>46081</v>
      </c>
      <c r="AA66" s="41">
        <f t="shared" si="13"/>
        <v>181</v>
      </c>
      <c r="AB66" s="24" t="s">
        <v>113</v>
      </c>
      <c r="AC66" s="41">
        <f t="shared" si="14"/>
        <v>18713.136199999997</v>
      </c>
      <c r="AD66" s="41">
        <v>1</v>
      </c>
      <c r="AE66" s="72">
        <f>INDEX(SA!$C$2:$G$11,MATCH(Details!S66,SA!$C$2:$C$11,0),MATCH(Details!V66,SA!$C$2:$G$2,0))*Y66/(F66-E66+1)</f>
        <v>15858.589999999998</v>
      </c>
      <c r="AF66" s="41">
        <f t="shared" si="15"/>
        <v>0</v>
      </c>
      <c r="AG66" s="41">
        <f t="shared" si="16"/>
        <v>0</v>
      </c>
      <c r="AH66" s="41">
        <f t="shared" si="17"/>
        <v>2854.5461999999998</v>
      </c>
      <c r="AI66" s="60">
        <f t="shared" si="18"/>
        <v>634.34359999999992</v>
      </c>
      <c r="AJ66" s="60">
        <f t="shared" si="19"/>
        <v>3568.1827499999995</v>
      </c>
      <c r="AK66" s="60">
        <f t="shared" si="20"/>
        <v>7864.1227123287663</v>
      </c>
      <c r="AL66" s="60">
        <f t="shared" si="21"/>
        <v>5780.130193561643</v>
      </c>
      <c r="AM66" s="41">
        <f t="shared" si="22"/>
        <v>5875.9334564383553</v>
      </c>
      <c r="AN66" s="42">
        <f t="shared" si="23"/>
        <v>45715</v>
      </c>
      <c r="AO66" s="43">
        <f t="shared" si="24"/>
        <v>15858.589999999998</v>
      </c>
    </row>
    <row r="67" spans="1:41" s="24" customFormat="1" ht="15.75" customHeight="1" x14ac:dyDescent="0.35">
      <c r="A67" s="36" t="s">
        <v>27</v>
      </c>
      <c r="B67" s="36">
        <v>202509</v>
      </c>
      <c r="C67" s="24" t="s">
        <v>736</v>
      </c>
      <c r="D67" s="24" t="s">
        <v>119</v>
      </c>
      <c r="E67" s="62">
        <v>45901</v>
      </c>
      <c r="F67" s="62">
        <v>46265</v>
      </c>
      <c r="G67" s="37" t="s">
        <v>241</v>
      </c>
      <c r="H67" s="36">
        <v>42140</v>
      </c>
      <c r="I67" s="63">
        <v>30414</v>
      </c>
      <c r="J67" s="24" t="s">
        <v>2972</v>
      </c>
      <c r="K67" s="63">
        <f t="shared" si="7"/>
        <v>45901</v>
      </c>
      <c r="L67" s="55">
        <f t="shared" si="8"/>
        <v>0.04</v>
      </c>
      <c r="M67" s="76">
        <v>0.22500000000000001</v>
      </c>
      <c r="N67" s="62">
        <v>45901</v>
      </c>
      <c r="O67" s="62">
        <v>46265</v>
      </c>
      <c r="P67" s="63"/>
      <c r="Q67" s="63"/>
      <c r="R67" s="78">
        <v>42</v>
      </c>
      <c r="S67" s="63" t="str">
        <f>VLOOKUP(R67,SA!$B$3:$C$11,2,1)</f>
        <v>36-45</v>
      </c>
      <c r="T67" s="38" t="s">
        <v>97</v>
      </c>
      <c r="U67" s="24" t="s">
        <v>56</v>
      </c>
      <c r="V67" s="24">
        <v>500000</v>
      </c>
      <c r="W67" s="39">
        <f t="shared" si="9"/>
        <v>500000</v>
      </c>
      <c r="X67" s="29">
        <f t="shared" si="10"/>
        <v>1</v>
      </c>
      <c r="Y67" s="40">
        <f t="shared" si="11"/>
        <v>365</v>
      </c>
      <c r="Z67" s="38">
        <f t="shared" si="12"/>
        <v>46081</v>
      </c>
      <c r="AA67" s="41">
        <f t="shared" si="13"/>
        <v>181</v>
      </c>
      <c r="AB67" s="24" t="s">
        <v>113</v>
      </c>
      <c r="AC67" s="41">
        <f t="shared" si="14"/>
        <v>6046.1902</v>
      </c>
      <c r="AD67" s="41">
        <v>1</v>
      </c>
      <c r="AE67" s="72">
        <f>INDEX(SA!$C$2:$G$11,MATCH(Details!S67,SA!$C$2:$C$11,0),MATCH(Details!V67,SA!$C$2:$G$2,0))*Y67/(F67-E67+1)</f>
        <v>5123.8900000000003</v>
      </c>
      <c r="AF67" s="41">
        <f t="shared" si="15"/>
        <v>0</v>
      </c>
      <c r="AG67" s="41">
        <f t="shared" si="16"/>
        <v>0</v>
      </c>
      <c r="AH67" s="41">
        <f t="shared" si="17"/>
        <v>922.30020000000002</v>
      </c>
      <c r="AI67" s="60">
        <f t="shared" si="18"/>
        <v>204.9556</v>
      </c>
      <c r="AJ67" s="60">
        <f t="shared" si="19"/>
        <v>1152.8752500000001</v>
      </c>
      <c r="AK67" s="60">
        <f t="shared" si="20"/>
        <v>2540.8879178082193</v>
      </c>
      <c r="AL67" s="60">
        <f t="shared" si="21"/>
        <v>1867.5526195890411</v>
      </c>
      <c r="AM67" s="41">
        <f t="shared" si="22"/>
        <v>1898.5065304109589</v>
      </c>
      <c r="AN67" s="42">
        <f t="shared" si="23"/>
        <v>45715</v>
      </c>
      <c r="AO67" s="43">
        <f t="shared" si="24"/>
        <v>5123.8900000000003</v>
      </c>
    </row>
    <row r="68" spans="1:41" s="24" customFormat="1" ht="15.75" customHeight="1" x14ac:dyDescent="0.35">
      <c r="A68" s="36" t="s">
        <v>27</v>
      </c>
      <c r="B68" s="36">
        <v>202509</v>
      </c>
      <c r="C68" s="24" t="s">
        <v>736</v>
      </c>
      <c r="D68" s="24" t="s">
        <v>119</v>
      </c>
      <c r="E68" s="62">
        <v>45901</v>
      </c>
      <c r="F68" s="62">
        <v>46265</v>
      </c>
      <c r="G68" s="37" t="s">
        <v>785</v>
      </c>
      <c r="H68" s="36">
        <v>42140</v>
      </c>
      <c r="I68" s="63">
        <v>31553</v>
      </c>
      <c r="J68" s="24" t="s">
        <v>2973</v>
      </c>
      <c r="K68" s="63">
        <f t="shared" ref="K68:K131" si="25">N68</f>
        <v>45901</v>
      </c>
      <c r="L68" s="55">
        <f t="shared" ref="L68:L131" si="26">IF(K68&gt;=DATE(2022,4,1),4%,5%)</f>
        <v>0.04</v>
      </c>
      <c r="M68" s="76">
        <v>0.22500000000000001</v>
      </c>
      <c r="N68" s="62">
        <v>45901</v>
      </c>
      <c r="O68" s="62">
        <v>46265</v>
      </c>
      <c r="P68" s="63"/>
      <c r="Q68" s="63"/>
      <c r="R68" s="78">
        <v>39</v>
      </c>
      <c r="S68" s="63" t="str">
        <f>VLOOKUP(R68,SA!$B$3:$C$11,2,1)</f>
        <v>36-45</v>
      </c>
      <c r="T68" s="38" t="s">
        <v>98</v>
      </c>
      <c r="U68" s="24" t="s">
        <v>5743</v>
      </c>
      <c r="V68" s="24">
        <v>500000</v>
      </c>
      <c r="W68" s="39">
        <f t="shared" ref="W68:W131" si="27">IF(U68="self",V68,0)</f>
        <v>0</v>
      </c>
      <c r="X68" s="29">
        <f t="shared" ref="X68:X131" si="28">IF(U68="self",1,0)</f>
        <v>0</v>
      </c>
      <c r="Y68" s="40">
        <f t="shared" ref="Y68:Y131" si="29">O68-N68+1</f>
        <v>365</v>
      </c>
      <c r="Z68" s="38">
        <f t="shared" ref="Z68:Z131" si="30">$Z$1</f>
        <v>46081</v>
      </c>
      <c r="AA68" s="41">
        <f t="shared" ref="AA68:AA131" si="31">IF(MIN((Z68-N68)+1,Y68)&lt;0,0,MIN((Z68-N68)+1,Y68))</f>
        <v>181</v>
      </c>
      <c r="AB68" s="24" t="s">
        <v>113</v>
      </c>
      <c r="AC68" s="41">
        <f t="shared" ref="AC68:AC131" si="32">AE68+AF68+AG68+AH68</f>
        <v>6046.1902</v>
      </c>
      <c r="AD68" s="41">
        <v>1</v>
      </c>
      <c r="AE68" s="72">
        <f>INDEX(SA!$C$2:$G$11,MATCH(Details!S68,SA!$C$2:$C$11,0),MATCH(Details!V68,SA!$C$2:$G$2,0))*Y68/(F68-E68+1)</f>
        <v>5123.8900000000003</v>
      </c>
      <c r="AF68" s="41">
        <f t="shared" ref="AF68:AF131" si="33">IF(AB68="Karnataka",AE68*9%,0)</f>
        <v>0</v>
      </c>
      <c r="AG68" s="41">
        <f t="shared" ref="AG68:AG131" si="34">IF(AB68="Karnataka",AE68*9%,0)</f>
        <v>0</v>
      </c>
      <c r="AH68" s="41">
        <f t="shared" ref="AH68:AH131" si="35">IF(AF68+AG68&gt;0,0,AE68*18%)</f>
        <v>922.30020000000002</v>
      </c>
      <c r="AI68" s="60">
        <f t="shared" ref="AI68:AI131" si="36">AE68*L68</f>
        <v>204.9556</v>
      </c>
      <c r="AJ68" s="60">
        <f t="shared" ref="AJ68:AJ131" si="37">$AE68*M68</f>
        <v>1152.8752500000001</v>
      </c>
      <c r="AK68" s="60">
        <f t="shared" ref="AK68:AK131" si="38">(AE68)*AA68/Y68</f>
        <v>2540.8879178082193</v>
      </c>
      <c r="AL68" s="60">
        <f t="shared" ref="AL68:AL131" si="39">AK68*(1-L68-M68)</f>
        <v>1867.5526195890411</v>
      </c>
      <c r="AM68" s="41">
        <f t="shared" ref="AM68:AM131" si="40">AE68-AI68-AL68-AJ68</f>
        <v>1898.5065304109589</v>
      </c>
      <c r="AN68" s="42">
        <f t="shared" ref="AN68:AN131" si="41">Z68-366</f>
        <v>45715</v>
      </c>
      <c r="AO68" s="43">
        <f t="shared" ref="AO68:AO131" si="42">IF(AND(O68&gt;Z68,N68&gt;AN68),AE68,0)</f>
        <v>5123.8900000000003</v>
      </c>
    </row>
    <row r="69" spans="1:41" s="24" customFormat="1" ht="15.75" customHeight="1" x14ac:dyDescent="0.35">
      <c r="A69" s="36" t="s">
        <v>27</v>
      </c>
      <c r="B69" s="36">
        <v>202509</v>
      </c>
      <c r="C69" s="24" t="s">
        <v>736</v>
      </c>
      <c r="D69" s="24" t="s">
        <v>119</v>
      </c>
      <c r="E69" s="62">
        <v>45901</v>
      </c>
      <c r="F69" s="62">
        <v>46265</v>
      </c>
      <c r="G69" s="37" t="s">
        <v>786</v>
      </c>
      <c r="H69" s="36">
        <v>42140</v>
      </c>
      <c r="I69" s="63">
        <v>41901</v>
      </c>
      <c r="J69" s="24" t="s">
        <v>2974</v>
      </c>
      <c r="K69" s="63">
        <f t="shared" si="25"/>
        <v>45901</v>
      </c>
      <c r="L69" s="55">
        <f t="shared" si="26"/>
        <v>0.04</v>
      </c>
      <c r="M69" s="76">
        <v>0.22500000000000001</v>
      </c>
      <c r="N69" s="62">
        <v>45901</v>
      </c>
      <c r="O69" s="62">
        <v>46265</v>
      </c>
      <c r="P69" s="63"/>
      <c r="Q69" s="63"/>
      <c r="R69" s="78">
        <v>10</v>
      </c>
      <c r="S69" s="63" t="str">
        <f>VLOOKUP(R69,SA!$B$3:$C$11,2,1)</f>
        <v>0-25</v>
      </c>
      <c r="T69" s="38" t="s">
        <v>98</v>
      </c>
      <c r="U69" s="24" t="s">
        <v>5746</v>
      </c>
      <c r="V69" s="24">
        <v>500000</v>
      </c>
      <c r="W69" s="39">
        <f t="shared" si="27"/>
        <v>0</v>
      </c>
      <c r="X69" s="29">
        <f t="shared" si="28"/>
        <v>0</v>
      </c>
      <c r="Y69" s="40">
        <f t="shared" si="29"/>
        <v>365</v>
      </c>
      <c r="Z69" s="38">
        <f t="shared" si="30"/>
        <v>46081</v>
      </c>
      <c r="AA69" s="41">
        <f t="shared" si="31"/>
        <v>181</v>
      </c>
      <c r="AB69" s="24" t="s">
        <v>113</v>
      </c>
      <c r="AC69" s="41">
        <f t="shared" si="32"/>
        <v>4448.2106000000003</v>
      </c>
      <c r="AD69" s="41">
        <v>1</v>
      </c>
      <c r="AE69" s="72">
        <f>INDEX(SA!$C$2:$G$11,MATCH(Details!S69,SA!$C$2:$C$11,0),MATCH(Details!V69,SA!$C$2:$G$2,0))*Y69/(F69-E69+1)</f>
        <v>3769.67</v>
      </c>
      <c r="AF69" s="41">
        <f t="shared" si="33"/>
        <v>0</v>
      </c>
      <c r="AG69" s="41">
        <f t="shared" si="34"/>
        <v>0</v>
      </c>
      <c r="AH69" s="41">
        <f t="shared" si="35"/>
        <v>678.54060000000004</v>
      </c>
      <c r="AI69" s="60">
        <f t="shared" si="36"/>
        <v>150.7868</v>
      </c>
      <c r="AJ69" s="60">
        <f t="shared" si="37"/>
        <v>848.17574999999999</v>
      </c>
      <c r="AK69" s="60">
        <f t="shared" si="38"/>
        <v>1869.3432054794521</v>
      </c>
      <c r="AL69" s="60">
        <f t="shared" si="39"/>
        <v>1373.9672560273973</v>
      </c>
      <c r="AM69" s="41">
        <f t="shared" si="40"/>
        <v>1396.7401939726028</v>
      </c>
      <c r="AN69" s="42">
        <f t="shared" si="41"/>
        <v>45715</v>
      </c>
      <c r="AO69" s="43">
        <f t="shared" si="42"/>
        <v>3769.67</v>
      </c>
    </row>
    <row r="70" spans="1:41" s="24" customFormat="1" ht="15.75" customHeight="1" x14ac:dyDescent="0.35">
      <c r="A70" s="36" t="s">
        <v>27</v>
      </c>
      <c r="B70" s="36">
        <v>202509</v>
      </c>
      <c r="C70" s="24" t="s">
        <v>736</v>
      </c>
      <c r="D70" s="24" t="s">
        <v>119</v>
      </c>
      <c r="E70" s="62">
        <v>45901</v>
      </c>
      <c r="F70" s="62">
        <v>46265</v>
      </c>
      <c r="G70" s="37" t="s">
        <v>787</v>
      </c>
      <c r="H70" s="36">
        <v>42140</v>
      </c>
      <c r="I70" s="63">
        <v>23711</v>
      </c>
      <c r="J70" s="24" t="s">
        <v>2975</v>
      </c>
      <c r="K70" s="63">
        <f t="shared" si="25"/>
        <v>45901</v>
      </c>
      <c r="L70" s="55">
        <f t="shared" si="26"/>
        <v>0.04</v>
      </c>
      <c r="M70" s="76">
        <v>0.22500000000000001</v>
      </c>
      <c r="N70" s="62">
        <v>45901</v>
      </c>
      <c r="O70" s="62">
        <v>46265</v>
      </c>
      <c r="P70" s="63"/>
      <c r="Q70" s="63"/>
      <c r="R70" s="78">
        <v>60</v>
      </c>
      <c r="S70" s="63" t="str">
        <f>VLOOKUP(R70,SA!$B$3:$C$11,2,1)</f>
        <v>56-65</v>
      </c>
      <c r="T70" s="38" t="s">
        <v>98</v>
      </c>
      <c r="U70" s="24" t="s">
        <v>5749</v>
      </c>
      <c r="V70" s="24">
        <v>500000</v>
      </c>
      <c r="W70" s="39">
        <f t="shared" si="27"/>
        <v>0</v>
      </c>
      <c r="X70" s="29">
        <f t="shared" si="28"/>
        <v>0</v>
      </c>
      <c r="Y70" s="40">
        <f t="shared" si="29"/>
        <v>365</v>
      </c>
      <c r="Z70" s="38">
        <f t="shared" si="30"/>
        <v>46081</v>
      </c>
      <c r="AA70" s="41">
        <f t="shared" si="31"/>
        <v>181</v>
      </c>
      <c r="AB70" s="24" t="s">
        <v>113</v>
      </c>
      <c r="AC70" s="41">
        <f t="shared" si="32"/>
        <v>13100.714</v>
      </c>
      <c r="AD70" s="41">
        <v>1</v>
      </c>
      <c r="AE70" s="72">
        <f>INDEX(SA!$C$2:$G$11,MATCH(Details!S70,SA!$C$2:$C$11,0),MATCH(Details!V70,SA!$C$2:$G$2,0))*Y70/(F70-E70+1)</f>
        <v>11102.3</v>
      </c>
      <c r="AF70" s="41">
        <f t="shared" si="33"/>
        <v>0</v>
      </c>
      <c r="AG70" s="41">
        <f t="shared" si="34"/>
        <v>0</v>
      </c>
      <c r="AH70" s="41">
        <f t="shared" si="35"/>
        <v>1998.4139999999998</v>
      </c>
      <c r="AI70" s="60">
        <f t="shared" si="36"/>
        <v>444.09199999999998</v>
      </c>
      <c r="AJ70" s="60">
        <f t="shared" si="37"/>
        <v>2498.0174999999999</v>
      </c>
      <c r="AK70" s="60">
        <f t="shared" si="38"/>
        <v>5505.5241095890406</v>
      </c>
      <c r="AL70" s="60">
        <f t="shared" si="39"/>
        <v>4046.5602205479449</v>
      </c>
      <c r="AM70" s="41">
        <f t="shared" si="40"/>
        <v>4113.6302794520543</v>
      </c>
      <c r="AN70" s="42">
        <f t="shared" si="41"/>
        <v>45715</v>
      </c>
      <c r="AO70" s="43">
        <f t="shared" si="42"/>
        <v>11102.3</v>
      </c>
    </row>
    <row r="71" spans="1:41" s="24" customFormat="1" ht="15.75" customHeight="1" x14ac:dyDescent="0.35">
      <c r="A71" s="36" t="s">
        <v>27</v>
      </c>
      <c r="B71" s="36">
        <v>202509</v>
      </c>
      <c r="C71" s="24" t="s">
        <v>736</v>
      </c>
      <c r="D71" s="24" t="s">
        <v>119</v>
      </c>
      <c r="E71" s="62">
        <v>45901</v>
      </c>
      <c r="F71" s="62">
        <v>46265</v>
      </c>
      <c r="G71" s="37" t="s">
        <v>788</v>
      </c>
      <c r="H71" s="36">
        <v>42141</v>
      </c>
      <c r="I71" s="63">
        <v>18789</v>
      </c>
      <c r="J71" s="24" t="s">
        <v>2976</v>
      </c>
      <c r="K71" s="63">
        <f t="shared" si="25"/>
        <v>45901</v>
      </c>
      <c r="L71" s="55">
        <f t="shared" si="26"/>
        <v>0.04</v>
      </c>
      <c r="M71" s="76">
        <v>0.22500000000000001</v>
      </c>
      <c r="N71" s="62">
        <v>45901</v>
      </c>
      <c r="O71" s="62">
        <v>46265</v>
      </c>
      <c r="P71" s="63"/>
      <c r="Q71" s="63"/>
      <c r="R71" s="78">
        <v>74</v>
      </c>
      <c r="S71" s="63" t="str">
        <f>VLOOKUP(R71,SA!$B$3:$C$11,2,1)</f>
        <v>71-75</v>
      </c>
      <c r="T71" s="38" t="s">
        <v>97</v>
      </c>
      <c r="U71" s="24" t="s">
        <v>5744</v>
      </c>
      <c r="V71" s="24">
        <v>600000</v>
      </c>
      <c r="W71" s="39">
        <f t="shared" si="27"/>
        <v>0</v>
      </c>
      <c r="X71" s="29">
        <f t="shared" si="28"/>
        <v>0</v>
      </c>
      <c r="Y71" s="40">
        <f t="shared" si="29"/>
        <v>365</v>
      </c>
      <c r="Z71" s="38">
        <f t="shared" si="30"/>
        <v>46081</v>
      </c>
      <c r="AA71" s="41">
        <f t="shared" si="31"/>
        <v>181</v>
      </c>
      <c r="AB71" s="24" t="s">
        <v>113</v>
      </c>
      <c r="AC71" s="41">
        <f t="shared" si="32"/>
        <v>26109.210999999999</v>
      </c>
      <c r="AD71" s="41">
        <v>1</v>
      </c>
      <c r="AE71" s="72">
        <f>INDEX(SA!$C$2:$G$11,MATCH(Details!S71,SA!$C$2:$C$11,0),MATCH(Details!V71,SA!$C$2:$G$2,0))*Y71/(F71-E71+1)</f>
        <v>22126.45</v>
      </c>
      <c r="AF71" s="41">
        <f t="shared" si="33"/>
        <v>0</v>
      </c>
      <c r="AG71" s="41">
        <f t="shared" si="34"/>
        <v>0</v>
      </c>
      <c r="AH71" s="41">
        <f t="shared" si="35"/>
        <v>3982.761</v>
      </c>
      <c r="AI71" s="60">
        <f t="shared" si="36"/>
        <v>885.05799999999999</v>
      </c>
      <c r="AJ71" s="60">
        <f t="shared" si="37"/>
        <v>4978.4512500000001</v>
      </c>
      <c r="AK71" s="60">
        <f t="shared" si="38"/>
        <v>10972.294383561644</v>
      </c>
      <c r="AL71" s="60">
        <f t="shared" si="39"/>
        <v>8064.636371917808</v>
      </c>
      <c r="AM71" s="41">
        <f t="shared" si="40"/>
        <v>8198.3043780821918</v>
      </c>
      <c r="AN71" s="42">
        <f t="shared" si="41"/>
        <v>45715</v>
      </c>
      <c r="AO71" s="43">
        <f t="shared" si="42"/>
        <v>22126.45</v>
      </c>
    </row>
    <row r="72" spans="1:41" s="24" customFormat="1" ht="15.75" customHeight="1" x14ac:dyDescent="0.35">
      <c r="A72" s="36" t="s">
        <v>27</v>
      </c>
      <c r="B72" s="36">
        <v>202509</v>
      </c>
      <c r="C72" s="24" t="s">
        <v>736</v>
      </c>
      <c r="D72" s="24" t="s">
        <v>119</v>
      </c>
      <c r="E72" s="62">
        <v>45901</v>
      </c>
      <c r="F72" s="62">
        <v>46265</v>
      </c>
      <c r="G72" s="37" t="s">
        <v>789</v>
      </c>
      <c r="H72" s="36">
        <v>42141</v>
      </c>
      <c r="I72" s="63">
        <v>30311</v>
      </c>
      <c r="J72" s="24" t="s">
        <v>2977</v>
      </c>
      <c r="K72" s="63">
        <f t="shared" si="25"/>
        <v>45901</v>
      </c>
      <c r="L72" s="55">
        <f t="shared" si="26"/>
        <v>0.04</v>
      </c>
      <c r="M72" s="76">
        <v>0.22500000000000001</v>
      </c>
      <c r="N72" s="62">
        <v>45901</v>
      </c>
      <c r="O72" s="62">
        <v>46265</v>
      </c>
      <c r="P72" s="63"/>
      <c r="Q72" s="63"/>
      <c r="R72" s="78">
        <v>42</v>
      </c>
      <c r="S72" s="63" t="str">
        <f>VLOOKUP(R72,SA!$B$3:$C$11,2,1)</f>
        <v>36-45</v>
      </c>
      <c r="T72" s="38" t="s">
        <v>98</v>
      </c>
      <c r="U72" s="24" t="s">
        <v>5743</v>
      </c>
      <c r="V72" s="24">
        <v>600000</v>
      </c>
      <c r="W72" s="39">
        <f t="shared" si="27"/>
        <v>0</v>
      </c>
      <c r="X72" s="29">
        <f t="shared" si="28"/>
        <v>0</v>
      </c>
      <c r="Y72" s="40">
        <f t="shared" si="29"/>
        <v>365</v>
      </c>
      <c r="Z72" s="38">
        <f t="shared" si="30"/>
        <v>46081</v>
      </c>
      <c r="AA72" s="41">
        <f t="shared" si="31"/>
        <v>181</v>
      </c>
      <c r="AB72" s="24" t="s">
        <v>113</v>
      </c>
      <c r="AC72" s="41">
        <f t="shared" si="32"/>
        <v>6650.8221999999996</v>
      </c>
      <c r="AD72" s="41">
        <v>1</v>
      </c>
      <c r="AE72" s="72">
        <f>INDEX(SA!$C$2:$G$11,MATCH(Details!S72,SA!$C$2:$C$11,0),MATCH(Details!V72,SA!$C$2:$G$2,0))*Y72/(F72-E72+1)</f>
        <v>5636.29</v>
      </c>
      <c r="AF72" s="41">
        <f t="shared" si="33"/>
        <v>0</v>
      </c>
      <c r="AG72" s="41">
        <f t="shared" si="34"/>
        <v>0</v>
      </c>
      <c r="AH72" s="41">
        <f t="shared" si="35"/>
        <v>1014.5322</v>
      </c>
      <c r="AI72" s="60">
        <f t="shared" si="36"/>
        <v>225.45160000000001</v>
      </c>
      <c r="AJ72" s="60">
        <f t="shared" si="37"/>
        <v>1268.16525</v>
      </c>
      <c r="AK72" s="60">
        <f t="shared" si="38"/>
        <v>2794.9821643835617</v>
      </c>
      <c r="AL72" s="60">
        <f t="shared" si="39"/>
        <v>2054.3118908219176</v>
      </c>
      <c r="AM72" s="41">
        <f t="shared" si="40"/>
        <v>2088.361259178082</v>
      </c>
      <c r="AN72" s="42">
        <f t="shared" si="41"/>
        <v>45715</v>
      </c>
      <c r="AO72" s="43">
        <f t="shared" si="42"/>
        <v>5636.29</v>
      </c>
    </row>
    <row r="73" spans="1:41" s="24" customFormat="1" ht="15.75" customHeight="1" x14ac:dyDescent="0.35">
      <c r="A73" s="36" t="s">
        <v>27</v>
      </c>
      <c r="B73" s="36">
        <v>202509</v>
      </c>
      <c r="C73" s="24" t="s">
        <v>736</v>
      </c>
      <c r="D73" s="24" t="s">
        <v>119</v>
      </c>
      <c r="E73" s="62">
        <v>45901</v>
      </c>
      <c r="F73" s="62">
        <v>46265</v>
      </c>
      <c r="G73" s="37" t="s">
        <v>455</v>
      </c>
      <c r="H73" s="36">
        <v>42141</v>
      </c>
      <c r="I73" s="63">
        <v>29544</v>
      </c>
      <c r="J73" s="24" t="s">
        <v>2978</v>
      </c>
      <c r="K73" s="63">
        <f t="shared" si="25"/>
        <v>45901</v>
      </c>
      <c r="L73" s="55">
        <f t="shared" si="26"/>
        <v>0.04</v>
      </c>
      <c r="M73" s="76">
        <v>0.22500000000000001</v>
      </c>
      <c r="N73" s="62">
        <v>45901</v>
      </c>
      <c r="O73" s="62">
        <v>46265</v>
      </c>
      <c r="P73" s="63"/>
      <c r="Q73" s="63"/>
      <c r="R73" s="78">
        <v>44</v>
      </c>
      <c r="S73" s="63" t="str">
        <f>VLOOKUP(R73,SA!$B$3:$C$11,2,1)</f>
        <v>36-45</v>
      </c>
      <c r="T73" s="38" t="s">
        <v>97</v>
      </c>
      <c r="U73" s="24" t="s">
        <v>56</v>
      </c>
      <c r="V73" s="24">
        <v>600000</v>
      </c>
      <c r="W73" s="39">
        <f t="shared" si="27"/>
        <v>600000</v>
      </c>
      <c r="X73" s="29">
        <f t="shared" si="28"/>
        <v>1</v>
      </c>
      <c r="Y73" s="40">
        <f t="shared" si="29"/>
        <v>365</v>
      </c>
      <c r="Z73" s="38">
        <f t="shared" si="30"/>
        <v>46081</v>
      </c>
      <c r="AA73" s="41">
        <f t="shared" si="31"/>
        <v>181</v>
      </c>
      <c r="AB73" s="24" t="s">
        <v>113</v>
      </c>
      <c r="AC73" s="41">
        <f t="shared" si="32"/>
        <v>6650.8221999999996</v>
      </c>
      <c r="AD73" s="41">
        <v>1</v>
      </c>
      <c r="AE73" s="72">
        <f>INDEX(SA!$C$2:$G$11,MATCH(Details!S73,SA!$C$2:$C$11,0),MATCH(Details!V73,SA!$C$2:$G$2,0))*Y73/(F73-E73+1)</f>
        <v>5636.29</v>
      </c>
      <c r="AF73" s="41">
        <f t="shared" si="33"/>
        <v>0</v>
      </c>
      <c r="AG73" s="41">
        <f t="shared" si="34"/>
        <v>0</v>
      </c>
      <c r="AH73" s="41">
        <f t="shared" si="35"/>
        <v>1014.5322</v>
      </c>
      <c r="AI73" s="60">
        <f t="shared" si="36"/>
        <v>225.45160000000001</v>
      </c>
      <c r="AJ73" s="60">
        <f t="shared" si="37"/>
        <v>1268.16525</v>
      </c>
      <c r="AK73" s="60">
        <f t="shared" si="38"/>
        <v>2794.9821643835617</v>
      </c>
      <c r="AL73" s="60">
        <f t="shared" si="39"/>
        <v>2054.3118908219176</v>
      </c>
      <c r="AM73" s="41">
        <f t="shared" si="40"/>
        <v>2088.361259178082</v>
      </c>
      <c r="AN73" s="42">
        <f t="shared" si="41"/>
        <v>45715</v>
      </c>
      <c r="AO73" s="43">
        <f t="shared" si="42"/>
        <v>5636.29</v>
      </c>
    </row>
    <row r="74" spans="1:41" s="24" customFormat="1" ht="15.75" customHeight="1" x14ac:dyDescent="0.35">
      <c r="A74" s="36" t="s">
        <v>27</v>
      </c>
      <c r="B74" s="36">
        <v>202509</v>
      </c>
      <c r="C74" s="24" t="s">
        <v>736</v>
      </c>
      <c r="D74" s="24" t="s">
        <v>119</v>
      </c>
      <c r="E74" s="62">
        <v>45901</v>
      </c>
      <c r="F74" s="62">
        <v>46265</v>
      </c>
      <c r="G74" s="37" t="s">
        <v>790</v>
      </c>
      <c r="H74" s="36">
        <v>42145</v>
      </c>
      <c r="I74" s="63">
        <v>28044</v>
      </c>
      <c r="J74" s="24" t="s">
        <v>2979</v>
      </c>
      <c r="K74" s="63">
        <f t="shared" si="25"/>
        <v>45901</v>
      </c>
      <c r="L74" s="55">
        <f t="shared" si="26"/>
        <v>0.04</v>
      </c>
      <c r="M74" s="76">
        <v>0.22500000000000001</v>
      </c>
      <c r="N74" s="62">
        <v>45901</v>
      </c>
      <c r="O74" s="62">
        <v>46265</v>
      </c>
      <c r="P74" s="63"/>
      <c r="Q74" s="63"/>
      <c r="R74" s="78">
        <v>48</v>
      </c>
      <c r="S74" s="63" t="str">
        <f>VLOOKUP(R74,SA!$B$3:$C$11,2,1)</f>
        <v>46-55</v>
      </c>
      <c r="T74" s="38" t="s">
        <v>98</v>
      </c>
      <c r="U74" s="24" t="s">
        <v>5743</v>
      </c>
      <c r="V74" s="24">
        <v>600000</v>
      </c>
      <c r="W74" s="39">
        <f t="shared" si="27"/>
        <v>0</v>
      </c>
      <c r="X74" s="29">
        <f t="shared" si="28"/>
        <v>0</v>
      </c>
      <c r="Y74" s="40">
        <f t="shared" si="29"/>
        <v>365</v>
      </c>
      <c r="Z74" s="38">
        <f t="shared" si="30"/>
        <v>46081</v>
      </c>
      <c r="AA74" s="41">
        <f t="shared" si="31"/>
        <v>181</v>
      </c>
      <c r="AB74" s="24" t="s">
        <v>113</v>
      </c>
      <c r="AC74" s="41">
        <f t="shared" si="32"/>
        <v>9810.9566000000013</v>
      </c>
      <c r="AD74" s="41">
        <v>1</v>
      </c>
      <c r="AE74" s="72">
        <f>INDEX(SA!$C$2:$G$11,MATCH(Details!S74,SA!$C$2:$C$11,0),MATCH(Details!V74,SA!$C$2:$G$2,0))*Y74/(F74-E74+1)</f>
        <v>8314.3700000000008</v>
      </c>
      <c r="AF74" s="41">
        <f t="shared" si="33"/>
        <v>0</v>
      </c>
      <c r="AG74" s="41">
        <f t="shared" si="34"/>
        <v>0</v>
      </c>
      <c r="AH74" s="41">
        <f t="shared" si="35"/>
        <v>1496.5866000000001</v>
      </c>
      <c r="AI74" s="60">
        <f t="shared" si="36"/>
        <v>332.57480000000004</v>
      </c>
      <c r="AJ74" s="60">
        <f t="shared" si="37"/>
        <v>1870.7332500000002</v>
      </c>
      <c r="AK74" s="60">
        <f t="shared" si="38"/>
        <v>4123.016356164384</v>
      </c>
      <c r="AL74" s="60">
        <f t="shared" si="39"/>
        <v>3030.4170217808223</v>
      </c>
      <c r="AM74" s="41">
        <f t="shared" si="40"/>
        <v>3080.6449282191779</v>
      </c>
      <c r="AN74" s="42">
        <f t="shared" si="41"/>
        <v>45715</v>
      </c>
      <c r="AO74" s="43">
        <f t="shared" si="42"/>
        <v>8314.3700000000008</v>
      </c>
    </row>
    <row r="75" spans="1:41" s="24" customFormat="1" ht="15.75" customHeight="1" x14ac:dyDescent="0.35">
      <c r="A75" s="36" t="s">
        <v>27</v>
      </c>
      <c r="B75" s="36">
        <v>202509</v>
      </c>
      <c r="C75" s="24" t="s">
        <v>736</v>
      </c>
      <c r="D75" s="24" t="s">
        <v>119</v>
      </c>
      <c r="E75" s="62">
        <v>45901</v>
      </c>
      <c r="F75" s="62">
        <v>46265</v>
      </c>
      <c r="G75" s="37" t="s">
        <v>791</v>
      </c>
      <c r="H75" s="36">
        <v>42145</v>
      </c>
      <c r="I75" s="63">
        <v>15925</v>
      </c>
      <c r="J75" s="24" t="s">
        <v>2980</v>
      </c>
      <c r="K75" s="63">
        <f t="shared" si="25"/>
        <v>45901</v>
      </c>
      <c r="L75" s="55">
        <f t="shared" si="26"/>
        <v>0.04</v>
      </c>
      <c r="M75" s="76">
        <v>0.22500000000000001</v>
      </c>
      <c r="N75" s="62">
        <v>45901</v>
      </c>
      <c r="O75" s="62">
        <v>46265</v>
      </c>
      <c r="P75" s="63"/>
      <c r="Q75" s="63"/>
      <c r="R75" s="78">
        <v>82</v>
      </c>
      <c r="S75" s="63" t="str">
        <f>VLOOKUP(R75,SA!$B$3:$C$11,2,1)</f>
        <v>81-100</v>
      </c>
      <c r="T75" s="38" t="s">
        <v>98</v>
      </c>
      <c r="U75" s="24" t="s">
        <v>5747</v>
      </c>
      <c r="V75" s="24">
        <v>600000</v>
      </c>
      <c r="W75" s="39">
        <f t="shared" si="27"/>
        <v>0</v>
      </c>
      <c r="X75" s="29">
        <f t="shared" si="28"/>
        <v>0</v>
      </c>
      <c r="Y75" s="40">
        <f t="shared" si="29"/>
        <v>365</v>
      </c>
      <c r="Z75" s="38">
        <f t="shared" si="30"/>
        <v>46081</v>
      </c>
      <c r="AA75" s="41">
        <f t="shared" si="31"/>
        <v>181</v>
      </c>
      <c r="AB75" s="24" t="s">
        <v>113</v>
      </c>
      <c r="AC75" s="41">
        <f t="shared" si="32"/>
        <v>35815.419000000002</v>
      </c>
      <c r="AD75" s="41">
        <v>1</v>
      </c>
      <c r="AE75" s="72">
        <f>INDEX(SA!$C$2:$G$11,MATCH(Details!S75,SA!$C$2:$C$11,0),MATCH(Details!V75,SA!$C$2:$G$2,0))*Y75/(F75-E75+1)</f>
        <v>30352.05</v>
      </c>
      <c r="AF75" s="41">
        <f t="shared" si="33"/>
        <v>0</v>
      </c>
      <c r="AG75" s="41">
        <f t="shared" si="34"/>
        <v>0</v>
      </c>
      <c r="AH75" s="41">
        <f t="shared" si="35"/>
        <v>5463.3689999999997</v>
      </c>
      <c r="AI75" s="60">
        <f t="shared" si="36"/>
        <v>1214.0820000000001</v>
      </c>
      <c r="AJ75" s="60">
        <f t="shared" si="37"/>
        <v>6829.2112500000003</v>
      </c>
      <c r="AK75" s="60">
        <f t="shared" si="38"/>
        <v>15051.290547945206</v>
      </c>
      <c r="AL75" s="60">
        <f t="shared" si="39"/>
        <v>11062.698552739726</v>
      </c>
      <c r="AM75" s="41">
        <f t="shared" si="40"/>
        <v>11246.058197260274</v>
      </c>
      <c r="AN75" s="42">
        <f t="shared" si="41"/>
        <v>45715</v>
      </c>
      <c r="AO75" s="43">
        <f t="shared" si="42"/>
        <v>30352.05</v>
      </c>
    </row>
    <row r="76" spans="1:41" s="24" customFormat="1" ht="15.75" customHeight="1" x14ac:dyDescent="0.35">
      <c r="A76" s="36" t="s">
        <v>27</v>
      </c>
      <c r="B76" s="36">
        <v>202509</v>
      </c>
      <c r="C76" s="24" t="s">
        <v>736</v>
      </c>
      <c r="D76" s="24" t="s">
        <v>119</v>
      </c>
      <c r="E76" s="62">
        <v>45901</v>
      </c>
      <c r="F76" s="62">
        <v>46265</v>
      </c>
      <c r="G76" s="37" t="s">
        <v>792</v>
      </c>
      <c r="H76" s="36">
        <v>42145</v>
      </c>
      <c r="I76" s="63">
        <v>36256</v>
      </c>
      <c r="J76" s="24" t="s">
        <v>2981</v>
      </c>
      <c r="K76" s="63">
        <f t="shared" si="25"/>
        <v>45901</v>
      </c>
      <c r="L76" s="55">
        <f t="shared" si="26"/>
        <v>0.04</v>
      </c>
      <c r="M76" s="76">
        <v>0.22500000000000001</v>
      </c>
      <c r="N76" s="62">
        <v>45901</v>
      </c>
      <c r="O76" s="62">
        <v>46265</v>
      </c>
      <c r="P76" s="63"/>
      <c r="Q76" s="63"/>
      <c r="R76" s="78">
        <v>26</v>
      </c>
      <c r="S76" s="63" t="str">
        <f>VLOOKUP(R76,SA!$B$3:$C$11,2,1)</f>
        <v>26-35</v>
      </c>
      <c r="T76" s="38" t="s">
        <v>97</v>
      </c>
      <c r="U76" s="24" t="s">
        <v>5745</v>
      </c>
      <c r="V76" s="24">
        <v>600000</v>
      </c>
      <c r="W76" s="39">
        <f t="shared" si="27"/>
        <v>0</v>
      </c>
      <c r="X76" s="29">
        <f t="shared" si="28"/>
        <v>0</v>
      </c>
      <c r="Y76" s="40">
        <f t="shared" si="29"/>
        <v>365</v>
      </c>
      <c r="Z76" s="38">
        <f t="shared" si="30"/>
        <v>46081</v>
      </c>
      <c r="AA76" s="41">
        <f t="shared" si="31"/>
        <v>181</v>
      </c>
      <c r="AB76" s="24" t="s">
        <v>113</v>
      </c>
      <c r="AC76" s="41">
        <f t="shared" si="32"/>
        <v>5485.0175999999992</v>
      </c>
      <c r="AD76" s="41">
        <v>1</v>
      </c>
      <c r="AE76" s="72">
        <f>INDEX(SA!$C$2:$G$11,MATCH(Details!S76,SA!$C$2:$C$11,0),MATCH(Details!V76,SA!$C$2:$G$2,0))*Y76/(F76-E76+1)</f>
        <v>4648.32</v>
      </c>
      <c r="AF76" s="41">
        <f t="shared" si="33"/>
        <v>0</v>
      </c>
      <c r="AG76" s="41">
        <f t="shared" si="34"/>
        <v>0</v>
      </c>
      <c r="AH76" s="41">
        <f t="shared" si="35"/>
        <v>836.69759999999997</v>
      </c>
      <c r="AI76" s="60">
        <f t="shared" si="36"/>
        <v>185.93279999999999</v>
      </c>
      <c r="AJ76" s="60">
        <f t="shared" si="37"/>
        <v>1045.8720000000001</v>
      </c>
      <c r="AK76" s="60">
        <f t="shared" si="38"/>
        <v>2305.0573150684932</v>
      </c>
      <c r="AL76" s="60">
        <f t="shared" si="39"/>
        <v>1694.2171265753425</v>
      </c>
      <c r="AM76" s="41">
        <f t="shared" si="40"/>
        <v>1722.2980734246578</v>
      </c>
      <c r="AN76" s="42">
        <f t="shared" si="41"/>
        <v>45715</v>
      </c>
      <c r="AO76" s="43">
        <f t="shared" si="42"/>
        <v>4648.32</v>
      </c>
    </row>
    <row r="77" spans="1:41" s="24" customFormat="1" ht="15.75" customHeight="1" x14ac:dyDescent="0.35">
      <c r="A77" s="36" t="s">
        <v>27</v>
      </c>
      <c r="B77" s="36">
        <v>202509</v>
      </c>
      <c r="C77" s="24" t="s">
        <v>736</v>
      </c>
      <c r="D77" s="24" t="s">
        <v>119</v>
      </c>
      <c r="E77" s="62">
        <v>45901</v>
      </c>
      <c r="F77" s="62">
        <v>46265</v>
      </c>
      <c r="G77" s="37" t="s">
        <v>130</v>
      </c>
      <c r="H77" s="36">
        <v>42145</v>
      </c>
      <c r="I77" s="63">
        <v>24844</v>
      </c>
      <c r="J77" s="24" t="s">
        <v>2982</v>
      </c>
      <c r="K77" s="63">
        <f t="shared" si="25"/>
        <v>45901</v>
      </c>
      <c r="L77" s="55">
        <f t="shared" si="26"/>
        <v>0.04</v>
      </c>
      <c r="M77" s="76">
        <v>0.22500000000000001</v>
      </c>
      <c r="N77" s="62">
        <v>45901</v>
      </c>
      <c r="O77" s="62">
        <v>46265</v>
      </c>
      <c r="P77" s="63"/>
      <c r="Q77" s="63"/>
      <c r="R77" s="78">
        <v>57</v>
      </c>
      <c r="S77" s="63" t="str">
        <f>VLOOKUP(R77,SA!$B$3:$C$11,2,1)</f>
        <v>56-65</v>
      </c>
      <c r="T77" s="38" t="s">
        <v>97</v>
      </c>
      <c r="U77" s="24" t="s">
        <v>56</v>
      </c>
      <c r="V77" s="24">
        <v>600000</v>
      </c>
      <c r="W77" s="39">
        <f t="shared" si="27"/>
        <v>600000</v>
      </c>
      <c r="X77" s="29">
        <f t="shared" si="28"/>
        <v>1</v>
      </c>
      <c r="Y77" s="40">
        <f t="shared" si="29"/>
        <v>365</v>
      </c>
      <c r="Z77" s="38">
        <f t="shared" si="30"/>
        <v>46081</v>
      </c>
      <c r="AA77" s="41">
        <f t="shared" si="31"/>
        <v>181</v>
      </c>
      <c r="AB77" s="24" t="s">
        <v>113</v>
      </c>
      <c r="AC77" s="41">
        <f t="shared" si="32"/>
        <v>14410.797200000001</v>
      </c>
      <c r="AD77" s="41">
        <v>1</v>
      </c>
      <c r="AE77" s="72">
        <f>INDEX(SA!$C$2:$G$11,MATCH(Details!S77,SA!$C$2:$C$11,0),MATCH(Details!V77,SA!$C$2:$G$2,0))*Y77/(F77-E77+1)</f>
        <v>12212.54</v>
      </c>
      <c r="AF77" s="41">
        <f t="shared" si="33"/>
        <v>0</v>
      </c>
      <c r="AG77" s="41">
        <f t="shared" si="34"/>
        <v>0</v>
      </c>
      <c r="AH77" s="41">
        <f t="shared" si="35"/>
        <v>2198.2572</v>
      </c>
      <c r="AI77" s="60">
        <f t="shared" si="36"/>
        <v>488.50160000000005</v>
      </c>
      <c r="AJ77" s="60">
        <f t="shared" si="37"/>
        <v>2747.8215000000005</v>
      </c>
      <c r="AK77" s="60">
        <f t="shared" si="38"/>
        <v>6056.0814794520556</v>
      </c>
      <c r="AL77" s="60">
        <f t="shared" si="39"/>
        <v>4451.2198873972611</v>
      </c>
      <c r="AM77" s="41">
        <f t="shared" si="40"/>
        <v>4524.9970126027401</v>
      </c>
      <c r="AN77" s="42">
        <f t="shared" si="41"/>
        <v>45715</v>
      </c>
      <c r="AO77" s="43">
        <f t="shared" si="42"/>
        <v>12212.54</v>
      </c>
    </row>
    <row r="78" spans="1:41" s="24" customFormat="1" ht="15.75" customHeight="1" x14ac:dyDescent="0.35">
      <c r="A78" s="36" t="s">
        <v>27</v>
      </c>
      <c r="B78" s="36">
        <v>202509</v>
      </c>
      <c r="C78" s="24" t="s">
        <v>736</v>
      </c>
      <c r="D78" s="24" t="s">
        <v>119</v>
      </c>
      <c r="E78" s="62">
        <v>45901</v>
      </c>
      <c r="F78" s="62">
        <v>46265</v>
      </c>
      <c r="G78" s="37" t="s">
        <v>793</v>
      </c>
      <c r="H78" s="36">
        <v>42147</v>
      </c>
      <c r="I78" s="63">
        <v>31639</v>
      </c>
      <c r="J78" s="24" t="s">
        <v>2983</v>
      </c>
      <c r="K78" s="63">
        <f t="shared" si="25"/>
        <v>45901</v>
      </c>
      <c r="L78" s="55">
        <f t="shared" si="26"/>
        <v>0.04</v>
      </c>
      <c r="M78" s="76">
        <v>0.22500000000000001</v>
      </c>
      <c r="N78" s="62">
        <v>45901</v>
      </c>
      <c r="O78" s="62">
        <v>46265</v>
      </c>
      <c r="P78" s="63"/>
      <c r="Q78" s="63"/>
      <c r="R78" s="78">
        <v>39</v>
      </c>
      <c r="S78" s="63" t="str">
        <f>VLOOKUP(R78,SA!$B$3:$C$11,2,1)</f>
        <v>36-45</v>
      </c>
      <c r="T78" s="38" t="s">
        <v>98</v>
      </c>
      <c r="U78" s="24" t="s">
        <v>5743</v>
      </c>
      <c r="V78" s="24">
        <v>500000</v>
      </c>
      <c r="W78" s="39">
        <f t="shared" si="27"/>
        <v>0</v>
      </c>
      <c r="X78" s="29">
        <f t="shared" si="28"/>
        <v>0</v>
      </c>
      <c r="Y78" s="40">
        <f t="shared" si="29"/>
        <v>365</v>
      </c>
      <c r="Z78" s="38">
        <f t="shared" si="30"/>
        <v>46081</v>
      </c>
      <c r="AA78" s="41">
        <f t="shared" si="31"/>
        <v>181</v>
      </c>
      <c r="AB78" s="24" t="s">
        <v>113</v>
      </c>
      <c r="AC78" s="41">
        <f t="shared" si="32"/>
        <v>6046.1902</v>
      </c>
      <c r="AD78" s="41">
        <v>1</v>
      </c>
      <c r="AE78" s="72">
        <f>INDEX(SA!$C$2:$G$11,MATCH(Details!S78,SA!$C$2:$C$11,0),MATCH(Details!V78,SA!$C$2:$G$2,0))*Y78/(F78-E78+1)</f>
        <v>5123.8900000000003</v>
      </c>
      <c r="AF78" s="41">
        <f t="shared" si="33"/>
        <v>0</v>
      </c>
      <c r="AG78" s="41">
        <f t="shared" si="34"/>
        <v>0</v>
      </c>
      <c r="AH78" s="41">
        <f t="shared" si="35"/>
        <v>922.30020000000002</v>
      </c>
      <c r="AI78" s="60">
        <f t="shared" si="36"/>
        <v>204.9556</v>
      </c>
      <c r="AJ78" s="60">
        <f t="shared" si="37"/>
        <v>1152.8752500000001</v>
      </c>
      <c r="AK78" s="60">
        <f t="shared" si="38"/>
        <v>2540.8879178082193</v>
      </c>
      <c r="AL78" s="60">
        <f t="shared" si="39"/>
        <v>1867.5526195890411</v>
      </c>
      <c r="AM78" s="41">
        <f t="shared" si="40"/>
        <v>1898.5065304109589</v>
      </c>
      <c r="AN78" s="42">
        <f t="shared" si="41"/>
        <v>45715</v>
      </c>
      <c r="AO78" s="43">
        <f t="shared" si="42"/>
        <v>5123.8900000000003</v>
      </c>
    </row>
    <row r="79" spans="1:41" s="24" customFormat="1" ht="15.75" customHeight="1" x14ac:dyDescent="0.35">
      <c r="A79" s="36" t="s">
        <v>27</v>
      </c>
      <c r="B79" s="36">
        <v>202509</v>
      </c>
      <c r="C79" s="24" t="s">
        <v>736</v>
      </c>
      <c r="D79" s="24" t="s">
        <v>119</v>
      </c>
      <c r="E79" s="62">
        <v>45901</v>
      </c>
      <c r="F79" s="62">
        <v>46265</v>
      </c>
      <c r="G79" s="37" t="s">
        <v>794</v>
      </c>
      <c r="H79" s="36">
        <v>42147</v>
      </c>
      <c r="I79" s="63">
        <v>42754</v>
      </c>
      <c r="J79" s="24" t="s">
        <v>2984</v>
      </c>
      <c r="K79" s="63">
        <f t="shared" si="25"/>
        <v>45901</v>
      </c>
      <c r="L79" s="55">
        <f t="shared" si="26"/>
        <v>0.04</v>
      </c>
      <c r="M79" s="76">
        <v>0.22500000000000001</v>
      </c>
      <c r="N79" s="62">
        <v>45901</v>
      </c>
      <c r="O79" s="62">
        <v>46265</v>
      </c>
      <c r="P79" s="63"/>
      <c r="Q79" s="63"/>
      <c r="R79" s="78">
        <v>8</v>
      </c>
      <c r="S79" s="63" t="str">
        <f>VLOOKUP(R79,SA!$B$3:$C$11,2,1)</f>
        <v>0-25</v>
      </c>
      <c r="T79" s="38" t="s">
        <v>98</v>
      </c>
      <c r="U79" s="24" t="s">
        <v>5746</v>
      </c>
      <c r="V79" s="24">
        <v>500000</v>
      </c>
      <c r="W79" s="39">
        <f t="shared" si="27"/>
        <v>0</v>
      </c>
      <c r="X79" s="29">
        <f t="shared" si="28"/>
        <v>0</v>
      </c>
      <c r="Y79" s="40">
        <f t="shared" si="29"/>
        <v>365</v>
      </c>
      <c r="Z79" s="38">
        <f t="shared" si="30"/>
        <v>46081</v>
      </c>
      <c r="AA79" s="41">
        <f t="shared" si="31"/>
        <v>181</v>
      </c>
      <c r="AB79" s="24" t="s">
        <v>113</v>
      </c>
      <c r="AC79" s="41">
        <f t="shared" si="32"/>
        <v>4448.2106000000003</v>
      </c>
      <c r="AD79" s="41">
        <v>1</v>
      </c>
      <c r="AE79" s="72">
        <f>INDEX(SA!$C$2:$G$11,MATCH(Details!S79,SA!$C$2:$C$11,0),MATCH(Details!V79,SA!$C$2:$G$2,0))*Y79/(F79-E79+1)</f>
        <v>3769.67</v>
      </c>
      <c r="AF79" s="41">
        <f t="shared" si="33"/>
        <v>0</v>
      </c>
      <c r="AG79" s="41">
        <f t="shared" si="34"/>
        <v>0</v>
      </c>
      <c r="AH79" s="41">
        <f t="shared" si="35"/>
        <v>678.54060000000004</v>
      </c>
      <c r="AI79" s="60">
        <f t="shared" si="36"/>
        <v>150.7868</v>
      </c>
      <c r="AJ79" s="60">
        <f t="shared" si="37"/>
        <v>848.17574999999999</v>
      </c>
      <c r="AK79" s="60">
        <f t="shared" si="38"/>
        <v>1869.3432054794521</v>
      </c>
      <c r="AL79" s="60">
        <f t="shared" si="39"/>
        <v>1373.9672560273973</v>
      </c>
      <c r="AM79" s="41">
        <f t="shared" si="40"/>
        <v>1396.7401939726028</v>
      </c>
      <c r="AN79" s="42">
        <f t="shared" si="41"/>
        <v>45715</v>
      </c>
      <c r="AO79" s="43">
        <f t="shared" si="42"/>
        <v>3769.67</v>
      </c>
    </row>
    <row r="80" spans="1:41" s="24" customFormat="1" ht="15.75" customHeight="1" x14ac:dyDescent="0.35">
      <c r="A80" s="36" t="s">
        <v>27</v>
      </c>
      <c r="B80" s="36">
        <v>202509</v>
      </c>
      <c r="C80" s="24" t="s">
        <v>736</v>
      </c>
      <c r="D80" s="24" t="s">
        <v>119</v>
      </c>
      <c r="E80" s="62">
        <v>45901</v>
      </c>
      <c r="F80" s="62">
        <v>46265</v>
      </c>
      <c r="G80" s="37" t="s">
        <v>795</v>
      </c>
      <c r="H80" s="36">
        <v>42147</v>
      </c>
      <c r="I80" s="63">
        <v>21644</v>
      </c>
      <c r="J80" s="24" t="s">
        <v>2985</v>
      </c>
      <c r="K80" s="63">
        <f t="shared" si="25"/>
        <v>45901</v>
      </c>
      <c r="L80" s="55">
        <f t="shared" si="26"/>
        <v>0.04</v>
      </c>
      <c r="M80" s="76">
        <v>0.22500000000000001</v>
      </c>
      <c r="N80" s="62">
        <v>45901</v>
      </c>
      <c r="O80" s="62">
        <v>46265</v>
      </c>
      <c r="P80" s="63"/>
      <c r="Q80" s="63"/>
      <c r="R80" s="78">
        <v>66</v>
      </c>
      <c r="S80" s="63" t="str">
        <f>VLOOKUP(R80,SA!$B$3:$C$11,2,1)</f>
        <v>66-70</v>
      </c>
      <c r="T80" s="38" t="s">
        <v>98</v>
      </c>
      <c r="U80" s="24" t="s">
        <v>5747</v>
      </c>
      <c r="V80" s="24">
        <v>500000</v>
      </c>
      <c r="W80" s="39">
        <f t="shared" si="27"/>
        <v>0</v>
      </c>
      <c r="X80" s="29">
        <f t="shared" si="28"/>
        <v>0</v>
      </c>
      <c r="Y80" s="40">
        <f t="shared" si="29"/>
        <v>365</v>
      </c>
      <c r="Z80" s="38">
        <f t="shared" si="30"/>
        <v>46081</v>
      </c>
      <c r="AA80" s="41">
        <f t="shared" si="31"/>
        <v>181</v>
      </c>
      <c r="AB80" s="24" t="s">
        <v>113</v>
      </c>
      <c r="AC80" s="41">
        <f t="shared" si="32"/>
        <v>18713.136199999997</v>
      </c>
      <c r="AD80" s="41">
        <v>1</v>
      </c>
      <c r="AE80" s="72">
        <f>INDEX(SA!$C$2:$G$11,MATCH(Details!S80,SA!$C$2:$C$11,0),MATCH(Details!V80,SA!$C$2:$G$2,0))*Y80/(F80-E80+1)</f>
        <v>15858.589999999998</v>
      </c>
      <c r="AF80" s="41">
        <f t="shared" si="33"/>
        <v>0</v>
      </c>
      <c r="AG80" s="41">
        <f t="shared" si="34"/>
        <v>0</v>
      </c>
      <c r="AH80" s="41">
        <f t="shared" si="35"/>
        <v>2854.5461999999998</v>
      </c>
      <c r="AI80" s="60">
        <f t="shared" si="36"/>
        <v>634.34359999999992</v>
      </c>
      <c r="AJ80" s="60">
        <f t="shared" si="37"/>
        <v>3568.1827499999995</v>
      </c>
      <c r="AK80" s="60">
        <f t="shared" si="38"/>
        <v>7864.1227123287663</v>
      </c>
      <c r="AL80" s="60">
        <f t="shared" si="39"/>
        <v>5780.130193561643</v>
      </c>
      <c r="AM80" s="41">
        <f t="shared" si="40"/>
        <v>5875.9334564383553</v>
      </c>
      <c r="AN80" s="42">
        <f t="shared" si="41"/>
        <v>45715</v>
      </c>
      <c r="AO80" s="43">
        <f t="shared" si="42"/>
        <v>15858.589999999998</v>
      </c>
    </row>
    <row r="81" spans="1:41" s="24" customFormat="1" ht="15.75" customHeight="1" x14ac:dyDescent="0.35">
      <c r="A81" s="36" t="s">
        <v>27</v>
      </c>
      <c r="B81" s="36">
        <v>202509</v>
      </c>
      <c r="C81" s="24" t="s">
        <v>736</v>
      </c>
      <c r="D81" s="24" t="s">
        <v>119</v>
      </c>
      <c r="E81" s="62">
        <v>45901</v>
      </c>
      <c r="F81" s="62">
        <v>46265</v>
      </c>
      <c r="G81" s="37" t="s">
        <v>131</v>
      </c>
      <c r="H81" s="36">
        <v>42147</v>
      </c>
      <c r="I81" s="63">
        <v>30565</v>
      </c>
      <c r="J81" s="24" t="s">
        <v>2986</v>
      </c>
      <c r="K81" s="63">
        <f t="shared" si="25"/>
        <v>45901</v>
      </c>
      <c r="L81" s="55">
        <f t="shared" si="26"/>
        <v>0.04</v>
      </c>
      <c r="M81" s="76">
        <v>0.22500000000000001</v>
      </c>
      <c r="N81" s="62">
        <v>45901</v>
      </c>
      <c r="O81" s="62">
        <v>46265</v>
      </c>
      <c r="P81" s="63"/>
      <c r="Q81" s="63"/>
      <c r="R81" s="78">
        <v>41</v>
      </c>
      <c r="S81" s="63" t="str">
        <f>VLOOKUP(R81,SA!$B$3:$C$11,2,1)</f>
        <v>36-45</v>
      </c>
      <c r="T81" s="38" t="s">
        <v>97</v>
      </c>
      <c r="U81" s="24" t="s">
        <v>56</v>
      </c>
      <c r="V81" s="24">
        <v>500000</v>
      </c>
      <c r="W81" s="39">
        <f t="shared" si="27"/>
        <v>500000</v>
      </c>
      <c r="X81" s="29">
        <f t="shared" si="28"/>
        <v>1</v>
      </c>
      <c r="Y81" s="40">
        <f t="shared" si="29"/>
        <v>365</v>
      </c>
      <c r="Z81" s="38">
        <f t="shared" si="30"/>
        <v>46081</v>
      </c>
      <c r="AA81" s="41">
        <f t="shared" si="31"/>
        <v>181</v>
      </c>
      <c r="AB81" s="24" t="s">
        <v>113</v>
      </c>
      <c r="AC81" s="41">
        <f t="shared" si="32"/>
        <v>6046.1902</v>
      </c>
      <c r="AD81" s="41">
        <v>1</v>
      </c>
      <c r="AE81" s="72">
        <f>INDEX(SA!$C$2:$G$11,MATCH(Details!S81,SA!$C$2:$C$11,0),MATCH(Details!V81,SA!$C$2:$G$2,0))*Y81/(F81-E81+1)</f>
        <v>5123.8900000000003</v>
      </c>
      <c r="AF81" s="41">
        <f t="shared" si="33"/>
        <v>0</v>
      </c>
      <c r="AG81" s="41">
        <f t="shared" si="34"/>
        <v>0</v>
      </c>
      <c r="AH81" s="41">
        <f t="shared" si="35"/>
        <v>922.30020000000002</v>
      </c>
      <c r="AI81" s="60">
        <f t="shared" si="36"/>
        <v>204.9556</v>
      </c>
      <c r="AJ81" s="60">
        <f t="shared" si="37"/>
        <v>1152.8752500000001</v>
      </c>
      <c r="AK81" s="60">
        <f t="shared" si="38"/>
        <v>2540.8879178082193</v>
      </c>
      <c r="AL81" s="60">
        <f t="shared" si="39"/>
        <v>1867.5526195890411</v>
      </c>
      <c r="AM81" s="41">
        <f t="shared" si="40"/>
        <v>1898.5065304109589</v>
      </c>
      <c r="AN81" s="42">
        <f t="shared" si="41"/>
        <v>45715</v>
      </c>
      <c r="AO81" s="43">
        <f t="shared" si="42"/>
        <v>5123.8900000000003</v>
      </c>
    </row>
    <row r="82" spans="1:41" s="24" customFormat="1" ht="15.75" customHeight="1" x14ac:dyDescent="0.35">
      <c r="A82" s="36" t="s">
        <v>27</v>
      </c>
      <c r="B82" s="36">
        <v>202509</v>
      </c>
      <c r="C82" s="24" t="s">
        <v>736</v>
      </c>
      <c r="D82" s="24" t="s">
        <v>119</v>
      </c>
      <c r="E82" s="62">
        <v>45901</v>
      </c>
      <c r="F82" s="62">
        <v>46265</v>
      </c>
      <c r="G82" s="37" t="s">
        <v>796</v>
      </c>
      <c r="H82" s="36">
        <v>42148</v>
      </c>
      <c r="I82" s="63">
        <v>42739</v>
      </c>
      <c r="J82" s="24" t="s">
        <v>2987</v>
      </c>
      <c r="K82" s="63">
        <f t="shared" si="25"/>
        <v>45901</v>
      </c>
      <c r="L82" s="55">
        <f t="shared" si="26"/>
        <v>0.04</v>
      </c>
      <c r="M82" s="76">
        <v>0.22500000000000001</v>
      </c>
      <c r="N82" s="62">
        <v>45901</v>
      </c>
      <c r="O82" s="62">
        <v>46265</v>
      </c>
      <c r="P82" s="63"/>
      <c r="Q82" s="63"/>
      <c r="R82" s="78">
        <v>8</v>
      </c>
      <c r="S82" s="63" t="str">
        <f>VLOOKUP(R82,SA!$B$3:$C$11,2,1)</f>
        <v>0-25</v>
      </c>
      <c r="T82" s="38" t="s">
        <v>97</v>
      </c>
      <c r="U82" s="24" t="s">
        <v>5745</v>
      </c>
      <c r="V82" s="24">
        <v>500000</v>
      </c>
      <c r="W82" s="39">
        <f t="shared" si="27"/>
        <v>0</v>
      </c>
      <c r="X82" s="29">
        <f t="shared" si="28"/>
        <v>0</v>
      </c>
      <c r="Y82" s="40">
        <f t="shared" si="29"/>
        <v>365</v>
      </c>
      <c r="Z82" s="38">
        <f t="shared" si="30"/>
        <v>46081</v>
      </c>
      <c r="AA82" s="41">
        <f t="shared" si="31"/>
        <v>181</v>
      </c>
      <c r="AB82" s="24" t="s">
        <v>113</v>
      </c>
      <c r="AC82" s="41">
        <f t="shared" si="32"/>
        <v>4448.2106000000003</v>
      </c>
      <c r="AD82" s="41">
        <v>1</v>
      </c>
      <c r="AE82" s="72">
        <f>INDEX(SA!$C$2:$G$11,MATCH(Details!S82,SA!$C$2:$C$11,0),MATCH(Details!V82,SA!$C$2:$G$2,0))*Y82/(F82-E82+1)</f>
        <v>3769.67</v>
      </c>
      <c r="AF82" s="41">
        <f t="shared" si="33"/>
        <v>0</v>
      </c>
      <c r="AG82" s="41">
        <f t="shared" si="34"/>
        <v>0</v>
      </c>
      <c r="AH82" s="41">
        <f t="shared" si="35"/>
        <v>678.54060000000004</v>
      </c>
      <c r="AI82" s="60">
        <f t="shared" si="36"/>
        <v>150.7868</v>
      </c>
      <c r="AJ82" s="60">
        <f t="shared" si="37"/>
        <v>848.17574999999999</v>
      </c>
      <c r="AK82" s="60">
        <f t="shared" si="38"/>
        <v>1869.3432054794521</v>
      </c>
      <c r="AL82" s="60">
        <f t="shared" si="39"/>
        <v>1373.9672560273973</v>
      </c>
      <c r="AM82" s="41">
        <f t="shared" si="40"/>
        <v>1396.7401939726028</v>
      </c>
      <c r="AN82" s="42">
        <f t="shared" si="41"/>
        <v>45715</v>
      </c>
      <c r="AO82" s="43">
        <f t="shared" si="42"/>
        <v>3769.67</v>
      </c>
    </row>
    <row r="83" spans="1:41" s="24" customFormat="1" ht="15.75" customHeight="1" x14ac:dyDescent="0.35">
      <c r="A83" s="36" t="s">
        <v>27</v>
      </c>
      <c r="B83" s="36">
        <v>202509</v>
      </c>
      <c r="C83" s="24" t="s">
        <v>736</v>
      </c>
      <c r="D83" s="24" t="s">
        <v>119</v>
      </c>
      <c r="E83" s="62">
        <v>45901</v>
      </c>
      <c r="F83" s="62">
        <v>46265</v>
      </c>
      <c r="G83" s="37" t="s">
        <v>797</v>
      </c>
      <c r="H83" s="36">
        <v>42148</v>
      </c>
      <c r="I83" s="63">
        <v>33617</v>
      </c>
      <c r="J83" s="24" t="s">
        <v>2988</v>
      </c>
      <c r="K83" s="63">
        <f t="shared" si="25"/>
        <v>45901</v>
      </c>
      <c r="L83" s="55">
        <f t="shared" si="26"/>
        <v>0.04</v>
      </c>
      <c r="M83" s="76">
        <v>0.22500000000000001</v>
      </c>
      <c r="N83" s="62">
        <v>45901</v>
      </c>
      <c r="O83" s="62">
        <v>46265</v>
      </c>
      <c r="P83" s="63"/>
      <c r="Q83" s="63"/>
      <c r="R83" s="78">
        <v>33</v>
      </c>
      <c r="S83" s="63" t="str">
        <f>VLOOKUP(R83,SA!$B$3:$C$11,2,1)</f>
        <v>26-35</v>
      </c>
      <c r="T83" s="38" t="s">
        <v>98</v>
      </c>
      <c r="U83" s="24" t="s">
        <v>5743</v>
      </c>
      <c r="V83" s="24">
        <v>500000</v>
      </c>
      <c r="W83" s="39">
        <f t="shared" si="27"/>
        <v>0</v>
      </c>
      <c r="X83" s="29">
        <f t="shared" si="28"/>
        <v>0</v>
      </c>
      <c r="Y83" s="40">
        <f t="shared" si="29"/>
        <v>365</v>
      </c>
      <c r="Z83" s="38">
        <f t="shared" si="30"/>
        <v>46081</v>
      </c>
      <c r="AA83" s="41">
        <f t="shared" si="31"/>
        <v>181</v>
      </c>
      <c r="AB83" s="24" t="s">
        <v>113</v>
      </c>
      <c r="AC83" s="41">
        <f t="shared" si="32"/>
        <v>4986.3141999999998</v>
      </c>
      <c r="AD83" s="41">
        <v>1</v>
      </c>
      <c r="AE83" s="72">
        <f>INDEX(SA!$C$2:$G$11,MATCH(Details!S83,SA!$C$2:$C$11,0),MATCH(Details!V83,SA!$C$2:$G$2,0))*Y83/(F83-E83+1)</f>
        <v>4225.6899999999996</v>
      </c>
      <c r="AF83" s="41">
        <f t="shared" si="33"/>
        <v>0</v>
      </c>
      <c r="AG83" s="41">
        <f t="shared" si="34"/>
        <v>0</v>
      </c>
      <c r="AH83" s="41">
        <f t="shared" si="35"/>
        <v>760.62419999999986</v>
      </c>
      <c r="AI83" s="60">
        <f t="shared" si="36"/>
        <v>169.02759999999998</v>
      </c>
      <c r="AJ83" s="60">
        <f t="shared" si="37"/>
        <v>950.78024999999991</v>
      </c>
      <c r="AK83" s="60">
        <f t="shared" si="38"/>
        <v>2095.479150684931</v>
      </c>
      <c r="AL83" s="60">
        <f t="shared" si="39"/>
        <v>1540.1771757534243</v>
      </c>
      <c r="AM83" s="41">
        <f t="shared" si="40"/>
        <v>1565.7049742465756</v>
      </c>
      <c r="AN83" s="42">
        <f t="shared" si="41"/>
        <v>45715</v>
      </c>
      <c r="AO83" s="43">
        <f t="shared" si="42"/>
        <v>4225.6899999999996</v>
      </c>
    </row>
    <row r="84" spans="1:41" s="24" customFormat="1" ht="15.75" customHeight="1" x14ac:dyDescent="0.35">
      <c r="A84" s="36" t="s">
        <v>27</v>
      </c>
      <c r="B84" s="36">
        <v>202509</v>
      </c>
      <c r="C84" s="24" t="s">
        <v>736</v>
      </c>
      <c r="D84" s="24" t="s">
        <v>119</v>
      </c>
      <c r="E84" s="62">
        <v>45901</v>
      </c>
      <c r="F84" s="62">
        <v>46265</v>
      </c>
      <c r="G84" s="37" t="s">
        <v>798</v>
      </c>
      <c r="H84" s="36">
        <v>42148</v>
      </c>
      <c r="I84" s="63">
        <v>19674</v>
      </c>
      <c r="J84" s="24" t="s">
        <v>2989</v>
      </c>
      <c r="K84" s="63">
        <f t="shared" si="25"/>
        <v>45901</v>
      </c>
      <c r="L84" s="55">
        <f t="shared" si="26"/>
        <v>0.04</v>
      </c>
      <c r="M84" s="76">
        <v>0.22500000000000001</v>
      </c>
      <c r="N84" s="62">
        <v>45901</v>
      </c>
      <c r="O84" s="62">
        <v>46265</v>
      </c>
      <c r="P84" s="63"/>
      <c r="Q84" s="63"/>
      <c r="R84" s="78">
        <v>71</v>
      </c>
      <c r="S84" s="63" t="str">
        <f>VLOOKUP(R84,SA!$B$3:$C$11,2,1)</f>
        <v>71-75</v>
      </c>
      <c r="T84" s="38" t="s">
        <v>97</v>
      </c>
      <c r="U84" s="24" t="s">
        <v>5744</v>
      </c>
      <c r="V84" s="24">
        <v>500000</v>
      </c>
      <c r="W84" s="39">
        <f t="shared" si="27"/>
        <v>0</v>
      </c>
      <c r="X84" s="29">
        <f t="shared" si="28"/>
        <v>0</v>
      </c>
      <c r="Y84" s="40">
        <f t="shared" si="29"/>
        <v>365</v>
      </c>
      <c r="Z84" s="38">
        <f t="shared" si="30"/>
        <v>46081</v>
      </c>
      <c r="AA84" s="41">
        <f t="shared" si="31"/>
        <v>181</v>
      </c>
      <c r="AB84" s="24" t="s">
        <v>113</v>
      </c>
      <c r="AC84" s="41">
        <f t="shared" si="32"/>
        <v>23735.924199999998</v>
      </c>
      <c r="AD84" s="41">
        <v>1</v>
      </c>
      <c r="AE84" s="72">
        <f>INDEX(SA!$C$2:$G$11,MATCH(Details!S84,SA!$C$2:$C$11,0),MATCH(Details!V84,SA!$C$2:$G$2,0))*Y84/(F84-E84+1)</f>
        <v>20115.189999999999</v>
      </c>
      <c r="AF84" s="41">
        <f t="shared" si="33"/>
        <v>0</v>
      </c>
      <c r="AG84" s="41">
        <f t="shared" si="34"/>
        <v>0</v>
      </c>
      <c r="AH84" s="41">
        <f t="shared" si="35"/>
        <v>3620.7341999999994</v>
      </c>
      <c r="AI84" s="60">
        <f t="shared" si="36"/>
        <v>804.60759999999993</v>
      </c>
      <c r="AJ84" s="60">
        <f t="shared" si="37"/>
        <v>4525.9177499999996</v>
      </c>
      <c r="AK84" s="60">
        <f t="shared" si="38"/>
        <v>9974.9298356164381</v>
      </c>
      <c r="AL84" s="60">
        <f t="shared" si="39"/>
        <v>7331.5734291780818</v>
      </c>
      <c r="AM84" s="41">
        <f t="shared" si="40"/>
        <v>7453.091220821917</v>
      </c>
      <c r="AN84" s="42">
        <f t="shared" si="41"/>
        <v>45715</v>
      </c>
      <c r="AO84" s="43">
        <f t="shared" si="42"/>
        <v>20115.189999999999</v>
      </c>
    </row>
    <row r="85" spans="1:41" s="24" customFormat="1" ht="15.75" customHeight="1" x14ac:dyDescent="0.35">
      <c r="A85" s="36" t="s">
        <v>27</v>
      </c>
      <c r="B85" s="36">
        <v>202509</v>
      </c>
      <c r="C85" s="24" t="s">
        <v>736</v>
      </c>
      <c r="D85" s="24" t="s">
        <v>119</v>
      </c>
      <c r="E85" s="62">
        <v>45901</v>
      </c>
      <c r="F85" s="62">
        <v>46265</v>
      </c>
      <c r="G85" s="37" t="s">
        <v>799</v>
      </c>
      <c r="H85" s="36">
        <v>42148</v>
      </c>
      <c r="I85" s="63">
        <v>24055</v>
      </c>
      <c r="J85" s="24" t="s">
        <v>2990</v>
      </c>
      <c r="K85" s="63">
        <f t="shared" si="25"/>
        <v>45901</v>
      </c>
      <c r="L85" s="55">
        <f t="shared" si="26"/>
        <v>0.04</v>
      </c>
      <c r="M85" s="76">
        <v>0.22500000000000001</v>
      </c>
      <c r="N85" s="62">
        <v>45901</v>
      </c>
      <c r="O85" s="62">
        <v>46265</v>
      </c>
      <c r="P85" s="63"/>
      <c r="Q85" s="63"/>
      <c r="R85" s="78">
        <v>59</v>
      </c>
      <c r="S85" s="63" t="str">
        <f>VLOOKUP(R85,SA!$B$3:$C$11,2,1)</f>
        <v>56-65</v>
      </c>
      <c r="T85" s="38" t="s">
        <v>98</v>
      </c>
      <c r="U85" s="24" t="s">
        <v>5747</v>
      </c>
      <c r="V85" s="24">
        <v>500000</v>
      </c>
      <c r="W85" s="39">
        <f t="shared" si="27"/>
        <v>0</v>
      </c>
      <c r="X85" s="29">
        <f t="shared" si="28"/>
        <v>0</v>
      </c>
      <c r="Y85" s="40">
        <f t="shared" si="29"/>
        <v>365</v>
      </c>
      <c r="Z85" s="38">
        <f t="shared" si="30"/>
        <v>46081</v>
      </c>
      <c r="AA85" s="41">
        <f t="shared" si="31"/>
        <v>181</v>
      </c>
      <c r="AB85" s="24" t="s">
        <v>113</v>
      </c>
      <c r="AC85" s="41">
        <f t="shared" si="32"/>
        <v>13100.714</v>
      </c>
      <c r="AD85" s="41">
        <v>1</v>
      </c>
      <c r="AE85" s="72">
        <f>INDEX(SA!$C$2:$G$11,MATCH(Details!S85,SA!$C$2:$C$11,0),MATCH(Details!V85,SA!$C$2:$G$2,0))*Y85/(F85-E85+1)</f>
        <v>11102.3</v>
      </c>
      <c r="AF85" s="41">
        <f t="shared" si="33"/>
        <v>0</v>
      </c>
      <c r="AG85" s="41">
        <f t="shared" si="34"/>
        <v>0</v>
      </c>
      <c r="AH85" s="41">
        <f t="shared" si="35"/>
        <v>1998.4139999999998</v>
      </c>
      <c r="AI85" s="60">
        <f t="shared" si="36"/>
        <v>444.09199999999998</v>
      </c>
      <c r="AJ85" s="60">
        <f t="shared" si="37"/>
        <v>2498.0174999999999</v>
      </c>
      <c r="AK85" s="60">
        <f t="shared" si="38"/>
        <v>5505.5241095890406</v>
      </c>
      <c r="AL85" s="60">
        <f t="shared" si="39"/>
        <v>4046.5602205479449</v>
      </c>
      <c r="AM85" s="41">
        <f t="shared" si="40"/>
        <v>4113.6302794520543</v>
      </c>
      <c r="AN85" s="42">
        <f t="shared" si="41"/>
        <v>45715</v>
      </c>
      <c r="AO85" s="43">
        <f t="shared" si="42"/>
        <v>11102.3</v>
      </c>
    </row>
    <row r="86" spans="1:41" s="24" customFormat="1" ht="15.75" customHeight="1" x14ac:dyDescent="0.35">
      <c r="A86" s="36" t="s">
        <v>27</v>
      </c>
      <c r="B86" s="36">
        <v>202509</v>
      </c>
      <c r="C86" s="24" t="s">
        <v>736</v>
      </c>
      <c r="D86" s="24" t="s">
        <v>119</v>
      </c>
      <c r="E86" s="62">
        <v>45901</v>
      </c>
      <c r="F86" s="62">
        <v>46265</v>
      </c>
      <c r="G86" s="37" t="s">
        <v>800</v>
      </c>
      <c r="H86" s="36">
        <v>42148</v>
      </c>
      <c r="I86" s="63">
        <v>42739</v>
      </c>
      <c r="J86" s="24" t="s">
        <v>2991</v>
      </c>
      <c r="K86" s="63">
        <f t="shared" si="25"/>
        <v>45901</v>
      </c>
      <c r="L86" s="55">
        <f t="shared" si="26"/>
        <v>0.04</v>
      </c>
      <c r="M86" s="76">
        <v>0.22500000000000001</v>
      </c>
      <c r="N86" s="62">
        <v>45901</v>
      </c>
      <c r="O86" s="62">
        <v>46265</v>
      </c>
      <c r="P86" s="63"/>
      <c r="Q86" s="63"/>
      <c r="R86" s="78">
        <v>8</v>
      </c>
      <c r="S86" s="63" t="str">
        <f>VLOOKUP(R86,SA!$B$3:$C$11,2,1)</f>
        <v>0-25</v>
      </c>
      <c r="T86" s="38" t="s">
        <v>97</v>
      </c>
      <c r="U86" s="24" t="s">
        <v>5745</v>
      </c>
      <c r="V86" s="24">
        <v>500000</v>
      </c>
      <c r="W86" s="39">
        <f t="shared" si="27"/>
        <v>0</v>
      </c>
      <c r="X86" s="29">
        <f t="shared" si="28"/>
        <v>0</v>
      </c>
      <c r="Y86" s="40">
        <f t="shared" si="29"/>
        <v>365</v>
      </c>
      <c r="Z86" s="38">
        <f t="shared" si="30"/>
        <v>46081</v>
      </c>
      <c r="AA86" s="41">
        <f t="shared" si="31"/>
        <v>181</v>
      </c>
      <c r="AB86" s="24" t="s">
        <v>113</v>
      </c>
      <c r="AC86" s="41">
        <f t="shared" si="32"/>
        <v>4448.2106000000003</v>
      </c>
      <c r="AD86" s="41">
        <v>1</v>
      </c>
      <c r="AE86" s="72">
        <f>INDEX(SA!$C$2:$G$11,MATCH(Details!S86,SA!$C$2:$C$11,0),MATCH(Details!V86,SA!$C$2:$G$2,0))*Y86/(F86-E86+1)</f>
        <v>3769.67</v>
      </c>
      <c r="AF86" s="41">
        <f t="shared" si="33"/>
        <v>0</v>
      </c>
      <c r="AG86" s="41">
        <f t="shared" si="34"/>
        <v>0</v>
      </c>
      <c r="AH86" s="41">
        <f t="shared" si="35"/>
        <v>678.54060000000004</v>
      </c>
      <c r="AI86" s="60">
        <f t="shared" si="36"/>
        <v>150.7868</v>
      </c>
      <c r="AJ86" s="60">
        <f t="shared" si="37"/>
        <v>848.17574999999999</v>
      </c>
      <c r="AK86" s="60">
        <f t="shared" si="38"/>
        <v>1869.3432054794521</v>
      </c>
      <c r="AL86" s="60">
        <f t="shared" si="39"/>
        <v>1373.9672560273973</v>
      </c>
      <c r="AM86" s="41">
        <f t="shared" si="40"/>
        <v>1396.7401939726028</v>
      </c>
      <c r="AN86" s="42">
        <f t="shared" si="41"/>
        <v>45715</v>
      </c>
      <c r="AO86" s="43">
        <f t="shared" si="42"/>
        <v>3769.67</v>
      </c>
    </row>
    <row r="87" spans="1:41" s="24" customFormat="1" ht="15.75" customHeight="1" x14ac:dyDescent="0.35">
      <c r="A87" s="36" t="s">
        <v>27</v>
      </c>
      <c r="B87" s="36">
        <v>202509</v>
      </c>
      <c r="C87" s="24" t="s">
        <v>736</v>
      </c>
      <c r="D87" s="24" t="s">
        <v>119</v>
      </c>
      <c r="E87" s="62">
        <v>45901</v>
      </c>
      <c r="F87" s="62">
        <v>46265</v>
      </c>
      <c r="G87" s="37" t="s">
        <v>476</v>
      </c>
      <c r="H87" s="36">
        <v>42148</v>
      </c>
      <c r="I87" s="63">
        <v>30860</v>
      </c>
      <c r="J87" s="24" t="s">
        <v>2992</v>
      </c>
      <c r="K87" s="63">
        <f t="shared" si="25"/>
        <v>45901</v>
      </c>
      <c r="L87" s="55">
        <f t="shared" si="26"/>
        <v>0.04</v>
      </c>
      <c r="M87" s="76">
        <v>0.22500000000000001</v>
      </c>
      <c r="N87" s="62">
        <v>45901</v>
      </c>
      <c r="O87" s="62">
        <v>46265</v>
      </c>
      <c r="P87" s="63"/>
      <c r="Q87" s="63"/>
      <c r="R87" s="78">
        <v>41</v>
      </c>
      <c r="S87" s="63" t="str">
        <f>VLOOKUP(R87,SA!$B$3:$C$11,2,1)</f>
        <v>36-45</v>
      </c>
      <c r="T87" s="38" t="s">
        <v>97</v>
      </c>
      <c r="U87" s="24" t="s">
        <v>56</v>
      </c>
      <c r="V87" s="24">
        <v>500000</v>
      </c>
      <c r="W87" s="39">
        <f t="shared" si="27"/>
        <v>500000</v>
      </c>
      <c r="X87" s="29">
        <f t="shared" si="28"/>
        <v>1</v>
      </c>
      <c r="Y87" s="40">
        <f t="shared" si="29"/>
        <v>365</v>
      </c>
      <c r="Z87" s="38">
        <f t="shared" si="30"/>
        <v>46081</v>
      </c>
      <c r="AA87" s="41">
        <f t="shared" si="31"/>
        <v>181</v>
      </c>
      <c r="AB87" s="24" t="s">
        <v>113</v>
      </c>
      <c r="AC87" s="41">
        <f t="shared" si="32"/>
        <v>6046.1902</v>
      </c>
      <c r="AD87" s="41">
        <v>1</v>
      </c>
      <c r="AE87" s="72">
        <f>INDEX(SA!$C$2:$G$11,MATCH(Details!S87,SA!$C$2:$C$11,0),MATCH(Details!V87,SA!$C$2:$G$2,0))*Y87/(F87-E87+1)</f>
        <v>5123.8900000000003</v>
      </c>
      <c r="AF87" s="41">
        <f t="shared" si="33"/>
        <v>0</v>
      </c>
      <c r="AG87" s="41">
        <f t="shared" si="34"/>
        <v>0</v>
      </c>
      <c r="AH87" s="41">
        <f t="shared" si="35"/>
        <v>922.30020000000002</v>
      </c>
      <c r="AI87" s="60">
        <f t="shared" si="36"/>
        <v>204.9556</v>
      </c>
      <c r="AJ87" s="60">
        <f t="shared" si="37"/>
        <v>1152.8752500000001</v>
      </c>
      <c r="AK87" s="60">
        <f t="shared" si="38"/>
        <v>2540.8879178082193</v>
      </c>
      <c r="AL87" s="60">
        <f t="shared" si="39"/>
        <v>1867.5526195890411</v>
      </c>
      <c r="AM87" s="41">
        <f t="shared" si="40"/>
        <v>1898.5065304109589</v>
      </c>
      <c r="AN87" s="42">
        <f t="shared" si="41"/>
        <v>45715</v>
      </c>
      <c r="AO87" s="43">
        <f t="shared" si="42"/>
        <v>5123.8900000000003</v>
      </c>
    </row>
    <row r="88" spans="1:41" s="24" customFormat="1" ht="15.75" customHeight="1" x14ac:dyDescent="0.35">
      <c r="A88" s="36" t="s">
        <v>27</v>
      </c>
      <c r="B88" s="36">
        <v>202509</v>
      </c>
      <c r="C88" s="24" t="s">
        <v>736</v>
      </c>
      <c r="D88" s="24" t="s">
        <v>119</v>
      </c>
      <c r="E88" s="62">
        <v>45901</v>
      </c>
      <c r="F88" s="62">
        <v>46265</v>
      </c>
      <c r="G88" s="37" t="s">
        <v>801</v>
      </c>
      <c r="H88" s="36">
        <v>42151</v>
      </c>
      <c r="I88" s="63">
        <v>30605</v>
      </c>
      <c r="J88" s="24" t="s">
        <v>2993</v>
      </c>
      <c r="K88" s="63">
        <f t="shared" si="25"/>
        <v>45901</v>
      </c>
      <c r="L88" s="55">
        <f t="shared" si="26"/>
        <v>0.04</v>
      </c>
      <c r="M88" s="76">
        <v>0.22500000000000001</v>
      </c>
      <c r="N88" s="62">
        <v>45901</v>
      </c>
      <c r="O88" s="62">
        <v>46265</v>
      </c>
      <c r="P88" s="63"/>
      <c r="Q88" s="63"/>
      <c r="R88" s="78">
        <v>41</v>
      </c>
      <c r="S88" s="63" t="str">
        <f>VLOOKUP(R88,SA!$B$3:$C$11,2,1)</f>
        <v>36-45</v>
      </c>
      <c r="T88" s="38" t="s">
        <v>98</v>
      </c>
      <c r="U88" s="24" t="s">
        <v>5743</v>
      </c>
      <c r="V88" s="24">
        <v>500000</v>
      </c>
      <c r="W88" s="39">
        <f t="shared" si="27"/>
        <v>0</v>
      </c>
      <c r="X88" s="29">
        <f t="shared" si="28"/>
        <v>0</v>
      </c>
      <c r="Y88" s="40">
        <f t="shared" si="29"/>
        <v>365</v>
      </c>
      <c r="Z88" s="38">
        <f t="shared" si="30"/>
        <v>46081</v>
      </c>
      <c r="AA88" s="41">
        <f t="shared" si="31"/>
        <v>181</v>
      </c>
      <c r="AB88" s="24" t="s">
        <v>113</v>
      </c>
      <c r="AC88" s="41">
        <f t="shared" si="32"/>
        <v>6046.1902</v>
      </c>
      <c r="AD88" s="41">
        <v>1</v>
      </c>
      <c r="AE88" s="72">
        <f>INDEX(SA!$C$2:$G$11,MATCH(Details!S88,SA!$C$2:$C$11,0),MATCH(Details!V88,SA!$C$2:$G$2,0))*Y88/(F88-E88+1)</f>
        <v>5123.8900000000003</v>
      </c>
      <c r="AF88" s="41">
        <f t="shared" si="33"/>
        <v>0</v>
      </c>
      <c r="AG88" s="41">
        <f t="shared" si="34"/>
        <v>0</v>
      </c>
      <c r="AH88" s="41">
        <f t="shared" si="35"/>
        <v>922.30020000000002</v>
      </c>
      <c r="AI88" s="60">
        <f t="shared" si="36"/>
        <v>204.9556</v>
      </c>
      <c r="AJ88" s="60">
        <f t="shared" si="37"/>
        <v>1152.8752500000001</v>
      </c>
      <c r="AK88" s="60">
        <f t="shared" si="38"/>
        <v>2540.8879178082193</v>
      </c>
      <c r="AL88" s="60">
        <f t="shared" si="39"/>
        <v>1867.5526195890411</v>
      </c>
      <c r="AM88" s="41">
        <f t="shared" si="40"/>
        <v>1898.5065304109589</v>
      </c>
      <c r="AN88" s="42">
        <f t="shared" si="41"/>
        <v>45715</v>
      </c>
      <c r="AO88" s="43">
        <f t="shared" si="42"/>
        <v>5123.8900000000003</v>
      </c>
    </row>
    <row r="89" spans="1:41" s="24" customFormat="1" ht="15.75" customHeight="1" x14ac:dyDescent="0.35">
      <c r="A89" s="36" t="s">
        <v>27</v>
      </c>
      <c r="B89" s="36">
        <v>202509</v>
      </c>
      <c r="C89" s="24" t="s">
        <v>736</v>
      </c>
      <c r="D89" s="24" t="s">
        <v>119</v>
      </c>
      <c r="E89" s="62">
        <v>45901</v>
      </c>
      <c r="F89" s="62">
        <v>46265</v>
      </c>
      <c r="G89" s="37" t="s">
        <v>802</v>
      </c>
      <c r="H89" s="36">
        <v>42151</v>
      </c>
      <c r="I89" s="63">
        <v>23743</v>
      </c>
      <c r="J89" s="24" t="s">
        <v>2994</v>
      </c>
      <c r="K89" s="63">
        <f t="shared" si="25"/>
        <v>45901</v>
      </c>
      <c r="L89" s="55">
        <f t="shared" si="26"/>
        <v>0.04</v>
      </c>
      <c r="M89" s="76">
        <v>0.22500000000000001</v>
      </c>
      <c r="N89" s="62">
        <v>45901</v>
      </c>
      <c r="O89" s="62">
        <v>46265</v>
      </c>
      <c r="P89" s="63"/>
      <c r="Q89" s="63"/>
      <c r="R89" s="78">
        <v>60</v>
      </c>
      <c r="S89" s="63" t="str">
        <f>VLOOKUP(R89,SA!$B$3:$C$11,2,1)</f>
        <v>56-65</v>
      </c>
      <c r="T89" s="38" t="s">
        <v>98</v>
      </c>
      <c r="U89" s="24" t="s">
        <v>5747</v>
      </c>
      <c r="V89" s="24">
        <v>500000</v>
      </c>
      <c r="W89" s="39">
        <f t="shared" si="27"/>
        <v>0</v>
      </c>
      <c r="X89" s="29">
        <f t="shared" si="28"/>
        <v>0</v>
      </c>
      <c r="Y89" s="40">
        <f t="shared" si="29"/>
        <v>365</v>
      </c>
      <c r="Z89" s="38">
        <f t="shared" si="30"/>
        <v>46081</v>
      </c>
      <c r="AA89" s="41">
        <f t="shared" si="31"/>
        <v>181</v>
      </c>
      <c r="AB89" s="24" t="s">
        <v>113</v>
      </c>
      <c r="AC89" s="41">
        <f t="shared" si="32"/>
        <v>13100.714</v>
      </c>
      <c r="AD89" s="41">
        <v>1</v>
      </c>
      <c r="AE89" s="72">
        <f>INDEX(SA!$C$2:$G$11,MATCH(Details!S89,SA!$C$2:$C$11,0),MATCH(Details!V89,SA!$C$2:$G$2,0))*Y89/(F89-E89+1)</f>
        <v>11102.3</v>
      </c>
      <c r="AF89" s="41">
        <f t="shared" si="33"/>
        <v>0</v>
      </c>
      <c r="AG89" s="41">
        <f t="shared" si="34"/>
        <v>0</v>
      </c>
      <c r="AH89" s="41">
        <f t="shared" si="35"/>
        <v>1998.4139999999998</v>
      </c>
      <c r="AI89" s="60">
        <f t="shared" si="36"/>
        <v>444.09199999999998</v>
      </c>
      <c r="AJ89" s="60">
        <f t="shared" si="37"/>
        <v>2498.0174999999999</v>
      </c>
      <c r="AK89" s="60">
        <f t="shared" si="38"/>
        <v>5505.5241095890406</v>
      </c>
      <c r="AL89" s="60">
        <f t="shared" si="39"/>
        <v>4046.5602205479449</v>
      </c>
      <c r="AM89" s="41">
        <f t="shared" si="40"/>
        <v>4113.6302794520543</v>
      </c>
      <c r="AN89" s="42">
        <f t="shared" si="41"/>
        <v>45715</v>
      </c>
      <c r="AO89" s="43">
        <f t="shared" si="42"/>
        <v>11102.3</v>
      </c>
    </row>
    <row r="90" spans="1:41" s="24" customFormat="1" ht="15.75" customHeight="1" x14ac:dyDescent="0.35">
      <c r="A90" s="36" t="s">
        <v>27</v>
      </c>
      <c r="B90" s="36">
        <v>202509</v>
      </c>
      <c r="C90" s="24" t="s">
        <v>736</v>
      </c>
      <c r="D90" s="24" t="s">
        <v>119</v>
      </c>
      <c r="E90" s="62">
        <v>45901</v>
      </c>
      <c r="F90" s="62">
        <v>46265</v>
      </c>
      <c r="G90" s="37" t="s">
        <v>803</v>
      </c>
      <c r="H90" s="36">
        <v>42151</v>
      </c>
      <c r="I90" s="63">
        <v>41177</v>
      </c>
      <c r="J90" s="24" t="s">
        <v>2995</v>
      </c>
      <c r="K90" s="63">
        <f t="shared" si="25"/>
        <v>45901</v>
      </c>
      <c r="L90" s="55">
        <f t="shared" si="26"/>
        <v>0.04</v>
      </c>
      <c r="M90" s="76">
        <v>0.22500000000000001</v>
      </c>
      <c r="N90" s="62">
        <v>45901</v>
      </c>
      <c r="O90" s="62">
        <v>46265</v>
      </c>
      <c r="P90" s="63"/>
      <c r="Q90" s="63"/>
      <c r="R90" s="78">
        <v>12</v>
      </c>
      <c r="S90" s="63" t="str">
        <f>VLOOKUP(R90,SA!$B$3:$C$11,2,1)</f>
        <v>0-25</v>
      </c>
      <c r="T90" s="38" t="s">
        <v>98</v>
      </c>
      <c r="U90" s="24" t="s">
        <v>5746</v>
      </c>
      <c r="V90" s="24">
        <v>500000</v>
      </c>
      <c r="W90" s="39">
        <f t="shared" si="27"/>
        <v>0</v>
      </c>
      <c r="X90" s="29">
        <f t="shared" si="28"/>
        <v>0</v>
      </c>
      <c r="Y90" s="40">
        <f t="shared" si="29"/>
        <v>365</v>
      </c>
      <c r="Z90" s="38">
        <f t="shared" si="30"/>
        <v>46081</v>
      </c>
      <c r="AA90" s="41">
        <f t="shared" si="31"/>
        <v>181</v>
      </c>
      <c r="AB90" s="24" t="s">
        <v>113</v>
      </c>
      <c r="AC90" s="41">
        <f t="shared" si="32"/>
        <v>4448.2106000000003</v>
      </c>
      <c r="AD90" s="41">
        <v>1</v>
      </c>
      <c r="AE90" s="72">
        <f>INDEX(SA!$C$2:$G$11,MATCH(Details!S90,SA!$C$2:$C$11,0),MATCH(Details!V90,SA!$C$2:$G$2,0))*Y90/(F90-E90+1)</f>
        <v>3769.67</v>
      </c>
      <c r="AF90" s="41">
        <f t="shared" si="33"/>
        <v>0</v>
      </c>
      <c r="AG90" s="41">
        <f t="shared" si="34"/>
        <v>0</v>
      </c>
      <c r="AH90" s="41">
        <f t="shared" si="35"/>
        <v>678.54060000000004</v>
      </c>
      <c r="AI90" s="60">
        <f t="shared" si="36"/>
        <v>150.7868</v>
      </c>
      <c r="AJ90" s="60">
        <f t="shared" si="37"/>
        <v>848.17574999999999</v>
      </c>
      <c r="AK90" s="60">
        <f t="shared" si="38"/>
        <v>1869.3432054794521</v>
      </c>
      <c r="AL90" s="60">
        <f t="shared" si="39"/>
        <v>1373.9672560273973</v>
      </c>
      <c r="AM90" s="41">
        <f t="shared" si="40"/>
        <v>1396.7401939726028</v>
      </c>
      <c r="AN90" s="42">
        <f t="shared" si="41"/>
        <v>45715</v>
      </c>
      <c r="AO90" s="43">
        <f t="shared" si="42"/>
        <v>3769.67</v>
      </c>
    </row>
    <row r="91" spans="1:41" s="24" customFormat="1" ht="15.75" customHeight="1" x14ac:dyDescent="0.35">
      <c r="A91" s="36" t="s">
        <v>27</v>
      </c>
      <c r="B91" s="36">
        <v>202509</v>
      </c>
      <c r="C91" s="24" t="s">
        <v>736</v>
      </c>
      <c r="D91" s="24" t="s">
        <v>119</v>
      </c>
      <c r="E91" s="62">
        <v>45901</v>
      </c>
      <c r="F91" s="62">
        <v>46265</v>
      </c>
      <c r="G91" s="37" t="s">
        <v>431</v>
      </c>
      <c r="H91" s="36">
        <v>42151</v>
      </c>
      <c r="I91" s="63">
        <v>29205</v>
      </c>
      <c r="J91" s="24" t="s">
        <v>2996</v>
      </c>
      <c r="K91" s="63">
        <f t="shared" si="25"/>
        <v>45901</v>
      </c>
      <c r="L91" s="55">
        <f t="shared" si="26"/>
        <v>0.04</v>
      </c>
      <c r="M91" s="76">
        <v>0.22500000000000001</v>
      </c>
      <c r="N91" s="62">
        <v>45901</v>
      </c>
      <c r="O91" s="62">
        <v>46265</v>
      </c>
      <c r="P91" s="63"/>
      <c r="Q91" s="63"/>
      <c r="R91" s="78">
        <v>45</v>
      </c>
      <c r="S91" s="63" t="str">
        <f>VLOOKUP(R91,SA!$B$3:$C$11,2,1)</f>
        <v>36-45</v>
      </c>
      <c r="T91" s="38" t="s">
        <v>97</v>
      </c>
      <c r="U91" s="24" t="s">
        <v>56</v>
      </c>
      <c r="V91" s="24">
        <v>500000</v>
      </c>
      <c r="W91" s="39">
        <f t="shared" si="27"/>
        <v>500000</v>
      </c>
      <c r="X91" s="29">
        <f t="shared" si="28"/>
        <v>1</v>
      </c>
      <c r="Y91" s="40">
        <f t="shared" si="29"/>
        <v>365</v>
      </c>
      <c r="Z91" s="38">
        <f t="shared" si="30"/>
        <v>46081</v>
      </c>
      <c r="AA91" s="41">
        <f t="shared" si="31"/>
        <v>181</v>
      </c>
      <c r="AB91" s="24" t="s">
        <v>113</v>
      </c>
      <c r="AC91" s="41">
        <f t="shared" si="32"/>
        <v>6046.1902</v>
      </c>
      <c r="AD91" s="41">
        <v>1</v>
      </c>
      <c r="AE91" s="72">
        <f>INDEX(SA!$C$2:$G$11,MATCH(Details!S91,SA!$C$2:$C$11,0),MATCH(Details!V91,SA!$C$2:$G$2,0))*Y91/(F91-E91+1)</f>
        <v>5123.8900000000003</v>
      </c>
      <c r="AF91" s="41">
        <f t="shared" si="33"/>
        <v>0</v>
      </c>
      <c r="AG91" s="41">
        <f t="shared" si="34"/>
        <v>0</v>
      </c>
      <c r="AH91" s="41">
        <f t="shared" si="35"/>
        <v>922.30020000000002</v>
      </c>
      <c r="AI91" s="60">
        <f t="shared" si="36"/>
        <v>204.9556</v>
      </c>
      <c r="AJ91" s="60">
        <f t="shared" si="37"/>
        <v>1152.8752500000001</v>
      </c>
      <c r="AK91" s="60">
        <f t="shared" si="38"/>
        <v>2540.8879178082193</v>
      </c>
      <c r="AL91" s="60">
        <f t="shared" si="39"/>
        <v>1867.5526195890411</v>
      </c>
      <c r="AM91" s="41">
        <f t="shared" si="40"/>
        <v>1898.5065304109589</v>
      </c>
      <c r="AN91" s="42">
        <f t="shared" si="41"/>
        <v>45715</v>
      </c>
      <c r="AO91" s="43">
        <f t="shared" si="42"/>
        <v>5123.8900000000003</v>
      </c>
    </row>
    <row r="92" spans="1:41" s="24" customFormat="1" ht="15.75" customHeight="1" x14ac:dyDescent="0.35">
      <c r="A92" s="36" t="s">
        <v>27</v>
      </c>
      <c r="B92" s="36">
        <v>202509</v>
      </c>
      <c r="C92" s="24" t="s">
        <v>736</v>
      </c>
      <c r="D92" s="24" t="s">
        <v>119</v>
      </c>
      <c r="E92" s="62">
        <v>45901</v>
      </c>
      <c r="F92" s="62">
        <v>46265</v>
      </c>
      <c r="G92" s="37" t="s">
        <v>804</v>
      </c>
      <c r="H92" s="36">
        <v>42152</v>
      </c>
      <c r="I92" s="63">
        <v>44211</v>
      </c>
      <c r="J92" s="24" t="s">
        <v>2997</v>
      </c>
      <c r="K92" s="63">
        <f t="shared" si="25"/>
        <v>45901</v>
      </c>
      <c r="L92" s="55">
        <f t="shared" si="26"/>
        <v>0.04</v>
      </c>
      <c r="M92" s="76">
        <v>0.22500000000000001</v>
      </c>
      <c r="N92" s="62">
        <v>45901</v>
      </c>
      <c r="O92" s="62">
        <v>46265</v>
      </c>
      <c r="P92" s="63"/>
      <c r="Q92" s="63"/>
      <c r="R92" s="78">
        <v>4</v>
      </c>
      <c r="S92" s="63" t="str">
        <f>VLOOKUP(R92,SA!$B$3:$C$11,2,1)</f>
        <v>0-25</v>
      </c>
      <c r="T92" s="38" t="s">
        <v>97</v>
      </c>
      <c r="U92" s="24" t="s">
        <v>5745</v>
      </c>
      <c r="V92" s="24">
        <v>500000</v>
      </c>
      <c r="W92" s="39">
        <f t="shared" si="27"/>
        <v>0</v>
      </c>
      <c r="X92" s="29">
        <f t="shared" si="28"/>
        <v>0</v>
      </c>
      <c r="Y92" s="40">
        <f t="shared" si="29"/>
        <v>365</v>
      </c>
      <c r="Z92" s="38">
        <f t="shared" si="30"/>
        <v>46081</v>
      </c>
      <c r="AA92" s="41">
        <f t="shared" si="31"/>
        <v>181</v>
      </c>
      <c r="AB92" s="24" t="s">
        <v>113</v>
      </c>
      <c r="AC92" s="41">
        <f t="shared" si="32"/>
        <v>4448.2106000000003</v>
      </c>
      <c r="AD92" s="41">
        <v>1</v>
      </c>
      <c r="AE92" s="72">
        <f>INDEX(SA!$C$2:$G$11,MATCH(Details!S92,SA!$C$2:$C$11,0),MATCH(Details!V92,SA!$C$2:$G$2,0))*Y92/(F92-E92+1)</f>
        <v>3769.67</v>
      </c>
      <c r="AF92" s="41">
        <f t="shared" si="33"/>
        <v>0</v>
      </c>
      <c r="AG92" s="41">
        <f t="shared" si="34"/>
        <v>0</v>
      </c>
      <c r="AH92" s="41">
        <f t="shared" si="35"/>
        <v>678.54060000000004</v>
      </c>
      <c r="AI92" s="60">
        <f t="shared" si="36"/>
        <v>150.7868</v>
      </c>
      <c r="AJ92" s="60">
        <f t="shared" si="37"/>
        <v>848.17574999999999</v>
      </c>
      <c r="AK92" s="60">
        <f t="shared" si="38"/>
        <v>1869.3432054794521</v>
      </c>
      <c r="AL92" s="60">
        <f t="shared" si="39"/>
        <v>1373.9672560273973</v>
      </c>
      <c r="AM92" s="41">
        <f t="shared" si="40"/>
        <v>1396.7401939726028</v>
      </c>
      <c r="AN92" s="42">
        <f t="shared" si="41"/>
        <v>45715</v>
      </c>
      <c r="AO92" s="43">
        <f t="shared" si="42"/>
        <v>3769.67</v>
      </c>
    </row>
    <row r="93" spans="1:41" s="24" customFormat="1" ht="15.75" customHeight="1" x14ac:dyDescent="0.35">
      <c r="A93" s="36" t="s">
        <v>27</v>
      </c>
      <c r="B93" s="36">
        <v>202509</v>
      </c>
      <c r="C93" s="24" t="s">
        <v>736</v>
      </c>
      <c r="D93" s="24" t="s">
        <v>119</v>
      </c>
      <c r="E93" s="62">
        <v>45901</v>
      </c>
      <c r="F93" s="62">
        <v>46265</v>
      </c>
      <c r="G93" s="37" t="s">
        <v>805</v>
      </c>
      <c r="H93" s="36">
        <v>42152</v>
      </c>
      <c r="I93" s="63">
        <v>42880</v>
      </c>
      <c r="J93" s="24" t="s">
        <v>2998</v>
      </c>
      <c r="K93" s="63">
        <f t="shared" si="25"/>
        <v>45901</v>
      </c>
      <c r="L93" s="55">
        <f t="shared" si="26"/>
        <v>0.04</v>
      </c>
      <c r="M93" s="76">
        <v>0.22500000000000001</v>
      </c>
      <c r="N93" s="62">
        <v>45901</v>
      </c>
      <c r="O93" s="62">
        <v>46265</v>
      </c>
      <c r="P93" s="63"/>
      <c r="Q93" s="63"/>
      <c r="R93" s="78">
        <v>8</v>
      </c>
      <c r="S93" s="63" t="str">
        <f>VLOOKUP(R93,SA!$B$3:$C$11,2,1)</f>
        <v>0-25</v>
      </c>
      <c r="T93" s="38" t="s">
        <v>97</v>
      </c>
      <c r="U93" s="24" t="s">
        <v>5745</v>
      </c>
      <c r="V93" s="24">
        <v>500000</v>
      </c>
      <c r="W93" s="39">
        <f t="shared" si="27"/>
        <v>0</v>
      </c>
      <c r="X93" s="29">
        <f t="shared" si="28"/>
        <v>0</v>
      </c>
      <c r="Y93" s="40">
        <f t="shared" si="29"/>
        <v>365</v>
      </c>
      <c r="Z93" s="38">
        <f t="shared" si="30"/>
        <v>46081</v>
      </c>
      <c r="AA93" s="41">
        <f t="shared" si="31"/>
        <v>181</v>
      </c>
      <c r="AB93" s="24" t="s">
        <v>113</v>
      </c>
      <c r="AC93" s="41">
        <f t="shared" si="32"/>
        <v>4448.2106000000003</v>
      </c>
      <c r="AD93" s="41">
        <v>1</v>
      </c>
      <c r="AE93" s="72">
        <f>INDEX(SA!$C$2:$G$11,MATCH(Details!S93,SA!$C$2:$C$11,0),MATCH(Details!V93,SA!$C$2:$G$2,0))*Y93/(F93-E93+1)</f>
        <v>3769.67</v>
      </c>
      <c r="AF93" s="41">
        <f t="shared" si="33"/>
        <v>0</v>
      </c>
      <c r="AG93" s="41">
        <f t="shared" si="34"/>
        <v>0</v>
      </c>
      <c r="AH93" s="41">
        <f t="shared" si="35"/>
        <v>678.54060000000004</v>
      </c>
      <c r="AI93" s="60">
        <f t="shared" si="36"/>
        <v>150.7868</v>
      </c>
      <c r="AJ93" s="60">
        <f t="shared" si="37"/>
        <v>848.17574999999999</v>
      </c>
      <c r="AK93" s="60">
        <f t="shared" si="38"/>
        <v>1869.3432054794521</v>
      </c>
      <c r="AL93" s="60">
        <f t="shared" si="39"/>
        <v>1373.9672560273973</v>
      </c>
      <c r="AM93" s="41">
        <f t="shared" si="40"/>
        <v>1396.7401939726028</v>
      </c>
      <c r="AN93" s="42">
        <f t="shared" si="41"/>
        <v>45715</v>
      </c>
      <c r="AO93" s="43">
        <f t="shared" si="42"/>
        <v>3769.67</v>
      </c>
    </row>
    <row r="94" spans="1:41" s="24" customFormat="1" ht="15.75" customHeight="1" x14ac:dyDescent="0.35">
      <c r="A94" s="36" t="s">
        <v>27</v>
      </c>
      <c r="B94" s="36">
        <v>202509</v>
      </c>
      <c r="C94" s="24" t="s">
        <v>736</v>
      </c>
      <c r="D94" s="24" t="s">
        <v>119</v>
      </c>
      <c r="E94" s="62">
        <v>45901</v>
      </c>
      <c r="F94" s="62">
        <v>46265</v>
      </c>
      <c r="G94" s="37" t="s">
        <v>806</v>
      </c>
      <c r="H94" s="36">
        <v>42152</v>
      </c>
      <c r="I94" s="63">
        <v>19443</v>
      </c>
      <c r="J94" s="24" t="s">
        <v>2999</v>
      </c>
      <c r="K94" s="63">
        <f t="shared" si="25"/>
        <v>45901</v>
      </c>
      <c r="L94" s="55">
        <f t="shared" si="26"/>
        <v>0.04</v>
      </c>
      <c r="M94" s="76">
        <v>0.22500000000000001</v>
      </c>
      <c r="N94" s="62">
        <v>45901</v>
      </c>
      <c r="O94" s="62">
        <v>46265</v>
      </c>
      <c r="P94" s="63"/>
      <c r="Q94" s="63"/>
      <c r="R94" s="78">
        <v>72</v>
      </c>
      <c r="S94" s="63" t="str">
        <f>VLOOKUP(R94,SA!$B$3:$C$11,2,1)</f>
        <v>71-75</v>
      </c>
      <c r="T94" s="38" t="s">
        <v>97</v>
      </c>
      <c r="U94" s="24" t="s">
        <v>5748</v>
      </c>
      <c r="V94" s="24">
        <v>500000</v>
      </c>
      <c r="W94" s="39">
        <f t="shared" si="27"/>
        <v>0</v>
      </c>
      <c r="X94" s="29">
        <f t="shared" si="28"/>
        <v>0</v>
      </c>
      <c r="Y94" s="40">
        <f t="shared" si="29"/>
        <v>365</v>
      </c>
      <c r="Z94" s="38">
        <f t="shared" si="30"/>
        <v>46081</v>
      </c>
      <c r="AA94" s="41">
        <f t="shared" si="31"/>
        <v>181</v>
      </c>
      <c r="AB94" s="24" t="s">
        <v>113</v>
      </c>
      <c r="AC94" s="41">
        <f t="shared" si="32"/>
        <v>23735.924199999998</v>
      </c>
      <c r="AD94" s="41">
        <v>1</v>
      </c>
      <c r="AE94" s="72">
        <f>INDEX(SA!$C$2:$G$11,MATCH(Details!S94,SA!$C$2:$C$11,0),MATCH(Details!V94,SA!$C$2:$G$2,0))*Y94/(F94-E94+1)</f>
        <v>20115.189999999999</v>
      </c>
      <c r="AF94" s="41">
        <f t="shared" si="33"/>
        <v>0</v>
      </c>
      <c r="AG94" s="41">
        <f t="shared" si="34"/>
        <v>0</v>
      </c>
      <c r="AH94" s="41">
        <f t="shared" si="35"/>
        <v>3620.7341999999994</v>
      </c>
      <c r="AI94" s="60">
        <f t="shared" si="36"/>
        <v>804.60759999999993</v>
      </c>
      <c r="AJ94" s="60">
        <f t="shared" si="37"/>
        <v>4525.9177499999996</v>
      </c>
      <c r="AK94" s="60">
        <f t="shared" si="38"/>
        <v>9974.9298356164381</v>
      </c>
      <c r="AL94" s="60">
        <f t="shared" si="39"/>
        <v>7331.5734291780818</v>
      </c>
      <c r="AM94" s="41">
        <f t="shared" si="40"/>
        <v>7453.091220821917</v>
      </c>
      <c r="AN94" s="42">
        <f t="shared" si="41"/>
        <v>45715</v>
      </c>
      <c r="AO94" s="43">
        <f t="shared" si="42"/>
        <v>20115.189999999999</v>
      </c>
    </row>
    <row r="95" spans="1:41" s="24" customFormat="1" ht="15.75" customHeight="1" x14ac:dyDescent="0.35">
      <c r="A95" s="36" t="s">
        <v>27</v>
      </c>
      <c r="B95" s="36">
        <v>202509</v>
      </c>
      <c r="C95" s="24" t="s">
        <v>736</v>
      </c>
      <c r="D95" s="24" t="s">
        <v>119</v>
      </c>
      <c r="E95" s="62">
        <v>45901</v>
      </c>
      <c r="F95" s="62">
        <v>46265</v>
      </c>
      <c r="G95" s="37" t="s">
        <v>807</v>
      </c>
      <c r="H95" s="36">
        <v>42152</v>
      </c>
      <c r="I95" s="63">
        <v>30411</v>
      </c>
      <c r="J95" s="24" t="s">
        <v>3000</v>
      </c>
      <c r="K95" s="63">
        <f t="shared" si="25"/>
        <v>45901</v>
      </c>
      <c r="L95" s="55">
        <f t="shared" si="26"/>
        <v>0.04</v>
      </c>
      <c r="M95" s="76">
        <v>0.22500000000000001</v>
      </c>
      <c r="N95" s="62">
        <v>45901</v>
      </c>
      <c r="O95" s="62">
        <v>46265</v>
      </c>
      <c r="P95" s="63"/>
      <c r="Q95" s="63"/>
      <c r="R95" s="78">
        <v>42</v>
      </c>
      <c r="S95" s="63" t="str">
        <f>VLOOKUP(R95,SA!$B$3:$C$11,2,1)</f>
        <v>36-45</v>
      </c>
      <c r="T95" s="38" t="s">
        <v>98</v>
      </c>
      <c r="U95" s="24" t="s">
        <v>5743</v>
      </c>
      <c r="V95" s="24">
        <v>500000</v>
      </c>
      <c r="W95" s="39">
        <f t="shared" si="27"/>
        <v>0</v>
      </c>
      <c r="X95" s="29">
        <f t="shared" si="28"/>
        <v>0</v>
      </c>
      <c r="Y95" s="40">
        <f t="shared" si="29"/>
        <v>365</v>
      </c>
      <c r="Z95" s="38">
        <f t="shared" si="30"/>
        <v>46081</v>
      </c>
      <c r="AA95" s="41">
        <f t="shared" si="31"/>
        <v>181</v>
      </c>
      <c r="AB95" s="24" t="s">
        <v>113</v>
      </c>
      <c r="AC95" s="41">
        <f t="shared" si="32"/>
        <v>6046.1902</v>
      </c>
      <c r="AD95" s="41">
        <v>1</v>
      </c>
      <c r="AE95" s="72">
        <f>INDEX(SA!$C$2:$G$11,MATCH(Details!S95,SA!$C$2:$C$11,0),MATCH(Details!V95,SA!$C$2:$G$2,0))*Y95/(F95-E95+1)</f>
        <v>5123.8900000000003</v>
      </c>
      <c r="AF95" s="41">
        <f t="shared" si="33"/>
        <v>0</v>
      </c>
      <c r="AG95" s="41">
        <f t="shared" si="34"/>
        <v>0</v>
      </c>
      <c r="AH95" s="41">
        <f t="shared" si="35"/>
        <v>922.30020000000002</v>
      </c>
      <c r="AI95" s="60">
        <f t="shared" si="36"/>
        <v>204.9556</v>
      </c>
      <c r="AJ95" s="60">
        <f t="shared" si="37"/>
        <v>1152.8752500000001</v>
      </c>
      <c r="AK95" s="60">
        <f t="shared" si="38"/>
        <v>2540.8879178082193</v>
      </c>
      <c r="AL95" s="60">
        <f t="shared" si="39"/>
        <v>1867.5526195890411</v>
      </c>
      <c r="AM95" s="41">
        <f t="shared" si="40"/>
        <v>1898.5065304109589</v>
      </c>
      <c r="AN95" s="42">
        <f t="shared" si="41"/>
        <v>45715</v>
      </c>
      <c r="AO95" s="43">
        <f t="shared" si="42"/>
        <v>5123.8900000000003</v>
      </c>
    </row>
    <row r="96" spans="1:41" s="24" customFormat="1" ht="15.75" customHeight="1" x14ac:dyDescent="0.35">
      <c r="A96" s="36" t="s">
        <v>27</v>
      </c>
      <c r="B96" s="36">
        <v>202509</v>
      </c>
      <c r="C96" s="24" t="s">
        <v>736</v>
      </c>
      <c r="D96" s="24" t="s">
        <v>119</v>
      </c>
      <c r="E96" s="62">
        <v>45901</v>
      </c>
      <c r="F96" s="62">
        <v>46265</v>
      </c>
      <c r="G96" s="37" t="s">
        <v>808</v>
      </c>
      <c r="H96" s="36">
        <v>42152</v>
      </c>
      <c r="I96" s="63">
        <v>22587</v>
      </c>
      <c r="J96" s="24" t="s">
        <v>3001</v>
      </c>
      <c r="K96" s="63">
        <f t="shared" si="25"/>
        <v>45901</v>
      </c>
      <c r="L96" s="55">
        <f t="shared" si="26"/>
        <v>0.04</v>
      </c>
      <c r="M96" s="76">
        <v>0.22500000000000001</v>
      </c>
      <c r="N96" s="62">
        <v>45901</v>
      </c>
      <c r="O96" s="62">
        <v>46265</v>
      </c>
      <c r="P96" s="63"/>
      <c r="Q96" s="63"/>
      <c r="R96" s="78">
        <v>63</v>
      </c>
      <c r="S96" s="63" t="str">
        <f>VLOOKUP(R96,SA!$B$3:$C$11,2,1)</f>
        <v>56-65</v>
      </c>
      <c r="T96" s="38" t="s">
        <v>98</v>
      </c>
      <c r="U96" s="24" t="s">
        <v>5749</v>
      </c>
      <c r="V96" s="24">
        <v>500000</v>
      </c>
      <c r="W96" s="39">
        <f t="shared" si="27"/>
        <v>0</v>
      </c>
      <c r="X96" s="29">
        <f t="shared" si="28"/>
        <v>0</v>
      </c>
      <c r="Y96" s="40">
        <f t="shared" si="29"/>
        <v>365</v>
      </c>
      <c r="Z96" s="38">
        <f t="shared" si="30"/>
        <v>46081</v>
      </c>
      <c r="AA96" s="41">
        <f t="shared" si="31"/>
        <v>181</v>
      </c>
      <c r="AB96" s="24" t="s">
        <v>113</v>
      </c>
      <c r="AC96" s="41">
        <f t="shared" si="32"/>
        <v>13100.714</v>
      </c>
      <c r="AD96" s="41">
        <v>1</v>
      </c>
      <c r="AE96" s="72">
        <f>INDEX(SA!$C$2:$G$11,MATCH(Details!S96,SA!$C$2:$C$11,0),MATCH(Details!V96,SA!$C$2:$G$2,0))*Y96/(F96-E96+1)</f>
        <v>11102.3</v>
      </c>
      <c r="AF96" s="41">
        <f t="shared" si="33"/>
        <v>0</v>
      </c>
      <c r="AG96" s="41">
        <f t="shared" si="34"/>
        <v>0</v>
      </c>
      <c r="AH96" s="41">
        <f t="shared" si="35"/>
        <v>1998.4139999999998</v>
      </c>
      <c r="AI96" s="60">
        <f t="shared" si="36"/>
        <v>444.09199999999998</v>
      </c>
      <c r="AJ96" s="60">
        <f t="shared" si="37"/>
        <v>2498.0174999999999</v>
      </c>
      <c r="AK96" s="60">
        <f t="shared" si="38"/>
        <v>5505.5241095890406</v>
      </c>
      <c r="AL96" s="60">
        <f t="shared" si="39"/>
        <v>4046.5602205479449</v>
      </c>
      <c r="AM96" s="41">
        <f t="shared" si="40"/>
        <v>4113.6302794520543</v>
      </c>
      <c r="AN96" s="42">
        <f t="shared" si="41"/>
        <v>45715</v>
      </c>
      <c r="AO96" s="43">
        <f t="shared" si="42"/>
        <v>11102.3</v>
      </c>
    </row>
    <row r="97" spans="1:41" s="24" customFormat="1" ht="15.75" customHeight="1" x14ac:dyDescent="0.35">
      <c r="A97" s="36" t="s">
        <v>27</v>
      </c>
      <c r="B97" s="36">
        <v>202509</v>
      </c>
      <c r="C97" s="24" t="s">
        <v>736</v>
      </c>
      <c r="D97" s="24" t="s">
        <v>119</v>
      </c>
      <c r="E97" s="62">
        <v>45901</v>
      </c>
      <c r="F97" s="62">
        <v>46265</v>
      </c>
      <c r="G97" s="37" t="s">
        <v>165</v>
      </c>
      <c r="H97" s="36">
        <v>42152</v>
      </c>
      <c r="I97" s="63">
        <v>29545</v>
      </c>
      <c r="J97" s="24" t="s">
        <v>3002</v>
      </c>
      <c r="K97" s="63">
        <f t="shared" si="25"/>
        <v>45901</v>
      </c>
      <c r="L97" s="55">
        <f t="shared" si="26"/>
        <v>0.04</v>
      </c>
      <c r="M97" s="76">
        <v>0.22500000000000001</v>
      </c>
      <c r="N97" s="62">
        <v>45901</v>
      </c>
      <c r="O97" s="62">
        <v>46265</v>
      </c>
      <c r="P97" s="63"/>
      <c r="Q97" s="63"/>
      <c r="R97" s="78">
        <v>44</v>
      </c>
      <c r="S97" s="63" t="str">
        <f>VLOOKUP(R97,SA!$B$3:$C$11,2,1)</f>
        <v>36-45</v>
      </c>
      <c r="T97" s="38" t="s">
        <v>97</v>
      </c>
      <c r="U97" s="24" t="s">
        <v>56</v>
      </c>
      <c r="V97" s="24">
        <v>500000</v>
      </c>
      <c r="W97" s="39">
        <f t="shared" si="27"/>
        <v>500000</v>
      </c>
      <c r="X97" s="29">
        <f t="shared" si="28"/>
        <v>1</v>
      </c>
      <c r="Y97" s="40">
        <f t="shared" si="29"/>
        <v>365</v>
      </c>
      <c r="Z97" s="38">
        <f t="shared" si="30"/>
        <v>46081</v>
      </c>
      <c r="AA97" s="41">
        <f t="shared" si="31"/>
        <v>181</v>
      </c>
      <c r="AB97" s="24" t="s">
        <v>113</v>
      </c>
      <c r="AC97" s="41">
        <f t="shared" si="32"/>
        <v>6046.1902</v>
      </c>
      <c r="AD97" s="41">
        <v>1</v>
      </c>
      <c r="AE97" s="72">
        <f>INDEX(SA!$C$2:$G$11,MATCH(Details!S97,SA!$C$2:$C$11,0),MATCH(Details!V97,SA!$C$2:$G$2,0))*Y97/(F97-E97+1)</f>
        <v>5123.8900000000003</v>
      </c>
      <c r="AF97" s="41">
        <f t="shared" si="33"/>
        <v>0</v>
      </c>
      <c r="AG97" s="41">
        <f t="shared" si="34"/>
        <v>0</v>
      </c>
      <c r="AH97" s="41">
        <f t="shared" si="35"/>
        <v>922.30020000000002</v>
      </c>
      <c r="AI97" s="60">
        <f t="shared" si="36"/>
        <v>204.9556</v>
      </c>
      <c r="AJ97" s="60">
        <f t="shared" si="37"/>
        <v>1152.8752500000001</v>
      </c>
      <c r="AK97" s="60">
        <f t="shared" si="38"/>
        <v>2540.8879178082193</v>
      </c>
      <c r="AL97" s="60">
        <f t="shared" si="39"/>
        <v>1867.5526195890411</v>
      </c>
      <c r="AM97" s="41">
        <f t="shared" si="40"/>
        <v>1898.5065304109589</v>
      </c>
      <c r="AN97" s="42">
        <f t="shared" si="41"/>
        <v>45715</v>
      </c>
      <c r="AO97" s="43">
        <f t="shared" si="42"/>
        <v>5123.8900000000003</v>
      </c>
    </row>
    <row r="98" spans="1:41" s="24" customFormat="1" ht="15.75" customHeight="1" x14ac:dyDescent="0.35">
      <c r="A98" s="36" t="s">
        <v>27</v>
      </c>
      <c r="B98" s="36">
        <v>202509</v>
      </c>
      <c r="C98" s="24" t="s">
        <v>736</v>
      </c>
      <c r="D98" s="24" t="s">
        <v>119</v>
      </c>
      <c r="E98" s="62">
        <v>45901</v>
      </c>
      <c r="F98" s="62">
        <v>46265</v>
      </c>
      <c r="G98" s="37" t="s">
        <v>809</v>
      </c>
      <c r="H98" s="36">
        <v>42154</v>
      </c>
      <c r="I98" s="63">
        <v>32421</v>
      </c>
      <c r="J98" s="24" t="s">
        <v>3003</v>
      </c>
      <c r="K98" s="63">
        <f t="shared" si="25"/>
        <v>45901</v>
      </c>
      <c r="L98" s="55">
        <f t="shared" si="26"/>
        <v>0.04</v>
      </c>
      <c r="M98" s="76">
        <v>0.22500000000000001</v>
      </c>
      <c r="N98" s="62">
        <v>45901</v>
      </c>
      <c r="O98" s="62">
        <v>46265</v>
      </c>
      <c r="P98" s="63"/>
      <c r="Q98" s="63"/>
      <c r="R98" s="78">
        <v>36</v>
      </c>
      <c r="S98" s="63" t="str">
        <f>VLOOKUP(R98,SA!$B$3:$C$11,2,1)</f>
        <v>36-45</v>
      </c>
      <c r="T98" s="38" t="s">
        <v>98</v>
      </c>
      <c r="U98" s="24" t="s">
        <v>5743</v>
      </c>
      <c r="V98" s="24">
        <v>500000</v>
      </c>
      <c r="W98" s="39">
        <f t="shared" si="27"/>
        <v>0</v>
      </c>
      <c r="X98" s="29">
        <f t="shared" si="28"/>
        <v>0</v>
      </c>
      <c r="Y98" s="40">
        <f t="shared" si="29"/>
        <v>365</v>
      </c>
      <c r="Z98" s="38">
        <f t="shared" si="30"/>
        <v>46081</v>
      </c>
      <c r="AA98" s="41">
        <f t="shared" si="31"/>
        <v>181</v>
      </c>
      <c r="AB98" s="24" t="s">
        <v>113</v>
      </c>
      <c r="AC98" s="41">
        <f t="shared" si="32"/>
        <v>6046.1902</v>
      </c>
      <c r="AD98" s="41">
        <v>1</v>
      </c>
      <c r="AE98" s="72">
        <f>INDEX(SA!$C$2:$G$11,MATCH(Details!S98,SA!$C$2:$C$11,0),MATCH(Details!V98,SA!$C$2:$G$2,0))*Y98/(F98-E98+1)</f>
        <v>5123.8900000000003</v>
      </c>
      <c r="AF98" s="41">
        <f t="shared" si="33"/>
        <v>0</v>
      </c>
      <c r="AG98" s="41">
        <f t="shared" si="34"/>
        <v>0</v>
      </c>
      <c r="AH98" s="41">
        <f t="shared" si="35"/>
        <v>922.30020000000002</v>
      </c>
      <c r="AI98" s="60">
        <f t="shared" si="36"/>
        <v>204.9556</v>
      </c>
      <c r="AJ98" s="60">
        <f t="shared" si="37"/>
        <v>1152.8752500000001</v>
      </c>
      <c r="AK98" s="60">
        <f t="shared" si="38"/>
        <v>2540.8879178082193</v>
      </c>
      <c r="AL98" s="60">
        <f t="shared" si="39"/>
        <v>1867.5526195890411</v>
      </c>
      <c r="AM98" s="41">
        <f t="shared" si="40"/>
        <v>1898.5065304109589</v>
      </c>
      <c r="AN98" s="42">
        <f t="shared" si="41"/>
        <v>45715</v>
      </c>
      <c r="AO98" s="43">
        <f t="shared" si="42"/>
        <v>5123.8900000000003</v>
      </c>
    </row>
    <row r="99" spans="1:41" s="24" customFormat="1" ht="15.75" customHeight="1" x14ac:dyDescent="0.35">
      <c r="A99" s="36" t="s">
        <v>27</v>
      </c>
      <c r="B99" s="36">
        <v>202509</v>
      </c>
      <c r="C99" s="24" t="s">
        <v>736</v>
      </c>
      <c r="D99" s="24" t="s">
        <v>119</v>
      </c>
      <c r="E99" s="62">
        <v>45901</v>
      </c>
      <c r="F99" s="62">
        <v>46265</v>
      </c>
      <c r="G99" s="37" t="s">
        <v>810</v>
      </c>
      <c r="H99" s="36">
        <v>42154</v>
      </c>
      <c r="I99" s="63">
        <v>41730</v>
      </c>
      <c r="J99" s="24" t="s">
        <v>3004</v>
      </c>
      <c r="K99" s="63">
        <f t="shared" si="25"/>
        <v>45901</v>
      </c>
      <c r="L99" s="55">
        <f t="shared" si="26"/>
        <v>0.04</v>
      </c>
      <c r="M99" s="76">
        <v>0.22500000000000001</v>
      </c>
      <c r="N99" s="62">
        <v>45901</v>
      </c>
      <c r="O99" s="62">
        <v>46265</v>
      </c>
      <c r="P99" s="63"/>
      <c r="Q99" s="63"/>
      <c r="R99" s="78">
        <v>11</v>
      </c>
      <c r="S99" s="63" t="str">
        <f>VLOOKUP(R99,SA!$B$3:$C$11,2,1)</f>
        <v>0-25</v>
      </c>
      <c r="T99" s="38" t="s">
        <v>98</v>
      </c>
      <c r="U99" s="24" t="s">
        <v>5746</v>
      </c>
      <c r="V99" s="24">
        <v>500000</v>
      </c>
      <c r="W99" s="39">
        <f t="shared" si="27"/>
        <v>0</v>
      </c>
      <c r="X99" s="29">
        <f t="shared" si="28"/>
        <v>0</v>
      </c>
      <c r="Y99" s="40">
        <f t="shared" si="29"/>
        <v>365</v>
      </c>
      <c r="Z99" s="38">
        <f t="shared" si="30"/>
        <v>46081</v>
      </c>
      <c r="AA99" s="41">
        <f t="shared" si="31"/>
        <v>181</v>
      </c>
      <c r="AB99" s="24" t="s">
        <v>113</v>
      </c>
      <c r="AC99" s="41">
        <f t="shared" si="32"/>
        <v>4448.2106000000003</v>
      </c>
      <c r="AD99" s="41">
        <v>1</v>
      </c>
      <c r="AE99" s="72">
        <f>INDEX(SA!$C$2:$G$11,MATCH(Details!S99,SA!$C$2:$C$11,0),MATCH(Details!V99,SA!$C$2:$G$2,0))*Y99/(F99-E99+1)</f>
        <v>3769.67</v>
      </c>
      <c r="AF99" s="41">
        <f t="shared" si="33"/>
        <v>0</v>
      </c>
      <c r="AG99" s="41">
        <f t="shared" si="34"/>
        <v>0</v>
      </c>
      <c r="AH99" s="41">
        <f t="shared" si="35"/>
        <v>678.54060000000004</v>
      </c>
      <c r="AI99" s="60">
        <f t="shared" si="36"/>
        <v>150.7868</v>
      </c>
      <c r="AJ99" s="60">
        <f t="shared" si="37"/>
        <v>848.17574999999999</v>
      </c>
      <c r="AK99" s="60">
        <f t="shared" si="38"/>
        <v>1869.3432054794521</v>
      </c>
      <c r="AL99" s="60">
        <f t="shared" si="39"/>
        <v>1373.9672560273973</v>
      </c>
      <c r="AM99" s="41">
        <f t="shared" si="40"/>
        <v>1396.7401939726028</v>
      </c>
      <c r="AN99" s="42">
        <f t="shared" si="41"/>
        <v>45715</v>
      </c>
      <c r="AO99" s="43">
        <f t="shared" si="42"/>
        <v>3769.67</v>
      </c>
    </row>
    <row r="100" spans="1:41" s="24" customFormat="1" ht="15.75" customHeight="1" x14ac:dyDescent="0.35">
      <c r="A100" s="36" t="s">
        <v>27</v>
      </c>
      <c r="B100" s="36">
        <v>202509</v>
      </c>
      <c r="C100" s="24" t="s">
        <v>736</v>
      </c>
      <c r="D100" s="24" t="s">
        <v>119</v>
      </c>
      <c r="E100" s="62">
        <v>45901</v>
      </c>
      <c r="F100" s="62">
        <v>46265</v>
      </c>
      <c r="G100" s="37" t="s">
        <v>811</v>
      </c>
      <c r="H100" s="36">
        <v>42154</v>
      </c>
      <c r="I100" s="63">
        <v>22678</v>
      </c>
      <c r="J100" s="24" t="s">
        <v>3005</v>
      </c>
      <c r="K100" s="63">
        <f t="shared" si="25"/>
        <v>45901</v>
      </c>
      <c r="L100" s="55">
        <f t="shared" si="26"/>
        <v>0.04</v>
      </c>
      <c r="M100" s="76">
        <v>0.22500000000000001</v>
      </c>
      <c r="N100" s="62">
        <v>45901</v>
      </c>
      <c r="O100" s="62">
        <v>46265</v>
      </c>
      <c r="P100" s="63"/>
      <c r="Q100" s="63"/>
      <c r="R100" s="78">
        <v>63</v>
      </c>
      <c r="S100" s="63" t="str">
        <f>VLOOKUP(R100,SA!$B$3:$C$11,2,1)</f>
        <v>56-65</v>
      </c>
      <c r="T100" s="38" t="s">
        <v>98</v>
      </c>
      <c r="U100" s="24" t="s">
        <v>5747</v>
      </c>
      <c r="V100" s="24">
        <v>500000</v>
      </c>
      <c r="W100" s="39">
        <f t="shared" si="27"/>
        <v>0</v>
      </c>
      <c r="X100" s="29">
        <f t="shared" si="28"/>
        <v>0</v>
      </c>
      <c r="Y100" s="40">
        <f t="shared" si="29"/>
        <v>365</v>
      </c>
      <c r="Z100" s="38">
        <f t="shared" si="30"/>
        <v>46081</v>
      </c>
      <c r="AA100" s="41">
        <f t="shared" si="31"/>
        <v>181</v>
      </c>
      <c r="AB100" s="24" t="s">
        <v>113</v>
      </c>
      <c r="AC100" s="41">
        <f t="shared" si="32"/>
        <v>13100.714</v>
      </c>
      <c r="AD100" s="41">
        <v>1</v>
      </c>
      <c r="AE100" s="72">
        <f>INDEX(SA!$C$2:$G$11,MATCH(Details!S100,SA!$C$2:$C$11,0),MATCH(Details!V100,SA!$C$2:$G$2,0))*Y100/(F100-E100+1)</f>
        <v>11102.3</v>
      </c>
      <c r="AF100" s="41">
        <f t="shared" si="33"/>
        <v>0</v>
      </c>
      <c r="AG100" s="41">
        <f t="shared" si="34"/>
        <v>0</v>
      </c>
      <c r="AH100" s="41">
        <f t="shared" si="35"/>
        <v>1998.4139999999998</v>
      </c>
      <c r="AI100" s="60">
        <f t="shared" si="36"/>
        <v>444.09199999999998</v>
      </c>
      <c r="AJ100" s="60">
        <f t="shared" si="37"/>
        <v>2498.0174999999999</v>
      </c>
      <c r="AK100" s="60">
        <f t="shared" si="38"/>
        <v>5505.5241095890406</v>
      </c>
      <c r="AL100" s="60">
        <f t="shared" si="39"/>
        <v>4046.5602205479449</v>
      </c>
      <c r="AM100" s="41">
        <f t="shared" si="40"/>
        <v>4113.6302794520543</v>
      </c>
      <c r="AN100" s="42">
        <f t="shared" si="41"/>
        <v>45715</v>
      </c>
      <c r="AO100" s="43">
        <f t="shared" si="42"/>
        <v>11102.3</v>
      </c>
    </row>
    <row r="101" spans="1:41" s="24" customFormat="1" ht="15.75" customHeight="1" x14ac:dyDescent="0.35">
      <c r="A101" s="36" t="s">
        <v>27</v>
      </c>
      <c r="B101" s="36">
        <v>202509</v>
      </c>
      <c r="C101" s="24" t="s">
        <v>736</v>
      </c>
      <c r="D101" s="24" t="s">
        <v>119</v>
      </c>
      <c r="E101" s="62">
        <v>45901</v>
      </c>
      <c r="F101" s="62">
        <v>46265</v>
      </c>
      <c r="G101" s="37" t="s">
        <v>812</v>
      </c>
      <c r="H101" s="36">
        <v>42154</v>
      </c>
      <c r="I101" s="63">
        <v>21086</v>
      </c>
      <c r="J101" s="24" t="s">
        <v>3006</v>
      </c>
      <c r="K101" s="63">
        <f t="shared" si="25"/>
        <v>45901</v>
      </c>
      <c r="L101" s="55">
        <f t="shared" si="26"/>
        <v>0.04</v>
      </c>
      <c r="M101" s="76">
        <v>0.22500000000000001</v>
      </c>
      <c r="N101" s="62">
        <v>45901</v>
      </c>
      <c r="O101" s="62">
        <v>46265</v>
      </c>
      <c r="P101" s="63"/>
      <c r="Q101" s="63"/>
      <c r="R101" s="78">
        <v>67</v>
      </c>
      <c r="S101" s="63" t="str">
        <f>VLOOKUP(R101,SA!$B$3:$C$11,2,1)</f>
        <v>66-70</v>
      </c>
      <c r="T101" s="38" t="s">
        <v>97</v>
      </c>
      <c r="U101" s="24" t="s">
        <v>5744</v>
      </c>
      <c r="V101" s="24">
        <v>500000</v>
      </c>
      <c r="W101" s="39">
        <f t="shared" si="27"/>
        <v>0</v>
      </c>
      <c r="X101" s="29">
        <f t="shared" si="28"/>
        <v>0</v>
      </c>
      <c r="Y101" s="40">
        <f t="shared" si="29"/>
        <v>365</v>
      </c>
      <c r="Z101" s="38">
        <f t="shared" si="30"/>
        <v>46081</v>
      </c>
      <c r="AA101" s="41">
        <f t="shared" si="31"/>
        <v>181</v>
      </c>
      <c r="AB101" s="24" t="s">
        <v>113</v>
      </c>
      <c r="AC101" s="41">
        <f t="shared" si="32"/>
        <v>18713.136199999997</v>
      </c>
      <c r="AD101" s="41">
        <v>1</v>
      </c>
      <c r="AE101" s="72">
        <f>INDEX(SA!$C$2:$G$11,MATCH(Details!S101,SA!$C$2:$C$11,0),MATCH(Details!V101,SA!$C$2:$G$2,0))*Y101/(F101-E101+1)</f>
        <v>15858.589999999998</v>
      </c>
      <c r="AF101" s="41">
        <f t="shared" si="33"/>
        <v>0</v>
      </c>
      <c r="AG101" s="41">
        <f t="shared" si="34"/>
        <v>0</v>
      </c>
      <c r="AH101" s="41">
        <f t="shared" si="35"/>
        <v>2854.5461999999998</v>
      </c>
      <c r="AI101" s="60">
        <f t="shared" si="36"/>
        <v>634.34359999999992</v>
      </c>
      <c r="AJ101" s="60">
        <f t="shared" si="37"/>
        <v>3568.1827499999995</v>
      </c>
      <c r="AK101" s="60">
        <f t="shared" si="38"/>
        <v>7864.1227123287663</v>
      </c>
      <c r="AL101" s="60">
        <f t="shared" si="39"/>
        <v>5780.130193561643</v>
      </c>
      <c r="AM101" s="41">
        <f t="shared" si="40"/>
        <v>5875.9334564383553</v>
      </c>
      <c r="AN101" s="42">
        <f t="shared" si="41"/>
        <v>45715</v>
      </c>
      <c r="AO101" s="43">
        <f t="shared" si="42"/>
        <v>15858.589999999998</v>
      </c>
    </row>
    <row r="102" spans="1:41" s="24" customFormat="1" ht="15.75" customHeight="1" x14ac:dyDescent="0.35">
      <c r="A102" s="36" t="s">
        <v>27</v>
      </c>
      <c r="B102" s="36">
        <v>202509</v>
      </c>
      <c r="C102" s="24" t="s">
        <v>736</v>
      </c>
      <c r="D102" s="24" t="s">
        <v>119</v>
      </c>
      <c r="E102" s="62">
        <v>45901</v>
      </c>
      <c r="F102" s="62">
        <v>46265</v>
      </c>
      <c r="G102" s="37" t="s">
        <v>548</v>
      </c>
      <c r="H102" s="36">
        <v>42154</v>
      </c>
      <c r="I102" s="63">
        <v>30320</v>
      </c>
      <c r="J102" s="24" t="s">
        <v>3007</v>
      </c>
      <c r="K102" s="63">
        <f t="shared" si="25"/>
        <v>45901</v>
      </c>
      <c r="L102" s="55">
        <f t="shared" si="26"/>
        <v>0.04</v>
      </c>
      <c r="M102" s="76">
        <v>0.22500000000000001</v>
      </c>
      <c r="N102" s="62">
        <v>45901</v>
      </c>
      <c r="O102" s="62">
        <v>46265</v>
      </c>
      <c r="P102" s="63"/>
      <c r="Q102" s="63"/>
      <c r="R102" s="78">
        <v>42</v>
      </c>
      <c r="S102" s="63" t="str">
        <f>VLOOKUP(R102,SA!$B$3:$C$11,2,1)</f>
        <v>36-45</v>
      </c>
      <c r="T102" s="38" t="s">
        <v>97</v>
      </c>
      <c r="U102" s="24" t="s">
        <v>56</v>
      </c>
      <c r="V102" s="24">
        <v>500000</v>
      </c>
      <c r="W102" s="39">
        <f t="shared" si="27"/>
        <v>500000</v>
      </c>
      <c r="X102" s="29">
        <f t="shared" si="28"/>
        <v>1</v>
      </c>
      <c r="Y102" s="40">
        <f t="shared" si="29"/>
        <v>365</v>
      </c>
      <c r="Z102" s="38">
        <f t="shared" si="30"/>
        <v>46081</v>
      </c>
      <c r="AA102" s="41">
        <f t="shared" si="31"/>
        <v>181</v>
      </c>
      <c r="AB102" s="24" t="s">
        <v>113</v>
      </c>
      <c r="AC102" s="41">
        <f t="shared" si="32"/>
        <v>6046.1902</v>
      </c>
      <c r="AD102" s="41">
        <v>1</v>
      </c>
      <c r="AE102" s="72">
        <f>INDEX(SA!$C$2:$G$11,MATCH(Details!S102,SA!$C$2:$C$11,0),MATCH(Details!V102,SA!$C$2:$G$2,0))*Y102/(F102-E102+1)</f>
        <v>5123.8900000000003</v>
      </c>
      <c r="AF102" s="41">
        <f t="shared" si="33"/>
        <v>0</v>
      </c>
      <c r="AG102" s="41">
        <f t="shared" si="34"/>
        <v>0</v>
      </c>
      <c r="AH102" s="41">
        <f t="shared" si="35"/>
        <v>922.30020000000002</v>
      </c>
      <c r="AI102" s="60">
        <f t="shared" si="36"/>
        <v>204.9556</v>
      </c>
      <c r="AJ102" s="60">
        <f t="shared" si="37"/>
        <v>1152.8752500000001</v>
      </c>
      <c r="AK102" s="60">
        <f t="shared" si="38"/>
        <v>2540.8879178082193</v>
      </c>
      <c r="AL102" s="60">
        <f t="shared" si="39"/>
        <v>1867.5526195890411</v>
      </c>
      <c r="AM102" s="41">
        <f t="shared" si="40"/>
        <v>1898.5065304109589</v>
      </c>
      <c r="AN102" s="42">
        <f t="shared" si="41"/>
        <v>45715</v>
      </c>
      <c r="AO102" s="43">
        <f t="shared" si="42"/>
        <v>5123.8900000000003</v>
      </c>
    </row>
    <row r="103" spans="1:41" s="24" customFormat="1" ht="15.75" customHeight="1" x14ac:dyDescent="0.35">
      <c r="A103" s="36" t="s">
        <v>27</v>
      </c>
      <c r="B103" s="36">
        <v>202509</v>
      </c>
      <c r="C103" s="24" t="s">
        <v>736</v>
      </c>
      <c r="D103" s="24" t="s">
        <v>119</v>
      </c>
      <c r="E103" s="62">
        <v>45901</v>
      </c>
      <c r="F103" s="62">
        <v>46265</v>
      </c>
      <c r="G103" s="37" t="s">
        <v>813</v>
      </c>
      <c r="H103" s="36">
        <v>42159</v>
      </c>
      <c r="I103" s="63">
        <v>30556</v>
      </c>
      <c r="J103" s="24" t="s">
        <v>3008</v>
      </c>
      <c r="K103" s="63">
        <f t="shared" si="25"/>
        <v>45901</v>
      </c>
      <c r="L103" s="55">
        <f t="shared" si="26"/>
        <v>0.04</v>
      </c>
      <c r="M103" s="76">
        <v>0.22500000000000001</v>
      </c>
      <c r="N103" s="62">
        <v>45901</v>
      </c>
      <c r="O103" s="62">
        <v>46265</v>
      </c>
      <c r="P103" s="63"/>
      <c r="Q103" s="63"/>
      <c r="R103" s="78">
        <v>42</v>
      </c>
      <c r="S103" s="63" t="str">
        <f>VLOOKUP(R103,SA!$B$3:$C$11,2,1)</f>
        <v>36-45</v>
      </c>
      <c r="T103" s="38" t="s">
        <v>98</v>
      </c>
      <c r="U103" s="24" t="s">
        <v>5743</v>
      </c>
      <c r="V103" s="24">
        <v>500000</v>
      </c>
      <c r="W103" s="39">
        <f t="shared" si="27"/>
        <v>0</v>
      </c>
      <c r="X103" s="29">
        <f t="shared" si="28"/>
        <v>0</v>
      </c>
      <c r="Y103" s="40">
        <f t="shared" si="29"/>
        <v>365</v>
      </c>
      <c r="Z103" s="38">
        <f t="shared" si="30"/>
        <v>46081</v>
      </c>
      <c r="AA103" s="41">
        <f t="shared" si="31"/>
        <v>181</v>
      </c>
      <c r="AB103" s="24" t="s">
        <v>113</v>
      </c>
      <c r="AC103" s="41">
        <f t="shared" si="32"/>
        <v>6046.1902</v>
      </c>
      <c r="AD103" s="41">
        <v>1</v>
      </c>
      <c r="AE103" s="72">
        <f>INDEX(SA!$C$2:$G$11,MATCH(Details!S103,SA!$C$2:$C$11,0),MATCH(Details!V103,SA!$C$2:$G$2,0))*Y103/(F103-E103+1)</f>
        <v>5123.8900000000003</v>
      </c>
      <c r="AF103" s="41">
        <f t="shared" si="33"/>
        <v>0</v>
      </c>
      <c r="AG103" s="41">
        <f t="shared" si="34"/>
        <v>0</v>
      </c>
      <c r="AH103" s="41">
        <f t="shared" si="35"/>
        <v>922.30020000000002</v>
      </c>
      <c r="AI103" s="60">
        <f t="shared" si="36"/>
        <v>204.9556</v>
      </c>
      <c r="AJ103" s="60">
        <f t="shared" si="37"/>
        <v>1152.8752500000001</v>
      </c>
      <c r="AK103" s="60">
        <f t="shared" si="38"/>
        <v>2540.8879178082193</v>
      </c>
      <c r="AL103" s="60">
        <f t="shared" si="39"/>
        <v>1867.5526195890411</v>
      </c>
      <c r="AM103" s="41">
        <f t="shared" si="40"/>
        <v>1898.5065304109589</v>
      </c>
      <c r="AN103" s="42">
        <f t="shared" si="41"/>
        <v>45715</v>
      </c>
      <c r="AO103" s="43">
        <f t="shared" si="42"/>
        <v>5123.8900000000003</v>
      </c>
    </row>
    <row r="104" spans="1:41" s="24" customFormat="1" ht="15.75" customHeight="1" x14ac:dyDescent="0.35">
      <c r="A104" s="36" t="s">
        <v>27</v>
      </c>
      <c r="B104" s="36">
        <v>202509</v>
      </c>
      <c r="C104" s="24" t="s">
        <v>736</v>
      </c>
      <c r="D104" s="24" t="s">
        <v>119</v>
      </c>
      <c r="E104" s="62">
        <v>45901</v>
      </c>
      <c r="F104" s="62">
        <v>46265</v>
      </c>
      <c r="G104" s="37" t="s">
        <v>814</v>
      </c>
      <c r="H104" s="36">
        <v>42159</v>
      </c>
      <c r="I104" s="63">
        <v>40949</v>
      </c>
      <c r="J104" s="24" t="s">
        <v>3009</v>
      </c>
      <c r="K104" s="63">
        <f t="shared" si="25"/>
        <v>45901</v>
      </c>
      <c r="L104" s="55">
        <f t="shared" si="26"/>
        <v>0.04</v>
      </c>
      <c r="M104" s="76">
        <v>0.22500000000000001</v>
      </c>
      <c r="N104" s="62">
        <v>45901</v>
      </c>
      <c r="O104" s="62">
        <v>46265</v>
      </c>
      <c r="P104" s="63"/>
      <c r="Q104" s="63"/>
      <c r="R104" s="78">
        <v>13</v>
      </c>
      <c r="S104" s="63" t="str">
        <f>VLOOKUP(R104,SA!$B$3:$C$11,2,1)</f>
        <v>0-25</v>
      </c>
      <c r="T104" s="38" t="s">
        <v>97</v>
      </c>
      <c r="U104" s="24" t="s">
        <v>5745</v>
      </c>
      <c r="V104" s="24">
        <v>500000</v>
      </c>
      <c r="W104" s="39">
        <f t="shared" si="27"/>
        <v>0</v>
      </c>
      <c r="X104" s="29">
        <f t="shared" si="28"/>
        <v>0</v>
      </c>
      <c r="Y104" s="40">
        <f t="shared" si="29"/>
        <v>365</v>
      </c>
      <c r="Z104" s="38">
        <f t="shared" si="30"/>
        <v>46081</v>
      </c>
      <c r="AA104" s="41">
        <f t="shared" si="31"/>
        <v>181</v>
      </c>
      <c r="AB104" s="24" t="s">
        <v>113</v>
      </c>
      <c r="AC104" s="41">
        <f t="shared" si="32"/>
        <v>4448.2106000000003</v>
      </c>
      <c r="AD104" s="41">
        <v>1</v>
      </c>
      <c r="AE104" s="72">
        <f>INDEX(SA!$C$2:$G$11,MATCH(Details!S104,SA!$C$2:$C$11,0),MATCH(Details!V104,SA!$C$2:$G$2,0))*Y104/(F104-E104+1)</f>
        <v>3769.67</v>
      </c>
      <c r="AF104" s="41">
        <f t="shared" si="33"/>
        <v>0</v>
      </c>
      <c r="AG104" s="41">
        <f t="shared" si="34"/>
        <v>0</v>
      </c>
      <c r="AH104" s="41">
        <f t="shared" si="35"/>
        <v>678.54060000000004</v>
      </c>
      <c r="AI104" s="60">
        <f t="shared" si="36"/>
        <v>150.7868</v>
      </c>
      <c r="AJ104" s="60">
        <f t="shared" si="37"/>
        <v>848.17574999999999</v>
      </c>
      <c r="AK104" s="60">
        <f t="shared" si="38"/>
        <v>1869.3432054794521</v>
      </c>
      <c r="AL104" s="60">
        <f t="shared" si="39"/>
        <v>1373.9672560273973</v>
      </c>
      <c r="AM104" s="41">
        <f t="shared" si="40"/>
        <v>1396.7401939726028</v>
      </c>
      <c r="AN104" s="42">
        <f t="shared" si="41"/>
        <v>45715</v>
      </c>
      <c r="AO104" s="43">
        <f t="shared" si="42"/>
        <v>3769.67</v>
      </c>
    </row>
    <row r="105" spans="1:41" s="24" customFormat="1" ht="15.75" customHeight="1" x14ac:dyDescent="0.35">
      <c r="A105" s="36" t="s">
        <v>27</v>
      </c>
      <c r="B105" s="36">
        <v>202509</v>
      </c>
      <c r="C105" s="24" t="s">
        <v>736</v>
      </c>
      <c r="D105" s="24" t="s">
        <v>119</v>
      </c>
      <c r="E105" s="62">
        <v>45901</v>
      </c>
      <c r="F105" s="62">
        <v>46265</v>
      </c>
      <c r="G105" s="37" t="s">
        <v>815</v>
      </c>
      <c r="H105" s="36">
        <v>42159</v>
      </c>
      <c r="I105" s="63">
        <v>42051</v>
      </c>
      <c r="J105" s="24" t="s">
        <v>3010</v>
      </c>
      <c r="K105" s="63">
        <f t="shared" si="25"/>
        <v>45901</v>
      </c>
      <c r="L105" s="55">
        <f t="shared" si="26"/>
        <v>0.04</v>
      </c>
      <c r="M105" s="76">
        <v>0.22500000000000001</v>
      </c>
      <c r="N105" s="62">
        <v>45901</v>
      </c>
      <c r="O105" s="62">
        <v>46265</v>
      </c>
      <c r="P105" s="63"/>
      <c r="Q105" s="63"/>
      <c r="R105" s="78">
        <v>10</v>
      </c>
      <c r="S105" s="63" t="str">
        <f>VLOOKUP(R105,SA!$B$3:$C$11,2,1)</f>
        <v>0-25</v>
      </c>
      <c r="T105" s="38" t="s">
        <v>98</v>
      </c>
      <c r="U105" s="24" t="s">
        <v>5746</v>
      </c>
      <c r="V105" s="24">
        <v>500000</v>
      </c>
      <c r="W105" s="39">
        <f t="shared" si="27"/>
        <v>0</v>
      </c>
      <c r="X105" s="29">
        <f t="shared" si="28"/>
        <v>0</v>
      </c>
      <c r="Y105" s="40">
        <f t="shared" si="29"/>
        <v>365</v>
      </c>
      <c r="Z105" s="38">
        <f t="shared" si="30"/>
        <v>46081</v>
      </c>
      <c r="AA105" s="41">
        <f t="shared" si="31"/>
        <v>181</v>
      </c>
      <c r="AB105" s="24" t="s">
        <v>113</v>
      </c>
      <c r="AC105" s="41">
        <f t="shared" si="32"/>
        <v>4448.2106000000003</v>
      </c>
      <c r="AD105" s="41">
        <v>1</v>
      </c>
      <c r="AE105" s="72">
        <f>INDEX(SA!$C$2:$G$11,MATCH(Details!S105,SA!$C$2:$C$11,0),MATCH(Details!V105,SA!$C$2:$G$2,0))*Y105/(F105-E105+1)</f>
        <v>3769.67</v>
      </c>
      <c r="AF105" s="41">
        <f t="shared" si="33"/>
        <v>0</v>
      </c>
      <c r="AG105" s="41">
        <f t="shared" si="34"/>
        <v>0</v>
      </c>
      <c r="AH105" s="41">
        <f t="shared" si="35"/>
        <v>678.54060000000004</v>
      </c>
      <c r="AI105" s="60">
        <f t="shared" si="36"/>
        <v>150.7868</v>
      </c>
      <c r="AJ105" s="60">
        <f t="shared" si="37"/>
        <v>848.17574999999999</v>
      </c>
      <c r="AK105" s="60">
        <f t="shared" si="38"/>
        <v>1869.3432054794521</v>
      </c>
      <c r="AL105" s="60">
        <f t="shared" si="39"/>
        <v>1373.9672560273973</v>
      </c>
      <c r="AM105" s="41">
        <f t="shared" si="40"/>
        <v>1396.7401939726028</v>
      </c>
      <c r="AN105" s="42">
        <f t="shared" si="41"/>
        <v>45715</v>
      </c>
      <c r="AO105" s="43">
        <f t="shared" si="42"/>
        <v>3769.67</v>
      </c>
    </row>
    <row r="106" spans="1:41" s="24" customFormat="1" ht="15.75" customHeight="1" x14ac:dyDescent="0.35">
      <c r="A106" s="36" t="s">
        <v>27</v>
      </c>
      <c r="B106" s="36">
        <v>202509</v>
      </c>
      <c r="C106" s="24" t="s">
        <v>736</v>
      </c>
      <c r="D106" s="24" t="s">
        <v>119</v>
      </c>
      <c r="E106" s="62">
        <v>45901</v>
      </c>
      <c r="F106" s="62">
        <v>46265</v>
      </c>
      <c r="G106" s="37" t="s">
        <v>816</v>
      </c>
      <c r="H106" s="36">
        <v>42159</v>
      </c>
      <c r="I106" s="63">
        <v>17653</v>
      </c>
      <c r="J106" s="24" t="s">
        <v>3011</v>
      </c>
      <c r="K106" s="63">
        <f t="shared" si="25"/>
        <v>45901</v>
      </c>
      <c r="L106" s="55">
        <f t="shared" si="26"/>
        <v>0.04</v>
      </c>
      <c r="M106" s="76">
        <v>0.22500000000000001</v>
      </c>
      <c r="N106" s="62">
        <v>45901</v>
      </c>
      <c r="O106" s="62">
        <v>46265</v>
      </c>
      <c r="P106" s="63"/>
      <c r="Q106" s="63"/>
      <c r="R106" s="78">
        <v>77</v>
      </c>
      <c r="S106" s="63" t="str">
        <f>VLOOKUP(R106,SA!$B$3:$C$11,2,1)</f>
        <v>76-80</v>
      </c>
      <c r="T106" s="38" t="s">
        <v>98</v>
      </c>
      <c r="U106" s="24" t="s">
        <v>5747</v>
      </c>
      <c r="V106" s="24">
        <v>500000</v>
      </c>
      <c r="W106" s="39">
        <f t="shared" si="27"/>
        <v>0</v>
      </c>
      <c r="X106" s="29">
        <f t="shared" si="28"/>
        <v>0</v>
      </c>
      <c r="Y106" s="40">
        <f t="shared" si="29"/>
        <v>365</v>
      </c>
      <c r="Z106" s="38">
        <f t="shared" si="30"/>
        <v>46081</v>
      </c>
      <c r="AA106" s="41">
        <f t="shared" si="31"/>
        <v>181</v>
      </c>
      <c r="AB106" s="24" t="s">
        <v>113</v>
      </c>
      <c r="AC106" s="41">
        <f t="shared" si="32"/>
        <v>29821.089800000002</v>
      </c>
      <c r="AD106" s="41">
        <v>1</v>
      </c>
      <c r="AE106" s="72">
        <f>INDEX(SA!$C$2:$G$11,MATCH(Details!S106,SA!$C$2:$C$11,0),MATCH(Details!V106,SA!$C$2:$G$2,0))*Y106/(F106-E106+1)</f>
        <v>25272.11</v>
      </c>
      <c r="AF106" s="41">
        <f t="shared" si="33"/>
        <v>0</v>
      </c>
      <c r="AG106" s="41">
        <f t="shared" si="34"/>
        <v>0</v>
      </c>
      <c r="AH106" s="41">
        <f t="shared" si="35"/>
        <v>4548.9798000000001</v>
      </c>
      <c r="AI106" s="60">
        <f t="shared" si="36"/>
        <v>1010.8844</v>
      </c>
      <c r="AJ106" s="60">
        <f t="shared" si="37"/>
        <v>5686.2247500000003</v>
      </c>
      <c r="AK106" s="60">
        <f t="shared" si="38"/>
        <v>12532.197013698631</v>
      </c>
      <c r="AL106" s="60">
        <f t="shared" si="39"/>
        <v>9211.1648050684944</v>
      </c>
      <c r="AM106" s="41">
        <f t="shared" si="40"/>
        <v>9363.8360449315078</v>
      </c>
      <c r="AN106" s="42">
        <f t="shared" si="41"/>
        <v>45715</v>
      </c>
      <c r="AO106" s="43">
        <f t="shared" si="42"/>
        <v>25272.11</v>
      </c>
    </row>
    <row r="107" spans="1:41" s="24" customFormat="1" ht="15.75" customHeight="1" x14ac:dyDescent="0.35">
      <c r="A107" s="36" t="s">
        <v>27</v>
      </c>
      <c r="B107" s="36">
        <v>202509</v>
      </c>
      <c r="C107" s="24" t="s">
        <v>736</v>
      </c>
      <c r="D107" s="24" t="s">
        <v>119</v>
      </c>
      <c r="E107" s="62">
        <v>45901</v>
      </c>
      <c r="F107" s="62">
        <v>46265</v>
      </c>
      <c r="G107" s="37" t="s">
        <v>817</v>
      </c>
      <c r="H107" s="36">
        <v>42159</v>
      </c>
      <c r="I107" s="63">
        <v>28301</v>
      </c>
      <c r="J107" s="24" t="s">
        <v>3012</v>
      </c>
      <c r="K107" s="63">
        <f t="shared" si="25"/>
        <v>45901</v>
      </c>
      <c r="L107" s="55">
        <f t="shared" si="26"/>
        <v>0.04</v>
      </c>
      <c r="M107" s="76">
        <v>0.22500000000000001</v>
      </c>
      <c r="N107" s="62">
        <v>45901</v>
      </c>
      <c r="O107" s="62">
        <v>46265</v>
      </c>
      <c r="P107" s="63"/>
      <c r="Q107" s="63"/>
      <c r="R107" s="78">
        <v>48</v>
      </c>
      <c r="S107" s="63" t="str">
        <f>VLOOKUP(R107,SA!$B$3:$C$11,2,1)</f>
        <v>46-55</v>
      </c>
      <c r="T107" s="38" t="s">
        <v>97</v>
      </c>
      <c r="U107" s="24" t="s">
        <v>56</v>
      </c>
      <c r="V107" s="24">
        <v>500000</v>
      </c>
      <c r="W107" s="39">
        <f t="shared" si="27"/>
        <v>500000</v>
      </c>
      <c r="X107" s="29">
        <f t="shared" si="28"/>
        <v>1</v>
      </c>
      <c r="Y107" s="40">
        <f t="shared" si="29"/>
        <v>365</v>
      </c>
      <c r="Z107" s="38">
        <f t="shared" si="30"/>
        <v>46081</v>
      </c>
      <c r="AA107" s="41">
        <f t="shared" si="31"/>
        <v>181</v>
      </c>
      <c r="AB107" s="24" t="s">
        <v>113</v>
      </c>
      <c r="AC107" s="41">
        <f t="shared" si="32"/>
        <v>8919.0417999999991</v>
      </c>
      <c r="AD107" s="41">
        <v>1</v>
      </c>
      <c r="AE107" s="72">
        <f>INDEX(SA!$C$2:$G$11,MATCH(Details!S107,SA!$C$2:$C$11,0),MATCH(Details!V107,SA!$C$2:$G$2,0))*Y107/(F107-E107+1)</f>
        <v>7558.5099999999993</v>
      </c>
      <c r="AF107" s="41">
        <f t="shared" si="33"/>
        <v>0</v>
      </c>
      <c r="AG107" s="41">
        <f t="shared" si="34"/>
        <v>0</v>
      </c>
      <c r="AH107" s="41">
        <f t="shared" si="35"/>
        <v>1360.5317999999997</v>
      </c>
      <c r="AI107" s="60">
        <f t="shared" si="36"/>
        <v>302.34039999999999</v>
      </c>
      <c r="AJ107" s="60">
        <f t="shared" si="37"/>
        <v>1700.6647499999999</v>
      </c>
      <c r="AK107" s="60">
        <f t="shared" si="38"/>
        <v>3748.1926301369858</v>
      </c>
      <c r="AL107" s="60">
        <f t="shared" si="39"/>
        <v>2754.9215831506845</v>
      </c>
      <c r="AM107" s="41">
        <f t="shared" si="40"/>
        <v>2800.5832668493149</v>
      </c>
      <c r="AN107" s="42">
        <f t="shared" si="41"/>
        <v>45715</v>
      </c>
      <c r="AO107" s="43">
        <f t="shared" si="42"/>
        <v>7558.5099999999993</v>
      </c>
    </row>
    <row r="108" spans="1:41" s="24" customFormat="1" ht="15.75" customHeight="1" x14ac:dyDescent="0.35">
      <c r="A108" s="36" t="s">
        <v>27</v>
      </c>
      <c r="B108" s="36">
        <v>202509</v>
      </c>
      <c r="C108" s="24" t="s">
        <v>736</v>
      </c>
      <c r="D108" s="24" t="s">
        <v>119</v>
      </c>
      <c r="E108" s="62">
        <v>45901</v>
      </c>
      <c r="F108" s="62">
        <v>46265</v>
      </c>
      <c r="G108" s="37" t="s">
        <v>818</v>
      </c>
      <c r="H108" s="36">
        <v>42160</v>
      </c>
      <c r="I108" s="63">
        <v>31883</v>
      </c>
      <c r="J108" s="24" t="s">
        <v>3013</v>
      </c>
      <c r="K108" s="63">
        <f t="shared" si="25"/>
        <v>45901</v>
      </c>
      <c r="L108" s="55">
        <f t="shared" si="26"/>
        <v>0.04</v>
      </c>
      <c r="M108" s="76">
        <v>0.22500000000000001</v>
      </c>
      <c r="N108" s="62">
        <v>45901</v>
      </c>
      <c r="O108" s="62">
        <v>46265</v>
      </c>
      <c r="P108" s="63"/>
      <c r="Q108" s="63"/>
      <c r="R108" s="78">
        <v>38</v>
      </c>
      <c r="S108" s="63" t="str">
        <f>VLOOKUP(R108,SA!$B$3:$C$11,2,1)</f>
        <v>36-45</v>
      </c>
      <c r="T108" s="38" t="s">
        <v>98</v>
      </c>
      <c r="U108" s="24" t="s">
        <v>5743</v>
      </c>
      <c r="V108" s="24">
        <v>400000</v>
      </c>
      <c r="W108" s="39">
        <f t="shared" si="27"/>
        <v>0</v>
      </c>
      <c r="X108" s="29">
        <f t="shared" si="28"/>
        <v>0</v>
      </c>
      <c r="Y108" s="40">
        <f t="shared" si="29"/>
        <v>365</v>
      </c>
      <c r="Z108" s="38">
        <f t="shared" si="30"/>
        <v>46081</v>
      </c>
      <c r="AA108" s="41">
        <f t="shared" si="31"/>
        <v>181</v>
      </c>
      <c r="AB108" s="24" t="s">
        <v>113</v>
      </c>
      <c r="AC108" s="41">
        <f t="shared" si="32"/>
        <v>5496.5225999999993</v>
      </c>
      <c r="AD108" s="41">
        <v>1</v>
      </c>
      <c r="AE108" s="72">
        <f>INDEX(SA!$C$2:$G$11,MATCH(Details!S108,SA!$C$2:$C$11,0),MATCH(Details!V108,SA!$C$2:$G$2,0))*Y108/(F108-E108+1)</f>
        <v>4658.07</v>
      </c>
      <c r="AF108" s="41">
        <f t="shared" si="33"/>
        <v>0</v>
      </c>
      <c r="AG108" s="41">
        <f t="shared" si="34"/>
        <v>0</v>
      </c>
      <c r="AH108" s="41">
        <f t="shared" si="35"/>
        <v>838.45259999999996</v>
      </c>
      <c r="AI108" s="60">
        <f t="shared" si="36"/>
        <v>186.3228</v>
      </c>
      <c r="AJ108" s="60">
        <f t="shared" si="37"/>
        <v>1048.06575</v>
      </c>
      <c r="AK108" s="60">
        <f t="shared" si="38"/>
        <v>2309.8922465753421</v>
      </c>
      <c r="AL108" s="60">
        <f t="shared" si="39"/>
        <v>1697.7708012328765</v>
      </c>
      <c r="AM108" s="41">
        <f t="shared" si="40"/>
        <v>1725.9106487671231</v>
      </c>
      <c r="AN108" s="42">
        <f t="shared" si="41"/>
        <v>45715</v>
      </c>
      <c r="AO108" s="43">
        <f t="shared" si="42"/>
        <v>4658.07</v>
      </c>
    </row>
    <row r="109" spans="1:41" s="24" customFormat="1" ht="15.75" customHeight="1" x14ac:dyDescent="0.35">
      <c r="A109" s="36" t="s">
        <v>27</v>
      </c>
      <c r="B109" s="36">
        <v>202509</v>
      </c>
      <c r="C109" s="24" t="s">
        <v>736</v>
      </c>
      <c r="D109" s="24" t="s">
        <v>119</v>
      </c>
      <c r="E109" s="62">
        <v>45901</v>
      </c>
      <c r="F109" s="62">
        <v>46265</v>
      </c>
      <c r="G109" s="37" t="s">
        <v>819</v>
      </c>
      <c r="H109" s="36">
        <v>42160</v>
      </c>
      <c r="I109" s="63">
        <v>19344</v>
      </c>
      <c r="J109" s="24" t="s">
        <v>3014</v>
      </c>
      <c r="K109" s="63">
        <f t="shared" si="25"/>
        <v>45901</v>
      </c>
      <c r="L109" s="55">
        <f t="shared" si="26"/>
        <v>0.04</v>
      </c>
      <c r="M109" s="76">
        <v>0.22500000000000001</v>
      </c>
      <c r="N109" s="62">
        <v>45901</v>
      </c>
      <c r="O109" s="62">
        <v>46265</v>
      </c>
      <c r="P109" s="63"/>
      <c r="Q109" s="63"/>
      <c r="R109" s="78">
        <v>72</v>
      </c>
      <c r="S109" s="63" t="str">
        <f>VLOOKUP(R109,SA!$B$3:$C$11,2,1)</f>
        <v>71-75</v>
      </c>
      <c r="T109" s="38" t="s">
        <v>97</v>
      </c>
      <c r="U109" s="24" t="s">
        <v>5744</v>
      </c>
      <c r="V109" s="24">
        <v>400000</v>
      </c>
      <c r="W109" s="39">
        <f t="shared" si="27"/>
        <v>0</v>
      </c>
      <c r="X109" s="29">
        <f t="shared" si="28"/>
        <v>0</v>
      </c>
      <c r="Y109" s="40">
        <f t="shared" si="29"/>
        <v>365</v>
      </c>
      <c r="Z109" s="38">
        <f t="shared" si="30"/>
        <v>46081</v>
      </c>
      <c r="AA109" s="41">
        <f t="shared" si="31"/>
        <v>181</v>
      </c>
      <c r="AB109" s="24" t="s">
        <v>113</v>
      </c>
      <c r="AC109" s="41">
        <f t="shared" si="32"/>
        <v>21578.034600000003</v>
      </c>
      <c r="AD109" s="41">
        <v>1</v>
      </c>
      <c r="AE109" s="72">
        <f>INDEX(SA!$C$2:$G$11,MATCH(Details!S109,SA!$C$2:$C$11,0),MATCH(Details!V109,SA!$C$2:$G$2,0))*Y109/(F109-E109+1)</f>
        <v>18286.47</v>
      </c>
      <c r="AF109" s="41">
        <f t="shared" si="33"/>
        <v>0</v>
      </c>
      <c r="AG109" s="41">
        <f t="shared" si="34"/>
        <v>0</v>
      </c>
      <c r="AH109" s="41">
        <f t="shared" si="35"/>
        <v>3291.5646000000002</v>
      </c>
      <c r="AI109" s="60">
        <f t="shared" si="36"/>
        <v>731.45880000000011</v>
      </c>
      <c r="AJ109" s="60">
        <f t="shared" si="37"/>
        <v>4114.4557500000001</v>
      </c>
      <c r="AK109" s="60">
        <f t="shared" si="38"/>
        <v>9068.0851232876721</v>
      </c>
      <c r="AL109" s="60">
        <f t="shared" si="39"/>
        <v>6665.0425656164389</v>
      </c>
      <c r="AM109" s="41">
        <f t="shared" si="40"/>
        <v>6775.5128843835619</v>
      </c>
      <c r="AN109" s="42">
        <f t="shared" si="41"/>
        <v>45715</v>
      </c>
      <c r="AO109" s="43">
        <f t="shared" si="42"/>
        <v>18286.47</v>
      </c>
    </row>
    <row r="110" spans="1:41" s="24" customFormat="1" ht="15.75" customHeight="1" x14ac:dyDescent="0.35">
      <c r="A110" s="36" t="s">
        <v>27</v>
      </c>
      <c r="B110" s="36">
        <v>202509</v>
      </c>
      <c r="C110" s="24" t="s">
        <v>736</v>
      </c>
      <c r="D110" s="24" t="s">
        <v>119</v>
      </c>
      <c r="E110" s="62">
        <v>45901</v>
      </c>
      <c r="F110" s="62">
        <v>46265</v>
      </c>
      <c r="G110" s="37" t="s">
        <v>820</v>
      </c>
      <c r="H110" s="36">
        <v>42160</v>
      </c>
      <c r="I110" s="63">
        <v>44476</v>
      </c>
      <c r="J110" s="24" t="s">
        <v>3015</v>
      </c>
      <c r="K110" s="63">
        <f t="shared" si="25"/>
        <v>45901</v>
      </c>
      <c r="L110" s="55">
        <f t="shared" si="26"/>
        <v>0.04</v>
      </c>
      <c r="M110" s="76">
        <v>0.22500000000000001</v>
      </c>
      <c r="N110" s="62">
        <v>45901</v>
      </c>
      <c r="O110" s="62">
        <v>46265</v>
      </c>
      <c r="P110" s="63"/>
      <c r="Q110" s="63"/>
      <c r="R110" s="78">
        <v>3</v>
      </c>
      <c r="S110" s="63" t="str">
        <f>VLOOKUP(R110,SA!$B$3:$C$11,2,1)</f>
        <v>0-25</v>
      </c>
      <c r="T110" s="38" t="s">
        <v>98</v>
      </c>
      <c r="U110" s="24" t="s">
        <v>5746</v>
      </c>
      <c r="V110" s="24">
        <v>400000</v>
      </c>
      <c r="W110" s="39">
        <f t="shared" si="27"/>
        <v>0</v>
      </c>
      <c r="X110" s="29">
        <f t="shared" si="28"/>
        <v>0</v>
      </c>
      <c r="Y110" s="40">
        <f t="shared" si="29"/>
        <v>365</v>
      </c>
      <c r="Z110" s="38">
        <f t="shared" si="30"/>
        <v>46081</v>
      </c>
      <c r="AA110" s="41">
        <f t="shared" si="31"/>
        <v>181</v>
      </c>
      <c r="AB110" s="24" t="s">
        <v>113</v>
      </c>
      <c r="AC110" s="41">
        <f t="shared" si="32"/>
        <v>4043.8364000000001</v>
      </c>
      <c r="AD110" s="41">
        <v>1</v>
      </c>
      <c r="AE110" s="72">
        <f>INDEX(SA!$C$2:$G$11,MATCH(Details!S110,SA!$C$2:$C$11,0),MATCH(Details!V110,SA!$C$2:$G$2,0))*Y110/(F110-E110+1)</f>
        <v>3426.98</v>
      </c>
      <c r="AF110" s="41">
        <f t="shared" si="33"/>
        <v>0</v>
      </c>
      <c r="AG110" s="41">
        <f t="shared" si="34"/>
        <v>0</v>
      </c>
      <c r="AH110" s="41">
        <f t="shared" si="35"/>
        <v>616.85640000000001</v>
      </c>
      <c r="AI110" s="60">
        <f t="shared" si="36"/>
        <v>137.07920000000001</v>
      </c>
      <c r="AJ110" s="60">
        <f t="shared" si="37"/>
        <v>771.07050000000004</v>
      </c>
      <c r="AK110" s="60">
        <f t="shared" si="38"/>
        <v>1699.4065205479453</v>
      </c>
      <c r="AL110" s="60">
        <f t="shared" si="39"/>
        <v>1249.0637926027398</v>
      </c>
      <c r="AM110" s="41">
        <f t="shared" si="40"/>
        <v>1269.7665073972601</v>
      </c>
      <c r="AN110" s="42">
        <f t="shared" si="41"/>
        <v>45715</v>
      </c>
      <c r="AO110" s="43">
        <f t="shared" si="42"/>
        <v>3426.98</v>
      </c>
    </row>
    <row r="111" spans="1:41" s="24" customFormat="1" ht="15.75" customHeight="1" x14ac:dyDescent="0.35">
      <c r="A111" s="36" t="s">
        <v>27</v>
      </c>
      <c r="B111" s="36">
        <v>202509</v>
      </c>
      <c r="C111" s="24" t="s">
        <v>736</v>
      </c>
      <c r="D111" s="24" t="s">
        <v>119</v>
      </c>
      <c r="E111" s="62">
        <v>45901</v>
      </c>
      <c r="F111" s="62">
        <v>46265</v>
      </c>
      <c r="G111" s="37" t="s">
        <v>467</v>
      </c>
      <c r="H111" s="36">
        <v>42160</v>
      </c>
      <c r="I111" s="63">
        <v>31503</v>
      </c>
      <c r="J111" s="24" t="s">
        <v>3016</v>
      </c>
      <c r="K111" s="63">
        <f t="shared" si="25"/>
        <v>45901</v>
      </c>
      <c r="L111" s="55">
        <f t="shared" si="26"/>
        <v>0.04</v>
      </c>
      <c r="M111" s="76">
        <v>0.22500000000000001</v>
      </c>
      <c r="N111" s="62">
        <v>45901</v>
      </c>
      <c r="O111" s="62">
        <v>46265</v>
      </c>
      <c r="P111" s="63"/>
      <c r="Q111" s="63"/>
      <c r="R111" s="78">
        <v>39</v>
      </c>
      <c r="S111" s="63" t="str">
        <f>VLOOKUP(R111,SA!$B$3:$C$11,2,1)</f>
        <v>36-45</v>
      </c>
      <c r="T111" s="38" t="s">
        <v>97</v>
      </c>
      <c r="U111" s="24" t="s">
        <v>56</v>
      </c>
      <c r="V111" s="24">
        <v>400000</v>
      </c>
      <c r="W111" s="39">
        <f t="shared" si="27"/>
        <v>400000</v>
      </c>
      <c r="X111" s="29">
        <f t="shared" si="28"/>
        <v>1</v>
      </c>
      <c r="Y111" s="40">
        <f t="shared" si="29"/>
        <v>365</v>
      </c>
      <c r="Z111" s="38">
        <f t="shared" si="30"/>
        <v>46081</v>
      </c>
      <c r="AA111" s="41">
        <f t="shared" si="31"/>
        <v>181</v>
      </c>
      <c r="AB111" s="24" t="s">
        <v>113</v>
      </c>
      <c r="AC111" s="41">
        <f t="shared" si="32"/>
        <v>5496.5225999999993</v>
      </c>
      <c r="AD111" s="41">
        <v>1</v>
      </c>
      <c r="AE111" s="72">
        <f>INDEX(SA!$C$2:$G$11,MATCH(Details!S111,SA!$C$2:$C$11,0),MATCH(Details!V111,SA!$C$2:$G$2,0))*Y111/(F111-E111+1)</f>
        <v>4658.07</v>
      </c>
      <c r="AF111" s="41">
        <f t="shared" si="33"/>
        <v>0</v>
      </c>
      <c r="AG111" s="41">
        <f t="shared" si="34"/>
        <v>0</v>
      </c>
      <c r="AH111" s="41">
        <f t="shared" si="35"/>
        <v>838.45259999999996</v>
      </c>
      <c r="AI111" s="60">
        <f t="shared" si="36"/>
        <v>186.3228</v>
      </c>
      <c r="AJ111" s="60">
        <f t="shared" si="37"/>
        <v>1048.06575</v>
      </c>
      <c r="AK111" s="60">
        <f t="shared" si="38"/>
        <v>2309.8922465753421</v>
      </c>
      <c r="AL111" s="60">
        <f t="shared" si="39"/>
        <v>1697.7708012328765</v>
      </c>
      <c r="AM111" s="41">
        <f t="shared" si="40"/>
        <v>1725.9106487671231</v>
      </c>
      <c r="AN111" s="42">
        <f t="shared" si="41"/>
        <v>45715</v>
      </c>
      <c r="AO111" s="43">
        <f t="shared" si="42"/>
        <v>4658.07</v>
      </c>
    </row>
    <row r="112" spans="1:41" s="24" customFormat="1" ht="15.75" customHeight="1" x14ac:dyDescent="0.35">
      <c r="A112" s="36" t="s">
        <v>27</v>
      </c>
      <c r="B112" s="36">
        <v>202509</v>
      </c>
      <c r="C112" s="24" t="s">
        <v>736</v>
      </c>
      <c r="D112" s="24" t="s">
        <v>119</v>
      </c>
      <c r="E112" s="62">
        <v>45901</v>
      </c>
      <c r="F112" s="62">
        <v>46265</v>
      </c>
      <c r="G112" s="37" t="s">
        <v>821</v>
      </c>
      <c r="H112" s="36">
        <v>42161</v>
      </c>
      <c r="I112" s="63">
        <v>21154</v>
      </c>
      <c r="J112" s="24" t="s">
        <v>3017</v>
      </c>
      <c r="K112" s="63">
        <f t="shared" si="25"/>
        <v>45901</v>
      </c>
      <c r="L112" s="55">
        <f t="shared" si="26"/>
        <v>0.04</v>
      </c>
      <c r="M112" s="76">
        <v>0.22500000000000001</v>
      </c>
      <c r="N112" s="62">
        <v>45901</v>
      </c>
      <c r="O112" s="62">
        <v>46265</v>
      </c>
      <c r="P112" s="63"/>
      <c r="Q112" s="63"/>
      <c r="R112" s="78">
        <v>67</v>
      </c>
      <c r="S112" s="63" t="str">
        <f>VLOOKUP(R112,SA!$B$3:$C$11,2,1)</f>
        <v>66-70</v>
      </c>
      <c r="T112" s="38" t="s">
        <v>97</v>
      </c>
      <c r="U112" s="24" t="s">
        <v>5744</v>
      </c>
      <c r="V112" s="24">
        <v>500000</v>
      </c>
      <c r="W112" s="39">
        <f t="shared" si="27"/>
        <v>0</v>
      </c>
      <c r="X112" s="29">
        <f t="shared" si="28"/>
        <v>0</v>
      </c>
      <c r="Y112" s="40">
        <f t="shared" si="29"/>
        <v>365</v>
      </c>
      <c r="Z112" s="38">
        <f t="shared" si="30"/>
        <v>46081</v>
      </c>
      <c r="AA112" s="41">
        <f t="shared" si="31"/>
        <v>181</v>
      </c>
      <c r="AB112" s="24" t="s">
        <v>113</v>
      </c>
      <c r="AC112" s="41">
        <f t="shared" si="32"/>
        <v>18713.136199999997</v>
      </c>
      <c r="AD112" s="41">
        <v>1</v>
      </c>
      <c r="AE112" s="72">
        <f>INDEX(SA!$C$2:$G$11,MATCH(Details!S112,SA!$C$2:$C$11,0),MATCH(Details!V112,SA!$C$2:$G$2,0))*Y112/(F112-E112+1)</f>
        <v>15858.589999999998</v>
      </c>
      <c r="AF112" s="41">
        <f t="shared" si="33"/>
        <v>0</v>
      </c>
      <c r="AG112" s="41">
        <f t="shared" si="34"/>
        <v>0</v>
      </c>
      <c r="AH112" s="41">
        <f t="shared" si="35"/>
        <v>2854.5461999999998</v>
      </c>
      <c r="AI112" s="60">
        <f t="shared" si="36"/>
        <v>634.34359999999992</v>
      </c>
      <c r="AJ112" s="60">
        <f t="shared" si="37"/>
        <v>3568.1827499999995</v>
      </c>
      <c r="AK112" s="60">
        <f t="shared" si="38"/>
        <v>7864.1227123287663</v>
      </c>
      <c r="AL112" s="60">
        <f t="shared" si="39"/>
        <v>5780.130193561643</v>
      </c>
      <c r="AM112" s="41">
        <f t="shared" si="40"/>
        <v>5875.9334564383553</v>
      </c>
      <c r="AN112" s="42">
        <f t="shared" si="41"/>
        <v>45715</v>
      </c>
      <c r="AO112" s="43">
        <f t="shared" si="42"/>
        <v>15858.589999999998</v>
      </c>
    </row>
    <row r="113" spans="1:41" s="24" customFormat="1" ht="15.75" customHeight="1" x14ac:dyDescent="0.35">
      <c r="A113" s="36" t="s">
        <v>27</v>
      </c>
      <c r="B113" s="36">
        <v>202509</v>
      </c>
      <c r="C113" s="24" t="s">
        <v>736</v>
      </c>
      <c r="D113" s="24" t="s">
        <v>119</v>
      </c>
      <c r="E113" s="62">
        <v>45901</v>
      </c>
      <c r="F113" s="62">
        <v>46265</v>
      </c>
      <c r="G113" s="37" t="s">
        <v>822</v>
      </c>
      <c r="H113" s="36">
        <v>42161</v>
      </c>
      <c r="I113" s="63">
        <v>24486</v>
      </c>
      <c r="J113" s="24" t="s">
        <v>3018</v>
      </c>
      <c r="K113" s="63">
        <f t="shared" si="25"/>
        <v>45901</v>
      </c>
      <c r="L113" s="55">
        <f t="shared" si="26"/>
        <v>0.04</v>
      </c>
      <c r="M113" s="76">
        <v>0.22500000000000001</v>
      </c>
      <c r="N113" s="62">
        <v>45901</v>
      </c>
      <c r="O113" s="62">
        <v>46265</v>
      </c>
      <c r="P113" s="63"/>
      <c r="Q113" s="63"/>
      <c r="R113" s="78">
        <v>58</v>
      </c>
      <c r="S113" s="63" t="str">
        <f>VLOOKUP(R113,SA!$B$3:$C$11,2,1)</f>
        <v>56-65</v>
      </c>
      <c r="T113" s="38" t="s">
        <v>98</v>
      </c>
      <c r="U113" s="24" t="s">
        <v>5747</v>
      </c>
      <c r="V113" s="24">
        <v>500000</v>
      </c>
      <c r="W113" s="39">
        <f t="shared" si="27"/>
        <v>0</v>
      </c>
      <c r="X113" s="29">
        <f t="shared" si="28"/>
        <v>0</v>
      </c>
      <c r="Y113" s="40">
        <f t="shared" si="29"/>
        <v>365</v>
      </c>
      <c r="Z113" s="38">
        <f t="shared" si="30"/>
        <v>46081</v>
      </c>
      <c r="AA113" s="41">
        <f t="shared" si="31"/>
        <v>181</v>
      </c>
      <c r="AB113" s="24" t="s">
        <v>113</v>
      </c>
      <c r="AC113" s="41">
        <f t="shared" si="32"/>
        <v>13100.714</v>
      </c>
      <c r="AD113" s="41">
        <v>1</v>
      </c>
      <c r="AE113" s="72">
        <f>INDEX(SA!$C$2:$G$11,MATCH(Details!S113,SA!$C$2:$C$11,0),MATCH(Details!V113,SA!$C$2:$G$2,0))*Y113/(F113-E113+1)</f>
        <v>11102.3</v>
      </c>
      <c r="AF113" s="41">
        <f t="shared" si="33"/>
        <v>0</v>
      </c>
      <c r="AG113" s="41">
        <f t="shared" si="34"/>
        <v>0</v>
      </c>
      <c r="AH113" s="41">
        <f t="shared" si="35"/>
        <v>1998.4139999999998</v>
      </c>
      <c r="AI113" s="60">
        <f t="shared" si="36"/>
        <v>444.09199999999998</v>
      </c>
      <c r="AJ113" s="60">
        <f t="shared" si="37"/>
        <v>2498.0174999999999</v>
      </c>
      <c r="AK113" s="60">
        <f t="shared" si="38"/>
        <v>5505.5241095890406</v>
      </c>
      <c r="AL113" s="60">
        <f t="shared" si="39"/>
        <v>4046.5602205479449</v>
      </c>
      <c r="AM113" s="41">
        <f t="shared" si="40"/>
        <v>4113.6302794520543</v>
      </c>
      <c r="AN113" s="42">
        <f t="shared" si="41"/>
        <v>45715</v>
      </c>
      <c r="AO113" s="43">
        <f t="shared" si="42"/>
        <v>11102.3</v>
      </c>
    </row>
    <row r="114" spans="1:41" s="24" customFormat="1" ht="15.75" customHeight="1" x14ac:dyDescent="0.35">
      <c r="A114" s="36" t="s">
        <v>27</v>
      </c>
      <c r="B114" s="36">
        <v>202509</v>
      </c>
      <c r="C114" s="24" t="s">
        <v>736</v>
      </c>
      <c r="D114" s="24" t="s">
        <v>119</v>
      </c>
      <c r="E114" s="62">
        <v>45901</v>
      </c>
      <c r="F114" s="62">
        <v>46265</v>
      </c>
      <c r="G114" s="37" t="s">
        <v>823</v>
      </c>
      <c r="H114" s="36">
        <v>42161</v>
      </c>
      <c r="I114" s="63">
        <v>32888</v>
      </c>
      <c r="J114" s="24" t="s">
        <v>3019</v>
      </c>
      <c r="K114" s="63">
        <f t="shared" si="25"/>
        <v>45901</v>
      </c>
      <c r="L114" s="55">
        <f t="shared" si="26"/>
        <v>0.04</v>
      </c>
      <c r="M114" s="76">
        <v>0.22500000000000001</v>
      </c>
      <c r="N114" s="62">
        <v>45901</v>
      </c>
      <c r="O114" s="62">
        <v>46265</v>
      </c>
      <c r="P114" s="63"/>
      <c r="Q114" s="63"/>
      <c r="R114" s="78">
        <v>35</v>
      </c>
      <c r="S114" s="63" t="str">
        <f>VLOOKUP(R114,SA!$B$3:$C$11,2,1)</f>
        <v>26-35</v>
      </c>
      <c r="T114" s="38" t="s">
        <v>98</v>
      </c>
      <c r="U114" s="24" t="s">
        <v>5743</v>
      </c>
      <c r="V114" s="24">
        <v>500000</v>
      </c>
      <c r="W114" s="39">
        <f t="shared" si="27"/>
        <v>0</v>
      </c>
      <c r="X114" s="29">
        <f t="shared" si="28"/>
        <v>0</v>
      </c>
      <c r="Y114" s="40">
        <f t="shared" si="29"/>
        <v>365</v>
      </c>
      <c r="Z114" s="38">
        <f t="shared" si="30"/>
        <v>46081</v>
      </c>
      <c r="AA114" s="41">
        <f t="shared" si="31"/>
        <v>181</v>
      </c>
      <c r="AB114" s="24" t="s">
        <v>113</v>
      </c>
      <c r="AC114" s="41">
        <f t="shared" si="32"/>
        <v>4986.3141999999998</v>
      </c>
      <c r="AD114" s="41">
        <v>1</v>
      </c>
      <c r="AE114" s="72">
        <f>INDEX(SA!$C$2:$G$11,MATCH(Details!S114,SA!$C$2:$C$11,0),MATCH(Details!V114,SA!$C$2:$G$2,0))*Y114/(F114-E114+1)</f>
        <v>4225.6899999999996</v>
      </c>
      <c r="AF114" s="41">
        <f t="shared" si="33"/>
        <v>0</v>
      </c>
      <c r="AG114" s="41">
        <f t="shared" si="34"/>
        <v>0</v>
      </c>
      <c r="AH114" s="41">
        <f t="shared" si="35"/>
        <v>760.62419999999986</v>
      </c>
      <c r="AI114" s="60">
        <f t="shared" si="36"/>
        <v>169.02759999999998</v>
      </c>
      <c r="AJ114" s="60">
        <f t="shared" si="37"/>
        <v>950.78024999999991</v>
      </c>
      <c r="AK114" s="60">
        <f t="shared" si="38"/>
        <v>2095.479150684931</v>
      </c>
      <c r="AL114" s="60">
        <f t="shared" si="39"/>
        <v>1540.1771757534243</v>
      </c>
      <c r="AM114" s="41">
        <f t="shared" si="40"/>
        <v>1565.7049742465756</v>
      </c>
      <c r="AN114" s="42">
        <f t="shared" si="41"/>
        <v>45715</v>
      </c>
      <c r="AO114" s="43">
        <f t="shared" si="42"/>
        <v>4225.6899999999996</v>
      </c>
    </row>
    <row r="115" spans="1:41" s="24" customFormat="1" ht="15.75" customHeight="1" x14ac:dyDescent="0.35">
      <c r="A115" s="36" t="s">
        <v>27</v>
      </c>
      <c r="B115" s="36">
        <v>202509</v>
      </c>
      <c r="C115" s="24" t="s">
        <v>736</v>
      </c>
      <c r="D115" s="24" t="s">
        <v>119</v>
      </c>
      <c r="E115" s="62">
        <v>45901</v>
      </c>
      <c r="F115" s="62">
        <v>46265</v>
      </c>
      <c r="G115" s="37" t="s">
        <v>824</v>
      </c>
      <c r="H115" s="36">
        <v>42161</v>
      </c>
      <c r="I115" s="63">
        <v>40999</v>
      </c>
      <c r="J115" s="24" t="s">
        <v>3020</v>
      </c>
      <c r="K115" s="63">
        <f t="shared" si="25"/>
        <v>45901</v>
      </c>
      <c r="L115" s="55">
        <f t="shared" si="26"/>
        <v>0.04</v>
      </c>
      <c r="M115" s="76">
        <v>0.22500000000000001</v>
      </c>
      <c r="N115" s="62">
        <v>45901</v>
      </c>
      <c r="O115" s="62">
        <v>46265</v>
      </c>
      <c r="P115" s="63"/>
      <c r="Q115" s="63"/>
      <c r="R115" s="78">
        <v>13</v>
      </c>
      <c r="S115" s="63" t="str">
        <f>VLOOKUP(R115,SA!$B$3:$C$11,2,1)</f>
        <v>0-25</v>
      </c>
      <c r="T115" s="38" t="s">
        <v>97</v>
      </c>
      <c r="U115" s="24" t="s">
        <v>5745</v>
      </c>
      <c r="V115" s="24">
        <v>500000</v>
      </c>
      <c r="W115" s="39">
        <f t="shared" si="27"/>
        <v>0</v>
      </c>
      <c r="X115" s="29">
        <f t="shared" si="28"/>
        <v>0</v>
      </c>
      <c r="Y115" s="40">
        <f t="shared" si="29"/>
        <v>365</v>
      </c>
      <c r="Z115" s="38">
        <f t="shared" si="30"/>
        <v>46081</v>
      </c>
      <c r="AA115" s="41">
        <f t="shared" si="31"/>
        <v>181</v>
      </c>
      <c r="AB115" s="24" t="s">
        <v>113</v>
      </c>
      <c r="AC115" s="41">
        <f t="shared" si="32"/>
        <v>4448.2106000000003</v>
      </c>
      <c r="AD115" s="41">
        <v>1</v>
      </c>
      <c r="AE115" s="72">
        <f>INDEX(SA!$C$2:$G$11,MATCH(Details!S115,SA!$C$2:$C$11,0),MATCH(Details!V115,SA!$C$2:$G$2,0))*Y115/(F115-E115+1)</f>
        <v>3769.67</v>
      </c>
      <c r="AF115" s="41">
        <f t="shared" si="33"/>
        <v>0</v>
      </c>
      <c r="AG115" s="41">
        <f t="shared" si="34"/>
        <v>0</v>
      </c>
      <c r="AH115" s="41">
        <f t="shared" si="35"/>
        <v>678.54060000000004</v>
      </c>
      <c r="AI115" s="60">
        <f t="shared" si="36"/>
        <v>150.7868</v>
      </c>
      <c r="AJ115" s="60">
        <f t="shared" si="37"/>
        <v>848.17574999999999</v>
      </c>
      <c r="AK115" s="60">
        <f t="shared" si="38"/>
        <v>1869.3432054794521</v>
      </c>
      <c r="AL115" s="60">
        <f t="shared" si="39"/>
        <v>1373.9672560273973</v>
      </c>
      <c r="AM115" s="41">
        <f t="shared" si="40"/>
        <v>1396.7401939726028</v>
      </c>
      <c r="AN115" s="42">
        <f t="shared" si="41"/>
        <v>45715</v>
      </c>
      <c r="AO115" s="43">
        <f t="shared" si="42"/>
        <v>3769.67</v>
      </c>
    </row>
    <row r="116" spans="1:41" s="24" customFormat="1" ht="15.75" customHeight="1" x14ac:dyDescent="0.35">
      <c r="A116" s="36" t="s">
        <v>27</v>
      </c>
      <c r="B116" s="36">
        <v>202509</v>
      </c>
      <c r="C116" s="24" t="s">
        <v>736</v>
      </c>
      <c r="D116" s="24" t="s">
        <v>119</v>
      </c>
      <c r="E116" s="62">
        <v>45901</v>
      </c>
      <c r="F116" s="62">
        <v>46265</v>
      </c>
      <c r="G116" s="37" t="s">
        <v>825</v>
      </c>
      <c r="H116" s="36">
        <v>42161</v>
      </c>
      <c r="I116" s="63">
        <v>42986</v>
      </c>
      <c r="J116" s="24" t="s">
        <v>3021</v>
      </c>
      <c r="K116" s="63">
        <f t="shared" si="25"/>
        <v>45901</v>
      </c>
      <c r="L116" s="55">
        <f t="shared" si="26"/>
        <v>0.04</v>
      </c>
      <c r="M116" s="76">
        <v>0.22500000000000001</v>
      </c>
      <c r="N116" s="62">
        <v>45901</v>
      </c>
      <c r="O116" s="62">
        <v>46265</v>
      </c>
      <c r="P116" s="63"/>
      <c r="Q116" s="63"/>
      <c r="R116" s="78">
        <v>7</v>
      </c>
      <c r="S116" s="63" t="str">
        <f>VLOOKUP(R116,SA!$B$3:$C$11,2,1)</f>
        <v>0-25</v>
      </c>
      <c r="T116" s="38" t="s">
        <v>97</v>
      </c>
      <c r="U116" s="24" t="s">
        <v>5745</v>
      </c>
      <c r="V116" s="24">
        <v>500000</v>
      </c>
      <c r="W116" s="39">
        <f t="shared" si="27"/>
        <v>0</v>
      </c>
      <c r="X116" s="29">
        <f t="shared" si="28"/>
        <v>0</v>
      </c>
      <c r="Y116" s="40">
        <f t="shared" si="29"/>
        <v>365</v>
      </c>
      <c r="Z116" s="38">
        <f t="shared" si="30"/>
        <v>46081</v>
      </c>
      <c r="AA116" s="41">
        <f t="shared" si="31"/>
        <v>181</v>
      </c>
      <c r="AB116" s="24" t="s">
        <v>113</v>
      </c>
      <c r="AC116" s="41">
        <f t="shared" si="32"/>
        <v>4448.2106000000003</v>
      </c>
      <c r="AD116" s="41">
        <v>1</v>
      </c>
      <c r="AE116" s="72">
        <f>INDEX(SA!$C$2:$G$11,MATCH(Details!S116,SA!$C$2:$C$11,0),MATCH(Details!V116,SA!$C$2:$G$2,0))*Y116/(F116-E116+1)</f>
        <v>3769.67</v>
      </c>
      <c r="AF116" s="41">
        <f t="shared" si="33"/>
        <v>0</v>
      </c>
      <c r="AG116" s="41">
        <f t="shared" si="34"/>
        <v>0</v>
      </c>
      <c r="AH116" s="41">
        <f t="shared" si="35"/>
        <v>678.54060000000004</v>
      </c>
      <c r="AI116" s="60">
        <f t="shared" si="36"/>
        <v>150.7868</v>
      </c>
      <c r="AJ116" s="60">
        <f t="shared" si="37"/>
        <v>848.17574999999999</v>
      </c>
      <c r="AK116" s="60">
        <f t="shared" si="38"/>
        <v>1869.3432054794521</v>
      </c>
      <c r="AL116" s="60">
        <f t="shared" si="39"/>
        <v>1373.9672560273973</v>
      </c>
      <c r="AM116" s="41">
        <f t="shared" si="40"/>
        <v>1396.7401939726028</v>
      </c>
      <c r="AN116" s="42">
        <f t="shared" si="41"/>
        <v>45715</v>
      </c>
      <c r="AO116" s="43">
        <f t="shared" si="42"/>
        <v>3769.67</v>
      </c>
    </row>
    <row r="117" spans="1:41" s="24" customFormat="1" ht="15.75" customHeight="1" x14ac:dyDescent="0.35">
      <c r="A117" s="36" t="s">
        <v>27</v>
      </c>
      <c r="B117" s="36">
        <v>202509</v>
      </c>
      <c r="C117" s="24" t="s">
        <v>736</v>
      </c>
      <c r="D117" s="24" t="s">
        <v>119</v>
      </c>
      <c r="E117" s="62">
        <v>45901</v>
      </c>
      <c r="F117" s="62">
        <v>46265</v>
      </c>
      <c r="G117" s="37" t="s">
        <v>209</v>
      </c>
      <c r="H117" s="36">
        <v>42161</v>
      </c>
      <c r="I117" s="63">
        <v>31819</v>
      </c>
      <c r="J117" s="24" t="s">
        <v>3022</v>
      </c>
      <c r="K117" s="63">
        <f t="shared" si="25"/>
        <v>45901</v>
      </c>
      <c r="L117" s="55">
        <f t="shared" si="26"/>
        <v>0.04</v>
      </c>
      <c r="M117" s="76">
        <v>0.22500000000000001</v>
      </c>
      <c r="N117" s="62">
        <v>45901</v>
      </c>
      <c r="O117" s="62">
        <v>46265</v>
      </c>
      <c r="P117" s="63"/>
      <c r="Q117" s="63"/>
      <c r="R117" s="78">
        <v>38</v>
      </c>
      <c r="S117" s="63" t="str">
        <f>VLOOKUP(R117,SA!$B$3:$C$11,2,1)</f>
        <v>36-45</v>
      </c>
      <c r="T117" s="38" t="s">
        <v>97</v>
      </c>
      <c r="U117" s="24" t="s">
        <v>56</v>
      </c>
      <c r="V117" s="24">
        <v>500000</v>
      </c>
      <c r="W117" s="39">
        <f t="shared" si="27"/>
        <v>500000</v>
      </c>
      <c r="X117" s="29">
        <f t="shared" si="28"/>
        <v>1</v>
      </c>
      <c r="Y117" s="40">
        <f t="shared" si="29"/>
        <v>365</v>
      </c>
      <c r="Z117" s="38">
        <f t="shared" si="30"/>
        <v>46081</v>
      </c>
      <c r="AA117" s="41">
        <f t="shared" si="31"/>
        <v>181</v>
      </c>
      <c r="AB117" s="24" t="s">
        <v>113</v>
      </c>
      <c r="AC117" s="41">
        <f t="shared" si="32"/>
        <v>6046.1902</v>
      </c>
      <c r="AD117" s="41">
        <v>1</v>
      </c>
      <c r="AE117" s="72">
        <f>INDEX(SA!$C$2:$G$11,MATCH(Details!S117,SA!$C$2:$C$11,0),MATCH(Details!V117,SA!$C$2:$G$2,0))*Y117/(F117-E117+1)</f>
        <v>5123.8900000000003</v>
      </c>
      <c r="AF117" s="41">
        <f t="shared" si="33"/>
        <v>0</v>
      </c>
      <c r="AG117" s="41">
        <f t="shared" si="34"/>
        <v>0</v>
      </c>
      <c r="AH117" s="41">
        <f t="shared" si="35"/>
        <v>922.30020000000002</v>
      </c>
      <c r="AI117" s="60">
        <f t="shared" si="36"/>
        <v>204.9556</v>
      </c>
      <c r="AJ117" s="60">
        <f t="shared" si="37"/>
        <v>1152.8752500000001</v>
      </c>
      <c r="AK117" s="60">
        <f t="shared" si="38"/>
        <v>2540.8879178082193</v>
      </c>
      <c r="AL117" s="60">
        <f t="shared" si="39"/>
        <v>1867.5526195890411</v>
      </c>
      <c r="AM117" s="41">
        <f t="shared" si="40"/>
        <v>1898.5065304109589</v>
      </c>
      <c r="AN117" s="42">
        <f t="shared" si="41"/>
        <v>45715</v>
      </c>
      <c r="AO117" s="43">
        <f t="shared" si="42"/>
        <v>5123.8900000000003</v>
      </c>
    </row>
    <row r="118" spans="1:41" s="24" customFormat="1" ht="15.75" customHeight="1" x14ac:dyDescent="0.35">
      <c r="A118" s="36" t="s">
        <v>27</v>
      </c>
      <c r="B118" s="36">
        <v>202509</v>
      </c>
      <c r="C118" s="24" t="s">
        <v>736</v>
      </c>
      <c r="D118" s="24" t="s">
        <v>119</v>
      </c>
      <c r="E118" s="62">
        <v>45901</v>
      </c>
      <c r="F118" s="62">
        <v>46265</v>
      </c>
      <c r="G118" s="37" t="s">
        <v>826</v>
      </c>
      <c r="H118" s="36">
        <v>42163</v>
      </c>
      <c r="I118" s="63">
        <v>32165</v>
      </c>
      <c r="J118" s="24" t="s">
        <v>3023</v>
      </c>
      <c r="K118" s="63">
        <f t="shared" si="25"/>
        <v>45901</v>
      </c>
      <c r="L118" s="55">
        <f t="shared" si="26"/>
        <v>0.04</v>
      </c>
      <c r="M118" s="76">
        <v>0.22500000000000001</v>
      </c>
      <c r="N118" s="62">
        <v>45901</v>
      </c>
      <c r="O118" s="62">
        <v>46265</v>
      </c>
      <c r="P118" s="63"/>
      <c r="Q118" s="63"/>
      <c r="R118" s="78">
        <v>37</v>
      </c>
      <c r="S118" s="63" t="str">
        <f>VLOOKUP(R118,SA!$B$3:$C$11,2,1)</f>
        <v>36-45</v>
      </c>
      <c r="T118" s="38" t="s">
        <v>98</v>
      </c>
      <c r="U118" s="24" t="s">
        <v>5743</v>
      </c>
      <c r="V118" s="24">
        <v>500000</v>
      </c>
      <c r="W118" s="39">
        <f t="shared" si="27"/>
        <v>0</v>
      </c>
      <c r="X118" s="29">
        <f t="shared" si="28"/>
        <v>0</v>
      </c>
      <c r="Y118" s="40">
        <f t="shared" si="29"/>
        <v>365</v>
      </c>
      <c r="Z118" s="38">
        <f t="shared" si="30"/>
        <v>46081</v>
      </c>
      <c r="AA118" s="41">
        <f t="shared" si="31"/>
        <v>181</v>
      </c>
      <c r="AB118" s="24" t="s">
        <v>113</v>
      </c>
      <c r="AC118" s="41">
        <f t="shared" si="32"/>
        <v>6046.1902</v>
      </c>
      <c r="AD118" s="41">
        <v>1</v>
      </c>
      <c r="AE118" s="72">
        <f>INDEX(SA!$C$2:$G$11,MATCH(Details!S118,SA!$C$2:$C$11,0),MATCH(Details!V118,SA!$C$2:$G$2,0))*Y118/(F118-E118+1)</f>
        <v>5123.8900000000003</v>
      </c>
      <c r="AF118" s="41">
        <f t="shared" si="33"/>
        <v>0</v>
      </c>
      <c r="AG118" s="41">
        <f t="shared" si="34"/>
        <v>0</v>
      </c>
      <c r="AH118" s="41">
        <f t="shared" si="35"/>
        <v>922.30020000000002</v>
      </c>
      <c r="AI118" s="60">
        <f t="shared" si="36"/>
        <v>204.9556</v>
      </c>
      <c r="AJ118" s="60">
        <f t="shared" si="37"/>
        <v>1152.8752500000001</v>
      </c>
      <c r="AK118" s="60">
        <f t="shared" si="38"/>
        <v>2540.8879178082193</v>
      </c>
      <c r="AL118" s="60">
        <f t="shared" si="39"/>
        <v>1867.5526195890411</v>
      </c>
      <c r="AM118" s="41">
        <f t="shared" si="40"/>
        <v>1898.5065304109589</v>
      </c>
      <c r="AN118" s="42">
        <f t="shared" si="41"/>
        <v>45715</v>
      </c>
      <c r="AO118" s="43">
        <f t="shared" si="42"/>
        <v>5123.8900000000003</v>
      </c>
    </row>
    <row r="119" spans="1:41" s="24" customFormat="1" ht="15.75" customHeight="1" x14ac:dyDescent="0.35">
      <c r="A119" s="36" t="s">
        <v>27</v>
      </c>
      <c r="B119" s="36">
        <v>202509</v>
      </c>
      <c r="C119" s="24" t="s">
        <v>736</v>
      </c>
      <c r="D119" s="24" t="s">
        <v>119</v>
      </c>
      <c r="E119" s="62">
        <v>45901</v>
      </c>
      <c r="F119" s="62">
        <v>46265</v>
      </c>
      <c r="G119" s="37" t="s">
        <v>396</v>
      </c>
      <c r="H119" s="36">
        <v>42163</v>
      </c>
      <c r="I119" s="63">
        <v>30626</v>
      </c>
      <c r="J119" s="24" t="s">
        <v>3024</v>
      </c>
      <c r="K119" s="63">
        <f t="shared" si="25"/>
        <v>45901</v>
      </c>
      <c r="L119" s="55">
        <f t="shared" si="26"/>
        <v>0.04</v>
      </c>
      <c r="M119" s="76">
        <v>0.22500000000000001</v>
      </c>
      <c r="N119" s="62">
        <v>45901</v>
      </c>
      <c r="O119" s="62">
        <v>46265</v>
      </c>
      <c r="P119" s="63"/>
      <c r="Q119" s="63"/>
      <c r="R119" s="78">
        <v>41</v>
      </c>
      <c r="S119" s="63" t="str">
        <f>VLOOKUP(R119,SA!$B$3:$C$11,2,1)</f>
        <v>36-45</v>
      </c>
      <c r="T119" s="38" t="s">
        <v>97</v>
      </c>
      <c r="U119" s="24" t="s">
        <v>56</v>
      </c>
      <c r="V119" s="24">
        <v>500000</v>
      </c>
      <c r="W119" s="39">
        <f t="shared" si="27"/>
        <v>500000</v>
      </c>
      <c r="X119" s="29">
        <f t="shared" si="28"/>
        <v>1</v>
      </c>
      <c r="Y119" s="40">
        <f t="shared" si="29"/>
        <v>365</v>
      </c>
      <c r="Z119" s="38">
        <f t="shared" si="30"/>
        <v>46081</v>
      </c>
      <c r="AA119" s="41">
        <f t="shared" si="31"/>
        <v>181</v>
      </c>
      <c r="AB119" s="24" t="s">
        <v>113</v>
      </c>
      <c r="AC119" s="41">
        <f t="shared" si="32"/>
        <v>6046.1902</v>
      </c>
      <c r="AD119" s="41">
        <v>1</v>
      </c>
      <c r="AE119" s="72">
        <f>INDEX(SA!$C$2:$G$11,MATCH(Details!S119,SA!$C$2:$C$11,0),MATCH(Details!V119,SA!$C$2:$G$2,0))*Y119/(F119-E119+1)</f>
        <v>5123.8900000000003</v>
      </c>
      <c r="AF119" s="41">
        <f t="shared" si="33"/>
        <v>0</v>
      </c>
      <c r="AG119" s="41">
        <f t="shared" si="34"/>
        <v>0</v>
      </c>
      <c r="AH119" s="41">
        <f t="shared" si="35"/>
        <v>922.30020000000002</v>
      </c>
      <c r="AI119" s="60">
        <f t="shared" si="36"/>
        <v>204.9556</v>
      </c>
      <c r="AJ119" s="60">
        <f t="shared" si="37"/>
        <v>1152.8752500000001</v>
      </c>
      <c r="AK119" s="60">
        <f t="shared" si="38"/>
        <v>2540.8879178082193</v>
      </c>
      <c r="AL119" s="60">
        <f t="shared" si="39"/>
        <v>1867.5526195890411</v>
      </c>
      <c r="AM119" s="41">
        <f t="shared" si="40"/>
        <v>1898.5065304109589</v>
      </c>
      <c r="AN119" s="42">
        <f t="shared" si="41"/>
        <v>45715</v>
      </c>
      <c r="AO119" s="43">
        <f t="shared" si="42"/>
        <v>5123.8900000000003</v>
      </c>
    </row>
    <row r="120" spans="1:41" s="24" customFormat="1" ht="15.75" customHeight="1" x14ac:dyDescent="0.35">
      <c r="A120" s="36" t="s">
        <v>27</v>
      </c>
      <c r="B120" s="36">
        <v>202509</v>
      </c>
      <c r="C120" s="24" t="s">
        <v>736</v>
      </c>
      <c r="D120" s="24" t="s">
        <v>119</v>
      </c>
      <c r="E120" s="62">
        <v>45901</v>
      </c>
      <c r="F120" s="62">
        <v>46265</v>
      </c>
      <c r="G120" s="37" t="s">
        <v>827</v>
      </c>
      <c r="H120" s="36">
        <v>42163</v>
      </c>
      <c r="I120" s="63">
        <v>23705</v>
      </c>
      <c r="J120" s="24" t="s">
        <v>3025</v>
      </c>
      <c r="K120" s="63">
        <f t="shared" si="25"/>
        <v>45901</v>
      </c>
      <c r="L120" s="55">
        <f t="shared" si="26"/>
        <v>0.04</v>
      </c>
      <c r="M120" s="76">
        <v>0.22500000000000001</v>
      </c>
      <c r="N120" s="62">
        <v>45901</v>
      </c>
      <c r="O120" s="62">
        <v>46265</v>
      </c>
      <c r="P120" s="63"/>
      <c r="Q120" s="63"/>
      <c r="R120" s="78">
        <v>60</v>
      </c>
      <c r="S120" s="63" t="str">
        <f>VLOOKUP(R120,SA!$B$3:$C$11,2,1)</f>
        <v>56-65</v>
      </c>
      <c r="T120" s="38" t="s">
        <v>98</v>
      </c>
      <c r="U120" s="24" t="s">
        <v>5747</v>
      </c>
      <c r="V120" s="24">
        <v>500000</v>
      </c>
      <c r="W120" s="39">
        <f t="shared" si="27"/>
        <v>0</v>
      </c>
      <c r="X120" s="29">
        <f t="shared" si="28"/>
        <v>0</v>
      </c>
      <c r="Y120" s="40">
        <f t="shared" si="29"/>
        <v>365</v>
      </c>
      <c r="Z120" s="38">
        <f t="shared" si="30"/>
        <v>46081</v>
      </c>
      <c r="AA120" s="41">
        <f t="shared" si="31"/>
        <v>181</v>
      </c>
      <c r="AB120" s="24" t="s">
        <v>113</v>
      </c>
      <c r="AC120" s="41">
        <f t="shared" si="32"/>
        <v>13100.714</v>
      </c>
      <c r="AD120" s="41">
        <v>1</v>
      </c>
      <c r="AE120" s="72">
        <f>INDEX(SA!$C$2:$G$11,MATCH(Details!S120,SA!$C$2:$C$11,0),MATCH(Details!V120,SA!$C$2:$G$2,0))*Y120/(F120-E120+1)</f>
        <v>11102.3</v>
      </c>
      <c r="AF120" s="41">
        <f t="shared" si="33"/>
        <v>0</v>
      </c>
      <c r="AG120" s="41">
        <f t="shared" si="34"/>
        <v>0</v>
      </c>
      <c r="AH120" s="41">
        <f t="shared" si="35"/>
        <v>1998.4139999999998</v>
      </c>
      <c r="AI120" s="60">
        <f t="shared" si="36"/>
        <v>444.09199999999998</v>
      </c>
      <c r="AJ120" s="60">
        <f t="shared" si="37"/>
        <v>2498.0174999999999</v>
      </c>
      <c r="AK120" s="60">
        <f t="shared" si="38"/>
        <v>5505.5241095890406</v>
      </c>
      <c r="AL120" s="60">
        <f t="shared" si="39"/>
        <v>4046.5602205479449</v>
      </c>
      <c r="AM120" s="41">
        <f t="shared" si="40"/>
        <v>4113.6302794520543</v>
      </c>
      <c r="AN120" s="42">
        <f t="shared" si="41"/>
        <v>45715</v>
      </c>
      <c r="AO120" s="43">
        <f t="shared" si="42"/>
        <v>11102.3</v>
      </c>
    </row>
    <row r="121" spans="1:41" s="24" customFormat="1" ht="15.75" customHeight="1" x14ac:dyDescent="0.35">
      <c r="A121" s="36" t="s">
        <v>27</v>
      </c>
      <c r="B121" s="36">
        <v>202509</v>
      </c>
      <c r="C121" s="24" t="s">
        <v>736</v>
      </c>
      <c r="D121" s="24" t="s">
        <v>119</v>
      </c>
      <c r="E121" s="62">
        <v>45901</v>
      </c>
      <c r="F121" s="62">
        <v>46265</v>
      </c>
      <c r="G121" s="37" t="s">
        <v>828</v>
      </c>
      <c r="H121" s="36">
        <v>42164</v>
      </c>
      <c r="I121" s="63">
        <v>30323</v>
      </c>
      <c r="J121" s="24" t="s">
        <v>3026</v>
      </c>
      <c r="K121" s="63">
        <f t="shared" si="25"/>
        <v>45901</v>
      </c>
      <c r="L121" s="55">
        <f t="shared" si="26"/>
        <v>0.04</v>
      </c>
      <c r="M121" s="76">
        <v>0.22500000000000001</v>
      </c>
      <c r="N121" s="62">
        <v>45901</v>
      </c>
      <c r="O121" s="62">
        <v>46265</v>
      </c>
      <c r="P121" s="63"/>
      <c r="Q121" s="63"/>
      <c r="R121" s="78">
        <v>42</v>
      </c>
      <c r="S121" s="63" t="str">
        <f>VLOOKUP(R121,SA!$B$3:$C$11,2,1)</f>
        <v>36-45</v>
      </c>
      <c r="T121" s="38" t="s">
        <v>98</v>
      </c>
      <c r="U121" s="24" t="s">
        <v>5743</v>
      </c>
      <c r="V121" s="24">
        <v>500000</v>
      </c>
      <c r="W121" s="39">
        <f t="shared" si="27"/>
        <v>0</v>
      </c>
      <c r="X121" s="29">
        <f t="shared" si="28"/>
        <v>0</v>
      </c>
      <c r="Y121" s="40">
        <f t="shared" si="29"/>
        <v>365</v>
      </c>
      <c r="Z121" s="38">
        <f t="shared" si="30"/>
        <v>46081</v>
      </c>
      <c r="AA121" s="41">
        <f t="shared" si="31"/>
        <v>181</v>
      </c>
      <c r="AB121" s="24" t="s">
        <v>113</v>
      </c>
      <c r="AC121" s="41">
        <f t="shared" si="32"/>
        <v>6046.1902</v>
      </c>
      <c r="AD121" s="41">
        <v>1</v>
      </c>
      <c r="AE121" s="72">
        <f>INDEX(SA!$C$2:$G$11,MATCH(Details!S121,SA!$C$2:$C$11,0),MATCH(Details!V121,SA!$C$2:$G$2,0))*Y121/(F121-E121+1)</f>
        <v>5123.8900000000003</v>
      </c>
      <c r="AF121" s="41">
        <f t="shared" si="33"/>
        <v>0</v>
      </c>
      <c r="AG121" s="41">
        <f t="shared" si="34"/>
        <v>0</v>
      </c>
      <c r="AH121" s="41">
        <f t="shared" si="35"/>
        <v>922.30020000000002</v>
      </c>
      <c r="AI121" s="60">
        <f t="shared" si="36"/>
        <v>204.9556</v>
      </c>
      <c r="AJ121" s="60">
        <f t="shared" si="37"/>
        <v>1152.8752500000001</v>
      </c>
      <c r="AK121" s="60">
        <f t="shared" si="38"/>
        <v>2540.8879178082193</v>
      </c>
      <c r="AL121" s="60">
        <f t="shared" si="39"/>
        <v>1867.5526195890411</v>
      </c>
      <c r="AM121" s="41">
        <f t="shared" si="40"/>
        <v>1898.5065304109589</v>
      </c>
      <c r="AN121" s="42">
        <f t="shared" si="41"/>
        <v>45715</v>
      </c>
      <c r="AO121" s="43">
        <f t="shared" si="42"/>
        <v>5123.8900000000003</v>
      </c>
    </row>
    <row r="122" spans="1:41" s="24" customFormat="1" ht="15.75" customHeight="1" x14ac:dyDescent="0.35">
      <c r="A122" s="36" t="s">
        <v>27</v>
      </c>
      <c r="B122" s="36">
        <v>202509</v>
      </c>
      <c r="C122" s="24" t="s">
        <v>736</v>
      </c>
      <c r="D122" s="24" t="s">
        <v>119</v>
      </c>
      <c r="E122" s="62">
        <v>45901</v>
      </c>
      <c r="F122" s="62">
        <v>46265</v>
      </c>
      <c r="G122" s="37" t="s">
        <v>829</v>
      </c>
      <c r="H122" s="36">
        <v>42164</v>
      </c>
      <c r="I122" s="63">
        <v>19023</v>
      </c>
      <c r="J122" s="24" t="s">
        <v>3027</v>
      </c>
      <c r="K122" s="63">
        <f t="shared" si="25"/>
        <v>45901</v>
      </c>
      <c r="L122" s="55">
        <f t="shared" si="26"/>
        <v>0.04</v>
      </c>
      <c r="M122" s="76">
        <v>0.22500000000000001</v>
      </c>
      <c r="N122" s="62">
        <v>45901</v>
      </c>
      <c r="O122" s="62">
        <v>46265</v>
      </c>
      <c r="P122" s="63"/>
      <c r="Q122" s="63"/>
      <c r="R122" s="78">
        <v>73</v>
      </c>
      <c r="S122" s="63" t="str">
        <f>VLOOKUP(R122,SA!$B$3:$C$11,2,1)</f>
        <v>71-75</v>
      </c>
      <c r="T122" s="38" t="s">
        <v>97</v>
      </c>
      <c r="U122" s="24" t="s">
        <v>5744</v>
      </c>
      <c r="V122" s="24">
        <v>500000</v>
      </c>
      <c r="W122" s="39">
        <f t="shared" si="27"/>
        <v>0</v>
      </c>
      <c r="X122" s="29">
        <f t="shared" si="28"/>
        <v>0</v>
      </c>
      <c r="Y122" s="40">
        <f t="shared" si="29"/>
        <v>365</v>
      </c>
      <c r="Z122" s="38">
        <f t="shared" si="30"/>
        <v>46081</v>
      </c>
      <c r="AA122" s="41">
        <f t="shared" si="31"/>
        <v>181</v>
      </c>
      <c r="AB122" s="24" t="s">
        <v>113</v>
      </c>
      <c r="AC122" s="41">
        <f t="shared" si="32"/>
        <v>23735.924199999998</v>
      </c>
      <c r="AD122" s="41">
        <v>1</v>
      </c>
      <c r="AE122" s="72">
        <f>INDEX(SA!$C$2:$G$11,MATCH(Details!S122,SA!$C$2:$C$11,0),MATCH(Details!V122,SA!$C$2:$G$2,0))*Y122/(F122-E122+1)</f>
        <v>20115.189999999999</v>
      </c>
      <c r="AF122" s="41">
        <f t="shared" si="33"/>
        <v>0</v>
      </c>
      <c r="AG122" s="41">
        <f t="shared" si="34"/>
        <v>0</v>
      </c>
      <c r="AH122" s="41">
        <f t="shared" si="35"/>
        <v>3620.7341999999994</v>
      </c>
      <c r="AI122" s="60">
        <f t="shared" si="36"/>
        <v>804.60759999999993</v>
      </c>
      <c r="AJ122" s="60">
        <f t="shared" si="37"/>
        <v>4525.9177499999996</v>
      </c>
      <c r="AK122" s="60">
        <f t="shared" si="38"/>
        <v>9974.9298356164381</v>
      </c>
      <c r="AL122" s="60">
        <f t="shared" si="39"/>
        <v>7331.5734291780818</v>
      </c>
      <c r="AM122" s="41">
        <f t="shared" si="40"/>
        <v>7453.091220821917</v>
      </c>
      <c r="AN122" s="42">
        <f t="shared" si="41"/>
        <v>45715</v>
      </c>
      <c r="AO122" s="43">
        <f t="shared" si="42"/>
        <v>20115.189999999999</v>
      </c>
    </row>
    <row r="123" spans="1:41" s="24" customFormat="1" ht="15.75" customHeight="1" x14ac:dyDescent="0.35">
      <c r="A123" s="36" t="s">
        <v>27</v>
      </c>
      <c r="B123" s="36">
        <v>202509</v>
      </c>
      <c r="C123" s="24" t="s">
        <v>736</v>
      </c>
      <c r="D123" s="24" t="s">
        <v>119</v>
      </c>
      <c r="E123" s="62">
        <v>45901</v>
      </c>
      <c r="F123" s="62">
        <v>46265</v>
      </c>
      <c r="G123" s="37" t="s">
        <v>830</v>
      </c>
      <c r="H123" s="36">
        <v>42164</v>
      </c>
      <c r="I123" s="63">
        <v>21393</v>
      </c>
      <c r="J123" s="24" t="s">
        <v>3028</v>
      </c>
      <c r="K123" s="63">
        <f t="shared" si="25"/>
        <v>45901</v>
      </c>
      <c r="L123" s="55">
        <f t="shared" si="26"/>
        <v>0.04</v>
      </c>
      <c r="M123" s="76">
        <v>0.22500000000000001</v>
      </c>
      <c r="N123" s="62">
        <v>45901</v>
      </c>
      <c r="O123" s="62">
        <v>46265</v>
      </c>
      <c r="P123" s="63"/>
      <c r="Q123" s="63"/>
      <c r="R123" s="78">
        <v>67</v>
      </c>
      <c r="S123" s="63" t="str">
        <f>VLOOKUP(R123,SA!$B$3:$C$11,2,1)</f>
        <v>66-70</v>
      </c>
      <c r="T123" s="38" t="s">
        <v>98</v>
      </c>
      <c r="U123" s="24" t="s">
        <v>5747</v>
      </c>
      <c r="V123" s="24">
        <v>500000</v>
      </c>
      <c r="W123" s="39">
        <f t="shared" si="27"/>
        <v>0</v>
      </c>
      <c r="X123" s="29">
        <f t="shared" si="28"/>
        <v>0</v>
      </c>
      <c r="Y123" s="40">
        <f t="shared" si="29"/>
        <v>365</v>
      </c>
      <c r="Z123" s="38">
        <f t="shared" si="30"/>
        <v>46081</v>
      </c>
      <c r="AA123" s="41">
        <f t="shared" si="31"/>
        <v>181</v>
      </c>
      <c r="AB123" s="24" t="s">
        <v>113</v>
      </c>
      <c r="AC123" s="41">
        <f t="shared" si="32"/>
        <v>18713.136199999997</v>
      </c>
      <c r="AD123" s="41">
        <v>1</v>
      </c>
      <c r="AE123" s="72">
        <f>INDEX(SA!$C$2:$G$11,MATCH(Details!S123,SA!$C$2:$C$11,0),MATCH(Details!V123,SA!$C$2:$G$2,0))*Y123/(F123-E123+1)</f>
        <v>15858.589999999998</v>
      </c>
      <c r="AF123" s="41">
        <f t="shared" si="33"/>
        <v>0</v>
      </c>
      <c r="AG123" s="41">
        <f t="shared" si="34"/>
        <v>0</v>
      </c>
      <c r="AH123" s="41">
        <f t="shared" si="35"/>
        <v>2854.5461999999998</v>
      </c>
      <c r="AI123" s="60">
        <f t="shared" si="36"/>
        <v>634.34359999999992</v>
      </c>
      <c r="AJ123" s="60">
        <f t="shared" si="37"/>
        <v>3568.1827499999995</v>
      </c>
      <c r="AK123" s="60">
        <f t="shared" si="38"/>
        <v>7864.1227123287663</v>
      </c>
      <c r="AL123" s="60">
        <f t="shared" si="39"/>
        <v>5780.130193561643</v>
      </c>
      <c r="AM123" s="41">
        <f t="shared" si="40"/>
        <v>5875.9334564383553</v>
      </c>
      <c r="AN123" s="42">
        <f t="shared" si="41"/>
        <v>45715</v>
      </c>
      <c r="AO123" s="43">
        <f t="shared" si="42"/>
        <v>15858.589999999998</v>
      </c>
    </row>
    <row r="124" spans="1:41" s="24" customFormat="1" ht="15.75" customHeight="1" x14ac:dyDescent="0.35">
      <c r="A124" s="36" t="s">
        <v>27</v>
      </c>
      <c r="B124" s="36">
        <v>202509</v>
      </c>
      <c r="C124" s="24" t="s">
        <v>736</v>
      </c>
      <c r="D124" s="24" t="s">
        <v>119</v>
      </c>
      <c r="E124" s="62">
        <v>45901</v>
      </c>
      <c r="F124" s="62">
        <v>46265</v>
      </c>
      <c r="G124" s="37" t="s">
        <v>247</v>
      </c>
      <c r="H124" s="36">
        <v>42164</v>
      </c>
      <c r="I124" s="63">
        <v>30345</v>
      </c>
      <c r="J124" s="24" t="s">
        <v>3029</v>
      </c>
      <c r="K124" s="63">
        <f t="shared" si="25"/>
        <v>45901</v>
      </c>
      <c r="L124" s="55">
        <f t="shared" si="26"/>
        <v>0.04</v>
      </c>
      <c r="M124" s="76">
        <v>0.22500000000000001</v>
      </c>
      <c r="N124" s="62">
        <v>45901</v>
      </c>
      <c r="O124" s="62">
        <v>46265</v>
      </c>
      <c r="P124" s="63"/>
      <c r="Q124" s="63"/>
      <c r="R124" s="78">
        <v>42</v>
      </c>
      <c r="S124" s="63" t="str">
        <f>VLOOKUP(R124,SA!$B$3:$C$11,2,1)</f>
        <v>36-45</v>
      </c>
      <c r="T124" s="38" t="s">
        <v>97</v>
      </c>
      <c r="U124" s="24" t="s">
        <v>56</v>
      </c>
      <c r="V124" s="24">
        <v>500000</v>
      </c>
      <c r="W124" s="39">
        <f t="shared" si="27"/>
        <v>500000</v>
      </c>
      <c r="X124" s="29">
        <f t="shared" si="28"/>
        <v>1</v>
      </c>
      <c r="Y124" s="40">
        <f t="shared" si="29"/>
        <v>365</v>
      </c>
      <c r="Z124" s="38">
        <f t="shared" si="30"/>
        <v>46081</v>
      </c>
      <c r="AA124" s="41">
        <f t="shared" si="31"/>
        <v>181</v>
      </c>
      <c r="AB124" s="24" t="s">
        <v>113</v>
      </c>
      <c r="AC124" s="41">
        <f t="shared" si="32"/>
        <v>6046.1902</v>
      </c>
      <c r="AD124" s="41">
        <v>1</v>
      </c>
      <c r="AE124" s="72">
        <f>INDEX(SA!$C$2:$G$11,MATCH(Details!S124,SA!$C$2:$C$11,0),MATCH(Details!V124,SA!$C$2:$G$2,0))*Y124/(F124-E124+1)</f>
        <v>5123.8900000000003</v>
      </c>
      <c r="AF124" s="41">
        <f t="shared" si="33"/>
        <v>0</v>
      </c>
      <c r="AG124" s="41">
        <f t="shared" si="34"/>
        <v>0</v>
      </c>
      <c r="AH124" s="41">
        <f t="shared" si="35"/>
        <v>922.30020000000002</v>
      </c>
      <c r="AI124" s="60">
        <f t="shared" si="36"/>
        <v>204.9556</v>
      </c>
      <c r="AJ124" s="60">
        <f t="shared" si="37"/>
        <v>1152.8752500000001</v>
      </c>
      <c r="AK124" s="60">
        <f t="shared" si="38"/>
        <v>2540.8879178082193</v>
      </c>
      <c r="AL124" s="60">
        <f t="shared" si="39"/>
        <v>1867.5526195890411</v>
      </c>
      <c r="AM124" s="41">
        <f t="shared" si="40"/>
        <v>1898.5065304109589</v>
      </c>
      <c r="AN124" s="42">
        <f t="shared" si="41"/>
        <v>45715</v>
      </c>
      <c r="AO124" s="43">
        <f t="shared" si="42"/>
        <v>5123.8900000000003</v>
      </c>
    </row>
    <row r="125" spans="1:41" s="24" customFormat="1" ht="15.75" customHeight="1" x14ac:dyDescent="0.35">
      <c r="A125" s="36" t="s">
        <v>27</v>
      </c>
      <c r="B125" s="36">
        <v>202509</v>
      </c>
      <c r="C125" s="24" t="s">
        <v>736</v>
      </c>
      <c r="D125" s="24" t="s">
        <v>119</v>
      </c>
      <c r="E125" s="62">
        <v>45901</v>
      </c>
      <c r="F125" s="62">
        <v>46265</v>
      </c>
      <c r="G125" s="37" t="s">
        <v>831</v>
      </c>
      <c r="H125" s="36">
        <v>42165</v>
      </c>
      <c r="I125" s="63">
        <v>17528</v>
      </c>
      <c r="J125" s="24" t="s">
        <v>3030</v>
      </c>
      <c r="K125" s="63">
        <f t="shared" si="25"/>
        <v>45901</v>
      </c>
      <c r="L125" s="55">
        <f t="shared" si="26"/>
        <v>0.04</v>
      </c>
      <c r="M125" s="76">
        <v>0.22500000000000001</v>
      </c>
      <c r="N125" s="62">
        <v>45901</v>
      </c>
      <c r="O125" s="62">
        <v>46265</v>
      </c>
      <c r="P125" s="63"/>
      <c r="Q125" s="63"/>
      <c r="R125" s="78">
        <v>77</v>
      </c>
      <c r="S125" s="63" t="str">
        <f>VLOOKUP(R125,SA!$B$3:$C$11,2,1)</f>
        <v>76-80</v>
      </c>
      <c r="T125" s="38" t="s">
        <v>97</v>
      </c>
      <c r="U125" s="24" t="s">
        <v>5744</v>
      </c>
      <c r="V125" s="24">
        <v>500000</v>
      </c>
      <c r="W125" s="39">
        <f t="shared" si="27"/>
        <v>0</v>
      </c>
      <c r="X125" s="29">
        <f t="shared" si="28"/>
        <v>0</v>
      </c>
      <c r="Y125" s="40">
        <f t="shared" si="29"/>
        <v>365</v>
      </c>
      <c r="Z125" s="38">
        <f t="shared" si="30"/>
        <v>46081</v>
      </c>
      <c r="AA125" s="41">
        <f t="shared" si="31"/>
        <v>181</v>
      </c>
      <c r="AB125" s="24" t="s">
        <v>113</v>
      </c>
      <c r="AC125" s="41">
        <f t="shared" si="32"/>
        <v>29821.089800000002</v>
      </c>
      <c r="AD125" s="41">
        <v>1</v>
      </c>
      <c r="AE125" s="72">
        <f>INDEX(SA!$C$2:$G$11,MATCH(Details!S125,SA!$C$2:$C$11,0),MATCH(Details!V125,SA!$C$2:$G$2,0))*Y125/(F125-E125+1)</f>
        <v>25272.11</v>
      </c>
      <c r="AF125" s="41">
        <f t="shared" si="33"/>
        <v>0</v>
      </c>
      <c r="AG125" s="41">
        <f t="shared" si="34"/>
        <v>0</v>
      </c>
      <c r="AH125" s="41">
        <f t="shared" si="35"/>
        <v>4548.9798000000001</v>
      </c>
      <c r="AI125" s="60">
        <f t="shared" si="36"/>
        <v>1010.8844</v>
      </c>
      <c r="AJ125" s="60">
        <f t="shared" si="37"/>
        <v>5686.2247500000003</v>
      </c>
      <c r="AK125" s="60">
        <f t="shared" si="38"/>
        <v>12532.197013698631</v>
      </c>
      <c r="AL125" s="60">
        <f t="shared" si="39"/>
        <v>9211.1648050684944</v>
      </c>
      <c r="AM125" s="41">
        <f t="shared" si="40"/>
        <v>9363.8360449315078</v>
      </c>
      <c r="AN125" s="42">
        <f t="shared" si="41"/>
        <v>45715</v>
      </c>
      <c r="AO125" s="43">
        <f t="shared" si="42"/>
        <v>25272.11</v>
      </c>
    </row>
    <row r="126" spans="1:41" s="24" customFormat="1" ht="15.75" customHeight="1" x14ac:dyDescent="0.35">
      <c r="A126" s="36" t="s">
        <v>27</v>
      </c>
      <c r="B126" s="36">
        <v>202509</v>
      </c>
      <c r="C126" s="24" t="s">
        <v>736</v>
      </c>
      <c r="D126" s="24" t="s">
        <v>119</v>
      </c>
      <c r="E126" s="62">
        <v>45901</v>
      </c>
      <c r="F126" s="62">
        <v>46265</v>
      </c>
      <c r="G126" s="37" t="s">
        <v>832</v>
      </c>
      <c r="H126" s="36">
        <v>42165</v>
      </c>
      <c r="I126" s="63">
        <v>22872</v>
      </c>
      <c r="J126" s="24" t="s">
        <v>3031</v>
      </c>
      <c r="K126" s="63">
        <f t="shared" si="25"/>
        <v>45901</v>
      </c>
      <c r="L126" s="55">
        <f t="shared" si="26"/>
        <v>0.04</v>
      </c>
      <c r="M126" s="76">
        <v>0.22500000000000001</v>
      </c>
      <c r="N126" s="62">
        <v>45901</v>
      </c>
      <c r="O126" s="62">
        <v>46265</v>
      </c>
      <c r="P126" s="63"/>
      <c r="Q126" s="63"/>
      <c r="R126" s="78">
        <v>63</v>
      </c>
      <c r="S126" s="63" t="str">
        <f>VLOOKUP(R126,SA!$B$3:$C$11,2,1)</f>
        <v>56-65</v>
      </c>
      <c r="T126" s="38" t="s">
        <v>98</v>
      </c>
      <c r="U126" s="24" t="s">
        <v>5747</v>
      </c>
      <c r="V126" s="24">
        <v>500000</v>
      </c>
      <c r="W126" s="39">
        <f t="shared" si="27"/>
        <v>0</v>
      </c>
      <c r="X126" s="29">
        <f t="shared" si="28"/>
        <v>0</v>
      </c>
      <c r="Y126" s="40">
        <f t="shared" si="29"/>
        <v>365</v>
      </c>
      <c r="Z126" s="38">
        <f t="shared" si="30"/>
        <v>46081</v>
      </c>
      <c r="AA126" s="41">
        <f t="shared" si="31"/>
        <v>181</v>
      </c>
      <c r="AB126" s="24" t="s">
        <v>113</v>
      </c>
      <c r="AC126" s="41">
        <f t="shared" si="32"/>
        <v>13100.714</v>
      </c>
      <c r="AD126" s="41">
        <v>1</v>
      </c>
      <c r="AE126" s="72">
        <f>INDEX(SA!$C$2:$G$11,MATCH(Details!S126,SA!$C$2:$C$11,0),MATCH(Details!V126,SA!$C$2:$G$2,0))*Y126/(F126-E126+1)</f>
        <v>11102.3</v>
      </c>
      <c r="AF126" s="41">
        <f t="shared" si="33"/>
        <v>0</v>
      </c>
      <c r="AG126" s="41">
        <f t="shared" si="34"/>
        <v>0</v>
      </c>
      <c r="AH126" s="41">
        <f t="shared" si="35"/>
        <v>1998.4139999999998</v>
      </c>
      <c r="AI126" s="60">
        <f t="shared" si="36"/>
        <v>444.09199999999998</v>
      </c>
      <c r="AJ126" s="60">
        <f t="shared" si="37"/>
        <v>2498.0174999999999</v>
      </c>
      <c r="AK126" s="60">
        <f t="shared" si="38"/>
        <v>5505.5241095890406</v>
      </c>
      <c r="AL126" s="60">
        <f t="shared" si="39"/>
        <v>4046.5602205479449</v>
      </c>
      <c r="AM126" s="41">
        <f t="shared" si="40"/>
        <v>4113.6302794520543</v>
      </c>
      <c r="AN126" s="42">
        <f t="shared" si="41"/>
        <v>45715</v>
      </c>
      <c r="AO126" s="43">
        <f t="shared" si="42"/>
        <v>11102.3</v>
      </c>
    </row>
    <row r="127" spans="1:41" s="24" customFormat="1" ht="15.75" customHeight="1" x14ac:dyDescent="0.35">
      <c r="A127" s="36" t="s">
        <v>27</v>
      </c>
      <c r="B127" s="36">
        <v>202509</v>
      </c>
      <c r="C127" s="24" t="s">
        <v>736</v>
      </c>
      <c r="D127" s="24" t="s">
        <v>119</v>
      </c>
      <c r="E127" s="62">
        <v>45901</v>
      </c>
      <c r="F127" s="62">
        <v>46265</v>
      </c>
      <c r="G127" s="37" t="s">
        <v>433</v>
      </c>
      <c r="H127" s="36">
        <v>42165</v>
      </c>
      <c r="I127" s="63">
        <v>28820</v>
      </c>
      <c r="J127" s="24" t="s">
        <v>3032</v>
      </c>
      <c r="K127" s="63">
        <f t="shared" si="25"/>
        <v>45901</v>
      </c>
      <c r="L127" s="55">
        <f t="shared" si="26"/>
        <v>0.04</v>
      </c>
      <c r="M127" s="76">
        <v>0.22500000000000001</v>
      </c>
      <c r="N127" s="62">
        <v>45901</v>
      </c>
      <c r="O127" s="62">
        <v>46265</v>
      </c>
      <c r="P127" s="63"/>
      <c r="Q127" s="63"/>
      <c r="R127" s="78">
        <v>46</v>
      </c>
      <c r="S127" s="63" t="str">
        <f>VLOOKUP(R127,SA!$B$3:$C$11,2,1)</f>
        <v>46-55</v>
      </c>
      <c r="T127" s="38" t="s">
        <v>97</v>
      </c>
      <c r="U127" s="24" t="s">
        <v>56</v>
      </c>
      <c r="V127" s="24">
        <v>500000</v>
      </c>
      <c r="W127" s="39">
        <f t="shared" si="27"/>
        <v>500000</v>
      </c>
      <c r="X127" s="29">
        <f t="shared" si="28"/>
        <v>1</v>
      </c>
      <c r="Y127" s="40">
        <f t="shared" si="29"/>
        <v>365</v>
      </c>
      <c r="Z127" s="38">
        <f t="shared" si="30"/>
        <v>46081</v>
      </c>
      <c r="AA127" s="41">
        <f t="shared" si="31"/>
        <v>181</v>
      </c>
      <c r="AB127" s="24" t="s">
        <v>113</v>
      </c>
      <c r="AC127" s="41">
        <f t="shared" si="32"/>
        <v>8919.0417999999991</v>
      </c>
      <c r="AD127" s="41">
        <v>1</v>
      </c>
      <c r="AE127" s="72">
        <f>INDEX(SA!$C$2:$G$11,MATCH(Details!S127,SA!$C$2:$C$11,0),MATCH(Details!V127,SA!$C$2:$G$2,0))*Y127/(F127-E127+1)</f>
        <v>7558.5099999999993</v>
      </c>
      <c r="AF127" s="41">
        <f t="shared" si="33"/>
        <v>0</v>
      </c>
      <c r="AG127" s="41">
        <f t="shared" si="34"/>
        <v>0</v>
      </c>
      <c r="AH127" s="41">
        <f t="shared" si="35"/>
        <v>1360.5317999999997</v>
      </c>
      <c r="AI127" s="60">
        <f t="shared" si="36"/>
        <v>302.34039999999999</v>
      </c>
      <c r="AJ127" s="60">
        <f t="shared" si="37"/>
        <v>1700.6647499999999</v>
      </c>
      <c r="AK127" s="60">
        <f t="shared" si="38"/>
        <v>3748.1926301369858</v>
      </c>
      <c r="AL127" s="60">
        <f t="shared" si="39"/>
        <v>2754.9215831506845</v>
      </c>
      <c r="AM127" s="41">
        <f t="shared" si="40"/>
        <v>2800.5832668493149</v>
      </c>
      <c r="AN127" s="42">
        <f t="shared" si="41"/>
        <v>45715</v>
      </c>
      <c r="AO127" s="43">
        <f t="shared" si="42"/>
        <v>7558.5099999999993</v>
      </c>
    </row>
    <row r="128" spans="1:41" s="24" customFormat="1" ht="15.75" customHeight="1" x14ac:dyDescent="0.35">
      <c r="A128" s="36" t="s">
        <v>27</v>
      </c>
      <c r="B128" s="36">
        <v>202509</v>
      </c>
      <c r="C128" s="24" t="s">
        <v>736</v>
      </c>
      <c r="D128" s="24" t="s">
        <v>119</v>
      </c>
      <c r="E128" s="62">
        <v>45901</v>
      </c>
      <c r="F128" s="62">
        <v>46265</v>
      </c>
      <c r="G128" s="37" t="s">
        <v>833</v>
      </c>
      <c r="H128" s="36">
        <v>42165</v>
      </c>
      <c r="I128" s="63">
        <v>41405</v>
      </c>
      <c r="J128" s="24" t="s">
        <v>3033</v>
      </c>
      <c r="K128" s="63">
        <f t="shared" si="25"/>
        <v>45901</v>
      </c>
      <c r="L128" s="55">
        <f t="shared" si="26"/>
        <v>0.04</v>
      </c>
      <c r="M128" s="76">
        <v>0.22500000000000001</v>
      </c>
      <c r="N128" s="62">
        <v>45901</v>
      </c>
      <c r="O128" s="62">
        <v>46265</v>
      </c>
      <c r="P128" s="63"/>
      <c r="Q128" s="63"/>
      <c r="R128" s="78">
        <v>12</v>
      </c>
      <c r="S128" s="63" t="str">
        <f>VLOOKUP(R128,SA!$B$3:$C$11,2,1)</f>
        <v>0-25</v>
      </c>
      <c r="T128" s="38" t="s">
        <v>98</v>
      </c>
      <c r="U128" s="24" t="s">
        <v>5746</v>
      </c>
      <c r="V128" s="24">
        <v>500000</v>
      </c>
      <c r="W128" s="39">
        <f t="shared" si="27"/>
        <v>0</v>
      </c>
      <c r="X128" s="29">
        <f t="shared" si="28"/>
        <v>0</v>
      </c>
      <c r="Y128" s="40">
        <f t="shared" si="29"/>
        <v>365</v>
      </c>
      <c r="Z128" s="38">
        <f t="shared" si="30"/>
        <v>46081</v>
      </c>
      <c r="AA128" s="41">
        <f t="shared" si="31"/>
        <v>181</v>
      </c>
      <c r="AB128" s="24" t="s">
        <v>113</v>
      </c>
      <c r="AC128" s="41">
        <f t="shared" si="32"/>
        <v>4448.2106000000003</v>
      </c>
      <c r="AD128" s="41">
        <v>1</v>
      </c>
      <c r="AE128" s="72">
        <f>INDEX(SA!$C$2:$G$11,MATCH(Details!S128,SA!$C$2:$C$11,0),MATCH(Details!V128,SA!$C$2:$G$2,0))*Y128/(F128-E128+1)</f>
        <v>3769.67</v>
      </c>
      <c r="AF128" s="41">
        <f t="shared" si="33"/>
        <v>0</v>
      </c>
      <c r="AG128" s="41">
        <f t="shared" si="34"/>
        <v>0</v>
      </c>
      <c r="AH128" s="41">
        <f t="shared" si="35"/>
        <v>678.54060000000004</v>
      </c>
      <c r="AI128" s="60">
        <f t="shared" si="36"/>
        <v>150.7868</v>
      </c>
      <c r="AJ128" s="60">
        <f t="shared" si="37"/>
        <v>848.17574999999999</v>
      </c>
      <c r="AK128" s="60">
        <f t="shared" si="38"/>
        <v>1869.3432054794521</v>
      </c>
      <c r="AL128" s="60">
        <f t="shared" si="39"/>
        <v>1373.9672560273973</v>
      </c>
      <c r="AM128" s="41">
        <f t="shared" si="40"/>
        <v>1396.7401939726028</v>
      </c>
      <c r="AN128" s="42">
        <f t="shared" si="41"/>
        <v>45715</v>
      </c>
      <c r="AO128" s="43">
        <f t="shared" si="42"/>
        <v>3769.67</v>
      </c>
    </row>
    <row r="129" spans="1:41" s="24" customFormat="1" ht="15.75" customHeight="1" x14ac:dyDescent="0.35">
      <c r="A129" s="36" t="s">
        <v>27</v>
      </c>
      <c r="B129" s="36">
        <v>202509</v>
      </c>
      <c r="C129" s="24" t="s">
        <v>736</v>
      </c>
      <c r="D129" s="24" t="s">
        <v>119</v>
      </c>
      <c r="E129" s="62">
        <v>45901</v>
      </c>
      <c r="F129" s="62">
        <v>46265</v>
      </c>
      <c r="G129" s="37" t="s">
        <v>834</v>
      </c>
      <c r="H129" s="36">
        <v>42165</v>
      </c>
      <c r="I129" s="63">
        <v>30247</v>
      </c>
      <c r="J129" s="24" t="s">
        <v>3034</v>
      </c>
      <c r="K129" s="63">
        <f t="shared" si="25"/>
        <v>45901</v>
      </c>
      <c r="L129" s="55">
        <f t="shared" si="26"/>
        <v>0.04</v>
      </c>
      <c r="M129" s="76">
        <v>0.22500000000000001</v>
      </c>
      <c r="N129" s="62">
        <v>45901</v>
      </c>
      <c r="O129" s="62">
        <v>46265</v>
      </c>
      <c r="P129" s="63"/>
      <c r="Q129" s="63"/>
      <c r="R129" s="78">
        <v>42</v>
      </c>
      <c r="S129" s="63" t="str">
        <f>VLOOKUP(R129,SA!$B$3:$C$11,2,1)</f>
        <v>36-45</v>
      </c>
      <c r="T129" s="38" t="s">
        <v>98</v>
      </c>
      <c r="U129" s="24" t="s">
        <v>5743</v>
      </c>
      <c r="V129" s="24">
        <v>500000</v>
      </c>
      <c r="W129" s="39">
        <f t="shared" si="27"/>
        <v>0</v>
      </c>
      <c r="X129" s="29">
        <f t="shared" si="28"/>
        <v>0</v>
      </c>
      <c r="Y129" s="40">
        <f t="shared" si="29"/>
        <v>365</v>
      </c>
      <c r="Z129" s="38">
        <f t="shared" si="30"/>
        <v>46081</v>
      </c>
      <c r="AA129" s="41">
        <f t="shared" si="31"/>
        <v>181</v>
      </c>
      <c r="AB129" s="24" t="s">
        <v>113</v>
      </c>
      <c r="AC129" s="41">
        <f t="shared" si="32"/>
        <v>6046.1902</v>
      </c>
      <c r="AD129" s="41">
        <v>1</v>
      </c>
      <c r="AE129" s="72">
        <f>INDEX(SA!$C$2:$G$11,MATCH(Details!S129,SA!$C$2:$C$11,0),MATCH(Details!V129,SA!$C$2:$G$2,0))*Y129/(F129-E129+1)</f>
        <v>5123.8900000000003</v>
      </c>
      <c r="AF129" s="41">
        <f t="shared" si="33"/>
        <v>0</v>
      </c>
      <c r="AG129" s="41">
        <f t="shared" si="34"/>
        <v>0</v>
      </c>
      <c r="AH129" s="41">
        <f t="shared" si="35"/>
        <v>922.30020000000002</v>
      </c>
      <c r="AI129" s="60">
        <f t="shared" si="36"/>
        <v>204.9556</v>
      </c>
      <c r="AJ129" s="60">
        <f t="shared" si="37"/>
        <v>1152.8752500000001</v>
      </c>
      <c r="AK129" s="60">
        <f t="shared" si="38"/>
        <v>2540.8879178082193</v>
      </c>
      <c r="AL129" s="60">
        <f t="shared" si="39"/>
        <v>1867.5526195890411</v>
      </c>
      <c r="AM129" s="41">
        <f t="shared" si="40"/>
        <v>1898.5065304109589</v>
      </c>
      <c r="AN129" s="42">
        <f t="shared" si="41"/>
        <v>45715</v>
      </c>
      <c r="AO129" s="43">
        <f t="shared" si="42"/>
        <v>5123.8900000000003</v>
      </c>
    </row>
    <row r="130" spans="1:41" s="24" customFormat="1" ht="15.75" customHeight="1" x14ac:dyDescent="0.35">
      <c r="A130" s="36" t="s">
        <v>27</v>
      </c>
      <c r="B130" s="36">
        <v>202509</v>
      </c>
      <c r="C130" s="24" t="s">
        <v>736</v>
      </c>
      <c r="D130" s="24" t="s">
        <v>119</v>
      </c>
      <c r="E130" s="62">
        <v>45901</v>
      </c>
      <c r="F130" s="62">
        <v>46265</v>
      </c>
      <c r="G130" s="37" t="s">
        <v>835</v>
      </c>
      <c r="H130" s="36">
        <v>42166</v>
      </c>
      <c r="I130" s="63">
        <v>31635</v>
      </c>
      <c r="J130" s="24" t="s">
        <v>3035</v>
      </c>
      <c r="K130" s="63">
        <f t="shared" si="25"/>
        <v>45901</v>
      </c>
      <c r="L130" s="55">
        <f t="shared" si="26"/>
        <v>0.04</v>
      </c>
      <c r="M130" s="76">
        <v>0.22500000000000001</v>
      </c>
      <c r="N130" s="62">
        <v>45901</v>
      </c>
      <c r="O130" s="62">
        <v>46265</v>
      </c>
      <c r="P130" s="63"/>
      <c r="Q130" s="63"/>
      <c r="R130" s="78">
        <v>39</v>
      </c>
      <c r="S130" s="63" t="str">
        <f>VLOOKUP(R130,SA!$B$3:$C$11,2,1)</f>
        <v>36-45</v>
      </c>
      <c r="T130" s="38" t="s">
        <v>98</v>
      </c>
      <c r="U130" s="24" t="s">
        <v>5743</v>
      </c>
      <c r="V130" s="24">
        <v>400000</v>
      </c>
      <c r="W130" s="39">
        <f t="shared" si="27"/>
        <v>0</v>
      </c>
      <c r="X130" s="29">
        <f t="shared" si="28"/>
        <v>0</v>
      </c>
      <c r="Y130" s="40">
        <f t="shared" si="29"/>
        <v>365</v>
      </c>
      <c r="Z130" s="38">
        <f t="shared" si="30"/>
        <v>46081</v>
      </c>
      <c r="AA130" s="41">
        <f t="shared" si="31"/>
        <v>181</v>
      </c>
      <c r="AB130" s="24" t="s">
        <v>113</v>
      </c>
      <c r="AC130" s="41">
        <f t="shared" si="32"/>
        <v>5496.5225999999993</v>
      </c>
      <c r="AD130" s="41">
        <v>1</v>
      </c>
      <c r="AE130" s="72">
        <f>INDEX(SA!$C$2:$G$11,MATCH(Details!S130,SA!$C$2:$C$11,0),MATCH(Details!V130,SA!$C$2:$G$2,0))*Y130/(F130-E130+1)</f>
        <v>4658.07</v>
      </c>
      <c r="AF130" s="41">
        <f t="shared" si="33"/>
        <v>0</v>
      </c>
      <c r="AG130" s="41">
        <f t="shared" si="34"/>
        <v>0</v>
      </c>
      <c r="AH130" s="41">
        <f t="shared" si="35"/>
        <v>838.45259999999996</v>
      </c>
      <c r="AI130" s="60">
        <f t="shared" si="36"/>
        <v>186.3228</v>
      </c>
      <c r="AJ130" s="60">
        <f t="shared" si="37"/>
        <v>1048.06575</v>
      </c>
      <c r="AK130" s="60">
        <f t="shared" si="38"/>
        <v>2309.8922465753421</v>
      </c>
      <c r="AL130" s="60">
        <f t="shared" si="39"/>
        <v>1697.7708012328765</v>
      </c>
      <c r="AM130" s="41">
        <f t="shared" si="40"/>
        <v>1725.9106487671231</v>
      </c>
      <c r="AN130" s="42">
        <f t="shared" si="41"/>
        <v>45715</v>
      </c>
      <c r="AO130" s="43">
        <f t="shared" si="42"/>
        <v>4658.07</v>
      </c>
    </row>
    <row r="131" spans="1:41" s="24" customFormat="1" ht="15.75" customHeight="1" x14ac:dyDescent="0.35">
      <c r="A131" s="36" t="s">
        <v>27</v>
      </c>
      <c r="B131" s="36">
        <v>202509</v>
      </c>
      <c r="C131" s="24" t="s">
        <v>736</v>
      </c>
      <c r="D131" s="24" t="s">
        <v>119</v>
      </c>
      <c r="E131" s="62">
        <v>45901</v>
      </c>
      <c r="F131" s="62">
        <v>46265</v>
      </c>
      <c r="G131" s="37" t="s">
        <v>836</v>
      </c>
      <c r="H131" s="36">
        <v>42166</v>
      </c>
      <c r="I131" s="63">
        <v>40736</v>
      </c>
      <c r="J131" s="24" t="s">
        <v>3036</v>
      </c>
      <c r="K131" s="63">
        <f t="shared" si="25"/>
        <v>45901</v>
      </c>
      <c r="L131" s="55">
        <f t="shared" si="26"/>
        <v>0.04</v>
      </c>
      <c r="M131" s="76">
        <v>0.22500000000000001</v>
      </c>
      <c r="N131" s="62">
        <v>45901</v>
      </c>
      <c r="O131" s="62">
        <v>46265</v>
      </c>
      <c r="P131" s="63"/>
      <c r="Q131" s="63"/>
      <c r="R131" s="78">
        <v>14</v>
      </c>
      <c r="S131" s="63" t="str">
        <f>VLOOKUP(R131,SA!$B$3:$C$11,2,1)</f>
        <v>0-25</v>
      </c>
      <c r="T131" s="38" t="s">
        <v>97</v>
      </c>
      <c r="U131" s="24" t="s">
        <v>5745</v>
      </c>
      <c r="V131" s="24">
        <v>400000</v>
      </c>
      <c r="W131" s="39">
        <f t="shared" si="27"/>
        <v>0</v>
      </c>
      <c r="X131" s="29">
        <f t="shared" si="28"/>
        <v>0</v>
      </c>
      <c r="Y131" s="40">
        <f t="shared" si="29"/>
        <v>365</v>
      </c>
      <c r="Z131" s="38">
        <f t="shared" si="30"/>
        <v>46081</v>
      </c>
      <c r="AA131" s="41">
        <f t="shared" si="31"/>
        <v>181</v>
      </c>
      <c r="AB131" s="24" t="s">
        <v>113</v>
      </c>
      <c r="AC131" s="41">
        <f t="shared" si="32"/>
        <v>4043.8364000000001</v>
      </c>
      <c r="AD131" s="41">
        <v>1</v>
      </c>
      <c r="AE131" s="72">
        <f>INDEX(SA!$C$2:$G$11,MATCH(Details!S131,SA!$C$2:$C$11,0),MATCH(Details!V131,SA!$C$2:$G$2,0))*Y131/(F131-E131+1)</f>
        <v>3426.98</v>
      </c>
      <c r="AF131" s="41">
        <f t="shared" si="33"/>
        <v>0</v>
      </c>
      <c r="AG131" s="41">
        <f t="shared" si="34"/>
        <v>0</v>
      </c>
      <c r="AH131" s="41">
        <f t="shared" si="35"/>
        <v>616.85640000000001</v>
      </c>
      <c r="AI131" s="60">
        <f t="shared" si="36"/>
        <v>137.07920000000001</v>
      </c>
      <c r="AJ131" s="60">
        <f t="shared" si="37"/>
        <v>771.07050000000004</v>
      </c>
      <c r="AK131" s="60">
        <f t="shared" si="38"/>
        <v>1699.4065205479453</v>
      </c>
      <c r="AL131" s="60">
        <f t="shared" si="39"/>
        <v>1249.0637926027398</v>
      </c>
      <c r="AM131" s="41">
        <f t="shared" si="40"/>
        <v>1269.7665073972601</v>
      </c>
      <c r="AN131" s="42">
        <f t="shared" si="41"/>
        <v>45715</v>
      </c>
      <c r="AO131" s="43">
        <f t="shared" si="42"/>
        <v>3426.98</v>
      </c>
    </row>
    <row r="132" spans="1:41" s="24" customFormat="1" ht="15.75" customHeight="1" x14ac:dyDescent="0.35">
      <c r="A132" s="36" t="s">
        <v>27</v>
      </c>
      <c r="B132" s="36">
        <v>202509</v>
      </c>
      <c r="C132" s="24" t="s">
        <v>736</v>
      </c>
      <c r="D132" s="24" t="s">
        <v>119</v>
      </c>
      <c r="E132" s="62">
        <v>45901</v>
      </c>
      <c r="F132" s="62">
        <v>46265</v>
      </c>
      <c r="G132" s="37" t="s">
        <v>518</v>
      </c>
      <c r="H132" s="36">
        <v>42166</v>
      </c>
      <c r="I132" s="63">
        <v>28721</v>
      </c>
      <c r="J132" s="24" t="s">
        <v>3037</v>
      </c>
      <c r="K132" s="63">
        <f t="shared" ref="K132:K195" si="43">N132</f>
        <v>45901</v>
      </c>
      <c r="L132" s="55">
        <f t="shared" ref="L132:L195" si="44">IF(K132&gt;=DATE(2022,4,1),4%,5%)</f>
        <v>0.04</v>
      </c>
      <c r="M132" s="76">
        <v>0.22500000000000001</v>
      </c>
      <c r="N132" s="62">
        <v>45901</v>
      </c>
      <c r="O132" s="62">
        <v>46265</v>
      </c>
      <c r="P132" s="63"/>
      <c r="Q132" s="63"/>
      <c r="R132" s="78">
        <v>47</v>
      </c>
      <c r="S132" s="63" t="str">
        <f>VLOOKUP(R132,SA!$B$3:$C$11,2,1)</f>
        <v>46-55</v>
      </c>
      <c r="T132" s="38" t="s">
        <v>97</v>
      </c>
      <c r="U132" s="24" t="s">
        <v>56</v>
      </c>
      <c r="V132" s="24">
        <v>400000</v>
      </c>
      <c r="W132" s="39">
        <f t="shared" ref="W132:W195" si="45">IF(U132="self",V132,0)</f>
        <v>400000</v>
      </c>
      <c r="X132" s="29">
        <f t="shared" ref="X132:X195" si="46">IF(U132="self",1,0)</f>
        <v>1</v>
      </c>
      <c r="Y132" s="40">
        <f t="shared" ref="Y132:Y195" si="47">O132-N132+1</f>
        <v>365</v>
      </c>
      <c r="Z132" s="38">
        <f t="shared" ref="Z132:Z195" si="48">$Z$1</f>
        <v>46081</v>
      </c>
      <c r="AA132" s="41">
        <f t="shared" ref="AA132:AA195" si="49">IF(MIN((Z132-N132)+1,Y132)&lt;0,0,MIN((Z132-N132)+1,Y132))</f>
        <v>181</v>
      </c>
      <c r="AB132" s="24" t="s">
        <v>113</v>
      </c>
      <c r="AC132" s="41">
        <f t="shared" ref="AC132:AC195" si="50">AE132+AF132+AG132+AH132</f>
        <v>8108.2165999999997</v>
      </c>
      <c r="AD132" s="41">
        <v>1</v>
      </c>
      <c r="AE132" s="72">
        <f>INDEX(SA!$C$2:$G$11,MATCH(Details!S132,SA!$C$2:$C$11,0),MATCH(Details!V132,SA!$C$2:$G$2,0))*Y132/(F132-E132+1)</f>
        <v>6871.37</v>
      </c>
      <c r="AF132" s="41">
        <f t="shared" ref="AF132:AF195" si="51">IF(AB132="Karnataka",AE132*9%,0)</f>
        <v>0</v>
      </c>
      <c r="AG132" s="41">
        <f t="shared" ref="AG132:AG195" si="52">IF(AB132="Karnataka",AE132*9%,0)</f>
        <v>0</v>
      </c>
      <c r="AH132" s="41">
        <f t="shared" ref="AH132:AH195" si="53">IF(AF132+AG132&gt;0,0,AE132*18%)</f>
        <v>1236.8465999999999</v>
      </c>
      <c r="AI132" s="60">
        <f t="shared" ref="AI132:AI195" si="54">AE132*L132</f>
        <v>274.85480000000001</v>
      </c>
      <c r="AJ132" s="60">
        <f t="shared" ref="AJ132:AJ195" si="55">$AE132*M132</f>
        <v>1546.05825</v>
      </c>
      <c r="AK132" s="60">
        <f t="shared" ref="AK132:AK195" si="56">(AE132)*AA132/Y132</f>
        <v>3407.446493150685</v>
      </c>
      <c r="AL132" s="60">
        <f t="shared" ref="AL132:AL195" si="57">AK132*(1-L132-M132)</f>
        <v>2504.4731724657536</v>
      </c>
      <c r="AM132" s="41">
        <f t="shared" ref="AM132:AM195" si="58">AE132-AI132-AL132-AJ132</f>
        <v>2545.9837775342462</v>
      </c>
      <c r="AN132" s="42">
        <f t="shared" ref="AN132:AN195" si="59">Z132-366</f>
        <v>45715</v>
      </c>
      <c r="AO132" s="43">
        <f t="shared" ref="AO132:AO195" si="60">IF(AND(O132&gt;Z132,N132&gt;AN132),AE132,0)</f>
        <v>6871.37</v>
      </c>
    </row>
    <row r="133" spans="1:41" s="24" customFormat="1" ht="15.75" customHeight="1" x14ac:dyDescent="0.35">
      <c r="A133" s="36" t="s">
        <v>27</v>
      </c>
      <c r="B133" s="36">
        <v>202509</v>
      </c>
      <c r="C133" s="24" t="s">
        <v>736</v>
      </c>
      <c r="D133" s="24" t="s">
        <v>119</v>
      </c>
      <c r="E133" s="62">
        <v>45901</v>
      </c>
      <c r="F133" s="62">
        <v>46265</v>
      </c>
      <c r="G133" s="37" t="s">
        <v>837</v>
      </c>
      <c r="H133" s="36">
        <v>42166</v>
      </c>
      <c r="I133" s="63">
        <v>42633</v>
      </c>
      <c r="J133" s="24" t="s">
        <v>3038</v>
      </c>
      <c r="K133" s="63">
        <f t="shared" si="43"/>
        <v>45901</v>
      </c>
      <c r="L133" s="55">
        <f t="shared" si="44"/>
        <v>0.04</v>
      </c>
      <c r="M133" s="76">
        <v>0.22500000000000001</v>
      </c>
      <c r="N133" s="62">
        <v>45901</v>
      </c>
      <c r="O133" s="62">
        <v>46265</v>
      </c>
      <c r="P133" s="63"/>
      <c r="Q133" s="63"/>
      <c r="R133" s="78">
        <v>8</v>
      </c>
      <c r="S133" s="63" t="str">
        <f>VLOOKUP(R133,SA!$B$3:$C$11,2,1)</f>
        <v>0-25</v>
      </c>
      <c r="T133" s="38" t="s">
        <v>98</v>
      </c>
      <c r="U133" s="24" t="s">
        <v>5746</v>
      </c>
      <c r="V133" s="24">
        <v>400000</v>
      </c>
      <c r="W133" s="39">
        <f t="shared" si="45"/>
        <v>0</v>
      </c>
      <c r="X133" s="29">
        <f t="shared" si="46"/>
        <v>0</v>
      </c>
      <c r="Y133" s="40">
        <f t="shared" si="47"/>
        <v>365</v>
      </c>
      <c r="Z133" s="38">
        <f t="shared" si="48"/>
        <v>46081</v>
      </c>
      <c r="AA133" s="41">
        <f t="shared" si="49"/>
        <v>181</v>
      </c>
      <c r="AB133" s="24" t="s">
        <v>113</v>
      </c>
      <c r="AC133" s="41">
        <f t="shared" si="50"/>
        <v>4043.8364000000001</v>
      </c>
      <c r="AD133" s="41">
        <v>1</v>
      </c>
      <c r="AE133" s="72">
        <f>INDEX(SA!$C$2:$G$11,MATCH(Details!S133,SA!$C$2:$C$11,0),MATCH(Details!V133,SA!$C$2:$G$2,0))*Y133/(F133-E133+1)</f>
        <v>3426.98</v>
      </c>
      <c r="AF133" s="41">
        <f t="shared" si="51"/>
        <v>0</v>
      </c>
      <c r="AG133" s="41">
        <f t="shared" si="52"/>
        <v>0</v>
      </c>
      <c r="AH133" s="41">
        <f t="shared" si="53"/>
        <v>616.85640000000001</v>
      </c>
      <c r="AI133" s="60">
        <f t="shared" si="54"/>
        <v>137.07920000000001</v>
      </c>
      <c r="AJ133" s="60">
        <f t="shared" si="55"/>
        <v>771.07050000000004</v>
      </c>
      <c r="AK133" s="60">
        <f t="shared" si="56"/>
        <v>1699.4065205479453</v>
      </c>
      <c r="AL133" s="60">
        <f t="shared" si="57"/>
        <v>1249.0637926027398</v>
      </c>
      <c r="AM133" s="41">
        <f t="shared" si="58"/>
        <v>1269.7665073972601</v>
      </c>
      <c r="AN133" s="42">
        <f t="shared" si="59"/>
        <v>45715</v>
      </c>
      <c r="AO133" s="43">
        <f t="shared" si="60"/>
        <v>3426.98</v>
      </c>
    </row>
    <row r="134" spans="1:41" s="24" customFormat="1" ht="15.75" customHeight="1" x14ac:dyDescent="0.35">
      <c r="A134" s="36" t="s">
        <v>27</v>
      </c>
      <c r="B134" s="36">
        <v>202509</v>
      </c>
      <c r="C134" s="24" t="s">
        <v>736</v>
      </c>
      <c r="D134" s="24" t="s">
        <v>119</v>
      </c>
      <c r="E134" s="62">
        <v>45901</v>
      </c>
      <c r="F134" s="62">
        <v>46265</v>
      </c>
      <c r="G134" s="37" t="s">
        <v>838</v>
      </c>
      <c r="H134" s="36">
        <v>42166</v>
      </c>
      <c r="I134" s="63">
        <v>18281</v>
      </c>
      <c r="J134" s="24" t="s">
        <v>3039</v>
      </c>
      <c r="K134" s="63">
        <f t="shared" si="43"/>
        <v>45901</v>
      </c>
      <c r="L134" s="55">
        <f t="shared" si="44"/>
        <v>0.04</v>
      </c>
      <c r="M134" s="76">
        <v>0.22500000000000001</v>
      </c>
      <c r="N134" s="62">
        <v>45901</v>
      </c>
      <c r="O134" s="62">
        <v>46265</v>
      </c>
      <c r="P134" s="63"/>
      <c r="Q134" s="63"/>
      <c r="R134" s="78">
        <v>75</v>
      </c>
      <c r="S134" s="63" t="str">
        <f>VLOOKUP(R134,SA!$B$3:$C$11,2,1)</f>
        <v>71-75</v>
      </c>
      <c r="T134" s="38" t="s">
        <v>98</v>
      </c>
      <c r="U134" s="24" t="s">
        <v>5747</v>
      </c>
      <c r="V134" s="24">
        <v>400000</v>
      </c>
      <c r="W134" s="39">
        <f t="shared" si="45"/>
        <v>0</v>
      </c>
      <c r="X134" s="29">
        <f t="shared" si="46"/>
        <v>0</v>
      </c>
      <c r="Y134" s="40">
        <f t="shared" si="47"/>
        <v>365</v>
      </c>
      <c r="Z134" s="38">
        <f t="shared" si="48"/>
        <v>46081</v>
      </c>
      <c r="AA134" s="41">
        <f t="shared" si="49"/>
        <v>181</v>
      </c>
      <c r="AB134" s="24" t="s">
        <v>113</v>
      </c>
      <c r="AC134" s="41">
        <f t="shared" si="50"/>
        <v>21578.034600000003</v>
      </c>
      <c r="AD134" s="41">
        <v>1</v>
      </c>
      <c r="AE134" s="72">
        <f>INDEX(SA!$C$2:$G$11,MATCH(Details!S134,SA!$C$2:$C$11,0),MATCH(Details!V134,SA!$C$2:$G$2,0))*Y134/(F134-E134+1)</f>
        <v>18286.47</v>
      </c>
      <c r="AF134" s="41">
        <f t="shared" si="51"/>
        <v>0</v>
      </c>
      <c r="AG134" s="41">
        <f t="shared" si="52"/>
        <v>0</v>
      </c>
      <c r="AH134" s="41">
        <f t="shared" si="53"/>
        <v>3291.5646000000002</v>
      </c>
      <c r="AI134" s="60">
        <f t="shared" si="54"/>
        <v>731.45880000000011</v>
      </c>
      <c r="AJ134" s="60">
        <f t="shared" si="55"/>
        <v>4114.4557500000001</v>
      </c>
      <c r="AK134" s="60">
        <f t="shared" si="56"/>
        <v>9068.0851232876721</v>
      </c>
      <c r="AL134" s="60">
        <f t="shared" si="57"/>
        <v>6665.0425656164389</v>
      </c>
      <c r="AM134" s="41">
        <f t="shared" si="58"/>
        <v>6775.5128843835619</v>
      </c>
      <c r="AN134" s="42">
        <f t="shared" si="59"/>
        <v>45715</v>
      </c>
      <c r="AO134" s="43">
        <f t="shared" si="60"/>
        <v>18286.47</v>
      </c>
    </row>
    <row r="135" spans="1:41" s="24" customFormat="1" ht="15.75" customHeight="1" x14ac:dyDescent="0.35">
      <c r="A135" s="36" t="s">
        <v>27</v>
      </c>
      <c r="B135" s="36">
        <v>202509</v>
      </c>
      <c r="C135" s="24" t="s">
        <v>736</v>
      </c>
      <c r="D135" s="24" t="s">
        <v>119</v>
      </c>
      <c r="E135" s="62">
        <v>45901</v>
      </c>
      <c r="F135" s="62">
        <v>46265</v>
      </c>
      <c r="G135" s="37" t="s">
        <v>839</v>
      </c>
      <c r="H135" s="36">
        <v>42166</v>
      </c>
      <c r="I135" s="63">
        <v>17142</v>
      </c>
      <c r="J135" s="24" t="s">
        <v>3040</v>
      </c>
      <c r="K135" s="63">
        <f t="shared" si="43"/>
        <v>45901</v>
      </c>
      <c r="L135" s="55">
        <f t="shared" si="44"/>
        <v>0.04</v>
      </c>
      <c r="M135" s="76">
        <v>0.22500000000000001</v>
      </c>
      <c r="N135" s="62">
        <v>45901</v>
      </c>
      <c r="O135" s="62">
        <v>46265</v>
      </c>
      <c r="P135" s="63"/>
      <c r="Q135" s="63"/>
      <c r="R135" s="78">
        <v>78</v>
      </c>
      <c r="S135" s="63" t="str">
        <f>VLOOKUP(R135,SA!$B$3:$C$11,2,1)</f>
        <v>76-80</v>
      </c>
      <c r="T135" s="38" t="s">
        <v>97</v>
      </c>
      <c r="U135" s="24" t="s">
        <v>5744</v>
      </c>
      <c r="V135" s="24">
        <v>400000</v>
      </c>
      <c r="W135" s="39">
        <f t="shared" si="45"/>
        <v>0</v>
      </c>
      <c r="X135" s="29">
        <f t="shared" si="46"/>
        <v>0</v>
      </c>
      <c r="Y135" s="40">
        <f t="shared" si="47"/>
        <v>365</v>
      </c>
      <c r="Z135" s="38">
        <f t="shared" si="48"/>
        <v>46081</v>
      </c>
      <c r="AA135" s="41">
        <f t="shared" si="49"/>
        <v>181</v>
      </c>
      <c r="AB135" s="24" t="s">
        <v>113</v>
      </c>
      <c r="AC135" s="41">
        <f t="shared" si="50"/>
        <v>27110.087</v>
      </c>
      <c r="AD135" s="41">
        <v>1</v>
      </c>
      <c r="AE135" s="72">
        <f>INDEX(SA!$C$2:$G$11,MATCH(Details!S135,SA!$C$2:$C$11,0),MATCH(Details!V135,SA!$C$2:$G$2,0))*Y135/(F135-E135+1)</f>
        <v>22974.65</v>
      </c>
      <c r="AF135" s="41">
        <f t="shared" si="51"/>
        <v>0</v>
      </c>
      <c r="AG135" s="41">
        <f t="shared" si="52"/>
        <v>0</v>
      </c>
      <c r="AH135" s="41">
        <f t="shared" si="53"/>
        <v>4135.4369999999999</v>
      </c>
      <c r="AI135" s="60">
        <f t="shared" si="54"/>
        <v>918.9860000000001</v>
      </c>
      <c r="AJ135" s="60">
        <f t="shared" si="55"/>
        <v>5169.2962500000003</v>
      </c>
      <c r="AK135" s="60">
        <f t="shared" si="56"/>
        <v>11392.908630136988</v>
      </c>
      <c r="AL135" s="60">
        <f t="shared" si="57"/>
        <v>8373.7878431506851</v>
      </c>
      <c r="AM135" s="41">
        <f t="shared" si="58"/>
        <v>8512.5799068493143</v>
      </c>
      <c r="AN135" s="42">
        <f t="shared" si="59"/>
        <v>45715</v>
      </c>
      <c r="AO135" s="43">
        <f t="shared" si="60"/>
        <v>22974.65</v>
      </c>
    </row>
    <row r="136" spans="1:41" s="24" customFormat="1" ht="15.75" customHeight="1" x14ac:dyDescent="0.35">
      <c r="A136" s="36" t="s">
        <v>27</v>
      </c>
      <c r="B136" s="36">
        <v>202509</v>
      </c>
      <c r="C136" s="24" t="s">
        <v>736</v>
      </c>
      <c r="D136" s="24" t="s">
        <v>119</v>
      </c>
      <c r="E136" s="62">
        <v>45901</v>
      </c>
      <c r="F136" s="62">
        <v>46265</v>
      </c>
      <c r="G136" s="37" t="s">
        <v>840</v>
      </c>
      <c r="H136" s="36">
        <v>42174</v>
      </c>
      <c r="I136" s="63">
        <v>32581</v>
      </c>
      <c r="J136" s="24" t="s">
        <v>3041</v>
      </c>
      <c r="K136" s="63">
        <f t="shared" si="43"/>
        <v>45901</v>
      </c>
      <c r="L136" s="55">
        <f t="shared" si="44"/>
        <v>0.04</v>
      </c>
      <c r="M136" s="76">
        <v>0.22500000000000001</v>
      </c>
      <c r="N136" s="62">
        <v>45901</v>
      </c>
      <c r="O136" s="62">
        <v>46265</v>
      </c>
      <c r="P136" s="63"/>
      <c r="Q136" s="63"/>
      <c r="R136" s="78">
        <v>36</v>
      </c>
      <c r="S136" s="63" t="str">
        <f>VLOOKUP(R136,SA!$B$3:$C$11,2,1)</f>
        <v>36-45</v>
      </c>
      <c r="T136" s="38" t="s">
        <v>98</v>
      </c>
      <c r="U136" s="24" t="s">
        <v>5743</v>
      </c>
      <c r="V136" s="24">
        <v>500000</v>
      </c>
      <c r="W136" s="39">
        <f t="shared" si="45"/>
        <v>0</v>
      </c>
      <c r="X136" s="29">
        <f t="shared" si="46"/>
        <v>0</v>
      </c>
      <c r="Y136" s="40">
        <f t="shared" si="47"/>
        <v>365</v>
      </c>
      <c r="Z136" s="38">
        <f t="shared" si="48"/>
        <v>46081</v>
      </c>
      <c r="AA136" s="41">
        <f t="shared" si="49"/>
        <v>181</v>
      </c>
      <c r="AB136" s="24" t="s">
        <v>113</v>
      </c>
      <c r="AC136" s="41">
        <f t="shared" si="50"/>
        <v>6046.1902</v>
      </c>
      <c r="AD136" s="41">
        <v>1</v>
      </c>
      <c r="AE136" s="72">
        <f>INDEX(SA!$C$2:$G$11,MATCH(Details!S136,SA!$C$2:$C$11,0),MATCH(Details!V136,SA!$C$2:$G$2,0))*Y136/(F136-E136+1)</f>
        <v>5123.8900000000003</v>
      </c>
      <c r="AF136" s="41">
        <f t="shared" si="51"/>
        <v>0</v>
      </c>
      <c r="AG136" s="41">
        <f t="shared" si="52"/>
        <v>0</v>
      </c>
      <c r="AH136" s="41">
        <f t="shared" si="53"/>
        <v>922.30020000000002</v>
      </c>
      <c r="AI136" s="60">
        <f t="shared" si="54"/>
        <v>204.9556</v>
      </c>
      <c r="AJ136" s="60">
        <f t="shared" si="55"/>
        <v>1152.8752500000001</v>
      </c>
      <c r="AK136" s="60">
        <f t="shared" si="56"/>
        <v>2540.8879178082193</v>
      </c>
      <c r="AL136" s="60">
        <f t="shared" si="57"/>
        <v>1867.5526195890411</v>
      </c>
      <c r="AM136" s="41">
        <f t="shared" si="58"/>
        <v>1898.5065304109589</v>
      </c>
      <c r="AN136" s="42">
        <f t="shared" si="59"/>
        <v>45715</v>
      </c>
      <c r="AO136" s="43">
        <f t="shared" si="60"/>
        <v>5123.8900000000003</v>
      </c>
    </row>
    <row r="137" spans="1:41" s="24" customFormat="1" ht="15.75" customHeight="1" x14ac:dyDescent="0.35">
      <c r="A137" s="36" t="s">
        <v>27</v>
      </c>
      <c r="B137" s="36">
        <v>202509</v>
      </c>
      <c r="C137" s="24" t="s">
        <v>736</v>
      </c>
      <c r="D137" s="24" t="s">
        <v>119</v>
      </c>
      <c r="E137" s="62">
        <v>45901</v>
      </c>
      <c r="F137" s="62">
        <v>46265</v>
      </c>
      <c r="G137" s="37" t="s">
        <v>841</v>
      </c>
      <c r="H137" s="36">
        <v>42174</v>
      </c>
      <c r="I137" s="63">
        <v>42996</v>
      </c>
      <c r="J137" s="24" t="s">
        <v>3042</v>
      </c>
      <c r="K137" s="63">
        <f t="shared" si="43"/>
        <v>45901</v>
      </c>
      <c r="L137" s="55">
        <f t="shared" si="44"/>
        <v>0.04</v>
      </c>
      <c r="M137" s="76">
        <v>0.22500000000000001</v>
      </c>
      <c r="N137" s="62">
        <v>45901</v>
      </c>
      <c r="O137" s="62">
        <v>46265</v>
      </c>
      <c r="P137" s="63"/>
      <c r="Q137" s="63"/>
      <c r="R137" s="78">
        <v>7</v>
      </c>
      <c r="S137" s="63" t="str">
        <f>VLOOKUP(R137,SA!$B$3:$C$11,2,1)</f>
        <v>0-25</v>
      </c>
      <c r="T137" s="38" t="s">
        <v>97</v>
      </c>
      <c r="U137" s="24" t="s">
        <v>5745</v>
      </c>
      <c r="V137" s="24">
        <v>500000</v>
      </c>
      <c r="W137" s="39">
        <f t="shared" si="45"/>
        <v>0</v>
      </c>
      <c r="X137" s="29">
        <f t="shared" si="46"/>
        <v>0</v>
      </c>
      <c r="Y137" s="40">
        <f t="shared" si="47"/>
        <v>365</v>
      </c>
      <c r="Z137" s="38">
        <f t="shared" si="48"/>
        <v>46081</v>
      </c>
      <c r="AA137" s="41">
        <f t="shared" si="49"/>
        <v>181</v>
      </c>
      <c r="AB137" s="24" t="s">
        <v>113</v>
      </c>
      <c r="AC137" s="41">
        <f t="shared" si="50"/>
        <v>4448.2106000000003</v>
      </c>
      <c r="AD137" s="41">
        <v>1</v>
      </c>
      <c r="AE137" s="72">
        <f>INDEX(SA!$C$2:$G$11,MATCH(Details!S137,SA!$C$2:$C$11,0),MATCH(Details!V137,SA!$C$2:$G$2,0))*Y137/(F137-E137+1)</f>
        <v>3769.67</v>
      </c>
      <c r="AF137" s="41">
        <f t="shared" si="51"/>
        <v>0</v>
      </c>
      <c r="AG137" s="41">
        <f t="shared" si="52"/>
        <v>0</v>
      </c>
      <c r="AH137" s="41">
        <f t="shared" si="53"/>
        <v>678.54060000000004</v>
      </c>
      <c r="AI137" s="60">
        <f t="shared" si="54"/>
        <v>150.7868</v>
      </c>
      <c r="AJ137" s="60">
        <f t="shared" si="55"/>
        <v>848.17574999999999</v>
      </c>
      <c r="AK137" s="60">
        <f t="shared" si="56"/>
        <v>1869.3432054794521</v>
      </c>
      <c r="AL137" s="60">
        <f t="shared" si="57"/>
        <v>1373.9672560273973</v>
      </c>
      <c r="AM137" s="41">
        <f t="shared" si="58"/>
        <v>1396.7401939726028</v>
      </c>
      <c r="AN137" s="42">
        <f t="shared" si="59"/>
        <v>45715</v>
      </c>
      <c r="AO137" s="43">
        <f t="shared" si="60"/>
        <v>3769.67</v>
      </c>
    </row>
    <row r="138" spans="1:41" s="24" customFormat="1" ht="15.75" customHeight="1" x14ac:dyDescent="0.35">
      <c r="A138" s="36" t="s">
        <v>27</v>
      </c>
      <c r="B138" s="36">
        <v>202509</v>
      </c>
      <c r="C138" s="24" t="s">
        <v>736</v>
      </c>
      <c r="D138" s="24" t="s">
        <v>119</v>
      </c>
      <c r="E138" s="62">
        <v>45901</v>
      </c>
      <c r="F138" s="62">
        <v>46265</v>
      </c>
      <c r="G138" s="37" t="s">
        <v>842</v>
      </c>
      <c r="H138" s="36">
        <v>42174</v>
      </c>
      <c r="I138" s="63">
        <v>19635</v>
      </c>
      <c r="J138" s="24" t="s">
        <v>3043</v>
      </c>
      <c r="K138" s="63">
        <f t="shared" si="43"/>
        <v>45901</v>
      </c>
      <c r="L138" s="55">
        <f t="shared" si="44"/>
        <v>0.04</v>
      </c>
      <c r="M138" s="76">
        <v>0.22500000000000001</v>
      </c>
      <c r="N138" s="62">
        <v>45901</v>
      </c>
      <c r="O138" s="62">
        <v>46265</v>
      </c>
      <c r="P138" s="63"/>
      <c r="Q138" s="63"/>
      <c r="R138" s="78">
        <v>71</v>
      </c>
      <c r="S138" s="63" t="str">
        <f>VLOOKUP(R138,SA!$B$3:$C$11,2,1)</f>
        <v>71-75</v>
      </c>
      <c r="T138" s="38" t="s">
        <v>97</v>
      </c>
      <c r="U138" s="24" t="s">
        <v>5744</v>
      </c>
      <c r="V138" s="24">
        <v>500000</v>
      </c>
      <c r="W138" s="39">
        <f t="shared" si="45"/>
        <v>0</v>
      </c>
      <c r="X138" s="29">
        <f t="shared" si="46"/>
        <v>0</v>
      </c>
      <c r="Y138" s="40">
        <f t="shared" si="47"/>
        <v>365</v>
      </c>
      <c r="Z138" s="38">
        <f t="shared" si="48"/>
        <v>46081</v>
      </c>
      <c r="AA138" s="41">
        <f t="shared" si="49"/>
        <v>181</v>
      </c>
      <c r="AB138" s="24" t="s">
        <v>113</v>
      </c>
      <c r="AC138" s="41">
        <f t="shared" si="50"/>
        <v>23735.924199999998</v>
      </c>
      <c r="AD138" s="41">
        <v>1</v>
      </c>
      <c r="AE138" s="72">
        <f>INDEX(SA!$C$2:$G$11,MATCH(Details!S138,SA!$C$2:$C$11,0),MATCH(Details!V138,SA!$C$2:$G$2,0))*Y138/(F138-E138+1)</f>
        <v>20115.189999999999</v>
      </c>
      <c r="AF138" s="41">
        <f t="shared" si="51"/>
        <v>0</v>
      </c>
      <c r="AG138" s="41">
        <f t="shared" si="52"/>
        <v>0</v>
      </c>
      <c r="AH138" s="41">
        <f t="shared" si="53"/>
        <v>3620.7341999999994</v>
      </c>
      <c r="AI138" s="60">
        <f t="shared" si="54"/>
        <v>804.60759999999993</v>
      </c>
      <c r="AJ138" s="60">
        <f t="shared" si="55"/>
        <v>4525.9177499999996</v>
      </c>
      <c r="AK138" s="60">
        <f t="shared" si="56"/>
        <v>9974.9298356164381</v>
      </c>
      <c r="AL138" s="60">
        <f t="shared" si="57"/>
        <v>7331.5734291780818</v>
      </c>
      <c r="AM138" s="41">
        <f t="shared" si="58"/>
        <v>7453.091220821917</v>
      </c>
      <c r="AN138" s="42">
        <f t="shared" si="59"/>
        <v>45715</v>
      </c>
      <c r="AO138" s="43">
        <f t="shared" si="60"/>
        <v>20115.189999999999</v>
      </c>
    </row>
    <row r="139" spans="1:41" s="24" customFormat="1" ht="15.75" customHeight="1" x14ac:dyDescent="0.35">
      <c r="A139" s="36" t="s">
        <v>27</v>
      </c>
      <c r="B139" s="36">
        <v>202509</v>
      </c>
      <c r="C139" s="24" t="s">
        <v>736</v>
      </c>
      <c r="D139" s="24" t="s">
        <v>119</v>
      </c>
      <c r="E139" s="62">
        <v>45901</v>
      </c>
      <c r="F139" s="62">
        <v>46265</v>
      </c>
      <c r="G139" s="37" t="s">
        <v>843</v>
      </c>
      <c r="H139" s="36">
        <v>42174</v>
      </c>
      <c r="I139" s="63">
        <v>41900</v>
      </c>
      <c r="J139" s="24" t="s">
        <v>3044</v>
      </c>
      <c r="K139" s="63">
        <f t="shared" si="43"/>
        <v>45901</v>
      </c>
      <c r="L139" s="55">
        <f t="shared" si="44"/>
        <v>0.04</v>
      </c>
      <c r="M139" s="76">
        <v>0.22500000000000001</v>
      </c>
      <c r="N139" s="62">
        <v>45901</v>
      </c>
      <c r="O139" s="62">
        <v>46265</v>
      </c>
      <c r="P139" s="63"/>
      <c r="Q139" s="63"/>
      <c r="R139" s="78">
        <v>10</v>
      </c>
      <c r="S139" s="63" t="str">
        <f>VLOOKUP(R139,SA!$B$3:$C$11,2,1)</f>
        <v>0-25</v>
      </c>
      <c r="T139" s="38" t="s">
        <v>98</v>
      </c>
      <c r="U139" s="24" t="s">
        <v>5746</v>
      </c>
      <c r="V139" s="24">
        <v>500000</v>
      </c>
      <c r="W139" s="39">
        <f t="shared" si="45"/>
        <v>0</v>
      </c>
      <c r="X139" s="29">
        <f t="shared" si="46"/>
        <v>0</v>
      </c>
      <c r="Y139" s="40">
        <f t="shared" si="47"/>
        <v>365</v>
      </c>
      <c r="Z139" s="38">
        <f t="shared" si="48"/>
        <v>46081</v>
      </c>
      <c r="AA139" s="41">
        <f t="shared" si="49"/>
        <v>181</v>
      </c>
      <c r="AB139" s="24" t="s">
        <v>113</v>
      </c>
      <c r="AC139" s="41">
        <f t="shared" si="50"/>
        <v>4448.2106000000003</v>
      </c>
      <c r="AD139" s="41">
        <v>1</v>
      </c>
      <c r="AE139" s="72">
        <f>INDEX(SA!$C$2:$G$11,MATCH(Details!S139,SA!$C$2:$C$11,0),MATCH(Details!V139,SA!$C$2:$G$2,0))*Y139/(F139-E139+1)</f>
        <v>3769.67</v>
      </c>
      <c r="AF139" s="41">
        <f t="shared" si="51"/>
        <v>0</v>
      </c>
      <c r="AG139" s="41">
        <f t="shared" si="52"/>
        <v>0</v>
      </c>
      <c r="AH139" s="41">
        <f t="shared" si="53"/>
        <v>678.54060000000004</v>
      </c>
      <c r="AI139" s="60">
        <f t="shared" si="54"/>
        <v>150.7868</v>
      </c>
      <c r="AJ139" s="60">
        <f t="shared" si="55"/>
        <v>848.17574999999999</v>
      </c>
      <c r="AK139" s="60">
        <f t="shared" si="56"/>
        <v>1869.3432054794521</v>
      </c>
      <c r="AL139" s="60">
        <f t="shared" si="57"/>
        <v>1373.9672560273973</v>
      </c>
      <c r="AM139" s="41">
        <f t="shared" si="58"/>
        <v>1396.7401939726028</v>
      </c>
      <c r="AN139" s="42">
        <f t="shared" si="59"/>
        <v>45715</v>
      </c>
      <c r="AO139" s="43">
        <f t="shared" si="60"/>
        <v>3769.67</v>
      </c>
    </row>
    <row r="140" spans="1:41" s="24" customFormat="1" ht="15.75" customHeight="1" x14ac:dyDescent="0.35">
      <c r="A140" s="36" t="s">
        <v>27</v>
      </c>
      <c r="B140" s="36">
        <v>202509</v>
      </c>
      <c r="C140" s="24" t="s">
        <v>736</v>
      </c>
      <c r="D140" s="24" t="s">
        <v>119</v>
      </c>
      <c r="E140" s="62">
        <v>45901</v>
      </c>
      <c r="F140" s="62">
        <v>46265</v>
      </c>
      <c r="G140" s="37" t="s">
        <v>844</v>
      </c>
      <c r="H140" s="36">
        <v>42174</v>
      </c>
      <c r="I140" s="63">
        <v>23687</v>
      </c>
      <c r="J140" s="24" t="s">
        <v>3045</v>
      </c>
      <c r="K140" s="63">
        <f t="shared" si="43"/>
        <v>45901</v>
      </c>
      <c r="L140" s="55">
        <f t="shared" si="44"/>
        <v>0.04</v>
      </c>
      <c r="M140" s="76">
        <v>0.22500000000000001</v>
      </c>
      <c r="N140" s="62">
        <v>45901</v>
      </c>
      <c r="O140" s="62">
        <v>46265</v>
      </c>
      <c r="P140" s="63"/>
      <c r="Q140" s="63"/>
      <c r="R140" s="78">
        <v>60</v>
      </c>
      <c r="S140" s="63" t="str">
        <f>VLOOKUP(R140,SA!$B$3:$C$11,2,1)</f>
        <v>56-65</v>
      </c>
      <c r="T140" s="38" t="s">
        <v>98</v>
      </c>
      <c r="U140" s="24" t="s">
        <v>5747</v>
      </c>
      <c r="V140" s="24">
        <v>500000</v>
      </c>
      <c r="W140" s="39">
        <f t="shared" si="45"/>
        <v>0</v>
      </c>
      <c r="X140" s="29">
        <f t="shared" si="46"/>
        <v>0</v>
      </c>
      <c r="Y140" s="40">
        <f t="shared" si="47"/>
        <v>365</v>
      </c>
      <c r="Z140" s="38">
        <f t="shared" si="48"/>
        <v>46081</v>
      </c>
      <c r="AA140" s="41">
        <f t="shared" si="49"/>
        <v>181</v>
      </c>
      <c r="AB140" s="24" t="s">
        <v>113</v>
      </c>
      <c r="AC140" s="41">
        <f t="shared" si="50"/>
        <v>13100.714</v>
      </c>
      <c r="AD140" s="41">
        <v>1</v>
      </c>
      <c r="AE140" s="72">
        <f>INDEX(SA!$C$2:$G$11,MATCH(Details!S140,SA!$C$2:$C$11,0),MATCH(Details!V140,SA!$C$2:$G$2,0))*Y140/(F140-E140+1)</f>
        <v>11102.3</v>
      </c>
      <c r="AF140" s="41">
        <f t="shared" si="51"/>
        <v>0</v>
      </c>
      <c r="AG140" s="41">
        <f t="shared" si="52"/>
        <v>0</v>
      </c>
      <c r="AH140" s="41">
        <f t="shared" si="53"/>
        <v>1998.4139999999998</v>
      </c>
      <c r="AI140" s="60">
        <f t="shared" si="54"/>
        <v>444.09199999999998</v>
      </c>
      <c r="AJ140" s="60">
        <f t="shared" si="55"/>
        <v>2498.0174999999999</v>
      </c>
      <c r="AK140" s="60">
        <f t="shared" si="56"/>
        <v>5505.5241095890406</v>
      </c>
      <c r="AL140" s="60">
        <f t="shared" si="57"/>
        <v>4046.5602205479449</v>
      </c>
      <c r="AM140" s="41">
        <f t="shared" si="58"/>
        <v>4113.6302794520543</v>
      </c>
      <c r="AN140" s="42">
        <f t="shared" si="59"/>
        <v>45715</v>
      </c>
      <c r="AO140" s="43">
        <f t="shared" si="60"/>
        <v>11102.3</v>
      </c>
    </row>
    <row r="141" spans="1:41" s="24" customFormat="1" ht="15.75" customHeight="1" x14ac:dyDescent="0.35">
      <c r="A141" s="36" t="s">
        <v>27</v>
      </c>
      <c r="B141" s="36">
        <v>202509</v>
      </c>
      <c r="C141" s="24" t="s">
        <v>736</v>
      </c>
      <c r="D141" s="24" t="s">
        <v>119</v>
      </c>
      <c r="E141" s="62">
        <v>45901</v>
      </c>
      <c r="F141" s="62">
        <v>46265</v>
      </c>
      <c r="G141" s="37" t="s">
        <v>525</v>
      </c>
      <c r="H141" s="36">
        <v>42174</v>
      </c>
      <c r="I141" s="63">
        <v>31315</v>
      </c>
      <c r="J141" s="24" t="s">
        <v>3046</v>
      </c>
      <c r="K141" s="63">
        <f t="shared" si="43"/>
        <v>45901</v>
      </c>
      <c r="L141" s="55">
        <f t="shared" si="44"/>
        <v>0.04</v>
      </c>
      <c r="M141" s="76">
        <v>0.22500000000000001</v>
      </c>
      <c r="N141" s="62">
        <v>45901</v>
      </c>
      <c r="O141" s="62">
        <v>46265</v>
      </c>
      <c r="P141" s="63"/>
      <c r="Q141" s="63"/>
      <c r="R141" s="78">
        <v>39</v>
      </c>
      <c r="S141" s="63" t="str">
        <f>VLOOKUP(R141,SA!$B$3:$C$11,2,1)</f>
        <v>36-45</v>
      </c>
      <c r="T141" s="38" t="s">
        <v>97</v>
      </c>
      <c r="U141" s="24" t="s">
        <v>56</v>
      </c>
      <c r="V141" s="24">
        <v>500000</v>
      </c>
      <c r="W141" s="39">
        <f t="shared" si="45"/>
        <v>500000</v>
      </c>
      <c r="X141" s="29">
        <f t="shared" si="46"/>
        <v>1</v>
      </c>
      <c r="Y141" s="40">
        <f t="shared" si="47"/>
        <v>365</v>
      </c>
      <c r="Z141" s="38">
        <f t="shared" si="48"/>
        <v>46081</v>
      </c>
      <c r="AA141" s="41">
        <f t="shared" si="49"/>
        <v>181</v>
      </c>
      <c r="AB141" s="24" t="s">
        <v>113</v>
      </c>
      <c r="AC141" s="41">
        <f t="shared" si="50"/>
        <v>6046.1902</v>
      </c>
      <c r="AD141" s="41">
        <v>1</v>
      </c>
      <c r="AE141" s="72">
        <f>INDEX(SA!$C$2:$G$11,MATCH(Details!S141,SA!$C$2:$C$11,0),MATCH(Details!V141,SA!$C$2:$G$2,0))*Y141/(F141-E141+1)</f>
        <v>5123.8900000000003</v>
      </c>
      <c r="AF141" s="41">
        <f t="shared" si="51"/>
        <v>0</v>
      </c>
      <c r="AG141" s="41">
        <f t="shared" si="52"/>
        <v>0</v>
      </c>
      <c r="AH141" s="41">
        <f t="shared" si="53"/>
        <v>922.30020000000002</v>
      </c>
      <c r="AI141" s="60">
        <f t="shared" si="54"/>
        <v>204.9556</v>
      </c>
      <c r="AJ141" s="60">
        <f t="shared" si="55"/>
        <v>1152.8752500000001</v>
      </c>
      <c r="AK141" s="60">
        <f t="shared" si="56"/>
        <v>2540.8879178082193</v>
      </c>
      <c r="AL141" s="60">
        <f t="shared" si="57"/>
        <v>1867.5526195890411</v>
      </c>
      <c r="AM141" s="41">
        <f t="shared" si="58"/>
        <v>1898.5065304109589</v>
      </c>
      <c r="AN141" s="42">
        <f t="shared" si="59"/>
        <v>45715</v>
      </c>
      <c r="AO141" s="43">
        <f t="shared" si="60"/>
        <v>5123.8900000000003</v>
      </c>
    </row>
    <row r="142" spans="1:41" s="24" customFormat="1" ht="15.75" customHeight="1" x14ac:dyDescent="0.35">
      <c r="A142" s="36" t="s">
        <v>27</v>
      </c>
      <c r="B142" s="36">
        <v>202509</v>
      </c>
      <c r="C142" s="24" t="s">
        <v>736</v>
      </c>
      <c r="D142" s="24" t="s">
        <v>119</v>
      </c>
      <c r="E142" s="62">
        <v>45901</v>
      </c>
      <c r="F142" s="62">
        <v>46265</v>
      </c>
      <c r="G142" s="37" t="s">
        <v>845</v>
      </c>
      <c r="H142" s="36">
        <v>42179</v>
      </c>
      <c r="I142" s="63">
        <v>43559</v>
      </c>
      <c r="J142" s="24" t="s">
        <v>3047</v>
      </c>
      <c r="K142" s="63">
        <f t="shared" si="43"/>
        <v>45901</v>
      </c>
      <c r="L142" s="55">
        <f t="shared" si="44"/>
        <v>0.04</v>
      </c>
      <c r="M142" s="76">
        <v>0.22500000000000001</v>
      </c>
      <c r="N142" s="62">
        <v>45901</v>
      </c>
      <c r="O142" s="62">
        <v>46265</v>
      </c>
      <c r="P142" s="63"/>
      <c r="Q142" s="63"/>
      <c r="R142" s="78">
        <v>6</v>
      </c>
      <c r="S142" s="63" t="str">
        <f>VLOOKUP(R142,SA!$B$3:$C$11,2,1)</f>
        <v>0-25</v>
      </c>
      <c r="T142" s="38" t="s">
        <v>98</v>
      </c>
      <c r="U142" s="24" t="s">
        <v>5746</v>
      </c>
      <c r="V142" s="24">
        <v>500000</v>
      </c>
      <c r="W142" s="39">
        <f t="shared" si="45"/>
        <v>0</v>
      </c>
      <c r="X142" s="29">
        <f t="shared" si="46"/>
        <v>0</v>
      </c>
      <c r="Y142" s="40">
        <f t="shared" si="47"/>
        <v>365</v>
      </c>
      <c r="Z142" s="38">
        <f t="shared" si="48"/>
        <v>46081</v>
      </c>
      <c r="AA142" s="41">
        <f t="shared" si="49"/>
        <v>181</v>
      </c>
      <c r="AB142" s="24" t="s">
        <v>113</v>
      </c>
      <c r="AC142" s="41">
        <f t="shared" si="50"/>
        <v>4448.2106000000003</v>
      </c>
      <c r="AD142" s="41">
        <v>1</v>
      </c>
      <c r="AE142" s="72">
        <f>INDEX(SA!$C$2:$G$11,MATCH(Details!S142,SA!$C$2:$C$11,0),MATCH(Details!V142,SA!$C$2:$G$2,0))*Y142/(F142-E142+1)</f>
        <v>3769.67</v>
      </c>
      <c r="AF142" s="41">
        <f t="shared" si="51"/>
        <v>0</v>
      </c>
      <c r="AG142" s="41">
        <f t="shared" si="52"/>
        <v>0</v>
      </c>
      <c r="AH142" s="41">
        <f t="shared" si="53"/>
        <v>678.54060000000004</v>
      </c>
      <c r="AI142" s="60">
        <f t="shared" si="54"/>
        <v>150.7868</v>
      </c>
      <c r="AJ142" s="60">
        <f t="shared" si="55"/>
        <v>848.17574999999999</v>
      </c>
      <c r="AK142" s="60">
        <f t="shared" si="56"/>
        <v>1869.3432054794521</v>
      </c>
      <c r="AL142" s="60">
        <f t="shared" si="57"/>
        <v>1373.9672560273973</v>
      </c>
      <c r="AM142" s="41">
        <f t="shared" si="58"/>
        <v>1396.7401939726028</v>
      </c>
      <c r="AN142" s="42">
        <f t="shared" si="59"/>
        <v>45715</v>
      </c>
      <c r="AO142" s="43">
        <f t="shared" si="60"/>
        <v>3769.67</v>
      </c>
    </row>
    <row r="143" spans="1:41" s="24" customFormat="1" ht="15.75" customHeight="1" x14ac:dyDescent="0.35">
      <c r="A143" s="36" t="s">
        <v>27</v>
      </c>
      <c r="B143" s="36">
        <v>202509</v>
      </c>
      <c r="C143" s="24" t="s">
        <v>736</v>
      </c>
      <c r="D143" s="24" t="s">
        <v>119</v>
      </c>
      <c r="E143" s="62">
        <v>45901</v>
      </c>
      <c r="F143" s="62">
        <v>46265</v>
      </c>
      <c r="G143" s="37" t="s">
        <v>846</v>
      </c>
      <c r="H143" s="36">
        <v>42179</v>
      </c>
      <c r="I143" s="63">
        <v>32305</v>
      </c>
      <c r="J143" s="24" t="s">
        <v>3048</v>
      </c>
      <c r="K143" s="63">
        <f t="shared" si="43"/>
        <v>45901</v>
      </c>
      <c r="L143" s="55">
        <f t="shared" si="44"/>
        <v>0.04</v>
      </c>
      <c r="M143" s="76">
        <v>0.22500000000000001</v>
      </c>
      <c r="N143" s="62">
        <v>45901</v>
      </c>
      <c r="O143" s="62">
        <v>46265</v>
      </c>
      <c r="P143" s="63"/>
      <c r="Q143" s="63"/>
      <c r="R143" s="78">
        <v>37</v>
      </c>
      <c r="S143" s="63" t="str">
        <f>VLOOKUP(R143,SA!$B$3:$C$11,2,1)</f>
        <v>36-45</v>
      </c>
      <c r="T143" s="38" t="s">
        <v>98</v>
      </c>
      <c r="U143" s="24" t="s">
        <v>5743</v>
      </c>
      <c r="V143" s="24">
        <v>500000</v>
      </c>
      <c r="W143" s="39">
        <f t="shared" si="45"/>
        <v>0</v>
      </c>
      <c r="X143" s="29">
        <f t="shared" si="46"/>
        <v>0</v>
      </c>
      <c r="Y143" s="40">
        <f t="shared" si="47"/>
        <v>365</v>
      </c>
      <c r="Z143" s="38">
        <f t="shared" si="48"/>
        <v>46081</v>
      </c>
      <c r="AA143" s="41">
        <f t="shared" si="49"/>
        <v>181</v>
      </c>
      <c r="AB143" s="24" t="s">
        <v>113</v>
      </c>
      <c r="AC143" s="41">
        <f t="shared" si="50"/>
        <v>6046.1902</v>
      </c>
      <c r="AD143" s="41">
        <v>1</v>
      </c>
      <c r="AE143" s="72">
        <f>INDEX(SA!$C$2:$G$11,MATCH(Details!S143,SA!$C$2:$C$11,0),MATCH(Details!V143,SA!$C$2:$G$2,0))*Y143/(F143-E143+1)</f>
        <v>5123.8900000000003</v>
      </c>
      <c r="AF143" s="41">
        <f t="shared" si="51"/>
        <v>0</v>
      </c>
      <c r="AG143" s="41">
        <f t="shared" si="52"/>
        <v>0</v>
      </c>
      <c r="AH143" s="41">
        <f t="shared" si="53"/>
        <v>922.30020000000002</v>
      </c>
      <c r="AI143" s="60">
        <f t="shared" si="54"/>
        <v>204.9556</v>
      </c>
      <c r="AJ143" s="60">
        <f t="shared" si="55"/>
        <v>1152.8752500000001</v>
      </c>
      <c r="AK143" s="60">
        <f t="shared" si="56"/>
        <v>2540.8879178082193</v>
      </c>
      <c r="AL143" s="60">
        <f t="shared" si="57"/>
        <v>1867.5526195890411</v>
      </c>
      <c r="AM143" s="41">
        <f t="shared" si="58"/>
        <v>1898.5065304109589</v>
      </c>
      <c r="AN143" s="42">
        <f t="shared" si="59"/>
        <v>45715</v>
      </c>
      <c r="AO143" s="43">
        <f t="shared" si="60"/>
        <v>5123.8900000000003</v>
      </c>
    </row>
    <row r="144" spans="1:41" s="24" customFormat="1" ht="15.75" customHeight="1" x14ac:dyDescent="0.35">
      <c r="A144" s="36" t="s">
        <v>27</v>
      </c>
      <c r="B144" s="36">
        <v>202509</v>
      </c>
      <c r="C144" s="24" t="s">
        <v>736</v>
      </c>
      <c r="D144" s="24" t="s">
        <v>119</v>
      </c>
      <c r="E144" s="62">
        <v>45901</v>
      </c>
      <c r="F144" s="62">
        <v>46265</v>
      </c>
      <c r="G144" s="37" t="s">
        <v>847</v>
      </c>
      <c r="H144" s="36">
        <v>42179</v>
      </c>
      <c r="I144" s="63">
        <v>19392</v>
      </c>
      <c r="J144" s="24" t="s">
        <v>3049</v>
      </c>
      <c r="K144" s="63">
        <f t="shared" si="43"/>
        <v>45901</v>
      </c>
      <c r="L144" s="55">
        <f t="shared" si="44"/>
        <v>0.04</v>
      </c>
      <c r="M144" s="76">
        <v>0.22500000000000001</v>
      </c>
      <c r="N144" s="62">
        <v>45901</v>
      </c>
      <c r="O144" s="62">
        <v>46265</v>
      </c>
      <c r="P144" s="63"/>
      <c r="Q144" s="63"/>
      <c r="R144" s="78">
        <v>72</v>
      </c>
      <c r="S144" s="63" t="str">
        <f>VLOOKUP(R144,SA!$B$3:$C$11,2,1)</f>
        <v>71-75</v>
      </c>
      <c r="T144" s="38" t="s">
        <v>97</v>
      </c>
      <c r="U144" s="24" t="s">
        <v>5748</v>
      </c>
      <c r="V144" s="24">
        <v>500000</v>
      </c>
      <c r="W144" s="39">
        <f t="shared" si="45"/>
        <v>0</v>
      </c>
      <c r="X144" s="29">
        <f t="shared" si="46"/>
        <v>0</v>
      </c>
      <c r="Y144" s="40">
        <f t="shared" si="47"/>
        <v>365</v>
      </c>
      <c r="Z144" s="38">
        <f t="shared" si="48"/>
        <v>46081</v>
      </c>
      <c r="AA144" s="41">
        <f t="shared" si="49"/>
        <v>181</v>
      </c>
      <c r="AB144" s="24" t="s">
        <v>113</v>
      </c>
      <c r="AC144" s="41">
        <f t="shared" si="50"/>
        <v>23735.924199999998</v>
      </c>
      <c r="AD144" s="41">
        <v>1</v>
      </c>
      <c r="AE144" s="72">
        <f>INDEX(SA!$C$2:$G$11,MATCH(Details!S144,SA!$C$2:$C$11,0),MATCH(Details!V144,SA!$C$2:$G$2,0))*Y144/(F144-E144+1)</f>
        <v>20115.189999999999</v>
      </c>
      <c r="AF144" s="41">
        <f t="shared" si="51"/>
        <v>0</v>
      </c>
      <c r="AG144" s="41">
        <f t="shared" si="52"/>
        <v>0</v>
      </c>
      <c r="AH144" s="41">
        <f t="shared" si="53"/>
        <v>3620.7341999999994</v>
      </c>
      <c r="AI144" s="60">
        <f t="shared" si="54"/>
        <v>804.60759999999993</v>
      </c>
      <c r="AJ144" s="60">
        <f t="shared" si="55"/>
        <v>4525.9177499999996</v>
      </c>
      <c r="AK144" s="60">
        <f t="shared" si="56"/>
        <v>9974.9298356164381</v>
      </c>
      <c r="AL144" s="60">
        <f t="shared" si="57"/>
        <v>7331.5734291780818</v>
      </c>
      <c r="AM144" s="41">
        <f t="shared" si="58"/>
        <v>7453.091220821917</v>
      </c>
      <c r="AN144" s="42">
        <f t="shared" si="59"/>
        <v>45715</v>
      </c>
      <c r="AO144" s="43">
        <f t="shared" si="60"/>
        <v>20115.189999999999</v>
      </c>
    </row>
    <row r="145" spans="1:41" s="24" customFormat="1" ht="15.75" customHeight="1" x14ac:dyDescent="0.35">
      <c r="A145" s="36" t="s">
        <v>27</v>
      </c>
      <c r="B145" s="36">
        <v>202509</v>
      </c>
      <c r="C145" s="24" t="s">
        <v>736</v>
      </c>
      <c r="D145" s="24" t="s">
        <v>119</v>
      </c>
      <c r="E145" s="62">
        <v>45901</v>
      </c>
      <c r="F145" s="62">
        <v>46265</v>
      </c>
      <c r="G145" s="37" t="s">
        <v>848</v>
      </c>
      <c r="H145" s="36">
        <v>42179</v>
      </c>
      <c r="I145" s="63">
        <v>20147</v>
      </c>
      <c r="J145" s="24" t="s">
        <v>3050</v>
      </c>
      <c r="K145" s="63">
        <f t="shared" si="43"/>
        <v>45901</v>
      </c>
      <c r="L145" s="55">
        <f t="shared" si="44"/>
        <v>0.04</v>
      </c>
      <c r="M145" s="76">
        <v>0.22500000000000001</v>
      </c>
      <c r="N145" s="62">
        <v>45901</v>
      </c>
      <c r="O145" s="62">
        <v>46265</v>
      </c>
      <c r="P145" s="63"/>
      <c r="Q145" s="63"/>
      <c r="R145" s="78">
        <v>70</v>
      </c>
      <c r="S145" s="63" t="str">
        <f>VLOOKUP(R145,SA!$B$3:$C$11,2,1)</f>
        <v>66-70</v>
      </c>
      <c r="T145" s="38" t="s">
        <v>98</v>
      </c>
      <c r="U145" s="24" t="s">
        <v>5749</v>
      </c>
      <c r="V145" s="24">
        <v>500000</v>
      </c>
      <c r="W145" s="39">
        <f t="shared" si="45"/>
        <v>0</v>
      </c>
      <c r="X145" s="29">
        <f t="shared" si="46"/>
        <v>0</v>
      </c>
      <c r="Y145" s="40">
        <f t="shared" si="47"/>
        <v>365</v>
      </c>
      <c r="Z145" s="38">
        <f t="shared" si="48"/>
        <v>46081</v>
      </c>
      <c r="AA145" s="41">
        <f t="shared" si="49"/>
        <v>181</v>
      </c>
      <c r="AB145" s="24" t="s">
        <v>113</v>
      </c>
      <c r="AC145" s="41">
        <f t="shared" si="50"/>
        <v>18713.136199999997</v>
      </c>
      <c r="AD145" s="41">
        <v>1</v>
      </c>
      <c r="AE145" s="72">
        <f>INDEX(SA!$C$2:$G$11,MATCH(Details!S145,SA!$C$2:$C$11,0),MATCH(Details!V145,SA!$C$2:$G$2,0))*Y145/(F145-E145+1)</f>
        <v>15858.589999999998</v>
      </c>
      <c r="AF145" s="41">
        <f t="shared" si="51"/>
        <v>0</v>
      </c>
      <c r="AG145" s="41">
        <f t="shared" si="52"/>
        <v>0</v>
      </c>
      <c r="AH145" s="41">
        <f t="shared" si="53"/>
        <v>2854.5461999999998</v>
      </c>
      <c r="AI145" s="60">
        <f t="shared" si="54"/>
        <v>634.34359999999992</v>
      </c>
      <c r="AJ145" s="60">
        <f t="shared" si="55"/>
        <v>3568.1827499999995</v>
      </c>
      <c r="AK145" s="60">
        <f t="shared" si="56"/>
        <v>7864.1227123287663</v>
      </c>
      <c r="AL145" s="60">
        <f t="shared" si="57"/>
        <v>5780.130193561643</v>
      </c>
      <c r="AM145" s="41">
        <f t="shared" si="58"/>
        <v>5875.9334564383553</v>
      </c>
      <c r="AN145" s="42">
        <f t="shared" si="59"/>
        <v>45715</v>
      </c>
      <c r="AO145" s="43">
        <f t="shared" si="60"/>
        <v>15858.589999999998</v>
      </c>
    </row>
    <row r="146" spans="1:41" s="24" customFormat="1" ht="15.75" customHeight="1" x14ac:dyDescent="0.35">
      <c r="A146" s="36" t="s">
        <v>27</v>
      </c>
      <c r="B146" s="36">
        <v>202509</v>
      </c>
      <c r="C146" s="24" t="s">
        <v>736</v>
      </c>
      <c r="D146" s="24" t="s">
        <v>119</v>
      </c>
      <c r="E146" s="62">
        <v>45901</v>
      </c>
      <c r="F146" s="62">
        <v>46265</v>
      </c>
      <c r="G146" s="37" t="s">
        <v>123</v>
      </c>
      <c r="H146" s="36">
        <v>42179</v>
      </c>
      <c r="I146" s="63">
        <v>31455</v>
      </c>
      <c r="J146" s="24" t="s">
        <v>3051</v>
      </c>
      <c r="K146" s="63">
        <f t="shared" si="43"/>
        <v>45901</v>
      </c>
      <c r="L146" s="55">
        <f t="shared" si="44"/>
        <v>0.04</v>
      </c>
      <c r="M146" s="76">
        <v>0.22500000000000001</v>
      </c>
      <c r="N146" s="62">
        <v>45901</v>
      </c>
      <c r="O146" s="62">
        <v>46265</v>
      </c>
      <c r="P146" s="63"/>
      <c r="Q146" s="63"/>
      <c r="R146" s="78">
        <v>39</v>
      </c>
      <c r="S146" s="63" t="str">
        <f>VLOOKUP(R146,SA!$B$3:$C$11,2,1)</f>
        <v>36-45</v>
      </c>
      <c r="T146" s="38" t="s">
        <v>97</v>
      </c>
      <c r="U146" s="24" t="s">
        <v>56</v>
      </c>
      <c r="V146" s="24">
        <v>500000</v>
      </c>
      <c r="W146" s="39">
        <f t="shared" si="45"/>
        <v>500000</v>
      </c>
      <c r="X146" s="29">
        <f t="shared" si="46"/>
        <v>1</v>
      </c>
      <c r="Y146" s="40">
        <f t="shared" si="47"/>
        <v>365</v>
      </c>
      <c r="Z146" s="38">
        <f t="shared" si="48"/>
        <v>46081</v>
      </c>
      <c r="AA146" s="41">
        <f t="shared" si="49"/>
        <v>181</v>
      </c>
      <c r="AB146" s="24" t="s">
        <v>113</v>
      </c>
      <c r="AC146" s="41">
        <f t="shared" si="50"/>
        <v>6046.1902</v>
      </c>
      <c r="AD146" s="41">
        <v>1</v>
      </c>
      <c r="AE146" s="72">
        <f>INDEX(SA!$C$2:$G$11,MATCH(Details!S146,SA!$C$2:$C$11,0),MATCH(Details!V146,SA!$C$2:$G$2,0))*Y146/(F146-E146+1)</f>
        <v>5123.8900000000003</v>
      </c>
      <c r="AF146" s="41">
        <f t="shared" si="51"/>
        <v>0</v>
      </c>
      <c r="AG146" s="41">
        <f t="shared" si="52"/>
        <v>0</v>
      </c>
      <c r="AH146" s="41">
        <f t="shared" si="53"/>
        <v>922.30020000000002</v>
      </c>
      <c r="AI146" s="60">
        <f t="shared" si="54"/>
        <v>204.9556</v>
      </c>
      <c r="AJ146" s="60">
        <f t="shared" si="55"/>
        <v>1152.8752500000001</v>
      </c>
      <c r="AK146" s="60">
        <f t="shared" si="56"/>
        <v>2540.8879178082193</v>
      </c>
      <c r="AL146" s="60">
        <f t="shared" si="57"/>
        <v>1867.5526195890411</v>
      </c>
      <c r="AM146" s="41">
        <f t="shared" si="58"/>
        <v>1898.5065304109589</v>
      </c>
      <c r="AN146" s="42">
        <f t="shared" si="59"/>
        <v>45715</v>
      </c>
      <c r="AO146" s="43">
        <f t="shared" si="60"/>
        <v>5123.8900000000003</v>
      </c>
    </row>
    <row r="147" spans="1:41" s="24" customFormat="1" ht="15.75" customHeight="1" x14ac:dyDescent="0.35">
      <c r="A147" s="36" t="s">
        <v>27</v>
      </c>
      <c r="B147" s="36">
        <v>202509</v>
      </c>
      <c r="C147" s="24" t="s">
        <v>736</v>
      </c>
      <c r="D147" s="24" t="s">
        <v>119</v>
      </c>
      <c r="E147" s="62">
        <v>45901</v>
      </c>
      <c r="F147" s="62">
        <v>46265</v>
      </c>
      <c r="G147" s="37" t="s">
        <v>849</v>
      </c>
      <c r="H147" s="36">
        <v>42181</v>
      </c>
      <c r="I147" s="63">
        <v>17641</v>
      </c>
      <c r="J147" s="24" t="s">
        <v>3052</v>
      </c>
      <c r="K147" s="63">
        <f t="shared" si="43"/>
        <v>45901</v>
      </c>
      <c r="L147" s="55">
        <f t="shared" si="44"/>
        <v>0.04</v>
      </c>
      <c r="M147" s="76">
        <v>0.22500000000000001</v>
      </c>
      <c r="N147" s="62">
        <v>45901</v>
      </c>
      <c r="O147" s="62">
        <v>46265</v>
      </c>
      <c r="P147" s="63"/>
      <c r="Q147" s="63"/>
      <c r="R147" s="78">
        <v>77</v>
      </c>
      <c r="S147" s="63" t="str">
        <f>VLOOKUP(R147,SA!$B$3:$C$11,2,1)</f>
        <v>76-80</v>
      </c>
      <c r="T147" s="38" t="s">
        <v>97</v>
      </c>
      <c r="U147" s="24" t="s">
        <v>5744</v>
      </c>
      <c r="V147" s="24">
        <v>500000</v>
      </c>
      <c r="W147" s="39">
        <f t="shared" si="45"/>
        <v>0</v>
      </c>
      <c r="X147" s="29">
        <f t="shared" si="46"/>
        <v>0</v>
      </c>
      <c r="Y147" s="40">
        <f t="shared" si="47"/>
        <v>365</v>
      </c>
      <c r="Z147" s="38">
        <f t="shared" si="48"/>
        <v>46081</v>
      </c>
      <c r="AA147" s="41">
        <f t="shared" si="49"/>
        <v>181</v>
      </c>
      <c r="AB147" s="24" t="s">
        <v>113</v>
      </c>
      <c r="AC147" s="41">
        <f t="shared" si="50"/>
        <v>29821.089800000002</v>
      </c>
      <c r="AD147" s="41">
        <v>1</v>
      </c>
      <c r="AE147" s="72">
        <f>INDEX(SA!$C$2:$G$11,MATCH(Details!S147,SA!$C$2:$C$11,0),MATCH(Details!V147,SA!$C$2:$G$2,0))*Y147/(F147-E147+1)</f>
        <v>25272.11</v>
      </c>
      <c r="AF147" s="41">
        <f t="shared" si="51"/>
        <v>0</v>
      </c>
      <c r="AG147" s="41">
        <f t="shared" si="52"/>
        <v>0</v>
      </c>
      <c r="AH147" s="41">
        <f t="shared" si="53"/>
        <v>4548.9798000000001</v>
      </c>
      <c r="AI147" s="60">
        <f t="shared" si="54"/>
        <v>1010.8844</v>
      </c>
      <c r="AJ147" s="60">
        <f t="shared" si="55"/>
        <v>5686.2247500000003</v>
      </c>
      <c r="AK147" s="60">
        <f t="shared" si="56"/>
        <v>12532.197013698631</v>
      </c>
      <c r="AL147" s="60">
        <f t="shared" si="57"/>
        <v>9211.1648050684944</v>
      </c>
      <c r="AM147" s="41">
        <f t="shared" si="58"/>
        <v>9363.8360449315078</v>
      </c>
      <c r="AN147" s="42">
        <f t="shared" si="59"/>
        <v>45715</v>
      </c>
      <c r="AO147" s="43">
        <f t="shared" si="60"/>
        <v>25272.11</v>
      </c>
    </row>
    <row r="148" spans="1:41" s="24" customFormat="1" ht="15.75" customHeight="1" x14ac:dyDescent="0.35">
      <c r="A148" s="36" t="s">
        <v>27</v>
      </c>
      <c r="B148" s="36">
        <v>202509</v>
      </c>
      <c r="C148" s="24" t="s">
        <v>736</v>
      </c>
      <c r="D148" s="24" t="s">
        <v>119</v>
      </c>
      <c r="E148" s="62">
        <v>45901</v>
      </c>
      <c r="F148" s="62">
        <v>46265</v>
      </c>
      <c r="G148" s="37" t="s">
        <v>850</v>
      </c>
      <c r="H148" s="36">
        <v>42181</v>
      </c>
      <c r="I148" s="63">
        <v>19728</v>
      </c>
      <c r="J148" s="24" t="s">
        <v>3053</v>
      </c>
      <c r="K148" s="63">
        <f t="shared" si="43"/>
        <v>45901</v>
      </c>
      <c r="L148" s="55">
        <f t="shared" si="44"/>
        <v>0.04</v>
      </c>
      <c r="M148" s="76">
        <v>0.22500000000000001</v>
      </c>
      <c r="N148" s="62">
        <v>45901</v>
      </c>
      <c r="O148" s="62">
        <v>46265</v>
      </c>
      <c r="P148" s="63"/>
      <c r="Q148" s="63"/>
      <c r="R148" s="78">
        <v>71</v>
      </c>
      <c r="S148" s="63" t="str">
        <f>VLOOKUP(R148,SA!$B$3:$C$11,2,1)</f>
        <v>71-75</v>
      </c>
      <c r="T148" s="38" t="s">
        <v>98</v>
      </c>
      <c r="U148" s="24" t="s">
        <v>5747</v>
      </c>
      <c r="V148" s="24">
        <v>500000</v>
      </c>
      <c r="W148" s="39">
        <f t="shared" si="45"/>
        <v>0</v>
      </c>
      <c r="X148" s="29">
        <f t="shared" si="46"/>
        <v>0</v>
      </c>
      <c r="Y148" s="40">
        <f t="shared" si="47"/>
        <v>365</v>
      </c>
      <c r="Z148" s="38">
        <f t="shared" si="48"/>
        <v>46081</v>
      </c>
      <c r="AA148" s="41">
        <f t="shared" si="49"/>
        <v>181</v>
      </c>
      <c r="AB148" s="24" t="s">
        <v>113</v>
      </c>
      <c r="AC148" s="41">
        <f t="shared" si="50"/>
        <v>23735.924199999998</v>
      </c>
      <c r="AD148" s="41">
        <v>1</v>
      </c>
      <c r="AE148" s="72">
        <f>INDEX(SA!$C$2:$G$11,MATCH(Details!S148,SA!$C$2:$C$11,0),MATCH(Details!V148,SA!$C$2:$G$2,0))*Y148/(F148-E148+1)</f>
        <v>20115.189999999999</v>
      </c>
      <c r="AF148" s="41">
        <f t="shared" si="51"/>
        <v>0</v>
      </c>
      <c r="AG148" s="41">
        <f t="shared" si="52"/>
        <v>0</v>
      </c>
      <c r="AH148" s="41">
        <f t="shared" si="53"/>
        <v>3620.7341999999994</v>
      </c>
      <c r="AI148" s="60">
        <f t="shared" si="54"/>
        <v>804.60759999999993</v>
      </c>
      <c r="AJ148" s="60">
        <f t="shared" si="55"/>
        <v>4525.9177499999996</v>
      </c>
      <c r="AK148" s="60">
        <f t="shared" si="56"/>
        <v>9974.9298356164381</v>
      </c>
      <c r="AL148" s="60">
        <f t="shared" si="57"/>
        <v>7331.5734291780818</v>
      </c>
      <c r="AM148" s="41">
        <f t="shared" si="58"/>
        <v>7453.091220821917</v>
      </c>
      <c r="AN148" s="42">
        <f t="shared" si="59"/>
        <v>45715</v>
      </c>
      <c r="AO148" s="43">
        <f t="shared" si="60"/>
        <v>20115.189999999999</v>
      </c>
    </row>
    <row r="149" spans="1:41" s="24" customFormat="1" ht="15.75" customHeight="1" x14ac:dyDescent="0.35">
      <c r="A149" s="36" t="s">
        <v>27</v>
      </c>
      <c r="B149" s="36">
        <v>202509</v>
      </c>
      <c r="C149" s="24" t="s">
        <v>736</v>
      </c>
      <c r="D149" s="24" t="s">
        <v>119</v>
      </c>
      <c r="E149" s="62">
        <v>45901</v>
      </c>
      <c r="F149" s="62">
        <v>46265</v>
      </c>
      <c r="G149" s="37" t="s">
        <v>421</v>
      </c>
      <c r="H149" s="36">
        <v>42181</v>
      </c>
      <c r="I149" s="63">
        <v>30979</v>
      </c>
      <c r="J149" s="24" t="s">
        <v>3054</v>
      </c>
      <c r="K149" s="63">
        <f t="shared" si="43"/>
        <v>45901</v>
      </c>
      <c r="L149" s="55">
        <f t="shared" si="44"/>
        <v>0.04</v>
      </c>
      <c r="M149" s="76">
        <v>0.22500000000000001</v>
      </c>
      <c r="N149" s="62">
        <v>45901</v>
      </c>
      <c r="O149" s="62">
        <v>46265</v>
      </c>
      <c r="P149" s="63"/>
      <c r="Q149" s="63"/>
      <c r="R149" s="78">
        <v>40</v>
      </c>
      <c r="S149" s="63" t="str">
        <f>VLOOKUP(R149,SA!$B$3:$C$11,2,1)</f>
        <v>36-45</v>
      </c>
      <c r="T149" s="38" t="s">
        <v>97</v>
      </c>
      <c r="U149" s="24" t="s">
        <v>56</v>
      </c>
      <c r="V149" s="24">
        <v>500000</v>
      </c>
      <c r="W149" s="39">
        <f t="shared" si="45"/>
        <v>500000</v>
      </c>
      <c r="X149" s="29">
        <f t="shared" si="46"/>
        <v>1</v>
      </c>
      <c r="Y149" s="40">
        <f t="shared" si="47"/>
        <v>365</v>
      </c>
      <c r="Z149" s="38">
        <f t="shared" si="48"/>
        <v>46081</v>
      </c>
      <c r="AA149" s="41">
        <f t="shared" si="49"/>
        <v>181</v>
      </c>
      <c r="AB149" s="24" t="s">
        <v>113</v>
      </c>
      <c r="AC149" s="41">
        <f t="shared" si="50"/>
        <v>6046.1902</v>
      </c>
      <c r="AD149" s="41">
        <v>1</v>
      </c>
      <c r="AE149" s="72">
        <f>INDEX(SA!$C$2:$G$11,MATCH(Details!S149,SA!$C$2:$C$11,0),MATCH(Details!V149,SA!$C$2:$G$2,0))*Y149/(F149-E149+1)</f>
        <v>5123.8900000000003</v>
      </c>
      <c r="AF149" s="41">
        <f t="shared" si="51"/>
        <v>0</v>
      </c>
      <c r="AG149" s="41">
        <f t="shared" si="52"/>
        <v>0</v>
      </c>
      <c r="AH149" s="41">
        <f t="shared" si="53"/>
        <v>922.30020000000002</v>
      </c>
      <c r="AI149" s="60">
        <f t="shared" si="54"/>
        <v>204.9556</v>
      </c>
      <c r="AJ149" s="60">
        <f t="shared" si="55"/>
        <v>1152.8752500000001</v>
      </c>
      <c r="AK149" s="60">
        <f t="shared" si="56"/>
        <v>2540.8879178082193</v>
      </c>
      <c r="AL149" s="60">
        <f t="shared" si="57"/>
        <v>1867.5526195890411</v>
      </c>
      <c r="AM149" s="41">
        <f t="shared" si="58"/>
        <v>1898.5065304109589</v>
      </c>
      <c r="AN149" s="42">
        <f t="shared" si="59"/>
        <v>45715</v>
      </c>
      <c r="AO149" s="43">
        <f t="shared" si="60"/>
        <v>5123.8900000000003</v>
      </c>
    </row>
    <row r="150" spans="1:41" s="24" customFormat="1" ht="15.75" customHeight="1" x14ac:dyDescent="0.35">
      <c r="A150" s="36" t="s">
        <v>27</v>
      </c>
      <c r="B150" s="36">
        <v>202509</v>
      </c>
      <c r="C150" s="24" t="s">
        <v>736</v>
      </c>
      <c r="D150" s="24" t="s">
        <v>119</v>
      </c>
      <c r="E150" s="62">
        <v>45901</v>
      </c>
      <c r="F150" s="62">
        <v>46265</v>
      </c>
      <c r="G150" s="37" t="s">
        <v>851</v>
      </c>
      <c r="H150" s="36">
        <v>42187</v>
      </c>
      <c r="I150" s="63">
        <v>33636</v>
      </c>
      <c r="J150" s="24" t="s">
        <v>3055</v>
      </c>
      <c r="K150" s="63">
        <f t="shared" si="43"/>
        <v>45901</v>
      </c>
      <c r="L150" s="55">
        <f t="shared" si="44"/>
        <v>0.04</v>
      </c>
      <c r="M150" s="76">
        <v>0.22500000000000001</v>
      </c>
      <c r="N150" s="62">
        <v>45901</v>
      </c>
      <c r="O150" s="62">
        <v>46265</v>
      </c>
      <c r="P150" s="63"/>
      <c r="Q150" s="63"/>
      <c r="R150" s="78">
        <v>33</v>
      </c>
      <c r="S150" s="63" t="str">
        <f>VLOOKUP(R150,SA!$B$3:$C$11,2,1)</f>
        <v>26-35</v>
      </c>
      <c r="T150" s="38" t="s">
        <v>98</v>
      </c>
      <c r="U150" s="24" t="s">
        <v>5743</v>
      </c>
      <c r="V150" s="24">
        <v>400000</v>
      </c>
      <c r="W150" s="39">
        <f t="shared" si="45"/>
        <v>0</v>
      </c>
      <c r="X150" s="29">
        <f t="shared" si="46"/>
        <v>0</v>
      </c>
      <c r="Y150" s="40">
        <f t="shared" si="47"/>
        <v>365</v>
      </c>
      <c r="Z150" s="38">
        <f t="shared" si="48"/>
        <v>46081</v>
      </c>
      <c r="AA150" s="41">
        <f t="shared" si="49"/>
        <v>181</v>
      </c>
      <c r="AB150" s="24" t="s">
        <v>113</v>
      </c>
      <c r="AC150" s="41">
        <f t="shared" si="50"/>
        <v>4533.0290000000005</v>
      </c>
      <c r="AD150" s="41">
        <v>1</v>
      </c>
      <c r="AE150" s="72">
        <f>INDEX(SA!$C$2:$G$11,MATCH(Details!S150,SA!$C$2:$C$11,0),MATCH(Details!V150,SA!$C$2:$G$2,0))*Y150/(F150-E150+1)</f>
        <v>3841.55</v>
      </c>
      <c r="AF150" s="41">
        <f t="shared" si="51"/>
        <v>0</v>
      </c>
      <c r="AG150" s="41">
        <f t="shared" si="52"/>
        <v>0</v>
      </c>
      <c r="AH150" s="41">
        <f t="shared" si="53"/>
        <v>691.47900000000004</v>
      </c>
      <c r="AI150" s="60">
        <f t="shared" si="54"/>
        <v>153.66200000000001</v>
      </c>
      <c r="AJ150" s="60">
        <f t="shared" si="55"/>
        <v>864.34875000000011</v>
      </c>
      <c r="AK150" s="60">
        <f t="shared" si="56"/>
        <v>1904.9878082191783</v>
      </c>
      <c r="AL150" s="60">
        <f t="shared" si="57"/>
        <v>1400.1660390410959</v>
      </c>
      <c r="AM150" s="41">
        <f t="shared" si="58"/>
        <v>1423.3732109589046</v>
      </c>
      <c r="AN150" s="42">
        <f t="shared" si="59"/>
        <v>45715</v>
      </c>
      <c r="AO150" s="43">
        <f t="shared" si="60"/>
        <v>3841.55</v>
      </c>
    </row>
    <row r="151" spans="1:41" s="24" customFormat="1" ht="15.75" customHeight="1" x14ac:dyDescent="0.35">
      <c r="A151" s="36" t="s">
        <v>27</v>
      </c>
      <c r="B151" s="36">
        <v>202509</v>
      </c>
      <c r="C151" s="24" t="s">
        <v>736</v>
      </c>
      <c r="D151" s="24" t="s">
        <v>119</v>
      </c>
      <c r="E151" s="62">
        <v>45901</v>
      </c>
      <c r="F151" s="62">
        <v>46265</v>
      </c>
      <c r="G151" s="37" t="s">
        <v>852</v>
      </c>
      <c r="H151" s="36">
        <v>42187</v>
      </c>
      <c r="I151" s="63">
        <v>20438</v>
      </c>
      <c r="J151" s="24" t="s">
        <v>3056</v>
      </c>
      <c r="K151" s="63">
        <f t="shared" si="43"/>
        <v>45901</v>
      </c>
      <c r="L151" s="55">
        <f t="shared" si="44"/>
        <v>0.04</v>
      </c>
      <c r="M151" s="76">
        <v>0.22500000000000001</v>
      </c>
      <c r="N151" s="62">
        <v>45901</v>
      </c>
      <c r="O151" s="62">
        <v>46265</v>
      </c>
      <c r="P151" s="63"/>
      <c r="Q151" s="63"/>
      <c r="R151" s="78">
        <v>69</v>
      </c>
      <c r="S151" s="63" t="str">
        <f>VLOOKUP(R151,SA!$B$3:$C$11,2,1)</f>
        <v>66-70</v>
      </c>
      <c r="T151" s="38" t="s">
        <v>98</v>
      </c>
      <c r="U151" s="24" t="s">
        <v>5747</v>
      </c>
      <c r="V151" s="24">
        <v>400000</v>
      </c>
      <c r="W151" s="39">
        <f t="shared" si="45"/>
        <v>0</v>
      </c>
      <c r="X151" s="29">
        <f t="shared" si="46"/>
        <v>0</v>
      </c>
      <c r="Y151" s="40">
        <f t="shared" si="47"/>
        <v>365</v>
      </c>
      <c r="Z151" s="38">
        <f t="shared" si="48"/>
        <v>46081</v>
      </c>
      <c r="AA151" s="41">
        <f t="shared" si="49"/>
        <v>181</v>
      </c>
      <c r="AB151" s="24" t="s">
        <v>113</v>
      </c>
      <c r="AC151" s="41">
        <f t="shared" si="50"/>
        <v>17021.971999999998</v>
      </c>
      <c r="AD151" s="41">
        <v>1</v>
      </c>
      <c r="AE151" s="72">
        <f>INDEX(SA!$C$2:$G$11,MATCH(Details!S151,SA!$C$2:$C$11,0),MATCH(Details!V151,SA!$C$2:$G$2,0))*Y151/(F151-E151+1)</f>
        <v>14425.4</v>
      </c>
      <c r="AF151" s="41">
        <f t="shared" si="51"/>
        <v>0</v>
      </c>
      <c r="AG151" s="41">
        <f t="shared" si="52"/>
        <v>0</v>
      </c>
      <c r="AH151" s="41">
        <f t="shared" si="53"/>
        <v>2596.5719999999997</v>
      </c>
      <c r="AI151" s="60">
        <f t="shared" si="54"/>
        <v>577.01599999999996</v>
      </c>
      <c r="AJ151" s="60">
        <f t="shared" si="55"/>
        <v>3245.7150000000001</v>
      </c>
      <c r="AK151" s="60">
        <f t="shared" si="56"/>
        <v>7153.4175342465751</v>
      </c>
      <c r="AL151" s="60">
        <f t="shared" si="57"/>
        <v>5257.7618876712322</v>
      </c>
      <c r="AM151" s="41">
        <f t="shared" si="58"/>
        <v>5344.9071123287686</v>
      </c>
      <c r="AN151" s="42">
        <f t="shared" si="59"/>
        <v>45715</v>
      </c>
      <c r="AO151" s="43">
        <f t="shared" si="60"/>
        <v>14425.4</v>
      </c>
    </row>
    <row r="152" spans="1:41" s="24" customFormat="1" ht="15.75" customHeight="1" x14ac:dyDescent="0.35">
      <c r="A152" s="36" t="s">
        <v>27</v>
      </c>
      <c r="B152" s="36">
        <v>202509</v>
      </c>
      <c r="C152" s="24" t="s">
        <v>736</v>
      </c>
      <c r="D152" s="24" t="s">
        <v>119</v>
      </c>
      <c r="E152" s="62">
        <v>45901</v>
      </c>
      <c r="F152" s="62">
        <v>46265</v>
      </c>
      <c r="G152" s="37" t="s">
        <v>196</v>
      </c>
      <c r="H152" s="36">
        <v>42187</v>
      </c>
      <c r="I152" s="63">
        <v>31049</v>
      </c>
      <c r="J152" s="24" t="s">
        <v>3057</v>
      </c>
      <c r="K152" s="63">
        <f t="shared" si="43"/>
        <v>45901</v>
      </c>
      <c r="L152" s="55">
        <f t="shared" si="44"/>
        <v>0.04</v>
      </c>
      <c r="M152" s="76">
        <v>0.22500000000000001</v>
      </c>
      <c r="N152" s="62">
        <v>45901</v>
      </c>
      <c r="O152" s="62">
        <v>46265</v>
      </c>
      <c r="P152" s="63"/>
      <c r="Q152" s="63"/>
      <c r="R152" s="78">
        <v>40</v>
      </c>
      <c r="S152" s="63" t="str">
        <f>VLOOKUP(R152,SA!$B$3:$C$11,2,1)</f>
        <v>36-45</v>
      </c>
      <c r="T152" s="38" t="s">
        <v>97</v>
      </c>
      <c r="U152" s="24" t="s">
        <v>56</v>
      </c>
      <c r="V152" s="24">
        <v>400000</v>
      </c>
      <c r="W152" s="39">
        <f t="shared" si="45"/>
        <v>400000</v>
      </c>
      <c r="X152" s="29">
        <f t="shared" si="46"/>
        <v>1</v>
      </c>
      <c r="Y152" s="40">
        <f t="shared" si="47"/>
        <v>365</v>
      </c>
      <c r="Z152" s="38">
        <f t="shared" si="48"/>
        <v>46081</v>
      </c>
      <c r="AA152" s="41">
        <f t="shared" si="49"/>
        <v>181</v>
      </c>
      <c r="AB152" s="24" t="s">
        <v>113</v>
      </c>
      <c r="AC152" s="41">
        <f t="shared" si="50"/>
        <v>5496.5225999999993</v>
      </c>
      <c r="AD152" s="41">
        <v>1</v>
      </c>
      <c r="AE152" s="72">
        <f>INDEX(SA!$C$2:$G$11,MATCH(Details!S152,SA!$C$2:$C$11,0),MATCH(Details!V152,SA!$C$2:$G$2,0))*Y152/(F152-E152+1)</f>
        <v>4658.07</v>
      </c>
      <c r="AF152" s="41">
        <f t="shared" si="51"/>
        <v>0</v>
      </c>
      <c r="AG152" s="41">
        <f t="shared" si="52"/>
        <v>0</v>
      </c>
      <c r="AH152" s="41">
        <f t="shared" si="53"/>
        <v>838.45259999999996</v>
      </c>
      <c r="AI152" s="60">
        <f t="shared" si="54"/>
        <v>186.3228</v>
      </c>
      <c r="AJ152" s="60">
        <f t="shared" si="55"/>
        <v>1048.06575</v>
      </c>
      <c r="AK152" s="60">
        <f t="shared" si="56"/>
        <v>2309.8922465753421</v>
      </c>
      <c r="AL152" s="60">
        <f t="shared" si="57"/>
        <v>1697.7708012328765</v>
      </c>
      <c r="AM152" s="41">
        <f t="shared" si="58"/>
        <v>1725.9106487671231</v>
      </c>
      <c r="AN152" s="42">
        <f t="shared" si="59"/>
        <v>45715</v>
      </c>
      <c r="AO152" s="43">
        <f t="shared" si="60"/>
        <v>4658.07</v>
      </c>
    </row>
    <row r="153" spans="1:41" s="24" customFormat="1" ht="15.75" customHeight="1" x14ac:dyDescent="0.35">
      <c r="A153" s="36" t="s">
        <v>27</v>
      </c>
      <c r="B153" s="36">
        <v>202509</v>
      </c>
      <c r="C153" s="24" t="s">
        <v>736</v>
      </c>
      <c r="D153" s="24" t="s">
        <v>119</v>
      </c>
      <c r="E153" s="62">
        <v>45901</v>
      </c>
      <c r="F153" s="62">
        <v>46265</v>
      </c>
      <c r="G153" s="37" t="s">
        <v>853</v>
      </c>
      <c r="H153" s="36">
        <v>42187</v>
      </c>
      <c r="I153" s="63">
        <v>18644</v>
      </c>
      <c r="J153" s="24" t="s">
        <v>3058</v>
      </c>
      <c r="K153" s="63">
        <f t="shared" si="43"/>
        <v>45901</v>
      </c>
      <c r="L153" s="55">
        <f t="shared" si="44"/>
        <v>0.04</v>
      </c>
      <c r="M153" s="76">
        <v>0.22500000000000001</v>
      </c>
      <c r="N153" s="62">
        <v>45901</v>
      </c>
      <c r="O153" s="62">
        <v>46265</v>
      </c>
      <c r="P153" s="63"/>
      <c r="Q153" s="63"/>
      <c r="R153" s="78">
        <v>74</v>
      </c>
      <c r="S153" s="63" t="str">
        <f>VLOOKUP(R153,SA!$B$3:$C$11,2,1)</f>
        <v>71-75</v>
      </c>
      <c r="T153" s="38" t="s">
        <v>97</v>
      </c>
      <c r="U153" s="24" t="s">
        <v>5744</v>
      </c>
      <c r="V153" s="24">
        <v>400000</v>
      </c>
      <c r="W153" s="39">
        <f t="shared" si="45"/>
        <v>0</v>
      </c>
      <c r="X153" s="29">
        <f t="shared" si="46"/>
        <v>0</v>
      </c>
      <c r="Y153" s="40">
        <f t="shared" si="47"/>
        <v>365</v>
      </c>
      <c r="Z153" s="38">
        <f t="shared" si="48"/>
        <v>46081</v>
      </c>
      <c r="AA153" s="41">
        <f t="shared" si="49"/>
        <v>181</v>
      </c>
      <c r="AB153" s="24" t="s">
        <v>113</v>
      </c>
      <c r="AC153" s="41">
        <f t="shared" si="50"/>
        <v>21578.034600000003</v>
      </c>
      <c r="AD153" s="41">
        <v>1</v>
      </c>
      <c r="AE153" s="72">
        <f>INDEX(SA!$C$2:$G$11,MATCH(Details!S153,SA!$C$2:$C$11,0),MATCH(Details!V153,SA!$C$2:$G$2,0))*Y153/(F153-E153+1)</f>
        <v>18286.47</v>
      </c>
      <c r="AF153" s="41">
        <f t="shared" si="51"/>
        <v>0</v>
      </c>
      <c r="AG153" s="41">
        <f t="shared" si="52"/>
        <v>0</v>
      </c>
      <c r="AH153" s="41">
        <f t="shared" si="53"/>
        <v>3291.5646000000002</v>
      </c>
      <c r="AI153" s="60">
        <f t="shared" si="54"/>
        <v>731.45880000000011</v>
      </c>
      <c r="AJ153" s="60">
        <f t="shared" si="55"/>
        <v>4114.4557500000001</v>
      </c>
      <c r="AK153" s="60">
        <f t="shared" si="56"/>
        <v>9068.0851232876721</v>
      </c>
      <c r="AL153" s="60">
        <f t="shared" si="57"/>
        <v>6665.0425656164389</v>
      </c>
      <c r="AM153" s="41">
        <f t="shared" si="58"/>
        <v>6775.5128843835619</v>
      </c>
      <c r="AN153" s="42">
        <f t="shared" si="59"/>
        <v>45715</v>
      </c>
      <c r="AO153" s="43">
        <f t="shared" si="60"/>
        <v>18286.47</v>
      </c>
    </row>
    <row r="154" spans="1:41" s="24" customFormat="1" ht="15.75" customHeight="1" x14ac:dyDescent="0.35">
      <c r="A154" s="36" t="s">
        <v>27</v>
      </c>
      <c r="B154" s="36">
        <v>202509</v>
      </c>
      <c r="C154" s="24" t="s">
        <v>736</v>
      </c>
      <c r="D154" s="24" t="s">
        <v>119</v>
      </c>
      <c r="E154" s="62">
        <v>45901</v>
      </c>
      <c r="F154" s="62">
        <v>46265</v>
      </c>
      <c r="G154" s="37" t="s">
        <v>854</v>
      </c>
      <c r="H154" s="36">
        <v>42187</v>
      </c>
      <c r="I154" s="63">
        <v>44408</v>
      </c>
      <c r="J154" s="24" t="s">
        <v>3059</v>
      </c>
      <c r="K154" s="63">
        <f t="shared" si="43"/>
        <v>45901</v>
      </c>
      <c r="L154" s="55">
        <f t="shared" si="44"/>
        <v>0.04</v>
      </c>
      <c r="M154" s="76">
        <v>0.22500000000000001</v>
      </c>
      <c r="N154" s="62">
        <v>45901</v>
      </c>
      <c r="O154" s="62">
        <v>46265</v>
      </c>
      <c r="P154" s="63"/>
      <c r="Q154" s="63"/>
      <c r="R154" s="78">
        <v>4</v>
      </c>
      <c r="S154" s="63" t="str">
        <f>VLOOKUP(R154,SA!$B$3:$C$11,2,1)</f>
        <v>0-25</v>
      </c>
      <c r="T154" s="38" t="s">
        <v>97</v>
      </c>
      <c r="U154" s="24" t="s">
        <v>5745</v>
      </c>
      <c r="V154" s="24">
        <v>400000</v>
      </c>
      <c r="W154" s="39">
        <f t="shared" si="45"/>
        <v>0</v>
      </c>
      <c r="X154" s="29">
        <f t="shared" si="46"/>
        <v>0</v>
      </c>
      <c r="Y154" s="40">
        <f t="shared" si="47"/>
        <v>365</v>
      </c>
      <c r="Z154" s="38">
        <f t="shared" si="48"/>
        <v>46081</v>
      </c>
      <c r="AA154" s="41">
        <f t="shared" si="49"/>
        <v>181</v>
      </c>
      <c r="AB154" s="24" t="s">
        <v>113</v>
      </c>
      <c r="AC154" s="41">
        <f t="shared" si="50"/>
        <v>4043.8364000000001</v>
      </c>
      <c r="AD154" s="41">
        <v>1</v>
      </c>
      <c r="AE154" s="72">
        <f>INDEX(SA!$C$2:$G$11,MATCH(Details!S154,SA!$C$2:$C$11,0),MATCH(Details!V154,SA!$C$2:$G$2,0))*Y154/(F154-E154+1)</f>
        <v>3426.98</v>
      </c>
      <c r="AF154" s="41">
        <f t="shared" si="51"/>
        <v>0</v>
      </c>
      <c r="AG154" s="41">
        <f t="shared" si="52"/>
        <v>0</v>
      </c>
      <c r="AH154" s="41">
        <f t="shared" si="53"/>
        <v>616.85640000000001</v>
      </c>
      <c r="AI154" s="60">
        <f t="shared" si="54"/>
        <v>137.07920000000001</v>
      </c>
      <c r="AJ154" s="60">
        <f t="shared" si="55"/>
        <v>771.07050000000004</v>
      </c>
      <c r="AK154" s="60">
        <f t="shared" si="56"/>
        <v>1699.4065205479453</v>
      </c>
      <c r="AL154" s="60">
        <f t="shared" si="57"/>
        <v>1249.0637926027398</v>
      </c>
      <c r="AM154" s="41">
        <f t="shared" si="58"/>
        <v>1269.7665073972601</v>
      </c>
      <c r="AN154" s="42">
        <f t="shared" si="59"/>
        <v>45715</v>
      </c>
      <c r="AO154" s="43">
        <f t="shared" si="60"/>
        <v>3426.98</v>
      </c>
    </row>
    <row r="155" spans="1:41" s="24" customFormat="1" ht="15.75" customHeight="1" x14ac:dyDescent="0.35">
      <c r="A155" s="36" t="s">
        <v>27</v>
      </c>
      <c r="B155" s="36">
        <v>202509</v>
      </c>
      <c r="C155" s="24" t="s">
        <v>736</v>
      </c>
      <c r="D155" s="24" t="s">
        <v>119</v>
      </c>
      <c r="E155" s="62">
        <v>45901</v>
      </c>
      <c r="F155" s="62">
        <v>46265</v>
      </c>
      <c r="G155" s="37" t="s">
        <v>855</v>
      </c>
      <c r="H155" s="36">
        <v>42191</v>
      </c>
      <c r="I155" s="63">
        <v>29620</v>
      </c>
      <c r="J155" s="24" t="s">
        <v>3060</v>
      </c>
      <c r="K155" s="63">
        <f t="shared" si="43"/>
        <v>45901</v>
      </c>
      <c r="L155" s="55">
        <f t="shared" si="44"/>
        <v>0.04</v>
      </c>
      <c r="M155" s="76">
        <v>0.22500000000000001</v>
      </c>
      <c r="N155" s="62">
        <v>45901</v>
      </c>
      <c r="O155" s="62">
        <v>46265</v>
      </c>
      <c r="P155" s="63"/>
      <c r="Q155" s="63"/>
      <c r="R155" s="78">
        <v>44</v>
      </c>
      <c r="S155" s="63" t="str">
        <f>VLOOKUP(R155,SA!$B$3:$C$11,2,1)</f>
        <v>36-45</v>
      </c>
      <c r="T155" s="38" t="s">
        <v>98</v>
      </c>
      <c r="U155" s="24" t="s">
        <v>5743</v>
      </c>
      <c r="V155" s="24">
        <v>400000</v>
      </c>
      <c r="W155" s="39">
        <f t="shared" si="45"/>
        <v>0</v>
      </c>
      <c r="X155" s="29">
        <f t="shared" si="46"/>
        <v>0</v>
      </c>
      <c r="Y155" s="40">
        <f t="shared" si="47"/>
        <v>365</v>
      </c>
      <c r="Z155" s="38">
        <f t="shared" si="48"/>
        <v>46081</v>
      </c>
      <c r="AA155" s="41">
        <f t="shared" si="49"/>
        <v>181</v>
      </c>
      <c r="AB155" s="24" t="s">
        <v>113</v>
      </c>
      <c r="AC155" s="41">
        <f t="shared" si="50"/>
        <v>5496.5225999999993</v>
      </c>
      <c r="AD155" s="41">
        <v>1</v>
      </c>
      <c r="AE155" s="72">
        <f>INDEX(SA!$C$2:$G$11,MATCH(Details!S155,SA!$C$2:$C$11,0),MATCH(Details!V155,SA!$C$2:$G$2,0))*Y155/(F155-E155+1)</f>
        <v>4658.07</v>
      </c>
      <c r="AF155" s="41">
        <f t="shared" si="51"/>
        <v>0</v>
      </c>
      <c r="AG155" s="41">
        <f t="shared" si="52"/>
        <v>0</v>
      </c>
      <c r="AH155" s="41">
        <f t="shared" si="53"/>
        <v>838.45259999999996</v>
      </c>
      <c r="AI155" s="60">
        <f t="shared" si="54"/>
        <v>186.3228</v>
      </c>
      <c r="AJ155" s="60">
        <f t="shared" si="55"/>
        <v>1048.06575</v>
      </c>
      <c r="AK155" s="60">
        <f t="shared" si="56"/>
        <v>2309.8922465753421</v>
      </c>
      <c r="AL155" s="60">
        <f t="shared" si="57"/>
        <v>1697.7708012328765</v>
      </c>
      <c r="AM155" s="41">
        <f t="shared" si="58"/>
        <v>1725.9106487671231</v>
      </c>
      <c r="AN155" s="42">
        <f t="shared" si="59"/>
        <v>45715</v>
      </c>
      <c r="AO155" s="43">
        <f t="shared" si="60"/>
        <v>4658.07</v>
      </c>
    </row>
    <row r="156" spans="1:41" s="24" customFormat="1" ht="15.75" customHeight="1" x14ac:dyDescent="0.35">
      <c r="A156" s="36" t="s">
        <v>27</v>
      </c>
      <c r="B156" s="36">
        <v>202509</v>
      </c>
      <c r="C156" s="24" t="s">
        <v>736</v>
      </c>
      <c r="D156" s="24" t="s">
        <v>119</v>
      </c>
      <c r="E156" s="62">
        <v>45901</v>
      </c>
      <c r="F156" s="62">
        <v>46265</v>
      </c>
      <c r="G156" s="37" t="s">
        <v>856</v>
      </c>
      <c r="H156" s="36">
        <v>42191</v>
      </c>
      <c r="I156" s="63">
        <v>41110</v>
      </c>
      <c r="J156" s="24" t="s">
        <v>3061</v>
      </c>
      <c r="K156" s="63">
        <f t="shared" si="43"/>
        <v>45901</v>
      </c>
      <c r="L156" s="55">
        <f t="shared" si="44"/>
        <v>0.04</v>
      </c>
      <c r="M156" s="76">
        <v>0.22500000000000001</v>
      </c>
      <c r="N156" s="62">
        <v>45901</v>
      </c>
      <c r="O156" s="62">
        <v>46265</v>
      </c>
      <c r="P156" s="63"/>
      <c r="Q156" s="63"/>
      <c r="R156" s="78">
        <v>13</v>
      </c>
      <c r="S156" s="63" t="str">
        <f>VLOOKUP(R156,SA!$B$3:$C$11,2,1)</f>
        <v>0-25</v>
      </c>
      <c r="T156" s="38" t="s">
        <v>97</v>
      </c>
      <c r="U156" s="24" t="s">
        <v>5745</v>
      </c>
      <c r="V156" s="24">
        <v>400000</v>
      </c>
      <c r="W156" s="39">
        <f t="shared" si="45"/>
        <v>0</v>
      </c>
      <c r="X156" s="29">
        <f t="shared" si="46"/>
        <v>0</v>
      </c>
      <c r="Y156" s="40">
        <f t="shared" si="47"/>
        <v>365</v>
      </c>
      <c r="Z156" s="38">
        <f t="shared" si="48"/>
        <v>46081</v>
      </c>
      <c r="AA156" s="41">
        <f t="shared" si="49"/>
        <v>181</v>
      </c>
      <c r="AB156" s="24" t="s">
        <v>113</v>
      </c>
      <c r="AC156" s="41">
        <f t="shared" si="50"/>
        <v>4043.8364000000001</v>
      </c>
      <c r="AD156" s="41">
        <v>1</v>
      </c>
      <c r="AE156" s="72">
        <f>INDEX(SA!$C$2:$G$11,MATCH(Details!S156,SA!$C$2:$C$11,0),MATCH(Details!V156,SA!$C$2:$G$2,0))*Y156/(F156-E156+1)</f>
        <v>3426.98</v>
      </c>
      <c r="AF156" s="41">
        <f t="shared" si="51"/>
        <v>0</v>
      </c>
      <c r="AG156" s="41">
        <f t="shared" si="52"/>
        <v>0</v>
      </c>
      <c r="AH156" s="41">
        <f t="shared" si="53"/>
        <v>616.85640000000001</v>
      </c>
      <c r="AI156" s="60">
        <f t="shared" si="54"/>
        <v>137.07920000000001</v>
      </c>
      <c r="AJ156" s="60">
        <f t="shared" si="55"/>
        <v>771.07050000000004</v>
      </c>
      <c r="AK156" s="60">
        <f t="shared" si="56"/>
        <v>1699.4065205479453</v>
      </c>
      <c r="AL156" s="60">
        <f t="shared" si="57"/>
        <v>1249.0637926027398</v>
      </c>
      <c r="AM156" s="41">
        <f t="shared" si="58"/>
        <v>1269.7665073972601</v>
      </c>
      <c r="AN156" s="42">
        <f t="shared" si="59"/>
        <v>45715</v>
      </c>
      <c r="AO156" s="43">
        <f t="shared" si="60"/>
        <v>3426.98</v>
      </c>
    </row>
    <row r="157" spans="1:41" s="24" customFormat="1" ht="15.75" customHeight="1" x14ac:dyDescent="0.35">
      <c r="A157" s="36" t="s">
        <v>27</v>
      </c>
      <c r="B157" s="36">
        <v>202509</v>
      </c>
      <c r="C157" s="24" t="s">
        <v>736</v>
      </c>
      <c r="D157" s="24" t="s">
        <v>119</v>
      </c>
      <c r="E157" s="62">
        <v>45901</v>
      </c>
      <c r="F157" s="62">
        <v>46265</v>
      </c>
      <c r="G157" s="37" t="s">
        <v>857</v>
      </c>
      <c r="H157" s="36">
        <v>42191</v>
      </c>
      <c r="I157" s="63">
        <v>27211</v>
      </c>
      <c r="J157" s="24" t="s">
        <v>3062</v>
      </c>
      <c r="K157" s="63">
        <f t="shared" si="43"/>
        <v>45901</v>
      </c>
      <c r="L157" s="55">
        <f t="shared" si="44"/>
        <v>0.04</v>
      </c>
      <c r="M157" s="76">
        <v>0.22500000000000001</v>
      </c>
      <c r="N157" s="62">
        <v>45901</v>
      </c>
      <c r="O157" s="62">
        <v>46265</v>
      </c>
      <c r="P157" s="63"/>
      <c r="Q157" s="63"/>
      <c r="R157" s="78">
        <v>51</v>
      </c>
      <c r="S157" s="63" t="str">
        <f>VLOOKUP(R157,SA!$B$3:$C$11,2,1)</f>
        <v>46-55</v>
      </c>
      <c r="T157" s="38" t="s">
        <v>97</v>
      </c>
      <c r="U157" s="24" t="s">
        <v>56</v>
      </c>
      <c r="V157" s="24">
        <v>400000</v>
      </c>
      <c r="W157" s="39">
        <f t="shared" si="45"/>
        <v>400000</v>
      </c>
      <c r="X157" s="29">
        <f t="shared" si="46"/>
        <v>1</v>
      </c>
      <c r="Y157" s="40">
        <f t="shared" si="47"/>
        <v>365</v>
      </c>
      <c r="Z157" s="38">
        <f t="shared" si="48"/>
        <v>46081</v>
      </c>
      <c r="AA157" s="41">
        <f t="shared" si="49"/>
        <v>181</v>
      </c>
      <c r="AB157" s="24" t="s">
        <v>113</v>
      </c>
      <c r="AC157" s="41">
        <f t="shared" si="50"/>
        <v>8108.2165999999997</v>
      </c>
      <c r="AD157" s="41">
        <v>1</v>
      </c>
      <c r="AE157" s="72">
        <f>INDEX(SA!$C$2:$G$11,MATCH(Details!S157,SA!$C$2:$C$11,0),MATCH(Details!V157,SA!$C$2:$G$2,0))*Y157/(F157-E157+1)</f>
        <v>6871.37</v>
      </c>
      <c r="AF157" s="41">
        <f t="shared" si="51"/>
        <v>0</v>
      </c>
      <c r="AG157" s="41">
        <f t="shared" si="52"/>
        <v>0</v>
      </c>
      <c r="AH157" s="41">
        <f t="shared" si="53"/>
        <v>1236.8465999999999</v>
      </c>
      <c r="AI157" s="60">
        <f t="shared" si="54"/>
        <v>274.85480000000001</v>
      </c>
      <c r="AJ157" s="60">
        <f t="shared" si="55"/>
        <v>1546.05825</v>
      </c>
      <c r="AK157" s="60">
        <f t="shared" si="56"/>
        <v>3407.446493150685</v>
      </c>
      <c r="AL157" s="60">
        <f t="shared" si="57"/>
        <v>2504.4731724657536</v>
      </c>
      <c r="AM157" s="41">
        <f t="shared" si="58"/>
        <v>2545.9837775342462</v>
      </c>
      <c r="AN157" s="42">
        <f t="shared" si="59"/>
        <v>45715</v>
      </c>
      <c r="AO157" s="43">
        <f t="shared" si="60"/>
        <v>6871.37</v>
      </c>
    </row>
    <row r="158" spans="1:41" s="24" customFormat="1" ht="15.75" customHeight="1" x14ac:dyDescent="0.35">
      <c r="A158" s="36" t="s">
        <v>27</v>
      </c>
      <c r="B158" s="36">
        <v>202509</v>
      </c>
      <c r="C158" s="24" t="s">
        <v>736</v>
      </c>
      <c r="D158" s="24" t="s">
        <v>119</v>
      </c>
      <c r="E158" s="62">
        <v>45901</v>
      </c>
      <c r="F158" s="62">
        <v>46265</v>
      </c>
      <c r="G158" s="37" t="s">
        <v>858</v>
      </c>
      <c r="H158" s="36">
        <v>42197</v>
      </c>
      <c r="I158" s="63">
        <v>18994</v>
      </c>
      <c r="J158" s="24" t="s">
        <v>3063</v>
      </c>
      <c r="K158" s="63">
        <f t="shared" si="43"/>
        <v>45901</v>
      </c>
      <c r="L158" s="55">
        <f t="shared" si="44"/>
        <v>0.04</v>
      </c>
      <c r="M158" s="76">
        <v>0.22500000000000001</v>
      </c>
      <c r="N158" s="62">
        <v>45901</v>
      </c>
      <c r="O158" s="62">
        <v>46265</v>
      </c>
      <c r="P158" s="63"/>
      <c r="Q158" s="63"/>
      <c r="R158" s="78">
        <v>73</v>
      </c>
      <c r="S158" s="63" t="str">
        <f>VLOOKUP(R158,SA!$B$3:$C$11,2,1)</f>
        <v>71-75</v>
      </c>
      <c r="T158" s="38" t="s">
        <v>98</v>
      </c>
      <c r="U158" s="24" t="s">
        <v>5747</v>
      </c>
      <c r="V158" s="24">
        <v>400000</v>
      </c>
      <c r="W158" s="39">
        <f t="shared" si="45"/>
        <v>0</v>
      </c>
      <c r="X158" s="29">
        <f t="shared" si="46"/>
        <v>0</v>
      </c>
      <c r="Y158" s="40">
        <f t="shared" si="47"/>
        <v>365</v>
      </c>
      <c r="Z158" s="38">
        <f t="shared" si="48"/>
        <v>46081</v>
      </c>
      <c r="AA158" s="41">
        <f t="shared" si="49"/>
        <v>181</v>
      </c>
      <c r="AB158" s="24" t="s">
        <v>113</v>
      </c>
      <c r="AC158" s="41">
        <f t="shared" si="50"/>
        <v>21578.034600000003</v>
      </c>
      <c r="AD158" s="41">
        <v>1</v>
      </c>
      <c r="AE158" s="72">
        <f>INDEX(SA!$C$2:$G$11,MATCH(Details!S158,SA!$C$2:$C$11,0),MATCH(Details!V158,SA!$C$2:$G$2,0))*Y158/(F158-E158+1)</f>
        <v>18286.47</v>
      </c>
      <c r="AF158" s="41">
        <f t="shared" si="51"/>
        <v>0</v>
      </c>
      <c r="AG158" s="41">
        <f t="shared" si="52"/>
        <v>0</v>
      </c>
      <c r="AH158" s="41">
        <f t="shared" si="53"/>
        <v>3291.5646000000002</v>
      </c>
      <c r="AI158" s="60">
        <f t="shared" si="54"/>
        <v>731.45880000000011</v>
      </c>
      <c r="AJ158" s="60">
        <f t="shared" si="55"/>
        <v>4114.4557500000001</v>
      </c>
      <c r="AK158" s="60">
        <f t="shared" si="56"/>
        <v>9068.0851232876721</v>
      </c>
      <c r="AL158" s="60">
        <f t="shared" si="57"/>
        <v>6665.0425656164389</v>
      </c>
      <c r="AM158" s="41">
        <f t="shared" si="58"/>
        <v>6775.5128843835619</v>
      </c>
      <c r="AN158" s="42">
        <f t="shared" si="59"/>
        <v>45715</v>
      </c>
      <c r="AO158" s="43">
        <f t="shared" si="60"/>
        <v>18286.47</v>
      </c>
    </row>
    <row r="159" spans="1:41" s="24" customFormat="1" ht="15.75" customHeight="1" x14ac:dyDescent="0.35">
      <c r="A159" s="36" t="s">
        <v>27</v>
      </c>
      <c r="B159" s="36">
        <v>202509</v>
      </c>
      <c r="C159" s="24" t="s">
        <v>736</v>
      </c>
      <c r="D159" s="24" t="s">
        <v>119</v>
      </c>
      <c r="E159" s="62">
        <v>45901</v>
      </c>
      <c r="F159" s="62">
        <v>46265</v>
      </c>
      <c r="G159" s="37" t="s">
        <v>859</v>
      </c>
      <c r="H159" s="36">
        <v>42197</v>
      </c>
      <c r="I159" s="63">
        <v>42283</v>
      </c>
      <c r="J159" s="24" t="s">
        <v>3064</v>
      </c>
      <c r="K159" s="63">
        <f t="shared" si="43"/>
        <v>45901</v>
      </c>
      <c r="L159" s="55">
        <f t="shared" si="44"/>
        <v>0.04</v>
      </c>
      <c r="M159" s="76">
        <v>0.22500000000000001</v>
      </c>
      <c r="N159" s="62">
        <v>45901</v>
      </c>
      <c r="O159" s="62">
        <v>46265</v>
      </c>
      <c r="P159" s="63"/>
      <c r="Q159" s="63"/>
      <c r="R159" s="78">
        <v>9</v>
      </c>
      <c r="S159" s="63" t="str">
        <f>VLOOKUP(R159,SA!$B$3:$C$11,2,1)</f>
        <v>0-25</v>
      </c>
      <c r="T159" s="38" t="s">
        <v>98</v>
      </c>
      <c r="U159" s="24" t="s">
        <v>5746</v>
      </c>
      <c r="V159" s="24">
        <v>400000</v>
      </c>
      <c r="W159" s="39">
        <f t="shared" si="45"/>
        <v>0</v>
      </c>
      <c r="X159" s="29">
        <f t="shared" si="46"/>
        <v>0</v>
      </c>
      <c r="Y159" s="40">
        <f t="shared" si="47"/>
        <v>365</v>
      </c>
      <c r="Z159" s="38">
        <f t="shared" si="48"/>
        <v>46081</v>
      </c>
      <c r="AA159" s="41">
        <f t="shared" si="49"/>
        <v>181</v>
      </c>
      <c r="AB159" s="24" t="s">
        <v>113</v>
      </c>
      <c r="AC159" s="41">
        <f t="shared" si="50"/>
        <v>4043.8364000000001</v>
      </c>
      <c r="AD159" s="41">
        <v>1</v>
      </c>
      <c r="AE159" s="72">
        <f>INDEX(SA!$C$2:$G$11,MATCH(Details!S159,SA!$C$2:$C$11,0),MATCH(Details!V159,SA!$C$2:$G$2,0))*Y159/(F159-E159+1)</f>
        <v>3426.98</v>
      </c>
      <c r="AF159" s="41">
        <f t="shared" si="51"/>
        <v>0</v>
      </c>
      <c r="AG159" s="41">
        <f t="shared" si="52"/>
        <v>0</v>
      </c>
      <c r="AH159" s="41">
        <f t="shared" si="53"/>
        <v>616.85640000000001</v>
      </c>
      <c r="AI159" s="60">
        <f t="shared" si="54"/>
        <v>137.07920000000001</v>
      </c>
      <c r="AJ159" s="60">
        <f t="shared" si="55"/>
        <v>771.07050000000004</v>
      </c>
      <c r="AK159" s="60">
        <f t="shared" si="56"/>
        <v>1699.4065205479453</v>
      </c>
      <c r="AL159" s="60">
        <f t="shared" si="57"/>
        <v>1249.0637926027398</v>
      </c>
      <c r="AM159" s="41">
        <f t="shared" si="58"/>
        <v>1269.7665073972601</v>
      </c>
      <c r="AN159" s="42">
        <f t="shared" si="59"/>
        <v>45715</v>
      </c>
      <c r="AO159" s="43">
        <f t="shared" si="60"/>
        <v>3426.98</v>
      </c>
    </row>
    <row r="160" spans="1:41" s="24" customFormat="1" ht="15.75" customHeight="1" x14ac:dyDescent="0.35">
      <c r="A160" s="36" t="s">
        <v>27</v>
      </c>
      <c r="B160" s="36">
        <v>202509</v>
      </c>
      <c r="C160" s="24" t="s">
        <v>736</v>
      </c>
      <c r="D160" s="24" t="s">
        <v>119</v>
      </c>
      <c r="E160" s="62">
        <v>45901</v>
      </c>
      <c r="F160" s="62">
        <v>46265</v>
      </c>
      <c r="G160" s="37" t="s">
        <v>394</v>
      </c>
      <c r="H160" s="36">
        <v>42197</v>
      </c>
      <c r="I160" s="63">
        <v>30522</v>
      </c>
      <c r="J160" s="24" t="s">
        <v>3065</v>
      </c>
      <c r="K160" s="63">
        <f t="shared" si="43"/>
        <v>45901</v>
      </c>
      <c r="L160" s="55">
        <f t="shared" si="44"/>
        <v>0.04</v>
      </c>
      <c r="M160" s="76">
        <v>0.22500000000000001</v>
      </c>
      <c r="N160" s="62">
        <v>45901</v>
      </c>
      <c r="O160" s="62">
        <v>46265</v>
      </c>
      <c r="P160" s="63"/>
      <c r="Q160" s="63"/>
      <c r="R160" s="78">
        <v>42</v>
      </c>
      <c r="S160" s="63" t="str">
        <f>VLOOKUP(R160,SA!$B$3:$C$11,2,1)</f>
        <v>36-45</v>
      </c>
      <c r="T160" s="38" t="s">
        <v>97</v>
      </c>
      <c r="U160" s="24" t="s">
        <v>56</v>
      </c>
      <c r="V160" s="24">
        <v>400000</v>
      </c>
      <c r="W160" s="39">
        <f t="shared" si="45"/>
        <v>400000</v>
      </c>
      <c r="X160" s="29">
        <f t="shared" si="46"/>
        <v>1</v>
      </c>
      <c r="Y160" s="40">
        <f t="shared" si="47"/>
        <v>365</v>
      </c>
      <c r="Z160" s="38">
        <f t="shared" si="48"/>
        <v>46081</v>
      </c>
      <c r="AA160" s="41">
        <f t="shared" si="49"/>
        <v>181</v>
      </c>
      <c r="AB160" s="24" t="s">
        <v>113</v>
      </c>
      <c r="AC160" s="41">
        <f t="shared" si="50"/>
        <v>5496.5225999999993</v>
      </c>
      <c r="AD160" s="41">
        <v>1</v>
      </c>
      <c r="AE160" s="72">
        <f>INDEX(SA!$C$2:$G$11,MATCH(Details!S160,SA!$C$2:$C$11,0),MATCH(Details!V160,SA!$C$2:$G$2,0))*Y160/(F160-E160+1)</f>
        <v>4658.07</v>
      </c>
      <c r="AF160" s="41">
        <f t="shared" si="51"/>
        <v>0</v>
      </c>
      <c r="AG160" s="41">
        <f t="shared" si="52"/>
        <v>0</v>
      </c>
      <c r="AH160" s="41">
        <f t="shared" si="53"/>
        <v>838.45259999999996</v>
      </c>
      <c r="AI160" s="60">
        <f t="shared" si="54"/>
        <v>186.3228</v>
      </c>
      <c r="AJ160" s="60">
        <f t="shared" si="55"/>
        <v>1048.06575</v>
      </c>
      <c r="AK160" s="60">
        <f t="shared" si="56"/>
        <v>2309.8922465753421</v>
      </c>
      <c r="AL160" s="60">
        <f t="shared" si="57"/>
        <v>1697.7708012328765</v>
      </c>
      <c r="AM160" s="41">
        <f t="shared" si="58"/>
        <v>1725.9106487671231</v>
      </c>
      <c r="AN160" s="42">
        <f t="shared" si="59"/>
        <v>45715</v>
      </c>
      <c r="AO160" s="43">
        <f t="shared" si="60"/>
        <v>4658.07</v>
      </c>
    </row>
    <row r="161" spans="1:41" s="24" customFormat="1" ht="15.75" customHeight="1" x14ac:dyDescent="0.35">
      <c r="A161" s="36" t="s">
        <v>27</v>
      </c>
      <c r="B161" s="36">
        <v>202509</v>
      </c>
      <c r="C161" s="24" t="s">
        <v>736</v>
      </c>
      <c r="D161" s="24" t="s">
        <v>119</v>
      </c>
      <c r="E161" s="62">
        <v>45901</v>
      </c>
      <c r="F161" s="62">
        <v>46265</v>
      </c>
      <c r="G161" s="37" t="s">
        <v>860</v>
      </c>
      <c r="H161" s="36">
        <v>42197</v>
      </c>
      <c r="I161" s="63">
        <v>31969</v>
      </c>
      <c r="J161" s="24" t="s">
        <v>3066</v>
      </c>
      <c r="K161" s="63">
        <f t="shared" si="43"/>
        <v>45901</v>
      </c>
      <c r="L161" s="55">
        <f t="shared" si="44"/>
        <v>0.04</v>
      </c>
      <c r="M161" s="76">
        <v>0.22500000000000001</v>
      </c>
      <c r="N161" s="62">
        <v>45901</v>
      </c>
      <c r="O161" s="62">
        <v>46265</v>
      </c>
      <c r="P161" s="63"/>
      <c r="Q161" s="63"/>
      <c r="R161" s="78">
        <v>38</v>
      </c>
      <c r="S161" s="63" t="str">
        <f>VLOOKUP(R161,SA!$B$3:$C$11,2,1)</f>
        <v>36-45</v>
      </c>
      <c r="T161" s="38" t="s">
        <v>98</v>
      </c>
      <c r="U161" s="24" t="s">
        <v>5743</v>
      </c>
      <c r="V161" s="24">
        <v>400000</v>
      </c>
      <c r="W161" s="39">
        <f t="shared" si="45"/>
        <v>0</v>
      </c>
      <c r="X161" s="29">
        <f t="shared" si="46"/>
        <v>0</v>
      </c>
      <c r="Y161" s="40">
        <f t="shared" si="47"/>
        <v>365</v>
      </c>
      <c r="Z161" s="38">
        <f t="shared" si="48"/>
        <v>46081</v>
      </c>
      <c r="AA161" s="41">
        <f t="shared" si="49"/>
        <v>181</v>
      </c>
      <c r="AB161" s="24" t="s">
        <v>113</v>
      </c>
      <c r="AC161" s="41">
        <f t="shared" si="50"/>
        <v>5496.5225999999993</v>
      </c>
      <c r="AD161" s="41">
        <v>1</v>
      </c>
      <c r="AE161" s="72">
        <f>INDEX(SA!$C$2:$G$11,MATCH(Details!S161,SA!$C$2:$C$11,0),MATCH(Details!V161,SA!$C$2:$G$2,0))*Y161/(F161-E161+1)</f>
        <v>4658.07</v>
      </c>
      <c r="AF161" s="41">
        <f t="shared" si="51"/>
        <v>0</v>
      </c>
      <c r="AG161" s="41">
        <f t="shared" si="52"/>
        <v>0</v>
      </c>
      <c r="AH161" s="41">
        <f t="shared" si="53"/>
        <v>838.45259999999996</v>
      </c>
      <c r="AI161" s="60">
        <f t="shared" si="54"/>
        <v>186.3228</v>
      </c>
      <c r="AJ161" s="60">
        <f t="shared" si="55"/>
        <v>1048.06575</v>
      </c>
      <c r="AK161" s="60">
        <f t="shared" si="56"/>
        <v>2309.8922465753421</v>
      </c>
      <c r="AL161" s="60">
        <f t="shared" si="57"/>
        <v>1697.7708012328765</v>
      </c>
      <c r="AM161" s="41">
        <f t="shared" si="58"/>
        <v>1725.9106487671231</v>
      </c>
      <c r="AN161" s="42">
        <f t="shared" si="59"/>
        <v>45715</v>
      </c>
      <c r="AO161" s="43">
        <f t="shared" si="60"/>
        <v>4658.07</v>
      </c>
    </row>
    <row r="162" spans="1:41" s="24" customFormat="1" ht="15.75" customHeight="1" x14ac:dyDescent="0.35">
      <c r="A162" s="36" t="s">
        <v>27</v>
      </c>
      <c r="B162" s="36">
        <v>202509</v>
      </c>
      <c r="C162" s="24" t="s">
        <v>736</v>
      </c>
      <c r="D162" s="24" t="s">
        <v>119</v>
      </c>
      <c r="E162" s="62">
        <v>45901</v>
      </c>
      <c r="F162" s="62">
        <v>46265</v>
      </c>
      <c r="G162" s="37" t="s">
        <v>861</v>
      </c>
      <c r="H162" s="36">
        <v>42197</v>
      </c>
      <c r="I162" s="63">
        <v>43966</v>
      </c>
      <c r="J162" s="24" t="s">
        <v>3067</v>
      </c>
      <c r="K162" s="63">
        <f t="shared" si="43"/>
        <v>45901</v>
      </c>
      <c r="L162" s="55">
        <f t="shared" si="44"/>
        <v>0.04</v>
      </c>
      <c r="M162" s="76">
        <v>0.22500000000000001</v>
      </c>
      <c r="N162" s="62">
        <v>45901</v>
      </c>
      <c r="O162" s="62">
        <v>46265</v>
      </c>
      <c r="P162" s="63"/>
      <c r="Q162" s="63"/>
      <c r="R162" s="78">
        <v>5</v>
      </c>
      <c r="S162" s="63" t="str">
        <f>VLOOKUP(R162,SA!$B$3:$C$11,2,1)</f>
        <v>0-25</v>
      </c>
      <c r="T162" s="38" t="s">
        <v>97</v>
      </c>
      <c r="U162" s="24" t="s">
        <v>5745</v>
      </c>
      <c r="V162" s="24">
        <v>400000</v>
      </c>
      <c r="W162" s="39">
        <f t="shared" si="45"/>
        <v>0</v>
      </c>
      <c r="X162" s="29">
        <f t="shared" si="46"/>
        <v>0</v>
      </c>
      <c r="Y162" s="40">
        <f t="shared" si="47"/>
        <v>365</v>
      </c>
      <c r="Z162" s="38">
        <f t="shared" si="48"/>
        <v>46081</v>
      </c>
      <c r="AA162" s="41">
        <f t="shared" si="49"/>
        <v>181</v>
      </c>
      <c r="AB162" s="24" t="s">
        <v>113</v>
      </c>
      <c r="AC162" s="41">
        <f t="shared" si="50"/>
        <v>4043.8364000000001</v>
      </c>
      <c r="AD162" s="41">
        <v>1</v>
      </c>
      <c r="AE162" s="72">
        <f>INDEX(SA!$C$2:$G$11,MATCH(Details!S162,SA!$C$2:$C$11,0),MATCH(Details!V162,SA!$C$2:$G$2,0))*Y162/(F162-E162+1)</f>
        <v>3426.98</v>
      </c>
      <c r="AF162" s="41">
        <f t="shared" si="51"/>
        <v>0</v>
      </c>
      <c r="AG162" s="41">
        <f t="shared" si="52"/>
        <v>0</v>
      </c>
      <c r="AH162" s="41">
        <f t="shared" si="53"/>
        <v>616.85640000000001</v>
      </c>
      <c r="AI162" s="60">
        <f t="shared" si="54"/>
        <v>137.07920000000001</v>
      </c>
      <c r="AJ162" s="60">
        <f t="shared" si="55"/>
        <v>771.07050000000004</v>
      </c>
      <c r="AK162" s="60">
        <f t="shared" si="56"/>
        <v>1699.4065205479453</v>
      </c>
      <c r="AL162" s="60">
        <f t="shared" si="57"/>
        <v>1249.0637926027398</v>
      </c>
      <c r="AM162" s="41">
        <f t="shared" si="58"/>
        <v>1269.7665073972601</v>
      </c>
      <c r="AN162" s="42">
        <f t="shared" si="59"/>
        <v>45715</v>
      </c>
      <c r="AO162" s="43">
        <f t="shared" si="60"/>
        <v>3426.98</v>
      </c>
    </row>
    <row r="163" spans="1:41" s="24" customFormat="1" ht="15.75" customHeight="1" x14ac:dyDescent="0.35">
      <c r="A163" s="36" t="s">
        <v>27</v>
      </c>
      <c r="B163" s="36">
        <v>202509</v>
      </c>
      <c r="C163" s="24" t="s">
        <v>736</v>
      </c>
      <c r="D163" s="24" t="s">
        <v>119</v>
      </c>
      <c r="E163" s="62">
        <v>45901</v>
      </c>
      <c r="F163" s="62">
        <v>46265</v>
      </c>
      <c r="G163" s="37" t="s">
        <v>862</v>
      </c>
      <c r="H163" s="36">
        <v>42197</v>
      </c>
      <c r="I163" s="63">
        <v>18776</v>
      </c>
      <c r="J163" s="24" t="s">
        <v>3068</v>
      </c>
      <c r="K163" s="63">
        <f t="shared" si="43"/>
        <v>45901</v>
      </c>
      <c r="L163" s="55">
        <f t="shared" si="44"/>
        <v>0.04</v>
      </c>
      <c r="M163" s="76">
        <v>0.22500000000000001</v>
      </c>
      <c r="N163" s="62">
        <v>45901</v>
      </c>
      <c r="O163" s="62">
        <v>46265</v>
      </c>
      <c r="P163" s="63"/>
      <c r="Q163" s="63"/>
      <c r="R163" s="78">
        <v>74</v>
      </c>
      <c r="S163" s="63" t="str">
        <f>VLOOKUP(R163,SA!$B$3:$C$11,2,1)</f>
        <v>71-75</v>
      </c>
      <c r="T163" s="38" t="s">
        <v>97</v>
      </c>
      <c r="U163" s="24" t="s">
        <v>5744</v>
      </c>
      <c r="V163" s="24">
        <v>400000</v>
      </c>
      <c r="W163" s="39">
        <f t="shared" si="45"/>
        <v>0</v>
      </c>
      <c r="X163" s="29">
        <f t="shared" si="46"/>
        <v>0</v>
      </c>
      <c r="Y163" s="40">
        <f t="shared" si="47"/>
        <v>365</v>
      </c>
      <c r="Z163" s="38">
        <f t="shared" si="48"/>
        <v>46081</v>
      </c>
      <c r="AA163" s="41">
        <f t="shared" si="49"/>
        <v>181</v>
      </c>
      <c r="AB163" s="24" t="s">
        <v>113</v>
      </c>
      <c r="AC163" s="41">
        <f t="shared" si="50"/>
        <v>21578.034600000003</v>
      </c>
      <c r="AD163" s="41">
        <v>1</v>
      </c>
      <c r="AE163" s="72">
        <f>INDEX(SA!$C$2:$G$11,MATCH(Details!S163,SA!$C$2:$C$11,0),MATCH(Details!V163,SA!$C$2:$G$2,0))*Y163/(F163-E163+1)</f>
        <v>18286.47</v>
      </c>
      <c r="AF163" s="41">
        <f t="shared" si="51"/>
        <v>0</v>
      </c>
      <c r="AG163" s="41">
        <f t="shared" si="52"/>
        <v>0</v>
      </c>
      <c r="AH163" s="41">
        <f t="shared" si="53"/>
        <v>3291.5646000000002</v>
      </c>
      <c r="AI163" s="60">
        <f t="shared" si="54"/>
        <v>731.45880000000011</v>
      </c>
      <c r="AJ163" s="60">
        <f t="shared" si="55"/>
        <v>4114.4557500000001</v>
      </c>
      <c r="AK163" s="60">
        <f t="shared" si="56"/>
        <v>9068.0851232876721</v>
      </c>
      <c r="AL163" s="60">
        <f t="shared" si="57"/>
        <v>6665.0425656164389</v>
      </c>
      <c r="AM163" s="41">
        <f t="shared" si="58"/>
        <v>6775.5128843835619</v>
      </c>
      <c r="AN163" s="42">
        <f t="shared" si="59"/>
        <v>45715</v>
      </c>
      <c r="AO163" s="43">
        <f t="shared" si="60"/>
        <v>18286.47</v>
      </c>
    </row>
    <row r="164" spans="1:41" s="24" customFormat="1" ht="15.75" customHeight="1" x14ac:dyDescent="0.35">
      <c r="A164" s="36" t="s">
        <v>27</v>
      </c>
      <c r="B164" s="36">
        <v>202509</v>
      </c>
      <c r="C164" s="24" t="s">
        <v>736</v>
      </c>
      <c r="D164" s="24" t="s">
        <v>119</v>
      </c>
      <c r="E164" s="62">
        <v>45901</v>
      </c>
      <c r="F164" s="62">
        <v>46265</v>
      </c>
      <c r="G164" s="37" t="s">
        <v>863</v>
      </c>
      <c r="H164" s="36">
        <v>42201</v>
      </c>
      <c r="I164" s="63">
        <v>22204</v>
      </c>
      <c r="J164" s="24" t="s">
        <v>3069</v>
      </c>
      <c r="K164" s="63">
        <f t="shared" si="43"/>
        <v>45901</v>
      </c>
      <c r="L164" s="55">
        <f t="shared" si="44"/>
        <v>0.04</v>
      </c>
      <c r="M164" s="76">
        <v>0.22500000000000001</v>
      </c>
      <c r="N164" s="62">
        <v>45901</v>
      </c>
      <c r="O164" s="62">
        <v>46265</v>
      </c>
      <c r="P164" s="63"/>
      <c r="Q164" s="63"/>
      <c r="R164" s="78">
        <v>64</v>
      </c>
      <c r="S164" s="63" t="str">
        <f>VLOOKUP(R164,SA!$B$3:$C$11,2,1)</f>
        <v>56-65</v>
      </c>
      <c r="T164" s="38" t="s">
        <v>98</v>
      </c>
      <c r="U164" s="24" t="s">
        <v>5747</v>
      </c>
      <c r="V164" s="24">
        <v>500000</v>
      </c>
      <c r="W164" s="39">
        <f t="shared" si="45"/>
        <v>0</v>
      </c>
      <c r="X164" s="29">
        <f t="shared" si="46"/>
        <v>0</v>
      </c>
      <c r="Y164" s="40">
        <f t="shared" si="47"/>
        <v>365</v>
      </c>
      <c r="Z164" s="38">
        <f t="shared" si="48"/>
        <v>46081</v>
      </c>
      <c r="AA164" s="41">
        <f t="shared" si="49"/>
        <v>181</v>
      </c>
      <c r="AB164" s="24" t="s">
        <v>113</v>
      </c>
      <c r="AC164" s="41">
        <f t="shared" si="50"/>
        <v>13100.714</v>
      </c>
      <c r="AD164" s="41">
        <v>1</v>
      </c>
      <c r="AE164" s="72">
        <f>INDEX(SA!$C$2:$G$11,MATCH(Details!S164,SA!$C$2:$C$11,0),MATCH(Details!V164,SA!$C$2:$G$2,0))*Y164/(F164-E164+1)</f>
        <v>11102.3</v>
      </c>
      <c r="AF164" s="41">
        <f t="shared" si="51"/>
        <v>0</v>
      </c>
      <c r="AG164" s="41">
        <f t="shared" si="52"/>
        <v>0</v>
      </c>
      <c r="AH164" s="41">
        <f t="shared" si="53"/>
        <v>1998.4139999999998</v>
      </c>
      <c r="AI164" s="60">
        <f t="shared" si="54"/>
        <v>444.09199999999998</v>
      </c>
      <c r="AJ164" s="60">
        <f t="shared" si="55"/>
        <v>2498.0174999999999</v>
      </c>
      <c r="AK164" s="60">
        <f t="shared" si="56"/>
        <v>5505.5241095890406</v>
      </c>
      <c r="AL164" s="60">
        <f t="shared" si="57"/>
        <v>4046.5602205479449</v>
      </c>
      <c r="AM164" s="41">
        <f t="shared" si="58"/>
        <v>4113.6302794520543</v>
      </c>
      <c r="AN164" s="42">
        <f t="shared" si="59"/>
        <v>45715</v>
      </c>
      <c r="AO164" s="43">
        <f t="shared" si="60"/>
        <v>11102.3</v>
      </c>
    </row>
    <row r="165" spans="1:41" s="24" customFormat="1" ht="15.75" customHeight="1" x14ac:dyDescent="0.35">
      <c r="A165" s="36" t="s">
        <v>27</v>
      </c>
      <c r="B165" s="36">
        <v>202509</v>
      </c>
      <c r="C165" s="24" t="s">
        <v>736</v>
      </c>
      <c r="D165" s="24" t="s">
        <v>119</v>
      </c>
      <c r="E165" s="62">
        <v>45901</v>
      </c>
      <c r="F165" s="62">
        <v>46265</v>
      </c>
      <c r="G165" s="37" t="s">
        <v>716</v>
      </c>
      <c r="H165" s="36">
        <v>42201</v>
      </c>
      <c r="I165" s="63">
        <v>32248</v>
      </c>
      <c r="J165" s="24" t="s">
        <v>3070</v>
      </c>
      <c r="K165" s="63">
        <f t="shared" si="43"/>
        <v>45901</v>
      </c>
      <c r="L165" s="55">
        <f t="shared" si="44"/>
        <v>0.04</v>
      </c>
      <c r="M165" s="76">
        <v>0.22500000000000001</v>
      </c>
      <c r="N165" s="62">
        <v>45901</v>
      </c>
      <c r="O165" s="62">
        <v>46265</v>
      </c>
      <c r="P165" s="63"/>
      <c r="Q165" s="63"/>
      <c r="R165" s="78">
        <v>37</v>
      </c>
      <c r="S165" s="63" t="str">
        <f>VLOOKUP(R165,SA!$B$3:$C$11,2,1)</f>
        <v>36-45</v>
      </c>
      <c r="T165" s="38" t="s">
        <v>97</v>
      </c>
      <c r="U165" s="24" t="s">
        <v>56</v>
      </c>
      <c r="V165" s="24">
        <v>500000</v>
      </c>
      <c r="W165" s="39">
        <f t="shared" si="45"/>
        <v>500000</v>
      </c>
      <c r="X165" s="29">
        <f t="shared" si="46"/>
        <v>1</v>
      </c>
      <c r="Y165" s="40">
        <f t="shared" si="47"/>
        <v>365</v>
      </c>
      <c r="Z165" s="38">
        <f t="shared" si="48"/>
        <v>46081</v>
      </c>
      <c r="AA165" s="41">
        <f t="shared" si="49"/>
        <v>181</v>
      </c>
      <c r="AB165" s="24" t="s">
        <v>113</v>
      </c>
      <c r="AC165" s="41">
        <f t="shared" si="50"/>
        <v>6046.1902</v>
      </c>
      <c r="AD165" s="41">
        <v>1</v>
      </c>
      <c r="AE165" s="72">
        <f>INDEX(SA!$C$2:$G$11,MATCH(Details!S165,SA!$C$2:$C$11,0),MATCH(Details!V165,SA!$C$2:$G$2,0))*Y165/(F165-E165+1)</f>
        <v>5123.8900000000003</v>
      </c>
      <c r="AF165" s="41">
        <f t="shared" si="51"/>
        <v>0</v>
      </c>
      <c r="AG165" s="41">
        <f t="shared" si="52"/>
        <v>0</v>
      </c>
      <c r="AH165" s="41">
        <f t="shared" si="53"/>
        <v>922.30020000000002</v>
      </c>
      <c r="AI165" s="60">
        <f t="shared" si="54"/>
        <v>204.9556</v>
      </c>
      <c r="AJ165" s="60">
        <f t="shared" si="55"/>
        <v>1152.8752500000001</v>
      </c>
      <c r="AK165" s="60">
        <f t="shared" si="56"/>
        <v>2540.8879178082193</v>
      </c>
      <c r="AL165" s="60">
        <f t="shared" si="57"/>
        <v>1867.5526195890411</v>
      </c>
      <c r="AM165" s="41">
        <f t="shared" si="58"/>
        <v>1898.5065304109589</v>
      </c>
      <c r="AN165" s="42">
        <f t="shared" si="59"/>
        <v>45715</v>
      </c>
      <c r="AO165" s="43">
        <f t="shared" si="60"/>
        <v>5123.8900000000003</v>
      </c>
    </row>
    <row r="166" spans="1:41" s="24" customFormat="1" ht="15.75" customHeight="1" x14ac:dyDescent="0.35">
      <c r="A166" s="36" t="s">
        <v>27</v>
      </c>
      <c r="B166" s="36">
        <v>202509</v>
      </c>
      <c r="C166" s="24" t="s">
        <v>736</v>
      </c>
      <c r="D166" s="24" t="s">
        <v>119</v>
      </c>
      <c r="E166" s="62">
        <v>45901</v>
      </c>
      <c r="F166" s="62">
        <v>46265</v>
      </c>
      <c r="G166" s="37" t="s">
        <v>864</v>
      </c>
      <c r="H166" s="36">
        <v>42201</v>
      </c>
      <c r="I166" s="63">
        <v>18182</v>
      </c>
      <c r="J166" s="24" t="s">
        <v>3071</v>
      </c>
      <c r="K166" s="63">
        <f t="shared" si="43"/>
        <v>45901</v>
      </c>
      <c r="L166" s="55">
        <f t="shared" si="44"/>
        <v>0.04</v>
      </c>
      <c r="M166" s="76">
        <v>0.22500000000000001</v>
      </c>
      <c r="N166" s="62">
        <v>45901</v>
      </c>
      <c r="O166" s="62">
        <v>46265</v>
      </c>
      <c r="P166" s="63"/>
      <c r="Q166" s="63"/>
      <c r="R166" s="78">
        <v>75</v>
      </c>
      <c r="S166" s="63" t="str">
        <f>VLOOKUP(R166,SA!$B$3:$C$11,2,1)</f>
        <v>71-75</v>
      </c>
      <c r="T166" s="38" t="s">
        <v>97</v>
      </c>
      <c r="U166" s="24" t="s">
        <v>5744</v>
      </c>
      <c r="V166" s="24">
        <v>500000</v>
      </c>
      <c r="W166" s="39">
        <f t="shared" si="45"/>
        <v>0</v>
      </c>
      <c r="X166" s="29">
        <f t="shared" si="46"/>
        <v>0</v>
      </c>
      <c r="Y166" s="40">
        <f t="shared" si="47"/>
        <v>365</v>
      </c>
      <c r="Z166" s="38">
        <f t="shared" si="48"/>
        <v>46081</v>
      </c>
      <c r="AA166" s="41">
        <f t="shared" si="49"/>
        <v>181</v>
      </c>
      <c r="AB166" s="24" t="s">
        <v>113</v>
      </c>
      <c r="AC166" s="41">
        <f t="shared" si="50"/>
        <v>23735.924199999998</v>
      </c>
      <c r="AD166" s="41">
        <v>1</v>
      </c>
      <c r="AE166" s="72">
        <f>INDEX(SA!$C$2:$G$11,MATCH(Details!S166,SA!$C$2:$C$11,0),MATCH(Details!V166,SA!$C$2:$G$2,0))*Y166/(F166-E166+1)</f>
        <v>20115.189999999999</v>
      </c>
      <c r="AF166" s="41">
        <f t="shared" si="51"/>
        <v>0</v>
      </c>
      <c r="AG166" s="41">
        <f t="shared" si="52"/>
        <v>0</v>
      </c>
      <c r="AH166" s="41">
        <f t="shared" si="53"/>
        <v>3620.7341999999994</v>
      </c>
      <c r="AI166" s="60">
        <f t="shared" si="54"/>
        <v>804.60759999999993</v>
      </c>
      <c r="AJ166" s="60">
        <f t="shared" si="55"/>
        <v>4525.9177499999996</v>
      </c>
      <c r="AK166" s="60">
        <f t="shared" si="56"/>
        <v>9974.9298356164381</v>
      </c>
      <c r="AL166" s="60">
        <f t="shared" si="57"/>
        <v>7331.5734291780818</v>
      </c>
      <c r="AM166" s="41">
        <f t="shared" si="58"/>
        <v>7453.091220821917</v>
      </c>
      <c r="AN166" s="42">
        <f t="shared" si="59"/>
        <v>45715</v>
      </c>
      <c r="AO166" s="43">
        <f t="shared" si="60"/>
        <v>20115.189999999999</v>
      </c>
    </row>
    <row r="167" spans="1:41" s="24" customFormat="1" ht="15.75" customHeight="1" x14ac:dyDescent="0.35">
      <c r="A167" s="36" t="s">
        <v>27</v>
      </c>
      <c r="B167" s="36">
        <v>202509</v>
      </c>
      <c r="C167" s="24" t="s">
        <v>736</v>
      </c>
      <c r="D167" s="24" t="s">
        <v>119</v>
      </c>
      <c r="E167" s="62">
        <v>45901</v>
      </c>
      <c r="F167" s="62">
        <v>46265</v>
      </c>
      <c r="G167" s="37" t="s">
        <v>865</v>
      </c>
      <c r="H167" s="36">
        <v>42205</v>
      </c>
      <c r="I167" s="63">
        <v>42908</v>
      </c>
      <c r="J167" s="24" t="s">
        <v>3072</v>
      </c>
      <c r="K167" s="63">
        <f t="shared" si="43"/>
        <v>45901</v>
      </c>
      <c r="L167" s="55">
        <f t="shared" si="44"/>
        <v>0.04</v>
      </c>
      <c r="M167" s="76">
        <v>0.22500000000000001</v>
      </c>
      <c r="N167" s="62">
        <v>45901</v>
      </c>
      <c r="O167" s="62">
        <v>46265</v>
      </c>
      <c r="P167" s="63"/>
      <c r="Q167" s="63"/>
      <c r="R167" s="78">
        <v>8</v>
      </c>
      <c r="S167" s="63" t="str">
        <f>VLOOKUP(R167,SA!$B$3:$C$11,2,1)</f>
        <v>0-25</v>
      </c>
      <c r="T167" s="38" t="s">
        <v>97</v>
      </c>
      <c r="U167" s="24" t="s">
        <v>5745</v>
      </c>
      <c r="V167" s="24">
        <v>500000</v>
      </c>
      <c r="W167" s="39">
        <f t="shared" si="45"/>
        <v>0</v>
      </c>
      <c r="X167" s="29">
        <f t="shared" si="46"/>
        <v>0</v>
      </c>
      <c r="Y167" s="40">
        <f t="shared" si="47"/>
        <v>365</v>
      </c>
      <c r="Z167" s="38">
        <f t="shared" si="48"/>
        <v>46081</v>
      </c>
      <c r="AA167" s="41">
        <f t="shared" si="49"/>
        <v>181</v>
      </c>
      <c r="AB167" s="24" t="s">
        <v>113</v>
      </c>
      <c r="AC167" s="41">
        <f t="shared" si="50"/>
        <v>4448.2106000000003</v>
      </c>
      <c r="AD167" s="41">
        <v>1</v>
      </c>
      <c r="AE167" s="72">
        <f>INDEX(SA!$C$2:$G$11,MATCH(Details!S167,SA!$C$2:$C$11,0),MATCH(Details!V167,SA!$C$2:$G$2,0))*Y167/(F167-E167+1)</f>
        <v>3769.67</v>
      </c>
      <c r="AF167" s="41">
        <f t="shared" si="51"/>
        <v>0</v>
      </c>
      <c r="AG167" s="41">
        <f t="shared" si="52"/>
        <v>0</v>
      </c>
      <c r="AH167" s="41">
        <f t="shared" si="53"/>
        <v>678.54060000000004</v>
      </c>
      <c r="AI167" s="60">
        <f t="shared" si="54"/>
        <v>150.7868</v>
      </c>
      <c r="AJ167" s="60">
        <f t="shared" si="55"/>
        <v>848.17574999999999</v>
      </c>
      <c r="AK167" s="60">
        <f t="shared" si="56"/>
        <v>1869.3432054794521</v>
      </c>
      <c r="AL167" s="60">
        <f t="shared" si="57"/>
        <v>1373.9672560273973</v>
      </c>
      <c r="AM167" s="41">
        <f t="shared" si="58"/>
        <v>1396.7401939726028</v>
      </c>
      <c r="AN167" s="42">
        <f t="shared" si="59"/>
        <v>45715</v>
      </c>
      <c r="AO167" s="43">
        <f t="shared" si="60"/>
        <v>3769.67</v>
      </c>
    </row>
    <row r="168" spans="1:41" s="24" customFormat="1" ht="15.75" customHeight="1" x14ac:dyDescent="0.35">
      <c r="A168" s="36" t="s">
        <v>27</v>
      </c>
      <c r="B168" s="36">
        <v>202509</v>
      </c>
      <c r="C168" s="24" t="s">
        <v>736</v>
      </c>
      <c r="D168" s="24" t="s">
        <v>119</v>
      </c>
      <c r="E168" s="62">
        <v>45901</v>
      </c>
      <c r="F168" s="62">
        <v>46265</v>
      </c>
      <c r="G168" s="37" t="s">
        <v>866</v>
      </c>
      <c r="H168" s="36">
        <v>42205</v>
      </c>
      <c r="I168" s="63">
        <v>44378</v>
      </c>
      <c r="J168" s="24" t="s">
        <v>3073</v>
      </c>
      <c r="K168" s="63">
        <f t="shared" si="43"/>
        <v>45901</v>
      </c>
      <c r="L168" s="55">
        <f t="shared" si="44"/>
        <v>0.04</v>
      </c>
      <c r="M168" s="76">
        <v>0.22500000000000001</v>
      </c>
      <c r="N168" s="62">
        <v>45901</v>
      </c>
      <c r="O168" s="62">
        <v>46265</v>
      </c>
      <c r="P168" s="63"/>
      <c r="Q168" s="63"/>
      <c r="R168" s="78">
        <v>4</v>
      </c>
      <c r="S168" s="63" t="str">
        <f>VLOOKUP(R168,SA!$B$3:$C$11,2,1)</f>
        <v>0-25</v>
      </c>
      <c r="T168" s="38" t="s">
        <v>98</v>
      </c>
      <c r="U168" s="24" t="s">
        <v>5746</v>
      </c>
      <c r="V168" s="24">
        <v>500000</v>
      </c>
      <c r="W168" s="39">
        <f t="shared" si="45"/>
        <v>0</v>
      </c>
      <c r="X168" s="29">
        <f t="shared" si="46"/>
        <v>0</v>
      </c>
      <c r="Y168" s="40">
        <f t="shared" si="47"/>
        <v>365</v>
      </c>
      <c r="Z168" s="38">
        <f t="shared" si="48"/>
        <v>46081</v>
      </c>
      <c r="AA168" s="41">
        <f t="shared" si="49"/>
        <v>181</v>
      </c>
      <c r="AB168" s="24" t="s">
        <v>113</v>
      </c>
      <c r="AC168" s="41">
        <f t="shared" si="50"/>
        <v>4448.2106000000003</v>
      </c>
      <c r="AD168" s="41">
        <v>1</v>
      </c>
      <c r="AE168" s="72">
        <f>INDEX(SA!$C$2:$G$11,MATCH(Details!S168,SA!$C$2:$C$11,0),MATCH(Details!V168,SA!$C$2:$G$2,0))*Y168/(F168-E168+1)</f>
        <v>3769.67</v>
      </c>
      <c r="AF168" s="41">
        <f t="shared" si="51"/>
        <v>0</v>
      </c>
      <c r="AG168" s="41">
        <f t="shared" si="52"/>
        <v>0</v>
      </c>
      <c r="AH168" s="41">
        <f t="shared" si="53"/>
        <v>678.54060000000004</v>
      </c>
      <c r="AI168" s="60">
        <f t="shared" si="54"/>
        <v>150.7868</v>
      </c>
      <c r="AJ168" s="60">
        <f t="shared" si="55"/>
        <v>848.17574999999999</v>
      </c>
      <c r="AK168" s="60">
        <f t="shared" si="56"/>
        <v>1869.3432054794521</v>
      </c>
      <c r="AL168" s="60">
        <f t="shared" si="57"/>
        <v>1373.9672560273973</v>
      </c>
      <c r="AM168" s="41">
        <f t="shared" si="58"/>
        <v>1396.7401939726028</v>
      </c>
      <c r="AN168" s="42">
        <f t="shared" si="59"/>
        <v>45715</v>
      </c>
      <c r="AO168" s="43">
        <f t="shared" si="60"/>
        <v>3769.67</v>
      </c>
    </row>
    <row r="169" spans="1:41" s="24" customFormat="1" ht="15.75" customHeight="1" x14ac:dyDescent="0.35">
      <c r="A169" s="36" t="s">
        <v>27</v>
      </c>
      <c r="B169" s="36">
        <v>202509</v>
      </c>
      <c r="C169" s="24" t="s">
        <v>736</v>
      </c>
      <c r="D169" s="24" t="s">
        <v>119</v>
      </c>
      <c r="E169" s="62">
        <v>45901</v>
      </c>
      <c r="F169" s="62">
        <v>46265</v>
      </c>
      <c r="G169" s="37" t="s">
        <v>867</v>
      </c>
      <c r="H169" s="36">
        <v>42205</v>
      </c>
      <c r="I169" s="63">
        <v>32306</v>
      </c>
      <c r="J169" s="24" t="s">
        <v>3074</v>
      </c>
      <c r="K169" s="63">
        <f t="shared" si="43"/>
        <v>45901</v>
      </c>
      <c r="L169" s="55">
        <f t="shared" si="44"/>
        <v>0.04</v>
      </c>
      <c r="M169" s="76">
        <v>0.22500000000000001</v>
      </c>
      <c r="N169" s="62">
        <v>45901</v>
      </c>
      <c r="O169" s="62">
        <v>46265</v>
      </c>
      <c r="P169" s="63"/>
      <c r="Q169" s="63"/>
      <c r="R169" s="78">
        <v>37</v>
      </c>
      <c r="S169" s="63" t="str">
        <f>VLOOKUP(R169,SA!$B$3:$C$11,2,1)</f>
        <v>36-45</v>
      </c>
      <c r="T169" s="38" t="s">
        <v>98</v>
      </c>
      <c r="U169" s="24" t="s">
        <v>5743</v>
      </c>
      <c r="V169" s="24">
        <v>500000</v>
      </c>
      <c r="W169" s="39">
        <f t="shared" si="45"/>
        <v>0</v>
      </c>
      <c r="X169" s="29">
        <f t="shared" si="46"/>
        <v>0</v>
      </c>
      <c r="Y169" s="40">
        <f t="shared" si="47"/>
        <v>365</v>
      </c>
      <c r="Z169" s="38">
        <f t="shared" si="48"/>
        <v>46081</v>
      </c>
      <c r="AA169" s="41">
        <f t="shared" si="49"/>
        <v>181</v>
      </c>
      <c r="AB169" s="24" t="s">
        <v>113</v>
      </c>
      <c r="AC169" s="41">
        <f t="shared" si="50"/>
        <v>6046.1902</v>
      </c>
      <c r="AD169" s="41">
        <v>1</v>
      </c>
      <c r="AE169" s="72">
        <f>INDEX(SA!$C$2:$G$11,MATCH(Details!S169,SA!$C$2:$C$11,0),MATCH(Details!V169,SA!$C$2:$G$2,0))*Y169/(F169-E169+1)</f>
        <v>5123.8900000000003</v>
      </c>
      <c r="AF169" s="41">
        <f t="shared" si="51"/>
        <v>0</v>
      </c>
      <c r="AG169" s="41">
        <f t="shared" si="52"/>
        <v>0</v>
      </c>
      <c r="AH169" s="41">
        <f t="shared" si="53"/>
        <v>922.30020000000002</v>
      </c>
      <c r="AI169" s="60">
        <f t="shared" si="54"/>
        <v>204.9556</v>
      </c>
      <c r="AJ169" s="60">
        <f t="shared" si="55"/>
        <v>1152.8752500000001</v>
      </c>
      <c r="AK169" s="60">
        <f t="shared" si="56"/>
        <v>2540.8879178082193</v>
      </c>
      <c r="AL169" s="60">
        <f t="shared" si="57"/>
        <v>1867.5526195890411</v>
      </c>
      <c r="AM169" s="41">
        <f t="shared" si="58"/>
        <v>1898.5065304109589</v>
      </c>
      <c r="AN169" s="42">
        <f t="shared" si="59"/>
        <v>45715</v>
      </c>
      <c r="AO169" s="43">
        <f t="shared" si="60"/>
        <v>5123.8900000000003</v>
      </c>
    </row>
    <row r="170" spans="1:41" s="24" customFormat="1" ht="15.75" customHeight="1" x14ac:dyDescent="0.35">
      <c r="A170" s="36" t="s">
        <v>27</v>
      </c>
      <c r="B170" s="36">
        <v>202509</v>
      </c>
      <c r="C170" s="24" t="s">
        <v>736</v>
      </c>
      <c r="D170" s="24" t="s">
        <v>119</v>
      </c>
      <c r="E170" s="62">
        <v>45901</v>
      </c>
      <c r="F170" s="62">
        <v>46265</v>
      </c>
      <c r="G170" s="37" t="s">
        <v>180</v>
      </c>
      <c r="H170" s="36">
        <v>42205</v>
      </c>
      <c r="I170" s="63">
        <v>32432</v>
      </c>
      <c r="J170" s="24" t="s">
        <v>3075</v>
      </c>
      <c r="K170" s="63">
        <f t="shared" si="43"/>
        <v>45901</v>
      </c>
      <c r="L170" s="55">
        <f t="shared" si="44"/>
        <v>0.04</v>
      </c>
      <c r="M170" s="76">
        <v>0.22500000000000001</v>
      </c>
      <c r="N170" s="62">
        <v>45901</v>
      </c>
      <c r="O170" s="62">
        <v>46265</v>
      </c>
      <c r="P170" s="63"/>
      <c r="Q170" s="63"/>
      <c r="R170" s="78">
        <v>36</v>
      </c>
      <c r="S170" s="63" t="str">
        <f>VLOOKUP(R170,SA!$B$3:$C$11,2,1)</f>
        <v>36-45</v>
      </c>
      <c r="T170" s="38" t="s">
        <v>97</v>
      </c>
      <c r="U170" s="24" t="s">
        <v>56</v>
      </c>
      <c r="V170" s="24">
        <v>500000</v>
      </c>
      <c r="W170" s="39">
        <f t="shared" si="45"/>
        <v>500000</v>
      </c>
      <c r="X170" s="29">
        <f t="shared" si="46"/>
        <v>1</v>
      </c>
      <c r="Y170" s="40">
        <f t="shared" si="47"/>
        <v>365</v>
      </c>
      <c r="Z170" s="38">
        <f t="shared" si="48"/>
        <v>46081</v>
      </c>
      <c r="AA170" s="41">
        <f t="shared" si="49"/>
        <v>181</v>
      </c>
      <c r="AB170" s="24" t="s">
        <v>113</v>
      </c>
      <c r="AC170" s="41">
        <f t="shared" si="50"/>
        <v>6046.1902</v>
      </c>
      <c r="AD170" s="41">
        <v>1</v>
      </c>
      <c r="AE170" s="72">
        <f>INDEX(SA!$C$2:$G$11,MATCH(Details!S170,SA!$C$2:$C$11,0),MATCH(Details!V170,SA!$C$2:$G$2,0))*Y170/(F170-E170+1)</f>
        <v>5123.8900000000003</v>
      </c>
      <c r="AF170" s="41">
        <f t="shared" si="51"/>
        <v>0</v>
      </c>
      <c r="AG170" s="41">
        <f t="shared" si="52"/>
        <v>0</v>
      </c>
      <c r="AH170" s="41">
        <f t="shared" si="53"/>
        <v>922.30020000000002</v>
      </c>
      <c r="AI170" s="60">
        <f t="shared" si="54"/>
        <v>204.9556</v>
      </c>
      <c r="AJ170" s="60">
        <f t="shared" si="55"/>
        <v>1152.8752500000001</v>
      </c>
      <c r="AK170" s="60">
        <f t="shared" si="56"/>
        <v>2540.8879178082193</v>
      </c>
      <c r="AL170" s="60">
        <f t="shared" si="57"/>
        <v>1867.5526195890411</v>
      </c>
      <c r="AM170" s="41">
        <f t="shared" si="58"/>
        <v>1898.5065304109589</v>
      </c>
      <c r="AN170" s="42">
        <f t="shared" si="59"/>
        <v>45715</v>
      </c>
      <c r="AO170" s="43">
        <f t="shared" si="60"/>
        <v>5123.8900000000003</v>
      </c>
    </row>
    <row r="171" spans="1:41" s="24" customFormat="1" ht="15.75" customHeight="1" x14ac:dyDescent="0.35">
      <c r="A171" s="36" t="s">
        <v>27</v>
      </c>
      <c r="B171" s="36">
        <v>202509</v>
      </c>
      <c r="C171" s="24" t="s">
        <v>736</v>
      </c>
      <c r="D171" s="24" t="s">
        <v>119</v>
      </c>
      <c r="E171" s="62">
        <v>45901</v>
      </c>
      <c r="F171" s="62">
        <v>46265</v>
      </c>
      <c r="G171" s="37" t="s">
        <v>868</v>
      </c>
      <c r="H171" s="36">
        <v>42205</v>
      </c>
      <c r="I171" s="63">
        <v>24629</v>
      </c>
      <c r="J171" s="24" t="s">
        <v>3076</v>
      </c>
      <c r="K171" s="63">
        <f t="shared" si="43"/>
        <v>45901</v>
      </c>
      <c r="L171" s="55">
        <f t="shared" si="44"/>
        <v>0.04</v>
      </c>
      <c r="M171" s="76">
        <v>0.22500000000000001</v>
      </c>
      <c r="N171" s="62">
        <v>45901</v>
      </c>
      <c r="O171" s="62">
        <v>46265</v>
      </c>
      <c r="P171" s="63"/>
      <c r="Q171" s="63"/>
      <c r="R171" s="78">
        <v>58</v>
      </c>
      <c r="S171" s="63" t="str">
        <f>VLOOKUP(R171,SA!$B$3:$C$11,2,1)</f>
        <v>56-65</v>
      </c>
      <c r="T171" s="38" t="s">
        <v>98</v>
      </c>
      <c r="U171" s="24" t="s">
        <v>5747</v>
      </c>
      <c r="V171" s="24">
        <v>500000</v>
      </c>
      <c r="W171" s="39">
        <f t="shared" si="45"/>
        <v>0</v>
      </c>
      <c r="X171" s="29">
        <f t="shared" si="46"/>
        <v>0</v>
      </c>
      <c r="Y171" s="40">
        <f t="shared" si="47"/>
        <v>365</v>
      </c>
      <c r="Z171" s="38">
        <f t="shared" si="48"/>
        <v>46081</v>
      </c>
      <c r="AA171" s="41">
        <f t="shared" si="49"/>
        <v>181</v>
      </c>
      <c r="AB171" s="24" t="s">
        <v>113</v>
      </c>
      <c r="AC171" s="41">
        <f t="shared" si="50"/>
        <v>13100.714</v>
      </c>
      <c r="AD171" s="41">
        <v>1</v>
      </c>
      <c r="AE171" s="72">
        <f>INDEX(SA!$C$2:$G$11,MATCH(Details!S171,SA!$C$2:$C$11,0),MATCH(Details!V171,SA!$C$2:$G$2,0))*Y171/(F171-E171+1)</f>
        <v>11102.3</v>
      </c>
      <c r="AF171" s="41">
        <f t="shared" si="51"/>
        <v>0</v>
      </c>
      <c r="AG171" s="41">
        <f t="shared" si="52"/>
        <v>0</v>
      </c>
      <c r="AH171" s="41">
        <f t="shared" si="53"/>
        <v>1998.4139999999998</v>
      </c>
      <c r="AI171" s="60">
        <f t="shared" si="54"/>
        <v>444.09199999999998</v>
      </c>
      <c r="AJ171" s="60">
        <f t="shared" si="55"/>
        <v>2498.0174999999999</v>
      </c>
      <c r="AK171" s="60">
        <f t="shared" si="56"/>
        <v>5505.5241095890406</v>
      </c>
      <c r="AL171" s="60">
        <f t="shared" si="57"/>
        <v>4046.5602205479449</v>
      </c>
      <c r="AM171" s="41">
        <f t="shared" si="58"/>
        <v>4113.6302794520543</v>
      </c>
      <c r="AN171" s="42">
        <f t="shared" si="59"/>
        <v>45715</v>
      </c>
      <c r="AO171" s="43">
        <f t="shared" si="60"/>
        <v>11102.3</v>
      </c>
    </row>
    <row r="172" spans="1:41" s="24" customFormat="1" ht="15.75" customHeight="1" x14ac:dyDescent="0.35">
      <c r="A172" s="36" t="s">
        <v>27</v>
      </c>
      <c r="B172" s="36">
        <v>202509</v>
      </c>
      <c r="C172" s="24" t="s">
        <v>736</v>
      </c>
      <c r="D172" s="24" t="s">
        <v>119</v>
      </c>
      <c r="E172" s="62">
        <v>45901</v>
      </c>
      <c r="F172" s="62">
        <v>46265</v>
      </c>
      <c r="G172" s="37" t="s">
        <v>869</v>
      </c>
      <c r="H172" s="36">
        <v>42210</v>
      </c>
      <c r="I172" s="63">
        <v>43596</v>
      </c>
      <c r="J172" s="24" t="s">
        <v>3077</v>
      </c>
      <c r="K172" s="63">
        <f t="shared" si="43"/>
        <v>45901</v>
      </c>
      <c r="L172" s="55">
        <f t="shared" si="44"/>
        <v>0.04</v>
      </c>
      <c r="M172" s="76">
        <v>0.22500000000000001</v>
      </c>
      <c r="N172" s="62">
        <v>45901</v>
      </c>
      <c r="O172" s="62">
        <v>46265</v>
      </c>
      <c r="P172" s="63"/>
      <c r="Q172" s="63"/>
      <c r="R172" s="78">
        <v>6</v>
      </c>
      <c r="S172" s="63" t="str">
        <f>VLOOKUP(R172,SA!$B$3:$C$11,2,1)</f>
        <v>0-25</v>
      </c>
      <c r="T172" s="38" t="s">
        <v>97</v>
      </c>
      <c r="U172" s="24" t="s">
        <v>5745</v>
      </c>
      <c r="V172" s="24">
        <v>400000</v>
      </c>
      <c r="W172" s="39">
        <f t="shared" si="45"/>
        <v>0</v>
      </c>
      <c r="X172" s="29">
        <f t="shared" si="46"/>
        <v>0</v>
      </c>
      <c r="Y172" s="40">
        <f t="shared" si="47"/>
        <v>365</v>
      </c>
      <c r="Z172" s="38">
        <f t="shared" si="48"/>
        <v>46081</v>
      </c>
      <c r="AA172" s="41">
        <f t="shared" si="49"/>
        <v>181</v>
      </c>
      <c r="AB172" s="24" t="s">
        <v>113</v>
      </c>
      <c r="AC172" s="41">
        <f t="shared" si="50"/>
        <v>4043.8364000000001</v>
      </c>
      <c r="AD172" s="41">
        <v>1</v>
      </c>
      <c r="AE172" s="72">
        <f>INDEX(SA!$C$2:$G$11,MATCH(Details!S172,SA!$C$2:$C$11,0),MATCH(Details!V172,SA!$C$2:$G$2,0))*Y172/(F172-E172+1)</f>
        <v>3426.98</v>
      </c>
      <c r="AF172" s="41">
        <f t="shared" si="51"/>
        <v>0</v>
      </c>
      <c r="AG172" s="41">
        <f t="shared" si="52"/>
        <v>0</v>
      </c>
      <c r="AH172" s="41">
        <f t="shared" si="53"/>
        <v>616.85640000000001</v>
      </c>
      <c r="AI172" s="60">
        <f t="shared" si="54"/>
        <v>137.07920000000001</v>
      </c>
      <c r="AJ172" s="60">
        <f t="shared" si="55"/>
        <v>771.07050000000004</v>
      </c>
      <c r="AK172" s="60">
        <f t="shared" si="56"/>
        <v>1699.4065205479453</v>
      </c>
      <c r="AL172" s="60">
        <f t="shared" si="57"/>
        <v>1249.0637926027398</v>
      </c>
      <c r="AM172" s="41">
        <f t="shared" si="58"/>
        <v>1269.7665073972601</v>
      </c>
      <c r="AN172" s="42">
        <f t="shared" si="59"/>
        <v>45715</v>
      </c>
      <c r="AO172" s="43">
        <f t="shared" si="60"/>
        <v>3426.98</v>
      </c>
    </row>
    <row r="173" spans="1:41" s="24" customFormat="1" ht="15.75" customHeight="1" x14ac:dyDescent="0.35">
      <c r="A173" s="36" t="s">
        <v>27</v>
      </c>
      <c r="B173" s="36">
        <v>202509</v>
      </c>
      <c r="C173" s="24" t="s">
        <v>736</v>
      </c>
      <c r="D173" s="24" t="s">
        <v>119</v>
      </c>
      <c r="E173" s="62">
        <v>45901</v>
      </c>
      <c r="F173" s="62">
        <v>46265</v>
      </c>
      <c r="G173" s="37" t="s">
        <v>870</v>
      </c>
      <c r="H173" s="36">
        <v>42210</v>
      </c>
      <c r="I173" s="63">
        <v>25204</v>
      </c>
      <c r="J173" s="24" t="s">
        <v>3078</v>
      </c>
      <c r="K173" s="63">
        <f t="shared" si="43"/>
        <v>45901</v>
      </c>
      <c r="L173" s="55">
        <f t="shared" si="44"/>
        <v>0.04</v>
      </c>
      <c r="M173" s="76">
        <v>0.22500000000000001</v>
      </c>
      <c r="N173" s="62">
        <v>45901</v>
      </c>
      <c r="O173" s="62">
        <v>46265</v>
      </c>
      <c r="P173" s="63"/>
      <c r="Q173" s="63"/>
      <c r="R173" s="78">
        <v>56</v>
      </c>
      <c r="S173" s="63" t="str">
        <f>VLOOKUP(R173,SA!$B$3:$C$11,2,1)</f>
        <v>56-65</v>
      </c>
      <c r="T173" s="38" t="s">
        <v>98</v>
      </c>
      <c r="U173" s="24" t="s">
        <v>5747</v>
      </c>
      <c r="V173" s="24">
        <v>400000</v>
      </c>
      <c r="W173" s="39">
        <f t="shared" si="45"/>
        <v>0</v>
      </c>
      <c r="X173" s="29">
        <f t="shared" si="46"/>
        <v>0</v>
      </c>
      <c r="Y173" s="40">
        <f t="shared" si="47"/>
        <v>365</v>
      </c>
      <c r="Z173" s="38">
        <f t="shared" si="48"/>
        <v>46081</v>
      </c>
      <c r="AA173" s="41">
        <f t="shared" si="49"/>
        <v>181</v>
      </c>
      <c r="AB173" s="24" t="s">
        <v>113</v>
      </c>
      <c r="AC173" s="41">
        <f t="shared" si="50"/>
        <v>11909.7282</v>
      </c>
      <c r="AD173" s="41">
        <v>1</v>
      </c>
      <c r="AE173" s="72">
        <f>INDEX(SA!$C$2:$G$11,MATCH(Details!S173,SA!$C$2:$C$11,0),MATCH(Details!V173,SA!$C$2:$G$2,0))*Y173/(F173-E173+1)</f>
        <v>10092.99</v>
      </c>
      <c r="AF173" s="41">
        <f t="shared" si="51"/>
        <v>0</v>
      </c>
      <c r="AG173" s="41">
        <f t="shared" si="52"/>
        <v>0</v>
      </c>
      <c r="AH173" s="41">
        <f t="shared" si="53"/>
        <v>1816.7382</v>
      </c>
      <c r="AI173" s="60">
        <f t="shared" si="54"/>
        <v>403.71960000000001</v>
      </c>
      <c r="AJ173" s="60">
        <f t="shared" si="55"/>
        <v>2270.9227500000002</v>
      </c>
      <c r="AK173" s="60">
        <f t="shared" si="56"/>
        <v>5005.0169589041097</v>
      </c>
      <c r="AL173" s="60">
        <f t="shared" si="57"/>
        <v>3678.6874647945206</v>
      </c>
      <c r="AM173" s="41">
        <f t="shared" si="58"/>
        <v>3739.6601852054787</v>
      </c>
      <c r="AN173" s="42">
        <f t="shared" si="59"/>
        <v>45715</v>
      </c>
      <c r="AO173" s="43">
        <f t="shared" si="60"/>
        <v>10092.99</v>
      </c>
    </row>
    <row r="174" spans="1:41" s="24" customFormat="1" ht="15.75" customHeight="1" x14ac:dyDescent="0.35">
      <c r="A174" s="36" t="s">
        <v>27</v>
      </c>
      <c r="B174" s="36">
        <v>202509</v>
      </c>
      <c r="C174" s="24" t="s">
        <v>736</v>
      </c>
      <c r="D174" s="24" t="s">
        <v>119</v>
      </c>
      <c r="E174" s="62">
        <v>45901</v>
      </c>
      <c r="F174" s="62">
        <v>46265</v>
      </c>
      <c r="G174" s="37" t="s">
        <v>871</v>
      </c>
      <c r="H174" s="36">
        <v>42210</v>
      </c>
      <c r="I174" s="63">
        <v>35725</v>
      </c>
      <c r="J174" s="24" t="s">
        <v>3079</v>
      </c>
      <c r="K174" s="63">
        <f t="shared" si="43"/>
        <v>45901</v>
      </c>
      <c r="L174" s="55">
        <f t="shared" si="44"/>
        <v>0.04</v>
      </c>
      <c r="M174" s="76">
        <v>0.22500000000000001</v>
      </c>
      <c r="N174" s="62">
        <v>45901</v>
      </c>
      <c r="O174" s="62">
        <v>46265</v>
      </c>
      <c r="P174" s="63"/>
      <c r="Q174" s="63"/>
      <c r="R174" s="78">
        <v>27</v>
      </c>
      <c r="S174" s="63" t="str">
        <f>VLOOKUP(R174,SA!$B$3:$C$11,2,1)</f>
        <v>26-35</v>
      </c>
      <c r="T174" s="38" t="s">
        <v>98</v>
      </c>
      <c r="U174" s="24" t="s">
        <v>5743</v>
      </c>
      <c r="V174" s="24">
        <v>400000</v>
      </c>
      <c r="W174" s="39">
        <f t="shared" si="45"/>
        <v>0</v>
      </c>
      <c r="X174" s="29">
        <f t="shared" si="46"/>
        <v>0</v>
      </c>
      <c r="Y174" s="40">
        <f t="shared" si="47"/>
        <v>365</v>
      </c>
      <c r="Z174" s="38">
        <f t="shared" si="48"/>
        <v>46081</v>
      </c>
      <c r="AA174" s="41">
        <f t="shared" si="49"/>
        <v>181</v>
      </c>
      <c r="AB174" s="24" t="s">
        <v>113</v>
      </c>
      <c r="AC174" s="41">
        <f t="shared" si="50"/>
        <v>4533.0290000000005</v>
      </c>
      <c r="AD174" s="41">
        <v>1</v>
      </c>
      <c r="AE174" s="72">
        <f>INDEX(SA!$C$2:$G$11,MATCH(Details!S174,SA!$C$2:$C$11,0),MATCH(Details!V174,SA!$C$2:$G$2,0))*Y174/(F174-E174+1)</f>
        <v>3841.55</v>
      </c>
      <c r="AF174" s="41">
        <f t="shared" si="51"/>
        <v>0</v>
      </c>
      <c r="AG174" s="41">
        <f t="shared" si="52"/>
        <v>0</v>
      </c>
      <c r="AH174" s="41">
        <f t="shared" si="53"/>
        <v>691.47900000000004</v>
      </c>
      <c r="AI174" s="60">
        <f t="shared" si="54"/>
        <v>153.66200000000001</v>
      </c>
      <c r="AJ174" s="60">
        <f t="shared" si="55"/>
        <v>864.34875000000011</v>
      </c>
      <c r="AK174" s="60">
        <f t="shared" si="56"/>
        <v>1904.9878082191783</v>
      </c>
      <c r="AL174" s="60">
        <f t="shared" si="57"/>
        <v>1400.1660390410959</v>
      </c>
      <c r="AM174" s="41">
        <f t="shared" si="58"/>
        <v>1423.3732109589046</v>
      </c>
      <c r="AN174" s="42">
        <f t="shared" si="59"/>
        <v>45715</v>
      </c>
      <c r="AO174" s="43">
        <f t="shared" si="60"/>
        <v>3841.55</v>
      </c>
    </row>
    <row r="175" spans="1:41" s="24" customFormat="1" ht="15.75" customHeight="1" x14ac:dyDescent="0.35">
      <c r="A175" s="36" t="s">
        <v>27</v>
      </c>
      <c r="B175" s="36">
        <v>202509</v>
      </c>
      <c r="C175" s="24" t="s">
        <v>736</v>
      </c>
      <c r="D175" s="24" t="s">
        <v>119</v>
      </c>
      <c r="E175" s="62">
        <v>45901</v>
      </c>
      <c r="F175" s="62">
        <v>46265</v>
      </c>
      <c r="G175" s="37" t="s">
        <v>872</v>
      </c>
      <c r="H175" s="36">
        <v>42210</v>
      </c>
      <c r="I175" s="63">
        <v>23743</v>
      </c>
      <c r="J175" s="24" t="s">
        <v>3080</v>
      </c>
      <c r="K175" s="63">
        <f t="shared" si="43"/>
        <v>45901</v>
      </c>
      <c r="L175" s="55">
        <f t="shared" si="44"/>
        <v>0.04</v>
      </c>
      <c r="M175" s="76">
        <v>0.22500000000000001</v>
      </c>
      <c r="N175" s="62">
        <v>45901</v>
      </c>
      <c r="O175" s="62">
        <v>46265</v>
      </c>
      <c r="P175" s="63"/>
      <c r="Q175" s="63"/>
      <c r="R175" s="78">
        <v>60</v>
      </c>
      <c r="S175" s="63" t="str">
        <f>VLOOKUP(R175,SA!$B$3:$C$11,2,1)</f>
        <v>56-65</v>
      </c>
      <c r="T175" s="38" t="s">
        <v>97</v>
      </c>
      <c r="U175" s="24" t="s">
        <v>5744</v>
      </c>
      <c r="V175" s="24">
        <v>400000</v>
      </c>
      <c r="W175" s="39">
        <f t="shared" si="45"/>
        <v>0</v>
      </c>
      <c r="X175" s="29">
        <f t="shared" si="46"/>
        <v>0</v>
      </c>
      <c r="Y175" s="40">
        <f t="shared" si="47"/>
        <v>365</v>
      </c>
      <c r="Z175" s="38">
        <f t="shared" si="48"/>
        <v>46081</v>
      </c>
      <c r="AA175" s="41">
        <f t="shared" si="49"/>
        <v>181</v>
      </c>
      <c r="AB175" s="24" t="s">
        <v>113</v>
      </c>
      <c r="AC175" s="41">
        <f t="shared" si="50"/>
        <v>11909.7282</v>
      </c>
      <c r="AD175" s="41">
        <v>1</v>
      </c>
      <c r="AE175" s="72">
        <f>INDEX(SA!$C$2:$G$11,MATCH(Details!S175,SA!$C$2:$C$11,0),MATCH(Details!V175,SA!$C$2:$G$2,0))*Y175/(F175-E175+1)</f>
        <v>10092.99</v>
      </c>
      <c r="AF175" s="41">
        <f t="shared" si="51"/>
        <v>0</v>
      </c>
      <c r="AG175" s="41">
        <f t="shared" si="52"/>
        <v>0</v>
      </c>
      <c r="AH175" s="41">
        <f t="shared" si="53"/>
        <v>1816.7382</v>
      </c>
      <c r="AI175" s="60">
        <f t="shared" si="54"/>
        <v>403.71960000000001</v>
      </c>
      <c r="AJ175" s="60">
        <f t="shared" si="55"/>
        <v>2270.9227500000002</v>
      </c>
      <c r="AK175" s="60">
        <f t="shared" si="56"/>
        <v>5005.0169589041097</v>
      </c>
      <c r="AL175" s="60">
        <f t="shared" si="57"/>
        <v>3678.6874647945206</v>
      </c>
      <c r="AM175" s="41">
        <f t="shared" si="58"/>
        <v>3739.6601852054787</v>
      </c>
      <c r="AN175" s="42">
        <f t="shared" si="59"/>
        <v>45715</v>
      </c>
      <c r="AO175" s="43">
        <f t="shared" si="60"/>
        <v>10092.99</v>
      </c>
    </row>
    <row r="176" spans="1:41" s="24" customFormat="1" ht="15.75" customHeight="1" x14ac:dyDescent="0.35">
      <c r="A176" s="36" t="s">
        <v>27</v>
      </c>
      <c r="B176" s="36">
        <v>202509</v>
      </c>
      <c r="C176" s="24" t="s">
        <v>736</v>
      </c>
      <c r="D176" s="24" t="s">
        <v>119</v>
      </c>
      <c r="E176" s="62">
        <v>45901</v>
      </c>
      <c r="F176" s="62">
        <v>46265</v>
      </c>
      <c r="G176" s="37" t="s">
        <v>523</v>
      </c>
      <c r="H176" s="36">
        <v>42210</v>
      </c>
      <c r="I176" s="63">
        <v>32666</v>
      </c>
      <c r="J176" s="24" t="s">
        <v>3081</v>
      </c>
      <c r="K176" s="63">
        <f t="shared" si="43"/>
        <v>45901</v>
      </c>
      <c r="L176" s="55">
        <f t="shared" si="44"/>
        <v>0.04</v>
      </c>
      <c r="M176" s="76">
        <v>0.22500000000000001</v>
      </c>
      <c r="N176" s="62">
        <v>45901</v>
      </c>
      <c r="O176" s="62">
        <v>46265</v>
      </c>
      <c r="P176" s="63"/>
      <c r="Q176" s="63"/>
      <c r="R176" s="78">
        <v>36</v>
      </c>
      <c r="S176" s="63" t="str">
        <f>VLOOKUP(R176,SA!$B$3:$C$11,2,1)</f>
        <v>36-45</v>
      </c>
      <c r="T176" s="38" t="s">
        <v>97</v>
      </c>
      <c r="U176" s="24" t="s">
        <v>56</v>
      </c>
      <c r="V176" s="24">
        <v>400000</v>
      </c>
      <c r="W176" s="39">
        <f t="shared" si="45"/>
        <v>400000</v>
      </c>
      <c r="X176" s="29">
        <f t="shared" si="46"/>
        <v>1</v>
      </c>
      <c r="Y176" s="40">
        <f t="shared" si="47"/>
        <v>365</v>
      </c>
      <c r="Z176" s="38">
        <f t="shared" si="48"/>
        <v>46081</v>
      </c>
      <c r="AA176" s="41">
        <f t="shared" si="49"/>
        <v>181</v>
      </c>
      <c r="AB176" s="24" t="s">
        <v>113</v>
      </c>
      <c r="AC176" s="41">
        <f t="shared" si="50"/>
        <v>5496.5225999999993</v>
      </c>
      <c r="AD176" s="41">
        <v>1</v>
      </c>
      <c r="AE176" s="72">
        <f>INDEX(SA!$C$2:$G$11,MATCH(Details!S176,SA!$C$2:$C$11,0),MATCH(Details!V176,SA!$C$2:$G$2,0))*Y176/(F176-E176+1)</f>
        <v>4658.07</v>
      </c>
      <c r="AF176" s="41">
        <f t="shared" si="51"/>
        <v>0</v>
      </c>
      <c r="AG176" s="41">
        <f t="shared" si="52"/>
        <v>0</v>
      </c>
      <c r="AH176" s="41">
        <f t="shared" si="53"/>
        <v>838.45259999999996</v>
      </c>
      <c r="AI176" s="60">
        <f t="shared" si="54"/>
        <v>186.3228</v>
      </c>
      <c r="AJ176" s="60">
        <f t="shared" si="55"/>
        <v>1048.06575</v>
      </c>
      <c r="AK176" s="60">
        <f t="shared" si="56"/>
        <v>2309.8922465753421</v>
      </c>
      <c r="AL176" s="60">
        <f t="shared" si="57"/>
        <v>1697.7708012328765</v>
      </c>
      <c r="AM176" s="41">
        <f t="shared" si="58"/>
        <v>1725.9106487671231</v>
      </c>
      <c r="AN176" s="42">
        <f t="shared" si="59"/>
        <v>45715</v>
      </c>
      <c r="AO176" s="43">
        <f t="shared" si="60"/>
        <v>4658.07</v>
      </c>
    </row>
    <row r="177" spans="1:41" s="24" customFormat="1" ht="15.75" customHeight="1" x14ac:dyDescent="0.35">
      <c r="A177" s="36" t="s">
        <v>27</v>
      </c>
      <c r="B177" s="36">
        <v>202509</v>
      </c>
      <c r="C177" s="24" t="s">
        <v>736</v>
      </c>
      <c r="D177" s="24" t="s">
        <v>119</v>
      </c>
      <c r="E177" s="62">
        <v>45901</v>
      </c>
      <c r="F177" s="62">
        <v>46265</v>
      </c>
      <c r="G177" s="37" t="s">
        <v>873</v>
      </c>
      <c r="H177" s="36">
        <v>42210</v>
      </c>
      <c r="I177" s="63">
        <v>43596</v>
      </c>
      <c r="J177" s="24" t="s">
        <v>3082</v>
      </c>
      <c r="K177" s="63">
        <f t="shared" si="43"/>
        <v>45901</v>
      </c>
      <c r="L177" s="55">
        <f t="shared" si="44"/>
        <v>0.04</v>
      </c>
      <c r="M177" s="76">
        <v>0.22500000000000001</v>
      </c>
      <c r="N177" s="62">
        <v>45901</v>
      </c>
      <c r="O177" s="62">
        <v>46265</v>
      </c>
      <c r="P177" s="63"/>
      <c r="Q177" s="63"/>
      <c r="R177" s="78">
        <v>6</v>
      </c>
      <c r="S177" s="63" t="str">
        <f>VLOOKUP(R177,SA!$B$3:$C$11,2,1)</f>
        <v>0-25</v>
      </c>
      <c r="T177" s="38" t="s">
        <v>97</v>
      </c>
      <c r="U177" s="24" t="s">
        <v>5745</v>
      </c>
      <c r="V177" s="24">
        <v>400000</v>
      </c>
      <c r="W177" s="39">
        <f t="shared" si="45"/>
        <v>0</v>
      </c>
      <c r="X177" s="29">
        <f t="shared" si="46"/>
        <v>0</v>
      </c>
      <c r="Y177" s="40">
        <f t="shared" si="47"/>
        <v>365</v>
      </c>
      <c r="Z177" s="38">
        <f t="shared" si="48"/>
        <v>46081</v>
      </c>
      <c r="AA177" s="41">
        <f t="shared" si="49"/>
        <v>181</v>
      </c>
      <c r="AB177" s="24" t="s">
        <v>113</v>
      </c>
      <c r="AC177" s="41">
        <f t="shared" si="50"/>
        <v>4043.8364000000001</v>
      </c>
      <c r="AD177" s="41">
        <v>1</v>
      </c>
      <c r="AE177" s="72">
        <f>INDEX(SA!$C$2:$G$11,MATCH(Details!S177,SA!$C$2:$C$11,0),MATCH(Details!V177,SA!$C$2:$G$2,0))*Y177/(F177-E177+1)</f>
        <v>3426.98</v>
      </c>
      <c r="AF177" s="41">
        <f t="shared" si="51"/>
        <v>0</v>
      </c>
      <c r="AG177" s="41">
        <f t="shared" si="52"/>
        <v>0</v>
      </c>
      <c r="AH177" s="41">
        <f t="shared" si="53"/>
        <v>616.85640000000001</v>
      </c>
      <c r="AI177" s="60">
        <f t="shared" si="54"/>
        <v>137.07920000000001</v>
      </c>
      <c r="AJ177" s="60">
        <f t="shared" si="55"/>
        <v>771.07050000000004</v>
      </c>
      <c r="AK177" s="60">
        <f t="shared" si="56"/>
        <v>1699.4065205479453</v>
      </c>
      <c r="AL177" s="60">
        <f t="shared" si="57"/>
        <v>1249.0637926027398</v>
      </c>
      <c r="AM177" s="41">
        <f t="shared" si="58"/>
        <v>1269.7665073972601</v>
      </c>
      <c r="AN177" s="42">
        <f t="shared" si="59"/>
        <v>45715</v>
      </c>
      <c r="AO177" s="43">
        <f t="shared" si="60"/>
        <v>3426.98</v>
      </c>
    </row>
    <row r="178" spans="1:41" s="24" customFormat="1" ht="15.75" customHeight="1" x14ac:dyDescent="0.35">
      <c r="A178" s="36" t="s">
        <v>27</v>
      </c>
      <c r="B178" s="36">
        <v>202509</v>
      </c>
      <c r="C178" s="24" t="s">
        <v>736</v>
      </c>
      <c r="D178" s="24" t="s">
        <v>119</v>
      </c>
      <c r="E178" s="62">
        <v>45901</v>
      </c>
      <c r="F178" s="62">
        <v>46265</v>
      </c>
      <c r="G178" s="37" t="s">
        <v>874</v>
      </c>
      <c r="H178" s="36">
        <v>42212</v>
      </c>
      <c r="I178" s="63">
        <v>19005</v>
      </c>
      <c r="J178" s="24" t="s">
        <v>3083</v>
      </c>
      <c r="K178" s="63">
        <f t="shared" si="43"/>
        <v>45901</v>
      </c>
      <c r="L178" s="55">
        <f t="shared" si="44"/>
        <v>0.04</v>
      </c>
      <c r="M178" s="76">
        <v>0.22500000000000001</v>
      </c>
      <c r="N178" s="62">
        <v>45901</v>
      </c>
      <c r="O178" s="62">
        <v>46265</v>
      </c>
      <c r="P178" s="63"/>
      <c r="Q178" s="63"/>
      <c r="R178" s="78">
        <v>73</v>
      </c>
      <c r="S178" s="63" t="str">
        <f>VLOOKUP(R178,SA!$B$3:$C$11,2,1)</f>
        <v>71-75</v>
      </c>
      <c r="T178" s="38" t="s">
        <v>97</v>
      </c>
      <c r="U178" s="24" t="s">
        <v>5744</v>
      </c>
      <c r="V178" s="24">
        <v>500000</v>
      </c>
      <c r="W178" s="39">
        <f t="shared" si="45"/>
        <v>0</v>
      </c>
      <c r="X178" s="29">
        <f t="shared" si="46"/>
        <v>0</v>
      </c>
      <c r="Y178" s="40">
        <f t="shared" si="47"/>
        <v>365</v>
      </c>
      <c r="Z178" s="38">
        <f t="shared" si="48"/>
        <v>46081</v>
      </c>
      <c r="AA178" s="41">
        <f t="shared" si="49"/>
        <v>181</v>
      </c>
      <c r="AB178" s="24" t="s">
        <v>113</v>
      </c>
      <c r="AC178" s="41">
        <f t="shared" si="50"/>
        <v>23735.924199999998</v>
      </c>
      <c r="AD178" s="41">
        <v>1</v>
      </c>
      <c r="AE178" s="72">
        <f>INDEX(SA!$C$2:$G$11,MATCH(Details!S178,SA!$C$2:$C$11,0),MATCH(Details!V178,SA!$C$2:$G$2,0))*Y178/(F178-E178+1)</f>
        <v>20115.189999999999</v>
      </c>
      <c r="AF178" s="41">
        <f t="shared" si="51"/>
        <v>0</v>
      </c>
      <c r="AG178" s="41">
        <f t="shared" si="52"/>
        <v>0</v>
      </c>
      <c r="AH178" s="41">
        <f t="shared" si="53"/>
        <v>3620.7341999999994</v>
      </c>
      <c r="AI178" s="60">
        <f t="shared" si="54"/>
        <v>804.60759999999993</v>
      </c>
      <c r="AJ178" s="60">
        <f t="shared" si="55"/>
        <v>4525.9177499999996</v>
      </c>
      <c r="AK178" s="60">
        <f t="shared" si="56"/>
        <v>9974.9298356164381</v>
      </c>
      <c r="AL178" s="60">
        <f t="shared" si="57"/>
        <v>7331.5734291780818</v>
      </c>
      <c r="AM178" s="41">
        <f t="shared" si="58"/>
        <v>7453.091220821917</v>
      </c>
      <c r="AN178" s="42">
        <f t="shared" si="59"/>
        <v>45715</v>
      </c>
      <c r="AO178" s="43">
        <f t="shared" si="60"/>
        <v>20115.189999999999</v>
      </c>
    </row>
    <row r="179" spans="1:41" s="24" customFormat="1" ht="15.75" customHeight="1" x14ac:dyDescent="0.35">
      <c r="A179" s="36" t="s">
        <v>27</v>
      </c>
      <c r="B179" s="36">
        <v>202509</v>
      </c>
      <c r="C179" s="24" t="s">
        <v>736</v>
      </c>
      <c r="D179" s="24" t="s">
        <v>119</v>
      </c>
      <c r="E179" s="62">
        <v>45901</v>
      </c>
      <c r="F179" s="62">
        <v>46265</v>
      </c>
      <c r="G179" s="37" t="s">
        <v>875</v>
      </c>
      <c r="H179" s="36">
        <v>42212</v>
      </c>
      <c r="I179" s="63">
        <v>30642</v>
      </c>
      <c r="J179" s="24" t="s">
        <v>3084</v>
      </c>
      <c r="K179" s="63">
        <f t="shared" si="43"/>
        <v>45901</v>
      </c>
      <c r="L179" s="55">
        <f t="shared" si="44"/>
        <v>0.04</v>
      </c>
      <c r="M179" s="76">
        <v>0.22500000000000001</v>
      </c>
      <c r="N179" s="62">
        <v>45901</v>
      </c>
      <c r="O179" s="62">
        <v>46265</v>
      </c>
      <c r="P179" s="63"/>
      <c r="Q179" s="63"/>
      <c r="R179" s="78">
        <v>41</v>
      </c>
      <c r="S179" s="63" t="str">
        <f>VLOOKUP(R179,SA!$B$3:$C$11,2,1)</f>
        <v>36-45</v>
      </c>
      <c r="T179" s="38" t="s">
        <v>98</v>
      </c>
      <c r="U179" s="24" t="s">
        <v>5743</v>
      </c>
      <c r="V179" s="24">
        <v>500000</v>
      </c>
      <c r="W179" s="39">
        <f t="shared" si="45"/>
        <v>0</v>
      </c>
      <c r="X179" s="29">
        <f t="shared" si="46"/>
        <v>0</v>
      </c>
      <c r="Y179" s="40">
        <f t="shared" si="47"/>
        <v>365</v>
      </c>
      <c r="Z179" s="38">
        <f t="shared" si="48"/>
        <v>46081</v>
      </c>
      <c r="AA179" s="41">
        <f t="shared" si="49"/>
        <v>181</v>
      </c>
      <c r="AB179" s="24" t="s">
        <v>113</v>
      </c>
      <c r="AC179" s="41">
        <f t="shared" si="50"/>
        <v>6046.1902</v>
      </c>
      <c r="AD179" s="41">
        <v>1</v>
      </c>
      <c r="AE179" s="72">
        <f>INDEX(SA!$C$2:$G$11,MATCH(Details!S179,SA!$C$2:$C$11,0),MATCH(Details!V179,SA!$C$2:$G$2,0))*Y179/(F179-E179+1)</f>
        <v>5123.8900000000003</v>
      </c>
      <c r="AF179" s="41">
        <f t="shared" si="51"/>
        <v>0</v>
      </c>
      <c r="AG179" s="41">
        <f t="shared" si="52"/>
        <v>0</v>
      </c>
      <c r="AH179" s="41">
        <f t="shared" si="53"/>
        <v>922.30020000000002</v>
      </c>
      <c r="AI179" s="60">
        <f t="shared" si="54"/>
        <v>204.9556</v>
      </c>
      <c r="AJ179" s="60">
        <f t="shared" si="55"/>
        <v>1152.8752500000001</v>
      </c>
      <c r="AK179" s="60">
        <f t="shared" si="56"/>
        <v>2540.8879178082193</v>
      </c>
      <c r="AL179" s="60">
        <f t="shared" si="57"/>
        <v>1867.5526195890411</v>
      </c>
      <c r="AM179" s="41">
        <f t="shared" si="58"/>
        <v>1898.5065304109589</v>
      </c>
      <c r="AN179" s="42">
        <f t="shared" si="59"/>
        <v>45715</v>
      </c>
      <c r="AO179" s="43">
        <f t="shared" si="60"/>
        <v>5123.8900000000003</v>
      </c>
    </row>
    <row r="180" spans="1:41" s="24" customFormat="1" ht="15.75" customHeight="1" x14ac:dyDescent="0.35">
      <c r="A180" s="36" t="s">
        <v>27</v>
      </c>
      <c r="B180" s="36">
        <v>202509</v>
      </c>
      <c r="C180" s="24" t="s">
        <v>736</v>
      </c>
      <c r="D180" s="24" t="s">
        <v>119</v>
      </c>
      <c r="E180" s="62">
        <v>45901</v>
      </c>
      <c r="F180" s="62">
        <v>46265</v>
      </c>
      <c r="G180" s="37" t="s">
        <v>876</v>
      </c>
      <c r="H180" s="36">
        <v>42212</v>
      </c>
      <c r="I180" s="63">
        <v>40453</v>
      </c>
      <c r="J180" s="24" t="s">
        <v>3085</v>
      </c>
      <c r="K180" s="63">
        <f t="shared" si="43"/>
        <v>45901</v>
      </c>
      <c r="L180" s="55">
        <f t="shared" si="44"/>
        <v>0.04</v>
      </c>
      <c r="M180" s="76">
        <v>0.22500000000000001</v>
      </c>
      <c r="N180" s="62">
        <v>45901</v>
      </c>
      <c r="O180" s="62">
        <v>46265</v>
      </c>
      <c r="P180" s="63"/>
      <c r="Q180" s="63"/>
      <c r="R180" s="78">
        <v>14</v>
      </c>
      <c r="S180" s="63" t="str">
        <f>VLOOKUP(R180,SA!$B$3:$C$11,2,1)</f>
        <v>0-25</v>
      </c>
      <c r="T180" s="38" t="s">
        <v>97</v>
      </c>
      <c r="U180" s="24" t="s">
        <v>5745</v>
      </c>
      <c r="V180" s="24">
        <v>500000</v>
      </c>
      <c r="W180" s="39">
        <f t="shared" si="45"/>
        <v>0</v>
      </c>
      <c r="X180" s="29">
        <f t="shared" si="46"/>
        <v>0</v>
      </c>
      <c r="Y180" s="40">
        <f t="shared" si="47"/>
        <v>365</v>
      </c>
      <c r="Z180" s="38">
        <f t="shared" si="48"/>
        <v>46081</v>
      </c>
      <c r="AA180" s="41">
        <f t="shared" si="49"/>
        <v>181</v>
      </c>
      <c r="AB180" s="24" t="s">
        <v>113</v>
      </c>
      <c r="AC180" s="41">
        <f t="shared" si="50"/>
        <v>4448.2106000000003</v>
      </c>
      <c r="AD180" s="41">
        <v>1</v>
      </c>
      <c r="AE180" s="72">
        <f>INDEX(SA!$C$2:$G$11,MATCH(Details!S180,SA!$C$2:$C$11,0),MATCH(Details!V180,SA!$C$2:$G$2,0))*Y180/(F180-E180+1)</f>
        <v>3769.67</v>
      </c>
      <c r="AF180" s="41">
        <f t="shared" si="51"/>
        <v>0</v>
      </c>
      <c r="AG180" s="41">
        <f t="shared" si="52"/>
        <v>0</v>
      </c>
      <c r="AH180" s="41">
        <f t="shared" si="53"/>
        <v>678.54060000000004</v>
      </c>
      <c r="AI180" s="60">
        <f t="shared" si="54"/>
        <v>150.7868</v>
      </c>
      <c r="AJ180" s="60">
        <f t="shared" si="55"/>
        <v>848.17574999999999</v>
      </c>
      <c r="AK180" s="60">
        <f t="shared" si="56"/>
        <v>1869.3432054794521</v>
      </c>
      <c r="AL180" s="60">
        <f t="shared" si="57"/>
        <v>1373.9672560273973</v>
      </c>
      <c r="AM180" s="41">
        <f t="shared" si="58"/>
        <v>1396.7401939726028</v>
      </c>
      <c r="AN180" s="42">
        <f t="shared" si="59"/>
        <v>45715</v>
      </c>
      <c r="AO180" s="43">
        <f t="shared" si="60"/>
        <v>3769.67</v>
      </c>
    </row>
    <row r="181" spans="1:41" s="24" customFormat="1" ht="15.75" customHeight="1" x14ac:dyDescent="0.35">
      <c r="A181" s="36" t="s">
        <v>27</v>
      </c>
      <c r="B181" s="36">
        <v>202509</v>
      </c>
      <c r="C181" s="24" t="s">
        <v>736</v>
      </c>
      <c r="D181" s="24" t="s">
        <v>119</v>
      </c>
      <c r="E181" s="62">
        <v>45901</v>
      </c>
      <c r="F181" s="62">
        <v>46265</v>
      </c>
      <c r="G181" s="37" t="s">
        <v>877</v>
      </c>
      <c r="H181" s="36">
        <v>42212</v>
      </c>
      <c r="I181" s="63">
        <v>41142</v>
      </c>
      <c r="J181" s="24" t="s">
        <v>3086</v>
      </c>
      <c r="K181" s="63">
        <f t="shared" si="43"/>
        <v>45901</v>
      </c>
      <c r="L181" s="55">
        <f t="shared" si="44"/>
        <v>0.04</v>
      </c>
      <c r="M181" s="76">
        <v>0.22500000000000001</v>
      </c>
      <c r="N181" s="62">
        <v>45901</v>
      </c>
      <c r="O181" s="62">
        <v>46265</v>
      </c>
      <c r="P181" s="63"/>
      <c r="Q181" s="63"/>
      <c r="R181" s="78">
        <v>13</v>
      </c>
      <c r="S181" s="63" t="str">
        <f>VLOOKUP(R181,SA!$B$3:$C$11,2,1)</f>
        <v>0-25</v>
      </c>
      <c r="T181" s="38" t="s">
        <v>97</v>
      </c>
      <c r="U181" s="24" t="s">
        <v>5745</v>
      </c>
      <c r="V181" s="24">
        <v>500000</v>
      </c>
      <c r="W181" s="39">
        <f t="shared" si="45"/>
        <v>0</v>
      </c>
      <c r="X181" s="29">
        <f t="shared" si="46"/>
        <v>0</v>
      </c>
      <c r="Y181" s="40">
        <f t="shared" si="47"/>
        <v>365</v>
      </c>
      <c r="Z181" s="38">
        <f t="shared" si="48"/>
        <v>46081</v>
      </c>
      <c r="AA181" s="41">
        <f t="shared" si="49"/>
        <v>181</v>
      </c>
      <c r="AB181" s="24" t="s">
        <v>113</v>
      </c>
      <c r="AC181" s="41">
        <f t="shared" si="50"/>
        <v>4448.2106000000003</v>
      </c>
      <c r="AD181" s="41">
        <v>1</v>
      </c>
      <c r="AE181" s="72">
        <f>INDEX(SA!$C$2:$G$11,MATCH(Details!S181,SA!$C$2:$C$11,0),MATCH(Details!V181,SA!$C$2:$G$2,0))*Y181/(F181-E181+1)</f>
        <v>3769.67</v>
      </c>
      <c r="AF181" s="41">
        <f t="shared" si="51"/>
        <v>0</v>
      </c>
      <c r="AG181" s="41">
        <f t="shared" si="52"/>
        <v>0</v>
      </c>
      <c r="AH181" s="41">
        <f t="shared" si="53"/>
        <v>678.54060000000004</v>
      </c>
      <c r="AI181" s="60">
        <f t="shared" si="54"/>
        <v>150.7868</v>
      </c>
      <c r="AJ181" s="60">
        <f t="shared" si="55"/>
        <v>848.17574999999999</v>
      </c>
      <c r="AK181" s="60">
        <f t="shared" si="56"/>
        <v>1869.3432054794521</v>
      </c>
      <c r="AL181" s="60">
        <f t="shared" si="57"/>
        <v>1373.9672560273973</v>
      </c>
      <c r="AM181" s="41">
        <f t="shared" si="58"/>
        <v>1396.7401939726028</v>
      </c>
      <c r="AN181" s="42">
        <f t="shared" si="59"/>
        <v>45715</v>
      </c>
      <c r="AO181" s="43">
        <f t="shared" si="60"/>
        <v>3769.67</v>
      </c>
    </row>
    <row r="182" spans="1:41" s="24" customFormat="1" ht="15.75" customHeight="1" x14ac:dyDescent="0.35">
      <c r="A182" s="36" t="s">
        <v>27</v>
      </c>
      <c r="B182" s="36">
        <v>202509</v>
      </c>
      <c r="C182" s="24" t="s">
        <v>736</v>
      </c>
      <c r="D182" s="24" t="s">
        <v>119</v>
      </c>
      <c r="E182" s="62">
        <v>45901</v>
      </c>
      <c r="F182" s="62">
        <v>46265</v>
      </c>
      <c r="G182" s="37" t="s">
        <v>164</v>
      </c>
      <c r="H182" s="36">
        <v>42212</v>
      </c>
      <c r="I182" s="63">
        <v>29450</v>
      </c>
      <c r="J182" s="24" t="s">
        <v>3087</v>
      </c>
      <c r="K182" s="63">
        <f t="shared" si="43"/>
        <v>45901</v>
      </c>
      <c r="L182" s="55">
        <f t="shared" si="44"/>
        <v>0.04</v>
      </c>
      <c r="M182" s="76">
        <v>0.22500000000000001</v>
      </c>
      <c r="N182" s="62">
        <v>45901</v>
      </c>
      <c r="O182" s="62">
        <v>46265</v>
      </c>
      <c r="P182" s="63"/>
      <c r="Q182" s="63"/>
      <c r="R182" s="78">
        <v>45</v>
      </c>
      <c r="S182" s="63" t="str">
        <f>VLOOKUP(R182,SA!$B$3:$C$11,2,1)</f>
        <v>36-45</v>
      </c>
      <c r="T182" s="38" t="s">
        <v>97</v>
      </c>
      <c r="U182" s="24" t="s">
        <v>56</v>
      </c>
      <c r="V182" s="24">
        <v>500000</v>
      </c>
      <c r="W182" s="39">
        <f t="shared" si="45"/>
        <v>500000</v>
      </c>
      <c r="X182" s="29">
        <f t="shared" si="46"/>
        <v>1</v>
      </c>
      <c r="Y182" s="40">
        <f t="shared" si="47"/>
        <v>365</v>
      </c>
      <c r="Z182" s="38">
        <f t="shared" si="48"/>
        <v>46081</v>
      </c>
      <c r="AA182" s="41">
        <f t="shared" si="49"/>
        <v>181</v>
      </c>
      <c r="AB182" s="24" t="s">
        <v>113</v>
      </c>
      <c r="AC182" s="41">
        <f t="shared" si="50"/>
        <v>6046.1902</v>
      </c>
      <c r="AD182" s="41">
        <v>1</v>
      </c>
      <c r="AE182" s="72">
        <f>INDEX(SA!$C$2:$G$11,MATCH(Details!S182,SA!$C$2:$C$11,0),MATCH(Details!V182,SA!$C$2:$G$2,0))*Y182/(F182-E182+1)</f>
        <v>5123.8900000000003</v>
      </c>
      <c r="AF182" s="41">
        <f t="shared" si="51"/>
        <v>0</v>
      </c>
      <c r="AG182" s="41">
        <f t="shared" si="52"/>
        <v>0</v>
      </c>
      <c r="AH182" s="41">
        <f t="shared" si="53"/>
        <v>922.30020000000002</v>
      </c>
      <c r="AI182" s="60">
        <f t="shared" si="54"/>
        <v>204.9556</v>
      </c>
      <c r="AJ182" s="60">
        <f t="shared" si="55"/>
        <v>1152.8752500000001</v>
      </c>
      <c r="AK182" s="60">
        <f t="shared" si="56"/>
        <v>2540.8879178082193</v>
      </c>
      <c r="AL182" s="60">
        <f t="shared" si="57"/>
        <v>1867.5526195890411</v>
      </c>
      <c r="AM182" s="41">
        <f t="shared" si="58"/>
        <v>1898.5065304109589</v>
      </c>
      <c r="AN182" s="42">
        <f t="shared" si="59"/>
        <v>45715</v>
      </c>
      <c r="AO182" s="43">
        <f t="shared" si="60"/>
        <v>5123.8900000000003</v>
      </c>
    </row>
    <row r="183" spans="1:41" s="24" customFormat="1" ht="15.75" customHeight="1" x14ac:dyDescent="0.35">
      <c r="A183" s="36" t="s">
        <v>27</v>
      </c>
      <c r="B183" s="36">
        <v>202509</v>
      </c>
      <c r="C183" s="24" t="s">
        <v>736</v>
      </c>
      <c r="D183" s="24" t="s">
        <v>119</v>
      </c>
      <c r="E183" s="62">
        <v>45901</v>
      </c>
      <c r="F183" s="62">
        <v>46265</v>
      </c>
      <c r="G183" s="37" t="s">
        <v>878</v>
      </c>
      <c r="H183" s="36">
        <v>42212</v>
      </c>
      <c r="I183" s="63">
        <v>20576</v>
      </c>
      <c r="J183" s="24" t="s">
        <v>3088</v>
      </c>
      <c r="K183" s="63">
        <f t="shared" si="43"/>
        <v>45901</v>
      </c>
      <c r="L183" s="55">
        <f t="shared" si="44"/>
        <v>0.04</v>
      </c>
      <c r="M183" s="76">
        <v>0.22500000000000001</v>
      </c>
      <c r="N183" s="62">
        <v>45901</v>
      </c>
      <c r="O183" s="62">
        <v>46265</v>
      </c>
      <c r="P183" s="63"/>
      <c r="Q183" s="63"/>
      <c r="R183" s="78">
        <v>69</v>
      </c>
      <c r="S183" s="63" t="str">
        <f>VLOOKUP(R183,SA!$B$3:$C$11,2,1)</f>
        <v>66-70</v>
      </c>
      <c r="T183" s="38" t="s">
        <v>98</v>
      </c>
      <c r="U183" s="24" t="s">
        <v>5747</v>
      </c>
      <c r="V183" s="24">
        <v>500000</v>
      </c>
      <c r="W183" s="39">
        <f t="shared" si="45"/>
        <v>0</v>
      </c>
      <c r="X183" s="29">
        <f t="shared" si="46"/>
        <v>0</v>
      </c>
      <c r="Y183" s="40">
        <f t="shared" si="47"/>
        <v>365</v>
      </c>
      <c r="Z183" s="38">
        <f t="shared" si="48"/>
        <v>46081</v>
      </c>
      <c r="AA183" s="41">
        <f t="shared" si="49"/>
        <v>181</v>
      </c>
      <c r="AB183" s="24" t="s">
        <v>113</v>
      </c>
      <c r="AC183" s="41">
        <f t="shared" si="50"/>
        <v>18713.136199999997</v>
      </c>
      <c r="AD183" s="41">
        <v>1</v>
      </c>
      <c r="AE183" s="72">
        <f>INDEX(SA!$C$2:$G$11,MATCH(Details!S183,SA!$C$2:$C$11,0),MATCH(Details!V183,SA!$C$2:$G$2,0))*Y183/(F183-E183+1)</f>
        <v>15858.589999999998</v>
      </c>
      <c r="AF183" s="41">
        <f t="shared" si="51"/>
        <v>0</v>
      </c>
      <c r="AG183" s="41">
        <f t="shared" si="52"/>
        <v>0</v>
      </c>
      <c r="AH183" s="41">
        <f t="shared" si="53"/>
        <v>2854.5461999999998</v>
      </c>
      <c r="AI183" s="60">
        <f t="shared" si="54"/>
        <v>634.34359999999992</v>
      </c>
      <c r="AJ183" s="60">
        <f t="shared" si="55"/>
        <v>3568.1827499999995</v>
      </c>
      <c r="AK183" s="60">
        <f t="shared" si="56"/>
        <v>7864.1227123287663</v>
      </c>
      <c r="AL183" s="60">
        <f t="shared" si="57"/>
        <v>5780.130193561643</v>
      </c>
      <c r="AM183" s="41">
        <f t="shared" si="58"/>
        <v>5875.9334564383553</v>
      </c>
      <c r="AN183" s="42">
        <f t="shared" si="59"/>
        <v>45715</v>
      </c>
      <c r="AO183" s="43">
        <f t="shared" si="60"/>
        <v>15858.589999999998</v>
      </c>
    </row>
    <row r="184" spans="1:41" s="24" customFormat="1" ht="15.75" customHeight="1" x14ac:dyDescent="0.35">
      <c r="A184" s="36" t="s">
        <v>27</v>
      </c>
      <c r="B184" s="36">
        <v>202509</v>
      </c>
      <c r="C184" s="24" t="s">
        <v>736</v>
      </c>
      <c r="D184" s="24" t="s">
        <v>119</v>
      </c>
      <c r="E184" s="62">
        <v>45901</v>
      </c>
      <c r="F184" s="62">
        <v>46265</v>
      </c>
      <c r="G184" s="37" t="s">
        <v>879</v>
      </c>
      <c r="H184" s="36">
        <v>42214</v>
      </c>
      <c r="I184" s="63">
        <v>41737</v>
      </c>
      <c r="J184" s="24" t="s">
        <v>3089</v>
      </c>
      <c r="K184" s="63">
        <f t="shared" si="43"/>
        <v>45901</v>
      </c>
      <c r="L184" s="55">
        <f t="shared" si="44"/>
        <v>0.04</v>
      </c>
      <c r="M184" s="76">
        <v>0.22500000000000001</v>
      </c>
      <c r="N184" s="62">
        <v>45901</v>
      </c>
      <c r="O184" s="62">
        <v>46265</v>
      </c>
      <c r="P184" s="63"/>
      <c r="Q184" s="63"/>
      <c r="R184" s="78">
        <v>11</v>
      </c>
      <c r="S184" s="63" t="str">
        <f>VLOOKUP(R184,SA!$B$3:$C$11,2,1)</f>
        <v>0-25</v>
      </c>
      <c r="T184" s="38" t="s">
        <v>97</v>
      </c>
      <c r="U184" s="24" t="s">
        <v>5745</v>
      </c>
      <c r="V184" s="24">
        <v>500000</v>
      </c>
      <c r="W184" s="39">
        <f t="shared" si="45"/>
        <v>0</v>
      </c>
      <c r="X184" s="29">
        <f t="shared" si="46"/>
        <v>0</v>
      </c>
      <c r="Y184" s="40">
        <f t="shared" si="47"/>
        <v>365</v>
      </c>
      <c r="Z184" s="38">
        <f t="shared" si="48"/>
        <v>46081</v>
      </c>
      <c r="AA184" s="41">
        <f t="shared" si="49"/>
        <v>181</v>
      </c>
      <c r="AB184" s="24" t="s">
        <v>113</v>
      </c>
      <c r="AC184" s="41">
        <f t="shared" si="50"/>
        <v>4448.2106000000003</v>
      </c>
      <c r="AD184" s="41">
        <v>1</v>
      </c>
      <c r="AE184" s="72">
        <f>INDEX(SA!$C$2:$G$11,MATCH(Details!S184,SA!$C$2:$C$11,0),MATCH(Details!V184,SA!$C$2:$G$2,0))*Y184/(F184-E184+1)</f>
        <v>3769.67</v>
      </c>
      <c r="AF184" s="41">
        <f t="shared" si="51"/>
        <v>0</v>
      </c>
      <c r="AG184" s="41">
        <f t="shared" si="52"/>
        <v>0</v>
      </c>
      <c r="AH184" s="41">
        <f t="shared" si="53"/>
        <v>678.54060000000004</v>
      </c>
      <c r="AI184" s="60">
        <f t="shared" si="54"/>
        <v>150.7868</v>
      </c>
      <c r="AJ184" s="60">
        <f t="shared" si="55"/>
        <v>848.17574999999999</v>
      </c>
      <c r="AK184" s="60">
        <f t="shared" si="56"/>
        <v>1869.3432054794521</v>
      </c>
      <c r="AL184" s="60">
        <f t="shared" si="57"/>
        <v>1373.9672560273973</v>
      </c>
      <c r="AM184" s="41">
        <f t="shared" si="58"/>
        <v>1396.7401939726028</v>
      </c>
      <c r="AN184" s="42">
        <f t="shared" si="59"/>
        <v>45715</v>
      </c>
      <c r="AO184" s="43">
        <f t="shared" si="60"/>
        <v>3769.67</v>
      </c>
    </row>
    <row r="185" spans="1:41" s="24" customFormat="1" ht="15.75" customHeight="1" x14ac:dyDescent="0.35">
      <c r="A185" s="36" t="s">
        <v>27</v>
      </c>
      <c r="B185" s="36">
        <v>202509</v>
      </c>
      <c r="C185" s="24" t="s">
        <v>736</v>
      </c>
      <c r="D185" s="24" t="s">
        <v>119</v>
      </c>
      <c r="E185" s="62">
        <v>45901</v>
      </c>
      <c r="F185" s="62">
        <v>46265</v>
      </c>
      <c r="G185" s="37" t="s">
        <v>880</v>
      </c>
      <c r="H185" s="36">
        <v>42214</v>
      </c>
      <c r="I185" s="63">
        <v>20585</v>
      </c>
      <c r="J185" s="24" t="s">
        <v>3090</v>
      </c>
      <c r="K185" s="63">
        <f t="shared" si="43"/>
        <v>45901</v>
      </c>
      <c r="L185" s="55">
        <f t="shared" si="44"/>
        <v>0.04</v>
      </c>
      <c r="M185" s="76">
        <v>0.22500000000000001</v>
      </c>
      <c r="N185" s="62">
        <v>45901</v>
      </c>
      <c r="O185" s="62">
        <v>46265</v>
      </c>
      <c r="P185" s="63"/>
      <c r="Q185" s="63"/>
      <c r="R185" s="78">
        <v>69</v>
      </c>
      <c r="S185" s="63" t="str">
        <f>VLOOKUP(R185,SA!$B$3:$C$11,2,1)</f>
        <v>66-70</v>
      </c>
      <c r="T185" s="38" t="s">
        <v>98</v>
      </c>
      <c r="U185" s="24" t="s">
        <v>5747</v>
      </c>
      <c r="V185" s="24">
        <v>500000</v>
      </c>
      <c r="W185" s="39">
        <f t="shared" si="45"/>
        <v>0</v>
      </c>
      <c r="X185" s="29">
        <f t="shared" si="46"/>
        <v>0</v>
      </c>
      <c r="Y185" s="40">
        <f t="shared" si="47"/>
        <v>365</v>
      </c>
      <c r="Z185" s="38">
        <f t="shared" si="48"/>
        <v>46081</v>
      </c>
      <c r="AA185" s="41">
        <f t="shared" si="49"/>
        <v>181</v>
      </c>
      <c r="AB185" s="24" t="s">
        <v>113</v>
      </c>
      <c r="AC185" s="41">
        <f t="shared" si="50"/>
        <v>18713.136199999997</v>
      </c>
      <c r="AD185" s="41">
        <v>1</v>
      </c>
      <c r="AE185" s="72">
        <f>INDEX(SA!$C$2:$G$11,MATCH(Details!S185,SA!$C$2:$C$11,0),MATCH(Details!V185,SA!$C$2:$G$2,0))*Y185/(F185-E185+1)</f>
        <v>15858.589999999998</v>
      </c>
      <c r="AF185" s="41">
        <f t="shared" si="51"/>
        <v>0</v>
      </c>
      <c r="AG185" s="41">
        <f t="shared" si="52"/>
        <v>0</v>
      </c>
      <c r="AH185" s="41">
        <f t="shared" si="53"/>
        <v>2854.5461999999998</v>
      </c>
      <c r="AI185" s="60">
        <f t="shared" si="54"/>
        <v>634.34359999999992</v>
      </c>
      <c r="AJ185" s="60">
        <f t="shared" si="55"/>
        <v>3568.1827499999995</v>
      </c>
      <c r="AK185" s="60">
        <f t="shared" si="56"/>
        <v>7864.1227123287663</v>
      </c>
      <c r="AL185" s="60">
        <f t="shared" si="57"/>
        <v>5780.130193561643</v>
      </c>
      <c r="AM185" s="41">
        <f t="shared" si="58"/>
        <v>5875.9334564383553</v>
      </c>
      <c r="AN185" s="42">
        <f t="shared" si="59"/>
        <v>45715</v>
      </c>
      <c r="AO185" s="43">
        <f t="shared" si="60"/>
        <v>15858.589999999998</v>
      </c>
    </row>
    <row r="186" spans="1:41" s="24" customFormat="1" ht="15.75" customHeight="1" x14ac:dyDescent="0.35">
      <c r="A186" s="36" t="s">
        <v>27</v>
      </c>
      <c r="B186" s="36">
        <v>202509</v>
      </c>
      <c r="C186" s="24" t="s">
        <v>736</v>
      </c>
      <c r="D186" s="24" t="s">
        <v>119</v>
      </c>
      <c r="E186" s="62">
        <v>45901</v>
      </c>
      <c r="F186" s="62">
        <v>46265</v>
      </c>
      <c r="G186" s="37" t="s">
        <v>881</v>
      </c>
      <c r="H186" s="36">
        <v>42214</v>
      </c>
      <c r="I186" s="63">
        <v>42209</v>
      </c>
      <c r="J186" s="24" t="s">
        <v>3091</v>
      </c>
      <c r="K186" s="63">
        <f t="shared" si="43"/>
        <v>45901</v>
      </c>
      <c r="L186" s="55">
        <f t="shared" si="44"/>
        <v>0.04</v>
      </c>
      <c r="M186" s="76">
        <v>0.22500000000000001</v>
      </c>
      <c r="N186" s="62">
        <v>45901</v>
      </c>
      <c r="O186" s="62">
        <v>46265</v>
      </c>
      <c r="P186" s="63"/>
      <c r="Q186" s="63"/>
      <c r="R186" s="78">
        <v>10</v>
      </c>
      <c r="S186" s="63" t="str">
        <f>VLOOKUP(R186,SA!$B$3:$C$11,2,1)</f>
        <v>0-25</v>
      </c>
      <c r="T186" s="38" t="s">
        <v>98</v>
      </c>
      <c r="U186" s="24" t="s">
        <v>5746</v>
      </c>
      <c r="V186" s="24">
        <v>500000</v>
      </c>
      <c r="W186" s="39">
        <f t="shared" si="45"/>
        <v>0</v>
      </c>
      <c r="X186" s="29">
        <f t="shared" si="46"/>
        <v>0</v>
      </c>
      <c r="Y186" s="40">
        <f t="shared" si="47"/>
        <v>365</v>
      </c>
      <c r="Z186" s="38">
        <f t="shared" si="48"/>
        <v>46081</v>
      </c>
      <c r="AA186" s="41">
        <f t="shared" si="49"/>
        <v>181</v>
      </c>
      <c r="AB186" s="24" t="s">
        <v>113</v>
      </c>
      <c r="AC186" s="41">
        <f t="shared" si="50"/>
        <v>4448.2106000000003</v>
      </c>
      <c r="AD186" s="41">
        <v>1</v>
      </c>
      <c r="AE186" s="72">
        <f>INDEX(SA!$C$2:$G$11,MATCH(Details!S186,SA!$C$2:$C$11,0),MATCH(Details!V186,SA!$C$2:$G$2,0))*Y186/(F186-E186+1)</f>
        <v>3769.67</v>
      </c>
      <c r="AF186" s="41">
        <f t="shared" si="51"/>
        <v>0</v>
      </c>
      <c r="AG186" s="41">
        <f t="shared" si="52"/>
        <v>0</v>
      </c>
      <c r="AH186" s="41">
        <f t="shared" si="53"/>
        <v>678.54060000000004</v>
      </c>
      <c r="AI186" s="60">
        <f t="shared" si="54"/>
        <v>150.7868</v>
      </c>
      <c r="AJ186" s="60">
        <f t="shared" si="55"/>
        <v>848.17574999999999</v>
      </c>
      <c r="AK186" s="60">
        <f t="shared" si="56"/>
        <v>1869.3432054794521</v>
      </c>
      <c r="AL186" s="60">
        <f t="shared" si="57"/>
        <v>1373.9672560273973</v>
      </c>
      <c r="AM186" s="41">
        <f t="shared" si="58"/>
        <v>1396.7401939726028</v>
      </c>
      <c r="AN186" s="42">
        <f t="shared" si="59"/>
        <v>45715</v>
      </c>
      <c r="AO186" s="43">
        <f t="shared" si="60"/>
        <v>3769.67</v>
      </c>
    </row>
    <row r="187" spans="1:41" s="24" customFormat="1" ht="15.75" customHeight="1" x14ac:dyDescent="0.35">
      <c r="A187" s="36" t="s">
        <v>27</v>
      </c>
      <c r="B187" s="36">
        <v>202509</v>
      </c>
      <c r="C187" s="24" t="s">
        <v>736</v>
      </c>
      <c r="D187" s="24" t="s">
        <v>119</v>
      </c>
      <c r="E187" s="62">
        <v>45901</v>
      </c>
      <c r="F187" s="62">
        <v>46265</v>
      </c>
      <c r="G187" s="37" t="s">
        <v>535</v>
      </c>
      <c r="H187" s="36">
        <v>42214</v>
      </c>
      <c r="I187" s="63">
        <v>29356</v>
      </c>
      <c r="J187" s="24" t="s">
        <v>3092</v>
      </c>
      <c r="K187" s="63">
        <f t="shared" si="43"/>
        <v>45901</v>
      </c>
      <c r="L187" s="55">
        <f t="shared" si="44"/>
        <v>0.04</v>
      </c>
      <c r="M187" s="76">
        <v>0.22500000000000001</v>
      </c>
      <c r="N187" s="62">
        <v>45901</v>
      </c>
      <c r="O187" s="62">
        <v>46265</v>
      </c>
      <c r="P187" s="63"/>
      <c r="Q187" s="63"/>
      <c r="R187" s="78">
        <v>45</v>
      </c>
      <c r="S187" s="63" t="str">
        <f>VLOOKUP(R187,SA!$B$3:$C$11,2,1)</f>
        <v>36-45</v>
      </c>
      <c r="T187" s="38" t="s">
        <v>97</v>
      </c>
      <c r="U187" s="24" t="s">
        <v>56</v>
      </c>
      <c r="V187" s="24">
        <v>500000</v>
      </c>
      <c r="W187" s="39">
        <f t="shared" si="45"/>
        <v>500000</v>
      </c>
      <c r="X187" s="29">
        <f t="shared" si="46"/>
        <v>1</v>
      </c>
      <c r="Y187" s="40">
        <f t="shared" si="47"/>
        <v>365</v>
      </c>
      <c r="Z187" s="38">
        <f t="shared" si="48"/>
        <v>46081</v>
      </c>
      <c r="AA187" s="41">
        <f t="shared" si="49"/>
        <v>181</v>
      </c>
      <c r="AB187" s="24" t="s">
        <v>113</v>
      </c>
      <c r="AC187" s="41">
        <f t="shared" si="50"/>
        <v>6046.1902</v>
      </c>
      <c r="AD187" s="41">
        <v>1</v>
      </c>
      <c r="AE187" s="72">
        <f>INDEX(SA!$C$2:$G$11,MATCH(Details!S187,SA!$C$2:$C$11,0),MATCH(Details!V187,SA!$C$2:$G$2,0))*Y187/(F187-E187+1)</f>
        <v>5123.8900000000003</v>
      </c>
      <c r="AF187" s="41">
        <f t="shared" si="51"/>
        <v>0</v>
      </c>
      <c r="AG187" s="41">
        <f t="shared" si="52"/>
        <v>0</v>
      </c>
      <c r="AH187" s="41">
        <f t="shared" si="53"/>
        <v>922.30020000000002</v>
      </c>
      <c r="AI187" s="60">
        <f t="shared" si="54"/>
        <v>204.9556</v>
      </c>
      <c r="AJ187" s="60">
        <f t="shared" si="55"/>
        <v>1152.8752500000001</v>
      </c>
      <c r="AK187" s="60">
        <f t="shared" si="56"/>
        <v>2540.8879178082193</v>
      </c>
      <c r="AL187" s="60">
        <f t="shared" si="57"/>
        <v>1867.5526195890411</v>
      </c>
      <c r="AM187" s="41">
        <f t="shared" si="58"/>
        <v>1898.5065304109589</v>
      </c>
      <c r="AN187" s="42">
        <f t="shared" si="59"/>
        <v>45715</v>
      </c>
      <c r="AO187" s="43">
        <f t="shared" si="60"/>
        <v>5123.8900000000003</v>
      </c>
    </row>
    <row r="188" spans="1:41" s="24" customFormat="1" ht="15.75" customHeight="1" x14ac:dyDescent="0.35">
      <c r="A188" s="36" t="s">
        <v>27</v>
      </c>
      <c r="B188" s="36">
        <v>202509</v>
      </c>
      <c r="C188" s="24" t="s">
        <v>736</v>
      </c>
      <c r="D188" s="24" t="s">
        <v>119</v>
      </c>
      <c r="E188" s="62">
        <v>45901</v>
      </c>
      <c r="F188" s="62">
        <v>46265</v>
      </c>
      <c r="G188" s="37" t="s">
        <v>882</v>
      </c>
      <c r="H188" s="36">
        <v>42214</v>
      </c>
      <c r="I188" s="63">
        <v>31158</v>
      </c>
      <c r="J188" s="24" t="s">
        <v>3093</v>
      </c>
      <c r="K188" s="63">
        <f t="shared" si="43"/>
        <v>45901</v>
      </c>
      <c r="L188" s="55">
        <f t="shared" si="44"/>
        <v>0.04</v>
      </c>
      <c r="M188" s="76">
        <v>0.22500000000000001</v>
      </c>
      <c r="N188" s="62">
        <v>45901</v>
      </c>
      <c r="O188" s="62">
        <v>46265</v>
      </c>
      <c r="P188" s="63"/>
      <c r="Q188" s="63"/>
      <c r="R188" s="78">
        <v>40</v>
      </c>
      <c r="S188" s="63" t="str">
        <f>VLOOKUP(R188,SA!$B$3:$C$11,2,1)</f>
        <v>36-45</v>
      </c>
      <c r="T188" s="38" t="s">
        <v>98</v>
      </c>
      <c r="U188" s="24" t="s">
        <v>5743</v>
      </c>
      <c r="V188" s="24">
        <v>500000</v>
      </c>
      <c r="W188" s="39">
        <f t="shared" si="45"/>
        <v>0</v>
      </c>
      <c r="X188" s="29">
        <f t="shared" si="46"/>
        <v>0</v>
      </c>
      <c r="Y188" s="40">
        <f t="shared" si="47"/>
        <v>365</v>
      </c>
      <c r="Z188" s="38">
        <f t="shared" si="48"/>
        <v>46081</v>
      </c>
      <c r="AA188" s="41">
        <f t="shared" si="49"/>
        <v>181</v>
      </c>
      <c r="AB188" s="24" t="s">
        <v>113</v>
      </c>
      <c r="AC188" s="41">
        <f t="shared" si="50"/>
        <v>6046.1902</v>
      </c>
      <c r="AD188" s="41">
        <v>1</v>
      </c>
      <c r="AE188" s="72">
        <f>INDEX(SA!$C$2:$G$11,MATCH(Details!S188,SA!$C$2:$C$11,0),MATCH(Details!V188,SA!$C$2:$G$2,0))*Y188/(F188-E188+1)</f>
        <v>5123.8900000000003</v>
      </c>
      <c r="AF188" s="41">
        <f t="shared" si="51"/>
        <v>0</v>
      </c>
      <c r="AG188" s="41">
        <f t="shared" si="52"/>
        <v>0</v>
      </c>
      <c r="AH188" s="41">
        <f t="shared" si="53"/>
        <v>922.30020000000002</v>
      </c>
      <c r="AI188" s="60">
        <f t="shared" si="54"/>
        <v>204.9556</v>
      </c>
      <c r="AJ188" s="60">
        <f t="shared" si="55"/>
        <v>1152.8752500000001</v>
      </c>
      <c r="AK188" s="60">
        <f t="shared" si="56"/>
        <v>2540.8879178082193</v>
      </c>
      <c r="AL188" s="60">
        <f t="shared" si="57"/>
        <v>1867.5526195890411</v>
      </c>
      <c r="AM188" s="41">
        <f t="shared" si="58"/>
        <v>1898.5065304109589</v>
      </c>
      <c r="AN188" s="42">
        <f t="shared" si="59"/>
        <v>45715</v>
      </c>
      <c r="AO188" s="43">
        <f t="shared" si="60"/>
        <v>5123.8900000000003</v>
      </c>
    </row>
    <row r="189" spans="1:41" s="24" customFormat="1" ht="15.75" customHeight="1" x14ac:dyDescent="0.35">
      <c r="A189" s="36" t="s">
        <v>27</v>
      </c>
      <c r="B189" s="36">
        <v>202509</v>
      </c>
      <c r="C189" s="24" t="s">
        <v>736</v>
      </c>
      <c r="D189" s="24" t="s">
        <v>119</v>
      </c>
      <c r="E189" s="62">
        <v>45901</v>
      </c>
      <c r="F189" s="62">
        <v>46265</v>
      </c>
      <c r="G189" s="37" t="s">
        <v>883</v>
      </c>
      <c r="H189" s="36">
        <v>42216</v>
      </c>
      <c r="I189" s="63">
        <v>35007</v>
      </c>
      <c r="J189" s="24" t="s">
        <v>3094</v>
      </c>
      <c r="K189" s="63">
        <f t="shared" si="43"/>
        <v>45901</v>
      </c>
      <c r="L189" s="55">
        <f t="shared" si="44"/>
        <v>0.04</v>
      </c>
      <c r="M189" s="76">
        <v>0.22500000000000001</v>
      </c>
      <c r="N189" s="62">
        <v>45901</v>
      </c>
      <c r="O189" s="62">
        <v>46265</v>
      </c>
      <c r="P189" s="63"/>
      <c r="Q189" s="63"/>
      <c r="R189" s="78">
        <v>29</v>
      </c>
      <c r="S189" s="63" t="str">
        <f>VLOOKUP(R189,SA!$B$3:$C$11,2,1)</f>
        <v>26-35</v>
      </c>
      <c r="T189" s="38" t="s">
        <v>98</v>
      </c>
      <c r="U189" s="24" t="s">
        <v>5743</v>
      </c>
      <c r="V189" s="24">
        <v>400000</v>
      </c>
      <c r="W189" s="39">
        <f t="shared" si="45"/>
        <v>0</v>
      </c>
      <c r="X189" s="29">
        <f t="shared" si="46"/>
        <v>0</v>
      </c>
      <c r="Y189" s="40">
        <f t="shared" si="47"/>
        <v>365</v>
      </c>
      <c r="Z189" s="38">
        <f t="shared" si="48"/>
        <v>46081</v>
      </c>
      <c r="AA189" s="41">
        <f t="shared" si="49"/>
        <v>181</v>
      </c>
      <c r="AB189" s="24" t="s">
        <v>113</v>
      </c>
      <c r="AC189" s="41">
        <f t="shared" si="50"/>
        <v>4533.0290000000005</v>
      </c>
      <c r="AD189" s="41">
        <v>1</v>
      </c>
      <c r="AE189" s="72">
        <f>INDEX(SA!$C$2:$G$11,MATCH(Details!S189,SA!$C$2:$C$11,0),MATCH(Details!V189,SA!$C$2:$G$2,0))*Y189/(F189-E189+1)</f>
        <v>3841.55</v>
      </c>
      <c r="AF189" s="41">
        <f t="shared" si="51"/>
        <v>0</v>
      </c>
      <c r="AG189" s="41">
        <f t="shared" si="52"/>
        <v>0</v>
      </c>
      <c r="AH189" s="41">
        <f t="shared" si="53"/>
        <v>691.47900000000004</v>
      </c>
      <c r="AI189" s="60">
        <f t="shared" si="54"/>
        <v>153.66200000000001</v>
      </c>
      <c r="AJ189" s="60">
        <f t="shared" si="55"/>
        <v>864.34875000000011</v>
      </c>
      <c r="AK189" s="60">
        <f t="shared" si="56"/>
        <v>1904.9878082191783</v>
      </c>
      <c r="AL189" s="60">
        <f t="shared" si="57"/>
        <v>1400.1660390410959</v>
      </c>
      <c r="AM189" s="41">
        <f t="shared" si="58"/>
        <v>1423.3732109589046</v>
      </c>
      <c r="AN189" s="42">
        <f t="shared" si="59"/>
        <v>45715</v>
      </c>
      <c r="AO189" s="43">
        <f t="shared" si="60"/>
        <v>3841.55</v>
      </c>
    </row>
    <row r="190" spans="1:41" s="24" customFormat="1" ht="15.75" customHeight="1" x14ac:dyDescent="0.35">
      <c r="A190" s="36" t="s">
        <v>27</v>
      </c>
      <c r="B190" s="36">
        <v>202509</v>
      </c>
      <c r="C190" s="24" t="s">
        <v>736</v>
      </c>
      <c r="D190" s="24" t="s">
        <v>119</v>
      </c>
      <c r="E190" s="62">
        <v>45901</v>
      </c>
      <c r="F190" s="62">
        <v>46265</v>
      </c>
      <c r="G190" s="37" t="s">
        <v>884</v>
      </c>
      <c r="H190" s="36">
        <v>42216</v>
      </c>
      <c r="I190" s="63">
        <v>27395</v>
      </c>
      <c r="J190" s="24" t="s">
        <v>3095</v>
      </c>
      <c r="K190" s="63">
        <f t="shared" si="43"/>
        <v>45901</v>
      </c>
      <c r="L190" s="55">
        <f t="shared" si="44"/>
        <v>0.04</v>
      </c>
      <c r="M190" s="76">
        <v>0.22500000000000001</v>
      </c>
      <c r="N190" s="62">
        <v>45901</v>
      </c>
      <c r="O190" s="62">
        <v>46265</v>
      </c>
      <c r="P190" s="63"/>
      <c r="Q190" s="63"/>
      <c r="R190" s="78">
        <v>50</v>
      </c>
      <c r="S190" s="63" t="str">
        <f>VLOOKUP(R190,SA!$B$3:$C$11,2,1)</f>
        <v>46-55</v>
      </c>
      <c r="T190" s="38" t="s">
        <v>98</v>
      </c>
      <c r="U190" s="24" t="s">
        <v>5747</v>
      </c>
      <c r="V190" s="24">
        <v>400000</v>
      </c>
      <c r="W190" s="39">
        <f t="shared" si="45"/>
        <v>0</v>
      </c>
      <c r="X190" s="29">
        <f t="shared" si="46"/>
        <v>0</v>
      </c>
      <c r="Y190" s="40">
        <f t="shared" si="47"/>
        <v>365</v>
      </c>
      <c r="Z190" s="38">
        <f t="shared" si="48"/>
        <v>46081</v>
      </c>
      <c r="AA190" s="41">
        <f t="shared" si="49"/>
        <v>181</v>
      </c>
      <c r="AB190" s="24" t="s">
        <v>113</v>
      </c>
      <c r="AC190" s="41">
        <f t="shared" si="50"/>
        <v>8108.2165999999997</v>
      </c>
      <c r="AD190" s="41">
        <v>1</v>
      </c>
      <c r="AE190" s="72">
        <f>INDEX(SA!$C$2:$G$11,MATCH(Details!S190,SA!$C$2:$C$11,0),MATCH(Details!V190,SA!$C$2:$G$2,0))*Y190/(F190-E190+1)</f>
        <v>6871.37</v>
      </c>
      <c r="AF190" s="41">
        <f t="shared" si="51"/>
        <v>0</v>
      </c>
      <c r="AG190" s="41">
        <f t="shared" si="52"/>
        <v>0</v>
      </c>
      <c r="AH190" s="41">
        <f t="shared" si="53"/>
        <v>1236.8465999999999</v>
      </c>
      <c r="AI190" s="60">
        <f t="shared" si="54"/>
        <v>274.85480000000001</v>
      </c>
      <c r="AJ190" s="60">
        <f t="shared" si="55"/>
        <v>1546.05825</v>
      </c>
      <c r="AK190" s="60">
        <f t="shared" si="56"/>
        <v>3407.446493150685</v>
      </c>
      <c r="AL190" s="60">
        <f t="shared" si="57"/>
        <v>2504.4731724657536</v>
      </c>
      <c r="AM190" s="41">
        <f t="shared" si="58"/>
        <v>2545.9837775342462</v>
      </c>
      <c r="AN190" s="42">
        <f t="shared" si="59"/>
        <v>45715</v>
      </c>
      <c r="AO190" s="43">
        <f t="shared" si="60"/>
        <v>6871.37</v>
      </c>
    </row>
    <row r="191" spans="1:41" s="24" customFormat="1" ht="15.75" customHeight="1" x14ac:dyDescent="0.35">
      <c r="A191" s="36" t="s">
        <v>27</v>
      </c>
      <c r="B191" s="36">
        <v>202509</v>
      </c>
      <c r="C191" s="24" t="s">
        <v>736</v>
      </c>
      <c r="D191" s="24" t="s">
        <v>119</v>
      </c>
      <c r="E191" s="62">
        <v>45901</v>
      </c>
      <c r="F191" s="62">
        <v>46265</v>
      </c>
      <c r="G191" s="37" t="s">
        <v>482</v>
      </c>
      <c r="H191" s="36">
        <v>42216</v>
      </c>
      <c r="I191" s="63">
        <v>33895</v>
      </c>
      <c r="J191" s="24" t="s">
        <v>3096</v>
      </c>
      <c r="K191" s="63">
        <f t="shared" si="43"/>
        <v>45901</v>
      </c>
      <c r="L191" s="55">
        <f t="shared" si="44"/>
        <v>0.04</v>
      </c>
      <c r="M191" s="76">
        <v>0.22500000000000001</v>
      </c>
      <c r="N191" s="62">
        <v>45901</v>
      </c>
      <c r="O191" s="62">
        <v>46265</v>
      </c>
      <c r="P191" s="63"/>
      <c r="Q191" s="63"/>
      <c r="R191" s="78">
        <v>32</v>
      </c>
      <c r="S191" s="63" t="str">
        <f>VLOOKUP(R191,SA!$B$3:$C$11,2,1)</f>
        <v>26-35</v>
      </c>
      <c r="T191" s="38" t="s">
        <v>97</v>
      </c>
      <c r="U191" s="24" t="s">
        <v>56</v>
      </c>
      <c r="V191" s="24">
        <v>400000</v>
      </c>
      <c r="W191" s="39">
        <f t="shared" si="45"/>
        <v>400000</v>
      </c>
      <c r="X191" s="29">
        <f t="shared" si="46"/>
        <v>1</v>
      </c>
      <c r="Y191" s="40">
        <f t="shared" si="47"/>
        <v>365</v>
      </c>
      <c r="Z191" s="38">
        <f t="shared" si="48"/>
        <v>46081</v>
      </c>
      <c r="AA191" s="41">
        <f t="shared" si="49"/>
        <v>181</v>
      </c>
      <c r="AB191" s="24" t="s">
        <v>113</v>
      </c>
      <c r="AC191" s="41">
        <f t="shared" si="50"/>
        <v>4533.0290000000005</v>
      </c>
      <c r="AD191" s="41">
        <v>1</v>
      </c>
      <c r="AE191" s="72">
        <f>INDEX(SA!$C$2:$G$11,MATCH(Details!S191,SA!$C$2:$C$11,0),MATCH(Details!V191,SA!$C$2:$G$2,0))*Y191/(F191-E191+1)</f>
        <v>3841.55</v>
      </c>
      <c r="AF191" s="41">
        <f t="shared" si="51"/>
        <v>0</v>
      </c>
      <c r="AG191" s="41">
        <f t="shared" si="52"/>
        <v>0</v>
      </c>
      <c r="AH191" s="41">
        <f t="shared" si="53"/>
        <v>691.47900000000004</v>
      </c>
      <c r="AI191" s="60">
        <f t="shared" si="54"/>
        <v>153.66200000000001</v>
      </c>
      <c r="AJ191" s="60">
        <f t="shared" si="55"/>
        <v>864.34875000000011</v>
      </c>
      <c r="AK191" s="60">
        <f t="shared" si="56"/>
        <v>1904.9878082191783</v>
      </c>
      <c r="AL191" s="60">
        <f t="shared" si="57"/>
        <v>1400.1660390410959</v>
      </c>
      <c r="AM191" s="41">
        <f t="shared" si="58"/>
        <v>1423.3732109589046</v>
      </c>
      <c r="AN191" s="42">
        <f t="shared" si="59"/>
        <v>45715</v>
      </c>
      <c r="AO191" s="43">
        <f t="shared" si="60"/>
        <v>3841.55</v>
      </c>
    </row>
    <row r="192" spans="1:41" s="24" customFormat="1" ht="15.75" customHeight="1" x14ac:dyDescent="0.35">
      <c r="A192" s="36" t="s">
        <v>27</v>
      </c>
      <c r="B192" s="36">
        <v>202509</v>
      </c>
      <c r="C192" s="24" t="s">
        <v>736</v>
      </c>
      <c r="D192" s="24" t="s">
        <v>119</v>
      </c>
      <c r="E192" s="62">
        <v>45901</v>
      </c>
      <c r="F192" s="62">
        <v>46265</v>
      </c>
      <c r="G192" s="37" t="s">
        <v>885</v>
      </c>
      <c r="H192" s="36">
        <v>42216</v>
      </c>
      <c r="I192" s="63">
        <v>24833</v>
      </c>
      <c r="J192" s="24" t="s">
        <v>3097</v>
      </c>
      <c r="K192" s="63">
        <f t="shared" si="43"/>
        <v>45901</v>
      </c>
      <c r="L192" s="55">
        <f t="shared" si="44"/>
        <v>0.04</v>
      </c>
      <c r="M192" s="76">
        <v>0.22500000000000001</v>
      </c>
      <c r="N192" s="62">
        <v>45901</v>
      </c>
      <c r="O192" s="62">
        <v>46265</v>
      </c>
      <c r="P192" s="63"/>
      <c r="Q192" s="63"/>
      <c r="R192" s="78">
        <v>57</v>
      </c>
      <c r="S192" s="63" t="str">
        <f>VLOOKUP(R192,SA!$B$3:$C$11,2,1)</f>
        <v>56-65</v>
      </c>
      <c r="T192" s="38" t="s">
        <v>97</v>
      </c>
      <c r="U192" s="24" t="s">
        <v>5744</v>
      </c>
      <c r="V192" s="24">
        <v>400000</v>
      </c>
      <c r="W192" s="39">
        <f t="shared" si="45"/>
        <v>0</v>
      </c>
      <c r="X192" s="29">
        <f t="shared" si="46"/>
        <v>0</v>
      </c>
      <c r="Y192" s="40">
        <f t="shared" si="47"/>
        <v>365</v>
      </c>
      <c r="Z192" s="38">
        <f t="shared" si="48"/>
        <v>46081</v>
      </c>
      <c r="AA192" s="41">
        <f t="shared" si="49"/>
        <v>181</v>
      </c>
      <c r="AB192" s="24" t="s">
        <v>113</v>
      </c>
      <c r="AC192" s="41">
        <f t="shared" si="50"/>
        <v>11909.7282</v>
      </c>
      <c r="AD192" s="41">
        <v>1</v>
      </c>
      <c r="AE192" s="72">
        <f>INDEX(SA!$C$2:$G$11,MATCH(Details!S192,SA!$C$2:$C$11,0),MATCH(Details!V192,SA!$C$2:$G$2,0))*Y192/(F192-E192+1)</f>
        <v>10092.99</v>
      </c>
      <c r="AF192" s="41">
        <f t="shared" si="51"/>
        <v>0</v>
      </c>
      <c r="AG192" s="41">
        <f t="shared" si="52"/>
        <v>0</v>
      </c>
      <c r="AH192" s="41">
        <f t="shared" si="53"/>
        <v>1816.7382</v>
      </c>
      <c r="AI192" s="60">
        <f t="shared" si="54"/>
        <v>403.71960000000001</v>
      </c>
      <c r="AJ192" s="60">
        <f t="shared" si="55"/>
        <v>2270.9227500000002</v>
      </c>
      <c r="AK192" s="60">
        <f t="shared" si="56"/>
        <v>5005.0169589041097</v>
      </c>
      <c r="AL192" s="60">
        <f t="shared" si="57"/>
        <v>3678.6874647945206</v>
      </c>
      <c r="AM192" s="41">
        <f t="shared" si="58"/>
        <v>3739.6601852054787</v>
      </c>
      <c r="AN192" s="42">
        <f t="shared" si="59"/>
        <v>45715</v>
      </c>
      <c r="AO192" s="43">
        <f t="shared" si="60"/>
        <v>10092.99</v>
      </c>
    </row>
    <row r="193" spans="1:41" s="24" customFormat="1" ht="15.75" customHeight="1" x14ac:dyDescent="0.35">
      <c r="A193" s="36" t="s">
        <v>27</v>
      </c>
      <c r="B193" s="36">
        <v>202509</v>
      </c>
      <c r="C193" s="24" t="s">
        <v>736</v>
      </c>
      <c r="D193" s="24" t="s">
        <v>119</v>
      </c>
      <c r="E193" s="62">
        <v>45901</v>
      </c>
      <c r="F193" s="62">
        <v>46265</v>
      </c>
      <c r="G193" s="37" t="s">
        <v>886</v>
      </c>
      <c r="H193" s="36">
        <v>42217</v>
      </c>
      <c r="I193" s="63">
        <v>37183</v>
      </c>
      <c r="J193" s="24" t="s">
        <v>3098</v>
      </c>
      <c r="K193" s="63">
        <f t="shared" si="43"/>
        <v>45901</v>
      </c>
      <c r="L193" s="55">
        <f t="shared" si="44"/>
        <v>0.04</v>
      </c>
      <c r="M193" s="76">
        <v>0.22500000000000001</v>
      </c>
      <c r="N193" s="62">
        <v>45901</v>
      </c>
      <c r="O193" s="62">
        <v>46265</v>
      </c>
      <c r="P193" s="63"/>
      <c r="Q193" s="63"/>
      <c r="R193" s="78">
        <v>23</v>
      </c>
      <c r="S193" s="63" t="str">
        <f>VLOOKUP(R193,SA!$B$3:$C$11,2,1)</f>
        <v>0-25</v>
      </c>
      <c r="T193" s="38" t="s">
        <v>97</v>
      </c>
      <c r="U193" s="24" t="s">
        <v>5745</v>
      </c>
      <c r="V193" s="24">
        <v>400000</v>
      </c>
      <c r="W193" s="39">
        <f t="shared" si="45"/>
        <v>0</v>
      </c>
      <c r="X193" s="29">
        <f t="shared" si="46"/>
        <v>0</v>
      </c>
      <c r="Y193" s="40">
        <f t="shared" si="47"/>
        <v>365</v>
      </c>
      <c r="Z193" s="38">
        <f t="shared" si="48"/>
        <v>46081</v>
      </c>
      <c r="AA193" s="41">
        <f t="shared" si="49"/>
        <v>181</v>
      </c>
      <c r="AB193" s="24" t="s">
        <v>113</v>
      </c>
      <c r="AC193" s="41">
        <f t="shared" si="50"/>
        <v>4043.8364000000001</v>
      </c>
      <c r="AD193" s="41">
        <v>1</v>
      </c>
      <c r="AE193" s="72">
        <f>INDEX(SA!$C$2:$G$11,MATCH(Details!S193,SA!$C$2:$C$11,0),MATCH(Details!V193,SA!$C$2:$G$2,0))*Y193/(F193-E193+1)</f>
        <v>3426.98</v>
      </c>
      <c r="AF193" s="41">
        <f t="shared" si="51"/>
        <v>0</v>
      </c>
      <c r="AG193" s="41">
        <f t="shared" si="52"/>
        <v>0</v>
      </c>
      <c r="AH193" s="41">
        <f t="shared" si="53"/>
        <v>616.85640000000001</v>
      </c>
      <c r="AI193" s="60">
        <f t="shared" si="54"/>
        <v>137.07920000000001</v>
      </c>
      <c r="AJ193" s="60">
        <f t="shared" si="55"/>
        <v>771.07050000000004</v>
      </c>
      <c r="AK193" s="60">
        <f t="shared" si="56"/>
        <v>1699.4065205479453</v>
      </c>
      <c r="AL193" s="60">
        <f t="shared" si="57"/>
        <v>1249.0637926027398</v>
      </c>
      <c r="AM193" s="41">
        <f t="shared" si="58"/>
        <v>1269.7665073972601</v>
      </c>
      <c r="AN193" s="42">
        <f t="shared" si="59"/>
        <v>45715</v>
      </c>
      <c r="AO193" s="43">
        <f t="shared" si="60"/>
        <v>3426.98</v>
      </c>
    </row>
    <row r="194" spans="1:41" s="24" customFormat="1" ht="15.75" customHeight="1" x14ac:dyDescent="0.35">
      <c r="A194" s="36" t="s">
        <v>27</v>
      </c>
      <c r="B194" s="36">
        <v>202509</v>
      </c>
      <c r="C194" s="24" t="s">
        <v>736</v>
      </c>
      <c r="D194" s="24" t="s">
        <v>119</v>
      </c>
      <c r="E194" s="62">
        <v>45901</v>
      </c>
      <c r="F194" s="62">
        <v>46265</v>
      </c>
      <c r="G194" s="37" t="s">
        <v>887</v>
      </c>
      <c r="H194" s="36">
        <v>42217</v>
      </c>
      <c r="I194" s="63">
        <v>28326</v>
      </c>
      <c r="J194" s="24" t="s">
        <v>3099</v>
      </c>
      <c r="K194" s="63">
        <f t="shared" si="43"/>
        <v>45901</v>
      </c>
      <c r="L194" s="55">
        <f t="shared" si="44"/>
        <v>0.04</v>
      </c>
      <c r="M194" s="76">
        <v>0.22500000000000001</v>
      </c>
      <c r="N194" s="62">
        <v>45901</v>
      </c>
      <c r="O194" s="62">
        <v>46265</v>
      </c>
      <c r="P194" s="63"/>
      <c r="Q194" s="63"/>
      <c r="R194" s="78">
        <v>48</v>
      </c>
      <c r="S194" s="63" t="str">
        <f>VLOOKUP(R194,SA!$B$3:$C$11,2,1)</f>
        <v>46-55</v>
      </c>
      <c r="T194" s="38" t="s">
        <v>98</v>
      </c>
      <c r="U194" s="24" t="s">
        <v>5743</v>
      </c>
      <c r="V194" s="24">
        <v>400000</v>
      </c>
      <c r="W194" s="39">
        <f t="shared" si="45"/>
        <v>0</v>
      </c>
      <c r="X194" s="29">
        <f t="shared" si="46"/>
        <v>0</v>
      </c>
      <c r="Y194" s="40">
        <f t="shared" si="47"/>
        <v>365</v>
      </c>
      <c r="Z194" s="38">
        <f t="shared" si="48"/>
        <v>46081</v>
      </c>
      <c r="AA194" s="41">
        <f t="shared" si="49"/>
        <v>181</v>
      </c>
      <c r="AB194" s="24" t="s">
        <v>113</v>
      </c>
      <c r="AC194" s="41">
        <f t="shared" si="50"/>
        <v>8108.2165999999997</v>
      </c>
      <c r="AD194" s="41">
        <v>1</v>
      </c>
      <c r="AE194" s="72">
        <f>INDEX(SA!$C$2:$G$11,MATCH(Details!S194,SA!$C$2:$C$11,0),MATCH(Details!V194,SA!$C$2:$G$2,0))*Y194/(F194-E194+1)</f>
        <v>6871.37</v>
      </c>
      <c r="AF194" s="41">
        <f t="shared" si="51"/>
        <v>0</v>
      </c>
      <c r="AG194" s="41">
        <f t="shared" si="52"/>
        <v>0</v>
      </c>
      <c r="AH194" s="41">
        <f t="shared" si="53"/>
        <v>1236.8465999999999</v>
      </c>
      <c r="AI194" s="60">
        <f t="shared" si="54"/>
        <v>274.85480000000001</v>
      </c>
      <c r="AJ194" s="60">
        <f t="shared" si="55"/>
        <v>1546.05825</v>
      </c>
      <c r="AK194" s="60">
        <f t="shared" si="56"/>
        <v>3407.446493150685</v>
      </c>
      <c r="AL194" s="60">
        <f t="shared" si="57"/>
        <v>2504.4731724657536</v>
      </c>
      <c r="AM194" s="41">
        <f t="shared" si="58"/>
        <v>2545.9837775342462</v>
      </c>
      <c r="AN194" s="42">
        <f t="shared" si="59"/>
        <v>45715</v>
      </c>
      <c r="AO194" s="43">
        <f t="shared" si="60"/>
        <v>6871.37</v>
      </c>
    </row>
    <row r="195" spans="1:41" s="24" customFormat="1" ht="15.75" customHeight="1" x14ac:dyDescent="0.35">
      <c r="A195" s="36" t="s">
        <v>27</v>
      </c>
      <c r="B195" s="36">
        <v>202509</v>
      </c>
      <c r="C195" s="24" t="s">
        <v>736</v>
      </c>
      <c r="D195" s="24" t="s">
        <v>119</v>
      </c>
      <c r="E195" s="62">
        <v>45901</v>
      </c>
      <c r="F195" s="62">
        <v>46265</v>
      </c>
      <c r="G195" s="37" t="s">
        <v>888</v>
      </c>
      <c r="H195" s="36">
        <v>42217</v>
      </c>
      <c r="I195" s="63">
        <v>38536</v>
      </c>
      <c r="J195" s="24" t="s">
        <v>3100</v>
      </c>
      <c r="K195" s="63">
        <f t="shared" si="43"/>
        <v>45901</v>
      </c>
      <c r="L195" s="55">
        <f t="shared" si="44"/>
        <v>0.04</v>
      </c>
      <c r="M195" s="76">
        <v>0.22500000000000001</v>
      </c>
      <c r="N195" s="62">
        <v>45901</v>
      </c>
      <c r="O195" s="62">
        <v>46265</v>
      </c>
      <c r="P195" s="63"/>
      <c r="Q195" s="63"/>
      <c r="R195" s="78">
        <v>20</v>
      </c>
      <c r="S195" s="63" t="str">
        <f>VLOOKUP(R195,SA!$B$3:$C$11,2,1)</f>
        <v>0-25</v>
      </c>
      <c r="T195" s="38" t="s">
        <v>98</v>
      </c>
      <c r="U195" s="24" t="s">
        <v>5746</v>
      </c>
      <c r="V195" s="24">
        <v>400000</v>
      </c>
      <c r="W195" s="39">
        <f t="shared" si="45"/>
        <v>0</v>
      </c>
      <c r="X195" s="29">
        <f t="shared" si="46"/>
        <v>0</v>
      </c>
      <c r="Y195" s="40">
        <f t="shared" si="47"/>
        <v>365</v>
      </c>
      <c r="Z195" s="38">
        <f t="shared" si="48"/>
        <v>46081</v>
      </c>
      <c r="AA195" s="41">
        <f t="shared" si="49"/>
        <v>181</v>
      </c>
      <c r="AB195" s="24" t="s">
        <v>113</v>
      </c>
      <c r="AC195" s="41">
        <f t="shared" si="50"/>
        <v>4043.8364000000001</v>
      </c>
      <c r="AD195" s="41">
        <v>1</v>
      </c>
      <c r="AE195" s="72">
        <f>INDEX(SA!$C$2:$G$11,MATCH(Details!S195,SA!$C$2:$C$11,0),MATCH(Details!V195,SA!$C$2:$G$2,0))*Y195/(F195-E195+1)</f>
        <v>3426.98</v>
      </c>
      <c r="AF195" s="41">
        <f t="shared" si="51"/>
        <v>0</v>
      </c>
      <c r="AG195" s="41">
        <f t="shared" si="52"/>
        <v>0</v>
      </c>
      <c r="AH195" s="41">
        <f t="shared" si="53"/>
        <v>616.85640000000001</v>
      </c>
      <c r="AI195" s="60">
        <f t="shared" si="54"/>
        <v>137.07920000000001</v>
      </c>
      <c r="AJ195" s="60">
        <f t="shared" si="55"/>
        <v>771.07050000000004</v>
      </c>
      <c r="AK195" s="60">
        <f t="shared" si="56"/>
        <v>1699.4065205479453</v>
      </c>
      <c r="AL195" s="60">
        <f t="shared" si="57"/>
        <v>1249.0637926027398</v>
      </c>
      <c r="AM195" s="41">
        <f t="shared" si="58"/>
        <v>1269.7665073972601</v>
      </c>
      <c r="AN195" s="42">
        <f t="shared" si="59"/>
        <v>45715</v>
      </c>
      <c r="AO195" s="43">
        <f t="shared" si="60"/>
        <v>3426.98</v>
      </c>
    </row>
    <row r="196" spans="1:41" s="24" customFormat="1" ht="15.75" customHeight="1" x14ac:dyDescent="0.35">
      <c r="A196" s="36" t="s">
        <v>27</v>
      </c>
      <c r="B196" s="36">
        <v>202509</v>
      </c>
      <c r="C196" s="24" t="s">
        <v>736</v>
      </c>
      <c r="D196" s="24" t="s">
        <v>119</v>
      </c>
      <c r="E196" s="62">
        <v>45901</v>
      </c>
      <c r="F196" s="62">
        <v>46265</v>
      </c>
      <c r="G196" s="37" t="s">
        <v>306</v>
      </c>
      <c r="H196" s="36">
        <v>42217</v>
      </c>
      <c r="I196" s="63">
        <v>26841</v>
      </c>
      <c r="J196" s="24" t="s">
        <v>3101</v>
      </c>
      <c r="K196" s="63">
        <f t="shared" ref="K196:K259" si="61">N196</f>
        <v>45901</v>
      </c>
      <c r="L196" s="55">
        <f t="shared" ref="L196:L259" si="62">IF(K196&gt;=DATE(2022,4,1),4%,5%)</f>
        <v>0.04</v>
      </c>
      <c r="M196" s="76">
        <v>0.22500000000000001</v>
      </c>
      <c r="N196" s="62">
        <v>45901</v>
      </c>
      <c r="O196" s="62">
        <v>46265</v>
      </c>
      <c r="P196" s="63"/>
      <c r="Q196" s="63"/>
      <c r="R196" s="78">
        <v>52</v>
      </c>
      <c r="S196" s="63" t="str">
        <f>VLOOKUP(R196,SA!$B$3:$C$11,2,1)</f>
        <v>46-55</v>
      </c>
      <c r="T196" s="38" t="s">
        <v>97</v>
      </c>
      <c r="U196" s="24" t="s">
        <v>56</v>
      </c>
      <c r="V196" s="24">
        <v>400000</v>
      </c>
      <c r="W196" s="39">
        <f t="shared" ref="W196:W259" si="63">IF(U196="self",V196,0)</f>
        <v>400000</v>
      </c>
      <c r="X196" s="29">
        <f t="shared" ref="X196:X259" si="64">IF(U196="self",1,0)</f>
        <v>1</v>
      </c>
      <c r="Y196" s="40">
        <f t="shared" ref="Y196:Y259" si="65">O196-N196+1</f>
        <v>365</v>
      </c>
      <c r="Z196" s="38">
        <f t="shared" ref="Z196:Z259" si="66">$Z$1</f>
        <v>46081</v>
      </c>
      <c r="AA196" s="41">
        <f t="shared" ref="AA196:AA259" si="67">IF(MIN((Z196-N196)+1,Y196)&lt;0,0,MIN((Z196-N196)+1,Y196))</f>
        <v>181</v>
      </c>
      <c r="AB196" s="24" t="s">
        <v>113</v>
      </c>
      <c r="AC196" s="41">
        <f t="shared" ref="AC196:AC259" si="68">AE196+AF196+AG196+AH196</f>
        <v>8108.2165999999997</v>
      </c>
      <c r="AD196" s="41">
        <v>1</v>
      </c>
      <c r="AE196" s="72">
        <f>INDEX(SA!$C$2:$G$11,MATCH(Details!S196,SA!$C$2:$C$11,0),MATCH(Details!V196,SA!$C$2:$G$2,0))*Y196/(F196-E196+1)</f>
        <v>6871.37</v>
      </c>
      <c r="AF196" s="41">
        <f t="shared" ref="AF196:AF259" si="69">IF(AB196="Karnataka",AE196*9%,0)</f>
        <v>0</v>
      </c>
      <c r="AG196" s="41">
        <f t="shared" ref="AG196:AG259" si="70">IF(AB196="Karnataka",AE196*9%,0)</f>
        <v>0</v>
      </c>
      <c r="AH196" s="41">
        <f t="shared" ref="AH196:AH259" si="71">IF(AF196+AG196&gt;0,0,AE196*18%)</f>
        <v>1236.8465999999999</v>
      </c>
      <c r="AI196" s="60">
        <f t="shared" ref="AI196:AI259" si="72">AE196*L196</f>
        <v>274.85480000000001</v>
      </c>
      <c r="AJ196" s="60">
        <f t="shared" ref="AJ196:AJ259" si="73">$AE196*M196</f>
        <v>1546.05825</v>
      </c>
      <c r="AK196" s="60">
        <f t="shared" ref="AK196:AK259" si="74">(AE196)*AA196/Y196</f>
        <v>3407.446493150685</v>
      </c>
      <c r="AL196" s="60">
        <f t="shared" ref="AL196:AL259" si="75">AK196*(1-L196-M196)</f>
        <v>2504.4731724657536</v>
      </c>
      <c r="AM196" s="41">
        <f t="shared" ref="AM196:AM259" si="76">AE196-AI196-AL196-AJ196</f>
        <v>2545.9837775342462</v>
      </c>
      <c r="AN196" s="42">
        <f t="shared" ref="AN196:AN259" si="77">Z196-366</f>
        <v>45715</v>
      </c>
      <c r="AO196" s="43">
        <f t="shared" ref="AO196:AO259" si="78">IF(AND(O196&gt;Z196,N196&gt;AN196),AE196,0)</f>
        <v>6871.37</v>
      </c>
    </row>
    <row r="197" spans="1:41" s="24" customFormat="1" ht="15.75" customHeight="1" x14ac:dyDescent="0.35">
      <c r="A197" s="36" t="s">
        <v>27</v>
      </c>
      <c r="B197" s="36">
        <v>202509</v>
      </c>
      <c r="C197" s="24" t="s">
        <v>736</v>
      </c>
      <c r="D197" s="24" t="s">
        <v>119</v>
      </c>
      <c r="E197" s="62">
        <v>45901</v>
      </c>
      <c r="F197" s="62">
        <v>46265</v>
      </c>
      <c r="G197" s="37" t="s">
        <v>889</v>
      </c>
      <c r="H197" s="36">
        <v>42218</v>
      </c>
      <c r="I197" s="63">
        <v>40881</v>
      </c>
      <c r="J197" s="24" t="s">
        <v>3102</v>
      </c>
      <c r="K197" s="63">
        <f t="shared" si="61"/>
        <v>45901</v>
      </c>
      <c r="L197" s="55">
        <f t="shared" si="62"/>
        <v>0.04</v>
      </c>
      <c r="M197" s="76">
        <v>0.22500000000000001</v>
      </c>
      <c r="N197" s="62">
        <v>45901</v>
      </c>
      <c r="O197" s="62">
        <v>46265</v>
      </c>
      <c r="P197" s="63"/>
      <c r="Q197" s="63"/>
      <c r="R197" s="78">
        <v>13</v>
      </c>
      <c r="S197" s="63" t="str">
        <f>VLOOKUP(R197,SA!$B$3:$C$11,2,1)</f>
        <v>0-25</v>
      </c>
      <c r="T197" s="38" t="s">
        <v>97</v>
      </c>
      <c r="U197" s="24" t="s">
        <v>5745</v>
      </c>
      <c r="V197" s="24">
        <v>400000</v>
      </c>
      <c r="W197" s="39">
        <f t="shared" si="63"/>
        <v>0</v>
      </c>
      <c r="X197" s="29">
        <f t="shared" si="64"/>
        <v>0</v>
      </c>
      <c r="Y197" s="40">
        <f t="shared" si="65"/>
        <v>365</v>
      </c>
      <c r="Z197" s="38">
        <f t="shared" si="66"/>
        <v>46081</v>
      </c>
      <c r="AA197" s="41">
        <f t="shared" si="67"/>
        <v>181</v>
      </c>
      <c r="AB197" s="24" t="s">
        <v>113</v>
      </c>
      <c r="AC197" s="41">
        <f t="shared" si="68"/>
        <v>4043.8364000000001</v>
      </c>
      <c r="AD197" s="41">
        <v>1</v>
      </c>
      <c r="AE197" s="72">
        <f>INDEX(SA!$C$2:$G$11,MATCH(Details!S197,SA!$C$2:$C$11,0),MATCH(Details!V197,SA!$C$2:$G$2,0))*Y197/(F197-E197+1)</f>
        <v>3426.98</v>
      </c>
      <c r="AF197" s="41">
        <f t="shared" si="69"/>
        <v>0</v>
      </c>
      <c r="AG197" s="41">
        <f t="shared" si="70"/>
        <v>0</v>
      </c>
      <c r="AH197" s="41">
        <f t="shared" si="71"/>
        <v>616.85640000000001</v>
      </c>
      <c r="AI197" s="60">
        <f t="shared" si="72"/>
        <v>137.07920000000001</v>
      </c>
      <c r="AJ197" s="60">
        <f t="shared" si="73"/>
        <v>771.07050000000004</v>
      </c>
      <c r="AK197" s="60">
        <f t="shared" si="74"/>
        <v>1699.4065205479453</v>
      </c>
      <c r="AL197" s="60">
        <f t="shared" si="75"/>
        <v>1249.0637926027398</v>
      </c>
      <c r="AM197" s="41">
        <f t="shared" si="76"/>
        <v>1269.7665073972601</v>
      </c>
      <c r="AN197" s="42">
        <f t="shared" si="77"/>
        <v>45715</v>
      </c>
      <c r="AO197" s="43">
        <f t="shared" si="78"/>
        <v>3426.98</v>
      </c>
    </row>
    <row r="198" spans="1:41" s="24" customFormat="1" ht="15.75" customHeight="1" x14ac:dyDescent="0.35">
      <c r="A198" s="36" t="s">
        <v>27</v>
      </c>
      <c r="B198" s="36">
        <v>202509</v>
      </c>
      <c r="C198" s="24" t="s">
        <v>736</v>
      </c>
      <c r="D198" s="24" t="s">
        <v>119</v>
      </c>
      <c r="E198" s="62">
        <v>45901</v>
      </c>
      <c r="F198" s="62">
        <v>46265</v>
      </c>
      <c r="G198" s="37" t="s">
        <v>890</v>
      </c>
      <c r="H198" s="36">
        <v>42218</v>
      </c>
      <c r="I198" s="63">
        <v>28471</v>
      </c>
      <c r="J198" s="24" t="s">
        <v>3103</v>
      </c>
      <c r="K198" s="63">
        <f t="shared" si="61"/>
        <v>45901</v>
      </c>
      <c r="L198" s="55">
        <f t="shared" si="62"/>
        <v>0.04</v>
      </c>
      <c r="M198" s="76">
        <v>0.22500000000000001</v>
      </c>
      <c r="N198" s="62">
        <v>45901</v>
      </c>
      <c r="O198" s="62">
        <v>46265</v>
      </c>
      <c r="P198" s="63"/>
      <c r="Q198" s="63"/>
      <c r="R198" s="78">
        <v>47</v>
      </c>
      <c r="S198" s="63" t="str">
        <f>VLOOKUP(R198,SA!$B$3:$C$11,2,1)</f>
        <v>46-55</v>
      </c>
      <c r="T198" s="38" t="s">
        <v>98</v>
      </c>
      <c r="U198" s="24" t="s">
        <v>5743</v>
      </c>
      <c r="V198" s="24">
        <v>400000</v>
      </c>
      <c r="W198" s="39">
        <f t="shared" si="63"/>
        <v>0</v>
      </c>
      <c r="X198" s="29">
        <f t="shared" si="64"/>
        <v>0</v>
      </c>
      <c r="Y198" s="40">
        <f t="shared" si="65"/>
        <v>365</v>
      </c>
      <c r="Z198" s="38">
        <f t="shared" si="66"/>
        <v>46081</v>
      </c>
      <c r="AA198" s="41">
        <f t="shared" si="67"/>
        <v>181</v>
      </c>
      <c r="AB198" s="24" t="s">
        <v>113</v>
      </c>
      <c r="AC198" s="41">
        <f t="shared" si="68"/>
        <v>8108.2165999999997</v>
      </c>
      <c r="AD198" s="41">
        <v>1</v>
      </c>
      <c r="AE198" s="72">
        <f>INDEX(SA!$C$2:$G$11,MATCH(Details!S198,SA!$C$2:$C$11,0),MATCH(Details!V198,SA!$C$2:$G$2,0))*Y198/(F198-E198+1)</f>
        <v>6871.37</v>
      </c>
      <c r="AF198" s="41">
        <f t="shared" si="69"/>
        <v>0</v>
      </c>
      <c r="AG198" s="41">
        <f t="shared" si="70"/>
        <v>0</v>
      </c>
      <c r="AH198" s="41">
        <f t="shared" si="71"/>
        <v>1236.8465999999999</v>
      </c>
      <c r="AI198" s="60">
        <f t="shared" si="72"/>
        <v>274.85480000000001</v>
      </c>
      <c r="AJ198" s="60">
        <f t="shared" si="73"/>
        <v>1546.05825</v>
      </c>
      <c r="AK198" s="60">
        <f t="shared" si="74"/>
        <v>3407.446493150685</v>
      </c>
      <c r="AL198" s="60">
        <f t="shared" si="75"/>
        <v>2504.4731724657536</v>
      </c>
      <c r="AM198" s="41">
        <f t="shared" si="76"/>
        <v>2545.9837775342462</v>
      </c>
      <c r="AN198" s="42">
        <f t="shared" si="77"/>
        <v>45715</v>
      </c>
      <c r="AO198" s="43">
        <f t="shared" si="78"/>
        <v>6871.37</v>
      </c>
    </row>
    <row r="199" spans="1:41" s="24" customFormat="1" ht="15.75" customHeight="1" x14ac:dyDescent="0.35">
      <c r="A199" s="36" t="s">
        <v>27</v>
      </c>
      <c r="B199" s="36">
        <v>202509</v>
      </c>
      <c r="C199" s="24" t="s">
        <v>736</v>
      </c>
      <c r="D199" s="24" t="s">
        <v>119</v>
      </c>
      <c r="E199" s="62">
        <v>45901</v>
      </c>
      <c r="F199" s="62">
        <v>46265</v>
      </c>
      <c r="G199" s="37" t="s">
        <v>891</v>
      </c>
      <c r="H199" s="36">
        <v>42218</v>
      </c>
      <c r="I199" s="63">
        <v>19913</v>
      </c>
      <c r="J199" s="24" t="s">
        <v>3104</v>
      </c>
      <c r="K199" s="63">
        <f t="shared" si="61"/>
        <v>45901</v>
      </c>
      <c r="L199" s="55">
        <f t="shared" si="62"/>
        <v>0.04</v>
      </c>
      <c r="M199" s="76">
        <v>0.22500000000000001</v>
      </c>
      <c r="N199" s="62">
        <v>45901</v>
      </c>
      <c r="O199" s="62">
        <v>46265</v>
      </c>
      <c r="P199" s="63"/>
      <c r="Q199" s="63"/>
      <c r="R199" s="78">
        <v>71</v>
      </c>
      <c r="S199" s="63" t="str">
        <f>VLOOKUP(R199,SA!$B$3:$C$11,2,1)</f>
        <v>71-75</v>
      </c>
      <c r="T199" s="38" t="s">
        <v>98</v>
      </c>
      <c r="U199" s="24" t="s">
        <v>5747</v>
      </c>
      <c r="V199" s="24">
        <v>400000</v>
      </c>
      <c r="W199" s="39">
        <f t="shared" si="63"/>
        <v>0</v>
      </c>
      <c r="X199" s="29">
        <f t="shared" si="64"/>
        <v>0</v>
      </c>
      <c r="Y199" s="40">
        <f t="shared" si="65"/>
        <v>365</v>
      </c>
      <c r="Z199" s="38">
        <f t="shared" si="66"/>
        <v>46081</v>
      </c>
      <c r="AA199" s="41">
        <f t="shared" si="67"/>
        <v>181</v>
      </c>
      <c r="AB199" s="24" t="s">
        <v>113</v>
      </c>
      <c r="AC199" s="41">
        <f t="shared" si="68"/>
        <v>21578.034600000003</v>
      </c>
      <c r="AD199" s="41">
        <v>1</v>
      </c>
      <c r="AE199" s="72">
        <f>INDEX(SA!$C$2:$G$11,MATCH(Details!S199,SA!$C$2:$C$11,0),MATCH(Details!V199,SA!$C$2:$G$2,0))*Y199/(F199-E199+1)</f>
        <v>18286.47</v>
      </c>
      <c r="AF199" s="41">
        <f t="shared" si="69"/>
        <v>0</v>
      </c>
      <c r="AG199" s="41">
        <f t="shared" si="70"/>
        <v>0</v>
      </c>
      <c r="AH199" s="41">
        <f t="shared" si="71"/>
        <v>3291.5646000000002</v>
      </c>
      <c r="AI199" s="60">
        <f t="shared" si="72"/>
        <v>731.45880000000011</v>
      </c>
      <c r="AJ199" s="60">
        <f t="shared" si="73"/>
        <v>4114.4557500000001</v>
      </c>
      <c r="AK199" s="60">
        <f t="shared" si="74"/>
        <v>9068.0851232876721</v>
      </c>
      <c r="AL199" s="60">
        <f t="shared" si="75"/>
        <v>6665.0425656164389</v>
      </c>
      <c r="AM199" s="41">
        <f t="shared" si="76"/>
        <v>6775.5128843835619</v>
      </c>
      <c r="AN199" s="42">
        <f t="shared" si="77"/>
        <v>45715</v>
      </c>
      <c r="AO199" s="43">
        <f t="shared" si="78"/>
        <v>18286.47</v>
      </c>
    </row>
    <row r="200" spans="1:41" s="24" customFormat="1" ht="15.75" customHeight="1" x14ac:dyDescent="0.35">
      <c r="A200" s="36" t="s">
        <v>27</v>
      </c>
      <c r="B200" s="36">
        <v>202509</v>
      </c>
      <c r="C200" s="24" t="s">
        <v>736</v>
      </c>
      <c r="D200" s="24" t="s">
        <v>119</v>
      </c>
      <c r="E200" s="62">
        <v>45901</v>
      </c>
      <c r="F200" s="62">
        <v>46265</v>
      </c>
      <c r="G200" s="37" t="s">
        <v>406</v>
      </c>
      <c r="H200" s="36">
        <v>42218</v>
      </c>
      <c r="I200" s="63">
        <v>28471</v>
      </c>
      <c r="J200" s="24" t="s">
        <v>3105</v>
      </c>
      <c r="K200" s="63">
        <f t="shared" si="61"/>
        <v>45901</v>
      </c>
      <c r="L200" s="55">
        <f t="shared" si="62"/>
        <v>0.04</v>
      </c>
      <c r="M200" s="76">
        <v>0.22500000000000001</v>
      </c>
      <c r="N200" s="62">
        <v>45901</v>
      </c>
      <c r="O200" s="62">
        <v>46265</v>
      </c>
      <c r="P200" s="63"/>
      <c r="Q200" s="63"/>
      <c r="R200" s="78">
        <v>47</v>
      </c>
      <c r="S200" s="63" t="str">
        <f>VLOOKUP(R200,SA!$B$3:$C$11,2,1)</f>
        <v>46-55</v>
      </c>
      <c r="T200" s="38" t="s">
        <v>97</v>
      </c>
      <c r="U200" s="24" t="s">
        <v>56</v>
      </c>
      <c r="V200" s="24">
        <v>400000</v>
      </c>
      <c r="W200" s="39">
        <f t="shared" si="63"/>
        <v>400000</v>
      </c>
      <c r="X200" s="29">
        <f t="shared" si="64"/>
        <v>1</v>
      </c>
      <c r="Y200" s="40">
        <f t="shared" si="65"/>
        <v>365</v>
      </c>
      <c r="Z200" s="38">
        <f t="shared" si="66"/>
        <v>46081</v>
      </c>
      <c r="AA200" s="41">
        <f t="shared" si="67"/>
        <v>181</v>
      </c>
      <c r="AB200" s="24" t="s">
        <v>113</v>
      </c>
      <c r="AC200" s="41">
        <f t="shared" si="68"/>
        <v>8108.2165999999997</v>
      </c>
      <c r="AD200" s="41">
        <v>1</v>
      </c>
      <c r="AE200" s="72">
        <f>INDEX(SA!$C$2:$G$11,MATCH(Details!S200,SA!$C$2:$C$11,0),MATCH(Details!V200,SA!$C$2:$G$2,0))*Y200/(F200-E200+1)</f>
        <v>6871.37</v>
      </c>
      <c r="AF200" s="41">
        <f t="shared" si="69"/>
        <v>0</v>
      </c>
      <c r="AG200" s="41">
        <f t="shared" si="70"/>
        <v>0</v>
      </c>
      <c r="AH200" s="41">
        <f t="shared" si="71"/>
        <v>1236.8465999999999</v>
      </c>
      <c r="AI200" s="60">
        <f t="shared" si="72"/>
        <v>274.85480000000001</v>
      </c>
      <c r="AJ200" s="60">
        <f t="shared" si="73"/>
        <v>1546.05825</v>
      </c>
      <c r="AK200" s="60">
        <f t="shared" si="74"/>
        <v>3407.446493150685</v>
      </c>
      <c r="AL200" s="60">
        <f t="shared" si="75"/>
        <v>2504.4731724657536</v>
      </c>
      <c r="AM200" s="41">
        <f t="shared" si="76"/>
        <v>2545.9837775342462</v>
      </c>
      <c r="AN200" s="42">
        <f t="shared" si="77"/>
        <v>45715</v>
      </c>
      <c r="AO200" s="43">
        <f t="shared" si="78"/>
        <v>6871.37</v>
      </c>
    </row>
    <row r="201" spans="1:41" s="24" customFormat="1" ht="15.75" customHeight="1" x14ac:dyDescent="0.35">
      <c r="A201" s="36" t="s">
        <v>27</v>
      </c>
      <c r="B201" s="36">
        <v>202509</v>
      </c>
      <c r="C201" s="24" t="s">
        <v>736</v>
      </c>
      <c r="D201" s="24" t="s">
        <v>119</v>
      </c>
      <c r="E201" s="62">
        <v>45901</v>
      </c>
      <c r="F201" s="62">
        <v>46265</v>
      </c>
      <c r="G201" s="37" t="s">
        <v>892</v>
      </c>
      <c r="H201" s="36">
        <v>42218</v>
      </c>
      <c r="I201" s="63">
        <v>19780</v>
      </c>
      <c r="J201" s="24" t="s">
        <v>3106</v>
      </c>
      <c r="K201" s="63">
        <f t="shared" si="61"/>
        <v>45901</v>
      </c>
      <c r="L201" s="55">
        <f t="shared" si="62"/>
        <v>0.04</v>
      </c>
      <c r="M201" s="76">
        <v>0.22500000000000001</v>
      </c>
      <c r="N201" s="62">
        <v>45901</v>
      </c>
      <c r="O201" s="62">
        <v>46265</v>
      </c>
      <c r="P201" s="63"/>
      <c r="Q201" s="63"/>
      <c r="R201" s="78">
        <v>71</v>
      </c>
      <c r="S201" s="63" t="str">
        <f>VLOOKUP(R201,SA!$B$3:$C$11,2,1)</f>
        <v>71-75</v>
      </c>
      <c r="T201" s="38" t="s">
        <v>97</v>
      </c>
      <c r="U201" s="24" t="s">
        <v>5744</v>
      </c>
      <c r="V201" s="24">
        <v>400000</v>
      </c>
      <c r="W201" s="39">
        <f t="shared" si="63"/>
        <v>0</v>
      </c>
      <c r="X201" s="29">
        <f t="shared" si="64"/>
        <v>0</v>
      </c>
      <c r="Y201" s="40">
        <f t="shared" si="65"/>
        <v>365</v>
      </c>
      <c r="Z201" s="38">
        <f t="shared" si="66"/>
        <v>46081</v>
      </c>
      <c r="AA201" s="41">
        <f t="shared" si="67"/>
        <v>181</v>
      </c>
      <c r="AB201" s="24" t="s">
        <v>113</v>
      </c>
      <c r="AC201" s="41">
        <f t="shared" si="68"/>
        <v>21578.034600000003</v>
      </c>
      <c r="AD201" s="41">
        <v>1</v>
      </c>
      <c r="AE201" s="72">
        <f>INDEX(SA!$C$2:$G$11,MATCH(Details!S201,SA!$C$2:$C$11,0),MATCH(Details!V201,SA!$C$2:$G$2,0))*Y201/(F201-E201+1)</f>
        <v>18286.47</v>
      </c>
      <c r="AF201" s="41">
        <f t="shared" si="69"/>
        <v>0</v>
      </c>
      <c r="AG201" s="41">
        <f t="shared" si="70"/>
        <v>0</v>
      </c>
      <c r="AH201" s="41">
        <f t="shared" si="71"/>
        <v>3291.5646000000002</v>
      </c>
      <c r="AI201" s="60">
        <f t="shared" si="72"/>
        <v>731.45880000000011</v>
      </c>
      <c r="AJ201" s="60">
        <f t="shared" si="73"/>
        <v>4114.4557500000001</v>
      </c>
      <c r="AK201" s="60">
        <f t="shared" si="74"/>
        <v>9068.0851232876721</v>
      </c>
      <c r="AL201" s="60">
        <f t="shared" si="75"/>
        <v>6665.0425656164389</v>
      </c>
      <c r="AM201" s="41">
        <f t="shared" si="76"/>
        <v>6775.5128843835619</v>
      </c>
      <c r="AN201" s="42">
        <f t="shared" si="77"/>
        <v>45715</v>
      </c>
      <c r="AO201" s="43">
        <f t="shared" si="78"/>
        <v>18286.47</v>
      </c>
    </row>
    <row r="202" spans="1:41" s="24" customFormat="1" ht="15.75" customHeight="1" x14ac:dyDescent="0.35">
      <c r="A202" s="36" t="s">
        <v>27</v>
      </c>
      <c r="B202" s="36">
        <v>202509</v>
      </c>
      <c r="C202" s="24" t="s">
        <v>736</v>
      </c>
      <c r="D202" s="24" t="s">
        <v>119</v>
      </c>
      <c r="E202" s="62">
        <v>45901</v>
      </c>
      <c r="F202" s="62">
        <v>46265</v>
      </c>
      <c r="G202" s="37" t="s">
        <v>893</v>
      </c>
      <c r="H202" s="36">
        <v>42218</v>
      </c>
      <c r="I202" s="63">
        <v>42023</v>
      </c>
      <c r="J202" s="24" t="s">
        <v>3107</v>
      </c>
      <c r="K202" s="63">
        <f t="shared" si="61"/>
        <v>45901</v>
      </c>
      <c r="L202" s="55">
        <f t="shared" si="62"/>
        <v>0.04</v>
      </c>
      <c r="M202" s="76">
        <v>0.22500000000000001</v>
      </c>
      <c r="N202" s="62">
        <v>45901</v>
      </c>
      <c r="O202" s="62">
        <v>46265</v>
      </c>
      <c r="P202" s="63"/>
      <c r="Q202" s="63"/>
      <c r="R202" s="78">
        <v>10</v>
      </c>
      <c r="S202" s="63" t="str">
        <f>VLOOKUP(R202,SA!$B$3:$C$11,2,1)</f>
        <v>0-25</v>
      </c>
      <c r="T202" s="38" t="s">
        <v>97</v>
      </c>
      <c r="U202" s="24" t="s">
        <v>5745</v>
      </c>
      <c r="V202" s="24">
        <v>400000</v>
      </c>
      <c r="W202" s="39">
        <f t="shared" si="63"/>
        <v>0</v>
      </c>
      <c r="X202" s="29">
        <f t="shared" si="64"/>
        <v>0</v>
      </c>
      <c r="Y202" s="40">
        <f t="shared" si="65"/>
        <v>365</v>
      </c>
      <c r="Z202" s="38">
        <f t="shared" si="66"/>
        <v>46081</v>
      </c>
      <c r="AA202" s="41">
        <f t="shared" si="67"/>
        <v>181</v>
      </c>
      <c r="AB202" s="24" t="s">
        <v>113</v>
      </c>
      <c r="AC202" s="41">
        <f t="shared" si="68"/>
        <v>4043.8364000000001</v>
      </c>
      <c r="AD202" s="41">
        <v>1</v>
      </c>
      <c r="AE202" s="72">
        <f>INDEX(SA!$C$2:$G$11,MATCH(Details!S202,SA!$C$2:$C$11,0),MATCH(Details!V202,SA!$C$2:$G$2,0))*Y202/(F202-E202+1)</f>
        <v>3426.98</v>
      </c>
      <c r="AF202" s="41">
        <f t="shared" si="69"/>
        <v>0</v>
      </c>
      <c r="AG202" s="41">
        <f t="shared" si="70"/>
        <v>0</v>
      </c>
      <c r="AH202" s="41">
        <f t="shared" si="71"/>
        <v>616.85640000000001</v>
      </c>
      <c r="AI202" s="60">
        <f t="shared" si="72"/>
        <v>137.07920000000001</v>
      </c>
      <c r="AJ202" s="60">
        <f t="shared" si="73"/>
        <v>771.07050000000004</v>
      </c>
      <c r="AK202" s="60">
        <f t="shared" si="74"/>
        <v>1699.4065205479453</v>
      </c>
      <c r="AL202" s="60">
        <f t="shared" si="75"/>
        <v>1249.0637926027398</v>
      </c>
      <c r="AM202" s="41">
        <f t="shared" si="76"/>
        <v>1269.7665073972601</v>
      </c>
      <c r="AN202" s="42">
        <f t="shared" si="77"/>
        <v>45715</v>
      </c>
      <c r="AO202" s="43">
        <f t="shared" si="78"/>
        <v>3426.98</v>
      </c>
    </row>
    <row r="203" spans="1:41" s="24" customFormat="1" ht="15.75" customHeight="1" x14ac:dyDescent="0.35">
      <c r="A203" s="36" t="s">
        <v>27</v>
      </c>
      <c r="B203" s="36">
        <v>202509</v>
      </c>
      <c r="C203" s="24" t="s">
        <v>736</v>
      </c>
      <c r="D203" s="24" t="s">
        <v>119</v>
      </c>
      <c r="E203" s="62">
        <v>45901</v>
      </c>
      <c r="F203" s="62">
        <v>46265</v>
      </c>
      <c r="G203" s="37" t="s">
        <v>894</v>
      </c>
      <c r="H203" s="36">
        <v>42219</v>
      </c>
      <c r="I203" s="63">
        <v>24362</v>
      </c>
      <c r="J203" s="24" t="s">
        <v>3108</v>
      </c>
      <c r="K203" s="63">
        <f t="shared" si="61"/>
        <v>45901</v>
      </c>
      <c r="L203" s="55">
        <f t="shared" si="62"/>
        <v>0.04</v>
      </c>
      <c r="M203" s="76">
        <v>0.22500000000000001</v>
      </c>
      <c r="N203" s="62">
        <v>45901</v>
      </c>
      <c r="O203" s="62">
        <v>46265</v>
      </c>
      <c r="P203" s="63"/>
      <c r="Q203" s="63"/>
      <c r="R203" s="78">
        <v>58</v>
      </c>
      <c r="S203" s="63" t="str">
        <f>VLOOKUP(R203,SA!$B$3:$C$11,2,1)</f>
        <v>56-65</v>
      </c>
      <c r="T203" s="38" t="s">
        <v>98</v>
      </c>
      <c r="U203" s="24" t="s">
        <v>5747</v>
      </c>
      <c r="V203" s="24">
        <v>400000</v>
      </c>
      <c r="W203" s="39">
        <f t="shared" si="63"/>
        <v>0</v>
      </c>
      <c r="X203" s="29">
        <f t="shared" si="64"/>
        <v>0</v>
      </c>
      <c r="Y203" s="40">
        <f t="shared" si="65"/>
        <v>365</v>
      </c>
      <c r="Z203" s="38">
        <f t="shared" si="66"/>
        <v>46081</v>
      </c>
      <c r="AA203" s="41">
        <f t="shared" si="67"/>
        <v>181</v>
      </c>
      <c r="AB203" s="24" t="s">
        <v>113</v>
      </c>
      <c r="AC203" s="41">
        <f t="shared" si="68"/>
        <v>11909.7282</v>
      </c>
      <c r="AD203" s="41">
        <v>1</v>
      </c>
      <c r="AE203" s="72">
        <f>INDEX(SA!$C$2:$G$11,MATCH(Details!S203,SA!$C$2:$C$11,0),MATCH(Details!V203,SA!$C$2:$G$2,0))*Y203/(F203-E203+1)</f>
        <v>10092.99</v>
      </c>
      <c r="AF203" s="41">
        <f t="shared" si="69"/>
        <v>0</v>
      </c>
      <c r="AG203" s="41">
        <f t="shared" si="70"/>
        <v>0</v>
      </c>
      <c r="AH203" s="41">
        <f t="shared" si="71"/>
        <v>1816.7382</v>
      </c>
      <c r="AI203" s="60">
        <f t="shared" si="72"/>
        <v>403.71960000000001</v>
      </c>
      <c r="AJ203" s="60">
        <f t="shared" si="73"/>
        <v>2270.9227500000002</v>
      </c>
      <c r="AK203" s="60">
        <f t="shared" si="74"/>
        <v>5005.0169589041097</v>
      </c>
      <c r="AL203" s="60">
        <f t="shared" si="75"/>
        <v>3678.6874647945206</v>
      </c>
      <c r="AM203" s="41">
        <f t="shared" si="76"/>
        <v>3739.6601852054787</v>
      </c>
      <c r="AN203" s="42">
        <f t="shared" si="77"/>
        <v>45715</v>
      </c>
      <c r="AO203" s="43">
        <f t="shared" si="78"/>
        <v>10092.99</v>
      </c>
    </row>
    <row r="204" spans="1:41" s="24" customFormat="1" ht="15.75" customHeight="1" x14ac:dyDescent="0.35">
      <c r="A204" s="36" t="s">
        <v>27</v>
      </c>
      <c r="B204" s="36">
        <v>202509</v>
      </c>
      <c r="C204" s="24" t="s">
        <v>736</v>
      </c>
      <c r="D204" s="24" t="s">
        <v>119</v>
      </c>
      <c r="E204" s="62">
        <v>45901</v>
      </c>
      <c r="F204" s="62">
        <v>46265</v>
      </c>
      <c r="G204" s="37" t="s">
        <v>485</v>
      </c>
      <c r="H204" s="36">
        <v>42219</v>
      </c>
      <c r="I204" s="63">
        <v>30863</v>
      </c>
      <c r="J204" s="24" t="s">
        <v>3109</v>
      </c>
      <c r="K204" s="63">
        <f t="shared" si="61"/>
        <v>45901</v>
      </c>
      <c r="L204" s="55">
        <f t="shared" si="62"/>
        <v>0.04</v>
      </c>
      <c r="M204" s="76">
        <v>0.22500000000000001</v>
      </c>
      <c r="N204" s="62">
        <v>45901</v>
      </c>
      <c r="O204" s="62">
        <v>46265</v>
      </c>
      <c r="P204" s="63"/>
      <c r="Q204" s="63"/>
      <c r="R204" s="78">
        <v>41</v>
      </c>
      <c r="S204" s="63" t="str">
        <f>VLOOKUP(R204,SA!$B$3:$C$11,2,1)</f>
        <v>36-45</v>
      </c>
      <c r="T204" s="38" t="s">
        <v>97</v>
      </c>
      <c r="U204" s="24" t="s">
        <v>56</v>
      </c>
      <c r="V204" s="24">
        <v>400000</v>
      </c>
      <c r="W204" s="39">
        <f t="shared" si="63"/>
        <v>400000</v>
      </c>
      <c r="X204" s="29">
        <f t="shared" si="64"/>
        <v>1</v>
      </c>
      <c r="Y204" s="40">
        <f t="shared" si="65"/>
        <v>365</v>
      </c>
      <c r="Z204" s="38">
        <f t="shared" si="66"/>
        <v>46081</v>
      </c>
      <c r="AA204" s="41">
        <f t="shared" si="67"/>
        <v>181</v>
      </c>
      <c r="AB204" s="24" t="s">
        <v>113</v>
      </c>
      <c r="AC204" s="41">
        <f t="shared" si="68"/>
        <v>5496.5225999999993</v>
      </c>
      <c r="AD204" s="41">
        <v>1</v>
      </c>
      <c r="AE204" s="72">
        <f>INDEX(SA!$C$2:$G$11,MATCH(Details!S204,SA!$C$2:$C$11,0),MATCH(Details!V204,SA!$C$2:$G$2,0))*Y204/(F204-E204+1)</f>
        <v>4658.07</v>
      </c>
      <c r="AF204" s="41">
        <f t="shared" si="69"/>
        <v>0</v>
      </c>
      <c r="AG204" s="41">
        <f t="shared" si="70"/>
        <v>0</v>
      </c>
      <c r="AH204" s="41">
        <f t="shared" si="71"/>
        <v>838.45259999999996</v>
      </c>
      <c r="AI204" s="60">
        <f t="shared" si="72"/>
        <v>186.3228</v>
      </c>
      <c r="AJ204" s="60">
        <f t="shared" si="73"/>
        <v>1048.06575</v>
      </c>
      <c r="AK204" s="60">
        <f t="shared" si="74"/>
        <v>2309.8922465753421</v>
      </c>
      <c r="AL204" s="60">
        <f t="shared" si="75"/>
        <v>1697.7708012328765</v>
      </c>
      <c r="AM204" s="41">
        <f t="shared" si="76"/>
        <v>1725.9106487671231</v>
      </c>
      <c r="AN204" s="42">
        <f t="shared" si="77"/>
        <v>45715</v>
      </c>
      <c r="AO204" s="43">
        <f t="shared" si="78"/>
        <v>4658.07</v>
      </c>
    </row>
    <row r="205" spans="1:41" s="24" customFormat="1" ht="15.75" customHeight="1" x14ac:dyDescent="0.35">
      <c r="A205" s="36" t="s">
        <v>27</v>
      </c>
      <c r="B205" s="36">
        <v>202509</v>
      </c>
      <c r="C205" s="24" t="s">
        <v>736</v>
      </c>
      <c r="D205" s="24" t="s">
        <v>119</v>
      </c>
      <c r="E205" s="62">
        <v>45901</v>
      </c>
      <c r="F205" s="62">
        <v>46265</v>
      </c>
      <c r="G205" s="37" t="s">
        <v>895</v>
      </c>
      <c r="H205" s="36">
        <v>42219</v>
      </c>
      <c r="I205" s="63">
        <v>44541</v>
      </c>
      <c r="J205" s="24" t="s">
        <v>3110</v>
      </c>
      <c r="K205" s="63">
        <f t="shared" si="61"/>
        <v>45901</v>
      </c>
      <c r="L205" s="55">
        <f t="shared" si="62"/>
        <v>0.04</v>
      </c>
      <c r="M205" s="76">
        <v>0.22500000000000001</v>
      </c>
      <c r="N205" s="62">
        <v>45901</v>
      </c>
      <c r="O205" s="62">
        <v>46265</v>
      </c>
      <c r="P205" s="63"/>
      <c r="Q205" s="63"/>
      <c r="R205" s="78">
        <v>3</v>
      </c>
      <c r="S205" s="63" t="str">
        <f>VLOOKUP(R205,SA!$B$3:$C$11,2,1)</f>
        <v>0-25</v>
      </c>
      <c r="T205" s="38" t="s">
        <v>97</v>
      </c>
      <c r="U205" s="24" t="s">
        <v>5745</v>
      </c>
      <c r="V205" s="24">
        <v>400000</v>
      </c>
      <c r="W205" s="39">
        <f t="shared" si="63"/>
        <v>0</v>
      </c>
      <c r="X205" s="29">
        <f t="shared" si="64"/>
        <v>0</v>
      </c>
      <c r="Y205" s="40">
        <f t="shared" si="65"/>
        <v>365</v>
      </c>
      <c r="Z205" s="38">
        <f t="shared" si="66"/>
        <v>46081</v>
      </c>
      <c r="AA205" s="41">
        <f t="shared" si="67"/>
        <v>181</v>
      </c>
      <c r="AB205" s="24" t="s">
        <v>113</v>
      </c>
      <c r="AC205" s="41">
        <f t="shared" si="68"/>
        <v>4043.8364000000001</v>
      </c>
      <c r="AD205" s="41">
        <v>1</v>
      </c>
      <c r="AE205" s="72">
        <f>INDEX(SA!$C$2:$G$11,MATCH(Details!S205,SA!$C$2:$C$11,0),MATCH(Details!V205,SA!$C$2:$G$2,0))*Y205/(F205-E205+1)</f>
        <v>3426.98</v>
      </c>
      <c r="AF205" s="41">
        <f t="shared" si="69"/>
        <v>0</v>
      </c>
      <c r="AG205" s="41">
        <f t="shared" si="70"/>
        <v>0</v>
      </c>
      <c r="AH205" s="41">
        <f t="shared" si="71"/>
        <v>616.85640000000001</v>
      </c>
      <c r="AI205" s="60">
        <f t="shared" si="72"/>
        <v>137.07920000000001</v>
      </c>
      <c r="AJ205" s="60">
        <f t="shared" si="73"/>
        <v>771.07050000000004</v>
      </c>
      <c r="AK205" s="60">
        <f t="shared" si="74"/>
        <v>1699.4065205479453</v>
      </c>
      <c r="AL205" s="60">
        <f t="shared" si="75"/>
        <v>1249.0637926027398</v>
      </c>
      <c r="AM205" s="41">
        <f t="shared" si="76"/>
        <v>1269.7665073972601</v>
      </c>
      <c r="AN205" s="42">
        <f t="shared" si="77"/>
        <v>45715</v>
      </c>
      <c r="AO205" s="43">
        <f t="shared" si="78"/>
        <v>3426.98</v>
      </c>
    </row>
    <row r="206" spans="1:41" s="24" customFormat="1" ht="15.75" customHeight="1" x14ac:dyDescent="0.35">
      <c r="A206" s="36" t="s">
        <v>27</v>
      </c>
      <c r="B206" s="36">
        <v>202509</v>
      </c>
      <c r="C206" s="24" t="s">
        <v>736</v>
      </c>
      <c r="D206" s="24" t="s">
        <v>119</v>
      </c>
      <c r="E206" s="62">
        <v>45901</v>
      </c>
      <c r="F206" s="62">
        <v>46265</v>
      </c>
      <c r="G206" s="37" t="s">
        <v>896</v>
      </c>
      <c r="H206" s="36">
        <v>42219</v>
      </c>
      <c r="I206" s="63">
        <v>42415</v>
      </c>
      <c r="J206" s="24" t="s">
        <v>3111</v>
      </c>
      <c r="K206" s="63">
        <f t="shared" si="61"/>
        <v>45901</v>
      </c>
      <c r="L206" s="55">
        <f t="shared" si="62"/>
        <v>0.04</v>
      </c>
      <c r="M206" s="76">
        <v>0.22500000000000001</v>
      </c>
      <c r="N206" s="62">
        <v>45901</v>
      </c>
      <c r="O206" s="62">
        <v>46265</v>
      </c>
      <c r="P206" s="63"/>
      <c r="Q206" s="63"/>
      <c r="R206" s="78">
        <v>9</v>
      </c>
      <c r="S206" s="63" t="str">
        <f>VLOOKUP(R206,SA!$B$3:$C$11,2,1)</f>
        <v>0-25</v>
      </c>
      <c r="T206" s="38" t="s">
        <v>97</v>
      </c>
      <c r="U206" s="24" t="s">
        <v>5745</v>
      </c>
      <c r="V206" s="24">
        <v>400000</v>
      </c>
      <c r="W206" s="39">
        <f t="shared" si="63"/>
        <v>0</v>
      </c>
      <c r="X206" s="29">
        <f t="shared" si="64"/>
        <v>0</v>
      </c>
      <c r="Y206" s="40">
        <f t="shared" si="65"/>
        <v>365</v>
      </c>
      <c r="Z206" s="38">
        <f t="shared" si="66"/>
        <v>46081</v>
      </c>
      <c r="AA206" s="41">
        <f t="shared" si="67"/>
        <v>181</v>
      </c>
      <c r="AB206" s="24" t="s">
        <v>113</v>
      </c>
      <c r="AC206" s="41">
        <f t="shared" si="68"/>
        <v>4043.8364000000001</v>
      </c>
      <c r="AD206" s="41">
        <v>1</v>
      </c>
      <c r="AE206" s="72">
        <f>INDEX(SA!$C$2:$G$11,MATCH(Details!S206,SA!$C$2:$C$11,0),MATCH(Details!V206,SA!$C$2:$G$2,0))*Y206/(F206-E206+1)</f>
        <v>3426.98</v>
      </c>
      <c r="AF206" s="41">
        <f t="shared" si="69"/>
        <v>0</v>
      </c>
      <c r="AG206" s="41">
        <f t="shared" si="70"/>
        <v>0</v>
      </c>
      <c r="AH206" s="41">
        <f t="shared" si="71"/>
        <v>616.85640000000001</v>
      </c>
      <c r="AI206" s="60">
        <f t="shared" si="72"/>
        <v>137.07920000000001</v>
      </c>
      <c r="AJ206" s="60">
        <f t="shared" si="73"/>
        <v>771.07050000000004</v>
      </c>
      <c r="AK206" s="60">
        <f t="shared" si="74"/>
        <v>1699.4065205479453</v>
      </c>
      <c r="AL206" s="60">
        <f t="shared" si="75"/>
        <v>1249.0637926027398</v>
      </c>
      <c r="AM206" s="41">
        <f t="shared" si="76"/>
        <v>1269.7665073972601</v>
      </c>
      <c r="AN206" s="42">
        <f t="shared" si="77"/>
        <v>45715</v>
      </c>
      <c r="AO206" s="43">
        <f t="shared" si="78"/>
        <v>3426.98</v>
      </c>
    </row>
    <row r="207" spans="1:41" s="24" customFormat="1" ht="15.75" customHeight="1" x14ac:dyDescent="0.35">
      <c r="A207" s="36" t="s">
        <v>27</v>
      </c>
      <c r="B207" s="36">
        <v>202509</v>
      </c>
      <c r="C207" s="24" t="s">
        <v>736</v>
      </c>
      <c r="D207" s="24" t="s">
        <v>119</v>
      </c>
      <c r="E207" s="62">
        <v>45901</v>
      </c>
      <c r="F207" s="62">
        <v>46265</v>
      </c>
      <c r="G207" s="37" t="s">
        <v>897</v>
      </c>
      <c r="H207" s="36">
        <v>42219</v>
      </c>
      <c r="I207" s="63">
        <v>22498</v>
      </c>
      <c r="J207" s="24" t="s">
        <v>3112</v>
      </c>
      <c r="K207" s="63">
        <f t="shared" si="61"/>
        <v>45901</v>
      </c>
      <c r="L207" s="55">
        <f t="shared" si="62"/>
        <v>0.04</v>
      </c>
      <c r="M207" s="76">
        <v>0.22500000000000001</v>
      </c>
      <c r="N207" s="62">
        <v>45901</v>
      </c>
      <c r="O207" s="62">
        <v>46265</v>
      </c>
      <c r="P207" s="63"/>
      <c r="Q207" s="63"/>
      <c r="R207" s="78">
        <v>64</v>
      </c>
      <c r="S207" s="63" t="str">
        <f>VLOOKUP(R207,SA!$B$3:$C$11,2,1)</f>
        <v>56-65</v>
      </c>
      <c r="T207" s="38" t="s">
        <v>97</v>
      </c>
      <c r="U207" s="24" t="s">
        <v>5744</v>
      </c>
      <c r="V207" s="24">
        <v>400000</v>
      </c>
      <c r="W207" s="39">
        <f t="shared" si="63"/>
        <v>0</v>
      </c>
      <c r="X207" s="29">
        <f t="shared" si="64"/>
        <v>0</v>
      </c>
      <c r="Y207" s="40">
        <f t="shared" si="65"/>
        <v>365</v>
      </c>
      <c r="Z207" s="38">
        <f t="shared" si="66"/>
        <v>46081</v>
      </c>
      <c r="AA207" s="41">
        <f t="shared" si="67"/>
        <v>181</v>
      </c>
      <c r="AB207" s="24" t="s">
        <v>113</v>
      </c>
      <c r="AC207" s="41">
        <f t="shared" si="68"/>
        <v>11909.7282</v>
      </c>
      <c r="AD207" s="41">
        <v>1</v>
      </c>
      <c r="AE207" s="72">
        <f>INDEX(SA!$C$2:$G$11,MATCH(Details!S207,SA!$C$2:$C$11,0),MATCH(Details!V207,SA!$C$2:$G$2,0))*Y207/(F207-E207+1)</f>
        <v>10092.99</v>
      </c>
      <c r="AF207" s="41">
        <f t="shared" si="69"/>
        <v>0</v>
      </c>
      <c r="AG207" s="41">
        <f t="shared" si="70"/>
        <v>0</v>
      </c>
      <c r="AH207" s="41">
        <f t="shared" si="71"/>
        <v>1816.7382</v>
      </c>
      <c r="AI207" s="60">
        <f t="shared" si="72"/>
        <v>403.71960000000001</v>
      </c>
      <c r="AJ207" s="60">
        <f t="shared" si="73"/>
        <v>2270.9227500000002</v>
      </c>
      <c r="AK207" s="60">
        <f t="shared" si="74"/>
        <v>5005.0169589041097</v>
      </c>
      <c r="AL207" s="60">
        <f t="shared" si="75"/>
        <v>3678.6874647945206</v>
      </c>
      <c r="AM207" s="41">
        <f t="shared" si="76"/>
        <v>3739.6601852054787</v>
      </c>
      <c r="AN207" s="42">
        <f t="shared" si="77"/>
        <v>45715</v>
      </c>
      <c r="AO207" s="43">
        <f t="shared" si="78"/>
        <v>10092.99</v>
      </c>
    </row>
    <row r="208" spans="1:41" s="24" customFormat="1" ht="15.75" customHeight="1" x14ac:dyDescent="0.35">
      <c r="A208" s="36" t="s">
        <v>27</v>
      </c>
      <c r="B208" s="36">
        <v>202509</v>
      </c>
      <c r="C208" s="24" t="s">
        <v>736</v>
      </c>
      <c r="D208" s="24" t="s">
        <v>119</v>
      </c>
      <c r="E208" s="62">
        <v>45901</v>
      </c>
      <c r="F208" s="62">
        <v>46265</v>
      </c>
      <c r="G208" s="37" t="s">
        <v>898</v>
      </c>
      <c r="H208" s="36">
        <v>42219</v>
      </c>
      <c r="I208" s="63">
        <v>33243</v>
      </c>
      <c r="J208" s="24" t="s">
        <v>3113</v>
      </c>
      <c r="K208" s="63">
        <f t="shared" si="61"/>
        <v>45901</v>
      </c>
      <c r="L208" s="55">
        <f t="shared" si="62"/>
        <v>0.04</v>
      </c>
      <c r="M208" s="76">
        <v>0.22500000000000001</v>
      </c>
      <c r="N208" s="62">
        <v>45901</v>
      </c>
      <c r="O208" s="62">
        <v>46265</v>
      </c>
      <c r="P208" s="63"/>
      <c r="Q208" s="63"/>
      <c r="R208" s="78">
        <v>34</v>
      </c>
      <c r="S208" s="63" t="str">
        <f>VLOOKUP(R208,SA!$B$3:$C$11,2,1)</f>
        <v>26-35</v>
      </c>
      <c r="T208" s="38" t="s">
        <v>98</v>
      </c>
      <c r="U208" s="24" t="s">
        <v>5743</v>
      </c>
      <c r="V208" s="24">
        <v>400000</v>
      </c>
      <c r="W208" s="39">
        <f t="shared" si="63"/>
        <v>0</v>
      </c>
      <c r="X208" s="29">
        <f t="shared" si="64"/>
        <v>0</v>
      </c>
      <c r="Y208" s="40">
        <f t="shared" si="65"/>
        <v>365</v>
      </c>
      <c r="Z208" s="38">
        <f t="shared" si="66"/>
        <v>46081</v>
      </c>
      <c r="AA208" s="41">
        <f t="shared" si="67"/>
        <v>181</v>
      </c>
      <c r="AB208" s="24" t="s">
        <v>113</v>
      </c>
      <c r="AC208" s="41">
        <f t="shared" si="68"/>
        <v>4533.0290000000005</v>
      </c>
      <c r="AD208" s="41">
        <v>1</v>
      </c>
      <c r="AE208" s="72">
        <f>INDEX(SA!$C$2:$G$11,MATCH(Details!S208,SA!$C$2:$C$11,0),MATCH(Details!V208,SA!$C$2:$G$2,0))*Y208/(F208-E208+1)</f>
        <v>3841.55</v>
      </c>
      <c r="AF208" s="41">
        <f t="shared" si="69"/>
        <v>0</v>
      </c>
      <c r="AG208" s="41">
        <f t="shared" si="70"/>
        <v>0</v>
      </c>
      <c r="AH208" s="41">
        <f t="shared" si="71"/>
        <v>691.47900000000004</v>
      </c>
      <c r="AI208" s="60">
        <f t="shared" si="72"/>
        <v>153.66200000000001</v>
      </c>
      <c r="AJ208" s="60">
        <f t="shared" si="73"/>
        <v>864.34875000000011</v>
      </c>
      <c r="AK208" s="60">
        <f t="shared" si="74"/>
        <v>1904.9878082191783</v>
      </c>
      <c r="AL208" s="60">
        <f t="shared" si="75"/>
        <v>1400.1660390410959</v>
      </c>
      <c r="AM208" s="41">
        <f t="shared" si="76"/>
        <v>1423.3732109589046</v>
      </c>
      <c r="AN208" s="42">
        <f t="shared" si="77"/>
        <v>45715</v>
      </c>
      <c r="AO208" s="43">
        <f t="shared" si="78"/>
        <v>3841.55</v>
      </c>
    </row>
    <row r="209" spans="1:41" s="24" customFormat="1" ht="15.75" customHeight="1" x14ac:dyDescent="0.35">
      <c r="A209" s="36" t="s">
        <v>27</v>
      </c>
      <c r="B209" s="36">
        <v>202509</v>
      </c>
      <c r="C209" s="24" t="s">
        <v>736</v>
      </c>
      <c r="D209" s="24" t="s">
        <v>119</v>
      </c>
      <c r="E209" s="62">
        <v>45901</v>
      </c>
      <c r="F209" s="62">
        <v>46265</v>
      </c>
      <c r="G209" s="37" t="s">
        <v>899</v>
      </c>
      <c r="H209" s="36">
        <v>42222</v>
      </c>
      <c r="I209" s="63">
        <v>43427</v>
      </c>
      <c r="J209" s="24" t="s">
        <v>3114</v>
      </c>
      <c r="K209" s="63">
        <f t="shared" si="61"/>
        <v>45901</v>
      </c>
      <c r="L209" s="55">
        <f t="shared" si="62"/>
        <v>0.04</v>
      </c>
      <c r="M209" s="76">
        <v>0.22500000000000001</v>
      </c>
      <c r="N209" s="62">
        <v>45901</v>
      </c>
      <c r="O209" s="62">
        <v>46265</v>
      </c>
      <c r="P209" s="63"/>
      <c r="Q209" s="63"/>
      <c r="R209" s="78">
        <v>6</v>
      </c>
      <c r="S209" s="63" t="str">
        <f>VLOOKUP(R209,SA!$B$3:$C$11,2,1)</f>
        <v>0-25</v>
      </c>
      <c r="T209" s="38" t="s">
        <v>97</v>
      </c>
      <c r="U209" s="24" t="s">
        <v>5745</v>
      </c>
      <c r="V209" s="24">
        <v>400000</v>
      </c>
      <c r="W209" s="39">
        <f t="shared" si="63"/>
        <v>0</v>
      </c>
      <c r="X209" s="29">
        <f t="shared" si="64"/>
        <v>0</v>
      </c>
      <c r="Y209" s="40">
        <f t="shared" si="65"/>
        <v>365</v>
      </c>
      <c r="Z209" s="38">
        <f t="shared" si="66"/>
        <v>46081</v>
      </c>
      <c r="AA209" s="41">
        <f t="shared" si="67"/>
        <v>181</v>
      </c>
      <c r="AB209" s="24" t="s">
        <v>113</v>
      </c>
      <c r="AC209" s="41">
        <f t="shared" si="68"/>
        <v>4043.8364000000001</v>
      </c>
      <c r="AD209" s="41">
        <v>1</v>
      </c>
      <c r="AE209" s="72">
        <f>INDEX(SA!$C$2:$G$11,MATCH(Details!S209,SA!$C$2:$C$11,0),MATCH(Details!V209,SA!$C$2:$G$2,0))*Y209/(F209-E209+1)</f>
        <v>3426.98</v>
      </c>
      <c r="AF209" s="41">
        <f t="shared" si="69"/>
        <v>0</v>
      </c>
      <c r="AG209" s="41">
        <f t="shared" si="70"/>
        <v>0</v>
      </c>
      <c r="AH209" s="41">
        <f t="shared" si="71"/>
        <v>616.85640000000001</v>
      </c>
      <c r="AI209" s="60">
        <f t="shared" si="72"/>
        <v>137.07920000000001</v>
      </c>
      <c r="AJ209" s="60">
        <f t="shared" si="73"/>
        <v>771.07050000000004</v>
      </c>
      <c r="AK209" s="60">
        <f t="shared" si="74"/>
        <v>1699.4065205479453</v>
      </c>
      <c r="AL209" s="60">
        <f t="shared" si="75"/>
        <v>1249.0637926027398</v>
      </c>
      <c r="AM209" s="41">
        <f t="shared" si="76"/>
        <v>1269.7665073972601</v>
      </c>
      <c r="AN209" s="42">
        <f t="shared" si="77"/>
        <v>45715</v>
      </c>
      <c r="AO209" s="43">
        <f t="shared" si="78"/>
        <v>3426.98</v>
      </c>
    </row>
    <row r="210" spans="1:41" s="24" customFormat="1" ht="15.75" customHeight="1" x14ac:dyDescent="0.35">
      <c r="A210" s="36" t="s">
        <v>27</v>
      </c>
      <c r="B210" s="36">
        <v>202509</v>
      </c>
      <c r="C210" s="24" t="s">
        <v>736</v>
      </c>
      <c r="D210" s="24" t="s">
        <v>119</v>
      </c>
      <c r="E210" s="62">
        <v>45901</v>
      </c>
      <c r="F210" s="62">
        <v>46265</v>
      </c>
      <c r="G210" s="37" t="s">
        <v>900</v>
      </c>
      <c r="H210" s="36">
        <v>42222</v>
      </c>
      <c r="I210" s="63">
        <v>18635</v>
      </c>
      <c r="J210" s="24" t="s">
        <v>3115</v>
      </c>
      <c r="K210" s="63">
        <f t="shared" si="61"/>
        <v>45901</v>
      </c>
      <c r="L210" s="55">
        <f t="shared" si="62"/>
        <v>0.04</v>
      </c>
      <c r="M210" s="76">
        <v>0.22500000000000001</v>
      </c>
      <c r="N210" s="62">
        <v>45901</v>
      </c>
      <c r="O210" s="62">
        <v>46265</v>
      </c>
      <c r="P210" s="63"/>
      <c r="Q210" s="63"/>
      <c r="R210" s="78">
        <v>74</v>
      </c>
      <c r="S210" s="63" t="str">
        <f>VLOOKUP(R210,SA!$B$3:$C$11,2,1)</f>
        <v>71-75</v>
      </c>
      <c r="T210" s="38" t="s">
        <v>97</v>
      </c>
      <c r="U210" s="24" t="s">
        <v>5744</v>
      </c>
      <c r="V210" s="24">
        <v>400000</v>
      </c>
      <c r="W210" s="39">
        <f t="shared" si="63"/>
        <v>0</v>
      </c>
      <c r="X210" s="29">
        <f t="shared" si="64"/>
        <v>0</v>
      </c>
      <c r="Y210" s="40">
        <f t="shared" si="65"/>
        <v>365</v>
      </c>
      <c r="Z210" s="38">
        <f t="shared" si="66"/>
        <v>46081</v>
      </c>
      <c r="AA210" s="41">
        <f t="shared" si="67"/>
        <v>181</v>
      </c>
      <c r="AB210" s="24" t="s">
        <v>113</v>
      </c>
      <c r="AC210" s="41">
        <f t="shared" si="68"/>
        <v>21578.034600000003</v>
      </c>
      <c r="AD210" s="41">
        <v>1</v>
      </c>
      <c r="AE210" s="72">
        <f>INDEX(SA!$C$2:$G$11,MATCH(Details!S210,SA!$C$2:$C$11,0),MATCH(Details!V210,SA!$C$2:$G$2,0))*Y210/(F210-E210+1)</f>
        <v>18286.47</v>
      </c>
      <c r="AF210" s="41">
        <f t="shared" si="69"/>
        <v>0</v>
      </c>
      <c r="AG210" s="41">
        <f t="shared" si="70"/>
        <v>0</v>
      </c>
      <c r="AH210" s="41">
        <f t="shared" si="71"/>
        <v>3291.5646000000002</v>
      </c>
      <c r="AI210" s="60">
        <f t="shared" si="72"/>
        <v>731.45880000000011</v>
      </c>
      <c r="AJ210" s="60">
        <f t="shared" si="73"/>
        <v>4114.4557500000001</v>
      </c>
      <c r="AK210" s="60">
        <f t="shared" si="74"/>
        <v>9068.0851232876721</v>
      </c>
      <c r="AL210" s="60">
        <f t="shared" si="75"/>
        <v>6665.0425656164389</v>
      </c>
      <c r="AM210" s="41">
        <f t="shared" si="76"/>
        <v>6775.5128843835619</v>
      </c>
      <c r="AN210" s="42">
        <f t="shared" si="77"/>
        <v>45715</v>
      </c>
      <c r="AO210" s="43">
        <f t="shared" si="78"/>
        <v>18286.47</v>
      </c>
    </row>
    <row r="211" spans="1:41" s="24" customFormat="1" ht="15.75" customHeight="1" x14ac:dyDescent="0.35">
      <c r="A211" s="36" t="s">
        <v>27</v>
      </c>
      <c r="B211" s="36">
        <v>202509</v>
      </c>
      <c r="C211" s="24" t="s">
        <v>736</v>
      </c>
      <c r="D211" s="24" t="s">
        <v>119</v>
      </c>
      <c r="E211" s="62">
        <v>45901</v>
      </c>
      <c r="F211" s="62">
        <v>46265</v>
      </c>
      <c r="G211" s="37" t="s">
        <v>901</v>
      </c>
      <c r="H211" s="36">
        <v>42222</v>
      </c>
      <c r="I211" s="63">
        <v>31753</v>
      </c>
      <c r="J211" s="24" t="s">
        <v>3116</v>
      </c>
      <c r="K211" s="63">
        <f t="shared" si="61"/>
        <v>45901</v>
      </c>
      <c r="L211" s="55">
        <f t="shared" si="62"/>
        <v>0.04</v>
      </c>
      <c r="M211" s="76">
        <v>0.22500000000000001</v>
      </c>
      <c r="N211" s="62">
        <v>45901</v>
      </c>
      <c r="O211" s="62">
        <v>46265</v>
      </c>
      <c r="P211" s="63"/>
      <c r="Q211" s="63"/>
      <c r="R211" s="78">
        <v>38</v>
      </c>
      <c r="S211" s="63" t="str">
        <f>VLOOKUP(R211,SA!$B$3:$C$11,2,1)</f>
        <v>36-45</v>
      </c>
      <c r="T211" s="38" t="s">
        <v>98</v>
      </c>
      <c r="U211" s="24" t="s">
        <v>5743</v>
      </c>
      <c r="V211" s="24">
        <v>400000</v>
      </c>
      <c r="W211" s="39">
        <f t="shared" si="63"/>
        <v>0</v>
      </c>
      <c r="X211" s="29">
        <f t="shared" si="64"/>
        <v>0</v>
      </c>
      <c r="Y211" s="40">
        <f t="shared" si="65"/>
        <v>365</v>
      </c>
      <c r="Z211" s="38">
        <f t="shared" si="66"/>
        <v>46081</v>
      </c>
      <c r="AA211" s="41">
        <f t="shared" si="67"/>
        <v>181</v>
      </c>
      <c r="AB211" s="24" t="s">
        <v>113</v>
      </c>
      <c r="AC211" s="41">
        <f t="shared" si="68"/>
        <v>5496.5225999999993</v>
      </c>
      <c r="AD211" s="41">
        <v>1</v>
      </c>
      <c r="AE211" s="72">
        <f>INDEX(SA!$C$2:$G$11,MATCH(Details!S211,SA!$C$2:$C$11,0),MATCH(Details!V211,SA!$C$2:$G$2,0))*Y211/(F211-E211+1)</f>
        <v>4658.07</v>
      </c>
      <c r="AF211" s="41">
        <f t="shared" si="69"/>
        <v>0</v>
      </c>
      <c r="AG211" s="41">
        <f t="shared" si="70"/>
        <v>0</v>
      </c>
      <c r="AH211" s="41">
        <f t="shared" si="71"/>
        <v>838.45259999999996</v>
      </c>
      <c r="AI211" s="60">
        <f t="shared" si="72"/>
        <v>186.3228</v>
      </c>
      <c r="AJ211" s="60">
        <f t="shared" si="73"/>
        <v>1048.06575</v>
      </c>
      <c r="AK211" s="60">
        <f t="shared" si="74"/>
        <v>2309.8922465753421</v>
      </c>
      <c r="AL211" s="60">
        <f t="shared" si="75"/>
        <v>1697.7708012328765</v>
      </c>
      <c r="AM211" s="41">
        <f t="shared" si="76"/>
        <v>1725.9106487671231</v>
      </c>
      <c r="AN211" s="42">
        <f t="shared" si="77"/>
        <v>45715</v>
      </c>
      <c r="AO211" s="43">
        <f t="shared" si="78"/>
        <v>4658.07</v>
      </c>
    </row>
    <row r="212" spans="1:41" s="24" customFormat="1" ht="15.75" customHeight="1" x14ac:dyDescent="0.35">
      <c r="A212" s="36" t="s">
        <v>27</v>
      </c>
      <c r="B212" s="36">
        <v>202509</v>
      </c>
      <c r="C212" s="24" t="s">
        <v>736</v>
      </c>
      <c r="D212" s="24" t="s">
        <v>119</v>
      </c>
      <c r="E212" s="62">
        <v>45901</v>
      </c>
      <c r="F212" s="62">
        <v>46265</v>
      </c>
      <c r="G212" s="37" t="s">
        <v>902</v>
      </c>
      <c r="H212" s="36">
        <v>42222</v>
      </c>
      <c r="I212" s="63">
        <v>41087</v>
      </c>
      <c r="J212" s="24" t="s">
        <v>3117</v>
      </c>
      <c r="K212" s="63">
        <f t="shared" si="61"/>
        <v>45901</v>
      </c>
      <c r="L212" s="55">
        <f t="shared" si="62"/>
        <v>0.04</v>
      </c>
      <c r="M212" s="76">
        <v>0.22500000000000001</v>
      </c>
      <c r="N212" s="62">
        <v>45901</v>
      </c>
      <c r="O212" s="62">
        <v>46265</v>
      </c>
      <c r="P212" s="63"/>
      <c r="Q212" s="63"/>
      <c r="R212" s="78">
        <v>13</v>
      </c>
      <c r="S212" s="63" t="str">
        <f>VLOOKUP(R212,SA!$B$3:$C$11,2,1)</f>
        <v>0-25</v>
      </c>
      <c r="T212" s="38" t="s">
        <v>97</v>
      </c>
      <c r="U212" s="24" t="s">
        <v>5745</v>
      </c>
      <c r="V212" s="24">
        <v>400000</v>
      </c>
      <c r="W212" s="39">
        <f t="shared" si="63"/>
        <v>0</v>
      </c>
      <c r="X212" s="29">
        <f t="shared" si="64"/>
        <v>0</v>
      </c>
      <c r="Y212" s="40">
        <f t="shared" si="65"/>
        <v>365</v>
      </c>
      <c r="Z212" s="38">
        <f t="shared" si="66"/>
        <v>46081</v>
      </c>
      <c r="AA212" s="41">
        <f t="shared" si="67"/>
        <v>181</v>
      </c>
      <c r="AB212" s="24" t="s">
        <v>113</v>
      </c>
      <c r="AC212" s="41">
        <f t="shared" si="68"/>
        <v>4043.8364000000001</v>
      </c>
      <c r="AD212" s="41">
        <v>1</v>
      </c>
      <c r="AE212" s="72">
        <f>INDEX(SA!$C$2:$G$11,MATCH(Details!S212,SA!$C$2:$C$11,0),MATCH(Details!V212,SA!$C$2:$G$2,0))*Y212/(F212-E212+1)</f>
        <v>3426.98</v>
      </c>
      <c r="AF212" s="41">
        <f t="shared" si="69"/>
        <v>0</v>
      </c>
      <c r="AG212" s="41">
        <f t="shared" si="70"/>
        <v>0</v>
      </c>
      <c r="AH212" s="41">
        <f t="shared" si="71"/>
        <v>616.85640000000001</v>
      </c>
      <c r="AI212" s="60">
        <f t="shared" si="72"/>
        <v>137.07920000000001</v>
      </c>
      <c r="AJ212" s="60">
        <f t="shared" si="73"/>
        <v>771.07050000000004</v>
      </c>
      <c r="AK212" s="60">
        <f t="shared" si="74"/>
        <v>1699.4065205479453</v>
      </c>
      <c r="AL212" s="60">
        <f t="shared" si="75"/>
        <v>1249.0637926027398</v>
      </c>
      <c r="AM212" s="41">
        <f t="shared" si="76"/>
        <v>1269.7665073972601</v>
      </c>
      <c r="AN212" s="42">
        <f t="shared" si="77"/>
        <v>45715</v>
      </c>
      <c r="AO212" s="43">
        <f t="shared" si="78"/>
        <v>3426.98</v>
      </c>
    </row>
    <row r="213" spans="1:41" s="24" customFormat="1" ht="15.75" customHeight="1" x14ac:dyDescent="0.35">
      <c r="A213" s="36" t="s">
        <v>27</v>
      </c>
      <c r="B213" s="36">
        <v>202509</v>
      </c>
      <c r="C213" s="24" t="s">
        <v>736</v>
      </c>
      <c r="D213" s="24" t="s">
        <v>119</v>
      </c>
      <c r="E213" s="62">
        <v>45901</v>
      </c>
      <c r="F213" s="62">
        <v>46265</v>
      </c>
      <c r="G213" s="37" t="s">
        <v>903</v>
      </c>
      <c r="H213" s="36">
        <v>42222</v>
      </c>
      <c r="I213" s="63">
        <v>20814</v>
      </c>
      <c r="J213" s="24" t="s">
        <v>3118</v>
      </c>
      <c r="K213" s="63">
        <f t="shared" si="61"/>
        <v>45901</v>
      </c>
      <c r="L213" s="55">
        <f t="shared" si="62"/>
        <v>0.04</v>
      </c>
      <c r="M213" s="76">
        <v>0.22500000000000001</v>
      </c>
      <c r="N213" s="62">
        <v>45901</v>
      </c>
      <c r="O213" s="62">
        <v>46265</v>
      </c>
      <c r="P213" s="63"/>
      <c r="Q213" s="63"/>
      <c r="R213" s="78">
        <v>68</v>
      </c>
      <c r="S213" s="63" t="str">
        <f>VLOOKUP(R213,SA!$B$3:$C$11,2,1)</f>
        <v>66-70</v>
      </c>
      <c r="T213" s="38" t="s">
        <v>98</v>
      </c>
      <c r="U213" s="24" t="s">
        <v>5747</v>
      </c>
      <c r="V213" s="24">
        <v>400000</v>
      </c>
      <c r="W213" s="39">
        <f t="shared" si="63"/>
        <v>0</v>
      </c>
      <c r="X213" s="29">
        <f t="shared" si="64"/>
        <v>0</v>
      </c>
      <c r="Y213" s="40">
        <f t="shared" si="65"/>
        <v>365</v>
      </c>
      <c r="Z213" s="38">
        <f t="shared" si="66"/>
        <v>46081</v>
      </c>
      <c r="AA213" s="41">
        <f t="shared" si="67"/>
        <v>181</v>
      </c>
      <c r="AB213" s="24" t="s">
        <v>113</v>
      </c>
      <c r="AC213" s="41">
        <f t="shared" si="68"/>
        <v>17021.971999999998</v>
      </c>
      <c r="AD213" s="41">
        <v>1</v>
      </c>
      <c r="AE213" s="72">
        <f>INDEX(SA!$C$2:$G$11,MATCH(Details!S213,SA!$C$2:$C$11,0),MATCH(Details!V213,SA!$C$2:$G$2,0))*Y213/(F213-E213+1)</f>
        <v>14425.4</v>
      </c>
      <c r="AF213" s="41">
        <f t="shared" si="69"/>
        <v>0</v>
      </c>
      <c r="AG213" s="41">
        <f t="shared" si="70"/>
        <v>0</v>
      </c>
      <c r="AH213" s="41">
        <f t="shared" si="71"/>
        <v>2596.5719999999997</v>
      </c>
      <c r="AI213" s="60">
        <f t="shared" si="72"/>
        <v>577.01599999999996</v>
      </c>
      <c r="AJ213" s="60">
        <f t="shared" si="73"/>
        <v>3245.7150000000001</v>
      </c>
      <c r="AK213" s="60">
        <f t="shared" si="74"/>
        <v>7153.4175342465751</v>
      </c>
      <c r="AL213" s="60">
        <f t="shared" si="75"/>
        <v>5257.7618876712322</v>
      </c>
      <c r="AM213" s="41">
        <f t="shared" si="76"/>
        <v>5344.9071123287686</v>
      </c>
      <c r="AN213" s="42">
        <f t="shared" si="77"/>
        <v>45715</v>
      </c>
      <c r="AO213" s="43">
        <f t="shared" si="78"/>
        <v>14425.4</v>
      </c>
    </row>
    <row r="214" spans="1:41" s="24" customFormat="1" ht="15.75" customHeight="1" x14ac:dyDescent="0.35">
      <c r="A214" s="36" t="s">
        <v>27</v>
      </c>
      <c r="B214" s="36">
        <v>202509</v>
      </c>
      <c r="C214" s="24" t="s">
        <v>736</v>
      </c>
      <c r="D214" s="24" t="s">
        <v>119</v>
      </c>
      <c r="E214" s="62">
        <v>45901</v>
      </c>
      <c r="F214" s="62">
        <v>46265</v>
      </c>
      <c r="G214" s="37" t="s">
        <v>435</v>
      </c>
      <c r="H214" s="36">
        <v>42222</v>
      </c>
      <c r="I214" s="63">
        <v>30598</v>
      </c>
      <c r="J214" s="24" t="s">
        <v>3119</v>
      </c>
      <c r="K214" s="63">
        <f t="shared" si="61"/>
        <v>45901</v>
      </c>
      <c r="L214" s="55">
        <f t="shared" si="62"/>
        <v>0.04</v>
      </c>
      <c r="M214" s="76">
        <v>0.22500000000000001</v>
      </c>
      <c r="N214" s="62">
        <v>45901</v>
      </c>
      <c r="O214" s="62">
        <v>46265</v>
      </c>
      <c r="P214" s="63"/>
      <c r="Q214" s="63"/>
      <c r="R214" s="78">
        <v>41</v>
      </c>
      <c r="S214" s="63" t="str">
        <f>VLOOKUP(R214,SA!$B$3:$C$11,2,1)</f>
        <v>36-45</v>
      </c>
      <c r="T214" s="38" t="s">
        <v>97</v>
      </c>
      <c r="U214" s="24" t="s">
        <v>56</v>
      </c>
      <c r="V214" s="24">
        <v>400000</v>
      </c>
      <c r="W214" s="39">
        <f t="shared" si="63"/>
        <v>400000</v>
      </c>
      <c r="X214" s="29">
        <f t="shared" si="64"/>
        <v>1</v>
      </c>
      <c r="Y214" s="40">
        <f t="shared" si="65"/>
        <v>365</v>
      </c>
      <c r="Z214" s="38">
        <f t="shared" si="66"/>
        <v>46081</v>
      </c>
      <c r="AA214" s="41">
        <f t="shared" si="67"/>
        <v>181</v>
      </c>
      <c r="AB214" s="24" t="s">
        <v>113</v>
      </c>
      <c r="AC214" s="41">
        <f t="shared" si="68"/>
        <v>5496.5225999999993</v>
      </c>
      <c r="AD214" s="41">
        <v>1</v>
      </c>
      <c r="AE214" s="72">
        <f>INDEX(SA!$C$2:$G$11,MATCH(Details!S214,SA!$C$2:$C$11,0),MATCH(Details!V214,SA!$C$2:$G$2,0))*Y214/(F214-E214+1)</f>
        <v>4658.07</v>
      </c>
      <c r="AF214" s="41">
        <f t="shared" si="69"/>
        <v>0</v>
      </c>
      <c r="AG214" s="41">
        <f t="shared" si="70"/>
        <v>0</v>
      </c>
      <c r="AH214" s="41">
        <f t="shared" si="71"/>
        <v>838.45259999999996</v>
      </c>
      <c r="AI214" s="60">
        <f t="shared" si="72"/>
        <v>186.3228</v>
      </c>
      <c r="AJ214" s="60">
        <f t="shared" si="73"/>
        <v>1048.06575</v>
      </c>
      <c r="AK214" s="60">
        <f t="shared" si="74"/>
        <v>2309.8922465753421</v>
      </c>
      <c r="AL214" s="60">
        <f t="shared" si="75"/>
        <v>1697.7708012328765</v>
      </c>
      <c r="AM214" s="41">
        <f t="shared" si="76"/>
        <v>1725.9106487671231</v>
      </c>
      <c r="AN214" s="42">
        <f t="shared" si="77"/>
        <v>45715</v>
      </c>
      <c r="AO214" s="43">
        <f t="shared" si="78"/>
        <v>4658.07</v>
      </c>
    </row>
    <row r="215" spans="1:41" s="24" customFormat="1" ht="15.75" customHeight="1" x14ac:dyDescent="0.35">
      <c r="A215" s="36" t="s">
        <v>27</v>
      </c>
      <c r="B215" s="36">
        <v>202509</v>
      </c>
      <c r="C215" s="24" t="s">
        <v>736</v>
      </c>
      <c r="D215" s="24" t="s">
        <v>119</v>
      </c>
      <c r="E215" s="62">
        <v>45901</v>
      </c>
      <c r="F215" s="62">
        <v>46265</v>
      </c>
      <c r="G215" s="37" t="s">
        <v>904</v>
      </c>
      <c r="H215" s="36">
        <v>42223</v>
      </c>
      <c r="I215" s="63">
        <v>21002</v>
      </c>
      <c r="J215" s="24" t="s">
        <v>3120</v>
      </c>
      <c r="K215" s="63">
        <f t="shared" si="61"/>
        <v>45901</v>
      </c>
      <c r="L215" s="55">
        <f t="shared" si="62"/>
        <v>0.04</v>
      </c>
      <c r="M215" s="76">
        <v>0.22500000000000001</v>
      </c>
      <c r="N215" s="62">
        <v>45901</v>
      </c>
      <c r="O215" s="62">
        <v>46265</v>
      </c>
      <c r="P215" s="63"/>
      <c r="Q215" s="63"/>
      <c r="R215" s="78">
        <v>68</v>
      </c>
      <c r="S215" s="63" t="str">
        <f>VLOOKUP(R215,SA!$B$3:$C$11,2,1)</f>
        <v>66-70</v>
      </c>
      <c r="T215" s="38" t="s">
        <v>97</v>
      </c>
      <c r="U215" s="24" t="s">
        <v>5744</v>
      </c>
      <c r="V215" s="24">
        <v>400000</v>
      </c>
      <c r="W215" s="39">
        <f t="shared" si="63"/>
        <v>0</v>
      </c>
      <c r="X215" s="29">
        <f t="shared" si="64"/>
        <v>0</v>
      </c>
      <c r="Y215" s="40">
        <f t="shared" si="65"/>
        <v>365</v>
      </c>
      <c r="Z215" s="38">
        <f t="shared" si="66"/>
        <v>46081</v>
      </c>
      <c r="AA215" s="41">
        <f t="shared" si="67"/>
        <v>181</v>
      </c>
      <c r="AB215" s="24" t="s">
        <v>113</v>
      </c>
      <c r="AC215" s="41">
        <f t="shared" si="68"/>
        <v>17021.971999999998</v>
      </c>
      <c r="AD215" s="41">
        <v>1</v>
      </c>
      <c r="AE215" s="72">
        <f>INDEX(SA!$C$2:$G$11,MATCH(Details!S215,SA!$C$2:$C$11,0),MATCH(Details!V215,SA!$C$2:$G$2,0))*Y215/(F215-E215+1)</f>
        <v>14425.4</v>
      </c>
      <c r="AF215" s="41">
        <f t="shared" si="69"/>
        <v>0</v>
      </c>
      <c r="AG215" s="41">
        <f t="shared" si="70"/>
        <v>0</v>
      </c>
      <c r="AH215" s="41">
        <f t="shared" si="71"/>
        <v>2596.5719999999997</v>
      </c>
      <c r="AI215" s="60">
        <f t="shared" si="72"/>
        <v>577.01599999999996</v>
      </c>
      <c r="AJ215" s="60">
        <f t="shared" si="73"/>
        <v>3245.7150000000001</v>
      </c>
      <c r="AK215" s="60">
        <f t="shared" si="74"/>
        <v>7153.4175342465751</v>
      </c>
      <c r="AL215" s="60">
        <f t="shared" si="75"/>
        <v>5257.7618876712322</v>
      </c>
      <c r="AM215" s="41">
        <f t="shared" si="76"/>
        <v>5344.9071123287686</v>
      </c>
      <c r="AN215" s="42">
        <f t="shared" si="77"/>
        <v>45715</v>
      </c>
      <c r="AO215" s="43">
        <f t="shared" si="78"/>
        <v>14425.4</v>
      </c>
    </row>
    <row r="216" spans="1:41" s="24" customFormat="1" ht="15.75" customHeight="1" x14ac:dyDescent="0.35">
      <c r="A216" s="36" t="s">
        <v>27</v>
      </c>
      <c r="B216" s="36">
        <v>202509</v>
      </c>
      <c r="C216" s="24" t="s">
        <v>736</v>
      </c>
      <c r="D216" s="24" t="s">
        <v>119</v>
      </c>
      <c r="E216" s="62">
        <v>45901</v>
      </c>
      <c r="F216" s="62">
        <v>46265</v>
      </c>
      <c r="G216" s="37" t="s">
        <v>905</v>
      </c>
      <c r="H216" s="36">
        <v>42223</v>
      </c>
      <c r="I216" s="63">
        <v>42022</v>
      </c>
      <c r="J216" s="24" t="s">
        <v>3121</v>
      </c>
      <c r="K216" s="63">
        <f t="shared" si="61"/>
        <v>45901</v>
      </c>
      <c r="L216" s="55">
        <f t="shared" si="62"/>
        <v>0.04</v>
      </c>
      <c r="M216" s="76">
        <v>0.22500000000000001</v>
      </c>
      <c r="N216" s="62">
        <v>45901</v>
      </c>
      <c r="O216" s="62">
        <v>46265</v>
      </c>
      <c r="P216" s="63"/>
      <c r="Q216" s="63"/>
      <c r="R216" s="78">
        <v>10</v>
      </c>
      <c r="S216" s="63" t="str">
        <f>VLOOKUP(R216,SA!$B$3:$C$11,2,1)</f>
        <v>0-25</v>
      </c>
      <c r="T216" s="38" t="s">
        <v>97</v>
      </c>
      <c r="U216" s="24" t="s">
        <v>5745</v>
      </c>
      <c r="V216" s="24">
        <v>400000</v>
      </c>
      <c r="W216" s="39">
        <f t="shared" si="63"/>
        <v>0</v>
      </c>
      <c r="X216" s="29">
        <f t="shared" si="64"/>
        <v>0</v>
      </c>
      <c r="Y216" s="40">
        <f t="shared" si="65"/>
        <v>365</v>
      </c>
      <c r="Z216" s="38">
        <f t="shared" si="66"/>
        <v>46081</v>
      </c>
      <c r="AA216" s="41">
        <f t="shared" si="67"/>
        <v>181</v>
      </c>
      <c r="AB216" s="24" t="s">
        <v>113</v>
      </c>
      <c r="AC216" s="41">
        <f t="shared" si="68"/>
        <v>4043.8364000000001</v>
      </c>
      <c r="AD216" s="41">
        <v>1</v>
      </c>
      <c r="AE216" s="72">
        <f>INDEX(SA!$C$2:$G$11,MATCH(Details!S216,SA!$C$2:$C$11,0),MATCH(Details!V216,SA!$C$2:$G$2,0))*Y216/(F216-E216+1)</f>
        <v>3426.98</v>
      </c>
      <c r="AF216" s="41">
        <f t="shared" si="69"/>
        <v>0</v>
      </c>
      <c r="AG216" s="41">
        <f t="shared" si="70"/>
        <v>0</v>
      </c>
      <c r="AH216" s="41">
        <f t="shared" si="71"/>
        <v>616.85640000000001</v>
      </c>
      <c r="AI216" s="60">
        <f t="shared" si="72"/>
        <v>137.07920000000001</v>
      </c>
      <c r="AJ216" s="60">
        <f t="shared" si="73"/>
        <v>771.07050000000004</v>
      </c>
      <c r="AK216" s="60">
        <f t="shared" si="74"/>
        <v>1699.4065205479453</v>
      </c>
      <c r="AL216" s="60">
        <f t="shared" si="75"/>
        <v>1249.0637926027398</v>
      </c>
      <c r="AM216" s="41">
        <f t="shared" si="76"/>
        <v>1269.7665073972601</v>
      </c>
      <c r="AN216" s="42">
        <f t="shared" si="77"/>
        <v>45715</v>
      </c>
      <c r="AO216" s="43">
        <f t="shared" si="78"/>
        <v>3426.98</v>
      </c>
    </row>
    <row r="217" spans="1:41" s="24" customFormat="1" ht="15.75" customHeight="1" x14ac:dyDescent="0.35">
      <c r="A217" s="36" t="s">
        <v>27</v>
      </c>
      <c r="B217" s="36">
        <v>202509</v>
      </c>
      <c r="C217" s="24" t="s">
        <v>736</v>
      </c>
      <c r="D217" s="24" t="s">
        <v>119</v>
      </c>
      <c r="E217" s="62">
        <v>45901</v>
      </c>
      <c r="F217" s="62">
        <v>46265</v>
      </c>
      <c r="G217" s="37" t="s">
        <v>870</v>
      </c>
      <c r="H217" s="36">
        <v>42223</v>
      </c>
      <c r="I217" s="63">
        <v>19906</v>
      </c>
      <c r="J217" s="24" t="s">
        <v>3122</v>
      </c>
      <c r="K217" s="63">
        <f t="shared" si="61"/>
        <v>45901</v>
      </c>
      <c r="L217" s="55">
        <f t="shared" si="62"/>
        <v>0.04</v>
      </c>
      <c r="M217" s="76">
        <v>0.22500000000000001</v>
      </c>
      <c r="N217" s="62">
        <v>45901</v>
      </c>
      <c r="O217" s="62">
        <v>46265</v>
      </c>
      <c r="P217" s="63"/>
      <c r="Q217" s="63"/>
      <c r="R217" s="78">
        <v>71</v>
      </c>
      <c r="S217" s="63" t="str">
        <f>VLOOKUP(R217,SA!$B$3:$C$11,2,1)</f>
        <v>71-75</v>
      </c>
      <c r="T217" s="38" t="s">
        <v>98</v>
      </c>
      <c r="U217" s="24" t="s">
        <v>5747</v>
      </c>
      <c r="V217" s="24">
        <v>400000</v>
      </c>
      <c r="W217" s="39">
        <f t="shared" si="63"/>
        <v>0</v>
      </c>
      <c r="X217" s="29">
        <f t="shared" si="64"/>
        <v>0</v>
      </c>
      <c r="Y217" s="40">
        <f t="shared" si="65"/>
        <v>365</v>
      </c>
      <c r="Z217" s="38">
        <f t="shared" si="66"/>
        <v>46081</v>
      </c>
      <c r="AA217" s="41">
        <f t="shared" si="67"/>
        <v>181</v>
      </c>
      <c r="AB217" s="24" t="s">
        <v>113</v>
      </c>
      <c r="AC217" s="41">
        <f t="shared" si="68"/>
        <v>21578.034600000003</v>
      </c>
      <c r="AD217" s="41">
        <v>1</v>
      </c>
      <c r="AE217" s="72">
        <f>INDEX(SA!$C$2:$G$11,MATCH(Details!S217,SA!$C$2:$C$11,0),MATCH(Details!V217,SA!$C$2:$G$2,0))*Y217/(F217-E217+1)</f>
        <v>18286.47</v>
      </c>
      <c r="AF217" s="41">
        <f t="shared" si="69"/>
        <v>0</v>
      </c>
      <c r="AG217" s="41">
        <f t="shared" si="70"/>
        <v>0</v>
      </c>
      <c r="AH217" s="41">
        <f t="shared" si="71"/>
        <v>3291.5646000000002</v>
      </c>
      <c r="AI217" s="60">
        <f t="shared" si="72"/>
        <v>731.45880000000011</v>
      </c>
      <c r="AJ217" s="60">
        <f t="shared" si="73"/>
        <v>4114.4557500000001</v>
      </c>
      <c r="AK217" s="60">
        <f t="shared" si="74"/>
        <v>9068.0851232876721</v>
      </c>
      <c r="AL217" s="60">
        <f t="shared" si="75"/>
        <v>6665.0425656164389</v>
      </c>
      <c r="AM217" s="41">
        <f t="shared" si="76"/>
        <v>6775.5128843835619</v>
      </c>
      <c r="AN217" s="42">
        <f t="shared" si="77"/>
        <v>45715</v>
      </c>
      <c r="AO217" s="43">
        <f t="shared" si="78"/>
        <v>18286.47</v>
      </c>
    </row>
    <row r="218" spans="1:41" s="24" customFormat="1" ht="15.75" customHeight="1" x14ac:dyDescent="0.35">
      <c r="A218" s="36" t="s">
        <v>27</v>
      </c>
      <c r="B218" s="36">
        <v>202509</v>
      </c>
      <c r="C218" s="24" t="s">
        <v>736</v>
      </c>
      <c r="D218" s="24" t="s">
        <v>119</v>
      </c>
      <c r="E218" s="62">
        <v>45901</v>
      </c>
      <c r="F218" s="62">
        <v>46265</v>
      </c>
      <c r="G218" s="37" t="s">
        <v>906</v>
      </c>
      <c r="H218" s="36">
        <v>42223</v>
      </c>
      <c r="I218" s="63">
        <v>31614</v>
      </c>
      <c r="J218" s="24" t="s">
        <v>3123</v>
      </c>
      <c r="K218" s="63">
        <f t="shared" si="61"/>
        <v>45901</v>
      </c>
      <c r="L218" s="55">
        <f t="shared" si="62"/>
        <v>0.04</v>
      </c>
      <c r="M218" s="76">
        <v>0.22500000000000001</v>
      </c>
      <c r="N218" s="62">
        <v>45901</v>
      </c>
      <c r="O218" s="62">
        <v>46265</v>
      </c>
      <c r="P218" s="63"/>
      <c r="Q218" s="63"/>
      <c r="R218" s="78">
        <v>39</v>
      </c>
      <c r="S218" s="63" t="str">
        <f>VLOOKUP(R218,SA!$B$3:$C$11,2,1)</f>
        <v>36-45</v>
      </c>
      <c r="T218" s="38" t="s">
        <v>98</v>
      </c>
      <c r="U218" s="24" t="s">
        <v>5743</v>
      </c>
      <c r="V218" s="24">
        <v>400000</v>
      </c>
      <c r="W218" s="39">
        <f t="shared" si="63"/>
        <v>0</v>
      </c>
      <c r="X218" s="29">
        <f t="shared" si="64"/>
        <v>0</v>
      </c>
      <c r="Y218" s="40">
        <f t="shared" si="65"/>
        <v>365</v>
      </c>
      <c r="Z218" s="38">
        <f t="shared" si="66"/>
        <v>46081</v>
      </c>
      <c r="AA218" s="41">
        <f t="shared" si="67"/>
        <v>181</v>
      </c>
      <c r="AB218" s="24" t="s">
        <v>113</v>
      </c>
      <c r="AC218" s="41">
        <f t="shared" si="68"/>
        <v>5496.5225999999993</v>
      </c>
      <c r="AD218" s="41">
        <v>1</v>
      </c>
      <c r="AE218" s="72">
        <f>INDEX(SA!$C$2:$G$11,MATCH(Details!S218,SA!$C$2:$C$11,0),MATCH(Details!V218,SA!$C$2:$G$2,0))*Y218/(F218-E218+1)</f>
        <v>4658.07</v>
      </c>
      <c r="AF218" s="41">
        <f t="shared" si="69"/>
        <v>0</v>
      </c>
      <c r="AG218" s="41">
        <f t="shared" si="70"/>
        <v>0</v>
      </c>
      <c r="AH218" s="41">
        <f t="shared" si="71"/>
        <v>838.45259999999996</v>
      </c>
      <c r="AI218" s="60">
        <f t="shared" si="72"/>
        <v>186.3228</v>
      </c>
      <c r="AJ218" s="60">
        <f t="shared" si="73"/>
        <v>1048.06575</v>
      </c>
      <c r="AK218" s="60">
        <f t="shared" si="74"/>
        <v>2309.8922465753421</v>
      </c>
      <c r="AL218" s="60">
        <f t="shared" si="75"/>
        <v>1697.7708012328765</v>
      </c>
      <c r="AM218" s="41">
        <f t="shared" si="76"/>
        <v>1725.9106487671231</v>
      </c>
      <c r="AN218" s="42">
        <f t="shared" si="77"/>
        <v>45715</v>
      </c>
      <c r="AO218" s="43">
        <f t="shared" si="78"/>
        <v>4658.07</v>
      </c>
    </row>
    <row r="219" spans="1:41" s="24" customFormat="1" ht="15.75" customHeight="1" x14ac:dyDescent="0.35">
      <c r="A219" s="36" t="s">
        <v>27</v>
      </c>
      <c r="B219" s="36">
        <v>202509</v>
      </c>
      <c r="C219" s="24" t="s">
        <v>736</v>
      </c>
      <c r="D219" s="24" t="s">
        <v>119</v>
      </c>
      <c r="E219" s="62">
        <v>45901</v>
      </c>
      <c r="F219" s="62">
        <v>46265</v>
      </c>
      <c r="G219" s="37" t="s">
        <v>907</v>
      </c>
      <c r="H219" s="36">
        <v>42223</v>
      </c>
      <c r="I219" s="63">
        <v>43767</v>
      </c>
      <c r="J219" s="24" t="s">
        <v>3124</v>
      </c>
      <c r="K219" s="63">
        <f t="shared" si="61"/>
        <v>45901</v>
      </c>
      <c r="L219" s="55">
        <f t="shared" si="62"/>
        <v>0.04</v>
      </c>
      <c r="M219" s="76">
        <v>0.22500000000000001</v>
      </c>
      <c r="N219" s="62">
        <v>45901</v>
      </c>
      <c r="O219" s="62">
        <v>46265</v>
      </c>
      <c r="P219" s="63"/>
      <c r="Q219" s="63"/>
      <c r="R219" s="78">
        <v>5</v>
      </c>
      <c r="S219" s="63" t="str">
        <f>VLOOKUP(R219,SA!$B$3:$C$11,2,1)</f>
        <v>0-25</v>
      </c>
      <c r="T219" s="38" t="s">
        <v>98</v>
      </c>
      <c r="U219" s="24" t="s">
        <v>5746</v>
      </c>
      <c r="V219" s="24">
        <v>400000</v>
      </c>
      <c r="W219" s="39">
        <f t="shared" si="63"/>
        <v>0</v>
      </c>
      <c r="X219" s="29">
        <f t="shared" si="64"/>
        <v>0</v>
      </c>
      <c r="Y219" s="40">
        <f t="shared" si="65"/>
        <v>365</v>
      </c>
      <c r="Z219" s="38">
        <f t="shared" si="66"/>
        <v>46081</v>
      </c>
      <c r="AA219" s="41">
        <f t="shared" si="67"/>
        <v>181</v>
      </c>
      <c r="AB219" s="24" t="s">
        <v>113</v>
      </c>
      <c r="AC219" s="41">
        <f t="shared" si="68"/>
        <v>4043.8364000000001</v>
      </c>
      <c r="AD219" s="41">
        <v>1</v>
      </c>
      <c r="AE219" s="72">
        <f>INDEX(SA!$C$2:$G$11,MATCH(Details!S219,SA!$C$2:$C$11,0),MATCH(Details!V219,SA!$C$2:$G$2,0))*Y219/(F219-E219+1)</f>
        <v>3426.98</v>
      </c>
      <c r="AF219" s="41">
        <f t="shared" si="69"/>
        <v>0</v>
      </c>
      <c r="AG219" s="41">
        <f t="shared" si="70"/>
        <v>0</v>
      </c>
      <c r="AH219" s="41">
        <f t="shared" si="71"/>
        <v>616.85640000000001</v>
      </c>
      <c r="AI219" s="60">
        <f t="shared" si="72"/>
        <v>137.07920000000001</v>
      </c>
      <c r="AJ219" s="60">
        <f t="shared" si="73"/>
        <v>771.07050000000004</v>
      </c>
      <c r="AK219" s="60">
        <f t="shared" si="74"/>
        <v>1699.4065205479453</v>
      </c>
      <c r="AL219" s="60">
        <f t="shared" si="75"/>
        <v>1249.0637926027398</v>
      </c>
      <c r="AM219" s="41">
        <f t="shared" si="76"/>
        <v>1269.7665073972601</v>
      </c>
      <c r="AN219" s="42">
        <f t="shared" si="77"/>
        <v>45715</v>
      </c>
      <c r="AO219" s="43">
        <f t="shared" si="78"/>
        <v>3426.98</v>
      </c>
    </row>
    <row r="220" spans="1:41" s="24" customFormat="1" ht="15.75" customHeight="1" x14ac:dyDescent="0.35">
      <c r="A220" s="36" t="s">
        <v>27</v>
      </c>
      <c r="B220" s="36">
        <v>202509</v>
      </c>
      <c r="C220" s="24" t="s">
        <v>736</v>
      </c>
      <c r="D220" s="24" t="s">
        <v>119</v>
      </c>
      <c r="E220" s="62">
        <v>45901</v>
      </c>
      <c r="F220" s="62">
        <v>46265</v>
      </c>
      <c r="G220" s="37" t="s">
        <v>330</v>
      </c>
      <c r="H220" s="36">
        <v>42223</v>
      </c>
      <c r="I220" s="63">
        <v>30865</v>
      </c>
      <c r="J220" s="24" t="s">
        <v>3125</v>
      </c>
      <c r="K220" s="63">
        <f t="shared" si="61"/>
        <v>45901</v>
      </c>
      <c r="L220" s="55">
        <f t="shared" si="62"/>
        <v>0.04</v>
      </c>
      <c r="M220" s="76">
        <v>0.22500000000000001</v>
      </c>
      <c r="N220" s="62">
        <v>45901</v>
      </c>
      <c r="O220" s="62">
        <v>46265</v>
      </c>
      <c r="P220" s="63"/>
      <c r="Q220" s="63"/>
      <c r="R220" s="78">
        <v>41</v>
      </c>
      <c r="S220" s="63" t="str">
        <f>VLOOKUP(R220,SA!$B$3:$C$11,2,1)</f>
        <v>36-45</v>
      </c>
      <c r="T220" s="38" t="s">
        <v>97</v>
      </c>
      <c r="U220" s="24" t="s">
        <v>56</v>
      </c>
      <c r="V220" s="24">
        <v>400000</v>
      </c>
      <c r="W220" s="39">
        <f t="shared" si="63"/>
        <v>400000</v>
      </c>
      <c r="X220" s="29">
        <f t="shared" si="64"/>
        <v>1</v>
      </c>
      <c r="Y220" s="40">
        <f t="shared" si="65"/>
        <v>365</v>
      </c>
      <c r="Z220" s="38">
        <f t="shared" si="66"/>
        <v>46081</v>
      </c>
      <c r="AA220" s="41">
        <f t="shared" si="67"/>
        <v>181</v>
      </c>
      <c r="AB220" s="24" t="s">
        <v>113</v>
      </c>
      <c r="AC220" s="41">
        <f t="shared" si="68"/>
        <v>5496.5225999999993</v>
      </c>
      <c r="AD220" s="41">
        <v>1</v>
      </c>
      <c r="AE220" s="72">
        <f>INDEX(SA!$C$2:$G$11,MATCH(Details!S220,SA!$C$2:$C$11,0),MATCH(Details!V220,SA!$C$2:$G$2,0))*Y220/(F220-E220+1)</f>
        <v>4658.07</v>
      </c>
      <c r="AF220" s="41">
        <f t="shared" si="69"/>
        <v>0</v>
      </c>
      <c r="AG220" s="41">
        <f t="shared" si="70"/>
        <v>0</v>
      </c>
      <c r="AH220" s="41">
        <f t="shared" si="71"/>
        <v>838.45259999999996</v>
      </c>
      <c r="AI220" s="60">
        <f t="shared" si="72"/>
        <v>186.3228</v>
      </c>
      <c r="AJ220" s="60">
        <f t="shared" si="73"/>
        <v>1048.06575</v>
      </c>
      <c r="AK220" s="60">
        <f t="shared" si="74"/>
        <v>2309.8922465753421</v>
      </c>
      <c r="AL220" s="60">
        <f t="shared" si="75"/>
        <v>1697.7708012328765</v>
      </c>
      <c r="AM220" s="41">
        <f t="shared" si="76"/>
        <v>1725.9106487671231</v>
      </c>
      <c r="AN220" s="42">
        <f t="shared" si="77"/>
        <v>45715</v>
      </c>
      <c r="AO220" s="43">
        <f t="shared" si="78"/>
        <v>4658.07</v>
      </c>
    </row>
    <row r="221" spans="1:41" s="24" customFormat="1" ht="15.75" customHeight="1" x14ac:dyDescent="0.35">
      <c r="A221" s="36" t="s">
        <v>27</v>
      </c>
      <c r="B221" s="36">
        <v>202509</v>
      </c>
      <c r="C221" s="24" t="s">
        <v>736</v>
      </c>
      <c r="D221" s="24" t="s">
        <v>119</v>
      </c>
      <c r="E221" s="62">
        <v>45901</v>
      </c>
      <c r="F221" s="62">
        <v>46265</v>
      </c>
      <c r="G221" s="37" t="s">
        <v>908</v>
      </c>
      <c r="H221" s="36">
        <v>42224</v>
      </c>
      <c r="I221" s="63">
        <v>28158</v>
      </c>
      <c r="J221" s="24" t="s">
        <v>3126</v>
      </c>
      <c r="K221" s="63">
        <f t="shared" si="61"/>
        <v>45901</v>
      </c>
      <c r="L221" s="55">
        <f t="shared" si="62"/>
        <v>0.04</v>
      </c>
      <c r="M221" s="76">
        <v>0.22500000000000001</v>
      </c>
      <c r="N221" s="62">
        <v>45901</v>
      </c>
      <c r="O221" s="62">
        <v>46265</v>
      </c>
      <c r="P221" s="63"/>
      <c r="Q221" s="63"/>
      <c r="R221" s="78">
        <v>48</v>
      </c>
      <c r="S221" s="63" t="str">
        <f>VLOOKUP(R221,SA!$B$3:$C$11,2,1)</f>
        <v>46-55</v>
      </c>
      <c r="T221" s="38" t="s">
        <v>98</v>
      </c>
      <c r="U221" s="24" t="s">
        <v>5743</v>
      </c>
      <c r="V221" s="24">
        <v>500000</v>
      </c>
      <c r="W221" s="39">
        <f t="shared" si="63"/>
        <v>0</v>
      </c>
      <c r="X221" s="29">
        <f t="shared" si="64"/>
        <v>0</v>
      </c>
      <c r="Y221" s="40">
        <f t="shared" si="65"/>
        <v>365</v>
      </c>
      <c r="Z221" s="38">
        <f t="shared" si="66"/>
        <v>46081</v>
      </c>
      <c r="AA221" s="41">
        <f t="shared" si="67"/>
        <v>181</v>
      </c>
      <c r="AB221" s="24" t="s">
        <v>113</v>
      </c>
      <c r="AC221" s="41">
        <f t="shared" si="68"/>
        <v>8919.0417999999991</v>
      </c>
      <c r="AD221" s="41">
        <v>1</v>
      </c>
      <c r="AE221" s="72">
        <f>INDEX(SA!$C$2:$G$11,MATCH(Details!S221,SA!$C$2:$C$11,0),MATCH(Details!V221,SA!$C$2:$G$2,0))*Y221/(F221-E221+1)</f>
        <v>7558.5099999999993</v>
      </c>
      <c r="AF221" s="41">
        <f t="shared" si="69"/>
        <v>0</v>
      </c>
      <c r="AG221" s="41">
        <f t="shared" si="70"/>
        <v>0</v>
      </c>
      <c r="AH221" s="41">
        <f t="shared" si="71"/>
        <v>1360.5317999999997</v>
      </c>
      <c r="AI221" s="60">
        <f t="shared" si="72"/>
        <v>302.34039999999999</v>
      </c>
      <c r="AJ221" s="60">
        <f t="shared" si="73"/>
        <v>1700.6647499999999</v>
      </c>
      <c r="AK221" s="60">
        <f t="shared" si="74"/>
        <v>3748.1926301369858</v>
      </c>
      <c r="AL221" s="60">
        <f t="shared" si="75"/>
        <v>2754.9215831506845</v>
      </c>
      <c r="AM221" s="41">
        <f t="shared" si="76"/>
        <v>2800.5832668493149</v>
      </c>
      <c r="AN221" s="42">
        <f t="shared" si="77"/>
        <v>45715</v>
      </c>
      <c r="AO221" s="43">
        <f t="shared" si="78"/>
        <v>7558.5099999999993</v>
      </c>
    </row>
    <row r="222" spans="1:41" s="24" customFormat="1" ht="15.75" customHeight="1" x14ac:dyDescent="0.35">
      <c r="A222" s="36" t="s">
        <v>27</v>
      </c>
      <c r="B222" s="36">
        <v>202509</v>
      </c>
      <c r="C222" s="24" t="s">
        <v>736</v>
      </c>
      <c r="D222" s="24" t="s">
        <v>119</v>
      </c>
      <c r="E222" s="62">
        <v>45901</v>
      </c>
      <c r="F222" s="62">
        <v>46265</v>
      </c>
      <c r="G222" s="37" t="s">
        <v>909</v>
      </c>
      <c r="H222" s="36">
        <v>42224</v>
      </c>
      <c r="I222" s="63">
        <v>37391</v>
      </c>
      <c r="J222" s="24" t="s">
        <v>3127</v>
      </c>
      <c r="K222" s="63">
        <f t="shared" si="61"/>
        <v>45901</v>
      </c>
      <c r="L222" s="55">
        <f t="shared" si="62"/>
        <v>0.04</v>
      </c>
      <c r="M222" s="76">
        <v>0.22500000000000001</v>
      </c>
      <c r="N222" s="62">
        <v>45901</v>
      </c>
      <c r="O222" s="62">
        <v>46265</v>
      </c>
      <c r="P222" s="63"/>
      <c r="Q222" s="63"/>
      <c r="R222" s="78">
        <v>23</v>
      </c>
      <c r="S222" s="63" t="str">
        <f>VLOOKUP(R222,SA!$B$3:$C$11,2,1)</f>
        <v>0-25</v>
      </c>
      <c r="T222" s="38" t="s">
        <v>98</v>
      </c>
      <c r="U222" s="24" t="s">
        <v>5746</v>
      </c>
      <c r="V222" s="24">
        <v>500000</v>
      </c>
      <c r="W222" s="39">
        <f t="shared" si="63"/>
        <v>0</v>
      </c>
      <c r="X222" s="29">
        <f t="shared" si="64"/>
        <v>0</v>
      </c>
      <c r="Y222" s="40">
        <f t="shared" si="65"/>
        <v>365</v>
      </c>
      <c r="Z222" s="38">
        <f t="shared" si="66"/>
        <v>46081</v>
      </c>
      <c r="AA222" s="41">
        <f t="shared" si="67"/>
        <v>181</v>
      </c>
      <c r="AB222" s="24" t="s">
        <v>113</v>
      </c>
      <c r="AC222" s="41">
        <f t="shared" si="68"/>
        <v>4448.2106000000003</v>
      </c>
      <c r="AD222" s="41">
        <v>1</v>
      </c>
      <c r="AE222" s="72">
        <f>INDEX(SA!$C$2:$G$11,MATCH(Details!S222,SA!$C$2:$C$11,0),MATCH(Details!V222,SA!$C$2:$G$2,0))*Y222/(F222-E222+1)</f>
        <v>3769.67</v>
      </c>
      <c r="AF222" s="41">
        <f t="shared" si="69"/>
        <v>0</v>
      </c>
      <c r="AG222" s="41">
        <f t="shared" si="70"/>
        <v>0</v>
      </c>
      <c r="AH222" s="41">
        <f t="shared" si="71"/>
        <v>678.54060000000004</v>
      </c>
      <c r="AI222" s="60">
        <f t="shared" si="72"/>
        <v>150.7868</v>
      </c>
      <c r="AJ222" s="60">
        <f t="shared" si="73"/>
        <v>848.17574999999999</v>
      </c>
      <c r="AK222" s="60">
        <f t="shared" si="74"/>
        <v>1869.3432054794521</v>
      </c>
      <c r="AL222" s="60">
        <f t="shared" si="75"/>
        <v>1373.9672560273973</v>
      </c>
      <c r="AM222" s="41">
        <f t="shared" si="76"/>
        <v>1396.7401939726028</v>
      </c>
      <c r="AN222" s="42">
        <f t="shared" si="77"/>
        <v>45715</v>
      </c>
      <c r="AO222" s="43">
        <f t="shared" si="78"/>
        <v>3769.67</v>
      </c>
    </row>
    <row r="223" spans="1:41" s="24" customFormat="1" ht="15.75" customHeight="1" x14ac:dyDescent="0.35">
      <c r="A223" s="36" t="s">
        <v>27</v>
      </c>
      <c r="B223" s="36">
        <v>202509</v>
      </c>
      <c r="C223" s="24" t="s">
        <v>736</v>
      </c>
      <c r="D223" s="24" t="s">
        <v>119</v>
      </c>
      <c r="E223" s="62">
        <v>45901</v>
      </c>
      <c r="F223" s="62">
        <v>46265</v>
      </c>
      <c r="G223" s="37" t="s">
        <v>133</v>
      </c>
      <c r="H223" s="36">
        <v>42224</v>
      </c>
      <c r="I223" s="63">
        <v>29403</v>
      </c>
      <c r="J223" s="24" t="s">
        <v>3128</v>
      </c>
      <c r="K223" s="63">
        <f t="shared" si="61"/>
        <v>45901</v>
      </c>
      <c r="L223" s="55">
        <f t="shared" si="62"/>
        <v>0.04</v>
      </c>
      <c r="M223" s="76">
        <v>0.22500000000000001</v>
      </c>
      <c r="N223" s="62">
        <v>45901</v>
      </c>
      <c r="O223" s="62">
        <v>46265</v>
      </c>
      <c r="P223" s="63"/>
      <c r="Q223" s="63"/>
      <c r="R223" s="78">
        <v>45</v>
      </c>
      <c r="S223" s="63" t="str">
        <f>VLOOKUP(R223,SA!$B$3:$C$11,2,1)</f>
        <v>36-45</v>
      </c>
      <c r="T223" s="38" t="s">
        <v>97</v>
      </c>
      <c r="U223" s="24" t="s">
        <v>56</v>
      </c>
      <c r="V223" s="24">
        <v>500000</v>
      </c>
      <c r="W223" s="39">
        <f t="shared" si="63"/>
        <v>500000</v>
      </c>
      <c r="X223" s="29">
        <f t="shared" si="64"/>
        <v>1</v>
      </c>
      <c r="Y223" s="40">
        <f t="shared" si="65"/>
        <v>365</v>
      </c>
      <c r="Z223" s="38">
        <f t="shared" si="66"/>
        <v>46081</v>
      </c>
      <c r="AA223" s="41">
        <f t="shared" si="67"/>
        <v>181</v>
      </c>
      <c r="AB223" s="24" t="s">
        <v>113</v>
      </c>
      <c r="AC223" s="41">
        <f t="shared" si="68"/>
        <v>6046.1902</v>
      </c>
      <c r="AD223" s="41">
        <v>1</v>
      </c>
      <c r="AE223" s="72">
        <f>INDEX(SA!$C$2:$G$11,MATCH(Details!S223,SA!$C$2:$C$11,0),MATCH(Details!V223,SA!$C$2:$G$2,0))*Y223/(F223-E223+1)</f>
        <v>5123.8900000000003</v>
      </c>
      <c r="AF223" s="41">
        <f t="shared" si="69"/>
        <v>0</v>
      </c>
      <c r="AG223" s="41">
        <f t="shared" si="70"/>
        <v>0</v>
      </c>
      <c r="AH223" s="41">
        <f t="shared" si="71"/>
        <v>922.30020000000002</v>
      </c>
      <c r="AI223" s="60">
        <f t="shared" si="72"/>
        <v>204.9556</v>
      </c>
      <c r="AJ223" s="60">
        <f t="shared" si="73"/>
        <v>1152.8752500000001</v>
      </c>
      <c r="AK223" s="60">
        <f t="shared" si="74"/>
        <v>2540.8879178082193</v>
      </c>
      <c r="AL223" s="60">
        <f t="shared" si="75"/>
        <v>1867.5526195890411</v>
      </c>
      <c r="AM223" s="41">
        <f t="shared" si="76"/>
        <v>1898.5065304109589</v>
      </c>
      <c r="AN223" s="42">
        <f t="shared" si="77"/>
        <v>45715</v>
      </c>
      <c r="AO223" s="43">
        <f t="shared" si="78"/>
        <v>5123.8900000000003</v>
      </c>
    </row>
    <row r="224" spans="1:41" s="24" customFormat="1" ht="15.75" customHeight="1" x14ac:dyDescent="0.35">
      <c r="A224" s="36" t="s">
        <v>27</v>
      </c>
      <c r="B224" s="36">
        <v>202509</v>
      </c>
      <c r="C224" s="24" t="s">
        <v>736</v>
      </c>
      <c r="D224" s="24" t="s">
        <v>119</v>
      </c>
      <c r="E224" s="62">
        <v>45901</v>
      </c>
      <c r="F224" s="62">
        <v>46265</v>
      </c>
      <c r="G224" s="37" t="s">
        <v>910</v>
      </c>
      <c r="H224" s="36">
        <v>42230</v>
      </c>
      <c r="I224" s="63">
        <v>21454</v>
      </c>
      <c r="J224" s="24" t="s">
        <v>3129</v>
      </c>
      <c r="K224" s="63">
        <f t="shared" si="61"/>
        <v>45901</v>
      </c>
      <c r="L224" s="55">
        <f t="shared" si="62"/>
        <v>0.04</v>
      </c>
      <c r="M224" s="76">
        <v>0.22500000000000001</v>
      </c>
      <c r="N224" s="62">
        <v>45901</v>
      </c>
      <c r="O224" s="62">
        <v>46265</v>
      </c>
      <c r="P224" s="63"/>
      <c r="Q224" s="63"/>
      <c r="R224" s="78">
        <v>66</v>
      </c>
      <c r="S224" s="63" t="str">
        <f>VLOOKUP(R224,SA!$B$3:$C$11,2,1)</f>
        <v>66-70</v>
      </c>
      <c r="T224" s="38" t="s">
        <v>98</v>
      </c>
      <c r="U224" s="24" t="s">
        <v>5747</v>
      </c>
      <c r="V224" s="24">
        <v>300000</v>
      </c>
      <c r="W224" s="39">
        <f t="shared" si="63"/>
        <v>0</v>
      </c>
      <c r="X224" s="29">
        <f t="shared" si="64"/>
        <v>0</v>
      </c>
      <c r="Y224" s="40">
        <f t="shared" si="65"/>
        <v>365</v>
      </c>
      <c r="Z224" s="38">
        <f t="shared" si="66"/>
        <v>46081</v>
      </c>
      <c r="AA224" s="41">
        <f t="shared" si="67"/>
        <v>181</v>
      </c>
      <c r="AB224" s="24" t="s">
        <v>113</v>
      </c>
      <c r="AC224" s="41">
        <f t="shared" si="68"/>
        <v>15468.950400000002</v>
      </c>
      <c r="AD224" s="41">
        <v>1</v>
      </c>
      <c r="AE224" s="72">
        <f>INDEX(SA!$C$2:$G$11,MATCH(Details!S224,SA!$C$2:$C$11,0),MATCH(Details!V224,SA!$C$2:$G$2,0))*Y224/(F224-E224+1)</f>
        <v>13109.28</v>
      </c>
      <c r="AF224" s="41">
        <f t="shared" si="69"/>
        <v>0</v>
      </c>
      <c r="AG224" s="41">
        <f t="shared" si="70"/>
        <v>0</v>
      </c>
      <c r="AH224" s="41">
        <f t="shared" si="71"/>
        <v>2359.6704</v>
      </c>
      <c r="AI224" s="60">
        <f t="shared" si="72"/>
        <v>524.37120000000004</v>
      </c>
      <c r="AJ224" s="60">
        <f t="shared" si="73"/>
        <v>2949.5880000000002</v>
      </c>
      <c r="AK224" s="60">
        <f t="shared" si="74"/>
        <v>6500.7662465753428</v>
      </c>
      <c r="AL224" s="60">
        <f t="shared" si="75"/>
        <v>4778.0631912328772</v>
      </c>
      <c r="AM224" s="41">
        <f t="shared" si="76"/>
        <v>4857.2576087671241</v>
      </c>
      <c r="AN224" s="42">
        <f t="shared" si="77"/>
        <v>45715</v>
      </c>
      <c r="AO224" s="43">
        <f t="shared" si="78"/>
        <v>13109.28</v>
      </c>
    </row>
    <row r="225" spans="1:41" s="24" customFormat="1" ht="15.75" customHeight="1" x14ac:dyDescent="0.35">
      <c r="A225" s="36" t="s">
        <v>27</v>
      </c>
      <c r="B225" s="36">
        <v>202509</v>
      </c>
      <c r="C225" s="24" t="s">
        <v>736</v>
      </c>
      <c r="D225" s="24" t="s">
        <v>119</v>
      </c>
      <c r="E225" s="62">
        <v>45901</v>
      </c>
      <c r="F225" s="62">
        <v>46265</v>
      </c>
      <c r="G225" s="37" t="s">
        <v>911</v>
      </c>
      <c r="H225" s="36">
        <v>42230</v>
      </c>
      <c r="I225" s="63">
        <v>31882</v>
      </c>
      <c r="J225" s="24" t="s">
        <v>3130</v>
      </c>
      <c r="K225" s="63">
        <f t="shared" si="61"/>
        <v>45901</v>
      </c>
      <c r="L225" s="55">
        <f t="shared" si="62"/>
        <v>0.04</v>
      </c>
      <c r="M225" s="76">
        <v>0.22500000000000001</v>
      </c>
      <c r="N225" s="62">
        <v>45901</v>
      </c>
      <c r="O225" s="62">
        <v>46265</v>
      </c>
      <c r="P225" s="63"/>
      <c r="Q225" s="63"/>
      <c r="R225" s="78">
        <v>38</v>
      </c>
      <c r="S225" s="63" t="str">
        <f>VLOOKUP(R225,SA!$B$3:$C$11,2,1)</f>
        <v>36-45</v>
      </c>
      <c r="T225" s="38" t="s">
        <v>98</v>
      </c>
      <c r="U225" s="24" t="s">
        <v>5743</v>
      </c>
      <c r="V225" s="24">
        <v>300000</v>
      </c>
      <c r="W225" s="39">
        <f t="shared" si="63"/>
        <v>0</v>
      </c>
      <c r="X225" s="29">
        <f t="shared" si="64"/>
        <v>0</v>
      </c>
      <c r="Y225" s="40">
        <f t="shared" si="65"/>
        <v>365</v>
      </c>
      <c r="Z225" s="38">
        <f t="shared" si="66"/>
        <v>46081</v>
      </c>
      <c r="AA225" s="41">
        <f t="shared" si="67"/>
        <v>181</v>
      </c>
      <c r="AB225" s="24" t="s">
        <v>113</v>
      </c>
      <c r="AC225" s="41">
        <f t="shared" si="68"/>
        <v>5119.5716000000002</v>
      </c>
      <c r="AD225" s="41">
        <v>1</v>
      </c>
      <c r="AE225" s="72">
        <f>INDEX(SA!$C$2:$G$11,MATCH(Details!S225,SA!$C$2:$C$11,0),MATCH(Details!V225,SA!$C$2:$G$2,0))*Y225/(F225-E225+1)</f>
        <v>4338.62</v>
      </c>
      <c r="AF225" s="41">
        <f t="shared" si="69"/>
        <v>0</v>
      </c>
      <c r="AG225" s="41">
        <f t="shared" si="70"/>
        <v>0</v>
      </c>
      <c r="AH225" s="41">
        <f t="shared" si="71"/>
        <v>780.95159999999998</v>
      </c>
      <c r="AI225" s="60">
        <f t="shared" si="72"/>
        <v>173.54480000000001</v>
      </c>
      <c r="AJ225" s="60">
        <f t="shared" si="73"/>
        <v>976.18949999999995</v>
      </c>
      <c r="AK225" s="60">
        <f t="shared" si="74"/>
        <v>2151.4800547945206</v>
      </c>
      <c r="AL225" s="60">
        <f t="shared" si="75"/>
        <v>1581.3378402739727</v>
      </c>
      <c r="AM225" s="41">
        <f t="shared" si="76"/>
        <v>1607.5478597260276</v>
      </c>
      <c r="AN225" s="42">
        <f t="shared" si="77"/>
        <v>45715</v>
      </c>
      <c r="AO225" s="43">
        <f t="shared" si="78"/>
        <v>4338.62</v>
      </c>
    </row>
    <row r="226" spans="1:41" s="24" customFormat="1" ht="15.75" customHeight="1" x14ac:dyDescent="0.35">
      <c r="A226" s="36" t="s">
        <v>27</v>
      </c>
      <c r="B226" s="36">
        <v>202509</v>
      </c>
      <c r="C226" s="24" t="s">
        <v>736</v>
      </c>
      <c r="D226" s="24" t="s">
        <v>119</v>
      </c>
      <c r="E226" s="62">
        <v>45901</v>
      </c>
      <c r="F226" s="62">
        <v>46265</v>
      </c>
      <c r="G226" s="37" t="s">
        <v>912</v>
      </c>
      <c r="H226" s="36">
        <v>42230</v>
      </c>
      <c r="I226" s="63">
        <v>43672</v>
      </c>
      <c r="J226" s="24" t="s">
        <v>3131</v>
      </c>
      <c r="K226" s="63">
        <f t="shared" si="61"/>
        <v>45901</v>
      </c>
      <c r="L226" s="55">
        <f t="shared" si="62"/>
        <v>0.04</v>
      </c>
      <c r="M226" s="76">
        <v>0.22500000000000001</v>
      </c>
      <c r="N226" s="62">
        <v>45901</v>
      </c>
      <c r="O226" s="62">
        <v>46265</v>
      </c>
      <c r="P226" s="63"/>
      <c r="Q226" s="63"/>
      <c r="R226" s="78">
        <v>6</v>
      </c>
      <c r="S226" s="63" t="str">
        <f>VLOOKUP(R226,SA!$B$3:$C$11,2,1)</f>
        <v>0-25</v>
      </c>
      <c r="T226" s="38" t="s">
        <v>98</v>
      </c>
      <c r="U226" s="24" t="s">
        <v>5746</v>
      </c>
      <c r="V226" s="24">
        <v>300000</v>
      </c>
      <c r="W226" s="39">
        <f t="shared" si="63"/>
        <v>0</v>
      </c>
      <c r="X226" s="29">
        <f t="shared" si="64"/>
        <v>0</v>
      </c>
      <c r="Y226" s="40">
        <f t="shared" si="65"/>
        <v>365</v>
      </c>
      <c r="Z226" s="38">
        <f t="shared" si="66"/>
        <v>46081</v>
      </c>
      <c r="AA226" s="41">
        <f t="shared" si="67"/>
        <v>181</v>
      </c>
      <c r="AB226" s="24" t="s">
        <v>113</v>
      </c>
      <c r="AC226" s="41">
        <f t="shared" si="68"/>
        <v>3690.3792000000003</v>
      </c>
      <c r="AD226" s="41">
        <v>1</v>
      </c>
      <c r="AE226" s="72">
        <f>INDEX(SA!$C$2:$G$11,MATCH(Details!S226,SA!$C$2:$C$11,0),MATCH(Details!V226,SA!$C$2:$G$2,0))*Y226/(F226-E226+1)</f>
        <v>3127.44</v>
      </c>
      <c r="AF226" s="41">
        <f t="shared" si="69"/>
        <v>0</v>
      </c>
      <c r="AG226" s="41">
        <f t="shared" si="70"/>
        <v>0</v>
      </c>
      <c r="AH226" s="41">
        <f t="shared" si="71"/>
        <v>562.93920000000003</v>
      </c>
      <c r="AI226" s="60">
        <f t="shared" si="72"/>
        <v>125.0976</v>
      </c>
      <c r="AJ226" s="60">
        <f t="shared" si="73"/>
        <v>703.67399999999998</v>
      </c>
      <c r="AK226" s="60">
        <f t="shared" si="74"/>
        <v>1550.8675068493151</v>
      </c>
      <c r="AL226" s="60">
        <f t="shared" si="75"/>
        <v>1139.8876175342466</v>
      </c>
      <c r="AM226" s="41">
        <f t="shared" si="76"/>
        <v>1158.7807824657534</v>
      </c>
      <c r="AN226" s="42">
        <f t="shared" si="77"/>
        <v>45715</v>
      </c>
      <c r="AO226" s="43">
        <f t="shared" si="78"/>
        <v>3127.44</v>
      </c>
    </row>
    <row r="227" spans="1:41" s="24" customFormat="1" ht="15.75" customHeight="1" x14ac:dyDescent="0.35">
      <c r="A227" s="36" t="s">
        <v>27</v>
      </c>
      <c r="B227" s="36">
        <v>202509</v>
      </c>
      <c r="C227" s="24" t="s">
        <v>736</v>
      </c>
      <c r="D227" s="24" t="s">
        <v>119</v>
      </c>
      <c r="E227" s="62">
        <v>45901</v>
      </c>
      <c r="F227" s="62">
        <v>46265</v>
      </c>
      <c r="G227" s="37" t="s">
        <v>913</v>
      </c>
      <c r="H227" s="36">
        <v>42230</v>
      </c>
      <c r="I227" s="63">
        <v>19356</v>
      </c>
      <c r="J227" s="24" t="s">
        <v>3132</v>
      </c>
      <c r="K227" s="63">
        <f t="shared" si="61"/>
        <v>45901</v>
      </c>
      <c r="L227" s="55">
        <f t="shared" si="62"/>
        <v>0.04</v>
      </c>
      <c r="M227" s="76">
        <v>0.22500000000000001</v>
      </c>
      <c r="N227" s="62">
        <v>45901</v>
      </c>
      <c r="O227" s="62">
        <v>46265</v>
      </c>
      <c r="P227" s="63"/>
      <c r="Q227" s="63"/>
      <c r="R227" s="78">
        <v>72</v>
      </c>
      <c r="S227" s="63" t="str">
        <f>VLOOKUP(R227,SA!$B$3:$C$11,2,1)</f>
        <v>71-75</v>
      </c>
      <c r="T227" s="38" t="s">
        <v>97</v>
      </c>
      <c r="U227" s="24" t="s">
        <v>5744</v>
      </c>
      <c r="V227" s="24">
        <v>300000</v>
      </c>
      <c r="W227" s="39">
        <f t="shared" si="63"/>
        <v>0</v>
      </c>
      <c r="X227" s="29">
        <f t="shared" si="64"/>
        <v>0</v>
      </c>
      <c r="Y227" s="40">
        <f t="shared" si="65"/>
        <v>365</v>
      </c>
      <c r="Z227" s="38">
        <f t="shared" si="66"/>
        <v>46081</v>
      </c>
      <c r="AA227" s="41">
        <f t="shared" si="67"/>
        <v>181</v>
      </c>
      <c r="AB227" s="24" t="s">
        <v>113</v>
      </c>
      <c r="AC227" s="41">
        <f t="shared" si="68"/>
        <v>19621.1934</v>
      </c>
      <c r="AD227" s="41">
        <v>1</v>
      </c>
      <c r="AE227" s="72">
        <f>INDEX(SA!$C$2:$G$11,MATCH(Details!S227,SA!$C$2:$C$11,0),MATCH(Details!V227,SA!$C$2:$G$2,0))*Y227/(F227-E227+1)</f>
        <v>16628.13</v>
      </c>
      <c r="AF227" s="41">
        <f t="shared" si="69"/>
        <v>0</v>
      </c>
      <c r="AG227" s="41">
        <f t="shared" si="70"/>
        <v>0</v>
      </c>
      <c r="AH227" s="41">
        <f t="shared" si="71"/>
        <v>2993.0634</v>
      </c>
      <c r="AI227" s="60">
        <f t="shared" si="72"/>
        <v>665.12520000000006</v>
      </c>
      <c r="AJ227" s="60">
        <f t="shared" si="73"/>
        <v>3741.3292500000002</v>
      </c>
      <c r="AK227" s="60">
        <f t="shared" si="74"/>
        <v>8245.7302191780836</v>
      </c>
      <c r="AL227" s="60">
        <f t="shared" si="75"/>
        <v>6060.6117110958912</v>
      </c>
      <c r="AM227" s="41">
        <f t="shared" si="76"/>
        <v>6161.0638389041087</v>
      </c>
      <c r="AN227" s="42">
        <f t="shared" si="77"/>
        <v>45715</v>
      </c>
      <c r="AO227" s="43">
        <f t="shared" si="78"/>
        <v>16628.13</v>
      </c>
    </row>
    <row r="228" spans="1:41" s="24" customFormat="1" ht="15.75" customHeight="1" x14ac:dyDescent="0.35">
      <c r="A228" s="36" t="s">
        <v>27</v>
      </c>
      <c r="B228" s="36">
        <v>202509</v>
      </c>
      <c r="C228" s="24" t="s">
        <v>736</v>
      </c>
      <c r="D228" s="24" t="s">
        <v>119</v>
      </c>
      <c r="E228" s="62">
        <v>45901</v>
      </c>
      <c r="F228" s="62">
        <v>46265</v>
      </c>
      <c r="G228" s="37" t="s">
        <v>914</v>
      </c>
      <c r="H228" s="36">
        <v>42230</v>
      </c>
      <c r="I228" s="63">
        <v>42976</v>
      </c>
      <c r="J228" s="24" t="s">
        <v>3133</v>
      </c>
      <c r="K228" s="63">
        <f t="shared" si="61"/>
        <v>45901</v>
      </c>
      <c r="L228" s="55">
        <f t="shared" si="62"/>
        <v>0.04</v>
      </c>
      <c r="M228" s="76">
        <v>0.22500000000000001</v>
      </c>
      <c r="N228" s="62">
        <v>45901</v>
      </c>
      <c r="O228" s="62">
        <v>46265</v>
      </c>
      <c r="P228" s="63"/>
      <c r="Q228" s="63"/>
      <c r="R228" s="78">
        <v>8</v>
      </c>
      <c r="S228" s="63" t="str">
        <f>VLOOKUP(R228,SA!$B$3:$C$11,2,1)</f>
        <v>0-25</v>
      </c>
      <c r="T228" s="38" t="s">
        <v>97</v>
      </c>
      <c r="U228" s="24" t="s">
        <v>5745</v>
      </c>
      <c r="V228" s="24">
        <v>300000</v>
      </c>
      <c r="W228" s="39">
        <f t="shared" si="63"/>
        <v>0</v>
      </c>
      <c r="X228" s="29">
        <f t="shared" si="64"/>
        <v>0</v>
      </c>
      <c r="Y228" s="40">
        <f t="shared" si="65"/>
        <v>365</v>
      </c>
      <c r="Z228" s="38">
        <f t="shared" si="66"/>
        <v>46081</v>
      </c>
      <c r="AA228" s="41">
        <f t="shared" si="67"/>
        <v>181</v>
      </c>
      <c r="AB228" s="24" t="s">
        <v>113</v>
      </c>
      <c r="AC228" s="41">
        <f t="shared" si="68"/>
        <v>3690.3792000000003</v>
      </c>
      <c r="AD228" s="41">
        <v>1</v>
      </c>
      <c r="AE228" s="72">
        <f>INDEX(SA!$C$2:$G$11,MATCH(Details!S228,SA!$C$2:$C$11,0),MATCH(Details!V228,SA!$C$2:$G$2,0))*Y228/(F228-E228+1)</f>
        <v>3127.44</v>
      </c>
      <c r="AF228" s="41">
        <f t="shared" si="69"/>
        <v>0</v>
      </c>
      <c r="AG228" s="41">
        <f t="shared" si="70"/>
        <v>0</v>
      </c>
      <c r="AH228" s="41">
        <f t="shared" si="71"/>
        <v>562.93920000000003</v>
      </c>
      <c r="AI228" s="60">
        <f t="shared" si="72"/>
        <v>125.0976</v>
      </c>
      <c r="AJ228" s="60">
        <f t="shared" si="73"/>
        <v>703.67399999999998</v>
      </c>
      <c r="AK228" s="60">
        <f t="shared" si="74"/>
        <v>1550.8675068493151</v>
      </c>
      <c r="AL228" s="60">
        <f t="shared" si="75"/>
        <v>1139.8876175342466</v>
      </c>
      <c r="AM228" s="41">
        <f t="shared" si="76"/>
        <v>1158.7807824657534</v>
      </c>
      <c r="AN228" s="42">
        <f t="shared" si="77"/>
        <v>45715</v>
      </c>
      <c r="AO228" s="43">
        <f t="shared" si="78"/>
        <v>3127.44</v>
      </c>
    </row>
    <row r="229" spans="1:41" s="24" customFormat="1" ht="15.75" customHeight="1" x14ac:dyDescent="0.35">
      <c r="A229" s="36" t="s">
        <v>27</v>
      </c>
      <c r="B229" s="36">
        <v>202509</v>
      </c>
      <c r="C229" s="24" t="s">
        <v>736</v>
      </c>
      <c r="D229" s="24" t="s">
        <v>119</v>
      </c>
      <c r="E229" s="62">
        <v>45901</v>
      </c>
      <c r="F229" s="62">
        <v>46265</v>
      </c>
      <c r="G229" s="37" t="s">
        <v>425</v>
      </c>
      <c r="H229" s="36">
        <v>42230</v>
      </c>
      <c r="I229" s="63">
        <v>30951</v>
      </c>
      <c r="J229" s="24" t="s">
        <v>3134</v>
      </c>
      <c r="K229" s="63">
        <f t="shared" si="61"/>
        <v>45901</v>
      </c>
      <c r="L229" s="55">
        <f t="shared" si="62"/>
        <v>0.04</v>
      </c>
      <c r="M229" s="76">
        <v>0.22500000000000001</v>
      </c>
      <c r="N229" s="62">
        <v>45901</v>
      </c>
      <c r="O229" s="62">
        <v>46265</v>
      </c>
      <c r="P229" s="63"/>
      <c r="Q229" s="63"/>
      <c r="R229" s="78">
        <v>40</v>
      </c>
      <c r="S229" s="63" t="str">
        <f>VLOOKUP(R229,SA!$B$3:$C$11,2,1)</f>
        <v>36-45</v>
      </c>
      <c r="T229" s="38" t="s">
        <v>97</v>
      </c>
      <c r="U229" s="24" t="s">
        <v>56</v>
      </c>
      <c r="V229" s="24">
        <v>300000</v>
      </c>
      <c r="W229" s="39">
        <f t="shared" si="63"/>
        <v>300000</v>
      </c>
      <c r="X229" s="29">
        <f t="shared" si="64"/>
        <v>1</v>
      </c>
      <c r="Y229" s="40">
        <f t="shared" si="65"/>
        <v>365</v>
      </c>
      <c r="Z229" s="38">
        <f t="shared" si="66"/>
        <v>46081</v>
      </c>
      <c r="AA229" s="41">
        <f t="shared" si="67"/>
        <v>181</v>
      </c>
      <c r="AB229" s="24" t="s">
        <v>113</v>
      </c>
      <c r="AC229" s="41">
        <f t="shared" si="68"/>
        <v>5119.5716000000002</v>
      </c>
      <c r="AD229" s="41">
        <v>1</v>
      </c>
      <c r="AE229" s="72">
        <f>INDEX(SA!$C$2:$G$11,MATCH(Details!S229,SA!$C$2:$C$11,0),MATCH(Details!V229,SA!$C$2:$G$2,0))*Y229/(F229-E229+1)</f>
        <v>4338.62</v>
      </c>
      <c r="AF229" s="41">
        <f t="shared" si="69"/>
        <v>0</v>
      </c>
      <c r="AG229" s="41">
        <f t="shared" si="70"/>
        <v>0</v>
      </c>
      <c r="AH229" s="41">
        <f t="shared" si="71"/>
        <v>780.95159999999998</v>
      </c>
      <c r="AI229" s="60">
        <f t="shared" si="72"/>
        <v>173.54480000000001</v>
      </c>
      <c r="AJ229" s="60">
        <f t="shared" si="73"/>
        <v>976.18949999999995</v>
      </c>
      <c r="AK229" s="60">
        <f t="shared" si="74"/>
        <v>2151.4800547945206</v>
      </c>
      <c r="AL229" s="60">
        <f t="shared" si="75"/>
        <v>1581.3378402739727</v>
      </c>
      <c r="AM229" s="41">
        <f t="shared" si="76"/>
        <v>1607.5478597260276</v>
      </c>
      <c r="AN229" s="42">
        <f t="shared" si="77"/>
        <v>45715</v>
      </c>
      <c r="AO229" s="43">
        <f t="shared" si="78"/>
        <v>4338.62</v>
      </c>
    </row>
    <row r="230" spans="1:41" s="24" customFormat="1" ht="15.75" customHeight="1" x14ac:dyDescent="0.35">
      <c r="A230" s="36" t="s">
        <v>27</v>
      </c>
      <c r="B230" s="36">
        <v>202509</v>
      </c>
      <c r="C230" s="24" t="s">
        <v>736</v>
      </c>
      <c r="D230" s="24" t="s">
        <v>119</v>
      </c>
      <c r="E230" s="62">
        <v>45901</v>
      </c>
      <c r="F230" s="62">
        <v>46265</v>
      </c>
      <c r="G230" s="37" t="s">
        <v>915</v>
      </c>
      <c r="H230" s="36">
        <v>42231</v>
      </c>
      <c r="I230" s="63">
        <v>39983</v>
      </c>
      <c r="J230" s="24" t="s">
        <v>3135</v>
      </c>
      <c r="K230" s="63">
        <f t="shared" si="61"/>
        <v>45901</v>
      </c>
      <c r="L230" s="55">
        <f t="shared" si="62"/>
        <v>0.04</v>
      </c>
      <c r="M230" s="76">
        <v>0.22500000000000001</v>
      </c>
      <c r="N230" s="62">
        <v>45901</v>
      </c>
      <c r="O230" s="62">
        <v>46265</v>
      </c>
      <c r="P230" s="63"/>
      <c r="Q230" s="63"/>
      <c r="R230" s="78">
        <v>16</v>
      </c>
      <c r="S230" s="63" t="str">
        <f>VLOOKUP(R230,SA!$B$3:$C$11,2,1)</f>
        <v>0-25</v>
      </c>
      <c r="T230" s="38" t="s">
        <v>97</v>
      </c>
      <c r="U230" s="24" t="s">
        <v>5745</v>
      </c>
      <c r="V230" s="24">
        <v>300000</v>
      </c>
      <c r="W230" s="39">
        <f t="shared" si="63"/>
        <v>0</v>
      </c>
      <c r="X230" s="29">
        <f t="shared" si="64"/>
        <v>0</v>
      </c>
      <c r="Y230" s="40">
        <f t="shared" si="65"/>
        <v>365</v>
      </c>
      <c r="Z230" s="38">
        <f t="shared" si="66"/>
        <v>46081</v>
      </c>
      <c r="AA230" s="41">
        <f t="shared" si="67"/>
        <v>181</v>
      </c>
      <c r="AB230" s="24" t="s">
        <v>113</v>
      </c>
      <c r="AC230" s="41">
        <f t="shared" si="68"/>
        <v>3690.3792000000003</v>
      </c>
      <c r="AD230" s="41">
        <v>1</v>
      </c>
      <c r="AE230" s="72">
        <f>INDEX(SA!$C$2:$G$11,MATCH(Details!S230,SA!$C$2:$C$11,0),MATCH(Details!V230,SA!$C$2:$G$2,0))*Y230/(F230-E230+1)</f>
        <v>3127.44</v>
      </c>
      <c r="AF230" s="41">
        <f t="shared" si="69"/>
        <v>0</v>
      </c>
      <c r="AG230" s="41">
        <f t="shared" si="70"/>
        <v>0</v>
      </c>
      <c r="AH230" s="41">
        <f t="shared" si="71"/>
        <v>562.93920000000003</v>
      </c>
      <c r="AI230" s="60">
        <f t="shared" si="72"/>
        <v>125.0976</v>
      </c>
      <c r="AJ230" s="60">
        <f t="shared" si="73"/>
        <v>703.67399999999998</v>
      </c>
      <c r="AK230" s="60">
        <f t="shared" si="74"/>
        <v>1550.8675068493151</v>
      </c>
      <c r="AL230" s="60">
        <f t="shared" si="75"/>
        <v>1139.8876175342466</v>
      </c>
      <c r="AM230" s="41">
        <f t="shared" si="76"/>
        <v>1158.7807824657534</v>
      </c>
      <c r="AN230" s="42">
        <f t="shared" si="77"/>
        <v>45715</v>
      </c>
      <c r="AO230" s="43">
        <f t="shared" si="78"/>
        <v>3127.44</v>
      </c>
    </row>
    <row r="231" spans="1:41" s="24" customFormat="1" ht="15.75" customHeight="1" x14ac:dyDescent="0.35">
      <c r="A231" s="36" t="s">
        <v>27</v>
      </c>
      <c r="B231" s="36">
        <v>202509</v>
      </c>
      <c r="C231" s="24" t="s">
        <v>736</v>
      </c>
      <c r="D231" s="24" t="s">
        <v>119</v>
      </c>
      <c r="E231" s="62">
        <v>45901</v>
      </c>
      <c r="F231" s="62">
        <v>46265</v>
      </c>
      <c r="G231" s="37" t="s">
        <v>916</v>
      </c>
      <c r="H231" s="36">
        <v>42231</v>
      </c>
      <c r="I231" s="63">
        <v>22838</v>
      </c>
      <c r="J231" s="24" t="s">
        <v>3136</v>
      </c>
      <c r="K231" s="63">
        <f t="shared" si="61"/>
        <v>45901</v>
      </c>
      <c r="L231" s="55">
        <f t="shared" si="62"/>
        <v>0.04</v>
      </c>
      <c r="M231" s="76">
        <v>0.22500000000000001</v>
      </c>
      <c r="N231" s="62">
        <v>45901</v>
      </c>
      <c r="O231" s="62">
        <v>46265</v>
      </c>
      <c r="P231" s="63"/>
      <c r="Q231" s="63"/>
      <c r="R231" s="78">
        <v>63</v>
      </c>
      <c r="S231" s="63" t="str">
        <f>VLOOKUP(R231,SA!$B$3:$C$11,2,1)</f>
        <v>56-65</v>
      </c>
      <c r="T231" s="38" t="s">
        <v>98</v>
      </c>
      <c r="U231" s="24" t="s">
        <v>5747</v>
      </c>
      <c r="V231" s="24">
        <v>300000</v>
      </c>
      <c r="W231" s="39">
        <f t="shared" si="63"/>
        <v>0</v>
      </c>
      <c r="X231" s="29">
        <f t="shared" si="64"/>
        <v>0</v>
      </c>
      <c r="Y231" s="40">
        <f t="shared" si="65"/>
        <v>365</v>
      </c>
      <c r="Z231" s="38">
        <f t="shared" si="66"/>
        <v>46081</v>
      </c>
      <c r="AA231" s="41">
        <f t="shared" si="67"/>
        <v>181</v>
      </c>
      <c r="AB231" s="24" t="s">
        <v>113</v>
      </c>
      <c r="AC231" s="41">
        <f t="shared" si="68"/>
        <v>10831.751</v>
      </c>
      <c r="AD231" s="41">
        <v>1</v>
      </c>
      <c r="AE231" s="72">
        <f>INDEX(SA!$C$2:$G$11,MATCH(Details!S231,SA!$C$2:$C$11,0),MATCH(Details!V231,SA!$C$2:$G$2,0))*Y231/(F231-E231+1)</f>
        <v>9179.4500000000007</v>
      </c>
      <c r="AF231" s="41">
        <f t="shared" si="69"/>
        <v>0</v>
      </c>
      <c r="AG231" s="41">
        <f t="shared" si="70"/>
        <v>0</v>
      </c>
      <c r="AH231" s="41">
        <f t="shared" si="71"/>
        <v>1652.3010000000002</v>
      </c>
      <c r="AI231" s="60">
        <f t="shared" si="72"/>
        <v>367.17800000000005</v>
      </c>
      <c r="AJ231" s="60">
        <f t="shared" si="73"/>
        <v>2065.3762500000003</v>
      </c>
      <c r="AK231" s="60">
        <f t="shared" si="74"/>
        <v>4552.0012328767125</v>
      </c>
      <c r="AL231" s="60">
        <f t="shared" si="75"/>
        <v>3345.7209061643835</v>
      </c>
      <c r="AM231" s="41">
        <f t="shared" si="76"/>
        <v>3401.1748438356171</v>
      </c>
      <c r="AN231" s="42">
        <f t="shared" si="77"/>
        <v>45715</v>
      </c>
      <c r="AO231" s="43">
        <f t="shared" si="78"/>
        <v>9179.4500000000007</v>
      </c>
    </row>
    <row r="232" spans="1:41" s="24" customFormat="1" ht="15.75" customHeight="1" x14ac:dyDescent="0.35">
      <c r="A232" s="36" t="s">
        <v>27</v>
      </c>
      <c r="B232" s="36">
        <v>202509</v>
      </c>
      <c r="C232" s="24" t="s">
        <v>736</v>
      </c>
      <c r="D232" s="24" t="s">
        <v>119</v>
      </c>
      <c r="E232" s="62">
        <v>45901</v>
      </c>
      <c r="F232" s="62">
        <v>46265</v>
      </c>
      <c r="G232" s="37" t="s">
        <v>203</v>
      </c>
      <c r="H232" s="36">
        <v>42231</v>
      </c>
      <c r="I232" s="63">
        <v>28672</v>
      </c>
      <c r="J232" s="24" t="s">
        <v>3137</v>
      </c>
      <c r="K232" s="63">
        <f t="shared" si="61"/>
        <v>45901</v>
      </c>
      <c r="L232" s="55">
        <f t="shared" si="62"/>
        <v>0.04</v>
      </c>
      <c r="M232" s="76">
        <v>0.22500000000000001</v>
      </c>
      <c r="N232" s="62">
        <v>45901</v>
      </c>
      <c r="O232" s="62">
        <v>46265</v>
      </c>
      <c r="P232" s="63"/>
      <c r="Q232" s="63"/>
      <c r="R232" s="78">
        <v>47</v>
      </c>
      <c r="S232" s="63" t="str">
        <f>VLOOKUP(R232,SA!$B$3:$C$11,2,1)</f>
        <v>46-55</v>
      </c>
      <c r="T232" s="38" t="s">
        <v>97</v>
      </c>
      <c r="U232" s="24" t="s">
        <v>56</v>
      </c>
      <c r="V232" s="24">
        <v>300000</v>
      </c>
      <c r="W232" s="39">
        <f t="shared" si="63"/>
        <v>300000</v>
      </c>
      <c r="X232" s="29">
        <f t="shared" si="64"/>
        <v>1</v>
      </c>
      <c r="Y232" s="40">
        <f t="shared" si="65"/>
        <v>365</v>
      </c>
      <c r="Z232" s="38">
        <f t="shared" si="66"/>
        <v>46081</v>
      </c>
      <c r="AA232" s="41">
        <f t="shared" si="67"/>
        <v>181</v>
      </c>
      <c r="AB232" s="24" t="s">
        <v>113</v>
      </c>
      <c r="AC232" s="41">
        <f t="shared" si="68"/>
        <v>7373.4659999999994</v>
      </c>
      <c r="AD232" s="41">
        <v>1</v>
      </c>
      <c r="AE232" s="72">
        <f>INDEX(SA!$C$2:$G$11,MATCH(Details!S232,SA!$C$2:$C$11,0),MATCH(Details!V232,SA!$C$2:$G$2,0))*Y232/(F232-E232+1)</f>
        <v>6248.7</v>
      </c>
      <c r="AF232" s="41">
        <f t="shared" si="69"/>
        <v>0</v>
      </c>
      <c r="AG232" s="41">
        <f t="shared" si="70"/>
        <v>0</v>
      </c>
      <c r="AH232" s="41">
        <f t="shared" si="71"/>
        <v>1124.7659999999998</v>
      </c>
      <c r="AI232" s="60">
        <f t="shared" si="72"/>
        <v>249.94800000000001</v>
      </c>
      <c r="AJ232" s="60">
        <f t="shared" si="73"/>
        <v>1405.9575</v>
      </c>
      <c r="AK232" s="60">
        <f t="shared" si="74"/>
        <v>3098.6704109589041</v>
      </c>
      <c r="AL232" s="60">
        <f t="shared" si="75"/>
        <v>2277.5227520547946</v>
      </c>
      <c r="AM232" s="41">
        <f t="shared" si="76"/>
        <v>2315.2717479452049</v>
      </c>
      <c r="AN232" s="42">
        <f t="shared" si="77"/>
        <v>45715</v>
      </c>
      <c r="AO232" s="43">
        <f t="shared" si="78"/>
        <v>6248.7</v>
      </c>
    </row>
    <row r="233" spans="1:41" s="24" customFormat="1" ht="15.75" customHeight="1" x14ac:dyDescent="0.35">
      <c r="A233" s="36" t="s">
        <v>27</v>
      </c>
      <c r="B233" s="36">
        <v>202509</v>
      </c>
      <c r="C233" s="24" t="s">
        <v>736</v>
      </c>
      <c r="D233" s="24" t="s">
        <v>119</v>
      </c>
      <c r="E233" s="62">
        <v>45901</v>
      </c>
      <c r="F233" s="62">
        <v>46265</v>
      </c>
      <c r="G233" s="37" t="s">
        <v>917</v>
      </c>
      <c r="H233" s="36">
        <v>42231</v>
      </c>
      <c r="I233" s="63">
        <v>29387</v>
      </c>
      <c r="J233" s="24" t="s">
        <v>3138</v>
      </c>
      <c r="K233" s="63">
        <f t="shared" si="61"/>
        <v>45901</v>
      </c>
      <c r="L233" s="55">
        <f t="shared" si="62"/>
        <v>0.04</v>
      </c>
      <c r="M233" s="76">
        <v>0.22500000000000001</v>
      </c>
      <c r="N233" s="62">
        <v>45901</v>
      </c>
      <c r="O233" s="62">
        <v>46265</v>
      </c>
      <c r="P233" s="63"/>
      <c r="Q233" s="63"/>
      <c r="R233" s="78">
        <v>45</v>
      </c>
      <c r="S233" s="63" t="str">
        <f>VLOOKUP(R233,SA!$B$3:$C$11,2,1)</f>
        <v>36-45</v>
      </c>
      <c r="T233" s="38" t="s">
        <v>98</v>
      </c>
      <c r="U233" s="24" t="s">
        <v>5743</v>
      </c>
      <c r="V233" s="24">
        <v>300000</v>
      </c>
      <c r="W233" s="39">
        <f t="shared" si="63"/>
        <v>0</v>
      </c>
      <c r="X233" s="29">
        <f t="shared" si="64"/>
        <v>0</v>
      </c>
      <c r="Y233" s="40">
        <f t="shared" si="65"/>
        <v>365</v>
      </c>
      <c r="Z233" s="38">
        <f t="shared" si="66"/>
        <v>46081</v>
      </c>
      <c r="AA233" s="41">
        <f t="shared" si="67"/>
        <v>181</v>
      </c>
      <c r="AB233" s="24" t="s">
        <v>113</v>
      </c>
      <c r="AC233" s="41">
        <f t="shared" si="68"/>
        <v>5119.5716000000002</v>
      </c>
      <c r="AD233" s="41">
        <v>1</v>
      </c>
      <c r="AE233" s="72">
        <f>INDEX(SA!$C$2:$G$11,MATCH(Details!S233,SA!$C$2:$C$11,0),MATCH(Details!V233,SA!$C$2:$G$2,0))*Y233/(F233-E233+1)</f>
        <v>4338.62</v>
      </c>
      <c r="AF233" s="41">
        <f t="shared" si="69"/>
        <v>0</v>
      </c>
      <c r="AG233" s="41">
        <f t="shared" si="70"/>
        <v>0</v>
      </c>
      <c r="AH233" s="41">
        <f t="shared" si="71"/>
        <v>780.95159999999998</v>
      </c>
      <c r="AI233" s="60">
        <f t="shared" si="72"/>
        <v>173.54480000000001</v>
      </c>
      <c r="AJ233" s="60">
        <f t="shared" si="73"/>
        <v>976.18949999999995</v>
      </c>
      <c r="AK233" s="60">
        <f t="shared" si="74"/>
        <v>2151.4800547945206</v>
      </c>
      <c r="AL233" s="60">
        <f t="shared" si="75"/>
        <v>1581.3378402739727</v>
      </c>
      <c r="AM233" s="41">
        <f t="shared" si="76"/>
        <v>1607.5478597260276</v>
      </c>
      <c r="AN233" s="42">
        <f t="shared" si="77"/>
        <v>45715</v>
      </c>
      <c r="AO233" s="43">
        <f t="shared" si="78"/>
        <v>4338.62</v>
      </c>
    </row>
    <row r="234" spans="1:41" s="24" customFormat="1" ht="15.75" customHeight="1" x14ac:dyDescent="0.35">
      <c r="A234" s="36" t="s">
        <v>27</v>
      </c>
      <c r="B234" s="36">
        <v>202509</v>
      </c>
      <c r="C234" s="24" t="s">
        <v>736</v>
      </c>
      <c r="D234" s="24" t="s">
        <v>119</v>
      </c>
      <c r="E234" s="62">
        <v>45901</v>
      </c>
      <c r="F234" s="62">
        <v>46265</v>
      </c>
      <c r="G234" s="37" t="s">
        <v>918</v>
      </c>
      <c r="H234" s="36">
        <v>42231</v>
      </c>
      <c r="I234" s="63">
        <v>39303</v>
      </c>
      <c r="J234" s="24" t="s">
        <v>3139</v>
      </c>
      <c r="K234" s="63">
        <f t="shared" si="61"/>
        <v>45901</v>
      </c>
      <c r="L234" s="55">
        <f t="shared" si="62"/>
        <v>0.04</v>
      </c>
      <c r="M234" s="76">
        <v>0.22500000000000001</v>
      </c>
      <c r="N234" s="62">
        <v>45901</v>
      </c>
      <c r="O234" s="62">
        <v>46265</v>
      </c>
      <c r="P234" s="63"/>
      <c r="Q234" s="63"/>
      <c r="R234" s="78">
        <v>18</v>
      </c>
      <c r="S234" s="63" t="str">
        <f>VLOOKUP(R234,SA!$B$3:$C$11,2,1)</f>
        <v>0-25</v>
      </c>
      <c r="T234" s="38" t="s">
        <v>98</v>
      </c>
      <c r="U234" s="24" t="s">
        <v>5746</v>
      </c>
      <c r="V234" s="24">
        <v>300000</v>
      </c>
      <c r="W234" s="39">
        <f t="shared" si="63"/>
        <v>0</v>
      </c>
      <c r="X234" s="29">
        <f t="shared" si="64"/>
        <v>0</v>
      </c>
      <c r="Y234" s="40">
        <f t="shared" si="65"/>
        <v>365</v>
      </c>
      <c r="Z234" s="38">
        <f t="shared" si="66"/>
        <v>46081</v>
      </c>
      <c r="AA234" s="41">
        <f t="shared" si="67"/>
        <v>181</v>
      </c>
      <c r="AB234" s="24" t="s">
        <v>113</v>
      </c>
      <c r="AC234" s="41">
        <f t="shared" si="68"/>
        <v>3690.3792000000003</v>
      </c>
      <c r="AD234" s="41">
        <v>1</v>
      </c>
      <c r="AE234" s="72">
        <f>INDEX(SA!$C$2:$G$11,MATCH(Details!S234,SA!$C$2:$C$11,0),MATCH(Details!V234,SA!$C$2:$G$2,0))*Y234/(F234-E234+1)</f>
        <v>3127.44</v>
      </c>
      <c r="AF234" s="41">
        <f t="shared" si="69"/>
        <v>0</v>
      </c>
      <c r="AG234" s="41">
        <f t="shared" si="70"/>
        <v>0</v>
      </c>
      <c r="AH234" s="41">
        <f t="shared" si="71"/>
        <v>562.93920000000003</v>
      </c>
      <c r="AI234" s="60">
        <f t="shared" si="72"/>
        <v>125.0976</v>
      </c>
      <c r="AJ234" s="60">
        <f t="shared" si="73"/>
        <v>703.67399999999998</v>
      </c>
      <c r="AK234" s="60">
        <f t="shared" si="74"/>
        <v>1550.8675068493151</v>
      </c>
      <c r="AL234" s="60">
        <f t="shared" si="75"/>
        <v>1139.8876175342466</v>
      </c>
      <c r="AM234" s="41">
        <f t="shared" si="76"/>
        <v>1158.7807824657534</v>
      </c>
      <c r="AN234" s="42">
        <f t="shared" si="77"/>
        <v>45715</v>
      </c>
      <c r="AO234" s="43">
        <f t="shared" si="78"/>
        <v>3127.44</v>
      </c>
    </row>
    <row r="235" spans="1:41" s="24" customFormat="1" ht="15.75" customHeight="1" x14ac:dyDescent="0.35">
      <c r="A235" s="36" t="s">
        <v>27</v>
      </c>
      <c r="B235" s="36">
        <v>202509</v>
      </c>
      <c r="C235" s="24" t="s">
        <v>736</v>
      </c>
      <c r="D235" s="24" t="s">
        <v>119</v>
      </c>
      <c r="E235" s="62">
        <v>45901</v>
      </c>
      <c r="F235" s="62">
        <v>46265</v>
      </c>
      <c r="G235" s="37" t="s">
        <v>919</v>
      </c>
      <c r="H235" s="36">
        <v>42232</v>
      </c>
      <c r="I235" s="63">
        <v>38392</v>
      </c>
      <c r="J235" s="24" t="s">
        <v>3140</v>
      </c>
      <c r="K235" s="63">
        <f t="shared" si="61"/>
        <v>45901</v>
      </c>
      <c r="L235" s="55">
        <f t="shared" si="62"/>
        <v>0.04</v>
      </c>
      <c r="M235" s="76">
        <v>0.22500000000000001</v>
      </c>
      <c r="N235" s="62">
        <v>45901</v>
      </c>
      <c r="O235" s="62">
        <v>46265</v>
      </c>
      <c r="P235" s="63"/>
      <c r="Q235" s="63"/>
      <c r="R235" s="78">
        <v>20</v>
      </c>
      <c r="S235" s="63" t="str">
        <f>VLOOKUP(R235,SA!$B$3:$C$11,2,1)</f>
        <v>0-25</v>
      </c>
      <c r="T235" s="38" t="s">
        <v>97</v>
      </c>
      <c r="U235" s="24" t="s">
        <v>5745</v>
      </c>
      <c r="V235" s="24">
        <v>400000</v>
      </c>
      <c r="W235" s="39">
        <f t="shared" si="63"/>
        <v>0</v>
      </c>
      <c r="X235" s="29">
        <f t="shared" si="64"/>
        <v>0</v>
      </c>
      <c r="Y235" s="40">
        <f t="shared" si="65"/>
        <v>365</v>
      </c>
      <c r="Z235" s="38">
        <f t="shared" si="66"/>
        <v>46081</v>
      </c>
      <c r="AA235" s="41">
        <f t="shared" si="67"/>
        <v>181</v>
      </c>
      <c r="AB235" s="24" t="s">
        <v>113</v>
      </c>
      <c r="AC235" s="41">
        <f t="shared" si="68"/>
        <v>4043.8364000000001</v>
      </c>
      <c r="AD235" s="41">
        <v>1</v>
      </c>
      <c r="AE235" s="72">
        <f>INDEX(SA!$C$2:$G$11,MATCH(Details!S235,SA!$C$2:$C$11,0),MATCH(Details!V235,SA!$C$2:$G$2,0))*Y235/(F235-E235+1)</f>
        <v>3426.98</v>
      </c>
      <c r="AF235" s="41">
        <f t="shared" si="69"/>
        <v>0</v>
      </c>
      <c r="AG235" s="41">
        <f t="shared" si="70"/>
        <v>0</v>
      </c>
      <c r="AH235" s="41">
        <f t="shared" si="71"/>
        <v>616.85640000000001</v>
      </c>
      <c r="AI235" s="60">
        <f t="shared" si="72"/>
        <v>137.07920000000001</v>
      </c>
      <c r="AJ235" s="60">
        <f t="shared" si="73"/>
        <v>771.07050000000004</v>
      </c>
      <c r="AK235" s="60">
        <f t="shared" si="74"/>
        <v>1699.4065205479453</v>
      </c>
      <c r="AL235" s="60">
        <f t="shared" si="75"/>
        <v>1249.0637926027398</v>
      </c>
      <c r="AM235" s="41">
        <f t="shared" si="76"/>
        <v>1269.7665073972601</v>
      </c>
      <c r="AN235" s="42">
        <f t="shared" si="77"/>
        <v>45715</v>
      </c>
      <c r="AO235" s="43">
        <f t="shared" si="78"/>
        <v>3426.98</v>
      </c>
    </row>
    <row r="236" spans="1:41" s="24" customFormat="1" ht="15.75" customHeight="1" x14ac:dyDescent="0.35">
      <c r="A236" s="36" t="s">
        <v>27</v>
      </c>
      <c r="B236" s="36">
        <v>202509</v>
      </c>
      <c r="C236" s="24" t="s">
        <v>736</v>
      </c>
      <c r="D236" s="24" t="s">
        <v>119</v>
      </c>
      <c r="E236" s="62">
        <v>45901</v>
      </c>
      <c r="F236" s="62">
        <v>46265</v>
      </c>
      <c r="G236" s="37" t="s">
        <v>920</v>
      </c>
      <c r="H236" s="36">
        <v>42232</v>
      </c>
      <c r="I236" s="63">
        <v>27186</v>
      </c>
      <c r="J236" s="24" t="s">
        <v>3141</v>
      </c>
      <c r="K236" s="63">
        <f t="shared" si="61"/>
        <v>45901</v>
      </c>
      <c r="L236" s="55">
        <f t="shared" si="62"/>
        <v>0.04</v>
      </c>
      <c r="M236" s="76">
        <v>0.22500000000000001</v>
      </c>
      <c r="N236" s="62">
        <v>45901</v>
      </c>
      <c r="O236" s="62">
        <v>46265</v>
      </c>
      <c r="P236" s="63"/>
      <c r="Q236" s="63"/>
      <c r="R236" s="78">
        <v>51</v>
      </c>
      <c r="S236" s="63" t="str">
        <f>VLOOKUP(R236,SA!$B$3:$C$11,2,1)</f>
        <v>46-55</v>
      </c>
      <c r="T236" s="38" t="s">
        <v>98</v>
      </c>
      <c r="U236" s="24" t="s">
        <v>5743</v>
      </c>
      <c r="V236" s="24">
        <v>400000</v>
      </c>
      <c r="W236" s="39">
        <f t="shared" si="63"/>
        <v>0</v>
      </c>
      <c r="X236" s="29">
        <f t="shared" si="64"/>
        <v>0</v>
      </c>
      <c r="Y236" s="40">
        <f t="shared" si="65"/>
        <v>365</v>
      </c>
      <c r="Z236" s="38">
        <f t="shared" si="66"/>
        <v>46081</v>
      </c>
      <c r="AA236" s="41">
        <f t="shared" si="67"/>
        <v>181</v>
      </c>
      <c r="AB236" s="24" t="s">
        <v>113</v>
      </c>
      <c r="AC236" s="41">
        <f t="shared" si="68"/>
        <v>8108.2165999999997</v>
      </c>
      <c r="AD236" s="41">
        <v>1</v>
      </c>
      <c r="AE236" s="72">
        <f>INDEX(SA!$C$2:$G$11,MATCH(Details!S236,SA!$C$2:$C$11,0),MATCH(Details!V236,SA!$C$2:$G$2,0))*Y236/(F236-E236+1)</f>
        <v>6871.37</v>
      </c>
      <c r="AF236" s="41">
        <f t="shared" si="69"/>
        <v>0</v>
      </c>
      <c r="AG236" s="41">
        <f t="shared" si="70"/>
        <v>0</v>
      </c>
      <c r="AH236" s="41">
        <f t="shared" si="71"/>
        <v>1236.8465999999999</v>
      </c>
      <c r="AI236" s="60">
        <f t="shared" si="72"/>
        <v>274.85480000000001</v>
      </c>
      <c r="AJ236" s="60">
        <f t="shared" si="73"/>
        <v>1546.05825</v>
      </c>
      <c r="AK236" s="60">
        <f t="shared" si="74"/>
        <v>3407.446493150685</v>
      </c>
      <c r="AL236" s="60">
        <f t="shared" si="75"/>
        <v>2504.4731724657536</v>
      </c>
      <c r="AM236" s="41">
        <f t="shared" si="76"/>
        <v>2545.9837775342462</v>
      </c>
      <c r="AN236" s="42">
        <f t="shared" si="77"/>
        <v>45715</v>
      </c>
      <c r="AO236" s="43">
        <f t="shared" si="78"/>
        <v>6871.37</v>
      </c>
    </row>
    <row r="237" spans="1:41" s="24" customFormat="1" ht="15.75" customHeight="1" x14ac:dyDescent="0.35">
      <c r="A237" s="36" t="s">
        <v>27</v>
      </c>
      <c r="B237" s="36">
        <v>202509</v>
      </c>
      <c r="C237" s="24" t="s">
        <v>736</v>
      </c>
      <c r="D237" s="24" t="s">
        <v>119</v>
      </c>
      <c r="E237" s="62">
        <v>45901</v>
      </c>
      <c r="F237" s="62">
        <v>46265</v>
      </c>
      <c r="G237" s="37" t="s">
        <v>443</v>
      </c>
      <c r="H237" s="36">
        <v>42232</v>
      </c>
      <c r="I237" s="63">
        <v>28683</v>
      </c>
      <c r="J237" s="24" t="s">
        <v>3142</v>
      </c>
      <c r="K237" s="63">
        <f t="shared" si="61"/>
        <v>45901</v>
      </c>
      <c r="L237" s="55">
        <f t="shared" si="62"/>
        <v>0.04</v>
      </c>
      <c r="M237" s="76">
        <v>0.22500000000000001</v>
      </c>
      <c r="N237" s="62">
        <v>45901</v>
      </c>
      <c r="O237" s="62">
        <v>46265</v>
      </c>
      <c r="P237" s="63"/>
      <c r="Q237" s="63"/>
      <c r="R237" s="78">
        <v>47</v>
      </c>
      <c r="S237" s="63" t="str">
        <f>VLOOKUP(R237,SA!$B$3:$C$11,2,1)</f>
        <v>46-55</v>
      </c>
      <c r="T237" s="38" t="s">
        <v>97</v>
      </c>
      <c r="U237" s="24" t="s">
        <v>56</v>
      </c>
      <c r="V237" s="24">
        <v>400000</v>
      </c>
      <c r="W237" s="39">
        <f t="shared" si="63"/>
        <v>400000</v>
      </c>
      <c r="X237" s="29">
        <f t="shared" si="64"/>
        <v>1</v>
      </c>
      <c r="Y237" s="40">
        <f t="shared" si="65"/>
        <v>365</v>
      </c>
      <c r="Z237" s="38">
        <f t="shared" si="66"/>
        <v>46081</v>
      </c>
      <c r="AA237" s="41">
        <f t="shared" si="67"/>
        <v>181</v>
      </c>
      <c r="AB237" s="24" t="s">
        <v>113</v>
      </c>
      <c r="AC237" s="41">
        <f t="shared" si="68"/>
        <v>8108.2165999999997</v>
      </c>
      <c r="AD237" s="41">
        <v>1</v>
      </c>
      <c r="AE237" s="72">
        <f>INDEX(SA!$C$2:$G$11,MATCH(Details!S237,SA!$C$2:$C$11,0),MATCH(Details!V237,SA!$C$2:$G$2,0))*Y237/(F237-E237+1)</f>
        <v>6871.37</v>
      </c>
      <c r="AF237" s="41">
        <f t="shared" si="69"/>
        <v>0</v>
      </c>
      <c r="AG237" s="41">
        <f t="shared" si="70"/>
        <v>0</v>
      </c>
      <c r="AH237" s="41">
        <f t="shared" si="71"/>
        <v>1236.8465999999999</v>
      </c>
      <c r="AI237" s="60">
        <f t="shared" si="72"/>
        <v>274.85480000000001</v>
      </c>
      <c r="AJ237" s="60">
        <f t="shared" si="73"/>
        <v>1546.05825</v>
      </c>
      <c r="AK237" s="60">
        <f t="shared" si="74"/>
        <v>3407.446493150685</v>
      </c>
      <c r="AL237" s="60">
        <f t="shared" si="75"/>
        <v>2504.4731724657536</v>
      </c>
      <c r="AM237" s="41">
        <f t="shared" si="76"/>
        <v>2545.9837775342462</v>
      </c>
      <c r="AN237" s="42">
        <f t="shared" si="77"/>
        <v>45715</v>
      </c>
      <c r="AO237" s="43">
        <f t="shared" si="78"/>
        <v>6871.37</v>
      </c>
    </row>
    <row r="238" spans="1:41" s="24" customFormat="1" ht="15.75" customHeight="1" x14ac:dyDescent="0.35">
      <c r="A238" s="36" t="s">
        <v>27</v>
      </c>
      <c r="B238" s="36">
        <v>202509</v>
      </c>
      <c r="C238" s="24" t="s">
        <v>736</v>
      </c>
      <c r="D238" s="24" t="s">
        <v>119</v>
      </c>
      <c r="E238" s="62">
        <v>45901</v>
      </c>
      <c r="F238" s="62">
        <v>46265</v>
      </c>
      <c r="G238" s="37" t="s">
        <v>921</v>
      </c>
      <c r="H238" s="36">
        <v>42238</v>
      </c>
      <c r="I238" s="63">
        <v>43559</v>
      </c>
      <c r="J238" s="24" t="s">
        <v>3143</v>
      </c>
      <c r="K238" s="63">
        <f t="shared" si="61"/>
        <v>45901</v>
      </c>
      <c r="L238" s="55">
        <f t="shared" si="62"/>
        <v>0.04</v>
      </c>
      <c r="M238" s="76">
        <v>0.22500000000000001</v>
      </c>
      <c r="N238" s="62">
        <v>45901</v>
      </c>
      <c r="O238" s="62">
        <v>46265</v>
      </c>
      <c r="P238" s="63"/>
      <c r="Q238" s="63"/>
      <c r="R238" s="78">
        <v>6</v>
      </c>
      <c r="S238" s="63" t="str">
        <f>VLOOKUP(R238,SA!$B$3:$C$11,2,1)</f>
        <v>0-25</v>
      </c>
      <c r="T238" s="38" t="s">
        <v>97</v>
      </c>
      <c r="U238" s="24" t="s">
        <v>5745</v>
      </c>
      <c r="V238" s="24">
        <v>300000</v>
      </c>
      <c r="W238" s="39">
        <f t="shared" si="63"/>
        <v>0</v>
      </c>
      <c r="X238" s="29">
        <f t="shared" si="64"/>
        <v>0</v>
      </c>
      <c r="Y238" s="40">
        <f t="shared" si="65"/>
        <v>365</v>
      </c>
      <c r="Z238" s="38">
        <f t="shared" si="66"/>
        <v>46081</v>
      </c>
      <c r="AA238" s="41">
        <f t="shared" si="67"/>
        <v>181</v>
      </c>
      <c r="AB238" s="24" t="s">
        <v>113</v>
      </c>
      <c r="AC238" s="41">
        <f t="shared" si="68"/>
        <v>3690.3792000000003</v>
      </c>
      <c r="AD238" s="41">
        <v>1</v>
      </c>
      <c r="AE238" s="72">
        <f>INDEX(SA!$C$2:$G$11,MATCH(Details!S238,SA!$C$2:$C$11,0),MATCH(Details!V238,SA!$C$2:$G$2,0))*Y238/(F238-E238+1)</f>
        <v>3127.44</v>
      </c>
      <c r="AF238" s="41">
        <f t="shared" si="69"/>
        <v>0</v>
      </c>
      <c r="AG238" s="41">
        <f t="shared" si="70"/>
        <v>0</v>
      </c>
      <c r="AH238" s="41">
        <f t="shared" si="71"/>
        <v>562.93920000000003</v>
      </c>
      <c r="AI238" s="60">
        <f t="shared" si="72"/>
        <v>125.0976</v>
      </c>
      <c r="AJ238" s="60">
        <f t="shared" si="73"/>
        <v>703.67399999999998</v>
      </c>
      <c r="AK238" s="60">
        <f t="shared" si="74"/>
        <v>1550.8675068493151</v>
      </c>
      <c r="AL238" s="60">
        <f t="shared" si="75"/>
        <v>1139.8876175342466</v>
      </c>
      <c r="AM238" s="41">
        <f t="shared" si="76"/>
        <v>1158.7807824657534</v>
      </c>
      <c r="AN238" s="42">
        <f t="shared" si="77"/>
        <v>45715</v>
      </c>
      <c r="AO238" s="43">
        <f t="shared" si="78"/>
        <v>3127.44</v>
      </c>
    </row>
    <row r="239" spans="1:41" s="24" customFormat="1" ht="15.75" customHeight="1" x14ac:dyDescent="0.35">
      <c r="A239" s="36" t="s">
        <v>27</v>
      </c>
      <c r="B239" s="36">
        <v>202509</v>
      </c>
      <c r="C239" s="24" t="s">
        <v>736</v>
      </c>
      <c r="D239" s="24" t="s">
        <v>119</v>
      </c>
      <c r="E239" s="62">
        <v>45901</v>
      </c>
      <c r="F239" s="62">
        <v>46265</v>
      </c>
      <c r="G239" s="37" t="s">
        <v>922</v>
      </c>
      <c r="H239" s="36">
        <v>42238</v>
      </c>
      <c r="I239" s="63">
        <v>23126</v>
      </c>
      <c r="J239" s="24" t="s">
        <v>3144</v>
      </c>
      <c r="K239" s="63">
        <f t="shared" si="61"/>
        <v>45901</v>
      </c>
      <c r="L239" s="55">
        <f t="shared" si="62"/>
        <v>0.04</v>
      </c>
      <c r="M239" s="76">
        <v>0.22500000000000001</v>
      </c>
      <c r="N239" s="62">
        <v>45901</v>
      </c>
      <c r="O239" s="62">
        <v>46265</v>
      </c>
      <c r="P239" s="63"/>
      <c r="Q239" s="63"/>
      <c r="R239" s="78">
        <v>62</v>
      </c>
      <c r="S239" s="63" t="str">
        <f>VLOOKUP(R239,SA!$B$3:$C$11,2,1)</f>
        <v>56-65</v>
      </c>
      <c r="T239" s="38" t="s">
        <v>98</v>
      </c>
      <c r="U239" s="24" t="s">
        <v>5747</v>
      </c>
      <c r="V239" s="24">
        <v>300000</v>
      </c>
      <c r="W239" s="39">
        <f t="shared" si="63"/>
        <v>0</v>
      </c>
      <c r="X239" s="29">
        <f t="shared" si="64"/>
        <v>0</v>
      </c>
      <c r="Y239" s="40">
        <f t="shared" si="65"/>
        <v>365</v>
      </c>
      <c r="Z239" s="38">
        <f t="shared" si="66"/>
        <v>46081</v>
      </c>
      <c r="AA239" s="41">
        <f t="shared" si="67"/>
        <v>181</v>
      </c>
      <c r="AB239" s="24" t="s">
        <v>113</v>
      </c>
      <c r="AC239" s="41">
        <f t="shared" si="68"/>
        <v>10831.751</v>
      </c>
      <c r="AD239" s="41">
        <v>1</v>
      </c>
      <c r="AE239" s="72">
        <f>INDEX(SA!$C$2:$G$11,MATCH(Details!S239,SA!$C$2:$C$11,0),MATCH(Details!V239,SA!$C$2:$G$2,0))*Y239/(F239-E239+1)</f>
        <v>9179.4500000000007</v>
      </c>
      <c r="AF239" s="41">
        <f t="shared" si="69"/>
        <v>0</v>
      </c>
      <c r="AG239" s="41">
        <f t="shared" si="70"/>
        <v>0</v>
      </c>
      <c r="AH239" s="41">
        <f t="shared" si="71"/>
        <v>1652.3010000000002</v>
      </c>
      <c r="AI239" s="60">
        <f t="shared" si="72"/>
        <v>367.17800000000005</v>
      </c>
      <c r="AJ239" s="60">
        <f t="shared" si="73"/>
        <v>2065.3762500000003</v>
      </c>
      <c r="AK239" s="60">
        <f t="shared" si="74"/>
        <v>4552.0012328767125</v>
      </c>
      <c r="AL239" s="60">
        <f t="shared" si="75"/>
        <v>3345.7209061643835</v>
      </c>
      <c r="AM239" s="41">
        <f t="shared" si="76"/>
        <v>3401.1748438356171</v>
      </c>
      <c r="AN239" s="42">
        <f t="shared" si="77"/>
        <v>45715</v>
      </c>
      <c r="AO239" s="43">
        <f t="shared" si="78"/>
        <v>9179.4500000000007</v>
      </c>
    </row>
    <row r="240" spans="1:41" s="24" customFormat="1" ht="15.75" customHeight="1" x14ac:dyDescent="0.35">
      <c r="A240" s="36" t="s">
        <v>27</v>
      </c>
      <c r="B240" s="36">
        <v>202509</v>
      </c>
      <c r="C240" s="24" t="s">
        <v>736</v>
      </c>
      <c r="D240" s="24" t="s">
        <v>119</v>
      </c>
      <c r="E240" s="62">
        <v>45901</v>
      </c>
      <c r="F240" s="62">
        <v>46265</v>
      </c>
      <c r="G240" s="37" t="s">
        <v>536</v>
      </c>
      <c r="H240" s="36">
        <v>42238</v>
      </c>
      <c r="I240" s="63">
        <v>31223</v>
      </c>
      <c r="J240" s="24" t="s">
        <v>3145</v>
      </c>
      <c r="K240" s="63">
        <f t="shared" si="61"/>
        <v>45901</v>
      </c>
      <c r="L240" s="55">
        <f t="shared" si="62"/>
        <v>0.04</v>
      </c>
      <c r="M240" s="76">
        <v>0.22500000000000001</v>
      </c>
      <c r="N240" s="62">
        <v>45901</v>
      </c>
      <c r="O240" s="62">
        <v>46265</v>
      </c>
      <c r="P240" s="63"/>
      <c r="Q240" s="63"/>
      <c r="R240" s="78">
        <v>40</v>
      </c>
      <c r="S240" s="63" t="str">
        <f>VLOOKUP(R240,SA!$B$3:$C$11,2,1)</f>
        <v>36-45</v>
      </c>
      <c r="T240" s="38" t="s">
        <v>97</v>
      </c>
      <c r="U240" s="24" t="s">
        <v>56</v>
      </c>
      <c r="V240" s="24">
        <v>300000</v>
      </c>
      <c r="W240" s="39">
        <f t="shared" si="63"/>
        <v>300000</v>
      </c>
      <c r="X240" s="29">
        <f t="shared" si="64"/>
        <v>1</v>
      </c>
      <c r="Y240" s="40">
        <f t="shared" si="65"/>
        <v>365</v>
      </c>
      <c r="Z240" s="38">
        <f t="shared" si="66"/>
        <v>46081</v>
      </c>
      <c r="AA240" s="41">
        <f t="shared" si="67"/>
        <v>181</v>
      </c>
      <c r="AB240" s="24" t="s">
        <v>113</v>
      </c>
      <c r="AC240" s="41">
        <f t="shared" si="68"/>
        <v>5119.5716000000002</v>
      </c>
      <c r="AD240" s="41">
        <v>1</v>
      </c>
      <c r="AE240" s="72">
        <f>INDEX(SA!$C$2:$G$11,MATCH(Details!S240,SA!$C$2:$C$11,0),MATCH(Details!V240,SA!$C$2:$G$2,0))*Y240/(F240-E240+1)</f>
        <v>4338.62</v>
      </c>
      <c r="AF240" s="41">
        <f t="shared" si="69"/>
        <v>0</v>
      </c>
      <c r="AG240" s="41">
        <f t="shared" si="70"/>
        <v>0</v>
      </c>
      <c r="AH240" s="41">
        <f t="shared" si="71"/>
        <v>780.95159999999998</v>
      </c>
      <c r="AI240" s="60">
        <f t="shared" si="72"/>
        <v>173.54480000000001</v>
      </c>
      <c r="AJ240" s="60">
        <f t="shared" si="73"/>
        <v>976.18949999999995</v>
      </c>
      <c r="AK240" s="60">
        <f t="shared" si="74"/>
        <v>2151.4800547945206</v>
      </c>
      <c r="AL240" s="60">
        <f t="shared" si="75"/>
        <v>1581.3378402739727</v>
      </c>
      <c r="AM240" s="41">
        <f t="shared" si="76"/>
        <v>1607.5478597260276</v>
      </c>
      <c r="AN240" s="42">
        <f t="shared" si="77"/>
        <v>45715</v>
      </c>
      <c r="AO240" s="43">
        <f t="shared" si="78"/>
        <v>4338.62</v>
      </c>
    </row>
    <row r="241" spans="1:41" s="24" customFormat="1" ht="15.75" customHeight="1" x14ac:dyDescent="0.35">
      <c r="A241" s="36" t="s">
        <v>27</v>
      </c>
      <c r="B241" s="36">
        <v>202509</v>
      </c>
      <c r="C241" s="24" t="s">
        <v>736</v>
      </c>
      <c r="D241" s="24" t="s">
        <v>119</v>
      </c>
      <c r="E241" s="62">
        <v>45901</v>
      </c>
      <c r="F241" s="62">
        <v>46265</v>
      </c>
      <c r="G241" s="37" t="s">
        <v>923</v>
      </c>
      <c r="H241" s="36">
        <v>42238</v>
      </c>
      <c r="I241" s="63">
        <v>32740</v>
      </c>
      <c r="J241" s="24" t="s">
        <v>3146</v>
      </c>
      <c r="K241" s="63">
        <f t="shared" si="61"/>
        <v>45901</v>
      </c>
      <c r="L241" s="55">
        <f t="shared" si="62"/>
        <v>0.04</v>
      </c>
      <c r="M241" s="76">
        <v>0.22500000000000001</v>
      </c>
      <c r="N241" s="62">
        <v>45901</v>
      </c>
      <c r="O241" s="62">
        <v>46265</v>
      </c>
      <c r="P241" s="63"/>
      <c r="Q241" s="63"/>
      <c r="R241" s="78">
        <v>36</v>
      </c>
      <c r="S241" s="63" t="str">
        <f>VLOOKUP(R241,SA!$B$3:$C$11,2,1)</f>
        <v>36-45</v>
      </c>
      <c r="T241" s="38" t="s">
        <v>98</v>
      </c>
      <c r="U241" s="24" t="s">
        <v>5743</v>
      </c>
      <c r="V241" s="24">
        <v>300000</v>
      </c>
      <c r="W241" s="39">
        <f t="shared" si="63"/>
        <v>0</v>
      </c>
      <c r="X241" s="29">
        <f t="shared" si="64"/>
        <v>0</v>
      </c>
      <c r="Y241" s="40">
        <f t="shared" si="65"/>
        <v>365</v>
      </c>
      <c r="Z241" s="38">
        <f t="shared" si="66"/>
        <v>46081</v>
      </c>
      <c r="AA241" s="41">
        <f t="shared" si="67"/>
        <v>181</v>
      </c>
      <c r="AB241" s="24" t="s">
        <v>113</v>
      </c>
      <c r="AC241" s="41">
        <f t="shared" si="68"/>
        <v>5119.5716000000002</v>
      </c>
      <c r="AD241" s="41">
        <v>1</v>
      </c>
      <c r="AE241" s="72">
        <f>INDEX(SA!$C$2:$G$11,MATCH(Details!S241,SA!$C$2:$C$11,0),MATCH(Details!V241,SA!$C$2:$G$2,0))*Y241/(F241-E241+1)</f>
        <v>4338.62</v>
      </c>
      <c r="AF241" s="41">
        <f t="shared" si="69"/>
        <v>0</v>
      </c>
      <c r="AG241" s="41">
        <f t="shared" si="70"/>
        <v>0</v>
      </c>
      <c r="AH241" s="41">
        <f t="shared" si="71"/>
        <v>780.95159999999998</v>
      </c>
      <c r="AI241" s="60">
        <f t="shared" si="72"/>
        <v>173.54480000000001</v>
      </c>
      <c r="AJ241" s="60">
        <f t="shared" si="73"/>
        <v>976.18949999999995</v>
      </c>
      <c r="AK241" s="60">
        <f t="shared" si="74"/>
        <v>2151.4800547945206</v>
      </c>
      <c r="AL241" s="60">
        <f t="shared" si="75"/>
        <v>1581.3378402739727</v>
      </c>
      <c r="AM241" s="41">
        <f t="shared" si="76"/>
        <v>1607.5478597260276</v>
      </c>
      <c r="AN241" s="42">
        <f t="shared" si="77"/>
        <v>45715</v>
      </c>
      <c r="AO241" s="43">
        <f t="shared" si="78"/>
        <v>4338.62</v>
      </c>
    </row>
    <row r="242" spans="1:41" s="24" customFormat="1" ht="15.75" customHeight="1" x14ac:dyDescent="0.35">
      <c r="A242" s="36" t="s">
        <v>27</v>
      </c>
      <c r="B242" s="36">
        <v>202509</v>
      </c>
      <c r="C242" s="24" t="s">
        <v>736</v>
      </c>
      <c r="D242" s="24" t="s">
        <v>119</v>
      </c>
      <c r="E242" s="62">
        <v>45901</v>
      </c>
      <c r="F242" s="62">
        <v>46265</v>
      </c>
      <c r="G242" s="37" t="s">
        <v>924</v>
      </c>
      <c r="H242" s="36">
        <v>42238</v>
      </c>
      <c r="I242" s="63">
        <v>42089</v>
      </c>
      <c r="J242" s="24" t="s">
        <v>3147</v>
      </c>
      <c r="K242" s="63">
        <f t="shared" si="61"/>
        <v>45901</v>
      </c>
      <c r="L242" s="55">
        <f t="shared" si="62"/>
        <v>0.04</v>
      </c>
      <c r="M242" s="76">
        <v>0.22500000000000001</v>
      </c>
      <c r="N242" s="62">
        <v>45901</v>
      </c>
      <c r="O242" s="62">
        <v>46265</v>
      </c>
      <c r="P242" s="63"/>
      <c r="Q242" s="63"/>
      <c r="R242" s="78">
        <v>10</v>
      </c>
      <c r="S242" s="63" t="str">
        <f>VLOOKUP(R242,SA!$B$3:$C$11,2,1)</f>
        <v>0-25</v>
      </c>
      <c r="T242" s="38" t="s">
        <v>98</v>
      </c>
      <c r="U242" s="24" t="s">
        <v>5746</v>
      </c>
      <c r="V242" s="24">
        <v>300000</v>
      </c>
      <c r="W242" s="39">
        <f t="shared" si="63"/>
        <v>0</v>
      </c>
      <c r="X242" s="29">
        <f t="shared" si="64"/>
        <v>0</v>
      </c>
      <c r="Y242" s="40">
        <f t="shared" si="65"/>
        <v>365</v>
      </c>
      <c r="Z242" s="38">
        <f t="shared" si="66"/>
        <v>46081</v>
      </c>
      <c r="AA242" s="41">
        <f t="shared" si="67"/>
        <v>181</v>
      </c>
      <c r="AB242" s="24" t="s">
        <v>113</v>
      </c>
      <c r="AC242" s="41">
        <f t="shared" si="68"/>
        <v>3690.3792000000003</v>
      </c>
      <c r="AD242" s="41">
        <v>1</v>
      </c>
      <c r="AE242" s="72">
        <f>INDEX(SA!$C$2:$G$11,MATCH(Details!S242,SA!$C$2:$C$11,0),MATCH(Details!V242,SA!$C$2:$G$2,0))*Y242/(F242-E242+1)</f>
        <v>3127.44</v>
      </c>
      <c r="AF242" s="41">
        <f t="shared" si="69"/>
        <v>0</v>
      </c>
      <c r="AG242" s="41">
        <f t="shared" si="70"/>
        <v>0</v>
      </c>
      <c r="AH242" s="41">
        <f t="shared" si="71"/>
        <v>562.93920000000003</v>
      </c>
      <c r="AI242" s="60">
        <f t="shared" si="72"/>
        <v>125.0976</v>
      </c>
      <c r="AJ242" s="60">
        <f t="shared" si="73"/>
        <v>703.67399999999998</v>
      </c>
      <c r="AK242" s="60">
        <f t="shared" si="74"/>
        <v>1550.8675068493151</v>
      </c>
      <c r="AL242" s="60">
        <f t="shared" si="75"/>
        <v>1139.8876175342466</v>
      </c>
      <c r="AM242" s="41">
        <f t="shared" si="76"/>
        <v>1158.7807824657534</v>
      </c>
      <c r="AN242" s="42">
        <f t="shared" si="77"/>
        <v>45715</v>
      </c>
      <c r="AO242" s="43">
        <f t="shared" si="78"/>
        <v>3127.44</v>
      </c>
    </row>
    <row r="243" spans="1:41" s="24" customFormat="1" ht="15.75" customHeight="1" x14ac:dyDescent="0.35">
      <c r="A243" s="36" t="s">
        <v>27</v>
      </c>
      <c r="B243" s="36">
        <v>202509</v>
      </c>
      <c r="C243" s="24" t="s">
        <v>736</v>
      </c>
      <c r="D243" s="24" t="s">
        <v>119</v>
      </c>
      <c r="E243" s="62">
        <v>45901</v>
      </c>
      <c r="F243" s="62">
        <v>46265</v>
      </c>
      <c r="G243" s="37" t="s">
        <v>925</v>
      </c>
      <c r="H243" s="36">
        <v>42238</v>
      </c>
      <c r="I243" s="63">
        <v>21190</v>
      </c>
      <c r="J243" s="24" t="s">
        <v>3148</v>
      </c>
      <c r="K243" s="63">
        <f t="shared" si="61"/>
        <v>45901</v>
      </c>
      <c r="L243" s="55">
        <f t="shared" si="62"/>
        <v>0.04</v>
      </c>
      <c r="M243" s="76">
        <v>0.22500000000000001</v>
      </c>
      <c r="N243" s="62">
        <v>45901</v>
      </c>
      <c r="O243" s="62">
        <v>46265</v>
      </c>
      <c r="P243" s="63"/>
      <c r="Q243" s="63"/>
      <c r="R243" s="78">
        <v>67</v>
      </c>
      <c r="S243" s="63" t="str">
        <f>VLOOKUP(R243,SA!$B$3:$C$11,2,1)</f>
        <v>66-70</v>
      </c>
      <c r="T243" s="38" t="s">
        <v>97</v>
      </c>
      <c r="U243" s="24" t="s">
        <v>5744</v>
      </c>
      <c r="V243" s="24">
        <v>300000</v>
      </c>
      <c r="W243" s="39">
        <f t="shared" si="63"/>
        <v>0</v>
      </c>
      <c r="X243" s="29">
        <f t="shared" si="64"/>
        <v>0</v>
      </c>
      <c r="Y243" s="40">
        <f t="shared" si="65"/>
        <v>365</v>
      </c>
      <c r="Z243" s="38">
        <f t="shared" si="66"/>
        <v>46081</v>
      </c>
      <c r="AA243" s="41">
        <f t="shared" si="67"/>
        <v>181</v>
      </c>
      <c r="AB243" s="24" t="s">
        <v>113</v>
      </c>
      <c r="AC243" s="41">
        <f t="shared" si="68"/>
        <v>15468.950400000002</v>
      </c>
      <c r="AD243" s="41">
        <v>1</v>
      </c>
      <c r="AE243" s="72">
        <f>INDEX(SA!$C$2:$G$11,MATCH(Details!S243,SA!$C$2:$C$11,0),MATCH(Details!V243,SA!$C$2:$G$2,0))*Y243/(F243-E243+1)</f>
        <v>13109.28</v>
      </c>
      <c r="AF243" s="41">
        <f t="shared" si="69"/>
        <v>0</v>
      </c>
      <c r="AG243" s="41">
        <f t="shared" si="70"/>
        <v>0</v>
      </c>
      <c r="AH243" s="41">
        <f t="shared" si="71"/>
        <v>2359.6704</v>
      </c>
      <c r="AI243" s="60">
        <f t="shared" si="72"/>
        <v>524.37120000000004</v>
      </c>
      <c r="AJ243" s="60">
        <f t="shared" si="73"/>
        <v>2949.5880000000002</v>
      </c>
      <c r="AK243" s="60">
        <f t="shared" si="74"/>
        <v>6500.7662465753428</v>
      </c>
      <c r="AL243" s="60">
        <f t="shared" si="75"/>
        <v>4778.0631912328772</v>
      </c>
      <c r="AM243" s="41">
        <f t="shared" si="76"/>
        <v>4857.2576087671241</v>
      </c>
      <c r="AN243" s="42">
        <f t="shared" si="77"/>
        <v>45715</v>
      </c>
      <c r="AO243" s="43">
        <f t="shared" si="78"/>
        <v>13109.28</v>
      </c>
    </row>
    <row r="244" spans="1:41" s="24" customFormat="1" ht="15.75" customHeight="1" x14ac:dyDescent="0.35">
      <c r="A244" s="36" t="s">
        <v>27</v>
      </c>
      <c r="B244" s="36">
        <v>202509</v>
      </c>
      <c r="C244" s="24" t="s">
        <v>736</v>
      </c>
      <c r="D244" s="24" t="s">
        <v>119</v>
      </c>
      <c r="E244" s="62">
        <v>45901</v>
      </c>
      <c r="F244" s="62">
        <v>46265</v>
      </c>
      <c r="G244" s="37" t="s">
        <v>926</v>
      </c>
      <c r="H244" s="36">
        <v>42241</v>
      </c>
      <c r="I244" s="63">
        <v>33849</v>
      </c>
      <c r="J244" s="24" t="s">
        <v>3149</v>
      </c>
      <c r="K244" s="63">
        <f t="shared" si="61"/>
        <v>45901</v>
      </c>
      <c r="L244" s="55">
        <f t="shared" si="62"/>
        <v>0.04</v>
      </c>
      <c r="M244" s="76">
        <v>0.22500000000000001</v>
      </c>
      <c r="N244" s="62">
        <v>45901</v>
      </c>
      <c r="O244" s="62">
        <v>46265</v>
      </c>
      <c r="P244" s="63"/>
      <c r="Q244" s="63"/>
      <c r="R244" s="78">
        <v>32</v>
      </c>
      <c r="S244" s="63" t="str">
        <f>VLOOKUP(R244,SA!$B$3:$C$11,2,1)</f>
        <v>26-35</v>
      </c>
      <c r="T244" s="38" t="s">
        <v>98</v>
      </c>
      <c r="U244" s="24" t="s">
        <v>5743</v>
      </c>
      <c r="V244" s="24">
        <v>500000</v>
      </c>
      <c r="W244" s="39">
        <f t="shared" si="63"/>
        <v>0</v>
      </c>
      <c r="X244" s="29">
        <f t="shared" si="64"/>
        <v>0</v>
      </c>
      <c r="Y244" s="40">
        <f t="shared" si="65"/>
        <v>365</v>
      </c>
      <c r="Z244" s="38">
        <f t="shared" si="66"/>
        <v>46081</v>
      </c>
      <c r="AA244" s="41">
        <f t="shared" si="67"/>
        <v>181</v>
      </c>
      <c r="AB244" s="24" t="s">
        <v>113</v>
      </c>
      <c r="AC244" s="41">
        <f t="shared" si="68"/>
        <v>4986.3141999999998</v>
      </c>
      <c r="AD244" s="41">
        <v>1</v>
      </c>
      <c r="AE244" s="72">
        <f>INDEX(SA!$C$2:$G$11,MATCH(Details!S244,SA!$C$2:$C$11,0),MATCH(Details!V244,SA!$C$2:$G$2,0))*Y244/(F244-E244+1)</f>
        <v>4225.6899999999996</v>
      </c>
      <c r="AF244" s="41">
        <f t="shared" si="69"/>
        <v>0</v>
      </c>
      <c r="AG244" s="41">
        <f t="shared" si="70"/>
        <v>0</v>
      </c>
      <c r="AH244" s="41">
        <f t="shared" si="71"/>
        <v>760.62419999999986</v>
      </c>
      <c r="AI244" s="60">
        <f t="shared" si="72"/>
        <v>169.02759999999998</v>
      </c>
      <c r="AJ244" s="60">
        <f t="shared" si="73"/>
        <v>950.78024999999991</v>
      </c>
      <c r="AK244" s="60">
        <f t="shared" si="74"/>
        <v>2095.479150684931</v>
      </c>
      <c r="AL244" s="60">
        <f t="shared" si="75"/>
        <v>1540.1771757534243</v>
      </c>
      <c r="AM244" s="41">
        <f t="shared" si="76"/>
        <v>1565.7049742465756</v>
      </c>
      <c r="AN244" s="42">
        <f t="shared" si="77"/>
        <v>45715</v>
      </c>
      <c r="AO244" s="43">
        <f t="shared" si="78"/>
        <v>4225.6899999999996</v>
      </c>
    </row>
    <row r="245" spans="1:41" s="24" customFormat="1" ht="15.75" customHeight="1" x14ac:dyDescent="0.35">
      <c r="A245" s="36" t="s">
        <v>27</v>
      </c>
      <c r="B245" s="36">
        <v>202509</v>
      </c>
      <c r="C245" s="24" t="s">
        <v>736</v>
      </c>
      <c r="D245" s="24" t="s">
        <v>119</v>
      </c>
      <c r="E245" s="62">
        <v>45901</v>
      </c>
      <c r="F245" s="62">
        <v>46265</v>
      </c>
      <c r="G245" s="37" t="s">
        <v>927</v>
      </c>
      <c r="H245" s="36">
        <v>42241</v>
      </c>
      <c r="I245" s="63">
        <v>45359</v>
      </c>
      <c r="J245" s="24" t="s">
        <v>3150</v>
      </c>
      <c r="K245" s="63">
        <f t="shared" si="61"/>
        <v>45901</v>
      </c>
      <c r="L245" s="55">
        <f t="shared" si="62"/>
        <v>0.04</v>
      </c>
      <c r="M245" s="76">
        <v>0.22500000000000001</v>
      </c>
      <c r="N245" s="62">
        <v>45901</v>
      </c>
      <c r="O245" s="62">
        <v>46265</v>
      </c>
      <c r="P245" s="63"/>
      <c r="Q245" s="63"/>
      <c r="R245" s="78">
        <v>1</v>
      </c>
      <c r="S245" s="63" t="str">
        <f>VLOOKUP(R245,SA!$B$3:$C$11,2,1)</f>
        <v>0-25</v>
      </c>
      <c r="T245" s="38" t="s">
        <v>97</v>
      </c>
      <c r="U245" s="24" t="s">
        <v>5745</v>
      </c>
      <c r="V245" s="24">
        <v>500000</v>
      </c>
      <c r="W245" s="39">
        <f t="shared" si="63"/>
        <v>0</v>
      </c>
      <c r="X245" s="29">
        <f t="shared" si="64"/>
        <v>0</v>
      </c>
      <c r="Y245" s="40">
        <f t="shared" si="65"/>
        <v>365</v>
      </c>
      <c r="Z245" s="38">
        <f t="shared" si="66"/>
        <v>46081</v>
      </c>
      <c r="AA245" s="41">
        <f t="shared" si="67"/>
        <v>181</v>
      </c>
      <c r="AB245" s="24" t="s">
        <v>113</v>
      </c>
      <c r="AC245" s="41">
        <f t="shared" si="68"/>
        <v>4448.2106000000003</v>
      </c>
      <c r="AD245" s="41">
        <v>1</v>
      </c>
      <c r="AE245" s="72">
        <f>INDEX(SA!$C$2:$G$11,MATCH(Details!S245,SA!$C$2:$C$11,0),MATCH(Details!V245,SA!$C$2:$G$2,0))*Y245/(F245-E245+1)</f>
        <v>3769.67</v>
      </c>
      <c r="AF245" s="41">
        <f t="shared" si="69"/>
        <v>0</v>
      </c>
      <c r="AG245" s="41">
        <f t="shared" si="70"/>
        <v>0</v>
      </c>
      <c r="AH245" s="41">
        <f t="shared" si="71"/>
        <v>678.54060000000004</v>
      </c>
      <c r="AI245" s="60">
        <f t="shared" si="72"/>
        <v>150.7868</v>
      </c>
      <c r="AJ245" s="60">
        <f t="shared" si="73"/>
        <v>848.17574999999999</v>
      </c>
      <c r="AK245" s="60">
        <f t="shared" si="74"/>
        <v>1869.3432054794521</v>
      </c>
      <c r="AL245" s="60">
        <f t="shared" si="75"/>
        <v>1373.9672560273973</v>
      </c>
      <c r="AM245" s="41">
        <f t="shared" si="76"/>
        <v>1396.7401939726028</v>
      </c>
      <c r="AN245" s="42">
        <f t="shared" si="77"/>
        <v>45715</v>
      </c>
      <c r="AO245" s="43">
        <f t="shared" si="78"/>
        <v>3769.67</v>
      </c>
    </row>
    <row r="246" spans="1:41" s="24" customFormat="1" ht="15.75" customHeight="1" x14ac:dyDescent="0.35">
      <c r="A246" s="36" t="s">
        <v>27</v>
      </c>
      <c r="B246" s="36">
        <v>202509</v>
      </c>
      <c r="C246" s="24" t="s">
        <v>736</v>
      </c>
      <c r="D246" s="24" t="s">
        <v>119</v>
      </c>
      <c r="E246" s="62">
        <v>45901</v>
      </c>
      <c r="F246" s="62">
        <v>46265</v>
      </c>
      <c r="G246" s="37" t="s">
        <v>928</v>
      </c>
      <c r="H246" s="36">
        <v>42241</v>
      </c>
      <c r="I246" s="63">
        <v>24654</v>
      </c>
      <c r="J246" s="24" t="s">
        <v>3151</v>
      </c>
      <c r="K246" s="63">
        <f t="shared" si="61"/>
        <v>45901</v>
      </c>
      <c r="L246" s="55">
        <f t="shared" si="62"/>
        <v>0.04</v>
      </c>
      <c r="M246" s="76">
        <v>0.22500000000000001</v>
      </c>
      <c r="N246" s="62">
        <v>45901</v>
      </c>
      <c r="O246" s="62">
        <v>46265</v>
      </c>
      <c r="P246" s="63"/>
      <c r="Q246" s="63"/>
      <c r="R246" s="78">
        <v>58</v>
      </c>
      <c r="S246" s="63" t="str">
        <f>VLOOKUP(R246,SA!$B$3:$C$11,2,1)</f>
        <v>56-65</v>
      </c>
      <c r="T246" s="38" t="s">
        <v>98</v>
      </c>
      <c r="U246" s="24" t="s">
        <v>5747</v>
      </c>
      <c r="V246" s="24">
        <v>500000</v>
      </c>
      <c r="W246" s="39">
        <f t="shared" si="63"/>
        <v>0</v>
      </c>
      <c r="X246" s="29">
        <f t="shared" si="64"/>
        <v>0</v>
      </c>
      <c r="Y246" s="40">
        <f t="shared" si="65"/>
        <v>365</v>
      </c>
      <c r="Z246" s="38">
        <f t="shared" si="66"/>
        <v>46081</v>
      </c>
      <c r="AA246" s="41">
        <f t="shared" si="67"/>
        <v>181</v>
      </c>
      <c r="AB246" s="24" t="s">
        <v>113</v>
      </c>
      <c r="AC246" s="41">
        <f t="shared" si="68"/>
        <v>13100.714</v>
      </c>
      <c r="AD246" s="41">
        <v>1</v>
      </c>
      <c r="AE246" s="72">
        <f>INDEX(SA!$C$2:$G$11,MATCH(Details!S246,SA!$C$2:$C$11,0),MATCH(Details!V246,SA!$C$2:$G$2,0))*Y246/(F246-E246+1)</f>
        <v>11102.3</v>
      </c>
      <c r="AF246" s="41">
        <f t="shared" si="69"/>
        <v>0</v>
      </c>
      <c r="AG246" s="41">
        <f t="shared" si="70"/>
        <v>0</v>
      </c>
      <c r="AH246" s="41">
        <f t="shared" si="71"/>
        <v>1998.4139999999998</v>
      </c>
      <c r="AI246" s="60">
        <f t="shared" si="72"/>
        <v>444.09199999999998</v>
      </c>
      <c r="AJ246" s="60">
        <f t="shared" si="73"/>
        <v>2498.0174999999999</v>
      </c>
      <c r="AK246" s="60">
        <f t="shared" si="74"/>
        <v>5505.5241095890406</v>
      </c>
      <c r="AL246" s="60">
        <f t="shared" si="75"/>
        <v>4046.5602205479449</v>
      </c>
      <c r="AM246" s="41">
        <f t="shared" si="76"/>
        <v>4113.6302794520543</v>
      </c>
      <c r="AN246" s="42">
        <f t="shared" si="77"/>
        <v>45715</v>
      </c>
      <c r="AO246" s="43">
        <f t="shared" si="78"/>
        <v>11102.3</v>
      </c>
    </row>
    <row r="247" spans="1:41" s="24" customFormat="1" ht="15.75" customHeight="1" x14ac:dyDescent="0.35">
      <c r="A247" s="36" t="s">
        <v>27</v>
      </c>
      <c r="B247" s="36">
        <v>202509</v>
      </c>
      <c r="C247" s="24" t="s">
        <v>736</v>
      </c>
      <c r="D247" s="24" t="s">
        <v>119</v>
      </c>
      <c r="E247" s="62">
        <v>45901</v>
      </c>
      <c r="F247" s="62">
        <v>46265</v>
      </c>
      <c r="G247" s="37" t="s">
        <v>929</v>
      </c>
      <c r="H247" s="36">
        <v>42241</v>
      </c>
      <c r="I247" s="63">
        <v>43853</v>
      </c>
      <c r="J247" s="24" t="s">
        <v>3152</v>
      </c>
      <c r="K247" s="63">
        <f t="shared" si="61"/>
        <v>45901</v>
      </c>
      <c r="L247" s="55">
        <f t="shared" si="62"/>
        <v>0.04</v>
      </c>
      <c r="M247" s="76">
        <v>0.22500000000000001</v>
      </c>
      <c r="N247" s="62">
        <v>45901</v>
      </c>
      <c r="O247" s="62">
        <v>46265</v>
      </c>
      <c r="P247" s="63"/>
      <c r="Q247" s="63"/>
      <c r="R247" s="78">
        <v>5</v>
      </c>
      <c r="S247" s="63" t="str">
        <f>VLOOKUP(R247,SA!$B$3:$C$11,2,1)</f>
        <v>0-25</v>
      </c>
      <c r="T247" s="38" t="s">
        <v>98</v>
      </c>
      <c r="U247" s="24" t="s">
        <v>5746</v>
      </c>
      <c r="V247" s="24">
        <v>500000</v>
      </c>
      <c r="W247" s="39">
        <f t="shared" si="63"/>
        <v>0</v>
      </c>
      <c r="X247" s="29">
        <f t="shared" si="64"/>
        <v>0</v>
      </c>
      <c r="Y247" s="40">
        <f t="shared" si="65"/>
        <v>365</v>
      </c>
      <c r="Z247" s="38">
        <f t="shared" si="66"/>
        <v>46081</v>
      </c>
      <c r="AA247" s="41">
        <f t="shared" si="67"/>
        <v>181</v>
      </c>
      <c r="AB247" s="24" t="s">
        <v>113</v>
      </c>
      <c r="AC247" s="41">
        <f t="shared" si="68"/>
        <v>4448.2106000000003</v>
      </c>
      <c r="AD247" s="41">
        <v>1</v>
      </c>
      <c r="AE247" s="72">
        <f>INDEX(SA!$C$2:$G$11,MATCH(Details!S247,SA!$C$2:$C$11,0),MATCH(Details!V247,SA!$C$2:$G$2,0))*Y247/(F247-E247+1)</f>
        <v>3769.67</v>
      </c>
      <c r="AF247" s="41">
        <f t="shared" si="69"/>
        <v>0</v>
      </c>
      <c r="AG247" s="41">
        <f t="shared" si="70"/>
        <v>0</v>
      </c>
      <c r="AH247" s="41">
        <f t="shared" si="71"/>
        <v>678.54060000000004</v>
      </c>
      <c r="AI247" s="60">
        <f t="shared" si="72"/>
        <v>150.7868</v>
      </c>
      <c r="AJ247" s="60">
        <f t="shared" si="73"/>
        <v>848.17574999999999</v>
      </c>
      <c r="AK247" s="60">
        <f t="shared" si="74"/>
        <v>1869.3432054794521</v>
      </c>
      <c r="AL247" s="60">
        <f t="shared" si="75"/>
        <v>1373.9672560273973</v>
      </c>
      <c r="AM247" s="41">
        <f t="shared" si="76"/>
        <v>1396.7401939726028</v>
      </c>
      <c r="AN247" s="42">
        <f t="shared" si="77"/>
        <v>45715</v>
      </c>
      <c r="AO247" s="43">
        <f t="shared" si="78"/>
        <v>3769.67</v>
      </c>
    </row>
    <row r="248" spans="1:41" s="24" customFormat="1" ht="15.75" customHeight="1" x14ac:dyDescent="0.35">
      <c r="A248" s="36" t="s">
        <v>27</v>
      </c>
      <c r="B248" s="36">
        <v>202509</v>
      </c>
      <c r="C248" s="24" t="s">
        <v>736</v>
      </c>
      <c r="D248" s="24" t="s">
        <v>119</v>
      </c>
      <c r="E248" s="62">
        <v>45901</v>
      </c>
      <c r="F248" s="62">
        <v>46265</v>
      </c>
      <c r="G248" s="37" t="s">
        <v>930</v>
      </c>
      <c r="H248" s="36">
        <v>42241</v>
      </c>
      <c r="I248" s="63">
        <v>22955</v>
      </c>
      <c r="J248" s="24" t="s">
        <v>3153</v>
      </c>
      <c r="K248" s="63">
        <f t="shared" si="61"/>
        <v>45901</v>
      </c>
      <c r="L248" s="55">
        <f t="shared" si="62"/>
        <v>0.04</v>
      </c>
      <c r="M248" s="76">
        <v>0.22500000000000001</v>
      </c>
      <c r="N248" s="62">
        <v>45901</v>
      </c>
      <c r="O248" s="62">
        <v>46265</v>
      </c>
      <c r="P248" s="63"/>
      <c r="Q248" s="63"/>
      <c r="R248" s="78">
        <v>62</v>
      </c>
      <c r="S248" s="63" t="str">
        <f>VLOOKUP(R248,SA!$B$3:$C$11,2,1)</f>
        <v>56-65</v>
      </c>
      <c r="T248" s="38" t="s">
        <v>97</v>
      </c>
      <c r="U248" s="24" t="s">
        <v>5744</v>
      </c>
      <c r="V248" s="24">
        <v>500000</v>
      </c>
      <c r="W248" s="39">
        <f t="shared" si="63"/>
        <v>0</v>
      </c>
      <c r="X248" s="29">
        <f t="shared" si="64"/>
        <v>0</v>
      </c>
      <c r="Y248" s="40">
        <f t="shared" si="65"/>
        <v>365</v>
      </c>
      <c r="Z248" s="38">
        <f t="shared" si="66"/>
        <v>46081</v>
      </c>
      <c r="AA248" s="41">
        <f t="shared" si="67"/>
        <v>181</v>
      </c>
      <c r="AB248" s="24" t="s">
        <v>113</v>
      </c>
      <c r="AC248" s="41">
        <f t="shared" si="68"/>
        <v>13100.714</v>
      </c>
      <c r="AD248" s="41">
        <v>1</v>
      </c>
      <c r="AE248" s="72">
        <f>INDEX(SA!$C$2:$G$11,MATCH(Details!S248,SA!$C$2:$C$11,0),MATCH(Details!V248,SA!$C$2:$G$2,0))*Y248/(F248-E248+1)</f>
        <v>11102.3</v>
      </c>
      <c r="AF248" s="41">
        <f t="shared" si="69"/>
        <v>0</v>
      </c>
      <c r="AG248" s="41">
        <f t="shared" si="70"/>
        <v>0</v>
      </c>
      <c r="AH248" s="41">
        <f t="shared" si="71"/>
        <v>1998.4139999999998</v>
      </c>
      <c r="AI248" s="60">
        <f t="shared" si="72"/>
        <v>444.09199999999998</v>
      </c>
      <c r="AJ248" s="60">
        <f t="shared" si="73"/>
        <v>2498.0174999999999</v>
      </c>
      <c r="AK248" s="60">
        <f t="shared" si="74"/>
        <v>5505.5241095890406</v>
      </c>
      <c r="AL248" s="60">
        <f t="shared" si="75"/>
        <v>4046.5602205479449</v>
      </c>
      <c r="AM248" s="41">
        <f t="shared" si="76"/>
        <v>4113.6302794520543</v>
      </c>
      <c r="AN248" s="42">
        <f t="shared" si="77"/>
        <v>45715</v>
      </c>
      <c r="AO248" s="43">
        <f t="shared" si="78"/>
        <v>11102.3</v>
      </c>
    </row>
    <row r="249" spans="1:41" s="24" customFormat="1" ht="15.75" customHeight="1" x14ac:dyDescent="0.35">
      <c r="A249" s="36" t="s">
        <v>27</v>
      </c>
      <c r="B249" s="36">
        <v>202509</v>
      </c>
      <c r="C249" s="24" t="s">
        <v>736</v>
      </c>
      <c r="D249" s="24" t="s">
        <v>119</v>
      </c>
      <c r="E249" s="62">
        <v>45901</v>
      </c>
      <c r="F249" s="62">
        <v>46265</v>
      </c>
      <c r="G249" s="37" t="s">
        <v>502</v>
      </c>
      <c r="H249" s="36">
        <v>42241</v>
      </c>
      <c r="I249" s="63">
        <v>33008</v>
      </c>
      <c r="J249" s="24" t="s">
        <v>3154</v>
      </c>
      <c r="K249" s="63">
        <f t="shared" si="61"/>
        <v>45901</v>
      </c>
      <c r="L249" s="55">
        <f t="shared" si="62"/>
        <v>0.04</v>
      </c>
      <c r="M249" s="76">
        <v>0.22500000000000001</v>
      </c>
      <c r="N249" s="62">
        <v>45901</v>
      </c>
      <c r="O249" s="62">
        <v>46265</v>
      </c>
      <c r="P249" s="63"/>
      <c r="Q249" s="63"/>
      <c r="R249" s="78">
        <v>35</v>
      </c>
      <c r="S249" s="63" t="str">
        <f>VLOOKUP(R249,SA!$B$3:$C$11,2,1)</f>
        <v>26-35</v>
      </c>
      <c r="T249" s="38" t="s">
        <v>97</v>
      </c>
      <c r="U249" s="24" t="s">
        <v>56</v>
      </c>
      <c r="V249" s="24">
        <v>500000</v>
      </c>
      <c r="W249" s="39">
        <f t="shared" si="63"/>
        <v>500000</v>
      </c>
      <c r="X249" s="29">
        <f t="shared" si="64"/>
        <v>1</v>
      </c>
      <c r="Y249" s="40">
        <f t="shared" si="65"/>
        <v>365</v>
      </c>
      <c r="Z249" s="38">
        <f t="shared" si="66"/>
        <v>46081</v>
      </c>
      <c r="AA249" s="41">
        <f t="shared" si="67"/>
        <v>181</v>
      </c>
      <c r="AB249" s="24" t="s">
        <v>113</v>
      </c>
      <c r="AC249" s="41">
        <f t="shared" si="68"/>
        <v>4986.3141999999998</v>
      </c>
      <c r="AD249" s="41">
        <v>1</v>
      </c>
      <c r="AE249" s="72">
        <f>INDEX(SA!$C$2:$G$11,MATCH(Details!S249,SA!$C$2:$C$11,0),MATCH(Details!V249,SA!$C$2:$G$2,0))*Y249/(F249-E249+1)</f>
        <v>4225.6899999999996</v>
      </c>
      <c r="AF249" s="41">
        <f t="shared" si="69"/>
        <v>0</v>
      </c>
      <c r="AG249" s="41">
        <f t="shared" si="70"/>
        <v>0</v>
      </c>
      <c r="AH249" s="41">
        <f t="shared" si="71"/>
        <v>760.62419999999986</v>
      </c>
      <c r="AI249" s="60">
        <f t="shared" si="72"/>
        <v>169.02759999999998</v>
      </c>
      <c r="AJ249" s="60">
        <f t="shared" si="73"/>
        <v>950.78024999999991</v>
      </c>
      <c r="AK249" s="60">
        <f t="shared" si="74"/>
        <v>2095.479150684931</v>
      </c>
      <c r="AL249" s="60">
        <f t="shared" si="75"/>
        <v>1540.1771757534243</v>
      </c>
      <c r="AM249" s="41">
        <f t="shared" si="76"/>
        <v>1565.7049742465756</v>
      </c>
      <c r="AN249" s="42">
        <f t="shared" si="77"/>
        <v>45715</v>
      </c>
      <c r="AO249" s="43">
        <f t="shared" si="78"/>
        <v>4225.6899999999996</v>
      </c>
    </row>
    <row r="250" spans="1:41" s="24" customFormat="1" ht="15.75" customHeight="1" x14ac:dyDescent="0.35">
      <c r="A250" s="36" t="s">
        <v>27</v>
      </c>
      <c r="B250" s="36">
        <v>202509</v>
      </c>
      <c r="C250" s="24" t="s">
        <v>736</v>
      </c>
      <c r="D250" s="24" t="s">
        <v>119</v>
      </c>
      <c r="E250" s="62">
        <v>45901</v>
      </c>
      <c r="F250" s="62">
        <v>46265</v>
      </c>
      <c r="G250" s="37" t="s">
        <v>931</v>
      </c>
      <c r="H250" s="36">
        <v>42246</v>
      </c>
      <c r="I250" s="63">
        <v>22679</v>
      </c>
      <c r="J250" s="24" t="s">
        <v>3155</v>
      </c>
      <c r="K250" s="63">
        <f t="shared" si="61"/>
        <v>45901</v>
      </c>
      <c r="L250" s="55">
        <f t="shared" si="62"/>
        <v>0.04</v>
      </c>
      <c r="M250" s="76">
        <v>0.22500000000000001</v>
      </c>
      <c r="N250" s="62">
        <v>45901</v>
      </c>
      <c r="O250" s="62">
        <v>46265</v>
      </c>
      <c r="P250" s="63"/>
      <c r="Q250" s="63"/>
      <c r="R250" s="78">
        <v>63</v>
      </c>
      <c r="S250" s="63" t="str">
        <f>VLOOKUP(R250,SA!$B$3:$C$11,2,1)</f>
        <v>56-65</v>
      </c>
      <c r="T250" s="38" t="s">
        <v>98</v>
      </c>
      <c r="U250" s="24" t="s">
        <v>5747</v>
      </c>
      <c r="V250" s="24">
        <v>500000</v>
      </c>
      <c r="W250" s="39">
        <f t="shared" si="63"/>
        <v>0</v>
      </c>
      <c r="X250" s="29">
        <f t="shared" si="64"/>
        <v>0</v>
      </c>
      <c r="Y250" s="40">
        <f t="shared" si="65"/>
        <v>365</v>
      </c>
      <c r="Z250" s="38">
        <f t="shared" si="66"/>
        <v>46081</v>
      </c>
      <c r="AA250" s="41">
        <f t="shared" si="67"/>
        <v>181</v>
      </c>
      <c r="AB250" s="24" t="s">
        <v>113</v>
      </c>
      <c r="AC250" s="41">
        <f t="shared" si="68"/>
        <v>13100.714</v>
      </c>
      <c r="AD250" s="41">
        <v>1</v>
      </c>
      <c r="AE250" s="72">
        <f>INDEX(SA!$C$2:$G$11,MATCH(Details!S250,SA!$C$2:$C$11,0),MATCH(Details!V250,SA!$C$2:$G$2,0))*Y250/(F250-E250+1)</f>
        <v>11102.3</v>
      </c>
      <c r="AF250" s="41">
        <f t="shared" si="69"/>
        <v>0</v>
      </c>
      <c r="AG250" s="41">
        <f t="shared" si="70"/>
        <v>0</v>
      </c>
      <c r="AH250" s="41">
        <f t="shared" si="71"/>
        <v>1998.4139999999998</v>
      </c>
      <c r="AI250" s="60">
        <f t="shared" si="72"/>
        <v>444.09199999999998</v>
      </c>
      <c r="AJ250" s="60">
        <f t="shared" si="73"/>
        <v>2498.0174999999999</v>
      </c>
      <c r="AK250" s="60">
        <f t="shared" si="74"/>
        <v>5505.5241095890406</v>
      </c>
      <c r="AL250" s="60">
        <f t="shared" si="75"/>
        <v>4046.5602205479449</v>
      </c>
      <c r="AM250" s="41">
        <f t="shared" si="76"/>
        <v>4113.6302794520543</v>
      </c>
      <c r="AN250" s="42">
        <f t="shared" si="77"/>
        <v>45715</v>
      </c>
      <c r="AO250" s="43">
        <f t="shared" si="78"/>
        <v>11102.3</v>
      </c>
    </row>
    <row r="251" spans="1:41" s="24" customFormat="1" ht="15.75" customHeight="1" x14ac:dyDescent="0.35">
      <c r="A251" s="36" t="s">
        <v>27</v>
      </c>
      <c r="B251" s="36">
        <v>202509</v>
      </c>
      <c r="C251" s="24" t="s">
        <v>736</v>
      </c>
      <c r="D251" s="24" t="s">
        <v>119</v>
      </c>
      <c r="E251" s="62">
        <v>45901</v>
      </c>
      <c r="F251" s="62">
        <v>46265</v>
      </c>
      <c r="G251" s="37" t="s">
        <v>129</v>
      </c>
      <c r="H251" s="36">
        <v>42246</v>
      </c>
      <c r="I251" s="63">
        <v>34418</v>
      </c>
      <c r="J251" s="24" t="s">
        <v>3156</v>
      </c>
      <c r="K251" s="63">
        <f t="shared" si="61"/>
        <v>45901</v>
      </c>
      <c r="L251" s="55">
        <f t="shared" si="62"/>
        <v>0.04</v>
      </c>
      <c r="M251" s="76">
        <v>0.22500000000000001</v>
      </c>
      <c r="N251" s="62">
        <v>45901</v>
      </c>
      <c r="O251" s="62">
        <v>46265</v>
      </c>
      <c r="P251" s="63"/>
      <c r="Q251" s="63"/>
      <c r="R251" s="78">
        <v>31</v>
      </c>
      <c r="S251" s="63" t="str">
        <f>VLOOKUP(R251,SA!$B$3:$C$11,2,1)</f>
        <v>26-35</v>
      </c>
      <c r="T251" s="38" t="s">
        <v>97</v>
      </c>
      <c r="U251" s="24" t="s">
        <v>56</v>
      </c>
      <c r="V251" s="24">
        <v>500000</v>
      </c>
      <c r="W251" s="39">
        <f t="shared" si="63"/>
        <v>500000</v>
      </c>
      <c r="X251" s="29">
        <f t="shared" si="64"/>
        <v>1</v>
      </c>
      <c r="Y251" s="40">
        <f t="shared" si="65"/>
        <v>365</v>
      </c>
      <c r="Z251" s="38">
        <f t="shared" si="66"/>
        <v>46081</v>
      </c>
      <c r="AA251" s="41">
        <f t="shared" si="67"/>
        <v>181</v>
      </c>
      <c r="AB251" s="24" t="s">
        <v>113</v>
      </c>
      <c r="AC251" s="41">
        <f t="shared" si="68"/>
        <v>4986.3141999999998</v>
      </c>
      <c r="AD251" s="41">
        <v>1</v>
      </c>
      <c r="AE251" s="72">
        <f>INDEX(SA!$C$2:$G$11,MATCH(Details!S251,SA!$C$2:$C$11,0),MATCH(Details!V251,SA!$C$2:$G$2,0))*Y251/(F251-E251+1)</f>
        <v>4225.6899999999996</v>
      </c>
      <c r="AF251" s="41">
        <f t="shared" si="69"/>
        <v>0</v>
      </c>
      <c r="AG251" s="41">
        <f t="shared" si="70"/>
        <v>0</v>
      </c>
      <c r="AH251" s="41">
        <f t="shared" si="71"/>
        <v>760.62419999999986</v>
      </c>
      <c r="AI251" s="60">
        <f t="shared" si="72"/>
        <v>169.02759999999998</v>
      </c>
      <c r="AJ251" s="60">
        <f t="shared" si="73"/>
        <v>950.78024999999991</v>
      </c>
      <c r="AK251" s="60">
        <f t="shared" si="74"/>
        <v>2095.479150684931</v>
      </c>
      <c r="AL251" s="60">
        <f t="shared" si="75"/>
        <v>1540.1771757534243</v>
      </c>
      <c r="AM251" s="41">
        <f t="shared" si="76"/>
        <v>1565.7049742465756</v>
      </c>
      <c r="AN251" s="42">
        <f t="shared" si="77"/>
        <v>45715</v>
      </c>
      <c r="AO251" s="43">
        <f t="shared" si="78"/>
        <v>4225.6899999999996</v>
      </c>
    </row>
    <row r="252" spans="1:41" s="24" customFormat="1" ht="15.75" customHeight="1" x14ac:dyDescent="0.35">
      <c r="A252" s="36" t="s">
        <v>27</v>
      </c>
      <c r="B252" s="36">
        <v>202509</v>
      </c>
      <c r="C252" s="24" t="s">
        <v>736</v>
      </c>
      <c r="D252" s="24" t="s">
        <v>119</v>
      </c>
      <c r="E252" s="62">
        <v>45901</v>
      </c>
      <c r="F252" s="62">
        <v>46265</v>
      </c>
      <c r="G252" s="37" t="s">
        <v>932</v>
      </c>
      <c r="H252" s="36">
        <v>42246</v>
      </c>
      <c r="I252" s="63">
        <v>35728</v>
      </c>
      <c r="J252" s="24" t="s">
        <v>3157</v>
      </c>
      <c r="K252" s="63">
        <f t="shared" si="61"/>
        <v>45901</v>
      </c>
      <c r="L252" s="55">
        <f t="shared" si="62"/>
        <v>0.04</v>
      </c>
      <c r="M252" s="76">
        <v>0.22500000000000001</v>
      </c>
      <c r="N252" s="62">
        <v>45901</v>
      </c>
      <c r="O252" s="62">
        <v>46265</v>
      </c>
      <c r="P252" s="63"/>
      <c r="Q252" s="63"/>
      <c r="R252" s="78">
        <v>27</v>
      </c>
      <c r="S252" s="63" t="str">
        <f>VLOOKUP(R252,SA!$B$3:$C$11,2,1)</f>
        <v>26-35</v>
      </c>
      <c r="T252" s="38" t="s">
        <v>98</v>
      </c>
      <c r="U252" s="24" t="s">
        <v>5743</v>
      </c>
      <c r="V252" s="24">
        <v>500000</v>
      </c>
      <c r="W252" s="39">
        <f t="shared" si="63"/>
        <v>0</v>
      </c>
      <c r="X252" s="29">
        <f t="shared" si="64"/>
        <v>0</v>
      </c>
      <c r="Y252" s="40">
        <f t="shared" si="65"/>
        <v>365</v>
      </c>
      <c r="Z252" s="38">
        <f t="shared" si="66"/>
        <v>46081</v>
      </c>
      <c r="AA252" s="41">
        <f t="shared" si="67"/>
        <v>181</v>
      </c>
      <c r="AB252" s="24" t="s">
        <v>113</v>
      </c>
      <c r="AC252" s="41">
        <f t="shared" si="68"/>
        <v>4986.3141999999998</v>
      </c>
      <c r="AD252" s="41">
        <v>1</v>
      </c>
      <c r="AE252" s="72">
        <f>INDEX(SA!$C$2:$G$11,MATCH(Details!S252,SA!$C$2:$C$11,0),MATCH(Details!V252,SA!$C$2:$G$2,0))*Y252/(F252-E252+1)</f>
        <v>4225.6899999999996</v>
      </c>
      <c r="AF252" s="41">
        <f t="shared" si="69"/>
        <v>0</v>
      </c>
      <c r="AG252" s="41">
        <f t="shared" si="70"/>
        <v>0</v>
      </c>
      <c r="AH252" s="41">
        <f t="shared" si="71"/>
        <v>760.62419999999986</v>
      </c>
      <c r="AI252" s="60">
        <f t="shared" si="72"/>
        <v>169.02759999999998</v>
      </c>
      <c r="AJ252" s="60">
        <f t="shared" si="73"/>
        <v>950.78024999999991</v>
      </c>
      <c r="AK252" s="60">
        <f t="shared" si="74"/>
        <v>2095.479150684931</v>
      </c>
      <c r="AL252" s="60">
        <f t="shared" si="75"/>
        <v>1540.1771757534243</v>
      </c>
      <c r="AM252" s="41">
        <f t="shared" si="76"/>
        <v>1565.7049742465756</v>
      </c>
      <c r="AN252" s="42">
        <f t="shared" si="77"/>
        <v>45715</v>
      </c>
      <c r="AO252" s="43">
        <f t="shared" si="78"/>
        <v>4225.6899999999996</v>
      </c>
    </row>
    <row r="253" spans="1:41" s="24" customFormat="1" ht="15.75" customHeight="1" x14ac:dyDescent="0.35">
      <c r="A253" s="36" t="s">
        <v>27</v>
      </c>
      <c r="B253" s="36">
        <v>202509</v>
      </c>
      <c r="C253" s="24" t="s">
        <v>736</v>
      </c>
      <c r="D253" s="24" t="s">
        <v>119</v>
      </c>
      <c r="E253" s="62">
        <v>45901</v>
      </c>
      <c r="F253" s="62">
        <v>46265</v>
      </c>
      <c r="G253" s="37" t="s">
        <v>933</v>
      </c>
      <c r="H253" s="36">
        <v>42246</v>
      </c>
      <c r="I253" s="63">
        <v>20637</v>
      </c>
      <c r="J253" s="24" t="s">
        <v>3158</v>
      </c>
      <c r="K253" s="63">
        <f t="shared" si="61"/>
        <v>45901</v>
      </c>
      <c r="L253" s="55">
        <f t="shared" si="62"/>
        <v>0.04</v>
      </c>
      <c r="M253" s="76">
        <v>0.22500000000000001</v>
      </c>
      <c r="N253" s="62">
        <v>45901</v>
      </c>
      <c r="O253" s="62">
        <v>46265</v>
      </c>
      <c r="P253" s="63"/>
      <c r="Q253" s="63"/>
      <c r="R253" s="78">
        <v>69</v>
      </c>
      <c r="S253" s="63" t="str">
        <f>VLOOKUP(R253,SA!$B$3:$C$11,2,1)</f>
        <v>66-70</v>
      </c>
      <c r="T253" s="38" t="s">
        <v>97</v>
      </c>
      <c r="U253" s="24" t="s">
        <v>5744</v>
      </c>
      <c r="V253" s="24">
        <v>500000</v>
      </c>
      <c r="W253" s="39">
        <f t="shared" si="63"/>
        <v>0</v>
      </c>
      <c r="X253" s="29">
        <f t="shared" si="64"/>
        <v>0</v>
      </c>
      <c r="Y253" s="40">
        <f t="shared" si="65"/>
        <v>365</v>
      </c>
      <c r="Z253" s="38">
        <f t="shared" si="66"/>
        <v>46081</v>
      </c>
      <c r="AA253" s="41">
        <f t="shared" si="67"/>
        <v>181</v>
      </c>
      <c r="AB253" s="24" t="s">
        <v>113</v>
      </c>
      <c r="AC253" s="41">
        <f t="shared" si="68"/>
        <v>18713.136199999997</v>
      </c>
      <c r="AD253" s="41">
        <v>1</v>
      </c>
      <c r="AE253" s="72">
        <f>INDEX(SA!$C$2:$G$11,MATCH(Details!S253,SA!$C$2:$C$11,0),MATCH(Details!V253,SA!$C$2:$G$2,0))*Y253/(F253-E253+1)</f>
        <v>15858.589999999998</v>
      </c>
      <c r="AF253" s="41">
        <f t="shared" si="69"/>
        <v>0</v>
      </c>
      <c r="AG253" s="41">
        <f t="shared" si="70"/>
        <v>0</v>
      </c>
      <c r="AH253" s="41">
        <f t="shared" si="71"/>
        <v>2854.5461999999998</v>
      </c>
      <c r="AI253" s="60">
        <f t="shared" si="72"/>
        <v>634.34359999999992</v>
      </c>
      <c r="AJ253" s="60">
        <f t="shared" si="73"/>
        <v>3568.1827499999995</v>
      </c>
      <c r="AK253" s="60">
        <f t="shared" si="74"/>
        <v>7864.1227123287663</v>
      </c>
      <c r="AL253" s="60">
        <f t="shared" si="75"/>
        <v>5780.130193561643</v>
      </c>
      <c r="AM253" s="41">
        <f t="shared" si="76"/>
        <v>5875.9334564383553</v>
      </c>
      <c r="AN253" s="42">
        <f t="shared" si="77"/>
        <v>45715</v>
      </c>
      <c r="AO253" s="43">
        <f t="shared" si="78"/>
        <v>15858.589999999998</v>
      </c>
    </row>
    <row r="254" spans="1:41" s="24" customFormat="1" ht="15.75" customHeight="1" x14ac:dyDescent="0.35">
      <c r="A254" s="36" t="s">
        <v>27</v>
      </c>
      <c r="B254" s="36">
        <v>202509</v>
      </c>
      <c r="C254" s="24" t="s">
        <v>736</v>
      </c>
      <c r="D254" s="24" t="s">
        <v>119</v>
      </c>
      <c r="E254" s="62">
        <v>45901</v>
      </c>
      <c r="F254" s="62">
        <v>46265</v>
      </c>
      <c r="G254" s="37" t="s">
        <v>934</v>
      </c>
      <c r="H254" s="36">
        <v>42247</v>
      </c>
      <c r="I254" s="63">
        <v>38858</v>
      </c>
      <c r="J254" s="24" t="s">
        <v>3159</v>
      </c>
      <c r="K254" s="63">
        <f t="shared" si="61"/>
        <v>45901</v>
      </c>
      <c r="L254" s="55">
        <f t="shared" si="62"/>
        <v>0.04</v>
      </c>
      <c r="M254" s="76">
        <v>0.22500000000000001</v>
      </c>
      <c r="N254" s="62">
        <v>45901</v>
      </c>
      <c r="O254" s="62">
        <v>46265</v>
      </c>
      <c r="P254" s="63"/>
      <c r="Q254" s="63"/>
      <c r="R254" s="78">
        <v>19</v>
      </c>
      <c r="S254" s="63" t="str">
        <f>VLOOKUP(R254,SA!$B$3:$C$11,2,1)</f>
        <v>0-25</v>
      </c>
      <c r="T254" s="38" t="s">
        <v>97</v>
      </c>
      <c r="U254" s="24" t="s">
        <v>5745</v>
      </c>
      <c r="V254" s="24">
        <v>300000</v>
      </c>
      <c r="W254" s="39">
        <f t="shared" si="63"/>
        <v>0</v>
      </c>
      <c r="X254" s="29">
        <f t="shared" si="64"/>
        <v>0</v>
      </c>
      <c r="Y254" s="40">
        <f t="shared" si="65"/>
        <v>365</v>
      </c>
      <c r="Z254" s="38">
        <f t="shared" si="66"/>
        <v>46081</v>
      </c>
      <c r="AA254" s="41">
        <f t="shared" si="67"/>
        <v>181</v>
      </c>
      <c r="AB254" s="24" t="s">
        <v>113</v>
      </c>
      <c r="AC254" s="41">
        <f t="shared" si="68"/>
        <v>3690.3792000000003</v>
      </c>
      <c r="AD254" s="41">
        <v>1</v>
      </c>
      <c r="AE254" s="72">
        <f>INDEX(SA!$C$2:$G$11,MATCH(Details!S254,SA!$C$2:$C$11,0),MATCH(Details!V254,SA!$C$2:$G$2,0))*Y254/(F254-E254+1)</f>
        <v>3127.44</v>
      </c>
      <c r="AF254" s="41">
        <f t="shared" si="69"/>
        <v>0</v>
      </c>
      <c r="AG254" s="41">
        <f t="shared" si="70"/>
        <v>0</v>
      </c>
      <c r="AH254" s="41">
        <f t="shared" si="71"/>
        <v>562.93920000000003</v>
      </c>
      <c r="AI254" s="60">
        <f t="shared" si="72"/>
        <v>125.0976</v>
      </c>
      <c r="AJ254" s="60">
        <f t="shared" si="73"/>
        <v>703.67399999999998</v>
      </c>
      <c r="AK254" s="60">
        <f t="shared" si="74"/>
        <v>1550.8675068493151</v>
      </c>
      <c r="AL254" s="60">
        <f t="shared" si="75"/>
        <v>1139.8876175342466</v>
      </c>
      <c r="AM254" s="41">
        <f t="shared" si="76"/>
        <v>1158.7807824657534</v>
      </c>
      <c r="AN254" s="42">
        <f t="shared" si="77"/>
        <v>45715</v>
      </c>
      <c r="AO254" s="43">
        <f t="shared" si="78"/>
        <v>3127.44</v>
      </c>
    </row>
    <row r="255" spans="1:41" s="24" customFormat="1" ht="15.75" customHeight="1" x14ac:dyDescent="0.35">
      <c r="A255" s="36" t="s">
        <v>27</v>
      </c>
      <c r="B255" s="36">
        <v>202509</v>
      </c>
      <c r="C255" s="24" t="s">
        <v>736</v>
      </c>
      <c r="D255" s="24" t="s">
        <v>119</v>
      </c>
      <c r="E255" s="62">
        <v>45901</v>
      </c>
      <c r="F255" s="62">
        <v>46265</v>
      </c>
      <c r="G255" s="37" t="s">
        <v>935</v>
      </c>
      <c r="H255" s="36">
        <v>42247</v>
      </c>
      <c r="I255" s="63">
        <v>27715</v>
      </c>
      <c r="J255" s="24" t="s">
        <v>3160</v>
      </c>
      <c r="K255" s="63">
        <f t="shared" si="61"/>
        <v>45901</v>
      </c>
      <c r="L255" s="55">
        <f t="shared" si="62"/>
        <v>0.04</v>
      </c>
      <c r="M255" s="76">
        <v>0.22500000000000001</v>
      </c>
      <c r="N255" s="62">
        <v>45901</v>
      </c>
      <c r="O255" s="62">
        <v>46265</v>
      </c>
      <c r="P255" s="63"/>
      <c r="Q255" s="63"/>
      <c r="R255" s="78">
        <v>49</v>
      </c>
      <c r="S255" s="63" t="str">
        <f>VLOOKUP(R255,SA!$B$3:$C$11,2,1)</f>
        <v>46-55</v>
      </c>
      <c r="T255" s="38" t="s">
        <v>98</v>
      </c>
      <c r="U255" s="24" t="s">
        <v>5743</v>
      </c>
      <c r="V255" s="24">
        <v>300000</v>
      </c>
      <c r="W255" s="39">
        <f t="shared" si="63"/>
        <v>0</v>
      </c>
      <c r="X255" s="29">
        <f t="shared" si="64"/>
        <v>0</v>
      </c>
      <c r="Y255" s="40">
        <f t="shared" si="65"/>
        <v>365</v>
      </c>
      <c r="Z255" s="38">
        <f t="shared" si="66"/>
        <v>46081</v>
      </c>
      <c r="AA255" s="41">
        <f t="shared" si="67"/>
        <v>181</v>
      </c>
      <c r="AB255" s="24" t="s">
        <v>113</v>
      </c>
      <c r="AC255" s="41">
        <f t="shared" si="68"/>
        <v>7373.4659999999994</v>
      </c>
      <c r="AD255" s="41">
        <v>1</v>
      </c>
      <c r="AE255" s="72">
        <f>INDEX(SA!$C$2:$G$11,MATCH(Details!S255,SA!$C$2:$C$11,0),MATCH(Details!V255,SA!$C$2:$G$2,0))*Y255/(F255-E255+1)</f>
        <v>6248.7</v>
      </c>
      <c r="AF255" s="41">
        <f t="shared" si="69"/>
        <v>0</v>
      </c>
      <c r="AG255" s="41">
        <f t="shared" si="70"/>
        <v>0</v>
      </c>
      <c r="AH255" s="41">
        <f t="shared" si="71"/>
        <v>1124.7659999999998</v>
      </c>
      <c r="AI255" s="60">
        <f t="shared" si="72"/>
        <v>249.94800000000001</v>
      </c>
      <c r="AJ255" s="60">
        <f t="shared" si="73"/>
        <v>1405.9575</v>
      </c>
      <c r="AK255" s="60">
        <f t="shared" si="74"/>
        <v>3098.6704109589041</v>
      </c>
      <c r="AL255" s="60">
        <f t="shared" si="75"/>
        <v>2277.5227520547946</v>
      </c>
      <c r="AM255" s="41">
        <f t="shared" si="76"/>
        <v>2315.2717479452049</v>
      </c>
      <c r="AN255" s="42">
        <f t="shared" si="77"/>
        <v>45715</v>
      </c>
      <c r="AO255" s="43">
        <f t="shared" si="78"/>
        <v>6248.7</v>
      </c>
    </row>
    <row r="256" spans="1:41" s="24" customFormat="1" ht="15.75" customHeight="1" x14ac:dyDescent="0.35">
      <c r="A256" s="36" t="s">
        <v>27</v>
      </c>
      <c r="B256" s="36">
        <v>202509</v>
      </c>
      <c r="C256" s="24" t="s">
        <v>736</v>
      </c>
      <c r="D256" s="24" t="s">
        <v>119</v>
      </c>
      <c r="E256" s="62">
        <v>45901</v>
      </c>
      <c r="F256" s="62">
        <v>46265</v>
      </c>
      <c r="G256" s="37" t="s">
        <v>936</v>
      </c>
      <c r="H256" s="36">
        <v>42247</v>
      </c>
      <c r="I256" s="63">
        <v>16072</v>
      </c>
      <c r="J256" s="24" t="s">
        <v>3161</v>
      </c>
      <c r="K256" s="63">
        <f t="shared" si="61"/>
        <v>45901</v>
      </c>
      <c r="L256" s="55">
        <f t="shared" si="62"/>
        <v>0.04</v>
      </c>
      <c r="M256" s="76">
        <v>0.22500000000000001</v>
      </c>
      <c r="N256" s="62">
        <v>45901</v>
      </c>
      <c r="O256" s="62">
        <v>46265</v>
      </c>
      <c r="P256" s="63"/>
      <c r="Q256" s="63"/>
      <c r="R256" s="78">
        <v>81</v>
      </c>
      <c r="S256" s="63" t="str">
        <f>VLOOKUP(R256,SA!$B$3:$C$11,2,1)</f>
        <v>81-100</v>
      </c>
      <c r="T256" s="38" t="s">
        <v>98</v>
      </c>
      <c r="U256" s="24" t="s">
        <v>5747</v>
      </c>
      <c r="V256" s="24">
        <v>300000</v>
      </c>
      <c r="W256" s="39">
        <f t="shared" si="63"/>
        <v>0</v>
      </c>
      <c r="X256" s="29">
        <f t="shared" si="64"/>
        <v>0</v>
      </c>
      <c r="Y256" s="40">
        <f t="shared" si="65"/>
        <v>365</v>
      </c>
      <c r="Z256" s="38">
        <f t="shared" si="66"/>
        <v>46081</v>
      </c>
      <c r="AA256" s="41">
        <f t="shared" si="67"/>
        <v>181</v>
      </c>
      <c r="AB256" s="24" t="s">
        <v>113</v>
      </c>
      <c r="AC256" s="41">
        <f t="shared" si="68"/>
        <v>26913.322</v>
      </c>
      <c r="AD256" s="41">
        <v>1</v>
      </c>
      <c r="AE256" s="72">
        <f>INDEX(SA!$C$2:$G$11,MATCH(Details!S256,SA!$C$2:$C$11,0),MATCH(Details!V256,SA!$C$2:$G$2,0))*Y256/(F256-E256+1)</f>
        <v>22807.9</v>
      </c>
      <c r="AF256" s="41">
        <f t="shared" si="69"/>
        <v>0</v>
      </c>
      <c r="AG256" s="41">
        <f t="shared" si="70"/>
        <v>0</v>
      </c>
      <c r="AH256" s="41">
        <f t="shared" si="71"/>
        <v>4105.4220000000005</v>
      </c>
      <c r="AI256" s="60">
        <f t="shared" si="72"/>
        <v>912.31600000000003</v>
      </c>
      <c r="AJ256" s="60">
        <f t="shared" si="73"/>
        <v>5131.7775000000001</v>
      </c>
      <c r="AK256" s="60">
        <f t="shared" si="74"/>
        <v>11310.21890410959</v>
      </c>
      <c r="AL256" s="60">
        <f t="shared" si="75"/>
        <v>8313.0108945205484</v>
      </c>
      <c r="AM256" s="41">
        <f t="shared" si="76"/>
        <v>8450.795605479454</v>
      </c>
      <c r="AN256" s="42">
        <f t="shared" si="77"/>
        <v>45715</v>
      </c>
      <c r="AO256" s="43">
        <f t="shared" si="78"/>
        <v>22807.9</v>
      </c>
    </row>
    <row r="257" spans="1:41" s="24" customFormat="1" ht="15.75" customHeight="1" x14ac:dyDescent="0.35">
      <c r="A257" s="36" t="s">
        <v>27</v>
      </c>
      <c r="B257" s="36">
        <v>202509</v>
      </c>
      <c r="C257" s="24" t="s">
        <v>736</v>
      </c>
      <c r="D257" s="24" t="s">
        <v>119</v>
      </c>
      <c r="E257" s="62">
        <v>45901</v>
      </c>
      <c r="F257" s="62">
        <v>46265</v>
      </c>
      <c r="G257" s="37" t="s">
        <v>498</v>
      </c>
      <c r="H257" s="36">
        <v>42247</v>
      </c>
      <c r="I257" s="63">
        <v>26115</v>
      </c>
      <c r="J257" s="24" t="s">
        <v>3162</v>
      </c>
      <c r="K257" s="63">
        <f t="shared" si="61"/>
        <v>45901</v>
      </c>
      <c r="L257" s="55">
        <f t="shared" si="62"/>
        <v>0.04</v>
      </c>
      <c r="M257" s="76">
        <v>0.22500000000000001</v>
      </c>
      <c r="N257" s="62">
        <v>45901</v>
      </c>
      <c r="O257" s="62">
        <v>46265</v>
      </c>
      <c r="P257" s="63"/>
      <c r="Q257" s="63"/>
      <c r="R257" s="78">
        <v>54</v>
      </c>
      <c r="S257" s="63" t="str">
        <f>VLOOKUP(R257,SA!$B$3:$C$11,2,1)</f>
        <v>46-55</v>
      </c>
      <c r="T257" s="38" t="s">
        <v>97</v>
      </c>
      <c r="U257" s="24" t="s">
        <v>56</v>
      </c>
      <c r="V257" s="24">
        <v>300000</v>
      </c>
      <c r="W257" s="39">
        <f t="shared" si="63"/>
        <v>300000</v>
      </c>
      <c r="X257" s="29">
        <f t="shared" si="64"/>
        <v>1</v>
      </c>
      <c r="Y257" s="40">
        <f t="shared" si="65"/>
        <v>365</v>
      </c>
      <c r="Z257" s="38">
        <f t="shared" si="66"/>
        <v>46081</v>
      </c>
      <c r="AA257" s="41">
        <f t="shared" si="67"/>
        <v>181</v>
      </c>
      <c r="AB257" s="24" t="s">
        <v>113</v>
      </c>
      <c r="AC257" s="41">
        <f t="shared" si="68"/>
        <v>7373.4659999999994</v>
      </c>
      <c r="AD257" s="41">
        <v>1</v>
      </c>
      <c r="AE257" s="72">
        <f>INDEX(SA!$C$2:$G$11,MATCH(Details!S257,SA!$C$2:$C$11,0),MATCH(Details!V257,SA!$C$2:$G$2,0))*Y257/(F257-E257+1)</f>
        <v>6248.7</v>
      </c>
      <c r="AF257" s="41">
        <f t="shared" si="69"/>
        <v>0</v>
      </c>
      <c r="AG257" s="41">
        <f t="shared" si="70"/>
        <v>0</v>
      </c>
      <c r="AH257" s="41">
        <f t="shared" si="71"/>
        <v>1124.7659999999998</v>
      </c>
      <c r="AI257" s="60">
        <f t="shared" si="72"/>
        <v>249.94800000000001</v>
      </c>
      <c r="AJ257" s="60">
        <f t="shared" si="73"/>
        <v>1405.9575</v>
      </c>
      <c r="AK257" s="60">
        <f t="shared" si="74"/>
        <v>3098.6704109589041</v>
      </c>
      <c r="AL257" s="60">
        <f t="shared" si="75"/>
        <v>2277.5227520547946</v>
      </c>
      <c r="AM257" s="41">
        <f t="shared" si="76"/>
        <v>2315.2717479452049</v>
      </c>
      <c r="AN257" s="42">
        <f t="shared" si="77"/>
        <v>45715</v>
      </c>
      <c r="AO257" s="43">
        <f t="shared" si="78"/>
        <v>6248.7</v>
      </c>
    </row>
    <row r="258" spans="1:41" s="24" customFormat="1" ht="15.75" customHeight="1" x14ac:dyDescent="0.35">
      <c r="A258" s="36" t="s">
        <v>27</v>
      </c>
      <c r="B258" s="36">
        <v>202509</v>
      </c>
      <c r="C258" s="24" t="s">
        <v>736</v>
      </c>
      <c r="D258" s="24" t="s">
        <v>119</v>
      </c>
      <c r="E258" s="62">
        <v>45901</v>
      </c>
      <c r="F258" s="62">
        <v>46265</v>
      </c>
      <c r="G258" s="37" t="s">
        <v>937</v>
      </c>
      <c r="H258" s="36">
        <v>42248</v>
      </c>
      <c r="I258" s="63">
        <v>19469</v>
      </c>
      <c r="J258" s="24" t="s">
        <v>3163</v>
      </c>
      <c r="K258" s="63">
        <f t="shared" si="61"/>
        <v>45901</v>
      </c>
      <c r="L258" s="55">
        <f t="shared" si="62"/>
        <v>0.04</v>
      </c>
      <c r="M258" s="76">
        <v>0.22500000000000001</v>
      </c>
      <c r="N258" s="62">
        <v>45901</v>
      </c>
      <c r="O258" s="62">
        <v>46265</v>
      </c>
      <c r="P258" s="63"/>
      <c r="Q258" s="63"/>
      <c r="R258" s="78">
        <v>72</v>
      </c>
      <c r="S258" s="63" t="str">
        <f>VLOOKUP(R258,SA!$B$3:$C$11,2,1)</f>
        <v>71-75</v>
      </c>
      <c r="T258" s="38" t="s">
        <v>97</v>
      </c>
      <c r="U258" s="24" t="s">
        <v>5744</v>
      </c>
      <c r="V258" s="24">
        <v>400000</v>
      </c>
      <c r="W258" s="39">
        <f t="shared" si="63"/>
        <v>0</v>
      </c>
      <c r="X258" s="29">
        <f t="shared" si="64"/>
        <v>0</v>
      </c>
      <c r="Y258" s="40">
        <f t="shared" si="65"/>
        <v>365</v>
      </c>
      <c r="Z258" s="38">
        <f t="shared" si="66"/>
        <v>46081</v>
      </c>
      <c r="AA258" s="41">
        <f t="shared" si="67"/>
        <v>181</v>
      </c>
      <c r="AB258" s="24" t="s">
        <v>113</v>
      </c>
      <c r="AC258" s="41">
        <f t="shared" si="68"/>
        <v>21578.034600000003</v>
      </c>
      <c r="AD258" s="41">
        <v>1</v>
      </c>
      <c r="AE258" s="72">
        <f>INDEX(SA!$C$2:$G$11,MATCH(Details!S258,SA!$C$2:$C$11,0),MATCH(Details!V258,SA!$C$2:$G$2,0))*Y258/(F258-E258+1)</f>
        <v>18286.47</v>
      </c>
      <c r="AF258" s="41">
        <f t="shared" si="69"/>
        <v>0</v>
      </c>
      <c r="AG258" s="41">
        <f t="shared" si="70"/>
        <v>0</v>
      </c>
      <c r="AH258" s="41">
        <f t="shared" si="71"/>
        <v>3291.5646000000002</v>
      </c>
      <c r="AI258" s="60">
        <f t="shared" si="72"/>
        <v>731.45880000000011</v>
      </c>
      <c r="AJ258" s="60">
        <f t="shared" si="73"/>
        <v>4114.4557500000001</v>
      </c>
      <c r="AK258" s="60">
        <f t="shared" si="74"/>
        <v>9068.0851232876721</v>
      </c>
      <c r="AL258" s="60">
        <f t="shared" si="75"/>
        <v>6665.0425656164389</v>
      </c>
      <c r="AM258" s="41">
        <f t="shared" si="76"/>
        <v>6775.5128843835619</v>
      </c>
      <c r="AN258" s="42">
        <f t="shared" si="77"/>
        <v>45715</v>
      </c>
      <c r="AO258" s="43">
        <f t="shared" si="78"/>
        <v>18286.47</v>
      </c>
    </row>
    <row r="259" spans="1:41" s="24" customFormat="1" ht="15.75" customHeight="1" x14ac:dyDescent="0.35">
      <c r="A259" s="36" t="s">
        <v>27</v>
      </c>
      <c r="B259" s="36">
        <v>202509</v>
      </c>
      <c r="C259" s="24" t="s">
        <v>736</v>
      </c>
      <c r="D259" s="24" t="s">
        <v>119</v>
      </c>
      <c r="E259" s="62">
        <v>45901</v>
      </c>
      <c r="F259" s="62">
        <v>46265</v>
      </c>
      <c r="G259" s="37" t="s">
        <v>373</v>
      </c>
      <c r="H259" s="36">
        <v>42248</v>
      </c>
      <c r="I259" s="63">
        <v>32997</v>
      </c>
      <c r="J259" s="24" t="s">
        <v>3164</v>
      </c>
      <c r="K259" s="63">
        <f t="shared" si="61"/>
        <v>45901</v>
      </c>
      <c r="L259" s="55">
        <f t="shared" si="62"/>
        <v>0.04</v>
      </c>
      <c r="M259" s="76">
        <v>0.22500000000000001</v>
      </c>
      <c r="N259" s="62">
        <v>45901</v>
      </c>
      <c r="O259" s="62">
        <v>46265</v>
      </c>
      <c r="P259" s="63"/>
      <c r="Q259" s="63"/>
      <c r="R259" s="78">
        <v>35</v>
      </c>
      <c r="S259" s="63" t="str">
        <f>VLOOKUP(R259,SA!$B$3:$C$11,2,1)</f>
        <v>26-35</v>
      </c>
      <c r="T259" s="38" t="s">
        <v>98</v>
      </c>
      <c r="U259" s="24" t="s">
        <v>56</v>
      </c>
      <c r="V259" s="24">
        <v>400000</v>
      </c>
      <c r="W259" s="39">
        <f t="shared" si="63"/>
        <v>400000</v>
      </c>
      <c r="X259" s="29">
        <f t="shared" si="64"/>
        <v>1</v>
      </c>
      <c r="Y259" s="40">
        <f t="shared" si="65"/>
        <v>365</v>
      </c>
      <c r="Z259" s="38">
        <f t="shared" si="66"/>
        <v>46081</v>
      </c>
      <c r="AA259" s="41">
        <f t="shared" si="67"/>
        <v>181</v>
      </c>
      <c r="AB259" s="24" t="s">
        <v>113</v>
      </c>
      <c r="AC259" s="41">
        <f t="shared" si="68"/>
        <v>4533.0290000000005</v>
      </c>
      <c r="AD259" s="41">
        <v>1</v>
      </c>
      <c r="AE259" s="72">
        <f>INDEX(SA!$C$2:$G$11,MATCH(Details!S259,SA!$C$2:$C$11,0),MATCH(Details!V259,SA!$C$2:$G$2,0))*Y259/(F259-E259+1)</f>
        <v>3841.55</v>
      </c>
      <c r="AF259" s="41">
        <f t="shared" si="69"/>
        <v>0</v>
      </c>
      <c r="AG259" s="41">
        <f t="shared" si="70"/>
        <v>0</v>
      </c>
      <c r="AH259" s="41">
        <f t="shared" si="71"/>
        <v>691.47900000000004</v>
      </c>
      <c r="AI259" s="60">
        <f t="shared" si="72"/>
        <v>153.66200000000001</v>
      </c>
      <c r="AJ259" s="60">
        <f t="shared" si="73"/>
        <v>864.34875000000011</v>
      </c>
      <c r="AK259" s="60">
        <f t="shared" si="74"/>
        <v>1904.9878082191783</v>
      </c>
      <c r="AL259" s="60">
        <f t="shared" si="75"/>
        <v>1400.1660390410959</v>
      </c>
      <c r="AM259" s="41">
        <f t="shared" si="76"/>
        <v>1423.3732109589046</v>
      </c>
      <c r="AN259" s="42">
        <f t="shared" si="77"/>
        <v>45715</v>
      </c>
      <c r="AO259" s="43">
        <f t="shared" si="78"/>
        <v>3841.55</v>
      </c>
    </row>
    <row r="260" spans="1:41" s="24" customFormat="1" ht="15.75" customHeight="1" x14ac:dyDescent="0.35">
      <c r="A260" s="36" t="s">
        <v>27</v>
      </c>
      <c r="B260" s="36">
        <v>202509</v>
      </c>
      <c r="C260" s="24" t="s">
        <v>736</v>
      </c>
      <c r="D260" s="24" t="s">
        <v>119</v>
      </c>
      <c r="E260" s="62">
        <v>45901</v>
      </c>
      <c r="F260" s="62">
        <v>46265</v>
      </c>
      <c r="G260" s="37" t="s">
        <v>938</v>
      </c>
      <c r="H260" s="36">
        <v>42248</v>
      </c>
      <c r="I260" s="63">
        <v>20436</v>
      </c>
      <c r="J260" s="24" t="s">
        <v>3165</v>
      </c>
      <c r="K260" s="63">
        <f t="shared" ref="K260:K323" si="79">N260</f>
        <v>45901</v>
      </c>
      <c r="L260" s="55">
        <f t="shared" ref="L260:L323" si="80">IF(K260&gt;=DATE(2022,4,1),4%,5%)</f>
        <v>0.04</v>
      </c>
      <c r="M260" s="76">
        <v>0.22500000000000001</v>
      </c>
      <c r="N260" s="62">
        <v>45901</v>
      </c>
      <c r="O260" s="62">
        <v>46265</v>
      </c>
      <c r="P260" s="63"/>
      <c r="Q260" s="63"/>
      <c r="R260" s="78">
        <v>69</v>
      </c>
      <c r="S260" s="63" t="str">
        <f>VLOOKUP(R260,SA!$B$3:$C$11,2,1)</f>
        <v>66-70</v>
      </c>
      <c r="T260" s="38" t="s">
        <v>98</v>
      </c>
      <c r="U260" s="24" t="s">
        <v>5747</v>
      </c>
      <c r="V260" s="24">
        <v>400000</v>
      </c>
      <c r="W260" s="39">
        <f t="shared" ref="W260:W323" si="81">IF(U260="self",V260,0)</f>
        <v>0</v>
      </c>
      <c r="X260" s="29">
        <f t="shared" ref="X260:X323" si="82">IF(U260="self",1,0)</f>
        <v>0</v>
      </c>
      <c r="Y260" s="40">
        <f t="shared" ref="Y260:Y323" si="83">O260-N260+1</f>
        <v>365</v>
      </c>
      <c r="Z260" s="38">
        <f t="shared" ref="Z260:Z323" si="84">$Z$1</f>
        <v>46081</v>
      </c>
      <c r="AA260" s="41">
        <f t="shared" ref="AA260:AA323" si="85">IF(MIN((Z260-N260)+1,Y260)&lt;0,0,MIN((Z260-N260)+1,Y260))</f>
        <v>181</v>
      </c>
      <c r="AB260" s="24" t="s">
        <v>113</v>
      </c>
      <c r="AC260" s="41">
        <f t="shared" ref="AC260:AC323" si="86">AE260+AF260+AG260+AH260</f>
        <v>17021.971999999998</v>
      </c>
      <c r="AD260" s="41">
        <v>1</v>
      </c>
      <c r="AE260" s="72">
        <f>INDEX(SA!$C$2:$G$11,MATCH(Details!S260,SA!$C$2:$C$11,0),MATCH(Details!V260,SA!$C$2:$G$2,0))*Y260/(F260-E260+1)</f>
        <v>14425.4</v>
      </c>
      <c r="AF260" s="41">
        <f t="shared" ref="AF260:AF323" si="87">IF(AB260="Karnataka",AE260*9%,0)</f>
        <v>0</v>
      </c>
      <c r="AG260" s="41">
        <f t="shared" ref="AG260:AG323" si="88">IF(AB260="Karnataka",AE260*9%,0)</f>
        <v>0</v>
      </c>
      <c r="AH260" s="41">
        <f t="shared" ref="AH260:AH323" si="89">IF(AF260+AG260&gt;0,0,AE260*18%)</f>
        <v>2596.5719999999997</v>
      </c>
      <c r="AI260" s="60">
        <f t="shared" ref="AI260:AI323" si="90">AE260*L260</f>
        <v>577.01599999999996</v>
      </c>
      <c r="AJ260" s="60">
        <f t="shared" ref="AJ260:AJ323" si="91">$AE260*M260</f>
        <v>3245.7150000000001</v>
      </c>
      <c r="AK260" s="60">
        <f t="shared" ref="AK260:AK323" si="92">(AE260)*AA260/Y260</f>
        <v>7153.4175342465751</v>
      </c>
      <c r="AL260" s="60">
        <f t="shared" ref="AL260:AL323" si="93">AK260*(1-L260-M260)</f>
        <v>5257.7618876712322</v>
      </c>
      <c r="AM260" s="41">
        <f t="shared" ref="AM260:AM323" si="94">AE260-AI260-AL260-AJ260</f>
        <v>5344.9071123287686</v>
      </c>
      <c r="AN260" s="42">
        <f t="shared" ref="AN260:AN323" si="95">Z260-366</f>
        <v>45715</v>
      </c>
      <c r="AO260" s="43">
        <f t="shared" ref="AO260:AO323" si="96">IF(AND(O260&gt;Z260,N260&gt;AN260),AE260,0)</f>
        <v>14425.4</v>
      </c>
    </row>
    <row r="261" spans="1:41" s="24" customFormat="1" ht="15.75" customHeight="1" x14ac:dyDescent="0.35">
      <c r="A261" s="36" t="s">
        <v>27</v>
      </c>
      <c r="B261" s="36">
        <v>202509</v>
      </c>
      <c r="C261" s="24" t="s">
        <v>736</v>
      </c>
      <c r="D261" s="24" t="s">
        <v>119</v>
      </c>
      <c r="E261" s="62">
        <v>45901</v>
      </c>
      <c r="F261" s="62">
        <v>46265</v>
      </c>
      <c r="G261" s="37" t="s">
        <v>939</v>
      </c>
      <c r="H261" s="36">
        <v>42249</v>
      </c>
      <c r="I261" s="63">
        <v>22457</v>
      </c>
      <c r="J261" s="24" t="s">
        <v>3166</v>
      </c>
      <c r="K261" s="63">
        <f t="shared" si="79"/>
        <v>45901</v>
      </c>
      <c r="L261" s="55">
        <f t="shared" si="80"/>
        <v>0.04</v>
      </c>
      <c r="M261" s="76">
        <v>0.22500000000000001</v>
      </c>
      <c r="N261" s="62">
        <v>45901</v>
      </c>
      <c r="O261" s="62">
        <v>46265</v>
      </c>
      <c r="P261" s="63"/>
      <c r="Q261" s="63"/>
      <c r="R261" s="78">
        <v>64</v>
      </c>
      <c r="S261" s="63" t="str">
        <f>VLOOKUP(R261,SA!$B$3:$C$11,2,1)</f>
        <v>56-65</v>
      </c>
      <c r="T261" s="38" t="s">
        <v>97</v>
      </c>
      <c r="U261" s="24" t="s">
        <v>5744</v>
      </c>
      <c r="V261" s="24">
        <v>300000</v>
      </c>
      <c r="W261" s="39">
        <f t="shared" si="81"/>
        <v>0</v>
      </c>
      <c r="X261" s="29">
        <f t="shared" si="82"/>
        <v>0</v>
      </c>
      <c r="Y261" s="40">
        <f t="shared" si="83"/>
        <v>365</v>
      </c>
      <c r="Z261" s="38">
        <f t="shared" si="84"/>
        <v>46081</v>
      </c>
      <c r="AA261" s="41">
        <f t="shared" si="85"/>
        <v>181</v>
      </c>
      <c r="AB261" s="24" t="s">
        <v>113</v>
      </c>
      <c r="AC261" s="41">
        <f t="shared" si="86"/>
        <v>10831.751</v>
      </c>
      <c r="AD261" s="41">
        <v>1</v>
      </c>
      <c r="AE261" s="72">
        <f>INDEX(SA!$C$2:$G$11,MATCH(Details!S261,SA!$C$2:$C$11,0),MATCH(Details!V261,SA!$C$2:$G$2,0))*Y261/(F261-E261+1)</f>
        <v>9179.4500000000007</v>
      </c>
      <c r="AF261" s="41">
        <f t="shared" si="87"/>
        <v>0</v>
      </c>
      <c r="AG261" s="41">
        <f t="shared" si="88"/>
        <v>0</v>
      </c>
      <c r="AH261" s="41">
        <f t="shared" si="89"/>
        <v>1652.3010000000002</v>
      </c>
      <c r="AI261" s="60">
        <f t="shared" si="90"/>
        <v>367.17800000000005</v>
      </c>
      <c r="AJ261" s="60">
        <f t="shared" si="91"/>
        <v>2065.3762500000003</v>
      </c>
      <c r="AK261" s="60">
        <f t="shared" si="92"/>
        <v>4552.0012328767125</v>
      </c>
      <c r="AL261" s="60">
        <f t="shared" si="93"/>
        <v>3345.7209061643835</v>
      </c>
      <c r="AM261" s="41">
        <f t="shared" si="94"/>
        <v>3401.1748438356171</v>
      </c>
      <c r="AN261" s="42">
        <f t="shared" si="95"/>
        <v>45715</v>
      </c>
      <c r="AO261" s="43">
        <f t="shared" si="96"/>
        <v>9179.4500000000007</v>
      </c>
    </row>
    <row r="262" spans="1:41" s="24" customFormat="1" ht="15.75" customHeight="1" x14ac:dyDescent="0.35">
      <c r="A262" s="36" t="s">
        <v>27</v>
      </c>
      <c r="B262" s="36">
        <v>202509</v>
      </c>
      <c r="C262" s="24" t="s">
        <v>736</v>
      </c>
      <c r="D262" s="24" t="s">
        <v>119</v>
      </c>
      <c r="E262" s="62">
        <v>45901</v>
      </c>
      <c r="F262" s="62">
        <v>46265</v>
      </c>
      <c r="G262" s="37" t="s">
        <v>940</v>
      </c>
      <c r="H262" s="36">
        <v>42249</v>
      </c>
      <c r="I262" s="63">
        <v>34977</v>
      </c>
      <c r="J262" s="24" t="s">
        <v>3167</v>
      </c>
      <c r="K262" s="63">
        <f t="shared" si="79"/>
        <v>45901</v>
      </c>
      <c r="L262" s="55">
        <f t="shared" si="80"/>
        <v>0.04</v>
      </c>
      <c r="M262" s="76">
        <v>0.22500000000000001</v>
      </c>
      <c r="N262" s="62">
        <v>45901</v>
      </c>
      <c r="O262" s="62">
        <v>46265</v>
      </c>
      <c r="P262" s="63"/>
      <c r="Q262" s="63"/>
      <c r="R262" s="78">
        <v>29</v>
      </c>
      <c r="S262" s="63" t="str">
        <f>VLOOKUP(R262,SA!$B$3:$C$11,2,1)</f>
        <v>26-35</v>
      </c>
      <c r="T262" s="38" t="s">
        <v>98</v>
      </c>
      <c r="U262" s="24" t="s">
        <v>5743</v>
      </c>
      <c r="V262" s="24">
        <v>300000</v>
      </c>
      <c r="W262" s="39">
        <f t="shared" si="81"/>
        <v>0</v>
      </c>
      <c r="X262" s="29">
        <f t="shared" si="82"/>
        <v>0</v>
      </c>
      <c r="Y262" s="40">
        <f t="shared" si="83"/>
        <v>365</v>
      </c>
      <c r="Z262" s="38">
        <f t="shared" si="84"/>
        <v>46081</v>
      </c>
      <c r="AA262" s="41">
        <f t="shared" si="85"/>
        <v>181</v>
      </c>
      <c r="AB262" s="24" t="s">
        <v>113</v>
      </c>
      <c r="AC262" s="41">
        <f t="shared" si="86"/>
        <v>4124.4657999999999</v>
      </c>
      <c r="AD262" s="41">
        <v>1</v>
      </c>
      <c r="AE262" s="72">
        <f>INDEX(SA!$C$2:$G$11,MATCH(Details!S262,SA!$C$2:$C$11,0),MATCH(Details!V262,SA!$C$2:$G$2,0))*Y262/(F262-E262+1)</f>
        <v>3495.31</v>
      </c>
      <c r="AF262" s="41">
        <f t="shared" si="87"/>
        <v>0</v>
      </c>
      <c r="AG262" s="41">
        <f t="shared" si="88"/>
        <v>0</v>
      </c>
      <c r="AH262" s="41">
        <f t="shared" si="89"/>
        <v>629.1558</v>
      </c>
      <c r="AI262" s="60">
        <f t="shared" si="90"/>
        <v>139.8124</v>
      </c>
      <c r="AJ262" s="60">
        <f t="shared" si="91"/>
        <v>786.44475</v>
      </c>
      <c r="AK262" s="60">
        <f t="shared" si="92"/>
        <v>1733.2907123287671</v>
      </c>
      <c r="AL262" s="60">
        <f t="shared" si="93"/>
        <v>1273.9686735616438</v>
      </c>
      <c r="AM262" s="41">
        <f t="shared" si="94"/>
        <v>1295.0841764383563</v>
      </c>
      <c r="AN262" s="42">
        <f t="shared" si="95"/>
        <v>45715</v>
      </c>
      <c r="AO262" s="43">
        <f t="shared" si="96"/>
        <v>3495.31</v>
      </c>
    </row>
    <row r="263" spans="1:41" s="24" customFormat="1" ht="15.75" customHeight="1" x14ac:dyDescent="0.35">
      <c r="A263" s="36" t="s">
        <v>27</v>
      </c>
      <c r="B263" s="36">
        <v>202509</v>
      </c>
      <c r="C263" s="24" t="s">
        <v>736</v>
      </c>
      <c r="D263" s="24" t="s">
        <v>119</v>
      </c>
      <c r="E263" s="62">
        <v>45901</v>
      </c>
      <c r="F263" s="62">
        <v>46265</v>
      </c>
      <c r="G263" s="37" t="s">
        <v>456</v>
      </c>
      <c r="H263" s="36">
        <v>42249</v>
      </c>
      <c r="I263" s="63">
        <v>33686</v>
      </c>
      <c r="J263" s="24" t="s">
        <v>3168</v>
      </c>
      <c r="K263" s="63">
        <f t="shared" si="79"/>
        <v>45901</v>
      </c>
      <c r="L263" s="55">
        <f t="shared" si="80"/>
        <v>0.04</v>
      </c>
      <c r="M263" s="76">
        <v>0.22500000000000001</v>
      </c>
      <c r="N263" s="62">
        <v>45901</v>
      </c>
      <c r="O263" s="62">
        <v>46265</v>
      </c>
      <c r="P263" s="63"/>
      <c r="Q263" s="63"/>
      <c r="R263" s="78">
        <v>33</v>
      </c>
      <c r="S263" s="63" t="str">
        <f>VLOOKUP(R263,SA!$B$3:$C$11,2,1)</f>
        <v>26-35</v>
      </c>
      <c r="T263" s="38" t="s">
        <v>97</v>
      </c>
      <c r="U263" s="24" t="s">
        <v>56</v>
      </c>
      <c r="V263" s="24">
        <v>300000</v>
      </c>
      <c r="W263" s="39">
        <f t="shared" si="81"/>
        <v>300000</v>
      </c>
      <c r="X263" s="29">
        <f t="shared" si="82"/>
        <v>1</v>
      </c>
      <c r="Y263" s="40">
        <f t="shared" si="83"/>
        <v>365</v>
      </c>
      <c r="Z263" s="38">
        <f t="shared" si="84"/>
        <v>46081</v>
      </c>
      <c r="AA263" s="41">
        <f t="shared" si="85"/>
        <v>181</v>
      </c>
      <c r="AB263" s="24" t="s">
        <v>113</v>
      </c>
      <c r="AC263" s="41">
        <f t="shared" si="86"/>
        <v>4124.4657999999999</v>
      </c>
      <c r="AD263" s="41">
        <v>1</v>
      </c>
      <c r="AE263" s="72">
        <f>INDEX(SA!$C$2:$G$11,MATCH(Details!S263,SA!$C$2:$C$11,0),MATCH(Details!V263,SA!$C$2:$G$2,0))*Y263/(F263-E263+1)</f>
        <v>3495.31</v>
      </c>
      <c r="AF263" s="41">
        <f t="shared" si="87"/>
        <v>0</v>
      </c>
      <c r="AG263" s="41">
        <f t="shared" si="88"/>
        <v>0</v>
      </c>
      <c r="AH263" s="41">
        <f t="shared" si="89"/>
        <v>629.1558</v>
      </c>
      <c r="AI263" s="60">
        <f t="shared" si="90"/>
        <v>139.8124</v>
      </c>
      <c r="AJ263" s="60">
        <f t="shared" si="91"/>
        <v>786.44475</v>
      </c>
      <c r="AK263" s="60">
        <f t="shared" si="92"/>
        <v>1733.2907123287671</v>
      </c>
      <c r="AL263" s="60">
        <f t="shared" si="93"/>
        <v>1273.9686735616438</v>
      </c>
      <c r="AM263" s="41">
        <f t="shared" si="94"/>
        <v>1295.0841764383563</v>
      </c>
      <c r="AN263" s="42">
        <f t="shared" si="95"/>
        <v>45715</v>
      </c>
      <c r="AO263" s="43">
        <f t="shared" si="96"/>
        <v>3495.31</v>
      </c>
    </row>
    <row r="264" spans="1:41" s="24" customFormat="1" ht="15.75" customHeight="1" x14ac:dyDescent="0.35">
      <c r="A264" s="36" t="s">
        <v>27</v>
      </c>
      <c r="B264" s="36">
        <v>202509</v>
      </c>
      <c r="C264" s="24" t="s">
        <v>736</v>
      </c>
      <c r="D264" s="24" t="s">
        <v>119</v>
      </c>
      <c r="E264" s="62">
        <v>45901</v>
      </c>
      <c r="F264" s="62">
        <v>46265</v>
      </c>
      <c r="G264" s="37" t="s">
        <v>941</v>
      </c>
      <c r="H264" s="36">
        <v>42249</v>
      </c>
      <c r="I264" s="63">
        <v>23743</v>
      </c>
      <c r="J264" s="24" t="s">
        <v>3169</v>
      </c>
      <c r="K264" s="63">
        <f t="shared" si="79"/>
        <v>45901</v>
      </c>
      <c r="L264" s="55">
        <f t="shared" si="80"/>
        <v>0.04</v>
      </c>
      <c r="M264" s="76">
        <v>0.22500000000000001</v>
      </c>
      <c r="N264" s="62">
        <v>45901</v>
      </c>
      <c r="O264" s="62">
        <v>46265</v>
      </c>
      <c r="P264" s="63"/>
      <c r="Q264" s="63"/>
      <c r="R264" s="78">
        <v>60</v>
      </c>
      <c r="S264" s="63" t="str">
        <f>VLOOKUP(R264,SA!$B$3:$C$11,2,1)</f>
        <v>56-65</v>
      </c>
      <c r="T264" s="38" t="s">
        <v>98</v>
      </c>
      <c r="U264" s="24" t="s">
        <v>5747</v>
      </c>
      <c r="V264" s="24">
        <v>300000</v>
      </c>
      <c r="W264" s="39">
        <f t="shared" si="81"/>
        <v>0</v>
      </c>
      <c r="X264" s="29">
        <f t="shared" si="82"/>
        <v>0</v>
      </c>
      <c r="Y264" s="40">
        <f t="shared" si="83"/>
        <v>365</v>
      </c>
      <c r="Z264" s="38">
        <f t="shared" si="84"/>
        <v>46081</v>
      </c>
      <c r="AA264" s="41">
        <f t="shared" si="85"/>
        <v>181</v>
      </c>
      <c r="AB264" s="24" t="s">
        <v>113</v>
      </c>
      <c r="AC264" s="41">
        <f t="shared" si="86"/>
        <v>10831.751</v>
      </c>
      <c r="AD264" s="41">
        <v>1</v>
      </c>
      <c r="AE264" s="72">
        <f>INDEX(SA!$C$2:$G$11,MATCH(Details!S264,SA!$C$2:$C$11,0),MATCH(Details!V264,SA!$C$2:$G$2,0))*Y264/(F264-E264+1)</f>
        <v>9179.4500000000007</v>
      </c>
      <c r="AF264" s="41">
        <f t="shared" si="87"/>
        <v>0</v>
      </c>
      <c r="AG264" s="41">
        <f t="shared" si="88"/>
        <v>0</v>
      </c>
      <c r="AH264" s="41">
        <f t="shared" si="89"/>
        <v>1652.3010000000002</v>
      </c>
      <c r="AI264" s="60">
        <f t="shared" si="90"/>
        <v>367.17800000000005</v>
      </c>
      <c r="AJ264" s="60">
        <f t="shared" si="91"/>
        <v>2065.3762500000003</v>
      </c>
      <c r="AK264" s="60">
        <f t="shared" si="92"/>
        <v>4552.0012328767125</v>
      </c>
      <c r="AL264" s="60">
        <f t="shared" si="93"/>
        <v>3345.7209061643835</v>
      </c>
      <c r="AM264" s="41">
        <f t="shared" si="94"/>
        <v>3401.1748438356171</v>
      </c>
      <c r="AN264" s="42">
        <f t="shared" si="95"/>
        <v>45715</v>
      </c>
      <c r="AO264" s="43">
        <f t="shared" si="96"/>
        <v>9179.4500000000007</v>
      </c>
    </row>
    <row r="265" spans="1:41" s="24" customFormat="1" ht="15.75" customHeight="1" x14ac:dyDescent="0.35">
      <c r="A265" s="36" t="s">
        <v>27</v>
      </c>
      <c r="B265" s="36">
        <v>202509</v>
      </c>
      <c r="C265" s="24" t="s">
        <v>736</v>
      </c>
      <c r="D265" s="24" t="s">
        <v>119</v>
      </c>
      <c r="E265" s="62">
        <v>45901</v>
      </c>
      <c r="F265" s="62">
        <v>46265</v>
      </c>
      <c r="G265" s="37" t="s">
        <v>942</v>
      </c>
      <c r="H265" s="36">
        <v>42249</v>
      </c>
      <c r="I265" s="63">
        <v>45586</v>
      </c>
      <c r="J265" s="24" t="s">
        <v>3170</v>
      </c>
      <c r="K265" s="63">
        <f t="shared" si="79"/>
        <v>45901</v>
      </c>
      <c r="L265" s="55">
        <f t="shared" si="80"/>
        <v>0.04</v>
      </c>
      <c r="M265" s="76">
        <v>0.22500000000000001</v>
      </c>
      <c r="N265" s="62">
        <v>45901</v>
      </c>
      <c r="O265" s="62">
        <v>46265</v>
      </c>
      <c r="P265" s="63"/>
      <c r="Q265" s="63"/>
      <c r="R265" s="78">
        <v>0</v>
      </c>
      <c r="S265" s="63" t="str">
        <f>VLOOKUP(R265,SA!$B$3:$C$11,2,1)</f>
        <v>0-25</v>
      </c>
      <c r="T265" s="38" t="s">
        <v>98</v>
      </c>
      <c r="U265" s="24" t="s">
        <v>5746</v>
      </c>
      <c r="V265" s="24">
        <v>300000</v>
      </c>
      <c r="W265" s="39">
        <f t="shared" si="81"/>
        <v>0</v>
      </c>
      <c r="X265" s="29">
        <f t="shared" si="82"/>
        <v>0</v>
      </c>
      <c r="Y265" s="40">
        <f t="shared" si="83"/>
        <v>365</v>
      </c>
      <c r="Z265" s="38">
        <f t="shared" si="84"/>
        <v>46081</v>
      </c>
      <c r="AA265" s="41">
        <f t="shared" si="85"/>
        <v>181</v>
      </c>
      <c r="AB265" s="24" t="s">
        <v>113</v>
      </c>
      <c r="AC265" s="41">
        <f t="shared" si="86"/>
        <v>3690.3792000000003</v>
      </c>
      <c r="AD265" s="41">
        <v>1</v>
      </c>
      <c r="AE265" s="72">
        <f>INDEX(SA!$C$2:$G$11,MATCH(Details!S265,SA!$C$2:$C$11,0),MATCH(Details!V265,SA!$C$2:$G$2,0))*Y265/(F265-E265+1)</f>
        <v>3127.44</v>
      </c>
      <c r="AF265" s="41">
        <f t="shared" si="87"/>
        <v>0</v>
      </c>
      <c r="AG265" s="41">
        <f t="shared" si="88"/>
        <v>0</v>
      </c>
      <c r="AH265" s="41">
        <f t="shared" si="89"/>
        <v>562.93920000000003</v>
      </c>
      <c r="AI265" s="60">
        <f t="shared" si="90"/>
        <v>125.0976</v>
      </c>
      <c r="AJ265" s="60">
        <f t="shared" si="91"/>
        <v>703.67399999999998</v>
      </c>
      <c r="AK265" s="60">
        <f t="shared" si="92"/>
        <v>1550.8675068493151</v>
      </c>
      <c r="AL265" s="60">
        <f t="shared" si="93"/>
        <v>1139.8876175342466</v>
      </c>
      <c r="AM265" s="41">
        <f t="shared" si="94"/>
        <v>1158.7807824657534</v>
      </c>
      <c r="AN265" s="42">
        <f t="shared" si="95"/>
        <v>45715</v>
      </c>
      <c r="AO265" s="43">
        <f t="shared" si="96"/>
        <v>3127.44</v>
      </c>
    </row>
    <row r="266" spans="1:41" s="24" customFormat="1" ht="15.75" customHeight="1" x14ac:dyDescent="0.35">
      <c r="A266" s="36" t="s">
        <v>27</v>
      </c>
      <c r="B266" s="36">
        <v>202509</v>
      </c>
      <c r="C266" s="24" t="s">
        <v>736</v>
      </c>
      <c r="D266" s="24" t="s">
        <v>119</v>
      </c>
      <c r="E266" s="62">
        <v>45901</v>
      </c>
      <c r="F266" s="62">
        <v>46265</v>
      </c>
      <c r="G266" s="37" t="s">
        <v>943</v>
      </c>
      <c r="H266" s="36">
        <v>42249</v>
      </c>
      <c r="I266" s="63">
        <v>45586</v>
      </c>
      <c r="J266" s="24" t="s">
        <v>3171</v>
      </c>
      <c r="K266" s="63">
        <f t="shared" si="79"/>
        <v>45901</v>
      </c>
      <c r="L266" s="55">
        <f t="shared" si="80"/>
        <v>0.04</v>
      </c>
      <c r="M266" s="76">
        <v>0.22500000000000001</v>
      </c>
      <c r="N266" s="62">
        <v>45901</v>
      </c>
      <c r="O266" s="62">
        <v>46265</v>
      </c>
      <c r="P266" s="63"/>
      <c r="Q266" s="63"/>
      <c r="R266" s="78">
        <v>0</v>
      </c>
      <c r="S266" s="63" t="str">
        <f>VLOOKUP(R266,SA!$B$3:$C$11,2,1)</f>
        <v>0-25</v>
      </c>
      <c r="T266" s="38" t="s">
        <v>97</v>
      </c>
      <c r="U266" s="24" t="s">
        <v>5745</v>
      </c>
      <c r="V266" s="24">
        <v>300000</v>
      </c>
      <c r="W266" s="39">
        <f t="shared" si="81"/>
        <v>0</v>
      </c>
      <c r="X266" s="29">
        <f t="shared" si="82"/>
        <v>0</v>
      </c>
      <c r="Y266" s="40">
        <f t="shared" si="83"/>
        <v>365</v>
      </c>
      <c r="Z266" s="38">
        <f t="shared" si="84"/>
        <v>46081</v>
      </c>
      <c r="AA266" s="41">
        <f t="shared" si="85"/>
        <v>181</v>
      </c>
      <c r="AB266" s="24" t="s">
        <v>113</v>
      </c>
      <c r="AC266" s="41">
        <f t="shared" si="86"/>
        <v>3690.3792000000003</v>
      </c>
      <c r="AD266" s="41">
        <v>1</v>
      </c>
      <c r="AE266" s="72">
        <f>INDEX(SA!$C$2:$G$11,MATCH(Details!S266,SA!$C$2:$C$11,0),MATCH(Details!V266,SA!$C$2:$G$2,0))*Y266/(F266-E266+1)</f>
        <v>3127.44</v>
      </c>
      <c r="AF266" s="41">
        <f t="shared" si="87"/>
        <v>0</v>
      </c>
      <c r="AG266" s="41">
        <f t="shared" si="88"/>
        <v>0</v>
      </c>
      <c r="AH266" s="41">
        <f t="shared" si="89"/>
        <v>562.93920000000003</v>
      </c>
      <c r="AI266" s="60">
        <f t="shared" si="90"/>
        <v>125.0976</v>
      </c>
      <c r="AJ266" s="60">
        <f t="shared" si="91"/>
        <v>703.67399999999998</v>
      </c>
      <c r="AK266" s="60">
        <f t="shared" si="92"/>
        <v>1550.8675068493151</v>
      </c>
      <c r="AL266" s="60">
        <f t="shared" si="93"/>
        <v>1139.8876175342466</v>
      </c>
      <c r="AM266" s="41">
        <f t="shared" si="94"/>
        <v>1158.7807824657534</v>
      </c>
      <c r="AN266" s="42">
        <f t="shared" si="95"/>
        <v>45715</v>
      </c>
      <c r="AO266" s="43">
        <f t="shared" si="96"/>
        <v>3127.44</v>
      </c>
    </row>
    <row r="267" spans="1:41" s="24" customFormat="1" ht="15.75" customHeight="1" x14ac:dyDescent="0.35">
      <c r="A267" s="36" t="s">
        <v>27</v>
      </c>
      <c r="B267" s="36">
        <v>202509</v>
      </c>
      <c r="C267" s="24" t="s">
        <v>736</v>
      </c>
      <c r="D267" s="24" t="s">
        <v>119</v>
      </c>
      <c r="E267" s="62">
        <v>45901</v>
      </c>
      <c r="F267" s="62">
        <v>46265</v>
      </c>
      <c r="G267" s="37" t="s">
        <v>944</v>
      </c>
      <c r="H267" s="36">
        <v>42250</v>
      </c>
      <c r="I267" s="63">
        <v>20090</v>
      </c>
      <c r="J267" s="24" t="s">
        <v>3172</v>
      </c>
      <c r="K267" s="63">
        <f t="shared" si="79"/>
        <v>45901</v>
      </c>
      <c r="L267" s="55">
        <f t="shared" si="80"/>
        <v>0.04</v>
      </c>
      <c r="M267" s="76">
        <v>0.22500000000000001</v>
      </c>
      <c r="N267" s="62">
        <v>45901</v>
      </c>
      <c r="O267" s="62">
        <v>46265</v>
      </c>
      <c r="P267" s="63"/>
      <c r="Q267" s="63"/>
      <c r="R267" s="78">
        <v>70</v>
      </c>
      <c r="S267" s="63" t="str">
        <f>VLOOKUP(R267,SA!$B$3:$C$11,2,1)</f>
        <v>66-70</v>
      </c>
      <c r="T267" s="38" t="s">
        <v>98</v>
      </c>
      <c r="U267" s="24" t="s">
        <v>5747</v>
      </c>
      <c r="V267" s="24">
        <v>300000</v>
      </c>
      <c r="W267" s="39">
        <f t="shared" si="81"/>
        <v>0</v>
      </c>
      <c r="X267" s="29">
        <f t="shared" si="82"/>
        <v>0</v>
      </c>
      <c r="Y267" s="40">
        <f t="shared" si="83"/>
        <v>365</v>
      </c>
      <c r="Z267" s="38">
        <f t="shared" si="84"/>
        <v>46081</v>
      </c>
      <c r="AA267" s="41">
        <f t="shared" si="85"/>
        <v>181</v>
      </c>
      <c r="AB267" s="24" t="s">
        <v>113</v>
      </c>
      <c r="AC267" s="41">
        <f t="shared" si="86"/>
        <v>15468.950400000002</v>
      </c>
      <c r="AD267" s="41">
        <v>1</v>
      </c>
      <c r="AE267" s="72">
        <f>INDEX(SA!$C$2:$G$11,MATCH(Details!S267,SA!$C$2:$C$11,0),MATCH(Details!V267,SA!$C$2:$G$2,0))*Y267/(F267-E267+1)</f>
        <v>13109.28</v>
      </c>
      <c r="AF267" s="41">
        <f t="shared" si="87"/>
        <v>0</v>
      </c>
      <c r="AG267" s="41">
        <f t="shared" si="88"/>
        <v>0</v>
      </c>
      <c r="AH267" s="41">
        <f t="shared" si="89"/>
        <v>2359.6704</v>
      </c>
      <c r="AI267" s="60">
        <f t="shared" si="90"/>
        <v>524.37120000000004</v>
      </c>
      <c r="AJ267" s="60">
        <f t="shared" si="91"/>
        <v>2949.5880000000002</v>
      </c>
      <c r="AK267" s="60">
        <f t="shared" si="92"/>
        <v>6500.7662465753428</v>
      </c>
      <c r="AL267" s="60">
        <f t="shared" si="93"/>
        <v>4778.0631912328772</v>
      </c>
      <c r="AM267" s="41">
        <f t="shared" si="94"/>
        <v>4857.2576087671241</v>
      </c>
      <c r="AN267" s="42">
        <f t="shared" si="95"/>
        <v>45715</v>
      </c>
      <c r="AO267" s="43">
        <f t="shared" si="96"/>
        <v>13109.28</v>
      </c>
    </row>
    <row r="268" spans="1:41" s="24" customFormat="1" ht="15.75" customHeight="1" x14ac:dyDescent="0.35">
      <c r="A268" s="36" t="s">
        <v>27</v>
      </c>
      <c r="B268" s="36">
        <v>202509</v>
      </c>
      <c r="C268" s="24" t="s">
        <v>736</v>
      </c>
      <c r="D268" s="24" t="s">
        <v>119</v>
      </c>
      <c r="E268" s="62">
        <v>45901</v>
      </c>
      <c r="F268" s="62">
        <v>46265</v>
      </c>
      <c r="G268" s="37" t="s">
        <v>945</v>
      </c>
      <c r="H268" s="36">
        <v>42250</v>
      </c>
      <c r="I268" s="63">
        <v>35065</v>
      </c>
      <c r="J268" s="24" t="s">
        <v>3173</v>
      </c>
      <c r="K268" s="63">
        <f t="shared" si="79"/>
        <v>45901</v>
      </c>
      <c r="L268" s="55">
        <f t="shared" si="80"/>
        <v>0.04</v>
      </c>
      <c r="M268" s="76">
        <v>0.22500000000000001</v>
      </c>
      <c r="N268" s="62">
        <v>45901</v>
      </c>
      <c r="O268" s="62">
        <v>46265</v>
      </c>
      <c r="P268" s="63"/>
      <c r="Q268" s="63"/>
      <c r="R268" s="78">
        <v>29</v>
      </c>
      <c r="S268" s="63" t="str">
        <f>VLOOKUP(R268,SA!$B$3:$C$11,2,1)</f>
        <v>26-35</v>
      </c>
      <c r="T268" s="38" t="s">
        <v>98</v>
      </c>
      <c r="U268" s="24" t="s">
        <v>5743</v>
      </c>
      <c r="V268" s="24">
        <v>300000</v>
      </c>
      <c r="W268" s="39">
        <f t="shared" si="81"/>
        <v>0</v>
      </c>
      <c r="X268" s="29">
        <f t="shared" si="82"/>
        <v>0</v>
      </c>
      <c r="Y268" s="40">
        <f t="shared" si="83"/>
        <v>365</v>
      </c>
      <c r="Z268" s="38">
        <f t="shared" si="84"/>
        <v>46081</v>
      </c>
      <c r="AA268" s="41">
        <f t="shared" si="85"/>
        <v>181</v>
      </c>
      <c r="AB268" s="24" t="s">
        <v>113</v>
      </c>
      <c r="AC268" s="41">
        <f t="shared" si="86"/>
        <v>4124.4657999999999</v>
      </c>
      <c r="AD268" s="41">
        <v>1</v>
      </c>
      <c r="AE268" s="72">
        <f>INDEX(SA!$C$2:$G$11,MATCH(Details!S268,SA!$C$2:$C$11,0),MATCH(Details!V268,SA!$C$2:$G$2,0))*Y268/(F268-E268+1)</f>
        <v>3495.31</v>
      </c>
      <c r="AF268" s="41">
        <f t="shared" si="87"/>
        <v>0</v>
      </c>
      <c r="AG268" s="41">
        <f t="shared" si="88"/>
        <v>0</v>
      </c>
      <c r="AH268" s="41">
        <f t="shared" si="89"/>
        <v>629.1558</v>
      </c>
      <c r="AI268" s="60">
        <f t="shared" si="90"/>
        <v>139.8124</v>
      </c>
      <c r="AJ268" s="60">
        <f t="shared" si="91"/>
        <v>786.44475</v>
      </c>
      <c r="AK268" s="60">
        <f t="shared" si="92"/>
        <v>1733.2907123287671</v>
      </c>
      <c r="AL268" s="60">
        <f t="shared" si="93"/>
        <v>1273.9686735616438</v>
      </c>
      <c r="AM268" s="41">
        <f t="shared" si="94"/>
        <v>1295.0841764383563</v>
      </c>
      <c r="AN268" s="42">
        <f t="shared" si="95"/>
        <v>45715</v>
      </c>
      <c r="AO268" s="43">
        <f t="shared" si="96"/>
        <v>3495.31</v>
      </c>
    </row>
    <row r="269" spans="1:41" s="24" customFormat="1" ht="15.75" customHeight="1" x14ac:dyDescent="0.35">
      <c r="A269" s="36" t="s">
        <v>27</v>
      </c>
      <c r="B269" s="36">
        <v>202509</v>
      </c>
      <c r="C269" s="24" t="s">
        <v>736</v>
      </c>
      <c r="D269" s="24" t="s">
        <v>119</v>
      </c>
      <c r="E269" s="62">
        <v>45901</v>
      </c>
      <c r="F269" s="62">
        <v>46265</v>
      </c>
      <c r="G269" s="37" t="s">
        <v>432</v>
      </c>
      <c r="H269" s="36">
        <v>42250</v>
      </c>
      <c r="I269" s="63">
        <v>30225</v>
      </c>
      <c r="J269" s="24" t="s">
        <v>3174</v>
      </c>
      <c r="K269" s="63">
        <f t="shared" si="79"/>
        <v>45901</v>
      </c>
      <c r="L269" s="55">
        <f t="shared" si="80"/>
        <v>0.04</v>
      </c>
      <c r="M269" s="76">
        <v>0.22500000000000001</v>
      </c>
      <c r="N269" s="62">
        <v>45901</v>
      </c>
      <c r="O269" s="62">
        <v>46265</v>
      </c>
      <c r="P269" s="63"/>
      <c r="Q269" s="63"/>
      <c r="R269" s="78">
        <v>42</v>
      </c>
      <c r="S269" s="63" t="str">
        <f>VLOOKUP(R269,SA!$B$3:$C$11,2,1)</f>
        <v>36-45</v>
      </c>
      <c r="T269" s="38" t="s">
        <v>97</v>
      </c>
      <c r="U269" s="24" t="s">
        <v>56</v>
      </c>
      <c r="V269" s="24">
        <v>300000</v>
      </c>
      <c r="W269" s="39">
        <f t="shared" si="81"/>
        <v>300000</v>
      </c>
      <c r="X269" s="29">
        <f t="shared" si="82"/>
        <v>1</v>
      </c>
      <c r="Y269" s="40">
        <f t="shared" si="83"/>
        <v>365</v>
      </c>
      <c r="Z269" s="38">
        <f t="shared" si="84"/>
        <v>46081</v>
      </c>
      <c r="AA269" s="41">
        <f t="shared" si="85"/>
        <v>181</v>
      </c>
      <c r="AB269" s="24" t="s">
        <v>113</v>
      </c>
      <c r="AC269" s="41">
        <f t="shared" si="86"/>
        <v>5119.5716000000002</v>
      </c>
      <c r="AD269" s="41">
        <v>1</v>
      </c>
      <c r="AE269" s="72">
        <f>INDEX(SA!$C$2:$G$11,MATCH(Details!S269,SA!$C$2:$C$11,0),MATCH(Details!V269,SA!$C$2:$G$2,0))*Y269/(F269-E269+1)</f>
        <v>4338.62</v>
      </c>
      <c r="AF269" s="41">
        <f t="shared" si="87"/>
        <v>0</v>
      </c>
      <c r="AG269" s="41">
        <f t="shared" si="88"/>
        <v>0</v>
      </c>
      <c r="AH269" s="41">
        <f t="shared" si="89"/>
        <v>780.95159999999998</v>
      </c>
      <c r="AI269" s="60">
        <f t="shared" si="90"/>
        <v>173.54480000000001</v>
      </c>
      <c r="AJ269" s="60">
        <f t="shared" si="91"/>
        <v>976.18949999999995</v>
      </c>
      <c r="AK269" s="60">
        <f t="shared" si="92"/>
        <v>2151.4800547945206</v>
      </c>
      <c r="AL269" s="60">
        <f t="shared" si="93"/>
        <v>1581.3378402739727</v>
      </c>
      <c r="AM269" s="41">
        <f t="shared" si="94"/>
        <v>1607.5478597260276</v>
      </c>
      <c r="AN269" s="42">
        <f t="shared" si="95"/>
        <v>45715</v>
      </c>
      <c r="AO269" s="43">
        <f t="shared" si="96"/>
        <v>4338.62</v>
      </c>
    </row>
    <row r="270" spans="1:41" s="24" customFormat="1" ht="15.75" customHeight="1" x14ac:dyDescent="0.35">
      <c r="A270" s="36" t="s">
        <v>27</v>
      </c>
      <c r="B270" s="36">
        <v>202509</v>
      </c>
      <c r="C270" s="24" t="s">
        <v>736</v>
      </c>
      <c r="D270" s="24" t="s">
        <v>119</v>
      </c>
      <c r="E270" s="62">
        <v>45901</v>
      </c>
      <c r="F270" s="62">
        <v>46265</v>
      </c>
      <c r="G270" s="37" t="s">
        <v>946</v>
      </c>
      <c r="H270" s="36">
        <v>42250</v>
      </c>
      <c r="I270" s="63">
        <v>44915</v>
      </c>
      <c r="J270" s="24" t="s">
        <v>3175</v>
      </c>
      <c r="K270" s="63">
        <f t="shared" si="79"/>
        <v>45901</v>
      </c>
      <c r="L270" s="55">
        <f t="shared" si="80"/>
        <v>0.04</v>
      </c>
      <c r="M270" s="76">
        <v>0.22500000000000001</v>
      </c>
      <c r="N270" s="62">
        <v>45901</v>
      </c>
      <c r="O270" s="62">
        <v>46265</v>
      </c>
      <c r="P270" s="63"/>
      <c r="Q270" s="63"/>
      <c r="R270" s="78">
        <v>2</v>
      </c>
      <c r="S270" s="63" t="str">
        <f>VLOOKUP(R270,SA!$B$3:$C$11,2,1)</f>
        <v>0-25</v>
      </c>
      <c r="T270" s="38" t="s">
        <v>98</v>
      </c>
      <c r="U270" s="24" t="s">
        <v>5746</v>
      </c>
      <c r="V270" s="24">
        <v>300000</v>
      </c>
      <c r="W270" s="39">
        <f t="shared" si="81"/>
        <v>0</v>
      </c>
      <c r="X270" s="29">
        <f t="shared" si="82"/>
        <v>0</v>
      </c>
      <c r="Y270" s="40">
        <f t="shared" si="83"/>
        <v>365</v>
      </c>
      <c r="Z270" s="38">
        <f t="shared" si="84"/>
        <v>46081</v>
      </c>
      <c r="AA270" s="41">
        <f t="shared" si="85"/>
        <v>181</v>
      </c>
      <c r="AB270" s="24" t="s">
        <v>113</v>
      </c>
      <c r="AC270" s="41">
        <f t="shared" si="86"/>
        <v>3690.3792000000003</v>
      </c>
      <c r="AD270" s="41">
        <v>1</v>
      </c>
      <c r="AE270" s="72">
        <f>INDEX(SA!$C$2:$G$11,MATCH(Details!S270,SA!$C$2:$C$11,0),MATCH(Details!V270,SA!$C$2:$G$2,0))*Y270/(F270-E270+1)</f>
        <v>3127.44</v>
      </c>
      <c r="AF270" s="41">
        <f t="shared" si="87"/>
        <v>0</v>
      </c>
      <c r="AG270" s="41">
        <f t="shared" si="88"/>
        <v>0</v>
      </c>
      <c r="AH270" s="41">
        <f t="shared" si="89"/>
        <v>562.93920000000003</v>
      </c>
      <c r="AI270" s="60">
        <f t="shared" si="90"/>
        <v>125.0976</v>
      </c>
      <c r="AJ270" s="60">
        <f t="shared" si="91"/>
        <v>703.67399999999998</v>
      </c>
      <c r="AK270" s="60">
        <f t="shared" si="92"/>
        <v>1550.8675068493151</v>
      </c>
      <c r="AL270" s="60">
        <f t="shared" si="93"/>
        <v>1139.8876175342466</v>
      </c>
      <c r="AM270" s="41">
        <f t="shared" si="94"/>
        <v>1158.7807824657534</v>
      </c>
      <c r="AN270" s="42">
        <f t="shared" si="95"/>
        <v>45715</v>
      </c>
      <c r="AO270" s="43">
        <f t="shared" si="96"/>
        <v>3127.44</v>
      </c>
    </row>
    <row r="271" spans="1:41" s="24" customFormat="1" ht="15.75" customHeight="1" x14ac:dyDescent="0.35">
      <c r="A271" s="36" t="s">
        <v>27</v>
      </c>
      <c r="B271" s="36">
        <v>202509</v>
      </c>
      <c r="C271" s="24" t="s">
        <v>736</v>
      </c>
      <c r="D271" s="24" t="s">
        <v>119</v>
      </c>
      <c r="E271" s="62">
        <v>45901</v>
      </c>
      <c r="F271" s="62">
        <v>46265</v>
      </c>
      <c r="G271" s="37" t="s">
        <v>947</v>
      </c>
      <c r="H271" s="36">
        <v>42250</v>
      </c>
      <c r="I271" s="63">
        <v>18629</v>
      </c>
      <c r="J271" s="24" t="s">
        <v>3176</v>
      </c>
      <c r="K271" s="63">
        <f t="shared" si="79"/>
        <v>45901</v>
      </c>
      <c r="L271" s="55">
        <f t="shared" si="80"/>
        <v>0.04</v>
      </c>
      <c r="M271" s="76">
        <v>0.22500000000000001</v>
      </c>
      <c r="N271" s="62">
        <v>45901</v>
      </c>
      <c r="O271" s="62">
        <v>46265</v>
      </c>
      <c r="P271" s="63"/>
      <c r="Q271" s="63"/>
      <c r="R271" s="78">
        <v>74</v>
      </c>
      <c r="S271" s="63" t="str">
        <f>VLOOKUP(R271,SA!$B$3:$C$11,2,1)</f>
        <v>71-75</v>
      </c>
      <c r="T271" s="38" t="s">
        <v>97</v>
      </c>
      <c r="U271" s="24" t="s">
        <v>5744</v>
      </c>
      <c r="V271" s="24">
        <v>300000</v>
      </c>
      <c r="W271" s="39">
        <f t="shared" si="81"/>
        <v>0</v>
      </c>
      <c r="X271" s="29">
        <f t="shared" si="82"/>
        <v>0</v>
      </c>
      <c r="Y271" s="40">
        <f t="shared" si="83"/>
        <v>365</v>
      </c>
      <c r="Z271" s="38">
        <f t="shared" si="84"/>
        <v>46081</v>
      </c>
      <c r="AA271" s="41">
        <f t="shared" si="85"/>
        <v>181</v>
      </c>
      <c r="AB271" s="24" t="s">
        <v>113</v>
      </c>
      <c r="AC271" s="41">
        <f t="shared" si="86"/>
        <v>19621.1934</v>
      </c>
      <c r="AD271" s="41">
        <v>1</v>
      </c>
      <c r="AE271" s="72">
        <f>INDEX(SA!$C$2:$G$11,MATCH(Details!S271,SA!$C$2:$C$11,0),MATCH(Details!V271,SA!$C$2:$G$2,0))*Y271/(F271-E271+1)</f>
        <v>16628.13</v>
      </c>
      <c r="AF271" s="41">
        <f t="shared" si="87"/>
        <v>0</v>
      </c>
      <c r="AG271" s="41">
        <f t="shared" si="88"/>
        <v>0</v>
      </c>
      <c r="AH271" s="41">
        <f t="shared" si="89"/>
        <v>2993.0634</v>
      </c>
      <c r="AI271" s="60">
        <f t="shared" si="90"/>
        <v>665.12520000000006</v>
      </c>
      <c r="AJ271" s="60">
        <f t="shared" si="91"/>
        <v>3741.3292500000002</v>
      </c>
      <c r="AK271" s="60">
        <f t="shared" si="92"/>
        <v>8245.7302191780836</v>
      </c>
      <c r="AL271" s="60">
        <f t="shared" si="93"/>
        <v>6060.6117110958912</v>
      </c>
      <c r="AM271" s="41">
        <f t="shared" si="94"/>
        <v>6161.0638389041087</v>
      </c>
      <c r="AN271" s="42">
        <f t="shared" si="95"/>
        <v>45715</v>
      </c>
      <c r="AO271" s="43">
        <f t="shared" si="96"/>
        <v>16628.13</v>
      </c>
    </row>
    <row r="272" spans="1:41" s="24" customFormat="1" ht="15.75" customHeight="1" x14ac:dyDescent="0.35">
      <c r="A272" s="36" t="s">
        <v>27</v>
      </c>
      <c r="B272" s="36">
        <v>202509</v>
      </c>
      <c r="C272" s="24" t="s">
        <v>736</v>
      </c>
      <c r="D272" s="24" t="s">
        <v>119</v>
      </c>
      <c r="E272" s="62">
        <v>45901</v>
      </c>
      <c r="F272" s="62">
        <v>46265</v>
      </c>
      <c r="G272" s="37" t="s">
        <v>948</v>
      </c>
      <c r="H272" s="36">
        <v>42251</v>
      </c>
      <c r="I272" s="63">
        <v>28491</v>
      </c>
      <c r="J272" s="24" t="s">
        <v>3177</v>
      </c>
      <c r="K272" s="63">
        <f t="shared" si="79"/>
        <v>45901</v>
      </c>
      <c r="L272" s="55">
        <f t="shared" si="80"/>
        <v>0.04</v>
      </c>
      <c r="M272" s="76">
        <v>0.22500000000000001</v>
      </c>
      <c r="N272" s="62">
        <v>45901</v>
      </c>
      <c r="O272" s="62">
        <v>46265</v>
      </c>
      <c r="P272" s="63"/>
      <c r="Q272" s="63"/>
      <c r="R272" s="78">
        <v>47</v>
      </c>
      <c r="S272" s="63" t="str">
        <f>VLOOKUP(R272,SA!$B$3:$C$11,2,1)</f>
        <v>46-55</v>
      </c>
      <c r="T272" s="38" t="s">
        <v>98</v>
      </c>
      <c r="U272" s="24" t="s">
        <v>5747</v>
      </c>
      <c r="V272" s="24">
        <v>300000</v>
      </c>
      <c r="W272" s="39">
        <f t="shared" si="81"/>
        <v>0</v>
      </c>
      <c r="X272" s="29">
        <f t="shared" si="82"/>
        <v>0</v>
      </c>
      <c r="Y272" s="40">
        <f t="shared" si="83"/>
        <v>365</v>
      </c>
      <c r="Z272" s="38">
        <f t="shared" si="84"/>
        <v>46081</v>
      </c>
      <c r="AA272" s="41">
        <f t="shared" si="85"/>
        <v>181</v>
      </c>
      <c r="AB272" s="24" t="s">
        <v>113</v>
      </c>
      <c r="AC272" s="41">
        <f t="shared" si="86"/>
        <v>7373.4659999999994</v>
      </c>
      <c r="AD272" s="41">
        <v>1</v>
      </c>
      <c r="AE272" s="72">
        <f>INDEX(SA!$C$2:$G$11,MATCH(Details!S272,SA!$C$2:$C$11,0),MATCH(Details!V272,SA!$C$2:$G$2,0))*Y272/(F272-E272+1)</f>
        <v>6248.7</v>
      </c>
      <c r="AF272" s="41">
        <f t="shared" si="87"/>
        <v>0</v>
      </c>
      <c r="AG272" s="41">
        <f t="shared" si="88"/>
        <v>0</v>
      </c>
      <c r="AH272" s="41">
        <f t="shared" si="89"/>
        <v>1124.7659999999998</v>
      </c>
      <c r="AI272" s="60">
        <f t="shared" si="90"/>
        <v>249.94800000000001</v>
      </c>
      <c r="AJ272" s="60">
        <f t="shared" si="91"/>
        <v>1405.9575</v>
      </c>
      <c r="AK272" s="60">
        <f t="shared" si="92"/>
        <v>3098.6704109589041</v>
      </c>
      <c r="AL272" s="60">
        <f t="shared" si="93"/>
        <v>2277.5227520547946</v>
      </c>
      <c r="AM272" s="41">
        <f t="shared" si="94"/>
        <v>2315.2717479452049</v>
      </c>
      <c r="AN272" s="42">
        <f t="shared" si="95"/>
        <v>45715</v>
      </c>
      <c r="AO272" s="43">
        <f t="shared" si="96"/>
        <v>6248.7</v>
      </c>
    </row>
    <row r="273" spans="1:41" s="24" customFormat="1" ht="15.75" customHeight="1" x14ac:dyDescent="0.35">
      <c r="A273" s="36" t="s">
        <v>27</v>
      </c>
      <c r="B273" s="36">
        <v>202509</v>
      </c>
      <c r="C273" s="24" t="s">
        <v>736</v>
      </c>
      <c r="D273" s="24" t="s">
        <v>119</v>
      </c>
      <c r="E273" s="62">
        <v>45901</v>
      </c>
      <c r="F273" s="62">
        <v>46265</v>
      </c>
      <c r="G273" s="37" t="s">
        <v>949</v>
      </c>
      <c r="H273" s="36">
        <v>42251</v>
      </c>
      <c r="I273" s="63">
        <v>26299</v>
      </c>
      <c r="J273" s="24" t="s">
        <v>3178</v>
      </c>
      <c r="K273" s="63">
        <f t="shared" si="79"/>
        <v>45901</v>
      </c>
      <c r="L273" s="55">
        <f t="shared" si="80"/>
        <v>0.04</v>
      </c>
      <c r="M273" s="76">
        <v>0.22500000000000001</v>
      </c>
      <c r="N273" s="62">
        <v>45901</v>
      </c>
      <c r="O273" s="62">
        <v>46265</v>
      </c>
      <c r="P273" s="63"/>
      <c r="Q273" s="63"/>
      <c r="R273" s="78">
        <v>53</v>
      </c>
      <c r="S273" s="63" t="str">
        <f>VLOOKUP(R273,SA!$B$3:$C$11,2,1)</f>
        <v>46-55</v>
      </c>
      <c r="T273" s="38" t="s">
        <v>97</v>
      </c>
      <c r="U273" s="24" t="s">
        <v>5744</v>
      </c>
      <c r="V273" s="24">
        <v>300000</v>
      </c>
      <c r="W273" s="39">
        <f t="shared" si="81"/>
        <v>0</v>
      </c>
      <c r="X273" s="29">
        <f t="shared" si="82"/>
        <v>0</v>
      </c>
      <c r="Y273" s="40">
        <f t="shared" si="83"/>
        <v>365</v>
      </c>
      <c r="Z273" s="38">
        <f t="shared" si="84"/>
        <v>46081</v>
      </c>
      <c r="AA273" s="41">
        <f t="shared" si="85"/>
        <v>181</v>
      </c>
      <c r="AB273" s="24" t="s">
        <v>113</v>
      </c>
      <c r="AC273" s="41">
        <f t="shared" si="86"/>
        <v>7373.4659999999994</v>
      </c>
      <c r="AD273" s="41">
        <v>1</v>
      </c>
      <c r="AE273" s="72">
        <f>INDEX(SA!$C$2:$G$11,MATCH(Details!S273,SA!$C$2:$C$11,0),MATCH(Details!V273,SA!$C$2:$G$2,0))*Y273/(F273-E273+1)</f>
        <v>6248.7</v>
      </c>
      <c r="AF273" s="41">
        <f t="shared" si="87"/>
        <v>0</v>
      </c>
      <c r="AG273" s="41">
        <f t="shared" si="88"/>
        <v>0</v>
      </c>
      <c r="AH273" s="41">
        <f t="shared" si="89"/>
        <v>1124.7659999999998</v>
      </c>
      <c r="AI273" s="60">
        <f t="shared" si="90"/>
        <v>249.94800000000001</v>
      </c>
      <c r="AJ273" s="60">
        <f t="shared" si="91"/>
        <v>1405.9575</v>
      </c>
      <c r="AK273" s="60">
        <f t="shared" si="92"/>
        <v>3098.6704109589041</v>
      </c>
      <c r="AL273" s="60">
        <f t="shared" si="93"/>
        <v>2277.5227520547946</v>
      </c>
      <c r="AM273" s="41">
        <f t="shared" si="94"/>
        <v>2315.2717479452049</v>
      </c>
      <c r="AN273" s="42">
        <f t="shared" si="95"/>
        <v>45715</v>
      </c>
      <c r="AO273" s="43">
        <f t="shared" si="96"/>
        <v>6248.7</v>
      </c>
    </row>
    <row r="274" spans="1:41" s="24" customFormat="1" ht="15.75" customHeight="1" x14ac:dyDescent="0.35">
      <c r="A274" s="36" t="s">
        <v>27</v>
      </c>
      <c r="B274" s="36">
        <v>202509</v>
      </c>
      <c r="C274" s="24" t="s">
        <v>736</v>
      </c>
      <c r="D274" s="24" t="s">
        <v>119</v>
      </c>
      <c r="E274" s="62">
        <v>45901</v>
      </c>
      <c r="F274" s="62">
        <v>46265</v>
      </c>
      <c r="G274" s="37" t="s">
        <v>470</v>
      </c>
      <c r="H274" s="36">
        <v>42251</v>
      </c>
      <c r="I274" s="63">
        <v>35200</v>
      </c>
      <c r="J274" s="24" t="s">
        <v>3179</v>
      </c>
      <c r="K274" s="63">
        <f t="shared" si="79"/>
        <v>45901</v>
      </c>
      <c r="L274" s="55">
        <f t="shared" si="80"/>
        <v>0.04</v>
      </c>
      <c r="M274" s="76">
        <v>0.22500000000000001</v>
      </c>
      <c r="N274" s="62">
        <v>45901</v>
      </c>
      <c r="O274" s="62">
        <v>46265</v>
      </c>
      <c r="P274" s="63"/>
      <c r="Q274" s="63"/>
      <c r="R274" s="78">
        <v>29</v>
      </c>
      <c r="S274" s="63" t="str">
        <f>VLOOKUP(R274,SA!$B$3:$C$11,2,1)</f>
        <v>26-35</v>
      </c>
      <c r="T274" s="38" t="s">
        <v>97</v>
      </c>
      <c r="U274" s="24" t="s">
        <v>56</v>
      </c>
      <c r="V274" s="24">
        <v>300000</v>
      </c>
      <c r="W274" s="39">
        <f t="shared" si="81"/>
        <v>300000</v>
      </c>
      <c r="X274" s="29">
        <f t="shared" si="82"/>
        <v>1</v>
      </c>
      <c r="Y274" s="40">
        <f t="shared" si="83"/>
        <v>365</v>
      </c>
      <c r="Z274" s="38">
        <f t="shared" si="84"/>
        <v>46081</v>
      </c>
      <c r="AA274" s="41">
        <f t="shared" si="85"/>
        <v>181</v>
      </c>
      <c r="AB274" s="24" t="s">
        <v>113</v>
      </c>
      <c r="AC274" s="41">
        <f t="shared" si="86"/>
        <v>4124.4657999999999</v>
      </c>
      <c r="AD274" s="41">
        <v>1</v>
      </c>
      <c r="AE274" s="72">
        <f>INDEX(SA!$C$2:$G$11,MATCH(Details!S274,SA!$C$2:$C$11,0),MATCH(Details!V274,SA!$C$2:$G$2,0))*Y274/(F274-E274+1)</f>
        <v>3495.31</v>
      </c>
      <c r="AF274" s="41">
        <f t="shared" si="87"/>
        <v>0</v>
      </c>
      <c r="AG274" s="41">
        <f t="shared" si="88"/>
        <v>0</v>
      </c>
      <c r="AH274" s="41">
        <f t="shared" si="89"/>
        <v>629.1558</v>
      </c>
      <c r="AI274" s="60">
        <f t="shared" si="90"/>
        <v>139.8124</v>
      </c>
      <c r="AJ274" s="60">
        <f t="shared" si="91"/>
        <v>786.44475</v>
      </c>
      <c r="AK274" s="60">
        <f t="shared" si="92"/>
        <v>1733.2907123287671</v>
      </c>
      <c r="AL274" s="60">
        <f t="shared" si="93"/>
        <v>1273.9686735616438</v>
      </c>
      <c r="AM274" s="41">
        <f t="shared" si="94"/>
        <v>1295.0841764383563</v>
      </c>
      <c r="AN274" s="42">
        <f t="shared" si="95"/>
        <v>45715</v>
      </c>
      <c r="AO274" s="43">
        <f t="shared" si="96"/>
        <v>3495.31</v>
      </c>
    </row>
    <row r="275" spans="1:41" s="24" customFormat="1" ht="15.75" customHeight="1" x14ac:dyDescent="0.35">
      <c r="A275" s="36" t="s">
        <v>27</v>
      </c>
      <c r="B275" s="36">
        <v>202509</v>
      </c>
      <c r="C275" s="24" t="s">
        <v>736</v>
      </c>
      <c r="D275" s="24" t="s">
        <v>119</v>
      </c>
      <c r="E275" s="62">
        <v>45901</v>
      </c>
      <c r="F275" s="62">
        <v>46265</v>
      </c>
      <c r="G275" s="37" t="s">
        <v>950</v>
      </c>
      <c r="H275" s="36">
        <v>42252</v>
      </c>
      <c r="I275" s="63">
        <v>43904</v>
      </c>
      <c r="J275" s="24" t="s">
        <v>3180</v>
      </c>
      <c r="K275" s="63">
        <f t="shared" si="79"/>
        <v>45901</v>
      </c>
      <c r="L275" s="55">
        <f t="shared" si="80"/>
        <v>0.04</v>
      </c>
      <c r="M275" s="76">
        <v>0.22500000000000001</v>
      </c>
      <c r="N275" s="62">
        <v>45901</v>
      </c>
      <c r="O275" s="62">
        <v>46265</v>
      </c>
      <c r="P275" s="63"/>
      <c r="Q275" s="63"/>
      <c r="R275" s="78">
        <v>5</v>
      </c>
      <c r="S275" s="63" t="str">
        <f>VLOOKUP(R275,SA!$B$3:$C$11,2,1)</f>
        <v>0-25</v>
      </c>
      <c r="T275" s="38" t="s">
        <v>98</v>
      </c>
      <c r="U275" s="24" t="s">
        <v>5746</v>
      </c>
      <c r="V275" s="24">
        <v>300000</v>
      </c>
      <c r="W275" s="39">
        <f t="shared" si="81"/>
        <v>0</v>
      </c>
      <c r="X275" s="29">
        <f t="shared" si="82"/>
        <v>0</v>
      </c>
      <c r="Y275" s="40">
        <f t="shared" si="83"/>
        <v>365</v>
      </c>
      <c r="Z275" s="38">
        <f t="shared" si="84"/>
        <v>46081</v>
      </c>
      <c r="AA275" s="41">
        <f t="shared" si="85"/>
        <v>181</v>
      </c>
      <c r="AB275" s="24" t="s">
        <v>113</v>
      </c>
      <c r="AC275" s="41">
        <f t="shared" si="86"/>
        <v>3690.3792000000003</v>
      </c>
      <c r="AD275" s="41">
        <v>1</v>
      </c>
      <c r="AE275" s="72">
        <f>INDEX(SA!$C$2:$G$11,MATCH(Details!S275,SA!$C$2:$C$11,0),MATCH(Details!V275,SA!$C$2:$G$2,0))*Y275/(F275-E275+1)</f>
        <v>3127.44</v>
      </c>
      <c r="AF275" s="41">
        <f t="shared" si="87"/>
        <v>0</v>
      </c>
      <c r="AG275" s="41">
        <f t="shared" si="88"/>
        <v>0</v>
      </c>
      <c r="AH275" s="41">
        <f t="shared" si="89"/>
        <v>562.93920000000003</v>
      </c>
      <c r="AI275" s="60">
        <f t="shared" si="90"/>
        <v>125.0976</v>
      </c>
      <c r="AJ275" s="60">
        <f t="shared" si="91"/>
        <v>703.67399999999998</v>
      </c>
      <c r="AK275" s="60">
        <f t="shared" si="92"/>
        <v>1550.8675068493151</v>
      </c>
      <c r="AL275" s="60">
        <f t="shared" si="93"/>
        <v>1139.8876175342466</v>
      </c>
      <c r="AM275" s="41">
        <f t="shared" si="94"/>
        <v>1158.7807824657534</v>
      </c>
      <c r="AN275" s="42">
        <f t="shared" si="95"/>
        <v>45715</v>
      </c>
      <c r="AO275" s="43">
        <f t="shared" si="96"/>
        <v>3127.44</v>
      </c>
    </row>
    <row r="276" spans="1:41" s="24" customFormat="1" ht="15.75" customHeight="1" x14ac:dyDescent="0.35">
      <c r="A276" s="36" t="s">
        <v>27</v>
      </c>
      <c r="B276" s="36">
        <v>202509</v>
      </c>
      <c r="C276" s="24" t="s">
        <v>736</v>
      </c>
      <c r="D276" s="24" t="s">
        <v>119</v>
      </c>
      <c r="E276" s="62">
        <v>45901</v>
      </c>
      <c r="F276" s="62">
        <v>46265</v>
      </c>
      <c r="G276" s="37" t="s">
        <v>146</v>
      </c>
      <c r="H276" s="36">
        <v>42252</v>
      </c>
      <c r="I276" s="63">
        <v>29038</v>
      </c>
      <c r="J276" s="24" t="s">
        <v>3181</v>
      </c>
      <c r="K276" s="63">
        <f t="shared" si="79"/>
        <v>45901</v>
      </c>
      <c r="L276" s="55">
        <f t="shared" si="80"/>
        <v>0.04</v>
      </c>
      <c r="M276" s="76">
        <v>0.22500000000000001</v>
      </c>
      <c r="N276" s="62">
        <v>45901</v>
      </c>
      <c r="O276" s="62">
        <v>46265</v>
      </c>
      <c r="P276" s="63"/>
      <c r="Q276" s="63"/>
      <c r="R276" s="78">
        <v>46</v>
      </c>
      <c r="S276" s="63" t="str">
        <f>VLOOKUP(R276,SA!$B$3:$C$11,2,1)</f>
        <v>46-55</v>
      </c>
      <c r="T276" s="38" t="s">
        <v>97</v>
      </c>
      <c r="U276" s="24" t="s">
        <v>56</v>
      </c>
      <c r="V276" s="24">
        <v>300000</v>
      </c>
      <c r="W276" s="39">
        <f t="shared" si="81"/>
        <v>300000</v>
      </c>
      <c r="X276" s="29">
        <f t="shared" si="82"/>
        <v>1</v>
      </c>
      <c r="Y276" s="40">
        <f t="shared" si="83"/>
        <v>365</v>
      </c>
      <c r="Z276" s="38">
        <f t="shared" si="84"/>
        <v>46081</v>
      </c>
      <c r="AA276" s="41">
        <f t="shared" si="85"/>
        <v>181</v>
      </c>
      <c r="AB276" s="24" t="s">
        <v>113</v>
      </c>
      <c r="AC276" s="41">
        <f t="shared" si="86"/>
        <v>7373.4659999999994</v>
      </c>
      <c r="AD276" s="41">
        <v>1</v>
      </c>
      <c r="AE276" s="72">
        <f>INDEX(SA!$C$2:$G$11,MATCH(Details!S276,SA!$C$2:$C$11,0),MATCH(Details!V276,SA!$C$2:$G$2,0))*Y276/(F276-E276+1)</f>
        <v>6248.7</v>
      </c>
      <c r="AF276" s="41">
        <f t="shared" si="87"/>
        <v>0</v>
      </c>
      <c r="AG276" s="41">
        <f t="shared" si="88"/>
        <v>0</v>
      </c>
      <c r="AH276" s="41">
        <f t="shared" si="89"/>
        <v>1124.7659999999998</v>
      </c>
      <c r="AI276" s="60">
        <f t="shared" si="90"/>
        <v>249.94800000000001</v>
      </c>
      <c r="AJ276" s="60">
        <f t="shared" si="91"/>
        <v>1405.9575</v>
      </c>
      <c r="AK276" s="60">
        <f t="shared" si="92"/>
        <v>3098.6704109589041</v>
      </c>
      <c r="AL276" s="60">
        <f t="shared" si="93"/>
        <v>2277.5227520547946</v>
      </c>
      <c r="AM276" s="41">
        <f t="shared" si="94"/>
        <v>2315.2717479452049</v>
      </c>
      <c r="AN276" s="42">
        <f t="shared" si="95"/>
        <v>45715</v>
      </c>
      <c r="AO276" s="43">
        <f t="shared" si="96"/>
        <v>6248.7</v>
      </c>
    </row>
    <row r="277" spans="1:41" s="24" customFormat="1" ht="15.75" customHeight="1" x14ac:dyDescent="0.35">
      <c r="A277" s="36" t="s">
        <v>27</v>
      </c>
      <c r="B277" s="36">
        <v>202509</v>
      </c>
      <c r="C277" s="24" t="s">
        <v>736</v>
      </c>
      <c r="D277" s="24" t="s">
        <v>119</v>
      </c>
      <c r="E277" s="62">
        <v>45901</v>
      </c>
      <c r="F277" s="62">
        <v>46265</v>
      </c>
      <c r="G277" s="37" t="s">
        <v>951</v>
      </c>
      <c r="H277" s="36">
        <v>42252</v>
      </c>
      <c r="I277" s="63">
        <v>39638</v>
      </c>
      <c r="J277" s="24" t="s">
        <v>3182</v>
      </c>
      <c r="K277" s="63">
        <f t="shared" si="79"/>
        <v>45901</v>
      </c>
      <c r="L277" s="55">
        <f t="shared" si="80"/>
        <v>0.04</v>
      </c>
      <c r="M277" s="76">
        <v>0.22500000000000001</v>
      </c>
      <c r="N277" s="62">
        <v>45901</v>
      </c>
      <c r="O277" s="62">
        <v>46265</v>
      </c>
      <c r="P277" s="63"/>
      <c r="Q277" s="63"/>
      <c r="R277" s="78">
        <v>17</v>
      </c>
      <c r="S277" s="63" t="str">
        <f>VLOOKUP(R277,SA!$B$3:$C$11,2,1)</f>
        <v>0-25</v>
      </c>
      <c r="T277" s="38" t="s">
        <v>97</v>
      </c>
      <c r="U277" s="24" t="s">
        <v>5745</v>
      </c>
      <c r="V277" s="24">
        <v>300000</v>
      </c>
      <c r="W277" s="39">
        <f t="shared" si="81"/>
        <v>0</v>
      </c>
      <c r="X277" s="29">
        <f t="shared" si="82"/>
        <v>0</v>
      </c>
      <c r="Y277" s="40">
        <f t="shared" si="83"/>
        <v>365</v>
      </c>
      <c r="Z277" s="38">
        <f t="shared" si="84"/>
        <v>46081</v>
      </c>
      <c r="AA277" s="41">
        <f t="shared" si="85"/>
        <v>181</v>
      </c>
      <c r="AB277" s="24" t="s">
        <v>113</v>
      </c>
      <c r="AC277" s="41">
        <f t="shared" si="86"/>
        <v>3690.3792000000003</v>
      </c>
      <c r="AD277" s="41">
        <v>1</v>
      </c>
      <c r="AE277" s="72">
        <f>INDEX(SA!$C$2:$G$11,MATCH(Details!S277,SA!$C$2:$C$11,0),MATCH(Details!V277,SA!$C$2:$G$2,0))*Y277/(F277-E277+1)</f>
        <v>3127.44</v>
      </c>
      <c r="AF277" s="41">
        <f t="shared" si="87"/>
        <v>0</v>
      </c>
      <c r="AG277" s="41">
        <f t="shared" si="88"/>
        <v>0</v>
      </c>
      <c r="AH277" s="41">
        <f t="shared" si="89"/>
        <v>562.93920000000003</v>
      </c>
      <c r="AI277" s="60">
        <f t="shared" si="90"/>
        <v>125.0976</v>
      </c>
      <c r="AJ277" s="60">
        <f t="shared" si="91"/>
        <v>703.67399999999998</v>
      </c>
      <c r="AK277" s="60">
        <f t="shared" si="92"/>
        <v>1550.8675068493151</v>
      </c>
      <c r="AL277" s="60">
        <f t="shared" si="93"/>
        <v>1139.8876175342466</v>
      </c>
      <c r="AM277" s="41">
        <f t="shared" si="94"/>
        <v>1158.7807824657534</v>
      </c>
      <c r="AN277" s="42">
        <f t="shared" si="95"/>
        <v>45715</v>
      </c>
      <c r="AO277" s="43">
        <f t="shared" si="96"/>
        <v>3127.44</v>
      </c>
    </row>
    <row r="278" spans="1:41" s="24" customFormat="1" ht="15.75" customHeight="1" x14ac:dyDescent="0.35">
      <c r="A278" s="36" t="s">
        <v>27</v>
      </c>
      <c r="B278" s="36">
        <v>202509</v>
      </c>
      <c r="C278" s="24" t="s">
        <v>736</v>
      </c>
      <c r="D278" s="24" t="s">
        <v>119</v>
      </c>
      <c r="E278" s="62">
        <v>45901</v>
      </c>
      <c r="F278" s="62">
        <v>46265</v>
      </c>
      <c r="G278" s="37" t="s">
        <v>952</v>
      </c>
      <c r="H278" s="36">
        <v>42252</v>
      </c>
      <c r="I278" s="63">
        <v>31964</v>
      </c>
      <c r="J278" s="24" t="s">
        <v>3183</v>
      </c>
      <c r="K278" s="63">
        <f t="shared" si="79"/>
        <v>45901</v>
      </c>
      <c r="L278" s="55">
        <f t="shared" si="80"/>
        <v>0.04</v>
      </c>
      <c r="M278" s="76">
        <v>0.22500000000000001</v>
      </c>
      <c r="N278" s="62">
        <v>45901</v>
      </c>
      <c r="O278" s="62">
        <v>46265</v>
      </c>
      <c r="P278" s="63"/>
      <c r="Q278" s="63"/>
      <c r="R278" s="78">
        <v>38</v>
      </c>
      <c r="S278" s="63" t="str">
        <f>VLOOKUP(R278,SA!$B$3:$C$11,2,1)</f>
        <v>36-45</v>
      </c>
      <c r="T278" s="38" t="s">
        <v>98</v>
      </c>
      <c r="U278" s="24" t="s">
        <v>5743</v>
      </c>
      <c r="V278" s="24">
        <v>300000</v>
      </c>
      <c r="W278" s="39">
        <f t="shared" si="81"/>
        <v>0</v>
      </c>
      <c r="X278" s="29">
        <f t="shared" si="82"/>
        <v>0</v>
      </c>
      <c r="Y278" s="40">
        <f t="shared" si="83"/>
        <v>365</v>
      </c>
      <c r="Z278" s="38">
        <f t="shared" si="84"/>
        <v>46081</v>
      </c>
      <c r="AA278" s="41">
        <f t="shared" si="85"/>
        <v>181</v>
      </c>
      <c r="AB278" s="24" t="s">
        <v>113</v>
      </c>
      <c r="AC278" s="41">
        <f t="shared" si="86"/>
        <v>5119.5716000000002</v>
      </c>
      <c r="AD278" s="41">
        <v>1</v>
      </c>
      <c r="AE278" s="72">
        <f>INDEX(SA!$C$2:$G$11,MATCH(Details!S278,SA!$C$2:$C$11,0),MATCH(Details!V278,SA!$C$2:$G$2,0))*Y278/(F278-E278+1)</f>
        <v>4338.62</v>
      </c>
      <c r="AF278" s="41">
        <f t="shared" si="87"/>
        <v>0</v>
      </c>
      <c r="AG278" s="41">
        <f t="shared" si="88"/>
        <v>0</v>
      </c>
      <c r="AH278" s="41">
        <f t="shared" si="89"/>
        <v>780.95159999999998</v>
      </c>
      <c r="AI278" s="60">
        <f t="shared" si="90"/>
        <v>173.54480000000001</v>
      </c>
      <c r="AJ278" s="60">
        <f t="shared" si="91"/>
        <v>976.18949999999995</v>
      </c>
      <c r="AK278" s="60">
        <f t="shared" si="92"/>
        <v>2151.4800547945206</v>
      </c>
      <c r="AL278" s="60">
        <f t="shared" si="93"/>
        <v>1581.3378402739727</v>
      </c>
      <c r="AM278" s="41">
        <f t="shared" si="94"/>
        <v>1607.5478597260276</v>
      </c>
      <c r="AN278" s="42">
        <f t="shared" si="95"/>
        <v>45715</v>
      </c>
      <c r="AO278" s="43">
        <f t="shared" si="96"/>
        <v>4338.62</v>
      </c>
    </row>
    <row r="279" spans="1:41" s="24" customFormat="1" ht="15.75" customHeight="1" x14ac:dyDescent="0.35">
      <c r="A279" s="36" t="s">
        <v>27</v>
      </c>
      <c r="B279" s="36">
        <v>202509</v>
      </c>
      <c r="C279" s="24" t="s">
        <v>736</v>
      </c>
      <c r="D279" s="24" t="s">
        <v>119</v>
      </c>
      <c r="E279" s="62">
        <v>45901</v>
      </c>
      <c r="F279" s="62">
        <v>46265</v>
      </c>
      <c r="G279" s="37" t="s">
        <v>953</v>
      </c>
      <c r="H279" s="36">
        <v>42253</v>
      </c>
      <c r="I279" s="63">
        <v>21186</v>
      </c>
      <c r="J279" s="24" t="s">
        <v>3184</v>
      </c>
      <c r="K279" s="63">
        <f t="shared" si="79"/>
        <v>45901</v>
      </c>
      <c r="L279" s="55">
        <f t="shared" si="80"/>
        <v>0.04</v>
      </c>
      <c r="M279" s="76">
        <v>0.22500000000000001</v>
      </c>
      <c r="N279" s="62">
        <v>45901</v>
      </c>
      <c r="O279" s="62">
        <v>46265</v>
      </c>
      <c r="P279" s="63"/>
      <c r="Q279" s="63"/>
      <c r="R279" s="78">
        <v>67</v>
      </c>
      <c r="S279" s="63" t="str">
        <f>VLOOKUP(R279,SA!$B$3:$C$11,2,1)</f>
        <v>66-70</v>
      </c>
      <c r="T279" s="38" t="s">
        <v>98</v>
      </c>
      <c r="U279" s="24" t="s">
        <v>5747</v>
      </c>
      <c r="V279" s="24">
        <v>300000</v>
      </c>
      <c r="W279" s="39">
        <f t="shared" si="81"/>
        <v>0</v>
      </c>
      <c r="X279" s="29">
        <f t="shared" si="82"/>
        <v>0</v>
      </c>
      <c r="Y279" s="40">
        <f t="shared" si="83"/>
        <v>365</v>
      </c>
      <c r="Z279" s="38">
        <f t="shared" si="84"/>
        <v>46081</v>
      </c>
      <c r="AA279" s="41">
        <f t="shared" si="85"/>
        <v>181</v>
      </c>
      <c r="AB279" s="24" t="s">
        <v>113</v>
      </c>
      <c r="AC279" s="41">
        <f t="shared" si="86"/>
        <v>15468.950400000002</v>
      </c>
      <c r="AD279" s="41">
        <v>1</v>
      </c>
      <c r="AE279" s="72">
        <f>INDEX(SA!$C$2:$G$11,MATCH(Details!S279,SA!$C$2:$C$11,0),MATCH(Details!V279,SA!$C$2:$G$2,0))*Y279/(F279-E279+1)</f>
        <v>13109.28</v>
      </c>
      <c r="AF279" s="41">
        <f t="shared" si="87"/>
        <v>0</v>
      </c>
      <c r="AG279" s="41">
        <f t="shared" si="88"/>
        <v>0</v>
      </c>
      <c r="AH279" s="41">
        <f t="shared" si="89"/>
        <v>2359.6704</v>
      </c>
      <c r="AI279" s="60">
        <f t="shared" si="90"/>
        <v>524.37120000000004</v>
      </c>
      <c r="AJ279" s="60">
        <f t="shared" si="91"/>
        <v>2949.5880000000002</v>
      </c>
      <c r="AK279" s="60">
        <f t="shared" si="92"/>
        <v>6500.7662465753428</v>
      </c>
      <c r="AL279" s="60">
        <f t="shared" si="93"/>
        <v>4778.0631912328772</v>
      </c>
      <c r="AM279" s="41">
        <f t="shared" si="94"/>
        <v>4857.2576087671241</v>
      </c>
      <c r="AN279" s="42">
        <f t="shared" si="95"/>
        <v>45715</v>
      </c>
      <c r="AO279" s="43">
        <f t="shared" si="96"/>
        <v>13109.28</v>
      </c>
    </row>
    <row r="280" spans="1:41" s="24" customFormat="1" ht="15.75" customHeight="1" x14ac:dyDescent="0.35">
      <c r="A280" s="36" t="s">
        <v>27</v>
      </c>
      <c r="B280" s="36">
        <v>202509</v>
      </c>
      <c r="C280" s="24" t="s">
        <v>736</v>
      </c>
      <c r="D280" s="24" t="s">
        <v>119</v>
      </c>
      <c r="E280" s="62">
        <v>45901</v>
      </c>
      <c r="F280" s="62">
        <v>46265</v>
      </c>
      <c r="G280" s="37" t="s">
        <v>369</v>
      </c>
      <c r="H280" s="36">
        <v>42253</v>
      </c>
      <c r="I280" s="63">
        <v>33747</v>
      </c>
      <c r="J280" s="24" t="s">
        <v>3185</v>
      </c>
      <c r="K280" s="63">
        <f t="shared" si="79"/>
        <v>45901</v>
      </c>
      <c r="L280" s="55">
        <f t="shared" si="80"/>
        <v>0.04</v>
      </c>
      <c r="M280" s="76">
        <v>0.22500000000000001</v>
      </c>
      <c r="N280" s="62">
        <v>45901</v>
      </c>
      <c r="O280" s="62">
        <v>46265</v>
      </c>
      <c r="P280" s="63"/>
      <c r="Q280" s="63"/>
      <c r="R280" s="78">
        <v>33</v>
      </c>
      <c r="S280" s="63" t="str">
        <f>VLOOKUP(R280,SA!$B$3:$C$11,2,1)</f>
        <v>26-35</v>
      </c>
      <c r="T280" s="38" t="s">
        <v>97</v>
      </c>
      <c r="U280" s="24" t="s">
        <v>56</v>
      </c>
      <c r="V280" s="24">
        <v>300000</v>
      </c>
      <c r="W280" s="39">
        <f t="shared" si="81"/>
        <v>300000</v>
      </c>
      <c r="X280" s="29">
        <f t="shared" si="82"/>
        <v>1</v>
      </c>
      <c r="Y280" s="40">
        <f t="shared" si="83"/>
        <v>365</v>
      </c>
      <c r="Z280" s="38">
        <f t="shared" si="84"/>
        <v>46081</v>
      </c>
      <c r="AA280" s="41">
        <f t="shared" si="85"/>
        <v>181</v>
      </c>
      <c r="AB280" s="24" t="s">
        <v>113</v>
      </c>
      <c r="AC280" s="41">
        <f t="shared" si="86"/>
        <v>4124.4657999999999</v>
      </c>
      <c r="AD280" s="41">
        <v>1</v>
      </c>
      <c r="AE280" s="72">
        <f>INDEX(SA!$C$2:$G$11,MATCH(Details!S280,SA!$C$2:$C$11,0),MATCH(Details!V280,SA!$C$2:$G$2,0))*Y280/(F280-E280+1)</f>
        <v>3495.31</v>
      </c>
      <c r="AF280" s="41">
        <f t="shared" si="87"/>
        <v>0</v>
      </c>
      <c r="AG280" s="41">
        <f t="shared" si="88"/>
        <v>0</v>
      </c>
      <c r="AH280" s="41">
        <f t="shared" si="89"/>
        <v>629.1558</v>
      </c>
      <c r="AI280" s="60">
        <f t="shared" si="90"/>
        <v>139.8124</v>
      </c>
      <c r="AJ280" s="60">
        <f t="shared" si="91"/>
        <v>786.44475</v>
      </c>
      <c r="AK280" s="60">
        <f t="shared" si="92"/>
        <v>1733.2907123287671</v>
      </c>
      <c r="AL280" s="60">
        <f t="shared" si="93"/>
        <v>1273.9686735616438</v>
      </c>
      <c r="AM280" s="41">
        <f t="shared" si="94"/>
        <v>1295.0841764383563</v>
      </c>
      <c r="AN280" s="42">
        <f t="shared" si="95"/>
        <v>45715</v>
      </c>
      <c r="AO280" s="43">
        <f t="shared" si="96"/>
        <v>3495.31</v>
      </c>
    </row>
    <row r="281" spans="1:41" s="24" customFormat="1" ht="15.75" customHeight="1" x14ac:dyDescent="0.35">
      <c r="A281" s="36" t="s">
        <v>27</v>
      </c>
      <c r="B281" s="36">
        <v>202509</v>
      </c>
      <c r="C281" s="24" t="s">
        <v>736</v>
      </c>
      <c r="D281" s="24" t="s">
        <v>119</v>
      </c>
      <c r="E281" s="62">
        <v>45901</v>
      </c>
      <c r="F281" s="62">
        <v>46265</v>
      </c>
      <c r="G281" s="37" t="s">
        <v>954</v>
      </c>
      <c r="H281" s="36">
        <v>42253</v>
      </c>
      <c r="I281" s="63">
        <v>45017</v>
      </c>
      <c r="J281" s="24" t="s">
        <v>3186</v>
      </c>
      <c r="K281" s="63">
        <f t="shared" si="79"/>
        <v>45901</v>
      </c>
      <c r="L281" s="55">
        <f t="shared" si="80"/>
        <v>0.04</v>
      </c>
      <c r="M281" s="76">
        <v>0.22500000000000001</v>
      </c>
      <c r="N281" s="62">
        <v>45901</v>
      </c>
      <c r="O281" s="62">
        <v>46265</v>
      </c>
      <c r="P281" s="63"/>
      <c r="Q281" s="63"/>
      <c r="R281" s="78">
        <v>2</v>
      </c>
      <c r="S281" s="63" t="str">
        <f>VLOOKUP(R281,SA!$B$3:$C$11,2,1)</f>
        <v>0-25</v>
      </c>
      <c r="T281" s="38" t="s">
        <v>98</v>
      </c>
      <c r="U281" s="24" t="s">
        <v>5746</v>
      </c>
      <c r="V281" s="24">
        <v>300000</v>
      </c>
      <c r="W281" s="39">
        <f t="shared" si="81"/>
        <v>0</v>
      </c>
      <c r="X281" s="29">
        <f t="shared" si="82"/>
        <v>0</v>
      </c>
      <c r="Y281" s="40">
        <f t="shared" si="83"/>
        <v>365</v>
      </c>
      <c r="Z281" s="38">
        <f t="shared" si="84"/>
        <v>46081</v>
      </c>
      <c r="AA281" s="41">
        <f t="shared" si="85"/>
        <v>181</v>
      </c>
      <c r="AB281" s="24" t="s">
        <v>113</v>
      </c>
      <c r="AC281" s="41">
        <f t="shared" si="86"/>
        <v>3690.3792000000003</v>
      </c>
      <c r="AD281" s="41">
        <v>1</v>
      </c>
      <c r="AE281" s="72">
        <f>INDEX(SA!$C$2:$G$11,MATCH(Details!S281,SA!$C$2:$C$11,0),MATCH(Details!V281,SA!$C$2:$G$2,0))*Y281/(F281-E281+1)</f>
        <v>3127.44</v>
      </c>
      <c r="AF281" s="41">
        <f t="shared" si="87"/>
        <v>0</v>
      </c>
      <c r="AG281" s="41">
        <f t="shared" si="88"/>
        <v>0</v>
      </c>
      <c r="AH281" s="41">
        <f t="shared" si="89"/>
        <v>562.93920000000003</v>
      </c>
      <c r="AI281" s="60">
        <f t="shared" si="90"/>
        <v>125.0976</v>
      </c>
      <c r="AJ281" s="60">
        <f t="shared" si="91"/>
        <v>703.67399999999998</v>
      </c>
      <c r="AK281" s="60">
        <f t="shared" si="92"/>
        <v>1550.8675068493151</v>
      </c>
      <c r="AL281" s="60">
        <f t="shared" si="93"/>
        <v>1139.8876175342466</v>
      </c>
      <c r="AM281" s="41">
        <f t="shared" si="94"/>
        <v>1158.7807824657534</v>
      </c>
      <c r="AN281" s="42">
        <f t="shared" si="95"/>
        <v>45715</v>
      </c>
      <c r="AO281" s="43">
        <f t="shared" si="96"/>
        <v>3127.44</v>
      </c>
    </row>
    <row r="282" spans="1:41" s="24" customFormat="1" ht="15.75" customHeight="1" x14ac:dyDescent="0.35">
      <c r="A282" s="36" t="s">
        <v>27</v>
      </c>
      <c r="B282" s="36">
        <v>202509</v>
      </c>
      <c r="C282" s="24" t="s">
        <v>736</v>
      </c>
      <c r="D282" s="24" t="s">
        <v>119</v>
      </c>
      <c r="E282" s="62">
        <v>45901</v>
      </c>
      <c r="F282" s="62">
        <v>46265</v>
      </c>
      <c r="G282" s="37" t="s">
        <v>955</v>
      </c>
      <c r="H282" s="36">
        <v>42253</v>
      </c>
      <c r="I282" s="63">
        <v>35340</v>
      </c>
      <c r="J282" s="24" t="s">
        <v>3187</v>
      </c>
      <c r="K282" s="63">
        <f t="shared" si="79"/>
        <v>45901</v>
      </c>
      <c r="L282" s="55">
        <f t="shared" si="80"/>
        <v>0.04</v>
      </c>
      <c r="M282" s="76">
        <v>0.22500000000000001</v>
      </c>
      <c r="N282" s="62">
        <v>45901</v>
      </c>
      <c r="O282" s="62">
        <v>46265</v>
      </c>
      <c r="P282" s="63"/>
      <c r="Q282" s="63"/>
      <c r="R282" s="78">
        <v>28</v>
      </c>
      <c r="S282" s="63" t="str">
        <f>VLOOKUP(R282,SA!$B$3:$C$11,2,1)</f>
        <v>26-35</v>
      </c>
      <c r="T282" s="38" t="s">
        <v>98</v>
      </c>
      <c r="U282" s="24" t="s">
        <v>5743</v>
      </c>
      <c r="V282" s="24">
        <v>300000</v>
      </c>
      <c r="W282" s="39">
        <f t="shared" si="81"/>
        <v>0</v>
      </c>
      <c r="X282" s="29">
        <f t="shared" si="82"/>
        <v>0</v>
      </c>
      <c r="Y282" s="40">
        <f t="shared" si="83"/>
        <v>365</v>
      </c>
      <c r="Z282" s="38">
        <f t="shared" si="84"/>
        <v>46081</v>
      </c>
      <c r="AA282" s="41">
        <f t="shared" si="85"/>
        <v>181</v>
      </c>
      <c r="AB282" s="24" t="s">
        <v>113</v>
      </c>
      <c r="AC282" s="41">
        <f t="shared" si="86"/>
        <v>4124.4657999999999</v>
      </c>
      <c r="AD282" s="41">
        <v>1</v>
      </c>
      <c r="AE282" s="72">
        <f>INDEX(SA!$C$2:$G$11,MATCH(Details!S282,SA!$C$2:$C$11,0),MATCH(Details!V282,SA!$C$2:$G$2,0))*Y282/(F282-E282+1)</f>
        <v>3495.31</v>
      </c>
      <c r="AF282" s="41">
        <f t="shared" si="87"/>
        <v>0</v>
      </c>
      <c r="AG282" s="41">
        <f t="shared" si="88"/>
        <v>0</v>
      </c>
      <c r="AH282" s="41">
        <f t="shared" si="89"/>
        <v>629.1558</v>
      </c>
      <c r="AI282" s="60">
        <f t="shared" si="90"/>
        <v>139.8124</v>
      </c>
      <c r="AJ282" s="60">
        <f t="shared" si="91"/>
        <v>786.44475</v>
      </c>
      <c r="AK282" s="60">
        <f t="shared" si="92"/>
        <v>1733.2907123287671</v>
      </c>
      <c r="AL282" s="60">
        <f t="shared" si="93"/>
        <v>1273.9686735616438</v>
      </c>
      <c r="AM282" s="41">
        <f t="shared" si="94"/>
        <v>1295.0841764383563</v>
      </c>
      <c r="AN282" s="42">
        <f t="shared" si="95"/>
        <v>45715</v>
      </c>
      <c r="AO282" s="43">
        <f t="shared" si="96"/>
        <v>3495.31</v>
      </c>
    </row>
    <row r="283" spans="1:41" s="24" customFormat="1" ht="15.75" customHeight="1" x14ac:dyDescent="0.35">
      <c r="A283" s="36" t="s">
        <v>27</v>
      </c>
      <c r="B283" s="36">
        <v>202509</v>
      </c>
      <c r="C283" s="24" t="s">
        <v>736</v>
      </c>
      <c r="D283" s="24" t="s">
        <v>119</v>
      </c>
      <c r="E283" s="62">
        <v>45901</v>
      </c>
      <c r="F283" s="62">
        <v>46265</v>
      </c>
      <c r="G283" s="37" t="s">
        <v>956</v>
      </c>
      <c r="H283" s="36">
        <v>42254</v>
      </c>
      <c r="I283" s="63">
        <v>20455</v>
      </c>
      <c r="J283" s="24" t="s">
        <v>3188</v>
      </c>
      <c r="K283" s="63">
        <f t="shared" si="79"/>
        <v>45901</v>
      </c>
      <c r="L283" s="55">
        <f t="shared" si="80"/>
        <v>0.04</v>
      </c>
      <c r="M283" s="76">
        <v>0.22500000000000001</v>
      </c>
      <c r="N283" s="62">
        <v>45901</v>
      </c>
      <c r="O283" s="62">
        <v>46265</v>
      </c>
      <c r="P283" s="63"/>
      <c r="Q283" s="63"/>
      <c r="R283" s="78">
        <v>69</v>
      </c>
      <c r="S283" s="63" t="str">
        <f>VLOOKUP(R283,SA!$B$3:$C$11,2,1)</f>
        <v>66-70</v>
      </c>
      <c r="T283" s="38" t="s">
        <v>97</v>
      </c>
      <c r="U283" s="24" t="s">
        <v>5744</v>
      </c>
      <c r="V283" s="24">
        <v>500000</v>
      </c>
      <c r="W283" s="39">
        <f t="shared" si="81"/>
        <v>0</v>
      </c>
      <c r="X283" s="29">
        <f t="shared" si="82"/>
        <v>0</v>
      </c>
      <c r="Y283" s="40">
        <f t="shared" si="83"/>
        <v>365</v>
      </c>
      <c r="Z283" s="38">
        <f t="shared" si="84"/>
        <v>46081</v>
      </c>
      <c r="AA283" s="41">
        <f t="shared" si="85"/>
        <v>181</v>
      </c>
      <c r="AB283" s="24" t="s">
        <v>113</v>
      </c>
      <c r="AC283" s="41">
        <f t="shared" si="86"/>
        <v>18713.136199999997</v>
      </c>
      <c r="AD283" s="41">
        <v>1</v>
      </c>
      <c r="AE283" s="72">
        <f>INDEX(SA!$C$2:$G$11,MATCH(Details!S283,SA!$C$2:$C$11,0),MATCH(Details!V283,SA!$C$2:$G$2,0))*Y283/(F283-E283+1)</f>
        <v>15858.589999999998</v>
      </c>
      <c r="AF283" s="41">
        <f t="shared" si="87"/>
        <v>0</v>
      </c>
      <c r="AG283" s="41">
        <f t="shared" si="88"/>
        <v>0</v>
      </c>
      <c r="AH283" s="41">
        <f t="shared" si="89"/>
        <v>2854.5461999999998</v>
      </c>
      <c r="AI283" s="60">
        <f t="shared" si="90"/>
        <v>634.34359999999992</v>
      </c>
      <c r="AJ283" s="60">
        <f t="shared" si="91"/>
        <v>3568.1827499999995</v>
      </c>
      <c r="AK283" s="60">
        <f t="shared" si="92"/>
        <v>7864.1227123287663</v>
      </c>
      <c r="AL283" s="60">
        <f t="shared" si="93"/>
        <v>5780.130193561643</v>
      </c>
      <c r="AM283" s="41">
        <f t="shared" si="94"/>
        <v>5875.9334564383553</v>
      </c>
      <c r="AN283" s="42">
        <f t="shared" si="95"/>
        <v>45715</v>
      </c>
      <c r="AO283" s="43">
        <f t="shared" si="96"/>
        <v>15858.589999999998</v>
      </c>
    </row>
    <row r="284" spans="1:41" s="24" customFormat="1" ht="15.75" customHeight="1" x14ac:dyDescent="0.35">
      <c r="A284" s="36" t="s">
        <v>27</v>
      </c>
      <c r="B284" s="36">
        <v>202509</v>
      </c>
      <c r="C284" s="24" t="s">
        <v>736</v>
      </c>
      <c r="D284" s="24" t="s">
        <v>119</v>
      </c>
      <c r="E284" s="62">
        <v>45901</v>
      </c>
      <c r="F284" s="62">
        <v>46265</v>
      </c>
      <c r="G284" s="37" t="s">
        <v>957</v>
      </c>
      <c r="H284" s="36">
        <v>42254</v>
      </c>
      <c r="I284" s="63">
        <v>43837</v>
      </c>
      <c r="J284" s="24" t="s">
        <v>3189</v>
      </c>
      <c r="K284" s="63">
        <f t="shared" si="79"/>
        <v>45901</v>
      </c>
      <c r="L284" s="55">
        <f t="shared" si="80"/>
        <v>0.04</v>
      </c>
      <c r="M284" s="76">
        <v>0.22500000000000001</v>
      </c>
      <c r="N284" s="62">
        <v>45901</v>
      </c>
      <c r="O284" s="62">
        <v>46265</v>
      </c>
      <c r="P284" s="63"/>
      <c r="Q284" s="63"/>
      <c r="R284" s="78">
        <v>5</v>
      </c>
      <c r="S284" s="63" t="str">
        <f>VLOOKUP(R284,SA!$B$3:$C$11,2,1)</f>
        <v>0-25</v>
      </c>
      <c r="T284" s="38" t="s">
        <v>97</v>
      </c>
      <c r="U284" s="24" t="s">
        <v>5745</v>
      </c>
      <c r="V284" s="24">
        <v>500000</v>
      </c>
      <c r="W284" s="39">
        <f t="shared" si="81"/>
        <v>0</v>
      </c>
      <c r="X284" s="29">
        <f t="shared" si="82"/>
        <v>0</v>
      </c>
      <c r="Y284" s="40">
        <f t="shared" si="83"/>
        <v>365</v>
      </c>
      <c r="Z284" s="38">
        <f t="shared" si="84"/>
        <v>46081</v>
      </c>
      <c r="AA284" s="41">
        <f t="shared" si="85"/>
        <v>181</v>
      </c>
      <c r="AB284" s="24" t="s">
        <v>113</v>
      </c>
      <c r="AC284" s="41">
        <f t="shared" si="86"/>
        <v>4448.2106000000003</v>
      </c>
      <c r="AD284" s="41">
        <v>1</v>
      </c>
      <c r="AE284" s="72">
        <f>INDEX(SA!$C$2:$G$11,MATCH(Details!S284,SA!$C$2:$C$11,0),MATCH(Details!V284,SA!$C$2:$G$2,0))*Y284/(F284-E284+1)</f>
        <v>3769.67</v>
      </c>
      <c r="AF284" s="41">
        <f t="shared" si="87"/>
        <v>0</v>
      </c>
      <c r="AG284" s="41">
        <f t="shared" si="88"/>
        <v>0</v>
      </c>
      <c r="AH284" s="41">
        <f t="shared" si="89"/>
        <v>678.54060000000004</v>
      </c>
      <c r="AI284" s="60">
        <f t="shared" si="90"/>
        <v>150.7868</v>
      </c>
      <c r="AJ284" s="60">
        <f t="shared" si="91"/>
        <v>848.17574999999999</v>
      </c>
      <c r="AK284" s="60">
        <f t="shared" si="92"/>
        <v>1869.3432054794521</v>
      </c>
      <c r="AL284" s="60">
        <f t="shared" si="93"/>
        <v>1373.9672560273973</v>
      </c>
      <c r="AM284" s="41">
        <f t="shared" si="94"/>
        <v>1396.7401939726028</v>
      </c>
      <c r="AN284" s="42">
        <f t="shared" si="95"/>
        <v>45715</v>
      </c>
      <c r="AO284" s="43">
        <f t="shared" si="96"/>
        <v>3769.67</v>
      </c>
    </row>
    <row r="285" spans="1:41" s="24" customFormat="1" ht="15.75" customHeight="1" x14ac:dyDescent="0.35">
      <c r="A285" s="36" t="s">
        <v>27</v>
      </c>
      <c r="B285" s="36">
        <v>202509</v>
      </c>
      <c r="C285" s="24" t="s">
        <v>736</v>
      </c>
      <c r="D285" s="24" t="s">
        <v>119</v>
      </c>
      <c r="E285" s="62">
        <v>45901</v>
      </c>
      <c r="F285" s="62">
        <v>46265</v>
      </c>
      <c r="G285" s="37" t="s">
        <v>445</v>
      </c>
      <c r="H285" s="36">
        <v>42254</v>
      </c>
      <c r="I285" s="63">
        <v>28610</v>
      </c>
      <c r="J285" s="24" t="s">
        <v>3190</v>
      </c>
      <c r="K285" s="63">
        <f t="shared" si="79"/>
        <v>45901</v>
      </c>
      <c r="L285" s="55">
        <f t="shared" si="80"/>
        <v>0.04</v>
      </c>
      <c r="M285" s="76">
        <v>0.22500000000000001</v>
      </c>
      <c r="N285" s="62">
        <v>45901</v>
      </c>
      <c r="O285" s="62">
        <v>46265</v>
      </c>
      <c r="P285" s="63"/>
      <c r="Q285" s="63"/>
      <c r="R285" s="78">
        <v>47</v>
      </c>
      <c r="S285" s="63" t="str">
        <f>VLOOKUP(R285,SA!$B$3:$C$11,2,1)</f>
        <v>46-55</v>
      </c>
      <c r="T285" s="38" t="s">
        <v>97</v>
      </c>
      <c r="U285" s="24" t="s">
        <v>56</v>
      </c>
      <c r="V285" s="24">
        <v>500000</v>
      </c>
      <c r="W285" s="39">
        <f t="shared" si="81"/>
        <v>500000</v>
      </c>
      <c r="X285" s="29">
        <f t="shared" si="82"/>
        <v>1</v>
      </c>
      <c r="Y285" s="40">
        <f t="shared" si="83"/>
        <v>365</v>
      </c>
      <c r="Z285" s="38">
        <f t="shared" si="84"/>
        <v>46081</v>
      </c>
      <c r="AA285" s="41">
        <f t="shared" si="85"/>
        <v>181</v>
      </c>
      <c r="AB285" s="24" t="s">
        <v>113</v>
      </c>
      <c r="AC285" s="41">
        <f t="shared" si="86"/>
        <v>8919.0417999999991</v>
      </c>
      <c r="AD285" s="41">
        <v>1</v>
      </c>
      <c r="AE285" s="72">
        <f>INDEX(SA!$C$2:$G$11,MATCH(Details!S285,SA!$C$2:$C$11,0),MATCH(Details!V285,SA!$C$2:$G$2,0))*Y285/(F285-E285+1)</f>
        <v>7558.5099999999993</v>
      </c>
      <c r="AF285" s="41">
        <f t="shared" si="87"/>
        <v>0</v>
      </c>
      <c r="AG285" s="41">
        <f t="shared" si="88"/>
        <v>0</v>
      </c>
      <c r="AH285" s="41">
        <f t="shared" si="89"/>
        <v>1360.5317999999997</v>
      </c>
      <c r="AI285" s="60">
        <f t="shared" si="90"/>
        <v>302.34039999999999</v>
      </c>
      <c r="AJ285" s="60">
        <f t="shared" si="91"/>
        <v>1700.6647499999999</v>
      </c>
      <c r="AK285" s="60">
        <f t="shared" si="92"/>
        <v>3748.1926301369858</v>
      </c>
      <c r="AL285" s="60">
        <f t="shared" si="93"/>
        <v>2754.9215831506845</v>
      </c>
      <c r="AM285" s="41">
        <f t="shared" si="94"/>
        <v>2800.5832668493149</v>
      </c>
      <c r="AN285" s="42">
        <f t="shared" si="95"/>
        <v>45715</v>
      </c>
      <c r="AO285" s="43">
        <f t="shared" si="96"/>
        <v>7558.5099999999993</v>
      </c>
    </row>
    <row r="286" spans="1:41" s="24" customFormat="1" ht="15.75" customHeight="1" x14ac:dyDescent="0.35">
      <c r="A286" s="36" t="s">
        <v>27</v>
      </c>
      <c r="B286" s="36">
        <v>202509</v>
      </c>
      <c r="C286" s="24" t="s">
        <v>736</v>
      </c>
      <c r="D286" s="24" t="s">
        <v>119</v>
      </c>
      <c r="E286" s="62">
        <v>45901</v>
      </c>
      <c r="F286" s="62">
        <v>46265</v>
      </c>
      <c r="G286" s="37" t="s">
        <v>958</v>
      </c>
      <c r="H286" s="36">
        <v>42254</v>
      </c>
      <c r="I286" s="63">
        <v>32295</v>
      </c>
      <c r="J286" s="24" t="s">
        <v>3191</v>
      </c>
      <c r="K286" s="63">
        <f t="shared" si="79"/>
        <v>45901</v>
      </c>
      <c r="L286" s="55">
        <f t="shared" si="80"/>
        <v>0.04</v>
      </c>
      <c r="M286" s="76">
        <v>0.22500000000000001</v>
      </c>
      <c r="N286" s="62">
        <v>45901</v>
      </c>
      <c r="O286" s="62">
        <v>46265</v>
      </c>
      <c r="P286" s="63"/>
      <c r="Q286" s="63"/>
      <c r="R286" s="78">
        <v>37</v>
      </c>
      <c r="S286" s="63" t="str">
        <f>VLOOKUP(R286,SA!$B$3:$C$11,2,1)</f>
        <v>36-45</v>
      </c>
      <c r="T286" s="38" t="s">
        <v>98</v>
      </c>
      <c r="U286" s="24" t="s">
        <v>5743</v>
      </c>
      <c r="V286" s="24">
        <v>500000</v>
      </c>
      <c r="W286" s="39">
        <f t="shared" si="81"/>
        <v>0</v>
      </c>
      <c r="X286" s="29">
        <f t="shared" si="82"/>
        <v>0</v>
      </c>
      <c r="Y286" s="40">
        <f t="shared" si="83"/>
        <v>365</v>
      </c>
      <c r="Z286" s="38">
        <f t="shared" si="84"/>
        <v>46081</v>
      </c>
      <c r="AA286" s="41">
        <f t="shared" si="85"/>
        <v>181</v>
      </c>
      <c r="AB286" s="24" t="s">
        <v>113</v>
      </c>
      <c r="AC286" s="41">
        <f t="shared" si="86"/>
        <v>6046.1902</v>
      </c>
      <c r="AD286" s="41">
        <v>1</v>
      </c>
      <c r="AE286" s="72">
        <f>INDEX(SA!$C$2:$G$11,MATCH(Details!S286,SA!$C$2:$C$11,0),MATCH(Details!V286,SA!$C$2:$G$2,0))*Y286/(F286-E286+1)</f>
        <v>5123.8900000000003</v>
      </c>
      <c r="AF286" s="41">
        <f t="shared" si="87"/>
        <v>0</v>
      </c>
      <c r="AG286" s="41">
        <f t="shared" si="88"/>
        <v>0</v>
      </c>
      <c r="AH286" s="41">
        <f t="shared" si="89"/>
        <v>922.30020000000002</v>
      </c>
      <c r="AI286" s="60">
        <f t="shared" si="90"/>
        <v>204.9556</v>
      </c>
      <c r="AJ286" s="60">
        <f t="shared" si="91"/>
        <v>1152.8752500000001</v>
      </c>
      <c r="AK286" s="60">
        <f t="shared" si="92"/>
        <v>2540.8879178082193</v>
      </c>
      <c r="AL286" s="60">
        <f t="shared" si="93"/>
        <v>1867.5526195890411</v>
      </c>
      <c r="AM286" s="41">
        <f t="shared" si="94"/>
        <v>1898.5065304109589</v>
      </c>
      <c r="AN286" s="42">
        <f t="shared" si="95"/>
        <v>45715</v>
      </c>
      <c r="AO286" s="43">
        <f t="shared" si="96"/>
        <v>5123.8900000000003</v>
      </c>
    </row>
    <row r="287" spans="1:41" s="24" customFormat="1" ht="15.75" customHeight="1" x14ac:dyDescent="0.35">
      <c r="A287" s="36" t="s">
        <v>27</v>
      </c>
      <c r="B287" s="36">
        <v>202509</v>
      </c>
      <c r="C287" s="24" t="s">
        <v>736</v>
      </c>
      <c r="D287" s="24" t="s">
        <v>119</v>
      </c>
      <c r="E287" s="62">
        <v>45901</v>
      </c>
      <c r="F287" s="62">
        <v>46265</v>
      </c>
      <c r="G287" s="37" t="s">
        <v>959</v>
      </c>
      <c r="H287" s="36">
        <v>42254</v>
      </c>
      <c r="I287" s="63">
        <v>41762</v>
      </c>
      <c r="J287" s="24" t="s">
        <v>3192</v>
      </c>
      <c r="K287" s="63">
        <f t="shared" si="79"/>
        <v>45901</v>
      </c>
      <c r="L287" s="55">
        <f t="shared" si="80"/>
        <v>0.04</v>
      </c>
      <c r="M287" s="76">
        <v>0.22500000000000001</v>
      </c>
      <c r="N287" s="62">
        <v>45901</v>
      </c>
      <c r="O287" s="62">
        <v>46265</v>
      </c>
      <c r="P287" s="63"/>
      <c r="Q287" s="63"/>
      <c r="R287" s="78">
        <v>11</v>
      </c>
      <c r="S287" s="63" t="str">
        <f>VLOOKUP(R287,SA!$B$3:$C$11,2,1)</f>
        <v>0-25</v>
      </c>
      <c r="T287" s="38" t="s">
        <v>97</v>
      </c>
      <c r="U287" s="24" t="s">
        <v>5745</v>
      </c>
      <c r="V287" s="24">
        <v>500000</v>
      </c>
      <c r="W287" s="39">
        <f t="shared" si="81"/>
        <v>0</v>
      </c>
      <c r="X287" s="29">
        <f t="shared" si="82"/>
        <v>0</v>
      </c>
      <c r="Y287" s="40">
        <f t="shared" si="83"/>
        <v>365</v>
      </c>
      <c r="Z287" s="38">
        <f t="shared" si="84"/>
        <v>46081</v>
      </c>
      <c r="AA287" s="41">
        <f t="shared" si="85"/>
        <v>181</v>
      </c>
      <c r="AB287" s="24" t="s">
        <v>113</v>
      </c>
      <c r="AC287" s="41">
        <f t="shared" si="86"/>
        <v>4448.2106000000003</v>
      </c>
      <c r="AD287" s="41">
        <v>1</v>
      </c>
      <c r="AE287" s="72">
        <f>INDEX(SA!$C$2:$G$11,MATCH(Details!S287,SA!$C$2:$C$11,0),MATCH(Details!V287,SA!$C$2:$G$2,0))*Y287/(F287-E287+1)</f>
        <v>3769.67</v>
      </c>
      <c r="AF287" s="41">
        <f t="shared" si="87"/>
        <v>0</v>
      </c>
      <c r="AG287" s="41">
        <f t="shared" si="88"/>
        <v>0</v>
      </c>
      <c r="AH287" s="41">
        <f t="shared" si="89"/>
        <v>678.54060000000004</v>
      </c>
      <c r="AI287" s="60">
        <f t="shared" si="90"/>
        <v>150.7868</v>
      </c>
      <c r="AJ287" s="60">
        <f t="shared" si="91"/>
        <v>848.17574999999999</v>
      </c>
      <c r="AK287" s="60">
        <f t="shared" si="92"/>
        <v>1869.3432054794521</v>
      </c>
      <c r="AL287" s="60">
        <f t="shared" si="93"/>
        <v>1373.9672560273973</v>
      </c>
      <c r="AM287" s="41">
        <f t="shared" si="94"/>
        <v>1396.7401939726028</v>
      </c>
      <c r="AN287" s="42">
        <f t="shared" si="95"/>
        <v>45715</v>
      </c>
      <c r="AO287" s="43">
        <f t="shared" si="96"/>
        <v>3769.67</v>
      </c>
    </row>
    <row r="288" spans="1:41" s="24" customFormat="1" ht="15.75" customHeight="1" x14ac:dyDescent="0.35">
      <c r="A288" s="36" t="s">
        <v>27</v>
      </c>
      <c r="B288" s="36">
        <v>202509</v>
      </c>
      <c r="C288" s="24" t="s">
        <v>736</v>
      </c>
      <c r="D288" s="24" t="s">
        <v>119</v>
      </c>
      <c r="E288" s="62">
        <v>45901</v>
      </c>
      <c r="F288" s="62">
        <v>46265</v>
      </c>
      <c r="G288" s="37" t="s">
        <v>960</v>
      </c>
      <c r="H288" s="36">
        <v>42254</v>
      </c>
      <c r="I288" s="63">
        <v>21985</v>
      </c>
      <c r="J288" s="24" t="s">
        <v>3193</v>
      </c>
      <c r="K288" s="63">
        <f t="shared" si="79"/>
        <v>45901</v>
      </c>
      <c r="L288" s="55">
        <f t="shared" si="80"/>
        <v>0.04</v>
      </c>
      <c r="M288" s="76">
        <v>0.22500000000000001</v>
      </c>
      <c r="N288" s="62">
        <v>45901</v>
      </c>
      <c r="O288" s="62">
        <v>46265</v>
      </c>
      <c r="P288" s="63"/>
      <c r="Q288" s="63"/>
      <c r="R288" s="78">
        <v>65</v>
      </c>
      <c r="S288" s="63" t="str">
        <f>VLOOKUP(R288,SA!$B$3:$C$11,2,1)</f>
        <v>56-65</v>
      </c>
      <c r="T288" s="38" t="s">
        <v>98</v>
      </c>
      <c r="U288" s="24" t="s">
        <v>5747</v>
      </c>
      <c r="V288" s="24">
        <v>500000</v>
      </c>
      <c r="W288" s="39">
        <f t="shared" si="81"/>
        <v>0</v>
      </c>
      <c r="X288" s="29">
        <f t="shared" si="82"/>
        <v>0</v>
      </c>
      <c r="Y288" s="40">
        <f t="shared" si="83"/>
        <v>365</v>
      </c>
      <c r="Z288" s="38">
        <f t="shared" si="84"/>
        <v>46081</v>
      </c>
      <c r="AA288" s="41">
        <f t="shared" si="85"/>
        <v>181</v>
      </c>
      <c r="AB288" s="24" t="s">
        <v>113</v>
      </c>
      <c r="AC288" s="41">
        <f t="shared" si="86"/>
        <v>13100.714</v>
      </c>
      <c r="AD288" s="41">
        <v>1</v>
      </c>
      <c r="AE288" s="72">
        <f>INDEX(SA!$C$2:$G$11,MATCH(Details!S288,SA!$C$2:$C$11,0),MATCH(Details!V288,SA!$C$2:$G$2,0))*Y288/(F288-E288+1)</f>
        <v>11102.3</v>
      </c>
      <c r="AF288" s="41">
        <f t="shared" si="87"/>
        <v>0</v>
      </c>
      <c r="AG288" s="41">
        <f t="shared" si="88"/>
        <v>0</v>
      </c>
      <c r="AH288" s="41">
        <f t="shared" si="89"/>
        <v>1998.4139999999998</v>
      </c>
      <c r="AI288" s="60">
        <f t="shared" si="90"/>
        <v>444.09199999999998</v>
      </c>
      <c r="AJ288" s="60">
        <f t="shared" si="91"/>
        <v>2498.0174999999999</v>
      </c>
      <c r="AK288" s="60">
        <f t="shared" si="92"/>
        <v>5505.5241095890406</v>
      </c>
      <c r="AL288" s="60">
        <f t="shared" si="93"/>
        <v>4046.5602205479449</v>
      </c>
      <c r="AM288" s="41">
        <f t="shared" si="94"/>
        <v>4113.6302794520543</v>
      </c>
      <c r="AN288" s="42">
        <f t="shared" si="95"/>
        <v>45715</v>
      </c>
      <c r="AO288" s="43">
        <f t="shared" si="96"/>
        <v>11102.3</v>
      </c>
    </row>
    <row r="289" spans="1:41" s="24" customFormat="1" ht="15.75" customHeight="1" x14ac:dyDescent="0.35">
      <c r="A289" s="36" t="s">
        <v>27</v>
      </c>
      <c r="B289" s="36">
        <v>202509</v>
      </c>
      <c r="C289" s="24" t="s">
        <v>736</v>
      </c>
      <c r="D289" s="24" t="s">
        <v>119</v>
      </c>
      <c r="E289" s="62">
        <v>45901</v>
      </c>
      <c r="F289" s="62">
        <v>46265</v>
      </c>
      <c r="G289" s="37" t="s">
        <v>961</v>
      </c>
      <c r="H289" s="36">
        <v>42255</v>
      </c>
      <c r="I289" s="63">
        <v>42729</v>
      </c>
      <c r="J289" s="24" t="s">
        <v>3194</v>
      </c>
      <c r="K289" s="63">
        <f t="shared" si="79"/>
        <v>45901</v>
      </c>
      <c r="L289" s="55">
        <f t="shared" si="80"/>
        <v>0.04</v>
      </c>
      <c r="M289" s="76">
        <v>0.22500000000000001</v>
      </c>
      <c r="N289" s="62">
        <v>45901</v>
      </c>
      <c r="O289" s="62">
        <v>46265</v>
      </c>
      <c r="P289" s="63"/>
      <c r="Q289" s="63"/>
      <c r="R289" s="78">
        <v>8</v>
      </c>
      <c r="S289" s="63" t="str">
        <f>VLOOKUP(R289,SA!$B$3:$C$11,2,1)</f>
        <v>0-25</v>
      </c>
      <c r="T289" s="38" t="s">
        <v>97</v>
      </c>
      <c r="U289" s="24" t="s">
        <v>5745</v>
      </c>
      <c r="V289" s="24">
        <v>400000</v>
      </c>
      <c r="W289" s="39">
        <f t="shared" si="81"/>
        <v>0</v>
      </c>
      <c r="X289" s="29">
        <f t="shared" si="82"/>
        <v>0</v>
      </c>
      <c r="Y289" s="40">
        <f t="shared" si="83"/>
        <v>365</v>
      </c>
      <c r="Z289" s="38">
        <f t="shared" si="84"/>
        <v>46081</v>
      </c>
      <c r="AA289" s="41">
        <f t="shared" si="85"/>
        <v>181</v>
      </c>
      <c r="AB289" s="24" t="s">
        <v>113</v>
      </c>
      <c r="AC289" s="41">
        <f t="shared" si="86"/>
        <v>4043.8364000000001</v>
      </c>
      <c r="AD289" s="41">
        <v>1</v>
      </c>
      <c r="AE289" s="72">
        <f>INDEX(SA!$C$2:$G$11,MATCH(Details!S289,SA!$C$2:$C$11,0),MATCH(Details!V289,SA!$C$2:$G$2,0))*Y289/(F289-E289+1)</f>
        <v>3426.98</v>
      </c>
      <c r="AF289" s="41">
        <f t="shared" si="87"/>
        <v>0</v>
      </c>
      <c r="AG289" s="41">
        <f t="shared" si="88"/>
        <v>0</v>
      </c>
      <c r="AH289" s="41">
        <f t="shared" si="89"/>
        <v>616.85640000000001</v>
      </c>
      <c r="AI289" s="60">
        <f t="shared" si="90"/>
        <v>137.07920000000001</v>
      </c>
      <c r="AJ289" s="60">
        <f t="shared" si="91"/>
        <v>771.07050000000004</v>
      </c>
      <c r="AK289" s="60">
        <f t="shared" si="92"/>
        <v>1699.4065205479453</v>
      </c>
      <c r="AL289" s="60">
        <f t="shared" si="93"/>
        <v>1249.0637926027398</v>
      </c>
      <c r="AM289" s="41">
        <f t="shared" si="94"/>
        <v>1269.7665073972601</v>
      </c>
      <c r="AN289" s="42">
        <f t="shared" si="95"/>
        <v>45715</v>
      </c>
      <c r="AO289" s="43">
        <f t="shared" si="96"/>
        <v>3426.98</v>
      </c>
    </row>
    <row r="290" spans="1:41" s="24" customFormat="1" ht="15.75" customHeight="1" x14ac:dyDescent="0.35">
      <c r="A290" s="36" t="s">
        <v>27</v>
      </c>
      <c r="B290" s="36">
        <v>202509</v>
      </c>
      <c r="C290" s="24" t="s">
        <v>736</v>
      </c>
      <c r="D290" s="24" t="s">
        <v>119</v>
      </c>
      <c r="E290" s="62">
        <v>45901</v>
      </c>
      <c r="F290" s="62">
        <v>46265</v>
      </c>
      <c r="G290" s="37" t="s">
        <v>962</v>
      </c>
      <c r="H290" s="36">
        <v>42255</v>
      </c>
      <c r="I290" s="63">
        <v>24473</v>
      </c>
      <c r="J290" s="24" t="s">
        <v>3195</v>
      </c>
      <c r="K290" s="63">
        <f t="shared" si="79"/>
        <v>45901</v>
      </c>
      <c r="L290" s="55">
        <f t="shared" si="80"/>
        <v>0.04</v>
      </c>
      <c r="M290" s="76">
        <v>0.22500000000000001</v>
      </c>
      <c r="N290" s="62">
        <v>45901</v>
      </c>
      <c r="O290" s="62">
        <v>46265</v>
      </c>
      <c r="P290" s="63"/>
      <c r="Q290" s="63"/>
      <c r="R290" s="78">
        <v>58</v>
      </c>
      <c r="S290" s="63" t="str">
        <f>VLOOKUP(R290,SA!$B$3:$C$11,2,1)</f>
        <v>56-65</v>
      </c>
      <c r="T290" s="38" t="s">
        <v>98</v>
      </c>
      <c r="U290" s="24" t="s">
        <v>5747</v>
      </c>
      <c r="V290" s="24">
        <v>400000</v>
      </c>
      <c r="W290" s="39">
        <f t="shared" si="81"/>
        <v>0</v>
      </c>
      <c r="X290" s="29">
        <f t="shared" si="82"/>
        <v>0</v>
      </c>
      <c r="Y290" s="40">
        <f t="shared" si="83"/>
        <v>365</v>
      </c>
      <c r="Z290" s="38">
        <f t="shared" si="84"/>
        <v>46081</v>
      </c>
      <c r="AA290" s="41">
        <f t="shared" si="85"/>
        <v>181</v>
      </c>
      <c r="AB290" s="24" t="s">
        <v>113</v>
      </c>
      <c r="AC290" s="41">
        <f t="shared" si="86"/>
        <v>11909.7282</v>
      </c>
      <c r="AD290" s="41">
        <v>1</v>
      </c>
      <c r="AE290" s="72">
        <f>INDEX(SA!$C$2:$G$11,MATCH(Details!S290,SA!$C$2:$C$11,0),MATCH(Details!V290,SA!$C$2:$G$2,0))*Y290/(F290-E290+1)</f>
        <v>10092.99</v>
      </c>
      <c r="AF290" s="41">
        <f t="shared" si="87"/>
        <v>0</v>
      </c>
      <c r="AG290" s="41">
        <f t="shared" si="88"/>
        <v>0</v>
      </c>
      <c r="AH290" s="41">
        <f t="shared" si="89"/>
        <v>1816.7382</v>
      </c>
      <c r="AI290" s="60">
        <f t="shared" si="90"/>
        <v>403.71960000000001</v>
      </c>
      <c r="AJ290" s="60">
        <f t="shared" si="91"/>
        <v>2270.9227500000002</v>
      </c>
      <c r="AK290" s="60">
        <f t="shared" si="92"/>
        <v>5005.0169589041097</v>
      </c>
      <c r="AL290" s="60">
        <f t="shared" si="93"/>
        <v>3678.6874647945206</v>
      </c>
      <c r="AM290" s="41">
        <f t="shared" si="94"/>
        <v>3739.6601852054787</v>
      </c>
      <c r="AN290" s="42">
        <f t="shared" si="95"/>
        <v>45715</v>
      </c>
      <c r="AO290" s="43">
        <f t="shared" si="96"/>
        <v>10092.99</v>
      </c>
    </row>
    <row r="291" spans="1:41" s="24" customFormat="1" ht="15.75" customHeight="1" x14ac:dyDescent="0.35">
      <c r="A291" s="36" t="s">
        <v>27</v>
      </c>
      <c r="B291" s="36">
        <v>202509</v>
      </c>
      <c r="C291" s="24" t="s">
        <v>736</v>
      </c>
      <c r="D291" s="24" t="s">
        <v>119</v>
      </c>
      <c r="E291" s="62">
        <v>45901</v>
      </c>
      <c r="F291" s="62">
        <v>46265</v>
      </c>
      <c r="G291" s="37" t="s">
        <v>963</v>
      </c>
      <c r="H291" s="36">
        <v>42255</v>
      </c>
      <c r="I291" s="63">
        <v>44400</v>
      </c>
      <c r="J291" s="24" t="s">
        <v>3196</v>
      </c>
      <c r="K291" s="63">
        <f t="shared" si="79"/>
        <v>45901</v>
      </c>
      <c r="L291" s="55">
        <f t="shared" si="80"/>
        <v>0.04</v>
      </c>
      <c r="M291" s="76">
        <v>0.22500000000000001</v>
      </c>
      <c r="N291" s="62">
        <v>45901</v>
      </c>
      <c r="O291" s="62">
        <v>46265</v>
      </c>
      <c r="P291" s="63"/>
      <c r="Q291" s="63"/>
      <c r="R291" s="78">
        <v>4</v>
      </c>
      <c r="S291" s="63" t="str">
        <f>VLOOKUP(R291,SA!$B$3:$C$11,2,1)</f>
        <v>0-25</v>
      </c>
      <c r="T291" s="38" t="s">
        <v>97</v>
      </c>
      <c r="U291" s="24" t="s">
        <v>5745</v>
      </c>
      <c r="V291" s="24">
        <v>400000</v>
      </c>
      <c r="W291" s="39">
        <f t="shared" si="81"/>
        <v>0</v>
      </c>
      <c r="X291" s="29">
        <f t="shared" si="82"/>
        <v>0</v>
      </c>
      <c r="Y291" s="40">
        <f t="shared" si="83"/>
        <v>365</v>
      </c>
      <c r="Z291" s="38">
        <f t="shared" si="84"/>
        <v>46081</v>
      </c>
      <c r="AA291" s="41">
        <f t="shared" si="85"/>
        <v>181</v>
      </c>
      <c r="AB291" s="24" t="s">
        <v>113</v>
      </c>
      <c r="AC291" s="41">
        <f t="shared" si="86"/>
        <v>4043.8364000000001</v>
      </c>
      <c r="AD291" s="41">
        <v>1</v>
      </c>
      <c r="AE291" s="72">
        <f>INDEX(SA!$C$2:$G$11,MATCH(Details!S291,SA!$C$2:$C$11,0),MATCH(Details!V291,SA!$C$2:$G$2,0))*Y291/(F291-E291+1)</f>
        <v>3426.98</v>
      </c>
      <c r="AF291" s="41">
        <f t="shared" si="87"/>
        <v>0</v>
      </c>
      <c r="AG291" s="41">
        <f t="shared" si="88"/>
        <v>0</v>
      </c>
      <c r="AH291" s="41">
        <f t="shared" si="89"/>
        <v>616.85640000000001</v>
      </c>
      <c r="AI291" s="60">
        <f t="shared" si="90"/>
        <v>137.07920000000001</v>
      </c>
      <c r="AJ291" s="60">
        <f t="shared" si="91"/>
        <v>771.07050000000004</v>
      </c>
      <c r="AK291" s="60">
        <f t="shared" si="92"/>
        <v>1699.4065205479453</v>
      </c>
      <c r="AL291" s="60">
        <f t="shared" si="93"/>
        <v>1249.0637926027398</v>
      </c>
      <c r="AM291" s="41">
        <f t="shared" si="94"/>
        <v>1269.7665073972601</v>
      </c>
      <c r="AN291" s="42">
        <f t="shared" si="95"/>
        <v>45715</v>
      </c>
      <c r="AO291" s="43">
        <f t="shared" si="96"/>
        <v>3426.98</v>
      </c>
    </row>
    <row r="292" spans="1:41" s="24" customFormat="1" ht="15.75" customHeight="1" x14ac:dyDescent="0.35">
      <c r="A292" s="36" t="s">
        <v>27</v>
      </c>
      <c r="B292" s="36">
        <v>202509</v>
      </c>
      <c r="C292" s="24" t="s">
        <v>736</v>
      </c>
      <c r="D292" s="24" t="s">
        <v>119</v>
      </c>
      <c r="E292" s="62">
        <v>45901</v>
      </c>
      <c r="F292" s="62">
        <v>46265</v>
      </c>
      <c r="G292" s="37" t="s">
        <v>964</v>
      </c>
      <c r="H292" s="36">
        <v>42255</v>
      </c>
      <c r="I292" s="63">
        <v>33239</v>
      </c>
      <c r="J292" s="24" t="s">
        <v>3197</v>
      </c>
      <c r="K292" s="63">
        <f t="shared" si="79"/>
        <v>45901</v>
      </c>
      <c r="L292" s="55">
        <f t="shared" si="80"/>
        <v>0.04</v>
      </c>
      <c r="M292" s="76">
        <v>0.22500000000000001</v>
      </c>
      <c r="N292" s="62">
        <v>45901</v>
      </c>
      <c r="O292" s="62">
        <v>46265</v>
      </c>
      <c r="P292" s="63"/>
      <c r="Q292" s="63"/>
      <c r="R292" s="78">
        <v>34</v>
      </c>
      <c r="S292" s="63" t="str">
        <f>VLOOKUP(R292,SA!$B$3:$C$11,2,1)</f>
        <v>26-35</v>
      </c>
      <c r="T292" s="38" t="s">
        <v>98</v>
      </c>
      <c r="U292" s="24" t="s">
        <v>5743</v>
      </c>
      <c r="V292" s="24">
        <v>400000</v>
      </c>
      <c r="W292" s="39">
        <f t="shared" si="81"/>
        <v>0</v>
      </c>
      <c r="X292" s="29">
        <f t="shared" si="82"/>
        <v>0</v>
      </c>
      <c r="Y292" s="40">
        <f t="shared" si="83"/>
        <v>365</v>
      </c>
      <c r="Z292" s="38">
        <f t="shared" si="84"/>
        <v>46081</v>
      </c>
      <c r="AA292" s="41">
        <f t="shared" si="85"/>
        <v>181</v>
      </c>
      <c r="AB292" s="24" t="s">
        <v>113</v>
      </c>
      <c r="AC292" s="41">
        <f t="shared" si="86"/>
        <v>4533.0290000000005</v>
      </c>
      <c r="AD292" s="41">
        <v>1</v>
      </c>
      <c r="AE292" s="72">
        <f>INDEX(SA!$C$2:$G$11,MATCH(Details!S292,SA!$C$2:$C$11,0),MATCH(Details!V292,SA!$C$2:$G$2,0))*Y292/(F292-E292+1)</f>
        <v>3841.55</v>
      </c>
      <c r="AF292" s="41">
        <f t="shared" si="87"/>
        <v>0</v>
      </c>
      <c r="AG292" s="41">
        <f t="shared" si="88"/>
        <v>0</v>
      </c>
      <c r="AH292" s="41">
        <f t="shared" si="89"/>
        <v>691.47900000000004</v>
      </c>
      <c r="AI292" s="60">
        <f t="shared" si="90"/>
        <v>153.66200000000001</v>
      </c>
      <c r="AJ292" s="60">
        <f t="shared" si="91"/>
        <v>864.34875000000011</v>
      </c>
      <c r="AK292" s="60">
        <f t="shared" si="92"/>
        <v>1904.9878082191783</v>
      </c>
      <c r="AL292" s="60">
        <f t="shared" si="93"/>
        <v>1400.1660390410959</v>
      </c>
      <c r="AM292" s="41">
        <f t="shared" si="94"/>
        <v>1423.3732109589046</v>
      </c>
      <c r="AN292" s="42">
        <f t="shared" si="95"/>
        <v>45715</v>
      </c>
      <c r="AO292" s="43">
        <f t="shared" si="96"/>
        <v>3841.55</v>
      </c>
    </row>
    <row r="293" spans="1:41" s="24" customFormat="1" ht="15.75" customHeight="1" x14ac:dyDescent="0.35">
      <c r="A293" s="36" t="s">
        <v>27</v>
      </c>
      <c r="B293" s="36">
        <v>202509</v>
      </c>
      <c r="C293" s="24" t="s">
        <v>736</v>
      </c>
      <c r="D293" s="24" t="s">
        <v>119</v>
      </c>
      <c r="E293" s="62">
        <v>45901</v>
      </c>
      <c r="F293" s="62">
        <v>46265</v>
      </c>
      <c r="G293" s="37" t="s">
        <v>258</v>
      </c>
      <c r="H293" s="36">
        <v>42255</v>
      </c>
      <c r="I293" s="63">
        <v>31640</v>
      </c>
      <c r="J293" s="24" t="s">
        <v>3198</v>
      </c>
      <c r="K293" s="63">
        <f t="shared" si="79"/>
        <v>45901</v>
      </c>
      <c r="L293" s="55">
        <f t="shared" si="80"/>
        <v>0.04</v>
      </c>
      <c r="M293" s="76">
        <v>0.22500000000000001</v>
      </c>
      <c r="N293" s="62">
        <v>45901</v>
      </c>
      <c r="O293" s="62">
        <v>46265</v>
      </c>
      <c r="P293" s="63"/>
      <c r="Q293" s="63"/>
      <c r="R293" s="78">
        <v>39</v>
      </c>
      <c r="S293" s="63" t="str">
        <f>VLOOKUP(R293,SA!$B$3:$C$11,2,1)</f>
        <v>36-45</v>
      </c>
      <c r="T293" s="38" t="s">
        <v>97</v>
      </c>
      <c r="U293" s="24" t="s">
        <v>56</v>
      </c>
      <c r="V293" s="24">
        <v>400000</v>
      </c>
      <c r="W293" s="39">
        <f t="shared" si="81"/>
        <v>400000</v>
      </c>
      <c r="X293" s="29">
        <f t="shared" si="82"/>
        <v>1</v>
      </c>
      <c r="Y293" s="40">
        <f t="shared" si="83"/>
        <v>365</v>
      </c>
      <c r="Z293" s="38">
        <f t="shared" si="84"/>
        <v>46081</v>
      </c>
      <c r="AA293" s="41">
        <f t="shared" si="85"/>
        <v>181</v>
      </c>
      <c r="AB293" s="24" t="s">
        <v>113</v>
      </c>
      <c r="AC293" s="41">
        <f t="shared" si="86"/>
        <v>5496.5225999999993</v>
      </c>
      <c r="AD293" s="41">
        <v>1</v>
      </c>
      <c r="AE293" s="72">
        <f>INDEX(SA!$C$2:$G$11,MATCH(Details!S293,SA!$C$2:$C$11,0),MATCH(Details!V293,SA!$C$2:$G$2,0))*Y293/(F293-E293+1)</f>
        <v>4658.07</v>
      </c>
      <c r="AF293" s="41">
        <f t="shared" si="87"/>
        <v>0</v>
      </c>
      <c r="AG293" s="41">
        <f t="shared" si="88"/>
        <v>0</v>
      </c>
      <c r="AH293" s="41">
        <f t="shared" si="89"/>
        <v>838.45259999999996</v>
      </c>
      <c r="AI293" s="60">
        <f t="shared" si="90"/>
        <v>186.3228</v>
      </c>
      <c r="AJ293" s="60">
        <f t="shared" si="91"/>
        <v>1048.06575</v>
      </c>
      <c r="AK293" s="60">
        <f t="shared" si="92"/>
        <v>2309.8922465753421</v>
      </c>
      <c r="AL293" s="60">
        <f t="shared" si="93"/>
        <v>1697.7708012328765</v>
      </c>
      <c r="AM293" s="41">
        <f t="shared" si="94"/>
        <v>1725.9106487671231</v>
      </c>
      <c r="AN293" s="42">
        <f t="shared" si="95"/>
        <v>45715</v>
      </c>
      <c r="AO293" s="43">
        <f t="shared" si="96"/>
        <v>4658.07</v>
      </c>
    </row>
    <row r="294" spans="1:41" s="24" customFormat="1" ht="15.75" customHeight="1" x14ac:dyDescent="0.35">
      <c r="A294" s="36" t="s">
        <v>27</v>
      </c>
      <c r="B294" s="36">
        <v>202509</v>
      </c>
      <c r="C294" s="24" t="s">
        <v>736</v>
      </c>
      <c r="D294" s="24" t="s">
        <v>119</v>
      </c>
      <c r="E294" s="62">
        <v>45901</v>
      </c>
      <c r="F294" s="62">
        <v>46265</v>
      </c>
      <c r="G294" s="37" t="s">
        <v>965</v>
      </c>
      <c r="H294" s="36">
        <v>42255</v>
      </c>
      <c r="I294" s="63">
        <v>23193</v>
      </c>
      <c r="J294" s="24" t="s">
        <v>3199</v>
      </c>
      <c r="K294" s="63">
        <f t="shared" si="79"/>
        <v>45901</v>
      </c>
      <c r="L294" s="55">
        <f t="shared" si="80"/>
        <v>0.04</v>
      </c>
      <c r="M294" s="76">
        <v>0.22500000000000001</v>
      </c>
      <c r="N294" s="62">
        <v>45901</v>
      </c>
      <c r="O294" s="62">
        <v>46265</v>
      </c>
      <c r="P294" s="63"/>
      <c r="Q294" s="63"/>
      <c r="R294" s="78">
        <v>62</v>
      </c>
      <c r="S294" s="63" t="str">
        <f>VLOOKUP(R294,SA!$B$3:$C$11,2,1)</f>
        <v>56-65</v>
      </c>
      <c r="T294" s="38" t="s">
        <v>97</v>
      </c>
      <c r="U294" s="24" t="s">
        <v>5744</v>
      </c>
      <c r="V294" s="24">
        <v>400000</v>
      </c>
      <c r="W294" s="39">
        <f t="shared" si="81"/>
        <v>0</v>
      </c>
      <c r="X294" s="29">
        <f t="shared" si="82"/>
        <v>0</v>
      </c>
      <c r="Y294" s="40">
        <f t="shared" si="83"/>
        <v>365</v>
      </c>
      <c r="Z294" s="38">
        <f t="shared" si="84"/>
        <v>46081</v>
      </c>
      <c r="AA294" s="41">
        <f t="shared" si="85"/>
        <v>181</v>
      </c>
      <c r="AB294" s="24" t="s">
        <v>113</v>
      </c>
      <c r="AC294" s="41">
        <f t="shared" si="86"/>
        <v>11909.7282</v>
      </c>
      <c r="AD294" s="41">
        <v>1</v>
      </c>
      <c r="AE294" s="72">
        <f>INDEX(SA!$C$2:$G$11,MATCH(Details!S294,SA!$C$2:$C$11,0),MATCH(Details!V294,SA!$C$2:$G$2,0))*Y294/(F294-E294+1)</f>
        <v>10092.99</v>
      </c>
      <c r="AF294" s="41">
        <f t="shared" si="87"/>
        <v>0</v>
      </c>
      <c r="AG294" s="41">
        <f t="shared" si="88"/>
        <v>0</v>
      </c>
      <c r="AH294" s="41">
        <f t="shared" si="89"/>
        <v>1816.7382</v>
      </c>
      <c r="AI294" s="60">
        <f t="shared" si="90"/>
        <v>403.71960000000001</v>
      </c>
      <c r="AJ294" s="60">
        <f t="shared" si="91"/>
        <v>2270.9227500000002</v>
      </c>
      <c r="AK294" s="60">
        <f t="shared" si="92"/>
        <v>5005.0169589041097</v>
      </c>
      <c r="AL294" s="60">
        <f t="shared" si="93"/>
        <v>3678.6874647945206</v>
      </c>
      <c r="AM294" s="41">
        <f t="shared" si="94"/>
        <v>3739.6601852054787</v>
      </c>
      <c r="AN294" s="42">
        <f t="shared" si="95"/>
        <v>45715</v>
      </c>
      <c r="AO294" s="43">
        <f t="shared" si="96"/>
        <v>10092.99</v>
      </c>
    </row>
    <row r="295" spans="1:41" s="24" customFormat="1" ht="15.75" customHeight="1" x14ac:dyDescent="0.35">
      <c r="A295" s="36" t="s">
        <v>27</v>
      </c>
      <c r="B295" s="36">
        <v>202509</v>
      </c>
      <c r="C295" s="24" t="s">
        <v>736</v>
      </c>
      <c r="D295" s="24" t="s">
        <v>119</v>
      </c>
      <c r="E295" s="62">
        <v>45901</v>
      </c>
      <c r="F295" s="62">
        <v>46265</v>
      </c>
      <c r="G295" s="37" t="s">
        <v>966</v>
      </c>
      <c r="H295" s="36">
        <v>42256</v>
      </c>
      <c r="I295" s="63">
        <v>26360</v>
      </c>
      <c r="J295" s="24" t="s">
        <v>3200</v>
      </c>
      <c r="K295" s="63">
        <f t="shared" si="79"/>
        <v>45901</v>
      </c>
      <c r="L295" s="55">
        <f t="shared" si="80"/>
        <v>0.04</v>
      </c>
      <c r="M295" s="76">
        <v>0.22500000000000001</v>
      </c>
      <c r="N295" s="62">
        <v>45901</v>
      </c>
      <c r="O295" s="62">
        <v>46265</v>
      </c>
      <c r="P295" s="63"/>
      <c r="Q295" s="63"/>
      <c r="R295" s="78">
        <v>53</v>
      </c>
      <c r="S295" s="63" t="str">
        <f>VLOOKUP(R295,SA!$B$3:$C$11,2,1)</f>
        <v>46-55</v>
      </c>
      <c r="T295" s="38" t="s">
        <v>97</v>
      </c>
      <c r="U295" s="24" t="s">
        <v>5744</v>
      </c>
      <c r="V295" s="24">
        <v>500000</v>
      </c>
      <c r="W295" s="39">
        <f t="shared" si="81"/>
        <v>0</v>
      </c>
      <c r="X295" s="29">
        <f t="shared" si="82"/>
        <v>0</v>
      </c>
      <c r="Y295" s="40">
        <f t="shared" si="83"/>
        <v>365</v>
      </c>
      <c r="Z295" s="38">
        <f t="shared" si="84"/>
        <v>46081</v>
      </c>
      <c r="AA295" s="41">
        <f t="shared" si="85"/>
        <v>181</v>
      </c>
      <c r="AB295" s="24" t="s">
        <v>113</v>
      </c>
      <c r="AC295" s="41">
        <f t="shared" si="86"/>
        <v>8919.0417999999991</v>
      </c>
      <c r="AD295" s="41">
        <v>1</v>
      </c>
      <c r="AE295" s="72">
        <f>INDEX(SA!$C$2:$G$11,MATCH(Details!S295,SA!$C$2:$C$11,0),MATCH(Details!V295,SA!$C$2:$G$2,0))*Y295/(F295-E295+1)</f>
        <v>7558.5099999999993</v>
      </c>
      <c r="AF295" s="41">
        <f t="shared" si="87"/>
        <v>0</v>
      </c>
      <c r="AG295" s="41">
        <f t="shared" si="88"/>
        <v>0</v>
      </c>
      <c r="AH295" s="41">
        <f t="shared" si="89"/>
        <v>1360.5317999999997</v>
      </c>
      <c r="AI295" s="60">
        <f t="shared" si="90"/>
        <v>302.34039999999999</v>
      </c>
      <c r="AJ295" s="60">
        <f t="shared" si="91"/>
        <v>1700.6647499999999</v>
      </c>
      <c r="AK295" s="60">
        <f t="shared" si="92"/>
        <v>3748.1926301369858</v>
      </c>
      <c r="AL295" s="60">
        <f t="shared" si="93"/>
        <v>2754.9215831506845</v>
      </c>
      <c r="AM295" s="41">
        <f t="shared" si="94"/>
        <v>2800.5832668493149</v>
      </c>
      <c r="AN295" s="42">
        <f t="shared" si="95"/>
        <v>45715</v>
      </c>
      <c r="AO295" s="43">
        <f t="shared" si="96"/>
        <v>7558.5099999999993</v>
      </c>
    </row>
    <row r="296" spans="1:41" s="24" customFormat="1" ht="15.75" customHeight="1" x14ac:dyDescent="0.35">
      <c r="A296" s="36" t="s">
        <v>27</v>
      </c>
      <c r="B296" s="36">
        <v>202509</v>
      </c>
      <c r="C296" s="24" t="s">
        <v>736</v>
      </c>
      <c r="D296" s="24" t="s">
        <v>119</v>
      </c>
      <c r="E296" s="62">
        <v>45901</v>
      </c>
      <c r="F296" s="62">
        <v>46265</v>
      </c>
      <c r="G296" s="37" t="s">
        <v>967</v>
      </c>
      <c r="H296" s="36">
        <v>42256</v>
      </c>
      <c r="I296" s="63">
        <v>24628</v>
      </c>
      <c r="J296" s="24" t="s">
        <v>3201</v>
      </c>
      <c r="K296" s="63">
        <f t="shared" si="79"/>
        <v>45901</v>
      </c>
      <c r="L296" s="55">
        <f t="shared" si="80"/>
        <v>0.04</v>
      </c>
      <c r="M296" s="76">
        <v>0.22500000000000001</v>
      </c>
      <c r="N296" s="62">
        <v>45901</v>
      </c>
      <c r="O296" s="62">
        <v>46265</v>
      </c>
      <c r="P296" s="63"/>
      <c r="Q296" s="63"/>
      <c r="R296" s="78">
        <v>58</v>
      </c>
      <c r="S296" s="63" t="str">
        <f>VLOOKUP(R296,SA!$B$3:$C$11,2,1)</f>
        <v>56-65</v>
      </c>
      <c r="T296" s="38" t="s">
        <v>98</v>
      </c>
      <c r="U296" s="24" t="s">
        <v>5747</v>
      </c>
      <c r="V296" s="24">
        <v>500000</v>
      </c>
      <c r="W296" s="39">
        <f t="shared" si="81"/>
        <v>0</v>
      </c>
      <c r="X296" s="29">
        <f t="shared" si="82"/>
        <v>0</v>
      </c>
      <c r="Y296" s="40">
        <f t="shared" si="83"/>
        <v>365</v>
      </c>
      <c r="Z296" s="38">
        <f t="shared" si="84"/>
        <v>46081</v>
      </c>
      <c r="AA296" s="41">
        <f t="shared" si="85"/>
        <v>181</v>
      </c>
      <c r="AB296" s="24" t="s">
        <v>113</v>
      </c>
      <c r="AC296" s="41">
        <f t="shared" si="86"/>
        <v>13100.714</v>
      </c>
      <c r="AD296" s="41">
        <v>1</v>
      </c>
      <c r="AE296" s="72">
        <f>INDEX(SA!$C$2:$G$11,MATCH(Details!S296,SA!$C$2:$C$11,0),MATCH(Details!V296,SA!$C$2:$G$2,0))*Y296/(F296-E296+1)</f>
        <v>11102.3</v>
      </c>
      <c r="AF296" s="41">
        <f t="shared" si="87"/>
        <v>0</v>
      </c>
      <c r="AG296" s="41">
        <f t="shared" si="88"/>
        <v>0</v>
      </c>
      <c r="AH296" s="41">
        <f t="shared" si="89"/>
        <v>1998.4139999999998</v>
      </c>
      <c r="AI296" s="60">
        <f t="shared" si="90"/>
        <v>444.09199999999998</v>
      </c>
      <c r="AJ296" s="60">
        <f t="shared" si="91"/>
        <v>2498.0174999999999</v>
      </c>
      <c r="AK296" s="60">
        <f t="shared" si="92"/>
        <v>5505.5241095890406</v>
      </c>
      <c r="AL296" s="60">
        <f t="shared" si="93"/>
        <v>4046.5602205479449</v>
      </c>
      <c r="AM296" s="41">
        <f t="shared" si="94"/>
        <v>4113.6302794520543</v>
      </c>
      <c r="AN296" s="42">
        <f t="shared" si="95"/>
        <v>45715</v>
      </c>
      <c r="AO296" s="43">
        <f t="shared" si="96"/>
        <v>11102.3</v>
      </c>
    </row>
    <row r="297" spans="1:41" s="24" customFormat="1" ht="15.75" customHeight="1" x14ac:dyDescent="0.35">
      <c r="A297" s="36" t="s">
        <v>27</v>
      </c>
      <c r="B297" s="36">
        <v>202509</v>
      </c>
      <c r="C297" s="24" t="s">
        <v>736</v>
      </c>
      <c r="D297" s="24" t="s">
        <v>119</v>
      </c>
      <c r="E297" s="62">
        <v>45901</v>
      </c>
      <c r="F297" s="62">
        <v>46265</v>
      </c>
      <c r="G297" s="37" t="s">
        <v>547</v>
      </c>
      <c r="H297" s="36">
        <v>42256</v>
      </c>
      <c r="I297" s="63">
        <v>32762</v>
      </c>
      <c r="J297" s="24" t="s">
        <v>3202</v>
      </c>
      <c r="K297" s="63">
        <f t="shared" si="79"/>
        <v>45901</v>
      </c>
      <c r="L297" s="55">
        <f t="shared" si="80"/>
        <v>0.04</v>
      </c>
      <c r="M297" s="76">
        <v>0.22500000000000001</v>
      </c>
      <c r="N297" s="62">
        <v>45901</v>
      </c>
      <c r="O297" s="62">
        <v>46265</v>
      </c>
      <c r="P297" s="63"/>
      <c r="Q297" s="63"/>
      <c r="R297" s="78">
        <v>35</v>
      </c>
      <c r="S297" s="63" t="str">
        <f>VLOOKUP(R297,SA!$B$3:$C$11,2,1)</f>
        <v>26-35</v>
      </c>
      <c r="T297" s="38" t="s">
        <v>97</v>
      </c>
      <c r="U297" s="24" t="s">
        <v>56</v>
      </c>
      <c r="V297" s="24">
        <v>500000</v>
      </c>
      <c r="W297" s="39">
        <f t="shared" si="81"/>
        <v>500000</v>
      </c>
      <c r="X297" s="29">
        <f t="shared" si="82"/>
        <v>1</v>
      </c>
      <c r="Y297" s="40">
        <f t="shared" si="83"/>
        <v>365</v>
      </c>
      <c r="Z297" s="38">
        <f t="shared" si="84"/>
        <v>46081</v>
      </c>
      <c r="AA297" s="41">
        <f t="shared" si="85"/>
        <v>181</v>
      </c>
      <c r="AB297" s="24" t="s">
        <v>113</v>
      </c>
      <c r="AC297" s="41">
        <f t="shared" si="86"/>
        <v>4986.3141999999998</v>
      </c>
      <c r="AD297" s="41">
        <v>1</v>
      </c>
      <c r="AE297" s="72">
        <f>INDEX(SA!$C$2:$G$11,MATCH(Details!S297,SA!$C$2:$C$11,0),MATCH(Details!V297,SA!$C$2:$G$2,0))*Y297/(F297-E297+1)</f>
        <v>4225.6899999999996</v>
      </c>
      <c r="AF297" s="41">
        <f t="shared" si="87"/>
        <v>0</v>
      </c>
      <c r="AG297" s="41">
        <f t="shared" si="88"/>
        <v>0</v>
      </c>
      <c r="AH297" s="41">
        <f t="shared" si="89"/>
        <v>760.62419999999986</v>
      </c>
      <c r="AI297" s="60">
        <f t="shared" si="90"/>
        <v>169.02759999999998</v>
      </c>
      <c r="AJ297" s="60">
        <f t="shared" si="91"/>
        <v>950.78024999999991</v>
      </c>
      <c r="AK297" s="60">
        <f t="shared" si="92"/>
        <v>2095.479150684931</v>
      </c>
      <c r="AL297" s="60">
        <f t="shared" si="93"/>
        <v>1540.1771757534243</v>
      </c>
      <c r="AM297" s="41">
        <f t="shared" si="94"/>
        <v>1565.7049742465756</v>
      </c>
      <c r="AN297" s="42">
        <f t="shared" si="95"/>
        <v>45715</v>
      </c>
      <c r="AO297" s="43">
        <f t="shared" si="96"/>
        <v>4225.6899999999996</v>
      </c>
    </row>
    <row r="298" spans="1:41" s="24" customFormat="1" ht="15.75" customHeight="1" x14ac:dyDescent="0.35">
      <c r="A298" s="36" t="s">
        <v>27</v>
      </c>
      <c r="B298" s="36">
        <v>202509</v>
      </c>
      <c r="C298" s="24" t="s">
        <v>736</v>
      </c>
      <c r="D298" s="24" t="s">
        <v>119</v>
      </c>
      <c r="E298" s="62">
        <v>45901</v>
      </c>
      <c r="F298" s="62">
        <v>46265</v>
      </c>
      <c r="G298" s="37" t="s">
        <v>968</v>
      </c>
      <c r="H298" s="36">
        <v>42257</v>
      </c>
      <c r="I298" s="63">
        <v>24395</v>
      </c>
      <c r="J298" s="24" t="s">
        <v>3203</v>
      </c>
      <c r="K298" s="63">
        <f t="shared" si="79"/>
        <v>45901</v>
      </c>
      <c r="L298" s="55">
        <f t="shared" si="80"/>
        <v>0.04</v>
      </c>
      <c r="M298" s="76">
        <v>0.22500000000000001</v>
      </c>
      <c r="N298" s="62">
        <v>45901</v>
      </c>
      <c r="O298" s="62">
        <v>46265</v>
      </c>
      <c r="P298" s="63"/>
      <c r="Q298" s="63"/>
      <c r="R298" s="78">
        <v>58</v>
      </c>
      <c r="S298" s="63" t="str">
        <f>VLOOKUP(R298,SA!$B$3:$C$11,2,1)</f>
        <v>56-65</v>
      </c>
      <c r="T298" s="38" t="s">
        <v>97</v>
      </c>
      <c r="U298" s="24" t="s">
        <v>5744</v>
      </c>
      <c r="V298" s="24">
        <v>400000</v>
      </c>
      <c r="W298" s="39">
        <f t="shared" si="81"/>
        <v>0</v>
      </c>
      <c r="X298" s="29">
        <f t="shared" si="82"/>
        <v>0</v>
      </c>
      <c r="Y298" s="40">
        <f t="shared" si="83"/>
        <v>365</v>
      </c>
      <c r="Z298" s="38">
        <f t="shared" si="84"/>
        <v>46081</v>
      </c>
      <c r="AA298" s="41">
        <f t="shared" si="85"/>
        <v>181</v>
      </c>
      <c r="AB298" s="24" t="s">
        <v>113</v>
      </c>
      <c r="AC298" s="41">
        <f t="shared" si="86"/>
        <v>11909.7282</v>
      </c>
      <c r="AD298" s="41">
        <v>1</v>
      </c>
      <c r="AE298" s="72">
        <f>INDEX(SA!$C$2:$G$11,MATCH(Details!S298,SA!$C$2:$C$11,0),MATCH(Details!V298,SA!$C$2:$G$2,0))*Y298/(F298-E298+1)</f>
        <v>10092.99</v>
      </c>
      <c r="AF298" s="41">
        <f t="shared" si="87"/>
        <v>0</v>
      </c>
      <c r="AG298" s="41">
        <f t="shared" si="88"/>
        <v>0</v>
      </c>
      <c r="AH298" s="41">
        <f t="shared" si="89"/>
        <v>1816.7382</v>
      </c>
      <c r="AI298" s="60">
        <f t="shared" si="90"/>
        <v>403.71960000000001</v>
      </c>
      <c r="AJ298" s="60">
        <f t="shared" si="91"/>
        <v>2270.9227500000002</v>
      </c>
      <c r="AK298" s="60">
        <f t="shared" si="92"/>
        <v>5005.0169589041097</v>
      </c>
      <c r="AL298" s="60">
        <f t="shared" si="93"/>
        <v>3678.6874647945206</v>
      </c>
      <c r="AM298" s="41">
        <f t="shared" si="94"/>
        <v>3739.6601852054787</v>
      </c>
      <c r="AN298" s="42">
        <f t="shared" si="95"/>
        <v>45715</v>
      </c>
      <c r="AO298" s="43">
        <f t="shared" si="96"/>
        <v>10092.99</v>
      </c>
    </row>
    <row r="299" spans="1:41" s="24" customFormat="1" ht="15.75" customHeight="1" x14ac:dyDescent="0.35">
      <c r="A299" s="36" t="s">
        <v>27</v>
      </c>
      <c r="B299" s="36">
        <v>202509</v>
      </c>
      <c r="C299" s="24" t="s">
        <v>736</v>
      </c>
      <c r="D299" s="24" t="s">
        <v>119</v>
      </c>
      <c r="E299" s="62">
        <v>45901</v>
      </c>
      <c r="F299" s="62">
        <v>46265</v>
      </c>
      <c r="G299" s="37" t="s">
        <v>969</v>
      </c>
      <c r="H299" s="36">
        <v>42257</v>
      </c>
      <c r="I299" s="63">
        <v>36335</v>
      </c>
      <c r="J299" s="24" t="s">
        <v>3204</v>
      </c>
      <c r="K299" s="63">
        <f t="shared" si="79"/>
        <v>45901</v>
      </c>
      <c r="L299" s="55">
        <f t="shared" si="80"/>
        <v>0.04</v>
      </c>
      <c r="M299" s="76">
        <v>0.22500000000000001</v>
      </c>
      <c r="N299" s="62">
        <v>45901</v>
      </c>
      <c r="O299" s="62">
        <v>46265</v>
      </c>
      <c r="P299" s="63"/>
      <c r="Q299" s="63"/>
      <c r="R299" s="78">
        <v>26</v>
      </c>
      <c r="S299" s="63" t="str">
        <f>VLOOKUP(R299,SA!$B$3:$C$11,2,1)</f>
        <v>26-35</v>
      </c>
      <c r="T299" s="38" t="s">
        <v>98</v>
      </c>
      <c r="U299" s="24" t="s">
        <v>5743</v>
      </c>
      <c r="V299" s="24">
        <v>400000</v>
      </c>
      <c r="W299" s="39">
        <f t="shared" si="81"/>
        <v>0</v>
      </c>
      <c r="X299" s="29">
        <f t="shared" si="82"/>
        <v>0</v>
      </c>
      <c r="Y299" s="40">
        <f t="shared" si="83"/>
        <v>365</v>
      </c>
      <c r="Z299" s="38">
        <f t="shared" si="84"/>
        <v>46081</v>
      </c>
      <c r="AA299" s="41">
        <f t="shared" si="85"/>
        <v>181</v>
      </c>
      <c r="AB299" s="24" t="s">
        <v>113</v>
      </c>
      <c r="AC299" s="41">
        <f t="shared" si="86"/>
        <v>4533.0290000000005</v>
      </c>
      <c r="AD299" s="41">
        <v>1</v>
      </c>
      <c r="AE299" s="72">
        <f>INDEX(SA!$C$2:$G$11,MATCH(Details!S299,SA!$C$2:$C$11,0),MATCH(Details!V299,SA!$C$2:$G$2,0))*Y299/(F299-E299+1)</f>
        <v>3841.55</v>
      </c>
      <c r="AF299" s="41">
        <f t="shared" si="87"/>
        <v>0</v>
      </c>
      <c r="AG299" s="41">
        <f t="shared" si="88"/>
        <v>0</v>
      </c>
      <c r="AH299" s="41">
        <f t="shared" si="89"/>
        <v>691.47900000000004</v>
      </c>
      <c r="AI299" s="60">
        <f t="shared" si="90"/>
        <v>153.66200000000001</v>
      </c>
      <c r="AJ299" s="60">
        <f t="shared" si="91"/>
        <v>864.34875000000011</v>
      </c>
      <c r="AK299" s="60">
        <f t="shared" si="92"/>
        <v>1904.9878082191783</v>
      </c>
      <c r="AL299" s="60">
        <f t="shared" si="93"/>
        <v>1400.1660390410959</v>
      </c>
      <c r="AM299" s="41">
        <f t="shared" si="94"/>
        <v>1423.3732109589046</v>
      </c>
      <c r="AN299" s="42">
        <f t="shared" si="95"/>
        <v>45715</v>
      </c>
      <c r="AO299" s="43">
        <f t="shared" si="96"/>
        <v>3841.55</v>
      </c>
    </row>
    <row r="300" spans="1:41" s="24" customFormat="1" ht="15.75" customHeight="1" x14ac:dyDescent="0.35">
      <c r="A300" s="36" t="s">
        <v>27</v>
      </c>
      <c r="B300" s="36">
        <v>202509</v>
      </c>
      <c r="C300" s="24" t="s">
        <v>736</v>
      </c>
      <c r="D300" s="24" t="s">
        <v>119</v>
      </c>
      <c r="E300" s="62">
        <v>45901</v>
      </c>
      <c r="F300" s="62">
        <v>46265</v>
      </c>
      <c r="G300" s="37" t="s">
        <v>970</v>
      </c>
      <c r="H300" s="36">
        <v>42257</v>
      </c>
      <c r="I300" s="63">
        <v>27395</v>
      </c>
      <c r="J300" s="24" t="s">
        <v>3205</v>
      </c>
      <c r="K300" s="63">
        <f t="shared" si="79"/>
        <v>45901</v>
      </c>
      <c r="L300" s="55">
        <f t="shared" si="80"/>
        <v>0.04</v>
      </c>
      <c r="M300" s="76">
        <v>0.22500000000000001</v>
      </c>
      <c r="N300" s="62">
        <v>45901</v>
      </c>
      <c r="O300" s="62">
        <v>46265</v>
      </c>
      <c r="P300" s="63"/>
      <c r="Q300" s="63"/>
      <c r="R300" s="78">
        <v>50</v>
      </c>
      <c r="S300" s="63" t="str">
        <f>VLOOKUP(R300,SA!$B$3:$C$11,2,1)</f>
        <v>46-55</v>
      </c>
      <c r="T300" s="38" t="s">
        <v>98</v>
      </c>
      <c r="U300" s="24" t="s">
        <v>5747</v>
      </c>
      <c r="V300" s="24">
        <v>400000</v>
      </c>
      <c r="W300" s="39">
        <f t="shared" si="81"/>
        <v>0</v>
      </c>
      <c r="X300" s="29">
        <f t="shared" si="82"/>
        <v>0</v>
      </c>
      <c r="Y300" s="40">
        <f t="shared" si="83"/>
        <v>365</v>
      </c>
      <c r="Z300" s="38">
        <f t="shared" si="84"/>
        <v>46081</v>
      </c>
      <c r="AA300" s="41">
        <f t="shared" si="85"/>
        <v>181</v>
      </c>
      <c r="AB300" s="24" t="s">
        <v>113</v>
      </c>
      <c r="AC300" s="41">
        <f t="shared" si="86"/>
        <v>8108.2165999999997</v>
      </c>
      <c r="AD300" s="41">
        <v>1</v>
      </c>
      <c r="AE300" s="72">
        <f>INDEX(SA!$C$2:$G$11,MATCH(Details!S300,SA!$C$2:$C$11,0),MATCH(Details!V300,SA!$C$2:$G$2,0))*Y300/(F300-E300+1)</f>
        <v>6871.37</v>
      </c>
      <c r="AF300" s="41">
        <f t="shared" si="87"/>
        <v>0</v>
      </c>
      <c r="AG300" s="41">
        <f t="shared" si="88"/>
        <v>0</v>
      </c>
      <c r="AH300" s="41">
        <f t="shared" si="89"/>
        <v>1236.8465999999999</v>
      </c>
      <c r="AI300" s="60">
        <f t="shared" si="90"/>
        <v>274.85480000000001</v>
      </c>
      <c r="AJ300" s="60">
        <f t="shared" si="91"/>
        <v>1546.05825</v>
      </c>
      <c r="AK300" s="60">
        <f t="shared" si="92"/>
        <v>3407.446493150685</v>
      </c>
      <c r="AL300" s="60">
        <f t="shared" si="93"/>
        <v>2504.4731724657536</v>
      </c>
      <c r="AM300" s="41">
        <f t="shared" si="94"/>
        <v>2545.9837775342462</v>
      </c>
      <c r="AN300" s="42">
        <f t="shared" si="95"/>
        <v>45715</v>
      </c>
      <c r="AO300" s="43">
        <f t="shared" si="96"/>
        <v>6871.37</v>
      </c>
    </row>
    <row r="301" spans="1:41" s="24" customFormat="1" ht="15.75" customHeight="1" x14ac:dyDescent="0.35">
      <c r="A301" s="36" t="s">
        <v>27</v>
      </c>
      <c r="B301" s="36">
        <v>202509</v>
      </c>
      <c r="C301" s="24" t="s">
        <v>736</v>
      </c>
      <c r="D301" s="24" t="s">
        <v>119</v>
      </c>
      <c r="E301" s="62">
        <v>45901</v>
      </c>
      <c r="F301" s="62">
        <v>46265</v>
      </c>
      <c r="G301" s="37" t="s">
        <v>235</v>
      </c>
      <c r="H301" s="36">
        <v>42257</v>
      </c>
      <c r="I301" s="63">
        <v>34595</v>
      </c>
      <c r="J301" s="24" t="s">
        <v>3206</v>
      </c>
      <c r="K301" s="63">
        <f t="shared" si="79"/>
        <v>45901</v>
      </c>
      <c r="L301" s="55">
        <f t="shared" si="80"/>
        <v>0.04</v>
      </c>
      <c r="M301" s="76">
        <v>0.22500000000000001</v>
      </c>
      <c r="N301" s="62">
        <v>45901</v>
      </c>
      <c r="O301" s="62">
        <v>46265</v>
      </c>
      <c r="P301" s="63"/>
      <c r="Q301" s="63"/>
      <c r="R301" s="78">
        <v>30</v>
      </c>
      <c r="S301" s="63" t="str">
        <f>VLOOKUP(R301,SA!$B$3:$C$11,2,1)</f>
        <v>26-35</v>
      </c>
      <c r="T301" s="38" t="s">
        <v>97</v>
      </c>
      <c r="U301" s="24" t="s">
        <v>56</v>
      </c>
      <c r="V301" s="24">
        <v>400000</v>
      </c>
      <c r="W301" s="39">
        <f t="shared" si="81"/>
        <v>400000</v>
      </c>
      <c r="X301" s="29">
        <f t="shared" si="82"/>
        <v>1</v>
      </c>
      <c r="Y301" s="40">
        <f t="shared" si="83"/>
        <v>365</v>
      </c>
      <c r="Z301" s="38">
        <f t="shared" si="84"/>
        <v>46081</v>
      </c>
      <c r="AA301" s="41">
        <f t="shared" si="85"/>
        <v>181</v>
      </c>
      <c r="AB301" s="24" t="s">
        <v>113</v>
      </c>
      <c r="AC301" s="41">
        <f t="shared" si="86"/>
        <v>4533.0290000000005</v>
      </c>
      <c r="AD301" s="41">
        <v>1</v>
      </c>
      <c r="AE301" s="72">
        <f>INDEX(SA!$C$2:$G$11,MATCH(Details!S301,SA!$C$2:$C$11,0),MATCH(Details!V301,SA!$C$2:$G$2,0))*Y301/(F301-E301+1)</f>
        <v>3841.55</v>
      </c>
      <c r="AF301" s="41">
        <f t="shared" si="87"/>
        <v>0</v>
      </c>
      <c r="AG301" s="41">
        <f t="shared" si="88"/>
        <v>0</v>
      </c>
      <c r="AH301" s="41">
        <f t="shared" si="89"/>
        <v>691.47900000000004</v>
      </c>
      <c r="AI301" s="60">
        <f t="shared" si="90"/>
        <v>153.66200000000001</v>
      </c>
      <c r="AJ301" s="60">
        <f t="shared" si="91"/>
        <v>864.34875000000011</v>
      </c>
      <c r="AK301" s="60">
        <f t="shared" si="92"/>
        <v>1904.9878082191783</v>
      </c>
      <c r="AL301" s="60">
        <f t="shared" si="93"/>
        <v>1400.1660390410959</v>
      </c>
      <c r="AM301" s="41">
        <f t="shared" si="94"/>
        <v>1423.3732109589046</v>
      </c>
      <c r="AN301" s="42">
        <f t="shared" si="95"/>
        <v>45715</v>
      </c>
      <c r="AO301" s="43">
        <f t="shared" si="96"/>
        <v>3841.55</v>
      </c>
    </row>
    <row r="302" spans="1:41" s="24" customFormat="1" ht="15.75" customHeight="1" x14ac:dyDescent="0.35">
      <c r="A302" s="36" t="s">
        <v>27</v>
      </c>
      <c r="B302" s="36">
        <v>202509</v>
      </c>
      <c r="C302" s="24" t="s">
        <v>736</v>
      </c>
      <c r="D302" s="24" t="s">
        <v>119</v>
      </c>
      <c r="E302" s="62">
        <v>45901</v>
      </c>
      <c r="F302" s="62">
        <v>46265</v>
      </c>
      <c r="G302" s="37" t="s">
        <v>971</v>
      </c>
      <c r="H302" s="36">
        <v>42258</v>
      </c>
      <c r="I302" s="63">
        <v>43645</v>
      </c>
      <c r="J302" s="24" t="s">
        <v>3207</v>
      </c>
      <c r="K302" s="63">
        <f t="shared" si="79"/>
        <v>45901</v>
      </c>
      <c r="L302" s="55">
        <f t="shared" si="80"/>
        <v>0.04</v>
      </c>
      <c r="M302" s="76">
        <v>0.22500000000000001</v>
      </c>
      <c r="N302" s="62">
        <v>45901</v>
      </c>
      <c r="O302" s="62">
        <v>46265</v>
      </c>
      <c r="P302" s="63"/>
      <c r="Q302" s="63"/>
      <c r="R302" s="78">
        <v>6</v>
      </c>
      <c r="S302" s="63" t="str">
        <f>VLOOKUP(R302,SA!$B$3:$C$11,2,1)</f>
        <v>0-25</v>
      </c>
      <c r="T302" s="38" t="s">
        <v>97</v>
      </c>
      <c r="U302" s="24" t="s">
        <v>5745</v>
      </c>
      <c r="V302" s="24">
        <v>400000</v>
      </c>
      <c r="W302" s="39">
        <f t="shared" si="81"/>
        <v>0</v>
      </c>
      <c r="X302" s="29">
        <f t="shared" si="82"/>
        <v>0</v>
      </c>
      <c r="Y302" s="40">
        <f t="shared" si="83"/>
        <v>365</v>
      </c>
      <c r="Z302" s="38">
        <f t="shared" si="84"/>
        <v>46081</v>
      </c>
      <c r="AA302" s="41">
        <f t="shared" si="85"/>
        <v>181</v>
      </c>
      <c r="AB302" s="24" t="s">
        <v>113</v>
      </c>
      <c r="AC302" s="41">
        <f t="shared" si="86"/>
        <v>4043.8364000000001</v>
      </c>
      <c r="AD302" s="41">
        <v>1</v>
      </c>
      <c r="AE302" s="72">
        <f>INDEX(SA!$C$2:$G$11,MATCH(Details!S302,SA!$C$2:$C$11,0),MATCH(Details!V302,SA!$C$2:$G$2,0))*Y302/(F302-E302+1)</f>
        <v>3426.98</v>
      </c>
      <c r="AF302" s="41">
        <f t="shared" si="87"/>
        <v>0</v>
      </c>
      <c r="AG302" s="41">
        <f t="shared" si="88"/>
        <v>0</v>
      </c>
      <c r="AH302" s="41">
        <f t="shared" si="89"/>
        <v>616.85640000000001</v>
      </c>
      <c r="AI302" s="60">
        <f t="shared" si="90"/>
        <v>137.07920000000001</v>
      </c>
      <c r="AJ302" s="60">
        <f t="shared" si="91"/>
        <v>771.07050000000004</v>
      </c>
      <c r="AK302" s="60">
        <f t="shared" si="92"/>
        <v>1699.4065205479453</v>
      </c>
      <c r="AL302" s="60">
        <f t="shared" si="93"/>
        <v>1249.0637926027398</v>
      </c>
      <c r="AM302" s="41">
        <f t="shared" si="94"/>
        <v>1269.7665073972601</v>
      </c>
      <c r="AN302" s="42">
        <f t="shared" si="95"/>
        <v>45715</v>
      </c>
      <c r="AO302" s="43">
        <f t="shared" si="96"/>
        <v>3426.98</v>
      </c>
    </row>
    <row r="303" spans="1:41" s="24" customFormat="1" ht="15.75" customHeight="1" x14ac:dyDescent="0.35">
      <c r="A303" s="36" t="s">
        <v>27</v>
      </c>
      <c r="B303" s="36">
        <v>202509</v>
      </c>
      <c r="C303" s="24" t="s">
        <v>736</v>
      </c>
      <c r="D303" s="24" t="s">
        <v>119</v>
      </c>
      <c r="E303" s="62">
        <v>45901</v>
      </c>
      <c r="F303" s="62">
        <v>46265</v>
      </c>
      <c r="G303" s="37" t="s">
        <v>972</v>
      </c>
      <c r="H303" s="36">
        <v>42258</v>
      </c>
      <c r="I303" s="63">
        <v>43645</v>
      </c>
      <c r="J303" s="24" t="s">
        <v>3208</v>
      </c>
      <c r="K303" s="63">
        <f t="shared" si="79"/>
        <v>45901</v>
      </c>
      <c r="L303" s="55">
        <f t="shared" si="80"/>
        <v>0.04</v>
      </c>
      <c r="M303" s="76">
        <v>0.22500000000000001</v>
      </c>
      <c r="N303" s="62">
        <v>45901</v>
      </c>
      <c r="O303" s="62">
        <v>46265</v>
      </c>
      <c r="P303" s="63"/>
      <c r="Q303" s="63"/>
      <c r="R303" s="78">
        <v>6</v>
      </c>
      <c r="S303" s="63" t="str">
        <f>VLOOKUP(R303,SA!$B$3:$C$11,2,1)</f>
        <v>0-25</v>
      </c>
      <c r="T303" s="38" t="s">
        <v>98</v>
      </c>
      <c r="U303" s="24" t="s">
        <v>5746</v>
      </c>
      <c r="V303" s="24">
        <v>400000</v>
      </c>
      <c r="W303" s="39">
        <f t="shared" si="81"/>
        <v>0</v>
      </c>
      <c r="X303" s="29">
        <f t="shared" si="82"/>
        <v>0</v>
      </c>
      <c r="Y303" s="40">
        <f t="shared" si="83"/>
        <v>365</v>
      </c>
      <c r="Z303" s="38">
        <f t="shared" si="84"/>
        <v>46081</v>
      </c>
      <c r="AA303" s="41">
        <f t="shared" si="85"/>
        <v>181</v>
      </c>
      <c r="AB303" s="24" t="s">
        <v>113</v>
      </c>
      <c r="AC303" s="41">
        <f t="shared" si="86"/>
        <v>4043.8364000000001</v>
      </c>
      <c r="AD303" s="41">
        <v>1</v>
      </c>
      <c r="AE303" s="72">
        <f>INDEX(SA!$C$2:$G$11,MATCH(Details!S303,SA!$C$2:$C$11,0),MATCH(Details!V303,SA!$C$2:$G$2,0))*Y303/(F303-E303+1)</f>
        <v>3426.98</v>
      </c>
      <c r="AF303" s="41">
        <f t="shared" si="87"/>
        <v>0</v>
      </c>
      <c r="AG303" s="41">
        <f t="shared" si="88"/>
        <v>0</v>
      </c>
      <c r="AH303" s="41">
        <f t="shared" si="89"/>
        <v>616.85640000000001</v>
      </c>
      <c r="AI303" s="60">
        <f t="shared" si="90"/>
        <v>137.07920000000001</v>
      </c>
      <c r="AJ303" s="60">
        <f t="shared" si="91"/>
        <v>771.07050000000004</v>
      </c>
      <c r="AK303" s="60">
        <f t="shared" si="92"/>
        <v>1699.4065205479453</v>
      </c>
      <c r="AL303" s="60">
        <f t="shared" si="93"/>
        <v>1249.0637926027398</v>
      </c>
      <c r="AM303" s="41">
        <f t="shared" si="94"/>
        <v>1269.7665073972601</v>
      </c>
      <c r="AN303" s="42">
        <f t="shared" si="95"/>
        <v>45715</v>
      </c>
      <c r="AO303" s="43">
        <f t="shared" si="96"/>
        <v>3426.98</v>
      </c>
    </row>
    <row r="304" spans="1:41" s="24" customFormat="1" ht="15.75" customHeight="1" x14ac:dyDescent="0.35">
      <c r="A304" s="36" t="s">
        <v>27</v>
      </c>
      <c r="B304" s="36">
        <v>202509</v>
      </c>
      <c r="C304" s="24" t="s">
        <v>736</v>
      </c>
      <c r="D304" s="24" t="s">
        <v>119</v>
      </c>
      <c r="E304" s="62">
        <v>45901</v>
      </c>
      <c r="F304" s="62">
        <v>46265</v>
      </c>
      <c r="G304" s="37" t="s">
        <v>973</v>
      </c>
      <c r="H304" s="36">
        <v>42258</v>
      </c>
      <c r="I304" s="63">
        <v>28307</v>
      </c>
      <c r="J304" s="24" t="s">
        <v>3209</v>
      </c>
      <c r="K304" s="63">
        <f t="shared" si="79"/>
        <v>45901</v>
      </c>
      <c r="L304" s="55">
        <f t="shared" si="80"/>
        <v>0.04</v>
      </c>
      <c r="M304" s="76">
        <v>0.22500000000000001</v>
      </c>
      <c r="N304" s="62">
        <v>45901</v>
      </c>
      <c r="O304" s="62">
        <v>46265</v>
      </c>
      <c r="P304" s="63"/>
      <c r="Q304" s="63"/>
      <c r="R304" s="78">
        <v>48</v>
      </c>
      <c r="S304" s="63" t="str">
        <f>VLOOKUP(R304,SA!$B$3:$C$11,2,1)</f>
        <v>46-55</v>
      </c>
      <c r="T304" s="38" t="s">
        <v>98</v>
      </c>
      <c r="U304" s="24" t="s">
        <v>5743</v>
      </c>
      <c r="V304" s="24">
        <v>400000</v>
      </c>
      <c r="W304" s="39">
        <f t="shared" si="81"/>
        <v>0</v>
      </c>
      <c r="X304" s="29">
        <f t="shared" si="82"/>
        <v>0</v>
      </c>
      <c r="Y304" s="40">
        <f t="shared" si="83"/>
        <v>365</v>
      </c>
      <c r="Z304" s="38">
        <f t="shared" si="84"/>
        <v>46081</v>
      </c>
      <c r="AA304" s="41">
        <f t="shared" si="85"/>
        <v>181</v>
      </c>
      <c r="AB304" s="24" t="s">
        <v>113</v>
      </c>
      <c r="AC304" s="41">
        <f t="shared" si="86"/>
        <v>8108.2165999999997</v>
      </c>
      <c r="AD304" s="41">
        <v>1</v>
      </c>
      <c r="AE304" s="72">
        <f>INDEX(SA!$C$2:$G$11,MATCH(Details!S304,SA!$C$2:$C$11,0),MATCH(Details!V304,SA!$C$2:$G$2,0))*Y304/(F304-E304+1)</f>
        <v>6871.37</v>
      </c>
      <c r="AF304" s="41">
        <f t="shared" si="87"/>
        <v>0</v>
      </c>
      <c r="AG304" s="41">
        <f t="shared" si="88"/>
        <v>0</v>
      </c>
      <c r="AH304" s="41">
        <f t="shared" si="89"/>
        <v>1236.8465999999999</v>
      </c>
      <c r="AI304" s="60">
        <f t="shared" si="90"/>
        <v>274.85480000000001</v>
      </c>
      <c r="AJ304" s="60">
        <f t="shared" si="91"/>
        <v>1546.05825</v>
      </c>
      <c r="AK304" s="60">
        <f t="shared" si="92"/>
        <v>3407.446493150685</v>
      </c>
      <c r="AL304" s="60">
        <f t="shared" si="93"/>
        <v>2504.4731724657536</v>
      </c>
      <c r="AM304" s="41">
        <f t="shared" si="94"/>
        <v>2545.9837775342462</v>
      </c>
      <c r="AN304" s="42">
        <f t="shared" si="95"/>
        <v>45715</v>
      </c>
      <c r="AO304" s="43">
        <f t="shared" si="96"/>
        <v>6871.37</v>
      </c>
    </row>
    <row r="305" spans="1:41" s="24" customFormat="1" ht="15.75" customHeight="1" x14ac:dyDescent="0.35">
      <c r="A305" s="36" t="s">
        <v>27</v>
      </c>
      <c r="B305" s="36">
        <v>202509</v>
      </c>
      <c r="C305" s="24" t="s">
        <v>736</v>
      </c>
      <c r="D305" s="24" t="s">
        <v>119</v>
      </c>
      <c r="E305" s="62">
        <v>45901</v>
      </c>
      <c r="F305" s="62">
        <v>46265</v>
      </c>
      <c r="G305" s="37" t="s">
        <v>974</v>
      </c>
      <c r="H305" s="36">
        <v>42258</v>
      </c>
      <c r="I305" s="63">
        <v>14977</v>
      </c>
      <c r="J305" s="24" t="s">
        <v>3210</v>
      </c>
      <c r="K305" s="63">
        <f t="shared" si="79"/>
        <v>45901</v>
      </c>
      <c r="L305" s="55">
        <f t="shared" si="80"/>
        <v>0.04</v>
      </c>
      <c r="M305" s="76">
        <v>0.22500000000000001</v>
      </c>
      <c r="N305" s="62">
        <v>45901</v>
      </c>
      <c r="O305" s="62">
        <v>46265</v>
      </c>
      <c r="P305" s="63"/>
      <c r="Q305" s="63"/>
      <c r="R305" s="78">
        <v>84</v>
      </c>
      <c r="S305" s="63" t="str">
        <f>VLOOKUP(R305,SA!$B$3:$C$11,2,1)</f>
        <v>81-100</v>
      </c>
      <c r="T305" s="38" t="s">
        <v>97</v>
      </c>
      <c r="U305" s="24" t="s">
        <v>5744</v>
      </c>
      <c r="V305" s="24">
        <v>400000</v>
      </c>
      <c r="W305" s="39">
        <f t="shared" si="81"/>
        <v>0</v>
      </c>
      <c r="X305" s="29">
        <f t="shared" si="82"/>
        <v>0</v>
      </c>
      <c r="Y305" s="40">
        <f t="shared" si="83"/>
        <v>365</v>
      </c>
      <c r="Z305" s="38">
        <f t="shared" si="84"/>
        <v>46081</v>
      </c>
      <c r="AA305" s="41">
        <f t="shared" si="85"/>
        <v>181</v>
      </c>
      <c r="AB305" s="24" t="s">
        <v>113</v>
      </c>
      <c r="AC305" s="41">
        <f t="shared" si="86"/>
        <v>29599.473999999998</v>
      </c>
      <c r="AD305" s="41">
        <v>1</v>
      </c>
      <c r="AE305" s="72">
        <f>INDEX(SA!$C$2:$G$11,MATCH(Details!S305,SA!$C$2:$C$11,0),MATCH(Details!V305,SA!$C$2:$G$2,0))*Y305/(F305-E305+1)</f>
        <v>25084.3</v>
      </c>
      <c r="AF305" s="41">
        <f t="shared" si="87"/>
        <v>0</v>
      </c>
      <c r="AG305" s="41">
        <f t="shared" si="88"/>
        <v>0</v>
      </c>
      <c r="AH305" s="41">
        <f t="shared" si="89"/>
        <v>4515.174</v>
      </c>
      <c r="AI305" s="60">
        <f t="shared" si="90"/>
        <v>1003.372</v>
      </c>
      <c r="AJ305" s="60">
        <f t="shared" si="91"/>
        <v>5643.9674999999997</v>
      </c>
      <c r="AK305" s="60">
        <f t="shared" si="92"/>
        <v>12439.063835616438</v>
      </c>
      <c r="AL305" s="60">
        <f t="shared" si="93"/>
        <v>9142.7119191780821</v>
      </c>
      <c r="AM305" s="41">
        <f t="shared" si="94"/>
        <v>9294.2485808219171</v>
      </c>
      <c r="AN305" s="42">
        <f t="shared" si="95"/>
        <v>45715</v>
      </c>
      <c r="AO305" s="43">
        <f t="shared" si="96"/>
        <v>25084.3</v>
      </c>
    </row>
    <row r="306" spans="1:41" s="24" customFormat="1" ht="15.75" customHeight="1" x14ac:dyDescent="0.35">
      <c r="A306" s="36" t="s">
        <v>27</v>
      </c>
      <c r="B306" s="36">
        <v>202509</v>
      </c>
      <c r="C306" s="24" t="s">
        <v>736</v>
      </c>
      <c r="D306" s="24" t="s">
        <v>119</v>
      </c>
      <c r="E306" s="62">
        <v>45901</v>
      </c>
      <c r="F306" s="62">
        <v>46265</v>
      </c>
      <c r="G306" s="37" t="s">
        <v>975</v>
      </c>
      <c r="H306" s="36">
        <v>42258</v>
      </c>
      <c r="I306" s="63">
        <v>19360</v>
      </c>
      <c r="J306" s="24" t="s">
        <v>3211</v>
      </c>
      <c r="K306" s="63">
        <f t="shared" si="79"/>
        <v>45901</v>
      </c>
      <c r="L306" s="55">
        <f t="shared" si="80"/>
        <v>0.04</v>
      </c>
      <c r="M306" s="76">
        <v>0.22500000000000001</v>
      </c>
      <c r="N306" s="62">
        <v>45901</v>
      </c>
      <c r="O306" s="62">
        <v>46265</v>
      </c>
      <c r="P306" s="63"/>
      <c r="Q306" s="63"/>
      <c r="R306" s="78">
        <v>72</v>
      </c>
      <c r="S306" s="63" t="str">
        <f>VLOOKUP(R306,SA!$B$3:$C$11,2,1)</f>
        <v>71-75</v>
      </c>
      <c r="T306" s="38" t="s">
        <v>98</v>
      </c>
      <c r="U306" s="24" t="s">
        <v>5747</v>
      </c>
      <c r="V306" s="24">
        <v>400000</v>
      </c>
      <c r="W306" s="39">
        <f t="shared" si="81"/>
        <v>0</v>
      </c>
      <c r="X306" s="29">
        <f t="shared" si="82"/>
        <v>0</v>
      </c>
      <c r="Y306" s="40">
        <f t="shared" si="83"/>
        <v>365</v>
      </c>
      <c r="Z306" s="38">
        <f t="shared" si="84"/>
        <v>46081</v>
      </c>
      <c r="AA306" s="41">
        <f t="shared" si="85"/>
        <v>181</v>
      </c>
      <c r="AB306" s="24" t="s">
        <v>113</v>
      </c>
      <c r="AC306" s="41">
        <f t="shared" si="86"/>
        <v>21578.034600000003</v>
      </c>
      <c r="AD306" s="41">
        <v>1</v>
      </c>
      <c r="AE306" s="72">
        <f>INDEX(SA!$C$2:$G$11,MATCH(Details!S306,SA!$C$2:$C$11,0),MATCH(Details!V306,SA!$C$2:$G$2,0))*Y306/(F306-E306+1)</f>
        <v>18286.47</v>
      </c>
      <c r="AF306" s="41">
        <f t="shared" si="87"/>
        <v>0</v>
      </c>
      <c r="AG306" s="41">
        <f t="shared" si="88"/>
        <v>0</v>
      </c>
      <c r="AH306" s="41">
        <f t="shared" si="89"/>
        <v>3291.5646000000002</v>
      </c>
      <c r="AI306" s="60">
        <f t="shared" si="90"/>
        <v>731.45880000000011</v>
      </c>
      <c r="AJ306" s="60">
        <f t="shared" si="91"/>
        <v>4114.4557500000001</v>
      </c>
      <c r="AK306" s="60">
        <f t="shared" si="92"/>
        <v>9068.0851232876721</v>
      </c>
      <c r="AL306" s="60">
        <f t="shared" si="93"/>
        <v>6665.0425656164389</v>
      </c>
      <c r="AM306" s="41">
        <f t="shared" si="94"/>
        <v>6775.5128843835619</v>
      </c>
      <c r="AN306" s="42">
        <f t="shared" si="95"/>
        <v>45715</v>
      </c>
      <c r="AO306" s="43">
        <f t="shared" si="96"/>
        <v>18286.47</v>
      </c>
    </row>
    <row r="307" spans="1:41" s="24" customFormat="1" ht="15.75" customHeight="1" x14ac:dyDescent="0.35">
      <c r="A307" s="36" t="s">
        <v>27</v>
      </c>
      <c r="B307" s="36">
        <v>202509</v>
      </c>
      <c r="C307" s="24" t="s">
        <v>736</v>
      </c>
      <c r="D307" s="24" t="s">
        <v>119</v>
      </c>
      <c r="E307" s="62">
        <v>45901</v>
      </c>
      <c r="F307" s="62">
        <v>46265</v>
      </c>
      <c r="G307" s="37" t="s">
        <v>290</v>
      </c>
      <c r="H307" s="36">
        <v>42258</v>
      </c>
      <c r="I307" s="63">
        <v>27030</v>
      </c>
      <c r="J307" s="24" t="s">
        <v>3212</v>
      </c>
      <c r="K307" s="63">
        <f t="shared" si="79"/>
        <v>45901</v>
      </c>
      <c r="L307" s="55">
        <f t="shared" si="80"/>
        <v>0.04</v>
      </c>
      <c r="M307" s="76">
        <v>0.22500000000000001</v>
      </c>
      <c r="N307" s="62">
        <v>45901</v>
      </c>
      <c r="O307" s="62">
        <v>46265</v>
      </c>
      <c r="P307" s="63"/>
      <c r="Q307" s="63"/>
      <c r="R307" s="78">
        <v>51</v>
      </c>
      <c r="S307" s="63" t="str">
        <f>VLOOKUP(R307,SA!$B$3:$C$11,2,1)</f>
        <v>46-55</v>
      </c>
      <c r="T307" s="38" t="s">
        <v>97</v>
      </c>
      <c r="U307" s="24" t="s">
        <v>56</v>
      </c>
      <c r="V307" s="24">
        <v>400000</v>
      </c>
      <c r="W307" s="39">
        <f t="shared" si="81"/>
        <v>400000</v>
      </c>
      <c r="X307" s="29">
        <f t="shared" si="82"/>
        <v>1</v>
      </c>
      <c r="Y307" s="40">
        <f t="shared" si="83"/>
        <v>365</v>
      </c>
      <c r="Z307" s="38">
        <f t="shared" si="84"/>
        <v>46081</v>
      </c>
      <c r="AA307" s="41">
        <f t="shared" si="85"/>
        <v>181</v>
      </c>
      <c r="AB307" s="24" t="s">
        <v>113</v>
      </c>
      <c r="AC307" s="41">
        <f t="shared" si="86"/>
        <v>8108.2165999999997</v>
      </c>
      <c r="AD307" s="41">
        <v>1</v>
      </c>
      <c r="AE307" s="72">
        <f>INDEX(SA!$C$2:$G$11,MATCH(Details!S307,SA!$C$2:$C$11,0),MATCH(Details!V307,SA!$C$2:$G$2,0))*Y307/(F307-E307+1)</f>
        <v>6871.37</v>
      </c>
      <c r="AF307" s="41">
        <f t="shared" si="87"/>
        <v>0</v>
      </c>
      <c r="AG307" s="41">
        <f t="shared" si="88"/>
        <v>0</v>
      </c>
      <c r="AH307" s="41">
        <f t="shared" si="89"/>
        <v>1236.8465999999999</v>
      </c>
      <c r="AI307" s="60">
        <f t="shared" si="90"/>
        <v>274.85480000000001</v>
      </c>
      <c r="AJ307" s="60">
        <f t="shared" si="91"/>
        <v>1546.05825</v>
      </c>
      <c r="AK307" s="60">
        <f t="shared" si="92"/>
        <v>3407.446493150685</v>
      </c>
      <c r="AL307" s="60">
        <f t="shared" si="93"/>
        <v>2504.4731724657536</v>
      </c>
      <c r="AM307" s="41">
        <f t="shared" si="94"/>
        <v>2545.9837775342462</v>
      </c>
      <c r="AN307" s="42">
        <f t="shared" si="95"/>
        <v>45715</v>
      </c>
      <c r="AO307" s="43">
        <f t="shared" si="96"/>
        <v>6871.37</v>
      </c>
    </row>
    <row r="308" spans="1:41" s="24" customFormat="1" ht="15.75" customHeight="1" x14ac:dyDescent="0.35">
      <c r="A308" s="36" t="s">
        <v>27</v>
      </c>
      <c r="B308" s="36">
        <v>202509</v>
      </c>
      <c r="C308" s="24" t="s">
        <v>736</v>
      </c>
      <c r="D308" s="24" t="s">
        <v>119</v>
      </c>
      <c r="E308" s="62">
        <v>45901</v>
      </c>
      <c r="F308" s="62">
        <v>46265</v>
      </c>
      <c r="G308" s="37" t="s">
        <v>976</v>
      </c>
      <c r="H308" s="36">
        <v>42259</v>
      </c>
      <c r="I308" s="63">
        <v>22647</v>
      </c>
      <c r="J308" s="24" t="s">
        <v>3213</v>
      </c>
      <c r="K308" s="63">
        <f t="shared" si="79"/>
        <v>45901</v>
      </c>
      <c r="L308" s="55">
        <f t="shared" si="80"/>
        <v>0.04</v>
      </c>
      <c r="M308" s="76">
        <v>0.22500000000000001</v>
      </c>
      <c r="N308" s="62">
        <v>45901</v>
      </c>
      <c r="O308" s="62">
        <v>46265</v>
      </c>
      <c r="P308" s="63"/>
      <c r="Q308" s="63"/>
      <c r="R308" s="78">
        <v>63</v>
      </c>
      <c r="S308" s="63" t="str">
        <f>VLOOKUP(R308,SA!$B$3:$C$11,2,1)</f>
        <v>56-65</v>
      </c>
      <c r="T308" s="38" t="s">
        <v>97</v>
      </c>
      <c r="U308" s="24" t="s">
        <v>5744</v>
      </c>
      <c r="V308" s="24">
        <v>400000</v>
      </c>
      <c r="W308" s="39">
        <f t="shared" si="81"/>
        <v>0</v>
      </c>
      <c r="X308" s="29">
        <f t="shared" si="82"/>
        <v>0</v>
      </c>
      <c r="Y308" s="40">
        <f t="shared" si="83"/>
        <v>365</v>
      </c>
      <c r="Z308" s="38">
        <f t="shared" si="84"/>
        <v>46081</v>
      </c>
      <c r="AA308" s="41">
        <f t="shared" si="85"/>
        <v>181</v>
      </c>
      <c r="AB308" s="24" t="s">
        <v>113</v>
      </c>
      <c r="AC308" s="41">
        <f t="shared" si="86"/>
        <v>11909.7282</v>
      </c>
      <c r="AD308" s="41">
        <v>1</v>
      </c>
      <c r="AE308" s="72">
        <f>INDEX(SA!$C$2:$G$11,MATCH(Details!S308,SA!$C$2:$C$11,0),MATCH(Details!V308,SA!$C$2:$G$2,0))*Y308/(F308-E308+1)</f>
        <v>10092.99</v>
      </c>
      <c r="AF308" s="41">
        <f t="shared" si="87"/>
        <v>0</v>
      </c>
      <c r="AG308" s="41">
        <f t="shared" si="88"/>
        <v>0</v>
      </c>
      <c r="AH308" s="41">
        <f t="shared" si="89"/>
        <v>1816.7382</v>
      </c>
      <c r="AI308" s="60">
        <f t="shared" si="90"/>
        <v>403.71960000000001</v>
      </c>
      <c r="AJ308" s="60">
        <f t="shared" si="91"/>
        <v>2270.9227500000002</v>
      </c>
      <c r="AK308" s="60">
        <f t="shared" si="92"/>
        <v>5005.0169589041097</v>
      </c>
      <c r="AL308" s="60">
        <f t="shared" si="93"/>
        <v>3678.6874647945206</v>
      </c>
      <c r="AM308" s="41">
        <f t="shared" si="94"/>
        <v>3739.6601852054787</v>
      </c>
      <c r="AN308" s="42">
        <f t="shared" si="95"/>
        <v>45715</v>
      </c>
      <c r="AO308" s="43">
        <f t="shared" si="96"/>
        <v>10092.99</v>
      </c>
    </row>
    <row r="309" spans="1:41" s="24" customFormat="1" ht="15.75" customHeight="1" x14ac:dyDescent="0.35">
      <c r="A309" s="36" t="s">
        <v>27</v>
      </c>
      <c r="B309" s="36">
        <v>202509</v>
      </c>
      <c r="C309" s="24" t="s">
        <v>736</v>
      </c>
      <c r="D309" s="24" t="s">
        <v>119</v>
      </c>
      <c r="E309" s="62">
        <v>45901</v>
      </c>
      <c r="F309" s="62">
        <v>46265</v>
      </c>
      <c r="G309" s="37" t="s">
        <v>977</v>
      </c>
      <c r="H309" s="36">
        <v>42259</v>
      </c>
      <c r="I309" s="63">
        <v>36837</v>
      </c>
      <c r="J309" s="24" t="s">
        <v>3214</v>
      </c>
      <c r="K309" s="63">
        <f t="shared" si="79"/>
        <v>45901</v>
      </c>
      <c r="L309" s="55">
        <f t="shared" si="80"/>
        <v>0.04</v>
      </c>
      <c r="M309" s="76">
        <v>0.22500000000000001</v>
      </c>
      <c r="N309" s="62">
        <v>45901</v>
      </c>
      <c r="O309" s="62">
        <v>46265</v>
      </c>
      <c r="P309" s="63"/>
      <c r="Q309" s="63"/>
      <c r="R309" s="78">
        <v>24</v>
      </c>
      <c r="S309" s="63" t="str">
        <f>VLOOKUP(R309,SA!$B$3:$C$11,2,1)</f>
        <v>0-25</v>
      </c>
      <c r="T309" s="38" t="s">
        <v>98</v>
      </c>
      <c r="U309" s="24" t="s">
        <v>5743</v>
      </c>
      <c r="V309" s="24">
        <v>400000</v>
      </c>
      <c r="W309" s="39">
        <f t="shared" si="81"/>
        <v>0</v>
      </c>
      <c r="X309" s="29">
        <f t="shared" si="82"/>
        <v>0</v>
      </c>
      <c r="Y309" s="40">
        <f t="shared" si="83"/>
        <v>365</v>
      </c>
      <c r="Z309" s="38">
        <f t="shared" si="84"/>
        <v>46081</v>
      </c>
      <c r="AA309" s="41">
        <f t="shared" si="85"/>
        <v>181</v>
      </c>
      <c r="AB309" s="24" t="s">
        <v>113</v>
      </c>
      <c r="AC309" s="41">
        <f t="shared" si="86"/>
        <v>4043.8364000000001</v>
      </c>
      <c r="AD309" s="41">
        <v>1</v>
      </c>
      <c r="AE309" s="72">
        <f>INDEX(SA!$C$2:$G$11,MATCH(Details!S309,SA!$C$2:$C$11,0),MATCH(Details!V309,SA!$C$2:$G$2,0))*Y309/(F309-E309+1)</f>
        <v>3426.98</v>
      </c>
      <c r="AF309" s="41">
        <f t="shared" si="87"/>
        <v>0</v>
      </c>
      <c r="AG309" s="41">
        <f t="shared" si="88"/>
        <v>0</v>
      </c>
      <c r="AH309" s="41">
        <f t="shared" si="89"/>
        <v>616.85640000000001</v>
      </c>
      <c r="AI309" s="60">
        <f t="shared" si="90"/>
        <v>137.07920000000001</v>
      </c>
      <c r="AJ309" s="60">
        <f t="shared" si="91"/>
        <v>771.07050000000004</v>
      </c>
      <c r="AK309" s="60">
        <f t="shared" si="92"/>
        <v>1699.4065205479453</v>
      </c>
      <c r="AL309" s="60">
        <f t="shared" si="93"/>
        <v>1249.0637926027398</v>
      </c>
      <c r="AM309" s="41">
        <f t="shared" si="94"/>
        <v>1269.7665073972601</v>
      </c>
      <c r="AN309" s="42">
        <f t="shared" si="95"/>
        <v>45715</v>
      </c>
      <c r="AO309" s="43">
        <f t="shared" si="96"/>
        <v>3426.98</v>
      </c>
    </row>
    <row r="310" spans="1:41" s="24" customFormat="1" ht="15.75" customHeight="1" x14ac:dyDescent="0.35">
      <c r="A310" s="36" t="s">
        <v>27</v>
      </c>
      <c r="B310" s="36">
        <v>202509</v>
      </c>
      <c r="C310" s="24" t="s">
        <v>736</v>
      </c>
      <c r="D310" s="24" t="s">
        <v>119</v>
      </c>
      <c r="E310" s="62">
        <v>45901</v>
      </c>
      <c r="F310" s="62">
        <v>46265</v>
      </c>
      <c r="G310" s="37" t="s">
        <v>232</v>
      </c>
      <c r="H310" s="36">
        <v>42259</v>
      </c>
      <c r="I310" s="63">
        <v>34042</v>
      </c>
      <c r="J310" s="24" t="s">
        <v>3215</v>
      </c>
      <c r="K310" s="63">
        <f t="shared" si="79"/>
        <v>45901</v>
      </c>
      <c r="L310" s="55">
        <f t="shared" si="80"/>
        <v>0.04</v>
      </c>
      <c r="M310" s="76">
        <v>0.22500000000000001</v>
      </c>
      <c r="N310" s="62">
        <v>45901</v>
      </c>
      <c r="O310" s="62">
        <v>46265</v>
      </c>
      <c r="P310" s="63"/>
      <c r="Q310" s="63"/>
      <c r="R310" s="78">
        <v>32</v>
      </c>
      <c r="S310" s="63" t="str">
        <f>VLOOKUP(R310,SA!$B$3:$C$11,2,1)</f>
        <v>26-35</v>
      </c>
      <c r="T310" s="38" t="s">
        <v>97</v>
      </c>
      <c r="U310" s="24" t="s">
        <v>56</v>
      </c>
      <c r="V310" s="24">
        <v>400000</v>
      </c>
      <c r="W310" s="39">
        <f t="shared" si="81"/>
        <v>400000</v>
      </c>
      <c r="X310" s="29">
        <f t="shared" si="82"/>
        <v>1</v>
      </c>
      <c r="Y310" s="40">
        <f t="shared" si="83"/>
        <v>365</v>
      </c>
      <c r="Z310" s="38">
        <f t="shared" si="84"/>
        <v>46081</v>
      </c>
      <c r="AA310" s="41">
        <f t="shared" si="85"/>
        <v>181</v>
      </c>
      <c r="AB310" s="24" t="s">
        <v>113</v>
      </c>
      <c r="AC310" s="41">
        <f t="shared" si="86"/>
        <v>4533.0290000000005</v>
      </c>
      <c r="AD310" s="41">
        <v>1</v>
      </c>
      <c r="AE310" s="72">
        <f>INDEX(SA!$C$2:$G$11,MATCH(Details!S310,SA!$C$2:$C$11,0),MATCH(Details!V310,SA!$C$2:$G$2,0))*Y310/(F310-E310+1)</f>
        <v>3841.55</v>
      </c>
      <c r="AF310" s="41">
        <f t="shared" si="87"/>
        <v>0</v>
      </c>
      <c r="AG310" s="41">
        <f t="shared" si="88"/>
        <v>0</v>
      </c>
      <c r="AH310" s="41">
        <f t="shared" si="89"/>
        <v>691.47900000000004</v>
      </c>
      <c r="AI310" s="60">
        <f t="shared" si="90"/>
        <v>153.66200000000001</v>
      </c>
      <c r="AJ310" s="60">
        <f t="shared" si="91"/>
        <v>864.34875000000011</v>
      </c>
      <c r="AK310" s="60">
        <f t="shared" si="92"/>
        <v>1904.9878082191783</v>
      </c>
      <c r="AL310" s="60">
        <f t="shared" si="93"/>
        <v>1400.1660390410959</v>
      </c>
      <c r="AM310" s="41">
        <f t="shared" si="94"/>
        <v>1423.3732109589046</v>
      </c>
      <c r="AN310" s="42">
        <f t="shared" si="95"/>
        <v>45715</v>
      </c>
      <c r="AO310" s="43">
        <f t="shared" si="96"/>
        <v>3841.55</v>
      </c>
    </row>
    <row r="311" spans="1:41" s="24" customFormat="1" ht="15.75" customHeight="1" x14ac:dyDescent="0.35">
      <c r="A311" s="36" t="s">
        <v>27</v>
      </c>
      <c r="B311" s="36">
        <v>202509</v>
      </c>
      <c r="C311" s="24" t="s">
        <v>736</v>
      </c>
      <c r="D311" s="24" t="s">
        <v>119</v>
      </c>
      <c r="E311" s="62">
        <v>45901</v>
      </c>
      <c r="F311" s="62">
        <v>46265</v>
      </c>
      <c r="G311" s="37" t="s">
        <v>978</v>
      </c>
      <c r="H311" s="36">
        <v>42259</v>
      </c>
      <c r="I311" s="63">
        <v>26299</v>
      </c>
      <c r="J311" s="24" t="s">
        <v>3216</v>
      </c>
      <c r="K311" s="63">
        <f t="shared" si="79"/>
        <v>45901</v>
      </c>
      <c r="L311" s="55">
        <f t="shared" si="80"/>
        <v>0.04</v>
      </c>
      <c r="M311" s="76">
        <v>0.22500000000000001</v>
      </c>
      <c r="N311" s="62">
        <v>45901</v>
      </c>
      <c r="O311" s="62">
        <v>46265</v>
      </c>
      <c r="P311" s="63"/>
      <c r="Q311" s="63"/>
      <c r="R311" s="78">
        <v>53</v>
      </c>
      <c r="S311" s="63" t="str">
        <f>VLOOKUP(R311,SA!$B$3:$C$11,2,1)</f>
        <v>46-55</v>
      </c>
      <c r="T311" s="38" t="s">
        <v>98</v>
      </c>
      <c r="U311" s="24" t="s">
        <v>5747</v>
      </c>
      <c r="V311" s="24">
        <v>400000</v>
      </c>
      <c r="W311" s="39">
        <f t="shared" si="81"/>
        <v>0</v>
      </c>
      <c r="X311" s="29">
        <f t="shared" si="82"/>
        <v>0</v>
      </c>
      <c r="Y311" s="40">
        <f t="shared" si="83"/>
        <v>365</v>
      </c>
      <c r="Z311" s="38">
        <f t="shared" si="84"/>
        <v>46081</v>
      </c>
      <c r="AA311" s="41">
        <f t="shared" si="85"/>
        <v>181</v>
      </c>
      <c r="AB311" s="24" t="s">
        <v>113</v>
      </c>
      <c r="AC311" s="41">
        <f t="shared" si="86"/>
        <v>8108.2165999999997</v>
      </c>
      <c r="AD311" s="41">
        <v>1</v>
      </c>
      <c r="AE311" s="72">
        <f>INDEX(SA!$C$2:$G$11,MATCH(Details!S311,SA!$C$2:$C$11,0),MATCH(Details!V311,SA!$C$2:$G$2,0))*Y311/(F311-E311+1)</f>
        <v>6871.37</v>
      </c>
      <c r="AF311" s="41">
        <f t="shared" si="87"/>
        <v>0</v>
      </c>
      <c r="AG311" s="41">
        <f t="shared" si="88"/>
        <v>0</v>
      </c>
      <c r="AH311" s="41">
        <f t="shared" si="89"/>
        <v>1236.8465999999999</v>
      </c>
      <c r="AI311" s="60">
        <f t="shared" si="90"/>
        <v>274.85480000000001</v>
      </c>
      <c r="AJ311" s="60">
        <f t="shared" si="91"/>
        <v>1546.05825</v>
      </c>
      <c r="AK311" s="60">
        <f t="shared" si="92"/>
        <v>3407.446493150685</v>
      </c>
      <c r="AL311" s="60">
        <f t="shared" si="93"/>
        <v>2504.4731724657536</v>
      </c>
      <c r="AM311" s="41">
        <f t="shared" si="94"/>
        <v>2545.9837775342462</v>
      </c>
      <c r="AN311" s="42">
        <f t="shared" si="95"/>
        <v>45715</v>
      </c>
      <c r="AO311" s="43">
        <f t="shared" si="96"/>
        <v>6871.37</v>
      </c>
    </row>
    <row r="312" spans="1:41" s="24" customFormat="1" ht="15.75" customHeight="1" x14ac:dyDescent="0.35">
      <c r="A312" s="36" t="s">
        <v>27</v>
      </c>
      <c r="B312" s="36">
        <v>202509</v>
      </c>
      <c r="C312" s="24" t="s">
        <v>736</v>
      </c>
      <c r="D312" s="24" t="s">
        <v>119</v>
      </c>
      <c r="E312" s="62">
        <v>45901</v>
      </c>
      <c r="F312" s="62">
        <v>46265</v>
      </c>
      <c r="G312" s="37" t="s">
        <v>979</v>
      </c>
      <c r="H312" s="36">
        <v>42260</v>
      </c>
      <c r="I312" s="63">
        <v>44637</v>
      </c>
      <c r="J312" s="24" t="s">
        <v>3217</v>
      </c>
      <c r="K312" s="63">
        <f t="shared" si="79"/>
        <v>45901</v>
      </c>
      <c r="L312" s="55">
        <f t="shared" si="80"/>
        <v>0.04</v>
      </c>
      <c r="M312" s="76">
        <v>0.22500000000000001</v>
      </c>
      <c r="N312" s="62">
        <v>45901</v>
      </c>
      <c r="O312" s="62">
        <v>46265</v>
      </c>
      <c r="P312" s="63"/>
      <c r="Q312" s="63"/>
      <c r="R312" s="78">
        <v>3</v>
      </c>
      <c r="S312" s="63" t="str">
        <f>VLOOKUP(R312,SA!$B$3:$C$11,2,1)</f>
        <v>0-25</v>
      </c>
      <c r="T312" s="38" t="s">
        <v>97</v>
      </c>
      <c r="U312" s="24" t="s">
        <v>5745</v>
      </c>
      <c r="V312" s="24">
        <v>300000</v>
      </c>
      <c r="W312" s="39">
        <f t="shared" si="81"/>
        <v>0</v>
      </c>
      <c r="X312" s="29">
        <f t="shared" si="82"/>
        <v>0</v>
      </c>
      <c r="Y312" s="40">
        <f t="shared" si="83"/>
        <v>365</v>
      </c>
      <c r="Z312" s="38">
        <f t="shared" si="84"/>
        <v>46081</v>
      </c>
      <c r="AA312" s="41">
        <f t="shared" si="85"/>
        <v>181</v>
      </c>
      <c r="AB312" s="24" t="s">
        <v>113</v>
      </c>
      <c r="AC312" s="41">
        <f t="shared" si="86"/>
        <v>3690.3792000000003</v>
      </c>
      <c r="AD312" s="41">
        <v>1</v>
      </c>
      <c r="AE312" s="72">
        <f>INDEX(SA!$C$2:$G$11,MATCH(Details!S312,SA!$C$2:$C$11,0),MATCH(Details!V312,SA!$C$2:$G$2,0))*Y312/(F312-E312+1)</f>
        <v>3127.44</v>
      </c>
      <c r="AF312" s="41">
        <f t="shared" si="87"/>
        <v>0</v>
      </c>
      <c r="AG312" s="41">
        <f t="shared" si="88"/>
        <v>0</v>
      </c>
      <c r="AH312" s="41">
        <f t="shared" si="89"/>
        <v>562.93920000000003</v>
      </c>
      <c r="AI312" s="60">
        <f t="shared" si="90"/>
        <v>125.0976</v>
      </c>
      <c r="AJ312" s="60">
        <f t="shared" si="91"/>
        <v>703.67399999999998</v>
      </c>
      <c r="AK312" s="60">
        <f t="shared" si="92"/>
        <v>1550.8675068493151</v>
      </c>
      <c r="AL312" s="60">
        <f t="shared" si="93"/>
        <v>1139.8876175342466</v>
      </c>
      <c r="AM312" s="41">
        <f t="shared" si="94"/>
        <v>1158.7807824657534</v>
      </c>
      <c r="AN312" s="42">
        <f t="shared" si="95"/>
        <v>45715</v>
      </c>
      <c r="AO312" s="43">
        <f t="shared" si="96"/>
        <v>3127.44</v>
      </c>
    </row>
    <row r="313" spans="1:41" s="24" customFormat="1" ht="15.75" customHeight="1" x14ac:dyDescent="0.35">
      <c r="A313" s="36" t="s">
        <v>27</v>
      </c>
      <c r="B313" s="36">
        <v>202509</v>
      </c>
      <c r="C313" s="24" t="s">
        <v>736</v>
      </c>
      <c r="D313" s="24" t="s">
        <v>119</v>
      </c>
      <c r="E313" s="62">
        <v>45901</v>
      </c>
      <c r="F313" s="62">
        <v>46265</v>
      </c>
      <c r="G313" s="37" t="s">
        <v>980</v>
      </c>
      <c r="H313" s="36">
        <v>42260</v>
      </c>
      <c r="I313" s="63">
        <v>21169</v>
      </c>
      <c r="J313" s="24" t="s">
        <v>3218</v>
      </c>
      <c r="K313" s="63">
        <f t="shared" si="79"/>
        <v>45901</v>
      </c>
      <c r="L313" s="55">
        <f t="shared" si="80"/>
        <v>0.04</v>
      </c>
      <c r="M313" s="76">
        <v>0.22500000000000001</v>
      </c>
      <c r="N313" s="62">
        <v>45901</v>
      </c>
      <c r="O313" s="62">
        <v>46265</v>
      </c>
      <c r="P313" s="63"/>
      <c r="Q313" s="63"/>
      <c r="R313" s="78">
        <v>67</v>
      </c>
      <c r="S313" s="63" t="str">
        <f>VLOOKUP(R313,SA!$B$3:$C$11,2,1)</f>
        <v>66-70</v>
      </c>
      <c r="T313" s="38" t="s">
        <v>98</v>
      </c>
      <c r="U313" s="24" t="s">
        <v>5747</v>
      </c>
      <c r="V313" s="24">
        <v>300000</v>
      </c>
      <c r="W313" s="39">
        <f t="shared" si="81"/>
        <v>0</v>
      </c>
      <c r="X313" s="29">
        <f t="shared" si="82"/>
        <v>0</v>
      </c>
      <c r="Y313" s="40">
        <f t="shared" si="83"/>
        <v>365</v>
      </c>
      <c r="Z313" s="38">
        <f t="shared" si="84"/>
        <v>46081</v>
      </c>
      <c r="AA313" s="41">
        <f t="shared" si="85"/>
        <v>181</v>
      </c>
      <c r="AB313" s="24" t="s">
        <v>113</v>
      </c>
      <c r="AC313" s="41">
        <f t="shared" si="86"/>
        <v>15468.950400000002</v>
      </c>
      <c r="AD313" s="41">
        <v>1</v>
      </c>
      <c r="AE313" s="72">
        <f>INDEX(SA!$C$2:$G$11,MATCH(Details!S313,SA!$C$2:$C$11,0),MATCH(Details!V313,SA!$C$2:$G$2,0))*Y313/(F313-E313+1)</f>
        <v>13109.28</v>
      </c>
      <c r="AF313" s="41">
        <f t="shared" si="87"/>
        <v>0</v>
      </c>
      <c r="AG313" s="41">
        <f t="shared" si="88"/>
        <v>0</v>
      </c>
      <c r="AH313" s="41">
        <f t="shared" si="89"/>
        <v>2359.6704</v>
      </c>
      <c r="AI313" s="60">
        <f t="shared" si="90"/>
        <v>524.37120000000004</v>
      </c>
      <c r="AJ313" s="60">
        <f t="shared" si="91"/>
        <v>2949.5880000000002</v>
      </c>
      <c r="AK313" s="60">
        <f t="shared" si="92"/>
        <v>6500.7662465753428</v>
      </c>
      <c r="AL313" s="60">
        <f t="shared" si="93"/>
        <v>4778.0631912328772</v>
      </c>
      <c r="AM313" s="41">
        <f t="shared" si="94"/>
        <v>4857.2576087671241</v>
      </c>
      <c r="AN313" s="42">
        <f t="shared" si="95"/>
        <v>45715</v>
      </c>
      <c r="AO313" s="43">
        <f t="shared" si="96"/>
        <v>13109.28</v>
      </c>
    </row>
    <row r="314" spans="1:41" s="24" customFormat="1" ht="15.75" customHeight="1" x14ac:dyDescent="0.35">
      <c r="A314" s="36" t="s">
        <v>27</v>
      </c>
      <c r="B314" s="36">
        <v>202509</v>
      </c>
      <c r="C314" s="24" t="s">
        <v>736</v>
      </c>
      <c r="D314" s="24" t="s">
        <v>119</v>
      </c>
      <c r="E314" s="62">
        <v>45901</v>
      </c>
      <c r="F314" s="62">
        <v>46265</v>
      </c>
      <c r="G314" s="37" t="s">
        <v>981</v>
      </c>
      <c r="H314" s="36">
        <v>42260</v>
      </c>
      <c r="I314" s="63">
        <v>43111</v>
      </c>
      <c r="J314" s="24" t="s">
        <v>3219</v>
      </c>
      <c r="K314" s="63">
        <f t="shared" si="79"/>
        <v>45901</v>
      </c>
      <c r="L314" s="55">
        <f t="shared" si="80"/>
        <v>0.04</v>
      </c>
      <c r="M314" s="76">
        <v>0.22500000000000001</v>
      </c>
      <c r="N314" s="62">
        <v>45901</v>
      </c>
      <c r="O314" s="62">
        <v>46265</v>
      </c>
      <c r="P314" s="63"/>
      <c r="Q314" s="63"/>
      <c r="R314" s="78">
        <v>7</v>
      </c>
      <c r="S314" s="63" t="str">
        <f>VLOOKUP(R314,SA!$B$3:$C$11,2,1)</f>
        <v>0-25</v>
      </c>
      <c r="T314" s="38" t="s">
        <v>98</v>
      </c>
      <c r="U314" s="24" t="s">
        <v>5746</v>
      </c>
      <c r="V314" s="24">
        <v>300000</v>
      </c>
      <c r="W314" s="39">
        <f t="shared" si="81"/>
        <v>0</v>
      </c>
      <c r="X314" s="29">
        <f t="shared" si="82"/>
        <v>0</v>
      </c>
      <c r="Y314" s="40">
        <f t="shared" si="83"/>
        <v>365</v>
      </c>
      <c r="Z314" s="38">
        <f t="shared" si="84"/>
        <v>46081</v>
      </c>
      <c r="AA314" s="41">
        <f t="shared" si="85"/>
        <v>181</v>
      </c>
      <c r="AB314" s="24" t="s">
        <v>113</v>
      </c>
      <c r="AC314" s="41">
        <f t="shared" si="86"/>
        <v>3690.3792000000003</v>
      </c>
      <c r="AD314" s="41">
        <v>1</v>
      </c>
      <c r="AE314" s="72">
        <f>INDEX(SA!$C$2:$G$11,MATCH(Details!S314,SA!$C$2:$C$11,0),MATCH(Details!V314,SA!$C$2:$G$2,0))*Y314/(F314-E314+1)</f>
        <v>3127.44</v>
      </c>
      <c r="AF314" s="41">
        <f t="shared" si="87"/>
        <v>0</v>
      </c>
      <c r="AG314" s="41">
        <f t="shared" si="88"/>
        <v>0</v>
      </c>
      <c r="AH314" s="41">
        <f t="shared" si="89"/>
        <v>562.93920000000003</v>
      </c>
      <c r="AI314" s="60">
        <f t="shared" si="90"/>
        <v>125.0976</v>
      </c>
      <c r="AJ314" s="60">
        <f t="shared" si="91"/>
        <v>703.67399999999998</v>
      </c>
      <c r="AK314" s="60">
        <f t="shared" si="92"/>
        <v>1550.8675068493151</v>
      </c>
      <c r="AL314" s="60">
        <f t="shared" si="93"/>
        <v>1139.8876175342466</v>
      </c>
      <c r="AM314" s="41">
        <f t="shared" si="94"/>
        <v>1158.7807824657534</v>
      </c>
      <c r="AN314" s="42">
        <f t="shared" si="95"/>
        <v>45715</v>
      </c>
      <c r="AO314" s="43">
        <f t="shared" si="96"/>
        <v>3127.44</v>
      </c>
    </row>
    <row r="315" spans="1:41" s="24" customFormat="1" ht="15.75" customHeight="1" x14ac:dyDescent="0.35">
      <c r="A315" s="36" t="s">
        <v>27</v>
      </c>
      <c r="B315" s="36">
        <v>202509</v>
      </c>
      <c r="C315" s="24" t="s">
        <v>736</v>
      </c>
      <c r="D315" s="24" t="s">
        <v>119</v>
      </c>
      <c r="E315" s="62">
        <v>45901</v>
      </c>
      <c r="F315" s="62">
        <v>46265</v>
      </c>
      <c r="G315" s="37" t="s">
        <v>982</v>
      </c>
      <c r="H315" s="36">
        <v>42260</v>
      </c>
      <c r="I315" s="63">
        <v>31688</v>
      </c>
      <c r="J315" s="24" t="s">
        <v>3220</v>
      </c>
      <c r="K315" s="63">
        <f t="shared" si="79"/>
        <v>45901</v>
      </c>
      <c r="L315" s="55">
        <f t="shared" si="80"/>
        <v>0.04</v>
      </c>
      <c r="M315" s="76">
        <v>0.22500000000000001</v>
      </c>
      <c r="N315" s="62">
        <v>45901</v>
      </c>
      <c r="O315" s="62">
        <v>46265</v>
      </c>
      <c r="P315" s="63"/>
      <c r="Q315" s="63"/>
      <c r="R315" s="78">
        <v>38</v>
      </c>
      <c r="S315" s="63" t="str">
        <f>VLOOKUP(R315,SA!$B$3:$C$11,2,1)</f>
        <v>36-45</v>
      </c>
      <c r="T315" s="38" t="s">
        <v>98</v>
      </c>
      <c r="U315" s="24" t="s">
        <v>5743</v>
      </c>
      <c r="V315" s="24">
        <v>300000</v>
      </c>
      <c r="W315" s="39">
        <f t="shared" si="81"/>
        <v>0</v>
      </c>
      <c r="X315" s="29">
        <f t="shared" si="82"/>
        <v>0</v>
      </c>
      <c r="Y315" s="40">
        <f t="shared" si="83"/>
        <v>365</v>
      </c>
      <c r="Z315" s="38">
        <f t="shared" si="84"/>
        <v>46081</v>
      </c>
      <c r="AA315" s="41">
        <f t="shared" si="85"/>
        <v>181</v>
      </c>
      <c r="AB315" s="24" t="s">
        <v>113</v>
      </c>
      <c r="AC315" s="41">
        <f t="shared" si="86"/>
        <v>5119.5716000000002</v>
      </c>
      <c r="AD315" s="41">
        <v>1</v>
      </c>
      <c r="AE315" s="72">
        <f>INDEX(SA!$C$2:$G$11,MATCH(Details!S315,SA!$C$2:$C$11,0),MATCH(Details!V315,SA!$C$2:$G$2,0))*Y315/(F315-E315+1)</f>
        <v>4338.62</v>
      </c>
      <c r="AF315" s="41">
        <f t="shared" si="87"/>
        <v>0</v>
      </c>
      <c r="AG315" s="41">
        <f t="shared" si="88"/>
        <v>0</v>
      </c>
      <c r="AH315" s="41">
        <f t="shared" si="89"/>
        <v>780.95159999999998</v>
      </c>
      <c r="AI315" s="60">
        <f t="shared" si="90"/>
        <v>173.54480000000001</v>
      </c>
      <c r="AJ315" s="60">
        <f t="shared" si="91"/>
        <v>976.18949999999995</v>
      </c>
      <c r="AK315" s="60">
        <f t="shared" si="92"/>
        <v>2151.4800547945206</v>
      </c>
      <c r="AL315" s="60">
        <f t="shared" si="93"/>
        <v>1581.3378402739727</v>
      </c>
      <c r="AM315" s="41">
        <f t="shared" si="94"/>
        <v>1607.5478597260276</v>
      </c>
      <c r="AN315" s="42">
        <f t="shared" si="95"/>
        <v>45715</v>
      </c>
      <c r="AO315" s="43">
        <f t="shared" si="96"/>
        <v>4338.62</v>
      </c>
    </row>
    <row r="316" spans="1:41" s="24" customFormat="1" ht="15.75" customHeight="1" x14ac:dyDescent="0.35">
      <c r="A316" s="36" t="s">
        <v>27</v>
      </c>
      <c r="B316" s="36">
        <v>202509</v>
      </c>
      <c r="C316" s="24" t="s">
        <v>736</v>
      </c>
      <c r="D316" s="24" t="s">
        <v>119</v>
      </c>
      <c r="E316" s="62">
        <v>45901</v>
      </c>
      <c r="F316" s="62">
        <v>46265</v>
      </c>
      <c r="G316" s="37" t="s">
        <v>239</v>
      </c>
      <c r="H316" s="36">
        <v>42260</v>
      </c>
      <c r="I316" s="63">
        <v>30170</v>
      </c>
      <c r="J316" s="24" t="s">
        <v>3221</v>
      </c>
      <c r="K316" s="63">
        <f t="shared" si="79"/>
        <v>45901</v>
      </c>
      <c r="L316" s="55">
        <f t="shared" si="80"/>
        <v>0.04</v>
      </c>
      <c r="M316" s="76">
        <v>0.22500000000000001</v>
      </c>
      <c r="N316" s="62">
        <v>45901</v>
      </c>
      <c r="O316" s="62">
        <v>46265</v>
      </c>
      <c r="P316" s="63"/>
      <c r="Q316" s="63"/>
      <c r="R316" s="78">
        <v>43</v>
      </c>
      <c r="S316" s="63" t="str">
        <f>VLOOKUP(R316,SA!$B$3:$C$11,2,1)</f>
        <v>36-45</v>
      </c>
      <c r="T316" s="38" t="s">
        <v>97</v>
      </c>
      <c r="U316" s="24" t="s">
        <v>56</v>
      </c>
      <c r="V316" s="24">
        <v>300000</v>
      </c>
      <c r="W316" s="39">
        <f t="shared" si="81"/>
        <v>300000</v>
      </c>
      <c r="X316" s="29">
        <f t="shared" si="82"/>
        <v>1</v>
      </c>
      <c r="Y316" s="40">
        <f t="shared" si="83"/>
        <v>365</v>
      </c>
      <c r="Z316" s="38">
        <f t="shared" si="84"/>
        <v>46081</v>
      </c>
      <c r="AA316" s="41">
        <f t="shared" si="85"/>
        <v>181</v>
      </c>
      <c r="AB316" s="24" t="s">
        <v>113</v>
      </c>
      <c r="AC316" s="41">
        <f t="shared" si="86"/>
        <v>5119.5716000000002</v>
      </c>
      <c r="AD316" s="41">
        <v>1</v>
      </c>
      <c r="AE316" s="72">
        <f>INDEX(SA!$C$2:$G$11,MATCH(Details!S316,SA!$C$2:$C$11,0),MATCH(Details!V316,SA!$C$2:$G$2,0))*Y316/(F316-E316+1)</f>
        <v>4338.62</v>
      </c>
      <c r="AF316" s="41">
        <f t="shared" si="87"/>
        <v>0</v>
      </c>
      <c r="AG316" s="41">
        <f t="shared" si="88"/>
        <v>0</v>
      </c>
      <c r="AH316" s="41">
        <f t="shared" si="89"/>
        <v>780.95159999999998</v>
      </c>
      <c r="AI316" s="60">
        <f t="shared" si="90"/>
        <v>173.54480000000001</v>
      </c>
      <c r="AJ316" s="60">
        <f t="shared" si="91"/>
        <v>976.18949999999995</v>
      </c>
      <c r="AK316" s="60">
        <f t="shared" si="92"/>
        <v>2151.4800547945206</v>
      </c>
      <c r="AL316" s="60">
        <f t="shared" si="93"/>
        <v>1581.3378402739727</v>
      </c>
      <c r="AM316" s="41">
        <f t="shared" si="94"/>
        <v>1607.5478597260276</v>
      </c>
      <c r="AN316" s="42">
        <f t="shared" si="95"/>
        <v>45715</v>
      </c>
      <c r="AO316" s="43">
        <f t="shared" si="96"/>
        <v>4338.62</v>
      </c>
    </row>
    <row r="317" spans="1:41" s="24" customFormat="1" ht="15.75" customHeight="1" x14ac:dyDescent="0.35">
      <c r="A317" s="36" t="s">
        <v>27</v>
      </c>
      <c r="B317" s="36">
        <v>202509</v>
      </c>
      <c r="C317" s="24" t="s">
        <v>736</v>
      </c>
      <c r="D317" s="24" t="s">
        <v>119</v>
      </c>
      <c r="E317" s="62">
        <v>45901</v>
      </c>
      <c r="F317" s="62">
        <v>46265</v>
      </c>
      <c r="G317" s="37" t="s">
        <v>983</v>
      </c>
      <c r="H317" s="36">
        <v>42260</v>
      </c>
      <c r="I317" s="63">
        <v>18354</v>
      </c>
      <c r="J317" s="24" t="s">
        <v>3222</v>
      </c>
      <c r="K317" s="63">
        <f t="shared" si="79"/>
        <v>45901</v>
      </c>
      <c r="L317" s="55">
        <f t="shared" si="80"/>
        <v>0.04</v>
      </c>
      <c r="M317" s="76">
        <v>0.22500000000000001</v>
      </c>
      <c r="N317" s="62">
        <v>45901</v>
      </c>
      <c r="O317" s="62">
        <v>46265</v>
      </c>
      <c r="P317" s="63"/>
      <c r="Q317" s="63"/>
      <c r="R317" s="78">
        <v>75</v>
      </c>
      <c r="S317" s="63" t="str">
        <f>VLOOKUP(R317,SA!$B$3:$C$11,2,1)</f>
        <v>71-75</v>
      </c>
      <c r="T317" s="38" t="s">
        <v>97</v>
      </c>
      <c r="U317" s="24" t="s">
        <v>5744</v>
      </c>
      <c r="V317" s="24">
        <v>300000</v>
      </c>
      <c r="W317" s="39">
        <f t="shared" si="81"/>
        <v>0</v>
      </c>
      <c r="X317" s="29">
        <f t="shared" si="82"/>
        <v>0</v>
      </c>
      <c r="Y317" s="40">
        <f t="shared" si="83"/>
        <v>365</v>
      </c>
      <c r="Z317" s="38">
        <f t="shared" si="84"/>
        <v>46081</v>
      </c>
      <c r="AA317" s="41">
        <f t="shared" si="85"/>
        <v>181</v>
      </c>
      <c r="AB317" s="24" t="s">
        <v>113</v>
      </c>
      <c r="AC317" s="41">
        <f t="shared" si="86"/>
        <v>19621.1934</v>
      </c>
      <c r="AD317" s="41">
        <v>1</v>
      </c>
      <c r="AE317" s="72">
        <f>INDEX(SA!$C$2:$G$11,MATCH(Details!S317,SA!$C$2:$C$11,0),MATCH(Details!V317,SA!$C$2:$G$2,0))*Y317/(F317-E317+1)</f>
        <v>16628.13</v>
      </c>
      <c r="AF317" s="41">
        <f t="shared" si="87"/>
        <v>0</v>
      </c>
      <c r="AG317" s="41">
        <f t="shared" si="88"/>
        <v>0</v>
      </c>
      <c r="AH317" s="41">
        <f t="shared" si="89"/>
        <v>2993.0634</v>
      </c>
      <c r="AI317" s="60">
        <f t="shared" si="90"/>
        <v>665.12520000000006</v>
      </c>
      <c r="AJ317" s="60">
        <f t="shared" si="91"/>
        <v>3741.3292500000002</v>
      </c>
      <c r="AK317" s="60">
        <f t="shared" si="92"/>
        <v>8245.7302191780836</v>
      </c>
      <c r="AL317" s="60">
        <f t="shared" si="93"/>
        <v>6060.6117110958912</v>
      </c>
      <c r="AM317" s="41">
        <f t="shared" si="94"/>
        <v>6161.0638389041087</v>
      </c>
      <c r="AN317" s="42">
        <f t="shared" si="95"/>
        <v>45715</v>
      </c>
      <c r="AO317" s="43">
        <f t="shared" si="96"/>
        <v>16628.13</v>
      </c>
    </row>
    <row r="318" spans="1:41" s="24" customFormat="1" ht="15.75" customHeight="1" x14ac:dyDescent="0.35">
      <c r="A318" s="36" t="s">
        <v>27</v>
      </c>
      <c r="B318" s="36">
        <v>202509</v>
      </c>
      <c r="C318" s="24" t="s">
        <v>736</v>
      </c>
      <c r="D318" s="24" t="s">
        <v>119</v>
      </c>
      <c r="E318" s="62">
        <v>45901</v>
      </c>
      <c r="F318" s="62">
        <v>46265</v>
      </c>
      <c r="G318" s="37" t="s">
        <v>984</v>
      </c>
      <c r="H318" s="36">
        <v>42261</v>
      </c>
      <c r="I318" s="63">
        <v>21981</v>
      </c>
      <c r="J318" s="24" t="s">
        <v>3223</v>
      </c>
      <c r="K318" s="63">
        <f t="shared" si="79"/>
        <v>45901</v>
      </c>
      <c r="L318" s="55">
        <f t="shared" si="80"/>
        <v>0.04</v>
      </c>
      <c r="M318" s="76">
        <v>0.22500000000000001</v>
      </c>
      <c r="N318" s="62">
        <v>45901</v>
      </c>
      <c r="O318" s="62">
        <v>46265</v>
      </c>
      <c r="P318" s="63"/>
      <c r="Q318" s="63"/>
      <c r="R318" s="78">
        <v>65</v>
      </c>
      <c r="S318" s="63" t="str">
        <f>VLOOKUP(R318,SA!$B$3:$C$11,2,1)</f>
        <v>56-65</v>
      </c>
      <c r="T318" s="38" t="s">
        <v>97</v>
      </c>
      <c r="U318" s="24" t="s">
        <v>5744</v>
      </c>
      <c r="V318" s="24">
        <v>300000</v>
      </c>
      <c r="W318" s="39">
        <f t="shared" si="81"/>
        <v>0</v>
      </c>
      <c r="X318" s="29">
        <f t="shared" si="82"/>
        <v>0</v>
      </c>
      <c r="Y318" s="40">
        <f t="shared" si="83"/>
        <v>365</v>
      </c>
      <c r="Z318" s="38">
        <f t="shared" si="84"/>
        <v>46081</v>
      </c>
      <c r="AA318" s="41">
        <f t="shared" si="85"/>
        <v>181</v>
      </c>
      <c r="AB318" s="24" t="s">
        <v>113</v>
      </c>
      <c r="AC318" s="41">
        <f t="shared" si="86"/>
        <v>10831.751</v>
      </c>
      <c r="AD318" s="41">
        <v>1</v>
      </c>
      <c r="AE318" s="72">
        <f>INDEX(SA!$C$2:$G$11,MATCH(Details!S318,SA!$C$2:$C$11,0),MATCH(Details!V318,SA!$C$2:$G$2,0))*Y318/(F318-E318+1)</f>
        <v>9179.4500000000007</v>
      </c>
      <c r="AF318" s="41">
        <f t="shared" si="87"/>
        <v>0</v>
      </c>
      <c r="AG318" s="41">
        <f t="shared" si="88"/>
        <v>0</v>
      </c>
      <c r="AH318" s="41">
        <f t="shared" si="89"/>
        <v>1652.3010000000002</v>
      </c>
      <c r="AI318" s="60">
        <f t="shared" si="90"/>
        <v>367.17800000000005</v>
      </c>
      <c r="AJ318" s="60">
        <f t="shared" si="91"/>
        <v>2065.3762500000003</v>
      </c>
      <c r="AK318" s="60">
        <f t="shared" si="92"/>
        <v>4552.0012328767125</v>
      </c>
      <c r="AL318" s="60">
        <f t="shared" si="93"/>
        <v>3345.7209061643835</v>
      </c>
      <c r="AM318" s="41">
        <f t="shared" si="94"/>
        <v>3401.1748438356171</v>
      </c>
      <c r="AN318" s="42">
        <f t="shared" si="95"/>
        <v>45715</v>
      </c>
      <c r="AO318" s="43">
        <f t="shared" si="96"/>
        <v>9179.4500000000007</v>
      </c>
    </row>
    <row r="319" spans="1:41" s="24" customFormat="1" ht="15.75" customHeight="1" x14ac:dyDescent="0.35">
      <c r="A319" s="36" t="s">
        <v>27</v>
      </c>
      <c r="B319" s="36">
        <v>202509</v>
      </c>
      <c r="C319" s="24" t="s">
        <v>736</v>
      </c>
      <c r="D319" s="24" t="s">
        <v>119</v>
      </c>
      <c r="E319" s="62">
        <v>45901</v>
      </c>
      <c r="F319" s="62">
        <v>46265</v>
      </c>
      <c r="G319" s="37" t="s">
        <v>985</v>
      </c>
      <c r="H319" s="36">
        <v>42261</v>
      </c>
      <c r="I319" s="63">
        <v>40587</v>
      </c>
      <c r="J319" s="24" t="s">
        <v>3224</v>
      </c>
      <c r="K319" s="63">
        <f t="shared" si="79"/>
        <v>45901</v>
      </c>
      <c r="L319" s="55">
        <f t="shared" si="80"/>
        <v>0.04</v>
      </c>
      <c r="M319" s="76">
        <v>0.22500000000000001</v>
      </c>
      <c r="N319" s="62">
        <v>45901</v>
      </c>
      <c r="O319" s="62">
        <v>46265</v>
      </c>
      <c r="P319" s="63"/>
      <c r="Q319" s="63"/>
      <c r="R319" s="78">
        <v>14</v>
      </c>
      <c r="S319" s="63" t="str">
        <f>VLOOKUP(R319,SA!$B$3:$C$11,2,1)</f>
        <v>0-25</v>
      </c>
      <c r="T319" s="38" t="s">
        <v>97</v>
      </c>
      <c r="U319" s="24" t="s">
        <v>5745</v>
      </c>
      <c r="V319" s="24">
        <v>300000</v>
      </c>
      <c r="W319" s="39">
        <f t="shared" si="81"/>
        <v>0</v>
      </c>
      <c r="X319" s="29">
        <f t="shared" si="82"/>
        <v>0</v>
      </c>
      <c r="Y319" s="40">
        <f t="shared" si="83"/>
        <v>365</v>
      </c>
      <c r="Z319" s="38">
        <f t="shared" si="84"/>
        <v>46081</v>
      </c>
      <c r="AA319" s="41">
        <f t="shared" si="85"/>
        <v>181</v>
      </c>
      <c r="AB319" s="24" t="s">
        <v>113</v>
      </c>
      <c r="AC319" s="41">
        <f t="shared" si="86"/>
        <v>3690.3792000000003</v>
      </c>
      <c r="AD319" s="41">
        <v>1</v>
      </c>
      <c r="AE319" s="72">
        <f>INDEX(SA!$C$2:$G$11,MATCH(Details!S319,SA!$C$2:$C$11,0),MATCH(Details!V319,SA!$C$2:$G$2,0))*Y319/(F319-E319+1)</f>
        <v>3127.44</v>
      </c>
      <c r="AF319" s="41">
        <f t="shared" si="87"/>
        <v>0</v>
      </c>
      <c r="AG319" s="41">
        <f t="shared" si="88"/>
        <v>0</v>
      </c>
      <c r="AH319" s="41">
        <f t="shared" si="89"/>
        <v>562.93920000000003</v>
      </c>
      <c r="AI319" s="60">
        <f t="shared" si="90"/>
        <v>125.0976</v>
      </c>
      <c r="AJ319" s="60">
        <f t="shared" si="91"/>
        <v>703.67399999999998</v>
      </c>
      <c r="AK319" s="60">
        <f t="shared" si="92"/>
        <v>1550.8675068493151</v>
      </c>
      <c r="AL319" s="60">
        <f t="shared" si="93"/>
        <v>1139.8876175342466</v>
      </c>
      <c r="AM319" s="41">
        <f t="shared" si="94"/>
        <v>1158.7807824657534</v>
      </c>
      <c r="AN319" s="42">
        <f t="shared" si="95"/>
        <v>45715</v>
      </c>
      <c r="AO319" s="43">
        <f t="shared" si="96"/>
        <v>3127.44</v>
      </c>
    </row>
    <row r="320" spans="1:41" s="24" customFormat="1" ht="15.75" customHeight="1" x14ac:dyDescent="0.35">
      <c r="A320" s="36" t="s">
        <v>27</v>
      </c>
      <c r="B320" s="36">
        <v>202509</v>
      </c>
      <c r="C320" s="24" t="s">
        <v>736</v>
      </c>
      <c r="D320" s="24" t="s">
        <v>119</v>
      </c>
      <c r="E320" s="62">
        <v>45901</v>
      </c>
      <c r="F320" s="62">
        <v>46265</v>
      </c>
      <c r="G320" s="37" t="s">
        <v>986</v>
      </c>
      <c r="H320" s="36">
        <v>42261</v>
      </c>
      <c r="I320" s="63">
        <v>40587</v>
      </c>
      <c r="J320" s="24" t="s">
        <v>3225</v>
      </c>
      <c r="K320" s="63">
        <f t="shared" si="79"/>
        <v>45901</v>
      </c>
      <c r="L320" s="55">
        <f t="shared" si="80"/>
        <v>0.04</v>
      </c>
      <c r="M320" s="76">
        <v>0.22500000000000001</v>
      </c>
      <c r="N320" s="62">
        <v>45901</v>
      </c>
      <c r="O320" s="62">
        <v>46265</v>
      </c>
      <c r="P320" s="63"/>
      <c r="Q320" s="63"/>
      <c r="R320" s="78">
        <v>14</v>
      </c>
      <c r="S320" s="63" t="str">
        <f>VLOOKUP(R320,SA!$B$3:$C$11,2,1)</f>
        <v>0-25</v>
      </c>
      <c r="T320" s="38" t="s">
        <v>97</v>
      </c>
      <c r="U320" s="24" t="s">
        <v>5745</v>
      </c>
      <c r="V320" s="24">
        <v>300000</v>
      </c>
      <c r="W320" s="39">
        <f t="shared" si="81"/>
        <v>0</v>
      </c>
      <c r="X320" s="29">
        <f t="shared" si="82"/>
        <v>0</v>
      </c>
      <c r="Y320" s="40">
        <f t="shared" si="83"/>
        <v>365</v>
      </c>
      <c r="Z320" s="38">
        <f t="shared" si="84"/>
        <v>46081</v>
      </c>
      <c r="AA320" s="41">
        <f t="shared" si="85"/>
        <v>181</v>
      </c>
      <c r="AB320" s="24" t="s">
        <v>113</v>
      </c>
      <c r="AC320" s="41">
        <f t="shared" si="86"/>
        <v>3690.3792000000003</v>
      </c>
      <c r="AD320" s="41">
        <v>1</v>
      </c>
      <c r="AE320" s="72">
        <f>INDEX(SA!$C$2:$G$11,MATCH(Details!S320,SA!$C$2:$C$11,0),MATCH(Details!V320,SA!$C$2:$G$2,0))*Y320/(F320-E320+1)</f>
        <v>3127.44</v>
      </c>
      <c r="AF320" s="41">
        <f t="shared" si="87"/>
        <v>0</v>
      </c>
      <c r="AG320" s="41">
        <f t="shared" si="88"/>
        <v>0</v>
      </c>
      <c r="AH320" s="41">
        <f t="shared" si="89"/>
        <v>562.93920000000003</v>
      </c>
      <c r="AI320" s="60">
        <f t="shared" si="90"/>
        <v>125.0976</v>
      </c>
      <c r="AJ320" s="60">
        <f t="shared" si="91"/>
        <v>703.67399999999998</v>
      </c>
      <c r="AK320" s="60">
        <f t="shared" si="92"/>
        <v>1550.8675068493151</v>
      </c>
      <c r="AL320" s="60">
        <f t="shared" si="93"/>
        <v>1139.8876175342466</v>
      </c>
      <c r="AM320" s="41">
        <f t="shared" si="94"/>
        <v>1158.7807824657534</v>
      </c>
      <c r="AN320" s="42">
        <f t="shared" si="95"/>
        <v>45715</v>
      </c>
      <c r="AO320" s="43">
        <f t="shared" si="96"/>
        <v>3127.44</v>
      </c>
    </row>
    <row r="321" spans="1:41" s="24" customFormat="1" ht="15.75" customHeight="1" x14ac:dyDescent="0.35">
      <c r="A321" s="36" t="s">
        <v>27</v>
      </c>
      <c r="B321" s="36">
        <v>202509</v>
      </c>
      <c r="C321" s="24" t="s">
        <v>736</v>
      </c>
      <c r="D321" s="24" t="s">
        <v>119</v>
      </c>
      <c r="E321" s="62">
        <v>45901</v>
      </c>
      <c r="F321" s="62">
        <v>46265</v>
      </c>
      <c r="G321" s="37" t="s">
        <v>464</v>
      </c>
      <c r="H321" s="36">
        <v>42261</v>
      </c>
      <c r="I321" s="63">
        <v>30498</v>
      </c>
      <c r="J321" s="24" t="s">
        <v>3226</v>
      </c>
      <c r="K321" s="63">
        <f t="shared" si="79"/>
        <v>45901</v>
      </c>
      <c r="L321" s="55">
        <f t="shared" si="80"/>
        <v>0.04</v>
      </c>
      <c r="M321" s="76">
        <v>0.22500000000000001</v>
      </c>
      <c r="N321" s="62">
        <v>45901</v>
      </c>
      <c r="O321" s="62">
        <v>46265</v>
      </c>
      <c r="P321" s="63"/>
      <c r="Q321" s="63"/>
      <c r="R321" s="78">
        <v>42</v>
      </c>
      <c r="S321" s="63" t="str">
        <f>VLOOKUP(R321,SA!$B$3:$C$11,2,1)</f>
        <v>36-45</v>
      </c>
      <c r="T321" s="38" t="s">
        <v>97</v>
      </c>
      <c r="U321" s="24" t="s">
        <v>56</v>
      </c>
      <c r="V321" s="24">
        <v>300000</v>
      </c>
      <c r="W321" s="39">
        <f t="shared" si="81"/>
        <v>300000</v>
      </c>
      <c r="X321" s="29">
        <f t="shared" si="82"/>
        <v>1</v>
      </c>
      <c r="Y321" s="40">
        <f t="shared" si="83"/>
        <v>365</v>
      </c>
      <c r="Z321" s="38">
        <f t="shared" si="84"/>
        <v>46081</v>
      </c>
      <c r="AA321" s="41">
        <f t="shared" si="85"/>
        <v>181</v>
      </c>
      <c r="AB321" s="24" t="s">
        <v>113</v>
      </c>
      <c r="AC321" s="41">
        <f t="shared" si="86"/>
        <v>5119.5716000000002</v>
      </c>
      <c r="AD321" s="41">
        <v>1</v>
      </c>
      <c r="AE321" s="72">
        <f>INDEX(SA!$C$2:$G$11,MATCH(Details!S321,SA!$C$2:$C$11,0),MATCH(Details!V321,SA!$C$2:$G$2,0))*Y321/(F321-E321+1)</f>
        <v>4338.62</v>
      </c>
      <c r="AF321" s="41">
        <f t="shared" si="87"/>
        <v>0</v>
      </c>
      <c r="AG321" s="41">
        <f t="shared" si="88"/>
        <v>0</v>
      </c>
      <c r="AH321" s="41">
        <f t="shared" si="89"/>
        <v>780.95159999999998</v>
      </c>
      <c r="AI321" s="60">
        <f t="shared" si="90"/>
        <v>173.54480000000001</v>
      </c>
      <c r="AJ321" s="60">
        <f t="shared" si="91"/>
        <v>976.18949999999995</v>
      </c>
      <c r="AK321" s="60">
        <f t="shared" si="92"/>
        <v>2151.4800547945206</v>
      </c>
      <c r="AL321" s="60">
        <f t="shared" si="93"/>
        <v>1581.3378402739727</v>
      </c>
      <c r="AM321" s="41">
        <f t="shared" si="94"/>
        <v>1607.5478597260276</v>
      </c>
      <c r="AN321" s="42">
        <f t="shared" si="95"/>
        <v>45715</v>
      </c>
      <c r="AO321" s="43">
        <f t="shared" si="96"/>
        <v>4338.62</v>
      </c>
    </row>
    <row r="322" spans="1:41" s="24" customFormat="1" ht="15.75" customHeight="1" x14ac:dyDescent="0.35">
      <c r="A322" s="36" t="s">
        <v>27</v>
      </c>
      <c r="B322" s="36">
        <v>202509</v>
      </c>
      <c r="C322" s="24" t="s">
        <v>736</v>
      </c>
      <c r="D322" s="24" t="s">
        <v>119</v>
      </c>
      <c r="E322" s="62">
        <v>45901</v>
      </c>
      <c r="F322" s="62">
        <v>46265</v>
      </c>
      <c r="G322" s="37" t="s">
        <v>987</v>
      </c>
      <c r="H322" s="36">
        <v>42261</v>
      </c>
      <c r="I322" s="63">
        <v>32730</v>
      </c>
      <c r="J322" s="24" t="s">
        <v>3227</v>
      </c>
      <c r="K322" s="63">
        <f t="shared" si="79"/>
        <v>45901</v>
      </c>
      <c r="L322" s="55">
        <f t="shared" si="80"/>
        <v>0.04</v>
      </c>
      <c r="M322" s="76">
        <v>0.22500000000000001</v>
      </c>
      <c r="N322" s="62">
        <v>45901</v>
      </c>
      <c r="O322" s="62">
        <v>46265</v>
      </c>
      <c r="P322" s="63"/>
      <c r="Q322" s="63"/>
      <c r="R322" s="78">
        <v>36</v>
      </c>
      <c r="S322" s="63" t="str">
        <f>VLOOKUP(R322,SA!$B$3:$C$11,2,1)</f>
        <v>36-45</v>
      </c>
      <c r="T322" s="38" t="s">
        <v>98</v>
      </c>
      <c r="U322" s="24" t="s">
        <v>5743</v>
      </c>
      <c r="V322" s="24">
        <v>300000</v>
      </c>
      <c r="W322" s="39">
        <f t="shared" si="81"/>
        <v>0</v>
      </c>
      <c r="X322" s="29">
        <f t="shared" si="82"/>
        <v>0</v>
      </c>
      <c r="Y322" s="40">
        <f t="shared" si="83"/>
        <v>365</v>
      </c>
      <c r="Z322" s="38">
        <f t="shared" si="84"/>
        <v>46081</v>
      </c>
      <c r="AA322" s="41">
        <f t="shared" si="85"/>
        <v>181</v>
      </c>
      <c r="AB322" s="24" t="s">
        <v>113</v>
      </c>
      <c r="AC322" s="41">
        <f t="shared" si="86"/>
        <v>5119.5716000000002</v>
      </c>
      <c r="AD322" s="41">
        <v>1</v>
      </c>
      <c r="AE322" s="72">
        <f>INDEX(SA!$C$2:$G$11,MATCH(Details!S322,SA!$C$2:$C$11,0),MATCH(Details!V322,SA!$C$2:$G$2,0))*Y322/(F322-E322+1)</f>
        <v>4338.62</v>
      </c>
      <c r="AF322" s="41">
        <f t="shared" si="87"/>
        <v>0</v>
      </c>
      <c r="AG322" s="41">
        <f t="shared" si="88"/>
        <v>0</v>
      </c>
      <c r="AH322" s="41">
        <f t="shared" si="89"/>
        <v>780.95159999999998</v>
      </c>
      <c r="AI322" s="60">
        <f t="shared" si="90"/>
        <v>173.54480000000001</v>
      </c>
      <c r="AJ322" s="60">
        <f t="shared" si="91"/>
        <v>976.18949999999995</v>
      </c>
      <c r="AK322" s="60">
        <f t="shared" si="92"/>
        <v>2151.4800547945206</v>
      </c>
      <c r="AL322" s="60">
        <f t="shared" si="93"/>
        <v>1581.3378402739727</v>
      </c>
      <c r="AM322" s="41">
        <f t="shared" si="94"/>
        <v>1607.5478597260276</v>
      </c>
      <c r="AN322" s="42">
        <f t="shared" si="95"/>
        <v>45715</v>
      </c>
      <c r="AO322" s="43">
        <f t="shared" si="96"/>
        <v>4338.62</v>
      </c>
    </row>
    <row r="323" spans="1:41" s="24" customFormat="1" ht="15.75" customHeight="1" x14ac:dyDescent="0.35">
      <c r="A323" s="36" t="s">
        <v>27</v>
      </c>
      <c r="B323" s="36">
        <v>202509</v>
      </c>
      <c r="C323" s="24" t="s">
        <v>736</v>
      </c>
      <c r="D323" s="24" t="s">
        <v>119</v>
      </c>
      <c r="E323" s="62">
        <v>45901</v>
      </c>
      <c r="F323" s="62">
        <v>46265</v>
      </c>
      <c r="G323" s="37" t="s">
        <v>988</v>
      </c>
      <c r="H323" s="36">
        <v>42261</v>
      </c>
      <c r="I323" s="63">
        <v>26094</v>
      </c>
      <c r="J323" s="24" t="s">
        <v>3228</v>
      </c>
      <c r="K323" s="63">
        <f t="shared" si="79"/>
        <v>45901</v>
      </c>
      <c r="L323" s="55">
        <f t="shared" si="80"/>
        <v>0.04</v>
      </c>
      <c r="M323" s="76">
        <v>0.22500000000000001</v>
      </c>
      <c r="N323" s="62">
        <v>45901</v>
      </c>
      <c r="O323" s="62">
        <v>46265</v>
      </c>
      <c r="P323" s="63"/>
      <c r="Q323" s="63"/>
      <c r="R323" s="78">
        <v>54</v>
      </c>
      <c r="S323" s="63" t="str">
        <f>VLOOKUP(R323,SA!$B$3:$C$11,2,1)</f>
        <v>46-55</v>
      </c>
      <c r="T323" s="38" t="s">
        <v>98</v>
      </c>
      <c r="U323" s="24" t="s">
        <v>5747</v>
      </c>
      <c r="V323" s="24">
        <v>300000</v>
      </c>
      <c r="W323" s="39">
        <f t="shared" si="81"/>
        <v>0</v>
      </c>
      <c r="X323" s="29">
        <f t="shared" si="82"/>
        <v>0</v>
      </c>
      <c r="Y323" s="40">
        <f t="shared" si="83"/>
        <v>365</v>
      </c>
      <c r="Z323" s="38">
        <f t="shared" si="84"/>
        <v>46081</v>
      </c>
      <c r="AA323" s="41">
        <f t="shared" si="85"/>
        <v>181</v>
      </c>
      <c r="AB323" s="24" t="s">
        <v>113</v>
      </c>
      <c r="AC323" s="41">
        <f t="shared" si="86"/>
        <v>7373.4659999999994</v>
      </c>
      <c r="AD323" s="41">
        <v>1</v>
      </c>
      <c r="AE323" s="72">
        <f>INDEX(SA!$C$2:$G$11,MATCH(Details!S323,SA!$C$2:$C$11,0),MATCH(Details!V323,SA!$C$2:$G$2,0))*Y323/(F323-E323+1)</f>
        <v>6248.7</v>
      </c>
      <c r="AF323" s="41">
        <f t="shared" si="87"/>
        <v>0</v>
      </c>
      <c r="AG323" s="41">
        <f t="shared" si="88"/>
        <v>0</v>
      </c>
      <c r="AH323" s="41">
        <f t="shared" si="89"/>
        <v>1124.7659999999998</v>
      </c>
      <c r="AI323" s="60">
        <f t="shared" si="90"/>
        <v>249.94800000000001</v>
      </c>
      <c r="AJ323" s="60">
        <f t="shared" si="91"/>
        <v>1405.9575</v>
      </c>
      <c r="AK323" s="60">
        <f t="shared" si="92"/>
        <v>3098.6704109589041</v>
      </c>
      <c r="AL323" s="60">
        <f t="shared" si="93"/>
        <v>2277.5227520547946</v>
      </c>
      <c r="AM323" s="41">
        <f t="shared" si="94"/>
        <v>2315.2717479452049</v>
      </c>
      <c r="AN323" s="42">
        <f t="shared" si="95"/>
        <v>45715</v>
      </c>
      <c r="AO323" s="43">
        <f t="shared" si="96"/>
        <v>6248.7</v>
      </c>
    </row>
    <row r="324" spans="1:41" s="24" customFormat="1" ht="15.75" customHeight="1" x14ac:dyDescent="0.35">
      <c r="A324" s="36" t="s">
        <v>27</v>
      </c>
      <c r="B324" s="36">
        <v>202509</v>
      </c>
      <c r="C324" s="24" t="s">
        <v>736</v>
      </c>
      <c r="D324" s="24" t="s">
        <v>119</v>
      </c>
      <c r="E324" s="62">
        <v>45901</v>
      </c>
      <c r="F324" s="62">
        <v>46265</v>
      </c>
      <c r="G324" s="37" t="s">
        <v>989</v>
      </c>
      <c r="H324" s="36">
        <v>42262</v>
      </c>
      <c r="I324" s="63">
        <v>24818</v>
      </c>
      <c r="J324" s="24" t="s">
        <v>3229</v>
      </c>
      <c r="K324" s="63">
        <f t="shared" ref="K324:K387" si="97">N324</f>
        <v>45901</v>
      </c>
      <c r="L324" s="55">
        <f t="shared" ref="L324:L387" si="98">IF(K324&gt;=DATE(2022,4,1),4%,5%)</f>
        <v>0.04</v>
      </c>
      <c r="M324" s="76">
        <v>0.22500000000000001</v>
      </c>
      <c r="N324" s="62">
        <v>45901</v>
      </c>
      <c r="O324" s="62">
        <v>46265</v>
      </c>
      <c r="P324" s="63"/>
      <c r="Q324" s="63"/>
      <c r="R324" s="78">
        <v>57</v>
      </c>
      <c r="S324" s="63" t="str">
        <f>VLOOKUP(R324,SA!$B$3:$C$11,2,1)</f>
        <v>56-65</v>
      </c>
      <c r="T324" s="38" t="s">
        <v>98</v>
      </c>
      <c r="U324" s="24" t="s">
        <v>5747</v>
      </c>
      <c r="V324" s="24">
        <v>300000</v>
      </c>
      <c r="W324" s="39">
        <f t="shared" ref="W324:W387" si="99">IF(U324="self",V324,0)</f>
        <v>0</v>
      </c>
      <c r="X324" s="29">
        <f t="shared" ref="X324:X387" si="100">IF(U324="self",1,0)</f>
        <v>0</v>
      </c>
      <c r="Y324" s="40">
        <f t="shared" ref="Y324:Y387" si="101">O324-N324+1</f>
        <v>365</v>
      </c>
      <c r="Z324" s="38">
        <f t="shared" ref="Z324:Z387" si="102">$Z$1</f>
        <v>46081</v>
      </c>
      <c r="AA324" s="41">
        <f t="shared" ref="AA324:AA387" si="103">IF(MIN((Z324-N324)+1,Y324)&lt;0,0,MIN((Z324-N324)+1,Y324))</f>
        <v>181</v>
      </c>
      <c r="AB324" s="24" t="s">
        <v>113</v>
      </c>
      <c r="AC324" s="41">
        <f t="shared" ref="AC324:AC387" si="104">AE324+AF324+AG324+AH324</f>
        <v>10831.751</v>
      </c>
      <c r="AD324" s="41">
        <v>1</v>
      </c>
      <c r="AE324" s="72">
        <f>INDEX(SA!$C$2:$G$11,MATCH(Details!S324,SA!$C$2:$C$11,0),MATCH(Details!V324,SA!$C$2:$G$2,0))*Y324/(F324-E324+1)</f>
        <v>9179.4500000000007</v>
      </c>
      <c r="AF324" s="41">
        <f t="shared" ref="AF324:AF387" si="105">IF(AB324="Karnataka",AE324*9%,0)</f>
        <v>0</v>
      </c>
      <c r="AG324" s="41">
        <f t="shared" ref="AG324:AG387" si="106">IF(AB324="Karnataka",AE324*9%,0)</f>
        <v>0</v>
      </c>
      <c r="AH324" s="41">
        <f t="shared" ref="AH324:AH387" si="107">IF(AF324+AG324&gt;0,0,AE324*18%)</f>
        <v>1652.3010000000002</v>
      </c>
      <c r="AI324" s="60">
        <f t="shared" ref="AI324:AI387" si="108">AE324*L324</f>
        <v>367.17800000000005</v>
      </c>
      <c r="AJ324" s="60">
        <f t="shared" ref="AJ324:AJ387" si="109">$AE324*M324</f>
        <v>2065.3762500000003</v>
      </c>
      <c r="AK324" s="60">
        <f t="shared" ref="AK324:AK387" si="110">(AE324)*AA324/Y324</f>
        <v>4552.0012328767125</v>
      </c>
      <c r="AL324" s="60">
        <f t="shared" ref="AL324:AL387" si="111">AK324*(1-L324-M324)</f>
        <v>3345.7209061643835</v>
      </c>
      <c r="AM324" s="41">
        <f t="shared" ref="AM324:AM387" si="112">AE324-AI324-AL324-AJ324</f>
        <v>3401.1748438356171</v>
      </c>
      <c r="AN324" s="42">
        <f t="shared" ref="AN324:AN387" si="113">Z324-366</f>
        <v>45715</v>
      </c>
      <c r="AO324" s="43">
        <f t="shared" ref="AO324:AO387" si="114">IF(AND(O324&gt;Z324,N324&gt;AN324),AE324,0)</f>
        <v>9179.4500000000007</v>
      </c>
    </row>
    <row r="325" spans="1:41" s="24" customFormat="1" ht="15.75" customHeight="1" x14ac:dyDescent="0.35">
      <c r="A325" s="36" t="s">
        <v>27</v>
      </c>
      <c r="B325" s="36">
        <v>202509</v>
      </c>
      <c r="C325" s="24" t="s">
        <v>736</v>
      </c>
      <c r="D325" s="24" t="s">
        <v>119</v>
      </c>
      <c r="E325" s="62">
        <v>45901</v>
      </c>
      <c r="F325" s="62">
        <v>46265</v>
      </c>
      <c r="G325" s="37" t="s">
        <v>246</v>
      </c>
      <c r="H325" s="36">
        <v>42262</v>
      </c>
      <c r="I325" s="63">
        <v>35300</v>
      </c>
      <c r="J325" s="24" t="s">
        <v>3230</v>
      </c>
      <c r="K325" s="63">
        <f t="shared" si="97"/>
        <v>45901</v>
      </c>
      <c r="L325" s="55">
        <f t="shared" si="98"/>
        <v>0.04</v>
      </c>
      <c r="M325" s="76">
        <v>0.22500000000000001</v>
      </c>
      <c r="N325" s="62">
        <v>45901</v>
      </c>
      <c r="O325" s="62">
        <v>46265</v>
      </c>
      <c r="P325" s="63"/>
      <c r="Q325" s="63"/>
      <c r="R325" s="78">
        <v>29</v>
      </c>
      <c r="S325" s="63" t="str">
        <f>VLOOKUP(R325,SA!$B$3:$C$11,2,1)</f>
        <v>26-35</v>
      </c>
      <c r="T325" s="38" t="s">
        <v>97</v>
      </c>
      <c r="U325" s="24" t="s">
        <v>56</v>
      </c>
      <c r="V325" s="24">
        <v>300000</v>
      </c>
      <c r="W325" s="39">
        <f t="shared" si="99"/>
        <v>300000</v>
      </c>
      <c r="X325" s="29">
        <f t="shared" si="100"/>
        <v>1</v>
      </c>
      <c r="Y325" s="40">
        <f t="shared" si="101"/>
        <v>365</v>
      </c>
      <c r="Z325" s="38">
        <f t="shared" si="102"/>
        <v>46081</v>
      </c>
      <c r="AA325" s="41">
        <f t="shared" si="103"/>
        <v>181</v>
      </c>
      <c r="AB325" s="24" t="s">
        <v>113</v>
      </c>
      <c r="AC325" s="41">
        <f t="shared" si="104"/>
        <v>4124.4657999999999</v>
      </c>
      <c r="AD325" s="41">
        <v>1</v>
      </c>
      <c r="AE325" s="72">
        <f>INDEX(SA!$C$2:$G$11,MATCH(Details!S325,SA!$C$2:$C$11,0),MATCH(Details!V325,SA!$C$2:$G$2,0))*Y325/(F325-E325+1)</f>
        <v>3495.31</v>
      </c>
      <c r="AF325" s="41">
        <f t="shared" si="105"/>
        <v>0</v>
      </c>
      <c r="AG325" s="41">
        <f t="shared" si="106"/>
        <v>0</v>
      </c>
      <c r="AH325" s="41">
        <f t="shared" si="107"/>
        <v>629.1558</v>
      </c>
      <c r="AI325" s="60">
        <f t="shared" si="108"/>
        <v>139.8124</v>
      </c>
      <c r="AJ325" s="60">
        <f t="shared" si="109"/>
        <v>786.44475</v>
      </c>
      <c r="AK325" s="60">
        <f t="shared" si="110"/>
        <v>1733.2907123287671</v>
      </c>
      <c r="AL325" s="60">
        <f t="shared" si="111"/>
        <v>1273.9686735616438</v>
      </c>
      <c r="AM325" s="41">
        <f t="shared" si="112"/>
        <v>1295.0841764383563</v>
      </c>
      <c r="AN325" s="42">
        <f t="shared" si="113"/>
        <v>45715</v>
      </c>
      <c r="AO325" s="43">
        <f t="shared" si="114"/>
        <v>3495.31</v>
      </c>
    </row>
    <row r="326" spans="1:41" s="24" customFormat="1" ht="15.75" customHeight="1" x14ac:dyDescent="0.35">
      <c r="A326" s="36" t="s">
        <v>27</v>
      </c>
      <c r="B326" s="36">
        <v>202509</v>
      </c>
      <c r="C326" s="24" t="s">
        <v>736</v>
      </c>
      <c r="D326" s="24" t="s">
        <v>119</v>
      </c>
      <c r="E326" s="62">
        <v>45901</v>
      </c>
      <c r="F326" s="62">
        <v>46265</v>
      </c>
      <c r="G326" s="37" t="s">
        <v>990</v>
      </c>
      <c r="H326" s="36">
        <v>42262</v>
      </c>
      <c r="I326" s="63">
        <v>35867</v>
      </c>
      <c r="J326" s="24" t="s">
        <v>3231</v>
      </c>
      <c r="K326" s="63">
        <f t="shared" si="97"/>
        <v>45901</v>
      </c>
      <c r="L326" s="55">
        <f t="shared" si="98"/>
        <v>0.04</v>
      </c>
      <c r="M326" s="76">
        <v>0.22500000000000001</v>
      </c>
      <c r="N326" s="62">
        <v>45901</v>
      </c>
      <c r="O326" s="62">
        <v>46265</v>
      </c>
      <c r="P326" s="63"/>
      <c r="Q326" s="63"/>
      <c r="R326" s="78">
        <v>27</v>
      </c>
      <c r="S326" s="63" t="str">
        <f>VLOOKUP(R326,SA!$B$3:$C$11,2,1)</f>
        <v>26-35</v>
      </c>
      <c r="T326" s="38" t="s">
        <v>98</v>
      </c>
      <c r="U326" s="24" t="s">
        <v>5743</v>
      </c>
      <c r="V326" s="24">
        <v>300000</v>
      </c>
      <c r="W326" s="39">
        <f t="shared" si="99"/>
        <v>0</v>
      </c>
      <c r="X326" s="29">
        <f t="shared" si="100"/>
        <v>0</v>
      </c>
      <c r="Y326" s="40">
        <f t="shared" si="101"/>
        <v>365</v>
      </c>
      <c r="Z326" s="38">
        <f t="shared" si="102"/>
        <v>46081</v>
      </c>
      <c r="AA326" s="41">
        <f t="shared" si="103"/>
        <v>181</v>
      </c>
      <c r="AB326" s="24" t="s">
        <v>113</v>
      </c>
      <c r="AC326" s="41">
        <f t="shared" si="104"/>
        <v>4124.4657999999999</v>
      </c>
      <c r="AD326" s="41">
        <v>1</v>
      </c>
      <c r="AE326" s="72">
        <f>INDEX(SA!$C$2:$G$11,MATCH(Details!S326,SA!$C$2:$C$11,0),MATCH(Details!V326,SA!$C$2:$G$2,0))*Y326/(F326-E326+1)</f>
        <v>3495.31</v>
      </c>
      <c r="AF326" s="41">
        <f t="shared" si="105"/>
        <v>0</v>
      </c>
      <c r="AG326" s="41">
        <f t="shared" si="106"/>
        <v>0</v>
      </c>
      <c r="AH326" s="41">
        <f t="shared" si="107"/>
        <v>629.1558</v>
      </c>
      <c r="AI326" s="60">
        <f t="shared" si="108"/>
        <v>139.8124</v>
      </c>
      <c r="AJ326" s="60">
        <f t="shared" si="109"/>
        <v>786.44475</v>
      </c>
      <c r="AK326" s="60">
        <f t="shared" si="110"/>
        <v>1733.2907123287671</v>
      </c>
      <c r="AL326" s="60">
        <f t="shared" si="111"/>
        <v>1273.9686735616438</v>
      </c>
      <c r="AM326" s="41">
        <f t="shared" si="112"/>
        <v>1295.0841764383563</v>
      </c>
      <c r="AN326" s="42">
        <f t="shared" si="113"/>
        <v>45715</v>
      </c>
      <c r="AO326" s="43">
        <f t="shared" si="114"/>
        <v>3495.31</v>
      </c>
    </row>
    <row r="327" spans="1:41" s="24" customFormat="1" ht="15.75" customHeight="1" x14ac:dyDescent="0.35">
      <c r="A327" s="36" t="s">
        <v>27</v>
      </c>
      <c r="B327" s="36">
        <v>202509</v>
      </c>
      <c r="C327" s="24" t="s">
        <v>736</v>
      </c>
      <c r="D327" s="24" t="s">
        <v>119</v>
      </c>
      <c r="E327" s="62">
        <v>45901</v>
      </c>
      <c r="F327" s="62">
        <v>46265</v>
      </c>
      <c r="G327" s="37" t="s">
        <v>991</v>
      </c>
      <c r="H327" s="36">
        <v>42263</v>
      </c>
      <c r="I327" s="63">
        <v>21186</v>
      </c>
      <c r="J327" s="24" t="s">
        <v>3232</v>
      </c>
      <c r="K327" s="63">
        <f t="shared" si="97"/>
        <v>45901</v>
      </c>
      <c r="L327" s="55">
        <f t="shared" si="98"/>
        <v>0.04</v>
      </c>
      <c r="M327" s="76">
        <v>0.22500000000000001</v>
      </c>
      <c r="N327" s="62">
        <v>45901</v>
      </c>
      <c r="O327" s="62">
        <v>46265</v>
      </c>
      <c r="P327" s="63"/>
      <c r="Q327" s="63"/>
      <c r="R327" s="78">
        <v>67</v>
      </c>
      <c r="S327" s="63" t="str">
        <f>VLOOKUP(R327,SA!$B$3:$C$11,2,1)</f>
        <v>66-70</v>
      </c>
      <c r="T327" s="38" t="s">
        <v>98</v>
      </c>
      <c r="U327" s="24" t="s">
        <v>5747</v>
      </c>
      <c r="V327" s="24">
        <v>300000</v>
      </c>
      <c r="W327" s="39">
        <f t="shared" si="99"/>
        <v>0</v>
      </c>
      <c r="X327" s="29">
        <f t="shared" si="100"/>
        <v>0</v>
      </c>
      <c r="Y327" s="40">
        <f t="shared" si="101"/>
        <v>365</v>
      </c>
      <c r="Z327" s="38">
        <f t="shared" si="102"/>
        <v>46081</v>
      </c>
      <c r="AA327" s="41">
        <f t="shared" si="103"/>
        <v>181</v>
      </c>
      <c r="AB327" s="24" t="s">
        <v>113</v>
      </c>
      <c r="AC327" s="41">
        <f t="shared" si="104"/>
        <v>15468.950400000002</v>
      </c>
      <c r="AD327" s="41">
        <v>1</v>
      </c>
      <c r="AE327" s="72">
        <f>INDEX(SA!$C$2:$G$11,MATCH(Details!S327,SA!$C$2:$C$11,0),MATCH(Details!V327,SA!$C$2:$G$2,0))*Y327/(F327-E327+1)</f>
        <v>13109.28</v>
      </c>
      <c r="AF327" s="41">
        <f t="shared" si="105"/>
        <v>0</v>
      </c>
      <c r="AG327" s="41">
        <f t="shared" si="106"/>
        <v>0</v>
      </c>
      <c r="AH327" s="41">
        <f t="shared" si="107"/>
        <v>2359.6704</v>
      </c>
      <c r="AI327" s="60">
        <f t="shared" si="108"/>
        <v>524.37120000000004</v>
      </c>
      <c r="AJ327" s="60">
        <f t="shared" si="109"/>
        <v>2949.5880000000002</v>
      </c>
      <c r="AK327" s="60">
        <f t="shared" si="110"/>
        <v>6500.7662465753428</v>
      </c>
      <c r="AL327" s="60">
        <f t="shared" si="111"/>
        <v>4778.0631912328772</v>
      </c>
      <c r="AM327" s="41">
        <f t="shared" si="112"/>
        <v>4857.2576087671241</v>
      </c>
      <c r="AN327" s="42">
        <f t="shared" si="113"/>
        <v>45715</v>
      </c>
      <c r="AO327" s="43">
        <f t="shared" si="114"/>
        <v>13109.28</v>
      </c>
    </row>
    <row r="328" spans="1:41" s="24" customFormat="1" ht="15.75" customHeight="1" x14ac:dyDescent="0.35">
      <c r="A328" s="36" t="s">
        <v>27</v>
      </c>
      <c r="B328" s="36">
        <v>202509</v>
      </c>
      <c r="C328" s="24" t="s">
        <v>736</v>
      </c>
      <c r="D328" s="24" t="s">
        <v>119</v>
      </c>
      <c r="E328" s="62">
        <v>45901</v>
      </c>
      <c r="F328" s="62">
        <v>46265</v>
      </c>
      <c r="G328" s="37" t="s">
        <v>992</v>
      </c>
      <c r="H328" s="36">
        <v>42263</v>
      </c>
      <c r="I328" s="63">
        <v>31109</v>
      </c>
      <c r="J328" s="24" t="s">
        <v>3233</v>
      </c>
      <c r="K328" s="63">
        <f t="shared" si="97"/>
        <v>45901</v>
      </c>
      <c r="L328" s="55">
        <f t="shared" si="98"/>
        <v>0.04</v>
      </c>
      <c r="M328" s="76">
        <v>0.22500000000000001</v>
      </c>
      <c r="N328" s="62">
        <v>45901</v>
      </c>
      <c r="O328" s="62">
        <v>46265</v>
      </c>
      <c r="P328" s="63"/>
      <c r="Q328" s="63"/>
      <c r="R328" s="78">
        <v>40</v>
      </c>
      <c r="S328" s="63" t="str">
        <f>VLOOKUP(R328,SA!$B$3:$C$11,2,1)</f>
        <v>36-45</v>
      </c>
      <c r="T328" s="38" t="s">
        <v>98</v>
      </c>
      <c r="U328" s="24" t="s">
        <v>5743</v>
      </c>
      <c r="V328" s="24">
        <v>300000</v>
      </c>
      <c r="W328" s="39">
        <f t="shared" si="99"/>
        <v>0</v>
      </c>
      <c r="X328" s="29">
        <f t="shared" si="100"/>
        <v>0</v>
      </c>
      <c r="Y328" s="40">
        <f t="shared" si="101"/>
        <v>365</v>
      </c>
      <c r="Z328" s="38">
        <f t="shared" si="102"/>
        <v>46081</v>
      </c>
      <c r="AA328" s="41">
        <f t="shared" si="103"/>
        <v>181</v>
      </c>
      <c r="AB328" s="24" t="s">
        <v>113</v>
      </c>
      <c r="AC328" s="41">
        <f t="shared" si="104"/>
        <v>5119.5716000000002</v>
      </c>
      <c r="AD328" s="41">
        <v>1</v>
      </c>
      <c r="AE328" s="72">
        <f>INDEX(SA!$C$2:$G$11,MATCH(Details!S328,SA!$C$2:$C$11,0),MATCH(Details!V328,SA!$C$2:$G$2,0))*Y328/(F328-E328+1)</f>
        <v>4338.62</v>
      </c>
      <c r="AF328" s="41">
        <f t="shared" si="105"/>
        <v>0</v>
      </c>
      <c r="AG328" s="41">
        <f t="shared" si="106"/>
        <v>0</v>
      </c>
      <c r="AH328" s="41">
        <f t="shared" si="107"/>
        <v>780.95159999999998</v>
      </c>
      <c r="AI328" s="60">
        <f t="shared" si="108"/>
        <v>173.54480000000001</v>
      </c>
      <c r="AJ328" s="60">
        <f t="shared" si="109"/>
        <v>976.18949999999995</v>
      </c>
      <c r="AK328" s="60">
        <f t="shared" si="110"/>
        <v>2151.4800547945206</v>
      </c>
      <c r="AL328" s="60">
        <f t="shared" si="111"/>
        <v>1581.3378402739727</v>
      </c>
      <c r="AM328" s="41">
        <f t="shared" si="112"/>
        <v>1607.5478597260276</v>
      </c>
      <c r="AN328" s="42">
        <f t="shared" si="113"/>
        <v>45715</v>
      </c>
      <c r="AO328" s="43">
        <f t="shared" si="114"/>
        <v>4338.62</v>
      </c>
    </row>
    <row r="329" spans="1:41" s="24" customFormat="1" ht="15.75" customHeight="1" x14ac:dyDescent="0.35">
      <c r="A329" s="36" t="s">
        <v>27</v>
      </c>
      <c r="B329" s="36">
        <v>202509</v>
      </c>
      <c r="C329" s="24" t="s">
        <v>736</v>
      </c>
      <c r="D329" s="24" t="s">
        <v>119</v>
      </c>
      <c r="E329" s="62">
        <v>45901</v>
      </c>
      <c r="F329" s="62">
        <v>46265</v>
      </c>
      <c r="G329" s="37" t="s">
        <v>993</v>
      </c>
      <c r="H329" s="36">
        <v>42263</v>
      </c>
      <c r="I329" s="63">
        <v>19374</v>
      </c>
      <c r="J329" s="24" t="s">
        <v>3234</v>
      </c>
      <c r="K329" s="63">
        <f t="shared" si="97"/>
        <v>45901</v>
      </c>
      <c r="L329" s="55">
        <f t="shared" si="98"/>
        <v>0.04</v>
      </c>
      <c r="M329" s="76">
        <v>0.22500000000000001</v>
      </c>
      <c r="N329" s="62">
        <v>45901</v>
      </c>
      <c r="O329" s="62">
        <v>46265</v>
      </c>
      <c r="P329" s="63"/>
      <c r="Q329" s="63"/>
      <c r="R329" s="78">
        <v>72</v>
      </c>
      <c r="S329" s="63" t="str">
        <f>VLOOKUP(R329,SA!$B$3:$C$11,2,1)</f>
        <v>71-75</v>
      </c>
      <c r="T329" s="38" t="s">
        <v>97</v>
      </c>
      <c r="U329" s="24" t="s">
        <v>5744</v>
      </c>
      <c r="V329" s="24">
        <v>300000</v>
      </c>
      <c r="W329" s="39">
        <f t="shared" si="99"/>
        <v>0</v>
      </c>
      <c r="X329" s="29">
        <f t="shared" si="100"/>
        <v>0</v>
      </c>
      <c r="Y329" s="40">
        <f t="shared" si="101"/>
        <v>365</v>
      </c>
      <c r="Z329" s="38">
        <f t="shared" si="102"/>
        <v>46081</v>
      </c>
      <c r="AA329" s="41">
        <f t="shared" si="103"/>
        <v>181</v>
      </c>
      <c r="AB329" s="24" t="s">
        <v>113</v>
      </c>
      <c r="AC329" s="41">
        <f t="shared" si="104"/>
        <v>19621.1934</v>
      </c>
      <c r="AD329" s="41">
        <v>1</v>
      </c>
      <c r="AE329" s="72">
        <f>INDEX(SA!$C$2:$G$11,MATCH(Details!S329,SA!$C$2:$C$11,0),MATCH(Details!V329,SA!$C$2:$G$2,0))*Y329/(F329-E329+1)</f>
        <v>16628.13</v>
      </c>
      <c r="AF329" s="41">
        <f t="shared" si="105"/>
        <v>0</v>
      </c>
      <c r="AG329" s="41">
        <f t="shared" si="106"/>
        <v>0</v>
      </c>
      <c r="AH329" s="41">
        <f t="shared" si="107"/>
        <v>2993.0634</v>
      </c>
      <c r="AI329" s="60">
        <f t="shared" si="108"/>
        <v>665.12520000000006</v>
      </c>
      <c r="AJ329" s="60">
        <f t="shared" si="109"/>
        <v>3741.3292500000002</v>
      </c>
      <c r="AK329" s="60">
        <f t="shared" si="110"/>
        <v>8245.7302191780836</v>
      </c>
      <c r="AL329" s="60">
        <f t="shared" si="111"/>
        <v>6060.6117110958912</v>
      </c>
      <c r="AM329" s="41">
        <f t="shared" si="112"/>
        <v>6161.0638389041087</v>
      </c>
      <c r="AN329" s="42">
        <f t="shared" si="113"/>
        <v>45715</v>
      </c>
      <c r="AO329" s="43">
        <f t="shared" si="114"/>
        <v>16628.13</v>
      </c>
    </row>
    <row r="330" spans="1:41" s="24" customFormat="1" ht="15.75" customHeight="1" x14ac:dyDescent="0.35">
      <c r="A330" s="36" t="s">
        <v>27</v>
      </c>
      <c r="B330" s="36">
        <v>202509</v>
      </c>
      <c r="C330" s="24" t="s">
        <v>736</v>
      </c>
      <c r="D330" s="24" t="s">
        <v>119</v>
      </c>
      <c r="E330" s="62">
        <v>45901</v>
      </c>
      <c r="F330" s="62">
        <v>46265</v>
      </c>
      <c r="G330" s="37" t="s">
        <v>994</v>
      </c>
      <c r="H330" s="36">
        <v>42263</v>
      </c>
      <c r="I330" s="63">
        <v>40656</v>
      </c>
      <c r="J330" s="24" t="s">
        <v>3235</v>
      </c>
      <c r="K330" s="63">
        <f t="shared" si="97"/>
        <v>45901</v>
      </c>
      <c r="L330" s="55">
        <f t="shared" si="98"/>
        <v>0.04</v>
      </c>
      <c r="M330" s="76">
        <v>0.22500000000000001</v>
      </c>
      <c r="N330" s="62">
        <v>45901</v>
      </c>
      <c r="O330" s="62">
        <v>46265</v>
      </c>
      <c r="P330" s="63"/>
      <c r="Q330" s="63"/>
      <c r="R330" s="78">
        <v>14</v>
      </c>
      <c r="S330" s="63" t="str">
        <f>VLOOKUP(R330,SA!$B$3:$C$11,2,1)</f>
        <v>0-25</v>
      </c>
      <c r="T330" s="38" t="s">
        <v>97</v>
      </c>
      <c r="U330" s="24" t="s">
        <v>5745</v>
      </c>
      <c r="V330" s="24">
        <v>300000</v>
      </c>
      <c r="W330" s="39">
        <f t="shared" si="99"/>
        <v>0</v>
      </c>
      <c r="X330" s="29">
        <f t="shared" si="100"/>
        <v>0</v>
      </c>
      <c r="Y330" s="40">
        <f t="shared" si="101"/>
        <v>365</v>
      </c>
      <c r="Z330" s="38">
        <f t="shared" si="102"/>
        <v>46081</v>
      </c>
      <c r="AA330" s="41">
        <f t="shared" si="103"/>
        <v>181</v>
      </c>
      <c r="AB330" s="24" t="s">
        <v>113</v>
      </c>
      <c r="AC330" s="41">
        <f t="shared" si="104"/>
        <v>3690.3792000000003</v>
      </c>
      <c r="AD330" s="41">
        <v>1</v>
      </c>
      <c r="AE330" s="72">
        <f>INDEX(SA!$C$2:$G$11,MATCH(Details!S330,SA!$C$2:$C$11,0),MATCH(Details!V330,SA!$C$2:$G$2,0))*Y330/(F330-E330+1)</f>
        <v>3127.44</v>
      </c>
      <c r="AF330" s="41">
        <f t="shared" si="105"/>
        <v>0</v>
      </c>
      <c r="AG330" s="41">
        <f t="shared" si="106"/>
        <v>0</v>
      </c>
      <c r="AH330" s="41">
        <f t="shared" si="107"/>
        <v>562.93920000000003</v>
      </c>
      <c r="AI330" s="60">
        <f t="shared" si="108"/>
        <v>125.0976</v>
      </c>
      <c r="AJ330" s="60">
        <f t="shared" si="109"/>
        <v>703.67399999999998</v>
      </c>
      <c r="AK330" s="60">
        <f t="shared" si="110"/>
        <v>1550.8675068493151</v>
      </c>
      <c r="AL330" s="60">
        <f t="shared" si="111"/>
        <v>1139.8876175342466</v>
      </c>
      <c r="AM330" s="41">
        <f t="shared" si="112"/>
        <v>1158.7807824657534</v>
      </c>
      <c r="AN330" s="42">
        <f t="shared" si="113"/>
        <v>45715</v>
      </c>
      <c r="AO330" s="43">
        <f t="shared" si="114"/>
        <v>3127.44</v>
      </c>
    </row>
    <row r="331" spans="1:41" s="24" customFormat="1" ht="15.75" customHeight="1" x14ac:dyDescent="0.35">
      <c r="A331" s="36" t="s">
        <v>27</v>
      </c>
      <c r="B331" s="36">
        <v>202509</v>
      </c>
      <c r="C331" s="24" t="s">
        <v>736</v>
      </c>
      <c r="D331" s="24" t="s">
        <v>119</v>
      </c>
      <c r="E331" s="62">
        <v>45901</v>
      </c>
      <c r="F331" s="62">
        <v>46265</v>
      </c>
      <c r="G331" s="37" t="s">
        <v>995</v>
      </c>
      <c r="H331" s="36">
        <v>42263</v>
      </c>
      <c r="I331" s="63">
        <v>39634</v>
      </c>
      <c r="J331" s="24" t="s">
        <v>3236</v>
      </c>
      <c r="K331" s="63">
        <f t="shared" si="97"/>
        <v>45901</v>
      </c>
      <c r="L331" s="55">
        <f t="shared" si="98"/>
        <v>0.04</v>
      </c>
      <c r="M331" s="76">
        <v>0.22500000000000001</v>
      </c>
      <c r="N331" s="62">
        <v>45901</v>
      </c>
      <c r="O331" s="62">
        <v>46265</v>
      </c>
      <c r="P331" s="63"/>
      <c r="Q331" s="63"/>
      <c r="R331" s="78">
        <v>17</v>
      </c>
      <c r="S331" s="63" t="str">
        <f>VLOOKUP(R331,SA!$B$3:$C$11,2,1)</f>
        <v>0-25</v>
      </c>
      <c r="T331" s="38" t="s">
        <v>97</v>
      </c>
      <c r="U331" s="24" t="s">
        <v>5745</v>
      </c>
      <c r="V331" s="24">
        <v>300000</v>
      </c>
      <c r="W331" s="39">
        <f t="shared" si="99"/>
        <v>0</v>
      </c>
      <c r="X331" s="29">
        <f t="shared" si="100"/>
        <v>0</v>
      </c>
      <c r="Y331" s="40">
        <f t="shared" si="101"/>
        <v>365</v>
      </c>
      <c r="Z331" s="38">
        <f t="shared" si="102"/>
        <v>46081</v>
      </c>
      <c r="AA331" s="41">
        <f t="shared" si="103"/>
        <v>181</v>
      </c>
      <c r="AB331" s="24" t="s">
        <v>113</v>
      </c>
      <c r="AC331" s="41">
        <f t="shared" si="104"/>
        <v>3690.3792000000003</v>
      </c>
      <c r="AD331" s="41">
        <v>1</v>
      </c>
      <c r="AE331" s="72">
        <f>INDEX(SA!$C$2:$G$11,MATCH(Details!S331,SA!$C$2:$C$11,0),MATCH(Details!V331,SA!$C$2:$G$2,0))*Y331/(F331-E331+1)</f>
        <v>3127.44</v>
      </c>
      <c r="AF331" s="41">
        <f t="shared" si="105"/>
        <v>0</v>
      </c>
      <c r="AG331" s="41">
        <f t="shared" si="106"/>
        <v>0</v>
      </c>
      <c r="AH331" s="41">
        <f t="shared" si="107"/>
        <v>562.93920000000003</v>
      </c>
      <c r="AI331" s="60">
        <f t="shared" si="108"/>
        <v>125.0976</v>
      </c>
      <c r="AJ331" s="60">
        <f t="shared" si="109"/>
        <v>703.67399999999998</v>
      </c>
      <c r="AK331" s="60">
        <f t="shared" si="110"/>
        <v>1550.8675068493151</v>
      </c>
      <c r="AL331" s="60">
        <f t="shared" si="111"/>
        <v>1139.8876175342466</v>
      </c>
      <c r="AM331" s="41">
        <f t="shared" si="112"/>
        <v>1158.7807824657534</v>
      </c>
      <c r="AN331" s="42">
        <f t="shared" si="113"/>
        <v>45715</v>
      </c>
      <c r="AO331" s="43">
        <f t="shared" si="114"/>
        <v>3127.44</v>
      </c>
    </row>
    <row r="332" spans="1:41" s="24" customFormat="1" ht="15.75" customHeight="1" x14ac:dyDescent="0.35">
      <c r="A332" s="36" t="s">
        <v>27</v>
      </c>
      <c r="B332" s="36">
        <v>202509</v>
      </c>
      <c r="C332" s="24" t="s">
        <v>736</v>
      </c>
      <c r="D332" s="24" t="s">
        <v>119</v>
      </c>
      <c r="E332" s="62">
        <v>45901</v>
      </c>
      <c r="F332" s="62">
        <v>46265</v>
      </c>
      <c r="G332" s="37" t="s">
        <v>284</v>
      </c>
      <c r="H332" s="36">
        <v>42263</v>
      </c>
      <c r="I332" s="63">
        <v>29501</v>
      </c>
      <c r="J332" s="24" t="s">
        <v>3237</v>
      </c>
      <c r="K332" s="63">
        <f t="shared" si="97"/>
        <v>45901</v>
      </c>
      <c r="L332" s="55">
        <f t="shared" si="98"/>
        <v>0.04</v>
      </c>
      <c r="M332" s="76">
        <v>0.22500000000000001</v>
      </c>
      <c r="N332" s="62">
        <v>45901</v>
      </c>
      <c r="O332" s="62">
        <v>46265</v>
      </c>
      <c r="P332" s="63"/>
      <c r="Q332" s="63"/>
      <c r="R332" s="78">
        <v>44</v>
      </c>
      <c r="S332" s="63" t="str">
        <f>VLOOKUP(R332,SA!$B$3:$C$11,2,1)</f>
        <v>36-45</v>
      </c>
      <c r="T332" s="38" t="s">
        <v>97</v>
      </c>
      <c r="U332" s="24" t="s">
        <v>56</v>
      </c>
      <c r="V332" s="24">
        <v>300000</v>
      </c>
      <c r="W332" s="39">
        <f t="shared" si="99"/>
        <v>300000</v>
      </c>
      <c r="X332" s="29">
        <f t="shared" si="100"/>
        <v>1</v>
      </c>
      <c r="Y332" s="40">
        <f t="shared" si="101"/>
        <v>365</v>
      </c>
      <c r="Z332" s="38">
        <f t="shared" si="102"/>
        <v>46081</v>
      </c>
      <c r="AA332" s="41">
        <f t="shared" si="103"/>
        <v>181</v>
      </c>
      <c r="AB332" s="24" t="s">
        <v>113</v>
      </c>
      <c r="AC332" s="41">
        <f t="shared" si="104"/>
        <v>5119.5716000000002</v>
      </c>
      <c r="AD332" s="41">
        <v>1</v>
      </c>
      <c r="AE332" s="72">
        <f>INDEX(SA!$C$2:$G$11,MATCH(Details!S332,SA!$C$2:$C$11,0),MATCH(Details!V332,SA!$C$2:$G$2,0))*Y332/(F332-E332+1)</f>
        <v>4338.62</v>
      </c>
      <c r="AF332" s="41">
        <f t="shared" si="105"/>
        <v>0</v>
      </c>
      <c r="AG332" s="41">
        <f t="shared" si="106"/>
        <v>0</v>
      </c>
      <c r="AH332" s="41">
        <f t="shared" si="107"/>
        <v>780.95159999999998</v>
      </c>
      <c r="AI332" s="60">
        <f t="shared" si="108"/>
        <v>173.54480000000001</v>
      </c>
      <c r="AJ332" s="60">
        <f t="shared" si="109"/>
        <v>976.18949999999995</v>
      </c>
      <c r="AK332" s="60">
        <f t="shared" si="110"/>
        <v>2151.4800547945206</v>
      </c>
      <c r="AL332" s="60">
        <f t="shared" si="111"/>
        <v>1581.3378402739727</v>
      </c>
      <c r="AM332" s="41">
        <f t="shared" si="112"/>
        <v>1607.5478597260276</v>
      </c>
      <c r="AN332" s="42">
        <f t="shared" si="113"/>
        <v>45715</v>
      </c>
      <c r="AO332" s="43">
        <f t="shared" si="114"/>
        <v>4338.62</v>
      </c>
    </row>
    <row r="333" spans="1:41" s="24" customFormat="1" ht="15.75" customHeight="1" x14ac:dyDescent="0.35">
      <c r="A333" s="36" t="s">
        <v>27</v>
      </c>
      <c r="B333" s="36">
        <v>202509</v>
      </c>
      <c r="C333" s="24" t="s">
        <v>736</v>
      </c>
      <c r="D333" s="24" t="s">
        <v>119</v>
      </c>
      <c r="E333" s="62">
        <v>45901</v>
      </c>
      <c r="F333" s="62">
        <v>46265</v>
      </c>
      <c r="G333" s="37" t="s">
        <v>996</v>
      </c>
      <c r="H333" s="36">
        <v>42267</v>
      </c>
      <c r="I333" s="63">
        <v>29051</v>
      </c>
      <c r="J333" s="24" t="s">
        <v>3238</v>
      </c>
      <c r="K333" s="63">
        <f t="shared" si="97"/>
        <v>45901</v>
      </c>
      <c r="L333" s="55">
        <f t="shared" si="98"/>
        <v>0.04</v>
      </c>
      <c r="M333" s="76">
        <v>0.22500000000000001</v>
      </c>
      <c r="N333" s="62">
        <v>45901</v>
      </c>
      <c r="O333" s="62">
        <v>46265</v>
      </c>
      <c r="P333" s="63"/>
      <c r="Q333" s="63"/>
      <c r="R333" s="78">
        <v>46</v>
      </c>
      <c r="S333" s="63" t="str">
        <f>VLOOKUP(R333,SA!$B$3:$C$11,2,1)</f>
        <v>46-55</v>
      </c>
      <c r="T333" s="38" t="s">
        <v>98</v>
      </c>
      <c r="U333" s="24" t="s">
        <v>5743</v>
      </c>
      <c r="V333" s="24">
        <v>300000</v>
      </c>
      <c r="W333" s="39">
        <f t="shared" si="99"/>
        <v>0</v>
      </c>
      <c r="X333" s="29">
        <f t="shared" si="100"/>
        <v>0</v>
      </c>
      <c r="Y333" s="40">
        <f t="shared" si="101"/>
        <v>365</v>
      </c>
      <c r="Z333" s="38">
        <f t="shared" si="102"/>
        <v>46081</v>
      </c>
      <c r="AA333" s="41">
        <f t="shared" si="103"/>
        <v>181</v>
      </c>
      <c r="AB333" s="24" t="s">
        <v>113</v>
      </c>
      <c r="AC333" s="41">
        <f t="shared" si="104"/>
        <v>7373.4659999999994</v>
      </c>
      <c r="AD333" s="41">
        <v>1</v>
      </c>
      <c r="AE333" s="72">
        <f>INDEX(SA!$C$2:$G$11,MATCH(Details!S333,SA!$C$2:$C$11,0),MATCH(Details!V333,SA!$C$2:$G$2,0))*Y333/(F333-E333+1)</f>
        <v>6248.7</v>
      </c>
      <c r="AF333" s="41">
        <f t="shared" si="105"/>
        <v>0</v>
      </c>
      <c r="AG333" s="41">
        <f t="shared" si="106"/>
        <v>0</v>
      </c>
      <c r="AH333" s="41">
        <f t="shared" si="107"/>
        <v>1124.7659999999998</v>
      </c>
      <c r="AI333" s="60">
        <f t="shared" si="108"/>
        <v>249.94800000000001</v>
      </c>
      <c r="AJ333" s="60">
        <f t="shared" si="109"/>
        <v>1405.9575</v>
      </c>
      <c r="AK333" s="60">
        <f t="shared" si="110"/>
        <v>3098.6704109589041</v>
      </c>
      <c r="AL333" s="60">
        <f t="shared" si="111"/>
        <v>2277.5227520547946</v>
      </c>
      <c r="AM333" s="41">
        <f t="shared" si="112"/>
        <v>2315.2717479452049</v>
      </c>
      <c r="AN333" s="42">
        <f t="shared" si="113"/>
        <v>45715</v>
      </c>
      <c r="AO333" s="43">
        <f t="shared" si="114"/>
        <v>6248.7</v>
      </c>
    </row>
    <row r="334" spans="1:41" s="24" customFormat="1" ht="15.75" customHeight="1" x14ac:dyDescent="0.35">
      <c r="A334" s="36" t="s">
        <v>27</v>
      </c>
      <c r="B334" s="36">
        <v>202509</v>
      </c>
      <c r="C334" s="24" t="s">
        <v>736</v>
      </c>
      <c r="D334" s="24" t="s">
        <v>119</v>
      </c>
      <c r="E334" s="62">
        <v>45901</v>
      </c>
      <c r="F334" s="62">
        <v>46265</v>
      </c>
      <c r="G334" s="37" t="s">
        <v>997</v>
      </c>
      <c r="H334" s="36">
        <v>42267</v>
      </c>
      <c r="I334" s="63">
        <v>41011</v>
      </c>
      <c r="J334" s="24" t="s">
        <v>3239</v>
      </c>
      <c r="K334" s="63">
        <f t="shared" si="97"/>
        <v>45901</v>
      </c>
      <c r="L334" s="55">
        <f t="shared" si="98"/>
        <v>0.04</v>
      </c>
      <c r="M334" s="76">
        <v>0.22500000000000001</v>
      </c>
      <c r="N334" s="62">
        <v>45901</v>
      </c>
      <c r="O334" s="62">
        <v>46265</v>
      </c>
      <c r="P334" s="63"/>
      <c r="Q334" s="63"/>
      <c r="R334" s="78">
        <v>13</v>
      </c>
      <c r="S334" s="63" t="str">
        <f>VLOOKUP(R334,SA!$B$3:$C$11,2,1)</f>
        <v>0-25</v>
      </c>
      <c r="T334" s="38" t="s">
        <v>97</v>
      </c>
      <c r="U334" s="24" t="s">
        <v>5745</v>
      </c>
      <c r="V334" s="24">
        <v>300000</v>
      </c>
      <c r="W334" s="39">
        <f t="shared" si="99"/>
        <v>0</v>
      </c>
      <c r="X334" s="29">
        <f t="shared" si="100"/>
        <v>0</v>
      </c>
      <c r="Y334" s="40">
        <f t="shared" si="101"/>
        <v>365</v>
      </c>
      <c r="Z334" s="38">
        <f t="shared" si="102"/>
        <v>46081</v>
      </c>
      <c r="AA334" s="41">
        <f t="shared" si="103"/>
        <v>181</v>
      </c>
      <c r="AB334" s="24" t="s">
        <v>113</v>
      </c>
      <c r="AC334" s="41">
        <f t="shared" si="104"/>
        <v>3690.3792000000003</v>
      </c>
      <c r="AD334" s="41">
        <v>1</v>
      </c>
      <c r="AE334" s="72">
        <f>INDEX(SA!$C$2:$G$11,MATCH(Details!S334,SA!$C$2:$C$11,0),MATCH(Details!V334,SA!$C$2:$G$2,0))*Y334/(F334-E334+1)</f>
        <v>3127.44</v>
      </c>
      <c r="AF334" s="41">
        <f t="shared" si="105"/>
        <v>0</v>
      </c>
      <c r="AG334" s="41">
        <f t="shared" si="106"/>
        <v>0</v>
      </c>
      <c r="AH334" s="41">
        <f t="shared" si="107"/>
        <v>562.93920000000003</v>
      </c>
      <c r="AI334" s="60">
        <f t="shared" si="108"/>
        <v>125.0976</v>
      </c>
      <c r="AJ334" s="60">
        <f t="shared" si="109"/>
        <v>703.67399999999998</v>
      </c>
      <c r="AK334" s="60">
        <f t="shared" si="110"/>
        <v>1550.8675068493151</v>
      </c>
      <c r="AL334" s="60">
        <f t="shared" si="111"/>
        <v>1139.8876175342466</v>
      </c>
      <c r="AM334" s="41">
        <f t="shared" si="112"/>
        <v>1158.7807824657534</v>
      </c>
      <c r="AN334" s="42">
        <f t="shared" si="113"/>
        <v>45715</v>
      </c>
      <c r="AO334" s="43">
        <f t="shared" si="114"/>
        <v>3127.44</v>
      </c>
    </row>
    <row r="335" spans="1:41" s="24" customFormat="1" ht="15.75" customHeight="1" x14ac:dyDescent="0.35">
      <c r="A335" s="36" t="s">
        <v>27</v>
      </c>
      <c r="B335" s="36">
        <v>202509</v>
      </c>
      <c r="C335" s="24" t="s">
        <v>736</v>
      </c>
      <c r="D335" s="24" t="s">
        <v>119</v>
      </c>
      <c r="E335" s="62">
        <v>45901</v>
      </c>
      <c r="F335" s="62">
        <v>46265</v>
      </c>
      <c r="G335" s="37" t="s">
        <v>998</v>
      </c>
      <c r="H335" s="36">
        <v>42267</v>
      </c>
      <c r="I335" s="63">
        <v>39183</v>
      </c>
      <c r="J335" s="24" t="s">
        <v>3240</v>
      </c>
      <c r="K335" s="63">
        <f t="shared" si="97"/>
        <v>45901</v>
      </c>
      <c r="L335" s="55">
        <f t="shared" si="98"/>
        <v>0.04</v>
      </c>
      <c r="M335" s="76">
        <v>0.22500000000000001</v>
      </c>
      <c r="N335" s="62">
        <v>45901</v>
      </c>
      <c r="O335" s="62">
        <v>46265</v>
      </c>
      <c r="P335" s="63"/>
      <c r="Q335" s="63"/>
      <c r="R335" s="78">
        <v>18</v>
      </c>
      <c r="S335" s="63" t="str">
        <f>VLOOKUP(R335,SA!$B$3:$C$11,2,1)</f>
        <v>0-25</v>
      </c>
      <c r="T335" s="38" t="s">
        <v>98</v>
      </c>
      <c r="U335" s="24" t="s">
        <v>5746</v>
      </c>
      <c r="V335" s="24">
        <v>300000</v>
      </c>
      <c r="W335" s="39">
        <f t="shared" si="99"/>
        <v>0</v>
      </c>
      <c r="X335" s="29">
        <f t="shared" si="100"/>
        <v>0</v>
      </c>
      <c r="Y335" s="40">
        <f t="shared" si="101"/>
        <v>365</v>
      </c>
      <c r="Z335" s="38">
        <f t="shared" si="102"/>
        <v>46081</v>
      </c>
      <c r="AA335" s="41">
        <f t="shared" si="103"/>
        <v>181</v>
      </c>
      <c r="AB335" s="24" t="s">
        <v>113</v>
      </c>
      <c r="AC335" s="41">
        <f t="shared" si="104"/>
        <v>3690.3792000000003</v>
      </c>
      <c r="AD335" s="41">
        <v>1</v>
      </c>
      <c r="AE335" s="72">
        <f>INDEX(SA!$C$2:$G$11,MATCH(Details!S335,SA!$C$2:$C$11,0),MATCH(Details!V335,SA!$C$2:$G$2,0))*Y335/(F335-E335+1)</f>
        <v>3127.44</v>
      </c>
      <c r="AF335" s="41">
        <f t="shared" si="105"/>
        <v>0</v>
      </c>
      <c r="AG335" s="41">
        <f t="shared" si="106"/>
        <v>0</v>
      </c>
      <c r="AH335" s="41">
        <f t="shared" si="107"/>
        <v>562.93920000000003</v>
      </c>
      <c r="AI335" s="60">
        <f t="shared" si="108"/>
        <v>125.0976</v>
      </c>
      <c r="AJ335" s="60">
        <f t="shared" si="109"/>
        <v>703.67399999999998</v>
      </c>
      <c r="AK335" s="60">
        <f t="shared" si="110"/>
        <v>1550.8675068493151</v>
      </c>
      <c r="AL335" s="60">
        <f t="shared" si="111"/>
        <v>1139.8876175342466</v>
      </c>
      <c r="AM335" s="41">
        <f t="shared" si="112"/>
        <v>1158.7807824657534</v>
      </c>
      <c r="AN335" s="42">
        <f t="shared" si="113"/>
        <v>45715</v>
      </c>
      <c r="AO335" s="43">
        <f t="shared" si="114"/>
        <v>3127.44</v>
      </c>
    </row>
    <row r="336" spans="1:41" s="24" customFormat="1" ht="15.75" customHeight="1" x14ac:dyDescent="0.35">
      <c r="A336" s="36" t="s">
        <v>27</v>
      </c>
      <c r="B336" s="36">
        <v>202509</v>
      </c>
      <c r="C336" s="24" t="s">
        <v>736</v>
      </c>
      <c r="D336" s="24" t="s">
        <v>119</v>
      </c>
      <c r="E336" s="62">
        <v>45901</v>
      </c>
      <c r="F336" s="62">
        <v>46265</v>
      </c>
      <c r="G336" s="37" t="s">
        <v>999</v>
      </c>
      <c r="H336" s="36">
        <v>42267</v>
      </c>
      <c r="I336" s="63">
        <v>15196</v>
      </c>
      <c r="J336" s="24" t="s">
        <v>3241</v>
      </c>
      <c r="K336" s="63">
        <f t="shared" si="97"/>
        <v>45901</v>
      </c>
      <c r="L336" s="55">
        <f t="shared" si="98"/>
        <v>0.04</v>
      </c>
      <c r="M336" s="76">
        <v>0.22500000000000001</v>
      </c>
      <c r="N336" s="62">
        <v>45901</v>
      </c>
      <c r="O336" s="62">
        <v>46265</v>
      </c>
      <c r="P336" s="63"/>
      <c r="Q336" s="63"/>
      <c r="R336" s="78">
        <v>84</v>
      </c>
      <c r="S336" s="63" t="str">
        <f>VLOOKUP(R336,SA!$B$3:$C$11,2,1)</f>
        <v>81-100</v>
      </c>
      <c r="T336" s="38" t="s">
        <v>97</v>
      </c>
      <c r="U336" s="24" t="s">
        <v>5744</v>
      </c>
      <c r="V336" s="24">
        <v>300000</v>
      </c>
      <c r="W336" s="39">
        <f t="shared" si="99"/>
        <v>0</v>
      </c>
      <c r="X336" s="29">
        <f t="shared" si="100"/>
        <v>0</v>
      </c>
      <c r="Y336" s="40">
        <f t="shared" si="101"/>
        <v>365</v>
      </c>
      <c r="Z336" s="38">
        <f t="shared" si="102"/>
        <v>46081</v>
      </c>
      <c r="AA336" s="41">
        <f t="shared" si="103"/>
        <v>181</v>
      </c>
      <c r="AB336" s="24" t="s">
        <v>113</v>
      </c>
      <c r="AC336" s="41">
        <f t="shared" si="104"/>
        <v>26913.322</v>
      </c>
      <c r="AD336" s="41">
        <v>1</v>
      </c>
      <c r="AE336" s="72">
        <f>INDEX(SA!$C$2:$G$11,MATCH(Details!S336,SA!$C$2:$C$11,0),MATCH(Details!V336,SA!$C$2:$G$2,0))*Y336/(F336-E336+1)</f>
        <v>22807.9</v>
      </c>
      <c r="AF336" s="41">
        <f t="shared" si="105"/>
        <v>0</v>
      </c>
      <c r="AG336" s="41">
        <f t="shared" si="106"/>
        <v>0</v>
      </c>
      <c r="AH336" s="41">
        <f t="shared" si="107"/>
        <v>4105.4220000000005</v>
      </c>
      <c r="AI336" s="60">
        <f t="shared" si="108"/>
        <v>912.31600000000003</v>
      </c>
      <c r="AJ336" s="60">
        <f t="shared" si="109"/>
        <v>5131.7775000000001</v>
      </c>
      <c r="AK336" s="60">
        <f t="shared" si="110"/>
        <v>11310.21890410959</v>
      </c>
      <c r="AL336" s="60">
        <f t="shared" si="111"/>
        <v>8313.0108945205484</v>
      </c>
      <c r="AM336" s="41">
        <f t="shared" si="112"/>
        <v>8450.795605479454</v>
      </c>
      <c r="AN336" s="42">
        <f t="shared" si="113"/>
        <v>45715</v>
      </c>
      <c r="AO336" s="43">
        <f t="shared" si="114"/>
        <v>22807.9</v>
      </c>
    </row>
    <row r="337" spans="1:41" s="24" customFormat="1" ht="15.75" customHeight="1" x14ac:dyDescent="0.35">
      <c r="A337" s="36" t="s">
        <v>27</v>
      </c>
      <c r="B337" s="36">
        <v>202509</v>
      </c>
      <c r="C337" s="24" t="s">
        <v>736</v>
      </c>
      <c r="D337" s="24" t="s">
        <v>119</v>
      </c>
      <c r="E337" s="62">
        <v>45901</v>
      </c>
      <c r="F337" s="62">
        <v>46265</v>
      </c>
      <c r="G337" s="37" t="s">
        <v>1000</v>
      </c>
      <c r="H337" s="36">
        <v>42267</v>
      </c>
      <c r="I337" s="63">
        <v>16072</v>
      </c>
      <c r="J337" s="24" t="s">
        <v>3242</v>
      </c>
      <c r="K337" s="63">
        <f t="shared" si="97"/>
        <v>45901</v>
      </c>
      <c r="L337" s="55">
        <f t="shared" si="98"/>
        <v>0.04</v>
      </c>
      <c r="M337" s="76">
        <v>0.22500000000000001</v>
      </c>
      <c r="N337" s="62">
        <v>45901</v>
      </c>
      <c r="O337" s="62">
        <v>46265</v>
      </c>
      <c r="P337" s="63"/>
      <c r="Q337" s="63"/>
      <c r="R337" s="78">
        <v>81</v>
      </c>
      <c r="S337" s="63" t="str">
        <f>VLOOKUP(R337,SA!$B$3:$C$11,2,1)</f>
        <v>81-100</v>
      </c>
      <c r="T337" s="38" t="s">
        <v>98</v>
      </c>
      <c r="U337" s="24" t="s">
        <v>5747</v>
      </c>
      <c r="V337" s="24">
        <v>300000</v>
      </c>
      <c r="W337" s="39">
        <f t="shared" si="99"/>
        <v>0</v>
      </c>
      <c r="X337" s="29">
        <f t="shared" si="100"/>
        <v>0</v>
      </c>
      <c r="Y337" s="40">
        <f t="shared" si="101"/>
        <v>365</v>
      </c>
      <c r="Z337" s="38">
        <f t="shared" si="102"/>
        <v>46081</v>
      </c>
      <c r="AA337" s="41">
        <f t="shared" si="103"/>
        <v>181</v>
      </c>
      <c r="AB337" s="24" t="s">
        <v>113</v>
      </c>
      <c r="AC337" s="41">
        <f t="shared" si="104"/>
        <v>26913.322</v>
      </c>
      <c r="AD337" s="41">
        <v>1</v>
      </c>
      <c r="AE337" s="72">
        <f>INDEX(SA!$C$2:$G$11,MATCH(Details!S337,SA!$C$2:$C$11,0),MATCH(Details!V337,SA!$C$2:$G$2,0))*Y337/(F337-E337+1)</f>
        <v>22807.9</v>
      </c>
      <c r="AF337" s="41">
        <f t="shared" si="105"/>
        <v>0</v>
      </c>
      <c r="AG337" s="41">
        <f t="shared" si="106"/>
        <v>0</v>
      </c>
      <c r="AH337" s="41">
        <f t="shared" si="107"/>
        <v>4105.4220000000005</v>
      </c>
      <c r="AI337" s="60">
        <f t="shared" si="108"/>
        <v>912.31600000000003</v>
      </c>
      <c r="AJ337" s="60">
        <f t="shared" si="109"/>
        <v>5131.7775000000001</v>
      </c>
      <c r="AK337" s="60">
        <f t="shared" si="110"/>
        <v>11310.21890410959</v>
      </c>
      <c r="AL337" s="60">
        <f t="shared" si="111"/>
        <v>8313.0108945205484</v>
      </c>
      <c r="AM337" s="41">
        <f t="shared" si="112"/>
        <v>8450.795605479454</v>
      </c>
      <c r="AN337" s="42">
        <f t="shared" si="113"/>
        <v>45715</v>
      </c>
      <c r="AO337" s="43">
        <f t="shared" si="114"/>
        <v>22807.9</v>
      </c>
    </row>
    <row r="338" spans="1:41" s="24" customFormat="1" ht="15.75" customHeight="1" x14ac:dyDescent="0.35">
      <c r="A338" s="36" t="s">
        <v>27</v>
      </c>
      <c r="B338" s="36">
        <v>202509</v>
      </c>
      <c r="C338" s="24" t="s">
        <v>736</v>
      </c>
      <c r="D338" s="24" t="s">
        <v>119</v>
      </c>
      <c r="E338" s="62">
        <v>45901</v>
      </c>
      <c r="F338" s="62">
        <v>46265</v>
      </c>
      <c r="G338" s="37" t="s">
        <v>172</v>
      </c>
      <c r="H338" s="36">
        <v>42267</v>
      </c>
      <c r="I338" s="63">
        <v>27831</v>
      </c>
      <c r="J338" s="24" t="s">
        <v>3243</v>
      </c>
      <c r="K338" s="63">
        <f t="shared" si="97"/>
        <v>45901</v>
      </c>
      <c r="L338" s="55">
        <f t="shared" si="98"/>
        <v>0.04</v>
      </c>
      <c r="M338" s="76">
        <v>0.22500000000000001</v>
      </c>
      <c r="N338" s="62">
        <v>45901</v>
      </c>
      <c r="O338" s="62">
        <v>46265</v>
      </c>
      <c r="P338" s="63"/>
      <c r="Q338" s="63"/>
      <c r="R338" s="78">
        <v>49</v>
      </c>
      <c r="S338" s="63" t="str">
        <f>VLOOKUP(R338,SA!$B$3:$C$11,2,1)</f>
        <v>46-55</v>
      </c>
      <c r="T338" s="38" t="s">
        <v>97</v>
      </c>
      <c r="U338" s="24" t="s">
        <v>56</v>
      </c>
      <c r="V338" s="24">
        <v>300000</v>
      </c>
      <c r="W338" s="39">
        <f t="shared" si="99"/>
        <v>300000</v>
      </c>
      <c r="X338" s="29">
        <f t="shared" si="100"/>
        <v>1</v>
      </c>
      <c r="Y338" s="40">
        <f t="shared" si="101"/>
        <v>365</v>
      </c>
      <c r="Z338" s="38">
        <f t="shared" si="102"/>
        <v>46081</v>
      </c>
      <c r="AA338" s="41">
        <f t="shared" si="103"/>
        <v>181</v>
      </c>
      <c r="AB338" s="24" t="s">
        <v>113</v>
      </c>
      <c r="AC338" s="41">
        <f t="shared" si="104"/>
        <v>7373.4659999999994</v>
      </c>
      <c r="AD338" s="41">
        <v>1</v>
      </c>
      <c r="AE338" s="72">
        <f>INDEX(SA!$C$2:$G$11,MATCH(Details!S338,SA!$C$2:$C$11,0),MATCH(Details!V338,SA!$C$2:$G$2,0))*Y338/(F338-E338+1)</f>
        <v>6248.7</v>
      </c>
      <c r="AF338" s="41">
        <f t="shared" si="105"/>
        <v>0</v>
      </c>
      <c r="AG338" s="41">
        <f t="shared" si="106"/>
        <v>0</v>
      </c>
      <c r="AH338" s="41">
        <f t="shared" si="107"/>
        <v>1124.7659999999998</v>
      </c>
      <c r="AI338" s="60">
        <f t="shared" si="108"/>
        <v>249.94800000000001</v>
      </c>
      <c r="AJ338" s="60">
        <f t="shared" si="109"/>
        <v>1405.9575</v>
      </c>
      <c r="AK338" s="60">
        <f t="shared" si="110"/>
        <v>3098.6704109589041</v>
      </c>
      <c r="AL338" s="60">
        <f t="shared" si="111"/>
        <v>2277.5227520547946</v>
      </c>
      <c r="AM338" s="41">
        <f t="shared" si="112"/>
        <v>2315.2717479452049</v>
      </c>
      <c r="AN338" s="42">
        <f t="shared" si="113"/>
        <v>45715</v>
      </c>
      <c r="AO338" s="43">
        <f t="shared" si="114"/>
        <v>6248.7</v>
      </c>
    </row>
    <row r="339" spans="1:41" s="24" customFormat="1" ht="15.75" customHeight="1" x14ac:dyDescent="0.35">
      <c r="A339" s="36" t="s">
        <v>27</v>
      </c>
      <c r="B339" s="36">
        <v>202509</v>
      </c>
      <c r="C339" s="24" t="s">
        <v>736</v>
      </c>
      <c r="D339" s="24" t="s">
        <v>119</v>
      </c>
      <c r="E339" s="62">
        <v>45901</v>
      </c>
      <c r="F339" s="62">
        <v>46265</v>
      </c>
      <c r="G339" s="37" t="s">
        <v>1001</v>
      </c>
      <c r="H339" s="36">
        <v>42268</v>
      </c>
      <c r="I339" s="63">
        <v>26299</v>
      </c>
      <c r="J339" s="24" t="s">
        <v>3244</v>
      </c>
      <c r="K339" s="63">
        <f t="shared" si="97"/>
        <v>45901</v>
      </c>
      <c r="L339" s="55">
        <f t="shared" si="98"/>
        <v>0.04</v>
      </c>
      <c r="M339" s="76">
        <v>0.22500000000000001</v>
      </c>
      <c r="N339" s="62">
        <v>45901</v>
      </c>
      <c r="O339" s="62">
        <v>46265</v>
      </c>
      <c r="P339" s="63"/>
      <c r="Q339" s="63"/>
      <c r="R339" s="78">
        <v>53</v>
      </c>
      <c r="S339" s="63" t="str">
        <f>VLOOKUP(R339,SA!$B$3:$C$11,2,1)</f>
        <v>46-55</v>
      </c>
      <c r="T339" s="38" t="s">
        <v>98</v>
      </c>
      <c r="U339" s="24" t="s">
        <v>5747</v>
      </c>
      <c r="V339" s="24">
        <v>300000</v>
      </c>
      <c r="W339" s="39">
        <f t="shared" si="99"/>
        <v>0</v>
      </c>
      <c r="X339" s="29">
        <f t="shared" si="100"/>
        <v>0</v>
      </c>
      <c r="Y339" s="40">
        <f t="shared" si="101"/>
        <v>365</v>
      </c>
      <c r="Z339" s="38">
        <f t="shared" si="102"/>
        <v>46081</v>
      </c>
      <c r="AA339" s="41">
        <f t="shared" si="103"/>
        <v>181</v>
      </c>
      <c r="AB339" s="24" t="s">
        <v>113</v>
      </c>
      <c r="AC339" s="41">
        <f t="shared" si="104"/>
        <v>7373.4659999999994</v>
      </c>
      <c r="AD339" s="41">
        <v>1</v>
      </c>
      <c r="AE339" s="72">
        <f>INDEX(SA!$C$2:$G$11,MATCH(Details!S339,SA!$C$2:$C$11,0),MATCH(Details!V339,SA!$C$2:$G$2,0))*Y339/(F339-E339+1)</f>
        <v>6248.7</v>
      </c>
      <c r="AF339" s="41">
        <f t="shared" si="105"/>
        <v>0</v>
      </c>
      <c r="AG339" s="41">
        <f t="shared" si="106"/>
        <v>0</v>
      </c>
      <c r="AH339" s="41">
        <f t="shared" si="107"/>
        <v>1124.7659999999998</v>
      </c>
      <c r="AI339" s="60">
        <f t="shared" si="108"/>
        <v>249.94800000000001</v>
      </c>
      <c r="AJ339" s="60">
        <f t="shared" si="109"/>
        <v>1405.9575</v>
      </c>
      <c r="AK339" s="60">
        <f t="shared" si="110"/>
        <v>3098.6704109589041</v>
      </c>
      <c r="AL339" s="60">
        <f t="shared" si="111"/>
        <v>2277.5227520547946</v>
      </c>
      <c r="AM339" s="41">
        <f t="shared" si="112"/>
        <v>2315.2717479452049</v>
      </c>
      <c r="AN339" s="42">
        <f t="shared" si="113"/>
        <v>45715</v>
      </c>
      <c r="AO339" s="43">
        <f t="shared" si="114"/>
        <v>6248.7</v>
      </c>
    </row>
    <row r="340" spans="1:41" s="24" customFormat="1" ht="15.75" customHeight="1" x14ac:dyDescent="0.35">
      <c r="A340" s="36" t="s">
        <v>27</v>
      </c>
      <c r="B340" s="36">
        <v>202509</v>
      </c>
      <c r="C340" s="24" t="s">
        <v>736</v>
      </c>
      <c r="D340" s="24" t="s">
        <v>119</v>
      </c>
      <c r="E340" s="62">
        <v>45901</v>
      </c>
      <c r="F340" s="62">
        <v>46265</v>
      </c>
      <c r="G340" s="37" t="s">
        <v>1002</v>
      </c>
      <c r="H340" s="36">
        <v>42268</v>
      </c>
      <c r="I340" s="63">
        <v>24838</v>
      </c>
      <c r="J340" s="24" t="s">
        <v>3245</v>
      </c>
      <c r="K340" s="63">
        <f t="shared" si="97"/>
        <v>45901</v>
      </c>
      <c r="L340" s="55">
        <f t="shared" si="98"/>
        <v>0.04</v>
      </c>
      <c r="M340" s="76">
        <v>0.22500000000000001</v>
      </c>
      <c r="N340" s="62">
        <v>45901</v>
      </c>
      <c r="O340" s="62">
        <v>46265</v>
      </c>
      <c r="P340" s="63"/>
      <c r="Q340" s="63"/>
      <c r="R340" s="78">
        <v>57</v>
      </c>
      <c r="S340" s="63" t="str">
        <f>VLOOKUP(R340,SA!$B$3:$C$11,2,1)</f>
        <v>56-65</v>
      </c>
      <c r="T340" s="38" t="s">
        <v>97</v>
      </c>
      <c r="U340" s="24" t="s">
        <v>5744</v>
      </c>
      <c r="V340" s="24">
        <v>300000</v>
      </c>
      <c r="W340" s="39">
        <f t="shared" si="99"/>
        <v>0</v>
      </c>
      <c r="X340" s="29">
        <f t="shared" si="100"/>
        <v>0</v>
      </c>
      <c r="Y340" s="40">
        <f t="shared" si="101"/>
        <v>365</v>
      </c>
      <c r="Z340" s="38">
        <f t="shared" si="102"/>
        <v>46081</v>
      </c>
      <c r="AA340" s="41">
        <f t="shared" si="103"/>
        <v>181</v>
      </c>
      <c r="AB340" s="24" t="s">
        <v>113</v>
      </c>
      <c r="AC340" s="41">
        <f t="shared" si="104"/>
        <v>10831.751</v>
      </c>
      <c r="AD340" s="41">
        <v>1</v>
      </c>
      <c r="AE340" s="72">
        <f>INDEX(SA!$C$2:$G$11,MATCH(Details!S340,SA!$C$2:$C$11,0),MATCH(Details!V340,SA!$C$2:$G$2,0))*Y340/(F340-E340+1)</f>
        <v>9179.4500000000007</v>
      </c>
      <c r="AF340" s="41">
        <f t="shared" si="105"/>
        <v>0</v>
      </c>
      <c r="AG340" s="41">
        <f t="shared" si="106"/>
        <v>0</v>
      </c>
      <c r="AH340" s="41">
        <f t="shared" si="107"/>
        <v>1652.3010000000002</v>
      </c>
      <c r="AI340" s="60">
        <f t="shared" si="108"/>
        <v>367.17800000000005</v>
      </c>
      <c r="AJ340" s="60">
        <f t="shared" si="109"/>
        <v>2065.3762500000003</v>
      </c>
      <c r="AK340" s="60">
        <f t="shared" si="110"/>
        <v>4552.0012328767125</v>
      </c>
      <c r="AL340" s="60">
        <f t="shared" si="111"/>
        <v>3345.7209061643835</v>
      </c>
      <c r="AM340" s="41">
        <f t="shared" si="112"/>
        <v>3401.1748438356171</v>
      </c>
      <c r="AN340" s="42">
        <f t="shared" si="113"/>
        <v>45715</v>
      </c>
      <c r="AO340" s="43">
        <f t="shared" si="114"/>
        <v>9179.4500000000007</v>
      </c>
    </row>
    <row r="341" spans="1:41" s="24" customFormat="1" ht="15.75" customHeight="1" x14ac:dyDescent="0.35">
      <c r="A341" s="36" t="s">
        <v>27</v>
      </c>
      <c r="B341" s="36">
        <v>202509</v>
      </c>
      <c r="C341" s="24" t="s">
        <v>736</v>
      </c>
      <c r="D341" s="24" t="s">
        <v>119</v>
      </c>
      <c r="E341" s="62">
        <v>45901</v>
      </c>
      <c r="F341" s="62">
        <v>46265</v>
      </c>
      <c r="G341" s="37" t="s">
        <v>355</v>
      </c>
      <c r="H341" s="36">
        <v>42268</v>
      </c>
      <c r="I341" s="63">
        <v>35614</v>
      </c>
      <c r="J341" s="24" t="s">
        <v>3246</v>
      </c>
      <c r="K341" s="63">
        <f t="shared" si="97"/>
        <v>45901</v>
      </c>
      <c r="L341" s="55">
        <f t="shared" si="98"/>
        <v>0.04</v>
      </c>
      <c r="M341" s="76">
        <v>0.22500000000000001</v>
      </c>
      <c r="N341" s="62">
        <v>45901</v>
      </c>
      <c r="O341" s="62">
        <v>46265</v>
      </c>
      <c r="P341" s="63"/>
      <c r="Q341" s="63"/>
      <c r="R341" s="78">
        <v>28</v>
      </c>
      <c r="S341" s="63" t="str">
        <f>VLOOKUP(R341,SA!$B$3:$C$11,2,1)</f>
        <v>26-35</v>
      </c>
      <c r="T341" s="38" t="s">
        <v>97</v>
      </c>
      <c r="U341" s="24" t="s">
        <v>56</v>
      </c>
      <c r="V341" s="24">
        <v>300000</v>
      </c>
      <c r="W341" s="39">
        <f t="shared" si="99"/>
        <v>300000</v>
      </c>
      <c r="X341" s="29">
        <f t="shared" si="100"/>
        <v>1</v>
      </c>
      <c r="Y341" s="40">
        <f t="shared" si="101"/>
        <v>365</v>
      </c>
      <c r="Z341" s="38">
        <f t="shared" si="102"/>
        <v>46081</v>
      </c>
      <c r="AA341" s="41">
        <f t="shared" si="103"/>
        <v>181</v>
      </c>
      <c r="AB341" s="24" t="s">
        <v>113</v>
      </c>
      <c r="AC341" s="41">
        <f t="shared" si="104"/>
        <v>4124.4657999999999</v>
      </c>
      <c r="AD341" s="41">
        <v>1</v>
      </c>
      <c r="AE341" s="72">
        <f>INDEX(SA!$C$2:$G$11,MATCH(Details!S341,SA!$C$2:$C$11,0),MATCH(Details!V341,SA!$C$2:$G$2,0))*Y341/(F341-E341+1)</f>
        <v>3495.31</v>
      </c>
      <c r="AF341" s="41">
        <f t="shared" si="105"/>
        <v>0</v>
      </c>
      <c r="AG341" s="41">
        <f t="shared" si="106"/>
        <v>0</v>
      </c>
      <c r="AH341" s="41">
        <f t="shared" si="107"/>
        <v>629.1558</v>
      </c>
      <c r="AI341" s="60">
        <f t="shared" si="108"/>
        <v>139.8124</v>
      </c>
      <c r="AJ341" s="60">
        <f t="shared" si="109"/>
        <v>786.44475</v>
      </c>
      <c r="AK341" s="60">
        <f t="shared" si="110"/>
        <v>1733.2907123287671</v>
      </c>
      <c r="AL341" s="60">
        <f t="shared" si="111"/>
        <v>1273.9686735616438</v>
      </c>
      <c r="AM341" s="41">
        <f t="shared" si="112"/>
        <v>1295.0841764383563</v>
      </c>
      <c r="AN341" s="42">
        <f t="shared" si="113"/>
        <v>45715</v>
      </c>
      <c r="AO341" s="43">
        <f t="shared" si="114"/>
        <v>3495.31</v>
      </c>
    </row>
    <row r="342" spans="1:41" s="24" customFormat="1" ht="15.75" customHeight="1" x14ac:dyDescent="0.35">
      <c r="A342" s="36" t="s">
        <v>27</v>
      </c>
      <c r="B342" s="36">
        <v>202509</v>
      </c>
      <c r="C342" s="24" t="s">
        <v>736</v>
      </c>
      <c r="D342" s="24" t="s">
        <v>119</v>
      </c>
      <c r="E342" s="62">
        <v>45901</v>
      </c>
      <c r="F342" s="62">
        <v>46265</v>
      </c>
      <c r="G342" s="37" t="s">
        <v>1003</v>
      </c>
      <c r="H342" s="36">
        <v>42269</v>
      </c>
      <c r="I342" s="63">
        <v>32362</v>
      </c>
      <c r="J342" s="24" t="s">
        <v>3247</v>
      </c>
      <c r="K342" s="63">
        <f t="shared" si="97"/>
        <v>45901</v>
      </c>
      <c r="L342" s="55">
        <f t="shared" si="98"/>
        <v>0.04</v>
      </c>
      <c r="M342" s="76">
        <v>0.22500000000000001</v>
      </c>
      <c r="N342" s="62">
        <v>45901</v>
      </c>
      <c r="O342" s="62">
        <v>46265</v>
      </c>
      <c r="P342" s="63"/>
      <c r="Q342" s="63"/>
      <c r="R342" s="78">
        <v>37</v>
      </c>
      <c r="S342" s="63" t="str">
        <f>VLOOKUP(R342,SA!$B$3:$C$11,2,1)</f>
        <v>36-45</v>
      </c>
      <c r="T342" s="38" t="s">
        <v>98</v>
      </c>
      <c r="U342" s="24" t="s">
        <v>5743</v>
      </c>
      <c r="V342" s="24">
        <v>300000</v>
      </c>
      <c r="W342" s="39">
        <f t="shared" si="99"/>
        <v>0</v>
      </c>
      <c r="X342" s="29">
        <f t="shared" si="100"/>
        <v>0</v>
      </c>
      <c r="Y342" s="40">
        <f t="shared" si="101"/>
        <v>365</v>
      </c>
      <c r="Z342" s="38">
        <f t="shared" si="102"/>
        <v>46081</v>
      </c>
      <c r="AA342" s="41">
        <f t="shared" si="103"/>
        <v>181</v>
      </c>
      <c r="AB342" s="24" t="s">
        <v>113</v>
      </c>
      <c r="AC342" s="41">
        <f t="shared" si="104"/>
        <v>5119.5716000000002</v>
      </c>
      <c r="AD342" s="41">
        <v>1</v>
      </c>
      <c r="AE342" s="72">
        <f>INDEX(SA!$C$2:$G$11,MATCH(Details!S342,SA!$C$2:$C$11,0),MATCH(Details!V342,SA!$C$2:$G$2,0))*Y342/(F342-E342+1)</f>
        <v>4338.62</v>
      </c>
      <c r="AF342" s="41">
        <f t="shared" si="105"/>
        <v>0</v>
      </c>
      <c r="AG342" s="41">
        <f t="shared" si="106"/>
        <v>0</v>
      </c>
      <c r="AH342" s="41">
        <f t="shared" si="107"/>
        <v>780.95159999999998</v>
      </c>
      <c r="AI342" s="60">
        <f t="shared" si="108"/>
        <v>173.54480000000001</v>
      </c>
      <c r="AJ342" s="60">
        <f t="shared" si="109"/>
        <v>976.18949999999995</v>
      </c>
      <c r="AK342" s="60">
        <f t="shared" si="110"/>
        <v>2151.4800547945206</v>
      </c>
      <c r="AL342" s="60">
        <f t="shared" si="111"/>
        <v>1581.3378402739727</v>
      </c>
      <c r="AM342" s="41">
        <f t="shared" si="112"/>
        <v>1607.5478597260276</v>
      </c>
      <c r="AN342" s="42">
        <f t="shared" si="113"/>
        <v>45715</v>
      </c>
      <c r="AO342" s="43">
        <f t="shared" si="114"/>
        <v>4338.62</v>
      </c>
    </row>
    <row r="343" spans="1:41" s="24" customFormat="1" ht="15.75" customHeight="1" x14ac:dyDescent="0.35">
      <c r="A343" s="36" t="s">
        <v>27</v>
      </c>
      <c r="B343" s="36">
        <v>202509</v>
      </c>
      <c r="C343" s="24" t="s">
        <v>736</v>
      </c>
      <c r="D343" s="24" t="s">
        <v>119</v>
      </c>
      <c r="E343" s="62">
        <v>45901</v>
      </c>
      <c r="F343" s="62">
        <v>46265</v>
      </c>
      <c r="G343" s="37" t="s">
        <v>1004</v>
      </c>
      <c r="H343" s="36">
        <v>42269</v>
      </c>
      <c r="I343" s="63">
        <v>40517</v>
      </c>
      <c r="J343" s="24" t="s">
        <v>3248</v>
      </c>
      <c r="K343" s="63">
        <f t="shared" si="97"/>
        <v>45901</v>
      </c>
      <c r="L343" s="55">
        <f t="shared" si="98"/>
        <v>0.04</v>
      </c>
      <c r="M343" s="76">
        <v>0.22500000000000001</v>
      </c>
      <c r="N343" s="62">
        <v>45901</v>
      </c>
      <c r="O343" s="62">
        <v>46265</v>
      </c>
      <c r="P343" s="63"/>
      <c r="Q343" s="63"/>
      <c r="R343" s="78">
        <v>14</v>
      </c>
      <c r="S343" s="63" t="str">
        <f>VLOOKUP(R343,SA!$B$3:$C$11,2,1)</f>
        <v>0-25</v>
      </c>
      <c r="T343" s="38" t="s">
        <v>98</v>
      </c>
      <c r="U343" s="24" t="s">
        <v>5746</v>
      </c>
      <c r="V343" s="24">
        <v>300000</v>
      </c>
      <c r="W343" s="39">
        <f t="shared" si="99"/>
        <v>0</v>
      </c>
      <c r="X343" s="29">
        <f t="shared" si="100"/>
        <v>0</v>
      </c>
      <c r="Y343" s="40">
        <f t="shared" si="101"/>
        <v>365</v>
      </c>
      <c r="Z343" s="38">
        <f t="shared" si="102"/>
        <v>46081</v>
      </c>
      <c r="AA343" s="41">
        <f t="shared" si="103"/>
        <v>181</v>
      </c>
      <c r="AB343" s="24" t="s">
        <v>113</v>
      </c>
      <c r="AC343" s="41">
        <f t="shared" si="104"/>
        <v>3690.3792000000003</v>
      </c>
      <c r="AD343" s="41">
        <v>1</v>
      </c>
      <c r="AE343" s="72">
        <f>INDEX(SA!$C$2:$G$11,MATCH(Details!S343,SA!$C$2:$C$11,0),MATCH(Details!V343,SA!$C$2:$G$2,0))*Y343/(F343-E343+1)</f>
        <v>3127.44</v>
      </c>
      <c r="AF343" s="41">
        <f t="shared" si="105"/>
        <v>0</v>
      </c>
      <c r="AG343" s="41">
        <f t="shared" si="106"/>
        <v>0</v>
      </c>
      <c r="AH343" s="41">
        <f t="shared" si="107"/>
        <v>562.93920000000003</v>
      </c>
      <c r="AI343" s="60">
        <f t="shared" si="108"/>
        <v>125.0976</v>
      </c>
      <c r="AJ343" s="60">
        <f t="shared" si="109"/>
        <v>703.67399999999998</v>
      </c>
      <c r="AK343" s="60">
        <f t="shared" si="110"/>
        <v>1550.8675068493151</v>
      </c>
      <c r="AL343" s="60">
        <f t="shared" si="111"/>
        <v>1139.8876175342466</v>
      </c>
      <c r="AM343" s="41">
        <f t="shared" si="112"/>
        <v>1158.7807824657534</v>
      </c>
      <c r="AN343" s="42">
        <f t="shared" si="113"/>
        <v>45715</v>
      </c>
      <c r="AO343" s="43">
        <f t="shared" si="114"/>
        <v>3127.44</v>
      </c>
    </row>
    <row r="344" spans="1:41" s="24" customFormat="1" ht="15.75" customHeight="1" x14ac:dyDescent="0.35">
      <c r="A344" s="36" t="s">
        <v>27</v>
      </c>
      <c r="B344" s="36">
        <v>202509</v>
      </c>
      <c r="C344" s="24" t="s">
        <v>736</v>
      </c>
      <c r="D344" s="24" t="s">
        <v>119</v>
      </c>
      <c r="E344" s="62">
        <v>45901</v>
      </c>
      <c r="F344" s="62">
        <v>46265</v>
      </c>
      <c r="G344" s="37" t="s">
        <v>1005</v>
      </c>
      <c r="H344" s="36">
        <v>42269</v>
      </c>
      <c r="I344" s="63">
        <v>43338</v>
      </c>
      <c r="J344" s="24" t="s">
        <v>3249</v>
      </c>
      <c r="K344" s="63">
        <f t="shared" si="97"/>
        <v>45901</v>
      </c>
      <c r="L344" s="55">
        <f t="shared" si="98"/>
        <v>0.04</v>
      </c>
      <c r="M344" s="76">
        <v>0.22500000000000001</v>
      </c>
      <c r="N344" s="62">
        <v>45901</v>
      </c>
      <c r="O344" s="62">
        <v>46265</v>
      </c>
      <c r="P344" s="63"/>
      <c r="Q344" s="63"/>
      <c r="R344" s="78">
        <v>7</v>
      </c>
      <c r="S344" s="63" t="str">
        <f>VLOOKUP(R344,SA!$B$3:$C$11,2,1)</f>
        <v>0-25</v>
      </c>
      <c r="T344" s="38" t="s">
        <v>98</v>
      </c>
      <c r="U344" s="24" t="s">
        <v>5746</v>
      </c>
      <c r="V344" s="24">
        <v>300000</v>
      </c>
      <c r="W344" s="39">
        <f t="shared" si="99"/>
        <v>0</v>
      </c>
      <c r="X344" s="29">
        <f t="shared" si="100"/>
        <v>0</v>
      </c>
      <c r="Y344" s="40">
        <f t="shared" si="101"/>
        <v>365</v>
      </c>
      <c r="Z344" s="38">
        <f t="shared" si="102"/>
        <v>46081</v>
      </c>
      <c r="AA344" s="41">
        <f t="shared" si="103"/>
        <v>181</v>
      </c>
      <c r="AB344" s="24" t="s">
        <v>113</v>
      </c>
      <c r="AC344" s="41">
        <f t="shared" si="104"/>
        <v>3690.3792000000003</v>
      </c>
      <c r="AD344" s="41">
        <v>1</v>
      </c>
      <c r="AE344" s="72">
        <f>INDEX(SA!$C$2:$G$11,MATCH(Details!S344,SA!$C$2:$C$11,0),MATCH(Details!V344,SA!$C$2:$G$2,0))*Y344/(F344-E344+1)</f>
        <v>3127.44</v>
      </c>
      <c r="AF344" s="41">
        <f t="shared" si="105"/>
        <v>0</v>
      </c>
      <c r="AG344" s="41">
        <f t="shared" si="106"/>
        <v>0</v>
      </c>
      <c r="AH344" s="41">
        <f t="shared" si="107"/>
        <v>562.93920000000003</v>
      </c>
      <c r="AI344" s="60">
        <f t="shared" si="108"/>
        <v>125.0976</v>
      </c>
      <c r="AJ344" s="60">
        <f t="shared" si="109"/>
        <v>703.67399999999998</v>
      </c>
      <c r="AK344" s="60">
        <f t="shared" si="110"/>
        <v>1550.8675068493151</v>
      </c>
      <c r="AL344" s="60">
        <f t="shared" si="111"/>
        <v>1139.8876175342466</v>
      </c>
      <c r="AM344" s="41">
        <f t="shared" si="112"/>
        <v>1158.7807824657534</v>
      </c>
      <c r="AN344" s="42">
        <f t="shared" si="113"/>
        <v>45715</v>
      </c>
      <c r="AO344" s="43">
        <f t="shared" si="114"/>
        <v>3127.44</v>
      </c>
    </row>
    <row r="345" spans="1:41" s="24" customFormat="1" ht="15.75" customHeight="1" x14ac:dyDescent="0.35">
      <c r="A345" s="36" t="s">
        <v>27</v>
      </c>
      <c r="B345" s="36">
        <v>202509</v>
      </c>
      <c r="C345" s="24" t="s">
        <v>736</v>
      </c>
      <c r="D345" s="24" t="s">
        <v>119</v>
      </c>
      <c r="E345" s="62">
        <v>45901</v>
      </c>
      <c r="F345" s="62">
        <v>46265</v>
      </c>
      <c r="G345" s="37" t="s">
        <v>1006</v>
      </c>
      <c r="H345" s="36">
        <v>42269</v>
      </c>
      <c r="I345" s="63">
        <v>21916</v>
      </c>
      <c r="J345" s="24" t="s">
        <v>3250</v>
      </c>
      <c r="K345" s="63">
        <f t="shared" si="97"/>
        <v>45901</v>
      </c>
      <c r="L345" s="55">
        <f t="shared" si="98"/>
        <v>0.04</v>
      </c>
      <c r="M345" s="76">
        <v>0.22500000000000001</v>
      </c>
      <c r="N345" s="62">
        <v>45901</v>
      </c>
      <c r="O345" s="62">
        <v>46265</v>
      </c>
      <c r="P345" s="63"/>
      <c r="Q345" s="63"/>
      <c r="R345" s="78">
        <v>65</v>
      </c>
      <c r="S345" s="63" t="str">
        <f>VLOOKUP(R345,SA!$B$3:$C$11,2,1)</f>
        <v>56-65</v>
      </c>
      <c r="T345" s="38" t="s">
        <v>98</v>
      </c>
      <c r="U345" s="24" t="s">
        <v>5747</v>
      </c>
      <c r="V345" s="24">
        <v>300000</v>
      </c>
      <c r="W345" s="39">
        <f t="shared" si="99"/>
        <v>0</v>
      </c>
      <c r="X345" s="29">
        <f t="shared" si="100"/>
        <v>0</v>
      </c>
      <c r="Y345" s="40">
        <f t="shared" si="101"/>
        <v>365</v>
      </c>
      <c r="Z345" s="38">
        <f t="shared" si="102"/>
        <v>46081</v>
      </c>
      <c r="AA345" s="41">
        <f t="shared" si="103"/>
        <v>181</v>
      </c>
      <c r="AB345" s="24" t="s">
        <v>113</v>
      </c>
      <c r="AC345" s="41">
        <f t="shared" si="104"/>
        <v>10831.751</v>
      </c>
      <c r="AD345" s="41">
        <v>1</v>
      </c>
      <c r="AE345" s="72">
        <f>INDEX(SA!$C$2:$G$11,MATCH(Details!S345,SA!$C$2:$C$11,0),MATCH(Details!V345,SA!$C$2:$G$2,0))*Y345/(F345-E345+1)</f>
        <v>9179.4500000000007</v>
      </c>
      <c r="AF345" s="41">
        <f t="shared" si="105"/>
        <v>0</v>
      </c>
      <c r="AG345" s="41">
        <f t="shared" si="106"/>
        <v>0</v>
      </c>
      <c r="AH345" s="41">
        <f t="shared" si="107"/>
        <v>1652.3010000000002</v>
      </c>
      <c r="AI345" s="60">
        <f t="shared" si="108"/>
        <v>367.17800000000005</v>
      </c>
      <c r="AJ345" s="60">
        <f t="shared" si="109"/>
        <v>2065.3762500000003</v>
      </c>
      <c r="AK345" s="60">
        <f t="shared" si="110"/>
        <v>4552.0012328767125</v>
      </c>
      <c r="AL345" s="60">
        <f t="shared" si="111"/>
        <v>3345.7209061643835</v>
      </c>
      <c r="AM345" s="41">
        <f t="shared" si="112"/>
        <v>3401.1748438356171</v>
      </c>
      <c r="AN345" s="42">
        <f t="shared" si="113"/>
        <v>45715</v>
      </c>
      <c r="AO345" s="43">
        <f t="shared" si="114"/>
        <v>9179.4500000000007</v>
      </c>
    </row>
    <row r="346" spans="1:41" s="24" customFormat="1" ht="15.75" customHeight="1" x14ac:dyDescent="0.35">
      <c r="A346" s="36" t="s">
        <v>27</v>
      </c>
      <c r="B346" s="36">
        <v>202509</v>
      </c>
      <c r="C346" s="24" t="s">
        <v>736</v>
      </c>
      <c r="D346" s="24" t="s">
        <v>119</v>
      </c>
      <c r="E346" s="62">
        <v>45901</v>
      </c>
      <c r="F346" s="62">
        <v>46265</v>
      </c>
      <c r="G346" s="37" t="s">
        <v>442</v>
      </c>
      <c r="H346" s="36">
        <v>42269</v>
      </c>
      <c r="I346" s="63">
        <v>31567</v>
      </c>
      <c r="J346" s="24" t="s">
        <v>3251</v>
      </c>
      <c r="K346" s="63">
        <f t="shared" si="97"/>
        <v>45901</v>
      </c>
      <c r="L346" s="55">
        <f t="shared" si="98"/>
        <v>0.04</v>
      </c>
      <c r="M346" s="76">
        <v>0.22500000000000001</v>
      </c>
      <c r="N346" s="62">
        <v>45901</v>
      </c>
      <c r="O346" s="62">
        <v>46265</v>
      </c>
      <c r="P346" s="63"/>
      <c r="Q346" s="63"/>
      <c r="R346" s="78">
        <v>39</v>
      </c>
      <c r="S346" s="63" t="str">
        <f>VLOOKUP(R346,SA!$B$3:$C$11,2,1)</f>
        <v>36-45</v>
      </c>
      <c r="T346" s="38" t="s">
        <v>97</v>
      </c>
      <c r="U346" s="24" t="s">
        <v>56</v>
      </c>
      <c r="V346" s="24">
        <v>300000</v>
      </c>
      <c r="W346" s="39">
        <f t="shared" si="99"/>
        <v>300000</v>
      </c>
      <c r="X346" s="29">
        <f t="shared" si="100"/>
        <v>1</v>
      </c>
      <c r="Y346" s="40">
        <f t="shared" si="101"/>
        <v>365</v>
      </c>
      <c r="Z346" s="38">
        <f t="shared" si="102"/>
        <v>46081</v>
      </c>
      <c r="AA346" s="41">
        <f t="shared" si="103"/>
        <v>181</v>
      </c>
      <c r="AB346" s="24" t="s">
        <v>113</v>
      </c>
      <c r="AC346" s="41">
        <f t="shared" si="104"/>
        <v>5119.5716000000002</v>
      </c>
      <c r="AD346" s="41">
        <v>1</v>
      </c>
      <c r="AE346" s="72">
        <f>INDEX(SA!$C$2:$G$11,MATCH(Details!S346,SA!$C$2:$C$11,0),MATCH(Details!V346,SA!$C$2:$G$2,0))*Y346/(F346-E346+1)</f>
        <v>4338.62</v>
      </c>
      <c r="AF346" s="41">
        <f t="shared" si="105"/>
        <v>0</v>
      </c>
      <c r="AG346" s="41">
        <f t="shared" si="106"/>
        <v>0</v>
      </c>
      <c r="AH346" s="41">
        <f t="shared" si="107"/>
        <v>780.95159999999998</v>
      </c>
      <c r="AI346" s="60">
        <f t="shared" si="108"/>
        <v>173.54480000000001</v>
      </c>
      <c r="AJ346" s="60">
        <f t="shared" si="109"/>
        <v>976.18949999999995</v>
      </c>
      <c r="AK346" s="60">
        <f t="shared" si="110"/>
        <v>2151.4800547945206</v>
      </c>
      <c r="AL346" s="60">
        <f t="shared" si="111"/>
        <v>1581.3378402739727</v>
      </c>
      <c r="AM346" s="41">
        <f t="shared" si="112"/>
        <v>1607.5478597260276</v>
      </c>
      <c r="AN346" s="42">
        <f t="shared" si="113"/>
        <v>45715</v>
      </c>
      <c r="AO346" s="43">
        <f t="shared" si="114"/>
        <v>4338.62</v>
      </c>
    </row>
    <row r="347" spans="1:41" s="24" customFormat="1" ht="15.75" customHeight="1" x14ac:dyDescent="0.35">
      <c r="A347" s="36" t="s">
        <v>27</v>
      </c>
      <c r="B347" s="36">
        <v>202509</v>
      </c>
      <c r="C347" s="24" t="s">
        <v>736</v>
      </c>
      <c r="D347" s="24" t="s">
        <v>119</v>
      </c>
      <c r="E347" s="62">
        <v>45901</v>
      </c>
      <c r="F347" s="62">
        <v>46265</v>
      </c>
      <c r="G347" s="37" t="s">
        <v>1007</v>
      </c>
      <c r="H347" s="36">
        <v>42269</v>
      </c>
      <c r="I347" s="63">
        <v>20584</v>
      </c>
      <c r="J347" s="24" t="s">
        <v>3252</v>
      </c>
      <c r="K347" s="63">
        <f t="shared" si="97"/>
        <v>45901</v>
      </c>
      <c r="L347" s="55">
        <f t="shared" si="98"/>
        <v>0.04</v>
      </c>
      <c r="M347" s="76">
        <v>0.22500000000000001</v>
      </c>
      <c r="N347" s="62">
        <v>45901</v>
      </c>
      <c r="O347" s="62">
        <v>46265</v>
      </c>
      <c r="P347" s="63"/>
      <c r="Q347" s="63"/>
      <c r="R347" s="78">
        <v>69</v>
      </c>
      <c r="S347" s="63" t="str">
        <f>VLOOKUP(R347,SA!$B$3:$C$11,2,1)</f>
        <v>66-70</v>
      </c>
      <c r="T347" s="38" t="s">
        <v>97</v>
      </c>
      <c r="U347" s="24" t="s">
        <v>5744</v>
      </c>
      <c r="V347" s="24">
        <v>300000</v>
      </c>
      <c r="W347" s="39">
        <f t="shared" si="99"/>
        <v>0</v>
      </c>
      <c r="X347" s="29">
        <f t="shared" si="100"/>
        <v>0</v>
      </c>
      <c r="Y347" s="40">
        <f t="shared" si="101"/>
        <v>365</v>
      </c>
      <c r="Z347" s="38">
        <f t="shared" si="102"/>
        <v>46081</v>
      </c>
      <c r="AA347" s="41">
        <f t="shared" si="103"/>
        <v>181</v>
      </c>
      <c r="AB347" s="24" t="s">
        <v>113</v>
      </c>
      <c r="AC347" s="41">
        <f t="shared" si="104"/>
        <v>15468.950400000002</v>
      </c>
      <c r="AD347" s="41">
        <v>1</v>
      </c>
      <c r="AE347" s="72">
        <f>INDEX(SA!$C$2:$G$11,MATCH(Details!S347,SA!$C$2:$C$11,0),MATCH(Details!V347,SA!$C$2:$G$2,0))*Y347/(F347-E347+1)</f>
        <v>13109.28</v>
      </c>
      <c r="AF347" s="41">
        <f t="shared" si="105"/>
        <v>0</v>
      </c>
      <c r="AG347" s="41">
        <f t="shared" si="106"/>
        <v>0</v>
      </c>
      <c r="AH347" s="41">
        <f t="shared" si="107"/>
        <v>2359.6704</v>
      </c>
      <c r="AI347" s="60">
        <f t="shared" si="108"/>
        <v>524.37120000000004</v>
      </c>
      <c r="AJ347" s="60">
        <f t="shared" si="109"/>
        <v>2949.5880000000002</v>
      </c>
      <c r="AK347" s="60">
        <f t="shared" si="110"/>
        <v>6500.7662465753428</v>
      </c>
      <c r="AL347" s="60">
        <f t="shared" si="111"/>
        <v>4778.0631912328772</v>
      </c>
      <c r="AM347" s="41">
        <f t="shared" si="112"/>
        <v>4857.2576087671241</v>
      </c>
      <c r="AN347" s="42">
        <f t="shared" si="113"/>
        <v>45715</v>
      </c>
      <c r="AO347" s="43">
        <f t="shared" si="114"/>
        <v>13109.28</v>
      </c>
    </row>
    <row r="348" spans="1:41" s="24" customFormat="1" ht="15.75" customHeight="1" x14ac:dyDescent="0.35">
      <c r="A348" s="36" t="s">
        <v>27</v>
      </c>
      <c r="B348" s="36">
        <v>202509</v>
      </c>
      <c r="C348" s="24" t="s">
        <v>736</v>
      </c>
      <c r="D348" s="24" t="s">
        <v>119</v>
      </c>
      <c r="E348" s="62">
        <v>45901</v>
      </c>
      <c r="F348" s="62">
        <v>46265</v>
      </c>
      <c r="G348" s="37" t="s">
        <v>1008</v>
      </c>
      <c r="H348" s="36">
        <v>42270</v>
      </c>
      <c r="I348" s="63">
        <v>24838</v>
      </c>
      <c r="J348" s="24" t="s">
        <v>3253</v>
      </c>
      <c r="K348" s="63">
        <f t="shared" si="97"/>
        <v>45901</v>
      </c>
      <c r="L348" s="55">
        <f t="shared" si="98"/>
        <v>0.04</v>
      </c>
      <c r="M348" s="76">
        <v>0.22500000000000001</v>
      </c>
      <c r="N348" s="62">
        <v>45901</v>
      </c>
      <c r="O348" s="62">
        <v>46265</v>
      </c>
      <c r="P348" s="63"/>
      <c r="Q348" s="63"/>
      <c r="R348" s="78">
        <v>57</v>
      </c>
      <c r="S348" s="63" t="str">
        <f>VLOOKUP(R348,SA!$B$3:$C$11,2,1)</f>
        <v>56-65</v>
      </c>
      <c r="T348" s="38" t="s">
        <v>98</v>
      </c>
      <c r="U348" s="24" t="s">
        <v>5747</v>
      </c>
      <c r="V348" s="24">
        <v>300000</v>
      </c>
      <c r="W348" s="39">
        <f t="shared" si="99"/>
        <v>0</v>
      </c>
      <c r="X348" s="29">
        <f t="shared" si="100"/>
        <v>0</v>
      </c>
      <c r="Y348" s="40">
        <f t="shared" si="101"/>
        <v>365</v>
      </c>
      <c r="Z348" s="38">
        <f t="shared" si="102"/>
        <v>46081</v>
      </c>
      <c r="AA348" s="41">
        <f t="shared" si="103"/>
        <v>181</v>
      </c>
      <c r="AB348" s="24" t="s">
        <v>113</v>
      </c>
      <c r="AC348" s="41">
        <f t="shared" si="104"/>
        <v>10831.751</v>
      </c>
      <c r="AD348" s="41">
        <v>1</v>
      </c>
      <c r="AE348" s="72">
        <f>INDEX(SA!$C$2:$G$11,MATCH(Details!S348,SA!$C$2:$C$11,0),MATCH(Details!V348,SA!$C$2:$G$2,0))*Y348/(F348-E348+1)</f>
        <v>9179.4500000000007</v>
      </c>
      <c r="AF348" s="41">
        <f t="shared" si="105"/>
        <v>0</v>
      </c>
      <c r="AG348" s="41">
        <f t="shared" si="106"/>
        <v>0</v>
      </c>
      <c r="AH348" s="41">
        <f t="shared" si="107"/>
        <v>1652.3010000000002</v>
      </c>
      <c r="AI348" s="60">
        <f t="shared" si="108"/>
        <v>367.17800000000005</v>
      </c>
      <c r="AJ348" s="60">
        <f t="shared" si="109"/>
        <v>2065.3762500000003</v>
      </c>
      <c r="AK348" s="60">
        <f t="shared" si="110"/>
        <v>4552.0012328767125</v>
      </c>
      <c r="AL348" s="60">
        <f t="shared" si="111"/>
        <v>3345.7209061643835</v>
      </c>
      <c r="AM348" s="41">
        <f t="shared" si="112"/>
        <v>3401.1748438356171</v>
      </c>
      <c r="AN348" s="42">
        <f t="shared" si="113"/>
        <v>45715</v>
      </c>
      <c r="AO348" s="43">
        <f t="shared" si="114"/>
        <v>9179.4500000000007</v>
      </c>
    </row>
    <row r="349" spans="1:41" s="24" customFormat="1" ht="15.75" customHeight="1" x14ac:dyDescent="0.35">
      <c r="A349" s="36" t="s">
        <v>27</v>
      </c>
      <c r="B349" s="36">
        <v>202509</v>
      </c>
      <c r="C349" s="24" t="s">
        <v>736</v>
      </c>
      <c r="D349" s="24" t="s">
        <v>119</v>
      </c>
      <c r="E349" s="62">
        <v>45901</v>
      </c>
      <c r="F349" s="62">
        <v>46265</v>
      </c>
      <c r="G349" s="37" t="s">
        <v>1009</v>
      </c>
      <c r="H349" s="36">
        <v>42270</v>
      </c>
      <c r="I349" s="63">
        <v>33601</v>
      </c>
      <c r="J349" s="24" t="s">
        <v>3254</v>
      </c>
      <c r="K349" s="63">
        <f t="shared" si="97"/>
        <v>45901</v>
      </c>
      <c r="L349" s="55">
        <f t="shared" si="98"/>
        <v>0.04</v>
      </c>
      <c r="M349" s="76">
        <v>0.22500000000000001</v>
      </c>
      <c r="N349" s="62">
        <v>45901</v>
      </c>
      <c r="O349" s="62">
        <v>46265</v>
      </c>
      <c r="P349" s="63"/>
      <c r="Q349" s="63"/>
      <c r="R349" s="78">
        <v>33</v>
      </c>
      <c r="S349" s="63" t="str">
        <f>VLOOKUP(R349,SA!$B$3:$C$11,2,1)</f>
        <v>26-35</v>
      </c>
      <c r="T349" s="38" t="s">
        <v>98</v>
      </c>
      <c r="U349" s="24" t="s">
        <v>5743</v>
      </c>
      <c r="V349" s="24">
        <v>300000</v>
      </c>
      <c r="W349" s="39">
        <f t="shared" si="99"/>
        <v>0</v>
      </c>
      <c r="X349" s="29">
        <f t="shared" si="100"/>
        <v>0</v>
      </c>
      <c r="Y349" s="40">
        <f t="shared" si="101"/>
        <v>365</v>
      </c>
      <c r="Z349" s="38">
        <f t="shared" si="102"/>
        <v>46081</v>
      </c>
      <c r="AA349" s="41">
        <f t="shared" si="103"/>
        <v>181</v>
      </c>
      <c r="AB349" s="24" t="s">
        <v>113</v>
      </c>
      <c r="AC349" s="41">
        <f t="shared" si="104"/>
        <v>4124.4657999999999</v>
      </c>
      <c r="AD349" s="41">
        <v>1</v>
      </c>
      <c r="AE349" s="72">
        <f>INDEX(SA!$C$2:$G$11,MATCH(Details!S349,SA!$C$2:$C$11,0),MATCH(Details!V349,SA!$C$2:$G$2,0))*Y349/(F349-E349+1)</f>
        <v>3495.31</v>
      </c>
      <c r="AF349" s="41">
        <f t="shared" si="105"/>
        <v>0</v>
      </c>
      <c r="AG349" s="41">
        <f t="shared" si="106"/>
        <v>0</v>
      </c>
      <c r="AH349" s="41">
        <f t="shared" si="107"/>
        <v>629.1558</v>
      </c>
      <c r="AI349" s="60">
        <f t="shared" si="108"/>
        <v>139.8124</v>
      </c>
      <c r="AJ349" s="60">
        <f t="shared" si="109"/>
        <v>786.44475</v>
      </c>
      <c r="AK349" s="60">
        <f t="shared" si="110"/>
        <v>1733.2907123287671</v>
      </c>
      <c r="AL349" s="60">
        <f t="shared" si="111"/>
        <v>1273.9686735616438</v>
      </c>
      <c r="AM349" s="41">
        <f t="shared" si="112"/>
        <v>1295.0841764383563</v>
      </c>
      <c r="AN349" s="42">
        <f t="shared" si="113"/>
        <v>45715</v>
      </c>
      <c r="AO349" s="43">
        <f t="shared" si="114"/>
        <v>3495.31</v>
      </c>
    </row>
    <row r="350" spans="1:41" s="24" customFormat="1" ht="15.75" customHeight="1" x14ac:dyDescent="0.35">
      <c r="A350" s="36" t="s">
        <v>27</v>
      </c>
      <c r="B350" s="36">
        <v>202509</v>
      </c>
      <c r="C350" s="24" t="s">
        <v>736</v>
      </c>
      <c r="D350" s="24" t="s">
        <v>119</v>
      </c>
      <c r="E350" s="62">
        <v>45901</v>
      </c>
      <c r="F350" s="62">
        <v>46265</v>
      </c>
      <c r="G350" s="37" t="s">
        <v>1010</v>
      </c>
      <c r="H350" s="36">
        <v>42270</v>
      </c>
      <c r="I350" s="63">
        <v>43676</v>
      </c>
      <c r="J350" s="24" t="s">
        <v>3255</v>
      </c>
      <c r="K350" s="63">
        <f t="shared" si="97"/>
        <v>45901</v>
      </c>
      <c r="L350" s="55">
        <f t="shared" si="98"/>
        <v>0.04</v>
      </c>
      <c r="M350" s="76">
        <v>0.22500000000000001</v>
      </c>
      <c r="N350" s="62">
        <v>45901</v>
      </c>
      <c r="O350" s="62">
        <v>46265</v>
      </c>
      <c r="P350" s="63"/>
      <c r="Q350" s="63"/>
      <c r="R350" s="78">
        <v>6</v>
      </c>
      <c r="S350" s="63" t="str">
        <f>VLOOKUP(R350,SA!$B$3:$C$11,2,1)</f>
        <v>0-25</v>
      </c>
      <c r="T350" s="38" t="s">
        <v>97</v>
      </c>
      <c r="U350" s="24" t="s">
        <v>5745</v>
      </c>
      <c r="V350" s="24">
        <v>300000</v>
      </c>
      <c r="W350" s="39">
        <f t="shared" si="99"/>
        <v>0</v>
      </c>
      <c r="X350" s="29">
        <f t="shared" si="100"/>
        <v>0</v>
      </c>
      <c r="Y350" s="40">
        <f t="shared" si="101"/>
        <v>365</v>
      </c>
      <c r="Z350" s="38">
        <f t="shared" si="102"/>
        <v>46081</v>
      </c>
      <c r="AA350" s="41">
        <f t="shared" si="103"/>
        <v>181</v>
      </c>
      <c r="AB350" s="24" t="s">
        <v>113</v>
      </c>
      <c r="AC350" s="41">
        <f t="shared" si="104"/>
        <v>3690.3792000000003</v>
      </c>
      <c r="AD350" s="41">
        <v>1</v>
      </c>
      <c r="AE350" s="72">
        <f>INDEX(SA!$C$2:$G$11,MATCH(Details!S350,SA!$C$2:$C$11,0),MATCH(Details!V350,SA!$C$2:$G$2,0))*Y350/(F350-E350+1)</f>
        <v>3127.44</v>
      </c>
      <c r="AF350" s="41">
        <f t="shared" si="105"/>
        <v>0</v>
      </c>
      <c r="AG350" s="41">
        <f t="shared" si="106"/>
        <v>0</v>
      </c>
      <c r="AH350" s="41">
        <f t="shared" si="107"/>
        <v>562.93920000000003</v>
      </c>
      <c r="AI350" s="60">
        <f t="shared" si="108"/>
        <v>125.0976</v>
      </c>
      <c r="AJ350" s="60">
        <f t="shared" si="109"/>
        <v>703.67399999999998</v>
      </c>
      <c r="AK350" s="60">
        <f t="shared" si="110"/>
        <v>1550.8675068493151</v>
      </c>
      <c r="AL350" s="60">
        <f t="shared" si="111"/>
        <v>1139.8876175342466</v>
      </c>
      <c r="AM350" s="41">
        <f t="shared" si="112"/>
        <v>1158.7807824657534</v>
      </c>
      <c r="AN350" s="42">
        <f t="shared" si="113"/>
        <v>45715</v>
      </c>
      <c r="AO350" s="43">
        <f t="shared" si="114"/>
        <v>3127.44</v>
      </c>
    </row>
    <row r="351" spans="1:41" s="24" customFormat="1" ht="15.75" customHeight="1" x14ac:dyDescent="0.35">
      <c r="A351" s="36" t="s">
        <v>27</v>
      </c>
      <c r="B351" s="36">
        <v>202509</v>
      </c>
      <c r="C351" s="24" t="s">
        <v>736</v>
      </c>
      <c r="D351" s="24" t="s">
        <v>119</v>
      </c>
      <c r="E351" s="62">
        <v>45901</v>
      </c>
      <c r="F351" s="62">
        <v>46265</v>
      </c>
      <c r="G351" s="37" t="s">
        <v>1011</v>
      </c>
      <c r="H351" s="36">
        <v>42270</v>
      </c>
      <c r="I351" s="63">
        <v>42944</v>
      </c>
      <c r="J351" s="24" t="s">
        <v>3256</v>
      </c>
      <c r="K351" s="63">
        <f t="shared" si="97"/>
        <v>45901</v>
      </c>
      <c r="L351" s="55">
        <f t="shared" si="98"/>
        <v>0.04</v>
      </c>
      <c r="M351" s="76">
        <v>0.22500000000000001</v>
      </c>
      <c r="N351" s="62">
        <v>45901</v>
      </c>
      <c r="O351" s="62">
        <v>46265</v>
      </c>
      <c r="P351" s="63"/>
      <c r="Q351" s="63"/>
      <c r="R351" s="78">
        <v>8</v>
      </c>
      <c r="S351" s="63" t="str">
        <f>VLOOKUP(R351,SA!$B$3:$C$11,2,1)</f>
        <v>0-25</v>
      </c>
      <c r="T351" s="38" t="s">
        <v>97</v>
      </c>
      <c r="U351" s="24" t="s">
        <v>5745</v>
      </c>
      <c r="V351" s="24">
        <v>300000</v>
      </c>
      <c r="W351" s="39">
        <f t="shared" si="99"/>
        <v>0</v>
      </c>
      <c r="X351" s="29">
        <f t="shared" si="100"/>
        <v>0</v>
      </c>
      <c r="Y351" s="40">
        <f t="shared" si="101"/>
        <v>365</v>
      </c>
      <c r="Z351" s="38">
        <f t="shared" si="102"/>
        <v>46081</v>
      </c>
      <c r="AA351" s="41">
        <f t="shared" si="103"/>
        <v>181</v>
      </c>
      <c r="AB351" s="24" t="s">
        <v>113</v>
      </c>
      <c r="AC351" s="41">
        <f t="shared" si="104"/>
        <v>3690.3792000000003</v>
      </c>
      <c r="AD351" s="41">
        <v>1</v>
      </c>
      <c r="AE351" s="72">
        <f>INDEX(SA!$C$2:$G$11,MATCH(Details!S351,SA!$C$2:$C$11,0),MATCH(Details!V351,SA!$C$2:$G$2,0))*Y351/(F351-E351+1)</f>
        <v>3127.44</v>
      </c>
      <c r="AF351" s="41">
        <f t="shared" si="105"/>
        <v>0</v>
      </c>
      <c r="AG351" s="41">
        <f t="shared" si="106"/>
        <v>0</v>
      </c>
      <c r="AH351" s="41">
        <f t="shared" si="107"/>
        <v>562.93920000000003</v>
      </c>
      <c r="AI351" s="60">
        <f t="shared" si="108"/>
        <v>125.0976</v>
      </c>
      <c r="AJ351" s="60">
        <f t="shared" si="109"/>
        <v>703.67399999999998</v>
      </c>
      <c r="AK351" s="60">
        <f t="shared" si="110"/>
        <v>1550.8675068493151</v>
      </c>
      <c r="AL351" s="60">
        <f t="shared" si="111"/>
        <v>1139.8876175342466</v>
      </c>
      <c r="AM351" s="41">
        <f t="shared" si="112"/>
        <v>1158.7807824657534</v>
      </c>
      <c r="AN351" s="42">
        <f t="shared" si="113"/>
        <v>45715</v>
      </c>
      <c r="AO351" s="43">
        <f t="shared" si="114"/>
        <v>3127.44</v>
      </c>
    </row>
    <row r="352" spans="1:41" s="24" customFormat="1" ht="15.75" customHeight="1" x14ac:dyDescent="0.35">
      <c r="A352" s="36" t="s">
        <v>27</v>
      </c>
      <c r="B352" s="36">
        <v>202509</v>
      </c>
      <c r="C352" s="24" t="s">
        <v>736</v>
      </c>
      <c r="D352" s="24" t="s">
        <v>119</v>
      </c>
      <c r="E352" s="62">
        <v>45901</v>
      </c>
      <c r="F352" s="62">
        <v>46265</v>
      </c>
      <c r="G352" s="37" t="s">
        <v>345</v>
      </c>
      <c r="H352" s="36">
        <v>42270</v>
      </c>
      <c r="I352" s="63">
        <v>32733</v>
      </c>
      <c r="J352" s="24" t="s">
        <v>3257</v>
      </c>
      <c r="K352" s="63">
        <f t="shared" si="97"/>
        <v>45901</v>
      </c>
      <c r="L352" s="55">
        <f t="shared" si="98"/>
        <v>0.04</v>
      </c>
      <c r="M352" s="76">
        <v>0.22500000000000001</v>
      </c>
      <c r="N352" s="62">
        <v>45901</v>
      </c>
      <c r="O352" s="62">
        <v>46265</v>
      </c>
      <c r="P352" s="63"/>
      <c r="Q352" s="63"/>
      <c r="R352" s="78">
        <v>36</v>
      </c>
      <c r="S352" s="63" t="str">
        <f>VLOOKUP(R352,SA!$B$3:$C$11,2,1)</f>
        <v>36-45</v>
      </c>
      <c r="T352" s="38" t="s">
        <v>97</v>
      </c>
      <c r="U352" s="24" t="s">
        <v>56</v>
      </c>
      <c r="V352" s="24">
        <v>300000</v>
      </c>
      <c r="W352" s="39">
        <f t="shared" si="99"/>
        <v>300000</v>
      </c>
      <c r="X352" s="29">
        <f t="shared" si="100"/>
        <v>1</v>
      </c>
      <c r="Y352" s="40">
        <f t="shared" si="101"/>
        <v>365</v>
      </c>
      <c r="Z352" s="38">
        <f t="shared" si="102"/>
        <v>46081</v>
      </c>
      <c r="AA352" s="41">
        <f t="shared" si="103"/>
        <v>181</v>
      </c>
      <c r="AB352" s="24" t="s">
        <v>113</v>
      </c>
      <c r="AC352" s="41">
        <f t="shared" si="104"/>
        <v>5119.5716000000002</v>
      </c>
      <c r="AD352" s="41">
        <v>1</v>
      </c>
      <c r="AE352" s="72">
        <f>INDEX(SA!$C$2:$G$11,MATCH(Details!S352,SA!$C$2:$C$11,0),MATCH(Details!V352,SA!$C$2:$G$2,0))*Y352/(F352-E352+1)</f>
        <v>4338.62</v>
      </c>
      <c r="AF352" s="41">
        <f t="shared" si="105"/>
        <v>0</v>
      </c>
      <c r="AG352" s="41">
        <f t="shared" si="106"/>
        <v>0</v>
      </c>
      <c r="AH352" s="41">
        <f t="shared" si="107"/>
        <v>780.95159999999998</v>
      </c>
      <c r="AI352" s="60">
        <f t="shared" si="108"/>
        <v>173.54480000000001</v>
      </c>
      <c r="AJ352" s="60">
        <f t="shared" si="109"/>
        <v>976.18949999999995</v>
      </c>
      <c r="AK352" s="60">
        <f t="shared" si="110"/>
        <v>2151.4800547945206</v>
      </c>
      <c r="AL352" s="60">
        <f t="shared" si="111"/>
        <v>1581.3378402739727</v>
      </c>
      <c r="AM352" s="41">
        <f t="shared" si="112"/>
        <v>1607.5478597260276</v>
      </c>
      <c r="AN352" s="42">
        <f t="shared" si="113"/>
        <v>45715</v>
      </c>
      <c r="AO352" s="43">
        <f t="shared" si="114"/>
        <v>4338.62</v>
      </c>
    </row>
    <row r="353" spans="1:41" s="24" customFormat="1" ht="15.75" customHeight="1" x14ac:dyDescent="0.35">
      <c r="A353" s="36" t="s">
        <v>27</v>
      </c>
      <c r="B353" s="36">
        <v>202509</v>
      </c>
      <c r="C353" s="24" t="s">
        <v>736</v>
      </c>
      <c r="D353" s="24" t="s">
        <v>119</v>
      </c>
      <c r="E353" s="62">
        <v>45901</v>
      </c>
      <c r="F353" s="62">
        <v>46265</v>
      </c>
      <c r="G353" s="37" t="s">
        <v>1012</v>
      </c>
      <c r="H353" s="36">
        <v>42270</v>
      </c>
      <c r="I353" s="63">
        <v>22756</v>
      </c>
      <c r="J353" s="24" t="s">
        <v>3258</v>
      </c>
      <c r="K353" s="63">
        <f t="shared" si="97"/>
        <v>45901</v>
      </c>
      <c r="L353" s="55">
        <f t="shared" si="98"/>
        <v>0.04</v>
      </c>
      <c r="M353" s="76">
        <v>0.22500000000000001</v>
      </c>
      <c r="N353" s="62">
        <v>45901</v>
      </c>
      <c r="O353" s="62">
        <v>46265</v>
      </c>
      <c r="P353" s="63"/>
      <c r="Q353" s="63"/>
      <c r="R353" s="78">
        <v>63</v>
      </c>
      <c r="S353" s="63" t="str">
        <f>VLOOKUP(R353,SA!$B$3:$C$11,2,1)</f>
        <v>56-65</v>
      </c>
      <c r="T353" s="38" t="s">
        <v>97</v>
      </c>
      <c r="U353" s="24" t="s">
        <v>5744</v>
      </c>
      <c r="V353" s="24">
        <v>300000</v>
      </c>
      <c r="W353" s="39">
        <f t="shared" si="99"/>
        <v>0</v>
      </c>
      <c r="X353" s="29">
        <f t="shared" si="100"/>
        <v>0</v>
      </c>
      <c r="Y353" s="40">
        <f t="shared" si="101"/>
        <v>365</v>
      </c>
      <c r="Z353" s="38">
        <f t="shared" si="102"/>
        <v>46081</v>
      </c>
      <c r="AA353" s="41">
        <f t="shared" si="103"/>
        <v>181</v>
      </c>
      <c r="AB353" s="24" t="s">
        <v>113</v>
      </c>
      <c r="AC353" s="41">
        <f t="shared" si="104"/>
        <v>10831.751</v>
      </c>
      <c r="AD353" s="41">
        <v>1</v>
      </c>
      <c r="AE353" s="72">
        <f>INDEX(SA!$C$2:$G$11,MATCH(Details!S353,SA!$C$2:$C$11,0),MATCH(Details!V353,SA!$C$2:$G$2,0))*Y353/(F353-E353+1)</f>
        <v>9179.4500000000007</v>
      </c>
      <c r="AF353" s="41">
        <f t="shared" si="105"/>
        <v>0</v>
      </c>
      <c r="AG353" s="41">
        <f t="shared" si="106"/>
        <v>0</v>
      </c>
      <c r="AH353" s="41">
        <f t="shared" si="107"/>
        <v>1652.3010000000002</v>
      </c>
      <c r="AI353" s="60">
        <f t="shared" si="108"/>
        <v>367.17800000000005</v>
      </c>
      <c r="AJ353" s="60">
        <f t="shared" si="109"/>
        <v>2065.3762500000003</v>
      </c>
      <c r="AK353" s="60">
        <f t="shared" si="110"/>
        <v>4552.0012328767125</v>
      </c>
      <c r="AL353" s="60">
        <f t="shared" si="111"/>
        <v>3345.7209061643835</v>
      </c>
      <c r="AM353" s="41">
        <f t="shared" si="112"/>
        <v>3401.1748438356171</v>
      </c>
      <c r="AN353" s="42">
        <f t="shared" si="113"/>
        <v>45715</v>
      </c>
      <c r="AO353" s="43">
        <f t="shared" si="114"/>
        <v>9179.4500000000007</v>
      </c>
    </row>
    <row r="354" spans="1:41" s="24" customFormat="1" ht="15.75" customHeight="1" x14ac:dyDescent="0.35">
      <c r="A354" s="36" t="s">
        <v>27</v>
      </c>
      <c r="B354" s="36">
        <v>202509</v>
      </c>
      <c r="C354" s="24" t="s">
        <v>736</v>
      </c>
      <c r="D354" s="24" t="s">
        <v>119</v>
      </c>
      <c r="E354" s="62">
        <v>45901</v>
      </c>
      <c r="F354" s="62">
        <v>46265</v>
      </c>
      <c r="G354" s="37" t="s">
        <v>1013</v>
      </c>
      <c r="H354" s="36">
        <v>42271</v>
      </c>
      <c r="I354" s="63">
        <v>44938</v>
      </c>
      <c r="J354" s="24" t="s">
        <v>3259</v>
      </c>
      <c r="K354" s="63">
        <f t="shared" si="97"/>
        <v>45901</v>
      </c>
      <c r="L354" s="55">
        <f t="shared" si="98"/>
        <v>0.04</v>
      </c>
      <c r="M354" s="76">
        <v>0.22500000000000001</v>
      </c>
      <c r="N354" s="62">
        <v>45901</v>
      </c>
      <c r="O354" s="62">
        <v>46265</v>
      </c>
      <c r="P354" s="63"/>
      <c r="Q354" s="63"/>
      <c r="R354" s="78">
        <v>2</v>
      </c>
      <c r="S354" s="63" t="str">
        <f>VLOOKUP(R354,SA!$B$3:$C$11,2,1)</f>
        <v>0-25</v>
      </c>
      <c r="T354" s="38" t="s">
        <v>97</v>
      </c>
      <c r="U354" s="24" t="s">
        <v>5745</v>
      </c>
      <c r="V354" s="24">
        <v>300000</v>
      </c>
      <c r="W354" s="39">
        <f t="shared" si="99"/>
        <v>0</v>
      </c>
      <c r="X354" s="29">
        <f t="shared" si="100"/>
        <v>0</v>
      </c>
      <c r="Y354" s="40">
        <f t="shared" si="101"/>
        <v>365</v>
      </c>
      <c r="Z354" s="38">
        <f t="shared" si="102"/>
        <v>46081</v>
      </c>
      <c r="AA354" s="41">
        <f t="shared" si="103"/>
        <v>181</v>
      </c>
      <c r="AB354" s="24" t="s">
        <v>113</v>
      </c>
      <c r="AC354" s="41">
        <f t="shared" si="104"/>
        <v>3690.3792000000003</v>
      </c>
      <c r="AD354" s="41">
        <v>1</v>
      </c>
      <c r="AE354" s="72">
        <f>INDEX(SA!$C$2:$G$11,MATCH(Details!S354,SA!$C$2:$C$11,0),MATCH(Details!V354,SA!$C$2:$G$2,0))*Y354/(F354-E354+1)</f>
        <v>3127.44</v>
      </c>
      <c r="AF354" s="41">
        <f t="shared" si="105"/>
        <v>0</v>
      </c>
      <c r="AG354" s="41">
        <f t="shared" si="106"/>
        <v>0</v>
      </c>
      <c r="AH354" s="41">
        <f t="shared" si="107"/>
        <v>562.93920000000003</v>
      </c>
      <c r="AI354" s="60">
        <f t="shared" si="108"/>
        <v>125.0976</v>
      </c>
      <c r="AJ354" s="60">
        <f t="shared" si="109"/>
        <v>703.67399999999998</v>
      </c>
      <c r="AK354" s="60">
        <f t="shared" si="110"/>
        <v>1550.8675068493151</v>
      </c>
      <c r="AL354" s="60">
        <f t="shared" si="111"/>
        <v>1139.8876175342466</v>
      </c>
      <c r="AM354" s="41">
        <f t="shared" si="112"/>
        <v>1158.7807824657534</v>
      </c>
      <c r="AN354" s="42">
        <f t="shared" si="113"/>
        <v>45715</v>
      </c>
      <c r="AO354" s="43">
        <f t="shared" si="114"/>
        <v>3127.44</v>
      </c>
    </row>
    <row r="355" spans="1:41" s="24" customFormat="1" ht="15.75" customHeight="1" x14ac:dyDescent="0.35">
      <c r="A355" s="36" t="s">
        <v>27</v>
      </c>
      <c r="B355" s="36">
        <v>202509</v>
      </c>
      <c r="C355" s="24" t="s">
        <v>736</v>
      </c>
      <c r="D355" s="24" t="s">
        <v>119</v>
      </c>
      <c r="E355" s="62">
        <v>45901</v>
      </c>
      <c r="F355" s="62">
        <v>46265</v>
      </c>
      <c r="G355" s="37" t="s">
        <v>1014</v>
      </c>
      <c r="H355" s="36">
        <v>42271</v>
      </c>
      <c r="I355" s="63">
        <v>25204</v>
      </c>
      <c r="J355" s="24" t="s">
        <v>3260</v>
      </c>
      <c r="K355" s="63">
        <f t="shared" si="97"/>
        <v>45901</v>
      </c>
      <c r="L355" s="55">
        <f t="shared" si="98"/>
        <v>0.04</v>
      </c>
      <c r="M355" s="76">
        <v>0.22500000000000001</v>
      </c>
      <c r="N355" s="62">
        <v>45901</v>
      </c>
      <c r="O355" s="62">
        <v>46265</v>
      </c>
      <c r="P355" s="63"/>
      <c r="Q355" s="63"/>
      <c r="R355" s="78">
        <v>56</v>
      </c>
      <c r="S355" s="63" t="str">
        <f>VLOOKUP(R355,SA!$B$3:$C$11,2,1)</f>
        <v>56-65</v>
      </c>
      <c r="T355" s="38" t="s">
        <v>98</v>
      </c>
      <c r="U355" s="24" t="s">
        <v>5747</v>
      </c>
      <c r="V355" s="24">
        <v>300000</v>
      </c>
      <c r="W355" s="39">
        <f t="shared" si="99"/>
        <v>0</v>
      </c>
      <c r="X355" s="29">
        <f t="shared" si="100"/>
        <v>0</v>
      </c>
      <c r="Y355" s="40">
        <f t="shared" si="101"/>
        <v>365</v>
      </c>
      <c r="Z355" s="38">
        <f t="shared" si="102"/>
        <v>46081</v>
      </c>
      <c r="AA355" s="41">
        <f t="shared" si="103"/>
        <v>181</v>
      </c>
      <c r="AB355" s="24" t="s">
        <v>113</v>
      </c>
      <c r="AC355" s="41">
        <f t="shared" si="104"/>
        <v>10831.751</v>
      </c>
      <c r="AD355" s="41">
        <v>1</v>
      </c>
      <c r="AE355" s="72">
        <f>INDEX(SA!$C$2:$G$11,MATCH(Details!S355,SA!$C$2:$C$11,0),MATCH(Details!V355,SA!$C$2:$G$2,0))*Y355/(F355-E355+1)</f>
        <v>9179.4500000000007</v>
      </c>
      <c r="AF355" s="41">
        <f t="shared" si="105"/>
        <v>0</v>
      </c>
      <c r="AG355" s="41">
        <f t="shared" si="106"/>
        <v>0</v>
      </c>
      <c r="AH355" s="41">
        <f t="shared" si="107"/>
        <v>1652.3010000000002</v>
      </c>
      <c r="AI355" s="60">
        <f t="shared" si="108"/>
        <v>367.17800000000005</v>
      </c>
      <c r="AJ355" s="60">
        <f t="shared" si="109"/>
        <v>2065.3762500000003</v>
      </c>
      <c r="AK355" s="60">
        <f t="shared" si="110"/>
        <v>4552.0012328767125</v>
      </c>
      <c r="AL355" s="60">
        <f t="shared" si="111"/>
        <v>3345.7209061643835</v>
      </c>
      <c r="AM355" s="41">
        <f t="shared" si="112"/>
        <v>3401.1748438356171</v>
      </c>
      <c r="AN355" s="42">
        <f t="shared" si="113"/>
        <v>45715</v>
      </c>
      <c r="AO355" s="43">
        <f t="shared" si="114"/>
        <v>9179.4500000000007</v>
      </c>
    </row>
    <row r="356" spans="1:41" s="24" customFormat="1" ht="15.75" customHeight="1" x14ac:dyDescent="0.35">
      <c r="A356" s="36" t="s">
        <v>27</v>
      </c>
      <c r="B356" s="36">
        <v>202509</v>
      </c>
      <c r="C356" s="24" t="s">
        <v>736</v>
      </c>
      <c r="D356" s="24" t="s">
        <v>119</v>
      </c>
      <c r="E356" s="62">
        <v>45901</v>
      </c>
      <c r="F356" s="62">
        <v>46265</v>
      </c>
      <c r="G356" s="37" t="s">
        <v>1015</v>
      </c>
      <c r="H356" s="36">
        <v>42271</v>
      </c>
      <c r="I356" s="63">
        <v>36212</v>
      </c>
      <c r="J356" s="24" t="s">
        <v>3261</v>
      </c>
      <c r="K356" s="63">
        <f t="shared" si="97"/>
        <v>45901</v>
      </c>
      <c r="L356" s="55">
        <f t="shared" si="98"/>
        <v>0.04</v>
      </c>
      <c r="M356" s="76">
        <v>0.22500000000000001</v>
      </c>
      <c r="N356" s="62">
        <v>45901</v>
      </c>
      <c r="O356" s="62">
        <v>46265</v>
      </c>
      <c r="P356" s="63"/>
      <c r="Q356" s="63"/>
      <c r="R356" s="78">
        <v>26</v>
      </c>
      <c r="S356" s="63" t="str">
        <f>VLOOKUP(R356,SA!$B$3:$C$11,2,1)</f>
        <v>26-35</v>
      </c>
      <c r="T356" s="38" t="s">
        <v>98</v>
      </c>
      <c r="U356" s="24" t="s">
        <v>5743</v>
      </c>
      <c r="V356" s="24">
        <v>300000</v>
      </c>
      <c r="W356" s="39">
        <f t="shared" si="99"/>
        <v>0</v>
      </c>
      <c r="X356" s="29">
        <f t="shared" si="100"/>
        <v>0</v>
      </c>
      <c r="Y356" s="40">
        <f t="shared" si="101"/>
        <v>365</v>
      </c>
      <c r="Z356" s="38">
        <f t="shared" si="102"/>
        <v>46081</v>
      </c>
      <c r="AA356" s="41">
        <f t="shared" si="103"/>
        <v>181</v>
      </c>
      <c r="AB356" s="24" t="s">
        <v>113</v>
      </c>
      <c r="AC356" s="41">
        <f t="shared" si="104"/>
        <v>4124.4657999999999</v>
      </c>
      <c r="AD356" s="41">
        <v>1</v>
      </c>
      <c r="AE356" s="72">
        <f>INDEX(SA!$C$2:$G$11,MATCH(Details!S356,SA!$C$2:$C$11,0),MATCH(Details!V356,SA!$C$2:$G$2,0))*Y356/(F356-E356+1)</f>
        <v>3495.31</v>
      </c>
      <c r="AF356" s="41">
        <f t="shared" si="105"/>
        <v>0</v>
      </c>
      <c r="AG356" s="41">
        <f t="shared" si="106"/>
        <v>0</v>
      </c>
      <c r="AH356" s="41">
        <f t="shared" si="107"/>
        <v>629.1558</v>
      </c>
      <c r="AI356" s="60">
        <f t="shared" si="108"/>
        <v>139.8124</v>
      </c>
      <c r="AJ356" s="60">
        <f t="shared" si="109"/>
        <v>786.44475</v>
      </c>
      <c r="AK356" s="60">
        <f t="shared" si="110"/>
        <v>1733.2907123287671</v>
      </c>
      <c r="AL356" s="60">
        <f t="shared" si="111"/>
        <v>1273.9686735616438</v>
      </c>
      <c r="AM356" s="41">
        <f t="shared" si="112"/>
        <v>1295.0841764383563</v>
      </c>
      <c r="AN356" s="42">
        <f t="shared" si="113"/>
        <v>45715</v>
      </c>
      <c r="AO356" s="43">
        <f t="shared" si="114"/>
        <v>3495.31</v>
      </c>
    </row>
    <row r="357" spans="1:41" s="24" customFormat="1" ht="15.75" customHeight="1" x14ac:dyDescent="0.35">
      <c r="A357" s="36" t="s">
        <v>27</v>
      </c>
      <c r="B357" s="36">
        <v>202509</v>
      </c>
      <c r="C357" s="24" t="s">
        <v>736</v>
      </c>
      <c r="D357" s="24" t="s">
        <v>119</v>
      </c>
      <c r="E357" s="62">
        <v>45901</v>
      </c>
      <c r="F357" s="62">
        <v>46265</v>
      </c>
      <c r="G357" s="37" t="s">
        <v>1016</v>
      </c>
      <c r="H357" s="36">
        <v>42271</v>
      </c>
      <c r="I357" s="63">
        <v>23534</v>
      </c>
      <c r="J357" s="24" t="s">
        <v>3262</v>
      </c>
      <c r="K357" s="63">
        <f t="shared" si="97"/>
        <v>45901</v>
      </c>
      <c r="L357" s="55">
        <f t="shared" si="98"/>
        <v>0.04</v>
      </c>
      <c r="M357" s="76">
        <v>0.22500000000000001</v>
      </c>
      <c r="N357" s="62">
        <v>45901</v>
      </c>
      <c r="O357" s="62">
        <v>46265</v>
      </c>
      <c r="P357" s="63"/>
      <c r="Q357" s="63"/>
      <c r="R357" s="78">
        <v>61</v>
      </c>
      <c r="S357" s="63" t="str">
        <f>VLOOKUP(R357,SA!$B$3:$C$11,2,1)</f>
        <v>56-65</v>
      </c>
      <c r="T357" s="38" t="s">
        <v>97</v>
      </c>
      <c r="U357" s="24" t="s">
        <v>5744</v>
      </c>
      <c r="V357" s="24">
        <v>300000</v>
      </c>
      <c r="W357" s="39">
        <f t="shared" si="99"/>
        <v>0</v>
      </c>
      <c r="X357" s="29">
        <f t="shared" si="100"/>
        <v>0</v>
      </c>
      <c r="Y357" s="40">
        <f t="shared" si="101"/>
        <v>365</v>
      </c>
      <c r="Z357" s="38">
        <f t="shared" si="102"/>
        <v>46081</v>
      </c>
      <c r="AA357" s="41">
        <f t="shared" si="103"/>
        <v>181</v>
      </c>
      <c r="AB357" s="24" t="s">
        <v>113</v>
      </c>
      <c r="AC357" s="41">
        <f t="shared" si="104"/>
        <v>10831.751</v>
      </c>
      <c r="AD357" s="41">
        <v>1</v>
      </c>
      <c r="AE357" s="72">
        <f>INDEX(SA!$C$2:$G$11,MATCH(Details!S357,SA!$C$2:$C$11,0),MATCH(Details!V357,SA!$C$2:$G$2,0))*Y357/(F357-E357+1)</f>
        <v>9179.4500000000007</v>
      </c>
      <c r="AF357" s="41">
        <f t="shared" si="105"/>
        <v>0</v>
      </c>
      <c r="AG357" s="41">
        <f t="shared" si="106"/>
        <v>0</v>
      </c>
      <c r="AH357" s="41">
        <f t="shared" si="107"/>
        <v>1652.3010000000002</v>
      </c>
      <c r="AI357" s="60">
        <f t="shared" si="108"/>
        <v>367.17800000000005</v>
      </c>
      <c r="AJ357" s="60">
        <f t="shared" si="109"/>
        <v>2065.3762500000003</v>
      </c>
      <c r="AK357" s="60">
        <f t="shared" si="110"/>
        <v>4552.0012328767125</v>
      </c>
      <c r="AL357" s="60">
        <f t="shared" si="111"/>
        <v>3345.7209061643835</v>
      </c>
      <c r="AM357" s="41">
        <f t="shared" si="112"/>
        <v>3401.1748438356171</v>
      </c>
      <c r="AN357" s="42">
        <f t="shared" si="113"/>
        <v>45715</v>
      </c>
      <c r="AO357" s="43">
        <f t="shared" si="114"/>
        <v>9179.4500000000007</v>
      </c>
    </row>
    <row r="358" spans="1:41" s="24" customFormat="1" ht="15.75" customHeight="1" x14ac:dyDescent="0.35">
      <c r="A358" s="36" t="s">
        <v>27</v>
      </c>
      <c r="B358" s="36">
        <v>202509</v>
      </c>
      <c r="C358" s="24" t="s">
        <v>736</v>
      </c>
      <c r="D358" s="24" t="s">
        <v>119</v>
      </c>
      <c r="E358" s="62">
        <v>45901</v>
      </c>
      <c r="F358" s="62">
        <v>46265</v>
      </c>
      <c r="G358" s="37" t="s">
        <v>415</v>
      </c>
      <c r="H358" s="36">
        <v>42271</v>
      </c>
      <c r="I358" s="63">
        <v>35010</v>
      </c>
      <c r="J358" s="24" t="s">
        <v>3263</v>
      </c>
      <c r="K358" s="63">
        <f t="shared" si="97"/>
        <v>45901</v>
      </c>
      <c r="L358" s="55">
        <f t="shared" si="98"/>
        <v>0.04</v>
      </c>
      <c r="M358" s="76">
        <v>0.22500000000000001</v>
      </c>
      <c r="N358" s="62">
        <v>45901</v>
      </c>
      <c r="O358" s="62">
        <v>46265</v>
      </c>
      <c r="P358" s="63"/>
      <c r="Q358" s="63"/>
      <c r="R358" s="78">
        <v>29</v>
      </c>
      <c r="S358" s="63" t="str">
        <f>VLOOKUP(R358,SA!$B$3:$C$11,2,1)</f>
        <v>26-35</v>
      </c>
      <c r="T358" s="38" t="s">
        <v>97</v>
      </c>
      <c r="U358" s="24" t="s">
        <v>56</v>
      </c>
      <c r="V358" s="24">
        <v>300000</v>
      </c>
      <c r="W358" s="39">
        <f t="shared" si="99"/>
        <v>300000</v>
      </c>
      <c r="X358" s="29">
        <f t="shared" si="100"/>
        <v>1</v>
      </c>
      <c r="Y358" s="40">
        <f t="shared" si="101"/>
        <v>365</v>
      </c>
      <c r="Z358" s="38">
        <f t="shared" si="102"/>
        <v>46081</v>
      </c>
      <c r="AA358" s="41">
        <f t="shared" si="103"/>
        <v>181</v>
      </c>
      <c r="AB358" s="24" t="s">
        <v>113</v>
      </c>
      <c r="AC358" s="41">
        <f t="shared" si="104"/>
        <v>4124.4657999999999</v>
      </c>
      <c r="AD358" s="41">
        <v>1</v>
      </c>
      <c r="AE358" s="72">
        <f>INDEX(SA!$C$2:$G$11,MATCH(Details!S358,SA!$C$2:$C$11,0),MATCH(Details!V358,SA!$C$2:$G$2,0))*Y358/(F358-E358+1)</f>
        <v>3495.31</v>
      </c>
      <c r="AF358" s="41">
        <f t="shared" si="105"/>
        <v>0</v>
      </c>
      <c r="AG358" s="41">
        <f t="shared" si="106"/>
        <v>0</v>
      </c>
      <c r="AH358" s="41">
        <f t="shared" si="107"/>
        <v>629.1558</v>
      </c>
      <c r="AI358" s="60">
        <f t="shared" si="108"/>
        <v>139.8124</v>
      </c>
      <c r="AJ358" s="60">
        <f t="shared" si="109"/>
        <v>786.44475</v>
      </c>
      <c r="AK358" s="60">
        <f t="shared" si="110"/>
        <v>1733.2907123287671</v>
      </c>
      <c r="AL358" s="60">
        <f t="shared" si="111"/>
        <v>1273.9686735616438</v>
      </c>
      <c r="AM358" s="41">
        <f t="shared" si="112"/>
        <v>1295.0841764383563</v>
      </c>
      <c r="AN358" s="42">
        <f t="shared" si="113"/>
        <v>45715</v>
      </c>
      <c r="AO358" s="43">
        <f t="shared" si="114"/>
        <v>3495.31</v>
      </c>
    </row>
    <row r="359" spans="1:41" s="24" customFormat="1" ht="15.75" customHeight="1" x14ac:dyDescent="0.35">
      <c r="A359" s="36" t="s">
        <v>27</v>
      </c>
      <c r="B359" s="36">
        <v>202509</v>
      </c>
      <c r="C359" s="24" t="s">
        <v>736</v>
      </c>
      <c r="D359" s="24" t="s">
        <v>119</v>
      </c>
      <c r="E359" s="62">
        <v>45901</v>
      </c>
      <c r="F359" s="62">
        <v>46265</v>
      </c>
      <c r="G359" s="37" t="s">
        <v>1017</v>
      </c>
      <c r="H359" s="36">
        <v>42272</v>
      </c>
      <c r="I359" s="63">
        <v>23604</v>
      </c>
      <c r="J359" s="24" t="s">
        <v>3264</v>
      </c>
      <c r="K359" s="63">
        <f t="shared" si="97"/>
        <v>45901</v>
      </c>
      <c r="L359" s="55">
        <f t="shared" si="98"/>
        <v>0.04</v>
      </c>
      <c r="M359" s="76">
        <v>0.22500000000000001</v>
      </c>
      <c r="N359" s="62">
        <v>45901</v>
      </c>
      <c r="O359" s="62">
        <v>46265</v>
      </c>
      <c r="P359" s="63"/>
      <c r="Q359" s="63"/>
      <c r="R359" s="78">
        <v>61</v>
      </c>
      <c r="S359" s="63" t="str">
        <f>VLOOKUP(R359,SA!$B$3:$C$11,2,1)</f>
        <v>56-65</v>
      </c>
      <c r="T359" s="38" t="s">
        <v>98</v>
      </c>
      <c r="U359" s="24" t="s">
        <v>5747</v>
      </c>
      <c r="V359" s="24">
        <v>300000</v>
      </c>
      <c r="W359" s="39">
        <f t="shared" si="99"/>
        <v>0</v>
      </c>
      <c r="X359" s="29">
        <f t="shared" si="100"/>
        <v>0</v>
      </c>
      <c r="Y359" s="40">
        <f t="shared" si="101"/>
        <v>365</v>
      </c>
      <c r="Z359" s="38">
        <f t="shared" si="102"/>
        <v>46081</v>
      </c>
      <c r="AA359" s="41">
        <f t="shared" si="103"/>
        <v>181</v>
      </c>
      <c r="AB359" s="24" t="s">
        <v>113</v>
      </c>
      <c r="AC359" s="41">
        <f t="shared" si="104"/>
        <v>10831.751</v>
      </c>
      <c r="AD359" s="41">
        <v>1</v>
      </c>
      <c r="AE359" s="72">
        <f>INDEX(SA!$C$2:$G$11,MATCH(Details!S359,SA!$C$2:$C$11,0),MATCH(Details!V359,SA!$C$2:$G$2,0))*Y359/(F359-E359+1)</f>
        <v>9179.4500000000007</v>
      </c>
      <c r="AF359" s="41">
        <f t="shared" si="105"/>
        <v>0</v>
      </c>
      <c r="AG359" s="41">
        <f t="shared" si="106"/>
        <v>0</v>
      </c>
      <c r="AH359" s="41">
        <f t="shared" si="107"/>
        <v>1652.3010000000002</v>
      </c>
      <c r="AI359" s="60">
        <f t="shared" si="108"/>
        <v>367.17800000000005</v>
      </c>
      <c r="AJ359" s="60">
        <f t="shared" si="109"/>
        <v>2065.3762500000003</v>
      </c>
      <c r="AK359" s="60">
        <f t="shared" si="110"/>
        <v>4552.0012328767125</v>
      </c>
      <c r="AL359" s="60">
        <f t="shared" si="111"/>
        <v>3345.7209061643835</v>
      </c>
      <c r="AM359" s="41">
        <f t="shared" si="112"/>
        <v>3401.1748438356171</v>
      </c>
      <c r="AN359" s="42">
        <f t="shared" si="113"/>
        <v>45715</v>
      </c>
      <c r="AO359" s="43">
        <f t="shared" si="114"/>
        <v>9179.4500000000007</v>
      </c>
    </row>
    <row r="360" spans="1:41" s="24" customFormat="1" ht="15.75" customHeight="1" x14ac:dyDescent="0.35">
      <c r="A360" s="36" t="s">
        <v>27</v>
      </c>
      <c r="B360" s="36">
        <v>202509</v>
      </c>
      <c r="C360" s="24" t="s">
        <v>736</v>
      </c>
      <c r="D360" s="24" t="s">
        <v>119</v>
      </c>
      <c r="E360" s="62">
        <v>45901</v>
      </c>
      <c r="F360" s="62">
        <v>46265</v>
      </c>
      <c r="G360" s="37" t="s">
        <v>1018</v>
      </c>
      <c r="H360" s="36">
        <v>42272</v>
      </c>
      <c r="I360" s="63">
        <v>22827</v>
      </c>
      <c r="J360" s="24" t="s">
        <v>3265</v>
      </c>
      <c r="K360" s="63">
        <f t="shared" si="97"/>
        <v>45901</v>
      </c>
      <c r="L360" s="55">
        <f t="shared" si="98"/>
        <v>0.04</v>
      </c>
      <c r="M360" s="76">
        <v>0.22500000000000001</v>
      </c>
      <c r="N360" s="62">
        <v>45901</v>
      </c>
      <c r="O360" s="62">
        <v>46265</v>
      </c>
      <c r="P360" s="63"/>
      <c r="Q360" s="63"/>
      <c r="R360" s="78">
        <v>63</v>
      </c>
      <c r="S360" s="63" t="str">
        <f>VLOOKUP(R360,SA!$B$3:$C$11,2,1)</f>
        <v>56-65</v>
      </c>
      <c r="T360" s="38" t="s">
        <v>97</v>
      </c>
      <c r="U360" s="24" t="s">
        <v>5744</v>
      </c>
      <c r="V360" s="24">
        <v>300000</v>
      </c>
      <c r="W360" s="39">
        <f t="shared" si="99"/>
        <v>0</v>
      </c>
      <c r="X360" s="29">
        <f t="shared" si="100"/>
        <v>0</v>
      </c>
      <c r="Y360" s="40">
        <f t="shared" si="101"/>
        <v>365</v>
      </c>
      <c r="Z360" s="38">
        <f t="shared" si="102"/>
        <v>46081</v>
      </c>
      <c r="AA360" s="41">
        <f t="shared" si="103"/>
        <v>181</v>
      </c>
      <c r="AB360" s="24" t="s">
        <v>113</v>
      </c>
      <c r="AC360" s="41">
        <f t="shared" si="104"/>
        <v>10831.751</v>
      </c>
      <c r="AD360" s="41">
        <v>1</v>
      </c>
      <c r="AE360" s="72">
        <f>INDEX(SA!$C$2:$G$11,MATCH(Details!S360,SA!$C$2:$C$11,0),MATCH(Details!V360,SA!$C$2:$G$2,0))*Y360/(F360-E360+1)</f>
        <v>9179.4500000000007</v>
      </c>
      <c r="AF360" s="41">
        <f t="shared" si="105"/>
        <v>0</v>
      </c>
      <c r="AG360" s="41">
        <f t="shared" si="106"/>
        <v>0</v>
      </c>
      <c r="AH360" s="41">
        <f t="shared" si="107"/>
        <v>1652.3010000000002</v>
      </c>
      <c r="AI360" s="60">
        <f t="shared" si="108"/>
        <v>367.17800000000005</v>
      </c>
      <c r="AJ360" s="60">
        <f t="shared" si="109"/>
        <v>2065.3762500000003</v>
      </c>
      <c r="AK360" s="60">
        <f t="shared" si="110"/>
        <v>4552.0012328767125</v>
      </c>
      <c r="AL360" s="60">
        <f t="shared" si="111"/>
        <v>3345.7209061643835</v>
      </c>
      <c r="AM360" s="41">
        <f t="shared" si="112"/>
        <v>3401.1748438356171</v>
      </c>
      <c r="AN360" s="42">
        <f t="shared" si="113"/>
        <v>45715</v>
      </c>
      <c r="AO360" s="43">
        <f t="shared" si="114"/>
        <v>9179.4500000000007</v>
      </c>
    </row>
    <row r="361" spans="1:41" s="24" customFormat="1" ht="15.75" customHeight="1" x14ac:dyDescent="0.35">
      <c r="A361" s="36" t="s">
        <v>27</v>
      </c>
      <c r="B361" s="36">
        <v>202509</v>
      </c>
      <c r="C361" s="24" t="s">
        <v>736</v>
      </c>
      <c r="D361" s="24" t="s">
        <v>119</v>
      </c>
      <c r="E361" s="62">
        <v>45901</v>
      </c>
      <c r="F361" s="62">
        <v>46265</v>
      </c>
      <c r="G361" s="37" t="s">
        <v>1019</v>
      </c>
      <c r="H361" s="36">
        <v>42272</v>
      </c>
      <c r="I361" s="63">
        <v>35352</v>
      </c>
      <c r="J361" s="24" t="s">
        <v>3266</v>
      </c>
      <c r="K361" s="63">
        <f t="shared" si="97"/>
        <v>45901</v>
      </c>
      <c r="L361" s="55">
        <f t="shared" si="98"/>
        <v>0.04</v>
      </c>
      <c r="M361" s="76">
        <v>0.22500000000000001</v>
      </c>
      <c r="N361" s="62">
        <v>45901</v>
      </c>
      <c r="O361" s="62">
        <v>46265</v>
      </c>
      <c r="P361" s="63"/>
      <c r="Q361" s="63"/>
      <c r="R361" s="78">
        <v>28</v>
      </c>
      <c r="S361" s="63" t="str">
        <f>VLOOKUP(R361,SA!$B$3:$C$11,2,1)</f>
        <v>26-35</v>
      </c>
      <c r="T361" s="38" t="s">
        <v>98</v>
      </c>
      <c r="U361" s="24" t="s">
        <v>5743</v>
      </c>
      <c r="V361" s="24">
        <v>300000</v>
      </c>
      <c r="W361" s="39">
        <f t="shared" si="99"/>
        <v>0</v>
      </c>
      <c r="X361" s="29">
        <f t="shared" si="100"/>
        <v>0</v>
      </c>
      <c r="Y361" s="40">
        <f t="shared" si="101"/>
        <v>365</v>
      </c>
      <c r="Z361" s="38">
        <f t="shared" si="102"/>
        <v>46081</v>
      </c>
      <c r="AA361" s="41">
        <f t="shared" si="103"/>
        <v>181</v>
      </c>
      <c r="AB361" s="24" t="s">
        <v>113</v>
      </c>
      <c r="AC361" s="41">
        <f t="shared" si="104"/>
        <v>4124.4657999999999</v>
      </c>
      <c r="AD361" s="41">
        <v>1</v>
      </c>
      <c r="AE361" s="72">
        <f>INDEX(SA!$C$2:$G$11,MATCH(Details!S361,SA!$C$2:$C$11,0),MATCH(Details!V361,SA!$C$2:$G$2,0))*Y361/(F361-E361+1)</f>
        <v>3495.31</v>
      </c>
      <c r="AF361" s="41">
        <f t="shared" si="105"/>
        <v>0</v>
      </c>
      <c r="AG361" s="41">
        <f t="shared" si="106"/>
        <v>0</v>
      </c>
      <c r="AH361" s="41">
        <f t="shared" si="107"/>
        <v>629.1558</v>
      </c>
      <c r="AI361" s="60">
        <f t="shared" si="108"/>
        <v>139.8124</v>
      </c>
      <c r="AJ361" s="60">
        <f t="shared" si="109"/>
        <v>786.44475</v>
      </c>
      <c r="AK361" s="60">
        <f t="shared" si="110"/>
        <v>1733.2907123287671</v>
      </c>
      <c r="AL361" s="60">
        <f t="shared" si="111"/>
        <v>1273.9686735616438</v>
      </c>
      <c r="AM361" s="41">
        <f t="shared" si="112"/>
        <v>1295.0841764383563</v>
      </c>
      <c r="AN361" s="42">
        <f t="shared" si="113"/>
        <v>45715</v>
      </c>
      <c r="AO361" s="43">
        <f t="shared" si="114"/>
        <v>3495.31</v>
      </c>
    </row>
    <row r="362" spans="1:41" s="24" customFormat="1" ht="15.75" customHeight="1" x14ac:dyDescent="0.35">
      <c r="A362" s="36" t="s">
        <v>27</v>
      </c>
      <c r="B362" s="36">
        <v>202509</v>
      </c>
      <c r="C362" s="24" t="s">
        <v>736</v>
      </c>
      <c r="D362" s="24" t="s">
        <v>119</v>
      </c>
      <c r="E362" s="62">
        <v>45901</v>
      </c>
      <c r="F362" s="62">
        <v>46265</v>
      </c>
      <c r="G362" s="37" t="s">
        <v>473</v>
      </c>
      <c r="H362" s="36">
        <v>42272</v>
      </c>
      <c r="I362" s="63">
        <v>34465</v>
      </c>
      <c r="J362" s="24" t="s">
        <v>3267</v>
      </c>
      <c r="K362" s="63">
        <f t="shared" si="97"/>
        <v>45901</v>
      </c>
      <c r="L362" s="55">
        <f t="shared" si="98"/>
        <v>0.04</v>
      </c>
      <c r="M362" s="76">
        <v>0.22500000000000001</v>
      </c>
      <c r="N362" s="62">
        <v>45901</v>
      </c>
      <c r="O362" s="62">
        <v>46265</v>
      </c>
      <c r="P362" s="63"/>
      <c r="Q362" s="63"/>
      <c r="R362" s="78">
        <v>31</v>
      </c>
      <c r="S362" s="63" t="str">
        <f>VLOOKUP(R362,SA!$B$3:$C$11,2,1)</f>
        <v>26-35</v>
      </c>
      <c r="T362" s="38" t="s">
        <v>97</v>
      </c>
      <c r="U362" s="24" t="s">
        <v>56</v>
      </c>
      <c r="V362" s="24">
        <v>300000</v>
      </c>
      <c r="W362" s="39">
        <f t="shared" si="99"/>
        <v>300000</v>
      </c>
      <c r="X362" s="29">
        <f t="shared" si="100"/>
        <v>1</v>
      </c>
      <c r="Y362" s="40">
        <f t="shared" si="101"/>
        <v>365</v>
      </c>
      <c r="Z362" s="38">
        <f t="shared" si="102"/>
        <v>46081</v>
      </c>
      <c r="AA362" s="41">
        <f t="shared" si="103"/>
        <v>181</v>
      </c>
      <c r="AB362" s="24" t="s">
        <v>113</v>
      </c>
      <c r="AC362" s="41">
        <f t="shared" si="104"/>
        <v>4124.4657999999999</v>
      </c>
      <c r="AD362" s="41">
        <v>1</v>
      </c>
      <c r="AE362" s="72">
        <f>INDEX(SA!$C$2:$G$11,MATCH(Details!S362,SA!$C$2:$C$11,0),MATCH(Details!V362,SA!$C$2:$G$2,0))*Y362/(F362-E362+1)</f>
        <v>3495.31</v>
      </c>
      <c r="AF362" s="41">
        <f t="shared" si="105"/>
        <v>0</v>
      </c>
      <c r="AG362" s="41">
        <f t="shared" si="106"/>
        <v>0</v>
      </c>
      <c r="AH362" s="41">
        <f t="shared" si="107"/>
        <v>629.1558</v>
      </c>
      <c r="AI362" s="60">
        <f t="shared" si="108"/>
        <v>139.8124</v>
      </c>
      <c r="AJ362" s="60">
        <f t="shared" si="109"/>
        <v>786.44475</v>
      </c>
      <c r="AK362" s="60">
        <f t="shared" si="110"/>
        <v>1733.2907123287671</v>
      </c>
      <c r="AL362" s="60">
        <f t="shared" si="111"/>
        <v>1273.9686735616438</v>
      </c>
      <c r="AM362" s="41">
        <f t="shared" si="112"/>
        <v>1295.0841764383563</v>
      </c>
      <c r="AN362" s="42">
        <f t="shared" si="113"/>
        <v>45715</v>
      </c>
      <c r="AO362" s="43">
        <f t="shared" si="114"/>
        <v>3495.31</v>
      </c>
    </row>
    <row r="363" spans="1:41" s="24" customFormat="1" ht="15.75" customHeight="1" x14ac:dyDescent="0.35">
      <c r="A363" s="36" t="s">
        <v>27</v>
      </c>
      <c r="B363" s="36">
        <v>202509</v>
      </c>
      <c r="C363" s="24" t="s">
        <v>736</v>
      </c>
      <c r="D363" s="24" t="s">
        <v>119</v>
      </c>
      <c r="E363" s="62">
        <v>45901</v>
      </c>
      <c r="F363" s="62">
        <v>46265</v>
      </c>
      <c r="G363" s="37" t="s">
        <v>1020</v>
      </c>
      <c r="H363" s="36">
        <v>42274</v>
      </c>
      <c r="I363" s="63">
        <v>33887</v>
      </c>
      <c r="J363" s="24" t="s">
        <v>3268</v>
      </c>
      <c r="K363" s="63">
        <f t="shared" si="97"/>
        <v>45901</v>
      </c>
      <c r="L363" s="55">
        <f t="shared" si="98"/>
        <v>0.04</v>
      </c>
      <c r="M363" s="76">
        <v>0.22500000000000001</v>
      </c>
      <c r="N363" s="62">
        <v>45901</v>
      </c>
      <c r="O363" s="62">
        <v>46265</v>
      </c>
      <c r="P363" s="63"/>
      <c r="Q363" s="63"/>
      <c r="R363" s="78">
        <v>32</v>
      </c>
      <c r="S363" s="63" t="str">
        <f>VLOOKUP(R363,SA!$B$3:$C$11,2,1)</f>
        <v>26-35</v>
      </c>
      <c r="T363" s="38" t="s">
        <v>98</v>
      </c>
      <c r="U363" s="24" t="s">
        <v>5743</v>
      </c>
      <c r="V363" s="24">
        <v>300000</v>
      </c>
      <c r="W363" s="39">
        <f t="shared" si="99"/>
        <v>0</v>
      </c>
      <c r="X363" s="29">
        <f t="shared" si="100"/>
        <v>0</v>
      </c>
      <c r="Y363" s="40">
        <f t="shared" si="101"/>
        <v>365</v>
      </c>
      <c r="Z363" s="38">
        <f t="shared" si="102"/>
        <v>46081</v>
      </c>
      <c r="AA363" s="41">
        <f t="shared" si="103"/>
        <v>181</v>
      </c>
      <c r="AB363" s="24" t="s">
        <v>113</v>
      </c>
      <c r="AC363" s="41">
        <f t="shared" si="104"/>
        <v>4124.4657999999999</v>
      </c>
      <c r="AD363" s="41">
        <v>1</v>
      </c>
      <c r="AE363" s="72">
        <f>INDEX(SA!$C$2:$G$11,MATCH(Details!S363,SA!$C$2:$C$11,0),MATCH(Details!V363,SA!$C$2:$G$2,0))*Y363/(F363-E363+1)</f>
        <v>3495.31</v>
      </c>
      <c r="AF363" s="41">
        <f t="shared" si="105"/>
        <v>0</v>
      </c>
      <c r="AG363" s="41">
        <f t="shared" si="106"/>
        <v>0</v>
      </c>
      <c r="AH363" s="41">
        <f t="shared" si="107"/>
        <v>629.1558</v>
      </c>
      <c r="AI363" s="60">
        <f t="shared" si="108"/>
        <v>139.8124</v>
      </c>
      <c r="AJ363" s="60">
        <f t="shared" si="109"/>
        <v>786.44475</v>
      </c>
      <c r="AK363" s="60">
        <f t="shared" si="110"/>
        <v>1733.2907123287671</v>
      </c>
      <c r="AL363" s="60">
        <f t="shared" si="111"/>
        <v>1273.9686735616438</v>
      </c>
      <c r="AM363" s="41">
        <f t="shared" si="112"/>
        <v>1295.0841764383563</v>
      </c>
      <c r="AN363" s="42">
        <f t="shared" si="113"/>
        <v>45715</v>
      </c>
      <c r="AO363" s="43">
        <f t="shared" si="114"/>
        <v>3495.31</v>
      </c>
    </row>
    <row r="364" spans="1:41" s="24" customFormat="1" ht="15.75" customHeight="1" x14ac:dyDescent="0.35">
      <c r="A364" s="36" t="s">
        <v>27</v>
      </c>
      <c r="B364" s="36">
        <v>202509</v>
      </c>
      <c r="C364" s="24" t="s">
        <v>736</v>
      </c>
      <c r="D364" s="24" t="s">
        <v>119</v>
      </c>
      <c r="E364" s="62">
        <v>45901</v>
      </c>
      <c r="F364" s="62">
        <v>46265</v>
      </c>
      <c r="G364" s="37" t="s">
        <v>1021</v>
      </c>
      <c r="H364" s="36">
        <v>42274</v>
      </c>
      <c r="I364" s="63">
        <v>18994</v>
      </c>
      <c r="J364" s="24" t="s">
        <v>3269</v>
      </c>
      <c r="K364" s="63">
        <f t="shared" si="97"/>
        <v>45901</v>
      </c>
      <c r="L364" s="55">
        <f t="shared" si="98"/>
        <v>0.04</v>
      </c>
      <c r="M364" s="76">
        <v>0.22500000000000001</v>
      </c>
      <c r="N364" s="62">
        <v>45901</v>
      </c>
      <c r="O364" s="62">
        <v>46265</v>
      </c>
      <c r="P364" s="63"/>
      <c r="Q364" s="63"/>
      <c r="R364" s="78">
        <v>73</v>
      </c>
      <c r="S364" s="63" t="str">
        <f>VLOOKUP(R364,SA!$B$3:$C$11,2,1)</f>
        <v>71-75</v>
      </c>
      <c r="T364" s="38" t="s">
        <v>98</v>
      </c>
      <c r="U364" s="24" t="s">
        <v>5747</v>
      </c>
      <c r="V364" s="24">
        <v>300000</v>
      </c>
      <c r="W364" s="39">
        <f t="shared" si="99"/>
        <v>0</v>
      </c>
      <c r="X364" s="29">
        <f t="shared" si="100"/>
        <v>0</v>
      </c>
      <c r="Y364" s="40">
        <f t="shared" si="101"/>
        <v>365</v>
      </c>
      <c r="Z364" s="38">
        <f t="shared" si="102"/>
        <v>46081</v>
      </c>
      <c r="AA364" s="41">
        <f t="shared" si="103"/>
        <v>181</v>
      </c>
      <c r="AB364" s="24" t="s">
        <v>113</v>
      </c>
      <c r="AC364" s="41">
        <f t="shared" si="104"/>
        <v>19621.1934</v>
      </c>
      <c r="AD364" s="41">
        <v>1</v>
      </c>
      <c r="AE364" s="72">
        <f>INDEX(SA!$C$2:$G$11,MATCH(Details!S364,SA!$C$2:$C$11,0),MATCH(Details!V364,SA!$C$2:$G$2,0))*Y364/(F364-E364+1)</f>
        <v>16628.13</v>
      </c>
      <c r="AF364" s="41">
        <f t="shared" si="105"/>
        <v>0</v>
      </c>
      <c r="AG364" s="41">
        <f t="shared" si="106"/>
        <v>0</v>
      </c>
      <c r="AH364" s="41">
        <f t="shared" si="107"/>
        <v>2993.0634</v>
      </c>
      <c r="AI364" s="60">
        <f t="shared" si="108"/>
        <v>665.12520000000006</v>
      </c>
      <c r="AJ364" s="60">
        <f t="shared" si="109"/>
        <v>3741.3292500000002</v>
      </c>
      <c r="AK364" s="60">
        <f t="shared" si="110"/>
        <v>8245.7302191780836</v>
      </c>
      <c r="AL364" s="60">
        <f t="shared" si="111"/>
        <v>6060.6117110958912</v>
      </c>
      <c r="AM364" s="41">
        <f t="shared" si="112"/>
        <v>6161.0638389041087</v>
      </c>
      <c r="AN364" s="42">
        <f t="shared" si="113"/>
        <v>45715</v>
      </c>
      <c r="AO364" s="43">
        <f t="shared" si="114"/>
        <v>16628.13</v>
      </c>
    </row>
    <row r="365" spans="1:41" s="24" customFormat="1" ht="15.75" customHeight="1" x14ac:dyDescent="0.35">
      <c r="A365" s="36" t="s">
        <v>27</v>
      </c>
      <c r="B365" s="36">
        <v>202509</v>
      </c>
      <c r="C365" s="24" t="s">
        <v>736</v>
      </c>
      <c r="D365" s="24" t="s">
        <v>119</v>
      </c>
      <c r="E365" s="62">
        <v>45901</v>
      </c>
      <c r="F365" s="62">
        <v>46265</v>
      </c>
      <c r="G365" s="37" t="s">
        <v>1022</v>
      </c>
      <c r="H365" s="36">
        <v>42274</v>
      </c>
      <c r="I365" s="63">
        <v>44564</v>
      </c>
      <c r="J365" s="24" t="s">
        <v>3270</v>
      </c>
      <c r="K365" s="63">
        <f t="shared" si="97"/>
        <v>45901</v>
      </c>
      <c r="L365" s="55">
        <f t="shared" si="98"/>
        <v>0.04</v>
      </c>
      <c r="M365" s="76">
        <v>0.22500000000000001</v>
      </c>
      <c r="N365" s="62">
        <v>45901</v>
      </c>
      <c r="O365" s="62">
        <v>46265</v>
      </c>
      <c r="P365" s="63"/>
      <c r="Q365" s="63"/>
      <c r="R365" s="78">
        <v>3</v>
      </c>
      <c r="S365" s="63" t="str">
        <f>VLOOKUP(R365,SA!$B$3:$C$11,2,1)</f>
        <v>0-25</v>
      </c>
      <c r="T365" s="38" t="s">
        <v>98</v>
      </c>
      <c r="U365" s="24" t="s">
        <v>5746</v>
      </c>
      <c r="V365" s="24">
        <v>300000</v>
      </c>
      <c r="W365" s="39">
        <f t="shared" si="99"/>
        <v>0</v>
      </c>
      <c r="X365" s="29">
        <f t="shared" si="100"/>
        <v>0</v>
      </c>
      <c r="Y365" s="40">
        <f t="shared" si="101"/>
        <v>365</v>
      </c>
      <c r="Z365" s="38">
        <f t="shared" si="102"/>
        <v>46081</v>
      </c>
      <c r="AA365" s="41">
        <f t="shared" si="103"/>
        <v>181</v>
      </c>
      <c r="AB365" s="24" t="s">
        <v>113</v>
      </c>
      <c r="AC365" s="41">
        <f t="shared" si="104"/>
        <v>3690.3792000000003</v>
      </c>
      <c r="AD365" s="41">
        <v>1</v>
      </c>
      <c r="AE365" s="72">
        <f>INDEX(SA!$C$2:$G$11,MATCH(Details!S365,SA!$C$2:$C$11,0),MATCH(Details!V365,SA!$C$2:$G$2,0))*Y365/(F365-E365+1)</f>
        <v>3127.44</v>
      </c>
      <c r="AF365" s="41">
        <f t="shared" si="105"/>
        <v>0</v>
      </c>
      <c r="AG365" s="41">
        <f t="shared" si="106"/>
        <v>0</v>
      </c>
      <c r="AH365" s="41">
        <f t="shared" si="107"/>
        <v>562.93920000000003</v>
      </c>
      <c r="AI365" s="60">
        <f t="shared" si="108"/>
        <v>125.0976</v>
      </c>
      <c r="AJ365" s="60">
        <f t="shared" si="109"/>
        <v>703.67399999999998</v>
      </c>
      <c r="AK365" s="60">
        <f t="shared" si="110"/>
        <v>1550.8675068493151</v>
      </c>
      <c r="AL365" s="60">
        <f t="shared" si="111"/>
        <v>1139.8876175342466</v>
      </c>
      <c r="AM365" s="41">
        <f t="shared" si="112"/>
        <v>1158.7807824657534</v>
      </c>
      <c r="AN365" s="42">
        <f t="shared" si="113"/>
        <v>45715</v>
      </c>
      <c r="AO365" s="43">
        <f t="shared" si="114"/>
        <v>3127.44</v>
      </c>
    </row>
    <row r="366" spans="1:41" s="24" customFormat="1" ht="15.75" customHeight="1" x14ac:dyDescent="0.35">
      <c r="A366" s="36" t="s">
        <v>27</v>
      </c>
      <c r="B366" s="36">
        <v>202509</v>
      </c>
      <c r="C366" s="24" t="s">
        <v>736</v>
      </c>
      <c r="D366" s="24" t="s">
        <v>119</v>
      </c>
      <c r="E366" s="62">
        <v>45901</v>
      </c>
      <c r="F366" s="62">
        <v>46265</v>
      </c>
      <c r="G366" s="37" t="s">
        <v>1023</v>
      </c>
      <c r="H366" s="36">
        <v>42274</v>
      </c>
      <c r="I366" s="63">
        <v>14653</v>
      </c>
      <c r="J366" s="24" t="s">
        <v>3271</v>
      </c>
      <c r="K366" s="63">
        <f t="shared" si="97"/>
        <v>45901</v>
      </c>
      <c r="L366" s="55">
        <f t="shared" si="98"/>
        <v>0.04</v>
      </c>
      <c r="M366" s="76">
        <v>0.22500000000000001</v>
      </c>
      <c r="N366" s="62">
        <v>45901</v>
      </c>
      <c r="O366" s="62">
        <v>46265</v>
      </c>
      <c r="P366" s="63"/>
      <c r="Q366" s="63"/>
      <c r="R366" s="78">
        <v>85</v>
      </c>
      <c r="S366" s="63" t="str">
        <f>VLOOKUP(R366,SA!$B$3:$C$11,2,1)</f>
        <v>81-100</v>
      </c>
      <c r="T366" s="38" t="s">
        <v>97</v>
      </c>
      <c r="U366" s="24" t="s">
        <v>5744</v>
      </c>
      <c r="V366" s="24">
        <v>300000</v>
      </c>
      <c r="W366" s="39">
        <f t="shared" si="99"/>
        <v>0</v>
      </c>
      <c r="X366" s="29">
        <f t="shared" si="100"/>
        <v>0</v>
      </c>
      <c r="Y366" s="40">
        <f t="shared" si="101"/>
        <v>365</v>
      </c>
      <c r="Z366" s="38">
        <f t="shared" si="102"/>
        <v>46081</v>
      </c>
      <c r="AA366" s="41">
        <f t="shared" si="103"/>
        <v>181</v>
      </c>
      <c r="AB366" s="24" t="s">
        <v>113</v>
      </c>
      <c r="AC366" s="41">
        <f t="shared" si="104"/>
        <v>26913.322</v>
      </c>
      <c r="AD366" s="41">
        <v>1</v>
      </c>
      <c r="AE366" s="72">
        <f>INDEX(SA!$C$2:$G$11,MATCH(Details!S366,SA!$C$2:$C$11,0),MATCH(Details!V366,SA!$C$2:$G$2,0))*Y366/(F366-E366+1)</f>
        <v>22807.9</v>
      </c>
      <c r="AF366" s="41">
        <f t="shared" si="105"/>
        <v>0</v>
      </c>
      <c r="AG366" s="41">
        <f t="shared" si="106"/>
        <v>0</v>
      </c>
      <c r="AH366" s="41">
        <f t="shared" si="107"/>
        <v>4105.4220000000005</v>
      </c>
      <c r="AI366" s="60">
        <f t="shared" si="108"/>
        <v>912.31600000000003</v>
      </c>
      <c r="AJ366" s="60">
        <f t="shared" si="109"/>
        <v>5131.7775000000001</v>
      </c>
      <c r="AK366" s="60">
        <f t="shared" si="110"/>
        <v>11310.21890410959</v>
      </c>
      <c r="AL366" s="60">
        <f t="shared" si="111"/>
        <v>8313.0108945205484</v>
      </c>
      <c r="AM366" s="41">
        <f t="shared" si="112"/>
        <v>8450.795605479454</v>
      </c>
      <c r="AN366" s="42">
        <f t="shared" si="113"/>
        <v>45715</v>
      </c>
      <c r="AO366" s="43">
        <f t="shared" si="114"/>
        <v>22807.9</v>
      </c>
    </row>
    <row r="367" spans="1:41" s="24" customFormat="1" ht="15.75" customHeight="1" x14ac:dyDescent="0.35">
      <c r="A367" s="36" t="s">
        <v>27</v>
      </c>
      <c r="B367" s="36">
        <v>202509</v>
      </c>
      <c r="C367" s="24" t="s">
        <v>736</v>
      </c>
      <c r="D367" s="24" t="s">
        <v>119</v>
      </c>
      <c r="E367" s="62">
        <v>45901</v>
      </c>
      <c r="F367" s="62">
        <v>46265</v>
      </c>
      <c r="G367" s="37" t="s">
        <v>497</v>
      </c>
      <c r="H367" s="36">
        <v>42274</v>
      </c>
      <c r="I367" s="63">
        <v>29021</v>
      </c>
      <c r="J367" s="24" t="s">
        <v>3272</v>
      </c>
      <c r="K367" s="63">
        <f t="shared" si="97"/>
        <v>45901</v>
      </c>
      <c r="L367" s="55">
        <f t="shared" si="98"/>
        <v>0.04</v>
      </c>
      <c r="M367" s="76">
        <v>0.22500000000000001</v>
      </c>
      <c r="N367" s="62">
        <v>45901</v>
      </c>
      <c r="O367" s="62">
        <v>46265</v>
      </c>
      <c r="P367" s="63"/>
      <c r="Q367" s="63"/>
      <c r="R367" s="78">
        <v>46</v>
      </c>
      <c r="S367" s="63" t="str">
        <f>VLOOKUP(R367,SA!$B$3:$C$11,2,1)</f>
        <v>46-55</v>
      </c>
      <c r="T367" s="38" t="s">
        <v>97</v>
      </c>
      <c r="U367" s="24" t="s">
        <v>56</v>
      </c>
      <c r="V367" s="24">
        <v>300000</v>
      </c>
      <c r="W367" s="39">
        <f t="shared" si="99"/>
        <v>300000</v>
      </c>
      <c r="X367" s="29">
        <f t="shared" si="100"/>
        <v>1</v>
      </c>
      <c r="Y367" s="40">
        <f t="shared" si="101"/>
        <v>365</v>
      </c>
      <c r="Z367" s="38">
        <f t="shared" si="102"/>
        <v>46081</v>
      </c>
      <c r="AA367" s="41">
        <f t="shared" si="103"/>
        <v>181</v>
      </c>
      <c r="AB367" s="24" t="s">
        <v>113</v>
      </c>
      <c r="AC367" s="41">
        <f t="shared" si="104"/>
        <v>7373.4659999999994</v>
      </c>
      <c r="AD367" s="41">
        <v>1</v>
      </c>
      <c r="AE367" s="72">
        <f>INDEX(SA!$C$2:$G$11,MATCH(Details!S367,SA!$C$2:$C$11,0),MATCH(Details!V367,SA!$C$2:$G$2,0))*Y367/(F367-E367+1)</f>
        <v>6248.7</v>
      </c>
      <c r="AF367" s="41">
        <f t="shared" si="105"/>
        <v>0</v>
      </c>
      <c r="AG367" s="41">
        <f t="shared" si="106"/>
        <v>0</v>
      </c>
      <c r="AH367" s="41">
        <f t="shared" si="107"/>
        <v>1124.7659999999998</v>
      </c>
      <c r="AI367" s="60">
        <f t="shared" si="108"/>
        <v>249.94800000000001</v>
      </c>
      <c r="AJ367" s="60">
        <f t="shared" si="109"/>
        <v>1405.9575</v>
      </c>
      <c r="AK367" s="60">
        <f t="shared" si="110"/>
        <v>3098.6704109589041</v>
      </c>
      <c r="AL367" s="60">
        <f t="shared" si="111"/>
        <v>2277.5227520547946</v>
      </c>
      <c r="AM367" s="41">
        <f t="shared" si="112"/>
        <v>2315.2717479452049</v>
      </c>
      <c r="AN367" s="42">
        <f t="shared" si="113"/>
        <v>45715</v>
      </c>
      <c r="AO367" s="43">
        <f t="shared" si="114"/>
        <v>6248.7</v>
      </c>
    </row>
    <row r="368" spans="1:41" s="24" customFormat="1" ht="15.75" customHeight="1" x14ac:dyDescent="0.35">
      <c r="A368" s="36" t="s">
        <v>27</v>
      </c>
      <c r="B368" s="36">
        <v>202509</v>
      </c>
      <c r="C368" s="24" t="s">
        <v>736</v>
      </c>
      <c r="D368" s="24" t="s">
        <v>119</v>
      </c>
      <c r="E368" s="62">
        <v>45901</v>
      </c>
      <c r="F368" s="62">
        <v>46265</v>
      </c>
      <c r="G368" s="37" t="s">
        <v>1024</v>
      </c>
      <c r="H368" s="36">
        <v>42275</v>
      </c>
      <c r="I368" s="63">
        <v>30706</v>
      </c>
      <c r="J368" s="24" t="s">
        <v>3273</v>
      </c>
      <c r="K368" s="63">
        <f t="shared" si="97"/>
        <v>45901</v>
      </c>
      <c r="L368" s="55">
        <f t="shared" si="98"/>
        <v>0.04</v>
      </c>
      <c r="M368" s="76">
        <v>0.22500000000000001</v>
      </c>
      <c r="N368" s="62">
        <v>45901</v>
      </c>
      <c r="O368" s="62">
        <v>46265</v>
      </c>
      <c r="P368" s="63"/>
      <c r="Q368" s="63"/>
      <c r="R368" s="78">
        <v>41</v>
      </c>
      <c r="S368" s="63" t="str">
        <f>VLOOKUP(R368,SA!$B$3:$C$11,2,1)</f>
        <v>36-45</v>
      </c>
      <c r="T368" s="38" t="s">
        <v>98</v>
      </c>
      <c r="U368" s="24" t="s">
        <v>5743</v>
      </c>
      <c r="V368" s="24">
        <v>300000</v>
      </c>
      <c r="W368" s="39">
        <f t="shared" si="99"/>
        <v>0</v>
      </c>
      <c r="X368" s="29">
        <f t="shared" si="100"/>
        <v>0</v>
      </c>
      <c r="Y368" s="40">
        <f t="shared" si="101"/>
        <v>365</v>
      </c>
      <c r="Z368" s="38">
        <f t="shared" si="102"/>
        <v>46081</v>
      </c>
      <c r="AA368" s="41">
        <f t="shared" si="103"/>
        <v>181</v>
      </c>
      <c r="AB368" s="24" t="s">
        <v>113</v>
      </c>
      <c r="AC368" s="41">
        <f t="shared" si="104"/>
        <v>5119.5716000000002</v>
      </c>
      <c r="AD368" s="41">
        <v>1</v>
      </c>
      <c r="AE368" s="72">
        <f>INDEX(SA!$C$2:$G$11,MATCH(Details!S368,SA!$C$2:$C$11,0),MATCH(Details!V368,SA!$C$2:$G$2,0))*Y368/(F368-E368+1)</f>
        <v>4338.62</v>
      </c>
      <c r="AF368" s="41">
        <f t="shared" si="105"/>
        <v>0</v>
      </c>
      <c r="AG368" s="41">
        <f t="shared" si="106"/>
        <v>0</v>
      </c>
      <c r="AH368" s="41">
        <f t="shared" si="107"/>
        <v>780.95159999999998</v>
      </c>
      <c r="AI368" s="60">
        <f t="shared" si="108"/>
        <v>173.54480000000001</v>
      </c>
      <c r="AJ368" s="60">
        <f t="shared" si="109"/>
        <v>976.18949999999995</v>
      </c>
      <c r="AK368" s="60">
        <f t="shared" si="110"/>
        <v>2151.4800547945206</v>
      </c>
      <c r="AL368" s="60">
        <f t="shared" si="111"/>
        <v>1581.3378402739727</v>
      </c>
      <c r="AM368" s="41">
        <f t="shared" si="112"/>
        <v>1607.5478597260276</v>
      </c>
      <c r="AN368" s="42">
        <f t="shared" si="113"/>
        <v>45715</v>
      </c>
      <c r="AO368" s="43">
        <f t="shared" si="114"/>
        <v>4338.62</v>
      </c>
    </row>
    <row r="369" spans="1:41" s="24" customFormat="1" ht="15.75" customHeight="1" x14ac:dyDescent="0.35">
      <c r="A369" s="36" t="s">
        <v>27</v>
      </c>
      <c r="B369" s="36">
        <v>202509</v>
      </c>
      <c r="C369" s="24" t="s">
        <v>736</v>
      </c>
      <c r="D369" s="24" t="s">
        <v>119</v>
      </c>
      <c r="E369" s="62">
        <v>45901</v>
      </c>
      <c r="F369" s="62">
        <v>46265</v>
      </c>
      <c r="G369" s="37" t="s">
        <v>1025</v>
      </c>
      <c r="H369" s="36">
        <v>42275</v>
      </c>
      <c r="I369" s="63">
        <v>20821</v>
      </c>
      <c r="J369" s="24" t="s">
        <v>3274</v>
      </c>
      <c r="K369" s="63">
        <f t="shared" si="97"/>
        <v>45901</v>
      </c>
      <c r="L369" s="55">
        <f t="shared" si="98"/>
        <v>0.04</v>
      </c>
      <c r="M369" s="76">
        <v>0.22500000000000001</v>
      </c>
      <c r="N369" s="62">
        <v>45901</v>
      </c>
      <c r="O369" s="62">
        <v>46265</v>
      </c>
      <c r="P369" s="63"/>
      <c r="Q369" s="63"/>
      <c r="R369" s="78">
        <v>68</v>
      </c>
      <c r="S369" s="63" t="str">
        <f>VLOOKUP(R369,SA!$B$3:$C$11,2,1)</f>
        <v>66-70</v>
      </c>
      <c r="T369" s="38" t="s">
        <v>98</v>
      </c>
      <c r="U369" s="24" t="s">
        <v>5747</v>
      </c>
      <c r="V369" s="24">
        <v>300000</v>
      </c>
      <c r="W369" s="39">
        <f t="shared" si="99"/>
        <v>0</v>
      </c>
      <c r="X369" s="29">
        <f t="shared" si="100"/>
        <v>0</v>
      </c>
      <c r="Y369" s="40">
        <f t="shared" si="101"/>
        <v>365</v>
      </c>
      <c r="Z369" s="38">
        <f t="shared" si="102"/>
        <v>46081</v>
      </c>
      <c r="AA369" s="41">
        <f t="shared" si="103"/>
        <v>181</v>
      </c>
      <c r="AB369" s="24" t="s">
        <v>113</v>
      </c>
      <c r="AC369" s="41">
        <f t="shared" si="104"/>
        <v>15468.950400000002</v>
      </c>
      <c r="AD369" s="41">
        <v>1</v>
      </c>
      <c r="AE369" s="72">
        <f>INDEX(SA!$C$2:$G$11,MATCH(Details!S369,SA!$C$2:$C$11,0),MATCH(Details!V369,SA!$C$2:$G$2,0))*Y369/(F369-E369+1)</f>
        <v>13109.28</v>
      </c>
      <c r="AF369" s="41">
        <f t="shared" si="105"/>
        <v>0</v>
      </c>
      <c r="AG369" s="41">
        <f t="shared" si="106"/>
        <v>0</v>
      </c>
      <c r="AH369" s="41">
        <f t="shared" si="107"/>
        <v>2359.6704</v>
      </c>
      <c r="AI369" s="60">
        <f t="shared" si="108"/>
        <v>524.37120000000004</v>
      </c>
      <c r="AJ369" s="60">
        <f t="shared" si="109"/>
        <v>2949.5880000000002</v>
      </c>
      <c r="AK369" s="60">
        <f t="shared" si="110"/>
        <v>6500.7662465753428</v>
      </c>
      <c r="AL369" s="60">
        <f t="shared" si="111"/>
        <v>4778.0631912328772</v>
      </c>
      <c r="AM369" s="41">
        <f t="shared" si="112"/>
        <v>4857.2576087671241</v>
      </c>
      <c r="AN369" s="42">
        <f t="shared" si="113"/>
        <v>45715</v>
      </c>
      <c r="AO369" s="43">
        <f t="shared" si="114"/>
        <v>13109.28</v>
      </c>
    </row>
    <row r="370" spans="1:41" s="24" customFormat="1" ht="15.75" customHeight="1" x14ac:dyDescent="0.35">
      <c r="A370" s="36" t="s">
        <v>27</v>
      </c>
      <c r="B370" s="36">
        <v>202509</v>
      </c>
      <c r="C370" s="24" t="s">
        <v>736</v>
      </c>
      <c r="D370" s="24" t="s">
        <v>119</v>
      </c>
      <c r="E370" s="62">
        <v>45901</v>
      </c>
      <c r="F370" s="62">
        <v>46265</v>
      </c>
      <c r="G370" s="37" t="s">
        <v>1026</v>
      </c>
      <c r="H370" s="36">
        <v>42275</v>
      </c>
      <c r="I370" s="63">
        <v>39032</v>
      </c>
      <c r="J370" s="24" t="s">
        <v>3275</v>
      </c>
      <c r="K370" s="63">
        <f t="shared" si="97"/>
        <v>45901</v>
      </c>
      <c r="L370" s="55">
        <f t="shared" si="98"/>
        <v>0.04</v>
      </c>
      <c r="M370" s="76">
        <v>0.22500000000000001</v>
      </c>
      <c r="N370" s="62">
        <v>45901</v>
      </c>
      <c r="O370" s="62">
        <v>46265</v>
      </c>
      <c r="P370" s="63"/>
      <c r="Q370" s="63"/>
      <c r="R370" s="78">
        <v>18</v>
      </c>
      <c r="S370" s="63" t="str">
        <f>VLOOKUP(R370,SA!$B$3:$C$11,2,1)</f>
        <v>0-25</v>
      </c>
      <c r="T370" s="38" t="s">
        <v>98</v>
      </c>
      <c r="U370" s="24" t="s">
        <v>5746</v>
      </c>
      <c r="V370" s="24">
        <v>300000</v>
      </c>
      <c r="W370" s="39">
        <f t="shared" si="99"/>
        <v>0</v>
      </c>
      <c r="X370" s="29">
        <f t="shared" si="100"/>
        <v>0</v>
      </c>
      <c r="Y370" s="40">
        <f t="shared" si="101"/>
        <v>365</v>
      </c>
      <c r="Z370" s="38">
        <f t="shared" si="102"/>
        <v>46081</v>
      </c>
      <c r="AA370" s="41">
        <f t="shared" si="103"/>
        <v>181</v>
      </c>
      <c r="AB370" s="24" t="s">
        <v>113</v>
      </c>
      <c r="AC370" s="41">
        <f t="shared" si="104"/>
        <v>3690.3792000000003</v>
      </c>
      <c r="AD370" s="41">
        <v>1</v>
      </c>
      <c r="AE370" s="72">
        <f>INDEX(SA!$C$2:$G$11,MATCH(Details!S370,SA!$C$2:$C$11,0),MATCH(Details!V370,SA!$C$2:$G$2,0))*Y370/(F370-E370+1)</f>
        <v>3127.44</v>
      </c>
      <c r="AF370" s="41">
        <f t="shared" si="105"/>
        <v>0</v>
      </c>
      <c r="AG370" s="41">
        <f t="shared" si="106"/>
        <v>0</v>
      </c>
      <c r="AH370" s="41">
        <f t="shared" si="107"/>
        <v>562.93920000000003</v>
      </c>
      <c r="AI370" s="60">
        <f t="shared" si="108"/>
        <v>125.0976</v>
      </c>
      <c r="AJ370" s="60">
        <f t="shared" si="109"/>
        <v>703.67399999999998</v>
      </c>
      <c r="AK370" s="60">
        <f t="shared" si="110"/>
        <v>1550.8675068493151</v>
      </c>
      <c r="AL370" s="60">
        <f t="shared" si="111"/>
        <v>1139.8876175342466</v>
      </c>
      <c r="AM370" s="41">
        <f t="shared" si="112"/>
        <v>1158.7807824657534</v>
      </c>
      <c r="AN370" s="42">
        <f t="shared" si="113"/>
        <v>45715</v>
      </c>
      <c r="AO370" s="43">
        <f t="shared" si="114"/>
        <v>3127.44</v>
      </c>
    </row>
    <row r="371" spans="1:41" s="24" customFormat="1" ht="15.75" customHeight="1" x14ac:dyDescent="0.35">
      <c r="A371" s="36" t="s">
        <v>27</v>
      </c>
      <c r="B371" s="36">
        <v>202509</v>
      </c>
      <c r="C371" s="24" t="s">
        <v>736</v>
      </c>
      <c r="D371" s="24" t="s">
        <v>119</v>
      </c>
      <c r="E371" s="62">
        <v>45901</v>
      </c>
      <c r="F371" s="62">
        <v>46265</v>
      </c>
      <c r="G371" s="37" t="s">
        <v>313</v>
      </c>
      <c r="H371" s="36">
        <v>42275</v>
      </c>
      <c r="I371" s="63">
        <v>27944</v>
      </c>
      <c r="J371" s="24" t="s">
        <v>3276</v>
      </c>
      <c r="K371" s="63">
        <f t="shared" si="97"/>
        <v>45901</v>
      </c>
      <c r="L371" s="55">
        <f t="shared" si="98"/>
        <v>0.04</v>
      </c>
      <c r="M371" s="76">
        <v>0.22500000000000001</v>
      </c>
      <c r="N371" s="62">
        <v>45901</v>
      </c>
      <c r="O371" s="62">
        <v>46265</v>
      </c>
      <c r="P371" s="63"/>
      <c r="Q371" s="63"/>
      <c r="R371" s="78">
        <v>49</v>
      </c>
      <c r="S371" s="63" t="str">
        <f>VLOOKUP(R371,SA!$B$3:$C$11,2,1)</f>
        <v>46-55</v>
      </c>
      <c r="T371" s="38" t="s">
        <v>97</v>
      </c>
      <c r="U371" s="24" t="s">
        <v>56</v>
      </c>
      <c r="V371" s="24">
        <v>300000</v>
      </c>
      <c r="W371" s="39">
        <f t="shared" si="99"/>
        <v>300000</v>
      </c>
      <c r="X371" s="29">
        <f t="shared" si="100"/>
        <v>1</v>
      </c>
      <c r="Y371" s="40">
        <f t="shared" si="101"/>
        <v>365</v>
      </c>
      <c r="Z371" s="38">
        <f t="shared" si="102"/>
        <v>46081</v>
      </c>
      <c r="AA371" s="41">
        <f t="shared" si="103"/>
        <v>181</v>
      </c>
      <c r="AB371" s="24" t="s">
        <v>113</v>
      </c>
      <c r="AC371" s="41">
        <f t="shared" si="104"/>
        <v>7373.4659999999994</v>
      </c>
      <c r="AD371" s="41">
        <v>1</v>
      </c>
      <c r="AE371" s="72">
        <f>INDEX(SA!$C$2:$G$11,MATCH(Details!S371,SA!$C$2:$C$11,0),MATCH(Details!V371,SA!$C$2:$G$2,0))*Y371/(F371-E371+1)</f>
        <v>6248.7</v>
      </c>
      <c r="AF371" s="41">
        <f t="shared" si="105"/>
        <v>0</v>
      </c>
      <c r="AG371" s="41">
        <f t="shared" si="106"/>
        <v>0</v>
      </c>
      <c r="AH371" s="41">
        <f t="shared" si="107"/>
        <v>1124.7659999999998</v>
      </c>
      <c r="AI371" s="60">
        <f t="shared" si="108"/>
        <v>249.94800000000001</v>
      </c>
      <c r="AJ371" s="60">
        <f t="shared" si="109"/>
        <v>1405.9575</v>
      </c>
      <c r="AK371" s="60">
        <f t="shared" si="110"/>
        <v>3098.6704109589041</v>
      </c>
      <c r="AL371" s="60">
        <f t="shared" si="111"/>
        <v>2277.5227520547946</v>
      </c>
      <c r="AM371" s="41">
        <f t="shared" si="112"/>
        <v>2315.2717479452049</v>
      </c>
      <c r="AN371" s="42">
        <f t="shared" si="113"/>
        <v>45715</v>
      </c>
      <c r="AO371" s="43">
        <f t="shared" si="114"/>
        <v>6248.7</v>
      </c>
    </row>
    <row r="372" spans="1:41" s="24" customFormat="1" ht="15.75" customHeight="1" x14ac:dyDescent="0.35">
      <c r="A372" s="36" t="s">
        <v>27</v>
      </c>
      <c r="B372" s="36">
        <v>202509</v>
      </c>
      <c r="C372" s="24" t="s">
        <v>736</v>
      </c>
      <c r="D372" s="24" t="s">
        <v>119</v>
      </c>
      <c r="E372" s="62">
        <v>45901</v>
      </c>
      <c r="F372" s="62">
        <v>46265</v>
      </c>
      <c r="G372" s="37" t="s">
        <v>1027</v>
      </c>
      <c r="H372" s="36">
        <v>42276</v>
      </c>
      <c r="I372" s="63">
        <v>32690</v>
      </c>
      <c r="J372" s="24" t="s">
        <v>3277</v>
      </c>
      <c r="K372" s="63">
        <f t="shared" si="97"/>
        <v>45901</v>
      </c>
      <c r="L372" s="55">
        <f t="shared" si="98"/>
        <v>0.04</v>
      </c>
      <c r="M372" s="76">
        <v>0.22500000000000001</v>
      </c>
      <c r="N372" s="62">
        <v>45901</v>
      </c>
      <c r="O372" s="62">
        <v>46265</v>
      </c>
      <c r="P372" s="63"/>
      <c r="Q372" s="63"/>
      <c r="R372" s="78">
        <v>36</v>
      </c>
      <c r="S372" s="63" t="str">
        <f>VLOOKUP(R372,SA!$B$3:$C$11,2,1)</f>
        <v>36-45</v>
      </c>
      <c r="T372" s="38" t="s">
        <v>98</v>
      </c>
      <c r="U372" s="24" t="s">
        <v>5743</v>
      </c>
      <c r="V372" s="24">
        <v>300000</v>
      </c>
      <c r="W372" s="39">
        <f t="shared" si="99"/>
        <v>0</v>
      </c>
      <c r="X372" s="29">
        <f t="shared" si="100"/>
        <v>0</v>
      </c>
      <c r="Y372" s="40">
        <f t="shared" si="101"/>
        <v>365</v>
      </c>
      <c r="Z372" s="38">
        <f t="shared" si="102"/>
        <v>46081</v>
      </c>
      <c r="AA372" s="41">
        <f t="shared" si="103"/>
        <v>181</v>
      </c>
      <c r="AB372" s="24" t="s">
        <v>113</v>
      </c>
      <c r="AC372" s="41">
        <f t="shared" si="104"/>
        <v>5119.5716000000002</v>
      </c>
      <c r="AD372" s="41">
        <v>1</v>
      </c>
      <c r="AE372" s="72">
        <f>INDEX(SA!$C$2:$G$11,MATCH(Details!S372,SA!$C$2:$C$11,0),MATCH(Details!V372,SA!$C$2:$G$2,0))*Y372/(F372-E372+1)</f>
        <v>4338.62</v>
      </c>
      <c r="AF372" s="41">
        <f t="shared" si="105"/>
        <v>0</v>
      </c>
      <c r="AG372" s="41">
        <f t="shared" si="106"/>
        <v>0</v>
      </c>
      <c r="AH372" s="41">
        <f t="shared" si="107"/>
        <v>780.95159999999998</v>
      </c>
      <c r="AI372" s="60">
        <f t="shared" si="108"/>
        <v>173.54480000000001</v>
      </c>
      <c r="AJ372" s="60">
        <f t="shared" si="109"/>
        <v>976.18949999999995</v>
      </c>
      <c r="AK372" s="60">
        <f t="shared" si="110"/>
        <v>2151.4800547945206</v>
      </c>
      <c r="AL372" s="60">
        <f t="shared" si="111"/>
        <v>1581.3378402739727</v>
      </c>
      <c r="AM372" s="41">
        <f t="shared" si="112"/>
        <v>1607.5478597260276</v>
      </c>
      <c r="AN372" s="42">
        <f t="shared" si="113"/>
        <v>45715</v>
      </c>
      <c r="AO372" s="43">
        <f t="shared" si="114"/>
        <v>4338.62</v>
      </c>
    </row>
    <row r="373" spans="1:41" s="24" customFormat="1" ht="15.75" customHeight="1" x14ac:dyDescent="0.35">
      <c r="A373" s="36" t="s">
        <v>27</v>
      </c>
      <c r="B373" s="36">
        <v>202509</v>
      </c>
      <c r="C373" s="24" t="s">
        <v>736</v>
      </c>
      <c r="D373" s="24" t="s">
        <v>119</v>
      </c>
      <c r="E373" s="62">
        <v>45901</v>
      </c>
      <c r="F373" s="62">
        <v>46265</v>
      </c>
      <c r="G373" s="37" t="s">
        <v>1028</v>
      </c>
      <c r="H373" s="36">
        <v>42276</v>
      </c>
      <c r="I373" s="63">
        <v>22387</v>
      </c>
      <c r="J373" s="24" t="s">
        <v>3278</v>
      </c>
      <c r="K373" s="63">
        <f t="shared" si="97"/>
        <v>45901</v>
      </c>
      <c r="L373" s="55">
        <f t="shared" si="98"/>
        <v>0.04</v>
      </c>
      <c r="M373" s="76">
        <v>0.22500000000000001</v>
      </c>
      <c r="N373" s="62">
        <v>45901</v>
      </c>
      <c r="O373" s="62">
        <v>46265</v>
      </c>
      <c r="P373" s="63"/>
      <c r="Q373" s="63"/>
      <c r="R373" s="78">
        <v>64</v>
      </c>
      <c r="S373" s="63" t="str">
        <f>VLOOKUP(R373,SA!$B$3:$C$11,2,1)</f>
        <v>56-65</v>
      </c>
      <c r="T373" s="38" t="s">
        <v>97</v>
      </c>
      <c r="U373" s="24" t="s">
        <v>5744</v>
      </c>
      <c r="V373" s="24">
        <v>300000</v>
      </c>
      <c r="W373" s="39">
        <f t="shared" si="99"/>
        <v>0</v>
      </c>
      <c r="X373" s="29">
        <f t="shared" si="100"/>
        <v>0</v>
      </c>
      <c r="Y373" s="40">
        <f t="shared" si="101"/>
        <v>365</v>
      </c>
      <c r="Z373" s="38">
        <f t="shared" si="102"/>
        <v>46081</v>
      </c>
      <c r="AA373" s="41">
        <f t="shared" si="103"/>
        <v>181</v>
      </c>
      <c r="AB373" s="24" t="s">
        <v>113</v>
      </c>
      <c r="AC373" s="41">
        <f t="shared" si="104"/>
        <v>10831.751</v>
      </c>
      <c r="AD373" s="41">
        <v>1</v>
      </c>
      <c r="AE373" s="72">
        <f>INDEX(SA!$C$2:$G$11,MATCH(Details!S373,SA!$C$2:$C$11,0),MATCH(Details!V373,SA!$C$2:$G$2,0))*Y373/(F373-E373+1)</f>
        <v>9179.4500000000007</v>
      </c>
      <c r="AF373" s="41">
        <f t="shared" si="105"/>
        <v>0</v>
      </c>
      <c r="AG373" s="41">
        <f t="shared" si="106"/>
        <v>0</v>
      </c>
      <c r="AH373" s="41">
        <f t="shared" si="107"/>
        <v>1652.3010000000002</v>
      </c>
      <c r="AI373" s="60">
        <f t="shared" si="108"/>
        <v>367.17800000000005</v>
      </c>
      <c r="AJ373" s="60">
        <f t="shared" si="109"/>
        <v>2065.3762500000003</v>
      </c>
      <c r="AK373" s="60">
        <f t="shared" si="110"/>
        <v>4552.0012328767125</v>
      </c>
      <c r="AL373" s="60">
        <f t="shared" si="111"/>
        <v>3345.7209061643835</v>
      </c>
      <c r="AM373" s="41">
        <f t="shared" si="112"/>
        <v>3401.1748438356171</v>
      </c>
      <c r="AN373" s="42">
        <f t="shared" si="113"/>
        <v>45715</v>
      </c>
      <c r="AO373" s="43">
        <f t="shared" si="114"/>
        <v>9179.4500000000007</v>
      </c>
    </row>
    <row r="374" spans="1:41" s="24" customFormat="1" ht="15.75" customHeight="1" x14ac:dyDescent="0.35">
      <c r="A374" s="36" t="s">
        <v>27</v>
      </c>
      <c r="B374" s="36">
        <v>202509</v>
      </c>
      <c r="C374" s="24" t="s">
        <v>736</v>
      </c>
      <c r="D374" s="24" t="s">
        <v>119</v>
      </c>
      <c r="E374" s="62">
        <v>45901</v>
      </c>
      <c r="F374" s="62">
        <v>46265</v>
      </c>
      <c r="G374" s="37" t="s">
        <v>1029</v>
      </c>
      <c r="H374" s="36">
        <v>42276</v>
      </c>
      <c r="I374" s="63">
        <v>42826</v>
      </c>
      <c r="J374" s="24" t="s">
        <v>3279</v>
      </c>
      <c r="K374" s="63">
        <f t="shared" si="97"/>
        <v>45901</v>
      </c>
      <c r="L374" s="55">
        <f t="shared" si="98"/>
        <v>0.04</v>
      </c>
      <c r="M374" s="76">
        <v>0.22500000000000001</v>
      </c>
      <c r="N374" s="62">
        <v>45901</v>
      </c>
      <c r="O374" s="62">
        <v>46265</v>
      </c>
      <c r="P374" s="63"/>
      <c r="Q374" s="63"/>
      <c r="R374" s="78">
        <v>8</v>
      </c>
      <c r="S374" s="63" t="str">
        <f>VLOOKUP(R374,SA!$B$3:$C$11,2,1)</f>
        <v>0-25</v>
      </c>
      <c r="T374" s="38" t="s">
        <v>98</v>
      </c>
      <c r="U374" s="24" t="s">
        <v>5746</v>
      </c>
      <c r="V374" s="24">
        <v>300000</v>
      </c>
      <c r="W374" s="39">
        <f t="shared" si="99"/>
        <v>0</v>
      </c>
      <c r="X374" s="29">
        <f t="shared" si="100"/>
        <v>0</v>
      </c>
      <c r="Y374" s="40">
        <f t="shared" si="101"/>
        <v>365</v>
      </c>
      <c r="Z374" s="38">
        <f t="shared" si="102"/>
        <v>46081</v>
      </c>
      <c r="AA374" s="41">
        <f t="shared" si="103"/>
        <v>181</v>
      </c>
      <c r="AB374" s="24" t="s">
        <v>113</v>
      </c>
      <c r="AC374" s="41">
        <f t="shared" si="104"/>
        <v>3690.3792000000003</v>
      </c>
      <c r="AD374" s="41">
        <v>1</v>
      </c>
      <c r="AE374" s="72">
        <f>INDEX(SA!$C$2:$G$11,MATCH(Details!S374,SA!$C$2:$C$11,0),MATCH(Details!V374,SA!$C$2:$G$2,0))*Y374/(F374-E374+1)</f>
        <v>3127.44</v>
      </c>
      <c r="AF374" s="41">
        <f t="shared" si="105"/>
        <v>0</v>
      </c>
      <c r="AG374" s="41">
        <f t="shared" si="106"/>
        <v>0</v>
      </c>
      <c r="AH374" s="41">
        <f t="shared" si="107"/>
        <v>562.93920000000003</v>
      </c>
      <c r="AI374" s="60">
        <f t="shared" si="108"/>
        <v>125.0976</v>
      </c>
      <c r="AJ374" s="60">
        <f t="shared" si="109"/>
        <v>703.67399999999998</v>
      </c>
      <c r="AK374" s="60">
        <f t="shared" si="110"/>
        <v>1550.8675068493151</v>
      </c>
      <c r="AL374" s="60">
        <f t="shared" si="111"/>
        <v>1139.8876175342466</v>
      </c>
      <c r="AM374" s="41">
        <f t="shared" si="112"/>
        <v>1158.7807824657534</v>
      </c>
      <c r="AN374" s="42">
        <f t="shared" si="113"/>
        <v>45715</v>
      </c>
      <c r="AO374" s="43">
        <f t="shared" si="114"/>
        <v>3127.44</v>
      </c>
    </row>
    <row r="375" spans="1:41" s="24" customFormat="1" ht="15.75" customHeight="1" x14ac:dyDescent="0.35">
      <c r="A375" s="36" t="s">
        <v>27</v>
      </c>
      <c r="B375" s="36">
        <v>202509</v>
      </c>
      <c r="C375" s="24" t="s">
        <v>736</v>
      </c>
      <c r="D375" s="24" t="s">
        <v>119</v>
      </c>
      <c r="E375" s="62">
        <v>45901</v>
      </c>
      <c r="F375" s="62">
        <v>46265</v>
      </c>
      <c r="G375" s="37" t="s">
        <v>1030</v>
      </c>
      <c r="H375" s="36">
        <v>42276</v>
      </c>
      <c r="I375" s="63">
        <v>24838</v>
      </c>
      <c r="J375" s="24" t="s">
        <v>3280</v>
      </c>
      <c r="K375" s="63">
        <f t="shared" si="97"/>
        <v>45901</v>
      </c>
      <c r="L375" s="55">
        <f t="shared" si="98"/>
        <v>0.04</v>
      </c>
      <c r="M375" s="76">
        <v>0.22500000000000001</v>
      </c>
      <c r="N375" s="62">
        <v>45901</v>
      </c>
      <c r="O375" s="62">
        <v>46265</v>
      </c>
      <c r="P375" s="63"/>
      <c r="Q375" s="63"/>
      <c r="R375" s="78">
        <v>57</v>
      </c>
      <c r="S375" s="63" t="str">
        <f>VLOOKUP(R375,SA!$B$3:$C$11,2,1)</f>
        <v>56-65</v>
      </c>
      <c r="T375" s="38" t="s">
        <v>98</v>
      </c>
      <c r="U375" s="24" t="s">
        <v>5747</v>
      </c>
      <c r="V375" s="24">
        <v>300000</v>
      </c>
      <c r="W375" s="39">
        <f t="shared" si="99"/>
        <v>0</v>
      </c>
      <c r="X375" s="29">
        <f t="shared" si="100"/>
        <v>0</v>
      </c>
      <c r="Y375" s="40">
        <f t="shared" si="101"/>
        <v>365</v>
      </c>
      <c r="Z375" s="38">
        <f t="shared" si="102"/>
        <v>46081</v>
      </c>
      <c r="AA375" s="41">
        <f t="shared" si="103"/>
        <v>181</v>
      </c>
      <c r="AB375" s="24" t="s">
        <v>113</v>
      </c>
      <c r="AC375" s="41">
        <f t="shared" si="104"/>
        <v>10831.751</v>
      </c>
      <c r="AD375" s="41">
        <v>1</v>
      </c>
      <c r="AE375" s="72">
        <f>INDEX(SA!$C$2:$G$11,MATCH(Details!S375,SA!$C$2:$C$11,0),MATCH(Details!V375,SA!$C$2:$G$2,0))*Y375/(F375-E375+1)</f>
        <v>9179.4500000000007</v>
      </c>
      <c r="AF375" s="41">
        <f t="shared" si="105"/>
        <v>0</v>
      </c>
      <c r="AG375" s="41">
        <f t="shared" si="106"/>
        <v>0</v>
      </c>
      <c r="AH375" s="41">
        <f t="shared" si="107"/>
        <v>1652.3010000000002</v>
      </c>
      <c r="AI375" s="60">
        <f t="shared" si="108"/>
        <v>367.17800000000005</v>
      </c>
      <c r="AJ375" s="60">
        <f t="shared" si="109"/>
        <v>2065.3762500000003</v>
      </c>
      <c r="AK375" s="60">
        <f t="shared" si="110"/>
        <v>4552.0012328767125</v>
      </c>
      <c r="AL375" s="60">
        <f t="shared" si="111"/>
        <v>3345.7209061643835</v>
      </c>
      <c r="AM375" s="41">
        <f t="shared" si="112"/>
        <v>3401.1748438356171</v>
      </c>
      <c r="AN375" s="42">
        <f t="shared" si="113"/>
        <v>45715</v>
      </c>
      <c r="AO375" s="43">
        <f t="shared" si="114"/>
        <v>9179.4500000000007</v>
      </c>
    </row>
    <row r="376" spans="1:41" s="24" customFormat="1" ht="15.75" customHeight="1" x14ac:dyDescent="0.35">
      <c r="A376" s="36" t="s">
        <v>27</v>
      </c>
      <c r="B376" s="36">
        <v>202509</v>
      </c>
      <c r="C376" s="24" t="s">
        <v>736</v>
      </c>
      <c r="D376" s="24" t="s">
        <v>119</v>
      </c>
      <c r="E376" s="62">
        <v>45901</v>
      </c>
      <c r="F376" s="62">
        <v>46265</v>
      </c>
      <c r="G376" s="37" t="s">
        <v>262</v>
      </c>
      <c r="H376" s="36">
        <v>42276</v>
      </c>
      <c r="I376" s="63">
        <v>31594</v>
      </c>
      <c r="J376" s="24" t="s">
        <v>3281</v>
      </c>
      <c r="K376" s="63">
        <f t="shared" si="97"/>
        <v>45901</v>
      </c>
      <c r="L376" s="55">
        <f t="shared" si="98"/>
        <v>0.04</v>
      </c>
      <c r="M376" s="76">
        <v>0.22500000000000001</v>
      </c>
      <c r="N376" s="62">
        <v>45901</v>
      </c>
      <c r="O376" s="62">
        <v>46265</v>
      </c>
      <c r="P376" s="63"/>
      <c r="Q376" s="63"/>
      <c r="R376" s="78">
        <v>39</v>
      </c>
      <c r="S376" s="63" t="str">
        <f>VLOOKUP(R376,SA!$B$3:$C$11,2,1)</f>
        <v>36-45</v>
      </c>
      <c r="T376" s="38" t="s">
        <v>97</v>
      </c>
      <c r="U376" s="24" t="s">
        <v>56</v>
      </c>
      <c r="V376" s="24">
        <v>300000</v>
      </c>
      <c r="W376" s="39">
        <f t="shared" si="99"/>
        <v>300000</v>
      </c>
      <c r="X376" s="29">
        <f t="shared" si="100"/>
        <v>1</v>
      </c>
      <c r="Y376" s="40">
        <f t="shared" si="101"/>
        <v>365</v>
      </c>
      <c r="Z376" s="38">
        <f t="shared" si="102"/>
        <v>46081</v>
      </c>
      <c r="AA376" s="41">
        <f t="shared" si="103"/>
        <v>181</v>
      </c>
      <c r="AB376" s="24" t="s">
        <v>113</v>
      </c>
      <c r="AC376" s="41">
        <f t="shared" si="104"/>
        <v>5119.5716000000002</v>
      </c>
      <c r="AD376" s="41">
        <v>1</v>
      </c>
      <c r="AE376" s="72">
        <f>INDEX(SA!$C$2:$G$11,MATCH(Details!S376,SA!$C$2:$C$11,0),MATCH(Details!V376,SA!$C$2:$G$2,0))*Y376/(F376-E376+1)</f>
        <v>4338.62</v>
      </c>
      <c r="AF376" s="41">
        <f t="shared" si="105"/>
        <v>0</v>
      </c>
      <c r="AG376" s="41">
        <f t="shared" si="106"/>
        <v>0</v>
      </c>
      <c r="AH376" s="41">
        <f t="shared" si="107"/>
        <v>780.95159999999998</v>
      </c>
      <c r="AI376" s="60">
        <f t="shared" si="108"/>
        <v>173.54480000000001</v>
      </c>
      <c r="AJ376" s="60">
        <f t="shared" si="109"/>
        <v>976.18949999999995</v>
      </c>
      <c r="AK376" s="60">
        <f t="shared" si="110"/>
        <v>2151.4800547945206</v>
      </c>
      <c r="AL376" s="60">
        <f t="shared" si="111"/>
        <v>1581.3378402739727</v>
      </c>
      <c r="AM376" s="41">
        <f t="shared" si="112"/>
        <v>1607.5478597260276</v>
      </c>
      <c r="AN376" s="42">
        <f t="shared" si="113"/>
        <v>45715</v>
      </c>
      <c r="AO376" s="43">
        <f t="shared" si="114"/>
        <v>4338.62</v>
      </c>
    </row>
    <row r="377" spans="1:41" s="24" customFormat="1" ht="15.75" customHeight="1" x14ac:dyDescent="0.35">
      <c r="A377" s="36" t="s">
        <v>27</v>
      </c>
      <c r="B377" s="36">
        <v>202509</v>
      </c>
      <c r="C377" s="24" t="s">
        <v>736</v>
      </c>
      <c r="D377" s="24" t="s">
        <v>119</v>
      </c>
      <c r="E377" s="62">
        <v>45901</v>
      </c>
      <c r="F377" s="62">
        <v>46265</v>
      </c>
      <c r="G377" s="37" t="s">
        <v>1031</v>
      </c>
      <c r="H377" s="36">
        <v>42276</v>
      </c>
      <c r="I377" s="63">
        <v>42826</v>
      </c>
      <c r="J377" s="24" t="s">
        <v>3282</v>
      </c>
      <c r="K377" s="63">
        <f t="shared" si="97"/>
        <v>45901</v>
      </c>
      <c r="L377" s="55">
        <f t="shared" si="98"/>
        <v>0.04</v>
      </c>
      <c r="M377" s="76">
        <v>0.22500000000000001</v>
      </c>
      <c r="N377" s="62">
        <v>45901</v>
      </c>
      <c r="O377" s="62">
        <v>46265</v>
      </c>
      <c r="P377" s="63"/>
      <c r="Q377" s="63"/>
      <c r="R377" s="78">
        <v>8</v>
      </c>
      <c r="S377" s="63" t="str">
        <f>VLOOKUP(R377,SA!$B$3:$C$11,2,1)</f>
        <v>0-25</v>
      </c>
      <c r="T377" s="38" t="s">
        <v>98</v>
      </c>
      <c r="U377" s="24" t="s">
        <v>5746</v>
      </c>
      <c r="V377" s="24">
        <v>300000</v>
      </c>
      <c r="W377" s="39">
        <f t="shared" si="99"/>
        <v>0</v>
      </c>
      <c r="X377" s="29">
        <f t="shared" si="100"/>
        <v>0</v>
      </c>
      <c r="Y377" s="40">
        <f t="shared" si="101"/>
        <v>365</v>
      </c>
      <c r="Z377" s="38">
        <f t="shared" si="102"/>
        <v>46081</v>
      </c>
      <c r="AA377" s="41">
        <f t="shared" si="103"/>
        <v>181</v>
      </c>
      <c r="AB377" s="24" t="s">
        <v>113</v>
      </c>
      <c r="AC377" s="41">
        <f t="shared" si="104"/>
        <v>3690.3792000000003</v>
      </c>
      <c r="AD377" s="41">
        <v>1</v>
      </c>
      <c r="AE377" s="72">
        <f>INDEX(SA!$C$2:$G$11,MATCH(Details!S377,SA!$C$2:$C$11,0),MATCH(Details!V377,SA!$C$2:$G$2,0))*Y377/(F377-E377+1)</f>
        <v>3127.44</v>
      </c>
      <c r="AF377" s="41">
        <f t="shared" si="105"/>
        <v>0</v>
      </c>
      <c r="AG377" s="41">
        <f t="shared" si="106"/>
        <v>0</v>
      </c>
      <c r="AH377" s="41">
        <f t="shared" si="107"/>
        <v>562.93920000000003</v>
      </c>
      <c r="AI377" s="60">
        <f t="shared" si="108"/>
        <v>125.0976</v>
      </c>
      <c r="AJ377" s="60">
        <f t="shared" si="109"/>
        <v>703.67399999999998</v>
      </c>
      <c r="AK377" s="60">
        <f t="shared" si="110"/>
        <v>1550.8675068493151</v>
      </c>
      <c r="AL377" s="60">
        <f t="shared" si="111"/>
        <v>1139.8876175342466</v>
      </c>
      <c r="AM377" s="41">
        <f t="shared" si="112"/>
        <v>1158.7807824657534</v>
      </c>
      <c r="AN377" s="42">
        <f t="shared" si="113"/>
        <v>45715</v>
      </c>
      <c r="AO377" s="43">
        <f t="shared" si="114"/>
        <v>3127.44</v>
      </c>
    </row>
    <row r="378" spans="1:41" s="24" customFormat="1" ht="15.75" customHeight="1" x14ac:dyDescent="0.35">
      <c r="A378" s="36" t="s">
        <v>27</v>
      </c>
      <c r="B378" s="36">
        <v>202509</v>
      </c>
      <c r="C378" s="24" t="s">
        <v>736</v>
      </c>
      <c r="D378" s="24" t="s">
        <v>119</v>
      </c>
      <c r="E378" s="62">
        <v>45901</v>
      </c>
      <c r="F378" s="62">
        <v>46265</v>
      </c>
      <c r="G378" s="37" t="s">
        <v>1032</v>
      </c>
      <c r="H378" s="36">
        <v>42277</v>
      </c>
      <c r="I378" s="63">
        <v>44524</v>
      </c>
      <c r="J378" s="24" t="s">
        <v>3283</v>
      </c>
      <c r="K378" s="63">
        <f t="shared" si="97"/>
        <v>45901</v>
      </c>
      <c r="L378" s="55">
        <f t="shared" si="98"/>
        <v>0.04</v>
      </c>
      <c r="M378" s="76">
        <v>0.22500000000000001</v>
      </c>
      <c r="N378" s="62">
        <v>45901</v>
      </c>
      <c r="O378" s="62">
        <v>46265</v>
      </c>
      <c r="P378" s="63"/>
      <c r="Q378" s="63"/>
      <c r="R378" s="78">
        <v>3</v>
      </c>
      <c r="S378" s="63" t="str">
        <f>VLOOKUP(R378,SA!$B$3:$C$11,2,1)</f>
        <v>0-25</v>
      </c>
      <c r="T378" s="38" t="s">
        <v>98</v>
      </c>
      <c r="U378" s="24" t="s">
        <v>5746</v>
      </c>
      <c r="V378" s="24">
        <v>300000</v>
      </c>
      <c r="W378" s="39">
        <f t="shared" si="99"/>
        <v>0</v>
      </c>
      <c r="X378" s="29">
        <f t="shared" si="100"/>
        <v>0</v>
      </c>
      <c r="Y378" s="40">
        <f t="shared" si="101"/>
        <v>365</v>
      </c>
      <c r="Z378" s="38">
        <f t="shared" si="102"/>
        <v>46081</v>
      </c>
      <c r="AA378" s="41">
        <f t="shared" si="103"/>
        <v>181</v>
      </c>
      <c r="AB378" s="24" t="s">
        <v>113</v>
      </c>
      <c r="AC378" s="41">
        <f t="shared" si="104"/>
        <v>3690.3792000000003</v>
      </c>
      <c r="AD378" s="41">
        <v>1</v>
      </c>
      <c r="AE378" s="72">
        <f>INDEX(SA!$C$2:$G$11,MATCH(Details!S378,SA!$C$2:$C$11,0),MATCH(Details!V378,SA!$C$2:$G$2,0))*Y378/(F378-E378+1)</f>
        <v>3127.44</v>
      </c>
      <c r="AF378" s="41">
        <f t="shared" si="105"/>
        <v>0</v>
      </c>
      <c r="AG378" s="41">
        <f t="shared" si="106"/>
        <v>0</v>
      </c>
      <c r="AH378" s="41">
        <f t="shared" si="107"/>
        <v>562.93920000000003</v>
      </c>
      <c r="AI378" s="60">
        <f t="shared" si="108"/>
        <v>125.0976</v>
      </c>
      <c r="AJ378" s="60">
        <f t="shared" si="109"/>
        <v>703.67399999999998</v>
      </c>
      <c r="AK378" s="60">
        <f t="shared" si="110"/>
        <v>1550.8675068493151</v>
      </c>
      <c r="AL378" s="60">
        <f t="shared" si="111"/>
        <v>1139.8876175342466</v>
      </c>
      <c r="AM378" s="41">
        <f t="shared" si="112"/>
        <v>1158.7807824657534</v>
      </c>
      <c r="AN378" s="42">
        <f t="shared" si="113"/>
        <v>45715</v>
      </c>
      <c r="AO378" s="43">
        <f t="shared" si="114"/>
        <v>3127.44</v>
      </c>
    </row>
    <row r="379" spans="1:41" s="24" customFormat="1" ht="15.75" customHeight="1" x14ac:dyDescent="0.35">
      <c r="A379" s="36" t="s">
        <v>27</v>
      </c>
      <c r="B379" s="36">
        <v>202509</v>
      </c>
      <c r="C379" s="24" t="s">
        <v>736</v>
      </c>
      <c r="D379" s="24" t="s">
        <v>119</v>
      </c>
      <c r="E379" s="62">
        <v>45901</v>
      </c>
      <c r="F379" s="62">
        <v>46265</v>
      </c>
      <c r="G379" s="37" t="s">
        <v>316</v>
      </c>
      <c r="H379" s="36">
        <v>42277</v>
      </c>
      <c r="I379" s="63">
        <v>32648</v>
      </c>
      <c r="J379" s="24" t="s">
        <v>3284</v>
      </c>
      <c r="K379" s="63">
        <f t="shared" si="97"/>
        <v>45901</v>
      </c>
      <c r="L379" s="55">
        <f t="shared" si="98"/>
        <v>0.04</v>
      </c>
      <c r="M379" s="76">
        <v>0.22500000000000001</v>
      </c>
      <c r="N379" s="62">
        <v>45901</v>
      </c>
      <c r="O379" s="62">
        <v>46265</v>
      </c>
      <c r="P379" s="63"/>
      <c r="Q379" s="63"/>
      <c r="R379" s="78">
        <v>36</v>
      </c>
      <c r="S379" s="63" t="str">
        <f>VLOOKUP(R379,SA!$B$3:$C$11,2,1)</f>
        <v>36-45</v>
      </c>
      <c r="T379" s="38" t="s">
        <v>97</v>
      </c>
      <c r="U379" s="24" t="s">
        <v>56</v>
      </c>
      <c r="V379" s="24">
        <v>300000</v>
      </c>
      <c r="W379" s="39">
        <f t="shared" si="99"/>
        <v>300000</v>
      </c>
      <c r="X379" s="29">
        <f t="shared" si="100"/>
        <v>1</v>
      </c>
      <c r="Y379" s="40">
        <f t="shared" si="101"/>
        <v>365</v>
      </c>
      <c r="Z379" s="38">
        <f t="shared" si="102"/>
        <v>46081</v>
      </c>
      <c r="AA379" s="41">
        <f t="shared" si="103"/>
        <v>181</v>
      </c>
      <c r="AB379" s="24" t="s">
        <v>113</v>
      </c>
      <c r="AC379" s="41">
        <f t="shared" si="104"/>
        <v>5119.5716000000002</v>
      </c>
      <c r="AD379" s="41">
        <v>1</v>
      </c>
      <c r="AE379" s="72">
        <f>INDEX(SA!$C$2:$G$11,MATCH(Details!S379,SA!$C$2:$C$11,0),MATCH(Details!V379,SA!$C$2:$G$2,0))*Y379/(F379-E379+1)</f>
        <v>4338.62</v>
      </c>
      <c r="AF379" s="41">
        <f t="shared" si="105"/>
        <v>0</v>
      </c>
      <c r="AG379" s="41">
        <f t="shared" si="106"/>
        <v>0</v>
      </c>
      <c r="AH379" s="41">
        <f t="shared" si="107"/>
        <v>780.95159999999998</v>
      </c>
      <c r="AI379" s="60">
        <f t="shared" si="108"/>
        <v>173.54480000000001</v>
      </c>
      <c r="AJ379" s="60">
        <f t="shared" si="109"/>
        <v>976.18949999999995</v>
      </c>
      <c r="AK379" s="60">
        <f t="shared" si="110"/>
        <v>2151.4800547945206</v>
      </c>
      <c r="AL379" s="60">
        <f t="shared" si="111"/>
        <v>1581.3378402739727</v>
      </c>
      <c r="AM379" s="41">
        <f t="shared" si="112"/>
        <v>1607.5478597260276</v>
      </c>
      <c r="AN379" s="42">
        <f t="shared" si="113"/>
        <v>45715</v>
      </c>
      <c r="AO379" s="43">
        <f t="shared" si="114"/>
        <v>4338.62</v>
      </c>
    </row>
    <row r="380" spans="1:41" s="24" customFormat="1" ht="15.75" customHeight="1" x14ac:dyDescent="0.35">
      <c r="A380" s="36" t="s">
        <v>27</v>
      </c>
      <c r="B380" s="36">
        <v>202509</v>
      </c>
      <c r="C380" s="24" t="s">
        <v>736</v>
      </c>
      <c r="D380" s="24" t="s">
        <v>119</v>
      </c>
      <c r="E380" s="62">
        <v>45901</v>
      </c>
      <c r="F380" s="62">
        <v>46265</v>
      </c>
      <c r="G380" s="37" t="s">
        <v>1033</v>
      </c>
      <c r="H380" s="36">
        <v>42277</v>
      </c>
      <c r="I380" s="63">
        <v>24209</v>
      </c>
      <c r="J380" s="24" t="s">
        <v>3285</v>
      </c>
      <c r="K380" s="63">
        <f t="shared" si="97"/>
        <v>45901</v>
      </c>
      <c r="L380" s="55">
        <f t="shared" si="98"/>
        <v>0.04</v>
      </c>
      <c r="M380" s="76">
        <v>0.22500000000000001</v>
      </c>
      <c r="N380" s="62">
        <v>45901</v>
      </c>
      <c r="O380" s="62">
        <v>46265</v>
      </c>
      <c r="P380" s="63"/>
      <c r="Q380" s="63"/>
      <c r="R380" s="78">
        <v>59</v>
      </c>
      <c r="S380" s="63" t="str">
        <f>VLOOKUP(R380,SA!$B$3:$C$11,2,1)</f>
        <v>56-65</v>
      </c>
      <c r="T380" s="38" t="s">
        <v>97</v>
      </c>
      <c r="U380" s="24" t="s">
        <v>5744</v>
      </c>
      <c r="V380" s="24">
        <v>300000</v>
      </c>
      <c r="W380" s="39">
        <f t="shared" si="99"/>
        <v>0</v>
      </c>
      <c r="X380" s="29">
        <f t="shared" si="100"/>
        <v>0</v>
      </c>
      <c r="Y380" s="40">
        <f t="shared" si="101"/>
        <v>365</v>
      </c>
      <c r="Z380" s="38">
        <f t="shared" si="102"/>
        <v>46081</v>
      </c>
      <c r="AA380" s="41">
        <f t="shared" si="103"/>
        <v>181</v>
      </c>
      <c r="AB380" s="24" t="s">
        <v>113</v>
      </c>
      <c r="AC380" s="41">
        <f t="shared" si="104"/>
        <v>10831.751</v>
      </c>
      <c r="AD380" s="41">
        <v>1</v>
      </c>
      <c r="AE380" s="72">
        <f>INDEX(SA!$C$2:$G$11,MATCH(Details!S380,SA!$C$2:$C$11,0),MATCH(Details!V380,SA!$C$2:$G$2,0))*Y380/(F380-E380+1)</f>
        <v>9179.4500000000007</v>
      </c>
      <c r="AF380" s="41">
        <f t="shared" si="105"/>
        <v>0</v>
      </c>
      <c r="AG380" s="41">
        <f t="shared" si="106"/>
        <v>0</v>
      </c>
      <c r="AH380" s="41">
        <f t="shared" si="107"/>
        <v>1652.3010000000002</v>
      </c>
      <c r="AI380" s="60">
        <f t="shared" si="108"/>
        <v>367.17800000000005</v>
      </c>
      <c r="AJ380" s="60">
        <f t="shared" si="109"/>
        <v>2065.3762500000003</v>
      </c>
      <c r="AK380" s="60">
        <f t="shared" si="110"/>
        <v>4552.0012328767125</v>
      </c>
      <c r="AL380" s="60">
        <f t="shared" si="111"/>
        <v>3345.7209061643835</v>
      </c>
      <c r="AM380" s="41">
        <f t="shared" si="112"/>
        <v>3401.1748438356171</v>
      </c>
      <c r="AN380" s="42">
        <f t="shared" si="113"/>
        <v>45715</v>
      </c>
      <c r="AO380" s="43">
        <f t="shared" si="114"/>
        <v>9179.4500000000007</v>
      </c>
    </row>
    <row r="381" spans="1:41" s="24" customFormat="1" ht="15.75" customHeight="1" x14ac:dyDescent="0.35">
      <c r="A381" s="36" t="s">
        <v>27</v>
      </c>
      <c r="B381" s="36">
        <v>202509</v>
      </c>
      <c r="C381" s="24" t="s">
        <v>736</v>
      </c>
      <c r="D381" s="24" t="s">
        <v>119</v>
      </c>
      <c r="E381" s="62">
        <v>45901</v>
      </c>
      <c r="F381" s="62">
        <v>46265</v>
      </c>
      <c r="G381" s="37" t="s">
        <v>1034</v>
      </c>
      <c r="H381" s="36">
        <v>42277</v>
      </c>
      <c r="I381" s="63">
        <v>25569</v>
      </c>
      <c r="J381" s="24" t="s">
        <v>3286</v>
      </c>
      <c r="K381" s="63">
        <f t="shared" si="97"/>
        <v>45901</v>
      </c>
      <c r="L381" s="55">
        <f t="shared" si="98"/>
        <v>0.04</v>
      </c>
      <c r="M381" s="76">
        <v>0.22500000000000001</v>
      </c>
      <c r="N381" s="62">
        <v>45901</v>
      </c>
      <c r="O381" s="62">
        <v>46265</v>
      </c>
      <c r="P381" s="63"/>
      <c r="Q381" s="63"/>
      <c r="R381" s="78">
        <v>55</v>
      </c>
      <c r="S381" s="63" t="str">
        <f>VLOOKUP(R381,SA!$B$3:$C$11,2,1)</f>
        <v>46-55</v>
      </c>
      <c r="T381" s="38" t="s">
        <v>98</v>
      </c>
      <c r="U381" s="24" t="s">
        <v>5747</v>
      </c>
      <c r="V381" s="24">
        <v>300000</v>
      </c>
      <c r="W381" s="39">
        <f t="shared" si="99"/>
        <v>0</v>
      </c>
      <c r="X381" s="29">
        <f t="shared" si="100"/>
        <v>0</v>
      </c>
      <c r="Y381" s="40">
        <f t="shared" si="101"/>
        <v>365</v>
      </c>
      <c r="Z381" s="38">
        <f t="shared" si="102"/>
        <v>46081</v>
      </c>
      <c r="AA381" s="41">
        <f t="shared" si="103"/>
        <v>181</v>
      </c>
      <c r="AB381" s="24" t="s">
        <v>113</v>
      </c>
      <c r="AC381" s="41">
        <f t="shared" si="104"/>
        <v>7373.4659999999994</v>
      </c>
      <c r="AD381" s="41">
        <v>1</v>
      </c>
      <c r="AE381" s="72">
        <f>INDEX(SA!$C$2:$G$11,MATCH(Details!S381,SA!$C$2:$C$11,0),MATCH(Details!V381,SA!$C$2:$G$2,0))*Y381/(F381-E381+1)</f>
        <v>6248.7</v>
      </c>
      <c r="AF381" s="41">
        <f t="shared" si="105"/>
        <v>0</v>
      </c>
      <c r="AG381" s="41">
        <f t="shared" si="106"/>
        <v>0</v>
      </c>
      <c r="AH381" s="41">
        <f t="shared" si="107"/>
        <v>1124.7659999999998</v>
      </c>
      <c r="AI381" s="60">
        <f t="shared" si="108"/>
        <v>249.94800000000001</v>
      </c>
      <c r="AJ381" s="60">
        <f t="shared" si="109"/>
        <v>1405.9575</v>
      </c>
      <c r="AK381" s="60">
        <f t="shared" si="110"/>
        <v>3098.6704109589041</v>
      </c>
      <c r="AL381" s="60">
        <f t="shared" si="111"/>
        <v>2277.5227520547946</v>
      </c>
      <c r="AM381" s="41">
        <f t="shared" si="112"/>
        <v>2315.2717479452049</v>
      </c>
      <c r="AN381" s="42">
        <f t="shared" si="113"/>
        <v>45715</v>
      </c>
      <c r="AO381" s="43">
        <f t="shared" si="114"/>
        <v>6248.7</v>
      </c>
    </row>
    <row r="382" spans="1:41" s="24" customFormat="1" ht="15.75" customHeight="1" x14ac:dyDescent="0.35">
      <c r="A382" s="36" t="s">
        <v>27</v>
      </c>
      <c r="B382" s="36">
        <v>202509</v>
      </c>
      <c r="C382" s="24" t="s">
        <v>736</v>
      </c>
      <c r="D382" s="24" t="s">
        <v>119</v>
      </c>
      <c r="E382" s="62">
        <v>45901</v>
      </c>
      <c r="F382" s="62">
        <v>46265</v>
      </c>
      <c r="G382" s="37" t="s">
        <v>1035</v>
      </c>
      <c r="H382" s="36">
        <v>42277</v>
      </c>
      <c r="I382" s="63">
        <v>35647</v>
      </c>
      <c r="J382" s="24" t="s">
        <v>3287</v>
      </c>
      <c r="K382" s="63">
        <f t="shared" si="97"/>
        <v>45901</v>
      </c>
      <c r="L382" s="55">
        <f t="shared" si="98"/>
        <v>0.04</v>
      </c>
      <c r="M382" s="76">
        <v>0.22500000000000001</v>
      </c>
      <c r="N382" s="62">
        <v>45901</v>
      </c>
      <c r="O382" s="62">
        <v>46265</v>
      </c>
      <c r="P382" s="63"/>
      <c r="Q382" s="63"/>
      <c r="R382" s="78">
        <v>28</v>
      </c>
      <c r="S382" s="63" t="str">
        <f>VLOOKUP(R382,SA!$B$3:$C$11,2,1)</f>
        <v>26-35</v>
      </c>
      <c r="T382" s="38" t="s">
        <v>98</v>
      </c>
      <c r="U382" s="24" t="s">
        <v>5743</v>
      </c>
      <c r="V382" s="24">
        <v>300000</v>
      </c>
      <c r="W382" s="39">
        <f t="shared" si="99"/>
        <v>0</v>
      </c>
      <c r="X382" s="29">
        <f t="shared" si="100"/>
        <v>0</v>
      </c>
      <c r="Y382" s="40">
        <f t="shared" si="101"/>
        <v>365</v>
      </c>
      <c r="Z382" s="38">
        <f t="shared" si="102"/>
        <v>46081</v>
      </c>
      <c r="AA382" s="41">
        <f t="shared" si="103"/>
        <v>181</v>
      </c>
      <c r="AB382" s="24" t="s">
        <v>113</v>
      </c>
      <c r="AC382" s="41">
        <f t="shared" si="104"/>
        <v>4124.4657999999999</v>
      </c>
      <c r="AD382" s="41">
        <v>1</v>
      </c>
      <c r="AE382" s="72">
        <f>INDEX(SA!$C$2:$G$11,MATCH(Details!S382,SA!$C$2:$C$11,0),MATCH(Details!V382,SA!$C$2:$G$2,0))*Y382/(F382-E382+1)</f>
        <v>3495.31</v>
      </c>
      <c r="AF382" s="41">
        <f t="shared" si="105"/>
        <v>0</v>
      </c>
      <c r="AG382" s="41">
        <f t="shared" si="106"/>
        <v>0</v>
      </c>
      <c r="AH382" s="41">
        <f t="shared" si="107"/>
        <v>629.1558</v>
      </c>
      <c r="AI382" s="60">
        <f t="shared" si="108"/>
        <v>139.8124</v>
      </c>
      <c r="AJ382" s="60">
        <f t="shared" si="109"/>
        <v>786.44475</v>
      </c>
      <c r="AK382" s="60">
        <f t="shared" si="110"/>
        <v>1733.2907123287671</v>
      </c>
      <c r="AL382" s="60">
        <f t="shared" si="111"/>
        <v>1273.9686735616438</v>
      </c>
      <c r="AM382" s="41">
        <f t="shared" si="112"/>
        <v>1295.0841764383563</v>
      </c>
      <c r="AN382" s="42">
        <f t="shared" si="113"/>
        <v>45715</v>
      </c>
      <c r="AO382" s="43">
        <f t="shared" si="114"/>
        <v>3495.31</v>
      </c>
    </row>
    <row r="383" spans="1:41" s="24" customFormat="1" ht="15.75" customHeight="1" x14ac:dyDescent="0.35">
      <c r="A383" s="36" t="s">
        <v>27</v>
      </c>
      <c r="B383" s="36">
        <v>202509</v>
      </c>
      <c r="C383" s="24" t="s">
        <v>736</v>
      </c>
      <c r="D383" s="24" t="s">
        <v>119</v>
      </c>
      <c r="E383" s="62">
        <v>45901</v>
      </c>
      <c r="F383" s="62">
        <v>46265</v>
      </c>
      <c r="G383" s="37" t="s">
        <v>1036</v>
      </c>
      <c r="H383" s="36">
        <v>42278</v>
      </c>
      <c r="I383" s="63">
        <v>37789</v>
      </c>
      <c r="J383" s="24" t="s">
        <v>3288</v>
      </c>
      <c r="K383" s="63">
        <f t="shared" si="97"/>
        <v>45901</v>
      </c>
      <c r="L383" s="55">
        <f t="shared" si="98"/>
        <v>0.04</v>
      </c>
      <c r="M383" s="76">
        <v>0.22500000000000001</v>
      </c>
      <c r="N383" s="62">
        <v>45901</v>
      </c>
      <c r="O383" s="62">
        <v>46265</v>
      </c>
      <c r="P383" s="63"/>
      <c r="Q383" s="63"/>
      <c r="R383" s="78">
        <v>22</v>
      </c>
      <c r="S383" s="63" t="str">
        <f>VLOOKUP(R383,SA!$B$3:$C$11,2,1)</f>
        <v>0-25</v>
      </c>
      <c r="T383" s="38" t="s">
        <v>98</v>
      </c>
      <c r="U383" s="24" t="s">
        <v>5746</v>
      </c>
      <c r="V383" s="24">
        <v>300000</v>
      </c>
      <c r="W383" s="39">
        <f t="shared" si="99"/>
        <v>0</v>
      </c>
      <c r="X383" s="29">
        <f t="shared" si="100"/>
        <v>0</v>
      </c>
      <c r="Y383" s="40">
        <f t="shared" si="101"/>
        <v>365</v>
      </c>
      <c r="Z383" s="38">
        <f t="shared" si="102"/>
        <v>46081</v>
      </c>
      <c r="AA383" s="41">
        <f t="shared" si="103"/>
        <v>181</v>
      </c>
      <c r="AB383" s="24" t="s">
        <v>113</v>
      </c>
      <c r="AC383" s="41">
        <f t="shared" si="104"/>
        <v>3690.3792000000003</v>
      </c>
      <c r="AD383" s="41">
        <v>1</v>
      </c>
      <c r="AE383" s="72">
        <f>INDEX(SA!$C$2:$G$11,MATCH(Details!S383,SA!$C$2:$C$11,0),MATCH(Details!V383,SA!$C$2:$G$2,0))*Y383/(F383-E383+1)</f>
        <v>3127.44</v>
      </c>
      <c r="AF383" s="41">
        <f t="shared" si="105"/>
        <v>0</v>
      </c>
      <c r="AG383" s="41">
        <f t="shared" si="106"/>
        <v>0</v>
      </c>
      <c r="AH383" s="41">
        <f t="shared" si="107"/>
        <v>562.93920000000003</v>
      </c>
      <c r="AI383" s="60">
        <f t="shared" si="108"/>
        <v>125.0976</v>
      </c>
      <c r="AJ383" s="60">
        <f t="shared" si="109"/>
        <v>703.67399999999998</v>
      </c>
      <c r="AK383" s="60">
        <f t="shared" si="110"/>
        <v>1550.8675068493151</v>
      </c>
      <c r="AL383" s="60">
        <f t="shared" si="111"/>
        <v>1139.8876175342466</v>
      </c>
      <c r="AM383" s="41">
        <f t="shared" si="112"/>
        <v>1158.7807824657534</v>
      </c>
      <c r="AN383" s="42">
        <f t="shared" si="113"/>
        <v>45715</v>
      </c>
      <c r="AO383" s="43">
        <f t="shared" si="114"/>
        <v>3127.44</v>
      </c>
    </row>
    <row r="384" spans="1:41" s="24" customFormat="1" ht="15.75" customHeight="1" x14ac:dyDescent="0.35">
      <c r="A384" s="36" t="s">
        <v>27</v>
      </c>
      <c r="B384" s="36">
        <v>202509</v>
      </c>
      <c r="C384" s="24" t="s">
        <v>736</v>
      </c>
      <c r="D384" s="24" t="s">
        <v>119</v>
      </c>
      <c r="E384" s="62">
        <v>45901</v>
      </c>
      <c r="F384" s="62">
        <v>46265</v>
      </c>
      <c r="G384" s="37" t="s">
        <v>1037</v>
      </c>
      <c r="H384" s="36">
        <v>42278</v>
      </c>
      <c r="I384" s="63">
        <v>30719</v>
      </c>
      <c r="J384" s="24" t="s">
        <v>3289</v>
      </c>
      <c r="K384" s="63">
        <f t="shared" si="97"/>
        <v>45901</v>
      </c>
      <c r="L384" s="55">
        <f t="shared" si="98"/>
        <v>0.04</v>
      </c>
      <c r="M384" s="76">
        <v>0.22500000000000001</v>
      </c>
      <c r="N384" s="62">
        <v>45901</v>
      </c>
      <c r="O384" s="62">
        <v>46265</v>
      </c>
      <c r="P384" s="63"/>
      <c r="Q384" s="63"/>
      <c r="R384" s="78">
        <v>41</v>
      </c>
      <c r="S384" s="63" t="str">
        <f>VLOOKUP(R384,SA!$B$3:$C$11,2,1)</f>
        <v>36-45</v>
      </c>
      <c r="T384" s="38" t="s">
        <v>98</v>
      </c>
      <c r="U384" s="24" t="s">
        <v>5743</v>
      </c>
      <c r="V384" s="24">
        <v>300000</v>
      </c>
      <c r="W384" s="39">
        <f t="shared" si="99"/>
        <v>0</v>
      </c>
      <c r="X384" s="29">
        <f t="shared" si="100"/>
        <v>0</v>
      </c>
      <c r="Y384" s="40">
        <f t="shared" si="101"/>
        <v>365</v>
      </c>
      <c r="Z384" s="38">
        <f t="shared" si="102"/>
        <v>46081</v>
      </c>
      <c r="AA384" s="41">
        <f t="shared" si="103"/>
        <v>181</v>
      </c>
      <c r="AB384" s="24" t="s">
        <v>113</v>
      </c>
      <c r="AC384" s="41">
        <f t="shared" si="104"/>
        <v>5119.5716000000002</v>
      </c>
      <c r="AD384" s="41">
        <v>1</v>
      </c>
      <c r="AE384" s="72">
        <f>INDEX(SA!$C$2:$G$11,MATCH(Details!S384,SA!$C$2:$C$11,0),MATCH(Details!V384,SA!$C$2:$G$2,0))*Y384/(F384-E384+1)</f>
        <v>4338.62</v>
      </c>
      <c r="AF384" s="41">
        <f t="shared" si="105"/>
        <v>0</v>
      </c>
      <c r="AG384" s="41">
        <f t="shared" si="106"/>
        <v>0</v>
      </c>
      <c r="AH384" s="41">
        <f t="shared" si="107"/>
        <v>780.95159999999998</v>
      </c>
      <c r="AI384" s="60">
        <f t="shared" si="108"/>
        <v>173.54480000000001</v>
      </c>
      <c r="AJ384" s="60">
        <f t="shared" si="109"/>
        <v>976.18949999999995</v>
      </c>
      <c r="AK384" s="60">
        <f t="shared" si="110"/>
        <v>2151.4800547945206</v>
      </c>
      <c r="AL384" s="60">
        <f t="shared" si="111"/>
        <v>1581.3378402739727</v>
      </c>
      <c r="AM384" s="41">
        <f t="shared" si="112"/>
        <v>1607.5478597260276</v>
      </c>
      <c r="AN384" s="42">
        <f t="shared" si="113"/>
        <v>45715</v>
      </c>
      <c r="AO384" s="43">
        <f t="shared" si="114"/>
        <v>4338.62</v>
      </c>
    </row>
    <row r="385" spans="1:41" s="24" customFormat="1" ht="15.75" customHeight="1" x14ac:dyDescent="0.35">
      <c r="A385" s="36" t="s">
        <v>27</v>
      </c>
      <c r="B385" s="36">
        <v>202509</v>
      </c>
      <c r="C385" s="24" t="s">
        <v>736</v>
      </c>
      <c r="D385" s="24" t="s">
        <v>119</v>
      </c>
      <c r="E385" s="62">
        <v>45901</v>
      </c>
      <c r="F385" s="62">
        <v>46265</v>
      </c>
      <c r="G385" s="37" t="s">
        <v>1038</v>
      </c>
      <c r="H385" s="36">
        <v>42278</v>
      </c>
      <c r="I385" s="63">
        <v>19428</v>
      </c>
      <c r="J385" s="24" t="s">
        <v>3290</v>
      </c>
      <c r="K385" s="63">
        <f t="shared" si="97"/>
        <v>45901</v>
      </c>
      <c r="L385" s="55">
        <f t="shared" si="98"/>
        <v>0.04</v>
      </c>
      <c r="M385" s="76">
        <v>0.22500000000000001</v>
      </c>
      <c r="N385" s="62">
        <v>45901</v>
      </c>
      <c r="O385" s="62">
        <v>46265</v>
      </c>
      <c r="P385" s="63"/>
      <c r="Q385" s="63"/>
      <c r="R385" s="78">
        <v>72</v>
      </c>
      <c r="S385" s="63" t="str">
        <f>VLOOKUP(R385,SA!$B$3:$C$11,2,1)</f>
        <v>71-75</v>
      </c>
      <c r="T385" s="38" t="s">
        <v>97</v>
      </c>
      <c r="U385" s="24" t="s">
        <v>5744</v>
      </c>
      <c r="V385" s="24">
        <v>300000</v>
      </c>
      <c r="W385" s="39">
        <f t="shared" si="99"/>
        <v>0</v>
      </c>
      <c r="X385" s="29">
        <f t="shared" si="100"/>
        <v>0</v>
      </c>
      <c r="Y385" s="40">
        <f t="shared" si="101"/>
        <v>365</v>
      </c>
      <c r="Z385" s="38">
        <f t="shared" si="102"/>
        <v>46081</v>
      </c>
      <c r="AA385" s="41">
        <f t="shared" si="103"/>
        <v>181</v>
      </c>
      <c r="AB385" s="24" t="s">
        <v>113</v>
      </c>
      <c r="AC385" s="41">
        <f t="shared" si="104"/>
        <v>19621.1934</v>
      </c>
      <c r="AD385" s="41">
        <v>1</v>
      </c>
      <c r="AE385" s="72">
        <f>INDEX(SA!$C$2:$G$11,MATCH(Details!S385,SA!$C$2:$C$11,0),MATCH(Details!V385,SA!$C$2:$G$2,0))*Y385/(F385-E385+1)</f>
        <v>16628.13</v>
      </c>
      <c r="AF385" s="41">
        <f t="shared" si="105"/>
        <v>0</v>
      </c>
      <c r="AG385" s="41">
        <f t="shared" si="106"/>
        <v>0</v>
      </c>
      <c r="AH385" s="41">
        <f t="shared" si="107"/>
        <v>2993.0634</v>
      </c>
      <c r="AI385" s="60">
        <f t="shared" si="108"/>
        <v>665.12520000000006</v>
      </c>
      <c r="AJ385" s="60">
        <f t="shared" si="109"/>
        <v>3741.3292500000002</v>
      </c>
      <c r="AK385" s="60">
        <f t="shared" si="110"/>
        <v>8245.7302191780836</v>
      </c>
      <c r="AL385" s="60">
        <f t="shared" si="111"/>
        <v>6060.6117110958912</v>
      </c>
      <c r="AM385" s="41">
        <f t="shared" si="112"/>
        <v>6161.0638389041087</v>
      </c>
      <c r="AN385" s="42">
        <f t="shared" si="113"/>
        <v>45715</v>
      </c>
      <c r="AO385" s="43">
        <f t="shared" si="114"/>
        <v>16628.13</v>
      </c>
    </row>
    <row r="386" spans="1:41" s="24" customFormat="1" ht="15.75" customHeight="1" x14ac:dyDescent="0.35">
      <c r="A386" s="36" t="s">
        <v>27</v>
      </c>
      <c r="B386" s="36">
        <v>202509</v>
      </c>
      <c r="C386" s="24" t="s">
        <v>736</v>
      </c>
      <c r="D386" s="24" t="s">
        <v>119</v>
      </c>
      <c r="E386" s="62">
        <v>45901</v>
      </c>
      <c r="F386" s="62">
        <v>46265</v>
      </c>
      <c r="G386" s="37" t="s">
        <v>218</v>
      </c>
      <c r="H386" s="36">
        <v>42278</v>
      </c>
      <c r="I386" s="63">
        <v>27764</v>
      </c>
      <c r="J386" s="24" t="s">
        <v>3291</v>
      </c>
      <c r="K386" s="63">
        <f t="shared" si="97"/>
        <v>45901</v>
      </c>
      <c r="L386" s="55">
        <f t="shared" si="98"/>
        <v>0.04</v>
      </c>
      <c r="M386" s="76">
        <v>0.22500000000000001</v>
      </c>
      <c r="N386" s="62">
        <v>45901</v>
      </c>
      <c r="O386" s="62">
        <v>46265</v>
      </c>
      <c r="P386" s="63"/>
      <c r="Q386" s="63"/>
      <c r="R386" s="78">
        <v>49</v>
      </c>
      <c r="S386" s="63" t="str">
        <f>VLOOKUP(R386,SA!$B$3:$C$11,2,1)</f>
        <v>46-55</v>
      </c>
      <c r="T386" s="38" t="s">
        <v>97</v>
      </c>
      <c r="U386" s="24" t="s">
        <v>56</v>
      </c>
      <c r="V386" s="24">
        <v>300000</v>
      </c>
      <c r="W386" s="39">
        <f t="shared" si="99"/>
        <v>300000</v>
      </c>
      <c r="X386" s="29">
        <f t="shared" si="100"/>
        <v>1</v>
      </c>
      <c r="Y386" s="40">
        <f t="shared" si="101"/>
        <v>365</v>
      </c>
      <c r="Z386" s="38">
        <f t="shared" si="102"/>
        <v>46081</v>
      </c>
      <c r="AA386" s="41">
        <f t="shared" si="103"/>
        <v>181</v>
      </c>
      <c r="AB386" s="24" t="s">
        <v>113</v>
      </c>
      <c r="AC386" s="41">
        <f t="shared" si="104"/>
        <v>7373.4659999999994</v>
      </c>
      <c r="AD386" s="41">
        <v>1</v>
      </c>
      <c r="AE386" s="72">
        <f>INDEX(SA!$C$2:$G$11,MATCH(Details!S386,SA!$C$2:$C$11,0),MATCH(Details!V386,SA!$C$2:$G$2,0))*Y386/(F386-E386+1)</f>
        <v>6248.7</v>
      </c>
      <c r="AF386" s="41">
        <f t="shared" si="105"/>
        <v>0</v>
      </c>
      <c r="AG386" s="41">
        <f t="shared" si="106"/>
        <v>0</v>
      </c>
      <c r="AH386" s="41">
        <f t="shared" si="107"/>
        <v>1124.7659999999998</v>
      </c>
      <c r="AI386" s="60">
        <f t="shared" si="108"/>
        <v>249.94800000000001</v>
      </c>
      <c r="AJ386" s="60">
        <f t="shared" si="109"/>
        <v>1405.9575</v>
      </c>
      <c r="AK386" s="60">
        <f t="shared" si="110"/>
        <v>3098.6704109589041</v>
      </c>
      <c r="AL386" s="60">
        <f t="shared" si="111"/>
        <v>2277.5227520547946</v>
      </c>
      <c r="AM386" s="41">
        <f t="shared" si="112"/>
        <v>2315.2717479452049</v>
      </c>
      <c r="AN386" s="42">
        <f t="shared" si="113"/>
        <v>45715</v>
      </c>
      <c r="AO386" s="43">
        <f t="shared" si="114"/>
        <v>6248.7</v>
      </c>
    </row>
    <row r="387" spans="1:41" s="24" customFormat="1" ht="15.75" customHeight="1" x14ac:dyDescent="0.35">
      <c r="A387" s="36" t="s">
        <v>27</v>
      </c>
      <c r="B387" s="36">
        <v>202509</v>
      </c>
      <c r="C387" s="24" t="s">
        <v>736</v>
      </c>
      <c r="D387" s="24" t="s">
        <v>119</v>
      </c>
      <c r="E387" s="62">
        <v>45901</v>
      </c>
      <c r="F387" s="62">
        <v>46265</v>
      </c>
      <c r="G387" s="37" t="s">
        <v>1039</v>
      </c>
      <c r="H387" s="36">
        <v>42279</v>
      </c>
      <c r="I387" s="63">
        <v>36825</v>
      </c>
      <c r="J387" s="24" t="s">
        <v>3292</v>
      </c>
      <c r="K387" s="63">
        <f t="shared" si="97"/>
        <v>45901</v>
      </c>
      <c r="L387" s="55">
        <f t="shared" si="98"/>
        <v>0.04</v>
      </c>
      <c r="M387" s="76">
        <v>0.22500000000000001</v>
      </c>
      <c r="N387" s="62">
        <v>45901</v>
      </c>
      <c r="O387" s="62">
        <v>46265</v>
      </c>
      <c r="P387" s="63"/>
      <c r="Q387" s="63"/>
      <c r="R387" s="78">
        <v>25</v>
      </c>
      <c r="S387" s="63" t="str">
        <f>VLOOKUP(R387,SA!$B$3:$C$11,2,1)</f>
        <v>0-25</v>
      </c>
      <c r="T387" s="38" t="s">
        <v>97</v>
      </c>
      <c r="U387" s="24" t="s">
        <v>5745</v>
      </c>
      <c r="V387" s="24">
        <v>300000</v>
      </c>
      <c r="W387" s="39">
        <f t="shared" si="99"/>
        <v>0</v>
      </c>
      <c r="X387" s="29">
        <f t="shared" si="100"/>
        <v>0</v>
      </c>
      <c r="Y387" s="40">
        <f t="shared" si="101"/>
        <v>365</v>
      </c>
      <c r="Z387" s="38">
        <f t="shared" si="102"/>
        <v>46081</v>
      </c>
      <c r="AA387" s="41">
        <f t="shared" si="103"/>
        <v>181</v>
      </c>
      <c r="AB387" s="24" t="s">
        <v>113</v>
      </c>
      <c r="AC387" s="41">
        <f t="shared" si="104"/>
        <v>3690.3792000000003</v>
      </c>
      <c r="AD387" s="41">
        <v>1</v>
      </c>
      <c r="AE387" s="72">
        <f>INDEX(SA!$C$2:$G$11,MATCH(Details!S387,SA!$C$2:$C$11,0),MATCH(Details!V387,SA!$C$2:$G$2,0))*Y387/(F387-E387+1)</f>
        <v>3127.44</v>
      </c>
      <c r="AF387" s="41">
        <f t="shared" si="105"/>
        <v>0</v>
      </c>
      <c r="AG387" s="41">
        <f t="shared" si="106"/>
        <v>0</v>
      </c>
      <c r="AH387" s="41">
        <f t="shared" si="107"/>
        <v>562.93920000000003</v>
      </c>
      <c r="AI387" s="60">
        <f t="shared" si="108"/>
        <v>125.0976</v>
      </c>
      <c r="AJ387" s="60">
        <f t="shared" si="109"/>
        <v>703.67399999999998</v>
      </c>
      <c r="AK387" s="60">
        <f t="shared" si="110"/>
        <v>1550.8675068493151</v>
      </c>
      <c r="AL387" s="60">
        <f t="shared" si="111"/>
        <v>1139.8876175342466</v>
      </c>
      <c r="AM387" s="41">
        <f t="shared" si="112"/>
        <v>1158.7807824657534</v>
      </c>
      <c r="AN387" s="42">
        <f t="shared" si="113"/>
        <v>45715</v>
      </c>
      <c r="AO387" s="43">
        <f t="shared" si="114"/>
        <v>3127.44</v>
      </c>
    </row>
    <row r="388" spans="1:41" s="24" customFormat="1" ht="15.75" customHeight="1" x14ac:dyDescent="0.35">
      <c r="A388" s="36" t="s">
        <v>27</v>
      </c>
      <c r="B388" s="36">
        <v>202509</v>
      </c>
      <c r="C388" s="24" t="s">
        <v>736</v>
      </c>
      <c r="D388" s="24" t="s">
        <v>119</v>
      </c>
      <c r="E388" s="62">
        <v>45901</v>
      </c>
      <c r="F388" s="62">
        <v>46265</v>
      </c>
      <c r="G388" s="37" t="s">
        <v>1040</v>
      </c>
      <c r="H388" s="36">
        <v>42279</v>
      </c>
      <c r="I388" s="63">
        <v>27615</v>
      </c>
      <c r="J388" s="24" t="s">
        <v>3293</v>
      </c>
      <c r="K388" s="63">
        <f t="shared" ref="K388:K451" si="115">N388</f>
        <v>45901</v>
      </c>
      <c r="L388" s="55">
        <f t="shared" ref="L388:L451" si="116">IF(K388&gt;=DATE(2022,4,1),4%,5%)</f>
        <v>0.04</v>
      </c>
      <c r="M388" s="76">
        <v>0.22500000000000001</v>
      </c>
      <c r="N388" s="62">
        <v>45901</v>
      </c>
      <c r="O388" s="62">
        <v>46265</v>
      </c>
      <c r="P388" s="63"/>
      <c r="Q388" s="63"/>
      <c r="R388" s="78">
        <v>50</v>
      </c>
      <c r="S388" s="63" t="str">
        <f>VLOOKUP(R388,SA!$B$3:$C$11,2,1)</f>
        <v>46-55</v>
      </c>
      <c r="T388" s="38" t="s">
        <v>98</v>
      </c>
      <c r="U388" s="24" t="s">
        <v>5743</v>
      </c>
      <c r="V388" s="24">
        <v>300000</v>
      </c>
      <c r="W388" s="39">
        <f t="shared" ref="W388:W451" si="117">IF(U388="self",V388,0)</f>
        <v>0</v>
      </c>
      <c r="X388" s="29">
        <f t="shared" ref="X388:X451" si="118">IF(U388="self",1,0)</f>
        <v>0</v>
      </c>
      <c r="Y388" s="40">
        <f t="shared" ref="Y388:Y451" si="119">O388-N388+1</f>
        <v>365</v>
      </c>
      <c r="Z388" s="38">
        <f t="shared" ref="Z388:Z451" si="120">$Z$1</f>
        <v>46081</v>
      </c>
      <c r="AA388" s="41">
        <f t="shared" ref="AA388:AA451" si="121">IF(MIN((Z388-N388)+1,Y388)&lt;0,0,MIN((Z388-N388)+1,Y388))</f>
        <v>181</v>
      </c>
      <c r="AB388" s="24" t="s">
        <v>113</v>
      </c>
      <c r="AC388" s="41">
        <f t="shared" ref="AC388:AC451" si="122">AE388+AF388+AG388+AH388</f>
        <v>7373.4659999999994</v>
      </c>
      <c r="AD388" s="41">
        <v>1</v>
      </c>
      <c r="AE388" s="72">
        <f>INDEX(SA!$C$2:$G$11,MATCH(Details!S388,SA!$C$2:$C$11,0),MATCH(Details!V388,SA!$C$2:$G$2,0))*Y388/(F388-E388+1)</f>
        <v>6248.7</v>
      </c>
      <c r="AF388" s="41">
        <f t="shared" ref="AF388:AF451" si="123">IF(AB388="Karnataka",AE388*9%,0)</f>
        <v>0</v>
      </c>
      <c r="AG388" s="41">
        <f t="shared" ref="AG388:AG451" si="124">IF(AB388="Karnataka",AE388*9%,0)</f>
        <v>0</v>
      </c>
      <c r="AH388" s="41">
        <f t="shared" ref="AH388:AH451" si="125">IF(AF388+AG388&gt;0,0,AE388*18%)</f>
        <v>1124.7659999999998</v>
      </c>
      <c r="AI388" s="60">
        <f t="shared" ref="AI388:AI451" si="126">AE388*L388</f>
        <v>249.94800000000001</v>
      </c>
      <c r="AJ388" s="60">
        <f t="shared" ref="AJ388:AJ451" si="127">$AE388*M388</f>
        <v>1405.9575</v>
      </c>
      <c r="AK388" s="60">
        <f t="shared" ref="AK388:AK451" si="128">(AE388)*AA388/Y388</f>
        <v>3098.6704109589041</v>
      </c>
      <c r="AL388" s="60">
        <f t="shared" ref="AL388:AL451" si="129">AK388*(1-L388-M388)</f>
        <v>2277.5227520547946</v>
      </c>
      <c r="AM388" s="41">
        <f t="shared" ref="AM388:AM451" si="130">AE388-AI388-AL388-AJ388</f>
        <v>2315.2717479452049</v>
      </c>
      <c r="AN388" s="42">
        <f t="shared" ref="AN388:AN451" si="131">Z388-366</f>
        <v>45715</v>
      </c>
      <c r="AO388" s="43">
        <f t="shared" ref="AO388:AO451" si="132">IF(AND(O388&gt;Z388,N388&gt;AN388),AE388,0)</f>
        <v>6248.7</v>
      </c>
    </row>
    <row r="389" spans="1:41" s="24" customFormat="1" ht="15.75" customHeight="1" x14ac:dyDescent="0.35">
      <c r="A389" s="36" t="s">
        <v>27</v>
      </c>
      <c r="B389" s="36">
        <v>202509</v>
      </c>
      <c r="C389" s="24" t="s">
        <v>736</v>
      </c>
      <c r="D389" s="24" t="s">
        <v>119</v>
      </c>
      <c r="E389" s="62">
        <v>45901</v>
      </c>
      <c r="F389" s="62">
        <v>46265</v>
      </c>
      <c r="G389" s="37" t="s">
        <v>1041</v>
      </c>
      <c r="H389" s="36">
        <v>42279</v>
      </c>
      <c r="I389" s="63">
        <v>36825</v>
      </c>
      <c r="J389" s="24" t="s">
        <v>3294</v>
      </c>
      <c r="K389" s="63">
        <f t="shared" si="115"/>
        <v>45901</v>
      </c>
      <c r="L389" s="55">
        <f t="shared" si="116"/>
        <v>0.04</v>
      </c>
      <c r="M389" s="76">
        <v>0.22500000000000001</v>
      </c>
      <c r="N389" s="62">
        <v>45901</v>
      </c>
      <c r="O389" s="62">
        <v>46265</v>
      </c>
      <c r="P389" s="63"/>
      <c r="Q389" s="63"/>
      <c r="R389" s="78">
        <v>24</v>
      </c>
      <c r="S389" s="63" t="str">
        <f>VLOOKUP(R389,SA!$B$3:$C$11,2,1)</f>
        <v>0-25</v>
      </c>
      <c r="T389" s="38" t="s">
        <v>97</v>
      </c>
      <c r="U389" s="24" t="s">
        <v>5745</v>
      </c>
      <c r="V389" s="24">
        <v>300000</v>
      </c>
      <c r="W389" s="39">
        <f t="shared" si="117"/>
        <v>0</v>
      </c>
      <c r="X389" s="29">
        <f t="shared" si="118"/>
        <v>0</v>
      </c>
      <c r="Y389" s="40">
        <f t="shared" si="119"/>
        <v>365</v>
      </c>
      <c r="Z389" s="38">
        <f t="shared" si="120"/>
        <v>46081</v>
      </c>
      <c r="AA389" s="41">
        <f t="shared" si="121"/>
        <v>181</v>
      </c>
      <c r="AB389" s="24" t="s">
        <v>113</v>
      </c>
      <c r="AC389" s="41">
        <f t="shared" si="122"/>
        <v>3690.3792000000003</v>
      </c>
      <c r="AD389" s="41">
        <v>1</v>
      </c>
      <c r="AE389" s="72">
        <f>INDEX(SA!$C$2:$G$11,MATCH(Details!S389,SA!$C$2:$C$11,0),MATCH(Details!V389,SA!$C$2:$G$2,0))*Y389/(F389-E389+1)</f>
        <v>3127.44</v>
      </c>
      <c r="AF389" s="41">
        <f t="shared" si="123"/>
        <v>0</v>
      </c>
      <c r="AG389" s="41">
        <f t="shared" si="124"/>
        <v>0</v>
      </c>
      <c r="AH389" s="41">
        <f t="shared" si="125"/>
        <v>562.93920000000003</v>
      </c>
      <c r="AI389" s="60">
        <f t="shared" si="126"/>
        <v>125.0976</v>
      </c>
      <c r="AJ389" s="60">
        <f t="shared" si="127"/>
        <v>703.67399999999998</v>
      </c>
      <c r="AK389" s="60">
        <f t="shared" si="128"/>
        <v>1550.8675068493151</v>
      </c>
      <c r="AL389" s="60">
        <f t="shared" si="129"/>
        <v>1139.8876175342466</v>
      </c>
      <c r="AM389" s="41">
        <f t="shared" si="130"/>
        <v>1158.7807824657534</v>
      </c>
      <c r="AN389" s="42">
        <f t="shared" si="131"/>
        <v>45715</v>
      </c>
      <c r="AO389" s="43">
        <f t="shared" si="132"/>
        <v>3127.44</v>
      </c>
    </row>
    <row r="390" spans="1:41" s="24" customFormat="1" ht="15.75" customHeight="1" x14ac:dyDescent="0.35">
      <c r="A390" s="36" t="s">
        <v>27</v>
      </c>
      <c r="B390" s="36">
        <v>202509</v>
      </c>
      <c r="C390" s="24" t="s">
        <v>736</v>
      </c>
      <c r="D390" s="24" t="s">
        <v>119</v>
      </c>
      <c r="E390" s="62">
        <v>45901</v>
      </c>
      <c r="F390" s="62">
        <v>46265</v>
      </c>
      <c r="G390" s="37" t="s">
        <v>429</v>
      </c>
      <c r="H390" s="36">
        <v>42279</v>
      </c>
      <c r="I390" s="63">
        <v>27586</v>
      </c>
      <c r="J390" s="24" t="s">
        <v>3295</v>
      </c>
      <c r="K390" s="63">
        <f t="shared" si="115"/>
        <v>45901</v>
      </c>
      <c r="L390" s="55">
        <f t="shared" si="116"/>
        <v>0.04</v>
      </c>
      <c r="M390" s="76">
        <v>0.22500000000000001</v>
      </c>
      <c r="N390" s="62">
        <v>45901</v>
      </c>
      <c r="O390" s="62">
        <v>46265</v>
      </c>
      <c r="P390" s="63"/>
      <c r="Q390" s="63"/>
      <c r="R390" s="78">
        <v>50</v>
      </c>
      <c r="S390" s="63" t="str">
        <f>VLOOKUP(R390,SA!$B$3:$C$11,2,1)</f>
        <v>46-55</v>
      </c>
      <c r="T390" s="38" t="s">
        <v>97</v>
      </c>
      <c r="U390" s="24" t="s">
        <v>56</v>
      </c>
      <c r="V390" s="24">
        <v>300000</v>
      </c>
      <c r="W390" s="39">
        <f t="shared" si="117"/>
        <v>300000</v>
      </c>
      <c r="X390" s="29">
        <f t="shared" si="118"/>
        <v>1</v>
      </c>
      <c r="Y390" s="40">
        <f t="shared" si="119"/>
        <v>365</v>
      </c>
      <c r="Z390" s="38">
        <f t="shared" si="120"/>
        <v>46081</v>
      </c>
      <c r="AA390" s="41">
        <f t="shared" si="121"/>
        <v>181</v>
      </c>
      <c r="AB390" s="24" t="s">
        <v>113</v>
      </c>
      <c r="AC390" s="41">
        <f t="shared" si="122"/>
        <v>7373.4659999999994</v>
      </c>
      <c r="AD390" s="41">
        <v>1</v>
      </c>
      <c r="AE390" s="72">
        <f>INDEX(SA!$C$2:$G$11,MATCH(Details!S390,SA!$C$2:$C$11,0),MATCH(Details!V390,SA!$C$2:$G$2,0))*Y390/(F390-E390+1)</f>
        <v>6248.7</v>
      </c>
      <c r="AF390" s="41">
        <f t="shared" si="123"/>
        <v>0</v>
      </c>
      <c r="AG390" s="41">
        <f t="shared" si="124"/>
        <v>0</v>
      </c>
      <c r="AH390" s="41">
        <f t="shared" si="125"/>
        <v>1124.7659999999998</v>
      </c>
      <c r="AI390" s="60">
        <f t="shared" si="126"/>
        <v>249.94800000000001</v>
      </c>
      <c r="AJ390" s="60">
        <f t="shared" si="127"/>
        <v>1405.9575</v>
      </c>
      <c r="AK390" s="60">
        <f t="shared" si="128"/>
        <v>3098.6704109589041</v>
      </c>
      <c r="AL390" s="60">
        <f t="shared" si="129"/>
        <v>2277.5227520547946</v>
      </c>
      <c r="AM390" s="41">
        <f t="shared" si="130"/>
        <v>2315.2717479452049</v>
      </c>
      <c r="AN390" s="42">
        <f t="shared" si="131"/>
        <v>45715</v>
      </c>
      <c r="AO390" s="43">
        <f t="shared" si="132"/>
        <v>6248.7</v>
      </c>
    </row>
    <row r="391" spans="1:41" s="24" customFormat="1" ht="15.75" customHeight="1" x14ac:dyDescent="0.35">
      <c r="A391" s="36" t="s">
        <v>27</v>
      </c>
      <c r="B391" s="36">
        <v>202509</v>
      </c>
      <c r="C391" s="24" t="s">
        <v>736</v>
      </c>
      <c r="D391" s="24" t="s">
        <v>119</v>
      </c>
      <c r="E391" s="62">
        <v>45901</v>
      </c>
      <c r="F391" s="62">
        <v>46265</v>
      </c>
      <c r="G391" s="37" t="s">
        <v>1042</v>
      </c>
      <c r="H391" s="36">
        <v>42279</v>
      </c>
      <c r="I391" s="63">
        <v>14977</v>
      </c>
      <c r="J391" s="24" t="s">
        <v>3296</v>
      </c>
      <c r="K391" s="63">
        <f t="shared" si="115"/>
        <v>45901</v>
      </c>
      <c r="L391" s="55">
        <f t="shared" si="116"/>
        <v>0.04</v>
      </c>
      <c r="M391" s="76">
        <v>0.22500000000000001</v>
      </c>
      <c r="N391" s="62">
        <v>45901</v>
      </c>
      <c r="O391" s="62">
        <v>46265</v>
      </c>
      <c r="P391" s="63"/>
      <c r="Q391" s="63"/>
      <c r="R391" s="78">
        <v>84</v>
      </c>
      <c r="S391" s="63" t="str">
        <f>VLOOKUP(R391,SA!$B$3:$C$11,2,1)</f>
        <v>81-100</v>
      </c>
      <c r="T391" s="38" t="s">
        <v>97</v>
      </c>
      <c r="U391" s="24" t="s">
        <v>5744</v>
      </c>
      <c r="V391" s="24">
        <v>300000</v>
      </c>
      <c r="W391" s="39">
        <f t="shared" si="117"/>
        <v>0</v>
      </c>
      <c r="X391" s="29">
        <f t="shared" si="118"/>
        <v>0</v>
      </c>
      <c r="Y391" s="40">
        <f t="shared" si="119"/>
        <v>365</v>
      </c>
      <c r="Z391" s="38">
        <f t="shared" si="120"/>
        <v>46081</v>
      </c>
      <c r="AA391" s="41">
        <f t="shared" si="121"/>
        <v>181</v>
      </c>
      <c r="AB391" s="24" t="s">
        <v>113</v>
      </c>
      <c r="AC391" s="41">
        <f t="shared" si="122"/>
        <v>26913.322</v>
      </c>
      <c r="AD391" s="41">
        <v>1</v>
      </c>
      <c r="AE391" s="72">
        <f>INDEX(SA!$C$2:$G$11,MATCH(Details!S391,SA!$C$2:$C$11,0),MATCH(Details!V391,SA!$C$2:$G$2,0))*Y391/(F391-E391+1)</f>
        <v>22807.9</v>
      </c>
      <c r="AF391" s="41">
        <f t="shared" si="123"/>
        <v>0</v>
      </c>
      <c r="AG391" s="41">
        <f t="shared" si="124"/>
        <v>0</v>
      </c>
      <c r="AH391" s="41">
        <f t="shared" si="125"/>
        <v>4105.4220000000005</v>
      </c>
      <c r="AI391" s="60">
        <f t="shared" si="126"/>
        <v>912.31600000000003</v>
      </c>
      <c r="AJ391" s="60">
        <f t="shared" si="127"/>
        <v>5131.7775000000001</v>
      </c>
      <c r="AK391" s="60">
        <f t="shared" si="128"/>
        <v>11310.21890410959</v>
      </c>
      <c r="AL391" s="60">
        <f t="shared" si="129"/>
        <v>8313.0108945205484</v>
      </c>
      <c r="AM391" s="41">
        <f t="shared" si="130"/>
        <v>8450.795605479454</v>
      </c>
      <c r="AN391" s="42">
        <f t="shared" si="131"/>
        <v>45715</v>
      </c>
      <c r="AO391" s="43">
        <f t="shared" si="132"/>
        <v>22807.9</v>
      </c>
    </row>
    <row r="392" spans="1:41" s="24" customFormat="1" ht="15.75" customHeight="1" x14ac:dyDescent="0.35">
      <c r="A392" s="36" t="s">
        <v>27</v>
      </c>
      <c r="B392" s="36">
        <v>202509</v>
      </c>
      <c r="C392" s="24" t="s">
        <v>736</v>
      </c>
      <c r="D392" s="24" t="s">
        <v>119</v>
      </c>
      <c r="E392" s="62">
        <v>45901</v>
      </c>
      <c r="F392" s="62">
        <v>46265</v>
      </c>
      <c r="G392" s="37" t="s">
        <v>1043</v>
      </c>
      <c r="H392" s="36">
        <v>42280</v>
      </c>
      <c r="I392" s="63">
        <v>29221</v>
      </c>
      <c r="J392" s="24" t="s">
        <v>3297</v>
      </c>
      <c r="K392" s="63">
        <f t="shared" si="115"/>
        <v>45901</v>
      </c>
      <c r="L392" s="55">
        <f t="shared" si="116"/>
        <v>0.04</v>
      </c>
      <c r="M392" s="76">
        <v>0.22500000000000001</v>
      </c>
      <c r="N392" s="62">
        <v>45901</v>
      </c>
      <c r="O392" s="62">
        <v>46265</v>
      </c>
      <c r="P392" s="63"/>
      <c r="Q392" s="63"/>
      <c r="R392" s="78">
        <v>45</v>
      </c>
      <c r="S392" s="63" t="str">
        <f>VLOOKUP(R392,SA!$B$3:$C$11,2,1)</f>
        <v>36-45</v>
      </c>
      <c r="T392" s="38" t="s">
        <v>97</v>
      </c>
      <c r="U392" s="24" t="s">
        <v>5744</v>
      </c>
      <c r="V392" s="24">
        <v>400000</v>
      </c>
      <c r="W392" s="39">
        <f t="shared" si="117"/>
        <v>0</v>
      </c>
      <c r="X392" s="29">
        <f t="shared" si="118"/>
        <v>0</v>
      </c>
      <c r="Y392" s="40">
        <f t="shared" si="119"/>
        <v>365</v>
      </c>
      <c r="Z392" s="38">
        <f t="shared" si="120"/>
        <v>46081</v>
      </c>
      <c r="AA392" s="41">
        <f t="shared" si="121"/>
        <v>181</v>
      </c>
      <c r="AB392" s="24" t="s">
        <v>113</v>
      </c>
      <c r="AC392" s="41">
        <f t="shared" si="122"/>
        <v>5496.5225999999993</v>
      </c>
      <c r="AD392" s="41">
        <v>1</v>
      </c>
      <c r="AE392" s="72">
        <f>INDEX(SA!$C$2:$G$11,MATCH(Details!S392,SA!$C$2:$C$11,0),MATCH(Details!V392,SA!$C$2:$G$2,0))*Y392/(F392-E392+1)</f>
        <v>4658.07</v>
      </c>
      <c r="AF392" s="41">
        <f t="shared" si="123"/>
        <v>0</v>
      </c>
      <c r="AG392" s="41">
        <f t="shared" si="124"/>
        <v>0</v>
      </c>
      <c r="AH392" s="41">
        <f t="shared" si="125"/>
        <v>838.45259999999996</v>
      </c>
      <c r="AI392" s="60">
        <f t="shared" si="126"/>
        <v>186.3228</v>
      </c>
      <c r="AJ392" s="60">
        <f t="shared" si="127"/>
        <v>1048.06575</v>
      </c>
      <c r="AK392" s="60">
        <f t="shared" si="128"/>
        <v>2309.8922465753421</v>
      </c>
      <c r="AL392" s="60">
        <f t="shared" si="129"/>
        <v>1697.7708012328765</v>
      </c>
      <c r="AM392" s="41">
        <f t="shared" si="130"/>
        <v>1725.9106487671231</v>
      </c>
      <c r="AN392" s="42">
        <f t="shared" si="131"/>
        <v>45715</v>
      </c>
      <c r="AO392" s="43">
        <f t="shared" si="132"/>
        <v>4658.07</v>
      </c>
    </row>
    <row r="393" spans="1:41" s="24" customFormat="1" ht="15.75" customHeight="1" x14ac:dyDescent="0.35">
      <c r="A393" s="36" t="s">
        <v>27</v>
      </c>
      <c r="B393" s="36">
        <v>202509</v>
      </c>
      <c r="C393" s="24" t="s">
        <v>736</v>
      </c>
      <c r="D393" s="24" t="s">
        <v>119</v>
      </c>
      <c r="E393" s="62">
        <v>45901</v>
      </c>
      <c r="F393" s="62">
        <v>46265</v>
      </c>
      <c r="G393" s="37" t="s">
        <v>1044</v>
      </c>
      <c r="H393" s="36">
        <v>42280</v>
      </c>
      <c r="I393" s="63">
        <v>31275</v>
      </c>
      <c r="J393" s="24" t="s">
        <v>3298</v>
      </c>
      <c r="K393" s="63">
        <f t="shared" si="115"/>
        <v>45901</v>
      </c>
      <c r="L393" s="55">
        <f t="shared" si="116"/>
        <v>0.04</v>
      </c>
      <c r="M393" s="76">
        <v>0.22500000000000001</v>
      </c>
      <c r="N393" s="62">
        <v>45901</v>
      </c>
      <c r="O393" s="62">
        <v>46265</v>
      </c>
      <c r="P393" s="63"/>
      <c r="Q393" s="63"/>
      <c r="R393" s="78">
        <v>40</v>
      </c>
      <c r="S393" s="63" t="str">
        <f>VLOOKUP(R393,SA!$B$3:$C$11,2,1)</f>
        <v>36-45</v>
      </c>
      <c r="T393" s="38" t="s">
        <v>98</v>
      </c>
      <c r="U393" s="24" t="s">
        <v>5747</v>
      </c>
      <c r="V393" s="24">
        <v>400000</v>
      </c>
      <c r="W393" s="39">
        <f t="shared" si="117"/>
        <v>0</v>
      </c>
      <c r="X393" s="29">
        <f t="shared" si="118"/>
        <v>0</v>
      </c>
      <c r="Y393" s="40">
        <f t="shared" si="119"/>
        <v>365</v>
      </c>
      <c r="Z393" s="38">
        <f t="shared" si="120"/>
        <v>46081</v>
      </c>
      <c r="AA393" s="41">
        <f t="shared" si="121"/>
        <v>181</v>
      </c>
      <c r="AB393" s="24" t="s">
        <v>113</v>
      </c>
      <c r="AC393" s="41">
        <f t="shared" si="122"/>
        <v>5496.5225999999993</v>
      </c>
      <c r="AD393" s="41">
        <v>1</v>
      </c>
      <c r="AE393" s="72">
        <f>INDEX(SA!$C$2:$G$11,MATCH(Details!S393,SA!$C$2:$C$11,0),MATCH(Details!V393,SA!$C$2:$G$2,0))*Y393/(F393-E393+1)</f>
        <v>4658.07</v>
      </c>
      <c r="AF393" s="41">
        <f t="shared" si="123"/>
        <v>0</v>
      </c>
      <c r="AG393" s="41">
        <f t="shared" si="124"/>
        <v>0</v>
      </c>
      <c r="AH393" s="41">
        <f t="shared" si="125"/>
        <v>838.45259999999996</v>
      </c>
      <c r="AI393" s="60">
        <f t="shared" si="126"/>
        <v>186.3228</v>
      </c>
      <c r="AJ393" s="60">
        <f t="shared" si="127"/>
        <v>1048.06575</v>
      </c>
      <c r="AK393" s="60">
        <f t="shared" si="128"/>
        <v>2309.8922465753421</v>
      </c>
      <c r="AL393" s="60">
        <f t="shared" si="129"/>
        <v>1697.7708012328765</v>
      </c>
      <c r="AM393" s="41">
        <f t="shared" si="130"/>
        <v>1725.9106487671231</v>
      </c>
      <c r="AN393" s="42">
        <f t="shared" si="131"/>
        <v>45715</v>
      </c>
      <c r="AO393" s="43">
        <f t="shared" si="132"/>
        <v>4658.07</v>
      </c>
    </row>
    <row r="394" spans="1:41" s="24" customFormat="1" ht="15.75" customHeight="1" x14ac:dyDescent="0.35">
      <c r="A394" s="36" t="s">
        <v>27</v>
      </c>
      <c r="B394" s="36">
        <v>202509</v>
      </c>
      <c r="C394" s="24" t="s">
        <v>736</v>
      </c>
      <c r="D394" s="24" t="s">
        <v>119</v>
      </c>
      <c r="E394" s="62">
        <v>45901</v>
      </c>
      <c r="F394" s="62">
        <v>46265</v>
      </c>
      <c r="G394" s="37" t="s">
        <v>404</v>
      </c>
      <c r="H394" s="36">
        <v>42280</v>
      </c>
      <c r="I394" s="63">
        <v>36561</v>
      </c>
      <c r="J394" s="24" t="s">
        <v>3299</v>
      </c>
      <c r="K394" s="63">
        <f t="shared" si="115"/>
        <v>45901</v>
      </c>
      <c r="L394" s="55">
        <f t="shared" si="116"/>
        <v>0.04</v>
      </c>
      <c r="M394" s="76">
        <v>0.22500000000000001</v>
      </c>
      <c r="N394" s="62">
        <v>45901</v>
      </c>
      <c r="O394" s="62">
        <v>46265</v>
      </c>
      <c r="P394" s="63"/>
      <c r="Q394" s="63"/>
      <c r="R394" s="78">
        <v>25</v>
      </c>
      <c r="S394" s="63" t="str">
        <f>VLOOKUP(R394,SA!$B$3:$C$11,2,1)</f>
        <v>0-25</v>
      </c>
      <c r="T394" s="38" t="s">
        <v>98</v>
      </c>
      <c r="U394" s="24" t="s">
        <v>56</v>
      </c>
      <c r="V394" s="24">
        <v>400000</v>
      </c>
      <c r="W394" s="39">
        <f t="shared" si="117"/>
        <v>400000</v>
      </c>
      <c r="X394" s="29">
        <f t="shared" si="118"/>
        <v>1</v>
      </c>
      <c r="Y394" s="40">
        <f t="shared" si="119"/>
        <v>365</v>
      </c>
      <c r="Z394" s="38">
        <f t="shared" si="120"/>
        <v>46081</v>
      </c>
      <c r="AA394" s="41">
        <f t="shared" si="121"/>
        <v>181</v>
      </c>
      <c r="AB394" s="24" t="s">
        <v>113</v>
      </c>
      <c r="AC394" s="41">
        <f t="shared" si="122"/>
        <v>4043.8364000000001</v>
      </c>
      <c r="AD394" s="41">
        <v>1</v>
      </c>
      <c r="AE394" s="72">
        <f>INDEX(SA!$C$2:$G$11,MATCH(Details!S394,SA!$C$2:$C$11,0),MATCH(Details!V394,SA!$C$2:$G$2,0))*Y394/(F394-E394+1)</f>
        <v>3426.98</v>
      </c>
      <c r="AF394" s="41">
        <f t="shared" si="123"/>
        <v>0</v>
      </c>
      <c r="AG394" s="41">
        <f t="shared" si="124"/>
        <v>0</v>
      </c>
      <c r="AH394" s="41">
        <f t="shared" si="125"/>
        <v>616.85640000000001</v>
      </c>
      <c r="AI394" s="60">
        <f t="shared" si="126"/>
        <v>137.07920000000001</v>
      </c>
      <c r="AJ394" s="60">
        <f t="shared" si="127"/>
        <v>771.07050000000004</v>
      </c>
      <c r="AK394" s="60">
        <f t="shared" si="128"/>
        <v>1699.4065205479453</v>
      </c>
      <c r="AL394" s="60">
        <f t="shared" si="129"/>
        <v>1249.0637926027398</v>
      </c>
      <c r="AM394" s="41">
        <f t="shared" si="130"/>
        <v>1269.7665073972601</v>
      </c>
      <c r="AN394" s="42">
        <f t="shared" si="131"/>
        <v>45715</v>
      </c>
      <c r="AO394" s="43">
        <f t="shared" si="132"/>
        <v>3426.98</v>
      </c>
    </row>
    <row r="395" spans="1:41" s="24" customFormat="1" ht="15.75" customHeight="1" x14ac:dyDescent="0.35">
      <c r="A395" s="36" t="s">
        <v>27</v>
      </c>
      <c r="B395" s="36">
        <v>202509</v>
      </c>
      <c r="C395" s="24" t="s">
        <v>736</v>
      </c>
      <c r="D395" s="24" t="s">
        <v>119</v>
      </c>
      <c r="E395" s="62">
        <v>45901</v>
      </c>
      <c r="F395" s="62">
        <v>46265</v>
      </c>
      <c r="G395" s="37" t="s">
        <v>1045</v>
      </c>
      <c r="H395" s="36">
        <v>42282</v>
      </c>
      <c r="I395" s="63">
        <v>29611</v>
      </c>
      <c r="J395" s="24" t="s">
        <v>3300</v>
      </c>
      <c r="K395" s="63">
        <f t="shared" si="115"/>
        <v>45901</v>
      </c>
      <c r="L395" s="55">
        <f t="shared" si="116"/>
        <v>0.04</v>
      </c>
      <c r="M395" s="76">
        <v>0.22500000000000001</v>
      </c>
      <c r="N395" s="62">
        <v>45901</v>
      </c>
      <c r="O395" s="62">
        <v>46265</v>
      </c>
      <c r="P395" s="63"/>
      <c r="Q395" s="63"/>
      <c r="R395" s="78">
        <v>44</v>
      </c>
      <c r="S395" s="63" t="str">
        <f>VLOOKUP(R395,SA!$B$3:$C$11,2,1)</f>
        <v>36-45</v>
      </c>
      <c r="T395" s="38" t="s">
        <v>97</v>
      </c>
      <c r="U395" s="24" t="s">
        <v>5744</v>
      </c>
      <c r="V395" s="24">
        <v>400000</v>
      </c>
      <c r="W395" s="39">
        <f t="shared" si="117"/>
        <v>0</v>
      </c>
      <c r="X395" s="29">
        <f t="shared" si="118"/>
        <v>0</v>
      </c>
      <c r="Y395" s="40">
        <f t="shared" si="119"/>
        <v>365</v>
      </c>
      <c r="Z395" s="38">
        <f t="shared" si="120"/>
        <v>46081</v>
      </c>
      <c r="AA395" s="41">
        <f t="shared" si="121"/>
        <v>181</v>
      </c>
      <c r="AB395" s="24" t="s">
        <v>113</v>
      </c>
      <c r="AC395" s="41">
        <f t="shared" si="122"/>
        <v>5496.5225999999993</v>
      </c>
      <c r="AD395" s="41">
        <v>1</v>
      </c>
      <c r="AE395" s="72">
        <f>INDEX(SA!$C$2:$G$11,MATCH(Details!S395,SA!$C$2:$C$11,0),MATCH(Details!V395,SA!$C$2:$G$2,0))*Y395/(F395-E395+1)</f>
        <v>4658.07</v>
      </c>
      <c r="AF395" s="41">
        <f t="shared" si="123"/>
        <v>0</v>
      </c>
      <c r="AG395" s="41">
        <f t="shared" si="124"/>
        <v>0</v>
      </c>
      <c r="AH395" s="41">
        <f t="shared" si="125"/>
        <v>838.45259999999996</v>
      </c>
      <c r="AI395" s="60">
        <f t="shared" si="126"/>
        <v>186.3228</v>
      </c>
      <c r="AJ395" s="60">
        <f t="shared" si="127"/>
        <v>1048.06575</v>
      </c>
      <c r="AK395" s="60">
        <f t="shared" si="128"/>
        <v>2309.8922465753421</v>
      </c>
      <c r="AL395" s="60">
        <f t="shared" si="129"/>
        <v>1697.7708012328765</v>
      </c>
      <c r="AM395" s="41">
        <f t="shared" si="130"/>
        <v>1725.9106487671231</v>
      </c>
      <c r="AN395" s="42">
        <f t="shared" si="131"/>
        <v>45715</v>
      </c>
      <c r="AO395" s="43">
        <f t="shared" si="132"/>
        <v>4658.07</v>
      </c>
    </row>
    <row r="396" spans="1:41" s="24" customFormat="1" ht="15.75" customHeight="1" x14ac:dyDescent="0.35">
      <c r="A396" s="36" t="s">
        <v>27</v>
      </c>
      <c r="B396" s="36">
        <v>202509</v>
      </c>
      <c r="C396" s="24" t="s">
        <v>736</v>
      </c>
      <c r="D396" s="24" t="s">
        <v>119</v>
      </c>
      <c r="E396" s="62">
        <v>45901</v>
      </c>
      <c r="F396" s="62">
        <v>46265</v>
      </c>
      <c r="G396" s="37" t="s">
        <v>1046</v>
      </c>
      <c r="H396" s="36">
        <v>42282</v>
      </c>
      <c r="I396" s="63">
        <v>30317</v>
      </c>
      <c r="J396" s="24" t="s">
        <v>3301</v>
      </c>
      <c r="K396" s="63">
        <f t="shared" si="115"/>
        <v>45901</v>
      </c>
      <c r="L396" s="55">
        <f t="shared" si="116"/>
        <v>0.04</v>
      </c>
      <c r="M396" s="76">
        <v>0.22500000000000001</v>
      </c>
      <c r="N396" s="62">
        <v>45901</v>
      </c>
      <c r="O396" s="62">
        <v>46265</v>
      </c>
      <c r="P396" s="63"/>
      <c r="Q396" s="63"/>
      <c r="R396" s="78">
        <v>42</v>
      </c>
      <c r="S396" s="63" t="str">
        <f>VLOOKUP(R396,SA!$B$3:$C$11,2,1)</f>
        <v>36-45</v>
      </c>
      <c r="T396" s="38" t="s">
        <v>98</v>
      </c>
      <c r="U396" s="24" t="s">
        <v>5747</v>
      </c>
      <c r="V396" s="24">
        <v>400000</v>
      </c>
      <c r="W396" s="39">
        <f t="shared" si="117"/>
        <v>0</v>
      </c>
      <c r="X396" s="29">
        <f t="shared" si="118"/>
        <v>0</v>
      </c>
      <c r="Y396" s="40">
        <f t="shared" si="119"/>
        <v>365</v>
      </c>
      <c r="Z396" s="38">
        <f t="shared" si="120"/>
        <v>46081</v>
      </c>
      <c r="AA396" s="41">
        <f t="shared" si="121"/>
        <v>181</v>
      </c>
      <c r="AB396" s="24" t="s">
        <v>113</v>
      </c>
      <c r="AC396" s="41">
        <f t="shared" si="122"/>
        <v>5496.5225999999993</v>
      </c>
      <c r="AD396" s="41">
        <v>1</v>
      </c>
      <c r="AE396" s="72">
        <f>INDEX(SA!$C$2:$G$11,MATCH(Details!S396,SA!$C$2:$C$11,0),MATCH(Details!V396,SA!$C$2:$G$2,0))*Y396/(F396-E396+1)</f>
        <v>4658.07</v>
      </c>
      <c r="AF396" s="41">
        <f t="shared" si="123"/>
        <v>0</v>
      </c>
      <c r="AG396" s="41">
        <f t="shared" si="124"/>
        <v>0</v>
      </c>
      <c r="AH396" s="41">
        <f t="shared" si="125"/>
        <v>838.45259999999996</v>
      </c>
      <c r="AI396" s="60">
        <f t="shared" si="126"/>
        <v>186.3228</v>
      </c>
      <c r="AJ396" s="60">
        <f t="shared" si="127"/>
        <v>1048.06575</v>
      </c>
      <c r="AK396" s="60">
        <f t="shared" si="128"/>
        <v>2309.8922465753421</v>
      </c>
      <c r="AL396" s="60">
        <f t="shared" si="129"/>
        <v>1697.7708012328765</v>
      </c>
      <c r="AM396" s="41">
        <f t="shared" si="130"/>
        <v>1725.9106487671231</v>
      </c>
      <c r="AN396" s="42">
        <f t="shared" si="131"/>
        <v>45715</v>
      </c>
      <c r="AO396" s="43">
        <f t="shared" si="132"/>
        <v>4658.07</v>
      </c>
    </row>
    <row r="397" spans="1:41" s="24" customFormat="1" ht="15.75" customHeight="1" x14ac:dyDescent="0.35">
      <c r="A397" s="36" t="s">
        <v>27</v>
      </c>
      <c r="B397" s="36">
        <v>202509</v>
      </c>
      <c r="C397" s="24" t="s">
        <v>736</v>
      </c>
      <c r="D397" s="24" t="s">
        <v>119</v>
      </c>
      <c r="E397" s="62">
        <v>45901</v>
      </c>
      <c r="F397" s="62">
        <v>46265</v>
      </c>
      <c r="G397" s="37" t="s">
        <v>533</v>
      </c>
      <c r="H397" s="36">
        <v>42282</v>
      </c>
      <c r="I397" s="63">
        <v>36718</v>
      </c>
      <c r="J397" s="24" t="s">
        <v>3302</v>
      </c>
      <c r="K397" s="63">
        <f t="shared" si="115"/>
        <v>45901</v>
      </c>
      <c r="L397" s="55">
        <f t="shared" si="116"/>
        <v>0.04</v>
      </c>
      <c r="M397" s="76">
        <v>0.22500000000000001</v>
      </c>
      <c r="N397" s="62">
        <v>45901</v>
      </c>
      <c r="O397" s="62">
        <v>46265</v>
      </c>
      <c r="P397" s="63"/>
      <c r="Q397" s="63"/>
      <c r="R397" s="78">
        <v>25</v>
      </c>
      <c r="S397" s="63" t="str">
        <f>VLOOKUP(R397,SA!$B$3:$C$11,2,1)</f>
        <v>0-25</v>
      </c>
      <c r="T397" s="38" t="s">
        <v>98</v>
      </c>
      <c r="U397" s="24" t="s">
        <v>56</v>
      </c>
      <c r="V397" s="24">
        <v>400000</v>
      </c>
      <c r="W397" s="39">
        <f t="shared" si="117"/>
        <v>400000</v>
      </c>
      <c r="X397" s="29">
        <f t="shared" si="118"/>
        <v>1</v>
      </c>
      <c r="Y397" s="40">
        <f t="shared" si="119"/>
        <v>365</v>
      </c>
      <c r="Z397" s="38">
        <f t="shared" si="120"/>
        <v>46081</v>
      </c>
      <c r="AA397" s="41">
        <f t="shared" si="121"/>
        <v>181</v>
      </c>
      <c r="AB397" s="24" t="s">
        <v>113</v>
      </c>
      <c r="AC397" s="41">
        <f t="shared" si="122"/>
        <v>4043.8364000000001</v>
      </c>
      <c r="AD397" s="41">
        <v>1</v>
      </c>
      <c r="AE397" s="72">
        <f>INDEX(SA!$C$2:$G$11,MATCH(Details!S397,SA!$C$2:$C$11,0),MATCH(Details!V397,SA!$C$2:$G$2,0))*Y397/(F397-E397+1)</f>
        <v>3426.98</v>
      </c>
      <c r="AF397" s="41">
        <f t="shared" si="123"/>
        <v>0</v>
      </c>
      <c r="AG397" s="41">
        <f t="shared" si="124"/>
        <v>0</v>
      </c>
      <c r="AH397" s="41">
        <f t="shared" si="125"/>
        <v>616.85640000000001</v>
      </c>
      <c r="AI397" s="60">
        <f t="shared" si="126"/>
        <v>137.07920000000001</v>
      </c>
      <c r="AJ397" s="60">
        <f t="shared" si="127"/>
        <v>771.07050000000004</v>
      </c>
      <c r="AK397" s="60">
        <f t="shared" si="128"/>
        <v>1699.4065205479453</v>
      </c>
      <c r="AL397" s="60">
        <f t="shared" si="129"/>
        <v>1249.0637926027398</v>
      </c>
      <c r="AM397" s="41">
        <f t="shared" si="130"/>
        <v>1269.7665073972601</v>
      </c>
      <c r="AN397" s="42">
        <f t="shared" si="131"/>
        <v>45715</v>
      </c>
      <c r="AO397" s="43">
        <f t="shared" si="132"/>
        <v>3426.98</v>
      </c>
    </row>
    <row r="398" spans="1:41" s="24" customFormat="1" ht="15.75" customHeight="1" x14ac:dyDescent="0.35">
      <c r="A398" s="36" t="s">
        <v>27</v>
      </c>
      <c r="B398" s="36">
        <v>202509</v>
      </c>
      <c r="C398" s="24" t="s">
        <v>736</v>
      </c>
      <c r="D398" s="24" t="s">
        <v>119</v>
      </c>
      <c r="E398" s="62">
        <v>45901</v>
      </c>
      <c r="F398" s="62">
        <v>46265</v>
      </c>
      <c r="G398" s="37" t="s">
        <v>1047</v>
      </c>
      <c r="H398" s="36">
        <v>42283</v>
      </c>
      <c r="I398" s="63">
        <v>27174</v>
      </c>
      <c r="J398" s="24" t="s">
        <v>3303</v>
      </c>
      <c r="K398" s="63">
        <f t="shared" si="115"/>
        <v>45901</v>
      </c>
      <c r="L398" s="55">
        <f t="shared" si="116"/>
        <v>0.04</v>
      </c>
      <c r="M398" s="76">
        <v>0.22500000000000001</v>
      </c>
      <c r="N398" s="62">
        <v>45901</v>
      </c>
      <c r="O398" s="62">
        <v>46265</v>
      </c>
      <c r="P398" s="63"/>
      <c r="Q398" s="63"/>
      <c r="R398" s="78">
        <v>51</v>
      </c>
      <c r="S398" s="63" t="str">
        <f>VLOOKUP(R398,SA!$B$3:$C$11,2,1)</f>
        <v>46-55</v>
      </c>
      <c r="T398" s="38" t="s">
        <v>98</v>
      </c>
      <c r="U398" s="24" t="s">
        <v>5747</v>
      </c>
      <c r="V398" s="24">
        <v>400000</v>
      </c>
      <c r="W398" s="39">
        <f t="shared" si="117"/>
        <v>0</v>
      </c>
      <c r="X398" s="29">
        <f t="shared" si="118"/>
        <v>0</v>
      </c>
      <c r="Y398" s="40">
        <f t="shared" si="119"/>
        <v>365</v>
      </c>
      <c r="Z398" s="38">
        <f t="shared" si="120"/>
        <v>46081</v>
      </c>
      <c r="AA398" s="41">
        <f t="shared" si="121"/>
        <v>181</v>
      </c>
      <c r="AB398" s="24" t="s">
        <v>113</v>
      </c>
      <c r="AC398" s="41">
        <f t="shared" si="122"/>
        <v>8108.2165999999997</v>
      </c>
      <c r="AD398" s="41">
        <v>1</v>
      </c>
      <c r="AE398" s="72">
        <f>INDEX(SA!$C$2:$G$11,MATCH(Details!S398,SA!$C$2:$C$11,0),MATCH(Details!V398,SA!$C$2:$G$2,0))*Y398/(F398-E398+1)</f>
        <v>6871.37</v>
      </c>
      <c r="AF398" s="41">
        <f t="shared" si="123"/>
        <v>0</v>
      </c>
      <c r="AG398" s="41">
        <f t="shared" si="124"/>
        <v>0</v>
      </c>
      <c r="AH398" s="41">
        <f t="shared" si="125"/>
        <v>1236.8465999999999</v>
      </c>
      <c r="AI398" s="60">
        <f t="shared" si="126"/>
        <v>274.85480000000001</v>
      </c>
      <c r="AJ398" s="60">
        <f t="shared" si="127"/>
        <v>1546.05825</v>
      </c>
      <c r="AK398" s="60">
        <f t="shared" si="128"/>
        <v>3407.446493150685</v>
      </c>
      <c r="AL398" s="60">
        <f t="shared" si="129"/>
        <v>2504.4731724657536</v>
      </c>
      <c r="AM398" s="41">
        <f t="shared" si="130"/>
        <v>2545.9837775342462</v>
      </c>
      <c r="AN398" s="42">
        <f t="shared" si="131"/>
        <v>45715</v>
      </c>
      <c r="AO398" s="43">
        <f t="shared" si="132"/>
        <v>6871.37</v>
      </c>
    </row>
    <row r="399" spans="1:41" s="24" customFormat="1" ht="15.75" customHeight="1" x14ac:dyDescent="0.35">
      <c r="A399" s="36" t="s">
        <v>27</v>
      </c>
      <c r="B399" s="36">
        <v>202509</v>
      </c>
      <c r="C399" s="24" t="s">
        <v>736</v>
      </c>
      <c r="D399" s="24" t="s">
        <v>119</v>
      </c>
      <c r="E399" s="62">
        <v>45901</v>
      </c>
      <c r="F399" s="62">
        <v>46265</v>
      </c>
      <c r="G399" s="37" t="s">
        <v>201</v>
      </c>
      <c r="H399" s="36">
        <v>42283</v>
      </c>
      <c r="I399" s="63">
        <v>36786</v>
      </c>
      <c r="J399" s="24" t="s">
        <v>3304</v>
      </c>
      <c r="K399" s="63">
        <f t="shared" si="115"/>
        <v>45901</v>
      </c>
      <c r="L399" s="55">
        <f t="shared" si="116"/>
        <v>0.04</v>
      </c>
      <c r="M399" s="76">
        <v>0.22500000000000001</v>
      </c>
      <c r="N399" s="62">
        <v>45901</v>
      </c>
      <c r="O399" s="62">
        <v>46265</v>
      </c>
      <c r="P399" s="63"/>
      <c r="Q399" s="63"/>
      <c r="R399" s="78">
        <v>24</v>
      </c>
      <c r="S399" s="63" t="str">
        <f>VLOOKUP(R399,SA!$B$3:$C$11,2,1)</f>
        <v>0-25</v>
      </c>
      <c r="T399" s="38" t="s">
        <v>97</v>
      </c>
      <c r="U399" s="24" t="s">
        <v>56</v>
      </c>
      <c r="V399" s="24">
        <v>400000</v>
      </c>
      <c r="W399" s="39">
        <f t="shared" si="117"/>
        <v>400000</v>
      </c>
      <c r="X399" s="29">
        <f t="shared" si="118"/>
        <v>1</v>
      </c>
      <c r="Y399" s="40">
        <f t="shared" si="119"/>
        <v>365</v>
      </c>
      <c r="Z399" s="38">
        <f t="shared" si="120"/>
        <v>46081</v>
      </c>
      <c r="AA399" s="41">
        <f t="shared" si="121"/>
        <v>181</v>
      </c>
      <c r="AB399" s="24" t="s">
        <v>113</v>
      </c>
      <c r="AC399" s="41">
        <f t="shared" si="122"/>
        <v>4043.8364000000001</v>
      </c>
      <c r="AD399" s="41">
        <v>1</v>
      </c>
      <c r="AE399" s="72">
        <f>INDEX(SA!$C$2:$G$11,MATCH(Details!S399,SA!$C$2:$C$11,0),MATCH(Details!V399,SA!$C$2:$G$2,0))*Y399/(F399-E399+1)</f>
        <v>3426.98</v>
      </c>
      <c r="AF399" s="41">
        <f t="shared" si="123"/>
        <v>0</v>
      </c>
      <c r="AG399" s="41">
        <f t="shared" si="124"/>
        <v>0</v>
      </c>
      <c r="AH399" s="41">
        <f t="shared" si="125"/>
        <v>616.85640000000001</v>
      </c>
      <c r="AI399" s="60">
        <f t="shared" si="126"/>
        <v>137.07920000000001</v>
      </c>
      <c r="AJ399" s="60">
        <f t="shared" si="127"/>
        <v>771.07050000000004</v>
      </c>
      <c r="AK399" s="60">
        <f t="shared" si="128"/>
        <v>1699.4065205479453</v>
      </c>
      <c r="AL399" s="60">
        <f t="shared" si="129"/>
        <v>1249.0637926027398</v>
      </c>
      <c r="AM399" s="41">
        <f t="shared" si="130"/>
        <v>1269.7665073972601</v>
      </c>
      <c r="AN399" s="42">
        <f t="shared" si="131"/>
        <v>45715</v>
      </c>
      <c r="AO399" s="43">
        <f t="shared" si="132"/>
        <v>3426.98</v>
      </c>
    </row>
    <row r="400" spans="1:41" s="24" customFormat="1" ht="15.75" customHeight="1" x14ac:dyDescent="0.35">
      <c r="A400" s="36" t="s">
        <v>27</v>
      </c>
      <c r="B400" s="36">
        <v>202509</v>
      </c>
      <c r="C400" s="24" t="s">
        <v>736</v>
      </c>
      <c r="D400" s="24" t="s">
        <v>119</v>
      </c>
      <c r="E400" s="62">
        <v>45901</v>
      </c>
      <c r="F400" s="62">
        <v>46265</v>
      </c>
      <c r="G400" s="37" t="s">
        <v>1048</v>
      </c>
      <c r="H400" s="36">
        <v>42284</v>
      </c>
      <c r="I400" s="63">
        <v>30169</v>
      </c>
      <c r="J400" s="24" t="s">
        <v>3305</v>
      </c>
      <c r="K400" s="63">
        <f t="shared" si="115"/>
        <v>45901</v>
      </c>
      <c r="L400" s="55">
        <f t="shared" si="116"/>
        <v>0.04</v>
      </c>
      <c r="M400" s="76">
        <v>0.22500000000000001</v>
      </c>
      <c r="N400" s="62">
        <v>45901</v>
      </c>
      <c r="O400" s="62">
        <v>46265</v>
      </c>
      <c r="P400" s="63"/>
      <c r="Q400" s="63"/>
      <c r="R400" s="78">
        <v>43</v>
      </c>
      <c r="S400" s="63" t="str">
        <f>VLOOKUP(R400,SA!$B$3:$C$11,2,1)</f>
        <v>36-45</v>
      </c>
      <c r="T400" s="38" t="s">
        <v>97</v>
      </c>
      <c r="U400" s="24" t="s">
        <v>5743</v>
      </c>
      <c r="V400" s="24">
        <v>400000</v>
      </c>
      <c r="W400" s="39">
        <f t="shared" si="117"/>
        <v>0</v>
      </c>
      <c r="X400" s="29">
        <f t="shared" si="118"/>
        <v>0</v>
      </c>
      <c r="Y400" s="40">
        <f t="shared" si="119"/>
        <v>365</v>
      </c>
      <c r="Z400" s="38">
        <f t="shared" si="120"/>
        <v>46081</v>
      </c>
      <c r="AA400" s="41">
        <f t="shared" si="121"/>
        <v>181</v>
      </c>
      <c r="AB400" s="24" t="s">
        <v>113</v>
      </c>
      <c r="AC400" s="41">
        <f t="shared" si="122"/>
        <v>5496.5225999999993</v>
      </c>
      <c r="AD400" s="41">
        <v>1</v>
      </c>
      <c r="AE400" s="72">
        <f>INDEX(SA!$C$2:$G$11,MATCH(Details!S400,SA!$C$2:$C$11,0),MATCH(Details!V400,SA!$C$2:$G$2,0))*Y400/(F400-E400+1)</f>
        <v>4658.07</v>
      </c>
      <c r="AF400" s="41">
        <f t="shared" si="123"/>
        <v>0</v>
      </c>
      <c r="AG400" s="41">
        <f t="shared" si="124"/>
        <v>0</v>
      </c>
      <c r="AH400" s="41">
        <f t="shared" si="125"/>
        <v>838.45259999999996</v>
      </c>
      <c r="AI400" s="60">
        <f t="shared" si="126"/>
        <v>186.3228</v>
      </c>
      <c r="AJ400" s="60">
        <f t="shared" si="127"/>
        <v>1048.06575</v>
      </c>
      <c r="AK400" s="60">
        <f t="shared" si="128"/>
        <v>2309.8922465753421</v>
      </c>
      <c r="AL400" s="60">
        <f t="shared" si="129"/>
        <v>1697.7708012328765</v>
      </c>
      <c r="AM400" s="41">
        <f t="shared" si="130"/>
        <v>1725.9106487671231</v>
      </c>
      <c r="AN400" s="42">
        <f t="shared" si="131"/>
        <v>45715</v>
      </c>
      <c r="AO400" s="43">
        <f t="shared" si="132"/>
        <v>4658.07</v>
      </c>
    </row>
    <row r="401" spans="1:41" s="24" customFormat="1" ht="15.75" customHeight="1" x14ac:dyDescent="0.35">
      <c r="A401" s="36" t="s">
        <v>27</v>
      </c>
      <c r="B401" s="36">
        <v>202509</v>
      </c>
      <c r="C401" s="24" t="s">
        <v>736</v>
      </c>
      <c r="D401" s="24" t="s">
        <v>119</v>
      </c>
      <c r="E401" s="62">
        <v>45901</v>
      </c>
      <c r="F401" s="62">
        <v>46265</v>
      </c>
      <c r="G401" s="37" t="s">
        <v>1049</v>
      </c>
      <c r="H401" s="36">
        <v>42284</v>
      </c>
      <c r="I401" s="63">
        <v>41268</v>
      </c>
      <c r="J401" s="24" t="s">
        <v>3306</v>
      </c>
      <c r="K401" s="63">
        <f t="shared" si="115"/>
        <v>45901</v>
      </c>
      <c r="L401" s="55">
        <f t="shared" si="116"/>
        <v>0.04</v>
      </c>
      <c r="M401" s="76">
        <v>0.22500000000000001</v>
      </c>
      <c r="N401" s="62">
        <v>45901</v>
      </c>
      <c r="O401" s="62">
        <v>46265</v>
      </c>
      <c r="P401" s="63"/>
      <c r="Q401" s="63"/>
      <c r="R401" s="78">
        <v>12</v>
      </c>
      <c r="S401" s="63" t="str">
        <f>VLOOKUP(R401,SA!$B$3:$C$11,2,1)</f>
        <v>0-25</v>
      </c>
      <c r="T401" s="38" t="s">
        <v>97</v>
      </c>
      <c r="U401" s="24" t="s">
        <v>5745</v>
      </c>
      <c r="V401" s="24">
        <v>400000</v>
      </c>
      <c r="W401" s="39">
        <f t="shared" si="117"/>
        <v>0</v>
      </c>
      <c r="X401" s="29">
        <f t="shared" si="118"/>
        <v>0</v>
      </c>
      <c r="Y401" s="40">
        <f t="shared" si="119"/>
        <v>365</v>
      </c>
      <c r="Z401" s="38">
        <f t="shared" si="120"/>
        <v>46081</v>
      </c>
      <c r="AA401" s="41">
        <f t="shared" si="121"/>
        <v>181</v>
      </c>
      <c r="AB401" s="24" t="s">
        <v>113</v>
      </c>
      <c r="AC401" s="41">
        <f t="shared" si="122"/>
        <v>4043.8364000000001</v>
      </c>
      <c r="AD401" s="41">
        <v>1</v>
      </c>
      <c r="AE401" s="72">
        <f>INDEX(SA!$C$2:$G$11,MATCH(Details!S401,SA!$C$2:$C$11,0),MATCH(Details!V401,SA!$C$2:$G$2,0))*Y401/(F401-E401+1)</f>
        <v>3426.98</v>
      </c>
      <c r="AF401" s="41">
        <f t="shared" si="123"/>
        <v>0</v>
      </c>
      <c r="AG401" s="41">
        <f t="shared" si="124"/>
        <v>0</v>
      </c>
      <c r="AH401" s="41">
        <f t="shared" si="125"/>
        <v>616.85640000000001</v>
      </c>
      <c r="AI401" s="60">
        <f t="shared" si="126"/>
        <v>137.07920000000001</v>
      </c>
      <c r="AJ401" s="60">
        <f t="shared" si="127"/>
        <v>771.07050000000004</v>
      </c>
      <c r="AK401" s="60">
        <f t="shared" si="128"/>
        <v>1699.4065205479453</v>
      </c>
      <c r="AL401" s="60">
        <f t="shared" si="129"/>
        <v>1249.0637926027398</v>
      </c>
      <c r="AM401" s="41">
        <f t="shared" si="130"/>
        <v>1269.7665073972601</v>
      </c>
      <c r="AN401" s="42">
        <f t="shared" si="131"/>
        <v>45715</v>
      </c>
      <c r="AO401" s="43">
        <f t="shared" si="132"/>
        <v>3426.98</v>
      </c>
    </row>
    <row r="402" spans="1:41" s="24" customFormat="1" ht="15.75" customHeight="1" x14ac:dyDescent="0.35">
      <c r="A402" s="36" t="s">
        <v>27</v>
      </c>
      <c r="B402" s="36">
        <v>202509</v>
      </c>
      <c r="C402" s="24" t="s">
        <v>736</v>
      </c>
      <c r="D402" s="24" t="s">
        <v>119</v>
      </c>
      <c r="E402" s="62">
        <v>45901</v>
      </c>
      <c r="F402" s="62">
        <v>46265</v>
      </c>
      <c r="G402" s="37" t="s">
        <v>1050</v>
      </c>
      <c r="H402" s="36">
        <v>42284</v>
      </c>
      <c r="I402" s="63">
        <v>23798</v>
      </c>
      <c r="J402" s="24" t="s">
        <v>3307</v>
      </c>
      <c r="K402" s="63">
        <f t="shared" si="115"/>
        <v>45901</v>
      </c>
      <c r="L402" s="55">
        <f t="shared" si="116"/>
        <v>0.04</v>
      </c>
      <c r="M402" s="76">
        <v>0.22500000000000001</v>
      </c>
      <c r="N402" s="62">
        <v>45901</v>
      </c>
      <c r="O402" s="62">
        <v>46265</v>
      </c>
      <c r="P402" s="63"/>
      <c r="Q402" s="63"/>
      <c r="R402" s="78">
        <v>60</v>
      </c>
      <c r="S402" s="63" t="str">
        <f>VLOOKUP(R402,SA!$B$3:$C$11,2,1)</f>
        <v>56-65</v>
      </c>
      <c r="T402" s="38" t="s">
        <v>98</v>
      </c>
      <c r="U402" s="24" t="s">
        <v>5749</v>
      </c>
      <c r="V402" s="24">
        <v>400000</v>
      </c>
      <c r="W402" s="39">
        <f t="shared" si="117"/>
        <v>0</v>
      </c>
      <c r="X402" s="29">
        <f t="shared" si="118"/>
        <v>0</v>
      </c>
      <c r="Y402" s="40">
        <f t="shared" si="119"/>
        <v>365</v>
      </c>
      <c r="Z402" s="38">
        <f t="shared" si="120"/>
        <v>46081</v>
      </c>
      <c r="AA402" s="41">
        <f t="shared" si="121"/>
        <v>181</v>
      </c>
      <c r="AB402" s="24" t="s">
        <v>113</v>
      </c>
      <c r="AC402" s="41">
        <f t="shared" si="122"/>
        <v>11909.7282</v>
      </c>
      <c r="AD402" s="41">
        <v>1</v>
      </c>
      <c r="AE402" s="72">
        <f>INDEX(SA!$C$2:$G$11,MATCH(Details!S402,SA!$C$2:$C$11,0),MATCH(Details!V402,SA!$C$2:$G$2,0))*Y402/(F402-E402+1)</f>
        <v>10092.99</v>
      </c>
      <c r="AF402" s="41">
        <f t="shared" si="123"/>
        <v>0</v>
      </c>
      <c r="AG402" s="41">
        <f t="shared" si="124"/>
        <v>0</v>
      </c>
      <c r="AH402" s="41">
        <f t="shared" si="125"/>
        <v>1816.7382</v>
      </c>
      <c r="AI402" s="60">
        <f t="shared" si="126"/>
        <v>403.71960000000001</v>
      </c>
      <c r="AJ402" s="60">
        <f t="shared" si="127"/>
        <v>2270.9227500000002</v>
      </c>
      <c r="AK402" s="60">
        <f t="shared" si="128"/>
        <v>5005.0169589041097</v>
      </c>
      <c r="AL402" s="60">
        <f t="shared" si="129"/>
        <v>3678.6874647945206</v>
      </c>
      <c r="AM402" s="41">
        <f t="shared" si="130"/>
        <v>3739.6601852054787</v>
      </c>
      <c r="AN402" s="42">
        <f t="shared" si="131"/>
        <v>45715</v>
      </c>
      <c r="AO402" s="43">
        <f t="shared" si="132"/>
        <v>10092.99</v>
      </c>
    </row>
    <row r="403" spans="1:41" s="24" customFormat="1" ht="15.75" customHeight="1" x14ac:dyDescent="0.35">
      <c r="A403" s="36" t="s">
        <v>27</v>
      </c>
      <c r="B403" s="36">
        <v>202509</v>
      </c>
      <c r="C403" s="24" t="s">
        <v>736</v>
      </c>
      <c r="D403" s="24" t="s">
        <v>119</v>
      </c>
      <c r="E403" s="62">
        <v>45901</v>
      </c>
      <c r="F403" s="62">
        <v>46265</v>
      </c>
      <c r="G403" s="37" t="s">
        <v>158</v>
      </c>
      <c r="H403" s="36">
        <v>42284</v>
      </c>
      <c r="I403" s="63">
        <v>30390</v>
      </c>
      <c r="J403" s="24" t="s">
        <v>3308</v>
      </c>
      <c r="K403" s="63">
        <f t="shared" si="115"/>
        <v>45901</v>
      </c>
      <c r="L403" s="55">
        <f t="shared" si="116"/>
        <v>0.04</v>
      </c>
      <c r="M403" s="76">
        <v>0.22500000000000001</v>
      </c>
      <c r="N403" s="62">
        <v>45901</v>
      </c>
      <c r="O403" s="62">
        <v>46265</v>
      </c>
      <c r="P403" s="63"/>
      <c r="Q403" s="63"/>
      <c r="R403" s="78">
        <v>42</v>
      </c>
      <c r="S403" s="63" t="str">
        <f>VLOOKUP(R403,SA!$B$3:$C$11,2,1)</f>
        <v>36-45</v>
      </c>
      <c r="T403" s="38" t="s">
        <v>98</v>
      </c>
      <c r="U403" s="24" t="s">
        <v>56</v>
      </c>
      <c r="V403" s="24">
        <v>400000</v>
      </c>
      <c r="W403" s="39">
        <f t="shared" si="117"/>
        <v>400000</v>
      </c>
      <c r="X403" s="29">
        <f t="shared" si="118"/>
        <v>1</v>
      </c>
      <c r="Y403" s="40">
        <f t="shared" si="119"/>
        <v>365</v>
      </c>
      <c r="Z403" s="38">
        <f t="shared" si="120"/>
        <v>46081</v>
      </c>
      <c r="AA403" s="41">
        <f t="shared" si="121"/>
        <v>181</v>
      </c>
      <c r="AB403" s="24" t="s">
        <v>113</v>
      </c>
      <c r="AC403" s="41">
        <f t="shared" si="122"/>
        <v>5496.5225999999993</v>
      </c>
      <c r="AD403" s="41">
        <v>1</v>
      </c>
      <c r="AE403" s="72">
        <f>INDEX(SA!$C$2:$G$11,MATCH(Details!S403,SA!$C$2:$C$11,0),MATCH(Details!V403,SA!$C$2:$G$2,0))*Y403/(F403-E403+1)</f>
        <v>4658.07</v>
      </c>
      <c r="AF403" s="41">
        <f t="shared" si="123"/>
        <v>0</v>
      </c>
      <c r="AG403" s="41">
        <f t="shared" si="124"/>
        <v>0</v>
      </c>
      <c r="AH403" s="41">
        <f t="shared" si="125"/>
        <v>838.45259999999996</v>
      </c>
      <c r="AI403" s="60">
        <f t="shared" si="126"/>
        <v>186.3228</v>
      </c>
      <c r="AJ403" s="60">
        <f t="shared" si="127"/>
        <v>1048.06575</v>
      </c>
      <c r="AK403" s="60">
        <f t="shared" si="128"/>
        <v>2309.8922465753421</v>
      </c>
      <c r="AL403" s="60">
        <f t="shared" si="129"/>
        <v>1697.7708012328765</v>
      </c>
      <c r="AM403" s="41">
        <f t="shared" si="130"/>
        <v>1725.9106487671231</v>
      </c>
      <c r="AN403" s="42">
        <f t="shared" si="131"/>
        <v>45715</v>
      </c>
      <c r="AO403" s="43">
        <f t="shared" si="132"/>
        <v>4658.07</v>
      </c>
    </row>
    <row r="404" spans="1:41" s="24" customFormat="1" ht="15.75" customHeight="1" x14ac:dyDescent="0.35">
      <c r="A404" s="36" t="s">
        <v>27</v>
      </c>
      <c r="B404" s="36">
        <v>202509</v>
      </c>
      <c r="C404" s="24" t="s">
        <v>736</v>
      </c>
      <c r="D404" s="24" t="s">
        <v>119</v>
      </c>
      <c r="E404" s="62">
        <v>45901</v>
      </c>
      <c r="F404" s="62">
        <v>46265</v>
      </c>
      <c r="G404" s="37" t="s">
        <v>1051</v>
      </c>
      <c r="H404" s="36">
        <v>42284</v>
      </c>
      <c r="I404" s="63">
        <v>45061</v>
      </c>
      <c r="J404" s="24" t="s">
        <v>3309</v>
      </c>
      <c r="K404" s="63">
        <f t="shared" si="115"/>
        <v>45901</v>
      </c>
      <c r="L404" s="55">
        <f t="shared" si="116"/>
        <v>0.04</v>
      </c>
      <c r="M404" s="76">
        <v>0.22500000000000001</v>
      </c>
      <c r="N404" s="62">
        <v>45901</v>
      </c>
      <c r="O404" s="62">
        <v>46265</v>
      </c>
      <c r="P404" s="63"/>
      <c r="Q404" s="63"/>
      <c r="R404" s="78">
        <v>2</v>
      </c>
      <c r="S404" s="63" t="str">
        <f>VLOOKUP(R404,SA!$B$3:$C$11,2,1)</f>
        <v>0-25</v>
      </c>
      <c r="T404" s="38" t="s">
        <v>98</v>
      </c>
      <c r="U404" s="24" t="s">
        <v>5746</v>
      </c>
      <c r="V404" s="24">
        <v>400000</v>
      </c>
      <c r="W404" s="39">
        <f t="shared" si="117"/>
        <v>0</v>
      </c>
      <c r="X404" s="29">
        <f t="shared" si="118"/>
        <v>0</v>
      </c>
      <c r="Y404" s="40">
        <f t="shared" si="119"/>
        <v>365</v>
      </c>
      <c r="Z404" s="38">
        <f t="shared" si="120"/>
        <v>46081</v>
      </c>
      <c r="AA404" s="41">
        <f t="shared" si="121"/>
        <v>181</v>
      </c>
      <c r="AB404" s="24" t="s">
        <v>113</v>
      </c>
      <c r="AC404" s="41">
        <f t="shared" si="122"/>
        <v>4043.8364000000001</v>
      </c>
      <c r="AD404" s="41">
        <v>1</v>
      </c>
      <c r="AE404" s="72">
        <f>INDEX(SA!$C$2:$G$11,MATCH(Details!S404,SA!$C$2:$C$11,0),MATCH(Details!V404,SA!$C$2:$G$2,0))*Y404/(F404-E404+1)</f>
        <v>3426.98</v>
      </c>
      <c r="AF404" s="41">
        <f t="shared" si="123"/>
        <v>0</v>
      </c>
      <c r="AG404" s="41">
        <f t="shared" si="124"/>
        <v>0</v>
      </c>
      <c r="AH404" s="41">
        <f t="shared" si="125"/>
        <v>616.85640000000001</v>
      </c>
      <c r="AI404" s="60">
        <f t="shared" si="126"/>
        <v>137.07920000000001</v>
      </c>
      <c r="AJ404" s="60">
        <f t="shared" si="127"/>
        <v>771.07050000000004</v>
      </c>
      <c r="AK404" s="60">
        <f t="shared" si="128"/>
        <v>1699.4065205479453</v>
      </c>
      <c r="AL404" s="60">
        <f t="shared" si="129"/>
        <v>1249.0637926027398</v>
      </c>
      <c r="AM404" s="41">
        <f t="shared" si="130"/>
        <v>1269.7665073972601</v>
      </c>
      <c r="AN404" s="42">
        <f t="shared" si="131"/>
        <v>45715</v>
      </c>
      <c r="AO404" s="43">
        <f t="shared" si="132"/>
        <v>3426.98</v>
      </c>
    </row>
    <row r="405" spans="1:41" s="24" customFormat="1" ht="15.75" customHeight="1" x14ac:dyDescent="0.35">
      <c r="A405" s="36" t="s">
        <v>27</v>
      </c>
      <c r="B405" s="36">
        <v>202509</v>
      </c>
      <c r="C405" s="24" t="s">
        <v>736</v>
      </c>
      <c r="D405" s="24" t="s">
        <v>119</v>
      </c>
      <c r="E405" s="62">
        <v>45901</v>
      </c>
      <c r="F405" s="62">
        <v>46265</v>
      </c>
      <c r="G405" s="37" t="s">
        <v>1052</v>
      </c>
      <c r="H405" s="36">
        <v>42285</v>
      </c>
      <c r="I405" s="63">
        <v>22072</v>
      </c>
      <c r="J405" s="24" t="s">
        <v>3310</v>
      </c>
      <c r="K405" s="63">
        <f t="shared" si="115"/>
        <v>45901</v>
      </c>
      <c r="L405" s="55">
        <f t="shared" si="116"/>
        <v>0.04</v>
      </c>
      <c r="M405" s="76">
        <v>0.22500000000000001</v>
      </c>
      <c r="N405" s="62">
        <v>45901</v>
      </c>
      <c r="O405" s="62">
        <v>46265</v>
      </c>
      <c r="P405" s="63"/>
      <c r="Q405" s="63"/>
      <c r="R405" s="78">
        <v>65</v>
      </c>
      <c r="S405" s="63" t="str">
        <f>VLOOKUP(R405,SA!$B$3:$C$11,2,1)</f>
        <v>56-65</v>
      </c>
      <c r="T405" s="38" t="s">
        <v>97</v>
      </c>
      <c r="U405" s="24" t="s">
        <v>5744</v>
      </c>
      <c r="V405" s="24">
        <v>400000</v>
      </c>
      <c r="W405" s="39">
        <f t="shared" si="117"/>
        <v>0</v>
      </c>
      <c r="X405" s="29">
        <f t="shared" si="118"/>
        <v>0</v>
      </c>
      <c r="Y405" s="40">
        <f t="shared" si="119"/>
        <v>365</v>
      </c>
      <c r="Z405" s="38">
        <f t="shared" si="120"/>
        <v>46081</v>
      </c>
      <c r="AA405" s="41">
        <f t="shared" si="121"/>
        <v>181</v>
      </c>
      <c r="AB405" s="24" t="s">
        <v>113</v>
      </c>
      <c r="AC405" s="41">
        <f t="shared" si="122"/>
        <v>11909.7282</v>
      </c>
      <c r="AD405" s="41">
        <v>1</v>
      </c>
      <c r="AE405" s="72">
        <f>INDEX(SA!$C$2:$G$11,MATCH(Details!S405,SA!$C$2:$C$11,0),MATCH(Details!V405,SA!$C$2:$G$2,0))*Y405/(F405-E405+1)</f>
        <v>10092.99</v>
      </c>
      <c r="AF405" s="41">
        <f t="shared" si="123"/>
        <v>0</v>
      </c>
      <c r="AG405" s="41">
        <f t="shared" si="124"/>
        <v>0</v>
      </c>
      <c r="AH405" s="41">
        <f t="shared" si="125"/>
        <v>1816.7382</v>
      </c>
      <c r="AI405" s="60">
        <f t="shared" si="126"/>
        <v>403.71960000000001</v>
      </c>
      <c r="AJ405" s="60">
        <f t="shared" si="127"/>
        <v>2270.9227500000002</v>
      </c>
      <c r="AK405" s="60">
        <f t="shared" si="128"/>
        <v>5005.0169589041097</v>
      </c>
      <c r="AL405" s="60">
        <f t="shared" si="129"/>
        <v>3678.6874647945206</v>
      </c>
      <c r="AM405" s="41">
        <f t="shared" si="130"/>
        <v>3739.6601852054787</v>
      </c>
      <c r="AN405" s="42">
        <f t="shared" si="131"/>
        <v>45715</v>
      </c>
      <c r="AO405" s="43">
        <f t="shared" si="132"/>
        <v>10092.99</v>
      </c>
    </row>
    <row r="406" spans="1:41" s="24" customFormat="1" ht="15.75" customHeight="1" x14ac:dyDescent="0.35">
      <c r="A406" s="36" t="s">
        <v>27</v>
      </c>
      <c r="B406" s="36">
        <v>202509</v>
      </c>
      <c r="C406" s="24" t="s">
        <v>736</v>
      </c>
      <c r="D406" s="24" t="s">
        <v>119</v>
      </c>
      <c r="E406" s="62">
        <v>45901</v>
      </c>
      <c r="F406" s="62">
        <v>46265</v>
      </c>
      <c r="G406" s="37" t="s">
        <v>1053</v>
      </c>
      <c r="H406" s="36">
        <v>42285</v>
      </c>
      <c r="I406" s="63">
        <v>34247</v>
      </c>
      <c r="J406" s="24" t="s">
        <v>3311</v>
      </c>
      <c r="K406" s="63">
        <f t="shared" si="115"/>
        <v>45901</v>
      </c>
      <c r="L406" s="55">
        <f t="shared" si="116"/>
        <v>0.04</v>
      </c>
      <c r="M406" s="76">
        <v>0.22500000000000001</v>
      </c>
      <c r="N406" s="62">
        <v>45901</v>
      </c>
      <c r="O406" s="62">
        <v>46265</v>
      </c>
      <c r="P406" s="63"/>
      <c r="Q406" s="63"/>
      <c r="R406" s="78">
        <v>31</v>
      </c>
      <c r="S406" s="63" t="str">
        <f>VLOOKUP(R406,SA!$B$3:$C$11,2,1)</f>
        <v>26-35</v>
      </c>
      <c r="T406" s="38" t="s">
        <v>98</v>
      </c>
      <c r="U406" s="24" t="s">
        <v>5743</v>
      </c>
      <c r="V406" s="24">
        <v>400000</v>
      </c>
      <c r="W406" s="39">
        <f t="shared" si="117"/>
        <v>0</v>
      </c>
      <c r="X406" s="29">
        <f t="shared" si="118"/>
        <v>0</v>
      </c>
      <c r="Y406" s="40">
        <f t="shared" si="119"/>
        <v>365</v>
      </c>
      <c r="Z406" s="38">
        <f t="shared" si="120"/>
        <v>46081</v>
      </c>
      <c r="AA406" s="41">
        <f t="shared" si="121"/>
        <v>181</v>
      </c>
      <c r="AB406" s="24" t="s">
        <v>113</v>
      </c>
      <c r="AC406" s="41">
        <f t="shared" si="122"/>
        <v>4533.0290000000005</v>
      </c>
      <c r="AD406" s="41">
        <v>1</v>
      </c>
      <c r="AE406" s="72">
        <f>INDEX(SA!$C$2:$G$11,MATCH(Details!S406,SA!$C$2:$C$11,0),MATCH(Details!V406,SA!$C$2:$G$2,0))*Y406/(F406-E406+1)</f>
        <v>3841.55</v>
      </c>
      <c r="AF406" s="41">
        <f t="shared" si="123"/>
        <v>0</v>
      </c>
      <c r="AG406" s="41">
        <f t="shared" si="124"/>
        <v>0</v>
      </c>
      <c r="AH406" s="41">
        <f t="shared" si="125"/>
        <v>691.47900000000004</v>
      </c>
      <c r="AI406" s="60">
        <f t="shared" si="126"/>
        <v>153.66200000000001</v>
      </c>
      <c r="AJ406" s="60">
        <f t="shared" si="127"/>
        <v>864.34875000000011</v>
      </c>
      <c r="AK406" s="60">
        <f t="shared" si="128"/>
        <v>1904.9878082191783</v>
      </c>
      <c r="AL406" s="60">
        <f t="shared" si="129"/>
        <v>1400.1660390410959</v>
      </c>
      <c r="AM406" s="41">
        <f t="shared" si="130"/>
        <v>1423.3732109589046</v>
      </c>
      <c r="AN406" s="42">
        <f t="shared" si="131"/>
        <v>45715</v>
      </c>
      <c r="AO406" s="43">
        <f t="shared" si="132"/>
        <v>3841.55</v>
      </c>
    </row>
    <row r="407" spans="1:41" s="24" customFormat="1" ht="15.75" customHeight="1" x14ac:dyDescent="0.35">
      <c r="A407" s="36" t="s">
        <v>27</v>
      </c>
      <c r="B407" s="36">
        <v>202509</v>
      </c>
      <c r="C407" s="24" t="s">
        <v>736</v>
      </c>
      <c r="D407" s="24" t="s">
        <v>119</v>
      </c>
      <c r="E407" s="62">
        <v>45901</v>
      </c>
      <c r="F407" s="62">
        <v>46265</v>
      </c>
      <c r="G407" s="37" t="s">
        <v>330</v>
      </c>
      <c r="H407" s="36">
        <v>42285</v>
      </c>
      <c r="I407" s="63">
        <v>32783</v>
      </c>
      <c r="J407" s="24" t="s">
        <v>3312</v>
      </c>
      <c r="K407" s="63">
        <f t="shared" si="115"/>
        <v>45901</v>
      </c>
      <c r="L407" s="55">
        <f t="shared" si="116"/>
        <v>0.04</v>
      </c>
      <c r="M407" s="76">
        <v>0.22500000000000001</v>
      </c>
      <c r="N407" s="62">
        <v>45901</v>
      </c>
      <c r="O407" s="62">
        <v>46265</v>
      </c>
      <c r="P407" s="63"/>
      <c r="Q407" s="63"/>
      <c r="R407" s="78">
        <v>35</v>
      </c>
      <c r="S407" s="63" t="str">
        <f>VLOOKUP(R407,SA!$B$3:$C$11,2,1)</f>
        <v>26-35</v>
      </c>
      <c r="T407" s="38" t="s">
        <v>97</v>
      </c>
      <c r="U407" s="24" t="s">
        <v>56</v>
      </c>
      <c r="V407" s="24">
        <v>400000</v>
      </c>
      <c r="W407" s="39">
        <f t="shared" si="117"/>
        <v>400000</v>
      </c>
      <c r="X407" s="29">
        <f t="shared" si="118"/>
        <v>1</v>
      </c>
      <c r="Y407" s="40">
        <f t="shared" si="119"/>
        <v>365</v>
      </c>
      <c r="Z407" s="38">
        <f t="shared" si="120"/>
        <v>46081</v>
      </c>
      <c r="AA407" s="41">
        <f t="shared" si="121"/>
        <v>181</v>
      </c>
      <c r="AB407" s="24" t="s">
        <v>113</v>
      </c>
      <c r="AC407" s="41">
        <f t="shared" si="122"/>
        <v>4533.0290000000005</v>
      </c>
      <c r="AD407" s="41">
        <v>1</v>
      </c>
      <c r="AE407" s="72">
        <f>INDEX(SA!$C$2:$G$11,MATCH(Details!S407,SA!$C$2:$C$11,0),MATCH(Details!V407,SA!$C$2:$G$2,0))*Y407/(F407-E407+1)</f>
        <v>3841.55</v>
      </c>
      <c r="AF407" s="41">
        <f t="shared" si="123"/>
        <v>0</v>
      </c>
      <c r="AG407" s="41">
        <f t="shared" si="124"/>
        <v>0</v>
      </c>
      <c r="AH407" s="41">
        <f t="shared" si="125"/>
        <v>691.47900000000004</v>
      </c>
      <c r="AI407" s="60">
        <f t="shared" si="126"/>
        <v>153.66200000000001</v>
      </c>
      <c r="AJ407" s="60">
        <f t="shared" si="127"/>
        <v>864.34875000000011</v>
      </c>
      <c r="AK407" s="60">
        <f t="shared" si="128"/>
        <v>1904.9878082191783</v>
      </c>
      <c r="AL407" s="60">
        <f t="shared" si="129"/>
        <v>1400.1660390410959</v>
      </c>
      <c r="AM407" s="41">
        <f t="shared" si="130"/>
        <v>1423.3732109589046</v>
      </c>
      <c r="AN407" s="42">
        <f t="shared" si="131"/>
        <v>45715</v>
      </c>
      <c r="AO407" s="43">
        <f t="shared" si="132"/>
        <v>3841.55</v>
      </c>
    </row>
    <row r="408" spans="1:41" s="24" customFormat="1" ht="15.75" customHeight="1" x14ac:dyDescent="0.35">
      <c r="A408" s="36" t="s">
        <v>27</v>
      </c>
      <c r="B408" s="36">
        <v>202509</v>
      </c>
      <c r="C408" s="24" t="s">
        <v>736</v>
      </c>
      <c r="D408" s="24" t="s">
        <v>119</v>
      </c>
      <c r="E408" s="62">
        <v>45901</v>
      </c>
      <c r="F408" s="62">
        <v>46265</v>
      </c>
      <c r="G408" s="37" t="s">
        <v>1054</v>
      </c>
      <c r="H408" s="36">
        <v>42285</v>
      </c>
      <c r="I408" s="63">
        <v>44263</v>
      </c>
      <c r="J408" s="24" t="s">
        <v>3313</v>
      </c>
      <c r="K408" s="63">
        <f t="shared" si="115"/>
        <v>45901</v>
      </c>
      <c r="L408" s="55">
        <f t="shared" si="116"/>
        <v>0.04</v>
      </c>
      <c r="M408" s="76">
        <v>0.22500000000000001</v>
      </c>
      <c r="N408" s="62">
        <v>45901</v>
      </c>
      <c r="O408" s="62">
        <v>46265</v>
      </c>
      <c r="P408" s="63"/>
      <c r="Q408" s="63"/>
      <c r="R408" s="78">
        <v>4</v>
      </c>
      <c r="S408" s="63" t="str">
        <f>VLOOKUP(R408,SA!$B$3:$C$11,2,1)</f>
        <v>0-25</v>
      </c>
      <c r="T408" s="38" t="s">
        <v>97</v>
      </c>
      <c r="U408" s="24" t="s">
        <v>5745</v>
      </c>
      <c r="V408" s="24">
        <v>400000</v>
      </c>
      <c r="W408" s="39">
        <f t="shared" si="117"/>
        <v>0</v>
      </c>
      <c r="X408" s="29">
        <f t="shared" si="118"/>
        <v>0</v>
      </c>
      <c r="Y408" s="40">
        <f t="shared" si="119"/>
        <v>365</v>
      </c>
      <c r="Z408" s="38">
        <f t="shared" si="120"/>
        <v>46081</v>
      </c>
      <c r="AA408" s="41">
        <f t="shared" si="121"/>
        <v>181</v>
      </c>
      <c r="AB408" s="24" t="s">
        <v>113</v>
      </c>
      <c r="AC408" s="41">
        <f t="shared" si="122"/>
        <v>4043.8364000000001</v>
      </c>
      <c r="AD408" s="41">
        <v>1</v>
      </c>
      <c r="AE408" s="72">
        <f>INDEX(SA!$C$2:$G$11,MATCH(Details!S408,SA!$C$2:$C$11,0),MATCH(Details!V408,SA!$C$2:$G$2,0))*Y408/(F408-E408+1)</f>
        <v>3426.98</v>
      </c>
      <c r="AF408" s="41">
        <f t="shared" si="123"/>
        <v>0</v>
      </c>
      <c r="AG408" s="41">
        <f t="shared" si="124"/>
        <v>0</v>
      </c>
      <c r="AH408" s="41">
        <f t="shared" si="125"/>
        <v>616.85640000000001</v>
      </c>
      <c r="AI408" s="60">
        <f t="shared" si="126"/>
        <v>137.07920000000001</v>
      </c>
      <c r="AJ408" s="60">
        <f t="shared" si="127"/>
        <v>771.07050000000004</v>
      </c>
      <c r="AK408" s="60">
        <f t="shared" si="128"/>
        <v>1699.4065205479453</v>
      </c>
      <c r="AL408" s="60">
        <f t="shared" si="129"/>
        <v>1249.0637926027398</v>
      </c>
      <c r="AM408" s="41">
        <f t="shared" si="130"/>
        <v>1269.7665073972601</v>
      </c>
      <c r="AN408" s="42">
        <f t="shared" si="131"/>
        <v>45715</v>
      </c>
      <c r="AO408" s="43">
        <f t="shared" si="132"/>
        <v>3426.98</v>
      </c>
    </row>
    <row r="409" spans="1:41" s="24" customFormat="1" ht="15.75" customHeight="1" x14ac:dyDescent="0.35">
      <c r="A409" s="36" t="s">
        <v>27</v>
      </c>
      <c r="B409" s="36">
        <v>202509</v>
      </c>
      <c r="C409" s="24" t="s">
        <v>736</v>
      </c>
      <c r="D409" s="24" t="s">
        <v>119</v>
      </c>
      <c r="E409" s="62">
        <v>45901</v>
      </c>
      <c r="F409" s="62">
        <v>46265</v>
      </c>
      <c r="G409" s="37" t="s">
        <v>1055</v>
      </c>
      <c r="H409" s="36">
        <v>42285</v>
      </c>
      <c r="I409" s="63">
        <v>22981</v>
      </c>
      <c r="J409" s="24" t="s">
        <v>3314</v>
      </c>
      <c r="K409" s="63">
        <f t="shared" si="115"/>
        <v>45901</v>
      </c>
      <c r="L409" s="55">
        <f t="shared" si="116"/>
        <v>0.04</v>
      </c>
      <c r="M409" s="76">
        <v>0.22500000000000001</v>
      </c>
      <c r="N409" s="62">
        <v>45901</v>
      </c>
      <c r="O409" s="62">
        <v>46265</v>
      </c>
      <c r="P409" s="63"/>
      <c r="Q409" s="63"/>
      <c r="R409" s="78">
        <v>62</v>
      </c>
      <c r="S409" s="63" t="str">
        <f>VLOOKUP(R409,SA!$B$3:$C$11,2,1)</f>
        <v>56-65</v>
      </c>
      <c r="T409" s="38" t="s">
        <v>98</v>
      </c>
      <c r="U409" s="24" t="s">
        <v>5747</v>
      </c>
      <c r="V409" s="24">
        <v>400000</v>
      </c>
      <c r="W409" s="39">
        <f t="shared" si="117"/>
        <v>0</v>
      </c>
      <c r="X409" s="29">
        <f t="shared" si="118"/>
        <v>0</v>
      </c>
      <c r="Y409" s="40">
        <f t="shared" si="119"/>
        <v>365</v>
      </c>
      <c r="Z409" s="38">
        <f t="shared" si="120"/>
        <v>46081</v>
      </c>
      <c r="AA409" s="41">
        <f t="shared" si="121"/>
        <v>181</v>
      </c>
      <c r="AB409" s="24" t="s">
        <v>113</v>
      </c>
      <c r="AC409" s="41">
        <f t="shared" si="122"/>
        <v>11909.7282</v>
      </c>
      <c r="AD409" s="41">
        <v>1</v>
      </c>
      <c r="AE409" s="72">
        <f>INDEX(SA!$C$2:$G$11,MATCH(Details!S409,SA!$C$2:$C$11,0),MATCH(Details!V409,SA!$C$2:$G$2,0))*Y409/(F409-E409+1)</f>
        <v>10092.99</v>
      </c>
      <c r="AF409" s="41">
        <f t="shared" si="123"/>
        <v>0</v>
      </c>
      <c r="AG409" s="41">
        <f t="shared" si="124"/>
        <v>0</v>
      </c>
      <c r="AH409" s="41">
        <f t="shared" si="125"/>
        <v>1816.7382</v>
      </c>
      <c r="AI409" s="60">
        <f t="shared" si="126"/>
        <v>403.71960000000001</v>
      </c>
      <c r="AJ409" s="60">
        <f t="shared" si="127"/>
        <v>2270.9227500000002</v>
      </c>
      <c r="AK409" s="60">
        <f t="shared" si="128"/>
        <v>5005.0169589041097</v>
      </c>
      <c r="AL409" s="60">
        <f t="shared" si="129"/>
        <v>3678.6874647945206</v>
      </c>
      <c r="AM409" s="41">
        <f t="shared" si="130"/>
        <v>3739.6601852054787</v>
      </c>
      <c r="AN409" s="42">
        <f t="shared" si="131"/>
        <v>45715</v>
      </c>
      <c r="AO409" s="43">
        <f t="shared" si="132"/>
        <v>10092.99</v>
      </c>
    </row>
    <row r="410" spans="1:41" s="24" customFormat="1" ht="15.75" customHeight="1" x14ac:dyDescent="0.35">
      <c r="A410" s="36" t="s">
        <v>27</v>
      </c>
      <c r="B410" s="36">
        <v>202509</v>
      </c>
      <c r="C410" s="24" t="s">
        <v>736</v>
      </c>
      <c r="D410" s="24" t="s">
        <v>119</v>
      </c>
      <c r="E410" s="62">
        <v>45901</v>
      </c>
      <c r="F410" s="62">
        <v>46265</v>
      </c>
      <c r="G410" s="37" t="s">
        <v>307</v>
      </c>
      <c r="H410" s="36">
        <v>42286</v>
      </c>
      <c r="I410" s="63">
        <v>31961</v>
      </c>
      <c r="J410" s="24" t="s">
        <v>3315</v>
      </c>
      <c r="K410" s="63">
        <f t="shared" si="115"/>
        <v>45901</v>
      </c>
      <c r="L410" s="55">
        <f t="shared" si="116"/>
        <v>0.04</v>
      </c>
      <c r="M410" s="76">
        <v>0.22500000000000001</v>
      </c>
      <c r="N410" s="62">
        <v>45901</v>
      </c>
      <c r="O410" s="62">
        <v>46265</v>
      </c>
      <c r="P410" s="63"/>
      <c r="Q410" s="63"/>
      <c r="R410" s="78">
        <v>38</v>
      </c>
      <c r="S410" s="63" t="str">
        <f>VLOOKUP(R410,SA!$B$3:$C$11,2,1)</f>
        <v>36-45</v>
      </c>
      <c r="T410" s="38" t="s">
        <v>97</v>
      </c>
      <c r="U410" s="24" t="s">
        <v>56</v>
      </c>
      <c r="V410" s="24">
        <v>400000</v>
      </c>
      <c r="W410" s="39">
        <f t="shared" si="117"/>
        <v>400000</v>
      </c>
      <c r="X410" s="29">
        <f t="shared" si="118"/>
        <v>1</v>
      </c>
      <c r="Y410" s="40">
        <f t="shared" si="119"/>
        <v>365</v>
      </c>
      <c r="Z410" s="38">
        <f t="shared" si="120"/>
        <v>46081</v>
      </c>
      <c r="AA410" s="41">
        <f t="shared" si="121"/>
        <v>181</v>
      </c>
      <c r="AB410" s="24" t="s">
        <v>113</v>
      </c>
      <c r="AC410" s="41">
        <f t="shared" si="122"/>
        <v>5496.5225999999993</v>
      </c>
      <c r="AD410" s="41">
        <v>1</v>
      </c>
      <c r="AE410" s="72">
        <f>INDEX(SA!$C$2:$G$11,MATCH(Details!S410,SA!$C$2:$C$11,0),MATCH(Details!V410,SA!$C$2:$G$2,0))*Y410/(F410-E410+1)</f>
        <v>4658.07</v>
      </c>
      <c r="AF410" s="41">
        <f t="shared" si="123"/>
        <v>0</v>
      </c>
      <c r="AG410" s="41">
        <f t="shared" si="124"/>
        <v>0</v>
      </c>
      <c r="AH410" s="41">
        <f t="shared" si="125"/>
        <v>838.45259999999996</v>
      </c>
      <c r="AI410" s="60">
        <f t="shared" si="126"/>
        <v>186.3228</v>
      </c>
      <c r="AJ410" s="60">
        <f t="shared" si="127"/>
        <v>1048.06575</v>
      </c>
      <c r="AK410" s="60">
        <f t="shared" si="128"/>
        <v>2309.8922465753421</v>
      </c>
      <c r="AL410" s="60">
        <f t="shared" si="129"/>
        <v>1697.7708012328765</v>
      </c>
      <c r="AM410" s="41">
        <f t="shared" si="130"/>
        <v>1725.9106487671231</v>
      </c>
      <c r="AN410" s="42">
        <f t="shared" si="131"/>
        <v>45715</v>
      </c>
      <c r="AO410" s="43">
        <f t="shared" si="132"/>
        <v>4658.07</v>
      </c>
    </row>
    <row r="411" spans="1:41" s="24" customFormat="1" ht="15.75" customHeight="1" x14ac:dyDescent="0.35">
      <c r="A411" s="36" t="s">
        <v>27</v>
      </c>
      <c r="B411" s="36">
        <v>202509</v>
      </c>
      <c r="C411" s="24" t="s">
        <v>736</v>
      </c>
      <c r="D411" s="24" t="s">
        <v>119</v>
      </c>
      <c r="E411" s="62">
        <v>45901</v>
      </c>
      <c r="F411" s="62">
        <v>46265</v>
      </c>
      <c r="G411" s="37" t="s">
        <v>1056</v>
      </c>
      <c r="H411" s="36">
        <v>42286</v>
      </c>
      <c r="I411" s="63">
        <v>42541</v>
      </c>
      <c r="J411" s="24" t="s">
        <v>3316</v>
      </c>
      <c r="K411" s="63">
        <f t="shared" si="115"/>
        <v>45901</v>
      </c>
      <c r="L411" s="55">
        <f t="shared" si="116"/>
        <v>0.04</v>
      </c>
      <c r="M411" s="76">
        <v>0.22500000000000001</v>
      </c>
      <c r="N411" s="62">
        <v>45901</v>
      </c>
      <c r="O411" s="62">
        <v>46265</v>
      </c>
      <c r="P411" s="63"/>
      <c r="Q411" s="63"/>
      <c r="R411" s="78">
        <v>9</v>
      </c>
      <c r="S411" s="63" t="str">
        <f>VLOOKUP(R411,SA!$B$3:$C$11,2,1)</f>
        <v>0-25</v>
      </c>
      <c r="T411" s="38" t="s">
        <v>97</v>
      </c>
      <c r="U411" s="24" t="s">
        <v>5745</v>
      </c>
      <c r="V411" s="24">
        <v>400000</v>
      </c>
      <c r="W411" s="39">
        <f t="shared" si="117"/>
        <v>0</v>
      </c>
      <c r="X411" s="29">
        <f t="shared" si="118"/>
        <v>0</v>
      </c>
      <c r="Y411" s="40">
        <f t="shared" si="119"/>
        <v>365</v>
      </c>
      <c r="Z411" s="38">
        <f t="shared" si="120"/>
        <v>46081</v>
      </c>
      <c r="AA411" s="41">
        <f t="shared" si="121"/>
        <v>181</v>
      </c>
      <c r="AB411" s="24" t="s">
        <v>113</v>
      </c>
      <c r="AC411" s="41">
        <f t="shared" si="122"/>
        <v>4043.8364000000001</v>
      </c>
      <c r="AD411" s="41">
        <v>1</v>
      </c>
      <c r="AE411" s="72">
        <f>INDEX(SA!$C$2:$G$11,MATCH(Details!S411,SA!$C$2:$C$11,0),MATCH(Details!V411,SA!$C$2:$G$2,0))*Y411/(F411-E411+1)</f>
        <v>3426.98</v>
      </c>
      <c r="AF411" s="41">
        <f t="shared" si="123"/>
        <v>0</v>
      </c>
      <c r="AG411" s="41">
        <f t="shared" si="124"/>
        <v>0</v>
      </c>
      <c r="AH411" s="41">
        <f t="shared" si="125"/>
        <v>616.85640000000001</v>
      </c>
      <c r="AI411" s="60">
        <f t="shared" si="126"/>
        <v>137.07920000000001</v>
      </c>
      <c r="AJ411" s="60">
        <f t="shared" si="127"/>
        <v>771.07050000000004</v>
      </c>
      <c r="AK411" s="60">
        <f t="shared" si="128"/>
        <v>1699.4065205479453</v>
      </c>
      <c r="AL411" s="60">
        <f t="shared" si="129"/>
        <v>1249.0637926027398</v>
      </c>
      <c r="AM411" s="41">
        <f t="shared" si="130"/>
        <v>1269.7665073972601</v>
      </c>
      <c r="AN411" s="42">
        <f t="shared" si="131"/>
        <v>45715</v>
      </c>
      <c r="AO411" s="43">
        <f t="shared" si="132"/>
        <v>3426.98</v>
      </c>
    </row>
    <row r="412" spans="1:41" s="24" customFormat="1" ht="15.75" customHeight="1" x14ac:dyDescent="0.35">
      <c r="A412" s="36" t="s">
        <v>27</v>
      </c>
      <c r="B412" s="36">
        <v>202509</v>
      </c>
      <c r="C412" s="24" t="s">
        <v>736</v>
      </c>
      <c r="D412" s="24" t="s">
        <v>119</v>
      </c>
      <c r="E412" s="62">
        <v>45901</v>
      </c>
      <c r="F412" s="62">
        <v>46265</v>
      </c>
      <c r="G412" s="37" t="s">
        <v>1057</v>
      </c>
      <c r="H412" s="36">
        <v>42286</v>
      </c>
      <c r="I412" s="63">
        <v>14977</v>
      </c>
      <c r="J412" s="24" t="s">
        <v>3317</v>
      </c>
      <c r="K412" s="63">
        <f t="shared" si="115"/>
        <v>45901</v>
      </c>
      <c r="L412" s="55">
        <f t="shared" si="116"/>
        <v>0.04</v>
      </c>
      <c r="M412" s="76">
        <v>0.22500000000000001</v>
      </c>
      <c r="N412" s="62">
        <v>45901</v>
      </c>
      <c r="O412" s="62">
        <v>46265</v>
      </c>
      <c r="P412" s="63"/>
      <c r="Q412" s="63"/>
      <c r="R412" s="78">
        <v>84</v>
      </c>
      <c r="S412" s="63" t="str">
        <f>VLOOKUP(R412,SA!$B$3:$C$11,2,1)</f>
        <v>81-100</v>
      </c>
      <c r="T412" s="38" t="s">
        <v>97</v>
      </c>
      <c r="U412" s="24" t="s">
        <v>5748</v>
      </c>
      <c r="V412" s="24">
        <v>400000</v>
      </c>
      <c r="W412" s="39">
        <f t="shared" si="117"/>
        <v>0</v>
      </c>
      <c r="X412" s="29">
        <f t="shared" si="118"/>
        <v>0</v>
      </c>
      <c r="Y412" s="40">
        <f t="shared" si="119"/>
        <v>365</v>
      </c>
      <c r="Z412" s="38">
        <f t="shared" si="120"/>
        <v>46081</v>
      </c>
      <c r="AA412" s="41">
        <f t="shared" si="121"/>
        <v>181</v>
      </c>
      <c r="AB412" s="24" t="s">
        <v>113</v>
      </c>
      <c r="AC412" s="41">
        <f t="shared" si="122"/>
        <v>29599.473999999998</v>
      </c>
      <c r="AD412" s="41">
        <v>1</v>
      </c>
      <c r="AE412" s="72">
        <f>INDEX(SA!$C$2:$G$11,MATCH(Details!S412,SA!$C$2:$C$11,0),MATCH(Details!V412,SA!$C$2:$G$2,0))*Y412/(F412-E412+1)</f>
        <v>25084.3</v>
      </c>
      <c r="AF412" s="41">
        <f t="shared" si="123"/>
        <v>0</v>
      </c>
      <c r="AG412" s="41">
        <f t="shared" si="124"/>
        <v>0</v>
      </c>
      <c r="AH412" s="41">
        <f t="shared" si="125"/>
        <v>4515.174</v>
      </c>
      <c r="AI412" s="60">
        <f t="shared" si="126"/>
        <v>1003.372</v>
      </c>
      <c r="AJ412" s="60">
        <f t="shared" si="127"/>
        <v>5643.9674999999997</v>
      </c>
      <c r="AK412" s="60">
        <f t="shared" si="128"/>
        <v>12439.063835616438</v>
      </c>
      <c r="AL412" s="60">
        <f t="shared" si="129"/>
        <v>9142.7119191780821</v>
      </c>
      <c r="AM412" s="41">
        <f t="shared" si="130"/>
        <v>9294.2485808219171</v>
      </c>
      <c r="AN412" s="42">
        <f t="shared" si="131"/>
        <v>45715</v>
      </c>
      <c r="AO412" s="43">
        <f t="shared" si="132"/>
        <v>25084.3</v>
      </c>
    </row>
    <row r="413" spans="1:41" s="24" customFormat="1" ht="15.75" customHeight="1" x14ac:dyDescent="0.35">
      <c r="A413" s="36" t="s">
        <v>27</v>
      </c>
      <c r="B413" s="36">
        <v>202509</v>
      </c>
      <c r="C413" s="24" t="s">
        <v>736</v>
      </c>
      <c r="D413" s="24" t="s">
        <v>119</v>
      </c>
      <c r="E413" s="62">
        <v>45901</v>
      </c>
      <c r="F413" s="62">
        <v>46265</v>
      </c>
      <c r="G413" s="37" t="s">
        <v>1058</v>
      </c>
      <c r="H413" s="36">
        <v>42286</v>
      </c>
      <c r="I413" s="63">
        <v>25204</v>
      </c>
      <c r="J413" s="24" t="s">
        <v>3318</v>
      </c>
      <c r="K413" s="63">
        <f t="shared" si="115"/>
        <v>45901</v>
      </c>
      <c r="L413" s="55">
        <f t="shared" si="116"/>
        <v>0.04</v>
      </c>
      <c r="M413" s="76">
        <v>0.22500000000000001</v>
      </c>
      <c r="N413" s="62">
        <v>45901</v>
      </c>
      <c r="O413" s="62">
        <v>46265</v>
      </c>
      <c r="P413" s="63"/>
      <c r="Q413" s="63"/>
      <c r="R413" s="78">
        <v>56</v>
      </c>
      <c r="S413" s="63" t="str">
        <f>VLOOKUP(R413,SA!$B$3:$C$11,2,1)</f>
        <v>56-65</v>
      </c>
      <c r="T413" s="38" t="s">
        <v>98</v>
      </c>
      <c r="U413" s="24" t="s">
        <v>5749</v>
      </c>
      <c r="V413" s="24">
        <v>400000</v>
      </c>
      <c r="W413" s="39">
        <f t="shared" si="117"/>
        <v>0</v>
      </c>
      <c r="X413" s="29">
        <f t="shared" si="118"/>
        <v>0</v>
      </c>
      <c r="Y413" s="40">
        <f t="shared" si="119"/>
        <v>365</v>
      </c>
      <c r="Z413" s="38">
        <f t="shared" si="120"/>
        <v>46081</v>
      </c>
      <c r="AA413" s="41">
        <f t="shared" si="121"/>
        <v>181</v>
      </c>
      <c r="AB413" s="24" t="s">
        <v>113</v>
      </c>
      <c r="AC413" s="41">
        <f t="shared" si="122"/>
        <v>11909.7282</v>
      </c>
      <c r="AD413" s="41">
        <v>1</v>
      </c>
      <c r="AE413" s="72">
        <f>INDEX(SA!$C$2:$G$11,MATCH(Details!S413,SA!$C$2:$C$11,0),MATCH(Details!V413,SA!$C$2:$G$2,0))*Y413/(F413-E413+1)</f>
        <v>10092.99</v>
      </c>
      <c r="AF413" s="41">
        <f t="shared" si="123"/>
        <v>0</v>
      </c>
      <c r="AG413" s="41">
        <f t="shared" si="124"/>
        <v>0</v>
      </c>
      <c r="AH413" s="41">
        <f t="shared" si="125"/>
        <v>1816.7382</v>
      </c>
      <c r="AI413" s="60">
        <f t="shared" si="126"/>
        <v>403.71960000000001</v>
      </c>
      <c r="AJ413" s="60">
        <f t="shared" si="127"/>
        <v>2270.9227500000002</v>
      </c>
      <c r="AK413" s="60">
        <f t="shared" si="128"/>
        <v>5005.0169589041097</v>
      </c>
      <c r="AL413" s="60">
        <f t="shared" si="129"/>
        <v>3678.6874647945206</v>
      </c>
      <c r="AM413" s="41">
        <f t="shared" si="130"/>
        <v>3739.6601852054787</v>
      </c>
      <c r="AN413" s="42">
        <f t="shared" si="131"/>
        <v>45715</v>
      </c>
      <c r="AO413" s="43">
        <f t="shared" si="132"/>
        <v>10092.99</v>
      </c>
    </row>
    <row r="414" spans="1:41" s="24" customFormat="1" ht="15.75" customHeight="1" x14ac:dyDescent="0.35">
      <c r="A414" s="36" t="s">
        <v>27</v>
      </c>
      <c r="B414" s="36">
        <v>202509</v>
      </c>
      <c r="C414" s="24" t="s">
        <v>736</v>
      </c>
      <c r="D414" s="24" t="s">
        <v>119</v>
      </c>
      <c r="E414" s="62">
        <v>45901</v>
      </c>
      <c r="F414" s="62">
        <v>46265</v>
      </c>
      <c r="G414" s="37" t="s">
        <v>1059</v>
      </c>
      <c r="H414" s="36">
        <v>42286</v>
      </c>
      <c r="I414" s="63">
        <v>40694</v>
      </c>
      <c r="J414" s="24" t="s">
        <v>3319</v>
      </c>
      <c r="K414" s="63">
        <f t="shared" si="115"/>
        <v>45901</v>
      </c>
      <c r="L414" s="55">
        <f t="shared" si="116"/>
        <v>0.04</v>
      </c>
      <c r="M414" s="76">
        <v>0.22500000000000001</v>
      </c>
      <c r="N414" s="62">
        <v>45901</v>
      </c>
      <c r="O414" s="62">
        <v>46265</v>
      </c>
      <c r="P414" s="63"/>
      <c r="Q414" s="63"/>
      <c r="R414" s="78">
        <v>14</v>
      </c>
      <c r="S414" s="63" t="str">
        <f>VLOOKUP(R414,SA!$B$3:$C$11,2,1)</f>
        <v>0-25</v>
      </c>
      <c r="T414" s="38" t="s">
        <v>98</v>
      </c>
      <c r="U414" s="24" t="s">
        <v>5746</v>
      </c>
      <c r="V414" s="24">
        <v>400000</v>
      </c>
      <c r="W414" s="39">
        <f t="shared" si="117"/>
        <v>0</v>
      </c>
      <c r="X414" s="29">
        <f t="shared" si="118"/>
        <v>0</v>
      </c>
      <c r="Y414" s="40">
        <f t="shared" si="119"/>
        <v>365</v>
      </c>
      <c r="Z414" s="38">
        <f t="shared" si="120"/>
        <v>46081</v>
      </c>
      <c r="AA414" s="41">
        <f t="shared" si="121"/>
        <v>181</v>
      </c>
      <c r="AB414" s="24" t="s">
        <v>113</v>
      </c>
      <c r="AC414" s="41">
        <f t="shared" si="122"/>
        <v>4043.8364000000001</v>
      </c>
      <c r="AD414" s="41">
        <v>1</v>
      </c>
      <c r="AE414" s="72">
        <f>INDEX(SA!$C$2:$G$11,MATCH(Details!S414,SA!$C$2:$C$11,0),MATCH(Details!V414,SA!$C$2:$G$2,0))*Y414/(F414-E414+1)</f>
        <v>3426.98</v>
      </c>
      <c r="AF414" s="41">
        <f t="shared" si="123"/>
        <v>0</v>
      </c>
      <c r="AG414" s="41">
        <f t="shared" si="124"/>
        <v>0</v>
      </c>
      <c r="AH414" s="41">
        <f t="shared" si="125"/>
        <v>616.85640000000001</v>
      </c>
      <c r="AI414" s="60">
        <f t="shared" si="126"/>
        <v>137.07920000000001</v>
      </c>
      <c r="AJ414" s="60">
        <f t="shared" si="127"/>
        <v>771.07050000000004</v>
      </c>
      <c r="AK414" s="60">
        <f t="shared" si="128"/>
        <v>1699.4065205479453</v>
      </c>
      <c r="AL414" s="60">
        <f t="shared" si="129"/>
        <v>1249.0637926027398</v>
      </c>
      <c r="AM414" s="41">
        <f t="shared" si="130"/>
        <v>1269.7665073972601</v>
      </c>
      <c r="AN414" s="42">
        <f t="shared" si="131"/>
        <v>45715</v>
      </c>
      <c r="AO414" s="43">
        <f t="shared" si="132"/>
        <v>3426.98</v>
      </c>
    </row>
    <row r="415" spans="1:41" s="24" customFormat="1" ht="15.75" customHeight="1" x14ac:dyDescent="0.35">
      <c r="A415" s="36" t="s">
        <v>27</v>
      </c>
      <c r="B415" s="36">
        <v>202509</v>
      </c>
      <c r="C415" s="24" t="s">
        <v>736</v>
      </c>
      <c r="D415" s="24" t="s">
        <v>119</v>
      </c>
      <c r="E415" s="62">
        <v>45901</v>
      </c>
      <c r="F415" s="62">
        <v>46265</v>
      </c>
      <c r="G415" s="37" t="s">
        <v>1060</v>
      </c>
      <c r="H415" s="36">
        <v>42286</v>
      </c>
      <c r="I415" s="63">
        <v>32874</v>
      </c>
      <c r="J415" s="24" t="s">
        <v>3320</v>
      </c>
      <c r="K415" s="63">
        <f t="shared" si="115"/>
        <v>45901</v>
      </c>
      <c r="L415" s="55">
        <f t="shared" si="116"/>
        <v>0.04</v>
      </c>
      <c r="M415" s="76">
        <v>0.22500000000000001</v>
      </c>
      <c r="N415" s="62">
        <v>45901</v>
      </c>
      <c r="O415" s="62">
        <v>46265</v>
      </c>
      <c r="P415" s="63"/>
      <c r="Q415" s="63"/>
      <c r="R415" s="78">
        <v>35</v>
      </c>
      <c r="S415" s="63" t="str">
        <f>VLOOKUP(R415,SA!$B$3:$C$11,2,1)</f>
        <v>26-35</v>
      </c>
      <c r="T415" s="38" t="s">
        <v>98</v>
      </c>
      <c r="U415" s="24" t="s">
        <v>5743</v>
      </c>
      <c r="V415" s="24">
        <v>400000</v>
      </c>
      <c r="W415" s="39">
        <f t="shared" si="117"/>
        <v>0</v>
      </c>
      <c r="X415" s="29">
        <f t="shared" si="118"/>
        <v>0</v>
      </c>
      <c r="Y415" s="40">
        <f t="shared" si="119"/>
        <v>365</v>
      </c>
      <c r="Z415" s="38">
        <f t="shared" si="120"/>
        <v>46081</v>
      </c>
      <c r="AA415" s="41">
        <f t="shared" si="121"/>
        <v>181</v>
      </c>
      <c r="AB415" s="24" t="s">
        <v>113</v>
      </c>
      <c r="AC415" s="41">
        <f t="shared" si="122"/>
        <v>4533.0290000000005</v>
      </c>
      <c r="AD415" s="41">
        <v>1</v>
      </c>
      <c r="AE415" s="72">
        <f>INDEX(SA!$C$2:$G$11,MATCH(Details!S415,SA!$C$2:$C$11,0),MATCH(Details!V415,SA!$C$2:$G$2,0))*Y415/(F415-E415+1)</f>
        <v>3841.55</v>
      </c>
      <c r="AF415" s="41">
        <f t="shared" si="123"/>
        <v>0</v>
      </c>
      <c r="AG415" s="41">
        <f t="shared" si="124"/>
        <v>0</v>
      </c>
      <c r="AH415" s="41">
        <f t="shared" si="125"/>
        <v>691.47900000000004</v>
      </c>
      <c r="AI415" s="60">
        <f t="shared" si="126"/>
        <v>153.66200000000001</v>
      </c>
      <c r="AJ415" s="60">
        <f t="shared" si="127"/>
        <v>864.34875000000011</v>
      </c>
      <c r="AK415" s="60">
        <f t="shared" si="128"/>
        <v>1904.9878082191783</v>
      </c>
      <c r="AL415" s="60">
        <f t="shared" si="129"/>
        <v>1400.1660390410959</v>
      </c>
      <c r="AM415" s="41">
        <f t="shared" si="130"/>
        <v>1423.3732109589046</v>
      </c>
      <c r="AN415" s="42">
        <f t="shared" si="131"/>
        <v>45715</v>
      </c>
      <c r="AO415" s="43">
        <f t="shared" si="132"/>
        <v>3841.55</v>
      </c>
    </row>
    <row r="416" spans="1:41" s="24" customFormat="1" ht="15.75" customHeight="1" x14ac:dyDescent="0.35">
      <c r="A416" s="36" t="s">
        <v>27</v>
      </c>
      <c r="B416" s="36">
        <v>202509</v>
      </c>
      <c r="C416" s="24" t="s">
        <v>736</v>
      </c>
      <c r="D416" s="24" t="s">
        <v>119</v>
      </c>
      <c r="E416" s="62">
        <v>45901</v>
      </c>
      <c r="F416" s="62">
        <v>46265</v>
      </c>
      <c r="G416" s="37" t="s">
        <v>1061</v>
      </c>
      <c r="H416" s="36">
        <v>42289</v>
      </c>
      <c r="I416" s="63">
        <v>32309</v>
      </c>
      <c r="J416" s="24" t="s">
        <v>3321</v>
      </c>
      <c r="K416" s="63">
        <f t="shared" si="115"/>
        <v>45901</v>
      </c>
      <c r="L416" s="55">
        <f t="shared" si="116"/>
        <v>0.04</v>
      </c>
      <c r="M416" s="76">
        <v>0.22500000000000001</v>
      </c>
      <c r="N416" s="62">
        <v>45901</v>
      </c>
      <c r="O416" s="62">
        <v>46265</v>
      </c>
      <c r="P416" s="63"/>
      <c r="Q416" s="63"/>
      <c r="R416" s="78">
        <v>37</v>
      </c>
      <c r="S416" s="63" t="str">
        <f>VLOOKUP(R416,SA!$B$3:$C$11,2,1)</f>
        <v>36-45</v>
      </c>
      <c r="T416" s="38" t="s">
        <v>98</v>
      </c>
      <c r="U416" s="24" t="s">
        <v>5747</v>
      </c>
      <c r="V416" s="24">
        <v>300000</v>
      </c>
      <c r="W416" s="39">
        <f t="shared" si="117"/>
        <v>0</v>
      </c>
      <c r="X416" s="29">
        <f t="shared" si="118"/>
        <v>0</v>
      </c>
      <c r="Y416" s="40">
        <f t="shared" si="119"/>
        <v>365</v>
      </c>
      <c r="Z416" s="38">
        <f t="shared" si="120"/>
        <v>46081</v>
      </c>
      <c r="AA416" s="41">
        <f t="shared" si="121"/>
        <v>181</v>
      </c>
      <c r="AB416" s="24" t="s">
        <v>113</v>
      </c>
      <c r="AC416" s="41">
        <f t="shared" si="122"/>
        <v>5119.5716000000002</v>
      </c>
      <c r="AD416" s="41">
        <v>1</v>
      </c>
      <c r="AE416" s="72">
        <f>INDEX(SA!$C$2:$G$11,MATCH(Details!S416,SA!$C$2:$C$11,0),MATCH(Details!V416,SA!$C$2:$G$2,0))*Y416/(F416-E416+1)</f>
        <v>4338.62</v>
      </c>
      <c r="AF416" s="41">
        <f t="shared" si="123"/>
        <v>0</v>
      </c>
      <c r="AG416" s="41">
        <f t="shared" si="124"/>
        <v>0</v>
      </c>
      <c r="AH416" s="41">
        <f t="shared" si="125"/>
        <v>780.95159999999998</v>
      </c>
      <c r="AI416" s="60">
        <f t="shared" si="126"/>
        <v>173.54480000000001</v>
      </c>
      <c r="AJ416" s="60">
        <f t="shared" si="127"/>
        <v>976.18949999999995</v>
      </c>
      <c r="AK416" s="60">
        <f t="shared" si="128"/>
        <v>2151.4800547945206</v>
      </c>
      <c r="AL416" s="60">
        <f t="shared" si="129"/>
        <v>1581.3378402739727</v>
      </c>
      <c r="AM416" s="41">
        <f t="shared" si="130"/>
        <v>1607.5478597260276</v>
      </c>
      <c r="AN416" s="42">
        <f t="shared" si="131"/>
        <v>45715</v>
      </c>
      <c r="AO416" s="43">
        <f t="shared" si="132"/>
        <v>4338.62</v>
      </c>
    </row>
    <row r="417" spans="1:41" s="24" customFormat="1" ht="15.75" customHeight="1" x14ac:dyDescent="0.35">
      <c r="A417" s="36" t="s">
        <v>27</v>
      </c>
      <c r="B417" s="36">
        <v>202509</v>
      </c>
      <c r="C417" s="24" t="s">
        <v>736</v>
      </c>
      <c r="D417" s="24" t="s">
        <v>119</v>
      </c>
      <c r="E417" s="62">
        <v>45901</v>
      </c>
      <c r="F417" s="62">
        <v>46265</v>
      </c>
      <c r="G417" s="37" t="s">
        <v>341</v>
      </c>
      <c r="H417" s="36">
        <v>42289</v>
      </c>
      <c r="I417" s="63">
        <v>36242</v>
      </c>
      <c r="J417" s="24" t="s">
        <v>3322</v>
      </c>
      <c r="K417" s="63">
        <f t="shared" si="115"/>
        <v>45901</v>
      </c>
      <c r="L417" s="55">
        <f t="shared" si="116"/>
        <v>0.04</v>
      </c>
      <c r="M417" s="76">
        <v>0.22500000000000001</v>
      </c>
      <c r="N417" s="62">
        <v>45901</v>
      </c>
      <c r="O417" s="62">
        <v>46265</v>
      </c>
      <c r="P417" s="63"/>
      <c r="Q417" s="63"/>
      <c r="R417" s="78">
        <v>26</v>
      </c>
      <c r="S417" s="63" t="str">
        <f>VLOOKUP(R417,SA!$B$3:$C$11,2,1)</f>
        <v>26-35</v>
      </c>
      <c r="T417" s="38" t="s">
        <v>97</v>
      </c>
      <c r="U417" s="24" t="s">
        <v>56</v>
      </c>
      <c r="V417" s="24">
        <v>300000</v>
      </c>
      <c r="W417" s="39">
        <f t="shared" si="117"/>
        <v>300000</v>
      </c>
      <c r="X417" s="29">
        <f t="shared" si="118"/>
        <v>1</v>
      </c>
      <c r="Y417" s="40">
        <f t="shared" si="119"/>
        <v>365</v>
      </c>
      <c r="Z417" s="38">
        <f t="shared" si="120"/>
        <v>46081</v>
      </c>
      <c r="AA417" s="41">
        <f t="shared" si="121"/>
        <v>181</v>
      </c>
      <c r="AB417" s="24" t="s">
        <v>113</v>
      </c>
      <c r="AC417" s="41">
        <f t="shared" si="122"/>
        <v>4124.4657999999999</v>
      </c>
      <c r="AD417" s="41">
        <v>1</v>
      </c>
      <c r="AE417" s="72">
        <f>INDEX(SA!$C$2:$G$11,MATCH(Details!S417,SA!$C$2:$C$11,0),MATCH(Details!V417,SA!$C$2:$G$2,0))*Y417/(F417-E417+1)</f>
        <v>3495.31</v>
      </c>
      <c r="AF417" s="41">
        <f t="shared" si="123"/>
        <v>0</v>
      </c>
      <c r="AG417" s="41">
        <f t="shared" si="124"/>
        <v>0</v>
      </c>
      <c r="AH417" s="41">
        <f t="shared" si="125"/>
        <v>629.1558</v>
      </c>
      <c r="AI417" s="60">
        <f t="shared" si="126"/>
        <v>139.8124</v>
      </c>
      <c r="AJ417" s="60">
        <f t="shared" si="127"/>
        <v>786.44475</v>
      </c>
      <c r="AK417" s="60">
        <f t="shared" si="128"/>
        <v>1733.2907123287671</v>
      </c>
      <c r="AL417" s="60">
        <f t="shared" si="129"/>
        <v>1273.9686735616438</v>
      </c>
      <c r="AM417" s="41">
        <f t="shared" si="130"/>
        <v>1295.0841764383563</v>
      </c>
      <c r="AN417" s="42">
        <f t="shared" si="131"/>
        <v>45715</v>
      </c>
      <c r="AO417" s="43">
        <f t="shared" si="132"/>
        <v>3495.31</v>
      </c>
    </row>
    <row r="418" spans="1:41" s="24" customFormat="1" ht="15.75" customHeight="1" x14ac:dyDescent="0.35">
      <c r="A418" s="36" t="s">
        <v>27</v>
      </c>
      <c r="B418" s="36">
        <v>202509</v>
      </c>
      <c r="C418" s="24" t="s">
        <v>736</v>
      </c>
      <c r="D418" s="24" t="s">
        <v>119</v>
      </c>
      <c r="E418" s="62">
        <v>45901</v>
      </c>
      <c r="F418" s="62">
        <v>46265</v>
      </c>
      <c r="G418" s="37" t="s">
        <v>1062</v>
      </c>
      <c r="H418" s="36">
        <v>42289</v>
      </c>
      <c r="I418" s="63">
        <v>26431</v>
      </c>
      <c r="J418" s="24" t="s">
        <v>3323</v>
      </c>
      <c r="K418" s="63">
        <f t="shared" si="115"/>
        <v>45901</v>
      </c>
      <c r="L418" s="55">
        <f t="shared" si="116"/>
        <v>0.04</v>
      </c>
      <c r="M418" s="76">
        <v>0.22500000000000001</v>
      </c>
      <c r="N418" s="62">
        <v>45901</v>
      </c>
      <c r="O418" s="62">
        <v>46265</v>
      </c>
      <c r="P418" s="63"/>
      <c r="Q418" s="63"/>
      <c r="R418" s="78">
        <v>53</v>
      </c>
      <c r="S418" s="63" t="str">
        <f>VLOOKUP(R418,SA!$B$3:$C$11,2,1)</f>
        <v>46-55</v>
      </c>
      <c r="T418" s="38" t="s">
        <v>97</v>
      </c>
      <c r="U418" s="24" t="s">
        <v>5744</v>
      </c>
      <c r="V418" s="24">
        <v>300000</v>
      </c>
      <c r="W418" s="39">
        <f t="shared" si="117"/>
        <v>0</v>
      </c>
      <c r="X418" s="29">
        <f t="shared" si="118"/>
        <v>0</v>
      </c>
      <c r="Y418" s="40">
        <f t="shared" si="119"/>
        <v>365</v>
      </c>
      <c r="Z418" s="38">
        <f t="shared" si="120"/>
        <v>46081</v>
      </c>
      <c r="AA418" s="41">
        <f t="shared" si="121"/>
        <v>181</v>
      </c>
      <c r="AB418" s="24" t="s">
        <v>113</v>
      </c>
      <c r="AC418" s="41">
        <f t="shared" si="122"/>
        <v>7373.4659999999994</v>
      </c>
      <c r="AD418" s="41">
        <v>1</v>
      </c>
      <c r="AE418" s="72">
        <f>INDEX(SA!$C$2:$G$11,MATCH(Details!S418,SA!$C$2:$C$11,0),MATCH(Details!V418,SA!$C$2:$G$2,0))*Y418/(F418-E418+1)</f>
        <v>6248.7</v>
      </c>
      <c r="AF418" s="41">
        <f t="shared" si="123"/>
        <v>0</v>
      </c>
      <c r="AG418" s="41">
        <f t="shared" si="124"/>
        <v>0</v>
      </c>
      <c r="AH418" s="41">
        <f t="shared" si="125"/>
        <v>1124.7659999999998</v>
      </c>
      <c r="AI418" s="60">
        <f t="shared" si="126"/>
        <v>249.94800000000001</v>
      </c>
      <c r="AJ418" s="60">
        <f t="shared" si="127"/>
        <v>1405.9575</v>
      </c>
      <c r="AK418" s="60">
        <f t="shared" si="128"/>
        <v>3098.6704109589041</v>
      </c>
      <c r="AL418" s="60">
        <f t="shared" si="129"/>
        <v>2277.5227520547946</v>
      </c>
      <c r="AM418" s="41">
        <f t="shared" si="130"/>
        <v>2315.2717479452049</v>
      </c>
      <c r="AN418" s="42">
        <f t="shared" si="131"/>
        <v>45715</v>
      </c>
      <c r="AO418" s="43">
        <f t="shared" si="132"/>
        <v>6248.7</v>
      </c>
    </row>
    <row r="419" spans="1:41" s="24" customFormat="1" ht="15.75" customHeight="1" x14ac:dyDescent="0.35">
      <c r="A419" s="36" t="s">
        <v>27</v>
      </c>
      <c r="B419" s="36">
        <v>202509</v>
      </c>
      <c r="C419" s="24" t="s">
        <v>736</v>
      </c>
      <c r="D419" s="24" t="s">
        <v>119</v>
      </c>
      <c r="E419" s="62">
        <v>45901</v>
      </c>
      <c r="F419" s="62">
        <v>46265</v>
      </c>
      <c r="G419" s="37" t="s">
        <v>1063</v>
      </c>
      <c r="H419" s="36">
        <v>42292</v>
      </c>
      <c r="I419" s="63">
        <v>26086</v>
      </c>
      <c r="J419" s="24" t="s">
        <v>3324</v>
      </c>
      <c r="K419" s="63">
        <f t="shared" si="115"/>
        <v>45901</v>
      </c>
      <c r="L419" s="55">
        <f t="shared" si="116"/>
        <v>0.04</v>
      </c>
      <c r="M419" s="76">
        <v>0.22500000000000001</v>
      </c>
      <c r="N419" s="62">
        <v>45901</v>
      </c>
      <c r="O419" s="62">
        <v>46265</v>
      </c>
      <c r="P419" s="63"/>
      <c r="Q419" s="63"/>
      <c r="R419" s="78">
        <v>54</v>
      </c>
      <c r="S419" s="63" t="str">
        <f>VLOOKUP(R419,SA!$B$3:$C$11,2,1)</f>
        <v>46-55</v>
      </c>
      <c r="T419" s="38" t="s">
        <v>98</v>
      </c>
      <c r="U419" s="24" t="s">
        <v>5747</v>
      </c>
      <c r="V419" s="24">
        <v>400000</v>
      </c>
      <c r="W419" s="39">
        <f t="shared" si="117"/>
        <v>0</v>
      </c>
      <c r="X419" s="29">
        <f t="shared" si="118"/>
        <v>0</v>
      </c>
      <c r="Y419" s="40">
        <f t="shared" si="119"/>
        <v>365</v>
      </c>
      <c r="Z419" s="38">
        <f t="shared" si="120"/>
        <v>46081</v>
      </c>
      <c r="AA419" s="41">
        <f t="shared" si="121"/>
        <v>181</v>
      </c>
      <c r="AB419" s="24" t="s">
        <v>113</v>
      </c>
      <c r="AC419" s="41">
        <f t="shared" si="122"/>
        <v>8108.2165999999997</v>
      </c>
      <c r="AD419" s="41">
        <v>1</v>
      </c>
      <c r="AE419" s="72">
        <f>INDEX(SA!$C$2:$G$11,MATCH(Details!S419,SA!$C$2:$C$11,0),MATCH(Details!V419,SA!$C$2:$G$2,0))*Y419/(F419-E419+1)</f>
        <v>6871.37</v>
      </c>
      <c r="AF419" s="41">
        <f t="shared" si="123"/>
        <v>0</v>
      </c>
      <c r="AG419" s="41">
        <f t="shared" si="124"/>
        <v>0</v>
      </c>
      <c r="AH419" s="41">
        <f t="shared" si="125"/>
        <v>1236.8465999999999</v>
      </c>
      <c r="AI419" s="60">
        <f t="shared" si="126"/>
        <v>274.85480000000001</v>
      </c>
      <c r="AJ419" s="60">
        <f t="shared" si="127"/>
        <v>1546.05825</v>
      </c>
      <c r="AK419" s="60">
        <f t="shared" si="128"/>
        <v>3407.446493150685</v>
      </c>
      <c r="AL419" s="60">
        <f t="shared" si="129"/>
        <v>2504.4731724657536</v>
      </c>
      <c r="AM419" s="41">
        <f t="shared" si="130"/>
        <v>2545.9837775342462</v>
      </c>
      <c r="AN419" s="42">
        <f t="shared" si="131"/>
        <v>45715</v>
      </c>
      <c r="AO419" s="43">
        <f t="shared" si="132"/>
        <v>6871.37</v>
      </c>
    </row>
    <row r="420" spans="1:41" s="24" customFormat="1" ht="15.75" customHeight="1" x14ac:dyDescent="0.35">
      <c r="A420" s="36" t="s">
        <v>27</v>
      </c>
      <c r="B420" s="36">
        <v>202509</v>
      </c>
      <c r="C420" s="24" t="s">
        <v>736</v>
      </c>
      <c r="D420" s="24" t="s">
        <v>119</v>
      </c>
      <c r="E420" s="62">
        <v>45901</v>
      </c>
      <c r="F420" s="62">
        <v>46265</v>
      </c>
      <c r="G420" s="37" t="s">
        <v>286</v>
      </c>
      <c r="H420" s="36">
        <v>42292</v>
      </c>
      <c r="I420" s="63">
        <v>34053</v>
      </c>
      <c r="J420" s="24" t="s">
        <v>3325</v>
      </c>
      <c r="K420" s="63">
        <f t="shared" si="115"/>
        <v>45901</v>
      </c>
      <c r="L420" s="55">
        <f t="shared" si="116"/>
        <v>0.04</v>
      </c>
      <c r="M420" s="76">
        <v>0.22500000000000001</v>
      </c>
      <c r="N420" s="62">
        <v>45901</v>
      </c>
      <c r="O420" s="62">
        <v>46265</v>
      </c>
      <c r="P420" s="63"/>
      <c r="Q420" s="63"/>
      <c r="R420" s="78">
        <v>32</v>
      </c>
      <c r="S420" s="63" t="str">
        <f>VLOOKUP(R420,SA!$B$3:$C$11,2,1)</f>
        <v>26-35</v>
      </c>
      <c r="T420" s="38" t="s">
        <v>97</v>
      </c>
      <c r="U420" s="24" t="s">
        <v>56</v>
      </c>
      <c r="V420" s="24">
        <v>400000</v>
      </c>
      <c r="W420" s="39">
        <f t="shared" si="117"/>
        <v>400000</v>
      </c>
      <c r="X420" s="29">
        <f t="shared" si="118"/>
        <v>1</v>
      </c>
      <c r="Y420" s="40">
        <f t="shared" si="119"/>
        <v>365</v>
      </c>
      <c r="Z420" s="38">
        <f t="shared" si="120"/>
        <v>46081</v>
      </c>
      <c r="AA420" s="41">
        <f t="shared" si="121"/>
        <v>181</v>
      </c>
      <c r="AB420" s="24" t="s">
        <v>113</v>
      </c>
      <c r="AC420" s="41">
        <f t="shared" si="122"/>
        <v>4533.0290000000005</v>
      </c>
      <c r="AD420" s="41">
        <v>1</v>
      </c>
      <c r="AE420" s="72">
        <f>INDEX(SA!$C$2:$G$11,MATCH(Details!S420,SA!$C$2:$C$11,0),MATCH(Details!V420,SA!$C$2:$G$2,0))*Y420/(F420-E420+1)</f>
        <v>3841.55</v>
      </c>
      <c r="AF420" s="41">
        <f t="shared" si="123"/>
        <v>0</v>
      </c>
      <c r="AG420" s="41">
        <f t="shared" si="124"/>
        <v>0</v>
      </c>
      <c r="AH420" s="41">
        <f t="shared" si="125"/>
        <v>691.47900000000004</v>
      </c>
      <c r="AI420" s="60">
        <f t="shared" si="126"/>
        <v>153.66200000000001</v>
      </c>
      <c r="AJ420" s="60">
        <f t="shared" si="127"/>
        <v>864.34875000000011</v>
      </c>
      <c r="AK420" s="60">
        <f t="shared" si="128"/>
        <v>1904.9878082191783</v>
      </c>
      <c r="AL420" s="60">
        <f t="shared" si="129"/>
        <v>1400.1660390410959</v>
      </c>
      <c r="AM420" s="41">
        <f t="shared" si="130"/>
        <v>1423.3732109589046</v>
      </c>
      <c r="AN420" s="42">
        <f t="shared" si="131"/>
        <v>45715</v>
      </c>
      <c r="AO420" s="43">
        <f t="shared" si="132"/>
        <v>3841.55</v>
      </c>
    </row>
    <row r="421" spans="1:41" s="24" customFormat="1" ht="15.75" customHeight="1" x14ac:dyDescent="0.35">
      <c r="A421" s="36" t="s">
        <v>27</v>
      </c>
      <c r="B421" s="36">
        <v>202509</v>
      </c>
      <c r="C421" s="24" t="s">
        <v>736</v>
      </c>
      <c r="D421" s="24" t="s">
        <v>119</v>
      </c>
      <c r="E421" s="62">
        <v>45901</v>
      </c>
      <c r="F421" s="62">
        <v>46265</v>
      </c>
      <c r="G421" s="37" t="s">
        <v>1064</v>
      </c>
      <c r="H421" s="36">
        <v>42292</v>
      </c>
      <c r="I421" s="63">
        <v>25637</v>
      </c>
      <c r="J421" s="24" t="s">
        <v>3326</v>
      </c>
      <c r="K421" s="63">
        <f t="shared" si="115"/>
        <v>45901</v>
      </c>
      <c r="L421" s="55">
        <f t="shared" si="116"/>
        <v>0.04</v>
      </c>
      <c r="M421" s="76">
        <v>0.22500000000000001</v>
      </c>
      <c r="N421" s="62">
        <v>45901</v>
      </c>
      <c r="O421" s="62">
        <v>46265</v>
      </c>
      <c r="P421" s="63"/>
      <c r="Q421" s="63"/>
      <c r="R421" s="78">
        <v>55</v>
      </c>
      <c r="S421" s="63" t="str">
        <f>VLOOKUP(R421,SA!$B$3:$C$11,2,1)</f>
        <v>46-55</v>
      </c>
      <c r="T421" s="38" t="s">
        <v>97</v>
      </c>
      <c r="U421" s="24" t="s">
        <v>5744</v>
      </c>
      <c r="V421" s="24">
        <v>400000</v>
      </c>
      <c r="W421" s="39">
        <f t="shared" si="117"/>
        <v>0</v>
      </c>
      <c r="X421" s="29">
        <f t="shared" si="118"/>
        <v>0</v>
      </c>
      <c r="Y421" s="40">
        <f t="shared" si="119"/>
        <v>365</v>
      </c>
      <c r="Z421" s="38">
        <f t="shared" si="120"/>
        <v>46081</v>
      </c>
      <c r="AA421" s="41">
        <f t="shared" si="121"/>
        <v>181</v>
      </c>
      <c r="AB421" s="24" t="s">
        <v>113</v>
      </c>
      <c r="AC421" s="41">
        <f t="shared" si="122"/>
        <v>8108.2165999999997</v>
      </c>
      <c r="AD421" s="41">
        <v>1</v>
      </c>
      <c r="AE421" s="72">
        <f>INDEX(SA!$C$2:$G$11,MATCH(Details!S421,SA!$C$2:$C$11,0),MATCH(Details!V421,SA!$C$2:$G$2,0))*Y421/(F421-E421+1)</f>
        <v>6871.37</v>
      </c>
      <c r="AF421" s="41">
        <f t="shared" si="123"/>
        <v>0</v>
      </c>
      <c r="AG421" s="41">
        <f t="shared" si="124"/>
        <v>0</v>
      </c>
      <c r="AH421" s="41">
        <f t="shared" si="125"/>
        <v>1236.8465999999999</v>
      </c>
      <c r="AI421" s="60">
        <f t="shared" si="126"/>
        <v>274.85480000000001</v>
      </c>
      <c r="AJ421" s="60">
        <f t="shared" si="127"/>
        <v>1546.05825</v>
      </c>
      <c r="AK421" s="60">
        <f t="shared" si="128"/>
        <v>3407.446493150685</v>
      </c>
      <c r="AL421" s="60">
        <f t="shared" si="129"/>
        <v>2504.4731724657536</v>
      </c>
      <c r="AM421" s="41">
        <f t="shared" si="130"/>
        <v>2545.9837775342462</v>
      </c>
      <c r="AN421" s="42">
        <f t="shared" si="131"/>
        <v>45715</v>
      </c>
      <c r="AO421" s="43">
        <f t="shared" si="132"/>
        <v>6871.37</v>
      </c>
    </row>
    <row r="422" spans="1:41" s="24" customFormat="1" ht="15.75" customHeight="1" x14ac:dyDescent="0.35">
      <c r="A422" s="36" t="s">
        <v>27</v>
      </c>
      <c r="B422" s="36">
        <v>202509</v>
      </c>
      <c r="C422" s="24" t="s">
        <v>736</v>
      </c>
      <c r="D422" s="24" t="s">
        <v>119</v>
      </c>
      <c r="E422" s="62">
        <v>45901</v>
      </c>
      <c r="F422" s="62">
        <v>46265</v>
      </c>
      <c r="G422" s="37" t="s">
        <v>1065</v>
      </c>
      <c r="H422" s="36">
        <v>42292</v>
      </c>
      <c r="I422" s="63">
        <v>44586</v>
      </c>
      <c r="J422" s="24" t="s">
        <v>3327</v>
      </c>
      <c r="K422" s="63">
        <f t="shared" si="115"/>
        <v>45901</v>
      </c>
      <c r="L422" s="55">
        <f t="shared" si="116"/>
        <v>0.04</v>
      </c>
      <c r="M422" s="76">
        <v>0.22500000000000001</v>
      </c>
      <c r="N422" s="62">
        <v>45901</v>
      </c>
      <c r="O422" s="62">
        <v>46265</v>
      </c>
      <c r="P422" s="63"/>
      <c r="Q422" s="63"/>
      <c r="R422" s="78">
        <v>3</v>
      </c>
      <c r="S422" s="63" t="str">
        <f>VLOOKUP(R422,SA!$B$3:$C$11,2,1)</f>
        <v>0-25</v>
      </c>
      <c r="T422" s="38" t="s">
        <v>98</v>
      </c>
      <c r="U422" s="24" t="s">
        <v>5746</v>
      </c>
      <c r="V422" s="24">
        <v>400000</v>
      </c>
      <c r="W422" s="39">
        <f t="shared" si="117"/>
        <v>0</v>
      </c>
      <c r="X422" s="29">
        <f t="shared" si="118"/>
        <v>0</v>
      </c>
      <c r="Y422" s="40">
        <f t="shared" si="119"/>
        <v>365</v>
      </c>
      <c r="Z422" s="38">
        <f t="shared" si="120"/>
        <v>46081</v>
      </c>
      <c r="AA422" s="41">
        <f t="shared" si="121"/>
        <v>181</v>
      </c>
      <c r="AB422" s="24" t="s">
        <v>113</v>
      </c>
      <c r="AC422" s="41">
        <f t="shared" si="122"/>
        <v>4043.8364000000001</v>
      </c>
      <c r="AD422" s="41">
        <v>1</v>
      </c>
      <c r="AE422" s="72">
        <f>INDEX(SA!$C$2:$G$11,MATCH(Details!S422,SA!$C$2:$C$11,0),MATCH(Details!V422,SA!$C$2:$G$2,0))*Y422/(F422-E422+1)</f>
        <v>3426.98</v>
      </c>
      <c r="AF422" s="41">
        <f t="shared" si="123"/>
        <v>0</v>
      </c>
      <c r="AG422" s="41">
        <f t="shared" si="124"/>
        <v>0</v>
      </c>
      <c r="AH422" s="41">
        <f t="shared" si="125"/>
        <v>616.85640000000001</v>
      </c>
      <c r="AI422" s="60">
        <f t="shared" si="126"/>
        <v>137.07920000000001</v>
      </c>
      <c r="AJ422" s="60">
        <f t="shared" si="127"/>
        <v>771.07050000000004</v>
      </c>
      <c r="AK422" s="60">
        <f t="shared" si="128"/>
        <v>1699.4065205479453</v>
      </c>
      <c r="AL422" s="60">
        <f t="shared" si="129"/>
        <v>1249.0637926027398</v>
      </c>
      <c r="AM422" s="41">
        <f t="shared" si="130"/>
        <v>1269.7665073972601</v>
      </c>
      <c r="AN422" s="42">
        <f t="shared" si="131"/>
        <v>45715</v>
      </c>
      <c r="AO422" s="43">
        <f t="shared" si="132"/>
        <v>3426.98</v>
      </c>
    </row>
    <row r="423" spans="1:41" s="24" customFormat="1" ht="15.75" customHeight="1" x14ac:dyDescent="0.35">
      <c r="A423" s="36" t="s">
        <v>27</v>
      </c>
      <c r="B423" s="36">
        <v>202509</v>
      </c>
      <c r="C423" s="24" t="s">
        <v>736</v>
      </c>
      <c r="D423" s="24" t="s">
        <v>119</v>
      </c>
      <c r="E423" s="62">
        <v>45901</v>
      </c>
      <c r="F423" s="62">
        <v>46265</v>
      </c>
      <c r="G423" s="37" t="s">
        <v>1066</v>
      </c>
      <c r="H423" s="36">
        <v>42292</v>
      </c>
      <c r="I423" s="63">
        <v>36400</v>
      </c>
      <c r="J423" s="24" t="s">
        <v>3328</v>
      </c>
      <c r="K423" s="63">
        <f t="shared" si="115"/>
        <v>45901</v>
      </c>
      <c r="L423" s="55">
        <f t="shared" si="116"/>
        <v>0.04</v>
      </c>
      <c r="M423" s="76">
        <v>0.22500000000000001</v>
      </c>
      <c r="N423" s="62">
        <v>45901</v>
      </c>
      <c r="O423" s="62">
        <v>46265</v>
      </c>
      <c r="P423" s="63"/>
      <c r="Q423" s="63"/>
      <c r="R423" s="78">
        <v>26</v>
      </c>
      <c r="S423" s="63" t="str">
        <f>VLOOKUP(R423,SA!$B$3:$C$11,2,1)</f>
        <v>26-35</v>
      </c>
      <c r="T423" s="38" t="s">
        <v>98</v>
      </c>
      <c r="U423" s="24" t="s">
        <v>5743</v>
      </c>
      <c r="V423" s="24">
        <v>400000</v>
      </c>
      <c r="W423" s="39">
        <f t="shared" si="117"/>
        <v>0</v>
      </c>
      <c r="X423" s="29">
        <f t="shared" si="118"/>
        <v>0</v>
      </c>
      <c r="Y423" s="40">
        <f t="shared" si="119"/>
        <v>365</v>
      </c>
      <c r="Z423" s="38">
        <f t="shared" si="120"/>
        <v>46081</v>
      </c>
      <c r="AA423" s="41">
        <f t="shared" si="121"/>
        <v>181</v>
      </c>
      <c r="AB423" s="24" t="s">
        <v>113</v>
      </c>
      <c r="AC423" s="41">
        <f t="shared" si="122"/>
        <v>4533.0290000000005</v>
      </c>
      <c r="AD423" s="41">
        <v>1</v>
      </c>
      <c r="AE423" s="72">
        <f>INDEX(SA!$C$2:$G$11,MATCH(Details!S423,SA!$C$2:$C$11,0),MATCH(Details!V423,SA!$C$2:$G$2,0))*Y423/(F423-E423+1)</f>
        <v>3841.55</v>
      </c>
      <c r="AF423" s="41">
        <f t="shared" si="123"/>
        <v>0</v>
      </c>
      <c r="AG423" s="41">
        <f t="shared" si="124"/>
        <v>0</v>
      </c>
      <c r="AH423" s="41">
        <f t="shared" si="125"/>
        <v>691.47900000000004</v>
      </c>
      <c r="AI423" s="60">
        <f t="shared" si="126"/>
        <v>153.66200000000001</v>
      </c>
      <c r="AJ423" s="60">
        <f t="shared" si="127"/>
        <v>864.34875000000011</v>
      </c>
      <c r="AK423" s="60">
        <f t="shared" si="128"/>
        <v>1904.9878082191783</v>
      </c>
      <c r="AL423" s="60">
        <f t="shared" si="129"/>
        <v>1400.1660390410959</v>
      </c>
      <c r="AM423" s="41">
        <f t="shared" si="130"/>
        <v>1423.3732109589046</v>
      </c>
      <c r="AN423" s="42">
        <f t="shared" si="131"/>
        <v>45715</v>
      </c>
      <c r="AO423" s="43">
        <f t="shared" si="132"/>
        <v>3841.55</v>
      </c>
    </row>
    <row r="424" spans="1:41" s="24" customFormat="1" ht="15.75" customHeight="1" x14ac:dyDescent="0.35">
      <c r="A424" s="36" t="s">
        <v>27</v>
      </c>
      <c r="B424" s="36">
        <v>202509</v>
      </c>
      <c r="C424" s="24" t="s">
        <v>736</v>
      </c>
      <c r="D424" s="24" t="s">
        <v>119</v>
      </c>
      <c r="E424" s="62">
        <v>45901</v>
      </c>
      <c r="F424" s="62">
        <v>46265</v>
      </c>
      <c r="G424" s="37" t="s">
        <v>1067</v>
      </c>
      <c r="H424" s="36">
        <v>42293</v>
      </c>
      <c r="I424" s="63">
        <v>24119</v>
      </c>
      <c r="J424" s="24" t="s">
        <v>3329</v>
      </c>
      <c r="K424" s="63">
        <f t="shared" si="115"/>
        <v>45901</v>
      </c>
      <c r="L424" s="55">
        <f t="shared" si="116"/>
        <v>0.04</v>
      </c>
      <c r="M424" s="76">
        <v>0.22500000000000001</v>
      </c>
      <c r="N424" s="62">
        <v>45901</v>
      </c>
      <c r="O424" s="62">
        <v>46265</v>
      </c>
      <c r="P424" s="63"/>
      <c r="Q424" s="63"/>
      <c r="R424" s="78">
        <v>59</v>
      </c>
      <c r="S424" s="63" t="str">
        <f>VLOOKUP(R424,SA!$B$3:$C$11,2,1)</f>
        <v>56-65</v>
      </c>
      <c r="T424" s="38" t="s">
        <v>97</v>
      </c>
      <c r="U424" s="24" t="s">
        <v>5744</v>
      </c>
      <c r="V424" s="24">
        <v>400000</v>
      </c>
      <c r="W424" s="39">
        <f t="shared" si="117"/>
        <v>0</v>
      </c>
      <c r="X424" s="29">
        <f t="shared" si="118"/>
        <v>0</v>
      </c>
      <c r="Y424" s="40">
        <f t="shared" si="119"/>
        <v>365</v>
      </c>
      <c r="Z424" s="38">
        <f t="shared" si="120"/>
        <v>46081</v>
      </c>
      <c r="AA424" s="41">
        <f t="shared" si="121"/>
        <v>181</v>
      </c>
      <c r="AB424" s="24" t="s">
        <v>113</v>
      </c>
      <c r="AC424" s="41">
        <f t="shared" si="122"/>
        <v>11909.7282</v>
      </c>
      <c r="AD424" s="41">
        <v>1</v>
      </c>
      <c r="AE424" s="72">
        <f>INDEX(SA!$C$2:$G$11,MATCH(Details!S424,SA!$C$2:$C$11,0),MATCH(Details!V424,SA!$C$2:$G$2,0))*Y424/(F424-E424+1)</f>
        <v>10092.99</v>
      </c>
      <c r="AF424" s="41">
        <f t="shared" si="123"/>
        <v>0</v>
      </c>
      <c r="AG424" s="41">
        <f t="shared" si="124"/>
        <v>0</v>
      </c>
      <c r="AH424" s="41">
        <f t="shared" si="125"/>
        <v>1816.7382</v>
      </c>
      <c r="AI424" s="60">
        <f t="shared" si="126"/>
        <v>403.71960000000001</v>
      </c>
      <c r="AJ424" s="60">
        <f t="shared" si="127"/>
        <v>2270.9227500000002</v>
      </c>
      <c r="AK424" s="60">
        <f t="shared" si="128"/>
        <v>5005.0169589041097</v>
      </c>
      <c r="AL424" s="60">
        <f t="shared" si="129"/>
        <v>3678.6874647945206</v>
      </c>
      <c r="AM424" s="41">
        <f t="shared" si="130"/>
        <v>3739.6601852054787</v>
      </c>
      <c r="AN424" s="42">
        <f t="shared" si="131"/>
        <v>45715</v>
      </c>
      <c r="AO424" s="43">
        <f t="shared" si="132"/>
        <v>10092.99</v>
      </c>
    </row>
    <row r="425" spans="1:41" s="24" customFormat="1" ht="15.75" customHeight="1" x14ac:dyDescent="0.35">
      <c r="A425" s="36" t="s">
        <v>27</v>
      </c>
      <c r="B425" s="36">
        <v>202509</v>
      </c>
      <c r="C425" s="24" t="s">
        <v>736</v>
      </c>
      <c r="D425" s="24" t="s">
        <v>119</v>
      </c>
      <c r="E425" s="62">
        <v>45901</v>
      </c>
      <c r="F425" s="62">
        <v>46265</v>
      </c>
      <c r="G425" s="37" t="s">
        <v>245</v>
      </c>
      <c r="H425" s="36">
        <v>42293</v>
      </c>
      <c r="I425" s="63">
        <v>36187</v>
      </c>
      <c r="J425" s="24" t="s">
        <v>3330</v>
      </c>
      <c r="K425" s="63">
        <f t="shared" si="115"/>
        <v>45901</v>
      </c>
      <c r="L425" s="55">
        <f t="shared" si="116"/>
        <v>0.04</v>
      </c>
      <c r="M425" s="76">
        <v>0.22500000000000001</v>
      </c>
      <c r="N425" s="62">
        <v>45901</v>
      </c>
      <c r="O425" s="62">
        <v>46265</v>
      </c>
      <c r="P425" s="63"/>
      <c r="Q425" s="63"/>
      <c r="R425" s="78">
        <v>26</v>
      </c>
      <c r="S425" s="63" t="str">
        <f>VLOOKUP(R425,SA!$B$3:$C$11,2,1)</f>
        <v>26-35</v>
      </c>
      <c r="T425" s="38" t="s">
        <v>97</v>
      </c>
      <c r="U425" s="24" t="s">
        <v>56</v>
      </c>
      <c r="V425" s="24">
        <v>400000</v>
      </c>
      <c r="W425" s="39">
        <f t="shared" si="117"/>
        <v>400000</v>
      </c>
      <c r="X425" s="29">
        <f t="shared" si="118"/>
        <v>1</v>
      </c>
      <c r="Y425" s="40">
        <f t="shared" si="119"/>
        <v>365</v>
      </c>
      <c r="Z425" s="38">
        <f t="shared" si="120"/>
        <v>46081</v>
      </c>
      <c r="AA425" s="41">
        <f t="shared" si="121"/>
        <v>181</v>
      </c>
      <c r="AB425" s="24" t="s">
        <v>113</v>
      </c>
      <c r="AC425" s="41">
        <f t="shared" si="122"/>
        <v>4533.0290000000005</v>
      </c>
      <c r="AD425" s="41">
        <v>1</v>
      </c>
      <c r="AE425" s="72">
        <f>INDEX(SA!$C$2:$G$11,MATCH(Details!S425,SA!$C$2:$C$11,0),MATCH(Details!V425,SA!$C$2:$G$2,0))*Y425/(F425-E425+1)</f>
        <v>3841.55</v>
      </c>
      <c r="AF425" s="41">
        <f t="shared" si="123"/>
        <v>0</v>
      </c>
      <c r="AG425" s="41">
        <f t="shared" si="124"/>
        <v>0</v>
      </c>
      <c r="AH425" s="41">
        <f t="shared" si="125"/>
        <v>691.47900000000004</v>
      </c>
      <c r="AI425" s="60">
        <f t="shared" si="126"/>
        <v>153.66200000000001</v>
      </c>
      <c r="AJ425" s="60">
        <f t="shared" si="127"/>
        <v>864.34875000000011</v>
      </c>
      <c r="AK425" s="60">
        <f t="shared" si="128"/>
        <v>1904.9878082191783</v>
      </c>
      <c r="AL425" s="60">
        <f t="shared" si="129"/>
        <v>1400.1660390410959</v>
      </c>
      <c r="AM425" s="41">
        <f t="shared" si="130"/>
        <v>1423.3732109589046</v>
      </c>
      <c r="AN425" s="42">
        <f t="shared" si="131"/>
        <v>45715</v>
      </c>
      <c r="AO425" s="43">
        <f t="shared" si="132"/>
        <v>3841.55</v>
      </c>
    </row>
    <row r="426" spans="1:41" s="24" customFormat="1" ht="15.75" customHeight="1" x14ac:dyDescent="0.35">
      <c r="A426" s="36" t="s">
        <v>27</v>
      </c>
      <c r="B426" s="36">
        <v>202509</v>
      </c>
      <c r="C426" s="24" t="s">
        <v>736</v>
      </c>
      <c r="D426" s="24" t="s">
        <v>119</v>
      </c>
      <c r="E426" s="62">
        <v>45901</v>
      </c>
      <c r="F426" s="62">
        <v>46265</v>
      </c>
      <c r="G426" s="37" t="s">
        <v>1068</v>
      </c>
      <c r="H426" s="36">
        <v>42293</v>
      </c>
      <c r="I426" s="63">
        <v>25596</v>
      </c>
      <c r="J426" s="24" t="s">
        <v>3331</v>
      </c>
      <c r="K426" s="63">
        <f t="shared" si="115"/>
        <v>45901</v>
      </c>
      <c r="L426" s="55">
        <f t="shared" si="116"/>
        <v>0.04</v>
      </c>
      <c r="M426" s="76">
        <v>0.22500000000000001</v>
      </c>
      <c r="N426" s="62">
        <v>45901</v>
      </c>
      <c r="O426" s="62">
        <v>46265</v>
      </c>
      <c r="P426" s="63"/>
      <c r="Q426" s="63"/>
      <c r="R426" s="78">
        <v>55</v>
      </c>
      <c r="S426" s="63" t="str">
        <f>VLOOKUP(R426,SA!$B$3:$C$11,2,1)</f>
        <v>46-55</v>
      </c>
      <c r="T426" s="38" t="s">
        <v>98</v>
      </c>
      <c r="U426" s="24" t="s">
        <v>5747</v>
      </c>
      <c r="V426" s="24">
        <v>400000</v>
      </c>
      <c r="W426" s="39">
        <f t="shared" si="117"/>
        <v>0</v>
      </c>
      <c r="X426" s="29">
        <f t="shared" si="118"/>
        <v>0</v>
      </c>
      <c r="Y426" s="40">
        <f t="shared" si="119"/>
        <v>365</v>
      </c>
      <c r="Z426" s="38">
        <f t="shared" si="120"/>
        <v>46081</v>
      </c>
      <c r="AA426" s="41">
        <f t="shared" si="121"/>
        <v>181</v>
      </c>
      <c r="AB426" s="24" t="s">
        <v>113</v>
      </c>
      <c r="AC426" s="41">
        <f t="shared" si="122"/>
        <v>8108.2165999999997</v>
      </c>
      <c r="AD426" s="41">
        <v>1</v>
      </c>
      <c r="AE426" s="72">
        <f>INDEX(SA!$C$2:$G$11,MATCH(Details!S426,SA!$C$2:$C$11,0),MATCH(Details!V426,SA!$C$2:$G$2,0))*Y426/(F426-E426+1)</f>
        <v>6871.37</v>
      </c>
      <c r="AF426" s="41">
        <f t="shared" si="123"/>
        <v>0</v>
      </c>
      <c r="AG426" s="41">
        <f t="shared" si="124"/>
        <v>0</v>
      </c>
      <c r="AH426" s="41">
        <f t="shared" si="125"/>
        <v>1236.8465999999999</v>
      </c>
      <c r="AI426" s="60">
        <f t="shared" si="126"/>
        <v>274.85480000000001</v>
      </c>
      <c r="AJ426" s="60">
        <f t="shared" si="127"/>
        <v>1546.05825</v>
      </c>
      <c r="AK426" s="60">
        <f t="shared" si="128"/>
        <v>3407.446493150685</v>
      </c>
      <c r="AL426" s="60">
        <f t="shared" si="129"/>
        <v>2504.4731724657536</v>
      </c>
      <c r="AM426" s="41">
        <f t="shared" si="130"/>
        <v>2545.9837775342462</v>
      </c>
      <c r="AN426" s="42">
        <f t="shared" si="131"/>
        <v>45715</v>
      </c>
      <c r="AO426" s="43">
        <f t="shared" si="132"/>
        <v>6871.37</v>
      </c>
    </row>
    <row r="427" spans="1:41" s="24" customFormat="1" ht="15.75" customHeight="1" x14ac:dyDescent="0.35">
      <c r="A427" s="36" t="s">
        <v>27</v>
      </c>
      <c r="B427" s="36">
        <v>202509</v>
      </c>
      <c r="C427" s="24" t="s">
        <v>736</v>
      </c>
      <c r="D427" s="24" t="s">
        <v>119</v>
      </c>
      <c r="E427" s="62">
        <v>45901</v>
      </c>
      <c r="F427" s="62">
        <v>46265</v>
      </c>
      <c r="G427" s="37" t="s">
        <v>1069</v>
      </c>
      <c r="H427" s="36">
        <v>42294</v>
      </c>
      <c r="I427" s="63">
        <v>24855</v>
      </c>
      <c r="J427" s="24" t="s">
        <v>3332</v>
      </c>
      <c r="K427" s="63">
        <f t="shared" si="115"/>
        <v>45901</v>
      </c>
      <c r="L427" s="55">
        <f t="shared" si="116"/>
        <v>0.04</v>
      </c>
      <c r="M427" s="76">
        <v>0.22500000000000001</v>
      </c>
      <c r="N427" s="62">
        <v>45901</v>
      </c>
      <c r="O427" s="62">
        <v>46265</v>
      </c>
      <c r="P427" s="63"/>
      <c r="Q427" s="63"/>
      <c r="R427" s="78">
        <v>57</v>
      </c>
      <c r="S427" s="63" t="str">
        <f>VLOOKUP(R427,SA!$B$3:$C$11,2,1)</f>
        <v>56-65</v>
      </c>
      <c r="T427" s="38" t="s">
        <v>98</v>
      </c>
      <c r="U427" s="24" t="s">
        <v>5747</v>
      </c>
      <c r="V427" s="24">
        <v>400000</v>
      </c>
      <c r="W427" s="39">
        <f t="shared" si="117"/>
        <v>0</v>
      </c>
      <c r="X427" s="29">
        <f t="shared" si="118"/>
        <v>0</v>
      </c>
      <c r="Y427" s="40">
        <f t="shared" si="119"/>
        <v>365</v>
      </c>
      <c r="Z427" s="38">
        <f t="shared" si="120"/>
        <v>46081</v>
      </c>
      <c r="AA427" s="41">
        <f t="shared" si="121"/>
        <v>181</v>
      </c>
      <c r="AB427" s="24" t="s">
        <v>113</v>
      </c>
      <c r="AC427" s="41">
        <f t="shared" si="122"/>
        <v>11909.7282</v>
      </c>
      <c r="AD427" s="41">
        <v>1</v>
      </c>
      <c r="AE427" s="72">
        <f>INDEX(SA!$C$2:$G$11,MATCH(Details!S427,SA!$C$2:$C$11,0),MATCH(Details!V427,SA!$C$2:$G$2,0))*Y427/(F427-E427+1)</f>
        <v>10092.99</v>
      </c>
      <c r="AF427" s="41">
        <f t="shared" si="123"/>
        <v>0</v>
      </c>
      <c r="AG427" s="41">
        <f t="shared" si="124"/>
        <v>0</v>
      </c>
      <c r="AH427" s="41">
        <f t="shared" si="125"/>
        <v>1816.7382</v>
      </c>
      <c r="AI427" s="60">
        <f t="shared" si="126"/>
        <v>403.71960000000001</v>
      </c>
      <c r="AJ427" s="60">
        <f t="shared" si="127"/>
        <v>2270.9227500000002</v>
      </c>
      <c r="AK427" s="60">
        <f t="shared" si="128"/>
        <v>5005.0169589041097</v>
      </c>
      <c r="AL427" s="60">
        <f t="shared" si="129"/>
        <v>3678.6874647945206</v>
      </c>
      <c r="AM427" s="41">
        <f t="shared" si="130"/>
        <v>3739.6601852054787</v>
      </c>
      <c r="AN427" s="42">
        <f t="shared" si="131"/>
        <v>45715</v>
      </c>
      <c r="AO427" s="43">
        <f t="shared" si="132"/>
        <v>10092.99</v>
      </c>
    </row>
    <row r="428" spans="1:41" s="24" customFormat="1" ht="15.75" customHeight="1" x14ac:dyDescent="0.35">
      <c r="A428" s="36" t="s">
        <v>27</v>
      </c>
      <c r="B428" s="36">
        <v>202509</v>
      </c>
      <c r="C428" s="24" t="s">
        <v>736</v>
      </c>
      <c r="D428" s="24" t="s">
        <v>119</v>
      </c>
      <c r="E428" s="62">
        <v>45901</v>
      </c>
      <c r="F428" s="62">
        <v>46265</v>
      </c>
      <c r="G428" s="37" t="s">
        <v>161</v>
      </c>
      <c r="H428" s="36">
        <v>42294</v>
      </c>
      <c r="I428" s="63">
        <v>35914</v>
      </c>
      <c r="J428" s="24" t="s">
        <v>3333</v>
      </c>
      <c r="K428" s="63">
        <f t="shared" si="115"/>
        <v>45901</v>
      </c>
      <c r="L428" s="55">
        <f t="shared" si="116"/>
        <v>0.04</v>
      </c>
      <c r="M428" s="76">
        <v>0.22500000000000001</v>
      </c>
      <c r="N428" s="62">
        <v>45901</v>
      </c>
      <c r="O428" s="62">
        <v>46265</v>
      </c>
      <c r="P428" s="63"/>
      <c r="Q428" s="63"/>
      <c r="R428" s="78">
        <v>27</v>
      </c>
      <c r="S428" s="63" t="str">
        <f>VLOOKUP(R428,SA!$B$3:$C$11,2,1)</f>
        <v>26-35</v>
      </c>
      <c r="T428" s="38" t="s">
        <v>97</v>
      </c>
      <c r="U428" s="24" t="s">
        <v>56</v>
      </c>
      <c r="V428" s="24">
        <v>400000</v>
      </c>
      <c r="W428" s="39">
        <f t="shared" si="117"/>
        <v>400000</v>
      </c>
      <c r="X428" s="29">
        <f t="shared" si="118"/>
        <v>1</v>
      </c>
      <c r="Y428" s="40">
        <f t="shared" si="119"/>
        <v>365</v>
      </c>
      <c r="Z428" s="38">
        <f t="shared" si="120"/>
        <v>46081</v>
      </c>
      <c r="AA428" s="41">
        <f t="shared" si="121"/>
        <v>181</v>
      </c>
      <c r="AB428" s="24" t="s">
        <v>113</v>
      </c>
      <c r="AC428" s="41">
        <f t="shared" si="122"/>
        <v>4533.0290000000005</v>
      </c>
      <c r="AD428" s="41">
        <v>1</v>
      </c>
      <c r="AE428" s="72">
        <f>INDEX(SA!$C$2:$G$11,MATCH(Details!S428,SA!$C$2:$C$11,0),MATCH(Details!V428,SA!$C$2:$G$2,0))*Y428/(F428-E428+1)</f>
        <v>3841.55</v>
      </c>
      <c r="AF428" s="41">
        <f t="shared" si="123"/>
        <v>0</v>
      </c>
      <c r="AG428" s="41">
        <f t="shared" si="124"/>
        <v>0</v>
      </c>
      <c r="AH428" s="41">
        <f t="shared" si="125"/>
        <v>691.47900000000004</v>
      </c>
      <c r="AI428" s="60">
        <f t="shared" si="126"/>
        <v>153.66200000000001</v>
      </c>
      <c r="AJ428" s="60">
        <f t="shared" si="127"/>
        <v>864.34875000000011</v>
      </c>
      <c r="AK428" s="60">
        <f t="shared" si="128"/>
        <v>1904.9878082191783</v>
      </c>
      <c r="AL428" s="60">
        <f t="shared" si="129"/>
        <v>1400.1660390410959</v>
      </c>
      <c r="AM428" s="41">
        <f t="shared" si="130"/>
        <v>1423.3732109589046</v>
      </c>
      <c r="AN428" s="42">
        <f t="shared" si="131"/>
        <v>45715</v>
      </c>
      <c r="AO428" s="43">
        <f t="shared" si="132"/>
        <v>3841.55</v>
      </c>
    </row>
    <row r="429" spans="1:41" s="24" customFormat="1" ht="15.75" customHeight="1" x14ac:dyDescent="0.35">
      <c r="A429" s="36" t="s">
        <v>27</v>
      </c>
      <c r="B429" s="36">
        <v>202509</v>
      </c>
      <c r="C429" s="24" t="s">
        <v>736</v>
      </c>
      <c r="D429" s="24" t="s">
        <v>119</v>
      </c>
      <c r="E429" s="62">
        <v>45901</v>
      </c>
      <c r="F429" s="62">
        <v>46265</v>
      </c>
      <c r="G429" s="37" t="s">
        <v>1070</v>
      </c>
      <c r="H429" s="36">
        <v>42295</v>
      </c>
      <c r="I429" s="63">
        <v>26270</v>
      </c>
      <c r="J429" s="24" t="s">
        <v>3334</v>
      </c>
      <c r="K429" s="63">
        <f t="shared" si="115"/>
        <v>45901</v>
      </c>
      <c r="L429" s="55">
        <f t="shared" si="116"/>
        <v>0.04</v>
      </c>
      <c r="M429" s="76">
        <v>0.22500000000000001</v>
      </c>
      <c r="N429" s="62">
        <v>45901</v>
      </c>
      <c r="O429" s="62">
        <v>46265</v>
      </c>
      <c r="P429" s="63"/>
      <c r="Q429" s="63"/>
      <c r="R429" s="78">
        <v>53</v>
      </c>
      <c r="S429" s="63" t="str">
        <f>VLOOKUP(R429,SA!$B$3:$C$11,2,1)</f>
        <v>46-55</v>
      </c>
      <c r="T429" s="38" t="s">
        <v>97</v>
      </c>
      <c r="U429" s="24" t="s">
        <v>5744</v>
      </c>
      <c r="V429" s="24">
        <v>400000</v>
      </c>
      <c r="W429" s="39">
        <f t="shared" si="117"/>
        <v>0</v>
      </c>
      <c r="X429" s="29">
        <f t="shared" si="118"/>
        <v>0</v>
      </c>
      <c r="Y429" s="40">
        <f t="shared" si="119"/>
        <v>365</v>
      </c>
      <c r="Z429" s="38">
        <f t="shared" si="120"/>
        <v>46081</v>
      </c>
      <c r="AA429" s="41">
        <f t="shared" si="121"/>
        <v>181</v>
      </c>
      <c r="AB429" s="24" t="s">
        <v>113</v>
      </c>
      <c r="AC429" s="41">
        <f t="shared" si="122"/>
        <v>8108.2165999999997</v>
      </c>
      <c r="AD429" s="41">
        <v>1</v>
      </c>
      <c r="AE429" s="72">
        <f>INDEX(SA!$C$2:$G$11,MATCH(Details!S429,SA!$C$2:$C$11,0),MATCH(Details!V429,SA!$C$2:$G$2,0))*Y429/(F429-E429+1)</f>
        <v>6871.37</v>
      </c>
      <c r="AF429" s="41">
        <f t="shared" si="123"/>
        <v>0</v>
      </c>
      <c r="AG429" s="41">
        <f t="shared" si="124"/>
        <v>0</v>
      </c>
      <c r="AH429" s="41">
        <f t="shared" si="125"/>
        <v>1236.8465999999999</v>
      </c>
      <c r="AI429" s="60">
        <f t="shared" si="126"/>
        <v>274.85480000000001</v>
      </c>
      <c r="AJ429" s="60">
        <f t="shared" si="127"/>
        <v>1546.05825</v>
      </c>
      <c r="AK429" s="60">
        <f t="shared" si="128"/>
        <v>3407.446493150685</v>
      </c>
      <c r="AL429" s="60">
        <f t="shared" si="129"/>
        <v>2504.4731724657536</v>
      </c>
      <c r="AM429" s="41">
        <f t="shared" si="130"/>
        <v>2545.9837775342462</v>
      </c>
      <c r="AN429" s="42">
        <f t="shared" si="131"/>
        <v>45715</v>
      </c>
      <c r="AO429" s="43">
        <f t="shared" si="132"/>
        <v>6871.37</v>
      </c>
    </row>
    <row r="430" spans="1:41" s="24" customFormat="1" ht="15.75" customHeight="1" x14ac:dyDescent="0.35">
      <c r="A430" s="36" t="s">
        <v>27</v>
      </c>
      <c r="B430" s="36">
        <v>202509</v>
      </c>
      <c r="C430" s="24" t="s">
        <v>736</v>
      </c>
      <c r="D430" s="24" t="s">
        <v>119</v>
      </c>
      <c r="E430" s="62">
        <v>45901</v>
      </c>
      <c r="F430" s="62">
        <v>46265</v>
      </c>
      <c r="G430" s="37" t="s">
        <v>1071</v>
      </c>
      <c r="H430" s="36">
        <v>42295</v>
      </c>
      <c r="I430" s="63">
        <v>27383</v>
      </c>
      <c r="J430" s="24" t="s">
        <v>3335</v>
      </c>
      <c r="K430" s="63">
        <f t="shared" si="115"/>
        <v>45901</v>
      </c>
      <c r="L430" s="55">
        <f t="shared" si="116"/>
        <v>0.04</v>
      </c>
      <c r="M430" s="76">
        <v>0.22500000000000001</v>
      </c>
      <c r="N430" s="62">
        <v>45901</v>
      </c>
      <c r="O430" s="62">
        <v>46265</v>
      </c>
      <c r="P430" s="63"/>
      <c r="Q430" s="63"/>
      <c r="R430" s="78">
        <v>50</v>
      </c>
      <c r="S430" s="63" t="str">
        <f>VLOOKUP(R430,SA!$B$3:$C$11,2,1)</f>
        <v>46-55</v>
      </c>
      <c r="T430" s="38" t="s">
        <v>98</v>
      </c>
      <c r="U430" s="24" t="s">
        <v>5747</v>
      </c>
      <c r="V430" s="24">
        <v>400000</v>
      </c>
      <c r="W430" s="39">
        <f t="shared" si="117"/>
        <v>0</v>
      </c>
      <c r="X430" s="29">
        <f t="shared" si="118"/>
        <v>0</v>
      </c>
      <c r="Y430" s="40">
        <f t="shared" si="119"/>
        <v>365</v>
      </c>
      <c r="Z430" s="38">
        <f t="shared" si="120"/>
        <v>46081</v>
      </c>
      <c r="AA430" s="41">
        <f t="shared" si="121"/>
        <v>181</v>
      </c>
      <c r="AB430" s="24" t="s">
        <v>113</v>
      </c>
      <c r="AC430" s="41">
        <f t="shared" si="122"/>
        <v>8108.2165999999997</v>
      </c>
      <c r="AD430" s="41">
        <v>1</v>
      </c>
      <c r="AE430" s="72">
        <f>INDEX(SA!$C$2:$G$11,MATCH(Details!S430,SA!$C$2:$C$11,0),MATCH(Details!V430,SA!$C$2:$G$2,0))*Y430/(F430-E430+1)</f>
        <v>6871.37</v>
      </c>
      <c r="AF430" s="41">
        <f t="shared" si="123"/>
        <v>0</v>
      </c>
      <c r="AG430" s="41">
        <f t="shared" si="124"/>
        <v>0</v>
      </c>
      <c r="AH430" s="41">
        <f t="shared" si="125"/>
        <v>1236.8465999999999</v>
      </c>
      <c r="AI430" s="60">
        <f t="shared" si="126"/>
        <v>274.85480000000001</v>
      </c>
      <c r="AJ430" s="60">
        <f t="shared" si="127"/>
        <v>1546.05825</v>
      </c>
      <c r="AK430" s="60">
        <f t="shared" si="128"/>
        <v>3407.446493150685</v>
      </c>
      <c r="AL430" s="60">
        <f t="shared" si="129"/>
        <v>2504.4731724657536</v>
      </c>
      <c r="AM430" s="41">
        <f t="shared" si="130"/>
        <v>2545.9837775342462</v>
      </c>
      <c r="AN430" s="42">
        <f t="shared" si="131"/>
        <v>45715</v>
      </c>
      <c r="AO430" s="43">
        <f t="shared" si="132"/>
        <v>6871.37</v>
      </c>
    </row>
    <row r="431" spans="1:41" s="24" customFormat="1" ht="15.75" customHeight="1" x14ac:dyDescent="0.35">
      <c r="A431" s="36" t="s">
        <v>27</v>
      </c>
      <c r="B431" s="36">
        <v>202509</v>
      </c>
      <c r="C431" s="24" t="s">
        <v>736</v>
      </c>
      <c r="D431" s="24" t="s">
        <v>119</v>
      </c>
      <c r="E431" s="62">
        <v>45901</v>
      </c>
      <c r="F431" s="62">
        <v>46265</v>
      </c>
      <c r="G431" s="37" t="s">
        <v>446</v>
      </c>
      <c r="H431" s="36">
        <v>42295</v>
      </c>
      <c r="I431" s="63">
        <v>36633</v>
      </c>
      <c r="J431" s="24" t="s">
        <v>3336</v>
      </c>
      <c r="K431" s="63">
        <f t="shared" si="115"/>
        <v>45901</v>
      </c>
      <c r="L431" s="55">
        <f t="shared" si="116"/>
        <v>0.04</v>
      </c>
      <c r="M431" s="76">
        <v>0.22500000000000001</v>
      </c>
      <c r="N431" s="62">
        <v>45901</v>
      </c>
      <c r="O431" s="62">
        <v>46265</v>
      </c>
      <c r="P431" s="63"/>
      <c r="Q431" s="63"/>
      <c r="R431" s="78">
        <v>25</v>
      </c>
      <c r="S431" s="63" t="str">
        <f>VLOOKUP(R431,SA!$B$3:$C$11,2,1)</f>
        <v>0-25</v>
      </c>
      <c r="T431" s="38" t="s">
        <v>97</v>
      </c>
      <c r="U431" s="24" t="s">
        <v>56</v>
      </c>
      <c r="V431" s="24">
        <v>400000</v>
      </c>
      <c r="W431" s="39">
        <f t="shared" si="117"/>
        <v>400000</v>
      </c>
      <c r="X431" s="29">
        <f t="shared" si="118"/>
        <v>1</v>
      </c>
      <c r="Y431" s="40">
        <f t="shared" si="119"/>
        <v>365</v>
      </c>
      <c r="Z431" s="38">
        <f t="shared" si="120"/>
        <v>46081</v>
      </c>
      <c r="AA431" s="41">
        <f t="shared" si="121"/>
        <v>181</v>
      </c>
      <c r="AB431" s="24" t="s">
        <v>113</v>
      </c>
      <c r="AC431" s="41">
        <f t="shared" si="122"/>
        <v>4043.8364000000001</v>
      </c>
      <c r="AD431" s="41">
        <v>1</v>
      </c>
      <c r="AE431" s="72">
        <f>INDEX(SA!$C$2:$G$11,MATCH(Details!S431,SA!$C$2:$C$11,0),MATCH(Details!V431,SA!$C$2:$G$2,0))*Y431/(F431-E431+1)</f>
        <v>3426.98</v>
      </c>
      <c r="AF431" s="41">
        <f t="shared" si="123"/>
        <v>0</v>
      </c>
      <c r="AG431" s="41">
        <f t="shared" si="124"/>
        <v>0</v>
      </c>
      <c r="AH431" s="41">
        <f t="shared" si="125"/>
        <v>616.85640000000001</v>
      </c>
      <c r="AI431" s="60">
        <f t="shared" si="126"/>
        <v>137.07920000000001</v>
      </c>
      <c r="AJ431" s="60">
        <f t="shared" si="127"/>
        <v>771.07050000000004</v>
      </c>
      <c r="AK431" s="60">
        <f t="shared" si="128"/>
        <v>1699.4065205479453</v>
      </c>
      <c r="AL431" s="60">
        <f t="shared" si="129"/>
        <v>1249.0637926027398</v>
      </c>
      <c r="AM431" s="41">
        <f t="shared" si="130"/>
        <v>1269.7665073972601</v>
      </c>
      <c r="AN431" s="42">
        <f t="shared" si="131"/>
        <v>45715</v>
      </c>
      <c r="AO431" s="43">
        <f t="shared" si="132"/>
        <v>3426.98</v>
      </c>
    </row>
    <row r="432" spans="1:41" s="24" customFormat="1" ht="15.75" customHeight="1" x14ac:dyDescent="0.35">
      <c r="A432" s="36" t="s">
        <v>27</v>
      </c>
      <c r="B432" s="36">
        <v>202509</v>
      </c>
      <c r="C432" s="24" t="s">
        <v>736</v>
      </c>
      <c r="D432" s="24" t="s">
        <v>119</v>
      </c>
      <c r="E432" s="62">
        <v>45901</v>
      </c>
      <c r="F432" s="62">
        <v>46265</v>
      </c>
      <c r="G432" s="37" t="s">
        <v>1072</v>
      </c>
      <c r="H432" s="36">
        <v>42296</v>
      </c>
      <c r="I432" s="63">
        <v>26044</v>
      </c>
      <c r="J432" s="24" t="s">
        <v>3337</v>
      </c>
      <c r="K432" s="63">
        <f t="shared" si="115"/>
        <v>45901</v>
      </c>
      <c r="L432" s="55">
        <f t="shared" si="116"/>
        <v>0.04</v>
      </c>
      <c r="M432" s="76">
        <v>0.22500000000000001</v>
      </c>
      <c r="N432" s="62">
        <v>45901</v>
      </c>
      <c r="O432" s="62">
        <v>46265</v>
      </c>
      <c r="P432" s="63"/>
      <c r="Q432" s="63"/>
      <c r="R432" s="78">
        <v>54</v>
      </c>
      <c r="S432" s="63" t="str">
        <f>VLOOKUP(R432,SA!$B$3:$C$11,2,1)</f>
        <v>46-55</v>
      </c>
      <c r="T432" s="38" t="s">
        <v>97</v>
      </c>
      <c r="U432" s="24" t="s">
        <v>5744</v>
      </c>
      <c r="V432" s="24">
        <v>400000</v>
      </c>
      <c r="W432" s="39">
        <f t="shared" si="117"/>
        <v>0</v>
      </c>
      <c r="X432" s="29">
        <f t="shared" si="118"/>
        <v>0</v>
      </c>
      <c r="Y432" s="40">
        <f t="shared" si="119"/>
        <v>365</v>
      </c>
      <c r="Z432" s="38">
        <f t="shared" si="120"/>
        <v>46081</v>
      </c>
      <c r="AA432" s="41">
        <f t="shared" si="121"/>
        <v>181</v>
      </c>
      <c r="AB432" s="24" t="s">
        <v>113</v>
      </c>
      <c r="AC432" s="41">
        <f t="shared" si="122"/>
        <v>8108.2165999999997</v>
      </c>
      <c r="AD432" s="41">
        <v>1</v>
      </c>
      <c r="AE432" s="72">
        <f>INDEX(SA!$C$2:$G$11,MATCH(Details!S432,SA!$C$2:$C$11,0),MATCH(Details!V432,SA!$C$2:$G$2,0))*Y432/(F432-E432+1)</f>
        <v>6871.37</v>
      </c>
      <c r="AF432" s="41">
        <f t="shared" si="123"/>
        <v>0</v>
      </c>
      <c r="AG432" s="41">
        <f t="shared" si="124"/>
        <v>0</v>
      </c>
      <c r="AH432" s="41">
        <f t="shared" si="125"/>
        <v>1236.8465999999999</v>
      </c>
      <c r="AI432" s="60">
        <f t="shared" si="126"/>
        <v>274.85480000000001</v>
      </c>
      <c r="AJ432" s="60">
        <f t="shared" si="127"/>
        <v>1546.05825</v>
      </c>
      <c r="AK432" s="60">
        <f t="shared" si="128"/>
        <v>3407.446493150685</v>
      </c>
      <c r="AL432" s="60">
        <f t="shared" si="129"/>
        <v>2504.4731724657536</v>
      </c>
      <c r="AM432" s="41">
        <f t="shared" si="130"/>
        <v>2545.9837775342462</v>
      </c>
      <c r="AN432" s="42">
        <f t="shared" si="131"/>
        <v>45715</v>
      </c>
      <c r="AO432" s="43">
        <f t="shared" si="132"/>
        <v>6871.37</v>
      </c>
    </row>
    <row r="433" spans="1:41" s="24" customFormat="1" ht="15.75" customHeight="1" x14ac:dyDescent="0.35">
      <c r="A433" s="36" t="s">
        <v>27</v>
      </c>
      <c r="B433" s="36">
        <v>202509</v>
      </c>
      <c r="C433" s="24" t="s">
        <v>736</v>
      </c>
      <c r="D433" s="24" t="s">
        <v>119</v>
      </c>
      <c r="E433" s="62">
        <v>45901</v>
      </c>
      <c r="F433" s="62">
        <v>46265</v>
      </c>
      <c r="G433" s="37" t="s">
        <v>534</v>
      </c>
      <c r="H433" s="36">
        <v>42296</v>
      </c>
      <c r="I433" s="63">
        <v>36435</v>
      </c>
      <c r="J433" s="24" t="s">
        <v>3338</v>
      </c>
      <c r="K433" s="63">
        <f t="shared" si="115"/>
        <v>45901</v>
      </c>
      <c r="L433" s="55">
        <f t="shared" si="116"/>
        <v>0.04</v>
      </c>
      <c r="M433" s="76">
        <v>0.22500000000000001</v>
      </c>
      <c r="N433" s="62">
        <v>45901</v>
      </c>
      <c r="O433" s="62">
        <v>46265</v>
      </c>
      <c r="P433" s="63"/>
      <c r="Q433" s="63"/>
      <c r="R433" s="78">
        <v>25</v>
      </c>
      <c r="S433" s="63" t="str">
        <f>VLOOKUP(R433,SA!$B$3:$C$11,2,1)</f>
        <v>0-25</v>
      </c>
      <c r="T433" s="38" t="s">
        <v>98</v>
      </c>
      <c r="U433" s="24" t="s">
        <v>56</v>
      </c>
      <c r="V433" s="24">
        <v>400000</v>
      </c>
      <c r="W433" s="39">
        <f t="shared" si="117"/>
        <v>400000</v>
      </c>
      <c r="X433" s="29">
        <f t="shared" si="118"/>
        <v>1</v>
      </c>
      <c r="Y433" s="40">
        <f t="shared" si="119"/>
        <v>365</v>
      </c>
      <c r="Z433" s="38">
        <f t="shared" si="120"/>
        <v>46081</v>
      </c>
      <c r="AA433" s="41">
        <f t="shared" si="121"/>
        <v>181</v>
      </c>
      <c r="AB433" s="24" t="s">
        <v>113</v>
      </c>
      <c r="AC433" s="41">
        <f t="shared" si="122"/>
        <v>4043.8364000000001</v>
      </c>
      <c r="AD433" s="41">
        <v>1</v>
      </c>
      <c r="AE433" s="72">
        <f>INDEX(SA!$C$2:$G$11,MATCH(Details!S433,SA!$C$2:$C$11,0),MATCH(Details!V433,SA!$C$2:$G$2,0))*Y433/(F433-E433+1)</f>
        <v>3426.98</v>
      </c>
      <c r="AF433" s="41">
        <f t="shared" si="123"/>
        <v>0</v>
      </c>
      <c r="AG433" s="41">
        <f t="shared" si="124"/>
        <v>0</v>
      </c>
      <c r="AH433" s="41">
        <f t="shared" si="125"/>
        <v>616.85640000000001</v>
      </c>
      <c r="AI433" s="60">
        <f t="shared" si="126"/>
        <v>137.07920000000001</v>
      </c>
      <c r="AJ433" s="60">
        <f t="shared" si="127"/>
        <v>771.07050000000004</v>
      </c>
      <c r="AK433" s="60">
        <f t="shared" si="128"/>
        <v>1699.4065205479453</v>
      </c>
      <c r="AL433" s="60">
        <f t="shared" si="129"/>
        <v>1249.0637926027398</v>
      </c>
      <c r="AM433" s="41">
        <f t="shared" si="130"/>
        <v>1269.7665073972601</v>
      </c>
      <c r="AN433" s="42">
        <f t="shared" si="131"/>
        <v>45715</v>
      </c>
      <c r="AO433" s="43">
        <f t="shared" si="132"/>
        <v>3426.98</v>
      </c>
    </row>
    <row r="434" spans="1:41" s="24" customFormat="1" ht="15.75" customHeight="1" x14ac:dyDescent="0.35">
      <c r="A434" s="36" t="s">
        <v>27</v>
      </c>
      <c r="B434" s="36">
        <v>202509</v>
      </c>
      <c r="C434" s="24" t="s">
        <v>736</v>
      </c>
      <c r="D434" s="24" t="s">
        <v>119</v>
      </c>
      <c r="E434" s="62">
        <v>45901</v>
      </c>
      <c r="F434" s="62">
        <v>46265</v>
      </c>
      <c r="G434" s="37" t="s">
        <v>1073</v>
      </c>
      <c r="H434" s="36">
        <v>42296</v>
      </c>
      <c r="I434" s="63">
        <v>26848</v>
      </c>
      <c r="J434" s="24" t="s">
        <v>3339</v>
      </c>
      <c r="K434" s="63">
        <f t="shared" si="115"/>
        <v>45901</v>
      </c>
      <c r="L434" s="55">
        <f t="shared" si="116"/>
        <v>0.04</v>
      </c>
      <c r="M434" s="76">
        <v>0.22500000000000001</v>
      </c>
      <c r="N434" s="62">
        <v>45901</v>
      </c>
      <c r="O434" s="62">
        <v>46265</v>
      </c>
      <c r="P434" s="63"/>
      <c r="Q434" s="63"/>
      <c r="R434" s="78">
        <v>52</v>
      </c>
      <c r="S434" s="63" t="str">
        <f>VLOOKUP(R434,SA!$B$3:$C$11,2,1)</f>
        <v>46-55</v>
      </c>
      <c r="T434" s="38" t="s">
        <v>98</v>
      </c>
      <c r="U434" s="24" t="s">
        <v>5747</v>
      </c>
      <c r="V434" s="24">
        <v>400000</v>
      </c>
      <c r="W434" s="39">
        <f t="shared" si="117"/>
        <v>0</v>
      </c>
      <c r="X434" s="29">
        <f t="shared" si="118"/>
        <v>0</v>
      </c>
      <c r="Y434" s="40">
        <f t="shared" si="119"/>
        <v>365</v>
      </c>
      <c r="Z434" s="38">
        <f t="shared" si="120"/>
        <v>46081</v>
      </c>
      <c r="AA434" s="41">
        <f t="shared" si="121"/>
        <v>181</v>
      </c>
      <c r="AB434" s="24" t="s">
        <v>113</v>
      </c>
      <c r="AC434" s="41">
        <f t="shared" si="122"/>
        <v>8108.2165999999997</v>
      </c>
      <c r="AD434" s="41">
        <v>1</v>
      </c>
      <c r="AE434" s="72">
        <f>INDEX(SA!$C$2:$G$11,MATCH(Details!S434,SA!$C$2:$C$11,0),MATCH(Details!V434,SA!$C$2:$G$2,0))*Y434/(F434-E434+1)</f>
        <v>6871.37</v>
      </c>
      <c r="AF434" s="41">
        <f t="shared" si="123"/>
        <v>0</v>
      </c>
      <c r="AG434" s="41">
        <f t="shared" si="124"/>
        <v>0</v>
      </c>
      <c r="AH434" s="41">
        <f t="shared" si="125"/>
        <v>1236.8465999999999</v>
      </c>
      <c r="AI434" s="60">
        <f t="shared" si="126"/>
        <v>274.85480000000001</v>
      </c>
      <c r="AJ434" s="60">
        <f t="shared" si="127"/>
        <v>1546.05825</v>
      </c>
      <c r="AK434" s="60">
        <f t="shared" si="128"/>
        <v>3407.446493150685</v>
      </c>
      <c r="AL434" s="60">
        <f t="shared" si="129"/>
        <v>2504.4731724657536</v>
      </c>
      <c r="AM434" s="41">
        <f t="shared" si="130"/>
        <v>2545.9837775342462</v>
      </c>
      <c r="AN434" s="42">
        <f t="shared" si="131"/>
        <v>45715</v>
      </c>
      <c r="AO434" s="43">
        <f t="shared" si="132"/>
        <v>6871.37</v>
      </c>
    </row>
    <row r="435" spans="1:41" s="24" customFormat="1" ht="15.75" customHeight="1" x14ac:dyDescent="0.35">
      <c r="A435" s="36" t="s">
        <v>27</v>
      </c>
      <c r="B435" s="36">
        <v>202509</v>
      </c>
      <c r="C435" s="24" t="s">
        <v>736</v>
      </c>
      <c r="D435" s="24" t="s">
        <v>119</v>
      </c>
      <c r="E435" s="62">
        <v>45901</v>
      </c>
      <c r="F435" s="62">
        <v>46265</v>
      </c>
      <c r="G435" s="37" t="s">
        <v>1074</v>
      </c>
      <c r="H435" s="36">
        <v>42297</v>
      </c>
      <c r="I435" s="63">
        <v>25076</v>
      </c>
      <c r="J435" s="24" t="s">
        <v>3340</v>
      </c>
      <c r="K435" s="63">
        <f t="shared" si="115"/>
        <v>45901</v>
      </c>
      <c r="L435" s="55">
        <f t="shared" si="116"/>
        <v>0.04</v>
      </c>
      <c r="M435" s="76">
        <v>0.22500000000000001</v>
      </c>
      <c r="N435" s="62">
        <v>45901</v>
      </c>
      <c r="O435" s="62">
        <v>46265</v>
      </c>
      <c r="P435" s="63"/>
      <c r="Q435" s="63"/>
      <c r="R435" s="78">
        <v>57</v>
      </c>
      <c r="S435" s="63" t="str">
        <f>VLOOKUP(R435,SA!$B$3:$C$11,2,1)</f>
        <v>56-65</v>
      </c>
      <c r="T435" s="38" t="s">
        <v>97</v>
      </c>
      <c r="U435" s="24" t="s">
        <v>5744</v>
      </c>
      <c r="V435" s="24">
        <v>400000</v>
      </c>
      <c r="W435" s="39">
        <f t="shared" si="117"/>
        <v>0</v>
      </c>
      <c r="X435" s="29">
        <f t="shared" si="118"/>
        <v>0</v>
      </c>
      <c r="Y435" s="40">
        <f t="shared" si="119"/>
        <v>365</v>
      </c>
      <c r="Z435" s="38">
        <f t="shared" si="120"/>
        <v>46081</v>
      </c>
      <c r="AA435" s="41">
        <f t="shared" si="121"/>
        <v>181</v>
      </c>
      <c r="AB435" s="24" t="s">
        <v>113</v>
      </c>
      <c r="AC435" s="41">
        <f t="shared" si="122"/>
        <v>11909.7282</v>
      </c>
      <c r="AD435" s="41">
        <v>1</v>
      </c>
      <c r="AE435" s="72">
        <f>INDEX(SA!$C$2:$G$11,MATCH(Details!S435,SA!$C$2:$C$11,0),MATCH(Details!V435,SA!$C$2:$G$2,0))*Y435/(F435-E435+1)</f>
        <v>10092.99</v>
      </c>
      <c r="AF435" s="41">
        <f t="shared" si="123"/>
        <v>0</v>
      </c>
      <c r="AG435" s="41">
        <f t="shared" si="124"/>
        <v>0</v>
      </c>
      <c r="AH435" s="41">
        <f t="shared" si="125"/>
        <v>1816.7382</v>
      </c>
      <c r="AI435" s="60">
        <f t="shared" si="126"/>
        <v>403.71960000000001</v>
      </c>
      <c r="AJ435" s="60">
        <f t="shared" si="127"/>
        <v>2270.9227500000002</v>
      </c>
      <c r="AK435" s="60">
        <f t="shared" si="128"/>
        <v>5005.0169589041097</v>
      </c>
      <c r="AL435" s="60">
        <f t="shared" si="129"/>
        <v>3678.6874647945206</v>
      </c>
      <c r="AM435" s="41">
        <f t="shared" si="130"/>
        <v>3739.6601852054787</v>
      </c>
      <c r="AN435" s="42">
        <f t="shared" si="131"/>
        <v>45715</v>
      </c>
      <c r="AO435" s="43">
        <f t="shared" si="132"/>
        <v>10092.99</v>
      </c>
    </row>
    <row r="436" spans="1:41" s="24" customFormat="1" ht="15.75" customHeight="1" x14ac:dyDescent="0.35">
      <c r="A436" s="36" t="s">
        <v>27</v>
      </c>
      <c r="B436" s="36">
        <v>202509</v>
      </c>
      <c r="C436" s="24" t="s">
        <v>736</v>
      </c>
      <c r="D436" s="24" t="s">
        <v>119</v>
      </c>
      <c r="E436" s="62">
        <v>45901</v>
      </c>
      <c r="F436" s="62">
        <v>46265</v>
      </c>
      <c r="G436" s="37" t="s">
        <v>1075</v>
      </c>
      <c r="H436" s="36">
        <v>42297</v>
      </c>
      <c r="I436" s="63">
        <v>26584</v>
      </c>
      <c r="J436" s="24" t="s">
        <v>3341</v>
      </c>
      <c r="K436" s="63">
        <f t="shared" si="115"/>
        <v>45901</v>
      </c>
      <c r="L436" s="55">
        <f t="shared" si="116"/>
        <v>0.04</v>
      </c>
      <c r="M436" s="76">
        <v>0.22500000000000001</v>
      </c>
      <c r="N436" s="62">
        <v>45901</v>
      </c>
      <c r="O436" s="62">
        <v>46265</v>
      </c>
      <c r="P436" s="63"/>
      <c r="Q436" s="63"/>
      <c r="R436" s="78">
        <v>52</v>
      </c>
      <c r="S436" s="63" t="str">
        <f>VLOOKUP(R436,SA!$B$3:$C$11,2,1)</f>
        <v>46-55</v>
      </c>
      <c r="T436" s="38" t="s">
        <v>98</v>
      </c>
      <c r="U436" s="24" t="s">
        <v>5747</v>
      </c>
      <c r="V436" s="24">
        <v>400000</v>
      </c>
      <c r="W436" s="39">
        <f t="shared" si="117"/>
        <v>0</v>
      </c>
      <c r="X436" s="29">
        <f t="shared" si="118"/>
        <v>0</v>
      </c>
      <c r="Y436" s="40">
        <f t="shared" si="119"/>
        <v>365</v>
      </c>
      <c r="Z436" s="38">
        <f t="shared" si="120"/>
        <v>46081</v>
      </c>
      <c r="AA436" s="41">
        <f t="shared" si="121"/>
        <v>181</v>
      </c>
      <c r="AB436" s="24" t="s">
        <v>113</v>
      </c>
      <c r="AC436" s="41">
        <f t="shared" si="122"/>
        <v>8108.2165999999997</v>
      </c>
      <c r="AD436" s="41">
        <v>1</v>
      </c>
      <c r="AE436" s="72">
        <f>INDEX(SA!$C$2:$G$11,MATCH(Details!S436,SA!$C$2:$C$11,0),MATCH(Details!V436,SA!$C$2:$G$2,0))*Y436/(F436-E436+1)</f>
        <v>6871.37</v>
      </c>
      <c r="AF436" s="41">
        <f t="shared" si="123"/>
        <v>0</v>
      </c>
      <c r="AG436" s="41">
        <f t="shared" si="124"/>
        <v>0</v>
      </c>
      <c r="AH436" s="41">
        <f t="shared" si="125"/>
        <v>1236.8465999999999</v>
      </c>
      <c r="AI436" s="60">
        <f t="shared" si="126"/>
        <v>274.85480000000001</v>
      </c>
      <c r="AJ436" s="60">
        <f t="shared" si="127"/>
        <v>1546.05825</v>
      </c>
      <c r="AK436" s="60">
        <f t="shared" si="128"/>
        <v>3407.446493150685</v>
      </c>
      <c r="AL436" s="60">
        <f t="shared" si="129"/>
        <v>2504.4731724657536</v>
      </c>
      <c r="AM436" s="41">
        <f t="shared" si="130"/>
        <v>2545.9837775342462</v>
      </c>
      <c r="AN436" s="42">
        <f t="shared" si="131"/>
        <v>45715</v>
      </c>
      <c r="AO436" s="43">
        <f t="shared" si="132"/>
        <v>6871.37</v>
      </c>
    </row>
    <row r="437" spans="1:41" s="24" customFormat="1" ht="15.75" customHeight="1" x14ac:dyDescent="0.35">
      <c r="A437" s="36" t="s">
        <v>27</v>
      </c>
      <c r="B437" s="36">
        <v>202509</v>
      </c>
      <c r="C437" s="24" t="s">
        <v>736</v>
      </c>
      <c r="D437" s="24" t="s">
        <v>119</v>
      </c>
      <c r="E437" s="62">
        <v>45901</v>
      </c>
      <c r="F437" s="62">
        <v>46265</v>
      </c>
      <c r="G437" s="37" t="s">
        <v>474</v>
      </c>
      <c r="H437" s="36">
        <v>42297</v>
      </c>
      <c r="I437" s="63">
        <v>36270</v>
      </c>
      <c r="J437" s="24" t="s">
        <v>3342</v>
      </c>
      <c r="K437" s="63">
        <f t="shared" si="115"/>
        <v>45901</v>
      </c>
      <c r="L437" s="55">
        <f t="shared" si="116"/>
        <v>0.04</v>
      </c>
      <c r="M437" s="76">
        <v>0.22500000000000001</v>
      </c>
      <c r="N437" s="62">
        <v>45901</v>
      </c>
      <c r="O437" s="62">
        <v>46265</v>
      </c>
      <c r="P437" s="63"/>
      <c r="Q437" s="63"/>
      <c r="R437" s="78">
        <v>26</v>
      </c>
      <c r="S437" s="63" t="str">
        <f>VLOOKUP(R437,SA!$B$3:$C$11,2,1)</f>
        <v>26-35</v>
      </c>
      <c r="T437" s="38" t="s">
        <v>98</v>
      </c>
      <c r="U437" s="24" t="s">
        <v>56</v>
      </c>
      <c r="V437" s="24">
        <v>400000</v>
      </c>
      <c r="W437" s="39">
        <f t="shared" si="117"/>
        <v>400000</v>
      </c>
      <c r="X437" s="29">
        <f t="shared" si="118"/>
        <v>1</v>
      </c>
      <c r="Y437" s="40">
        <f t="shared" si="119"/>
        <v>365</v>
      </c>
      <c r="Z437" s="38">
        <f t="shared" si="120"/>
        <v>46081</v>
      </c>
      <c r="AA437" s="41">
        <f t="shared" si="121"/>
        <v>181</v>
      </c>
      <c r="AB437" s="24" t="s">
        <v>113</v>
      </c>
      <c r="AC437" s="41">
        <f t="shared" si="122"/>
        <v>4533.0290000000005</v>
      </c>
      <c r="AD437" s="41">
        <v>1</v>
      </c>
      <c r="AE437" s="72">
        <f>INDEX(SA!$C$2:$G$11,MATCH(Details!S437,SA!$C$2:$C$11,0),MATCH(Details!V437,SA!$C$2:$G$2,0))*Y437/(F437-E437+1)</f>
        <v>3841.55</v>
      </c>
      <c r="AF437" s="41">
        <f t="shared" si="123"/>
        <v>0</v>
      </c>
      <c r="AG437" s="41">
        <f t="shared" si="124"/>
        <v>0</v>
      </c>
      <c r="AH437" s="41">
        <f t="shared" si="125"/>
        <v>691.47900000000004</v>
      </c>
      <c r="AI437" s="60">
        <f t="shared" si="126"/>
        <v>153.66200000000001</v>
      </c>
      <c r="AJ437" s="60">
        <f t="shared" si="127"/>
        <v>864.34875000000011</v>
      </c>
      <c r="AK437" s="60">
        <f t="shared" si="128"/>
        <v>1904.9878082191783</v>
      </c>
      <c r="AL437" s="60">
        <f t="shared" si="129"/>
        <v>1400.1660390410959</v>
      </c>
      <c r="AM437" s="41">
        <f t="shared" si="130"/>
        <v>1423.3732109589046</v>
      </c>
      <c r="AN437" s="42">
        <f t="shared" si="131"/>
        <v>45715</v>
      </c>
      <c r="AO437" s="43">
        <f t="shared" si="132"/>
        <v>3841.55</v>
      </c>
    </row>
    <row r="438" spans="1:41" s="24" customFormat="1" ht="15.75" customHeight="1" x14ac:dyDescent="0.35">
      <c r="A438" s="36" t="s">
        <v>27</v>
      </c>
      <c r="B438" s="36">
        <v>202509</v>
      </c>
      <c r="C438" s="24" t="s">
        <v>736</v>
      </c>
      <c r="D438" s="24" t="s">
        <v>119</v>
      </c>
      <c r="E438" s="62">
        <v>45901</v>
      </c>
      <c r="F438" s="62">
        <v>46265</v>
      </c>
      <c r="G438" s="37" t="s">
        <v>1076</v>
      </c>
      <c r="H438" s="36">
        <v>42298</v>
      </c>
      <c r="I438" s="63">
        <v>26542</v>
      </c>
      <c r="J438" s="24" t="s">
        <v>3343</v>
      </c>
      <c r="K438" s="63">
        <f t="shared" si="115"/>
        <v>45901</v>
      </c>
      <c r="L438" s="55">
        <f t="shared" si="116"/>
        <v>0.04</v>
      </c>
      <c r="M438" s="76">
        <v>0.22500000000000001</v>
      </c>
      <c r="N438" s="62">
        <v>45901</v>
      </c>
      <c r="O438" s="62">
        <v>46265</v>
      </c>
      <c r="P438" s="63"/>
      <c r="Q438" s="63"/>
      <c r="R438" s="78">
        <v>53</v>
      </c>
      <c r="S438" s="63" t="str">
        <f>VLOOKUP(R438,SA!$B$3:$C$11,2,1)</f>
        <v>46-55</v>
      </c>
      <c r="T438" s="38" t="s">
        <v>98</v>
      </c>
      <c r="U438" s="24" t="s">
        <v>5747</v>
      </c>
      <c r="V438" s="24">
        <v>400000</v>
      </c>
      <c r="W438" s="39">
        <f t="shared" si="117"/>
        <v>0</v>
      </c>
      <c r="X438" s="29">
        <f t="shared" si="118"/>
        <v>0</v>
      </c>
      <c r="Y438" s="40">
        <f t="shared" si="119"/>
        <v>365</v>
      </c>
      <c r="Z438" s="38">
        <f t="shared" si="120"/>
        <v>46081</v>
      </c>
      <c r="AA438" s="41">
        <f t="shared" si="121"/>
        <v>181</v>
      </c>
      <c r="AB438" s="24" t="s">
        <v>113</v>
      </c>
      <c r="AC438" s="41">
        <f t="shared" si="122"/>
        <v>8108.2165999999997</v>
      </c>
      <c r="AD438" s="41">
        <v>1</v>
      </c>
      <c r="AE438" s="72">
        <f>INDEX(SA!$C$2:$G$11,MATCH(Details!S438,SA!$C$2:$C$11,0),MATCH(Details!V438,SA!$C$2:$G$2,0))*Y438/(F438-E438+1)</f>
        <v>6871.37</v>
      </c>
      <c r="AF438" s="41">
        <f t="shared" si="123"/>
        <v>0</v>
      </c>
      <c r="AG438" s="41">
        <f t="shared" si="124"/>
        <v>0</v>
      </c>
      <c r="AH438" s="41">
        <f t="shared" si="125"/>
        <v>1236.8465999999999</v>
      </c>
      <c r="AI438" s="60">
        <f t="shared" si="126"/>
        <v>274.85480000000001</v>
      </c>
      <c r="AJ438" s="60">
        <f t="shared" si="127"/>
        <v>1546.05825</v>
      </c>
      <c r="AK438" s="60">
        <f t="shared" si="128"/>
        <v>3407.446493150685</v>
      </c>
      <c r="AL438" s="60">
        <f t="shared" si="129"/>
        <v>2504.4731724657536</v>
      </c>
      <c r="AM438" s="41">
        <f t="shared" si="130"/>
        <v>2545.9837775342462</v>
      </c>
      <c r="AN438" s="42">
        <f t="shared" si="131"/>
        <v>45715</v>
      </c>
      <c r="AO438" s="43">
        <f t="shared" si="132"/>
        <v>6871.37</v>
      </c>
    </row>
    <row r="439" spans="1:41" s="24" customFormat="1" ht="15.75" customHeight="1" x14ac:dyDescent="0.35">
      <c r="A439" s="36" t="s">
        <v>27</v>
      </c>
      <c r="B439" s="36">
        <v>202509</v>
      </c>
      <c r="C439" s="24" t="s">
        <v>736</v>
      </c>
      <c r="D439" s="24" t="s">
        <v>119</v>
      </c>
      <c r="E439" s="62">
        <v>45901</v>
      </c>
      <c r="F439" s="62">
        <v>46265</v>
      </c>
      <c r="G439" s="37" t="s">
        <v>1077</v>
      </c>
      <c r="H439" s="36">
        <v>42298</v>
      </c>
      <c r="I439" s="63">
        <v>26339</v>
      </c>
      <c r="J439" s="24" t="s">
        <v>3344</v>
      </c>
      <c r="K439" s="63">
        <f t="shared" si="115"/>
        <v>45901</v>
      </c>
      <c r="L439" s="55">
        <f t="shared" si="116"/>
        <v>0.04</v>
      </c>
      <c r="M439" s="76">
        <v>0.22500000000000001</v>
      </c>
      <c r="N439" s="62">
        <v>45901</v>
      </c>
      <c r="O439" s="62">
        <v>46265</v>
      </c>
      <c r="P439" s="63"/>
      <c r="Q439" s="63"/>
      <c r="R439" s="78">
        <v>53</v>
      </c>
      <c r="S439" s="63" t="str">
        <f>VLOOKUP(R439,SA!$B$3:$C$11,2,1)</f>
        <v>46-55</v>
      </c>
      <c r="T439" s="38" t="s">
        <v>97</v>
      </c>
      <c r="U439" s="24" t="s">
        <v>5744</v>
      </c>
      <c r="V439" s="24">
        <v>400000</v>
      </c>
      <c r="W439" s="39">
        <f t="shared" si="117"/>
        <v>0</v>
      </c>
      <c r="X439" s="29">
        <f t="shared" si="118"/>
        <v>0</v>
      </c>
      <c r="Y439" s="40">
        <f t="shared" si="119"/>
        <v>365</v>
      </c>
      <c r="Z439" s="38">
        <f t="shared" si="120"/>
        <v>46081</v>
      </c>
      <c r="AA439" s="41">
        <f t="shared" si="121"/>
        <v>181</v>
      </c>
      <c r="AB439" s="24" t="s">
        <v>113</v>
      </c>
      <c r="AC439" s="41">
        <f t="shared" si="122"/>
        <v>8108.2165999999997</v>
      </c>
      <c r="AD439" s="41">
        <v>1</v>
      </c>
      <c r="AE439" s="72">
        <f>INDEX(SA!$C$2:$G$11,MATCH(Details!S439,SA!$C$2:$C$11,0),MATCH(Details!V439,SA!$C$2:$G$2,0))*Y439/(F439-E439+1)</f>
        <v>6871.37</v>
      </c>
      <c r="AF439" s="41">
        <f t="shared" si="123"/>
        <v>0</v>
      </c>
      <c r="AG439" s="41">
        <f t="shared" si="124"/>
        <v>0</v>
      </c>
      <c r="AH439" s="41">
        <f t="shared" si="125"/>
        <v>1236.8465999999999</v>
      </c>
      <c r="AI439" s="60">
        <f t="shared" si="126"/>
        <v>274.85480000000001</v>
      </c>
      <c r="AJ439" s="60">
        <f t="shared" si="127"/>
        <v>1546.05825</v>
      </c>
      <c r="AK439" s="60">
        <f t="shared" si="128"/>
        <v>3407.446493150685</v>
      </c>
      <c r="AL439" s="60">
        <f t="shared" si="129"/>
        <v>2504.4731724657536</v>
      </c>
      <c r="AM439" s="41">
        <f t="shared" si="130"/>
        <v>2545.9837775342462</v>
      </c>
      <c r="AN439" s="42">
        <f t="shared" si="131"/>
        <v>45715</v>
      </c>
      <c r="AO439" s="43">
        <f t="shared" si="132"/>
        <v>6871.37</v>
      </c>
    </row>
    <row r="440" spans="1:41" s="24" customFormat="1" ht="15.75" customHeight="1" x14ac:dyDescent="0.35">
      <c r="A440" s="36" t="s">
        <v>27</v>
      </c>
      <c r="B440" s="36">
        <v>202509</v>
      </c>
      <c r="C440" s="24" t="s">
        <v>736</v>
      </c>
      <c r="D440" s="24" t="s">
        <v>119</v>
      </c>
      <c r="E440" s="62">
        <v>45901</v>
      </c>
      <c r="F440" s="62">
        <v>46265</v>
      </c>
      <c r="G440" s="37" t="s">
        <v>230</v>
      </c>
      <c r="H440" s="36">
        <v>42298</v>
      </c>
      <c r="I440" s="63">
        <v>36493</v>
      </c>
      <c r="J440" s="24" t="s">
        <v>3345</v>
      </c>
      <c r="K440" s="63">
        <f t="shared" si="115"/>
        <v>45901</v>
      </c>
      <c r="L440" s="55">
        <f t="shared" si="116"/>
        <v>0.04</v>
      </c>
      <c r="M440" s="76">
        <v>0.22500000000000001</v>
      </c>
      <c r="N440" s="62">
        <v>45901</v>
      </c>
      <c r="O440" s="62">
        <v>46265</v>
      </c>
      <c r="P440" s="63"/>
      <c r="Q440" s="63"/>
      <c r="R440" s="78">
        <v>25</v>
      </c>
      <c r="S440" s="63" t="str">
        <f>VLOOKUP(R440,SA!$B$3:$C$11,2,1)</f>
        <v>0-25</v>
      </c>
      <c r="T440" s="38" t="s">
        <v>97</v>
      </c>
      <c r="U440" s="24" t="s">
        <v>56</v>
      </c>
      <c r="V440" s="24">
        <v>400000</v>
      </c>
      <c r="W440" s="39">
        <f t="shared" si="117"/>
        <v>400000</v>
      </c>
      <c r="X440" s="29">
        <f t="shared" si="118"/>
        <v>1</v>
      </c>
      <c r="Y440" s="40">
        <f t="shared" si="119"/>
        <v>365</v>
      </c>
      <c r="Z440" s="38">
        <f t="shared" si="120"/>
        <v>46081</v>
      </c>
      <c r="AA440" s="41">
        <f t="shared" si="121"/>
        <v>181</v>
      </c>
      <c r="AB440" s="24" t="s">
        <v>113</v>
      </c>
      <c r="AC440" s="41">
        <f t="shared" si="122"/>
        <v>4043.8364000000001</v>
      </c>
      <c r="AD440" s="41">
        <v>1</v>
      </c>
      <c r="AE440" s="72">
        <f>INDEX(SA!$C$2:$G$11,MATCH(Details!S440,SA!$C$2:$C$11,0),MATCH(Details!V440,SA!$C$2:$G$2,0))*Y440/(F440-E440+1)</f>
        <v>3426.98</v>
      </c>
      <c r="AF440" s="41">
        <f t="shared" si="123"/>
        <v>0</v>
      </c>
      <c r="AG440" s="41">
        <f t="shared" si="124"/>
        <v>0</v>
      </c>
      <c r="AH440" s="41">
        <f t="shared" si="125"/>
        <v>616.85640000000001</v>
      </c>
      <c r="AI440" s="60">
        <f t="shared" si="126"/>
        <v>137.07920000000001</v>
      </c>
      <c r="AJ440" s="60">
        <f t="shared" si="127"/>
        <v>771.07050000000004</v>
      </c>
      <c r="AK440" s="60">
        <f t="shared" si="128"/>
        <v>1699.4065205479453</v>
      </c>
      <c r="AL440" s="60">
        <f t="shared" si="129"/>
        <v>1249.0637926027398</v>
      </c>
      <c r="AM440" s="41">
        <f t="shared" si="130"/>
        <v>1269.7665073972601</v>
      </c>
      <c r="AN440" s="42">
        <f t="shared" si="131"/>
        <v>45715</v>
      </c>
      <c r="AO440" s="43">
        <f t="shared" si="132"/>
        <v>3426.98</v>
      </c>
    </row>
    <row r="441" spans="1:41" s="24" customFormat="1" ht="15.75" customHeight="1" x14ac:dyDescent="0.35">
      <c r="A441" s="36" t="s">
        <v>27</v>
      </c>
      <c r="B441" s="36">
        <v>202509</v>
      </c>
      <c r="C441" s="24" t="s">
        <v>736</v>
      </c>
      <c r="D441" s="24" t="s">
        <v>119</v>
      </c>
      <c r="E441" s="62">
        <v>45901</v>
      </c>
      <c r="F441" s="62">
        <v>46265</v>
      </c>
      <c r="G441" s="37" t="s">
        <v>1078</v>
      </c>
      <c r="H441" s="36">
        <v>42302</v>
      </c>
      <c r="I441" s="63">
        <v>25872</v>
      </c>
      <c r="J441" s="24" t="s">
        <v>3346</v>
      </c>
      <c r="K441" s="63">
        <f t="shared" si="115"/>
        <v>45901</v>
      </c>
      <c r="L441" s="55">
        <f t="shared" si="116"/>
        <v>0.04</v>
      </c>
      <c r="M441" s="76">
        <v>0.22500000000000001</v>
      </c>
      <c r="N441" s="62">
        <v>45901</v>
      </c>
      <c r="O441" s="62">
        <v>46265</v>
      </c>
      <c r="P441" s="63"/>
      <c r="Q441" s="63"/>
      <c r="R441" s="78">
        <v>54</v>
      </c>
      <c r="S441" s="63" t="str">
        <f>VLOOKUP(R441,SA!$B$3:$C$11,2,1)</f>
        <v>46-55</v>
      </c>
      <c r="T441" s="38" t="s">
        <v>98</v>
      </c>
      <c r="U441" s="24" t="s">
        <v>5747</v>
      </c>
      <c r="V441" s="24">
        <v>400000</v>
      </c>
      <c r="W441" s="39">
        <f t="shared" si="117"/>
        <v>0</v>
      </c>
      <c r="X441" s="29">
        <f t="shared" si="118"/>
        <v>0</v>
      </c>
      <c r="Y441" s="40">
        <f t="shared" si="119"/>
        <v>365</v>
      </c>
      <c r="Z441" s="38">
        <f t="shared" si="120"/>
        <v>46081</v>
      </c>
      <c r="AA441" s="41">
        <f t="shared" si="121"/>
        <v>181</v>
      </c>
      <c r="AB441" s="24" t="s">
        <v>113</v>
      </c>
      <c r="AC441" s="41">
        <f t="shared" si="122"/>
        <v>8108.2165999999997</v>
      </c>
      <c r="AD441" s="41">
        <v>1</v>
      </c>
      <c r="AE441" s="72">
        <f>INDEX(SA!$C$2:$G$11,MATCH(Details!S441,SA!$C$2:$C$11,0),MATCH(Details!V441,SA!$C$2:$G$2,0))*Y441/(F441-E441+1)</f>
        <v>6871.37</v>
      </c>
      <c r="AF441" s="41">
        <f t="shared" si="123"/>
        <v>0</v>
      </c>
      <c r="AG441" s="41">
        <f t="shared" si="124"/>
        <v>0</v>
      </c>
      <c r="AH441" s="41">
        <f t="shared" si="125"/>
        <v>1236.8465999999999</v>
      </c>
      <c r="AI441" s="60">
        <f t="shared" si="126"/>
        <v>274.85480000000001</v>
      </c>
      <c r="AJ441" s="60">
        <f t="shared" si="127"/>
        <v>1546.05825</v>
      </c>
      <c r="AK441" s="60">
        <f t="shared" si="128"/>
        <v>3407.446493150685</v>
      </c>
      <c r="AL441" s="60">
        <f t="shared" si="129"/>
        <v>2504.4731724657536</v>
      </c>
      <c r="AM441" s="41">
        <f t="shared" si="130"/>
        <v>2545.9837775342462</v>
      </c>
      <c r="AN441" s="42">
        <f t="shared" si="131"/>
        <v>45715</v>
      </c>
      <c r="AO441" s="43">
        <f t="shared" si="132"/>
        <v>6871.37</v>
      </c>
    </row>
    <row r="442" spans="1:41" s="24" customFormat="1" ht="15.75" customHeight="1" x14ac:dyDescent="0.35">
      <c r="A442" s="36" t="s">
        <v>27</v>
      </c>
      <c r="B442" s="36">
        <v>202509</v>
      </c>
      <c r="C442" s="24" t="s">
        <v>736</v>
      </c>
      <c r="D442" s="24" t="s">
        <v>119</v>
      </c>
      <c r="E442" s="62">
        <v>45901</v>
      </c>
      <c r="F442" s="62">
        <v>46265</v>
      </c>
      <c r="G442" s="37" t="s">
        <v>1079</v>
      </c>
      <c r="H442" s="36">
        <v>42302</v>
      </c>
      <c r="I442" s="63">
        <v>24837</v>
      </c>
      <c r="J442" s="24" t="s">
        <v>3347</v>
      </c>
      <c r="K442" s="63">
        <f t="shared" si="115"/>
        <v>45901</v>
      </c>
      <c r="L442" s="55">
        <f t="shared" si="116"/>
        <v>0.04</v>
      </c>
      <c r="M442" s="76">
        <v>0.22500000000000001</v>
      </c>
      <c r="N442" s="62">
        <v>45901</v>
      </c>
      <c r="O442" s="62">
        <v>46265</v>
      </c>
      <c r="P442" s="63"/>
      <c r="Q442" s="63"/>
      <c r="R442" s="78">
        <v>57</v>
      </c>
      <c r="S442" s="63" t="str">
        <f>VLOOKUP(R442,SA!$B$3:$C$11,2,1)</f>
        <v>56-65</v>
      </c>
      <c r="T442" s="38" t="s">
        <v>97</v>
      </c>
      <c r="U442" s="24" t="s">
        <v>5744</v>
      </c>
      <c r="V442" s="24">
        <v>400000</v>
      </c>
      <c r="W442" s="39">
        <f t="shared" si="117"/>
        <v>0</v>
      </c>
      <c r="X442" s="29">
        <f t="shared" si="118"/>
        <v>0</v>
      </c>
      <c r="Y442" s="40">
        <f t="shared" si="119"/>
        <v>365</v>
      </c>
      <c r="Z442" s="38">
        <f t="shared" si="120"/>
        <v>46081</v>
      </c>
      <c r="AA442" s="41">
        <f t="shared" si="121"/>
        <v>181</v>
      </c>
      <c r="AB442" s="24" t="s">
        <v>113</v>
      </c>
      <c r="AC442" s="41">
        <f t="shared" si="122"/>
        <v>11909.7282</v>
      </c>
      <c r="AD442" s="41">
        <v>1</v>
      </c>
      <c r="AE442" s="72">
        <f>INDEX(SA!$C$2:$G$11,MATCH(Details!S442,SA!$C$2:$C$11,0),MATCH(Details!V442,SA!$C$2:$G$2,0))*Y442/(F442-E442+1)</f>
        <v>10092.99</v>
      </c>
      <c r="AF442" s="41">
        <f t="shared" si="123"/>
        <v>0</v>
      </c>
      <c r="AG442" s="41">
        <f t="shared" si="124"/>
        <v>0</v>
      </c>
      <c r="AH442" s="41">
        <f t="shared" si="125"/>
        <v>1816.7382</v>
      </c>
      <c r="AI442" s="60">
        <f t="shared" si="126"/>
        <v>403.71960000000001</v>
      </c>
      <c r="AJ442" s="60">
        <f t="shared" si="127"/>
        <v>2270.9227500000002</v>
      </c>
      <c r="AK442" s="60">
        <f t="shared" si="128"/>
        <v>5005.0169589041097</v>
      </c>
      <c r="AL442" s="60">
        <f t="shared" si="129"/>
        <v>3678.6874647945206</v>
      </c>
      <c r="AM442" s="41">
        <f t="shared" si="130"/>
        <v>3739.6601852054787</v>
      </c>
      <c r="AN442" s="42">
        <f t="shared" si="131"/>
        <v>45715</v>
      </c>
      <c r="AO442" s="43">
        <f t="shared" si="132"/>
        <v>10092.99</v>
      </c>
    </row>
    <row r="443" spans="1:41" s="24" customFormat="1" ht="15.75" customHeight="1" x14ac:dyDescent="0.35">
      <c r="A443" s="36" t="s">
        <v>27</v>
      </c>
      <c r="B443" s="36">
        <v>202509</v>
      </c>
      <c r="C443" s="24" t="s">
        <v>736</v>
      </c>
      <c r="D443" s="24" t="s">
        <v>119</v>
      </c>
      <c r="E443" s="62">
        <v>45901</v>
      </c>
      <c r="F443" s="62">
        <v>46265</v>
      </c>
      <c r="G443" s="37" t="s">
        <v>291</v>
      </c>
      <c r="H443" s="36">
        <v>42302</v>
      </c>
      <c r="I443" s="63">
        <v>36789</v>
      </c>
      <c r="J443" s="24" t="s">
        <v>3348</v>
      </c>
      <c r="K443" s="63">
        <f t="shared" si="115"/>
        <v>45901</v>
      </c>
      <c r="L443" s="55">
        <f t="shared" si="116"/>
        <v>0.04</v>
      </c>
      <c r="M443" s="76">
        <v>0.22500000000000001</v>
      </c>
      <c r="N443" s="62">
        <v>45901</v>
      </c>
      <c r="O443" s="62">
        <v>46265</v>
      </c>
      <c r="P443" s="63"/>
      <c r="Q443" s="63"/>
      <c r="R443" s="78">
        <v>24</v>
      </c>
      <c r="S443" s="63" t="str">
        <f>VLOOKUP(R443,SA!$B$3:$C$11,2,1)</f>
        <v>0-25</v>
      </c>
      <c r="T443" s="38" t="s">
        <v>97</v>
      </c>
      <c r="U443" s="24" t="s">
        <v>56</v>
      </c>
      <c r="V443" s="24">
        <v>400000</v>
      </c>
      <c r="W443" s="39">
        <f t="shared" si="117"/>
        <v>400000</v>
      </c>
      <c r="X443" s="29">
        <f t="shared" si="118"/>
        <v>1</v>
      </c>
      <c r="Y443" s="40">
        <f t="shared" si="119"/>
        <v>365</v>
      </c>
      <c r="Z443" s="38">
        <f t="shared" si="120"/>
        <v>46081</v>
      </c>
      <c r="AA443" s="41">
        <f t="shared" si="121"/>
        <v>181</v>
      </c>
      <c r="AB443" s="24" t="s">
        <v>113</v>
      </c>
      <c r="AC443" s="41">
        <f t="shared" si="122"/>
        <v>4043.8364000000001</v>
      </c>
      <c r="AD443" s="41">
        <v>1</v>
      </c>
      <c r="AE443" s="72">
        <f>INDEX(SA!$C$2:$G$11,MATCH(Details!S443,SA!$C$2:$C$11,0),MATCH(Details!V443,SA!$C$2:$G$2,0))*Y443/(F443-E443+1)</f>
        <v>3426.98</v>
      </c>
      <c r="AF443" s="41">
        <f t="shared" si="123"/>
        <v>0</v>
      </c>
      <c r="AG443" s="41">
        <f t="shared" si="124"/>
        <v>0</v>
      </c>
      <c r="AH443" s="41">
        <f t="shared" si="125"/>
        <v>616.85640000000001</v>
      </c>
      <c r="AI443" s="60">
        <f t="shared" si="126"/>
        <v>137.07920000000001</v>
      </c>
      <c r="AJ443" s="60">
        <f t="shared" si="127"/>
        <v>771.07050000000004</v>
      </c>
      <c r="AK443" s="60">
        <f t="shared" si="128"/>
        <v>1699.4065205479453</v>
      </c>
      <c r="AL443" s="60">
        <f t="shared" si="129"/>
        <v>1249.0637926027398</v>
      </c>
      <c r="AM443" s="41">
        <f t="shared" si="130"/>
        <v>1269.7665073972601</v>
      </c>
      <c r="AN443" s="42">
        <f t="shared" si="131"/>
        <v>45715</v>
      </c>
      <c r="AO443" s="43">
        <f t="shared" si="132"/>
        <v>3426.98</v>
      </c>
    </row>
    <row r="444" spans="1:41" s="24" customFormat="1" ht="15.75" customHeight="1" x14ac:dyDescent="0.35">
      <c r="A444" s="36" t="s">
        <v>27</v>
      </c>
      <c r="B444" s="36">
        <v>202509</v>
      </c>
      <c r="C444" s="24" t="s">
        <v>736</v>
      </c>
      <c r="D444" s="24" t="s">
        <v>119</v>
      </c>
      <c r="E444" s="62">
        <v>45901</v>
      </c>
      <c r="F444" s="62">
        <v>46265</v>
      </c>
      <c r="G444" s="37" t="s">
        <v>1080</v>
      </c>
      <c r="H444" s="36">
        <v>42304</v>
      </c>
      <c r="I444" s="63">
        <v>27030</v>
      </c>
      <c r="J444" s="24" t="s">
        <v>3349</v>
      </c>
      <c r="K444" s="63">
        <f t="shared" si="115"/>
        <v>45901</v>
      </c>
      <c r="L444" s="55">
        <f t="shared" si="116"/>
        <v>0.04</v>
      </c>
      <c r="M444" s="76">
        <v>0.22500000000000001</v>
      </c>
      <c r="N444" s="62">
        <v>45901</v>
      </c>
      <c r="O444" s="62">
        <v>46265</v>
      </c>
      <c r="P444" s="63"/>
      <c r="Q444" s="63"/>
      <c r="R444" s="78">
        <v>51</v>
      </c>
      <c r="S444" s="63" t="str">
        <f>VLOOKUP(R444,SA!$B$3:$C$11,2,1)</f>
        <v>46-55</v>
      </c>
      <c r="T444" s="38" t="s">
        <v>97</v>
      </c>
      <c r="U444" s="24" t="s">
        <v>5744</v>
      </c>
      <c r="V444" s="24">
        <v>400000</v>
      </c>
      <c r="W444" s="39">
        <f t="shared" si="117"/>
        <v>0</v>
      </c>
      <c r="X444" s="29">
        <f t="shared" si="118"/>
        <v>0</v>
      </c>
      <c r="Y444" s="40">
        <f t="shared" si="119"/>
        <v>365</v>
      </c>
      <c r="Z444" s="38">
        <f t="shared" si="120"/>
        <v>46081</v>
      </c>
      <c r="AA444" s="41">
        <f t="shared" si="121"/>
        <v>181</v>
      </c>
      <c r="AB444" s="24" t="s">
        <v>113</v>
      </c>
      <c r="AC444" s="41">
        <f t="shared" si="122"/>
        <v>8108.2165999999997</v>
      </c>
      <c r="AD444" s="41">
        <v>1</v>
      </c>
      <c r="AE444" s="72">
        <f>INDEX(SA!$C$2:$G$11,MATCH(Details!S444,SA!$C$2:$C$11,0),MATCH(Details!V444,SA!$C$2:$G$2,0))*Y444/(F444-E444+1)</f>
        <v>6871.37</v>
      </c>
      <c r="AF444" s="41">
        <f t="shared" si="123"/>
        <v>0</v>
      </c>
      <c r="AG444" s="41">
        <f t="shared" si="124"/>
        <v>0</v>
      </c>
      <c r="AH444" s="41">
        <f t="shared" si="125"/>
        <v>1236.8465999999999</v>
      </c>
      <c r="AI444" s="60">
        <f t="shared" si="126"/>
        <v>274.85480000000001</v>
      </c>
      <c r="AJ444" s="60">
        <f t="shared" si="127"/>
        <v>1546.05825</v>
      </c>
      <c r="AK444" s="60">
        <f t="shared" si="128"/>
        <v>3407.446493150685</v>
      </c>
      <c r="AL444" s="60">
        <f t="shared" si="129"/>
        <v>2504.4731724657536</v>
      </c>
      <c r="AM444" s="41">
        <f t="shared" si="130"/>
        <v>2545.9837775342462</v>
      </c>
      <c r="AN444" s="42">
        <f t="shared" si="131"/>
        <v>45715</v>
      </c>
      <c r="AO444" s="43">
        <f t="shared" si="132"/>
        <v>6871.37</v>
      </c>
    </row>
    <row r="445" spans="1:41" s="24" customFormat="1" ht="15.75" customHeight="1" x14ac:dyDescent="0.35">
      <c r="A445" s="36" t="s">
        <v>27</v>
      </c>
      <c r="B445" s="36">
        <v>202509</v>
      </c>
      <c r="C445" s="24" t="s">
        <v>736</v>
      </c>
      <c r="D445" s="24" t="s">
        <v>119</v>
      </c>
      <c r="E445" s="62">
        <v>45901</v>
      </c>
      <c r="F445" s="62">
        <v>46265</v>
      </c>
      <c r="G445" s="37" t="s">
        <v>1081</v>
      </c>
      <c r="H445" s="36">
        <v>42304</v>
      </c>
      <c r="I445" s="63">
        <v>28281</v>
      </c>
      <c r="J445" s="24" t="s">
        <v>3350</v>
      </c>
      <c r="K445" s="63">
        <f t="shared" si="115"/>
        <v>45901</v>
      </c>
      <c r="L445" s="55">
        <f t="shared" si="116"/>
        <v>0.04</v>
      </c>
      <c r="M445" s="76">
        <v>0.22500000000000001</v>
      </c>
      <c r="N445" s="62">
        <v>45901</v>
      </c>
      <c r="O445" s="62">
        <v>46265</v>
      </c>
      <c r="P445" s="63"/>
      <c r="Q445" s="63"/>
      <c r="R445" s="78">
        <v>48</v>
      </c>
      <c r="S445" s="63" t="str">
        <f>VLOOKUP(R445,SA!$B$3:$C$11,2,1)</f>
        <v>46-55</v>
      </c>
      <c r="T445" s="38" t="s">
        <v>98</v>
      </c>
      <c r="U445" s="24" t="s">
        <v>5747</v>
      </c>
      <c r="V445" s="24">
        <v>400000</v>
      </c>
      <c r="W445" s="39">
        <f t="shared" si="117"/>
        <v>0</v>
      </c>
      <c r="X445" s="29">
        <f t="shared" si="118"/>
        <v>0</v>
      </c>
      <c r="Y445" s="40">
        <f t="shared" si="119"/>
        <v>365</v>
      </c>
      <c r="Z445" s="38">
        <f t="shared" si="120"/>
        <v>46081</v>
      </c>
      <c r="AA445" s="41">
        <f t="shared" si="121"/>
        <v>181</v>
      </c>
      <c r="AB445" s="24" t="s">
        <v>113</v>
      </c>
      <c r="AC445" s="41">
        <f t="shared" si="122"/>
        <v>8108.2165999999997</v>
      </c>
      <c r="AD445" s="41">
        <v>1</v>
      </c>
      <c r="AE445" s="72">
        <f>INDEX(SA!$C$2:$G$11,MATCH(Details!S445,SA!$C$2:$C$11,0),MATCH(Details!V445,SA!$C$2:$G$2,0))*Y445/(F445-E445+1)</f>
        <v>6871.37</v>
      </c>
      <c r="AF445" s="41">
        <f t="shared" si="123"/>
        <v>0</v>
      </c>
      <c r="AG445" s="41">
        <f t="shared" si="124"/>
        <v>0</v>
      </c>
      <c r="AH445" s="41">
        <f t="shared" si="125"/>
        <v>1236.8465999999999</v>
      </c>
      <c r="AI445" s="60">
        <f t="shared" si="126"/>
        <v>274.85480000000001</v>
      </c>
      <c r="AJ445" s="60">
        <f t="shared" si="127"/>
        <v>1546.05825</v>
      </c>
      <c r="AK445" s="60">
        <f t="shared" si="128"/>
        <v>3407.446493150685</v>
      </c>
      <c r="AL445" s="60">
        <f t="shared" si="129"/>
        <v>2504.4731724657536</v>
      </c>
      <c r="AM445" s="41">
        <f t="shared" si="130"/>
        <v>2545.9837775342462</v>
      </c>
      <c r="AN445" s="42">
        <f t="shared" si="131"/>
        <v>45715</v>
      </c>
      <c r="AO445" s="43">
        <f t="shared" si="132"/>
        <v>6871.37</v>
      </c>
    </row>
    <row r="446" spans="1:41" s="24" customFormat="1" ht="15.75" customHeight="1" x14ac:dyDescent="0.35">
      <c r="A446" s="36" t="s">
        <v>27</v>
      </c>
      <c r="B446" s="36">
        <v>202509</v>
      </c>
      <c r="C446" s="24" t="s">
        <v>736</v>
      </c>
      <c r="D446" s="24" t="s">
        <v>119</v>
      </c>
      <c r="E446" s="62">
        <v>45901</v>
      </c>
      <c r="F446" s="62">
        <v>46265</v>
      </c>
      <c r="G446" s="37" t="s">
        <v>331</v>
      </c>
      <c r="H446" s="36">
        <v>42304</v>
      </c>
      <c r="I446" s="63">
        <v>37509</v>
      </c>
      <c r="J446" s="24" t="s">
        <v>3351</v>
      </c>
      <c r="K446" s="63">
        <f t="shared" si="115"/>
        <v>45901</v>
      </c>
      <c r="L446" s="55">
        <f t="shared" si="116"/>
        <v>0.04</v>
      </c>
      <c r="M446" s="76">
        <v>0.22500000000000001</v>
      </c>
      <c r="N446" s="62">
        <v>45901</v>
      </c>
      <c r="O446" s="62">
        <v>46265</v>
      </c>
      <c r="P446" s="63"/>
      <c r="Q446" s="63"/>
      <c r="R446" s="78">
        <v>22</v>
      </c>
      <c r="S446" s="63" t="str">
        <f>VLOOKUP(R446,SA!$B$3:$C$11,2,1)</f>
        <v>0-25</v>
      </c>
      <c r="T446" s="38" t="s">
        <v>97</v>
      </c>
      <c r="U446" s="24" t="s">
        <v>56</v>
      </c>
      <c r="V446" s="24">
        <v>400000</v>
      </c>
      <c r="W446" s="39">
        <f t="shared" si="117"/>
        <v>400000</v>
      </c>
      <c r="X446" s="29">
        <f t="shared" si="118"/>
        <v>1</v>
      </c>
      <c r="Y446" s="40">
        <f t="shared" si="119"/>
        <v>365</v>
      </c>
      <c r="Z446" s="38">
        <f t="shared" si="120"/>
        <v>46081</v>
      </c>
      <c r="AA446" s="41">
        <f t="shared" si="121"/>
        <v>181</v>
      </c>
      <c r="AB446" s="24" t="s">
        <v>113</v>
      </c>
      <c r="AC446" s="41">
        <f t="shared" si="122"/>
        <v>4043.8364000000001</v>
      </c>
      <c r="AD446" s="41">
        <v>1</v>
      </c>
      <c r="AE446" s="72">
        <f>INDEX(SA!$C$2:$G$11,MATCH(Details!S446,SA!$C$2:$C$11,0),MATCH(Details!V446,SA!$C$2:$G$2,0))*Y446/(F446-E446+1)</f>
        <v>3426.98</v>
      </c>
      <c r="AF446" s="41">
        <f t="shared" si="123"/>
        <v>0</v>
      </c>
      <c r="AG446" s="41">
        <f t="shared" si="124"/>
        <v>0</v>
      </c>
      <c r="AH446" s="41">
        <f t="shared" si="125"/>
        <v>616.85640000000001</v>
      </c>
      <c r="AI446" s="60">
        <f t="shared" si="126"/>
        <v>137.07920000000001</v>
      </c>
      <c r="AJ446" s="60">
        <f t="shared" si="127"/>
        <v>771.07050000000004</v>
      </c>
      <c r="AK446" s="60">
        <f t="shared" si="128"/>
        <v>1699.4065205479453</v>
      </c>
      <c r="AL446" s="60">
        <f t="shared" si="129"/>
        <v>1249.0637926027398</v>
      </c>
      <c r="AM446" s="41">
        <f t="shared" si="130"/>
        <v>1269.7665073972601</v>
      </c>
      <c r="AN446" s="42">
        <f t="shared" si="131"/>
        <v>45715</v>
      </c>
      <c r="AO446" s="43">
        <f t="shared" si="132"/>
        <v>3426.98</v>
      </c>
    </row>
    <row r="447" spans="1:41" s="24" customFormat="1" ht="15.75" customHeight="1" x14ac:dyDescent="0.35">
      <c r="A447" s="36" t="s">
        <v>27</v>
      </c>
      <c r="B447" s="36">
        <v>202509</v>
      </c>
      <c r="C447" s="24" t="s">
        <v>736</v>
      </c>
      <c r="D447" s="24" t="s">
        <v>119</v>
      </c>
      <c r="E447" s="62">
        <v>45901</v>
      </c>
      <c r="F447" s="62">
        <v>46265</v>
      </c>
      <c r="G447" s="37" t="s">
        <v>1082</v>
      </c>
      <c r="H447" s="36">
        <v>42306</v>
      </c>
      <c r="I447" s="63">
        <v>19450</v>
      </c>
      <c r="J447" s="24" t="s">
        <v>3352</v>
      </c>
      <c r="K447" s="63">
        <f t="shared" si="115"/>
        <v>45901</v>
      </c>
      <c r="L447" s="55">
        <f t="shared" si="116"/>
        <v>0.04</v>
      </c>
      <c r="M447" s="76">
        <v>0.22500000000000001</v>
      </c>
      <c r="N447" s="62">
        <v>45901</v>
      </c>
      <c r="O447" s="62">
        <v>46265</v>
      </c>
      <c r="P447" s="63"/>
      <c r="Q447" s="63"/>
      <c r="R447" s="78">
        <v>72</v>
      </c>
      <c r="S447" s="63" t="str">
        <f>VLOOKUP(R447,SA!$B$3:$C$11,2,1)</f>
        <v>71-75</v>
      </c>
      <c r="T447" s="38" t="s">
        <v>97</v>
      </c>
      <c r="U447" s="24" t="s">
        <v>5744</v>
      </c>
      <c r="V447" s="24">
        <v>400000</v>
      </c>
      <c r="W447" s="39">
        <f t="shared" si="117"/>
        <v>0</v>
      </c>
      <c r="X447" s="29">
        <f t="shared" si="118"/>
        <v>0</v>
      </c>
      <c r="Y447" s="40">
        <f t="shared" si="119"/>
        <v>365</v>
      </c>
      <c r="Z447" s="38">
        <f t="shared" si="120"/>
        <v>46081</v>
      </c>
      <c r="AA447" s="41">
        <f t="shared" si="121"/>
        <v>181</v>
      </c>
      <c r="AB447" s="24" t="s">
        <v>113</v>
      </c>
      <c r="AC447" s="41">
        <f t="shared" si="122"/>
        <v>21578.034600000003</v>
      </c>
      <c r="AD447" s="41">
        <v>1</v>
      </c>
      <c r="AE447" s="72">
        <f>INDEX(SA!$C$2:$G$11,MATCH(Details!S447,SA!$C$2:$C$11,0),MATCH(Details!V447,SA!$C$2:$G$2,0))*Y447/(F447-E447+1)</f>
        <v>18286.47</v>
      </c>
      <c r="AF447" s="41">
        <f t="shared" si="123"/>
        <v>0</v>
      </c>
      <c r="AG447" s="41">
        <f t="shared" si="124"/>
        <v>0</v>
      </c>
      <c r="AH447" s="41">
        <f t="shared" si="125"/>
        <v>3291.5646000000002</v>
      </c>
      <c r="AI447" s="60">
        <f t="shared" si="126"/>
        <v>731.45880000000011</v>
      </c>
      <c r="AJ447" s="60">
        <f t="shared" si="127"/>
        <v>4114.4557500000001</v>
      </c>
      <c r="AK447" s="60">
        <f t="shared" si="128"/>
        <v>9068.0851232876721</v>
      </c>
      <c r="AL447" s="60">
        <f t="shared" si="129"/>
        <v>6665.0425656164389</v>
      </c>
      <c r="AM447" s="41">
        <f t="shared" si="130"/>
        <v>6775.5128843835619</v>
      </c>
      <c r="AN447" s="42">
        <f t="shared" si="131"/>
        <v>45715</v>
      </c>
      <c r="AO447" s="43">
        <f t="shared" si="132"/>
        <v>18286.47</v>
      </c>
    </row>
    <row r="448" spans="1:41" s="24" customFormat="1" ht="15.75" customHeight="1" x14ac:dyDescent="0.35">
      <c r="A448" s="36" t="s">
        <v>27</v>
      </c>
      <c r="B448" s="36">
        <v>202509</v>
      </c>
      <c r="C448" s="24" t="s">
        <v>736</v>
      </c>
      <c r="D448" s="24" t="s">
        <v>119</v>
      </c>
      <c r="E448" s="62">
        <v>45901</v>
      </c>
      <c r="F448" s="62">
        <v>46265</v>
      </c>
      <c r="G448" s="37" t="s">
        <v>1083</v>
      </c>
      <c r="H448" s="36">
        <v>42306</v>
      </c>
      <c r="I448" s="63">
        <v>40237</v>
      </c>
      <c r="J448" s="24" t="s">
        <v>3353</v>
      </c>
      <c r="K448" s="63">
        <f t="shared" si="115"/>
        <v>45901</v>
      </c>
      <c r="L448" s="55">
        <f t="shared" si="116"/>
        <v>0.04</v>
      </c>
      <c r="M448" s="76">
        <v>0.22500000000000001</v>
      </c>
      <c r="N448" s="62">
        <v>45901</v>
      </c>
      <c r="O448" s="62">
        <v>46265</v>
      </c>
      <c r="P448" s="63"/>
      <c r="Q448" s="63"/>
      <c r="R448" s="78">
        <v>15</v>
      </c>
      <c r="S448" s="63" t="str">
        <f>VLOOKUP(R448,SA!$B$3:$C$11,2,1)</f>
        <v>0-25</v>
      </c>
      <c r="T448" s="38" t="s">
        <v>97</v>
      </c>
      <c r="U448" s="24" t="s">
        <v>5745</v>
      </c>
      <c r="V448" s="24">
        <v>400000</v>
      </c>
      <c r="W448" s="39">
        <f t="shared" si="117"/>
        <v>0</v>
      </c>
      <c r="X448" s="29">
        <f t="shared" si="118"/>
        <v>0</v>
      </c>
      <c r="Y448" s="40">
        <f t="shared" si="119"/>
        <v>365</v>
      </c>
      <c r="Z448" s="38">
        <f t="shared" si="120"/>
        <v>46081</v>
      </c>
      <c r="AA448" s="41">
        <f t="shared" si="121"/>
        <v>181</v>
      </c>
      <c r="AB448" s="24" t="s">
        <v>113</v>
      </c>
      <c r="AC448" s="41">
        <f t="shared" si="122"/>
        <v>4043.8364000000001</v>
      </c>
      <c r="AD448" s="41">
        <v>1</v>
      </c>
      <c r="AE448" s="72">
        <f>INDEX(SA!$C$2:$G$11,MATCH(Details!S448,SA!$C$2:$C$11,0),MATCH(Details!V448,SA!$C$2:$G$2,0))*Y448/(F448-E448+1)</f>
        <v>3426.98</v>
      </c>
      <c r="AF448" s="41">
        <f t="shared" si="123"/>
        <v>0</v>
      </c>
      <c r="AG448" s="41">
        <f t="shared" si="124"/>
        <v>0</v>
      </c>
      <c r="AH448" s="41">
        <f t="shared" si="125"/>
        <v>616.85640000000001</v>
      </c>
      <c r="AI448" s="60">
        <f t="shared" si="126"/>
        <v>137.07920000000001</v>
      </c>
      <c r="AJ448" s="60">
        <f t="shared" si="127"/>
        <v>771.07050000000004</v>
      </c>
      <c r="AK448" s="60">
        <f t="shared" si="128"/>
        <v>1699.4065205479453</v>
      </c>
      <c r="AL448" s="60">
        <f t="shared" si="129"/>
        <v>1249.0637926027398</v>
      </c>
      <c r="AM448" s="41">
        <f t="shared" si="130"/>
        <v>1269.7665073972601</v>
      </c>
      <c r="AN448" s="42">
        <f t="shared" si="131"/>
        <v>45715</v>
      </c>
      <c r="AO448" s="43">
        <f t="shared" si="132"/>
        <v>3426.98</v>
      </c>
    </row>
    <row r="449" spans="1:41" s="24" customFormat="1" ht="15.75" customHeight="1" x14ac:dyDescent="0.35">
      <c r="A449" s="36" t="s">
        <v>27</v>
      </c>
      <c r="B449" s="36">
        <v>202509</v>
      </c>
      <c r="C449" s="24" t="s">
        <v>736</v>
      </c>
      <c r="D449" s="24" t="s">
        <v>119</v>
      </c>
      <c r="E449" s="62">
        <v>45901</v>
      </c>
      <c r="F449" s="62">
        <v>46265</v>
      </c>
      <c r="G449" s="37" t="s">
        <v>1084</v>
      </c>
      <c r="H449" s="36">
        <v>42306</v>
      </c>
      <c r="I449" s="63">
        <v>29229</v>
      </c>
      <c r="J449" s="24" t="s">
        <v>3354</v>
      </c>
      <c r="K449" s="63">
        <f t="shared" si="115"/>
        <v>45901</v>
      </c>
      <c r="L449" s="55">
        <f t="shared" si="116"/>
        <v>0.04</v>
      </c>
      <c r="M449" s="76">
        <v>0.22500000000000001</v>
      </c>
      <c r="N449" s="62">
        <v>45901</v>
      </c>
      <c r="O449" s="62">
        <v>46265</v>
      </c>
      <c r="P449" s="63"/>
      <c r="Q449" s="63"/>
      <c r="R449" s="78">
        <v>45</v>
      </c>
      <c r="S449" s="63" t="str">
        <f>VLOOKUP(R449,SA!$B$3:$C$11,2,1)</f>
        <v>36-45</v>
      </c>
      <c r="T449" s="38" t="s">
        <v>98</v>
      </c>
      <c r="U449" s="24" t="s">
        <v>5743</v>
      </c>
      <c r="V449" s="24">
        <v>400000</v>
      </c>
      <c r="W449" s="39">
        <f t="shared" si="117"/>
        <v>0</v>
      </c>
      <c r="X449" s="29">
        <f t="shared" si="118"/>
        <v>0</v>
      </c>
      <c r="Y449" s="40">
        <f t="shared" si="119"/>
        <v>365</v>
      </c>
      <c r="Z449" s="38">
        <f t="shared" si="120"/>
        <v>46081</v>
      </c>
      <c r="AA449" s="41">
        <f t="shared" si="121"/>
        <v>181</v>
      </c>
      <c r="AB449" s="24" t="s">
        <v>113</v>
      </c>
      <c r="AC449" s="41">
        <f t="shared" si="122"/>
        <v>5496.5225999999993</v>
      </c>
      <c r="AD449" s="41">
        <v>1</v>
      </c>
      <c r="AE449" s="72">
        <f>INDEX(SA!$C$2:$G$11,MATCH(Details!S449,SA!$C$2:$C$11,0),MATCH(Details!V449,SA!$C$2:$G$2,0))*Y449/(F449-E449+1)</f>
        <v>4658.07</v>
      </c>
      <c r="AF449" s="41">
        <f t="shared" si="123"/>
        <v>0</v>
      </c>
      <c r="AG449" s="41">
        <f t="shared" si="124"/>
        <v>0</v>
      </c>
      <c r="AH449" s="41">
        <f t="shared" si="125"/>
        <v>838.45259999999996</v>
      </c>
      <c r="AI449" s="60">
        <f t="shared" si="126"/>
        <v>186.3228</v>
      </c>
      <c r="AJ449" s="60">
        <f t="shared" si="127"/>
        <v>1048.06575</v>
      </c>
      <c r="AK449" s="60">
        <f t="shared" si="128"/>
        <v>2309.8922465753421</v>
      </c>
      <c r="AL449" s="60">
        <f t="shared" si="129"/>
        <v>1697.7708012328765</v>
      </c>
      <c r="AM449" s="41">
        <f t="shared" si="130"/>
        <v>1725.9106487671231</v>
      </c>
      <c r="AN449" s="42">
        <f t="shared" si="131"/>
        <v>45715</v>
      </c>
      <c r="AO449" s="43">
        <f t="shared" si="132"/>
        <v>4658.07</v>
      </c>
    </row>
    <row r="450" spans="1:41" s="24" customFormat="1" ht="15.75" customHeight="1" x14ac:dyDescent="0.35">
      <c r="A450" s="36" t="s">
        <v>27</v>
      </c>
      <c r="B450" s="36">
        <v>202509</v>
      </c>
      <c r="C450" s="24" t="s">
        <v>736</v>
      </c>
      <c r="D450" s="24" t="s">
        <v>119</v>
      </c>
      <c r="E450" s="62">
        <v>45901</v>
      </c>
      <c r="F450" s="62">
        <v>46265</v>
      </c>
      <c r="G450" s="37" t="s">
        <v>271</v>
      </c>
      <c r="H450" s="36">
        <v>42306</v>
      </c>
      <c r="I450" s="63">
        <v>27953</v>
      </c>
      <c r="J450" s="24" t="s">
        <v>3355</v>
      </c>
      <c r="K450" s="63">
        <f t="shared" si="115"/>
        <v>45901</v>
      </c>
      <c r="L450" s="55">
        <f t="shared" si="116"/>
        <v>0.04</v>
      </c>
      <c r="M450" s="76">
        <v>0.22500000000000001</v>
      </c>
      <c r="N450" s="62">
        <v>45901</v>
      </c>
      <c r="O450" s="62">
        <v>46265</v>
      </c>
      <c r="P450" s="63"/>
      <c r="Q450" s="63"/>
      <c r="R450" s="78">
        <v>49</v>
      </c>
      <c r="S450" s="63" t="str">
        <f>VLOOKUP(R450,SA!$B$3:$C$11,2,1)</f>
        <v>46-55</v>
      </c>
      <c r="T450" s="38" t="s">
        <v>97</v>
      </c>
      <c r="U450" s="24" t="s">
        <v>56</v>
      </c>
      <c r="V450" s="24">
        <v>400000</v>
      </c>
      <c r="W450" s="39">
        <f t="shared" si="117"/>
        <v>400000</v>
      </c>
      <c r="X450" s="29">
        <f t="shared" si="118"/>
        <v>1</v>
      </c>
      <c r="Y450" s="40">
        <f t="shared" si="119"/>
        <v>365</v>
      </c>
      <c r="Z450" s="38">
        <f t="shared" si="120"/>
        <v>46081</v>
      </c>
      <c r="AA450" s="41">
        <f t="shared" si="121"/>
        <v>181</v>
      </c>
      <c r="AB450" s="24" t="s">
        <v>113</v>
      </c>
      <c r="AC450" s="41">
        <f t="shared" si="122"/>
        <v>8108.2165999999997</v>
      </c>
      <c r="AD450" s="41">
        <v>1</v>
      </c>
      <c r="AE450" s="72">
        <f>INDEX(SA!$C$2:$G$11,MATCH(Details!S450,SA!$C$2:$C$11,0),MATCH(Details!V450,SA!$C$2:$G$2,0))*Y450/(F450-E450+1)</f>
        <v>6871.37</v>
      </c>
      <c r="AF450" s="41">
        <f t="shared" si="123"/>
        <v>0</v>
      </c>
      <c r="AG450" s="41">
        <f t="shared" si="124"/>
        <v>0</v>
      </c>
      <c r="AH450" s="41">
        <f t="shared" si="125"/>
        <v>1236.8465999999999</v>
      </c>
      <c r="AI450" s="60">
        <f t="shared" si="126"/>
        <v>274.85480000000001</v>
      </c>
      <c r="AJ450" s="60">
        <f t="shared" si="127"/>
        <v>1546.05825</v>
      </c>
      <c r="AK450" s="60">
        <f t="shared" si="128"/>
        <v>3407.446493150685</v>
      </c>
      <c r="AL450" s="60">
        <f t="shared" si="129"/>
        <v>2504.4731724657536</v>
      </c>
      <c r="AM450" s="41">
        <f t="shared" si="130"/>
        <v>2545.9837775342462</v>
      </c>
      <c r="AN450" s="42">
        <f t="shared" si="131"/>
        <v>45715</v>
      </c>
      <c r="AO450" s="43">
        <f t="shared" si="132"/>
        <v>6871.37</v>
      </c>
    </row>
    <row r="451" spans="1:41" s="24" customFormat="1" ht="15.75" customHeight="1" x14ac:dyDescent="0.35">
      <c r="A451" s="36" t="s">
        <v>27</v>
      </c>
      <c r="B451" s="36">
        <v>202509</v>
      </c>
      <c r="C451" s="24" t="s">
        <v>736</v>
      </c>
      <c r="D451" s="24" t="s">
        <v>119</v>
      </c>
      <c r="E451" s="62">
        <v>45901</v>
      </c>
      <c r="F451" s="62">
        <v>46265</v>
      </c>
      <c r="G451" s="37" t="s">
        <v>1085</v>
      </c>
      <c r="H451" s="36">
        <v>42306</v>
      </c>
      <c r="I451" s="63">
        <v>20302</v>
      </c>
      <c r="J451" s="24" t="s">
        <v>3356</v>
      </c>
      <c r="K451" s="63">
        <f t="shared" si="115"/>
        <v>45901</v>
      </c>
      <c r="L451" s="55">
        <f t="shared" si="116"/>
        <v>0.04</v>
      </c>
      <c r="M451" s="76">
        <v>0.22500000000000001</v>
      </c>
      <c r="N451" s="62">
        <v>45901</v>
      </c>
      <c r="O451" s="62">
        <v>46265</v>
      </c>
      <c r="P451" s="63"/>
      <c r="Q451" s="63"/>
      <c r="R451" s="78">
        <v>70</v>
      </c>
      <c r="S451" s="63" t="str">
        <f>VLOOKUP(R451,SA!$B$3:$C$11,2,1)</f>
        <v>66-70</v>
      </c>
      <c r="T451" s="38" t="s">
        <v>98</v>
      </c>
      <c r="U451" s="24" t="s">
        <v>5747</v>
      </c>
      <c r="V451" s="24">
        <v>400000</v>
      </c>
      <c r="W451" s="39">
        <f t="shared" si="117"/>
        <v>0</v>
      </c>
      <c r="X451" s="29">
        <f t="shared" si="118"/>
        <v>0</v>
      </c>
      <c r="Y451" s="40">
        <f t="shared" si="119"/>
        <v>365</v>
      </c>
      <c r="Z451" s="38">
        <f t="shared" si="120"/>
        <v>46081</v>
      </c>
      <c r="AA451" s="41">
        <f t="shared" si="121"/>
        <v>181</v>
      </c>
      <c r="AB451" s="24" t="s">
        <v>113</v>
      </c>
      <c r="AC451" s="41">
        <f t="shared" si="122"/>
        <v>17021.971999999998</v>
      </c>
      <c r="AD451" s="41">
        <v>1</v>
      </c>
      <c r="AE451" s="72">
        <f>INDEX(SA!$C$2:$G$11,MATCH(Details!S451,SA!$C$2:$C$11,0),MATCH(Details!V451,SA!$C$2:$G$2,0))*Y451/(F451-E451+1)</f>
        <v>14425.4</v>
      </c>
      <c r="AF451" s="41">
        <f t="shared" si="123"/>
        <v>0</v>
      </c>
      <c r="AG451" s="41">
        <f t="shared" si="124"/>
        <v>0</v>
      </c>
      <c r="AH451" s="41">
        <f t="shared" si="125"/>
        <v>2596.5719999999997</v>
      </c>
      <c r="AI451" s="60">
        <f t="shared" si="126"/>
        <v>577.01599999999996</v>
      </c>
      <c r="AJ451" s="60">
        <f t="shared" si="127"/>
        <v>3245.7150000000001</v>
      </c>
      <c r="AK451" s="60">
        <f t="shared" si="128"/>
        <v>7153.4175342465751</v>
      </c>
      <c r="AL451" s="60">
        <f t="shared" si="129"/>
        <v>5257.7618876712322</v>
      </c>
      <c r="AM451" s="41">
        <f t="shared" si="130"/>
        <v>5344.9071123287686</v>
      </c>
      <c r="AN451" s="42">
        <f t="shared" si="131"/>
        <v>45715</v>
      </c>
      <c r="AO451" s="43">
        <f t="shared" si="132"/>
        <v>14425.4</v>
      </c>
    </row>
    <row r="452" spans="1:41" s="24" customFormat="1" ht="15.75" customHeight="1" x14ac:dyDescent="0.35">
      <c r="A452" s="36" t="s">
        <v>27</v>
      </c>
      <c r="B452" s="36">
        <v>202509</v>
      </c>
      <c r="C452" s="24" t="s">
        <v>736</v>
      </c>
      <c r="D452" s="24" t="s">
        <v>119</v>
      </c>
      <c r="E452" s="62">
        <v>45901</v>
      </c>
      <c r="F452" s="62">
        <v>46265</v>
      </c>
      <c r="G452" s="37" t="s">
        <v>1086</v>
      </c>
      <c r="H452" s="36">
        <v>42307</v>
      </c>
      <c r="I452" s="63">
        <v>36800</v>
      </c>
      <c r="J452" s="24" t="s">
        <v>3357</v>
      </c>
      <c r="K452" s="63">
        <f t="shared" ref="K452:K515" si="133">N452</f>
        <v>45901</v>
      </c>
      <c r="L452" s="55">
        <f t="shared" ref="L452:L515" si="134">IF(K452&gt;=DATE(2022,4,1),4%,5%)</f>
        <v>0.04</v>
      </c>
      <c r="M452" s="76">
        <v>0.22500000000000001</v>
      </c>
      <c r="N452" s="62">
        <v>45901</v>
      </c>
      <c r="O452" s="62">
        <v>46265</v>
      </c>
      <c r="P452" s="63"/>
      <c r="Q452" s="63"/>
      <c r="R452" s="78">
        <v>24</v>
      </c>
      <c r="S452" s="63" t="str">
        <f>VLOOKUP(R452,SA!$B$3:$C$11,2,1)</f>
        <v>0-25</v>
      </c>
      <c r="T452" s="38" t="s">
        <v>98</v>
      </c>
      <c r="U452" s="24" t="s">
        <v>5743</v>
      </c>
      <c r="V452" s="24">
        <v>300000</v>
      </c>
      <c r="W452" s="39">
        <f t="shared" ref="W452:W515" si="135">IF(U452="self",V452,0)</f>
        <v>0</v>
      </c>
      <c r="X452" s="29">
        <f t="shared" ref="X452:X515" si="136">IF(U452="self",1,0)</f>
        <v>0</v>
      </c>
      <c r="Y452" s="40">
        <f t="shared" ref="Y452:Y515" si="137">O452-N452+1</f>
        <v>365</v>
      </c>
      <c r="Z452" s="38">
        <f t="shared" ref="Z452:Z515" si="138">$Z$1</f>
        <v>46081</v>
      </c>
      <c r="AA452" s="41">
        <f t="shared" ref="AA452:AA515" si="139">IF(MIN((Z452-N452)+1,Y452)&lt;0,0,MIN((Z452-N452)+1,Y452))</f>
        <v>181</v>
      </c>
      <c r="AB452" s="24" t="s">
        <v>113</v>
      </c>
      <c r="AC452" s="41">
        <f t="shared" ref="AC452:AC515" si="140">AE452+AF452+AG452+AH452</f>
        <v>3690.3792000000003</v>
      </c>
      <c r="AD452" s="41">
        <v>1</v>
      </c>
      <c r="AE452" s="72">
        <f>INDEX(SA!$C$2:$G$11,MATCH(Details!S452,SA!$C$2:$C$11,0),MATCH(Details!V452,SA!$C$2:$G$2,0))*Y452/(F452-E452+1)</f>
        <v>3127.44</v>
      </c>
      <c r="AF452" s="41">
        <f t="shared" ref="AF452:AF515" si="141">IF(AB452="Karnataka",AE452*9%,0)</f>
        <v>0</v>
      </c>
      <c r="AG452" s="41">
        <f t="shared" ref="AG452:AG515" si="142">IF(AB452="Karnataka",AE452*9%,0)</f>
        <v>0</v>
      </c>
      <c r="AH452" s="41">
        <f t="shared" ref="AH452:AH515" si="143">IF(AF452+AG452&gt;0,0,AE452*18%)</f>
        <v>562.93920000000003</v>
      </c>
      <c r="AI452" s="60">
        <f t="shared" ref="AI452:AI515" si="144">AE452*L452</f>
        <v>125.0976</v>
      </c>
      <c r="AJ452" s="60">
        <f t="shared" ref="AJ452:AJ515" si="145">$AE452*M452</f>
        <v>703.67399999999998</v>
      </c>
      <c r="AK452" s="60">
        <f t="shared" ref="AK452:AK515" si="146">(AE452)*AA452/Y452</f>
        <v>1550.8675068493151</v>
      </c>
      <c r="AL452" s="60">
        <f t="shared" ref="AL452:AL515" si="147">AK452*(1-L452-M452)</f>
        <v>1139.8876175342466</v>
      </c>
      <c r="AM452" s="41">
        <f t="shared" ref="AM452:AM515" si="148">AE452-AI452-AL452-AJ452</f>
        <v>1158.7807824657534</v>
      </c>
      <c r="AN452" s="42">
        <f t="shared" ref="AN452:AN515" si="149">Z452-366</f>
        <v>45715</v>
      </c>
      <c r="AO452" s="43">
        <f t="shared" ref="AO452:AO515" si="150">IF(AND(O452&gt;Z452,N452&gt;AN452),AE452,0)</f>
        <v>3127.44</v>
      </c>
    </row>
    <row r="453" spans="1:41" s="24" customFormat="1" ht="15.75" customHeight="1" x14ac:dyDescent="0.35">
      <c r="A453" s="36" t="s">
        <v>27</v>
      </c>
      <c r="B453" s="36">
        <v>202509</v>
      </c>
      <c r="C453" s="24" t="s">
        <v>736</v>
      </c>
      <c r="D453" s="24" t="s">
        <v>119</v>
      </c>
      <c r="E453" s="62">
        <v>45901</v>
      </c>
      <c r="F453" s="62">
        <v>46265</v>
      </c>
      <c r="G453" s="37" t="s">
        <v>265</v>
      </c>
      <c r="H453" s="36">
        <v>42307</v>
      </c>
      <c r="I453" s="63">
        <v>35499</v>
      </c>
      <c r="J453" s="24" t="s">
        <v>3358</v>
      </c>
      <c r="K453" s="63">
        <f t="shared" si="133"/>
        <v>45901</v>
      </c>
      <c r="L453" s="55">
        <f t="shared" si="134"/>
        <v>0.04</v>
      </c>
      <c r="M453" s="76">
        <v>0.22500000000000001</v>
      </c>
      <c r="N453" s="62">
        <v>45901</v>
      </c>
      <c r="O453" s="62">
        <v>46265</v>
      </c>
      <c r="P453" s="63"/>
      <c r="Q453" s="63"/>
      <c r="R453" s="78">
        <v>28</v>
      </c>
      <c r="S453" s="63" t="str">
        <f>VLOOKUP(R453,SA!$B$3:$C$11,2,1)</f>
        <v>26-35</v>
      </c>
      <c r="T453" s="38" t="s">
        <v>97</v>
      </c>
      <c r="U453" s="24" t="s">
        <v>56</v>
      </c>
      <c r="V453" s="24">
        <v>300000</v>
      </c>
      <c r="W453" s="39">
        <f t="shared" si="135"/>
        <v>300000</v>
      </c>
      <c r="X453" s="29">
        <f t="shared" si="136"/>
        <v>1</v>
      </c>
      <c r="Y453" s="40">
        <f t="shared" si="137"/>
        <v>365</v>
      </c>
      <c r="Z453" s="38">
        <f t="shared" si="138"/>
        <v>46081</v>
      </c>
      <c r="AA453" s="41">
        <f t="shared" si="139"/>
        <v>181</v>
      </c>
      <c r="AB453" s="24" t="s">
        <v>113</v>
      </c>
      <c r="AC453" s="41">
        <f t="shared" si="140"/>
        <v>4124.4657999999999</v>
      </c>
      <c r="AD453" s="41">
        <v>1</v>
      </c>
      <c r="AE453" s="72">
        <f>INDEX(SA!$C$2:$G$11,MATCH(Details!S453,SA!$C$2:$C$11,0),MATCH(Details!V453,SA!$C$2:$G$2,0))*Y453/(F453-E453+1)</f>
        <v>3495.31</v>
      </c>
      <c r="AF453" s="41">
        <f t="shared" si="141"/>
        <v>0</v>
      </c>
      <c r="AG453" s="41">
        <f t="shared" si="142"/>
        <v>0</v>
      </c>
      <c r="AH453" s="41">
        <f t="shared" si="143"/>
        <v>629.1558</v>
      </c>
      <c r="AI453" s="60">
        <f t="shared" si="144"/>
        <v>139.8124</v>
      </c>
      <c r="AJ453" s="60">
        <f t="shared" si="145"/>
        <v>786.44475</v>
      </c>
      <c r="AK453" s="60">
        <f t="shared" si="146"/>
        <v>1733.2907123287671</v>
      </c>
      <c r="AL453" s="60">
        <f t="shared" si="147"/>
        <v>1273.9686735616438</v>
      </c>
      <c r="AM453" s="41">
        <f t="shared" si="148"/>
        <v>1295.0841764383563</v>
      </c>
      <c r="AN453" s="42">
        <f t="shared" si="149"/>
        <v>45715</v>
      </c>
      <c r="AO453" s="43">
        <f t="shared" si="150"/>
        <v>3495.31</v>
      </c>
    </row>
    <row r="454" spans="1:41" s="24" customFormat="1" ht="15.75" customHeight="1" x14ac:dyDescent="0.35">
      <c r="A454" s="36" t="s">
        <v>27</v>
      </c>
      <c r="B454" s="36">
        <v>202509</v>
      </c>
      <c r="C454" s="24" t="s">
        <v>736</v>
      </c>
      <c r="D454" s="24" t="s">
        <v>119</v>
      </c>
      <c r="E454" s="62">
        <v>45901</v>
      </c>
      <c r="F454" s="62">
        <v>46265</v>
      </c>
      <c r="G454" s="37" t="s">
        <v>1087</v>
      </c>
      <c r="H454" s="36">
        <v>42307</v>
      </c>
      <c r="I454" s="63">
        <v>26660</v>
      </c>
      <c r="J454" s="24" t="s">
        <v>3359</v>
      </c>
      <c r="K454" s="63">
        <f t="shared" si="133"/>
        <v>45901</v>
      </c>
      <c r="L454" s="55">
        <f t="shared" si="134"/>
        <v>0.04</v>
      </c>
      <c r="M454" s="76">
        <v>0.22500000000000001</v>
      </c>
      <c r="N454" s="62">
        <v>45901</v>
      </c>
      <c r="O454" s="62">
        <v>46265</v>
      </c>
      <c r="P454" s="63"/>
      <c r="Q454" s="63"/>
      <c r="R454" s="78">
        <v>52</v>
      </c>
      <c r="S454" s="63" t="str">
        <f>VLOOKUP(R454,SA!$B$3:$C$11,2,1)</f>
        <v>46-55</v>
      </c>
      <c r="T454" s="38" t="s">
        <v>98</v>
      </c>
      <c r="U454" s="24" t="s">
        <v>5747</v>
      </c>
      <c r="V454" s="24">
        <v>300000</v>
      </c>
      <c r="W454" s="39">
        <f t="shared" si="135"/>
        <v>0</v>
      </c>
      <c r="X454" s="29">
        <f t="shared" si="136"/>
        <v>0</v>
      </c>
      <c r="Y454" s="40">
        <f t="shared" si="137"/>
        <v>365</v>
      </c>
      <c r="Z454" s="38">
        <f t="shared" si="138"/>
        <v>46081</v>
      </c>
      <c r="AA454" s="41">
        <f t="shared" si="139"/>
        <v>181</v>
      </c>
      <c r="AB454" s="24" t="s">
        <v>113</v>
      </c>
      <c r="AC454" s="41">
        <f t="shared" si="140"/>
        <v>7373.4659999999994</v>
      </c>
      <c r="AD454" s="41">
        <v>1</v>
      </c>
      <c r="AE454" s="72">
        <f>INDEX(SA!$C$2:$G$11,MATCH(Details!S454,SA!$C$2:$C$11,0),MATCH(Details!V454,SA!$C$2:$G$2,0))*Y454/(F454-E454+1)</f>
        <v>6248.7</v>
      </c>
      <c r="AF454" s="41">
        <f t="shared" si="141"/>
        <v>0</v>
      </c>
      <c r="AG454" s="41">
        <f t="shared" si="142"/>
        <v>0</v>
      </c>
      <c r="AH454" s="41">
        <f t="shared" si="143"/>
        <v>1124.7659999999998</v>
      </c>
      <c r="AI454" s="60">
        <f t="shared" si="144"/>
        <v>249.94800000000001</v>
      </c>
      <c r="AJ454" s="60">
        <f t="shared" si="145"/>
        <v>1405.9575</v>
      </c>
      <c r="AK454" s="60">
        <f t="shared" si="146"/>
        <v>3098.6704109589041</v>
      </c>
      <c r="AL454" s="60">
        <f t="shared" si="147"/>
        <v>2277.5227520547946</v>
      </c>
      <c r="AM454" s="41">
        <f t="shared" si="148"/>
        <v>2315.2717479452049</v>
      </c>
      <c r="AN454" s="42">
        <f t="shared" si="149"/>
        <v>45715</v>
      </c>
      <c r="AO454" s="43">
        <f t="shared" si="150"/>
        <v>6248.7</v>
      </c>
    </row>
    <row r="455" spans="1:41" s="24" customFormat="1" ht="15.75" customHeight="1" x14ac:dyDescent="0.35">
      <c r="A455" s="36" t="s">
        <v>27</v>
      </c>
      <c r="B455" s="36">
        <v>202509</v>
      </c>
      <c r="C455" s="24" t="s">
        <v>736</v>
      </c>
      <c r="D455" s="24" t="s">
        <v>119</v>
      </c>
      <c r="E455" s="62">
        <v>45901</v>
      </c>
      <c r="F455" s="62">
        <v>46265</v>
      </c>
      <c r="G455" s="37" t="s">
        <v>1088</v>
      </c>
      <c r="H455" s="36">
        <v>42307</v>
      </c>
      <c r="I455" s="63">
        <v>24563</v>
      </c>
      <c r="J455" s="24" t="s">
        <v>3360</v>
      </c>
      <c r="K455" s="63">
        <f t="shared" si="133"/>
        <v>45901</v>
      </c>
      <c r="L455" s="55">
        <f t="shared" si="134"/>
        <v>0.04</v>
      </c>
      <c r="M455" s="76">
        <v>0.22500000000000001</v>
      </c>
      <c r="N455" s="62">
        <v>45901</v>
      </c>
      <c r="O455" s="62">
        <v>46265</v>
      </c>
      <c r="P455" s="63"/>
      <c r="Q455" s="63"/>
      <c r="R455" s="78">
        <v>58</v>
      </c>
      <c r="S455" s="63" t="str">
        <f>VLOOKUP(R455,SA!$B$3:$C$11,2,1)</f>
        <v>56-65</v>
      </c>
      <c r="T455" s="38" t="s">
        <v>97</v>
      </c>
      <c r="U455" s="24" t="s">
        <v>5744</v>
      </c>
      <c r="V455" s="24">
        <v>300000</v>
      </c>
      <c r="W455" s="39">
        <f t="shared" si="135"/>
        <v>0</v>
      </c>
      <c r="X455" s="29">
        <f t="shared" si="136"/>
        <v>0</v>
      </c>
      <c r="Y455" s="40">
        <f t="shared" si="137"/>
        <v>365</v>
      </c>
      <c r="Z455" s="38">
        <f t="shared" si="138"/>
        <v>46081</v>
      </c>
      <c r="AA455" s="41">
        <f t="shared" si="139"/>
        <v>181</v>
      </c>
      <c r="AB455" s="24" t="s">
        <v>113</v>
      </c>
      <c r="AC455" s="41">
        <f t="shared" si="140"/>
        <v>10831.751</v>
      </c>
      <c r="AD455" s="41">
        <v>1</v>
      </c>
      <c r="AE455" s="72">
        <f>INDEX(SA!$C$2:$G$11,MATCH(Details!S455,SA!$C$2:$C$11,0),MATCH(Details!V455,SA!$C$2:$G$2,0))*Y455/(F455-E455+1)</f>
        <v>9179.4500000000007</v>
      </c>
      <c r="AF455" s="41">
        <f t="shared" si="141"/>
        <v>0</v>
      </c>
      <c r="AG455" s="41">
        <f t="shared" si="142"/>
        <v>0</v>
      </c>
      <c r="AH455" s="41">
        <f t="shared" si="143"/>
        <v>1652.3010000000002</v>
      </c>
      <c r="AI455" s="60">
        <f t="shared" si="144"/>
        <v>367.17800000000005</v>
      </c>
      <c r="AJ455" s="60">
        <f t="shared" si="145"/>
        <v>2065.3762500000003</v>
      </c>
      <c r="AK455" s="60">
        <f t="shared" si="146"/>
        <v>4552.0012328767125</v>
      </c>
      <c r="AL455" s="60">
        <f t="shared" si="147"/>
        <v>3345.7209061643835</v>
      </c>
      <c r="AM455" s="41">
        <f t="shared" si="148"/>
        <v>3401.1748438356171</v>
      </c>
      <c r="AN455" s="42">
        <f t="shared" si="149"/>
        <v>45715</v>
      </c>
      <c r="AO455" s="43">
        <f t="shared" si="150"/>
        <v>9179.4500000000007</v>
      </c>
    </row>
    <row r="456" spans="1:41" s="24" customFormat="1" ht="15.75" customHeight="1" x14ac:dyDescent="0.35">
      <c r="A456" s="36" t="s">
        <v>27</v>
      </c>
      <c r="B456" s="36">
        <v>202509</v>
      </c>
      <c r="C456" s="24" t="s">
        <v>736</v>
      </c>
      <c r="D456" s="24" t="s">
        <v>119</v>
      </c>
      <c r="E456" s="62">
        <v>45901</v>
      </c>
      <c r="F456" s="62">
        <v>46265</v>
      </c>
      <c r="G456" s="37" t="s">
        <v>1089</v>
      </c>
      <c r="H456" s="36">
        <v>42308</v>
      </c>
      <c r="I456" s="63">
        <v>23908</v>
      </c>
      <c r="J456" s="24" t="s">
        <v>3361</v>
      </c>
      <c r="K456" s="63">
        <f t="shared" si="133"/>
        <v>45901</v>
      </c>
      <c r="L456" s="55">
        <f t="shared" si="134"/>
        <v>0.04</v>
      </c>
      <c r="M456" s="76">
        <v>0.22500000000000001</v>
      </c>
      <c r="N456" s="62">
        <v>45901</v>
      </c>
      <c r="O456" s="62">
        <v>46265</v>
      </c>
      <c r="P456" s="63"/>
      <c r="Q456" s="63"/>
      <c r="R456" s="78">
        <v>60</v>
      </c>
      <c r="S456" s="63" t="str">
        <f>VLOOKUP(R456,SA!$B$3:$C$11,2,1)</f>
        <v>56-65</v>
      </c>
      <c r="T456" s="38" t="s">
        <v>97</v>
      </c>
      <c r="U456" s="24" t="s">
        <v>5744</v>
      </c>
      <c r="V456" s="24">
        <v>300000</v>
      </c>
      <c r="W456" s="39">
        <f t="shared" si="135"/>
        <v>0</v>
      </c>
      <c r="X456" s="29">
        <f t="shared" si="136"/>
        <v>0</v>
      </c>
      <c r="Y456" s="40">
        <f t="shared" si="137"/>
        <v>365</v>
      </c>
      <c r="Z456" s="38">
        <f t="shared" si="138"/>
        <v>46081</v>
      </c>
      <c r="AA456" s="41">
        <f t="shared" si="139"/>
        <v>181</v>
      </c>
      <c r="AB456" s="24" t="s">
        <v>113</v>
      </c>
      <c r="AC456" s="41">
        <f t="shared" si="140"/>
        <v>10831.751</v>
      </c>
      <c r="AD456" s="41">
        <v>1</v>
      </c>
      <c r="AE456" s="72">
        <f>INDEX(SA!$C$2:$G$11,MATCH(Details!S456,SA!$C$2:$C$11,0),MATCH(Details!V456,SA!$C$2:$G$2,0))*Y456/(F456-E456+1)</f>
        <v>9179.4500000000007</v>
      </c>
      <c r="AF456" s="41">
        <f t="shared" si="141"/>
        <v>0</v>
      </c>
      <c r="AG456" s="41">
        <f t="shared" si="142"/>
        <v>0</v>
      </c>
      <c r="AH456" s="41">
        <f t="shared" si="143"/>
        <v>1652.3010000000002</v>
      </c>
      <c r="AI456" s="60">
        <f t="shared" si="144"/>
        <v>367.17800000000005</v>
      </c>
      <c r="AJ456" s="60">
        <f t="shared" si="145"/>
        <v>2065.3762500000003</v>
      </c>
      <c r="AK456" s="60">
        <f t="shared" si="146"/>
        <v>4552.0012328767125</v>
      </c>
      <c r="AL456" s="60">
        <f t="shared" si="147"/>
        <v>3345.7209061643835</v>
      </c>
      <c r="AM456" s="41">
        <f t="shared" si="148"/>
        <v>3401.1748438356171</v>
      </c>
      <c r="AN456" s="42">
        <f t="shared" si="149"/>
        <v>45715</v>
      </c>
      <c r="AO456" s="43">
        <f t="shared" si="150"/>
        <v>9179.4500000000007</v>
      </c>
    </row>
    <row r="457" spans="1:41" s="24" customFormat="1" ht="15.75" customHeight="1" x14ac:dyDescent="0.35">
      <c r="A457" s="36" t="s">
        <v>27</v>
      </c>
      <c r="B457" s="36">
        <v>202509</v>
      </c>
      <c r="C457" s="24" t="s">
        <v>736</v>
      </c>
      <c r="D457" s="24" t="s">
        <v>119</v>
      </c>
      <c r="E457" s="62">
        <v>45901</v>
      </c>
      <c r="F457" s="62">
        <v>46265</v>
      </c>
      <c r="G457" s="37" t="s">
        <v>1090</v>
      </c>
      <c r="H457" s="36">
        <v>42308</v>
      </c>
      <c r="I457" s="63">
        <v>27560</v>
      </c>
      <c r="J457" s="24" t="s">
        <v>3362</v>
      </c>
      <c r="K457" s="63">
        <f t="shared" si="133"/>
        <v>45901</v>
      </c>
      <c r="L457" s="55">
        <f t="shared" si="134"/>
        <v>0.04</v>
      </c>
      <c r="M457" s="76">
        <v>0.22500000000000001</v>
      </c>
      <c r="N457" s="62">
        <v>45901</v>
      </c>
      <c r="O457" s="62">
        <v>46265</v>
      </c>
      <c r="P457" s="63"/>
      <c r="Q457" s="63"/>
      <c r="R457" s="78">
        <v>50</v>
      </c>
      <c r="S457" s="63" t="str">
        <f>VLOOKUP(R457,SA!$B$3:$C$11,2,1)</f>
        <v>46-55</v>
      </c>
      <c r="T457" s="38" t="s">
        <v>98</v>
      </c>
      <c r="U457" s="24" t="s">
        <v>5747</v>
      </c>
      <c r="V457" s="24">
        <v>300000</v>
      </c>
      <c r="W457" s="39">
        <f t="shared" si="135"/>
        <v>0</v>
      </c>
      <c r="X457" s="29">
        <f t="shared" si="136"/>
        <v>0</v>
      </c>
      <c r="Y457" s="40">
        <f t="shared" si="137"/>
        <v>365</v>
      </c>
      <c r="Z457" s="38">
        <f t="shared" si="138"/>
        <v>46081</v>
      </c>
      <c r="AA457" s="41">
        <f t="shared" si="139"/>
        <v>181</v>
      </c>
      <c r="AB457" s="24" t="s">
        <v>113</v>
      </c>
      <c r="AC457" s="41">
        <f t="shared" si="140"/>
        <v>7373.4659999999994</v>
      </c>
      <c r="AD457" s="41">
        <v>1</v>
      </c>
      <c r="AE457" s="72">
        <f>INDEX(SA!$C$2:$G$11,MATCH(Details!S457,SA!$C$2:$C$11,0),MATCH(Details!V457,SA!$C$2:$G$2,0))*Y457/(F457-E457+1)</f>
        <v>6248.7</v>
      </c>
      <c r="AF457" s="41">
        <f t="shared" si="141"/>
        <v>0</v>
      </c>
      <c r="AG457" s="41">
        <f t="shared" si="142"/>
        <v>0</v>
      </c>
      <c r="AH457" s="41">
        <f t="shared" si="143"/>
        <v>1124.7659999999998</v>
      </c>
      <c r="AI457" s="60">
        <f t="shared" si="144"/>
        <v>249.94800000000001</v>
      </c>
      <c r="AJ457" s="60">
        <f t="shared" si="145"/>
        <v>1405.9575</v>
      </c>
      <c r="AK457" s="60">
        <f t="shared" si="146"/>
        <v>3098.6704109589041</v>
      </c>
      <c r="AL457" s="60">
        <f t="shared" si="147"/>
        <v>2277.5227520547946</v>
      </c>
      <c r="AM457" s="41">
        <f t="shared" si="148"/>
        <v>2315.2717479452049</v>
      </c>
      <c r="AN457" s="42">
        <f t="shared" si="149"/>
        <v>45715</v>
      </c>
      <c r="AO457" s="43">
        <f t="shared" si="150"/>
        <v>6248.7</v>
      </c>
    </row>
    <row r="458" spans="1:41" s="24" customFormat="1" ht="15.75" customHeight="1" x14ac:dyDescent="0.35">
      <c r="A458" s="36" t="s">
        <v>27</v>
      </c>
      <c r="B458" s="36">
        <v>202509</v>
      </c>
      <c r="C458" s="24" t="s">
        <v>736</v>
      </c>
      <c r="D458" s="24" t="s">
        <v>119</v>
      </c>
      <c r="E458" s="62">
        <v>45901</v>
      </c>
      <c r="F458" s="62">
        <v>46265</v>
      </c>
      <c r="G458" s="37" t="s">
        <v>1091</v>
      </c>
      <c r="H458" s="36">
        <v>42308</v>
      </c>
      <c r="I458" s="63">
        <v>36678</v>
      </c>
      <c r="J458" s="24" t="s">
        <v>3363</v>
      </c>
      <c r="K458" s="63">
        <f t="shared" si="133"/>
        <v>45901</v>
      </c>
      <c r="L458" s="55">
        <f t="shared" si="134"/>
        <v>0.04</v>
      </c>
      <c r="M458" s="76">
        <v>0.22500000000000001</v>
      </c>
      <c r="N458" s="62">
        <v>45901</v>
      </c>
      <c r="O458" s="62">
        <v>46265</v>
      </c>
      <c r="P458" s="63"/>
      <c r="Q458" s="63"/>
      <c r="R458" s="78">
        <v>25</v>
      </c>
      <c r="S458" s="63" t="str">
        <f>VLOOKUP(R458,SA!$B$3:$C$11,2,1)</f>
        <v>0-25</v>
      </c>
      <c r="T458" s="38" t="s">
        <v>98</v>
      </c>
      <c r="U458" s="24" t="s">
        <v>5743</v>
      </c>
      <c r="V458" s="24">
        <v>300000</v>
      </c>
      <c r="W458" s="39">
        <f t="shared" si="135"/>
        <v>0</v>
      </c>
      <c r="X458" s="29">
        <f t="shared" si="136"/>
        <v>0</v>
      </c>
      <c r="Y458" s="40">
        <f t="shared" si="137"/>
        <v>365</v>
      </c>
      <c r="Z458" s="38">
        <f t="shared" si="138"/>
        <v>46081</v>
      </c>
      <c r="AA458" s="41">
        <f t="shared" si="139"/>
        <v>181</v>
      </c>
      <c r="AB458" s="24" t="s">
        <v>113</v>
      </c>
      <c r="AC458" s="41">
        <f t="shared" si="140"/>
        <v>3690.3792000000003</v>
      </c>
      <c r="AD458" s="41">
        <v>1</v>
      </c>
      <c r="AE458" s="72">
        <f>INDEX(SA!$C$2:$G$11,MATCH(Details!S458,SA!$C$2:$C$11,0),MATCH(Details!V458,SA!$C$2:$G$2,0))*Y458/(F458-E458+1)</f>
        <v>3127.44</v>
      </c>
      <c r="AF458" s="41">
        <f t="shared" si="141"/>
        <v>0</v>
      </c>
      <c r="AG458" s="41">
        <f t="shared" si="142"/>
        <v>0</v>
      </c>
      <c r="AH458" s="41">
        <f t="shared" si="143"/>
        <v>562.93920000000003</v>
      </c>
      <c r="AI458" s="60">
        <f t="shared" si="144"/>
        <v>125.0976</v>
      </c>
      <c r="AJ458" s="60">
        <f t="shared" si="145"/>
        <v>703.67399999999998</v>
      </c>
      <c r="AK458" s="60">
        <f t="shared" si="146"/>
        <v>1550.8675068493151</v>
      </c>
      <c r="AL458" s="60">
        <f t="shared" si="147"/>
        <v>1139.8876175342466</v>
      </c>
      <c r="AM458" s="41">
        <f t="shared" si="148"/>
        <v>1158.7807824657534</v>
      </c>
      <c r="AN458" s="42">
        <f t="shared" si="149"/>
        <v>45715</v>
      </c>
      <c r="AO458" s="43">
        <f t="shared" si="150"/>
        <v>3127.44</v>
      </c>
    </row>
    <row r="459" spans="1:41" s="24" customFormat="1" ht="15.75" customHeight="1" x14ac:dyDescent="0.35">
      <c r="A459" s="36" t="s">
        <v>27</v>
      </c>
      <c r="B459" s="36">
        <v>202509</v>
      </c>
      <c r="C459" s="24" t="s">
        <v>736</v>
      </c>
      <c r="D459" s="24" t="s">
        <v>119</v>
      </c>
      <c r="E459" s="62">
        <v>45901</v>
      </c>
      <c r="F459" s="62">
        <v>46265</v>
      </c>
      <c r="G459" s="37" t="s">
        <v>1092</v>
      </c>
      <c r="H459" s="36">
        <v>42308</v>
      </c>
      <c r="I459" s="63">
        <v>45455</v>
      </c>
      <c r="J459" s="24" t="s">
        <v>3364</v>
      </c>
      <c r="K459" s="63">
        <f t="shared" si="133"/>
        <v>45901</v>
      </c>
      <c r="L459" s="55">
        <f t="shared" si="134"/>
        <v>0.04</v>
      </c>
      <c r="M459" s="76">
        <v>0.22500000000000001</v>
      </c>
      <c r="N459" s="62">
        <v>45901</v>
      </c>
      <c r="O459" s="62">
        <v>46265</v>
      </c>
      <c r="P459" s="63"/>
      <c r="Q459" s="63"/>
      <c r="R459" s="78">
        <v>1</v>
      </c>
      <c r="S459" s="63" t="str">
        <f>VLOOKUP(R459,SA!$B$3:$C$11,2,1)</f>
        <v>0-25</v>
      </c>
      <c r="T459" s="38" t="s">
        <v>97</v>
      </c>
      <c r="U459" s="24" t="s">
        <v>5745</v>
      </c>
      <c r="V459" s="24">
        <v>300000</v>
      </c>
      <c r="W459" s="39">
        <f t="shared" si="135"/>
        <v>0</v>
      </c>
      <c r="X459" s="29">
        <f t="shared" si="136"/>
        <v>0</v>
      </c>
      <c r="Y459" s="40">
        <f t="shared" si="137"/>
        <v>365</v>
      </c>
      <c r="Z459" s="38">
        <f t="shared" si="138"/>
        <v>46081</v>
      </c>
      <c r="AA459" s="41">
        <f t="shared" si="139"/>
        <v>181</v>
      </c>
      <c r="AB459" s="24" t="s">
        <v>113</v>
      </c>
      <c r="AC459" s="41">
        <f t="shared" si="140"/>
        <v>3690.3792000000003</v>
      </c>
      <c r="AD459" s="41">
        <v>1</v>
      </c>
      <c r="AE459" s="72">
        <f>INDEX(SA!$C$2:$G$11,MATCH(Details!S459,SA!$C$2:$C$11,0),MATCH(Details!V459,SA!$C$2:$G$2,0))*Y459/(F459-E459+1)</f>
        <v>3127.44</v>
      </c>
      <c r="AF459" s="41">
        <f t="shared" si="141"/>
        <v>0</v>
      </c>
      <c r="AG459" s="41">
        <f t="shared" si="142"/>
        <v>0</v>
      </c>
      <c r="AH459" s="41">
        <f t="shared" si="143"/>
        <v>562.93920000000003</v>
      </c>
      <c r="AI459" s="60">
        <f t="shared" si="144"/>
        <v>125.0976</v>
      </c>
      <c r="AJ459" s="60">
        <f t="shared" si="145"/>
        <v>703.67399999999998</v>
      </c>
      <c r="AK459" s="60">
        <f t="shared" si="146"/>
        <v>1550.8675068493151</v>
      </c>
      <c r="AL459" s="60">
        <f t="shared" si="147"/>
        <v>1139.8876175342466</v>
      </c>
      <c r="AM459" s="41">
        <f t="shared" si="148"/>
        <v>1158.7807824657534</v>
      </c>
      <c r="AN459" s="42">
        <f t="shared" si="149"/>
        <v>45715</v>
      </c>
      <c r="AO459" s="43">
        <f t="shared" si="150"/>
        <v>3127.44</v>
      </c>
    </row>
    <row r="460" spans="1:41" s="24" customFormat="1" ht="15.75" customHeight="1" x14ac:dyDescent="0.35">
      <c r="A460" s="36" t="s">
        <v>27</v>
      </c>
      <c r="B460" s="36">
        <v>202509</v>
      </c>
      <c r="C460" s="24" t="s">
        <v>736</v>
      </c>
      <c r="D460" s="24" t="s">
        <v>119</v>
      </c>
      <c r="E460" s="62">
        <v>45901</v>
      </c>
      <c r="F460" s="62">
        <v>46265</v>
      </c>
      <c r="G460" s="37" t="s">
        <v>490</v>
      </c>
      <c r="H460" s="36">
        <v>42308</v>
      </c>
      <c r="I460" s="63">
        <v>35247</v>
      </c>
      <c r="J460" s="24" t="s">
        <v>3365</v>
      </c>
      <c r="K460" s="63">
        <f t="shared" si="133"/>
        <v>45901</v>
      </c>
      <c r="L460" s="55">
        <f t="shared" si="134"/>
        <v>0.04</v>
      </c>
      <c r="M460" s="76">
        <v>0.22500000000000001</v>
      </c>
      <c r="N460" s="62">
        <v>45901</v>
      </c>
      <c r="O460" s="62">
        <v>46265</v>
      </c>
      <c r="P460" s="63"/>
      <c r="Q460" s="63"/>
      <c r="R460" s="78">
        <v>29</v>
      </c>
      <c r="S460" s="63" t="str">
        <f>VLOOKUP(R460,SA!$B$3:$C$11,2,1)</f>
        <v>26-35</v>
      </c>
      <c r="T460" s="38" t="s">
        <v>97</v>
      </c>
      <c r="U460" s="24" t="s">
        <v>56</v>
      </c>
      <c r="V460" s="24">
        <v>300000</v>
      </c>
      <c r="W460" s="39">
        <f t="shared" si="135"/>
        <v>300000</v>
      </c>
      <c r="X460" s="29">
        <f t="shared" si="136"/>
        <v>1</v>
      </c>
      <c r="Y460" s="40">
        <f t="shared" si="137"/>
        <v>365</v>
      </c>
      <c r="Z460" s="38">
        <f t="shared" si="138"/>
        <v>46081</v>
      </c>
      <c r="AA460" s="41">
        <f t="shared" si="139"/>
        <v>181</v>
      </c>
      <c r="AB460" s="24" t="s">
        <v>113</v>
      </c>
      <c r="AC460" s="41">
        <f t="shared" si="140"/>
        <v>4124.4657999999999</v>
      </c>
      <c r="AD460" s="41">
        <v>1</v>
      </c>
      <c r="AE460" s="72">
        <f>INDEX(SA!$C$2:$G$11,MATCH(Details!S460,SA!$C$2:$C$11,0),MATCH(Details!V460,SA!$C$2:$G$2,0))*Y460/(F460-E460+1)</f>
        <v>3495.31</v>
      </c>
      <c r="AF460" s="41">
        <f t="shared" si="141"/>
        <v>0</v>
      </c>
      <c r="AG460" s="41">
        <f t="shared" si="142"/>
        <v>0</v>
      </c>
      <c r="AH460" s="41">
        <f t="shared" si="143"/>
        <v>629.1558</v>
      </c>
      <c r="AI460" s="60">
        <f t="shared" si="144"/>
        <v>139.8124</v>
      </c>
      <c r="AJ460" s="60">
        <f t="shared" si="145"/>
        <v>786.44475</v>
      </c>
      <c r="AK460" s="60">
        <f t="shared" si="146"/>
        <v>1733.2907123287671</v>
      </c>
      <c r="AL460" s="60">
        <f t="shared" si="147"/>
        <v>1273.9686735616438</v>
      </c>
      <c r="AM460" s="41">
        <f t="shared" si="148"/>
        <v>1295.0841764383563</v>
      </c>
      <c r="AN460" s="42">
        <f t="shared" si="149"/>
        <v>45715</v>
      </c>
      <c r="AO460" s="43">
        <f t="shared" si="150"/>
        <v>3495.31</v>
      </c>
    </row>
    <row r="461" spans="1:41" s="24" customFormat="1" ht="15.75" customHeight="1" x14ac:dyDescent="0.35">
      <c r="A461" s="36" t="s">
        <v>27</v>
      </c>
      <c r="B461" s="36">
        <v>202509</v>
      </c>
      <c r="C461" s="24" t="s">
        <v>736</v>
      </c>
      <c r="D461" s="24" t="s">
        <v>119</v>
      </c>
      <c r="E461" s="62">
        <v>45901</v>
      </c>
      <c r="F461" s="62">
        <v>46265</v>
      </c>
      <c r="G461" s="37" t="s">
        <v>1093</v>
      </c>
      <c r="H461" s="36">
        <v>42309</v>
      </c>
      <c r="I461" s="63">
        <v>24473</v>
      </c>
      <c r="J461" s="24" t="s">
        <v>3366</v>
      </c>
      <c r="K461" s="63">
        <f t="shared" si="133"/>
        <v>45901</v>
      </c>
      <c r="L461" s="55">
        <f t="shared" si="134"/>
        <v>0.04</v>
      </c>
      <c r="M461" s="76">
        <v>0.22500000000000001</v>
      </c>
      <c r="N461" s="62">
        <v>45901</v>
      </c>
      <c r="O461" s="62">
        <v>46265</v>
      </c>
      <c r="P461" s="63"/>
      <c r="Q461" s="63"/>
      <c r="R461" s="78">
        <v>58</v>
      </c>
      <c r="S461" s="63" t="str">
        <f>VLOOKUP(R461,SA!$B$3:$C$11,2,1)</f>
        <v>56-65</v>
      </c>
      <c r="T461" s="38" t="s">
        <v>97</v>
      </c>
      <c r="U461" s="24" t="s">
        <v>5744</v>
      </c>
      <c r="V461" s="24">
        <v>300000</v>
      </c>
      <c r="W461" s="39">
        <f t="shared" si="135"/>
        <v>0</v>
      </c>
      <c r="X461" s="29">
        <f t="shared" si="136"/>
        <v>0</v>
      </c>
      <c r="Y461" s="40">
        <f t="shared" si="137"/>
        <v>365</v>
      </c>
      <c r="Z461" s="38">
        <f t="shared" si="138"/>
        <v>46081</v>
      </c>
      <c r="AA461" s="41">
        <f t="shared" si="139"/>
        <v>181</v>
      </c>
      <c r="AB461" s="24" t="s">
        <v>113</v>
      </c>
      <c r="AC461" s="41">
        <f t="shared" si="140"/>
        <v>10831.751</v>
      </c>
      <c r="AD461" s="41">
        <v>1</v>
      </c>
      <c r="AE461" s="72">
        <f>INDEX(SA!$C$2:$G$11,MATCH(Details!S461,SA!$C$2:$C$11,0),MATCH(Details!V461,SA!$C$2:$G$2,0))*Y461/(F461-E461+1)</f>
        <v>9179.4500000000007</v>
      </c>
      <c r="AF461" s="41">
        <f t="shared" si="141"/>
        <v>0</v>
      </c>
      <c r="AG461" s="41">
        <f t="shared" si="142"/>
        <v>0</v>
      </c>
      <c r="AH461" s="41">
        <f t="shared" si="143"/>
        <v>1652.3010000000002</v>
      </c>
      <c r="AI461" s="60">
        <f t="shared" si="144"/>
        <v>367.17800000000005</v>
      </c>
      <c r="AJ461" s="60">
        <f t="shared" si="145"/>
        <v>2065.3762500000003</v>
      </c>
      <c r="AK461" s="60">
        <f t="shared" si="146"/>
        <v>4552.0012328767125</v>
      </c>
      <c r="AL461" s="60">
        <f t="shared" si="147"/>
        <v>3345.7209061643835</v>
      </c>
      <c r="AM461" s="41">
        <f t="shared" si="148"/>
        <v>3401.1748438356171</v>
      </c>
      <c r="AN461" s="42">
        <f t="shared" si="149"/>
        <v>45715</v>
      </c>
      <c r="AO461" s="43">
        <f t="shared" si="150"/>
        <v>9179.4500000000007</v>
      </c>
    </row>
    <row r="462" spans="1:41" s="24" customFormat="1" ht="15.75" customHeight="1" x14ac:dyDescent="0.35">
      <c r="A462" s="36" t="s">
        <v>27</v>
      </c>
      <c r="B462" s="36">
        <v>202509</v>
      </c>
      <c r="C462" s="24" t="s">
        <v>736</v>
      </c>
      <c r="D462" s="24" t="s">
        <v>119</v>
      </c>
      <c r="E462" s="62">
        <v>45901</v>
      </c>
      <c r="F462" s="62">
        <v>46265</v>
      </c>
      <c r="G462" s="37" t="s">
        <v>1094</v>
      </c>
      <c r="H462" s="36">
        <v>42309</v>
      </c>
      <c r="I462" s="63">
        <v>37820</v>
      </c>
      <c r="J462" s="24" t="s">
        <v>3367</v>
      </c>
      <c r="K462" s="63">
        <f t="shared" si="133"/>
        <v>45901</v>
      </c>
      <c r="L462" s="55">
        <f t="shared" si="134"/>
        <v>0.04</v>
      </c>
      <c r="M462" s="76">
        <v>0.22500000000000001</v>
      </c>
      <c r="N462" s="62">
        <v>45901</v>
      </c>
      <c r="O462" s="62">
        <v>46265</v>
      </c>
      <c r="P462" s="63"/>
      <c r="Q462" s="63"/>
      <c r="R462" s="78">
        <v>22</v>
      </c>
      <c r="S462" s="63" t="str">
        <f>VLOOKUP(R462,SA!$B$3:$C$11,2,1)</f>
        <v>0-25</v>
      </c>
      <c r="T462" s="38" t="s">
        <v>98</v>
      </c>
      <c r="U462" s="24" t="s">
        <v>5743</v>
      </c>
      <c r="V462" s="24">
        <v>300000</v>
      </c>
      <c r="W462" s="39">
        <f t="shared" si="135"/>
        <v>0</v>
      </c>
      <c r="X462" s="29">
        <f t="shared" si="136"/>
        <v>0</v>
      </c>
      <c r="Y462" s="40">
        <f t="shared" si="137"/>
        <v>365</v>
      </c>
      <c r="Z462" s="38">
        <f t="shared" si="138"/>
        <v>46081</v>
      </c>
      <c r="AA462" s="41">
        <f t="shared" si="139"/>
        <v>181</v>
      </c>
      <c r="AB462" s="24" t="s">
        <v>113</v>
      </c>
      <c r="AC462" s="41">
        <f t="shared" si="140"/>
        <v>3690.3792000000003</v>
      </c>
      <c r="AD462" s="41">
        <v>1</v>
      </c>
      <c r="AE462" s="72">
        <f>INDEX(SA!$C$2:$G$11,MATCH(Details!S462,SA!$C$2:$C$11,0),MATCH(Details!V462,SA!$C$2:$G$2,0))*Y462/(F462-E462+1)</f>
        <v>3127.44</v>
      </c>
      <c r="AF462" s="41">
        <f t="shared" si="141"/>
        <v>0</v>
      </c>
      <c r="AG462" s="41">
        <f t="shared" si="142"/>
        <v>0</v>
      </c>
      <c r="AH462" s="41">
        <f t="shared" si="143"/>
        <v>562.93920000000003</v>
      </c>
      <c r="AI462" s="60">
        <f t="shared" si="144"/>
        <v>125.0976</v>
      </c>
      <c r="AJ462" s="60">
        <f t="shared" si="145"/>
        <v>703.67399999999998</v>
      </c>
      <c r="AK462" s="60">
        <f t="shared" si="146"/>
        <v>1550.8675068493151</v>
      </c>
      <c r="AL462" s="60">
        <f t="shared" si="147"/>
        <v>1139.8876175342466</v>
      </c>
      <c r="AM462" s="41">
        <f t="shared" si="148"/>
        <v>1158.7807824657534</v>
      </c>
      <c r="AN462" s="42">
        <f t="shared" si="149"/>
        <v>45715</v>
      </c>
      <c r="AO462" s="43">
        <f t="shared" si="150"/>
        <v>3127.44</v>
      </c>
    </row>
    <row r="463" spans="1:41" s="24" customFormat="1" ht="15.75" customHeight="1" x14ac:dyDescent="0.35">
      <c r="A463" s="36" t="s">
        <v>27</v>
      </c>
      <c r="B463" s="36">
        <v>202509</v>
      </c>
      <c r="C463" s="24" t="s">
        <v>736</v>
      </c>
      <c r="D463" s="24" t="s">
        <v>119</v>
      </c>
      <c r="E463" s="62">
        <v>45901</v>
      </c>
      <c r="F463" s="62">
        <v>46265</v>
      </c>
      <c r="G463" s="37" t="s">
        <v>430</v>
      </c>
      <c r="H463" s="36">
        <v>42309</v>
      </c>
      <c r="I463" s="63">
        <v>36139</v>
      </c>
      <c r="J463" s="24" t="s">
        <v>3368</v>
      </c>
      <c r="K463" s="63">
        <f t="shared" si="133"/>
        <v>45901</v>
      </c>
      <c r="L463" s="55">
        <f t="shared" si="134"/>
        <v>0.04</v>
      </c>
      <c r="M463" s="76">
        <v>0.22500000000000001</v>
      </c>
      <c r="N463" s="62">
        <v>45901</v>
      </c>
      <c r="O463" s="62">
        <v>46265</v>
      </c>
      <c r="P463" s="63"/>
      <c r="Q463" s="63"/>
      <c r="R463" s="78">
        <v>26</v>
      </c>
      <c r="S463" s="63" t="str">
        <f>VLOOKUP(R463,SA!$B$3:$C$11,2,1)</f>
        <v>26-35</v>
      </c>
      <c r="T463" s="38" t="s">
        <v>97</v>
      </c>
      <c r="U463" s="24" t="s">
        <v>56</v>
      </c>
      <c r="V463" s="24">
        <v>300000</v>
      </c>
      <c r="W463" s="39">
        <f t="shared" si="135"/>
        <v>300000</v>
      </c>
      <c r="X463" s="29">
        <f t="shared" si="136"/>
        <v>1</v>
      </c>
      <c r="Y463" s="40">
        <f t="shared" si="137"/>
        <v>365</v>
      </c>
      <c r="Z463" s="38">
        <f t="shared" si="138"/>
        <v>46081</v>
      </c>
      <c r="AA463" s="41">
        <f t="shared" si="139"/>
        <v>181</v>
      </c>
      <c r="AB463" s="24" t="s">
        <v>113</v>
      </c>
      <c r="AC463" s="41">
        <f t="shared" si="140"/>
        <v>4124.4657999999999</v>
      </c>
      <c r="AD463" s="41">
        <v>1</v>
      </c>
      <c r="AE463" s="72">
        <f>INDEX(SA!$C$2:$G$11,MATCH(Details!S463,SA!$C$2:$C$11,0),MATCH(Details!V463,SA!$C$2:$G$2,0))*Y463/(F463-E463+1)</f>
        <v>3495.31</v>
      </c>
      <c r="AF463" s="41">
        <f t="shared" si="141"/>
        <v>0</v>
      </c>
      <c r="AG463" s="41">
        <f t="shared" si="142"/>
        <v>0</v>
      </c>
      <c r="AH463" s="41">
        <f t="shared" si="143"/>
        <v>629.1558</v>
      </c>
      <c r="AI463" s="60">
        <f t="shared" si="144"/>
        <v>139.8124</v>
      </c>
      <c r="AJ463" s="60">
        <f t="shared" si="145"/>
        <v>786.44475</v>
      </c>
      <c r="AK463" s="60">
        <f t="shared" si="146"/>
        <v>1733.2907123287671</v>
      </c>
      <c r="AL463" s="60">
        <f t="shared" si="147"/>
        <v>1273.9686735616438</v>
      </c>
      <c r="AM463" s="41">
        <f t="shared" si="148"/>
        <v>1295.0841764383563</v>
      </c>
      <c r="AN463" s="42">
        <f t="shared" si="149"/>
        <v>45715</v>
      </c>
      <c r="AO463" s="43">
        <f t="shared" si="150"/>
        <v>3495.31</v>
      </c>
    </row>
    <row r="464" spans="1:41" s="24" customFormat="1" ht="15.75" customHeight="1" x14ac:dyDescent="0.35">
      <c r="A464" s="36" t="s">
        <v>27</v>
      </c>
      <c r="B464" s="36">
        <v>202509</v>
      </c>
      <c r="C464" s="24" t="s">
        <v>736</v>
      </c>
      <c r="D464" s="24" t="s">
        <v>119</v>
      </c>
      <c r="E464" s="62">
        <v>45901</v>
      </c>
      <c r="F464" s="62">
        <v>46265</v>
      </c>
      <c r="G464" s="37" t="s">
        <v>1095</v>
      </c>
      <c r="H464" s="36">
        <v>42309</v>
      </c>
      <c r="I464" s="63">
        <v>25026</v>
      </c>
      <c r="J464" s="24" t="s">
        <v>3369</v>
      </c>
      <c r="K464" s="63">
        <f t="shared" si="133"/>
        <v>45901</v>
      </c>
      <c r="L464" s="55">
        <f t="shared" si="134"/>
        <v>0.04</v>
      </c>
      <c r="M464" s="76">
        <v>0.22500000000000001</v>
      </c>
      <c r="N464" s="62">
        <v>45901</v>
      </c>
      <c r="O464" s="62">
        <v>46265</v>
      </c>
      <c r="P464" s="63"/>
      <c r="Q464" s="63"/>
      <c r="R464" s="78">
        <v>57</v>
      </c>
      <c r="S464" s="63" t="str">
        <f>VLOOKUP(R464,SA!$B$3:$C$11,2,1)</f>
        <v>56-65</v>
      </c>
      <c r="T464" s="38" t="s">
        <v>98</v>
      </c>
      <c r="U464" s="24" t="s">
        <v>5747</v>
      </c>
      <c r="V464" s="24">
        <v>300000</v>
      </c>
      <c r="W464" s="39">
        <f t="shared" si="135"/>
        <v>0</v>
      </c>
      <c r="X464" s="29">
        <f t="shared" si="136"/>
        <v>0</v>
      </c>
      <c r="Y464" s="40">
        <f t="shared" si="137"/>
        <v>365</v>
      </c>
      <c r="Z464" s="38">
        <f t="shared" si="138"/>
        <v>46081</v>
      </c>
      <c r="AA464" s="41">
        <f t="shared" si="139"/>
        <v>181</v>
      </c>
      <c r="AB464" s="24" t="s">
        <v>113</v>
      </c>
      <c r="AC464" s="41">
        <f t="shared" si="140"/>
        <v>10831.751</v>
      </c>
      <c r="AD464" s="41">
        <v>1</v>
      </c>
      <c r="AE464" s="72">
        <f>INDEX(SA!$C$2:$G$11,MATCH(Details!S464,SA!$C$2:$C$11,0),MATCH(Details!V464,SA!$C$2:$G$2,0))*Y464/(F464-E464+1)</f>
        <v>9179.4500000000007</v>
      </c>
      <c r="AF464" s="41">
        <f t="shared" si="141"/>
        <v>0</v>
      </c>
      <c r="AG464" s="41">
        <f t="shared" si="142"/>
        <v>0</v>
      </c>
      <c r="AH464" s="41">
        <f t="shared" si="143"/>
        <v>1652.3010000000002</v>
      </c>
      <c r="AI464" s="60">
        <f t="shared" si="144"/>
        <v>367.17800000000005</v>
      </c>
      <c r="AJ464" s="60">
        <f t="shared" si="145"/>
        <v>2065.3762500000003</v>
      </c>
      <c r="AK464" s="60">
        <f t="shared" si="146"/>
        <v>4552.0012328767125</v>
      </c>
      <c r="AL464" s="60">
        <f t="shared" si="147"/>
        <v>3345.7209061643835</v>
      </c>
      <c r="AM464" s="41">
        <f t="shared" si="148"/>
        <v>3401.1748438356171</v>
      </c>
      <c r="AN464" s="42">
        <f t="shared" si="149"/>
        <v>45715</v>
      </c>
      <c r="AO464" s="43">
        <f t="shared" si="150"/>
        <v>9179.4500000000007</v>
      </c>
    </row>
    <row r="465" spans="1:41" s="24" customFormat="1" ht="15.75" customHeight="1" x14ac:dyDescent="0.35">
      <c r="A465" s="36" t="s">
        <v>27</v>
      </c>
      <c r="B465" s="36">
        <v>202509</v>
      </c>
      <c r="C465" s="24" t="s">
        <v>736</v>
      </c>
      <c r="D465" s="24" t="s">
        <v>119</v>
      </c>
      <c r="E465" s="62">
        <v>45901</v>
      </c>
      <c r="F465" s="62">
        <v>46265</v>
      </c>
      <c r="G465" s="37" t="s">
        <v>1096</v>
      </c>
      <c r="H465" s="36">
        <v>42309</v>
      </c>
      <c r="I465" s="63">
        <v>45797</v>
      </c>
      <c r="J465" s="24" t="s">
        <v>3370</v>
      </c>
      <c r="K465" s="63">
        <f t="shared" si="133"/>
        <v>45901</v>
      </c>
      <c r="L465" s="55">
        <f t="shared" si="134"/>
        <v>0.04</v>
      </c>
      <c r="M465" s="76">
        <v>0.22500000000000001</v>
      </c>
      <c r="N465" s="62">
        <v>45901</v>
      </c>
      <c r="O465" s="62">
        <v>46265</v>
      </c>
      <c r="P465" s="63"/>
      <c r="Q465" s="63"/>
      <c r="R465" s="78">
        <v>0</v>
      </c>
      <c r="S465" s="63" t="str">
        <f>VLOOKUP(R465,SA!$B$3:$C$11,2,1)</f>
        <v>0-25</v>
      </c>
      <c r="T465" s="38" t="s">
        <v>97</v>
      </c>
      <c r="U465" s="24" t="s">
        <v>5745</v>
      </c>
      <c r="V465" s="24">
        <v>300000</v>
      </c>
      <c r="W465" s="39">
        <f t="shared" si="135"/>
        <v>0</v>
      </c>
      <c r="X465" s="29">
        <f t="shared" si="136"/>
        <v>0</v>
      </c>
      <c r="Y465" s="40">
        <f t="shared" si="137"/>
        <v>365</v>
      </c>
      <c r="Z465" s="38">
        <f t="shared" si="138"/>
        <v>46081</v>
      </c>
      <c r="AA465" s="41">
        <f t="shared" si="139"/>
        <v>181</v>
      </c>
      <c r="AB465" s="24" t="s">
        <v>113</v>
      </c>
      <c r="AC465" s="41">
        <f t="shared" si="140"/>
        <v>3690.3792000000003</v>
      </c>
      <c r="AD465" s="41">
        <v>1</v>
      </c>
      <c r="AE465" s="72">
        <f>INDEX(SA!$C$2:$G$11,MATCH(Details!S465,SA!$C$2:$C$11,0),MATCH(Details!V465,SA!$C$2:$G$2,0))*Y465/(F465-E465+1)</f>
        <v>3127.44</v>
      </c>
      <c r="AF465" s="41">
        <f t="shared" si="141"/>
        <v>0</v>
      </c>
      <c r="AG465" s="41">
        <f t="shared" si="142"/>
        <v>0</v>
      </c>
      <c r="AH465" s="41">
        <f t="shared" si="143"/>
        <v>562.93920000000003</v>
      </c>
      <c r="AI465" s="60">
        <f t="shared" si="144"/>
        <v>125.0976</v>
      </c>
      <c r="AJ465" s="60">
        <f t="shared" si="145"/>
        <v>703.67399999999998</v>
      </c>
      <c r="AK465" s="60">
        <f t="shared" si="146"/>
        <v>1550.8675068493151</v>
      </c>
      <c r="AL465" s="60">
        <f t="shared" si="147"/>
        <v>1139.8876175342466</v>
      </c>
      <c r="AM465" s="41">
        <f t="shared" si="148"/>
        <v>1158.7807824657534</v>
      </c>
      <c r="AN465" s="42">
        <f t="shared" si="149"/>
        <v>45715</v>
      </c>
      <c r="AO465" s="43">
        <f t="shared" si="150"/>
        <v>3127.44</v>
      </c>
    </row>
    <row r="466" spans="1:41" s="24" customFormat="1" ht="15.75" customHeight="1" x14ac:dyDescent="0.35">
      <c r="A466" s="36" t="s">
        <v>27</v>
      </c>
      <c r="B466" s="36">
        <v>202509</v>
      </c>
      <c r="C466" s="24" t="s">
        <v>736</v>
      </c>
      <c r="D466" s="24" t="s">
        <v>119</v>
      </c>
      <c r="E466" s="62">
        <v>45901</v>
      </c>
      <c r="F466" s="62">
        <v>46265</v>
      </c>
      <c r="G466" s="37" t="s">
        <v>1097</v>
      </c>
      <c r="H466" s="36">
        <v>42310</v>
      </c>
      <c r="I466" s="63">
        <v>44334</v>
      </c>
      <c r="J466" s="24" t="s">
        <v>3371</v>
      </c>
      <c r="K466" s="63">
        <f t="shared" si="133"/>
        <v>45901</v>
      </c>
      <c r="L466" s="55">
        <f t="shared" si="134"/>
        <v>0.04</v>
      </c>
      <c r="M466" s="76">
        <v>0.22500000000000001</v>
      </c>
      <c r="N466" s="62">
        <v>45901</v>
      </c>
      <c r="O466" s="62">
        <v>46265</v>
      </c>
      <c r="P466" s="63"/>
      <c r="Q466" s="63"/>
      <c r="R466" s="78">
        <v>4</v>
      </c>
      <c r="S466" s="63" t="str">
        <f>VLOOKUP(R466,SA!$B$3:$C$11,2,1)</f>
        <v>0-25</v>
      </c>
      <c r="T466" s="38" t="s">
        <v>97</v>
      </c>
      <c r="U466" s="24" t="s">
        <v>5745</v>
      </c>
      <c r="V466" s="24">
        <v>300000</v>
      </c>
      <c r="W466" s="39">
        <f t="shared" si="135"/>
        <v>0</v>
      </c>
      <c r="X466" s="29">
        <f t="shared" si="136"/>
        <v>0</v>
      </c>
      <c r="Y466" s="40">
        <f t="shared" si="137"/>
        <v>365</v>
      </c>
      <c r="Z466" s="38">
        <f t="shared" si="138"/>
        <v>46081</v>
      </c>
      <c r="AA466" s="41">
        <f t="shared" si="139"/>
        <v>181</v>
      </c>
      <c r="AB466" s="24" t="s">
        <v>113</v>
      </c>
      <c r="AC466" s="41">
        <f t="shared" si="140"/>
        <v>3690.3792000000003</v>
      </c>
      <c r="AD466" s="41">
        <v>1</v>
      </c>
      <c r="AE466" s="72">
        <f>INDEX(SA!$C$2:$G$11,MATCH(Details!S466,SA!$C$2:$C$11,0),MATCH(Details!V466,SA!$C$2:$G$2,0))*Y466/(F466-E466+1)</f>
        <v>3127.44</v>
      </c>
      <c r="AF466" s="41">
        <f t="shared" si="141"/>
        <v>0</v>
      </c>
      <c r="AG466" s="41">
        <f t="shared" si="142"/>
        <v>0</v>
      </c>
      <c r="AH466" s="41">
        <f t="shared" si="143"/>
        <v>562.93920000000003</v>
      </c>
      <c r="AI466" s="60">
        <f t="shared" si="144"/>
        <v>125.0976</v>
      </c>
      <c r="AJ466" s="60">
        <f t="shared" si="145"/>
        <v>703.67399999999998</v>
      </c>
      <c r="AK466" s="60">
        <f t="shared" si="146"/>
        <v>1550.8675068493151</v>
      </c>
      <c r="AL466" s="60">
        <f t="shared" si="147"/>
        <v>1139.8876175342466</v>
      </c>
      <c r="AM466" s="41">
        <f t="shared" si="148"/>
        <v>1158.7807824657534</v>
      </c>
      <c r="AN466" s="42">
        <f t="shared" si="149"/>
        <v>45715</v>
      </c>
      <c r="AO466" s="43">
        <f t="shared" si="150"/>
        <v>3127.44</v>
      </c>
    </row>
    <row r="467" spans="1:41" s="24" customFormat="1" ht="15.75" customHeight="1" x14ac:dyDescent="0.35">
      <c r="A467" s="36" t="s">
        <v>27</v>
      </c>
      <c r="B467" s="36">
        <v>202509</v>
      </c>
      <c r="C467" s="24" t="s">
        <v>736</v>
      </c>
      <c r="D467" s="24" t="s">
        <v>119</v>
      </c>
      <c r="E467" s="62">
        <v>45901</v>
      </c>
      <c r="F467" s="62">
        <v>46265</v>
      </c>
      <c r="G467" s="37" t="s">
        <v>1098</v>
      </c>
      <c r="H467" s="36">
        <v>42310</v>
      </c>
      <c r="I467" s="63">
        <v>24512</v>
      </c>
      <c r="J467" s="24" t="s">
        <v>3372</v>
      </c>
      <c r="K467" s="63">
        <f t="shared" si="133"/>
        <v>45901</v>
      </c>
      <c r="L467" s="55">
        <f t="shared" si="134"/>
        <v>0.04</v>
      </c>
      <c r="M467" s="76">
        <v>0.22500000000000001</v>
      </c>
      <c r="N467" s="62">
        <v>45901</v>
      </c>
      <c r="O467" s="62">
        <v>46265</v>
      </c>
      <c r="P467" s="63"/>
      <c r="Q467" s="63"/>
      <c r="R467" s="78">
        <v>58</v>
      </c>
      <c r="S467" s="63" t="str">
        <f>VLOOKUP(R467,SA!$B$3:$C$11,2,1)</f>
        <v>56-65</v>
      </c>
      <c r="T467" s="38" t="s">
        <v>97</v>
      </c>
      <c r="U467" s="24" t="s">
        <v>5744</v>
      </c>
      <c r="V467" s="24">
        <v>300000</v>
      </c>
      <c r="W467" s="39">
        <f t="shared" si="135"/>
        <v>0</v>
      </c>
      <c r="X467" s="29">
        <f t="shared" si="136"/>
        <v>0</v>
      </c>
      <c r="Y467" s="40">
        <f t="shared" si="137"/>
        <v>365</v>
      </c>
      <c r="Z467" s="38">
        <f t="shared" si="138"/>
        <v>46081</v>
      </c>
      <c r="AA467" s="41">
        <f t="shared" si="139"/>
        <v>181</v>
      </c>
      <c r="AB467" s="24" t="s">
        <v>113</v>
      </c>
      <c r="AC467" s="41">
        <f t="shared" si="140"/>
        <v>10831.751</v>
      </c>
      <c r="AD467" s="41">
        <v>1</v>
      </c>
      <c r="AE467" s="72">
        <f>INDEX(SA!$C$2:$G$11,MATCH(Details!S467,SA!$C$2:$C$11,0),MATCH(Details!V467,SA!$C$2:$G$2,0))*Y467/(F467-E467+1)</f>
        <v>9179.4500000000007</v>
      </c>
      <c r="AF467" s="41">
        <f t="shared" si="141"/>
        <v>0</v>
      </c>
      <c r="AG467" s="41">
        <f t="shared" si="142"/>
        <v>0</v>
      </c>
      <c r="AH467" s="41">
        <f t="shared" si="143"/>
        <v>1652.3010000000002</v>
      </c>
      <c r="AI467" s="60">
        <f t="shared" si="144"/>
        <v>367.17800000000005</v>
      </c>
      <c r="AJ467" s="60">
        <f t="shared" si="145"/>
        <v>2065.3762500000003</v>
      </c>
      <c r="AK467" s="60">
        <f t="shared" si="146"/>
        <v>4552.0012328767125</v>
      </c>
      <c r="AL467" s="60">
        <f t="shared" si="147"/>
        <v>3345.7209061643835</v>
      </c>
      <c r="AM467" s="41">
        <f t="shared" si="148"/>
        <v>3401.1748438356171</v>
      </c>
      <c r="AN467" s="42">
        <f t="shared" si="149"/>
        <v>45715</v>
      </c>
      <c r="AO467" s="43">
        <f t="shared" si="150"/>
        <v>9179.4500000000007</v>
      </c>
    </row>
    <row r="468" spans="1:41" s="24" customFormat="1" ht="15.75" customHeight="1" x14ac:dyDescent="0.35">
      <c r="A468" s="36" t="s">
        <v>27</v>
      </c>
      <c r="B468" s="36">
        <v>202509</v>
      </c>
      <c r="C468" s="24" t="s">
        <v>736</v>
      </c>
      <c r="D468" s="24" t="s">
        <v>119</v>
      </c>
      <c r="E468" s="62">
        <v>45901</v>
      </c>
      <c r="F468" s="62">
        <v>46265</v>
      </c>
      <c r="G468" s="37" t="s">
        <v>1099</v>
      </c>
      <c r="H468" s="36">
        <v>42310</v>
      </c>
      <c r="I468" s="63">
        <v>26802</v>
      </c>
      <c r="J468" s="24" t="s">
        <v>3373</v>
      </c>
      <c r="K468" s="63">
        <f t="shared" si="133"/>
        <v>45901</v>
      </c>
      <c r="L468" s="55">
        <f t="shared" si="134"/>
        <v>0.04</v>
      </c>
      <c r="M468" s="76">
        <v>0.22500000000000001</v>
      </c>
      <c r="N468" s="62">
        <v>45901</v>
      </c>
      <c r="O468" s="62">
        <v>46265</v>
      </c>
      <c r="P468" s="63"/>
      <c r="Q468" s="63"/>
      <c r="R468" s="78">
        <v>52</v>
      </c>
      <c r="S468" s="63" t="str">
        <f>VLOOKUP(R468,SA!$B$3:$C$11,2,1)</f>
        <v>46-55</v>
      </c>
      <c r="T468" s="38" t="s">
        <v>98</v>
      </c>
      <c r="U468" s="24" t="s">
        <v>5747</v>
      </c>
      <c r="V468" s="24">
        <v>300000</v>
      </c>
      <c r="W468" s="39">
        <f t="shared" si="135"/>
        <v>0</v>
      </c>
      <c r="X468" s="29">
        <f t="shared" si="136"/>
        <v>0</v>
      </c>
      <c r="Y468" s="40">
        <f t="shared" si="137"/>
        <v>365</v>
      </c>
      <c r="Z468" s="38">
        <f t="shared" si="138"/>
        <v>46081</v>
      </c>
      <c r="AA468" s="41">
        <f t="shared" si="139"/>
        <v>181</v>
      </c>
      <c r="AB468" s="24" t="s">
        <v>113</v>
      </c>
      <c r="AC468" s="41">
        <f t="shared" si="140"/>
        <v>7373.4659999999994</v>
      </c>
      <c r="AD468" s="41">
        <v>1</v>
      </c>
      <c r="AE468" s="72">
        <f>INDEX(SA!$C$2:$G$11,MATCH(Details!S468,SA!$C$2:$C$11,0),MATCH(Details!V468,SA!$C$2:$G$2,0))*Y468/(F468-E468+1)</f>
        <v>6248.7</v>
      </c>
      <c r="AF468" s="41">
        <f t="shared" si="141"/>
        <v>0</v>
      </c>
      <c r="AG468" s="41">
        <f t="shared" si="142"/>
        <v>0</v>
      </c>
      <c r="AH468" s="41">
        <f t="shared" si="143"/>
        <v>1124.7659999999998</v>
      </c>
      <c r="AI468" s="60">
        <f t="shared" si="144"/>
        <v>249.94800000000001</v>
      </c>
      <c r="AJ468" s="60">
        <f t="shared" si="145"/>
        <v>1405.9575</v>
      </c>
      <c r="AK468" s="60">
        <f t="shared" si="146"/>
        <v>3098.6704109589041</v>
      </c>
      <c r="AL468" s="60">
        <f t="shared" si="147"/>
        <v>2277.5227520547946</v>
      </c>
      <c r="AM468" s="41">
        <f t="shared" si="148"/>
        <v>2315.2717479452049</v>
      </c>
      <c r="AN468" s="42">
        <f t="shared" si="149"/>
        <v>45715</v>
      </c>
      <c r="AO468" s="43">
        <f t="shared" si="150"/>
        <v>6248.7</v>
      </c>
    </row>
    <row r="469" spans="1:41" s="24" customFormat="1" ht="15.75" customHeight="1" x14ac:dyDescent="0.35">
      <c r="A469" s="36" t="s">
        <v>27</v>
      </c>
      <c r="B469" s="36">
        <v>202509</v>
      </c>
      <c r="C469" s="24" t="s">
        <v>736</v>
      </c>
      <c r="D469" s="24" t="s">
        <v>119</v>
      </c>
      <c r="E469" s="62">
        <v>45901</v>
      </c>
      <c r="F469" s="62">
        <v>46265</v>
      </c>
      <c r="G469" s="37" t="s">
        <v>1100</v>
      </c>
      <c r="H469" s="36">
        <v>42310</v>
      </c>
      <c r="I469" s="63">
        <v>45121</v>
      </c>
      <c r="J469" s="24" t="s">
        <v>3374</v>
      </c>
      <c r="K469" s="63">
        <f t="shared" si="133"/>
        <v>45901</v>
      </c>
      <c r="L469" s="55">
        <f t="shared" si="134"/>
        <v>0.04</v>
      </c>
      <c r="M469" s="76">
        <v>0.22500000000000001</v>
      </c>
      <c r="N469" s="62">
        <v>45901</v>
      </c>
      <c r="O469" s="62">
        <v>46265</v>
      </c>
      <c r="P469" s="63"/>
      <c r="Q469" s="63"/>
      <c r="R469" s="78">
        <v>2</v>
      </c>
      <c r="S469" s="63" t="str">
        <f>VLOOKUP(R469,SA!$B$3:$C$11,2,1)</f>
        <v>0-25</v>
      </c>
      <c r="T469" s="38" t="s">
        <v>98</v>
      </c>
      <c r="U469" s="24" t="s">
        <v>5746</v>
      </c>
      <c r="V469" s="24">
        <v>300000</v>
      </c>
      <c r="W469" s="39">
        <f t="shared" si="135"/>
        <v>0</v>
      </c>
      <c r="X469" s="29">
        <f t="shared" si="136"/>
        <v>0</v>
      </c>
      <c r="Y469" s="40">
        <f t="shared" si="137"/>
        <v>365</v>
      </c>
      <c r="Z469" s="38">
        <f t="shared" si="138"/>
        <v>46081</v>
      </c>
      <c r="AA469" s="41">
        <f t="shared" si="139"/>
        <v>181</v>
      </c>
      <c r="AB469" s="24" t="s">
        <v>113</v>
      </c>
      <c r="AC469" s="41">
        <f t="shared" si="140"/>
        <v>3690.3792000000003</v>
      </c>
      <c r="AD469" s="41">
        <v>1</v>
      </c>
      <c r="AE469" s="72">
        <f>INDEX(SA!$C$2:$G$11,MATCH(Details!S469,SA!$C$2:$C$11,0),MATCH(Details!V469,SA!$C$2:$G$2,0))*Y469/(F469-E469+1)</f>
        <v>3127.44</v>
      </c>
      <c r="AF469" s="41">
        <f t="shared" si="141"/>
        <v>0</v>
      </c>
      <c r="AG469" s="41">
        <f t="shared" si="142"/>
        <v>0</v>
      </c>
      <c r="AH469" s="41">
        <f t="shared" si="143"/>
        <v>562.93920000000003</v>
      </c>
      <c r="AI469" s="60">
        <f t="shared" si="144"/>
        <v>125.0976</v>
      </c>
      <c r="AJ469" s="60">
        <f t="shared" si="145"/>
        <v>703.67399999999998</v>
      </c>
      <c r="AK469" s="60">
        <f t="shared" si="146"/>
        <v>1550.8675068493151</v>
      </c>
      <c r="AL469" s="60">
        <f t="shared" si="147"/>
        <v>1139.8876175342466</v>
      </c>
      <c r="AM469" s="41">
        <f t="shared" si="148"/>
        <v>1158.7807824657534</v>
      </c>
      <c r="AN469" s="42">
        <f t="shared" si="149"/>
        <v>45715</v>
      </c>
      <c r="AO469" s="43">
        <f t="shared" si="150"/>
        <v>3127.44</v>
      </c>
    </row>
    <row r="470" spans="1:41" s="24" customFormat="1" ht="15.75" customHeight="1" x14ac:dyDescent="0.35">
      <c r="A470" s="36" t="s">
        <v>27</v>
      </c>
      <c r="B470" s="36">
        <v>202509</v>
      </c>
      <c r="C470" s="24" t="s">
        <v>736</v>
      </c>
      <c r="D470" s="24" t="s">
        <v>119</v>
      </c>
      <c r="E470" s="62">
        <v>45901</v>
      </c>
      <c r="F470" s="62">
        <v>46265</v>
      </c>
      <c r="G470" s="37" t="s">
        <v>1101</v>
      </c>
      <c r="H470" s="36">
        <v>42310</v>
      </c>
      <c r="I470" s="63">
        <v>35904</v>
      </c>
      <c r="J470" s="24" t="s">
        <v>3375</v>
      </c>
      <c r="K470" s="63">
        <f t="shared" si="133"/>
        <v>45901</v>
      </c>
      <c r="L470" s="55">
        <f t="shared" si="134"/>
        <v>0.04</v>
      </c>
      <c r="M470" s="76">
        <v>0.22500000000000001</v>
      </c>
      <c r="N470" s="62">
        <v>45901</v>
      </c>
      <c r="O470" s="62">
        <v>46265</v>
      </c>
      <c r="P470" s="63"/>
      <c r="Q470" s="63"/>
      <c r="R470" s="78">
        <v>27</v>
      </c>
      <c r="S470" s="63" t="str">
        <f>VLOOKUP(R470,SA!$B$3:$C$11,2,1)</f>
        <v>26-35</v>
      </c>
      <c r="T470" s="38" t="s">
        <v>98</v>
      </c>
      <c r="U470" s="24" t="s">
        <v>5743</v>
      </c>
      <c r="V470" s="24">
        <v>300000</v>
      </c>
      <c r="W470" s="39">
        <f t="shared" si="135"/>
        <v>0</v>
      </c>
      <c r="X470" s="29">
        <f t="shared" si="136"/>
        <v>0</v>
      </c>
      <c r="Y470" s="40">
        <f t="shared" si="137"/>
        <v>365</v>
      </c>
      <c r="Z470" s="38">
        <f t="shared" si="138"/>
        <v>46081</v>
      </c>
      <c r="AA470" s="41">
        <f t="shared" si="139"/>
        <v>181</v>
      </c>
      <c r="AB470" s="24" t="s">
        <v>113</v>
      </c>
      <c r="AC470" s="41">
        <f t="shared" si="140"/>
        <v>4124.4657999999999</v>
      </c>
      <c r="AD470" s="41">
        <v>1</v>
      </c>
      <c r="AE470" s="72">
        <f>INDEX(SA!$C$2:$G$11,MATCH(Details!S470,SA!$C$2:$C$11,0),MATCH(Details!V470,SA!$C$2:$G$2,0))*Y470/(F470-E470+1)</f>
        <v>3495.31</v>
      </c>
      <c r="AF470" s="41">
        <f t="shared" si="141"/>
        <v>0</v>
      </c>
      <c r="AG470" s="41">
        <f t="shared" si="142"/>
        <v>0</v>
      </c>
      <c r="AH470" s="41">
        <f t="shared" si="143"/>
        <v>629.1558</v>
      </c>
      <c r="AI470" s="60">
        <f t="shared" si="144"/>
        <v>139.8124</v>
      </c>
      <c r="AJ470" s="60">
        <f t="shared" si="145"/>
        <v>786.44475</v>
      </c>
      <c r="AK470" s="60">
        <f t="shared" si="146"/>
        <v>1733.2907123287671</v>
      </c>
      <c r="AL470" s="60">
        <f t="shared" si="147"/>
        <v>1273.9686735616438</v>
      </c>
      <c r="AM470" s="41">
        <f t="shared" si="148"/>
        <v>1295.0841764383563</v>
      </c>
      <c r="AN470" s="42">
        <f t="shared" si="149"/>
        <v>45715</v>
      </c>
      <c r="AO470" s="43">
        <f t="shared" si="150"/>
        <v>3495.31</v>
      </c>
    </row>
    <row r="471" spans="1:41" s="24" customFormat="1" ht="15.75" customHeight="1" x14ac:dyDescent="0.35">
      <c r="A471" s="36" t="s">
        <v>27</v>
      </c>
      <c r="B471" s="36">
        <v>202509</v>
      </c>
      <c r="C471" s="24" t="s">
        <v>736</v>
      </c>
      <c r="D471" s="24" t="s">
        <v>119</v>
      </c>
      <c r="E471" s="62">
        <v>45901</v>
      </c>
      <c r="F471" s="62">
        <v>46265</v>
      </c>
      <c r="G471" s="37" t="s">
        <v>311</v>
      </c>
      <c r="H471" s="36">
        <v>42310</v>
      </c>
      <c r="I471" s="63">
        <v>35613</v>
      </c>
      <c r="J471" s="24" t="s">
        <v>3376</v>
      </c>
      <c r="K471" s="63">
        <f t="shared" si="133"/>
        <v>45901</v>
      </c>
      <c r="L471" s="55">
        <f t="shared" si="134"/>
        <v>0.04</v>
      </c>
      <c r="M471" s="76">
        <v>0.22500000000000001</v>
      </c>
      <c r="N471" s="62">
        <v>45901</v>
      </c>
      <c r="O471" s="62">
        <v>46265</v>
      </c>
      <c r="P471" s="63"/>
      <c r="Q471" s="63"/>
      <c r="R471" s="78">
        <v>28</v>
      </c>
      <c r="S471" s="63" t="str">
        <f>VLOOKUP(R471,SA!$B$3:$C$11,2,1)</f>
        <v>26-35</v>
      </c>
      <c r="T471" s="38" t="s">
        <v>97</v>
      </c>
      <c r="U471" s="24" t="s">
        <v>56</v>
      </c>
      <c r="V471" s="24">
        <v>300000</v>
      </c>
      <c r="W471" s="39">
        <f t="shared" si="135"/>
        <v>300000</v>
      </c>
      <c r="X471" s="29">
        <f t="shared" si="136"/>
        <v>1</v>
      </c>
      <c r="Y471" s="40">
        <f t="shared" si="137"/>
        <v>365</v>
      </c>
      <c r="Z471" s="38">
        <f t="shared" si="138"/>
        <v>46081</v>
      </c>
      <c r="AA471" s="41">
        <f t="shared" si="139"/>
        <v>181</v>
      </c>
      <c r="AB471" s="24" t="s">
        <v>113</v>
      </c>
      <c r="AC471" s="41">
        <f t="shared" si="140"/>
        <v>4124.4657999999999</v>
      </c>
      <c r="AD471" s="41">
        <v>1</v>
      </c>
      <c r="AE471" s="72">
        <f>INDEX(SA!$C$2:$G$11,MATCH(Details!S471,SA!$C$2:$C$11,0),MATCH(Details!V471,SA!$C$2:$G$2,0))*Y471/(F471-E471+1)</f>
        <v>3495.31</v>
      </c>
      <c r="AF471" s="41">
        <f t="shared" si="141"/>
        <v>0</v>
      </c>
      <c r="AG471" s="41">
        <f t="shared" si="142"/>
        <v>0</v>
      </c>
      <c r="AH471" s="41">
        <f t="shared" si="143"/>
        <v>629.1558</v>
      </c>
      <c r="AI471" s="60">
        <f t="shared" si="144"/>
        <v>139.8124</v>
      </c>
      <c r="AJ471" s="60">
        <f t="shared" si="145"/>
        <v>786.44475</v>
      </c>
      <c r="AK471" s="60">
        <f t="shared" si="146"/>
        <v>1733.2907123287671</v>
      </c>
      <c r="AL471" s="60">
        <f t="shared" si="147"/>
        <v>1273.9686735616438</v>
      </c>
      <c r="AM471" s="41">
        <f t="shared" si="148"/>
        <v>1295.0841764383563</v>
      </c>
      <c r="AN471" s="42">
        <f t="shared" si="149"/>
        <v>45715</v>
      </c>
      <c r="AO471" s="43">
        <f t="shared" si="150"/>
        <v>3495.31</v>
      </c>
    </row>
    <row r="472" spans="1:41" s="24" customFormat="1" ht="15.75" customHeight="1" x14ac:dyDescent="0.35">
      <c r="A472" s="36" t="s">
        <v>27</v>
      </c>
      <c r="B472" s="36">
        <v>202509</v>
      </c>
      <c r="C472" s="24" t="s">
        <v>736</v>
      </c>
      <c r="D472" s="24" t="s">
        <v>119</v>
      </c>
      <c r="E472" s="62">
        <v>45901</v>
      </c>
      <c r="F472" s="62">
        <v>46265</v>
      </c>
      <c r="G472" s="37" t="s">
        <v>309</v>
      </c>
      <c r="H472" s="36">
        <v>42311</v>
      </c>
      <c r="I472" s="63">
        <v>30321</v>
      </c>
      <c r="J472" s="24" t="s">
        <v>3377</v>
      </c>
      <c r="K472" s="63">
        <f t="shared" si="133"/>
        <v>45901</v>
      </c>
      <c r="L472" s="55">
        <f t="shared" si="134"/>
        <v>0.04</v>
      </c>
      <c r="M472" s="76">
        <v>0.22500000000000001</v>
      </c>
      <c r="N472" s="62">
        <v>45901</v>
      </c>
      <c r="O472" s="62">
        <v>46265</v>
      </c>
      <c r="P472" s="63"/>
      <c r="Q472" s="63"/>
      <c r="R472" s="78">
        <v>42</v>
      </c>
      <c r="S472" s="63" t="str">
        <f>VLOOKUP(R472,SA!$B$3:$C$11,2,1)</f>
        <v>36-45</v>
      </c>
      <c r="T472" s="38" t="s">
        <v>97</v>
      </c>
      <c r="U472" s="24" t="s">
        <v>56</v>
      </c>
      <c r="V472" s="24">
        <v>300000</v>
      </c>
      <c r="W472" s="39">
        <f t="shared" si="135"/>
        <v>300000</v>
      </c>
      <c r="X472" s="29">
        <f t="shared" si="136"/>
        <v>1</v>
      </c>
      <c r="Y472" s="40">
        <f t="shared" si="137"/>
        <v>365</v>
      </c>
      <c r="Z472" s="38">
        <f t="shared" si="138"/>
        <v>46081</v>
      </c>
      <c r="AA472" s="41">
        <f t="shared" si="139"/>
        <v>181</v>
      </c>
      <c r="AB472" s="24" t="s">
        <v>113</v>
      </c>
      <c r="AC472" s="41">
        <f t="shared" si="140"/>
        <v>5119.5716000000002</v>
      </c>
      <c r="AD472" s="41">
        <v>1</v>
      </c>
      <c r="AE472" s="72">
        <f>INDEX(SA!$C$2:$G$11,MATCH(Details!S472,SA!$C$2:$C$11,0),MATCH(Details!V472,SA!$C$2:$G$2,0))*Y472/(F472-E472+1)</f>
        <v>4338.62</v>
      </c>
      <c r="AF472" s="41">
        <f t="shared" si="141"/>
        <v>0</v>
      </c>
      <c r="AG472" s="41">
        <f t="shared" si="142"/>
        <v>0</v>
      </c>
      <c r="AH472" s="41">
        <f t="shared" si="143"/>
        <v>780.95159999999998</v>
      </c>
      <c r="AI472" s="60">
        <f t="shared" si="144"/>
        <v>173.54480000000001</v>
      </c>
      <c r="AJ472" s="60">
        <f t="shared" si="145"/>
        <v>976.18949999999995</v>
      </c>
      <c r="AK472" s="60">
        <f t="shared" si="146"/>
        <v>2151.4800547945206</v>
      </c>
      <c r="AL472" s="60">
        <f t="shared" si="147"/>
        <v>1581.3378402739727</v>
      </c>
      <c r="AM472" s="41">
        <f t="shared" si="148"/>
        <v>1607.5478597260276</v>
      </c>
      <c r="AN472" s="42">
        <f t="shared" si="149"/>
        <v>45715</v>
      </c>
      <c r="AO472" s="43">
        <f t="shared" si="150"/>
        <v>4338.62</v>
      </c>
    </row>
    <row r="473" spans="1:41" s="24" customFormat="1" ht="15.75" customHeight="1" x14ac:dyDescent="0.35">
      <c r="A473" s="36" t="s">
        <v>27</v>
      </c>
      <c r="B473" s="36">
        <v>202509</v>
      </c>
      <c r="C473" s="24" t="s">
        <v>736</v>
      </c>
      <c r="D473" s="24" t="s">
        <v>119</v>
      </c>
      <c r="E473" s="62">
        <v>45901</v>
      </c>
      <c r="F473" s="62">
        <v>46265</v>
      </c>
      <c r="G473" s="37" t="s">
        <v>1102</v>
      </c>
      <c r="H473" s="36">
        <v>42311</v>
      </c>
      <c r="I473" s="63">
        <v>20989</v>
      </c>
      <c r="J473" s="24" t="s">
        <v>3378</v>
      </c>
      <c r="K473" s="63">
        <f t="shared" si="133"/>
        <v>45901</v>
      </c>
      <c r="L473" s="55">
        <f t="shared" si="134"/>
        <v>0.04</v>
      </c>
      <c r="M473" s="76">
        <v>0.22500000000000001</v>
      </c>
      <c r="N473" s="62">
        <v>45901</v>
      </c>
      <c r="O473" s="62">
        <v>46265</v>
      </c>
      <c r="P473" s="63"/>
      <c r="Q473" s="63"/>
      <c r="R473" s="78">
        <v>68</v>
      </c>
      <c r="S473" s="63" t="str">
        <f>VLOOKUP(R473,SA!$B$3:$C$11,2,1)</f>
        <v>66-70</v>
      </c>
      <c r="T473" s="38" t="s">
        <v>97</v>
      </c>
      <c r="U473" s="24" t="s">
        <v>5744</v>
      </c>
      <c r="V473" s="24">
        <v>300000</v>
      </c>
      <c r="W473" s="39">
        <f t="shared" si="135"/>
        <v>0</v>
      </c>
      <c r="X473" s="29">
        <f t="shared" si="136"/>
        <v>0</v>
      </c>
      <c r="Y473" s="40">
        <f t="shared" si="137"/>
        <v>365</v>
      </c>
      <c r="Z473" s="38">
        <f t="shared" si="138"/>
        <v>46081</v>
      </c>
      <c r="AA473" s="41">
        <f t="shared" si="139"/>
        <v>181</v>
      </c>
      <c r="AB473" s="24" t="s">
        <v>113</v>
      </c>
      <c r="AC473" s="41">
        <f t="shared" si="140"/>
        <v>15468.950400000002</v>
      </c>
      <c r="AD473" s="41">
        <v>1</v>
      </c>
      <c r="AE473" s="72">
        <f>INDEX(SA!$C$2:$G$11,MATCH(Details!S473,SA!$C$2:$C$11,0),MATCH(Details!V473,SA!$C$2:$G$2,0))*Y473/(F473-E473+1)</f>
        <v>13109.28</v>
      </c>
      <c r="AF473" s="41">
        <f t="shared" si="141"/>
        <v>0</v>
      </c>
      <c r="AG473" s="41">
        <f t="shared" si="142"/>
        <v>0</v>
      </c>
      <c r="AH473" s="41">
        <f t="shared" si="143"/>
        <v>2359.6704</v>
      </c>
      <c r="AI473" s="60">
        <f t="shared" si="144"/>
        <v>524.37120000000004</v>
      </c>
      <c r="AJ473" s="60">
        <f t="shared" si="145"/>
        <v>2949.5880000000002</v>
      </c>
      <c r="AK473" s="60">
        <f t="shared" si="146"/>
        <v>6500.7662465753428</v>
      </c>
      <c r="AL473" s="60">
        <f t="shared" si="147"/>
        <v>4778.0631912328772</v>
      </c>
      <c r="AM473" s="41">
        <f t="shared" si="148"/>
        <v>4857.2576087671241</v>
      </c>
      <c r="AN473" s="42">
        <f t="shared" si="149"/>
        <v>45715</v>
      </c>
      <c r="AO473" s="43">
        <f t="shared" si="150"/>
        <v>13109.28</v>
      </c>
    </row>
    <row r="474" spans="1:41" s="24" customFormat="1" ht="15.75" customHeight="1" x14ac:dyDescent="0.35">
      <c r="A474" s="36" t="s">
        <v>27</v>
      </c>
      <c r="B474" s="36">
        <v>202509</v>
      </c>
      <c r="C474" s="24" t="s">
        <v>736</v>
      </c>
      <c r="D474" s="24" t="s">
        <v>119</v>
      </c>
      <c r="E474" s="62">
        <v>45901</v>
      </c>
      <c r="F474" s="62">
        <v>46265</v>
      </c>
      <c r="G474" s="37" t="s">
        <v>1103</v>
      </c>
      <c r="H474" s="36">
        <v>42311</v>
      </c>
      <c r="I474" s="63">
        <v>32913</v>
      </c>
      <c r="J474" s="24" t="s">
        <v>3379</v>
      </c>
      <c r="K474" s="63">
        <f t="shared" si="133"/>
        <v>45901</v>
      </c>
      <c r="L474" s="55">
        <f t="shared" si="134"/>
        <v>0.04</v>
      </c>
      <c r="M474" s="76">
        <v>0.22500000000000001</v>
      </c>
      <c r="N474" s="62">
        <v>45901</v>
      </c>
      <c r="O474" s="62">
        <v>46265</v>
      </c>
      <c r="P474" s="63"/>
      <c r="Q474" s="63"/>
      <c r="R474" s="78">
        <v>35</v>
      </c>
      <c r="S474" s="63" t="str">
        <f>VLOOKUP(R474,SA!$B$3:$C$11,2,1)</f>
        <v>26-35</v>
      </c>
      <c r="T474" s="38" t="s">
        <v>98</v>
      </c>
      <c r="U474" s="24" t="s">
        <v>5743</v>
      </c>
      <c r="V474" s="24">
        <v>300000</v>
      </c>
      <c r="W474" s="39">
        <f t="shared" si="135"/>
        <v>0</v>
      </c>
      <c r="X474" s="29">
        <f t="shared" si="136"/>
        <v>0</v>
      </c>
      <c r="Y474" s="40">
        <f t="shared" si="137"/>
        <v>365</v>
      </c>
      <c r="Z474" s="38">
        <f t="shared" si="138"/>
        <v>46081</v>
      </c>
      <c r="AA474" s="41">
        <f t="shared" si="139"/>
        <v>181</v>
      </c>
      <c r="AB474" s="24" t="s">
        <v>113</v>
      </c>
      <c r="AC474" s="41">
        <f t="shared" si="140"/>
        <v>4124.4657999999999</v>
      </c>
      <c r="AD474" s="41">
        <v>1</v>
      </c>
      <c r="AE474" s="72">
        <f>INDEX(SA!$C$2:$G$11,MATCH(Details!S474,SA!$C$2:$C$11,0),MATCH(Details!V474,SA!$C$2:$G$2,0))*Y474/(F474-E474+1)</f>
        <v>3495.31</v>
      </c>
      <c r="AF474" s="41">
        <f t="shared" si="141"/>
        <v>0</v>
      </c>
      <c r="AG474" s="41">
        <f t="shared" si="142"/>
        <v>0</v>
      </c>
      <c r="AH474" s="41">
        <f t="shared" si="143"/>
        <v>629.1558</v>
      </c>
      <c r="AI474" s="60">
        <f t="shared" si="144"/>
        <v>139.8124</v>
      </c>
      <c r="AJ474" s="60">
        <f t="shared" si="145"/>
        <v>786.44475</v>
      </c>
      <c r="AK474" s="60">
        <f t="shared" si="146"/>
        <v>1733.2907123287671</v>
      </c>
      <c r="AL474" s="60">
        <f t="shared" si="147"/>
        <v>1273.9686735616438</v>
      </c>
      <c r="AM474" s="41">
        <f t="shared" si="148"/>
        <v>1295.0841764383563</v>
      </c>
      <c r="AN474" s="42">
        <f t="shared" si="149"/>
        <v>45715</v>
      </c>
      <c r="AO474" s="43">
        <f t="shared" si="150"/>
        <v>3495.31</v>
      </c>
    </row>
    <row r="475" spans="1:41" s="24" customFormat="1" ht="15.75" customHeight="1" x14ac:dyDescent="0.35">
      <c r="A475" s="36" t="s">
        <v>27</v>
      </c>
      <c r="B475" s="36">
        <v>202509</v>
      </c>
      <c r="C475" s="24" t="s">
        <v>736</v>
      </c>
      <c r="D475" s="24" t="s">
        <v>119</v>
      </c>
      <c r="E475" s="62">
        <v>45901</v>
      </c>
      <c r="F475" s="62">
        <v>46265</v>
      </c>
      <c r="G475" s="37" t="s">
        <v>1104</v>
      </c>
      <c r="H475" s="36">
        <v>42311</v>
      </c>
      <c r="I475" s="63">
        <v>22798</v>
      </c>
      <c r="J475" s="24" t="s">
        <v>3380</v>
      </c>
      <c r="K475" s="63">
        <f t="shared" si="133"/>
        <v>45901</v>
      </c>
      <c r="L475" s="55">
        <f t="shared" si="134"/>
        <v>0.04</v>
      </c>
      <c r="M475" s="76">
        <v>0.22500000000000001</v>
      </c>
      <c r="N475" s="62">
        <v>45901</v>
      </c>
      <c r="O475" s="62">
        <v>46265</v>
      </c>
      <c r="P475" s="63"/>
      <c r="Q475" s="63"/>
      <c r="R475" s="78">
        <v>63</v>
      </c>
      <c r="S475" s="63" t="str">
        <f>VLOOKUP(R475,SA!$B$3:$C$11,2,1)</f>
        <v>56-65</v>
      </c>
      <c r="T475" s="38" t="s">
        <v>98</v>
      </c>
      <c r="U475" s="24" t="s">
        <v>5747</v>
      </c>
      <c r="V475" s="24">
        <v>300000</v>
      </c>
      <c r="W475" s="39">
        <f t="shared" si="135"/>
        <v>0</v>
      </c>
      <c r="X475" s="29">
        <f t="shared" si="136"/>
        <v>0</v>
      </c>
      <c r="Y475" s="40">
        <f t="shared" si="137"/>
        <v>365</v>
      </c>
      <c r="Z475" s="38">
        <f t="shared" si="138"/>
        <v>46081</v>
      </c>
      <c r="AA475" s="41">
        <f t="shared" si="139"/>
        <v>181</v>
      </c>
      <c r="AB475" s="24" t="s">
        <v>113</v>
      </c>
      <c r="AC475" s="41">
        <f t="shared" si="140"/>
        <v>10831.751</v>
      </c>
      <c r="AD475" s="41">
        <v>1</v>
      </c>
      <c r="AE475" s="72">
        <f>INDEX(SA!$C$2:$G$11,MATCH(Details!S475,SA!$C$2:$C$11,0),MATCH(Details!V475,SA!$C$2:$G$2,0))*Y475/(F475-E475+1)</f>
        <v>9179.4500000000007</v>
      </c>
      <c r="AF475" s="41">
        <f t="shared" si="141"/>
        <v>0</v>
      </c>
      <c r="AG475" s="41">
        <f t="shared" si="142"/>
        <v>0</v>
      </c>
      <c r="AH475" s="41">
        <f t="shared" si="143"/>
        <v>1652.3010000000002</v>
      </c>
      <c r="AI475" s="60">
        <f t="shared" si="144"/>
        <v>367.17800000000005</v>
      </c>
      <c r="AJ475" s="60">
        <f t="shared" si="145"/>
        <v>2065.3762500000003</v>
      </c>
      <c r="AK475" s="60">
        <f t="shared" si="146"/>
        <v>4552.0012328767125</v>
      </c>
      <c r="AL475" s="60">
        <f t="shared" si="147"/>
        <v>3345.7209061643835</v>
      </c>
      <c r="AM475" s="41">
        <f t="shared" si="148"/>
        <v>3401.1748438356171</v>
      </c>
      <c r="AN475" s="42">
        <f t="shared" si="149"/>
        <v>45715</v>
      </c>
      <c r="AO475" s="43">
        <f t="shared" si="150"/>
        <v>9179.4500000000007</v>
      </c>
    </row>
    <row r="476" spans="1:41" s="24" customFormat="1" ht="15.75" customHeight="1" x14ac:dyDescent="0.35">
      <c r="A476" s="36" t="s">
        <v>27</v>
      </c>
      <c r="B476" s="36">
        <v>202509</v>
      </c>
      <c r="C476" s="24" t="s">
        <v>736</v>
      </c>
      <c r="D476" s="24" t="s">
        <v>119</v>
      </c>
      <c r="E476" s="62">
        <v>45901</v>
      </c>
      <c r="F476" s="62">
        <v>46265</v>
      </c>
      <c r="G476" s="37" t="s">
        <v>1105</v>
      </c>
      <c r="H476" s="36">
        <v>42312</v>
      </c>
      <c r="I476" s="63">
        <v>20913</v>
      </c>
      <c r="J476" s="24" t="s">
        <v>3381</v>
      </c>
      <c r="K476" s="63">
        <f t="shared" si="133"/>
        <v>45901</v>
      </c>
      <c r="L476" s="55">
        <f t="shared" si="134"/>
        <v>0.04</v>
      </c>
      <c r="M476" s="76">
        <v>0.22500000000000001</v>
      </c>
      <c r="N476" s="62">
        <v>45901</v>
      </c>
      <c r="O476" s="62">
        <v>46265</v>
      </c>
      <c r="P476" s="63"/>
      <c r="Q476" s="63"/>
      <c r="R476" s="78">
        <v>68</v>
      </c>
      <c r="S476" s="63" t="str">
        <f>VLOOKUP(R476,SA!$B$3:$C$11,2,1)</f>
        <v>66-70</v>
      </c>
      <c r="T476" s="38" t="s">
        <v>97</v>
      </c>
      <c r="U476" s="24" t="s">
        <v>5744</v>
      </c>
      <c r="V476" s="24">
        <v>300000</v>
      </c>
      <c r="W476" s="39">
        <f t="shared" si="135"/>
        <v>0</v>
      </c>
      <c r="X476" s="29">
        <f t="shared" si="136"/>
        <v>0</v>
      </c>
      <c r="Y476" s="40">
        <f t="shared" si="137"/>
        <v>365</v>
      </c>
      <c r="Z476" s="38">
        <f t="shared" si="138"/>
        <v>46081</v>
      </c>
      <c r="AA476" s="41">
        <f t="shared" si="139"/>
        <v>181</v>
      </c>
      <c r="AB476" s="24" t="s">
        <v>113</v>
      </c>
      <c r="AC476" s="41">
        <f t="shared" si="140"/>
        <v>15468.950400000002</v>
      </c>
      <c r="AD476" s="41">
        <v>1</v>
      </c>
      <c r="AE476" s="72">
        <f>INDEX(SA!$C$2:$G$11,MATCH(Details!S476,SA!$C$2:$C$11,0),MATCH(Details!V476,SA!$C$2:$G$2,0))*Y476/(F476-E476+1)</f>
        <v>13109.28</v>
      </c>
      <c r="AF476" s="41">
        <f t="shared" si="141"/>
        <v>0</v>
      </c>
      <c r="AG476" s="41">
        <f t="shared" si="142"/>
        <v>0</v>
      </c>
      <c r="AH476" s="41">
        <f t="shared" si="143"/>
        <v>2359.6704</v>
      </c>
      <c r="AI476" s="60">
        <f t="shared" si="144"/>
        <v>524.37120000000004</v>
      </c>
      <c r="AJ476" s="60">
        <f t="shared" si="145"/>
        <v>2949.5880000000002</v>
      </c>
      <c r="AK476" s="60">
        <f t="shared" si="146"/>
        <v>6500.7662465753428</v>
      </c>
      <c r="AL476" s="60">
        <f t="shared" si="147"/>
        <v>4778.0631912328772</v>
      </c>
      <c r="AM476" s="41">
        <f t="shared" si="148"/>
        <v>4857.2576087671241</v>
      </c>
      <c r="AN476" s="42">
        <f t="shared" si="149"/>
        <v>45715</v>
      </c>
      <c r="AO476" s="43">
        <f t="shared" si="150"/>
        <v>13109.28</v>
      </c>
    </row>
    <row r="477" spans="1:41" s="24" customFormat="1" ht="15.75" customHeight="1" x14ac:dyDescent="0.35">
      <c r="A477" s="36" t="s">
        <v>27</v>
      </c>
      <c r="B477" s="36">
        <v>202509</v>
      </c>
      <c r="C477" s="24" t="s">
        <v>736</v>
      </c>
      <c r="D477" s="24" t="s">
        <v>119</v>
      </c>
      <c r="E477" s="62">
        <v>45901</v>
      </c>
      <c r="F477" s="62">
        <v>46265</v>
      </c>
      <c r="G477" s="37" t="s">
        <v>1106</v>
      </c>
      <c r="H477" s="36">
        <v>42312</v>
      </c>
      <c r="I477" s="63">
        <v>22282</v>
      </c>
      <c r="J477" s="24" t="s">
        <v>3382</v>
      </c>
      <c r="K477" s="63">
        <f t="shared" si="133"/>
        <v>45901</v>
      </c>
      <c r="L477" s="55">
        <f t="shared" si="134"/>
        <v>0.04</v>
      </c>
      <c r="M477" s="76">
        <v>0.22500000000000001</v>
      </c>
      <c r="N477" s="62">
        <v>45901</v>
      </c>
      <c r="O477" s="62">
        <v>46265</v>
      </c>
      <c r="P477" s="63"/>
      <c r="Q477" s="63"/>
      <c r="R477" s="78">
        <v>64</v>
      </c>
      <c r="S477" s="63" t="str">
        <f>VLOOKUP(R477,SA!$B$3:$C$11,2,1)</f>
        <v>56-65</v>
      </c>
      <c r="T477" s="38" t="s">
        <v>98</v>
      </c>
      <c r="U477" s="24" t="s">
        <v>5747</v>
      </c>
      <c r="V477" s="24">
        <v>300000</v>
      </c>
      <c r="W477" s="39">
        <f t="shared" si="135"/>
        <v>0</v>
      </c>
      <c r="X477" s="29">
        <f t="shared" si="136"/>
        <v>0</v>
      </c>
      <c r="Y477" s="40">
        <f t="shared" si="137"/>
        <v>365</v>
      </c>
      <c r="Z477" s="38">
        <f t="shared" si="138"/>
        <v>46081</v>
      </c>
      <c r="AA477" s="41">
        <f t="shared" si="139"/>
        <v>181</v>
      </c>
      <c r="AB477" s="24" t="s">
        <v>113</v>
      </c>
      <c r="AC477" s="41">
        <f t="shared" si="140"/>
        <v>10831.751</v>
      </c>
      <c r="AD477" s="41">
        <v>1</v>
      </c>
      <c r="AE477" s="72">
        <f>INDEX(SA!$C$2:$G$11,MATCH(Details!S477,SA!$C$2:$C$11,0),MATCH(Details!V477,SA!$C$2:$G$2,0))*Y477/(F477-E477+1)</f>
        <v>9179.4500000000007</v>
      </c>
      <c r="AF477" s="41">
        <f t="shared" si="141"/>
        <v>0</v>
      </c>
      <c r="AG477" s="41">
        <f t="shared" si="142"/>
        <v>0</v>
      </c>
      <c r="AH477" s="41">
        <f t="shared" si="143"/>
        <v>1652.3010000000002</v>
      </c>
      <c r="AI477" s="60">
        <f t="shared" si="144"/>
        <v>367.17800000000005</v>
      </c>
      <c r="AJ477" s="60">
        <f t="shared" si="145"/>
        <v>2065.3762500000003</v>
      </c>
      <c r="AK477" s="60">
        <f t="shared" si="146"/>
        <v>4552.0012328767125</v>
      </c>
      <c r="AL477" s="60">
        <f t="shared" si="147"/>
        <v>3345.7209061643835</v>
      </c>
      <c r="AM477" s="41">
        <f t="shared" si="148"/>
        <v>3401.1748438356171</v>
      </c>
      <c r="AN477" s="42">
        <f t="shared" si="149"/>
        <v>45715</v>
      </c>
      <c r="AO477" s="43">
        <f t="shared" si="150"/>
        <v>9179.4500000000007</v>
      </c>
    </row>
    <row r="478" spans="1:41" s="24" customFormat="1" ht="15.75" customHeight="1" x14ac:dyDescent="0.35">
      <c r="A478" s="36" t="s">
        <v>27</v>
      </c>
      <c r="B478" s="36">
        <v>202509</v>
      </c>
      <c r="C478" s="24" t="s">
        <v>736</v>
      </c>
      <c r="D478" s="24" t="s">
        <v>119</v>
      </c>
      <c r="E478" s="62">
        <v>45901</v>
      </c>
      <c r="F478" s="62">
        <v>46265</v>
      </c>
      <c r="G478" s="37" t="s">
        <v>1107</v>
      </c>
      <c r="H478" s="36">
        <v>42312</v>
      </c>
      <c r="I478" s="63">
        <v>40033</v>
      </c>
      <c r="J478" s="24" t="s">
        <v>3383</v>
      </c>
      <c r="K478" s="63">
        <f t="shared" si="133"/>
        <v>45901</v>
      </c>
      <c r="L478" s="55">
        <f t="shared" si="134"/>
        <v>0.04</v>
      </c>
      <c r="M478" s="76">
        <v>0.22500000000000001</v>
      </c>
      <c r="N478" s="62">
        <v>45901</v>
      </c>
      <c r="O478" s="62">
        <v>46265</v>
      </c>
      <c r="P478" s="63"/>
      <c r="Q478" s="63"/>
      <c r="R478" s="78">
        <v>16</v>
      </c>
      <c r="S478" s="63" t="str">
        <f>VLOOKUP(R478,SA!$B$3:$C$11,2,1)</f>
        <v>0-25</v>
      </c>
      <c r="T478" s="38" t="s">
        <v>97</v>
      </c>
      <c r="U478" s="24" t="s">
        <v>5745</v>
      </c>
      <c r="V478" s="24">
        <v>300000</v>
      </c>
      <c r="W478" s="39">
        <f t="shared" si="135"/>
        <v>0</v>
      </c>
      <c r="X478" s="29">
        <f t="shared" si="136"/>
        <v>0</v>
      </c>
      <c r="Y478" s="40">
        <f t="shared" si="137"/>
        <v>365</v>
      </c>
      <c r="Z478" s="38">
        <f t="shared" si="138"/>
        <v>46081</v>
      </c>
      <c r="AA478" s="41">
        <f t="shared" si="139"/>
        <v>181</v>
      </c>
      <c r="AB478" s="24" t="s">
        <v>113</v>
      </c>
      <c r="AC478" s="41">
        <f t="shared" si="140"/>
        <v>3690.3792000000003</v>
      </c>
      <c r="AD478" s="41">
        <v>1</v>
      </c>
      <c r="AE478" s="72">
        <f>INDEX(SA!$C$2:$G$11,MATCH(Details!S478,SA!$C$2:$C$11,0),MATCH(Details!V478,SA!$C$2:$G$2,0))*Y478/(F478-E478+1)</f>
        <v>3127.44</v>
      </c>
      <c r="AF478" s="41">
        <f t="shared" si="141"/>
        <v>0</v>
      </c>
      <c r="AG478" s="41">
        <f t="shared" si="142"/>
        <v>0</v>
      </c>
      <c r="AH478" s="41">
        <f t="shared" si="143"/>
        <v>562.93920000000003</v>
      </c>
      <c r="AI478" s="60">
        <f t="shared" si="144"/>
        <v>125.0976</v>
      </c>
      <c r="AJ478" s="60">
        <f t="shared" si="145"/>
        <v>703.67399999999998</v>
      </c>
      <c r="AK478" s="60">
        <f t="shared" si="146"/>
        <v>1550.8675068493151</v>
      </c>
      <c r="AL478" s="60">
        <f t="shared" si="147"/>
        <v>1139.8876175342466</v>
      </c>
      <c r="AM478" s="41">
        <f t="shared" si="148"/>
        <v>1158.7807824657534</v>
      </c>
      <c r="AN478" s="42">
        <f t="shared" si="149"/>
        <v>45715</v>
      </c>
      <c r="AO478" s="43">
        <f t="shared" si="150"/>
        <v>3127.44</v>
      </c>
    </row>
    <row r="479" spans="1:41" s="24" customFormat="1" ht="15.75" customHeight="1" x14ac:dyDescent="0.35">
      <c r="A479" s="36" t="s">
        <v>27</v>
      </c>
      <c r="B479" s="36">
        <v>202509</v>
      </c>
      <c r="C479" s="24" t="s">
        <v>736</v>
      </c>
      <c r="D479" s="24" t="s">
        <v>119</v>
      </c>
      <c r="E479" s="62">
        <v>45901</v>
      </c>
      <c r="F479" s="62">
        <v>46265</v>
      </c>
      <c r="G479" s="37" t="s">
        <v>305</v>
      </c>
      <c r="H479" s="36">
        <v>42312</v>
      </c>
      <c r="I479" s="63">
        <v>30133</v>
      </c>
      <c r="J479" s="24" t="s">
        <v>3384</v>
      </c>
      <c r="K479" s="63">
        <f t="shared" si="133"/>
        <v>45901</v>
      </c>
      <c r="L479" s="55">
        <f t="shared" si="134"/>
        <v>0.04</v>
      </c>
      <c r="M479" s="76">
        <v>0.22500000000000001</v>
      </c>
      <c r="N479" s="62">
        <v>45901</v>
      </c>
      <c r="O479" s="62">
        <v>46265</v>
      </c>
      <c r="P479" s="63"/>
      <c r="Q479" s="63"/>
      <c r="R479" s="78">
        <v>43</v>
      </c>
      <c r="S479" s="63" t="str">
        <f>VLOOKUP(R479,SA!$B$3:$C$11,2,1)</f>
        <v>36-45</v>
      </c>
      <c r="T479" s="38" t="s">
        <v>97</v>
      </c>
      <c r="U479" s="24" t="s">
        <v>56</v>
      </c>
      <c r="V479" s="24">
        <v>300000</v>
      </c>
      <c r="W479" s="39">
        <f t="shared" si="135"/>
        <v>300000</v>
      </c>
      <c r="X479" s="29">
        <f t="shared" si="136"/>
        <v>1</v>
      </c>
      <c r="Y479" s="40">
        <f t="shared" si="137"/>
        <v>365</v>
      </c>
      <c r="Z479" s="38">
        <f t="shared" si="138"/>
        <v>46081</v>
      </c>
      <c r="AA479" s="41">
        <f t="shared" si="139"/>
        <v>181</v>
      </c>
      <c r="AB479" s="24" t="s">
        <v>113</v>
      </c>
      <c r="AC479" s="41">
        <f t="shared" si="140"/>
        <v>5119.5716000000002</v>
      </c>
      <c r="AD479" s="41">
        <v>1</v>
      </c>
      <c r="AE479" s="72">
        <f>INDEX(SA!$C$2:$G$11,MATCH(Details!S479,SA!$C$2:$C$11,0),MATCH(Details!V479,SA!$C$2:$G$2,0))*Y479/(F479-E479+1)</f>
        <v>4338.62</v>
      </c>
      <c r="AF479" s="41">
        <f t="shared" si="141"/>
        <v>0</v>
      </c>
      <c r="AG479" s="41">
        <f t="shared" si="142"/>
        <v>0</v>
      </c>
      <c r="AH479" s="41">
        <f t="shared" si="143"/>
        <v>780.95159999999998</v>
      </c>
      <c r="AI479" s="60">
        <f t="shared" si="144"/>
        <v>173.54480000000001</v>
      </c>
      <c r="AJ479" s="60">
        <f t="shared" si="145"/>
        <v>976.18949999999995</v>
      </c>
      <c r="AK479" s="60">
        <f t="shared" si="146"/>
        <v>2151.4800547945206</v>
      </c>
      <c r="AL479" s="60">
        <f t="shared" si="147"/>
        <v>1581.3378402739727</v>
      </c>
      <c r="AM479" s="41">
        <f t="shared" si="148"/>
        <v>1607.5478597260276</v>
      </c>
      <c r="AN479" s="42">
        <f t="shared" si="149"/>
        <v>45715</v>
      </c>
      <c r="AO479" s="43">
        <f t="shared" si="150"/>
        <v>4338.62</v>
      </c>
    </row>
    <row r="480" spans="1:41" s="24" customFormat="1" ht="15.75" customHeight="1" x14ac:dyDescent="0.35">
      <c r="A480" s="36" t="s">
        <v>27</v>
      </c>
      <c r="B480" s="36">
        <v>202509</v>
      </c>
      <c r="C480" s="24" t="s">
        <v>736</v>
      </c>
      <c r="D480" s="24" t="s">
        <v>119</v>
      </c>
      <c r="E480" s="62">
        <v>45901</v>
      </c>
      <c r="F480" s="62">
        <v>46265</v>
      </c>
      <c r="G480" s="37" t="s">
        <v>1108</v>
      </c>
      <c r="H480" s="36">
        <v>42312</v>
      </c>
      <c r="I480" s="63">
        <v>33786</v>
      </c>
      <c r="J480" s="24" t="s">
        <v>3385</v>
      </c>
      <c r="K480" s="63">
        <f t="shared" si="133"/>
        <v>45901</v>
      </c>
      <c r="L480" s="55">
        <f t="shared" si="134"/>
        <v>0.04</v>
      </c>
      <c r="M480" s="76">
        <v>0.22500000000000001</v>
      </c>
      <c r="N480" s="62">
        <v>45901</v>
      </c>
      <c r="O480" s="62">
        <v>46265</v>
      </c>
      <c r="P480" s="63"/>
      <c r="Q480" s="63"/>
      <c r="R480" s="78">
        <v>33</v>
      </c>
      <c r="S480" s="63" t="str">
        <f>VLOOKUP(R480,SA!$B$3:$C$11,2,1)</f>
        <v>26-35</v>
      </c>
      <c r="T480" s="38" t="s">
        <v>98</v>
      </c>
      <c r="U480" s="24" t="s">
        <v>5743</v>
      </c>
      <c r="V480" s="24">
        <v>300000</v>
      </c>
      <c r="W480" s="39">
        <f t="shared" si="135"/>
        <v>0</v>
      </c>
      <c r="X480" s="29">
        <f t="shared" si="136"/>
        <v>0</v>
      </c>
      <c r="Y480" s="40">
        <f t="shared" si="137"/>
        <v>365</v>
      </c>
      <c r="Z480" s="38">
        <f t="shared" si="138"/>
        <v>46081</v>
      </c>
      <c r="AA480" s="41">
        <f t="shared" si="139"/>
        <v>181</v>
      </c>
      <c r="AB480" s="24" t="s">
        <v>113</v>
      </c>
      <c r="AC480" s="41">
        <f t="shared" si="140"/>
        <v>4124.4657999999999</v>
      </c>
      <c r="AD480" s="41">
        <v>1</v>
      </c>
      <c r="AE480" s="72">
        <f>INDEX(SA!$C$2:$G$11,MATCH(Details!S480,SA!$C$2:$C$11,0),MATCH(Details!V480,SA!$C$2:$G$2,0))*Y480/(F480-E480+1)</f>
        <v>3495.31</v>
      </c>
      <c r="AF480" s="41">
        <f t="shared" si="141"/>
        <v>0</v>
      </c>
      <c r="AG480" s="41">
        <f t="shared" si="142"/>
        <v>0</v>
      </c>
      <c r="AH480" s="41">
        <f t="shared" si="143"/>
        <v>629.1558</v>
      </c>
      <c r="AI480" s="60">
        <f t="shared" si="144"/>
        <v>139.8124</v>
      </c>
      <c r="AJ480" s="60">
        <f t="shared" si="145"/>
        <v>786.44475</v>
      </c>
      <c r="AK480" s="60">
        <f t="shared" si="146"/>
        <v>1733.2907123287671</v>
      </c>
      <c r="AL480" s="60">
        <f t="shared" si="147"/>
        <v>1273.9686735616438</v>
      </c>
      <c r="AM480" s="41">
        <f t="shared" si="148"/>
        <v>1295.0841764383563</v>
      </c>
      <c r="AN480" s="42">
        <f t="shared" si="149"/>
        <v>45715</v>
      </c>
      <c r="AO480" s="43">
        <f t="shared" si="150"/>
        <v>3495.31</v>
      </c>
    </row>
    <row r="481" spans="1:41" s="24" customFormat="1" ht="15.75" customHeight="1" x14ac:dyDescent="0.35">
      <c r="A481" s="36" t="s">
        <v>27</v>
      </c>
      <c r="B481" s="36">
        <v>202509</v>
      </c>
      <c r="C481" s="24" t="s">
        <v>736</v>
      </c>
      <c r="D481" s="24" t="s">
        <v>119</v>
      </c>
      <c r="E481" s="62">
        <v>45901</v>
      </c>
      <c r="F481" s="62">
        <v>46265</v>
      </c>
      <c r="G481" s="37" t="s">
        <v>1109</v>
      </c>
      <c r="H481" s="36">
        <v>42312</v>
      </c>
      <c r="I481" s="63">
        <v>40786</v>
      </c>
      <c r="J481" s="24" t="s">
        <v>3386</v>
      </c>
      <c r="K481" s="63">
        <f t="shared" si="133"/>
        <v>45901</v>
      </c>
      <c r="L481" s="55">
        <f t="shared" si="134"/>
        <v>0.04</v>
      </c>
      <c r="M481" s="76">
        <v>0.22500000000000001</v>
      </c>
      <c r="N481" s="62">
        <v>45901</v>
      </c>
      <c r="O481" s="62">
        <v>46265</v>
      </c>
      <c r="P481" s="63"/>
      <c r="Q481" s="63"/>
      <c r="R481" s="78">
        <v>14</v>
      </c>
      <c r="S481" s="63" t="str">
        <f>VLOOKUP(R481,SA!$B$3:$C$11,2,1)</f>
        <v>0-25</v>
      </c>
      <c r="T481" s="38" t="s">
        <v>98</v>
      </c>
      <c r="U481" s="24" t="s">
        <v>5746</v>
      </c>
      <c r="V481" s="24">
        <v>300000</v>
      </c>
      <c r="W481" s="39">
        <f t="shared" si="135"/>
        <v>0</v>
      </c>
      <c r="X481" s="29">
        <f t="shared" si="136"/>
        <v>0</v>
      </c>
      <c r="Y481" s="40">
        <f t="shared" si="137"/>
        <v>365</v>
      </c>
      <c r="Z481" s="38">
        <f t="shared" si="138"/>
        <v>46081</v>
      </c>
      <c r="AA481" s="41">
        <f t="shared" si="139"/>
        <v>181</v>
      </c>
      <c r="AB481" s="24" t="s">
        <v>113</v>
      </c>
      <c r="AC481" s="41">
        <f t="shared" si="140"/>
        <v>3690.3792000000003</v>
      </c>
      <c r="AD481" s="41">
        <v>1</v>
      </c>
      <c r="AE481" s="72">
        <f>INDEX(SA!$C$2:$G$11,MATCH(Details!S481,SA!$C$2:$C$11,0),MATCH(Details!V481,SA!$C$2:$G$2,0))*Y481/(F481-E481+1)</f>
        <v>3127.44</v>
      </c>
      <c r="AF481" s="41">
        <f t="shared" si="141"/>
        <v>0</v>
      </c>
      <c r="AG481" s="41">
        <f t="shared" si="142"/>
        <v>0</v>
      </c>
      <c r="AH481" s="41">
        <f t="shared" si="143"/>
        <v>562.93920000000003</v>
      </c>
      <c r="AI481" s="60">
        <f t="shared" si="144"/>
        <v>125.0976</v>
      </c>
      <c r="AJ481" s="60">
        <f t="shared" si="145"/>
        <v>703.67399999999998</v>
      </c>
      <c r="AK481" s="60">
        <f t="shared" si="146"/>
        <v>1550.8675068493151</v>
      </c>
      <c r="AL481" s="60">
        <f t="shared" si="147"/>
        <v>1139.8876175342466</v>
      </c>
      <c r="AM481" s="41">
        <f t="shared" si="148"/>
        <v>1158.7807824657534</v>
      </c>
      <c r="AN481" s="42">
        <f t="shared" si="149"/>
        <v>45715</v>
      </c>
      <c r="AO481" s="43">
        <f t="shared" si="150"/>
        <v>3127.44</v>
      </c>
    </row>
    <row r="482" spans="1:41" s="24" customFormat="1" ht="15.75" customHeight="1" x14ac:dyDescent="0.35">
      <c r="A482" s="36" t="s">
        <v>27</v>
      </c>
      <c r="B482" s="36">
        <v>202509</v>
      </c>
      <c r="C482" s="24" t="s">
        <v>736</v>
      </c>
      <c r="D482" s="24" t="s">
        <v>119</v>
      </c>
      <c r="E482" s="62">
        <v>45901</v>
      </c>
      <c r="F482" s="62">
        <v>46265</v>
      </c>
      <c r="G482" s="37" t="s">
        <v>1110</v>
      </c>
      <c r="H482" s="36">
        <v>42314</v>
      </c>
      <c r="I482" s="63">
        <v>23700</v>
      </c>
      <c r="J482" s="24" t="s">
        <v>3387</v>
      </c>
      <c r="K482" s="63">
        <f t="shared" si="133"/>
        <v>45901</v>
      </c>
      <c r="L482" s="55">
        <f t="shared" si="134"/>
        <v>0.04</v>
      </c>
      <c r="M482" s="76">
        <v>0.22500000000000001</v>
      </c>
      <c r="N482" s="62">
        <v>45901</v>
      </c>
      <c r="O482" s="62">
        <v>46265</v>
      </c>
      <c r="P482" s="63"/>
      <c r="Q482" s="63"/>
      <c r="R482" s="78">
        <v>60</v>
      </c>
      <c r="S482" s="63" t="str">
        <f>VLOOKUP(R482,SA!$B$3:$C$11,2,1)</f>
        <v>56-65</v>
      </c>
      <c r="T482" s="38" t="s">
        <v>98</v>
      </c>
      <c r="U482" s="24" t="s">
        <v>5747</v>
      </c>
      <c r="V482" s="24">
        <v>300000</v>
      </c>
      <c r="W482" s="39">
        <f t="shared" si="135"/>
        <v>0</v>
      </c>
      <c r="X482" s="29">
        <f t="shared" si="136"/>
        <v>0</v>
      </c>
      <c r="Y482" s="40">
        <f t="shared" si="137"/>
        <v>365</v>
      </c>
      <c r="Z482" s="38">
        <f t="shared" si="138"/>
        <v>46081</v>
      </c>
      <c r="AA482" s="41">
        <f t="shared" si="139"/>
        <v>181</v>
      </c>
      <c r="AB482" s="24" t="s">
        <v>113</v>
      </c>
      <c r="AC482" s="41">
        <f t="shared" si="140"/>
        <v>10831.751</v>
      </c>
      <c r="AD482" s="41">
        <v>1</v>
      </c>
      <c r="AE482" s="72">
        <f>INDEX(SA!$C$2:$G$11,MATCH(Details!S482,SA!$C$2:$C$11,0),MATCH(Details!V482,SA!$C$2:$G$2,0))*Y482/(F482-E482+1)</f>
        <v>9179.4500000000007</v>
      </c>
      <c r="AF482" s="41">
        <f t="shared" si="141"/>
        <v>0</v>
      </c>
      <c r="AG482" s="41">
        <f t="shared" si="142"/>
        <v>0</v>
      </c>
      <c r="AH482" s="41">
        <f t="shared" si="143"/>
        <v>1652.3010000000002</v>
      </c>
      <c r="AI482" s="60">
        <f t="shared" si="144"/>
        <v>367.17800000000005</v>
      </c>
      <c r="AJ482" s="60">
        <f t="shared" si="145"/>
        <v>2065.3762500000003</v>
      </c>
      <c r="AK482" s="60">
        <f t="shared" si="146"/>
        <v>4552.0012328767125</v>
      </c>
      <c r="AL482" s="60">
        <f t="shared" si="147"/>
        <v>3345.7209061643835</v>
      </c>
      <c r="AM482" s="41">
        <f t="shared" si="148"/>
        <v>3401.1748438356171</v>
      </c>
      <c r="AN482" s="42">
        <f t="shared" si="149"/>
        <v>45715</v>
      </c>
      <c r="AO482" s="43">
        <f t="shared" si="150"/>
        <v>9179.4500000000007</v>
      </c>
    </row>
    <row r="483" spans="1:41" s="24" customFormat="1" ht="15.75" customHeight="1" x14ac:dyDescent="0.35">
      <c r="A483" s="36" t="s">
        <v>27</v>
      </c>
      <c r="B483" s="36">
        <v>202509</v>
      </c>
      <c r="C483" s="24" t="s">
        <v>736</v>
      </c>
      <c r="D483" s="24" t="s">
        <v>119</v>
      </c>
      <c r="E483" s="62">
        <v>45901</v>
      </c>
      <c r="F483" s="62">
        <v>46265</v>
      </c>
      <c r="G483" s="37" t="s">
        <v>1111</v>
      </c>
      <c r="H483" s="36">
        <v>42314</v>
      </c>
      <c r="I483" s="63">
        <v>20423</v>
      </c>
      <c r="J483" s="24" t="s">
        <v>3388</v>
      </c>
      <c r="K483" s="63">
        <f t="shared" si="133"/>
        <v>45901</v>
      </c>
      <c r="L483" s="55">
        <f t="shared" si="134"/>
        <v>0.04</v>
      </c>
      <c r="M483" s="76">
        <v>0.22500000000000001</v>
      </c>
      <c r="N483" s="62">
        <v>45901</v>
      </c>
      <c r="O483" s="62">
        <v>46265</v>
      </c>
      <c r="P483" s="63"/>
      <c r="Q483" s="63"/>
      <c r="R483" s="78">
        <v>69</v>
      </c>
      <c r="S483" s="63" t="str">
        <f>VLOOKUP(R483,SA!$B$3:$C$11,2,1)</f>
        <v>66-70</v>
      </c>
      <c r="T483" s="38" t="s">
        <v>97</v>
      </c>
      <c r="U483" s="24" t="s">
        <v>5744</v>
      </c>
      <c r="V483" s="24">
        <v>300000</v>
      </c>
      <c r="W483" s="39">
        <f t="shared" si="135"/>
        <v>0</v>
      </c>
      <c r="X483" s="29">
        <f t="shared" si="136"/>
        <v>0</v>
      </c>
      <c r="Y483" s="40">
        <f t="shared" si="137"/>
        <v>365</v>
      </c>
      <c r="Z483" s="38">
        <f t="shared" si="138"/>
        <v>46081</v>
      </c>
      <c r="AA483" s="41">
        <f t="shared" si="139"/>
        <v>181</v>
      </c>
      <c r="AB483" s="24" t="s">
        <v>113</v>
      </c>
      <c r="AC483" s="41">
        <f t="shared" si="140"/>
        <v>15468.950400000002</v>
      </c>
      <c r="AD483" s="41">
        <v>1</v>
      </c>
      <c r="AE483" s="72">
        <f>INDEX(SA!$C$2:$G$11,MATCH(Details!S483,SA!$C$2:$C$11,0),MATCH(Details!V483,SA!$C$2:$G$2,0))*Y483/(F483-E483+1)</f>
        <v>13109.28</v>
      </c>
      <c r="AF483" s="41">
        <f t="shared" si="141"/>
        <v>0</v>
      </c>
      <c r="AG483" s="41">
        <f t="shared" si="142"/>
        <v>0</v>
      </c>
      <c r="AH483" s="41">
        <f t="shared" si="143"/>
        <v>2359.6704</v>
      </c>
      <c r="AI483" s="60">
        <f t="shared" si="144"/>
        <v>524.37120000000004</v>
      </c>
      <c r="AJ483" s="60">
        <f t="shared" si="145"/>
        <v>2949.5880000000002</v>
      </c>
      <c r="AK483" s="60">
        <f t="shared" si="146"/>
        <v>6500.7662465753428</v>
      </c>
      <c r="AL483" s="60">
        <f t="shared" si="147"/>
        <v>4778.0631912328772</v>
      </c>
      <c r="AM483" s="41">
        <f t="shared" si="148"/>
        <v>4857.2576087671241</v>
      </c>
      <c r="AN483" s="42">
        <f t="shared" si="149"/>
        <v>45715</v>
      </c>
      <c r="AO483" s="43">
        <f t="shared" si="150"/>
        <v>13109.28</v>
      </c>
    </row>
    <row r="484" spans="1:41" s="24" customFormat="1" ht="15.75" customHeight="1" x14ac:dyDescent="0.35">
      <c r="A484" s="36" t="s">
        <v>27</v>
      </c>
      <c r="B484" s="36">
        <v>202509</v>
      </c>
      <c r="C484" s="24" t="s">
        <v>736</v>
      </c>
      <c r="D484" s="24" t="s">
        <v>119</v>
      </c>
      <c r="E484" s="62">
        <v>45901</v>
      </c>
      <c r="F484" s="62">
        <v>46265</v>
      </c>
      <c r="G484" s="37" t="s">
        <v>1112</v>
      </c>
      <c r="H484" s="36">
        <v>42314</v>
      </c>
      <c r="I484" s="63">
        <v>30052</v>
      </c>
      <c r="J484" s="24" t="s">
        <v>3389</v>
      </c>
      <c r="K484" s="63">
        <f t="shared" si="133"/>
        <v>45901</v>
      </c>
      <c r="L484" s="55">
        <f t="shared" si="134"/>
        <v>0.04</v>
      </c>
      <c r="M484" s="76">
        <v>0.22500000000000001</v>
      </c>
      <c r="N484" s="62">
        <v>45901</v>
      </c>
      <c r="O484" s="62">
        <v>46265</v>
      </c>
      <c r="P484" s="63"/>
      <c r="Q484" s="63"/>
      <c r="R484" s="78">
        <v>43</v>
      </c>
      <c r="S484" s="63" t="str">
        <f>VLOOKUP(R484,SA!$B$3:$C$11,2,1)</f>
        <v>36-45</v>
      </c>
      <c r="T484" s="38" t="s">
        <v>98</v>
      </c>
      <c r="U484" s="24" t="s">
        <v>5743</v>
      </c>
      <c r="V484" s="24">
        <v>300000</v>
      </c>
      <c r="W484" s="39">
        <f t="shared" si="135"/>
        <v>0</v>
      </c>
      <c r="X484" s="29">
        <f t="shared" si="136"/>
        <v>0</v>
      </c>
      <c r="Y484" s="40">
        <f t="shared" si="137"/>
        <v>365</v>
      </c>
      <c r="Z484" s="38">
        <f t="shared" si="138"/>
        <v>46081</v>
      </c>
      <c r="AA484" s="41">
        <f t="shared" si="139"/>
        <v>181</v>
      </c>
      <c r="AB484" s="24" t="s">
        <v>113</v>
      </c>
      <c r="AC484" s="41">
        <f t="shared" si="140"/>
        <v>5119.5716000000002</v>
      </c>
      <c r="AD484" s="41">
        <v>1</v>
      </c>
      <c r="AE484" s="72">
        <f>INDEX(SA!$C$2:$G$11,MATCH(Details!S484,SA!$C$2:$C$11,0),MATCH(Details!V484,SA!$C$2:$G$2,0))*Y484/(F484-E484+1)</f>
        <v>4338.62</v>
      </c>
      <c r="AF484" s="41">
        <f t="shared" si="141"/>
        <v>0</v>
      </c>
      <c r="AG484" s="41">
        <f t="shared" si="142"/>
        <v>0</v>
      </c>
      <c r="AH484" s="41">
        <f t="shared" si="143"/>
        <v>780.95159999999998</v>
      </c>
      <c r="AI484" s="60">
        <f t="shared" si="144"/>
        <v>173.54480000000001</v>
      </c>
      <c r="AJ484" s="60">
        <f t="shared" si="145"/>
        <v>976.18949999999995</v>
      </c>
      <c r="AK484" s="60">
        <f t="shared" si="146"/>
        <v>2151.4800547945206</v>
      </c>
      <c r="AL484" s="60">
        <f t="shared" si="147"/>
        <v>1581.3378402739727</v>
      </c>
      <c r="AM484" s="41">
        <f t="shared" si="148"/>
        <v>1607.5478597260276</v>
      </c>
      <c r="AN484" s="42">
        <f t="shared" si="149"/>
        <v>45715</v>
      </c>
      <c r="AO484" s="43">
        <f t="shared" si="150"/>
        <v>4338.62</v>
      </c>
    </row>
    <row r="485" spans="1:41" s="24" customFormat="1" ht="15.75" customHeight="1" x14ac:dyDescent="0.35">
      <c r="A485" s="36" t="s">
        <v>27</v>
      </c>
      <c r="B485" s="36">
        <v>202509</v>
      </c>
      <c r="C485" s="24" t="s">
        <v>736</v>
      </c>
      <c r="D485" s="24" t="s">
        <v>119</v>
      </c>
      <c r="E485" s="62">
        <v>45901</v>
      </c>
      <c r="F485" s="62">
        <v>46265</v>
      </c>
      <c r="G485" s="37" t="s">
        <v>380</v>
      </c>
      <c r="H485" s="36">
        <v>42314</v>
      </c>
      <c r="I485" s="63">
        <v>32153</v>
      </c>
      <c r="J485" s="24" t="s">
        <v>3390</v>
      </c>
      <c r="K485" s="63">
        <f t="shared" si="133"/>
        <v>45901</v>
      </c>
      <c r="L485" s="55">
        <f t="shared" si="134"/>
        <v>0.04</v>
      </c>
      <c r="M485" s="76">
        <v>0.22500000000000001</v>
      </c>
      <c r="N485" s="62">
        <v>45901</v>
      </c>
      <c r="O485" s="62">
        <v>46265</v>
      </c>
      <c r="P485" s="63"/>
      <c r="Q485" s="63"/>
      <c r="R485" s="78">
        <v>37</v>
      </c>
      <c r="S485" s="63" t="str">
        <f>VLOOKUP(R485,SA!$B$3:$C$11,2,1)</f>
        <v>36-45</v>
      </c>
      <c r="T485" s="38" t="s">
        <v>97</v>
      </c>
      <c r="U485" s="24" t="s">
        <v>56</v>
      </c>
      <c r="V485" s="24">
        <v>300000</v>
      </c>
      <c r="W485" s="39">
        <f t="shared" si="135"/>
        <v>300000</v>
      </c>
      <c r="X485" s="29">
        <f t="shared" si="136"/>
        <v>1</v>
      </c>
      <c r="Y485" s="40">
        <f t="shared" si="137"/>
        <v>365</v>
      </c>
      <c r="Z485" s="38">
        <f t="shared" si="138"/>
        <v>46081</v>
      </c>
      <c r="AA485" s="41">
        <f t="shared" si="139"/>
        <v>181</v>
      </c>
      <c r="AB485" s="24" t="s">
        <v>113</v>
      </c>
      <c r="AC485" s="41">
        <f t="shared" si="140"/>
        <v>5119.5716000000002</v>
      </c>
      <c r="AD485" s="41">
        <v>1</v>
      </c>
      <c r="AE485" s="72">
        <f>INDEX(SA!$C$2:$G$11,MATCH(Details!S485,SA!$C$2:$C$11,0),MATCH(Details!V485,SA!$C$2:$G$2,0))*Y485/(F485-E485+1)</f>
        <v>4338.62</v>
      </c>
      <c r="AF485" s="41">
        <f t="shared" si="141"/>
        <v>0</v>
      </c>
      <c r="AG485" s="41">
        <f t="shared" si="142"/>
        <v>0</v>
      </c>
      <c r="AH485" s="41">
        <f t="shared" si="143"/>
        <v>780.95159999999998</v>
      </c>
      <c r="AI485" s="60">
        <f t="shared" si="144"/>
        <v>173.54480000000001</v>
      </c>
      <c r="AJ485" s="60">
        <f t="shared" si="145"/>
        <v>976.18949999999995</v>
      </c>
      <c r="AK485" s="60">
        <f t="shared" si="146"/>
        <v>2151.4800547945206</v>
      </c>
      <c r="AL485" s="60">
        <f t="shared" si="147"/>
        <v>1581.3378402739727</v>
      </c>
      <c r="AM485" s="41">
        <f t="shared" si="148"/>
        <v>1607.5478597260276</v>
      </c>
      <c r="AN485" s="42">
        <f t="shared" si="149"/>
        <v>45715</v>
      </c>
      <c r="AO485" s="43">
        <f t="shared" si="150"/>
        <v>4338.62</v>
      </c>
    </row>
    <row r="486" spans="1:41" s="24" customFormat="1" ht="15.75" customHeight="1" x14ac:dyDescent="0.35">
      <c r="A486" s="36" t="s">
        <v>27</v>
      </c>
      <c r="B486" s="36">
        <v>202509</v>
      </c>
      <c r="C486" s="24" t="s">
        <v>736</v>
      </c>
      <c r="D486" s="24" t="s">
        <v>119</v>
      </c>
      <c r="E486" s="62">
        <v>45901</v>
      </c>
      <c r="F486" s="62">
        <v>46265</v>
      </c>
      <c r="G486" s="37" t="s">
        <v>1113</v>
      </c>
      <c r="H486" s="36">
        <v>42314</v>
      </c>
      <c r="I486" s="63">
        <v>43522</v>
      </c>
      <c r="J486" s="24" t="s">
        <v>3391</v>
      </c>
      <c r="K486" s="63">
        <f t="shared" si="133"/>
        <v>45901</v>
      </c>
      <c r="L486" s="55">
        <f t="shared" si="134"/>
        <v>0.04</v>
      </c>
      <c r="M486" s="76">
        <v>0.22500000000000001</v>
      </c>
      <c r="N486" s="62">
        <v>45901</v>
      </c>
      <c r="O486" s="62">
        <v>46265</v>
      </c>
      <c r="P486" s="63"/>
      <c r="Q486" s="63"/>
      <c r="R486" s="78">
        <v>6</v>
      </c>
      <c r="S486" s="63" t="str">
        <f>VLOOKUP(R486,SA!$B$3:$C$11,2,1)</f>
        <v>0-25</v>
      </c>
      <c r="T486" s="38" t="s">
        <v>97</v>
      </c>
      <c r="U486" s="24" t="s">
        <v>5745</v>
      </c>
      <c r="V486" s="24">
        <v>300000</v>
      </c>
      <c r="W486" s="39">
        <f t="shared" si="135"/>
        <v>0</v>
      </c>
      <c r="X486" s="29">
        <f t="shared" si="136"/>
        <v>0</v>
      </c>
      <c r="Y486" s="40">
        <f t="shared" si="137"/>
        <v>365</v>
      </c>
      <c r="Z486" s="38">
        <f t="shared" si="138"/>
        <v>46081</v>
      </c>
      <c r="AA486" s="41">
        <f t="shared" si="139"/>
        <v>181</v>
      </c>
      <c r="AB486" s="24" t="s">
        <v>113</v>
      </c>
      <c r="AC486" s="41">
        <f t="shared" si="140"/>
        <v>3690.3792000000003</v>
      </c>
      <c r="AD486" s="41">
        <v>1</v>
      </c>
      <c r="AE486" s="72">
        <f>INDEX(SA!$C$2:$G$11,MATCH(Details!S486,SA!$C$2:$C$11,0),MATCH(Details!V486,SA!$C$2:$G$2,0))*Y486/(F486-E486+1)</f>
        <v>3127.44</v>
      </c>
      <c r="AF486" s="41">
        <f t="shared" si="141"/>
        <v>0</v>
      </c>
      <c r="AG486" s="41">
        <f t="shared" si="142"/>
        <v>0</v>
      </c>
      <c r="AH486" s="41">
        <f t="shared" si="143"/>
        <v>562.93920000000003</v>
      </c>
      <c r="AI486" s="60">
        <f t="shared" si="144"/>
        <v>125.0976</v>
      </c>
      <c r="AJ486" s="60">
        <f t="shared" si="145"/>
        <v>703.67399999999998</v>
      </c>
      <c r="AK486" s="60">
        <f t="shared" si="146"/>
        <v>1550.8675068493151</v>
      </c>
      <c r="AL486" s="60">
        <f t="shared" si="147"/>
        <v>1139.8876175342466</v>
      </c>
      <c r="AM486" s="41">
        <f t="shared" si="148"/>
        <v>1158.7807824657534</v>
      </c>
      <c r="AN486" s="42">
        <f t="shared" si="149"/>
        <v>45715</v>
      </c>
      <c r="AO486" s="43">
        <f t="shared" si="150"/>
        <v>3127.44</v>
      </c>
    </row>
    <row r="487" spans="1:41" s="24" customFormat="1" ht="15.75" customHeight="1" x14ac:dyDescent="0.35">
      <c r="A487" s="36" t="s">
        <v>27</v>
      </c>
      <c r="B487" s="36">
        <v>202509</v>
      </c>
      <c r="C487" s="24" t="s">
        <v>736</v>
      </c>
      <c r="D487" s="24" t="s">
        <v>119</v>
      </c>
      <c r="E487" s="62">
        <v>45901</v>
      </c>
      <c r="F487" s="62">
        <v>46265</v>
      </c>
      <c r="G487" s="37" t="s">
        <v>1114</v>
      </c>
      <c r="H487" s="36">
        <v>42315</v>
      </c>
      <c r="I487" s="63">
        <v>20784</v>
      </c>
      <c r="J487" s="24" t="s">
        <v>3392</v>
      </c>
      <c r="K487" s="63">
        <f t="shared" si="133"/>
        <v>45901</v>
      </c>
      <c r="L487" s="55">
        <f t="shared" si="134"/>
        <v>0.04</v>
      </c>
      <c r="M487" s="76">
        <v>0.22500000000000001</v>
      </c>
      <c r="N487" s="62">
        <v>45901</v>
      </c>
      <c r="O487" s="62">
        <v>46265</v>
      </c>
      <c r="P487" s="63"/>
      <c r="Q487" s="63"/>
      <c r="R487" s="78">
        <v>68</v>
      </c>
      <c r="S487" s="63" t="str">
        <f>VLOOKUP(R487,SA!$B$3:$C$11,2,1)</f>
        <v>66-70</v>
      </c>
      <c r="T487" s="38" t="s">
        <v>97</v>
      </c>
      <c r="U487" s="24" t="s">
        <v>5744</v>
      </c>
      <c r="V487" s="24">
        <v>300000</v>
      </c>
      <c r="W487" s="39">
        <f t="shared" si="135"/>
        <v>0</v>
      </c>
      <c r="X487" s="29">
        <f t="shared" si="136"/>
        <v>0</v>
      </c>
      <c r="Y487" s="40">
        <f t="shared" si="137"/>
        <v>365</v>
      </c>
      <c r="Z487" s="38">
        <f t="shared" si="138"/>
        <v>46081</v>
      </c>
      <c r="AA487" s="41">
        <f t="shared" si="139"/>
        <v>181</v>
      </c>
      <c r="AB487" s="24" t="s">
        <v>113</v>
      </c>
      <c r="AC487" s="41">
        <f t="shared" si="140"/>
        <v>15468.950400000002</v>
      </c>
      <c r="AD487" s="41">
        <v>1</v>
      </c>
      <c r="AE487" s="72">
        <f>INDEX(SA!$C$2:$G$11,MATCH(Details!S487,SA!$C$2:$C$11,0),MATCH(Details!V487,SA!$C$2:$G$2,0))*Y487/(F487-E487+1)</f>
        <v>13109.28</v>
      </c>
      <c r="AF487" s="41">
        <f t="shared" si="141"/>
        <v>0</v>
      </c>
      <c r="AG487" s="41">
        <f t="shared" si="142"/>
        <v>0</v>
      </c>
      <c r="AH487" s="41">
        <f t="shared" si="143"/>
        <v>2359.6704</v>
      </c>
      <c r="AI487" s="60">
        <f t="shared" si="144"/>
        <v>524.37120000000004</v>
      </c>
      <c r="AJ487" s="60">
        <f t="shared" si="145"/>
        <v>2949.5880000000002</v>
      </c>
      <c r="AK487" s="60">
        <f t="shared" si="146"/>
        <v>6500.7662465753428</v>
      </c>
      <c r="AL487" s="60">
        <f t="shared" si="147"/>
        <v>4778.0631912328772</v>
      </c>
      <c r="AM487" s="41">
        <f t="shared" si="148"/>
        <v>4857.2576087671241</v>
      </c>
      <c r="AN487" s="42">
        <f t="shared" si="149"/>
        <v>45715</v>
      </c>
      <c r="AO487" s="43">
        <f t="shared" si="150"/>
        <v>13109.28</v>
      </c>
    </row>
    <row r="488" spans="1:41" s="24" customFormat="1" ht="15.75" customHeight="1" x14ac:dyDescent="0.35">
      <c r="A488" s="36" t="s">
        <v>27</v>
      </c>
      <c r="B488" s="36">
        <v>202509</v>
      </c>
      <c r="C488" s="24" t="s">
        <v>736</v>
      </c>
      <c r="D488" s="24" t="s">
        <v>119</v>
      </c>
      <c r="E488" s="62">
        <v>45901</v>
      </c>
      <c r="F488" s="62">
        <v>46265</v>
      </c>
      <c r="G488" s="37" t="s">
        <v>292</v>
      </c>
      <c r="H488" s="36">
        <v>42315</v>
      </c>
      <c r="I488" s="63">
        <v>33255</v>
      </c>
      <c r="J488" s="24" t="s">
        <v>3393</v>
      </c>
      <c r="K488" s="63">
        <f t="shared" si="133"/>
        <v>45901</v>
      </c>
      <c r="L488" s="55">
        <f t="shared" si="134"/>
        <v>0.04</v>
      </c>
      <c r="M488" s="76">
        <v>0.22500000000000001</v>
      </c>
      <c r="N488" s="62">
        <v>45901</v>
      </c>
      <c r="O488" s="62">
        <v>46265</v>
      </c>
      <c r="P488" s="63"/>
      <c r="Q488" s="63"/>
      <c r="R488" s="78">
        <v>34</v>
      </c>
      <c r="S488" s="63" t="str">
        <f>VLOOKUP(R488,SA!$B$3:$C$11,2,1)</f>
        <v>26-35</v>
      </c>
      <c r="T488" s="38" t="s">
        <v>97</v>
      </c>
      <c r="U488" s="24" t="s">
        <v>56</v>
      </c>
      <c r="V488" s="24">
        <v>300000</v>
      </c>
      <c r="W488" s="39">
        <f t="shared" si="135"/>
        <v>300000</v>
      </c>
      <c r="X488" s="29">
        <f t="shared" si="136"/>
        <v>1</v>
      </c>
      <c r="Y488" s="40">
        <f t="shared" si="137"/>
        <v>365</v>
      </c>
      <c r="Z488" s="38">
        <f t="shared" si="138"/>
        <v>46081</v>
      </c>
      <c r="AA488" s="41">
        <f t="shared" si="139"/>
        <v>181</v>
      </c>
      <c r="AB488" s="24" t="s">
        <v>113</v>
      </c>
      <c r="AC488" s="41">
        <f t="shared" si="140"/>
        <v>4124.4657999999999</v>
      </c>
      <c r="AD488" s="41">
        <v>1</v>
      </c>
      <c r="AE488" s="72">
        <f>INDEX(SA!$C$2:$G$11,MATCH(Details!S488,SA!$C$2:$C$11,0),MATCH(Details!V488,SA!$C$2:$G$2,0))*Y488/(F488-E488+1)</f>
        <v>3495.31</v>
      </c>
      <c r="AF488" s="41">
        <f t="shared" si="141"/>
        <v>0</v>
      </c>
      <c r="AG488" s="41">
        <f t="shared" si="142"/>
        <v>0</v>
      </c>
      <c r="AH488" s="41">
        <f t="shared" si="143"/>
        <v>629.1558</v>
      </c>
      <c r="AI488" s="60">
        <f t="shared" si="144"/>
        <v>139.8124</v>
      </c>
      <c r="AJ488" s="60">
        <f t="shared" si="145"/>
        <v>786.44475</v>
      </c>
      <c r="AK488" s="60">
        <f t="shared" si="146"/>
        <v>1733.2907123287671</v>
      </c>
      <c r="AL488" s="60">
        <f t="shared" si="147"/>
        <v>1273.9686735616438</v>
      </c>
      <c r="AM488" s="41">
        <f t="shared" si="148"/>
        <v>1295.0841764383563</v>
      </c>
      <c r="AN488" s="42">
        <f t="shared" si="149"/>
        <v>45715</v>
      </c>
      <c r="AO488" s="43">
        <f t="shared" si="150"/>
        <v>3495.31</v>
      </c>
    </row>
    <row r="489" spans="1:41" s="24" customFormat="1" ht="15.75" customHeight="1" x14ac:dyDescent="0.35">
      <c r="A489" s="36" t="s">
        <v>27</v>
      </c>
      <c r="B489" s="36">
        <v>202509</v>
      </c>
      <c r="C489" s="24" t="s">
        <v>736</v>
      </c>
      <c r="D489" s="24" t="s">
        <v>119</v>
      </c>
      <c r="E489" s="62">
        <v>45901</v>
      </c>
      <c r="F489" s="62">
        <v>46265</v>
      </c>
      <c r="G489" s="37" t="s">
        <v>1115</v>
      </c>
      <c r="H489" s="36">
        <v>42315</v>
      </c>
      <c r="I489" s="63">
        <v>35495</v>
      </c>
      <c r="J489" s="24" t="s">
        <v>3394</v>
      </c>
      <c r="K489" s="63">
        <f t="shared" si="133"/>
        <v>45901</v>
      </c>
      <c r="L489" s="55">
        <f t="shared" si="134"/>
        <v>0.04</v>
      </c>
      <c r="M489" s="76">
        <v>0.22500000000000001</v>
      </c>
      <c r="N489" s="62">
        <v>45901</v>
      </c>
      <c r="O489" s="62">
        <v>46265</v>
      </c>
      <c r="P489" s="63"/>
      <c r="Q489" s="63"/>
      <c r="R489" s="78">
        <v>28</v>
      </c>
      <c r="S489" s="63" t="str">
        <f>VLOOKUP(R489,SA!$B$3:$C$11,2,1)</f>
        <v>26-35</v>
      </c>
      <c r="T489" s="38" t="s">
        <v>98</v>
      </c>
      <c r="U489" s="24" t="s">
        <v>5743</v>
      </c>
      <c r="V489" s="24">
        <v>300000</v>
      </c>
      <c r="W489" s="39">
        <f t="shared" si="135"/>
        <v>0</v>
      </c>
      <c r="X489" s="29">
        <f t="shared" si="136"/>
        <v>0</v>
      </c>
      <c r="Y489" s="40">
        <f t="shared" si="137"/>
        <v>365</v>
      </c>
      <c r="Z489" s="38">
        <f t="shared" si="138"/>
        <v>46081</v>
      </c>
      <c r="AA489" s="41">
        <f t="shared" si="139"/>
        <v>181</v>
      </c>
      <c r="AB489" s="24" t="s">
        <v>113</v>
      </c>
      <c r="AC489" s="41">
        <f t="shared" si="140"/>
        <v>4124.4657999999999</v>
      </c>
      <c r="AD489" s="41">
        <v>1</v>
      </c>
      <c r="AE489" s="72">
        <f>INDEX(SA!$C$2:$G$11,MATCH(Details!S489,SA!$C$2:$C$11,0),MATCH(Details!V489,SA!$C$2:$G$2,0))*Y489/(F489-E489+1)</f>
        <v>3495.31</v>
      </c>
      <c r="AF489" s="41">
        <f t="shared" si="141"/>
        <v>0</v>
      </c>
      <c r="AG489" s="41">
        <f t="shared" si="142"/>
        <v>0</v>
      </c>
      <c r="AH489" s="41">
        <f t="shared" si="143"/>
        <v>629.1558</v>
      </c>
      <c r="AI489" s="60">
        <f t="shared" si="144"/>
        <v>139.8124</v>
      </c>
      <c r="AJ489" s="60">
        <f t="shared" si="145"/>
        <v>786.44475</v>
      </c>
      <c r="AK489" s="60">
        <f t="shared" si="146"/>
        <v>1733.2907123287671</v>
      </c>
      <c r="AL489" s="60">
        <f t="shared" si="147"/>
        <v>1273.9686735616438</v>
      </c>
      <c r="AM489" s="41">
        <f t="shared" si="148"/>
        <v>1295.0841764383563</v>
      </c>
      <c r="AN489" s="42">
        <f t="shared" si="149"/>
        <v>45715</v>
      </c>
      <c r="AO489" s="43">
        <f t="shared" si="150"/>
        <v>3495.31</v>
      </c>
    </row>
    <row r="490" spans="1:41" s="24" customFormat="1" ht="15.75" customHeight="1" x14ac:dyDescent="0.35">
      <c r="A490" s="36" t="s">
        <v>27</v>
      </c>
      <c r="B490" s="36">
        <v>202509</v>
      </c>
      <c r="C490" s="24" t="s">
        <v>736</v>
      </c>
      <c r="D490" s="24" t="s">
        <v>119</v>
      </c>
      <c r="E490" s="62">
        <v>45901</v>
      </c>
      <c r="F490" s="62">
        <v>46265</v>
      </c>
      <c r="G490" s="37" t="s">
        <v>1116</v>
      </c>
      <c r="H490" s="36">
        <v>42315</v>
      </c>
      <c r="I490" s="63">
        <v>22767</v>
      </c>
      <c r="J490" s="24" t="s">
        <v>3395</v>
      </c>
      <c r="K490" s="63">
        <f t="shared" si="133"/>
        <v>45901</v>
      </c>
      <c r="L490" s="55">
        <f t="shared" si="134"/>
        <v>0.04</v>
      </c>
      <c r="M490" s="76">
        <v>0.22500000000000001</v>
      </c>
      <c r="N490" s="62">
        <v>45901</v>
      </c>
      <c r="O490" s="62">
        <v>46265</v>
      </c>
      <c r="P490" s="63"/>
      <c r="Q490" s="63"/>
      <c r="R490" s="78">
        <v>63</v>
      </c>
      <c r="S490" s="63" t="str">
        <f>VLOOKUP(R490,SA!$B$3:$C$11,2,1)</f>
        <v>56-65</v>
      </c>
      <c r="T490" s="38" t="s">
        <v>98</v>
      </c>
      <c r="U490" s="24" t="s">
        <v>5747</v>
      </c>
      <c r="V490" s="24">
        <v>300000</v>
      </c>
      <c r="W490" s="39">
        <f t="shared" si="135"/>
        <v>0</v>
      </c>
      <c r="X490" s="29">
        <f t="shared" si="136"/>
        <v>0</v>
      </c>
      <c r="Y490" s="40">
        <f t="shared" si="137"/>
        <v>365</v>
      </c>
      <c r="Z490" s="38">
        <f t="shared" si="138"/>
        <v>46081</v>
      </c>
      <c r="AA490" s="41">
        <f t="shared" si="139"/>
        <v>181</v>
      </c>
      <c r="AB490" s="24" t="s">
        <v>113</v>
      </c>
      <c r="AC490" s="41">
        <f t="shared" si="140"/>
        <v>10831.751</v>
      </c>
      <c r="AD490" s="41">
        <v>1</v>
      </c>
      <c r="AE490" s="72">
        <f>INDEX(SA!$C$2:$G$11,MATCH(Details!S490,SA!$C$2:$C$11,0),MATCH(Details!V490,SA!$C$2:$G$2,0))*Y490/(F490-E490+1)</f>
        <v>9179.4500000000007</v>
      </c>
      <c r="AF490" s="41">
        <f t="shared" si="141"/>
        <v>0</v>
      </c>
      <c r="AG490" s="41">
        <f t="shared" si="142"/>
        <v>0</v>
      </c>
      <c r="AH490" s="41">
        <f t="shared" si="143"/>
        <v>1652.3010000000002</v>
      </c>
      <c r="AI490" s="60">
        <f t="shared" si="144"/>
        <v>367.17800000000005</v>
      </c>
      <c r="AJ490" s="60">
        <f t="shared" si="145"/>
        <v>2065.3762500000003</v>
      </c>
      <c r="AK490" s="60">
        <f t="shared" si="146"/>
        <v>4552.0012328767125</v>
      </c>
      <c r="AL490" s="60">
        <f t="shared" si="147"/>
        <v>3345.7209061643835</v>
      </c>
      <c r="AM490" s="41">
        <f t="shared" si="148"/>
        <v>3401.1748438356171</v>
      </c>
      <c r="AN490" s="42">
        <f t="shared" si="149"/>
        <v>45715</v>
      </c>
      <c r="AO490" s="43">
        <f t="shared" si="150"/>
        <v>9179.4500000000007</v>
      </c>
    </row>
    <row r="491" spans="1:41" s="24" customFormat="1" ht="15.75" customHeight="1" x14ac:dyDescent="0.35">
      <c r="A491" s="36" t="s">
        <v>27</v>
      </c>
      <c r="B491" s="36">
        <v>202509</v>
      </c>
      <c r="C491" s="24" t="s">
        <v>736</v>
      </c>
      <c r="D491" s="24" t="s">
        <v>119</v>
      </c>
      <c r="E491" s="62">
        <v>45901</v>
      </c>
      <c r="F491" s="62">
        <v>46265</v>
      </c>
      <c r="G491" s="37" t="s">
        <v>1117</v>
      </c>
      <c r="H491" s="36">
        <v>42316</v>
      </c>
      <c r="I491" s="63">
        <v>44802</v>
      </c>
      <c r="J491" s="24" t="s">
        <v>3396</v>
      </c>
      <c r="K491" s="63">
        <f t="shared" si="133"/>
        <v>45901</v>
      </c>
      <c r="L491" s="55">
        <f t="shared" si="134"/>
        <v>0.04</v>
      </c>
      <c r="M491" s="76">
        <v>0.22500000000000001</v>
      </c>
      <c r="N491" s="62">
        <v>45901</v>
      </c>
      <c r="O491" s="62">
        <v>46265</v>
      </c>
      <c r="P491" s="63"/>
      <c r="Q491" s="63"/>
      <c r="R491" s="78">
        <v>3</v>
      </c>
      <c r="S491" s="63" t="str">
        <f>VLOOKUP(R491,SA!$B$3:$C$11,2,1)</f>
        <v>0-25</v>
      </c>
      <c r="T491" s="38" t="s">
        <v>97</v>
      </c>
      <c r="U491" s="24" t="s">
        <v>5745</v>
      </c>
      <c r="V491" s="24">
        <v>300000</v>
      </c>
      <c r="W491" s="39">
        <f t="shared" si="135"/>
        <v>0</v>
      </c>
      <c r="X491" s="29">
        <f t="shared" si="136"/>
        <v>0</v>
      </c>
      <c r="Y491" s="40">
        <f t="shared" si="137"/>
        <v>365</v>
      </c>
      <c r="Z491" s="38">
        <f t="shared" si="138"/>
        <v>46081</v>
      </c>
      <c r="AA491" s="41">
        <f t="shared" si="139"/>
        <v>181</v>
      </c>
      <c r="AB491" s="24" t="s">
        <v>113</v>
      </c>
      <c r="AC491" s="41">
        <f t="shared" si="140"/>
        <v>3690.3792000000003</v>
      </c>
      <c r="AD491" s="41">
        <v>1</v>
      </c>
      <c r="AE491" s="72">
        <f>INDEX(SA!$C$2:$G$11,MATCH(Details!S491,SA!$C$2:$C$11,0),MATCH(Details!V491,SA!$C$2:$G$2,0))*Y491/(F491-E491+1)</f>
        <v>3127.44</v>
      </c>
      <c r="AF491" s="41">
        <f t="shared" si="141"/>
        <v>0</v>
      </c>
      <c r="AG491" s="41">
        <f t="shared" si="142"/>
        <v>0</v>
      </c>
      <c r="AH491" s="41">
        <f t="shared" si="143"/>
        <v>562.93920000000003</v>
      </c>
      <c r="AI491" s="60">
        <f t="shared" si="144"/>
        <v>125.0976</v>
      </c>
      <c r="AJ491" s="60">
        <f t="shared" si="145"/>
        <v>703.67399999999998</v>
      </c>
      <c r="AK491" s="60">
        <f t="shared" si="146"/>
        <v>1550.8675068493151</v>
      </c>
      <c r="AL491" s="60">
        <f t="shared" si="147"/>
        <v>1139.8876175342466</v>
      </c>
      <c r="AM491" s="41">
        <f t="shared" si="148"/>
        <v>1158.7807824657534</v>
      </c>
      <c r="AN491" s="42">
        <f t="shared" si="149"/>
        <v>45715</v>
      </c>
      <c r="AO491" s="43">
        <f t="shared" si="150"/>
        <v>3127.44</v>
      </c>
    </row>
    <row r="492" spans="1:41" s="24" customFormat="1" ht="15.75" customHeight="1" x14ac:dyDescent="0.35">
      <c r="A492" s="36" t="s">
        <v>27</v>
      </c>
      <c r="B492" s="36">
        <v>202509</v>
      </c>
      <c r="C492" s="24" t="s">
        <v>736</v>
      </c>
      <c r="D492" s="24" t="s">
        <v>119</v>
      </c>
      <c r="E492" s="62">
        <v>45901</v>
      </c>
      <c r="F492" s="62">
        <v>46265</v>
      </c>
      <c r="G492" s="37" t="s">
        <v>1118</v>
      </c>
      <c r="H492" s="36">
        <v>42316</v>
      </c>
      <c r="I492" s="63">
        <v>34564</v>
      </c>
      <c r="J492" s="24" t="s">
        <v>3397</v>
      </c>
      <c r="K492" s="63">
        <f t="shared" si="133"/>
        <v>45901</v>
      </c>
      <c r="L492" s="55">
        <f t="shared" si="134"/>
        <v>0.04</v>
      </c>
      <c r="M492" s="76">
        <v>0.22500000000000001</v>
      </c>
      <c r="N492" s="62">
        <v>45901</v>
      </c>
      <c r="O492" s="62">
        <v>46265</v>
      </c>
      <c r="P492" s="63"/>
      <c r="Q492" s="63"/>
      <c r="R492" s="78">
        <v>31</v>
      </c>
      <c r="S492" s="63" t="str">
        <f>VLOOKUP(R492,SA!$B$3:$C$11,2,1)</f>
        <v>26-35</v>
      </c>
      <c r="T492" s="38" t="s">
        <v>98</v>
      </c>
      <c r="U492" s="24" t="s">
        <v>5743</v>
      </c>
      <c r="V492" s="24">
        <v>300000</v>
      </c>
      <c r="W492" s="39">
        <f t="shared" si="135"/>
        <v>0</v>
      </c>
      <c r="X492" s="29">
        <f t="shared" si="136"/>
        <v>0</v>
      </c>
      <c r="Y492" s="40">
        <f t="shared" si="137"/>
        <v>365</v>
      </c>
      <c r="Z492" s="38">
        <f t="shared" si="138"/>
        <v>46081</v>
      </c>
      <c r="AA492" s="41">
        <f t="shared" si="139"/>
        <v>181</v>
      </c>
      <c r="AB492" s="24" t="s">
        <v>113</v>
      </c>
      <c r="AC492" s="41">
        <f t="shared" si="140"/>
        <v>4124.4657999999999</v>
      </c>
      <c r="AD492" s="41">
        <v>1</v>
      </c>
      <c r="AE492" s="72">
        <f>INDEX(SA!$C$2:$G$11,MATCH(Details!S492,SA!$C$2:$C$11,0),MATCH(Details!V492,SA!$C$2:$G$2,0))*Y492/(F492-E492+1)</f>
        <v>3495.31</v>
      </c>
      <c r="AF492" s="41">
        <f t="shared" si="141"/>
        <v>0</v>
      </c>
      <c r="AG492" s="41">
        <f t="shared" si="142"/>
        <v>0</v>
      </c>
      <c r="AH492" s="41">
        <f t="shared" si="143"/>
        <v>629.1558</v>
      </c>
      <c r="AI492" s="60">
        <f t="shared" si="144"/>
        <v>139.8124</v>
      </c>
      <c r="AJ492" s="60">
        <f t="shared" si="145"/>
        <v>786.44475</v>
      </c>
      <c r="AK492" s="60">
        <f t="shared" si="146"/>
        <v>1733.2907123287671</v>
      </c>
      <c r="AL492" s="60">
        <f t="shared" si="147"/>
        <v>1273.9686735616438</v>
      </c>
      <c r="AM492" s="41">
        <f t="shared" si="148"/>
        <v>1295.0841764383563</v>
      </c>
      <c r="AN492" s="42">
        <f t="shared" si="149"/>
        <v>45715</v>
      </c>
      <c r="AO492" s="43">
        <f t="shared" si="150"/>
        <v>3495.31</v>
      </c>
    </row>
    <row r="493" spans="1:41" s="24" customFormat="1" ht="15.75" customHeight="1" x14ac:dyDescent="0.35">
      <c r="A493" s="36" t="s">
        <v>27</v>
      </c>
      <c r="B493" s="36">
        <v>202509</v>
      </c>
      <c r="C493" s="24" t="s">
        <v>736</v>
      </c>
      <c r="D493" s="24" t="s">
        <v>119</v>
      </c>
      <c r="E493" s="62">
        <v>45901</v>
      </c>
      <c r="F493" s="62">
        <v>46265</v>
      </c>
      <c r="G493" s="37" t="s">
        <v>1119</v>
      </c>
      <c r="H493" s="36">
        <v>42316</v>
      </c>
      <c r="I493" s="63">
        <v>45344</v>
      </c>
      <c r="J493" s="24" t="s">
        <v>3398</v>
      </c>
      <c r="K493" s="63">
        <f t="shared" si="133"/>
        <v>45901</v>
      </c>
      <c r="L493" s="55">
        <f t="shared" si="134"/>
        <v>0.04</v>
      </c>
      <c r="M493" s="76">
        <v>0.22500000000000001</v>
      </c>
      <c r="N493" s="62">
        <v>45901</v>
      </c>
      <c r="O493" s="62">
        <v>46265</v>
      </c>
      <c r="P493" s="63"/>
      <c r="Q493" s="63"/>
      <c r="R493" s="78">
        <v>1</v>
      </c>
      <c r="S493" s="63" t="str">
        <f>VLOOKUP(R493,SA!$B$3:$C$11,2,1)</f>
        <v>0-25</v>
      </c>
      <c r="T493" s="38" t="s">
        <v>97</v>
      </c>
      <c r="U493" s="24" t="s">
        <v>5745</v>
      </c>
      <c r="V493" s="24">
        <v>300000</v>
      </c>
      <c r="W493" s="39">
        <f t="shared" si="135"/>
        <v>0</v>
      </c>
      <c r="X493" s="29">
        <f t="shared" si="136"/>
        <v>0</v>
      </c>
      <c r="Y493" s="40">
        <f t="shared" si="137"/>
        <v>365</v>
      </c>
      <c r="Z493" s="38">
        <f t="shared" si="138"/>
        <v>46081</v>
      </c>
      <c r="AA493" s="41">
        <f t="shared" si="139"/>
        <v>181</v>
      </c>
      <c r="AB493" s="24" t="s">
        <v>113</v>
      </c>
      <c r="AC493" s="41">
        <f t="shared" si="140"/>
        <v>3690.3792000000003</v>
      </c>
      <c r="AD493" s="41">
        <v>1</v>
      </c>
      <c r="AE493" s="72">
        <f>INDEX(SA!$C$2:$G$11,MATCH(Details!S493,SA!$C$2:$C$11,0),MATCH(Details!V493,SA!$C$2:$G$2,0))*Y493/(F493-E493+1)</f>
        <v>3127.44</v>
      </c>
      <c r="AF493" s="41">
        <f t="shared" si="141"/>
        <v>0</v>
      </c>
      <c r="AG493" s="41">
        <f t="shared" si="142"/>
        <v>0</v>
      </c>
      <c r="AH493" s="41">
        <f t="shared" si="143"/>
        <v>562.93920000000003</v>
      </c>
      <c r="AI493" s="60">
        <f t="shared" si="144"/>
        <v>125.0976</v>
      </c>
      <c r="AJ493" s="60">
        <f t="shared" si="145"/>
        <v>703.67399999999998</v>
      </c>
      <c r="AK493" s="60">
        <f t="shared" si="146"/>
        <v>1550.8675068493151</v>
      </c>
      <c r="AL493" s="60">
        <f t="shared" si="147"/>
        <v>1139.8876175342466</v>
      </c>
      <c r="AM493" s="41">
        <f t="shared" si="148"/>
        <v>1158.7807824657534</v>
      </c>
      <c r="AN493" s="42">
        <f t="shared" si="149"/>
        <v>45715</v>
      </c>
      <c r="AO493" s="43">
        <f t="shared" si="150"/>
        <v>3127.44</v>
      </c>
    </row>
    <row r="494" spans="1:41" s="24" customFormat="1" ht="15.75" customHeight="1" x14ac:dyDescent="0.35">
      <c r="A494" s="36" t="s">
        <v>27</v>
      </c>
      <c r="B494" s="36">
        <v>202509</v>
      </c>
      <c r="C494" s="24" t="s">
        <v>736</v>
      </c>
      <c r="D494" s="24" t="s">
        <v>119</v>
      </c>
      <c r="E494" s="62">
        <v>45901</v>
      </c>
      <c r="F494" s="62">
        <v>46265</v>
      </c>
      <c r="G494" s="37" t="s">
        <v>487</v>
      </c>
      <c r="H494" s="36">
        <v>42316</v>
      </c>
      <c r="I494" s="63">
        <v>33373</v>
      </c>
      <c r="J494" s="24" t="s">
        <v>3399</v>
      </c>
      <c r="K494" s="63">
        <f t="shared" si="133"/>
        <v>45901</v>
      </c>
      <c r="L494" s="55">
        <f t="shared" si="134"/>
        <v>0.04</v>
      </c>
      <c r="M494" s="76">
        <v>0.22500000000000001</v>
      </c>
      <c r="N494" s="62">
        <v>45901</v>
      </c>
      <c r="O494" s="62">
        <v>46265</v>
      </c>
      <c r="P494" s="63"/>
      <c r="Q494" s="63"/>
      <c r="R494" s="78">
        <v>34</v>
      </c>
      <c r="S494" s="63" t="str">
        <f>VLOOKUP(R494,SA!$B$3:$C$11,2,1)</f>
        <v>26-35</v>
      </c>
      <c r="T494" s="38" t="s">
        <v>97</v>
      </c>
      <c r="U494" s="24" t="s">
        <v>56</v>
      </c>
      <c r="V494" s="24">
        <v>300000</v>
      </c>
      <c r="W494" s="39">
        <f t="shared" si="135"/>
        <v>300000</v>
      </c>
      <c r="X494" s="29">
        <f t="shared" si="136"/>
        <v>1</v>
      </c>
      <c r="Y494" s="40">
        <f t="shared" si="137"/>
        <v>365</v>
      </c>
      <c r="Z494" s="38">
        <f t="shared" si="138"/>
        <v>46081</v>
      </c>
      <c r="AA494" s="41">
        <f t="shared" si="139"/>
        <v>181</v>
      </c>
      <c r="AB494" s="24" t="s">
        <v>113</v>
      </c>
      <c r="AC494" s="41">
        <f t="shared" si="140"/>
        <v>4124.4657999999999</v>
      </c>
      <c r="AD494" s="41">
        <v>1</v>
      </c>
      <c r="AE494" s="72">
        <f>INDEX(SA!$C$2:$G$11,MATCH(Details!S494,SA!$C$2:$C$11,0),MATCH(Details!V494,SA!$C$2:$G$2,0))*Y494/(F494-E494+1)</f>
        <v>3495.31</v>
      </c>
      <c r="AF494" s="41">
        <f t="shared" si="141"/>
        <v>0</v>
      </c>
      <c r="AG494" s="41">
        <f t="shared" si="142"/>
        <v>0</v>
      </c>
      <c r="AH494" s="41">
        <f t="shared" si="143"/>
        <v>629.1558</v>
      </c>
      <c r="AI494" s="60">
        <f t="shared" si="144"/>
        <v>139.8124</v>
      </c>
      <c r="AJ494" s="60">
        <f t="shared" si="145"/>
        <v>786.44475</v>
      </c>
      <c r="AK494" s="60">
        <f t="shared" si="146"/>
        <v>1733.2907123287671</v>
      </c>
      <c r="AL494" s="60">
        <f t="shared" si="147"/>
        <v>1273.9686735616438</v>
      </c>
      <c r="AM494" s="41">
        <f t="shared" si="148"/>
        <v>1295.0841764383563</v>
      </c>
      <c r="AN494" s="42">
        <f t="shared" si="149"/>
        <v>45715</v>
      </c>
      <c r="AO494" s="43">
        <f t="shared" si="150"/>
        <v>3495.31</v>
      </c>
    </row>
    <row r="495" spans="1:41" s="24" customFormat="1" ht="15.75" customHeight="1" x14ac:dyDescent="0.35">
      <c r="A495" s="36" t="s">
        <v>27</v>
      </c>
      <c r="B495" s="36">
        <v>202509</v>
      </c>
      <c r="C495" s="24" t="s">
        <v>736</v>
      </c>
      <c r="D495" s="24" t="s">
        <v>119</v>
      </c>
      <c r="E495" s="62">
        <v>45901</v>
      </c>
      <c r="F495" s="62">
        <v>46265</v>
      </c>
      <c r="G495" s="37" t="s">
        <v>1120</v>
      </c>
      <c r="H495" s="36">
        <v>42316</v>
      </c>
      <c r="I495" s="63">
        <v>24838</v>
      </c>
      <c r="J495" s="24" t="s">
        <v>3400</v>
      </c>
      <c r="K495" s="63">
        <f t="shared" si="133"/>
        <v>45901</v>
      </c>
      <c r="L495" s="55">
        <f t="shared" si="134"/>
        <v>0.04</v>
      </c>
      <c r="M495" s="76">
        <v>0.22500000000000001</v>
      </c>
      <c r="N495" s="62">
        <v>45901</v>
      </c>
      <c r="O495" s="62">
        <v>46265</v>
      </c>
      <c r="P495" s="63"/>
      <c r="Q495" s="63"/>
      <c r="R495" s="78">
        <v>57</v>
      </c>
      <c r="S495" s="63" t="str">
        <f>VLOOKUP(R495,SA!$B$3:$C$11,2,1)</f>
        <v>56-65</v>
      </c>
      <c r="T495" s="38" t="s">
        <v>97</v>
      </c>
      <c r="U495" s="24" t="s">
        <v>5744</v>
      </c>
      <c r="V495" s="24">
        <v>300000</v>
      </c>
      <c r="W495" s="39">
        <f t="shared" si="135"/>
        <v>0</v>
      </c>
      <c r="X495" s="29">
        <f t="shared" si="136"/>
        <v>0</v>
      </c>
      <c r="Y495" s="40">
        <f t="shared" si="137"/>
        <v>365</v>
      </c>
      <c r="Z495" s="38">
        <f t="shared" si="138"/>
        <v>46081</v>
      </c>
      <c r="AA495" s="41">
        <f t="shared" si="139"/>
        <v>181</v>
      </c>
      <c r="AB495" s="24" t="s">
        <v>113</v>
      </c>
      <c r="AC495" s="41">
        <f t="shared" si="140"/>
        <v>10831.751</v>
      </c>
      <c r="AD495" s="41">
        <v>1</v>
      </c>
      <c r="AE495" s="72">
        <f>INDEX(SA!$C$2:$G$11,MATCH(Details!S495,SA!$C$2:$C$11,0),MATCH(Details!V495,SA!$C$2:$G$2,0))*Y495/(F495-E495+1)</f>
        <v>9179.4500000000007</v>
      </c>
      <c r="AF495" s="41">
        <f t="shared" si="141"/>
        <v>0</v>
      </c>
      <c r="AG495" s="41">
        <f t="shared" si="142"/>
        <v>0</v>
      </c>
      <c r="AH495" s="41">
        <f t="shared" si="143"/>
        <v>1652.3010000000002</v>
      </c>
      <c r="AI495" s="60">
        <f t="shared" si="144"/>
        <v>367.17800000000005</v>
      </c>
      <c r="AJ495" s="60">
        <f t="shared" si="145"/>
        <v>2065.3762500000003</v>
      </c>
      <c r="AK495" s="60">
        <f t="shared" si="146"/>
        <v>4552.0012328767125</v>
      </c>
      <c r="AL495" s="60">
        <f t="shared" si="147"/>
        <v>3345.7209061643835</v>
      </c>
      <c r="AM495" s="41">
        <f t="shared" si="148"/>
        <v>3401.1748438356171</v>
      </c>
      <c r="AN495" s="42">
        <f t="shared" si="149"/>
        <v>45715</v>
      </c>
      <c r="AO495" s="43">
        <f t="shared" si="150"/>
        <v>9179.4500000000007</v>
      </c>
    </row>
    <row r="496" spans="1:41" s="24" customFormat="1" ht="15.75" customHeight="1" x14ac:dyDescent="0.35">
      <c r="A496" s="36" t="s">
        <v>27</v>
      </c>
      <c r="B496" s="36">
        <v>202509</v>
      </c>
      <c r="C496" s="24" t="s">
        <v>736</v>
      </c>
      <c r="D496" s="24" t="s">
        <v>119</v>
      </c>
      <c r="E496" s="62">
        <v>45901</v>
      </c>
      <c r="F496" s="62">
        <v>46265</v>
      </c>
      <c r="G496" s="37" t="s">
        <v>1121</v>
      </c>
      <c r="H496" s="36">
        <v>42317</v>
      </c>
      <c r="I496" s="63">
        <v>42016</v>
      </c>
      <c r="J496" s="24" t="s">
        <v>3401</v>
      </c>
      <c r="K496" s="63">
        <f t="shared" si="133"/>
        <v>45901</v>
      </c>
      <c r="L496" s="55">
        <f t="shared" si="134"/>
        <v>0.04</v>
      </c>
      <c r="M496" s="76">
        <v>0.22500000000000001</v>
      </c>
      <c r="N496" s="62">
        <v>45901</v>
      </c>
      <c r="O496" s="62">
        <v>46265</v>
      </c>
      <c r="P496" s="63"/>
      <c r="Q496" s="63"/>
      <c r="R496" s="78">
        <v>10</v>
      </c>
      <c r="S496" s="63" t="str">
        <f>VLOOKUP(R496,SA!$B$3:$C$11,2,1)</f>
        <v>0-25</v>
      </c>
      <c r="T496" s="38" t="s">
        <v>97</v>
      </c>
      <c r="U496" s="24" t="s">
        <v>5745</v>
      </c>
      <c r="V496" s="24">
        <v>300000</v>
      </c>
      <c r="W496" s="39">
        <f t="shared" si="135"/>
        <v>0</v>
      </c>
      <c r="X496" s="29">
        <f t="shared" si="136"/>
        <v>0</v>
      </c>
      <c r="Y496" s="40">
        <f t="shared" si="137"/>
        <v>365</v>
      </c>
      <c r="Z496" s="38">
        <f t="shared" si="138"/>
        <v>46081</v>
      </c>
      <c r="AA496" s="41">
        <f t="shared" si="139"/>
        <v>181</v>
      </c>
      <c r="AB496" s="24" t="s">
        <v>113</v>
      </c>
      <c r="AC496" s="41">
        <f t="shared" si="140"/>
        <v>3690.3792000000003</v>
      </c>
      <c r="AD496" s="41">
        <v>1</v>
      </c>
      <c r="AE496" s="72">
        <f>INDEX(SA!$C$2:$G$11,MATCH(Details!S496,SA!$C$2:$C$11,0),MATCH(Details!V496,SA!$C$2:$G$2,0))*Y496/(F496-E496+1)</f>
        <v>3127.44</v>
      </c>
      <c r="AF496" s="41">
        <f t="shared" si="141"/>
        <v>0</v>
      </c>
      <c r="AG496" s="41">
        <f t="shared" si="142"/>
        <v>0</v>
      </c>
      <c r="AH496" s="41">
        <f t="shared" si="143"/>
        <v>562.93920000000003</v>
      </c>
      <c r="AI496" s="60">
        <f t="shared" si="144"/>
        <v>125.0976</v>
      </c>
      <c r="AJ496" s="60">
        <f t="shared" si="145"/>
        <v>703.67399999999998</v>
      </c>
      <c r="AK496" s="60">
        <f t="shared" si="146"/>
        <v>1550.8675068493151</v>
      </c>
      <c r="AL496" s="60">
        <f t="shared" si="147"/>
        <v>1139.8876175342466</v>
      </c>
      <c r="AM496" s="41">
        <f t="shared" si="148"/>
        <v>1158.7807824657534</v>
      </c>
      <c r="AN496" s="42">
        <f t="shared" si="149"/>
        <v>45715</v>
      </c>
      <c r="AO496" s="43">
        <f t="shared" si="150"/>
        <v>3127.44</v>
      </c>
    </row>
    <row r="497" spans="1:41" s="24" customFormat="1" ht="15.75" customHeight="1" x14ac:dyDescent="0.35">
      <c r="A497" s="36" t="s">
        <v>27</v>
      </c>
      <c r="B497" s="36">
        <v>202509</v>
      </c>
      <c r="C497" s="24" t="s">
        <v>736</v>
      </c>
      <c r="D497" s="24" t="s">
        <v>119</v>
      </c>
      <c r="E497" s="62">
        <v>45901</v>
      </c>
      <c r="F497" s="62">
        <v>46265</v>
      </c>
      <c r="G497" s="37" t="s">
        <v>1122</v>
      </c>
      <c r="H497" s="36">
        <v>42317</v>
      </c>
      <c r="I497" s="63">
        <v>20443</v>
      </c>
      <c r="J497" s="24" t="s">
        <v>3402</v>
      </c>
      <c r="K497" s="63">
        <f t="shared" si="133"/>
        <v>45901</v>
      </c>
      <c r="L497" s="55">
        <f t="shared" si="134"/>
        <v>0.04</v>
      </c>
      <c r="M497" s="76">
        <v>0.22500000000000001</v>
      </c>
      <c r="N497" s="62">
        <v>45901</v>
      </c>
      <c r="O497" s="62">
        <v>46265</v>
      </c>
      <c r="P497" s="63"/>
      <c r="Q497" s="63"/>
      <c r="R497" s="78">
        <v>69</v>
      </c>
      <c r="S497" s="63" t="str">
        <f>VLOOKUP(R497,SA!$B$3:$C$11,2,1)</f>
        <v>66-70</v>
      </c>
      <c r="T497" s="38" t="s">
        <v>97</v>
      </c>
      <c r="U497" s="24" t="s">
        <v>5744</v>
      </c>
      <c r="V497" s="24">
        <v>300000</v>
      </c>
      <c r="W497" s="39">
        <f t="shared" si="135"/>
        <v>0</v>
      </c>
      <c r="X497" s="29">
        <f t="shared" si="136"/>
        <v>0</v>
      </c>
      <c r="Y497" s="40">
        <f t="shared" si="137"/>
        <v>365</v>
      </c>
      <c r="Z497" s="38">
        <f t="shared" si="138"/>
        <v>46081</v>
      </c>
      <c r="AA497" s="41">
        <f t="shared" si="139"/>
        <v>181</v>
      </c>
      <c r="AB497" s="24" t="s">
        <v>113</v>
      </c>
      <c r="AC497" s="41">
        <f t="shared" si="140"/>
        <v>15468.950400000002</v>
      </c>
      <c r="AD497" s="41">
        <v>1</v>
      </c>
      <c r="AE497" s="72">
        <f>INDEX(SA!$C$2:$G$11,MATCH(Details!S497,SA!$C$2:$C$11,0),MATCH(Details!V497,SA!$C$2:$G$2,0))*Y497/(F497-E497+1)</f>
        <v>13109.28</v>
      </c>
      <c r="AF497" s="41">
        <f t="shared" si="141"/>
        <v>0</v>
      </c>
      <c r="AG497" s="41">
        <f t="shared" si="142"/>
        <v>0</v>
      </c>
      <c r="AH497" s="41">
        <f t="shared" si="143"/>
        <v>2359.6704</v>
      </c>
      <c r="AI497" s="60">
        <f t="shared" si="144"/>
        <v>524.37120000000004</v>
      </c>
      <c r="AJ497" s="60">
        <f t="shared" si="145"/>
        <v>2949.5880000000002</v>
      </c>
      <c r="AK497" s="60">
        <f t="shared" si="146"/>
        <v>6500.7662465753428</v>
      </c>
      <c r="AL497" s="60">
        <f t="shared" si="147"/>
        <v>4778.0631912328772</v>
      </c>
      <c r="AM497" s="41">
        <f t="shared" si="148"/>
        <v>4857.2576087671241</v>
      </c>
      <c r="AN497" s="42">
        <f t="shared" si="149"/>
        <v>45715</v>
      </c>
      <c r="AO497" s="43">
        <f t="shared" si="150"/>
        <v>13109.28</v>
      </c>
    </row>
    <row r="498" spans="1:41" s="24" customFormat="1" ht="15.75" customHeight="1" x14ac:dyDescent="0.35">
      <c r="A498" s="36" t="s">
        <v>27</v>
      </c>
      <c r="B498" s="36">
        <v>202509</v>
      </c>
      <c r="C498" s="24" t="s">
        <v>736</v>
      </c>
      <c r="D498" s="24" t="s">
        <v>119</v>
      </c>
      <c r="E498" s="62">
        <v>45901</v>
      </c>
      <c r="F498" s="62">
        <v>46265</v>
      </c>
      <c r="G498" s="37" t="s">
        <v>1123</v>
      </c>
      <c r="H498" s="36">
        <v>42317</v>
      </c>
      <c r="I498" s="63">
        <v>45107</v>
      </c>
      <c r="J498" s="24" t="s">
        <v>3403</v>
      </c>
      <c r="K498" s="63">
        <f t="shared" si="133"/>
        <v>45901</v>
      </c>
      <c r="L498" s="55">
        <f t="shared" si="134"/>
        <v>0.04</v>
      </c>
      <c r="M498" s="76">
        <v>0.22500000000000001</v>
      </c>
      <c r="N498" s="62">
        <v>45901</v>
      </c>
      <c r="O498" s="62">
        <v>46265</v>
      </c>
      <c r="P498" s="63"/>
      <c r="Q498" s="63"/>
      <c r="R498" s="78">
        <v>2</v>
      </c>
      <c r="S498" s="63" t="str">
        <f>VLOOKUP(R498,SA!$B$3:$C$11,2,1)</f>
        <v>0-25</v>
      </c>
      <c r="T498" s="38" t="s">
        <v>98</v>
      </c>
      <c r="U498" s="24" t="s">
        <v>5746</v>
      </c>
      <c r="V498" s="24">
        <v>300000</v>
      </c>
      <c r="W498" s="39">
        <f t="shared" si="135"/>
        <v>0</v>
      </c>
      <c r="X498" s="29">
        <f t="shared" si="136"/>
        <v>0</v>
      </c>
      <c r="Y498" s="40">
        <f t="shared" si="137"/>
        <v>365</v>
      </c>
      <c r="Z498" s="38">
        <f t="shared" si="138"/>
        <v>46081</v>
      </c>
      <c r="AA498" s="41">
        <f t="shared" si="139"/>
        <v>181</v>
      </c>
      <c r="AB498" s="24" t="s">
        <v>113</v>
      </c>
      <c r="AC498" s="41">
        <f t="shared" si="140"/>
        <v>3690.3792000000003</v>
      </c>
      <c r="AD498" s="41">
        <v>1</v>
      </c>
      <c r="AE498" s="72">
        <f>INDEX(SA!$C$2:$G$11,MATCH(Details!S498,SA!$C$2:$C$11,0),MATCH(Details!V498,SA!$C$2:$G$2,0))*Y498/(F498-E498+1)</f>
        <v>3127.44</v>
      </c>
      <c r="AF498" s="41">
        <f t="shared" si="141"/>
        <v>0</v>
      </c>
      <c r="AG498" s="41">
        <f t="shared" si="142"/>
        <v>0</v>
      </c>
      <c r="AH498" s="41">
        <f t="shared" si="143"/>
        <v>562.93920000000003</v>
      </c>
      <c r="AI498" s="60">
        <f t="shared" si="144"/>
        <v>125.0976</v>
      </c>
      <c r="AJ498" s="60">
        <f t="shared" si="145"/>
        <v>703.67399999999998</v>
      </c>
      <c r="AK498" s="60">
        <f t="shared" si="146"/>
        <v>1550.8675068493151</v>
      </c>
      <c r="AL498" s="60">
        <f t="shared" si="147"/>
        <v>1139.8876175342466</v>
      </c>
      <c r="AM498" s="41">
        <f t="shared" si="148"/>
        <v>1158.7807824657534</v>
      </c>
      <c r="AN498" s="42">
        <f t="shared" si="149"/>
        <v>45715</v>
      </c>
      <c r="AO498" s="43">
        <f t="shared" si="150"/>
        <v>3127.44</v>
      </c>
    </row>
    <row r="499" spans="1:41" s="24" customFormat="1" ht="15.75" customHeight="1" x14ac:dyDescent="0.35">
      <c r="A499" s="36" t="s">
        <v>27</v>
      </c>
      <c r="B499" s="36">
        <v>202509</v>
      </c>
      <c r="C499" s="24" t="s">
        <v>736</v>
      </c>
      <c r="D499" s="24" t="s">
        <v>119</v>
      </c>
      <c r="E499" s="62">
        <v>45901</v>
      </c>
      <c r="F499" s="62">
        <v>46265</v>
      </c>
      <c r="G499" s="37" t="s">
        <v>1124</v>
      </c>
      <c r="H499" s="36">
        <v>42317</v>
      </c>
      <c r="I499" s="63">
        <v>26854</v>
      </c>
      <c r="J499" s="24" t="s">
        <v>3404</v>
      </c>
      <c r="K499" s="63">
        <f t="shared" si="133"/>
        <v>45901</v>
      </c>
      <c r="L499" s="55">
        <f t="shared" si="134"/>
        <v>0.04</v>
      </c>
      <c r="M499" s="76">
        <v>0.22500000000000001</v>
      </c>
      <c r="N499" s="62">
        <v>45901</v>
      </c>
      <c r="O499" s="62">
        <v>46265</v>
      </c>
      <c r="P499" s="63"/>
      <c r="Q499" s="63"/>
      <c r="R499" s="78">
        <v>52</v>
      </c>
      <c r="S499" s="63" t="str">
        <f>VLOOKUP(R499,SA!$B$3:$C$11,2,1)</f>
        <v>46-55</v>
      </c>
      <c r="T499" s="38" t="s">
        <v>98</v>
      </c>
      <c r="U499" s="24" t="s">
        <v>5747</v>
      </c>
      <c r="V499" s="24">
        <v>300000</v>
      </c>
      <c r="W499" s="39">
        <f t="shared" si="135"/>
        <v>0</v>
      </c>
      <c r="X499" s="29">
        <f t="shared" si="136"/>
        <v>0</v>
      </c>
      <c r="Y499" s="40">
        <f t="shared" si="137"/>
        <v>365</v>
      </c>
      <c r="Z499" s="38">
        <f t="shared" si="138"/>
        <v>46081</v>
      </c>
      <c r="AA499" s="41">
        <f t="shared" si="139"/>
        <v>181</v>
      </c>
      <c r="AB499" s="24" t="s">
        <v>113</v>
      </c>
      <c r="AC499" s="41">
        <f t="shared" si="140"/>
        <v>7373.4659999999994</v>
      </c>
      <c r="AD499" s="41">
        <v>1</v>
      </c>
      <c r="AE499" s="72">
        <f>INDEX(SA!$C$2:$G$11,MATCH(Details!S499,SA!$C$2:$C$11,0),MATCH(Details!V499,SA!$C$2:$G$2,0))*Y499/(F499-E499+1)</f>
        <v>6248.7</v>
      </c>
      <c r="AF499" s="41">
        <f t="shared" si="141"/>
        <v>0</v>
      </c>
      <c r="AG499" s="41">
        <f t="shared" si="142"/>
        <v>0</v>
      </c>
      <c r="AH499" s="41">
        <f t="shared" si="143"/>
        <v>1124.7659999999998</v>
      </c>
      <c r="AI499" s="60">
        <f t="shared" si="144"/>
        <v>249.94800000000001</v>
      </c>
      <c r="AJ499" s="60">
        <f t="shared" si="145"/>
        <v>1405.9575</v>
      </c>
      <c r="AK499" s="60">
        <f t="shared" si="146"/>
        <v>3098.6704109589041</v>
      </c>
      <c r="AL499" s="60">
        <f t="shared" si="147"/>
        <v>2277.5227520547946</v>
      </c>
      <c r="AM499" s="41">
        <f t="shared" si="148"/>
        <v>2315.2717479452049</v>
      </c>
      <c r="AN499" s="42">
        <f t="shared" si="149"/>
        <v>45715</v>
      </c>
      <c r="AO499" s="43">
        <f t="shared" si="150"/>
        <v>6248.7</v>
      </c>
    </row>
    <row r="500" spans="1:41" s="24" customFormat="1" ht="15.75" customHeight="1" x14ac:dyDescent="0.35">
      <c r="A500" s="36" t="s">
        <v>27</v>
      </c>
      <c r="B500" s="36">
        <v>202509</v>
      </c>
      <c r="C500" s="24" t="s">
        <v>736</v>
      </c>
      <c r="D500" s="24" t="s">
        <v>119</v>
      </c>
      <c r="E500" s="62">
        <v>45901</v>
      </c>
      <c r="F500" s="62">
        <v>46265</v>
      </c>
      <c r="G500" s="37" t="s">
        <v>1125</v>
      </c>
      <c r="H500" s="36">
        <v>42317</v>
      </c>
      <c r="I500" s="63">
        <v>33892</v>
      </c>
      <c r="J500" s="24" t="s">
        <v>3405</v>
      </c>
      <c r="K500" s="63">
        <f t="shared" si="133"/>
        <v>45901</v>
      </c>
      <c r="L500" s="55">
        <f t="shared" si="134"/>
        <v>0.04</v>
      </c>
      <c r="M500" s="76">
        <v>0.22500000000000001</v>
      </c>
      <c r="N500" s="62">
        <v>45901</v>
      </c>
      <c r="O500" s="62">
        <v>46265</v>
      </c>
      <c r="P500" s="63"/>
      <c r="Q500" s="63"/>
      <c r="R500" s="78">
        <v>32</v>
      </c>
      <c r="S500" s="63" t="str">
        <f>VLOOKUP(R500,SA!$B$3:$C$11,2,1)</f>
        <v>26-35</v>
      </c>
      <c r="T500" s="38" t="s">
        <v>98</v>
      </c>
      <c r="U500" s="24" t="s">
        <v>5743</v>
      </c>
      <c r="V500" s="24">
        <v>300000</v>
      </c>
      <c r="W500" s="39">
        <f t="shared" si="135"/>
        <v>0</v>
      </c>
      <c r="X500" s="29">
        <f t="shared" si="136"/>
        <v>0</v>
      </c>
      <c r="Y500" s="40">
        <f t="shared" si="137"/>
        <v>365</v>
      </c>
      <c r="Z500" s="38">
        <f t="shared" si="138"/>
        <v>46081</v>
      </c>
      <c r="AA500" s="41">
        <f t="shared" si="139"/>
        <v>181</v>
      </c>
      <c r="AB500" s="24" t="s">
        <v>113</v>
      </c>
      <c r="AC500" s="41">
        <f t="shared" si="140"/>
        <v>4124.4657999999999</v>
      </c>
      <c r="AD500" s="41">
        <v>1</v>
      </c>
      <c r="AE500" s="72">
        <f>INDEX(SA!$C$2:$G$11,MATCH(Details!S500,SA!$C$2:$C$11,0),MATCH(Details!V500,SA!$C$2:$G$2,0))*Y500/(F500-E500+1)</f>
        <v>3495.31</v>
      </c>
      <c r="AF500" s="41">
        <f t="shared" si="141"/>
        <v>0</v>
      </c>
      <c r="AG500" s="41">
        <f t="shared" si="142"/>
        <v>0</v>
      </c>
      <c r="AH500" s="41">
        <f t="shared" si="143"/>
        <v>629.1558</v>
      </c>
      <c r="AI500" s="60">
        <f t="shared" si="144"/>
        <v>139.8124</v>
      </c>
      <c r="AJ500" s="60">
        <f t="shared" si="145"/>
        <v>786.44475</v>
      </c>
      <c r="AK500" s="60">
        <f t="shared" si="146"/>
        <v>1733.2907123287671</v>
      </c>
      <c r="AL500" s="60">
        <f t="shared" si="147"/>
        <v>1273.9686735616438</v>
      </c>
      <c r="AM500" s="41">
        <f t="shared" si="148"/>
        <v>1295.0841764383563</v>
      </c>
      <c r="AN500" s="42">
        <f t="shared" si="149"/>
        <v>45715</v>
      </c>
      <c r="AO500" s="43">
        <f t="shared" si="150"/>
        <v>3495.31</v>
      </c>
    </row>
    <row r="501" spans="1:41" s="24" customFormat="1" ht="15.75" customHeight="1" x14ac:dyDescent="0.35">
      <c r="A501" s="36" t="s">
        <v>27</v>
      </c>
      <c r="B501" s="36">
        <v>202509</v>
      </c>
      <c r="C501" s="24" t="s">
        <v>736</v>
      </c>
      <c r="D501" s="24" t="s">
        <v>119</v>
      </c>
      <c r="E501" s="62">
        <v>45901</v>
      </c>
      <c r="F501" s="62">
        <v>46265</v>
      </c>
      <c r="G501" s="37" t="s">
        <v>495</v>
      </c>
      <c r="H501" s="36">
        <v>42317</v>
      </c>
      <c r="I501" s="63">
        <v>31475</v>
      </c>
      <c r="J501" s="24" t="s">
        <v>3406</v>
      </c>
      <c r="K501" s="63">
        <f t="shared" si="133"/>
        <v>45901</v>
      </c>
      <c r="L501" s="55">
        <f t="shared" si="134"/>
        <v>0.04</v>
      </c>
      <c r="M501" s="76">
        <v>0.22500000000000001</v>
      </c>
      <c r="N501" s="62">
        <v>45901</v>
      </c>
      <c r="O501" s="62">
        <v>46265</v>
      </c>
      <c r="P501" s="63"/>
      <c r="Q501" s="63"/>
      <c r="R501" s="78">
        <v>39</v>
      </c>
      <c r="S501" s="63" t="str">
        <f>VLOOKUP(R501,SA!$B$3:$C$11,2,1)</f>
        <v>36-45</v>
      </c>
      <c r="T501" s="38" t="s">
        <v>97</v>
      </c>
      <c r="U501" s="24" t="s">
        <v>56</v>
      </c>
      <c r="V501" s="24">
        <v>300000</v>
      </c>
      <c r="W501" s="39">
        <f t="shared" si="135"/>
        <v>300000</v>
      </c>
      <c r="X501" s="29">
        <f t="shared" si="136"/>
        <v>1</v>
      </c>
      <c r="Y501" s="40">
        <f t="shared" si="137"/>
        <v>365</v>
      </c>
      <c r="Z501" s="38">
        <f t="shared" si="138"/>
        <v>46081</v>
      </c>
      <c r="AA501" s="41">
        <f t="shared" si="139"/>
        <v>181</v>
      </c>
      <c r="AB501" s="24" t="s">
        <v>113</v>
      </c>
      <c r="AC501" s="41">
        <f t="shared" si="140"/>
        <v>5119.5716000000002</v>
      </c>
      <c r="AD501" s="41">
        <v>1</v>
      </c>
      <c r="AE501" s="72">
        <f>INDEX(SA!$C$2:$G$11,MATCH(Details!S501,SA!$C$2:$C$11,0),MATCH(Details!V501,SA!$C$2:$G$2,0))*Y501/(F501-E501+1)</f>
        <v>4338.62</v>
      </c>
      <c r="AF501" s="41">
        <f t="shared" si="141"/>
        <v>0</v>
      </c>
      <c r="AG501" s="41">
        <f t="shared" si="142"/>
        <v>0</v>
      </c>
      <c r="AH501" s="41">
        <f t="shared" si="143"/>
        <v>780.95159999999998</v>
      </c>
      <c r="AI501" s="60">
        <f t="shared" si="144"/>
        <v>173.54480000000001</v>
      </c>
      <c r="AJ501" s="60">
        <f t="shared" si="145"/>
        <v>976.18949999999995</v>
      </c>
      <c r="AK501" s="60">
        <f t="shared" si="146"/>
        <v>2151.4800547945206</v>
      </c>
      <c r="AL501" s="60">
        <f t="shared" si="147"/>
        <v>1581.3378402739727</v>
      </c>
      <c r="AM501" s="41">
        <f t="shared" si="148"/>
        <v>1607.5478597260276</v>
      </c>
      <c r="AN501" s="42">
        <f t="shared" si="149"/>
        <v>45715</v>
      </c>
      <c r="AO501" s="43">
        <f t="shared" si="150"/>
        <v>4338.62</v>
      </c>
    </row>
    <row r="502" spans="1:41" s="24" customFormat="1" ht="15.75" customHeight="1" x14ac:dyDescent="0.35">
      <c r="A502" s="36" t="s">
        <v>27</v>
      </c>
      <c r="B502" s="36">
        <v>202509</v>
      </c>
      <c r="C502" s="24" t="s">
        <v>736</v>
      </c>
      <c r="D502" s="24" t="s">
        <v>119</v>
      </c>
      <c r="E502" s="62">
        <v>45901</v>
      </c>
      <c r="F502" s="62">
        <v>46265</v>
      </c>
      <c r="G502" s="37" t="s">
        <v>1126</v>
      </c>
      <c r="H502" s="36">
        <v>42320</v>
      </c>
      <c r="I502" s="63">
        <v>27764</v>
      </c>
      <c r="J502" s="24" t="s">
        <v>3407</v>
      </c>
      <c r="K502" s="63">
        <f t="shared" si="133"/>
        <v>45901</v>
      </c>
      <c r="L502" s="55">
        <f t="shared" si="134"/>
        <v>0.04</v>
      </c>
      <c r="M502" s="76">
        <v>0.22500000000000001</v>
      </c>
      <c r="N502" s="62">
        <v>45901</v>
      </c>
      <c r="O502" s="62">
        <v>46265</v>
      </c>
      <c r="P502" s="63"/>
      <c r="Q502" s="63"/>
      <c r="R502" s="78">
        <v>49</v>
      </c>
      <c r="S502" s="63" t="str">
        <f>VLOOKUP(R502,SA!$B$3:$C$11,2,1)</f>
        <v>46-55</v>
      </c>
      <c r="T502" s="38" t="s">
        <v>98</v>
      </c>
      <c r="U502" s="24" t="s">
        <v>5743</v>
      </c>
      <c r="V502" s="24">
        <v>300000</v>
      </c>
      <c r="W502" s="39">
        <f t="shared" si="135"/>
        <v>0</v>
      </c>
      <c r="X502" s="29">
        <f t="shared" si="136"/>
        <v>0</v>
      </c>
      <c r="Y502" s="40">
        <f t="shared" si="137"/>
        <v>365</v>
      </c>
      <c r="Z502" s="38">
        <f t="shared" si="138"/>
        <v>46081</v>
      </c>
      <c r="AA502" s="41">
        <f t="shared" si="139"/>
        <v>181</v>
      </c>
      <c r="AB502" s="24" t="s">
        <v>113</v>
      </c>
      <c r="AC502" s="41">
        <f t="shared" si="140"/>
        <v>7373.4659999999994</v>
      </c>
      <c r="AD502" s="41">
        <v>1</v>
      </c>
      <c r="AE502" s="72">
        <f>INDEX(SA!$C$2:$G$11,MATCH(Details!S502,SA!$C$2:$C$11,0),MATCH(Details!V502,SA!$C$2:$G$2,0))*Y502/(F502-E502+1)</f>
        <v>6248.7</v>
      </c>
      <c r="AF502" s="41">
        <f t="shared" si="141"/>
        <v>0</v>
      </c>
      <c r="AG502" s="41">
        <f t="shared" si="142"/>
        <v>0</v>
      </c>
      <c r="AH502" s="41">
        <f t="shared" si="143"/>
        <v>1124.7659999999998</v>
      </c>
      <c r="AI502" s="60">
        <f t="shared" si="144"/>
        <v>249.94800000000001</v>
      </c>
      <c r="AJ502" s="60">
        <f t="shared" si="145"/>
        <v>1405.9575</v>
      </c>
      <c r="AK502" s="60">
        <f t="shared" si="146"/>
        <v>3098.6704109589041</v>
      </c>
      <c r="AL502" s="60">
        <f t="shared" si="147"/>
        <v>2277.5227520547946</v>
      </c>
      <c r="AM502" s="41">
        <f t="shared" si="148"/>
        <v>2315.2717479452049</v>
      </c>
      <c r="AN502" s="42">
        <f t="shared" si="149"/>
        <v>45715</v>
      </c>
      <c r="AO502" s="43">
        <f t="shared" si="150"/>
        <v>6248.7</v>
      </c>
    </row>
    <row r="503" spans="1:41" s="24" customFormat="1" ht="15.75" customHeight="1" x14ac:dyDescent="0.35">
      <c r="A503" s="36" t="s">
        <v>27</v>
      </c>
      <c r="B503" s="36">
        <v>202509</v>
      </c>
      <c r="C503" s="24" t="s">
        <v>736</v>
      </c>
      <c r="D503" s="24" t="s">
        <v>119</v>
      </c>
      <c r="E503" s="62">
        <v>45901</v>
      </c>
      <c r="F503" s="62">
        <v>46265</v>
      </c>
      <c r="G503" s="37" t="s">
        <v>1127</v>
      </c>
      <c r="H503" s="36">
        <v>42320</v>
      </c>
      <c r="I503" s="63">
        <v>39545</v>
      </c>
      <c r="J503" s="24" t="s">
        <v>3408</v>
      </c>
      <c r="K503" s="63">
        <f t="shared" si="133"/>
        <v>45901</v>
      </c>
      <c r="L503" s="55">
        <f t="shared" si="134"/>
        <v>0.04</v>
      </c>
      <c r="M503" s="76">
        <v>0.22500000000000001</v>
      </c>
      <c r="N503" s="62">
        <v>45901</v>
      </c>
      <c r="O503" s="62">
        <v>46265</v>
      </c>
      <c r="P503" s="63"/>
      <c r="Q503" s="63"/>
      <c r="R503" s="78">
        <v>17</v>
      </c>
      <c r="S503" s="63" t="str">
        <f>VLOOKUP(R503,SA!$B$3:$C$11,2,1)</f>
        <v>0-25</v>
      </c>
      <c r="T503" s="38" t="s">
        <v>98</v>
      </c>
      <c r="U503" s="24" t="s">
        <v>5746</v>
      </c>
      <c r="V503" s="24">
        <v>300000</v>
      </c>
      <c r="W503" s="39">
        <f t="shared" si="135"/>
        <v>0</v>
      </c>
      <c r="X503" s="29">
        <f t="shared" si="136"/>
        <v>0</v>
      </c>
      <c r="Y503" s="40">
        <f t="shared" si="137"/>
        <v>365</v>
      </c>
      <c r="Z503" s="38">
        <f t="shared" si="138"/>
        <v>46081</v>
      </c>
      <c r="AA503" s="41">
        <f t="shared" si="139"/>
        <v>181</v>
      </c>
      <c r="AB503" s="24" t="s">
        <v>113</v>
      </c>
      <c r="AC503" s="41">
        <f t="shared" si="140"/>
        <v>3690.3792000000003</v>
      </c>
      <c r="AD503" s="41">
        <v>1</v>
      </c>
      <c r="AE503" s="72">
        <f>INDEX(SA!$C$2:$G$11,MATCH(Details!S503,SA!$C$2:$C$11,0),MATCH(Details!V503,SA!$C$2:$G$2,0))*Y503/(F503-E503+1)</f>
        <v>3127.44</v>
      </c>
      <c r="AF503" s="41">
        <f t="shared" si="141"/>
        <v>0</v>
      </c>
      <c r="AG503" s="41">
        <f t="shared" si="142"/>
        <v>0</v>
      </c>
      <c r="AH503" s="41">
        <f t="shared" si="143"/>
        <v>562.93920000000003</v>
      </c>
      <c r="AI503" s="60">
        <f t="shared" si="144"/>
        <v>125.0976</v>
      </c>
      <c r="AJ503" s="60">
        <f t="shared" si="145"/>
        <v>703.67399999999998</v>
      </c>
      <c r="AK503" s="60">
        <f t="shared" si="146"/>
        <v>1550.8675068493151</v>
      </c>
      <c r="AL503" s="60">
        <f t="shared" si="147"/>
        <v>1139.8876175342466</v>
      </c>
      <c r="AM503" s="41">
        <f t="shared" si="148"/>
        <v>1158.7807824657534</v>
      </c>
      <c r="AN503" s="42">
        <f t="shared" si="149"/>
        <v>45715</v>
      </c>
      <c r="AO503" s="43">
        <f t="shared" si="150"/>
        <v>3127.44</v>
      </c>
    </row>
    <row r="504" spans="1:41" s="24" customFormat="1" ht="15.75" customHeight="1" x14ac:dyDescent="0.35">
      <c r="A504" s="36" t="s">
        <v>27</v>
      </c>
      <c r="B504" s="36">
        <v>202509</v>
      </c>
      <c r="C504" s="24" t="s">
        <v>736</v>
      </c>
      <c r="D504" s="24" t="s">
        <v>119</v>
      </c>
      <c r="E504" s="62">
        <v>45901</v>
      </c>
      <c r="F504" s="62">
        <v>46265</v>
      </c>
      <c r="G504" s="37" t="s">
        <v>1128</v>
      </c>
      <c r="H504" s="36">
        <v>42320</v>
      </c>
      <c r="I504" s="63">
        <v>38259</v>
      </c>
      <c r="J504" s="24" t="s">
        <v>3409</v>
      </c>
      <c r="K504" s="63">
        <f t="shared" si="133"/>
        <v>45901</v>
      </c>
      <c r="L504" s="55">
        <f t="shared" si="134"/>
        <v>0.04</v>
      </c>
      <c r="M504" s="76">
        <v>0.22500000000000001</v>
      </c>
      <c r="N504" s="62">
        <v>45901</v>
      </c>
      <c r="O504" s="62">
        <v>46265</v>
      </c>
      <c r="P504" s="63"/>
      <c r="Q504" s="63"/>
      <c r="R504" s="78">
        <v>20</v>
      </c>
      <c r="S504" s="63" t="str">
        <f>VLOOKUP(R504,SA!$B$3:$C$11,2,1)</f>
        <v>0-25</v>
      </c>
      <c r="T504" s="38" t="s">
        <v>97</v>
      </c>
      <c r="U504" s="24" t="s">
        <v>5745</v>
      </c>
      <c r="V504" s="24">
        <v>300000</v>
      </c>
      <c r="W504" s="39">
        <f t="shared" si="135"/>
        <v>0</v>
      </c>
      <c r="X504" s="29">
        <f t="shared" si="136"/>
        <v>0</v>
      </c>
      <c r="Y504" s="40">
        <f t="shared" si="137"/>
        <v>365</v>
      </c>
      <c r="Z504" s="38">
        <f t="shared" si="138"/>
        <v>46081</v>
      </c>
      <c r="AA504" s="41">
        <f t="shared" si="139"/>
        <v>181</v>
      </c>
      <c r="AB504" s="24" t="s">
        <v>113</v>
      </c>
      <c r="AC504" s="41">
        <f t="shared" si="140"/>
        <v>3690.3792000000003</v>
      </c>
      <c r="AD504" s="41">
        <v>1</v>
      </c>
      <c r="AE504" s="72">
        <f>INDEX(SA!$C$2:$G$11,MATCH(Details!S504,SA!$C$2:$C$11,0),MATCH(Details!V504,SA!$C$2:$G$2,0))*Y504/(F504-E504+1)</f>
        <v>3127.44</v>
      </c>
      <c r="AF504" s="41">
        <f t="shared" si="141"/>
        <v>0</v>
      </c>
      <c r="AG504" s="41">
        <f t="shared" si="142"/>
        <v>0</v>
      </c>
      <c r="AH504" s="41">
        <f t="shared" si="143"/>
        <v>562.93920000000003</v>
      </c>
      <c r="AI504" s="60">
        <f t="shared" si="144"/>
        <v>125.0976</v>
      </c>
      <c r="AJ504" s="60">
        <f t="shared" si="145"/>
        <v>703.67399999999998</v>
      </c>
      <c r="AK504" s="60">
        <f t="shared" si="146"/>
        <v>1550.8675068493151</v>
      </c>
      <c r="AL504" s="60">
        <f t="shared" si="147"/>
        <v>1139.8876175342466</v>
      </c>
      <c r="AM504" s="41">
        <f t="shared" si="148"/>
        <v>1158.7807824657534</v>
      </c>
      <c r="AN504" s="42">
        <f t="shared" si="149"/>
        <v>45715</v>
      </c>
      <c r="AO504" s="43">
        <f t="shared" si="150"/>
        <v>3127.44</v>
      </c>
    </row>
    <row r="505" spans="1:41" s="24" customFormat="1" ht="15.75" customHeight="1" x14ac:dyDescent="0.35">
      <c r="A505" s="36" t="s">
        <v>27</v>
      </c>
      <c r="B505" s="36">
        <v>202509</v>
      </c>
      <c r="C505" s="24" t="s">
        <v>736</v>
      </c>
      <c r="D505" s="24" t="s">
        <v>119</v>
      </c>
      <c r="E505" s="62">
        <v>45901</v>
      </c>
      <c r="F505" s="62">
        <v>46265</v>
      </c>
      <c r="G505" s="37" t="s">
        <v>148</v>
      </c>
      <c r="H505" s="36">
        <v>42320</v>
      </c>
      <c r="I505" s="63">
        <v>28028</v>
      </c>
      <c r="J505" s="24" t="s">
        <v>3410</v>
      </c>
      <c r="K505" s="63">
        <f t="shared" si="133"/>
        <v>45901</v>
      </c>
      <c r="L505" s="55">
        <f t="shared" si="134"/>
        <v>0.04</v>
      </c>
      <c r="M505" s="76">
        <v>0.22500000000000001</v>
      </c>
      <c r="N505" s="62">
        <v>45901</v>
      </c>
      <c r="O505" s="62">
        <v>46265</v>
      </c>
      <c r="P505" s="63"/>
      <c r="Q505" s="63"/>
      <c r="R505" s="78">
        <v>48</v>
      </c>
      <c r="S505" s="63" t="str">
        <f>VLOOKUP(R505,SA!$B$3:$C$11,2,1)</f>
        <v>46-55</v>
      </c>
      <c r="T505" s="38" t="s">
        <v>97</v>
      </c>
      <c r="U505" s="24" t="s">
        <v>56</v>
      </c>
      <c r="V505" s="24">
        <v>300000</v>
      </c>
      <c r="W505" s="39">
        <f t="shared" si="135"/>
        <v>300000</v>
      </c>
      <c r="X505" s="29">
        <f t="shared" si="136"/>
        <v>1</v>
      </c>
      <c r="Y505" s="40">
        <f t="shared" si="137"/>
        <v>365</v>
      </c>
      <c r="Z505" s="38">
        <f t="shared" si="138"/>
        <v>46081</v>
      </c>
      <c r="AA505" s="41">
        <f t="shared" si="139"/>
        <v>181</v>
      </c>
      <c r="AB505" s="24" t="s">
        <v>113</v>
      </c>
      <c r="AC505" s="41">
        <f t="shared" si="140"/>
        <v>7373.4659999999994</v>
      </c>
      <c r="AD505" s="41">
        <v>1</v>
      </c>
      <c r="AE505" s="72">
        <f>INDEX(SA!$C$2:$G$11,MATCH(Details!S505,SA!$C$2:$C$11,0),MATCH(Details!V505,SA!$C$2:$G$2,0))*Y505/(F505-E505+1)</f>
        <v>6248.7</v>
      </c>
      <c r="AF505" s="41">
        <f t="shared" si="141"/>
        <v>0</v>
      </c>
      <c r="AG505" s="41">
        <f t="shared" si="142"/>
        <v>0</v>
      </c>
      <c r="AH505" s="41">
        <f t="shared" si="143"/>
        <v>1124.7659999999998</v>
      </c>
      <c r="AI505" s="60">
        <f t="shared" si="144"/>
        <v>249.94800000000001</v>
      </c>
      <c r="AJ505" s="60">
        <f t="shared" si="145"/>
        <v>1405.9575</v>
      </c>
      <c r="AK505" s="60">
        <f t="shared" si="146"/>
        <v>3098.6704109589041</v>
      </c>
      <c r="AL505" s="60">
        <f t="shared" si="147"/>
        <v>2277.5227520547946</v>
      </c>
      <c r="AM505" s="41">
        <f t="shared" si="148"/>
        <v>2315.2717479452049</v>
      </c>
      <c r="AN505" s="42">
        <f t="shared" si="149"/>
        <v>45715</v>
      </c>
      <c r="AO505" s="43">
        <f t="shared" si="150"/>
        <v>6248.7</v>
      </c>
    </row>
    <row r="506" spans="1:41" s="24" customFormat="1" ht="15.75" customHeight="1" x14ac:dyDescent="0.35">
      <c r="A506" s="36" t="s">
        <v>27</v>
      </c>
      <c r="B506" s="36">
        <v>202509</v>
      </c>
      <c r="C506" s="24" t="s">
        <v>736</v>
      </c>
      <c r="D506" s="24" t="s">
        <v>119</v>
      </c>
      <c r="E506" s="62">
        <v>45901</v>
      </c>
      <c r="F506" s="62">
        <v>46265</v>
      </c>
      <c r="G506" s="37" t="s">
        <v>1129</v>
      </c>
      <c r="H506" s="36">
        <v>42321</v>
      </c>
      <c r="I506" s="63">
        <v>32211</v>
      </c>
      <c r="J506" s="24" t="s">
        <v>3411</v>
      </c>
      <c r="K506" s="63">
        <f t="shared" si="133"/>
        <v>45901</v>
      </c>
      <c r="L506" s="55">
        <f t="shared" si="134"/>
        <v>0.04</v>
      </c>
      <c r="M506" s="76">
        <v>0.22500000000000001</v>
      </c>
      <c r="N506" s="62">
        <v>45901</v>
      </c>
      <c r="O506" s="62">
        <v>46265</v>
      </c>
      <c r="P506" s="63"/>
      <c r="Q506" s="63"/>
      <c r="R506" s="78">
        <v>37</v>
      </c>
      <c r="S506" s="63" t="str">
        <f>VLOOKUP(R506,SA!$B$3:$C$11,2,1)</f>
        <v>36-45</v>
      </c>
      <c r="T506" s="38" t="s">
        <v>98</v>
      </c>
      <c r="U506" s="24" t="s">
        <v>5743</v>
      </c>
      <c r="V506" s="24">
        <v>300000</v>
      </c>
      <c r="W506" s="39">
        <f t="shared" si="135"/>
        <v>0</v>
      </c>
      <c r="X506" s="29">
        <f t="shared" si="136"/>
        <v>0</v>
      </c>
      <c r="Y506" s="40">
        <f t="shared" si="137"/>
        <v>365</v>
      </c>
      <c r="Z506" s="38">
        <f t="shared" si="138"/>
        <v>46081</v>
      </c>
      <c r="AA506" s="41">
        <f t="shared" si="139"/>
        <v>181</v>
      </c>
      <c r="AB506" s="24" t="s">
        <v>113</v>
      </c>
      <c r="AC506" s="41">
        <f t="shared" si="140"/>
        <v>5119.5716000000002</v>
      </c>
      <c r="AD506" s="41">
        <v>1</v>
      </c>
      <c r="AE506" s="72">
        <f>INDEX(SA!$C$2:$G$11,MATCH(Details!S506,SA!$C$2:$C$11,0),MATCH(Details!V506,SA!$C$2:$G$2,0))*Y506/(F506-E506+1)</f>
        <v>4338.62</v>
      </c>
      <c r="AF506" s="41">
        <f t="shared" si="141"/>
        <v>0</v>
      </c>
      <c r="AG506" s="41">
        <f t="shared" si="142"/>
        <v>0</v>
      </c>
      <c r="AH506" s="41">
        <f t="shared" si="143"/>
        <v>780.95159999999998</v>
      </c>
      <c r="AI506" s="60">
        <f t="shared" si="144"/>
        <v>173.54480000000001</v>
      </c>
      <c r="AJ506" s="60">
        <f t="shared" si="145"/>
        <v>976.18949999999995</v>
      </c>
      <c r="AK506" s="60">
        <f t="shared" si="146"/>
        <v>2151.4800547945206</v>
      </c>
      <c r="AL506" s="60">
        <f t="shared" si="147"/>
        <v>1581.3378402739727</v>
      </c>
      <c r="AM506" s="41">
        <f t="shared" si="148"/>
        <v>1607.5478597260276</v>
      </c>
      <c r="AN506" s="42">
        <f t="shared" si="149"/>
        <v>45715</v>
      </c>
      <c r="AO506" s="43">
        <f t="shared" si="150"/>
        <v>4338.62</v>
      </c>
    </row>
    <row r="507" spans="1:41" s="24" customFormat="1" ht="15.75" customHeight="1" x14ac:dyDescent="0.35">
      <c r="A507" s="36" t="s">
        <v>27</v>
      </c>
      <c r="B507" s="36">
        <v>202509</v>
      </c>
      <c r="C507" s="24" t="s">
        <v>736</v>
      </c>
      <c r="D507" s="24" t="s">
        <v>119</v>
      </c>
      <c r="E507" s="62">
        <v>45901</v>
      </c>
      <c r="F507" s="62">
        <v>46265</v>
      </c>
      <c r="G507" s="37" t="s">
        <v>250</v>
      </c>
      <c r="H507" s="36">
        <v>42321</v>
      </c>
      <c r="I507" s="63">
        <v>29446</v>
      </c>
      <c r="J507" s="24" t="s">
        <v>3412</v>
      </c>
      <c r="K507" s="63">
        <f t="shared" si="133"/>
        <v>45901</v>
      </c>
      <c r="L507" s="55">
        <f t="shared" si="134"/>
        <v>0.04</v>
      </c>
      <c r="M507" s="76">
        <v>0.22500000000000001</v>
      </c>
      <c r="N507" s="62">
        <v>45901</v>
      </c>
      <c r="O507" s="62">
        <v>46265</v>
      </c>
      <c r="P507" s="63"/>
      <c r="Q507" s="63"/>
      <c r="R507" s="78">
        <v>45</v>
      </c>
      <c r="S507" s="63" t="str">
        <f>VLOOKUP(R507,SA!$B$3:$C$11,2,1)</f>
        <v>36-45</v>
      </c>
      <c r="T507" s="38" t="s">
        <v>97</v>
      </c>
      <c r="U507" s="24" t="s">
        <v>56</v>
      </c>
      <c r="V507" s="24">
        <v>300000</v>
      </c>
      <c r="W507" s="39">
        <f t="shared" si="135"/>
        <v>300000</v>
      </c>
      <c r="X507" s="29">
        <f t="shared" si="136"/>
        <v>1</v>
      </c>
      <c r="Y507" s="40">
        <f t="shared" si="137"/>
        <v>365</v>
      </c>
      <c r="Z507" s="38">
        <f t="shared" si="138"/>
        <v>46081</v>
      </c>
      <c r="AA507" s="41">
        <f t="shared" si="139"/>
        <v>181</v>
      </c>
      <c r="AB507" s="24" t="s">
        <v>113</v>
      </c>
      <c r="AC507" s="41">
        <f t="shared" si="140"/>
        <v>5119.5716000000002</v>
      </c>
      <c r="AD507" s="41">
        <v>1</v>
      </c>
      <c r="AE507" s="72">
        <f>INDEX(SA!$C$2:$G$11,MATCH(Details!S507,SA!$C$2:$C$11,0),MATCH(Details!V507,SA!$C$2:$G$2,0))*Y507/(F507-E507+1)</f>
        <v>4338.62</v>
      </c>
      <c r="AF507" s="41">
        <f t="shared" si="141"/>
        <v>0</v>
      </c>
      <c r="AG507" s="41">
        <f t="shared" si="142"/>
        <v>0</v>
      </c>
      <c r="AH507" s="41">
        <f t="shared" si="143"/>
        <v>780.95159999999998</v>
      </c>
      <c r="AI507" s="60">
        <f t="shared" si="144"/>
        <v>173.54480000000001</v>
      </c>
      <c r="AJ507" s="60">
        <f t="shared" si="145"/>
        <v>976.18949999999995</v>
      </c>
      <c r="AK507" s="60">
        <f t="shared" si="146"/>
        <v>2151.4800547945206</v>
      </c>
      <c r="AL507" s="60">
        <f t="shared" si="147"/>
        <v>1581.3378402739727</v>
      </c>
      <c r="AM507" s="41">
        <f t="shared" si="148"/>
        <v>1607.5478597260276</v>
      </c>
      <c r="AN507" s="42">
        <f t="shared" si="149"/>
        <v>45715</v>
      </c>
      <c r="AO507" s="43">
        <f t="shared" si="150"/>
        <v>4338.62</v>
      </c>
    </row>
    <row r="508" spans="1:41" s="24" customFormat="1" ht="15.75" customHeight="1" x14ac:dyDescent="0.35">
      <c r="A508" s="36" t="s">
        <v>27</v>
      </c>
      <c r="B508" s="36">
        <v>202509</v>
      </c>
      <c r="C508" s="24" t="s">
        <v>736</v>
      </c>
      <c r="D508" s="24" t="s">
        <v>119</v>
      </c>
      <c r="E508" s="62">
        <v>45901</v>
      </c>
      <c r="F508" s="62">
        <v>46265</v>
      </c>
      <c r="G508" s="37" t="s">
        <v>1130</v>
      </c>
      <c r="H508" s="36">
        <v>42321</v>
      </c>
      <c r="I508" s="63">
        <v>43046</v>
      </c>
      <c r="J508" s="24" t="s">
        <v>3413</v>
      </c>
      <c r="K508" s="63">
        <f t="shared" si="133"/>
        <v>45901</v>
      </c>
      <c r="L508" s="55">
        <f t="shared" si="134"/>
        <v>0.04</v>
      </c>
      <c r="M508" s="76">
        <v>0.22500000000000001</v>
      </c>
      <c r="N508" s="62">
        <v>45901</v>
      </c>
      <c r="O508" s="62">
        <v>46265</v>
      </c>
      <c r="P508" s="63"/>
      <c r="Q508" s="63"/>
      <c r="R508" s="78">
        <v>7</v>
      </c>
      <c r="S508" s="63" t="str">
        <f>VLOOKUP(R508,SA!$B$3:$C$11,2,1)</f>
        <v>0-25</v>
      </c>
      <c r="T508" s="38" t="s">
        <v>97</v>
      </c>
      <c r="U508" s="24" t="s">
        <v>5745</v>
      </c>
      <c r="V508" s="24">
        <v>300000</v>
      </c>
      <c r="W508" s="39">
        <f t="shared" si="135"/>
        <v>0</v>
      </c>
      <c r="X508" s="29">
        <f t="shared" si="136"/>
        <v>0</v>
      </c>
      <c r="Y508" s="40">
        <f t="shared" si="137"/>
        <v>365</v>
      </c>
      <c r="Z508" s="38">
        <f t="shared" si="138"/>
        <v>46081</v>
      </c>
      <c r="AA508" s="41">
        <f t="shared" si="139"/>
        <v>181</v>
      </c>
      <c r="AB508" s="24" t="s">
        <v>113</v>
      </c>
      <c r="AC508" s="41">
        <f t="shared" si="140"/>
        <v>3690.3792000000003</v>
      </c>
      <c r="AD508" s="41">
        <v>1</v>
      </c>
      <c r="AE508" s="72">
        <f>INDEX(SA!$C$2:$G$11,MATCH(Details!S508,SA!$C$2:$C$11,0),MATCH(Details!V508,SA!$C$2:$G$2,0))*Y508/(F508-E508+1)</f>
        <v>3127.44</v>
      </c>
      <c r="AF508" s="41">
        <f t="shared" si="141"/>
        <v>0</v>
      </c>
      <c r="AG508" s="41">
        <f t="shared" si="142"/>
        <v>0</v>
      </c>
      <c r="AH508" s="41">
        <f t="shared" si="143"/>
        <v>562.93920000000003</v>
      </c>
      <c r="AI508" s="60">
        <f t="shared" si="144"/>
        <v>125.0976</v>
      </c>
      <c r="AJ508" s="60">
        <f t="shared" si="145"/>
        <v>703.67399999999998</v>
      </c>
      <c r="AK508" s="60">
        <f t="shared" si="146"/>
        <v>1550.8675068493151</v>
      </c>
      <c r="AL508" s="60">
        <f t="shared" si="147"/>
        <v>1139.8876175342466</v>
      </c>
      <c r="AM508" s="41">
        <f t="shared" si="148"/>
        <v>1158.7807824657534</v>
      </c>
      <c r="AN508" s="42">
        <f t="shared" si="149"/>
        <v>45715</v>
      </c>
      <c r="AO508" s="43">
        <f t="shared" si="150"/>
        <v>3127.44</v>
      </c>
    </row>
    <row r="509" spans="1:41" s="24" customFormat="1" ht="15.75" customHeight="1" x14ac:dyDescent="0.35">
      <c r="A509" s="36" t="s">
        <v>27</v>
      </c>
      <c r="B509" s="36">
        <v>202509</v>
      </c>
      <c r="C509" s="24" t="s">
        <v>736</v>
      </c>
      <c r="D509" s="24" t="s">
        <v>119</v>
      </c>
      <c r="E509" s="62">
        <v>45901</v>
      </c>
      <c r="F509" s="62">
        <v>46265</v>
      </c>
      <c r="G509" s="37" t="s">
        <v>1131</v>
      </c>
      <c r="H509" s="36">
        <v>42321</v>
      </c>
      <c r="I509" s="63">
        <v>43046</v>
      </c>
      <c r="J509" s="24" t="s">
        <v>3414</v>
      </c>
      <c r="K509" s="63">
        <f t="shared" si="133"/>
        <v>45901</v>
      </c>
      <c r="L509" s="55">
        <f t="shared" si="134"/>
        <v>0.04</v>
      </c>
      <c r="M509" s="76">
        <v>0.22500000000000001</v>
      </c>
      <c r="N509" s="62">
        <v>45901</v>
      </c>
      <c r="O509" s="62">
        <v>46265</v>
      </c>
      <c r="P509" s="63"/>
      <c r="Q509" s="63"/>
      <c r="R509" s="78">
        <v>7</v>
      </c>
      <c r="S509" s="63" t="str">
        <f>VLOOKUP(R509,SA!$B$3:$C$11,2,1)</f>
        <v>0-25</v>
      </c>
      <c r="T509" s="38" t="s">
        <v>97</v>
      </c>
      <c r="U509" s="24" t="s">
        <v>5745</v>
      </c>
      <c r="V509" s="24">
        <v>300000</v>
      </c>
      <c r="W509" s="39">
        <f t="shared" si="135"/>
        <v>0</v>
      </c>
      <c r="X509" s="29">
        <f t="shared" si="136"/>
        <v>0</v>
      </c>
      <c r="Y509" s="40">
        <f t="shared" si="137"/>
        <v>365</v>
      </c>
      <c r="Z509" s="38">
        <f t="shared" si="138"/>
        <v>46081</v>
      </c>
      <c r="AA509" s="41">
        <f t="shared" si="139"/>
        <v>181</v>
      </c>
      <c r="AB509" s="24" t="s">
        <v>113</v>
      </c>
      <c r="AC509" s="41">
        <f t="shared" si="140"/>
        <v>3690.3792000000003</v>
      </c>
      <c r="AD509" s="41">
        <v>1</v>
      </c>
      <c r="AE509" s="72">
        <f>INDEX(SA!$C$2:$G$11,MATCH(Details!S509,SA!$C$2:$C$11,0),MATCH(Details!V509,SA!$C$2:$G$2,0))*Y509/(F509-E509+1)</f>
        <v>3127.44</v>
      </c>
      <c r="AF509" s="41">
        <f t="shared" si="141"/>
        <v>0</v>
      </c>
      <c r="AG509" s="41">
        <f t="shared" si="142"/>
        <v>0</v>
      </c>
      <c r="AH509" s="41">
        <f t="shared" si="143"/>
        <v>562.93920000000003</v>
      </c>
      <c r="AI509" s="60">
        <f t="shared" si="144"/>
        <v>125.0976</v>
      </c>
      <c r="AJ509" s="60">
        <f t="shared" si="145"/>
        <v>703.67399999999998</v>
      </c>
      <c r="AK509" s="60">
        <f t="shared" si="146"/>
        <v>1550.8675068493151</v>
      </c>
      <c r="AL509" s="60">
        <f t="shared" si="147"/>
        <v>1139.8876175342466</v>
      </c>
      <c r="AM509" s="41">
        <f t="shared" si="148"/>
        <v>1158.7807824657534</v>
      </c>
      <c r="AN509" s="42">
        <f t="shared" si="149"/>
        <v>45715</v>
      </c>
      <c r="AO509" s="43">
        <f t="shared" si="150"/>
        <v>3127.44</v>
      </c>
    </row>
    <row r="510" spans="1:41" s="24" customFormat="1" ht="15.75" customHeight="1" x14ac:dyDescent="0.35">
      <c r="A510" s="36" t="s">
        <v>27</v>
      </c>
      <c r="B510" s="36">
        <v>202509</v>
      </c>
      <c r="C510" s="24" t="s">
        <v>736</v>
      </c>
      <c r="D510" s="24" t="s">
        <v>119</v>
      </c>
      <c r="E510" s="62">
        <v>45901</v>
      </c>
      <c r="F510" s="62">
        <v>46265</v>
      </c>
      <c r="G510" s="37" t="s">
        <v>1132</v>
      </c>
      <c r="H510" s="36">
        <v>42322</v>
      </c>
      <c r="I510" s="63">
        <v>24651</v>
      </c>
      <c r="J510" s="24" t="s">
        <v>3415</v>
      </c>
      <c r="K510" s="63">
        <f t="shared" si="133"/>
        <v>45901</v>
      </c>
      <c r="L510" s="55">
        <f t="shared" si="134"/>
        <v>0.04</v>
      </c>
      <c r="M510" s="76">
        <v>0.22500000000000001</v>
      </c>
      <c r="N510" s="62">
        <v>45901</v>
      </c>
      <c r="O510" s="62">
        <v>46265</v>
      </c>
      <c r="P510" s="63"/>
      <c r="Q510" s="63"/>
      <c r="R510" s="78">
        <v>58</v>
      </c>
      <c r="S510" s="63" t="str">
        <f>VLOOKUP(R510,SA!$B$3:$C$11,2,1)</f>
        <v>56-65</v>
      </c>
      <c r="T510" s="38" t="s">
        <v>97</v>
      </c>
      <c r="U510" s="24" t="s">
        <v>5744</v>
      </c>
      <c r="V510" s="24">
        <v>300000</v>
      </c>
      <c r="W510" s="39">
        <f t="shared" si="135"/>
        <v>0</v>
      </c>
      <c r="X510" s="29">
        <f t="shared" si="136"/>
        <v>0</v>
      </c>
      <c r="Y510" s="40">
        <f t="shared" si="137"/>
        <v>365</v>
      </c>
      <c r="Z510" s="38">
        <f t="shared" si="138"/>
        <v>46081</v>
      </c>
      <c r="AA510" s="41">
        <f t="shared" si="139"/>
        <v>181</v>
      </c>
      <c r="AB510" s="24" t="s">
        <v>113</v>
      </c>
      <c r="AC510" s="41">
        <f t="shared" si="140"/>
        <v>10831.751</v>
      </c>
      <c r="AD510" s="41">
        <v>1</v>
      </c>
      <c r="AE510" s="72">
        <f>INDEX(SA!$C$2:$G$11,MATCH(Details!S510,SA!$C$2:$C$11,0),MATCH(Details!V510,SA!$C$2:$G$2,0))*Y510/(F510-E510+1)</f>
        <v>9179.4500000000007</v>
      </c>
      <c r="AF510" s="41">
        <f t="shared" si="141"/>
        <v>0</v>
      </c>
      <c r="AG510" s="41">
        <f t="shared" si="142"/>
        <v>0</v>
      </c>
      <c r="AH510" s="41">
        <f t="shared" si="143"/>
        <v>1652.3010000000002</v>
      </c>
      <c r="AI510" s="60">
        <f t="shared" si="144"/>
        <v>367.17800000000005</v>
      </c>
      <c r="AJ510" s="60">
        <f t="shared" si="145"/>
        <v>2065.3762500000003</v>
      </c>
      <c r="AK510" s="60">
        <f t="shared" si="146"/>
        <v>4552.0012328767125</v>
      </c>
      <c r="AL510" s="60">
        <f t="shared" si="147"/>
        <v>3345.7209061643835</v>
      </c>
      <c r="AM510" s="41">
        <f t="shared" si="148"/>
        <v>3401.1748438356171</v>
      </c>
      <c r="AN510" s="42">
        <f t="shared" si="149"/>
        <v>45715</v>
      </c>
      <c r="AO510" s="43">
        <f t="shared" si="150"/>
        <v>9179.4500000000007</v>
      </c>
    </row>
    <row r="511" spans="1:41" s="24" customFormat="1" ht="15.75" customHeight="1" x14ac:dyDescent="0.35">
      <c r="A511" s="36" t="s">
        <v>27</v>
      </c>
      <c r="B511" s="36">
        <v>202509</v>
      </c>
      <c r="C511" s="24" t="s">
        <v>736</v>
      </c>
      <c r="D511" s="24" t="s">
        <v>119</v>
      </c>
      <c r="E511" s="62">
        <v>45901</v>
      </c>
      <c r="F511" s="62">
        <v>46265</v>
      </c>
      <c r="G511" s="37" t="s">
        <v>1133</v>
      </c>
      <c r="H511" s="36">
        <v>42322</v>
      </c>
      <c r="I511" s="63">
        <v>26299</v>
      </c>
      <c r="J511" s="24" t="s">
        <v>3416</v>
      </c>
      <c r="K511" s="63">
        <f t="shared" si="133"/>
        <v>45901</v>
      </c>
      <c r="L511" s="55">
        <f t="shared" si="134"/>
        <v>0.04</v>
      </c>
      <c r="M511" s="76">
        <v>0.22500000000000001</v>
      </c>
      <c r="N511" s="62">
        <v>45901</v>
      </c>
      <c r="O511" s="62">
        <v>46265</v>
      </c>
      <c r="P511" s="63"/>
      <c r="Q511" s="63"/>
      <c r="R511" s="78">
        <v>53</v>
      </c>
      <c r="S511" s="63" t="str">
        <f>VLOOKUP(R511,SA!$B$3:$C$11,2,1)</f>
        <v>46-55</v>
      </c>
      <c r="T511" s="38" t="s">
        <v>98</v>
      </c>
      <c r="U511" s="24" t="s">
        <v>5747</v>
      </c>
      <c r="V511" s="24">
        <v>300000</v>
      </c>
      <c r="W511" s="39">
        <f t="shared" si="135"/>
        <v>0</v>
      </c>
      <c r="X511" s="29">
        <f t="shared" si="136"/>
        <v>0</v>
      </c>
      <c r="Y511" s="40">
        <f t="shared" si="137"/>
        <v>365</v>
      </c>
      <c r="Z511" s="38">
        <f t="shared" si="138"/>
        <v>46081</v>
      </c>
      <c r="AA511" s="41">
        <f t="shared" si="139"/>
        <v>181</v>
      </c>
      <c r="AB511" s="24" t="s">
        <v>113</v>
      </c>
      <c r="AC511" s="41">
        <f t="shared" si="140"/>
        <v>7373.4659999999994</v>
      </c>
      <c r="AD511" s="41">
        <v>1</v>
      </c>
      <c r="AE511" s="72">
        <f>INDEX(SA!$C$2:$G$11,MATCH(Details!S511,SA!$C$2:$C$11,0),MATCH(Details!V511,SA!$C$2:$G$2,0))*Y511/(F511-E511+1)</f>
        <v>6248.7</v>
      </c>
      <c r="AF511" s="41">
        <f t="shared" si="141"/>
        <v>0</v>
      </c>
      <c r="AG511" s="41">
        <f t="shared" si="142"/>
        <v>0</v>
      </c>
      <c r="AH511" s="41">
        <f t="shared" si="143"/>
        <v>1124.7659999999998</v>
      </c>
      <c r="AI511" s="60">
        <f t="shared" si="144"/>
        <v>249.94800000000001</v>
      </c>
      <c r="AJ511" s="60">
        <f t="shared" si="145"/>
        <v>1405.9575</v>
      </c>
      <c r="AK511" s="60">
        <f t="shared" si="146"/>
        <v>3098.6704109589041</v>
      </c>
      <c r="AL511" s="60">
        <f t="shared" si="147"/>
        <v>2277.5227520547946</v>
      </c>
      <c r="AM511" s="41">
        <f t="shared" si="148"/>
        <v>2315.2717479452049</v>
      </c>
      <c r="AN511" s="42">
        <f t="shared" si="149"/>
        <v>45715</v>
      </c>
      <c r="AO511" s="43">
        <f t="shared" si="150"/>
        <v>6248.7</v>
      </c>
    </row>
    <row r="512" spans="1:41" s="24" customFormat="1" ht="15.75" customHeight="1" x14ac:dyDescent="0.35">
      <c r="A512" s="36" t="s">
        <v>27</v>
      </c>
      <c r="B512" s="36">
        <v>202509</v>
      </c>
      <c r="C512" s="24" t="s">
        <v>736</v>
      </c>
      <c r="D512" s="24" t="s">
        <v>119</v>
      </c>
      <c r="E512" s="62">
        <v>45901</v>
      </c>
      <c r="F512" s="62">
        <v>46265</v>
      </c>
      <c r="G512" s="37" t="s">
        <v>1134</v>
      </c>
      <c r="H512" s="36">
        <v>42322</v>
      </c>
      <c r="I512" s="63">
        <v>35587</v>
      </c>
      <c r="J512" s="24" t="s">
        <v>3417</v>
      </c>
      <c r="K512" s="63">
        <f t="shared" si="133"/>
        <v>45901</v>
      </c>
      <c r="L512" s="55">
        <f t="shared" si="134"/>
        <v>0.04</v>
      </c>
      <c r="M512" s="76">
        <v>0.22500000000000001</v>
      </c>
      <c r="N512" s="62">
        <v>45901</v>
      </c>
      <c r="O512" s="62">
        <v>46265</v>
      </c>
      <c r="P512" s="63"/>
      <c r="Q512" s="63"/>
      <c r="R512" s="78">
        <v>28</v>
      </c>
      <c r="S512" s="63" t="str">
        <f>VLOOKUP(R512,SA!$B$3:$C$11,2,1)</f>
        <v>26-35</v>
      </c>
      <c r="T512" s="38" t="s">
        <v>98</v>
      </c>
      <c r="U512" s="24" t="s">
        <v>5743</v>
      </c>
      <c r="V512" s="24">
        <v>300000</v>
      </c>
      <c r="W512" s="39">
        <f t="shared" si="135"/>
        <v>0</v>
      </c>
      <c r="X512" s="29">
        <f t="shared" si="136"/>
        <v>0</v>
      </c>
      <c r="Y512" s="40">
        <f t="shared" si="137"/>
        <v>365</v>
      </c>
      <c r="Z512" s="38">
        <f t="shared" si="138"/>
        <v>46081</v>
      </c>
      <c r="AA512" s="41">
        <f t="shared" si="139"/>
        <v>181</v>
      </c>
      <c r="AB512" s="24" t="s">
        <v>113</v>
      </c>
      <c r="AC512" s="41">
        <f t="shared" si="140"/>
        <v>4124.4657999999999</v>
      </c>
      <c r="AD512" s="41">
        <v>1</v>
      </c>
      <c r="AE512" s="72">
        <f>INDEX(SA!$C$2:$G$11,MATCH(Details!S512,SA!$C$2:$C$11,0),MATCH(Details!V512,SA!$C$2:$G$2,0))*Y512/(F512-E512+1)</f>
        <v>3495.31</v>
      </c>
      <c r="AF512" s="41">
        <f t="shared" si="141"/>
        <v>0</v>
      </c>
      <c r="AG512" s="41">
        <f t="shared" si="142"/>
        <v>0</v>
      </c>
      <c r="AH512" s="41">
        <f t="shared" si="143"/>
        <v>629.1558</v>
      </c>
      <c r="AI512" s="60">
        <f t="shared" si="144"/>
        <v>139.8124</v>
      </c>
      <c r="AJ512" s="60">
        <f t="shared" si="145"/>
        <v>786.44475</v>
      </c>
      <c r="AK512" s="60">
        <f t="shared" si="146"/>
        <v>1733.2907123287671</v>
      </c>
      <c r="AL512" s="60">
        <f t="shared" si="147"/>
        <v>1273.9686735616438</v>
      </c>
      <c r="AM512" s="41">
        <f t="shared" si="148"/>
        <v>1295.0841764383563</v>
      </c>
      <c r="AN512" s="42">
        <f t="shared" si="149"/>
        <v>45715</v>
      </c>
      <c r="AO512" s="43">
        <f t="shared" si="150"/>
        <v>3495.31</v>
      </c>
    </row>
    <row r="513" spans="1:41" s="24" customFormat="1" ht="15.75" customHeight="1" x14ac:dyDescent="0.35">
      <c r="A513" s="36" t="s">
        <v>27</v>
      </c>
      <c r="B513" s="36">
        <v>202509</v>
      </c>
      <c r="C513" s="24" t="s">
        <v>736</v>
      </c>
      <c r="D513" s="24" t="s">
        <v>119</v>
      </c>
      <c r="E513" s="62">
        <v>45901</v>
      </c>
      <c r="F513" s="62">
        <v>46265</v>
      </c>
      <c r="G513" s="37" t="s">
        <v>1135</v>
      </c>
      <c r="H513" s="36">
        <v>42322</v>
      </c>
      <c r="I513" s="63">
        <v>45334</v>
      </c>
      <c r="J513" s="24" t="s">
        <v>3418</v>
      </c>
      <c r="K513" s="63">
        <f t="shared" si="133"/>
        <v>45901</v>
      </c>
      <c r="L513" s="55">
        <f t="shared" si="134"/>
        <v>0.04</v>
      </c>
      <c r="M513" s="76">
        <v>0.22500000000000001</v>
      </c>
      <c r="N513" s="62">
        <v>45901</v>
      </c>
      <c r="O513" s="62">
        <v>46265</v>
      </c>
      <c r="P513" s="63"/>
      <c r="Q513" s="63"/>
      <c r="R513" s="78">
        <v>1</v>
      </c>
      <c r="S513" s="63" t="str">
        <f>VLOOKUP(R513,SA!$B$3:$C$11,2,1)</f>
        <v>0-25</v>
      </c>
      <c r="T513" s="38" t="s">
        <v>97</v>
      </c>
      <c r="U513" s="24" t="s">
        <v>5745</v>
      </c>
      <c r="V513" s="24">
        <v>300000</v>
      </c>
      <c r="W513" s="39">
        <f t="shared" si="135"/>
        <v>0</v>
      </c>
      <c r="X513" s="29">
        <f t="shared" si="136"/>
        <v>0</v>
      </c>
      <c r="Y513" s="40">
        <f t="shared" si="137"/>
        <v>365</v>
      </c>
      <c r="Z513" s="38">
        <f t="shared" si="138"/>
        <v>46081</v>
      </c>
      <c r="AA513" s="41">
        <f t="shared" si="139"/>
        <v>181</v>
      </c>
      <c r="AB513" s="24" t="s">
        <v>113</v>
      </c>
      <c r="AC513" s="41">
        <f t="shared" si="140"/>
        <v>3690.3792000000003</v>
      </c>
      <c r="AD513" s="41">
        <v>1</v>
      </c>
      <c r="AE513" s="72">
        <f>INDEX(SA!$C$2:$G$11,MATCH(Details!S513,SA!$C$2:$C$11,0),MATCH(Details!V513,SA!$C$2:$G$2,0))*Y513/(F513-E513+1)</f>
        <v>3127.44</v>
      </c>
      <c r="AF513" s="41">
        <f t="shared" si="141"/>
        <v>0</v>
      </c>
      <c r="AG513" s="41">
        <f t="shared" si="142"/>
        <v>0</v>
      </c>
      <c r="AH513" s="41">
        <f t="shared" si="143"/>
        <v>562.93920000000003</v>
      </c>
      <c r="AI513" s="60">
        <f t="shared" si="144"/>
        <v>125.0976</v>
      </c>
      <c r="AJ513" s="60">
        <f t="shared" si="145"/>
        <v>703.67399999999998</v>
      </c>
      <c r="AK513" s="60">
        <f t="shared" si="146"/>
        <v>1550.8675068493151</v>
      </c>
      <c r="AL513" s="60">
        <f t="shared" si="147"/>
        <v>1139.8876175342466</v>
      </c>
      <c r="AM513" s="41">
        <f t="shared" si="148"/>
        <v>1158.7807824657534</v>
      </c>
      <c r="AN513" s="42">
        <f t="shared" si="149"/>
        <v>45715</v>
      </c>
      <c r="AO513" s="43">
        <f t="shared" si="150"/>
        <v>3127.44</v>
      </c>
    </row>
    <row r="514" spans="1:41" s="24" customFormat="1" ht="15.75" customHeight="1" x14ac:dyDescent="0.35">
      <c r="A514" s="36" t="s">
        <v>27</v>
      </c>
      <c r="B514" s="36">
        <v>202509</v>
      </c>
      <c r="C514" s="24" t="s">
        <v>736</v>
      </c>
      <c r="D514" s="24" t="s">
        <v>119</v>
      </c>
      <c r="E514" s="62">
        <v>45901</v>
      </c>
      <c r="F514" s="62">
        <v>46265</v>
      </c>
      <c r="G514" s="37" t="s">
        <v>336</v>
      </c>
      <c r="H514" s="36">
        <v>42322</v>
      </c>
      <c r="I514" s="63">
        <v>31978</v>
      </c>
      <c r="J514" s="24" t="s">
        <v>3419</v>
      </c>
      <c r="K514" s="63">
        <f t="shared" si="133"/>
        <v>45901</v>
      </c>
      <c r="L514" s="55">
        <f t="shared" si="134"/>
        <v>0.04</v>
      </c>
      <c r="M514" s="76">
        <v>0.22500000000000001</v>
      </c>
      <c r="N514" s="62">
        <v>45901</v>
      </c>
      <c r="O514" s="62">
        <v>46265</v>
      </c>
      <c r="P514" s="63"/>
      <c r="Q514" s="63"/>
      <c r="R514" s="78">
        <v>38</v>
      </c>
      <c r="S514" s="63" t="str">
        <f>VLOOKUP(R514,SA!$B$3:$C$11,2,1)</f>
        <v>36-45</v>
      </c>
      <c r="T514" s="38" t="s">
        <v>97</v>
      </c>
      <c r="U514" s="24" t="s">
        <v>56</v>
      </c>
      <c r="V514" s="24">
        <v>300000</v>
      </c>
      <c r="W514" s="39">
        <f t="shared" si="135"/>
        <v>300000</v>
      </c>
      <c r="X514" s="29">
        <f t="shared" si="136"/>
        <v>1</v>
      </c>
      <c r="Y514" s="40">
        <f t="shared" si="137"/>
        <v>365</v>
      </c>
      <c r="Z514" s="38">
        <f t="shared" si="138"/>
        <v>46081</v>
      </c>
      <c r="AA514" s="41">
        <f t="shared" si="139"/>
        <v>181</v>
      </c>
      <c r="AB514" s="24" t="s">
        <v>113</v>
      </c>
      <c r="AC514" s="41">
        <f t="shared" si="140"/>
        <v>5119.5716000000002</v>
      </c>
      <c r="AD514" s="41">
        <v>1</v>
      </c>
      <c r="AE514" s="72">
        <f>INDEX(SA!$C$2:$G$11,MATCH(Details!S514,SA!$C$2:$C$11,0),MATCH(Details!V514,SA!$C$2:$G$2,0))*Y514/(F514-E514+1)</f>
        <v>4338.62</v>
      </c>
      <c r="AF514" s="41">
        <f t="shared" si="141"/>
        <v>0</v>
      </c>
      <c r="AG514" s="41">
        <f t="shared" si="142"/>
        <v>0</v>
      </c>
      <c r="AH514" s="41">
        <f t="shared" si="143"/>
        <v>780.95159999999998</v>
      </c>
      <c r="AI514" s="60">
        <f t="shared" si="144"/>
        <v>173.54480000000001</v>
      </c>
      <c r="AJ514" s="60">
        <f t="shared" si="145"/>
        <v>976.18949999999995</v>
      </c>
      <c r="AK514" s="60">
        <f t="shared" si="146"/>
        <v>2151.4800547945206</v>
      </c>
      <c r="AL514" s="60">
        <f t="shared" si="147"/>
        <v>1581.3378402739727</v>
      </c>
      <c r="AM514" s="41">
        <f t="shared" si="148"/>
        <v>1607.5478597260276</v>
      </c>
      <c r="AN514" s="42">
        <f t="shared" si="149"/>
        <v>45715</v>
      </c>
      <c r="AO514" s="43">
        <f t="shared" si="150"/>
        <v>4338.62</v>
      </c>
    </row>
    <row r="515" spans="1:41" s="24" customFormat="1" ht="15.75" customHeight="1" x14ac:dyDescent="0.35">
      <c r="A515" s="36" t="s">
        <v>27</v>
      </c>
      <c r="B515" s="36">
        <v>202509</v>
      </c>
      <c r="C515" s="24" t="s">
        <v>736</v>
      </c>
      <c r="D515" s="24" t="s">
        <v>119</v>
      </c>
      <c r="E515" s="62">
        <v>45901</v>
      </c>
      <c r="F515" s="62">
        <v>46265</v>
      </c>
      <c r="G515" s="37" t="s">
        <v>1136</v>
      </c>
      <c r="H515" s="36">
        <v>42323</v>
      </c>
      <c r="I515" s="63">
        <v>40399</v>
      </c>
      <c r="J515" s="24" t="s">
        <v>3420</v>
      </c>
      <c r="K515" s="63">
        <f t="shared" si="133"/>
        <v>45901</v>
      </c>
      <c r="L515" s="55">
        <f t="shared" si="134"/>
        <v>0.04</v>
      </c>
      <c r="M515" s="76">
        <v>0.22500000000000001</v>
      </c>
      <c r="N515" s="62">
        <v>45901</v>
      </c>
      <c r="O515" s="62">
        <v>46265</v>
      </c>
      <c r="P515" s="63"/>
      <c r="Q515" s="63"/>
      <c r="R515" s="78">
        <v>15</v>
      </c>
      <c r="S515" s="63" t="str">
        <f>VLOOKUP(R515,SA!$B$3:$C$11,2,1)</f>
        <v>0-25</v>
      </c>
      <c r="T515" s="38" t="s">
        <v>97</v>
      </c>
      <c r="U515" s="24" t="s">
        <v>5745</v>
      </c>
      <c r="V515" s="24">
        <v>500000</v>
      </c>
      <c r="W515" s="39">
        <f t="shared" si="135"/>
        <v>0</v>
      </c>
      <c r="X515" s="29">
        <f t="shared" si="136"/>
        <v>0</v>
      </c>
      <c r="Y515" s="40">
        <f t="shared" si="137"/>
        <v>365</v>
      </c>
      <c r="Z515" s="38">
        <f t="shared" si="138"/>
        <v>46081</v>
      </c>
      <c r="AA515" s="41">
        <f t="shared" si="139"/>
        <v>181</v>
      </c>
      <c r="AB515" s="24" t="s">
        <v>113</v>
      </c>
      <c r="AC515" s="41">
        <f t="shared" si="140"/>
        <v>4448.2106000000003</v>
      </c>
      <c r="AD515" s="41">
        <v>1</v>
      </c>
      <c r="AE515" s="72">
        <f>INDEX(SA!$C$2:$G$11,MATCH(Details!S515,SA!$C$2:$C$11,0),MATCH(Details!V515,SA!$C$2:$G$2,0))*Y515/(F515-E515+1)</f>
        <v>3769.67</v>
      </c>
      <c r="AF515" s="41">
        <f t="shared" si="141"/>
        <v>0</v>
      </c>
      <c r="AG515" s="41">
        <f t="shared" si="142"/>
        <v>0</v>
      </c>
      <c r="AH515" s="41">
        <f t="shared" si="143"/>
        <v>678.54060000000004</v>
      </c>
      <c r="AI515" s="60">
        <f t="shared" si="144"/>
        <v>150.7868</v>
      </c>
      <c r="AJ515" s="60">
        <f t="shared" si="145"/>
        <v>848.17574999999999</v>
      </c>
      <c r="AK515" s="60">
        <f t="shared" si="146"/>
        <v>1869.3432054794521</v>
      </c>
      <c r="AL515" s="60">
        <f t="shared" si="147"/>
        <v>1373.9672560273973</v>
      </c>
      <c r="AM515" s="41">
        <f t="shared" si="148"/>
        <v>1396.7401939726028</v>
      </c>
      <c r="AN515" s="42">
        <f t="shared" si="149"/>
        <v>45715</v>
      </c>
      <c r="AO515" s="43">
        <f t="shared" si="150"/>
        <v>3769.67</v>
      </c>
    </row>
    <row r="516" spans="1:41" s="24" customFormat="1" ht="15.75" customHeight="1" x14ac:dyDescent="0.35">
      <c r="A516" s="36" t="s">
        <v>27</v>
      </c>
      <c r="B516" s="36">
        <v>202509</v>
      </c>
      <c r="C516" s="24" t="s">
        <v>736</v>
      </c>
      <c r="D516" s="24" t="s">
        <v>119</v>
      </c>
      <c r="E516" s="62">
        <v>45901</v>
      </c>
      <c r="F516" s="62">
        <v>46265</v>
      </c>
      <c r="G516" s="37" t="s">
        <v>1137</v>
      </c>
      <c r="H516" s="36">
        <v>42323</v>
      </c>
      <c r="I516" s="63">
        <v>19365</v>
      </c>
      <c r="J516" s="24" t="s">
        <v>3421</v>
      </c>
      <c r="K516" s="63">
        <f t="shared" ref="K516:K579" si="151">N516</f>
        <v>45901</v>
      </c>
      <c r="L516" s="55">
        <f t="shared" ref="L516:L579" si="152">IF(K516&gt;=DATE(2022,4,1),4%,5%)</f>
        <v>0.04</v>
      </c>
      <c r="M516" s="76">
        <v>0.22500000000000001</v>
      </c>
      <c r="N516" s="62">
        <v>45901</v>
      </c>
      <c r="O516" s="62">
        <v>46265</v>
      </c>
      <c r="P516" s="63"/>
      <c r="Q516" s="63"/>
      <c r="R516" s="78">
        <v>72</v>
      </c>
      <c r="S516" s="63" t="str">
        <f>VLOOKUP(R516,SA!$B$3:$C$11,2,1)</f>
        <v>71-75</v>
      </c>
      <c r="T516" s="38" t="s">
        <v>97</v>
      </c>
      <c r="U516" s="24" t="s">
        <v>5744</v>
      </c>
      <c r="V516" s="24">
        <v>500000</v>
      </c>
      <c r="W516" s="39">
        <f t="shared" ref="W516:W579" si="153">IF(U516="self",V516,0)</f>
        <v>0</v>
      </c>
      <c r="X516" s="29">
        <f t="shared" ref="X516:X579" si="154">IF(U516="self",1,0)</f>
        <v>0</v>
      </c>
      <c r="Y516" s="40">
        <f t="shared" ref="Y516:Y579" si="155">O516-N516+1</f>
        <v>365</v>
      </c>
      <c r="Z516" s="38">
        <f t="shared" ref="Z516:Z579" si="156">$Z$1</f>
        <v>46081</v>
      </c>
      <c r="AA516" s="41">
        <f t="shared" ref="AA516:AA579" si="157">IF(MIN((Z516-N516)+1,Y516)&lt;0,0,MIN((Z516-N516)+1,Y516))</f>
        <v>181</v>
      </c>
      <c r="AB516" s="24" t="s">
        <v>113</v>
      </c>
      <c r="AC516" s="41">
        <f t="shared" ref="AC516:AC579" si="158">AE516+AF516+AG516+AH516</f>
        <v>23735.924199999998</v>
      </c>
      <c r="AD516" s="41">
        <v>1</v>
      </c>
      <c r="AE516" s="72">
        <f>INDEX(SA!$C$2:$G$11,MATCH(Details!S516,SA!$C$2:$C$11,0),MATCH(Details!V516,SA!$C$2:$G$2,0))*Y516/(F516-E516+1)</f>
        <v>20115.189999999999</v>
      </c>
      <c r="AF516" s="41">
        <f t="shared" ref="AF516:AF579" si="159">IF(AB516="Karnataka",AE516*9%,0)</f>
        <v>0</v>
      </c>
      <c r="AG516" s="41">
        <f t="shared" ref="AG516:AG579" si="160">IF(AB516="Karnataka",AE516*9%,0)</f>
        <v>0</v>
      </c>
      <c r="AH516" s="41">
        <f t="shared" ref="AH516:AH579" si="161">IF(AF516+AG516&gt;0,0,AE516*18%)</f>
        <v>3620.7341999999994</v>
      </c>
      <c r="AI516" s="60">
        <f t="shared" ref="AI516:AI579" si="162">AE516*L516</f>
        <v>804.60759999999993</v>
      </c>
      <c r="AJ516" s="60">
        <f t="shared" ref="AJ516:AJ579" si="163">$AE516*M516</f>
        <v>4525.9177499999996</v>
      </c>
      <c r="AK516" s="60">
        <f t="shared" ref="AK516:AK579" si="164">(AE516)*AA516/Y516</f>
        <v>9974.9298356164381</v>
      </c>
      <c r="AL516" s="60">
        <f t="shared" ref="AL516:AL579" si="165">AK516*(1-L516-M516)</f>
        <v>7331.5734291780818</v>
      </c>
      <c r="AM516" s="41">
        <f t="shared" ref="AM516:AM579" si="166">AE516-AI516-AL516-AJ516</f>
        <v>7453.091220821917</v>
      </c>
      <c r="AN516" s="42">
        <f t="shared" ref="AN516:AN579" si="167">Z516-366</f>
        <v>45715</v>
      </c>
      <c r="AO516" s="43">
        <f t="shared" ref="AO516:AO579" si="168">IF(AND(O516&gt;Z516,N516&gt;AN516),AE516,0)</f>
        <v>20115.189999999999</v>
      </c>
    </row>
    <row r="517" spans="1:41" s="24" customFormat="1" ht="15.75" customHeight="1" x14ac:dyDescent="0.35">
      <c r="A517" s="36" t="s">
        <v>27</v>
      </c>
      <c r="B517" s="36">
        <v>202509</v>
      </c>
      <c r="C517" s="24" t="s">
        <v>736</v>
      </c>
      <c r="D517" s="24" t="s">
        <v>119</v>
      </c>
      <c r="E517" s="62">
        <v>45901</v>
      </c>
      <c r="F517" s="62">
        <v>46265</v>
      </c>
      <c r="G517" s="37" t="s">
        <v>1138</v>
      </c>
      <c r="H517" s="36">
        <v>42323</v>
      </c>
      <c r="I517" s="63">
        <v>29382</v>
      </c>
      <c r="J517" s="24" t="s">
        <v>3422</v>
      </c>
      <c r="K517" s="63">
        <f t="shared" si="151"/>
        <v>45901</v>
      </c>
      <c r="L517" s="55">
        <f t="shared" si="152"/>
        <v>0.04</v>
      </c>
      <c r="M517" s="76">
        <v>0.22500000000000001</v>
      </c>
      <c r="N517" s="62">
        <v>45901</v>
      </c>
      <c r="O517" s="62">
        <v>46265</v>
      </c>
      <c r="P517" s="63"/>
      <c r="Q517" s="63"/>
      <c r="R517" s="78">
        <v>45</v>
      </c>
      <c r="S517" s="63" t="str">
        <f>VLOOKUP(R517,SA!$B$3:$C$11,2,1)</f>
        <v>36-45</v>
      </c>
      <c r="T517" s="38" t="s">
        <v>98</v>
      </c>
      <c r="U517" s="24" t="s">
        <v>5743</v>
      </c>
      <c r="V517" s="24">
        <v>500000</v>
      </c>
      <c r="W517" s="39">
        <f t="shared" si="153"/>
        <v>0</v>
      </c>
      <c r="X517" s="29">
        <f t="shared" si="154"/>
        <v>0</v>
      </c>
      <c r="Y517" s="40">
        <f t="shared" si="155"/>
        <v>365</v>
      </c>
      <c r="Z517" s="38">
        <f t="shared" si="156"/>
        <v>46081</v>
      </c>
      <c r="AA517" s="41">
        <f t="shared" si="157"/>
        <v>181</v>
      </c>
      <c r="AB517" s="24" t="s">
        <v>113</v>
      </c>
      <c r="AC517" s="41">
        <f t="shared" si="158"/>
        <v>6046.1902</v>
      </c>
      <c r="AD517" s="41">
        <v>1</v>
      </c>
      <c r="AE517" s="72">
        <f>INDEX(SA!$C$2:$G$11,MATCH(Details!S517,SA!$C$2:$C$11,0),MATCH(Details!V517,SA!$C$2:$G$2,0))*Y517/(F517-E517+1)</f>
        <v>5123.8900000000003</v>
      </c>
      <c r="AF517" s="41">
        <f t="shared" si="159"/>
        <v>0</v>
      </c>
      <c r="AG517" s="41">
        <f t="shared" si="160"/>
        <v>0</v>
      </c>
      <c r="AH517" s="41">
        <f t="shared" si="161"/>
        <v>922.30020000000002</v>
      </c>
      <c r="AI517" s="60">
        <f t="shared" si="162"/>
        <v>204.9556</v>
      </c>
      <c r="AJ517" s="60">
        <f t="shared" si="163"/>
        <v>1152.8752500000001</v>
      </c>
      <c r="AK517" s="60">
        <f t="shared" si="164"/>
        <v>2540.8879178082193</v>
      </c>
      <c r="AL517" s="60">
        <f t="shared" si="165"/>
        <v>1867.5526195890411</v>
      </c>
      <c r="AM517" s="41">
        <f t="shared" si="166"/>
        <v>1898.5065304109589</v>
      </c>
      <c r="AN517" s="42">
        <f t="shared" si="167"/>
        <v>45715</v>
      </c>
      <c r="AO517" s="43">
        <f t="shared" si="168"/>
        <v>5123.8900000000003</v>
      </c>
    </row>
    <row r="518" spans="1:41" s="24" customFormat="1" ht="15.75" customHeight="1" x14ac:dyDescent="0.35">
      <c r="A518" s="36" t="s">
        <v>27</v>
      </c>
      <c r="B518" s="36">
        <v>202509</v>
      </c>
      <c r="C518" s="24" t="s">
        <v>736</v>
      </c>
      <c r="D518" s="24" t="s">
        <v>119</v>
      </c>
      <c r="E518" s="62">
        <v>45901</v>
      </c>
      <c r="F518" s="62">
        <v>46265</v>
      </c>
      <c r="G518" s="37" t="s">
        <v>471</v>
      </c>
      <c r="H518" s="36">
        <v>42323</v>
      </c>
      <c r="I518" s="63">
        <v>28944</v>
      </c>
      <c r="J518" s="24" t="s">
        <v>3423</v>
      </c>
      <c r="K518" s="63">
        <f t="shared" si="151"/>
        <v>45901</v>
      </c>
      <c r="L518" s="55">
        <f t="shared" si="152"/>
        <v>0.04</v>
      </c>
      <c r="M518" s="76">
        <v>0.22500000000000001</v>
      </c>
      <c r="N518" s="62">
        <v>45901</v>
      </c>
      <c r="O518" s="62">
        <v>46265</v>
      </c>
      <c r="P518" s="63"/>
      <c r="Q518" s="63"/>
      <c r="R518" s="78">
        <v>46</v>
      </c>
      <c r="S518" s="63" t="str">
        <f>VLOOKUP(R518,SA!$B$3:$C$11,2,1)</f>
        <v>46-55</v>
      </c>
      <c r="T518" s="38" t="s">
        <v>97</v>
      </c>
      <c r="U518" s="24" t="s">
        <v>56</v>
      </c>
      <c r="V518" s="24">
        <v>500000</v>
      </c>
      <c r="W518" s="39">
        <f t="shared" si="153"/>
        <v>500000</v>
      </c>
      <c r="X518" s="29">
        <f t="shared" si="154"/>
        <v>1</v>
      </c>
      <c r="Y518" s="40">
        <f t="shared" si="155"/>
        <v>365</v>
      </c>
      <c r="Z518" s="38">
        <f t="shared" si="156"/>
        <v>46081</v>
      </c>
      <c r="AA518" s="41">
        <f t="shared" si="157"/>
        <v>181</v>
      </c>
      <c r="AB518" s="24" t="s">
        <v>113</v>
      </c>
      <c r="AC518" s="41">
        <f t="shared" si="158"/>
        <v>8919.0417999999991</v>
      </c>
      <c r="AD518" s="41">
        <v>1</v>
      </c>
      <c r="AE518" s="72">
        <f>INDEX(SA!$C$2:$G$11,MATCH(Details!S518,SA!$C$2:$C$11,0),MATCH(Details!V518,SA!$C$2:$G$2,0))*Y518/(F518-E518+1)</f>
        <v>7558.5099999999993</v>
      </c>
      <c r="AF518" s="41">
        <f t="shared" si="159"/>
        <v>0</v>
      </c>
      <c r="AG518" s="41">
        <f t="shared" si="160"/>
        <v>0</v>
      </c>
      <c r="AH518" s="41">
        <f t="shared" si="161"/>
        <v>1360.5317999999997</v>
      </c>
      <c r="AI518" s="60">
        <f t="shared" si="162"/>
        <v>302.34039999999999</v>
      </c>
      <c r="AJ518" s="60">
        <f t="shared" si="163"/>
        <v>1700.6647499999999</v>
      </c>
      <c r="AK518" s="60">
        <f t="shared" si="164"/>
        <v>3748.1926301369858</v>
      </c>
      <c r="AL518" s="60">
        <f t="shared" si="165"/>
        <v>2754.9215831506845</v>
      </c>
      <c r="AM518" s="41">
        <f t="shared" si="166"/>
        <v>2800.5832668493149</v>
      </c>
      <c r="AN518" s="42">
        <f t="shared" si="167"/>
        <v>45715</v>
      </c>
      <c r="AO518" s="43">
        <f t="shared" si="168"/>
        <v>7558.5099999999993</v>
      </c>
    </row>
    <row r="519" spans="1:41" s="24" customFormat="1" ht="15.75" customHeight="1" x14ac:dyDescent="0.35">
      <c r="A519" s="36" t="s">
        <v>27</v>
      </c>
      <c r="B519" s="36">
        <v>202509</v>
      </c>
      <c r="C519" s="24" t="s">
        <v>736</v>
      </c>
      <c r="D519" s="24" t="s">
        <v>119</v>
      </c>
      <c r="E519" s="62">
        <v>45901</v>
      </c>
      <c r="F519" s="62">
        <v>46265</v>
      </c>
      <c r="G519" s="37" t="s">
        <v>1139</v>
      </c>
      <c r="H519" s="36">
        <v>42323</v>
      </c>
      <c r="I519" s="63">
        <v>20318</v>
      </c>
      <c r="J519" s="24" t="s">
        <v>3424</v>
      </c>
      <c r="K519" s="63">
        <f t="shared" si="151"/>
        <v>45901</v>
      </c>
      <c r="L519" s="55">
        <f t="shared" si="152"/>
        <v>0.04</v>
      </c>
      <c r="M519" s="76">
        <v>0.22500000000000001</v>
      </c>
      <c r="N519" s="62">
        <v>45901</v>
      </c>
      <c r="O519" s="62">
        <v>46265</v>
      </c>
      <c r="P519" s="63"/>
      <c r="Q519" s="63"/>
      <c r="R519" s="78">
        <v>70</v>
      </c>
      <c r="S519" s="63" t="str">
        <f>VLOOKUP(R519,SA!$B$3:$C$11,2,1)</f>
        <v>66-70</v>
      </c>
      <c r="T519" s="38" t="s">
        <v>98</v>
      </c>
      <c r="U519" s="24" t="s">
        <v>5747</v>
      </c>
      <c r="V519" s="24">
        <v>500000</v>
      </c>
      <c r="W519" s="39">
        <f t="shared" si="153"/>
        <v>0</v>
      </c>
      <c r="X519" s="29">
        <f t="shared" si="154"/>
        <v>0</v>
      </c>
      <c r="Y519" s="40">
        <f t="shared" si="155"/>
        <v>365</v>
      </c>
      <c r="Z519" s="38">
        <f t="shared" si="156"/>
        <v>46081</v>
      </c>
      <c r="AA519" s="41">
        <f t="shared" si="157"/>
        <v>181</v>
      </c>
      <c r="AB519" s="24" t="s">
        <v>113</v>
      </c>
      <c r="AC519" s="41">
        <f t="shared" si="158"/>
        <v>18713.136199999997</v>
      </c>
      <c r="AD519" s="41">
        <v>1</v>
      </c>
      <c r="AE519" s="72">
        <f>INDEX(SA!$C$2:$G$11,MATCH(Details!S519,SA!$C$2:$C$11,0),MATCH(Details!V519,SA!$C$2:$G$2,0))*Y519/(F519-E519+1)</f>
        <v>15858.589999999998</v>
      </c>
      <c r="AF519" s="41">
        <f t="shared" si="159"/>
        <v>0</v>
      </c>
      <c r="AG519" s="41">
        <f t="shared" si="160"/>
        <v>0</v>
      </c>
      <c r="AH519" s="41">
        <f t="shared" si="161"/>
        <v>2854.5461999999998</v>
      </c>
      <c r="AI519" s="60">
        <f t="shared" si="162"/>
        <v>634.34359999999992</v>
      </c>
      <c r="AJ519" s="60">
        <f t="shared" si="163"/>
        <v>3568.1827499999995</v>
      </c>
      <c r="AK519" s="60">
        <f t="shared" si="164"/>
        <v>7864.1227123287663</v>
      </c>
      <c r="AL519" s="60">
        <f t="shared" si="165"/>
        <v>5780.130193561643</v>
      </c>
      <c r="AM519" s="41">
        <f t="shared" si="166"/>
        <v>5875.9334564383553</v>
      </c>
      <c r="AN519" s="42">
        <f t="shared" si="167"/>
        <v>45715</v>
      </c>
      <c r="AO519" s="43">
        <f t="shared" si="168"/>
        <v>15858.589999999998</v>
      </c>
    </row>
    <row r="520" spans="1:41" s="24" customFormat="1" ht="15.75" customHeight="1" x14ac:dyDescent="0.35">
      <c r="A520" s="36" t="s">
        <v>27</v>
      </c>
      <c r="B520" s="36">
        <v>202509</v>
      </c>
      <c r="C520" s="24" t="s">
        <v>736</v>
      </c>
      <c r="D520" s="24" t="s">
        <v>119</v>
      </c>
      <c r="E520" s="62">
        <v>45901</v>
      </c>
      <c r="F520" s="62">
        <v>46265</v>
      </c>
      <c r="G520" s="37" t="s">
        <v>1140</v>
      </c>
      <c r="H520" s="36">
        <v>42324</v>
      </c>
      <c r="I520" s="63">
        <v>41682</v>
      </c>
      <c r="J520" s="24" t="s">
        <v>3425</v>
      </c>
      <c r="K520" s="63">
        <f t="shared" si="151"/>
        <v>45901</v>
      </c>
      <c r="L520" s="55">
        <f t="shared" si="152"/>
        <v>0.04</v>
      </c>
      <c r="M520" s="76">
        <v>0.22500000000000001</v>
      </c>
      <c r="N520" s="62">
        <v>45901</v>
      </c>
      <c r="O520" s="62">
        <v>46265</v>
      </c>
      <c r="P520" s="63"/>
      <c r="Q520" s="63"/>
      <c r="R520" s="78">
        <v>11</v>
      </c>
      <c r="S520" s="63" t="str">
        <f>VLOOKUP(R520,SA!$B$3:$C$11,2,1)</f>
        <v>0-25</v>
      </c>
      <c r="T520" s="38" t="s">
        <v>97</v>
      </c>
      <c r="U520" s="24" t="s">
        <v>5745</v>
      </c>
      <c r="V520" s="24">
        <v>400000</v>
      </c>
      <c r="W520" s="39">
        <f t="shared" si="153"/>
        <v>0</v>
      </c>
      <c r="X520" s="29">
        <f t="shared" si="154"/>
        <v>0</v>
      </c>
      <c r="Y520" s="40">
        <f t="shared" si="155"/>
        <v>365</v>
      </c>
      <c r="Z520" s="38">
        <f t="shared" si="156"/>
        <v>46081</v>
      </c>
      <c r="AA520" s="41">
        <f t="shared" si="157"/>
        <v>181</v>
      </c>
      <c r="AB520" s="24" t="s">
        <v>113</v>
      </c>
      <c r="AC520" s="41">
        <f t="shared" si="158"/>
        <v>4043.8364000000001</v>
      </c>
      <c r="AD520" s="41">
        <v>1</v>
      </c>
      <c r="AE520" s="72">
        <f>INDEX(SA!$C$2:$G$11,MATCH(Details!S520,SA!$C$2:$C$11,0),MATCH(Details!V520,SA!$C$2:$G$2,0))*Y520/(F520-E520+1)</f>
        <v>3426.98</v>
      </c>
      <c r="AF520" s="41">
        <f t="shared" si="159"/>
        <v>0</v>
      </c>
      <c r="AG520" s="41">
        <f t="shared" si="160"/>
        <v>0</v>
      </c>
      <c r="AH520" s="41">
        <f t="shared" si="161"/>
        <v>616.85640000000001</v>
      </c>
      <c r="AI520" s="60">
        <f t="shared" si="162"/>
        <v>137.07920000000001</v>
      </c>
      <c r="AJ520" s="60">
        <f t="shared" si="163"/>
        <v>771.07050000000004</v>
      </c>
      <c r="AK520" s="60">
        <f t="shared" si="164"/>
        <v>1699.4065205479453</v>
      </c>
      <c r="AL520" s="60">
        <f t="shared" si="165"/>
        <v>1249.0637926027398</v>
      </c>
      <c r="AM520" s="41">
        <f t="shared" si="166"/>
        <v>1269.7665073972601</v>
      </c>
      <c r="AN520" s="42">
        <f t="shared" si="167"/>
        <v>45715</v>
      </c>
      <c r="AO520" s="43">
        <f t="shared" si="168"/>
        <v>3426.98</v>
      </c>
    </row>
    <row r="521" spans="1:41" s="24" customFormat="1" ht="15.75" customHeight="1" x14ac:dyDescent="0.35">
      <c r="A521" s="36" t="s">
        <v>27</v>
      </c>
      <c r="B521" s="36">
        <v>202509</v>
      </c>
      <c r="C521" s="24" t="s">
        <v>736</v>
      </c>
      <c r="D521" s="24" t="s">
        <v>119</v>
      </c>
      <c r="E521" s="62">
        <v>45901</v>
      </c>
      <c r="F521" s="62">
        <v>46265</v>
      </c>
      <c r="G521" s="37" t="s">
        <v>338</v>
      </c>
      <c r="H521" s="36">
        <v>42324</v>
      </c>
      <c r="I521" s="63">
        <v>31376</v>
      </c>
      <c r="J521" s="24" t="s">
        <v>3426</v>
      </c>
      <c r="K521" s="63">
        <f t="shared" si="151"/>
        <v>45901</v>
      </c>
      <c r="L521" s="55">
        <f t="shared" si="152"/>
        <v>0.04</v>
      </c>
      <c r="M521" s="76">
        <v>0.22500000000000001</v>
      </c>
      <c r="N521" s="62">
        <v>45901</v>
      </c>
      <c r="O521" s="62">
        <v>46265</v>
      </c>
      <c r="P521" s="63"/>
      <c r="Q521" s="63"/>
      <c r="R521" s="78">
        <v>39</v>
      </c>
      <c r="S521" s="63" t="str">
        <f>VLOOKUP(R521,SA!$B$3:$C$11,2,1)</f>
        <v>36-45</v>
      </c>
      <c r="T521" s="38" t="s">
        <v>97</v>
      </c>
      <c r="U521" s="24" t="s">
        <v>56</v>
      </c>
      <c r="V521" s="24">
        <v>400000</v>
      </c>
      <c r="W521" s="39">
        <f t="shared" si="153"/>
        <v>400000</v>
      </c>
      <c r="X521" s="29">
        <f t="shared" si="154"/>
        <v>1</v>
      </c>
      <c r="Y521" s="40">
        <f t="shared" si="155"/>
        <v>365</v>
      </c>
      <c r="Z521" s="38">
        <f t="shared" si="156"/>
        <v>46081</v>
      </c>
      <c r="AA521" s="41">
        <f t="shared" si="157"/>
        <v>181</v>
      </c>
      <c r="AB521" s="24" t="s">
        <v>113</v>
      </c>
      <c r="AC521" s="41">
        <f t="shared" si="158"/>
        <v>5496.5225999999993</v>
      </c>
      <c r="AD521" s="41">
        <v>1</v>
      </c>
      <c r="AE521" s="72">
        <f>INDEX(SA!$C$2:$G$11,MATCH(Details!S521,SA!$C$2:$C$11,0),MATCH(Details!V521,SA!$C$2:$G$2,0))*Y521/(F521-E521+1)</f>
        <v>4658.07</v>
      </c>
      <c r="AF521" s="41">
        <f t="shared" si="159"/>
        <v>0</v>
      </c>
      <c r="AG521" s="41">
        <f t="shared" si="160"/>
        <v>0</v>
      </c>
      <c r="AH521" s="41">
        <f t="shared" si="161"/>
        <v>838.45259999999996</v>
      </c>
      <c r="AI521" s="60">
        <f t="shared" si="162"/>
        <v>186.3228</v>
      </c>
      <c r="AJ521" s="60">
        <f t="shared" si="163"/>
        <v>1048.06575</v>
      </c>
      <c r="AK521" s="60">
        <f t="shared" si="164"/>
        <v>2309.8922465753421</v>
      </c>
      <c r="AL521" s="60">
        <f t="shared" si="165"/>
        <v>1697.7708012328765</v>
      </c>
      <c r="AM521" s="41">
        <f t="shared" si="166"/>
        <v>1725.9106487671231</v>
      </c>
      <c r="AN521" s="42">
        <f t="shared" si="167"/>
        <v>45715</v>
      </c>
      <c r="AO521" s="43">
        <f t="shared" si="168"/>
        <v>4658.07</v>
      </c>
    </row>
    <row r="522" spans="1:41" s="24" customFormat="1" ht="15.75" customHeight="1" x14ac:dyDescent="0.35">
      <c r="A522" s="36" t="s">
        <v>27</v>
      </c>
      <c r="B522" s="36">
        <v>202509</v>
      </c>
      <c r="C522" s="24" t="s">
        <v>736</v>
      </c>
      <c r="D522" s="24" t="s">
        <v>119</v>
      </c>
      <c r="E522" s="62">
        <v>45901</v>
      </c>
      <c r="F522" s="62">
        <v>46265</v>
      </c>
      <c r="G522" s="37" t="s">
        <v>1141</v>
      </c>
      <c r="H522" s="36">
        <v>42324</v>
      </c>
      <c r="I522" s="63">
        <v>43634</v>
      </c>
      <c r="J522" s="24" t="s">
        <v>3427</v>
      </c>
      <c r="K522" s="63">
        <f t="shared" si="151"/>
        <v>45901</v>
      </c>
      <c r="L522" s="55">
        <f t="shared" si="152"/>
        <v>0.04</v>
      </c>
      <c r="M522" s="76">
        <v>0.22500000000000001</v>
      </c>
      <c r="N522" s="62">
        <v>45901</v>
      </c>
      <c r="O522" s="62">
        <v>46265</v>
      </c>
      <c r="P522" s="63"/>
      <c r="Q522" s="63"/>
      <c r="R522" s="78">
        <v>6</v>
      </c>
      <c r="S522" s="63" t="str">
        <f>VLOOKUP(R522,SA!$B$3:$C$11,2,1)</f>
        <v>0-25</v>
      </c>
      <c r="T522" s="38" t="s">
        <v>98</v>
      </c>
      <c r="U522" s="24" t="s">
        <v>5746</v>
      </c>
      <c r="V522" s="24">
        <v>400000</v>
      </c>
      <c r="W522" s="39">
        <f t="shared" si="153"/>
        <v>0</v>
      </c>
      <c r="X522" s="29">
        <f t="shared" si="154"/>
        <v>0</v>
      </c>
      <c r="Y522" s="40">
        <f t="shared" si="155"/>
        <v>365</v>
      </c>
      <c r="Z522" s="38">
        <f t="shared" si="156"/>
        <v>46081</v>
      </c>
      <c r="AA522" s="41">
        <f t="shared" si="157"/>
        <v>181</v>
      </c>
      <c r="AB522" s="24" t="s">
        <v>113</v>
      </c>
      <c r="AC522" s="41">
        <f t="shared" si="158"/>
        <v>4043.8364000000001</v>
      </c>
      <c r="AD522" s="41">
        <v>1</v>
      </c>
      <c r="AE522" s="72">
        <f>INDEX(SA!$C$2:$G$11,MATCH(Details!S522,SA!$C$2:$C$11,0),MATCH(Details!V522,SA!$C$2:$G$2,0))*Y522/(F522-E522+1)</f>
        <v>3426.98</v>
      </c>
      <c r="AF522" s="41">
        <f t="shared" si="159"/>
        <v>0</v>
      </c>
      <c r="AG522" s="41">
        <f t="shared" si="160"/>
        <v>0</v>
      </c>
      <c r="AH522" s="41">
        <f t="shared" si="161"/>
        <v>616.85640000000001</v>
      </c>
      <c r="AI522" s="60">
        <f t="shared" si="162"/>
        <v>137.07920000000001</v>
      </c>
      <c r="AJ522" s="60">
        <f t="shared" si="163"/>
        <v>771.07050000000004</v>
      </c>
      <c r="AK522" s="60">
        <f t="shared" si="164"/>
        <v>1699.4065205479453</v>
      </c>
      <c r="AL522" s="60">
        <f t="shared" si="165"/>
        <v>1249.0637926027398</v>
      </c>
      <c r="AM522" s="41">
        <f t="shared" si="166"/>
        <v>1269.7665073972601</v>
      </c>
      <c r="AN522" s="42">
        <f t="shared" si="167"/>
        <v>45715</v>
      </c>
      <c r="AO522" s="43">
        <f t="shared" si="168"/>
        <v>3426.98</v>
      </c>
    </row>
    <row r="523" spans="1:41" s="24" customFormat="1" ht="15.75" customHeight="1" x14ac:dyDescent="0.35">
      <c r="A523" s="36" t="s">
        <v>27</v>
      </c>
      <c r="B523" s="36">
        <v>202509</v>
      </c>
      <c r="C523" s="24" t="s">
        <v>736</v>
      </c>
      <c r="D523" s="24" t="s">
        <v>119</v>
      </c>
      <c r="E523" s="62">
        <v>45901</v>
      </c>
      <c r="F523" s="62">
        <v>46265</v>
      </c>
      <c r="G523" s="37" t="s">
        <v>1142</v>
      </c>
      <c r="H523" s="36">
        <v>42324</v>
      </c>
      <c r="I523" s="63">
        <v>30869</v>
      </c>
      <c r="J523" s="24" t="s">
        <v>3428</v>
      </c>
      <c r="K523" s="63">
        <f t="shared" si="151"/>
        <v>45901</v>
      </c>
      <c r="L523" s="55">
        <f t="shared" si="152"/>
        <v>0.04</v>
      </c>
      <c r="M523" s="76">
        <v>0.22500000000000001</v>
      </c>
      <c r="N523" s="62">
        <v>45901</v>
      </c>
      <c r="O523" s="62">
        <v>46265</v>
      </c>
      <c r="P523" s="63"/>
      <c r="Q523" s="63"/>
      <c r="R523" s="78">
        <v>41</v>
      </c>
      <c r="S523" s="63" t="str">
        <f>VLOOKUP(R523,SA!$B$3:$C$11,2,1)</f>
        <v>36-45</v>
      </c>
      <c r="T523" s="38" t="s">
        <v>98</v>
      </c>
      <c r="U523" s="24" t="s">
        <v>5743</v>
      </c>
      <c r="V523" s="24">
        <v>400000</v>
      </c>
      <c r="W523" s="39">
        <f t="shared" si="153"/>
        <v>0</v>
      </c>
      <c r="X523" s="29">
        <f t="shared" si="154"/>
        <v>0</v>
      </c>
      <c r="Y523" s="40">
        <f t="shared" si="155"/>
        <v>365</v>
      </c>
      <c r="Z523" s="38">
        <f t="shared" si="156"/>
        <v>46081</v>
      </c>
      <c r="AA523" s="41">
        <f t="shared" si="157"/>
        <v>181</v>
      </c>
      <c r="AB523" s="24" t="s">
        <v>113</v>
      </c>
      <c r="AC523" s="41">
        <f t="shared" si="158"/>
        <v>5496.5225999999993</v>
      </c>
      <c r="AD523" s="41">
        <v>1</v>
      </c>
      <c r="AE523" s="72">
        <f>INDEX(SA!$C$2:$G$11,MATCH(Details!S523,SA!$C$2:$C$11,0),MATCH(Details!V523,SA!$C$2:$G$2,0))*Y523/(F523-E523+1)</f>
        <v>4658.07</v>
      </c>
      <c r="AF523" s="41">
        <f t="shared" si="159"/>
        <v>0</v>
      </c>
      <c r="AG523" s="41">
        <f t="shared" si="160"/>
        <v>0</v>
      </c>
      <c r="AH523" s="41">
        <f t="shared" si="161"/>
        <v>838.45259999999996</v>
      </c>
      <c r="AI523" s="60">
        <f t="shared" si="162"/>
        <v>186.3228</v>
      </c>
      <c r="AJ523" s="60">
        <f t="shared" si="163"/>
        <v>1048.06575</v>
      </c>
      <c r="AK523" s="60">
        <f t="shared" si="164"/>
        <v>2309.8922465753421</v>
      </c>
      <c r="AL523" s="60">
        <f t="shared" si="165"/>
        <v>1697.7708012328765</v>
      </c>
      <c r="AM523" s="41">
        <f t="shared" si="166"/>
        <v>1725.9106487671231</v>
      </c>
      <c r="AN523" s="42">
        <f t="shared" si="167"/>
        <v>45715</v>
      </c>
      <c r="AO523" s="43">
        <f t="shared" si="168"/>
        <v>4658.07</v>
      </c>
    </row>
    <row r="524" spans="1:41" s="24" customFormat="1" ht="15.75" customHeight="1" x14ac:dyDescent="0.35">
      <c r="A524" s="36" t="s">
        <v>27</v>
      </c>
      <c r="B524" s="36">
        <v>202509</v>
      </c>
      <c r="C524" s="24" t="s">
        <v>736</v>
      </c>
      <c r="D524" s="24" t="s">
        <v>119</v>
      </c>
      <c r="E524" s="62">
        <v>45901</v>
      </c>
      <c r="F524" s="62">
        <v>46265</v>
      </c>
      <c r="G524" s="37" t="s">
        <v>1143</v>
      </c>
      <c r="H524" s="36">
        <v>42325</v>
      </c>
      <c r="I524" s="63">
        <v>43440</v>
      </c>
      <c r="J524" s="24" t="s">
        <v>3429</v>
      </c>
      <c r="K524" s="63">
        <f t="shared" si="151"/>
        <v>45901</v>
      </c>
      <c r="L524" s="55">
        <f t="shared" si="152"/>
        <v>0.04</v>
      </c>
      <c r="M524" s="76">
        <v>0.22500000000000001</v>
      </c>
      <c r="N524" s="62">
        <v>45901</v>
      </c>
      <c r="O524" s="62">
        <v>46265</v>
      </c>
      <c r="P524" s="63"/>
      <c r="Q524" s="63"/>
      <c r="R524" s="78">
        <v>6</v>
      </c>
      <c r="S524" s="63" t="str">
        <f>VLOOKUP(R524,SA!$B$3:$C$11,2,1)</f>
        <v>0-25</v>
      </c>
      <c r="T524" s="38" t="s">
        <v>97</v>
      </c>
      <c r="U524" s="24" t="s">
        <v>5745</v>
      </c>
      <c r="V524" s="24">
        <v>400000</v>
      </c>
      <c r="W524" s="39">
        <f t="shared" si="153"/>
        <v>0</v>
      </c>
      <c r="X524" s="29">
        <f t="shared" si="154"/>
        <v>0</v>
      </c>
      <c r="Y524" s="40">
        <f t="shared" si="155"/>
        <v>365</v>
      </c>
      <c r="Z524" s="38">
        <f t="shared" si="156"/>
        <v>46081</v>
      </c>
      <c r="AA524" s="41">
        <f t="shared" si="157"/>
        <v>181</v>
      </c>
      <c r="AB524" s="24" t="s">
        <v>113</v>
      </c>
      <c r="AC524" s="41">
        <f t="shared" si="158"/>
        <v>4043.8364000000001</v>
      </c>
      <c r="AD524" s="41">
        <v>1</v>
      </c>
      <c r="AE524" s="72">
        <f>INDEX(SA!$C$2:$G$11,MATCH(Details!S524,SA!$C$2:$C$11,0),MATCH(Details!V524,SA!$C$2:$G$2,0))*Y524/(F524-E524+1)</f>
        <v>3426.98</v>
      </c>
      <c r="AF524" s="41">
        <f t="shared" si="159"/>
        <v>0</v>
      </c>
      <c r="AG524" s="41">
        <f t="shared" si="160"/>
        <v>0</v>
      </c>
      <c r="AH524" s="41">
        <f t="shared" si="161"/>
        <v>616.85640000000001</v>
      </c>
      <c r="AI524" s="60">
        <f t="shared" si="162"/>
        <v>137.07920000000001</v>
      </c>
      <c r="AJ524" s="60">
        <f t="shared" si="163"/>
        <v>771.07050000000004</v>
      </c>
      <c r="AK524" s="60">
        <f t="shared" si="164"/>
        <v>1699.4065205479453</v>
      </c>
      <c r="AL524" s="60">
        <f t="shared" si="165"/>
        <v>1249.0637926027398</v>
      </c>
      <c r="AM524" s="41">
        <f t="shared" si="166"/>
        <v>1269.7665073972601</v>
      </c>
      <c r="AN524" s="42">
        <f t="shared" si="167"/>
        <v>45715</v>
      </c>
      <c r="AO524" s="43">
        <f t="shared" si="168"/>
        <v>3426.98</v>
      </c>
    </row>
    <row r="525" spans="1:41" s="24" customFormat="1" ht="15.75" customHeight="1" x14ac:dyDescent="0.35">
      <c r="A525" s="36" t="s">
        <v>27</v>
      </c>
      <c r="B525" s="36">
        <v>202509</v>
      </c>
      <c r="C525" s="24" t="s">
        <v>736</v>
      </c>
      <c r="D525" s="24" t="s">
        <v>119</v>
      </c>
      <c r="E525" s="62">
        <v>45901</v>
      </c>
      <c r="F525" s="62">
        <v>46265</v>
      </c>
      <c r="G525" s="37" t="s">
        <v>1144</v>
      </c>
      <c r="H525" s="36">
        <v>42325</v>
      </c>
      <c r="I525" s="63">
        <v>21186</v>
      </c>
      <c r="J525" s="24" t="s">
        <v>3430</v>
      </c>
      <c r="K525" s="63">
        <f t="shared" si="151"/>
        <v>45901</v>
      </c>
      <c r="L525" s="55">
        <f t="shared" si="152"/>
        <v>0.04</v>
      </c>
      <c r="M525" s="76">
        <v>0.22500000000000001</v>
      </c>
      <c r="N525" s="62">
        <v>45901</v>
      </c>
      <c r="O525" s="62">
        <v>46265</v>
      </c>
      <c r="P525" s="63"/>
      <c r="Q525" s="63"/>
      <c r="R525" s="78">
        <v>67</v>
      </c>
      <c r="S525" s="63" t="str">
        <f>VLOOKUP(R525,SA!$B$3:$C$11,2,1)</f>
        <v>66-70</v>
      </c>
      <c r="T525" s="38" t="s">
        <v>98</v>
      </c>
      <c r="U525" s="24" t="s">
        <v>5747</v>
      </c>
      <c r="V525" s="24">
        <v>400000</v>
      </c>
      <c r="W525" s="39">
        <f t="shared" si="153"/>
        <v>0</v>
      </c>
      <c r="X525" s="29">
        <f t="shared" si="154"/>
        <v>0</v>
      </c>
      <c r="Y525" s="40">
        <f t="shared" si="155"/>
        <v>365</v>
      </c>
      <c r="Z525" s="38">
        <f t="shared" si="156"/>
        <v>46081</v>
      </c>
      <c r="AA525" s="41">
        <f t="shared" si="157"/>
        <v>181</v>
      </c>
      <c r="AB525" s="24" t="s">
        <v>113</v>
      </c>
      <c r="AC525" s="41">
        <f t="shared" si="158"/>
        <v>17021.971999999998</v>
      </c>
      <c r="AD525" s="41">
        <v>1</v>
      </c>
      <c r="AE525" s="72">
        <f>INDEX(SA!$C$2:$G$11,MATCH(Details!S525,SA!$C$2:$C$11,0),MATCH(Details!V525,SA!$C$2:$G$2,0))*Y525/(F525-E525+1)</f>
        <v>14425.4</v>
      </c>
      <c r="AF525" s="41">
        <f t="shared" si="159"/>
        <v>0</v>
      </c>
      <c r="AG525" s="41">
        <f t="shared" si="160"/>
        <v>0</v>
      </c>
      <c r="AH525" s="41">
        <f t="shared" si="161"/>
        <v>2596.5719999999997</v>
      </c>
      <c r="AI525" s="60">
        <f t="shared" si="162"/>
        <v>577.01599999999996</v>
      </c>
      <c r="AJ525" s="60">
        <f t="shared" si="163"/>
        <v>3245.7150000000001</v>
      </c>
      <c r="AK525" s="60">
        <f t="shared" si="164"/>
        <v>7153.4175342465751</v>
      </c>
      <c r="AL525" s="60">
        <f t="shared" si="165"/>
        <v>5257.7618876712322</v>
      </c>
      <c r="AM525" s="41">
        <f t="shared" si="166"/>
        <v>5344.9071123287686</v>
      </c>
      <c r="AN525" s="42">
        <f t="shared" si="167"/>
        <v>45715</v>
      </c>
      <c r="AO525" s="43">
        <f t="shared" si="168"/>
        <v>14425.4</v>
      </c>
    </row>
    <row r="526" spans="1:41" s="24" customFormat="1" ht="15.75" customHeight="1" x14ac:dyDescent="0.35">
      <c r="A526" s="36" t="s">
        <v>27</v>
      </c>
      <c r="B526" s="36">
        <v>202509</v>
      </c>
      <c r="C526" s="24" t="s">
        <v>736</v>
      </c>
      <c r="D526" s="24" t="s">
        <v>119</v>
      </c>
      <c r="E526" s="62">
        <v>45901</v>
      </c>
      <c r="F526" s="62">
        <v>46265</v>
      </c>
      <c r="G526" s="37" t="s">
        <v>175</v>
      </c>
      <c r="H526" s="36">
        <v>42325</v>
      </c>
      <c r="I526" s="63">
        <v>34135</v>
      </c>
      <c r="J526" s="24" t="s">
        <v>3431</v>
      </c>
      <c r="K526" s="63">
        <f t="shared" si="151"/>
        <v>45901</v>
      </c>
      <c r="L526" s="55">
        <f t="shared" si="152"/>
        <v>0.04</v>
      </c>
      <c r="M526" s="76">
        <v>0.22500000000000001</v>
      </c>
      <c r="N526" s="62">
        <v>45901</v>
      </c>
      <c r="O526" s="62">
        <v>46265</v>
      </c>
      <c r="P526" s="63"/>
      <c r="Q526" s="63"/>
      <c r="R526" s="78">
        <v>32</v>
      </c>
      <c r="S526" s="63" t="str">
        <f>VLOOKUP(R526,SA!$B$3:$C$11,2,1)</f>
        <v>26-35</v>
      </c>
      <c r="T526" s="38" t="s">
        <v>97</v>
      </c>
      <c r="U526" s="24" t="s">
        <v>56</v>
      </c>
      <c r="V526" s="24">
        <v>400000</v>
      </c>
      <c r="W526" s="39">
        <f t="shared" si="153"/>
        <v>400000</v>
      </c>
      <c r="X526" s="29">
        <f t="shared" si="154"/>
        <v>1</v>
      </c>
      <c r="Y526" s="40">
        <f t="shared" si="155"/>
        <v>365</v>
      </c>
      <c r="Z526" s="38">
        <f t="shared" si="156"/>
        <v>46081</v>
      </c>
      <c r="AA526" s="41">
        <f t="shared" si="157"/>
        <v>181</v>
      </c>
      <c r="AB526" s="24" t="s">
        <v>113</v>
      </c>
      <c r="AC526" s="41">
        <f t="shared" si="158"/>
        <v>4533.0290000000005</v>
      </c>
      <c r="AD526" s="41">
        <v>1</v>
      </c>
      <c r="AE526" s="72">
        <f>INDEX(SA!$C$2:$G$11,MATCH(Details!S526,SA!$C$2:$C$11,0),MATCH(Details!V526,SA!$C$2:$G$2,0))*Y526/(F526-E526+1)</f>
        <v>3841.55</v>
      </c>
      <c r="AF526" s="41">
        <f t="shared" si="159"/>
        <v>0</v>
      </c>
      <c r="AG526" s="41">
        <f t="shared" si="160"/>
        <v>0</v>
      </c>
      <c r="AH526" s="41">
        <f t="shared" si="161"/>
        <v>691.47900000000004</v>
      </c>
      <c r="AI526" s="60">
        <f t="shared" si="162"/>
        <v>153.66200000000001</v>
      </c>
      <c r="AJ526" s="60">
        <f t="shared" si="163"/>
        <v>864.34875000000011</v>
      </c>
      <c r="AK526" s="60">
        <f t="shared" si="164"/>
        <v>1904.9878082191783</v>
      </c>
      <c r="AL526" s="60">
        <f t="shared" si="165"/>
        <v>1400.1660390410959</v>
      </c>
      <c r="AM526" s="41">
        <f t="shared" si="166"/>
        <v>1423.3732109589046</v>
      </c>
      <c r="AN526" s="42">
        <f t="shared" si="167"/>
        <v>45715</v>
      </c>
      <c r="AO526" s="43">
        <f t="shared" si="168"/>
        <v>3841.55</v>
      </c>
    </row>
    <row r="527" spans="1:41" s="24" customFormat="1" ht="15.75" customHeight="1" x14ac:dyDescent="0.35">
      <c r="A527" s="36" t="s">
        <v>27</v>
      </c>
      <c r="B527" s="36">
        <v>202509</v>
      </c>
      <c r="C527" s="24" t="s">
        <v>736</v>
      </c>
      <c r="D527" s="24" t="s">
        <v>119</v>
      </c>
      <c r="E527" s="62">
        <v>45901</v>
      </c>
      <c r="F527" s="62">
        <v>46265</v>
      </c>
      <c r="G527" s="37" t="s">
        <v>1145</v>
      </c>
      <c r="H527" s="36">
        <v>42325</v>
      </c>
      <c r="I527" s="63">
        <v>23743</v>
      </c>
      <c r="J527" s="24" t="s">
        <v>3432</v>
      </c>
      <c r="K527" s="63">
        <f t="shared" si="151"/>
        <v>45901</v>
      </c>
      <c r="L527" s="55">
        <f t="shared" si="152"/>
        <v>0.04</v>
      </c>
      <c r="M527" s="76">
        <v>0.22500000000000001</v>
      </c>
      <c r="N527" s="62">
        <v>45901</v>
      </c>
      <c r="O527" s="62">
        <v>46265</v>
      </c>
      <c r="P527" s="63"/>
      <c r="Q527" s="63"/>
      <c r="R527" s="78">
        <v>60</v>
      </c>
      <c r="S527" s="63" t="str">
        <f>VLOOKUP(R527,SA!$B$3:$C$11,2,1)</f>
        <v>56-65</v>
      </c>
      <c r="T527" s="38" t="s">
        <v>97</v>
      </c>
      <c r="U527" s="24" t="s">
        <v>5744</v>
      </c>
      <c r="V527" s="24">
        <v>400000</v>
      </c>
      <c r="W527" s="39">
        <f t="shared" si="153"/>
        <v>0</v>
      </c>
      <c r="X527" s="29">
        <f t="shared" si="154"/>
        <v>0</v>
      </c>
      <c r="Y527" s="40">
        <f t="shared" si="155"/>
        <v>365</v>
      </c>
      <c r="Z527" s="38">
        <f t="shared" si="156"/>
        <v>46081</v>
      </c>
      <c r="AA527" s="41">
        <f t="shared" si="157"/>
        <v>181</v>
      </c>
      <c r="AB527" s="24" t="s">
        <v>113</v>
      </c>
      <c r="AC527" s="41">
        <f t="shared" si="158"/>
        <v>11909.7282</v>
      </c>
      <c r="AD527" s="41">
        <v>1</v>
      </c>
      <c r="AE527" s="72">
        <f>INDEX(SA!$C$2:$G$11,MATCH(Details!S527,SA!$C$2:$C$11,0),MATCH(Details!V527,SA!$C$2:$G$2,0))*Y527/(F527-E527+1)</f>
        <v>10092.99</v>
      </c>
      <c r="AF527" s="41">
        <f t="shared" si="159"/>
        <v>0</v>
      </c>
      <c r="AG527" s="41">
        <f t="shared" si="160"/>
        <v>0</v>
      </c>
      <c r="AH527" s="41">
        <f t="shared" si="161"/>
        <v>1816.7382</v>
      </c>
      <c r="AI527" s="60">
        <f t="shared" si="162"/>
        <v>403.71960000000001</v>
      </c>
      <c r="AJ527" s="60">
        <f t="shared" si="163"/>
        <v>2270.9227500000002</v>
      </c>
      <c r="AK527" s="60">
        <f t="shared" si="164"/>
        <v>5005.0169589041097</v>
      </c>
      <c r="AL527" s="60">
        <f t="shared" si="165"/>
        <v>3678.6874647945206</v>
      </c>
      <c r="AM527" s="41">
        <f t="shared" si="166"/>
        <v>3739.6601852054787</v>
      </c>
      <c r="AN527" s="42">
        <f t="shared" si="167"/>
        <v>45715</v>
      </c>
      <c r="AO527" s="43">
        <f t="shared" si="168"/>
        <v>10092.99</v>
      </c>
    </row>
    <row r="528" spans="1:41" s="24" customFormat="1" ht="15.75" customHeight="1" x14ac:dyDescent="0.35">
      <c r="A528" s="36" t="s">
        <v>27</v>
      </c>
      <c r="B528" s="36">
        <v>202509</v>
      </c>
      <c r="C528" s="24" t="s">
        <v>736</v>
      </c>
      <c r="D528" s="24" t="s">
        <v>119</v>
      </c>
      <c r="E528" s="62">
        <v>45901</v>
      </c>
      <c r="F528" s="62">
        <v>46265</v>
      </c>
      <c r="G528" s="37" t="s">
        <v>1146</v>
      </c>
      <c r="H528" s="36">
        <v>42325</v>
      </c>
      <c r="I528" s="63">
        <v>33328</v>
      </c>
      <c r="J528" s="24" t="s">
        <v>3433</v>
      </c>
      <c r="K528" s="63">
        <f t="shared" si="151"/>
        <v>45901</v>
      </c>
      <c r="L528" s="55">
        <f t="shared" si="152"/>
        <v>0.04</v>
      </c>
      <c r="M528" s="76">
        <v>0.22500000000000001</v>
      </c>
      <c r="N528" s="62">
        <v>45901</v>
      </c>
      <c r="O528" s="62">
        <v>46265</v>
      </c>
      <c r="P528" s="63"/>
      <c r="Q528" s="63"/>
      <c r="R528" s="78">
        <v>34</v>
      </c>
      <c r="S528" s="63" t="str">
        <f>VLOOKUP(R528,SA!$B$3:$C$11,2,1)</f>
        <v>26-35</v>
      </c>
      <c r="T528" s="38" t="s">
        <v>98</v>
      </c>
      <c r="U528" s="24" t="s">
        <v>5743</v>
      </c>
      <c r="V528" s="24">
        <v>400000</v>
      </c>
      <c r="W528" s="39">
        <f t="shared" si="153"/>
        <v>0</v>
      </c>
      <c r="X528" s="29">
        <f t="shared" si="154"/>
        <v>0</v>
      </c>
      <c r="Y528" s="40">
        <f t="shared" si="155"/>
        <v>365</v>
      </c>
      <c r="Z528" s="38">
        <f t="shared" si="156"/>
        <v>46081</v>
      </c>
      <c r="AA528" s="41">
        <f t="shared" si="157"/>
        <v>181</v>
      </c>
      <c r="AB528" s="24" t="s">
        <v>113</v>
      </c>
      <c r="AC528" s="41">
        <f t="shared" si="158"/>
        <v>4533.0290000000005</v>
      </c>
      <c r="AD528" s="41">
        <v>1</v>
      </c>
      <c r="AE528" s="72">
        <f>INDEX(SA!$C$2:$G$11,MATCH(Details!S528,SA!$C$2:$C$11,0),MATCH(Details!V528,SA!$C$2:$G$2,0))*Y528/(F528-E528+1)</f>
        <v>3841.55</v>
      </c>
      <c r="AF528" s="41">
        <f t="shared" si="159"/>
        <v>0</v>
      </c>
      <c r="AG528" s="41">
        <f t="shared" si="160"/>
        <v>0</v>
      </c>
      <c r="AH528" s="41">
        <f t="shared" si="161"/>
        <v>691.47900000000004</v>
      </c>
      <c r="AI528" s="60">
        <f t="shared" si="162"/>
        <v>153.66200000000001</v>
      </c>
      <c r="AJ528" s="60">
        <f t="shared" si="163"/>
        <v>864.34875000000011</v>
      </c>
      <c r="AK528" s="60">
        <f t="shared" si="164"/>
        <v>1904.9878082191783</v>
      </c>
      <c r="AL528" s="60">
        <f t="shared" si="165"/>
        <v>1400.1660390410959</v>
      </c>
      <c r="AM528" s="41">
        <f t="shared" si="166"/>
        <v>1423.3732109589046</v>
      </c>
      <c r="AN528" s="42">
        <f t="shared" si="167"/>
        <v>45715</v>
      </c>
      <c r="AO528" s="43">
        <f t="shared" si="168"/>
        <v>3841.55</v>
      </c>
    </row>
    <row r="529" spans="1:41" s="24" customFormat="1" ht="15.75" customHeight="1" x14ac:dyDescent="0.35">
      <c r="A529" s="36" t="s">
        <v>27</v>
      </c>
      <c r="B529" s="36">
        <v>202509</v>
      </c>
      <c r="C529" s="24" t="s">
        <v>736</v>
      </c>
      <c r="D529" s="24" t="s">
        <v>119</v>
      </c>
      <c r="E529" s="62">
        <v>45901</v>
      </c>
      <c r="F529" s="62">
        <v>46265</v>
      </c>
      <c r="G529" s="37" t="s">
        <v>6213</v>
      </c>
      <c r="H529" s="36">
        <v>42326</v>
      </c>
      <c r="I529" s="63">
        <v>45872</v>
      </c>
      <c r="J529" s="24" t="s">
        <v>3434</v>
      </c>
      <c r="K529" s="63">
        <f t="shared" si="151"/>
        <v>45901</v>
      </c>
      <c r="L529" s="55">
        <f t="shared" si="152"/>
        <v>0.04</v>
      </c>
      <c r="M529" s="76">
        <v>0.22500000000000001</v>
      </c>
      <c r="N529" s="62">
        <v>45901</v>
      </c>
      <c r="O529" s="62">
        <v>46265</v>
      </c>
      <c r="P529" s="63"/>
      <c r="Q529" s="63"/>
      <c r="R529" s="78">
        <v>1</v>
      </c>
      <c r="S529" s="63" t="str">
        <f>VLOOKUP(R529,SA!$B$3:$C$11,2,1)</f>
        <v>0-25</v>
      </c>
      <c r="T529" s="38" t="s">
        <v>98</v>
      </c>
      <c r="U529" s="24" t="s">
        <v>5746</v>
      </c>
      <c r="V529" s="24">
        <v>400000</v>
      </c>
      <c r="W529" s="39">
        <f t="shared" si="153"/>
        <v>0</v>
      </c>
      <c r="X529" s="29">
        <f t="shared" si="154"/>
        <v>0</v>
      </c>
      <c r="Y529" s="40">
        <f t="shared" si="155"/>
        <v>365</v>
      </c>
      <c r="Z529" s="38">
        <f t="shared" si="156"/>
        <v>46081</v>
      </c>
      <c r="AA529" s="41">
        <f t="shared" si="157"/>
        <v>181</v>
      </c>
      <c r="AB529" s="24" t="s">
        <v>113</v>
      </c>
      <c r="AC529" s="41">
        <f t="shared" si="158"/>
        <v>4043.8364000000001</v>
      </c>
      <c r="AD529" s="41">
        <v>1</v>
      </c>
      <c r="AE529" s="72">
        <f>INDEX(SA!$C$2:$G$11,MATCH(Details!S529,SA!$C$2:$C$11,0),MATCH(Details!V529,SA!$C$2:$G$2,0))*Y529/(F529-E529+1)</f>
        <v>3426.98</v>
      </c>
      <c r="AF529" s="41">
        <f t="shared" si="159"/>
        <v>0</v>
      </c>
      <c r="AG529" s="41">
        <f t="shared" si="160"/>
        <v>0</v>
      </c>
      <c r="AH529" s="41">
        <f t="shared" si="161"/>
        <v>616.85640000000001</v>
      </c>
      <c r="AI529" s="60">
        <f t="shared" si="162"/>
        <v>137.07920000000001</v>
      </c>
      <c r="AJ529" s="60">
        <f t="shared" si="163"/>
        <v>771.07050000000004</v>
      </c>
      <c r="AK529" s="60">
        <f t="shared" si="164"/>
        <v>1699.4065205479453</v>
      </c>
      <c r="AL529" s="60">
        <f t="shared" si="165"/>
        <v>1249.0637926027398</v>
      </c>
      <c r="AM529" s="41">
        <f t="shared" si="166"/>
        <v>1269.7665073972601</v>
      </c>
      <c r="AN529" s="42">
        <f t="shared" si="167"/>
        <v>45715</v>
      </c>
      <c r="AO529" s="43">
        <f t="shared" si="168"/>
        <v>3426.98</v>
      </c>
    </row>
    <row r="530" spans="1:41" s="24" customFormat="1" ht="15.75" customHeight="1" x14ac:dyDescent="0.35">
      <c r="A530" s="36" t="s">
        <v>27</v>
      </c>
      <c r="B530" s="36">
        <v>202509</v>
      </c>
      <c r="C530" s="24" t="s">
        <v>736</v>
      </c>
      <c r="D530" s="24" t="s">
        <v>119</v>
      </c>
      <c r="E530" s="62">
        <v>45901</v>
      </c>
      <c r="F530" s="62">
        <v>46265</v>
      </c>
      <c r="G530" s="37" t="s">
        <v>1147</v>
      </c>
      <c r="H530" s="36">
        <v>42326</v>
      </c>
      <c r="I530" s="63">
        <v>23743</v>
      </c>
      <c r="J530" s="24" t="s">
        <v>3435</v>
      </c>
      <c r="K530" s="63">
        <f t="shared" si="151"/>
        <v>45901</v>
      </c>
      <c r="L530" s="55">
        <f t="shared" si="152"/>
        <v>0.04</v>
      </c>
      <c r="M530" s="76">
        <v>0.22500000000000001</v>
      </c>
      <c r="N530" s="62">
        <v>45901</v>
      </c>
      <c r="O530" s="62">
        <v>46265</v>
      </c>
      <c r="P530" s="63"/>
      <c r="Q530" s="63"/>
      <c r="R530" s="78">
        <v>60</v>
      </c>
      <c r="S530" s="63" t="str">
        <f>VLOOKUP(R530,SA!$B$3:$C$11,2,1)</f>
        <v>56-65</v>
      </c>
      <c r="T530" s="38" t="s">
        <v>97</v>
      </c>
      <c r="U530" s="24" t="s">
        <v>5744</v>
      </c>
      <c r="V530" s="24">
        <v>400000</v>
      </c>
      <c r="W530" s="39">
        <f t="shared" si="153"/>
        <v>0</v>
      </c>
      <c r="X530" s="29">
        <f t="shared" si="154"/>
        <v>0</v>
      </c>
      <c r="Y530" s="40">
        <f t="shared" si="155"/>
        <v>365</v>
      </c>
      <c r="Z530" s="38">
        <f t="shared" si="156"/>
        <v>46081</v>
      </c>
      <c r="AA530" s="41">
        <f t="shared" si="157"/>
        <v>181</v>
      </c>
      <c r="AB530" s="24" t="s">
        <v>113</v>
      </c>
      <c r="AC530" s="41">
        <f t="shared" si="158"/>
        <v>11909.7282</v>
      </c>
      <c r="AD530" s="41">
        <v>1</v>
      </c>
      <c r="AE530" s="72">
        <f>INDEX(SA!$C$2:$G$11,MATCH(Details!S530,SA!$C$2:$C$11,0),MATCH(Details!V530,SA!$C$2:$G$2,0))*Y530/(F530-E530+1)</f>
        <v>10092.99</v>
      </c>
      <c r="AF530" s="41">
        <f t="shared" si="159"/>
        <v>0</v>
      </c>
      <c r="AG530" s="41">
        <f t="shared" si="160"/>
        <v>0</v>
      </c>
      <c r="AH530" s="41">
        <f t="shared" si="161"/>
        <v>1816.7382</v>
      </c>
      <c r="AI530" s="60">
        <f t="shared" si="162"/>
        <v>403.71960000000001</v>
      </c>
      <c r="AJ530" s="60">
        <f t="shared" si="163"/>
        <v>2270.9227500000002</v>
      </c>
      <c r="AK530" s="60">
        <f t="shared" si="164"/>
        <v>5005.0169589041097</v>
      </c>
      <c r="AL530" s="60">
        <f t="shared" si="165"/>
        <v>3678.6874647945206</v>
      </c>
      <c r="AM530" s="41">
        <f t="shared" si="166"/>
        <v>3739.6601852054787</v>
      </c>
      <c r="AN530" s="42">
        <f t="shared" si="167"/>
        <v>45715</v>
      </c>
      <c r="AO530" s="43">
        <f t="shared" si="168"/>
        <v>10092.99</v>
      </c>
    </row>
    <row r="531" spans="1:41" s="24" customFormat="1" ht="15.75" customHeight="1" x14ac:dyDescent="0.35">
      <c r="A531" s="36" t="s">
        <v>27</v>
      </c>
      <c r="B531" s="36">
        <v>202509</v>
      </c>
      <c r="C531" s="24" t="s">
        <v>736</v>
      </c>
      <c r="D531" s="24" t="s">
        <v>119</v>
      </c>
      <c r="E531" s="62">
        <v>45901</v>
      </c>
      <c r="F531" s="62">
        <v>46265</v>
      </c>
      <c r="G531" s="37" t="s">
        <v>1148</v>
      </c>
      <c r="H531" s="36">
        <v>42326</v>
      </c>
      <c r="I531" s="63">
        <v>43838</v>
      </c>
      <c r="J531" s="24" t="s">
        <v>3436</v>
      </c>
      <c r="K531" s="63">
        <f t="shared" si="151"/>
        <v>45901</v>
      </c>
      <c r="L531" s="55">
        <f t="shared" si="152"/>
        <v>0.04</v>
      </c>
      <c r="M531" s="76">
        <v>0.22500000000000001</v>
      </c>
      <c r="N531" s="62">
        <v>45901</v>
      </c>
      <c r="O531" s="62">
        <v>46265</v>
      </c>
      <c r="P531" s="63"/>
      <c r="Q531" s="63"/>
      <c r="R531" s="78">
        <v>5</v>
      </c>
      <c r="S531" s="63" t="str">
        <f>VLOOKUP(R531,SA!$B$3:$C$11,2,1)</f>
        <v>0-25</v>
      </c>
      <c r="T531" s="38" t="s">
        <v>98</v>
      </c>
      <c r="U531" s="24" t="s">
        <v>5746</v>
      </c>
      <c r="V531" s="24">
        <v>400000</v>
      </c>
      <c r="W531" s="39">
        <f t="shared" si="153"/>
        <v>0</v>
      </c>
      <c r="X531" s="29">
        <f t="shared" si="154"/>
        <v>0</v>
      </c>
      <c r="Y531" s="40">
        <f t="shared" si="155"/>
        <v>365</v>
      </c>
      <c r="Z531" s="38">
        <f t="shared" si="156"/>
        <v>46081</v>
      </c>
      <c r="AA531" s="41">
        <f t="shared" si="157"/>
        <v>181</v>
      </c>
      <c r="AB531" s="24" t="s">
        <v>113</v>
      </c>
      <c r="AC531" s="41">
        <f t="shared" si="158"/>
        <v>4043.8364000000001</v>
      </c>
      <c r="AD531" s="41">
        <v>1</v>
      </c>
      <c r="AE531" s="72">
        <f>INDEX(SA!$C$2:$G$11,MATCH(Details!S531,SA!$C$2:$C$11,0),MATCH(Details!V531,SA!$C$2:$G$2,0))*Y531/(F531-E531+1)</f>
        <v>3426.98</v>
      </c>
      <c r="AF531" s="41">
        <f t="shared" si="159"/>
        <v>0</v>
      </c>
      <c r="AG531" s="41">
        <f t="shared" si="160"/>
        <v>0</v>
      </c>
      <c r="AH531" s="41">
        <f t="shared" si="161"/>
        <v>616.85640000000001</v>
      </c>
      <c r="AI531" s="60">
        <f t="shared" si="162"/>
        <v>137.07920000000001</v>
      </c>
      <c r="AJ531" s="60">
        <f t="shared" si="163"/>
        <v>771.07050000000004</v>
      </c>
      <c r="AK531" s="60">
        <f t="shared" si="164"/>
        <v>1699.4065205479453</v>
      </c>
      <c r="AL531" s="60">
        <f t="shared" si="165"/>
        <v>1249.0637926027398</v>
      </c>
      <c r="AM531" s="41">
        <f t="shared" si="166"/>
        <v>1269.7665073972601</v>
      </c>
      <c r="AN531" s="42">
        <f t="shared" si="167"/>
        <v>45715</v>
      </c>
      <c r="AO531" s="43">
        <f t="shared" si="168"/>
        <v>3426.98</v>
      </c>
    </row>
    <row r="532" spans="1:41" s="24" customFormat="1" ht="15.75" customHeight="1" x14ac:dyDescent="0.35">
      <c r="A532" s="36" t="s">
        <v>27</v>
      </c>
      <c r="B532" s="36">
        <v>202509</v>
      </c>
      <c r="C532" s="24" t="s">
        <v>736</v>
      </c>
      <c r="D532" s="24" t="s">
        <v>119</v>
      </c>
      <c r="E532" s="62">
        <v>45901</v>
      </c>
      <c r="F532" s="62">
        <v>46265</v>
      </c>
      <c r="G532" s="37" t="s">
        <v>1149</v>
      </c>
      <c r="H532" s="36">
        <v>42326</v>
      </c>
      <c r="I532" s="63">
        <v>25204</v>
      </c>
      <c r="J532" s="24" t="s">
        <v>3437</v>
      </c>
      <c r="K532" s="63">
        <f t="shared" si="151"/>
        <v>45901</v>
      </c>
      <c r="L532" s="55">
        <f t="shared" si="152"/>
        <v>0.04</v>
      </c>
      <c r="M532" s="76">
        <v>0.22500000000000001</v>
      </c>
      <c r="N532" s="62">
        <v>45901</v>
      </c>
      <c r="O532" s="62">
        <v>46265</v>
      </c>
      <c r="P532" s="63"/>
      <c r="Q532" s="63"/>
      <c r="R532" s="78">
        <v>56</v>
      </c>
      <c r="S532" s="63" t="str">
        <f>VLOOKUP(R532,SA!$B$3:$C$11,2,1)</f>
        <v>56-65</v>
      </c>
      <c r="T532" s="38" t="s">
        <v>98</v>
      </c>
      <c r="U532" s="24" t="s">
        <v>5747</v>
      </c>
      <c r="V532" s="24">
        <v>400000</v>
      </c>
      <c r="W532" s="39">
        <f t="shared" si="153"/>
        <v>0</v>
      </c>
      <c r="X532" s="29">
        <f t="shared" si="154"/>
        <v>0</v>
      </c>
      <c r="Y532" s="40">
        <f t="shared" si="155"/>
        <v>365</v>
      </c>
      <c r="Z532" s="38">
        <f t="shared" si="156"/>
        <v>46081</v>
      </c>
      <c r="AA532" s="41">
        <f t="shared" si="157"/>
        <v>181</v>
      </c>
      <c r="AB532" s="24" t="s">
        <v>113</v>
      </c>
      <c r="AC532" s="41">
        <f t="shared" si="158"/>
        <v>11909.7282</v>
      </c>
      <c r="AD532" s="41">
        <v>1</v>
      </c>
      <c r="AE532" s="72">
        <f>INDEX(SA!$C$2:$G$11,MATCH(Details!S532,SA!$C$2:$C$11,0),MATCH(Details!V532,SA!$C$2:$G$2,0))*Y532/(F532-E532+1)</f>
        <v>10092.99</v>
      </c>
      <c r="AF532" s="41">
        <f t="shared" si="159"/>
        <v>0</v>
      </c>
      <c r="AG532" s="41">
        <f t="shared" si="160"/>
        <v>0</v>
      </c>
      <c r="AH532" s="41">
        <f t="shared" si="161"/>
        <v>1816.7382</v>
      </c>
      <c r="AI532" s="60">
        <f t="shared" si="162"/>
        <v>403.71960000000001</v>
      </c>
      <c r="AJ532" s="60">
        <f t="shared" si="163"/>
        <v>2270.9227500000002</v>
      </c>
      <c r="AK532" s="60">
        <f t="shared" si="164"/>
        <v>5005.0169589041097</v>
      </c>
      <c r="AL532" s="60">
        <f t="shared" si="165"/>
        <v>3678.6874647945206</v>
      </c>
      <c r="AM532" s="41">
        <f t="shared" si="166"/>
        <v>3739.6601852054787</v>
      </c>
      <c r="AN532" s="42">
        <f t="shared" si="167"/>
        <v>45715</v>
      </c>
      <c r="AO532" s="43">
        <f t="shared" si="168"/>
        <v>10092.99</v>
      </c>
    </row>
    <row r="533" spans="1:41" s="24" customFormat="1" ht="15.75" customHeight="1" x14ac:dyDescent="0.35">
      <c r="A533" s="36" t="s">
        <v>27</v>
      </c>
      <c r="B533" s="36">
        <v>202509</v>
      </c>
      <c r="C533" s="24" t="s">
        <v>736</v>
      </c>
      <c r="D533" s="24" t="s">
        <v>119</v>
      </c>
      <c r="E533" s="62">
        <v>45901</v>
      </c>
      <c r="F533" s="62">
        <v>46265</v>
      </c>
      <c r="G533" s="37" t="s">
        <v>157</v>
      </c>
      <c r="H533" s="36">
        <v>42326</v>
      </c>
      <c r="I533" s="63">
        <v>31778</v>
      </c>
      <c r="J533" s="24" t="s">
        <v>3438</v>
      </c>
      <c r="K533" s="63">
        <f t="shared" si="151"/>
        <v>45901</v>
      </c>
      <c r="L533" s="55">
        <f t="shared" si="152"/>
        <v>0.04</v>
      </c>
      <c r="M533" s="76">
        <v>0.22500000000000001</v>
      </c>
      <c r="N533" s="62">
        <v>45901</v>
      </c>
      <c r="O533" s="62">
        <v>46265</v>
      </c>
      <c r="P533" s="63"/>
      <c r="Q533" s="63"/>
      <c r="R533" s="78">
        <v>38</v>
      </c>
      <c r="S533" s="63" t="str">
        <f>VLOOKUP(R533,SA!$B$3:$C$11,2,1)</f>
        <v>36-45</v>
      </c>
      <c r="T533" s="38" t="s">
        <v>97</v>
      </c>
      <c r="U533" s="24" t="s">
        <v>56</v>
      </c>
      <c r="V533" s="24">
        <v>400000</v>
      </c>
      <c r="W533" s="39">
        <f t="shared" si="153"/>
        <v>400000</v>
      </c>
      <c r="X533" s="29">
        <f t="shared" si="154"/>
        <v>1</v>
      </c>
      <c r="Y533" s="40">
        <f t="shared" si="155"/>
        <v>365</v>
      </c>
      <c r="Z533" s="38">
        <f t="shared" si="156"/>
        <v>46081</v>
      </c>
      <c r="AA533" s="41">
        <f t="shared" si="157"/>
        <v>181</v>
      </c>
      <c r="AB533" s="24" t="s">
        <v>113</v>
      </c>
      <c r="AC533" s="41">
        <f t="shared" si="158"/>
        <v>5496.5225999999993</v>
      </c>
      <c r="AD533" s="41">
        <v>1</v>
      </c>
      <c r="AE533" s="72">
        <f>INDEX(SA!$C$2:$G$11,MATCH(Details!S533,SA!$C$2:$C$11,0),MATCH(Details!V533,SA!$C$2:$G$2,0))*Y533/(F533-E533+1)</f>
        <v>4658.07</v>
      </c>
      <c r="AF533" s="41">
        <f t="shared" si="159"/>
        <v>0</v>
      </c>
      <c r="AG533" s="41">
        <f t="shared" si="160"/>
        <v>0</v>
      </c>
      <c r="AH533" s="41">
        <f t="shared" si="161"/>
        <v>838.45259999999996</v>
      </c>
      <c r="AI533" s="60">
        <f t="shared" si="162"/>
        <v>186.3228</v>
      </c>
      <c r="AJ533" s="60">
        <f t="shared" si="163"/>
        <v>1048.06575</v>
      </c>
      <c r="AK533" s="60">
        <f t="shared" si="164"/>
        <v>2309.8922465753421</v>
      </c>
      <c r="AL533" s="60">
        <f t="shared" si="165"/>
        <v>1697.7708012328765</v>
      </c>
      <c r="AM533" s="41">
        <f t="shared" si="166"/>
        <v>1725.9106487671231</v>
      </c>
      <c r="AN533" s="42">
        <f t="shared" si="167"/>
        <v>45715</v>
      </c>
      <c r="AO533" s="43">
        <f t="shared" si="168"/>
        <v>4658.07</v>
      </c>
    </row>
    <row r="534" spans="1:41" s="24" customFormat="1" ht="15.75" customHeight="1" x14ac:dyDescent="0.35">
      <c r="A534" s="36" t="s">
        <v>27</v>
      </c>
      <c r="B534" s="36">
        <v>202509</v>
      </c>
      <c r="C534" s="24" t="s">
        <v>736</v>
      </c>
      <c r="D534" s="24" t="s">
        <v>119</v>
      </c>
      <c r="E534" s="62">
        <v>45901</v>
      </c>
      <c r="F534" s="62">
        <v>46265</v>
      </c>
      <c r="G534" s="37" t="s">
        <v>1150</v>
      </c>
      <c r="H534" s="36">
        <v>42326</v>
      </c>
      <c r="I534" s="63">
        <v>34098</v>
      </c>
      <c r="J534" s="24" t="s">
        <v>3439</v>
      </c>
      <c r="K534" s="63">
        <f t="shared" si="151"/>
        <v>45901</v>
      </c>
      <c r="L534" s="55">
        <f t="shared" si="152"/>
        <v>0.04</v>
      </c>
      <c r="M534" s="76">
        <v>0.22500000000000001</v>
      </c>
      <c r="N534" s="62">
        <v>45901</v>
      </c>
      <c r="O534" s="62">
        <v>46265</v>
      </c>
      <c r="P534" s="63"/>
      <c r="Q534" s="63"/>
      <c r="R534" s="78">
        <v>32</v>
      </c>
      <c r="S534" s="63" t="str">
        <f>VLOOKUP(R534,SA!$B$3:$C$11,2,1)</f>
        <v>26-35</v>
      </c>
      <c r="T534" s="38" t="s">
        <v>98</v>
      </c>
      <c r="U534" s="24" t="s">
        <v>5743</v>
      </c>
      <c r="V534" s="24">
        <v>400000</v>
      </c>
      <c r="W534" s="39">
        <f t="shared" si="153"/>
        <v>0</v>
      </c>
      <c r="X534" s="29">
        <f t="shared" si="154"/>
        <v>0</v>
      </c>
      <c r="Y534" s="40">
        <f t="shared" si="155"/>
        <v>365</v>
      </c>
      <c r="Z534" s="38">
        <f t="shared" si="156"/>
        <v>46081</v>
      </c>
      <c r="AA534" s="41">
        <f t="shared" si="157"/>
        <v>181</v>
      </c>
      <c r="AB534" s="24" t="s">
        <v>113</v>
      </c>
      <c r="AC534" s="41">
        <f t="shared" si="158"/>
        <v>4533.0290000000005</v>
      </c>
      <c r="AD534" s="41">
        <v>1</v>
      </c>
      <c r="AE534" s="72">
        <f>INDEX(SA!$C$2:$G$11,MATCH(Details!S534,SA!$C$2:$C$11,0),MATCH(Details!V534,SA!$C$2:$G$2,0))*Y534/(F534-E534+1)</f>
        <v>3841.55</v>
      </c>
      <c r="AF534" s="41">
        <f t="shared" si="159"/>
        <v>0</v>
      </c>
      <c r="AG534" s="41">
        <f t="shared" si="160"/>
        <v>0</v>
      </c>
      <c r="AH534" s="41">
        <f t="shared" si="161"/>
        <v>691.47900000000004</v>
      </c>
      <c r="AI534" s="60">
        <f t="shared" si="162"/>
        <v>153.66200000000001</v>
      </c>
      <c r="AJ534" s="60">
        <f t="shared" si="163"/>
        <v>864.34875000000011</v>
      </c>
      <c r="AK534" s="60">
        <f t="shared" si="164"/>
        <v>1904.9878082191783</v>
      </c>
      <c r="AL534" s="60">
        <f t="shared" si="165"/>
        <v>1400.1660390410959</v>
      </c>
      <c r="AM534" s="41">
        <f t="shared" si="166"/>
        <v>1423.3732109589046</v>
      </c>
      <c r="AN534" s="42">
        <f t="shared" si="167"/>
        <v>45715</v>
      </c>
      <c r="AO534" s="43">
        <f t="shared" si="168"/>
        <v>3841.55</v>
      </c>
    </row>
    <row r="535" spans="1:41" s="24" customFormat="1" ht="15.75" customHeight="1" x14ac:dyDescent="0.35">
      <c r="A535" s="36" t="s">
        <v>27</v>
      </c>
      <c r="B535" s="36">
        <v>202509</v>
      </c>
      <c r="C535" s="24" t="s">
        <v>736</v>
      </c>
      <c r="D535" s="24" t="s">
        <v>119</v>
      </c>
      <c r="E535" s="62">
        <v>45901</v>
      </c>
      <c r="F535" s="62">
        <v>46265</v>
      </c>
      <c r="G535" s="37" t="s">
        <v>1151</v>
      </c>
      <c r="H535" s="36">
        <v>42327</v>
      </c>
      <c r="I535" s="63">
        <v>27630</v>
      </c>
      <c r="J535" s="24" t="s">
        <v>3440</v>
      </c>
      <c r="K535" s="63">
        <f t="shared" si="151"/>
        <v>45901</v>
      </c>
      <c r="L535" s="55">
        <f t="shared" si="152"/>
        <v>0.04</v>
      </c>
      <c r="M535" s="76">
        <v>0.22500000000000001</v>
      </c>
      <c r="N535" s="62">
        <v>45901</v>
      </c>
      <c r="O535" s="62">
        <v>46265</v>
      </c>
      <c r="P535" s="63"/>
      <c r="Q535" s="63"/>
      <c r="R535" s="78">
        <v>50</v>
      </c>
      <c r="S535" s="63" t="str">
        <f>VLOOKUP(R535,SA!$B$3:$C$11,2,1)</f>
        <v>46-55</v>
      </c>
      <c r="T535" s="38" t="s">
        <v>98</v>
      </c>
      <c r="U535" s="24" t="s">
        <v>5747</v>
      </c>
      <c r="V535" s="24">
        <v>400000</v>
      </c>
      <c r="W535" s="39">
        <f t="shared" si="153"/>
        <v>0</v>
      </c>
      <c r="X535" s="29">
        <f t="shared" si="154"/>
        <v>0</v>
      </c>
      <c r="Y535" s="40">
        <f t="shared" si="155"/>
        <v>365</v>
      </c>
      <c r="Z535" s="38">
        <f t="shared" si="156"/>
        <v>46081</v>
      </c>
      <c r="AA535" s="41">
        <f t="shared" si="157"/>
        <v>181</v>
      </c>
      <c r="AB535" s="24" t="s">
        <v>113</v>
      </c>
      <c r="AC535" s="41">
        <f t="shared" si="158"/>
        <v>8108.2165999999997</v>
      </c>
      <c r="AD535" s="41">
        <v>1</v>
      </c>
      <c r="AE535" s="72">
        <f>INDEX(SA!$C$2:$G$11,MATCH(Details!S535,SA!$C$2:$C$11,0),MATCH(Details!V535,SA!$C$2:$G$2,0))*Y535/(F535-E535+1)</f>
        <v>6871.37</v>
      </c>
      <c r="AF535" s="41">
        <f t="shared" si="159"/>
        <v>0</v>
      </c>
      <c r="AG535" s="41">
        <f t="shared" si="160"/>
        <v>0</v>
      </c>
      <c r="AH535" s="41">
        <f t="shared" si="161"/>
        <v>1236.8465999999999</v>
      </c>
      <c r="AI535" s="60">
        <f t="shared" si="162"/>
        <v>274.85480000000001</v>
      </c>
      <c r="AJ535" s="60">
        <f t="shared" si="163"/>
        <v>1546.05825</v>
      </c>
      <c r="AK535" s="60">
        <f t="shared" si="164"/>
        <v>3407.446493150685</v>
      </c>
      <c r="AL535" s="60">
        <f t="shared" si="165"/>
        <v>2504.4731724657536</v>
      </c>
      <c r="AM535" s="41">
        <f t="shared" si="166"/>
        <v>2545.9837775342462</v>
      </c>
      <c r="AN535" s="42">
        <f t="shared" si="167"/>
        <v>45715</v>
      </c>
      <c r="AO535" s="43">
        <f t="shared" si="168"/>
        <v>6871.37</v>
      </c>
    </row>
    <row r="536" spans="1:41" s="24" customFormat="1" ht="15.75" customHeight="1" x14ac:dyDescent="0.35">
      <c r="A536" s="36" t="s">
        <v>27</v>
      </c>
      <c r="B536" s="36">
        <v>202509</v>
      </c>
      <c r="C536" s="24" t="s">
        <v>736</v>
      </c>
      <c r="D536" s="24" t="s">
        <v>119</v>
      </c>
      <c r="E536" s="62">
        <v>45901</v>
      </c>
      <c r="F536" s="62">
        <v>46265</v>
      </c>
      <c r="G536" s="37" t="s">
        <v>1152</v>
      </c>
      <c r="H536" s="36">
        <v>42327</v>
      </c>
      <c r="I536" s="63">
        <v>26645</v>
      </c>
      <c r="J536" s="24" t="s">
        <v>3441</v>
      </c>
      <c r="K536" s="63">
        <f t="shared" si="151"/>
        <v>45901</v>
      </c>
      <c r="L536" s="55">
        <f t="shared" si="152"/>
        <v>0.04</v>
      </c>
      <c r="M536" s="76">
        <v>0.22500000000000001</v>
      </c>
      <c r="N536" s="62">
        <v>45901</v>
      </c>
      <c r="O536" s="62">
        <v>46265</v>
      </c>
      <c r="P536" s="63"/>
      <c r="Q536" s="63"/>
      <c r="R536" s="78">
        <v>52</v>
      </c>
      <c r="S536" s="63" t="str">
        <f>VLOOKUP(R536,SA!$B$3:$C$11,2,1)</f>
        <v>46-55</v>
      </c>
      <c r="T536" s="38" t="s">
        <v>97</v>
      </c>
      <c r="U536" s="24" t="s">
        <v>5744</v>
      </c>
      <c r="V536" s="24">
        <v>400000</v>
      </c>
      <c r="W536" s="39">
        <f t="shared" si="153"/>
        <v>0</v>
      </c>
      <c r="X536" s="29">
        <f t="shared" si="154"/>
        <v>0</v>
      </c>
      <c r="Y536" s="40">
        <f t="shared" si="155"/>
        <v>365</v>
      </c>
      <c r="Z536" s="38">
        <f t="shared" si="156"/>
        <v>46081</v>
      </c>
      <c r="AA536" s="41">
        <f t="shared" si="157"/>
        <v>181</v>
      </c>
      <c r="AB536" s="24" t="s">
        <v>113</v>
      </c>
      <c r="AC536" s="41">
        <f t="shared" si="158"/>
        <v>8108.2165999999997</v>
      </c>
      <c r="AD536" s="41">
        <v>1</v>
      </c>
      <c r="AE536" s="72">
        <f>INDEX(SA!$C$2:$G$11,MATCH(Details!S536,SA!$C$2:$C$11,0),MATCH(Details!V536,SA!$C$2:$G$2,0))*Y536/(F536-E536+1)</f>
        <v>6871.37</v>
      </c>
      <c r="AF536" s="41">
        <f t="shared" si="159"/>
        <v>0</v>
      </c>
      <c r="AG536" s="41">
        <f t="shared" si="160"/>
        <v>0</v>
      </c>
      <c r="AH536" s="41">
        <f t="shared" si="161"/>
        <v>1236.8465999999999</v>
      </c>
      <c r="AI536" s="60">
        <f t="shared" si="162"/>
        <v>274.85480000000001</v>
      </c>
      <c r="AJ536" s="60">
        <f t="shared" si="163"/>
        <v>1546.05825</v>
      </c>
      <c r="AK536" s="60">
        <f t="shared" si="164"/>
        <v>3407.446493150685</v>
      </c>
      <c r="AL536" s="60">
        <f t="shared" si="165"/>
        <v>2504.4731724657536</v>
      </c>
      <c r="AM536" s="41">
        <f t="shared" si="166"/>
        <v>2545.9837775342462</v>
      </c>
      <c r="AN536" s="42">
        <f t="shared" si="167"/>
        <v>45715</v>
      </c>
      <c r="AO536" s="43">
        <f t="shared" si="168"/>
        <v>6871.37</v>
      </c>
    </row>
    <row r="537" spans="1:41" s="24" customFormat="1" ht="15.75" customHeight="1" x14ac:dyDescent="0.35">
      <c r="A537" s="36" t="s">
        <v>27</v>
      </c>
      <c r="B537" s="36">
        <v>202509</v>
      </c>
      <c r="C537" s="24" t="s">
        <v>736</v>
      </c>
      <c r="D537" s="24" t="s">
        <v>119</v>
      </c>
      <c r="E537" s="62">
        <v>45901</v>
      </c>
      <c r="F537" s="62">
        <v>46265</v>
      </c>
      <c r="G537" s="37" t="s">
        <v>300</v>
      </c>
      <c r="H537" s="36">
        <v>42327</v>
      </c>
      <c r="I537" s="63">
        <v>36582</v>
      </c>
      <c r="J537" s="24" t="s">
        <v>3442</v>
      </c>
      <c r="K537" s="63">
        <f t="shared" si="151"/>
        <v>45901</v>
      </c>
      <c r="L537" s="55">
        <f t="shared" si="152"/>
        <v>0.04</v>
      </c>
      <c r="M537" s="76">
        <v>0.22500000000000001</v>
      </c>
      <c r="N537" s="62">
        <v>45901</v>
      </c>
      <c r="O537" s="62">
        <v>46265</v>
      </c>
      <c r="P537" s="63"/>
      <c r="Q537" s="63"/>
      <c r="R537" s="78">
        <v>25</v>
      </c>
      <c r="S537" s="63" t="str">
        <f>VLOOKUP(R537,SA!$B$3:$C$11,2,1)</f>
        <v>0-25</v>
      </c>
      <c r="T537" s="38" t="s">
        <v>97</v>
      </c>
      <c r="U537" s="24" t="s">
        <v>56</v>
      </c>
      <c r="V537" s="24">
        <v>400000</v>
      </c>
      <c r="W537" s="39">
        <f t="shared" si="153"/>
        <v>400000</v>
      </c>
      <c r="X537" s="29">
        <f t="shared" si="154"/>
        <v>1</v>
      </c>
      <c r="Y537" s="40">
        <f t="shared" si="155"/>
        <v>365</v>
      </c>
      <c r="Z537" s="38">
        <f t="shared" si="156"/>
        <v>46081</v>
      </c>
      <c r="AA537" s="41">
        <f t="shared" si="157"/>
        <v>181</v>
      </c>
      <c r="AB537" s="24" t="s">
        <v>113</v>
      </c>
      <c r="AC537" s="41">
        <f t="shared" si="158"/>
        <v>4043.8364000000001</v>
      </c>
      <c r="AD537" s="41">
        <v>1</v>
      </c>
      <c r="AE537" s="72">
        <f>INDEX(SA!$C$2:$G$11,MATCH(Details!S537,SA!$C$2:$C$11,0),MATCH(Details!V537,SA!$C$2:$G$2,0))*Y537/(F537-E537+1)</f>
        <v>3426.98</v>
      </c>
      <c r="AF537" s="41">
        <f t="shared" si="159"/>
        <v>0</v>
      </c>
      <c r="AG537" s="41">
        <f t="shared" si="160"/>
        <v>0</v>
      </c>
      <c r="AH537" s="41">
        <f t="shared" si="161"/>
        <v>616.85640000000001</v>
      </c>
      <c r="AI537" s="60">
        <f t="shared" si="162"/>
        <v>137.07920000000001</v>
      </c>
      <c r="AJ537" s="60">
        <f t="shared" si="163"/>
        <v>771.07050000000004</v>
      </c>
      <c r="AK537" s="60">
        <f t="shared" si="164"/>
        <v>1699.4065205479453</v>
      </c>
      <c r="AL537" s="60">
        <f t="shared" si="165"/>
        <v>1249.0637926027398</v>
      </c>
      <c r="AM537" s="41">
        <f t="shared" si="166"/>
        <v>1269.7665073972601</v>
      </c>
      <c r="AN537" s="42">
        <f t="shared" si="167"/>
        <v>45715</v>
      </c>
      <c r="AO537" s="43">
        <f t="shared" si="168"/>
        <v>3426.98</v>
      </c>
    </row>
    <row r="538" spans="1:41" s="24" customFormat="1" ht="15.75" customHeight="1" x14ac:dyDescent="0.35">
      <c r="A538" s="36" t="s">
        <v>27</v>
      </c>
      <c r="B538" s="36">
        <v>202509</v>
      </c>
      <c r="C538" s="24" t="s">
        <v>736</v>
      </c>
      <c r="D538" s="24" t="s">
        <v>119</v>
      </c>
      <c r="E538" s="62">
        <v>45901</v>
      </c>
      <c r="F538" s="62">
        <v>46265</v>
      </c>
      <c r="G538" s="37" t="s">
        <v>1153</v>
      </c>
      <c r="H538" s="36">
        <v>42328</v>
      </c>
      <c r="I538" s="63">
        <v>24836</v>
      </c>
      <c r="J538" s="24" t="s">
        <v>3443</v>
      </c>
      <c r="K538" s="63">
        <f t="shared" si="151"/>
        <v>45901</v>
      </c>
      <c r="L538" s="55">
        <f t="shared" si="152"/>
        <v>0.04</v>
      </c>
      <c r="M538" s="76">
        <v>0.22500000000000001</v>
      </c>
      <c r="N538" s="62">
        <v>45901</v>
      </c>
      <c r="O538" s="62">
        <v>46265</v>
      </c>
      <c r="P538" s="63"/>
      <c r="Q538" s="63"/>
      <c r="R538" s="78">
        <v>57</v>
      </c>
      <c r="S538" s="63" t="str">
        <f>VLOOKUP(R538,SA!$B$3:$C$11,2,1)</f>
        <v>56-65</v>
      </c>
      <c r="T538" s="38" t="s">
        <v>97</v>
      </c>
      <c r="U538" s="24" t="s">
        <v>5744</v>
      </c>
      <c r="V538" s="24">
        <v>400000</v>
      </c>
      <c r="W538" s="39">
        <f t="shared" si="153"/>
        <v>0</v>
      </c>
      <c r="X538" s="29">
        <f t="shared" si="154"/>
        <v>0</v>
      </c>
      <c r="Y538" s="40">
        <f t="shared" si="155"/>
        <v>365</v>
      </c>
      <c r="Z538" s="38">
        <f t="shared" si="156"/>
        <v>46081</v>
      </c>
      <c r="AA538" s="41">
        <f t="shared" si="157"/>
        <v>181</v>
      </c>
      <c r="AB538" s="24" t="s">
        <v>113</v>
      </c>
      <c r="AC538" s="41">
        <f t="shared" si="158"/>
        <v>11909.7282</v>
      </c>
      <c r="AD538" s="41">
        <v>1</v>
      </c>
      <c r="AE538" s="72">
        <f>INDEX(SA!$C$2:$G$11,MATCH(Details!S538,SA!$C$2:$C$11,0),MATCH(Details!V538,SA!$C$2:$G$2,0))*Y538/(F538-E538+1)</f>
        <v>10092.99</v>
      </c>
      <c r="AF538" s="41">
        <f t="shared" si="159"/>
        <v>0</v>
      </c>
      <c r="AG538" s="41">
        <f t="shared" si="160"/>
        <v>0</v>
      </c>
      <c r="AH538" s="41">
        <f t="shared" si="161"/>
        <v>1816.7382</v>
      </c>
      <c r="AI538" s="60">
        <f t="shared" si="162"/>
        <v>403.71960000000001</v>
      </c>
      <c r="AJ538" s="60">
        <f t="shared" si="163"/>
        <v>2270.9227500000002</v>
      </c>
      <c r="AK538" s="60">
        <f t="shared" si="164"/>
        <v>5005.0169589041097</v>
      </c>
      <c r="AL538" s="60">
        <f t="shared" si="165"/>
        <v>3678.6874647945206</v>
      </c>
      <c r="AM538" s="41">
        <f t="shared" si="166"/>
        <v>3739.6601852054787</v>
      </c>
      <c r="AN538" s="42">
        <f t="shared" si="167"/>
        <v>45715</v>
      </c>
      <c r="AO538" s="43">
        <f t="shared" si="168"/>
        <v>10092.99</v>
      </c>
    </row>
    <row r="539" spans="1:41" s="24" customFormat="1" ht="15.75" customHeight="1" x14ac:dyDescent="0.35">
      <c r="A539" s="36" t="s">
        <v>27</v>
      </c>
      <c r="B539" s="36">
        <v>202509</v>
      </c>
      <c r="C539" s="24" t="s">
        <v>736</v>
      </c>
      <c r="D539" s="24" t="s">
        <v>119</v>
      </c>
      <c r="E539" s="62">
        <v>45901</v>
      </c>
      <c r="F539" s="62">
        <v>46265</v>
      </c>
      <c r="G539" s="37" t="s">
        <v>1154</v>
      </c>
      <c r="H539" s="36">
        <v>42328</v>
      </c>
      <c r="I539" s="63">
        <v>28223</v>
      </c>
      <c r="J539" s="24" t="s">
        <v>3444</v>
      </c>
      <c r="K539" s="63">
        <f t="shared" si="151"/>
        <v>45901</v>
      </c>
      <c r="L539" s="55">
        <f t="shared" si="152"/>
        <v>0.04</v>
      </c>
      <c r="M539" s="76">
        <v>0.22500000000000001</v>
      </c>
      <c r="N539" s="62">
        <v>45901</v>
      </c>
      <c r="O539" s="62">
        <v>46265</v>
      </c>
      <c r="P539" s="63"/>
      <c r="Q539" s="63"/>
      <c r="R539" s="78">
        <v>48</v>
      </c>
      <c r="S539" s="63" t="str">
        <f>VLOOKUP(R539,SA!$B$3:$C$11,2,1)</f>
        <v>46-55</v>
      </c>
      <c r="T539" s="38" t="s">
        <v>98</v>
      </c>
      <c r="U539" s="24" t="s">
        <v>5747</v>
      </c>
      <c r="V539" s="24">
        <v>400000</v>
      </c>
      <c r="W539" s="39">
        <f t="shared" si="153"/>
        <v>0</v>
      </c>
      <c r="X539" s="29">
        <f t="shared" si="154"/>
        <v>0</v>
      </c>
      <c r="Y539" s="40">
        <f t="shared" si="155"/>
        <v>365</v>
      </c>
      <c r="Z539" s="38">
        <f t="shared" si="156"/>
        <v>46081</v>
      </c>
      <c r="AA539" s="41">
        <f t="shared" si="157"/>
        <v>181</v>
      </c>
      <c r="AB539" s="24" t="s">
        <v>113</v>
      </c>
      <c r="AC539" s="41">
        <f t="shared" si="158"/>
        <v>8108.2165999999997</v>
      </c>
      <c r="AD539" s="41">
        <v>1</v>
      </c>
      <c r="AE539" s="72">
        <f>INDEX(SA!$C$2:$G$11,MATCH(Details!S539,SA!$C$2:$C$11,0),MATCH(Details!V539,SA!$C$2:$G$2,0))*Y539/(F539-E539+1)</f>
        <v>6871.37</v>
      </c>
      <c r="AF539" s="41">
        <f t="shared" si="159"/>
        <v>0</v>
      </c>
      <c r="AG539" s="41">
        <f t="shared" si="160"/>
        <v>0</v>
      </c>
      <c r="AH539" s="41">
        <f t="shared" si="161"/>
        <v>1236.8465999999999</v>
      </c>
      <c r="AI539" s="60">
        <f t="shared" si="162"/>
        <v>274.85480000000001</v>
      </c>
      <c r="AJ539" s="60">
        <f t="shared" si="163"/>
        <v>1546.05825</v>
      </c>
      <c r="AK539" s="60">
        <f t="shared" si="164"/>
        <v>3407.446493150685</v>
      </c>
      <c r="AL539" s="60">
        <f t="shared" si="165"/>
        <v>2504.4731724657536</v>
      </c>
      <c r="AM539" s="41">
        <f t="shared" si="166"/>
        <v>2545.9837775342462</v>
      </c>
      <c r="AN539" s="42">
        <f t="shared" si="167"/>
        <v>45715</v>
      </c>
      <c r="AO539" s="43">
        <f t="shared" si="168"/>
        <v>6871.37</v>
      </c>
    </row>
    <row r="540" spans="1:41" s="24" customFormat="1" ht="15.75" customHeight="1" x14ac:dyDescent="0.35">
      <c r="A540" s="36" t="s">
        <v>27</v>
      </c>
      <c r="B540" s="36">
        <v>202509</v>
      </c>
      <c r="C540" s="24" t="s">
        <v>736</v>
      </c>
      <c r="D540" s="24" t="s">
        <v>119</v>
      </c>
      <c r="E540" s="62">
        <v>45901</v>
      </c>
      <c r="F540" s="62">
        <v>46265</v>
      </c>
      <c r="G540" s="37" t="s">
        <v>191</v>
      </c>
      <c r="H540" s="36">
        <v>42328</v>
      </c>
      <c r="I540" s="63">
        <v>36792</v>
      </c>
      <c r="J540" s="24" t="s">
        <v>3445</v>
      </c>
      <c r="K540" s="63">
        <f t="shared" si="151"/>
        <v>45901</v>
      </c>
      <c r="L540" s="55">
        <f t="shared" si="152"/>
        <v>0.04</v>
      </c>
      <c r="M540" s="76">
        <v>0.22500000000000001</v>
      </c>
      <c r="N540" s="62">
        <v>45901</v>
      </c>
      <c r="O540" s="62">
        <v>46265</v>
      </c>
      <c r="P540" s="63"/>
      <c r="Q540" s="63"/>
      <c r="R540" s="78">
        <v>24</v>
      </c>
      <c r="S540" s="63" t="str">
        <f>VLOOKUP(R540,SA!$B$3:$C$11,2,1)</f>
        <v>0-25</v>
      </c>
      <c r="T540" s="38" t="s">
        <v>97</v>
      </c>
      <c r="U540" s="24" t="s">
        <v>56</v>
      </c>
      <c r="V540" s="24">
        <v>400000</v>
      </c>
      <c r="W540" s="39">
        <f t="shared" si="153"/>
        <v>400000</v>
      </c>
      <c r="X540" s="29">
        <f t="shared" si="154"/>
        <v>1</v>
      </c>
      <c r="Y540" s="40">
        <f t="shared" si="155"/>
        <v>365</v>
      </c>
      <c r="Z540" s="38">
        <f t="shared" si="156"/>
        <v>46081</v>
      </c>
      <c r="AA540" s="41">
        <f t="shared" si="157"/>
        <v>181</v>
      </c>
      <c r="AB540" s="24" t="s">
        <v>113</v>
      </c>
      <c r="AC540" s="41">
        <f t="shared" si="158"/>
        <v>4043.8364000000001</v>
      </c>
      <c r="AD540" s="41">
        <v>1</v>
      </c>
      <c r="AE540" s="72">
        <f>INDEX(SA!$C$2:$G$11,MATCH(Details!S540,SA!$C$2:$C$11,0),MATCH(Details!V540,SA!$C$2:$G$2,0))*Y540/(F540-E540+1)</f>
        <v>3426.98</v>
      </c>
      <c r="AF540" s="41">
        <f t="shared" si="159"/>
        <v>0</v>
      </c>
      <c r="AG540" s="41">
        <f t="shared" si="160"/>
        <v>0</v>
      </c>
      <c r="AH540" s="41">
        <f t="shared" si="161"/>
        <v>616.85640000000001</v>
      </c>
      <c r="AI540" s="60">
        <f t="shared" si="162"/>
        <v>137.07920000000001</v>
      </c>
      <c r="AJ540" s="60">
        <f t="shared" si="163"/>
        <v>771.07050000000004</v>
      </c>
      <c r="AK540" s="60">
        <f t="shared" si="164"/>
        <v>1699.4065205479453</v>
      </c>
      <c r="AL540" s="60">
        <f t="shared" si="165"/>
        <v>1249.0637926027398</v>
      </c>
      <c r="AM540" s="41">
        <f t="shared" si="166"/>
        <v>1269.7665073972601</v>
      </c>
      <c r="AN540" s="42">
        <f t="shared" si="167"/>
        <v>45715</v>
      </c>
      <c r="AO540" s="43">
        <f t="shared" si="168"/>
        <v>3426.98</v>
      </c>
    </row>
    <row r="541" spans="1:41" s="24" customFormat="1" ht="15.75" customHeight="1" x14ac:dyDescent="0.35">
      <c r="A541" s="36" t="s">
        <v>27</v>
      </c>
      <c r="B541" s="36">
        <v>202509</v>
      </c>
      <c r="C541" s="24" t="s">
        <v>736</v>
      </c>
      <c r="D541" s="24" t="s">
        <v>119</v>
      </c>
      <c r="E541" s="62">
        <v>45901</v>
      </c>
      <c r="F541" s="62">
        <v>46265</v>
      </c>
      <c r="G541" s="37" t="s">
        <v>1155</v>
      </c>
      <c r="H541" s="36">
        <v>42329</v>
      </c>
      <c r="I541" s="63">
        <v>27616</v>
      </c>
      <c r="J541" s="24" t="s">
        <v>3446</v>
      </c>
      <c r="K541" s="63">
        <f t="shared" si="151"/>
        <v>45901</v>
      </c>
      <c r="L541" s="55">
        <f t="shared" si="152"/>
        <v>0.04</v>
      </c>
      <c r="M541" s="76">
        <v>0.22500000000000001</v>
      </c>
      <c r="N541" s="62">
        <v>45901</v>
      </c>
      <c r="O541" s="62">
        <v>46265</v>
      </c>
      <c r="P541" s="63"/>
      <c r="Q541" s="63"/>
      <c r="R541" s="78">
        <v>50</v>
      </c>
      <c r="S541" s="63" t="str">
        <f>VLOOKUP(R541,SA!$B$3:$C$11,2,1)</f>
        <v>46-55</v>
      </c>
      <c r="T541" s="38" t="s">
        <v>98</v>
      </c>
      <c r="U541" s="24" t="s">
        <v>5747</v>
      </c>
      <c r="V541" s="24">
        <v>400000</v>
      </c>
      <c r="W541" s="39">
        <f t="shared" si="153"/>
        <v>0</v>
      </c>
      <c r="X541" s="29">
        <f t="shared" si="154"/>
        <v>0</v>
      </c>
      <c r="Y541" s="40">
        <f t="shared" si="155"/>
        <v>365</v>
      </c>
      <c r="Z541" s="38">
        <f t="shared" si="156"/>
        <v>46081</v>
      </c>
      <c r="AA541" s="41">
        <f t="shared" si="157"/>
        <v>181</v>
      </c>
      <c r="AB541" s="24" t="s">
        <v>113</v>
      </c>
      <c r="AC541" s="41">
        <f t="shared" si="158"/>
        <v>8108.2165999999997</v>
      </c>
      <c r="AD541" s="41">
        <v>1</v>
      </c>
      <c r="AE541" s="72">
        <f>INDEX(SA!$C$2:$G$11,MATCH(Details!S541,SA!$C$2:$C$11,0),MATCH(Details!V541,SA!$C$2:$G$2,0))*Y541/(F541-E541+1)</f>
        <v>6871.37</v>
      </c>
      <c r="AF541" s="41">
        <f t="shared" si="159"/>
        <v>0</v>
      </c>
      <c r="AG541" s="41">
        <f t="shared" si="160"/>
        <v>0</v>
      </c>
      <c r="AH541" s="41">
        <f t="shared" si="161"/>
        <v>1236.8465999999999</v>
      </c>
      <c r="AI541" s="60">
        <f t="shared" si="162"/>
        <v>274.85480000000001</v>
      </c>
      <c r="AJ541" s="60">
        <f t="shared" si="163"/>
        <v>1546.05825</v>
      </c>
      <c r="AK541" s="60">
        <f t="shared" si="164"/>
        <v>3407.446493150685</v>
      </c>
      <c r="AL541" s="60">
        <f t="shared" si="165"/>
        <v>2504.4731724657536</v>
      </c>
      <c r="AM541" s="41">
        <f t="shared" si="166"/>
        <v>2545.9837775342462</v>
      </c>
      <c r="AN541" s="42">
        <f t="shared" si="167"/>
        <v>45715</v>
      </c>
      <c r="AO541" s="43">
        <f t="shared" si="168"/>
        <v>6871.37</v>
      </c>
    </row>
    <row r="542" spans="1:41" s="24" customFormat="1" ht="15.75" customHeight="1" x14ac:dyDescent="0.35">
      <c r="A542" s="36" t="s">
        <v>27</v>
      </c>
      <c r="B542" s="36">
        <v>202509</v>
      </c>
      <c r="C542" s="24" t="s">
        <v>736</v>
      </c>
      <c r="D542" s="24" t="s">
        <v>119</v>
      </c>
      <c r="E542" s="62">
        <v>45901</v>
      </c>
      <c r="F542" s="62">
        <v>46265</v>
      </c>
      <c r="G542" s="37" t="s">
        <v>1156</v>
      </c>
      <c r="H542" s="36">
        <v>42329</v>
      </c>
      <c r="I542" s="63">
        <v>26764</v>
      </c>
      <c r="J542" s="24" t="s">
        <v>3447</v>
      </c>
      <c r="K542" s="63">
        <f t="shared" si="151"/>
        <v>45901</v>
      </c>
      <c r="L542" s="55">
        <f t="shared" si="152"/>
        <v>0.04</v>
      </c>
      <c r="M542" s="76">
        <v>0.22500000000000001</v>
      </c>
      <c r="N542" s="62">
        <v>45901</v>
      </c>
      <c r="O542" s="62">
        <v>46265</v>
      </c>
      <c r="P542" s="63"/>
      <c r="Q542" s="63"/>
      <c r="R542" s="78">
        <v>52</v>
      </c>
      <c r="S542" s="63" t="str">
        <f>VLOOKUP(R542,SA!$B$3:$C$11,2,1)</f>
        <v>46-55</v>
      </c>
      <c r="T542" s="38" t="s">
        <v>97</v>
      </c>
      <c r="U542" s="24" t="s">
        <v>5744</v>
      </c>
      <c r="V542" s="24">
        <v>400000</v>
      </c>
      <c r="W542" s="39">
        <f t="shared" si="153"/>
        <v>0</v>
      </c>
      <c r="X542" s="29">
        <f t="shared" si="154"/>
        <v>0</v>
      </c>
      <c r="Y542" s="40">
        <f t="shared" si="155"/>
        <v>365</v>
      </c>
      <c r="Z542" s="38">
        <f t="shared" si="156"/>
        <v>46081</v>
      </c>
      <c r="AA542" s="41">
        <f t="shared" si="157"/>
        <v>181</v>
      </c>
      <c r="AB542" s="24" t="s">
        <v>113</v>
      </c>
      <c r="AC542" s="41">
        <f t="shared" si="158"/>
        <v>8108.2165999999997</v>
      </c>
      <c r="AD542" s="41">
        <v>1</v>
      </c>
      <c r="AE542" s="72">
        <f>INDEX(SA!$C$2:$G$11,MATCH(Details!S542,SA!$C$2:$C$11,0),MATCH(Details!V542,SA!$C$2:$G$2,0))*Y542/(F542-E542+1)</f>
        <v>6871.37</v>
      </c>
      <c r="AF542" s="41">
        <f t="shared" si="159"/>
        <v>0</v>
      </c>
      <c r="AG542" s="41">
        <f t="shared" si="160"/>
        <v>0</v>
      </c>
      <c r="AH542" s="41">
        <f t="shared" si="161"/>
        <v>1236.8465999999999</v>
      </c>
      <c r="AI542" s="60">
        <f t="shared" si="162"/>
        <v>274.85480000000001</v>
      </c>
      <c r="AJ542" s="60">
        <f t="shared" si="163"/>
        <v>1546.05825</v>
      </c>
      <c r="AK542" s="60">
        <f t="shared" si="164"/>
        <v>3407.446493150685</v>
      </c>
      <c r="AL542" s="60">
        <f t="shared" si="165"/>
        <v>2504.4731724657536</v>
      </c>
      <c r="AM542" s="41">
        <f t="shared" si="166"/>
        <v>2545.9837775342462</v>
      </c>
      <c r="AN542" s="42">
        <f t="shared" si="167"/>
        <v>45715</v>
      </c>
      <c r="AO542" s="43">
        <f t="shared" si="168"/>
        <v>6871.37</v>
      </c>
    </row>
    <row r="543" spans="1:41" s="24" customFormat="1" ht="15.75" customHeight="1" x14ac:dyDescent="0.35">
      <c r="A543" s="36" t="s">
        <v>27</v>
      </c>
      <c r="B543" s="36">
        <v>202509</v>
      </c>
      <c r="C543" s="24" t="s">
        <v>736</v>
      </c>
      <c r="D543" s="24" t="s">
        <v>119</v>
      </c>
      <c r="E543" s="62">
        <v>45901</v>
      </c>
      <c r="F543" s="62">
        <v>46265</v>
      </c>
      <c r="G543" s="37" t="s">
        <v>296</v>
      </c>
      <c r="H543" s="36">
        <v>42329</v>
      </c>
      <c r="I543" s="63">
        <v>36165</v>
      </c>
      <c r="J543" s="24" t="s">
        <v>3448</v>
      </c>
      <c r="K543" s="63">
        <f t="shared" si="151"/>
        <v>45901</v>
      </c>
      <c r="L543" s="55">
        <f t="shared" si="152"/>
        <v>0.04</v>
      </c>
      <c r="M543" s="76">
        <v>0.22500000000000001</v>
      </c>
      <c r="N543" s="62">
        <v>45901</v>
      </c>
      <c r="O543" s="62">
        <v>46265</v>
      </c>
      <c r="P543" s="63"/>
      <c r="Q543" s="63"/>
      <c r="R543" s="78">
        <v>26</v>
      </c>
      <c r="S543" s="63" t="str">
        <f>VLOOKUP(R543,SA!$B$3:$C$11,2,1)</f>
        <v>26-35</v>
      </c>
      <c r="T543" s="38" t="s">
        <v>97</v>
      </c>
      <c r="U543" s="24" t="s">
        <v>56</v>
      </c>
      <c r="V543" s="24">
        <v>400000</v>
      </c>
      <c r="W543" s="39">
        <f t="shared" si="153"/>
        <v>400000</v>
      </c>
      <c r="X543" s="29">
        <f t="shared" si="154"/>
        <v>1</v>
      </c>
      <c r="Y543" s="40">
        <f t="shared" si="155"/>
        <v>365</v>
      </c>
      <c r="Z543" s="38">
        <f t="shared" si="156"/>
        <v>46081</v>
      </c>
      <c r="AA543" s="41">
        <f t="shared" si="157"/>
        <v>181</v>
      </c>
      <c r="AB543" s="24" t="s">
        <v>113</v>
      </c>
      <c r="AC543" s="41">
        <f t="shared" si="158"/>
        <v>4533.0290000000005</v>
      </c>
      <c r="AD543" s="41">
        <v>1</v>
      </c>
      <c r="AE543" s="72">
        <f>INDEX(SA!$C$2:$G$11,MATCH(Details!S543,SA!$C$2:$C$11,0),MATCH(Details!V543,SA!$C$2:$G$2,0))*Y543/(F543-E543+1)</f>
        <v>3841.55</v>
      </c>
      <c r="AF543" s="41">
        <f t="shared" si="159"/>
        <v>0</v>
      </c>
      <c r="AG543" s="41">
        <f t="shared" si="160"/>
        <v>0</v>
      </c>
      <c r="AH543" s="41">
        <f t="shared" si="161"/>
        <v>691.47900000000004</v>
      </c>
      <c r="AI543" s="60">
        <f t="shared" si="162"/>
        <v>153.66200000000001</v>
      </c>
      <c r="AJ543" s="60">
        <f t="shared" si="163"/>
        <v>864.34875000000011</v>
      </c>
      <c r="AK543" s="60">
        <f t="shared" si="164"/>
        <v>1904.9878082191783</v>
      </c>
      <c r="AL543" s="60">
        <f t="shared" si="165"/>
        <v>1400.1660390410959</v>
      </c>
      <c r="AM543" s="41">
        <f t="shared" si="166"/>
        <v>1423.3732109589046</v>
      </c>
      <c r="AN543" s="42">
        <f t="shared" si="167"/>
        <v>45715</v>
      </c>
      <c r="AO543" s="43">
        <f t="shared" si="168"/>
        <v>3841.55</v>
      </c>
    </row>
    <row r="544" spans="1:41" s="24" customFormat="1" ht="15.75" customHeight="1" x14ac:dyDescent="0.35">
      <c r="A544" s="36" t="s">
        <v>27</v>
      </c>
      <c r="B544" s="36">
        <v>202509</v>
      </c>
      <c r="C544" s="24" t="s">
        <v>736</v>
      </c>
      <c r="D544" s="24" t="s">
        <v>119</v>
      </c>
      <c r="E544" s="62">
        <v>45901</v>
      </c>
      <c r="F544" s="62">
        <v>46265</v>
      </c>
      <c r="G544" s="37" t="s">
        <v>1157</v>
      </c>
      <c r="H544" s="36">
        <v>42334</v>
      </c>
      <c r="I544" s="63">
        <v>27172</v>
      </c>
      <c r="J544" s="24" t="s">
        <v>3449</v>
      </c>
      <c r="K544" s="63">
        <f t="shared" si="151"/>
        <v>45901</v>
      </c>
      <c r="L544" s="55">
        <f t="shared" si="152"/>
        <v>0.04</v>
      </c>
      <c r="M544" s="76">
        <v>0.22500000000000001</v>
      </c>
      <c r="N544" s="62">
        <v>45901</v>
      </c>
      <c r="O544" s="62">
        <v>46265</v>
      </c>
      <c r="P544" s="63"/>
      <c r="Q544" s="63"/>
      <c r="R544" s="78">
        <v>51</v>
      </c>
      <c r="S544" s="63" t="str">
        <f>VLOOKUP(R544,SA!$B$3:$C$11,2,1)</f>
        <v>46-55</v>
      </c>
      <c r="T544" s="38" t="s">
        <v>98</v>
      </c>
      <c r="U544" s="24" t="s">
        <v>5747</v>
      </c>
      <c r="V544" s="24">
        <v>400000</v>
      </c>
      <c r="W544" s="39">
        <f t="shared" si="153"/>
        <v>0</v>
      </c>
      <c r="X544" s="29">
        <f t="shared" si="154"/>
        <v>0</v>
      </c>
      <c r="Y544" s="40">
        <f t="shared" si="155"/>
        <v>365</v>
      </c>
      <c r="Z544" s="38">
        <f t="shared" si="156"/>
        <v>46081</v>
      </c>
      <c r="AA544" s="41">
        <f t="shared" si="157"/>
        <v>181</v>
      </c>
      <c r="AB544" s="24" t="s">
        <v>113</v>
      </c>
      <c r="AC544" s="41">
        <f t="shared" si="158"/>
        <v>8108.2165999999997</v>
      </c>
      <c r="AD544" s="41">
        <v>1</v>
      </c>
      <c r="AE544" s="72">
        <f>INDEX(SA!$C$2:$G$11,MATCH(Details!S544,SA!$C$2:$C$11,0),MATCH(Details!V544,SA!$C$2:$G$2,0))*Y544/(F544-E544+1)</f>
        <v>6871.37</v>
      </c>
      <c r="AF544" s="41">
        <f t="shared" si="159"/>
        <v>0</v>
      </c>
      <c r="AG544" s="41">
        <f t="shared" si="160"/>
        <v>0</v>
      </c>
      <c r="AH544" s="41">
        <f t="shared" si="161"/>
        <v>1236.8465999999999</v>
      </c>
      <c r="AI544" s="60">
        <f t="shared" si="162"/>
        <v>274.85480000000001</v>
      </c>
      <c r="AJ544" s="60">
        <f t="shared" si="163"/>
        <v>1546.05825</v>
      </c>
      <c r="AK544" s="60">
        <f t="shared" si="164"/>
        <v>3407.446493150685</v>
      </c>
      <c r="AL544" s="60">
        <f t="shared" si="165"/>
        <v>2504.4731724657536</v>
      </c>
      <c r="AM544" s="41">
        <f t="shared" si="166"/>
        <v>2545.9837775342462</v>
      </c>
      <c r="AN544" s="42">
        <f t="shared" si="167"/>
        <v>45715</v>
      </c>
      <c r="AO544" s="43">
        <f t="shared" si="168"/>
        <v>6871.37</v>
      </c>
    </row>
    <row r="545" spans="1:41" s="24" customFormat="1" ht="15.75" customHeight="1" x14ac:dyDescent="0.35">
      <c r="A545" s="36" t="s">
        <v>27</v>
      </c>
      <c r="B545" s="36">
        <v>202509</v>
      </c>
      <c r="C545" s="24" t="s">
        <v>736</v>
      </c>
      <c r="D545" s="24" t="s">
        <v>119</v>
      </c>
      <c r="E545" s="62">
        <v>45901</v>
      </c>
      <c r="F545" s="62">
        <v>46265</v>
      </c>
      <c r="G545" s="37" t="s">
        <v>418</v>
      </c>
      <c r="H545" s="36">
        <v>42334</v>
      </c>
      <c r="I545" s="63">
        <v>37315</v>
      </c>
      <c r="J545" s="24" t="s">
        <v>3450</v>
      </c>
      <c r="K545" s="63">
        <f t="shared" si="151"/>
        <v>45901</v>
      </c>
      <c r="L545" s="55">
        <f t="shared" si="152"/>
        <v>0.04</v>
      </c>
      <c r="M545" s="76">
        <v>0.22500000000000001</v>
      </c>
      <c r="N545" s="62">
        <v>45901</v>
      </c>
      <c r="O545" s="62">
        <v>46265</v>
      </c>
      <c r="P545" s="63"/>
      <c r="Q545" s="63"/>
      <c r="R545" s="78">
        <v>23</v>
      </c>
      <c r="S545" s="63" t="str">
        <f>VLOOKUP(R545,SA!$B$3:$C$11,2,1)</f>
        <v>0-25</v>
      </c>
      <c r="T545" s="38" t="s">
        <v>97</v>
      </c>
      <c r="U545" s="24" t="s">
        <v>56</v>
      </c>
      <c r="V545" s="24">
        <v>400000</v>
      </c>
      <c r="W545" s="39">
        <f t="shared" si="153"/>
        <v>400000</v>
      </c>
      <c r="X545" s="29">
        <f t="shared" si="154"/>
        <v>1</v>
      </c>
      <c r="Y545" s="40">
        <f t="shared" si="155"/>
        <v>365</v>
      </c>
      <c r="Z545" s="38">
        <f t="shared" si="156"/>
        <v>46081</v>
      </c>
      <c r="AA545" s="41">
        <f t="shared" si="157"/>
        <v>181</v>
      </c>
      <c r="AB545" s="24" t="s">
        <v>113</v>
      </c>
      <c r="AC545" s="41">
        <f t="shared" si="158"/>
        <v>4043.8364000000001</v>
      </c>
      <c r="AD545" s="41">
        <v>1</v>
      </c>
      <c r="AE545" s="72">
        <f>INDEX(SA!$C$2:$G$11,MATCH(Details!S545,SA!$C$2:$C$11,0),MATCH(Details!V545,SA!$C$2:$G$2,0))*Y545/(F545-E545+1)</f>
        <v>3426.98</v>
      </c>
      <c r="AF545" s="41">
        <f t="shared" si="159"/>
        <v>0</v>
      </c>
      <c r="AG545" s="41">
        <f t="shared" si="160"/>
        <v>0</v>
      </c>
      <c r="AH545" s="41">
        <f t="shared" si="161"/>
        <v>616.85640000000001</v>
      </c>
      <c r="AI545" s="60">
        <f t="shared" si="162"/>
        <v>137.07920000000001</v>
      </c>
      <c r="AJ545" s="60">
        <f t="shared" si="163"/>
        <v>771.07050000000004</v>
      </c>
      <c r="AK545" s="60">
        <f t="shared" si="164"/>
        <v>1699.4065205479453</v>
      </c>
      <c r="AL545" s="60">
        <f t="shared" si="165"/>
        <v>1249.0637926027398</v>
      </c>
      <c r="AM545" s="41">
        <f t="shared" si="166"/>
        <v>1269.7665073972601</v>
      </c>
      <c r="AN545" s="42">
        <f t="shared" si="167"/>
        <v>45715</v>
      </c>
      <c r="AO545" s="43">
        <f t="shared" si="168"/>
        <v>3426.98</v>
      </c>
    </row>
    <row r="546" spans="1:41" s="24" customFormat="1" ht="15.75" customHeight="1" x14ac:dyDescent="0.35">
      <c r="A546" s="36" t="s">
        <v>27</v>
      </c>
      <c r="B546" s="36">
        <v>202509</v>
      </c>
      <c r="C546" s="24" t="s">
        <v>736</v>
      </c>
      <c r="D546" s="24" t="s">
        <v>119</v>
      </c>
      <c r="E546" s="62">
        <v>45901</v>
      </c>
      <c r="F546" s="62">
        <v>46265</v>
      </c>
      <c r="G546" s="37" t="s">
        <v>1158</v>
      </c>
      <c r="H546" s="36">
        <v>42334</v>
      </c>
      <c r="I546" s="63">
        <v>30467</v>
      </c>
      <c r="J546" s="24" t="s">
        <v>3451</v>
      </c>
      <c r="K546" s="63">
        <f t="shared" si="151"/>
        <v>45901</v>
      </c>
      <c r="L546" s="55">
        <f t="shared" si="152"/>
        <v>0.04</v>
      </c>
      <c r="M546" s="76">
        <v>0.22500000000000001</v>
      </c>
      <c r="N546" s="62">
        <v>45901</v>
      </c>
      <c r="O546" s="62">
        <v>46265</v>
      </c>
      <c r="P546" s="63"/>
      <c r="Q546" s="63"/>
      <c r="R546" s="78">
        <v>42</v>
      </c>
      <c r="S546" s="63" t="str">
        <f>VLOOKUP(R546,SA!$B$3:$C$11,2,1)</f>
        <v>36-45</v>
      </c>
      <c r="T546" s="38" t="s">
        <v>97</v>
      </c>
      <c r="U546" s="24" t="s">
        <v>5744</v>
      </c>
      <c r="V546" s="24">
        <v>400000</v>
      </c>
      <c r="W546" s="39">
        <f t="shared" si="153"/>
        <v>0</v>
      </c>
      <c r="X546" s="29">
        <f t="shared" si="154"/>
        <v>0</v>
      </c>
      <c r="Y546" s="40">
        <f t="shared" si="155"/>
        <v>365</v>
      </c>
      <c r="Z546" s="38">
        <f t="shared" si="156"/>
        <v>46081</v>
      </c>
      <c r="AA546" s="41">
        <f t="shared" si="157"/>
        <v>181</v>
      </c>
      <c r="AB546" s="24" t="s">
        <v>113</v>
      </c>
      <c r="AC546" s="41">
        <f t="shared" si="158"/>
        <v>5496.5225999999993</v>
      </c>
      <c r="AD546" s="41">
        <v>1</v>
      </c>
      <c r="AE546" s="72">
        <f>INDEX(SA!$C$2:$G$11,MATCH(Details!S546,SA!$C$2:$C$11,0),MATCH(Details!V546,SA!$C$2:$G$2,0))*Y546/(F546-E546+1)</f>
        <v>4658.07</v>
      </c>
      <c r="AF546" s="41">
        <f t="shared" si="159"/>
        <v>0</v>
      </c>
      <c r="AG546" s="41">
        <f t="shared" si="160"/>
        <v>0</v>
      </c>
      <c r="AH546" s="41">
        <f t="shared" si="161"/>
        <v>838.45259999999996</v>
      </c>
      <c r="AI546" s="60">
        <f t="shared" si="162"/>
        <v>186.3228</v>
      </c>
      <c r="AJ546" s="60">
        <f t="shared" si="163"/>
        <v>1048.06575</v>
      </c>
      <c r="AK546" s="60">
        <f t="shared" si="164"/>
        <v>2309.8922465753421</v>
      </c>
      <c r="AL546" s="60">
        <f t="shared" si="165"/>
        <v>1697.7708012328765</v>
      </c>
      <c r="AM546" s="41">
        <f t="shared" si="166"/>
        <v>1725.9106487671231</v>
      </c>
      <c r="AN546" s="42">
        <f t="shared" si="167"/>
        <v>45715</v>
      </c>
      <c r="AO546" s="43">
        <f t="shared" si="168"/>
        <v>4658.07</v>
      </c>
    </row>
    <row r="547" spans="1:41" s="24" customFormat="1" ht="15.75" customHeight="1" x14ac:dyDescent="0.35">
      <c r="A547" s="36" t="s">
        <v>27</v>
      </c>
      <c r="B547" s="36">
        <v>202509</v>
      </c>
      <c r="C547" s="24" t="s">
        <v>736</v>
      </c>
      <c r="D547" s="24" t="s">
        <v>119</v>
      </c>
      <c r="E547" s="62">
        <v>45901</v>
      </c>
      <c r="F547" s="62">
        <v>46265</v>
      </c>
      <c r="G547" s="37" t="s">
        <v>1159</v>
      </c>
      <c r="H547" s="36">
        <v>42336</v>
      </c>
      <c r="I547" s="63">
        <v>26853</v>
      </c>
      <c r="J547" s="24" t="s">
        <v>3452</v>
      </c>
      <c r="K547" s="63">
        <f t="shared" si="151"/>
        <v>45901</v>
      </c>
      <c r="L547" s="55">
        <f t="shared" si="152"/>
        <v>0.04</v>
      </c>
      <c r="M547" s="76">
        <v>0.22500000000000001</v>
      </c>
      <c r="N547" s="62">
        <v>45901</v>
      </c>
      <c r="O547" s="62">
        <v>46265</v>
      </c>
      <c r="P547" s="63"/>
      <c r="Q547" s="63"/>
      <c r="R547" s="78">
        <v>52</v>
      </c>
      <c r="S547" s="63" t="str">
        <f>VLOOKUP(R547,SA!$B$3:$C$11,2,1)</f>
        <v>46-55</v>
      </c>
      <c r="T547" s="38" t="s">
        <v>97</v>
      </c>
      <c r="U547" s="24" t="s">
        <v>5744</v>
      </c>
      <c r="V547" s="24">
        <v>400000</v>
      </c>
      <c r="W547" s="39">
        <f t="shared" si="153"/>
        <v>0</v>
      </c>
      <c r="X547" s="29">
        <f t="shared" si="154"/>
        <v>0</v>
      </c>
      <c r="Y547" s="40">
        <f t="shared" si="155"/>
        <v>365</v>
      </c>
      <c r="Z547" s="38">
        <f t="shared" si="156"/>
        <v>46081</v>
      </c>
      <c r="AA547" s="41">
        <f t="shared" si="157"/>
        <v>181</v>
      </c>
      <c r="AB547" s="24" t="s">
        <v>113</v>
      </c>
      <c r="AC547" s="41">
        <f t="shared" si="158"/>
        <v>8108.2165999999997</v>
      </c>
      <c r="AD547" s="41">
        <v>1</v>
      </c>
      <c r="AE547" s="72">
        <f>INDEX(SA!$C$2:$G$11,MATCH(Details!S547,SA!$C$2:$C$11,0),MATCH(Details!V547,SA!$C$2:$G$2,0))*Y547/(F547-E547+1)</f>
        <v>6871.37</v>
      </c>
      <c r="AF547" s="41">
        <f t="shared" si="159"/>
        <v>0</v>
      </c>
      <c r="AG547" s="41">
        <f t="shared" si="160"/>
        <v>0</v>
      </c>
      <c r="AH547" s="41">
        <f t="shared" si="161"/>
        <v>1236.8465999999999</v>
      </c>
      <c r="AI547" s="60">
        <f t="shared" si="162"/>
        <v>274.85480000000001</v>
      </c>
      <c r="AJ547" s="60">
        <f t="shared" si="163"/>
        <v>1546.05825</v>
      </c>
      <c r="AK547" s="60">
        <f t="shared" si="164"/>
        <v>3407.446493150685</v>
      </c>
      <c r="AL547" s="60">
        <f t="shared" si="165"/>
        <v>2504.4731724657536</v>
      </c>
      <c r="AM547" s="41">
        <f t="shared" si="166"/>
        <v>2545.9837775342462</v>
      </c>
      <c r="AN547" s="42">
        <f t="shared" si="167"/>
        <v>45715</v>
      </c>
      <c r="AO547" s="43">
        <f t="shared" si="168"/>
        <v>6871.37</v>
      </c>
    </row>
    <row r="548" spans="1:41" s="24" customFormat="1" ht="15.75" customHeight="1" x14ac:dyDescent="0.35">
      <c r="A548" s="36" t="s">
        <v>27</v>
      </c>
      <c r="B548" s="36">
        <v>202509</v>
      </c>
      <c r="C548" s="24" t="s">
        <v>736</v>
      </c>
      <c r="D548" s="24" t="s">
        <v>119</v>
      </c>
      <c r="E548" s="62">
        <v>45901</v>
      </c>
      <c r="F548" s="62">
        <v>46265</v>
      </c>
      <c r="G548" s="37" t="s">
        <v>390</v>
      </c>
      <c r="H548" s="36">
        <v>42336</v>
      </c>
      <c r="I548" s="63">
        <v>37001</v>
      </c>
      <c r="J548" s="24" t="s">
        <v>3453</v>
      </c>
      <c r="K548" s="63">
        <f t="shared" si="151"/>
        <v>45901</v>
      </c>
      <c r="L548" s="55">
        <f t="shared" si="152"/>
        <v>0.04</v>
      </c>
      <c r="M548" s="76">
        <v>0.22500000000000001</v>
      </c>
      <c r="N548" s="62">
        <v>45901</v>
      </c>
      <c r="O548" s="62">
        <v>46265</v>
      </c>
      <c r="P548" s="63"/>
      <c r="Q548" s="63"/>
      <c r="R548" s="78">
        <v>24</v>
      </c>
      <c r="S548" s="63" t="str">
        <f>VLOOKUP(R548,SA!$B$3:$C$11,2,1)</f>
        <v>0-25</v>
      </c>
      <c r="T548" s="38" t="s">
        <v>98</v>
      </c>
      <c r="U548" s="24" t="s">
        <v>56</v>
      </c>
      <c r="V548" s="24">
        <v>400000</v>
      </c>
      <c r="W548" s="39">
        <f t="shared" si="153"/>
        <v>400000</v>
      </c>
      <c r="X548" s="29">
        <f t="shared" si="154"/>
        <v>1</v>
      </c>
      <c r="Y548" s="40">
        <f t="shared" si="155"/>
        <v>365</v>
      </c>
      <c r="Z548" s="38">
        <f t="shared" si="156"/>
        <v>46081</v>
      </c>
      <c r="AA548" s="41">
        <f t="shared" si="157"/>
        <v>181</v>
      </c>
      <c r="AB548" s="24" t="s">
        <v>113</v>
      </c>
      <c r="AC548" s="41">
        <f t="shared" si="158"/>
        <v>4043.8364000000001</v>
      </c>
      <c r="AD548" s="41">
        <v>1</v>
      </c>
      <c r="AE548" s="72">
        <f>INDEX(SA!$C$2:$G$11,MATCH(Details!S548,SA!$C$2:$C$11,0),MATCH(Details!V548,SA!$C$2:$G$2,0))*Y548/(F548-E548+1)</f>
        <v>3426.98</v>
      </c>
      <c r="AF548" s="41">
        <f t="shared" si="159"/>
        <v>0</v>
      </c>
      <c r="AG548" s="41">
        <f t="shared" si="160"/>
        <v>0</v>
      </c>
      <c r="AH548" s="41">
        <f t="shared" si="161"/>
        <v>616.85640000000001</v>
      </c>
      <c r="AI548" s="60">
        <f t="shared" si="162"/>
        <v>137.07920000000001</v>
      </c>
      <c r="AJ548" s="60">
        <f t="shared" si="163"/>
        <v>771.07050000000004</v>
      </c>
      <c r="AK548" s="60">
        <f t="shared" si="164"/>
        <v>1699.4065205479453</v>
      </c>
      <c r="AL548" s="60">
        <f t="shared" si="165"/>
        <v>1249.0637926027398</v>
      </c>
      <c r="AM548" s="41">
        <f t="shared" si="166"/>
        <v>1269.7665073972601</v>
      </c>
      <c r="AN548" s="42">
        <f t="shared" si="167"/>
        <v>45715</v>
      </c>
      <c r="AO548" s="43">
        <f t="shared" si="168"/>
        <v>3426.98</v>
      </c>
    </row>
    <row r="549" spans="1:41" s="24" customFormat="1" ht="15.75" customHeight="1" x14ac:dyDescent="0.35">
      <c r="A549" s="36" t="s">
        <v>27</v>
      </c>
      <c r="B549" s="36">
        <v>202509</v>
      </c>
      <c r="C549" s="24" t="s">
        <v>736</v>
      </c>
      <c r="D549" s="24" t="s">
        <v>119</v>
      </c>
      <c r="E549" s="62">
        <v>45901</v>
      </c>
      <c r="F549" s="62">
        <v>46265</v>
      </c>
      <c r="G549" s="37" t="s">
        <v>1160</v>
      </c>
      <c r="H549" s="36">
        <v>42336</v>
      </c>
      <c r="I549" s="63">
        <v>27525</v>
      </c>
      <c r="J549" s="24" t="s">
        <v>3454</v>
      </c>
      <c r="K549" s="63">
        <f t="shared" si="151"/>
        <v>45901</v>
      </c>
      <c r="L549" s="55">
        <f t="shared" si="152"/>
        <v>0.04</v>
      </c>
      <c r="M549" s="76">
        <v>0.22500000000000001</v>
      </c>
      <c r="N549" s="62">
        <v>45901</v>
      </c>
      <c r="O549" s="62">
        <v>46265</v>
      </c>
      <c r="P549" s="63"/>
      <c r="Q549" s="63"/>
      <c r="R549" s="78">
        <v>50</v>
      </c>
      <c r="S549" s="63" t="str">
        <f>VLOOKUP(R549,SA!$B$3:$C$11,2,1)</f>
        <v>46-55</v>
      </c>
      <c r="T549" s="38" t="s">
        <v>98</v>
      </c>
      <c r="U549" s="24" t="s">
        <v>5747</v>
      </c>
      <c r="V549" s="24">
        <v>400000</v>
      </c>
      <c r="W549" s="39">
        <f t="shared" si="153"/>
        <v>0</v>
      </c>
      <c r="X549" s="29">
        <f t="shared" si="154"/>
        <v>0</v>
      </c>
      <c r="Y549" s="40">
        <f t="shared" si="155"/>
        <v>365</v>
      </c>
      <c r="Z549" s="38">
        <f t="shared" si="156"/>
        <v>46081</v>
      </c>
      <c r="AA549" s="41">
        <f t="shared" si="157"/>
        <v>181</v>
      </c>
      <c r="AB549" s="24" t="s">
        <v>113</v>
      </c>
      <c r="AC549" s="41">
        <f t="shared" si="158"/>
        <v>8108.2165999999997</v>
      </c>
      <c r="AD549" s="41">
        <v>1</v>
      </c>
      <c r="AE549" s="72">
        <f>INDEX(SA!$C$2:$G$11,MATCH(Details!S549,SA!$C$2:$C$11,0),MATCH(Details!V549,SA!$C$2:$G$2,0))*Y549/(F549-E549+1)</f>
        <v>6871.37</v>
      </c>
      <c r="AF549" s="41">
        <f t="shared" si="159"/>
        <v>0</v>
      </c>
      <c r="AG549" s="41">
        <f t="shared" si="160"/>
        <v>0</v>
      </c>
      <c r="AH549" s="41">
        <f t="shared" si="161"/>
        <v>1236.8465999999999</v>
      </c>
      <c r="AI549" s="60">
        <f t="shared" si="162"/>
        <v>274.85480000000001</v>
      </c>
      <c r="AJ549" s="60">
        <f t="shared" si="163"/>
        <v>1546.05825</v>
      </c>
      <c r="AK549" s="60">
        <f t="shared" si="164"/>
        <v>3407.446493150685</v>
      </c>
      <c r="AL549" s="60">
        <f t="shared" si="165"/>
        <v>2504.4731724657536</v>
      </c>
      <c r="AM549" s="41">
        <f t="shared" si="166"/>
        <v>2545.9837775342462</v>
      </c>
      <c r="AN549" s="42">
        <f t="shared" si="167"/>
        <v>45715</v>
      </c>
      <c r="AO549" s="43">
        <f t="shared" si="168"/>
        <v>6871.37</v>
      </c>
    </row>
    <row r="550" spans="1:41" s="24" customFormat="1" ht="15.75" customHeight="1" x14ac:dyDescent="0.35">
      <c r="A550" s="36" t="s">
        <v>27</v>
      </c>
      <c r="B550" s="36">
        <v>202509</v>
      </c>
      <c r="C550" s="24" t="s">
        <v>736</v>
      </c>
      <c r="D550" s="24" t="s">
        <v>119</v>
      </c>
      <c r="E550" s="62">
        <v>45901</v>
      </c>
      <c r="F550" s="62">
        <v>46265</v>
      </c>
      <c r="G550" s="37" t="s">
        <v>1161</v>
      </c>
      <c r="H550" s="36">
        <v>42337</v>
      </c>
      <c r="I550" s="63">
        <v>25553</v>
      </c>
      <c r="J550" s="24" t="s">
        <v>3455</v>
      </c>
      <c r="K550" s="63">
        <f t="shared" si="151"/>
        <v>45901</v>
      </c>
      <c r="L550" s="55">
        <f t="shared" si="152"/>
        <v>0.04</v>
      </c>
      <c r="M550" s="76">
        <v>0.22500000000000001</v>
      </c>
      <c r="N550" s="62">
        <v>45901</v>
      </c>
      <c r="O550" s="62">
        <v>46265</v>
      </c>
      <c r="P550" s="63"/>
      <c r="Q550" s="63"/>
      <c r="R550" s="78">
        <v>55</v>
      </c>
      <c r="S550" s="63" t="str">
        <f>VLOOKUP(R550,SA!$B$3:$C$11,2,1)</f>
        <v>46-55</v>
      </c>
      <c r="T550" s="38" t="s">
        <v>98</v>
      </c>
      <c r="U550" s="24" t="s">
        <v>5747</v>
      </c>
      <c r="V550" s="24">
        <v>400000</v>
      </c>
      <c r="W550" s="39">
        <f t="shared" si="153"/>
        <v>0</v>
      </c>
      <c r="X550" s="29">
        <f t="shared" si="154"/>
        <v>0</v>
      </c>
      <c r="Y550" s="40">
        <f t="shared" si="155"/>
        <v>365</v>
      </c>
      <c r="Z550" s="38">
        <f t="shared" si="156"/>
        <v>46081</v>
      </c>
      <c r="AA550" s="41">
        <f t="shared" si="157"/>
        <v>181</v>
      </c>
      <c r="AB550" s="24" t="s">
        <v>113</v>
      </c>
      <c r="AC550" s="41">
        <f t="shared" si="158"/>
        <v>8108.2165999999997</v>
      </c>
      <c r="AD550" s="41">
        <v>1</v>
      </c>
      <c r="AE550" s="72">
        <f>INDEX(SA!$C$2:$G$11,MATCH(Details!S550,SA!$C$2:$C$11,0),MATCH(Details!V550,SA!$C$2:$G$2,0))*Y550/(F550-E550+1)</f>
        <v>6871.37</v>
      </c>
      <c r="AF550" s="41">
        <f t="shared" si="159"/>
        <v>0</v>
      </c>
      <c r="AG550" s="41">
        <f t="shared" si="160"/>
        <v>0</v>
      </c>
      <c r="AH550" s="41">
        <f t="shared" si="161"/>
        <v>1236.8465999999999</v>
      </c>
      <c r="AI550" s="60">
        <f t="shared" si="162"/>
        <v>274.85480000000001</v>
      </c>
      <c r="AJ550" s="60">
        <f t="shared" si="163"/>
        <v>1546.05825</v>
      </c>
      <c r="AK550" s="60">
        <f t="shared" si="164"/>
        <v>3407.446493150685</v>
      </c>
      <c r="AL550" s="60">
        <f t="shared" si="165"/>
        <v>2504.4731724657536</v>
      </c>
      <c r="AM550" s="41">
        <f t="shared" si="166"/>
        <v>2545.9837775342462</v>
      </c>
      <c r="AN550" s="42">
        <f t="shared" si="167"/>
        <v>45715</v>
      </c>
      <c r="AO550" s="43">
        <f t="shared" si="168"/>
        <v>6871.37</v>
      </c>
    </row>
    <row r="551" spans="1:41" s="24" customFormat="1" ht="15.75" customHeight="1" x14ac:dyDescent="0.35">
      <c r="A551" s="36" t="s">
        <v>27</v>
      </c>
      <c r="B551" s="36">
        <v>202509</v>
      </c>
      <c r="C551" s="24" t="s">
        <v>736</v>
      </c>
      <c r="D551" s="24" t="s">
        <v>119</v>
      </c>
      <c r="E551" s="62">
        <v>45901</v>
      </c>
      <c r="F551" s="62">
        <v>46265</v>
      </c>
      <c r="G551" s="37" t="s">
        <v>1162</v>
      </c>
      <c r="H551" s="36">
        <v>42337</v>
      </c>
      <c r="I551" s="63">
        <v>24029</v>
      </c>
      <c r="J551" s="24" t="s">
        <v>3456</v>
      </c>
      <c r="K551" s="63">
        <f t="shared" si="151"/>
        <v>45901</v>
      </c>
      <c r="L551" s="55">
        <f t="shared" si="152"/>
        <v>0.04</v>
      </c>
      <c r="M551" s="76">
        <v>0.22500000000000001</v>
      </c>
      <c r="N551" s="62">
        <v>45901</v>
      </c>
      <c r="O551" s="62">
        <v>46265</v>
      </c>
      <c r="P551" s="63"/>
      <c r="Q551" s="63"/>
      <c r="R551" s="78">
        <v>59</v>
      </c>
      <c r="S551" s="63" t="str">
        <f>VLOOKUP(R551,SA!$B$3:$C$11,2,1)</f>
        <v>56-65</v>
      </c>
      <c r="T551" s="38" t="s">
        <v>97</v>
      </c>
      <c r="U551" s="24" t="s">
        <v>5744</v>
      </c>
      <c r="V551" s="24">
        <v>400000</v>
      </c>
      <c r="W551" s="39">
        <f t="shared" si="153"/>
        <v>0</v>
      </c>
      <c r="X551" s="29">
        <f t="shared" si="154"/>
        <v>0</v>
      </c>
      <c r="Y551" s="40">
        <f t="shared" si="155"/>
        <v>365</v>
      </c>
      <c r="Z551" s="38">
        <f t="shared" si="156"/>
        <v>46081</v>
      </c>
      <c r="AA551" s="41">
        <f t="shared" si="157"/>
        <v>181</v>
      </c>
      <c r="AB551" s="24" t="s">
        <v>113</v>
      </c>
      <c r="AC551" s="41">
        <f t="shared" si="158"/>
        <v>11909.7282</v>
      </c>
      <c r="AD551" s="41">
        <v>1</v>
      </c>
      <c r="AE551" s="72">
        <f>INDEX(SA!$C$2:$G$11,MATCH(Details!S551,SA!$C$2:$C$11,0),MATCH(Details!V551,SA!$C$2:$G$2,0))*Y551/(F551-E551+1)</f>
        <v>10092.99</v>
      </c>
      <c r="AF551" s="41">
        <f t="shared" si="159"/>
        <v>0</v>
      </c>
      <c r="AG551" s="41">
        <f t="shared" si="160"/>
        <v>0</v>
      </c>
      <c r="AH551" s="41">
        <f t="shared" si="161"/>
        <v>1816.7382</v>
      </c>
      <c r="AI551" s="60">
        <f t="shared" si="162"/>
        <v>403.71960000000001</v>
      </c>
      <c r="AJ551" s="60">
        <f t="shared" si="163"/>
        <v>2270.9227500000002</v>
      </c>
      <c r="AK551" s="60">
        <f t="shared" si="164"/>
        <v>5005.0169589041097</v>
      </c>
      <c r="AL551" s="60">
        <f t="shared" si="165"/>
        <v>3678.6874647945206</v>
      </c>
      <c r="AM551" s="41">
        <f t="shared" si="166"/>
        <v>3739.6601852054787</v>
      </c>
      <c r="AN551" s="42">
        <f t="shared" si="167"/>
        <v>45715</v>
      </c>
      <c r="AO551" s="43">
        <f t="shared" si="168"/>
        <v>10092.99</v>
      </c>
    </row>
    <row r="552" spans="1:41" s="24" customFormat="1" ht="15.75" customHeight="1" x14ac:dyDescent="0.35">
      <c r="A552" s="36" t="s">
        <v>27</v>
      </c>
      <c r="B552" s="36">
        <v>202509</v>
      </c>
      <c r="C552" s="24" t="s">
        <v>736</v>
      </c>
      <c r="D552" s="24" t="s">
        <v>119</v>
      </c>
      <c r="E552" s="62">
        <v>45901</v>
      </c>
      <c r="F552" s="62">
        <v>46265</v>
      </c>
      <c r="G552" s="37" t="s">
        <v>427</v>
      </c>
      <c r="H552" s="36">
        <v>42337</v>
      </c>
      <c r="I552" s="63">
        <v>37199</v>
      </c>
      <c r="J552" s="24" t="s">
        <v>3457</v>
      </c>
      <c r="K552" s="63">
        <f t="shared" si="151"/>
        <v>45901</v>
      </c>
      <c r="L552" s="55">
        <f t="shared" si="152"/>
        <v>0.04</v>
      </c>
      <c r="M552" s="76">
        <v>0.22500000000000001</v>
      </c>
      <c r="N552" s="62">
        <v>45901</v>
      </c>
      <c r="O552" s="62">
        <v>46265</v>
      </c>
      <c r="P552" s="63"/>
      <c r="Q552" s="63"/>
      <c r="R552" s="78">
        <v>23</v>
      </c>
      <c r="S552" s="63" t="str">
        <f>VLOOKUP(R552,SA!$B$3:$C$11,2,1)</f>
        <v>0-25</v>
      </c>
      <c r="T552" s="38" t="s">
        <v>98</v>
      </c>
      <c r="U552" s="24" t="s">
        <v>56</v>
      </c>
      <c r="V552" s="24">
        <v>400000</v>
      </c>
      <c r="W552" s="39">
        <f t="shared" si="153"/>
        <v>400000</v>
      </c>
      <c r="X552" s="29">
        <f t="shared" si="154"/>
        <v>1</v>
      </c>
      <c r="Y552" s="40">
        <f t="shared" si="155"/>
        <v>365</v>
      </c>
      <c r="Z552" s="38">
        <f t="shared" si="156"/>
        <v>46081</v>
      </c>
      <c r="AA552" s="41">
        <f t="shared" si="157"/>
        <v>181</v>
      </c>
      <c r="AB552" s="24" t="s">
        <v>113</v>
      </c>
      <c r="AC552" s="41">
        <f t="shared" si="158"/>
        <v>4043.8364000000001</v>
      </c>
      <c r="AD552" s="41">
        <v>1</v>
      </c>
      <c r="AE552" s="72">
        <f>INDEX(SA!$C$2:$G$11,MATCH(Details!S552,SA!$C$2:$C$11,0),MATCH(Details!V552,SA!$C$2:$G$2,0))*Y552/(F552-E552+1)</f>
        <v>3426.98</v>
      </c>
      <c r="AF552" s="41">
        <f t="shared" si="159"/>
        <v>0</v>
      </c>
      <c r="AG552" s="41">
        <f t="shared" si="160"/>
        <v>0</v>
      </c>
      <c r="AH552" s="41">
        <f t="shared" si="161"/>
        <v>616.85640000000001</v>
      </c>
      <c r="AI552" s="60">
        <f t="shared" si="162"/>
        <v>137.07920000000001</v>
      </c>
      <c r="AJ552" s="60">
        <f t="shared" si="163"/>
        <v>771.07050000000004</v>
      </c>
      <c r="AK552" s="60">
        <f t="shared" si="164"/>
        <v>1699.4065205479453</v>
      </c>
      <c r="AL552" s="60">
        <f t="shared" si="165"/>
        <v>1249.0637926027398</v>
      </c>
      <c r="AM552" s="41">
        <f t="shared" si="166"/>
        <v>1269.7665073972601</v>
      </c>
      <c r="AN552" s="42">
        <f t="shared" si="167"/>
        <v>45715</v>
      </c>
      <c r="AO552" s="43">
        <f t="shared" si="168"/>
        <v>3426.98</v>
      </c>
    </row>
    <row r="553" spans="1:41" s="24" customFormat="1" ht="15.75" customHeight="1" x14ac:dyDescent="0.35">
      <c r="A553" s="36" t="s">
        <v>27</v>
      </c>
      <c r="B553" s="36">
        <v>202509</v>
      </c>
      <c r="C553" s="24" t="s">
        <v>736</v>
      </c>
      <c r="D553" s="24" t="s">
        <v>119</v>
      </c>
      <c r="E553" s="62">
        <v>45901</v>
      </c>
      <c r="F553" s="62">
        <v>46265</v>
      </c>
      <c r="G553" s="37" t="s">
        <v>1163</v>
      </c>
      <c r="H553" s="36">
        <v>42338</v>
      </c>
      <c r="I553" s="63">
        <v>27471</v>
      </c>
      <c r="J553" s="24" t="s">
        <v>3458</v>
      </c>
      <c r="K553" s="63">
        <f t="shared" si="151"/>
        <v>45901</v>
      </c>
      <c r="L553" s="55">
        <f t="shared" si="152"/>
        <v>0.04</v>
      </c>
      <c r="M553" s="76">
        <v>0.22500000000000001</v>
      </c>
      <c r="N553" s="62">
        <v>45901</v>
      </c>
      <c r="O553" s="62">
        <v>46265</v>
      </c>
      <c r="P553" s="63"/>
      <c r="Q553" s="63"/>
      <c r="R553" s="78">
        <v>50</v>
      </c>
      <c r="S553" s="63" t="str">
        <f>VLOOKUP(R553,SA!$B$3:$C$11,2,1)</f>
        <v>46-55</v>
      </c>
      <c r="T553" s="38" t="s">
        <v>97</v>
      </c>
      <c r="U553" s="24" t="s">
        <v>5744</v>
      </c>
      <c r="V553" s="24">
        <v>400000</v>
      </c>
      <c r="W553" s="39">
        <f t="shared" si="153"/>
        <v>0</v>
      </c>
      <c r="X553" s="29">
        <f t="shared" si="154"/>
        <v>0</v>
      </c>
      <c r="Y553" s="40">
        <f t="shared" si="155"/>
        <v>365</v>
      </c>
      <c r="Z553" s="38">
        <f t="shared" si="156"/>
        <v>46081</v>
      </c>
      <c r="AA553" s="41">
        <f t="shared" si="157"/>
        <v>181</v>
      </c>
      <c r="AB553" s="24" t="s">
        <v>113</v>
      </c>
      <c r="AC553" s="41">
        <f t="shared" si="158"/>
        <v>8108.2165999999997</v>
      </c>
      <c r="AD553" s="41">
        <v>1</v>
      </c>
      <c r="AE553" s="72">
        <f>INDEX(SA!$C$2:$G$11,MATCH(Details!S553,SA!$C$2:$C$11,0),MATCH(Details!V553,SA!$C$2:$G$2,0))*Y553/(F553-E553+1)</f>
        <v>6871.37</v>
      </c>
      <c r="AF553" s="41">
        <f t="shared" si="159"/>
        <v>0</v>
      </c>
      <c r="AG553" s="41">
        <f t="shared" si="160"/>
        <v>0</v>
      </c>
      <c r="AH553" s="41">
        <f t="shared" si="161"/>
        <v>1236.8465999999999</v>
      </c>
      <c r="AI553" s="60">
        <f t="shared" si="162"/>
        <v>274.85480000000001</v>
      </c>
      <c r="AJ553" s="60">
        <f t="shared" si="163"/>
        <v>1546.05825</v>
      </c>
      <c r="AK553" s="60">
        <f t="shared" si="164"/>
        <v>3407.446493150685</v>
      </c>
      <c r="AL553" s="60">
        <f t="shared" si="165"/>
        <v>2504.4731724657536</v>
      </c>
      <c r="AM553" s="41">
        <f t="shared" si="166"/>
        <v>2545.9837775342462</v>
      </c>
      <c r="AN553" s="42">
        <f t="shared" si="167"/>
        <v>45715</v>
      </c>
      <c r="AO553" s="43">
        <f t="shared" si="168"/>
        <v>6871.37</v>
      </c>
    </row>
    <row r="554" spans="1:41" s="24" customFormat="1" ht="15.75" customHeight="1" x14ac:dyDescent="0.35">
      <c r="A554" s="36" t="s">
        <v>27</v>
      </c>
      <c r="B554" s="36">
        <v>202509</v>
      </c>
      <c r="C554" s="24" t="s">
        <v>736</v>
      </c>
      <c r="D554" s="24" t="s">
        <v>119</v>
      </c>
      <c r="E554" s="62">
        <v>45901</v>
      </c>
      <c r="F554" s="62">
        <v>46265</v>
      </c>
      <c r="G554" s="37" t="s">
        <v>1164</v>
      </c>
      <c r="H554" s="36">
        <v>42338</v>
      </c>
      <c r="I554" s="63">
        <v>30342</v>
      </c>
      <c r="J554" s="24" t="s">
        <v>3459</v>
      </c>
      <c r="K554" s="63">
        <f t="shared" si="151"/>
        <v>45901</v>
      </c>
      <c r="L554" s="55">
        <f t="shared" si="152"/>
        <v>0.04</v>
      </c>
      <c r="M554" s="76">
        <v>0.22500000000000001</v>
      </c>
      <c r="N554" s="62">
        <v>45901</v>
      </c>
      <c r="O554" s="62">
        <v>46265</v>
      </c>
      <c r="P554" s="63"/>
      <c r="Q554" s="63"/>
      <c r="R554" s="78">
        <v>42</v>
      </c>
      <c r="S554" s="63" t="str">
        <f>VLOOKUP(R554,SA!$B$3:$C$11,2,1)</f>
        <v>36-45</v>
      </c>
      <c r="T554" s="38" t="s">
        <v>98</v>
      </c>
      <c r="U554" s="24" t="s">
        <v>5747</v>
      </c>
      <c r="V554" s="24">
        <v>400000</v>
      </c>
      <c r="W554" s="39">
        <f t="shared" si="153"/>
        <v>0</v>
      </c>
      <c r="X554" s="29">
        <f t="shared" si="154"/>
        <v>0</v>
      </c>
      <c r="Y554" s="40">
        <f t="shared" si="155"/>
        <v>365</v>
      </c>
      <c r="Z554" s="38">
        <f t="shared" si="156"/>
        <v>46081</v>
      </c>
      <c r="AA554" s="41">
        <f t="shared" si="157"/>
        <v>181</v>
      </c>
      <c r="AB554" s="24" t="s">
        <v>113</v>
      </c>
      <c r="AC554" s="41">
        <f t="shared" si="158"/>
        <v>5496.5225999999993</v>
      </c>
      <c r="AD554" s="41">
        <v>1</v>
      </c>
      <c r="AE554" s="72">
        <f>INDEX(SA!$C$2:$G$11,MATCH(Details!S554,SA!$C$2:$C$11,0),MATCH(Details!V554,SA!$C$2:$G$2,0))*Y554/(F554-E554+1)</f>
        <v>4658.07</v>
      </c>
      <c r="AF554" s="41">
        <f t="shared" si="159"/>
        <v>0</v>
      </c>
      <c r="AG554" s="41">
        <f t="shared" si="160"/>
        <v>0</v>
      </c>
      <c r="AH554" s="41">
        <f t="shared" si="161"/>
        <v>838.45259999999996</v>
      </c>
      <c r="AI554" s="60">
        <f t="shared" si="162"/>
        <v>186.3228</v>
      </c>
      <c r="AJ554" s="60">
        <f t="shared" si="163"/>
        <v>1048.06575</v>
      </c>
      <c r="AK554" s="60">
        <f t="shared" si="164"/>
        <v>2309.8922465753421</v>
      </c>
      <c r="AL554" s="60">
        <f t="shared" si="165"/>
        <v>1697.7708012328765</v>
      </c>
      <c r="AM554" s="41">
        <f t="shared" si="166"/>
        <v>1725.9106487671231</v>
      </c>
      <c r="AN554" s="42">
        <f t="shared" si="167"/>
        <v>45715</v>
      </c>
      <c r="AO554" s="43">
        <f t="shared" si="168"/>
        <v>4658.07</v>
      </c>
    </row>
    <row r="555" spans="1:41" s="24" customFormat="1" ht="15.75" customHeight="1" x14ac:dyDescent="0.35">
      <c r="A555" s="36" t="s">
        <v>27</v>
      </c>
      <c r="B555" s="36">
        <v>202509</v>
      </c>
      <c r="C555" s="24" t="s">
        <v>736</v>
      </c>
      <c r="D555" s="24" t="s">
        <v>119</v>
      </c>
      <c r="E555" s="62">
        <v>45901</v>
      </c>
      <c r="F555" s="62">
        <v>46265</v>
      </c>
      <c r="G555" s="37" t="s">
        <v>328</v>
      </c>
      <c r="H555" s="36">
        <v>42338</v>
      </c>
      <c r="I555" s="63">
        <v>38161</v>
      </c>
      <c r="J555" s="24" t="s">
        <v>3460</v>
      </c>
      <c r="K555" s="63">
        <f t="shared" si="151"/>
        <v>45901</v>
      </c>
      <c r="L555" s="55">
        <f t="shared" si="152"/>
        <v>0.04</v>
      </c>
      <c r="M555" s="76">
        <v>0.22500000000000001</v>
      </c>
      <c r="N555" s="62">
        <v>45901</v>
      </c>
      <c r="O555" s="62">
        <v>46265</v>
      </c>
      <c r="P555" s="63"/>
      <c r="Q555" s="63"/>
      <c r="R555" s="78">
        <v>21</v>
      </c>
      <c r="S555" s="63" t="str">
        <f>VLOOKUP(R555,SA!$B$3:$C$11,2,1)</f>
        <v>0-25</v>
      </c>
      <c r="T555" s="38" t="s">
        <v>97</v>
      </c>
      <c r="U555" s="24" t="s">
        <v>56</v>
      </c>
      <c r="V555" s="24">
        <v>400000</v>
      </c>
      <c r="W555" s="39">
        <f t="shared" si="153"/>
        <v>400000</v>
      </c>
      <c r="X555" s="29">
        <f t="shared" si="154"/>
        <v>1</v>
      </c>
      <c r="Y555" s="40">
        <f t="shared" si="155"/>
        <v>365</v>
      </c>
      <c r="Z555" s="38">
        <f t="shared" si="156"/>
        <v>46081</v>
      </c>
      <c r="AA555" s="41">
        <f t="shared" si="157"/>
        <v>181</v>
      </c>
      <c r="AB555" s="24" t="s">
        <v>113</v>
      </c>
      <c r="AC555" s="41">
        <f t="shared" si="158"/>
        <v>4043.8364000000001</v>
      </c>
      <c r="AD555" s="41">
        <v>1</v>
      </c>
      <c r="AE555" s="72">
        <f>INDEX(SA!$C$2:$G$11,MATCH(Details!S555,SA!$C$2:$C$11,0),MATCH(Details!V555,SA!$C$2:$G$2,0))*Y555/(F555-E555+1)</f>
        <v>3426.98</v>
      </c>
      <c r="AF555" s="41">
        <f t="shared" si="159"/>
        <v>0</v>
      </c>
      <c r="AG555" s="41">
        <f t="shared" si="160"/>
        <v>0</v>
      </c>
      <c r="AH555" s="41">
        <f t="shared" si="161"/>
        <v>616.85640000000001</v>
      </c>
      <c r="AI555" s="60">
        <f t="shared" si="162"/>
        <v>137.07920000000001</v>
      </c>
      <c r="AJ555" s="60">
        <f t="shared" si="163"/>
        <v>771.07050000000004</v>
      </c>
      <c r="AK555" s="60">
        <f t="shared" si="164"/>
        <v>1699.4065205479453</v>
      </c>
      <c r="AL555" s="60">
        <f t="shared" si="165"/>
        <v>1249.0637926027398</v>
      </c>
      <c r="AM555" s="41">
        <f t="shared" si="166"/>
        <v>1269.7665073972601</v>
      </c>
      <c r="AN555" s="42">
        <f t="shared" si="167"/>
        <v>45715</v>
      </c>
      <c r="AO555" s="43">
        <f t="shared" si="168"/>
        <v>3426.98</v>
      </c>
    </row>
    <row r="556" spans="1:41" s="24" customFormat="1" ht="15.75" customHeight="1" x14ac:dyDescent="0.35">
      <c r="A556" s="36" t="s">
        <v>27</v>
      </c>
      <c r="B556" s="36">
        <v>202509</v>
      </c>
      <c r="C556" s="24" t="s">
        <v>736</v>
      </c>
      <c r="D556" s="24" t="s">
        <v>119</v>
      </c>
      <c r="E556" s="62">
        <v>45901</v>
      </c>
      <c r="F556" s="62">
        <v>46265</v>
      </c>
      <c r="G556" s="37" t="s">
        <v>411</v>
      </c>
      <c r="H556" s="36">
        <v>42339</v>
      </c>
      <c r="I556" s="63">
        <v>35186</v>
      </c>
      <c r="J556" s="24" t="s">
        <v>3461</v>
      </c>
      <c r="K556" s="63">
        <f t="shared" si="151"/>
        <v>45901</v>
      </c>
      <c r="L556" s="55">
        <f t="shared" si="152"/>
        <v>0.04</v>
      </c>
      <c r="M556" s="76">
        <v>0.22500000000000001</v>
      </c>
      <c r="N556" s="62">
        <v>45901</v>
      </c>
      <c r="O556" s="62">
        <v>46265</v>
      </c>
      <c r="P556" s="63"/>
      <c r="Q556" s="63"/>
      <c r="R556" s="78">
        <v>29</v>
      </c>
      <c r="S556" s="63" t="str">
        <f>VLOOKUP(R556,SA!$B$3:$C$11,2,1)</f>
        <v>26-35</v>
      </c>
      <c r="T556" s="38" t="s">
        <v>97</v>
      </c>
      <c r="U556" s="24" t="s">
        <v>56</v>
      </c>
      <c r="V556" s="24">
        <v>300000</v>
      </c>
      <c r="W556" s="39">
        <f t="shared" si="153"/>
        <v>300000</v>
      </c>
      <c r="X556" s="29">
        <f t="shared" si="154"/>
        <v>1</v>
      </c>
      <c r="Y556" s="40">
        <f t="shared" si="155"/>
        <v>365</v>
      </c>
      <c r="Z556" s="38">
        <f t="shared" si="156"/>
        <v>46081</v>
      </c>
      <c r="AA556" s="41">
        <f t="shared" si="157"/>
        <v>181</v>
      </c>
      <c r="AB556" s="24" t="s">
        <v>113</v>
      </c>
      <c r="AC556" s="41">
        <f t="shared" si="158"/>
        <v>4124.4657999999999</v>
      </c>
      <c r="AD556" s="41">
        <v>1</v>
      </c>
      <c r="AE556" s="72">
        <f>INDEX(SA!$C$2:$G$11,MATCH(Details!S556,SA!$C$2:$C$11,0),MATCH(Details!V556,SA!$C$2:$G$2,0))*Y556/(F556-E556+1)</f>
        <v>3495.31</v>
      </c>
      <c r="AF556" s="41">
        <f t="shared" si="159"/>
        <v>0</v>
      </c>
      <c r="AG556" s="41">
        <f t="shared" si="160"/>
        <v>0</v>
      </c>
      <c r="AH556" s="41">
        <f t="shared" si="161"/>
        <v>629.1558</v>
      </c>
      <c r="AI556" s="60">
        <f t="shared" si="162"/>
        <v>139.8124</v>
      </c>
      <c r="AJ556" s="60">
        <f t="shared" si="163"/>
        <v>786.44475</v>
      </c>
      <c r="AK556" s="60">
        <f t="shared" si="164"/>
        <v>1733.2907123287671</v>
      </c>
      <c r="AL556" s="60">
        <f t="shared" si="165"/>
        <v>1273.9686735616438</v>
      </c>
      <c r="AM556" s="41">
        <f t="shared" si="166"/>
        <v>1295.0841764383563</v>
      </c>
      <c r="AN556" s="42">
        <f t="shared" si="167"/>
        <v>45715</v>
      </c>
      <c r="AO556" s="43">
        <f t="shared" si="168"/>
        <v>3495.31</v>
      </c>
    </row>
    <row r="557" spans="1:41" s="24" customFormat="1" ht="15.75" customHeight="1" x14ac:dyDescent="0.35">
      <c r="A557" s="36" t="s">
        <v>27</v>
      </c>
      <c r="B557" s="36">
        <v>202509</v>
      </c>
      <c r="C557" s="24" t="s">
        <v>736</v>
      </c>
      <c r="D557" s="24" t="s">
        <v>119</v>
      </c>
      <c r="E557" s="62">
        <v>45901</v>
      </c>
      <c r="F557" s="62">
        <v>46265</v>
      </c>
      <c r="G557" s="37" t="s">
        <v>1165</v>
      </c>
      <c r="H557" s="36">
        <v>42339</v>
      </c>
      <c r="I557" s="63">
        <v>27395</v>
      </c>
      <c r="J557" s="24" t="s">
        <v>3462</v>
      </c>
      <c r="K557" s="63">
        <f t="shared" si="151"/>
        <v>45901</v>
      </c>
      <c r="L557" s="55">
        <f t="shared" si="152"/>
        <v>0.04</v>
      </c>
      <c r="M557" s="76">
        <v>0.22500000000000001</v>
      </c>
      <c r="N557" s="62">
        <v>45901</v>
      </c>
      <c r="O557" s="62">
        <v>46265</v>
      </c>
      <c r="P557" s="63"/>
      <c r="Q557" s="63"/>
      <c r="R557" s="78">
        <v>50</v>
      </c>
      <c r="S557" s="63" t="str">
        <f>VLOOKUP(R557,SA!$B$3:$C$11,2,1)</f>
        <v>46-55</v>
      </c>
      <c r="T557" s="38" t="s">
        <v>98</v>
      </c>
      <c r="U557" s="24" t="s">
        <v>5747</v>
      </c>
      <c r="V557" s="24">
        <v>300000</v>
      </c>
      <c r="W557" s="39">
        <f t="shared" si="153"/>
        <v>0</v>
      </c>
      <c r="X557" s="29">
        <f t="shared" si="154"/>
        <v>0</v>
      </c>
      <c r="Y557" s="40">
        <f t="shared" si="155"/>
        <v>365</v>
      </c>
      <c r="Z557" s="38">
        <f t="shared" si="156"/>
        <v>46081</v>
      </c>
      <c r="AA557" s="41">
        <f t="shared" si="157"/>
        <v>181</v>
      </c>
      <c r="AB557" s="24" t="s">
        <v>113</v>
      </c>
      <c r="AC557" s="41">
        <f t="shared" si="158"/>
        <v>7373.4659999999994</v>
      </c>
      <c r="AD557" s="41">
        <v>1</v>
      </c>
      <c r="AE557" s="72">
        <f>INDEX(SA!$C$2:$G$11,MATCH(Details!S557,SA!$C$2:$C$11,0),MATCH(Details!V557,SA!$C$2:$G$2,0))*Y557/(F557-E557+1)</f>
        <v>6248.7</v>
      </c>
      <c r="AF557" s="41">
        <f t="shared" si="159"/>
        <v>0</v>
      </c>
      <c r="AG557" s="41">
        <f t="shared" si="160"/>
        <v>0</v>
      </c>
      <c r="AH557" s="41">
        <f t="shared" si="161"/>
        <v>1124.7659999999998</v>
      </c>
      <c r="AI557" s="60">
        <f t="shared" si="162"/>
        <v>249.94800000000001</v>
      </c>
      <c r="AJ557" s="60">
        <f t="shared" si="163"/>
        <v>1405.9575</v>
      </c>
      <c r="AK557" s="60">
        <f t="shared" si="164"/>
        <v>3098.6704109589041</v>
      </c>
      <c r="AL557" s="60">
        <f t="shared" si="165"/>
        <v>2277.5227520547946</v>
      </c>
      <c r="AM557" s="41">
        <f t="shared" si="166"/>
        <v>2315.2717479452049</v>
      </c>
      <c r="AN557" s="42">
        <f t="shared" si="167"/>
        <v>45715</v>
      </c>
      <c r="AO557" s="43">
        <f t="shared" si="168"/>
        <v>6248.7</v>
      </c>
    </row>
    <row r="558" spans="1:41" s="24" customFormat="1" ht="15.75" customHeight="1" x14ac:dyDescent="0.35">
      <c r="A558" s="36" t="s">
        <v>27</v>
      </c>
      <c r="B558" s="36">
        <v>202509</v>
      </c>
      <c r="C558" s="24" t="s">
        <v>736</v>
      </c>
      <c r="D558" s="24" t="s">
        <v>119</v>
      </c>
      <c r="E558" s="62">
        <v>45901</v>
      </c>
      <c r="F558" s="62">
        <v>46265</v>
      </c>
      <c r="G558" s="37" t="s">
        <v>1166</v>
      </c>
      <c r="H558" s="36">
        <v>42339</v>
      </c>
      <c r="I558" s="63">
        <v>26139</v>
      </c>
      <c r="J558" s="24" t="s">
        <v>3463</v>
      </c>
      <c r="K558" s="63">
        <f t="shared" si="151"/>
        <v>45901</v>
      </c>
      <c r="L558" s="55">
        <f t="shared" si="152"/>
        <v>0.04</v>
      </c>
      <c r="M558" s="76">
        <v>0.22500000000000001</v>
      </c>
      <c r="N558" s="62">
        <v>45901</v>
      </c>
      <c r="O558" s="62">
        <v>46265</v>
      </c>
      <c r="P558" s="63"/>
      <c r="Q558" s="63"/>
      <c r="R558" s="78">
        <v>54</v>
      </c>
      <c r="S558" s="63" t="str">
        <f>VLOOKUP(R558,SA!$B$3:$C$11,2,1)</f>
        <v>46-55</v>
      </c>
      <c r="T558" s="38" t="s">
        <v>97</v>
      </c>
      <c r="U558" s="24" t="s">
        <v>5744</v>
      </c>
      <c r="V558" s="24">
        <v>300000</v>
      </c>
      <c r="W558" s="39">
        <f t="shared" si="153"/>
        <v>0</v>
      </c>
      <c r="X558" s="29">
        <f t="shared" si="154"/>
        <v>0</v>
      </c>
      <c r="Y558" s="40">
        <f t="shared" si="155"/>
        <v>365</v>
      </c>
      <c r="Z558" s="38">
        <f t="shared" si="156"/>
        <v>46081</v>
      </c>
      <c r="AA558" s="41">
        <f t="shared" si="157"/>
        <v>181</v>
      </c>
      <c r="AB558" s="24" t="s">
        <v>113</v>
      </c>
      <c r="AC558" s="41">
        <f t="shared" si="158"/>
        <v>7373.4659999999994</v>
      </c>
      <c r="AD558" s="41">
        <v>1</v>
      </c>
      <c r="AE558" s="72">
        <f>INDEX(SA!$C$2:$G$11,MATCH(Details!S558,SA!$C$2:$C$11,0),MATCH(Details!V558,SA!$C$2:$G$2,0))*Y558/(F558-E558+1)</f>
        <v>6248.7</v>
      </c>
      <c r="AF558" s="41">
        <f t="shared" si="159"/>
        <v>0</v>
      </c>
      <c r="AG558" s="41">
        <f t="shared" si="160"/>
        <v>0</v>
      </c>
      <c r="AH558" s="41">
        <f t="shared" si="161"/>
        <v>1124.7659999999998</v>
      </c>
      <c r="AI558" s="60">
        <f t="shared" si="162"/>
        <v>249.94800000000001</v>
      </c>
      <c r="AJ558" s="60">
        <f t="shared" si="163"/>
        <v>1405.9575</v>
      </c>
      <c r="AK558" s="60">
        <f t="shared" si="164"/>
        <v>3098.6704109589041</v>
      </c>
      <c r="AL558" s="60">
        <f t="shared" si="165"/>
        <v>2277.5227520547946</v>
      </c>
      <c r="AM558" s="41">
        <f t="shared" si="166"/>
        <v>2315.2717479452049</v>
      </c>
      <c r="AN558" s="42">
        <f t="shared" si="167"/>
        <v>45715</v>
      </c>
      <c r="AO558" s="43">
        <f t="shared" si="168"/>
        <v>6248.7</v>
      </c>
    </row>
    <row r="559" spans="1:41" s="24" customFormat="1" ht="15.75" customHeight="1" x14ac:dyDescent="0.35">
      <c r="A559" s="36" t="s">
        <v>27</v>
      </c>
      <c r="B559" s="36">
        <v>202509</v>
      </c>
      <c r="C559" s="24" t="s">
        <v>736</v>
      </c>
      <c r="D559" s="24" t="s">
        <v>119</v>
      </c>
      <c r="E559" s="62">
        <v>45901</v>
      </c>
      <c r="F559" s="62">
        <v>46265</v>
      </c>
      <c r="G559" s="37" t="s">
        <v>1167</v>
      </c>
      <c r="H559" s="36">
        <v>42340</v>
      </c>
      <c r="I559" s="63">
        <v>34882</v>
      </c>
      <c r="J559" s="24" t="s">
        <v>3464</v>
      </c>
      <c r="K559" s="63">
        <f t="shared" si="151"/>
        <v>45901</v>
      </c>
      <c r="L559" s="55">
        <f t="shared" si="152"/>
        <v>0.04</v>
      </c>
      <c r="M559" s="76">
        <v>0.22500000000000001</v>
      </c>
      <c r="N559" s="62">
        <v>45901</v>
      </c>
      <c r="O559" s="62">
        <v>46265</v>
      </c>
      <c r="P559" s="63"/>
      <c r="Q559" s="63"/>
      <c r="R559" s="78">
        <v>30</v>
      </c>
      <c r="S559" s="63" t="str">
        <f>VLOOKUP(R559,SA!$B$3:$C$11,2,1)</f>
        <v>26-35</v>
      </c>
      <c r="T559" s="38" t="s">
        <v>98</v>
      </c>
      <c r="U559" s="24" t="s">
        <v>5743</v>
      </c>
      <c r="V559" s="24">
        <v>300000</v>
      </c>
      <c r="W559" s="39">
        <f t="shared" si="153"/>
        <v>0</v>
      </c>
      <c r="X559" s="29">
        <f t="shared" si="154"/>
        <v>0</v>
      </c>
      <c r="Y559" s="40">
        <f t="shared" si="155"/>
        <v>365</v>
      </c>
      <c r="Z559" s="38">
        <f t="shared" si="156"/>
        <v>46081</v>
      </c>
      <c r="AA559" s="41">
        <f t="shared" si="157"/>
        <v>181</v>
      </c>
      <c r="AB559" s="24" t="s">
        <v>113</v>
      </c>
      <c r="AC559" s="41">
        <f t="shared" si="158"/>
        <v>4124.4657999999999</v>
      </c>
      <c r="AD559" s="41">
        <v>1</v>
      </c>
      <c r="AE559" s="72">
        <f>INDEX(SA!$C$2:$G$11,MATCH(Details!S559,SA!$C$2:$C$11,0),MATCH(Details!V559,SA!$C$2:$G$2,0))*Y559/(F559-E559+1)</f>
        <v>3495.31</v>
      </c>
      <c r="AF559" s="41">
        <f t="shared" si="159"/>
        <v>0</v>
      </c>
      <c r="AG559" s="41">
        <f t="shared" si="160"/>
        <v>0</v>
      </c>
      <c r="AH559" s="41">
        <f t="shared" si="161"/>
        <v>629.1558</v>
      </c>
      <c r="AI559" s="60">
        <f t="shared" si="162"/>
        <v>139.8124</v>
      </c>
      <c r="AJ559" s="60">
        <f t="shared" si="163"/>
        <v>786.44475</v>
      </c>
      <c r="AK559" s="60">
        <f t="shared" si="164"/>
        <v>1733.2907123287671</v>
      </c>
      <c r="AL559" s="60">
        <f t="shared" si="165"/>
        <v>1273.9686735616438</v>
      </c>
      <c r="AM559" s="41">
        <f t="shared" si="166"/>
        <v>1295.0841764383563</v>
      </c>
      <c r="AN559" s="42">
        <f t="shared" si="167"/>
        <v>45715</v>
      </c>
      <c r="AO559" s="43">
        <f t="shared" si="168"/>
        <v>3495.31</v>
      </c>
    </row>
    <row r="560" spans="1:41" s="24" customFormat="1" ht="15.75" customHeight="1" x14ac:dyDescent="0.35">
      <c r="A560" s="36" t="s">
        <v>27</v>
      </c>
      <c r="B560" s="36">
        <v>202509</v>
      </c>
      <c r="C560" s="24" t="s">
        <v>736</v>
      </c>
      <c r="D560" s="24" t="s">
        <v>119</v>
      </c>
      <c r="E560" s="62">
        <v>45901</v>
      </c>
      <c r="F560" s="62">
        <v>46265</v>
      </c>
      <c r="G560" s="37" t="s">
        <v>1168</v>
      </c>
      <c r="H560" s="36">
        <v>42340</v>
      </c>
      <c r="I560" s="63">
        <v>25197</v>
      </c>
      <c r="J560" s="24" t="s">
        <v>3465</v>
      </c>
      <c r="K560" s="63">
        <f t="shared" si="151"/>
        <v>45901</v>
      </c>
      <c r="L560" s="55">
        <f t="shared" si="152"/>
        <v>0.04</v>
      </c>
      <c r="M560" s="76">
        <v>0.22500000000000001</v>
      </c>
      <c r="N560" s="62">
        <v>45901</v>
      </c>
      <c r="O560" s="62">
        <v>46265</v>
      </c>
      <c r="P560" s="63"/>
      <c r="Q560" s="63"/>
      <c r="R560" s="78">
        <v>56</v>
      </c>
      <c r="S560" s="63" t="str">
        <f>VLOOKUP(R560,SA!$B$3:$C$11,2,1)</f>
        <v>56-65</v>
      </c>
      <c r="T560" s="38" t="s">
        <v>98</v>
      </c>
      <c r="U560" s="24" t="s">
        <v>5747</v>
      </c>
      <c r="V560" s="24">
        <v>300000</v>
      </c>
      <c r="W560" s="39">
        <f t="shared" si="153"/>
        <v>0</v>
      </c>
      <c r="X560" s="29">
        <f t="shared" si="154"/>
        <v>0</v>
      </c>
      <c r="Y560" s="40">
        <f t="shared" si="155"/>
        <v>365</v>
      </c>
      <c r="Z560" s="38">
        <f t="shared" si="156"/>
        <v>46081</v>
      </c>
      <c r="AA560" s="41">
        <f t="shared" si="157"/>
        <v>181</v>
      </c>
      <c r="AB560" s="24" t="s">
        <v>113</v>
      </c>
      <c r="AC560" s="41">
        <f t="shared" si="158"/>
        <v>10831.751</v>
      </c>
      <c r="AD560" s="41">
        <v>1</v>
      </c>
      <c r="AE560" s="72">
        <f>INDEX(SA!$C$2:$G$11,MATCH(Details!S560,SA!$C$2:$C$11,0),MATCH(Details!V560,SA!$C$2:$G$2,0))*Y560/(F560-E560+1)</f>
        <v>9179.4500000000007</v>
      </c>
      <c r="AF560" s="41">
        <f t="shared" si="159"/>
        <v>0</v>
      </c>
      <c r="AG560" s="41">
        <f t="shared" si="160"/>
        <v>0</v>
      </c>
      <c r="AH560" s="41">
        <f t="shared" si="161"/>
        <v>1652.3010000000002</v>
      </c>
      <c r="AI560" s="60">
        <f t="shared" si="162"/>
        <v>367.17800000000005</v>
      </c>
      <c r="AJ560" s="60">
        <f t="shared" si="163"/>
        <v>2065.3762500000003</v>
      </c>
      <c r="AK560" s="60">
        <f t="shared" si="164"/>
        <v>4552.0012328767125</v>
      </c>
      <c r="AL560" s="60">
        <f t="shared" si="165"/>
        <v>3345.7209061643835</v>
      </c>
      <c r="AM560" s="41">
        <f t="shared" si="166"/>
        <v>3401.1748438356171</v>
      </c>
      <c r="AN560" s="42">
        <f t="shared" si="167"/>
        <v>45715</v>
      </c>
      <c r="AO560" s="43">
        <f t="shared" si="168"/>
        <v>9179.4500000000007</v>
      </c>
    </row>
    <row r="561" spans="1:41" s="24" customFormat="1" ht="15.75" customHeight="1" x14ac:dyDescent="0.35">
      <c r="A561" s="36" t="s">
        <v>27</v>
      </c>
      <c r="B561" s="36">
        <v>202509</v>
      </c>
      <c r="C561" s="24" t="s">
        <v>736</v>
      </c>
      <c r="D561" s="24" t="s">
        <v>119</v>
      </c>
      <c r="E561" s="62">
        <v>45901</v>
      </c>
      <c r="F561" s="62">
        <v>46265</v>
      </c>
      <c r="G561" s="37" t="s">
        <v>1169</v>
      </c>
      <c r="H561" s="36">
        <v>42340</v>
      </c>
      <c r="I561" s="63">
        <v>44489</v>
      </c>
      <c r="J561" s="24" t="s">
        <v>3466</v>
      </c>
      <c r="K561" s="63">
        <f t="shared" si="151"/>
        <v>45901</v>
      </c>
      <c r="L561" s="55">
        <f t="shared" si="152"/>
        <v>0.04</v>
      </c>
      <c r="M561" s="76">
        <v>0.22500000000000001</v>
      </c>
      <c r="N561" s="62">
        <v>45901</v>
      </c>
      <c r="O561" s="62">
        <v>46265</v>
      </c>
      <c r="P561" s="63"/>
      <c r="Q561" s="63"/>
      <c r="R561" s="78">
        <v>3</v>
      </c>
      <c r="S561" s="63" t="str">
        <f>VLOOKUP(R561,SA!$B$3:$C$11,2,1)</f>
        <v>0-25</v>
      </c>
      <c r="T561" s="38" t="s">
        <v>98</v>
      </c>
      <c r="U561" s="24" t="s">
        <v>5746</v>
      </c>
      <c r="V561" s="24">
        <v>300000</v>
      </c>
      <c r="W561" s="39">
        <f t="shared" si="153"/>
        <v>0</v>
      </c>
      <c r="X561" s="29">
        <f t="shared" si="154"/>
        <v>0</v>
      </c>
      <c r="Y561" s="40">
        <f t="shared" si="155"/>
        <v>365</v>
      </c>
      <c r="Z561" s="38">
        <f t="shared" si="156"/>
        <v>46081</v>
      </c>
      <c r="AA561" s="41">
        <f t="shared" si="157"/>
        <v>181</v>
      </c>
      <c r="AB561" s="24" t="s">
        <v>113</v>
      </c>
      <c r="AC561" s="41">
        <f t="shared" si="158"/>
        <v>3690.3792000000003</v>
      </c>
      <c r="AD561" s="41">
        <v>1</v>
      </c>
      <c r="AE561" s="72">
        <f>INDEX(SA!$C$2:$G$11,MATCH(Details!S561,SA!$C$2:$C$11,0),MATCH(Details!V561,SA!$C$2:$G$2,0))*Y561/(F561-E561+1)</f>
        <v>3127.44</v>
      </c>
      <c r="AF561" s="41">
        <f t="shared" si="159"/>
        <v>0</v>
      </c>
      <c r="AG561" s="41">
        <f t="shared" si="160"/>
        <v>0</v>
      </c>
      <c r="AH561" s="41">
        <f t="shared" si="161"/>
        <v>562.93920000000003</v>
      </c>
      <c r="AI561" s="60">
        <f t="shared" si="162"/>
        <v>125.0976</v>
      </c>
      <c r="AJ561" s="60">
        <f t="shared" si="163"/>
        <v>703.67399999999998</v>
      </c>
      <c r="AK561" s="60">
        <f t="shared" si="164"/>
        <v>1550.8675068493151</v>
      </c>
      <c r="AL561" s="60">
        <f t="shared" si="165"/>
        <v>1139.8876175342466</v>
      </c>
      <c r="AM561" s="41">
        <f t="shared" si="166"/>
        <v>1158.7807824657534</v>
      </c>
      <c r="AN561" s="42">
        <f t="shared" si="167"/>
        <v>45715</v>
      </c>
      <c r="AO561" s="43">
        <f t="shared" si="168"/>
        <v>3127.44</v>
      </c>
    </row>
    <row r="562" spans="1:41" s="24" customFormat="1" ht="15.75" customHeight="1" x14ac:dyDescent="0.35">
      <c r="A562" s="36" t="s">
        <v>27</v>
      </c>
      <c r="B562" s="36">
        <v>202509</v>
      </c>
      <c r="C562" s="24" t="s">
        <v>736</v>
      </c>
      <c r="D562" s="24" t="s">
        <v>119</v>
      </c>
      <c r="E562" s="62">
        <v>45901</v>
      </c>
      <c r="F562" s="62">
        <v>46265</v>
      </c>
      <c r="G562" s="37" t="s">
        <v>454</v>
      </c>
      <c r="H562" s="36">
        <v>42340</v>
      </c>
      <c r="I562" s="63">
        <v>33889</v>
      </c>
      <c r="J562" s="24" t="s">
        <v>3467</v>
      </c>
      <c r="K562" s="63">
        <f t="shared" si="151"/>
        <v>45901</v>
      </c>
      <c r="L562" s="55">
        <f t="shared" si="152"/>
        <v>0.04</v>
      </c>
      <c r="M562" s="76">
        <v>0.22500000000000001</v>
      </c>
      <c r="N562" s="62">
        <v>45901</v>
      </c>
      <c r="O562" s="62">
        <v>46265</v>
      </c>
      <c r="P562" s="63"/>
      <c r="Q562" s="63"/>
      <c r="R562" s="78">
        <v>32</v>
      </c>
      <c r="S562" s="63" t="str">
        <f>VLOOKUP(R562,SA!$B$3:$C$11,2,1)</f>
        <v>26-35</v>
      </c>
      <c r="T562" s="38" t="s">
        <v>97</v>
      </c>
      <c r="U562" s="24" t="s">
        <v>56</v>
      </c>
      <c r="V562" s="24">
        <v>300000</v>
      </c>
      <c r="W562" s="39">
        <f t="shared" si="153"/>
        <v>300000</v>
      </c>
      <c r="X562" s="29">
        <f t="shared" si="154"/>
        <v>1</v>
      </c>
      <c r="Y562" s="40">
        <f t="shared" si="155"/>
        <v>365</v>
      </c>
      <c r="Z562" s="38">
        <f t="shared" si="156"/>
        <v>46081</v>
      </c>
      <c r="AA562" s="41">
        <f t="shared" si="157"/>
        <v>181</v>
      </c>
      <c r="AB562" s="24" t="s">
        <v>113</v>
      </c>
      <c r="AC562" s="41">
        <f t="shared" si="158"/>
        <v>4124.4657999999999</v>
      </c>
      <c r="AD562" s="41">
        <v>1</v>
      </c>
      <c r="AE562" s="72">
        <f>INDEX(SA!$C$2:$G$11,MATCH(Details!S562,SA!$C$2:$C$11,0),MATCH(Details!V562,SA!$C$2:$G$2,0))*Y562/(F562-E562+1)</f>
        <v>3495.31</v>
      </c>
      <c r="AF562" s="41">
        <f t="shared" si="159"/>
        <v>0</v>
      </c>
      <c r="AG562" s="41">
        <f t="shared" si="160"/>
        <v>0</v>
      </c>
      <c r="AH562" s="41">
        <f t="shared" si="161"/>
        <v>629.1558</v>
      </c>
      <c r="AI562" s="60">
        <f t="shared" si="162"/>
        <v>139.8124</v>
      </c>
      <c r="AJ562" s="60">
        <f t="shared" si="163"/>
        <v>786.44475</v>
      </c>
      <c r="AK562" s="60">
        <f t="shared" si="164"/>
        <v>1733.2907123287671</v>
      </c>
      <c r="AL562" s="60">
        <f t="shared" si="165"/>
        <v>1273.9686735616438</v>
      </c>
      <c r="AM562" s="41">
        <f t="shared" si="166"/>
        <v>1295.0841764383563</v>
      </c>
      <c r="AN562" s="42">
        <f t="shared" si="167"/>
        <v>45715</v>
      </c>
      <c r="AO562" s="43">
        <f t="shared" si="168"/>
        <v>3495.31</v>
      </c>
    </row>
    <row r="563" spans="1:41" s="24" customFormat="1" ht="15.75" customHeight="1" x14ac:dyDescent="0.35">
      <c r="A563" s="36" t="s">
        <v>27</v>
      </c>
      <c r="B563" s="36">
        <v>202509</v>
      </c>
      <c r="C563" s="24" t="s">
        <v>736</v>
      </c>
      <c r="D563" s="24" t="s">
        <v>119</v>
      </c>
      <c r="E563" s="62">
        <v>45901</v>
      </c>
      <c r="F563" s="62">
        <v>46265</v>
      </c>
      <c r="G563" s="37" t="s">
        <v>1170</v>
      </c>
      <c r="H563" s="36">
        <v>42340</v>
      </c>
      <c r="I563" s="63">
        <v>23991</v>
      </c>
      <c r="J563" s="24" t="s">
        <v>3468</v>
      </c>
      <c r="K563" s="63">
        <f t="shared" si="151"/>
        <v>45901</v>
      </c>
      <c r="L563" s="55">
        <f t="shared" si="152"/>
        <v>0.04</v>
      </c>
      <c r="M563" s="76">
        <v>0.22500000000000001</v>
      </c>
      <c r="N563" s="62">
        <v>45901</v>
      </c>
      <c r="O563" s="62">
        <v>46265</v>
      </c>
      <c r="P563" s="63"/>
      <c r="Q563" s="63"/>
      <c r="R563" s="78">
        <v>59</v>
      </c>
      <c r="S563" s="63" t="str">
        <f>VLOOKUP(R563,SA!$B$3:$C$11,2,1)</f>
        <v>56-65</v>
      </c>
      <c r="T563" s="38" t="s">
        <v>97</v>
      </c>
      <c r="U563" s="24" t="s">
        <v>5744</v>
      </c>
      <c r="V563" s="24">
        <v>300000</v>
      </c>
      <c r="W563" s="39">
        <f t="shared" si="153"/>
        <v>0</v>
      </c>
      <c r="X563" s="29">
        <f t="shared" si="154"/>
        <v>0</v>
      </c>
      <c r="Y563" s="40">
        <f t="shared" si="155"/>
        <v>365</v>
      </c>
      <c r="Z563" s="38">
        <f t="shared" si="156"/>
        <v>46081</v>
      </c>
      <c r="AA563" s="41">
        <f t="shared" si="157"/>
        <v>181</v>
      </c>
      <c r="AB563" s="24" t="s">
        <v>113</v>
      </c>
      <c r="AC563" s="41">
        <f t="shared" si="158"/>
        <v>10831.751</v>
      </c>
      <c r="AD563" s="41">
        <v>1</v>
      </c>
      <c r="AE563" s="72">
        <f>INDEX(SA!$C$2:$G$11,MATCH(Details!S563,SA!$C$2:$C$11,0),MATCH(Details!V563,SA!$C$2:$G$2,0))*Y563/(F563-E563+1)</f>
        <v>9179.4500000000007</v>
      </c>
      <c r="AF563" s="41">
        <f t="shared" si="159"/>
        <v>0</v>
      </c>
      <c r="AG563" s="41">
        <f t="shared" si="160"/>
        <v>0</v>
      </c>
      <c r="AH563" s="41">
        <f t="shared" si="161"/>
        <v>1652.3010000000002</v>
      </c>
      <c r="AI563" s="60">
        <f t="shared" si="162"/>
        <v>367.17800000000005</v>
      </c>
      <c r="AJ563" s="60">
        <f t="shared" si="163"/>
        <v>2065.3762500000003</v>
      </c>
      <c r="AK563" s="60">
        <f t="shared" si="164"/>
        <v>4552.0012328767125</v>
      </c>
      <c r="AL563" s="60">
        <f t="shared" si="165"/>
        <v>3345.7209061643835</v>
      </c>
      <c r="AM563" s="41">
        <f t="shared" si="166"/>
        <v>3401.1748438356171</v>
      </c>
      <c r="AN563" s="42">
        <f t="shared" si="167"/>
        <v>45715</v>
      </c>
      <c r="AO563" s="43">
        <f t="shared" si="168"/>
        <v>9179.4500000000007</v>
      </c>
    </row>
    <row r="564" spans="1:41" s="24" customFormat="1" ht="15.75" customHeight="1" x14ac:dyDescent="0.35">
      <c r="A564" s="36" t="s">
        <v>27</v>
      </c>
      <c r="B564" s="36">
        <v>202509</v>
      </c>
      <c r="C564" s="24" t="s">
        <v>736</v>
      </c>
      <c r="D564" s="24" t="s">
        <v>119</v>
      </c>
      <c r="E564" s="62">
        <v>45901</v>
      </c>
      <c r="F564" s="62">
        <v>46265</v>
      </c>
      <c r="G564" s="37" t="s">
        <v>998</v>
      </c>
      <c r="H564" s="36">
        <v>42342</v>
      </c>
      <c r="I564" s="63">
        <v>43280</v>
      </c>
      <c r="J564" s="24" t="s">
        <v>3469</v>
      </c>
      <c r="K564" s="63">
        <f t="shared" si="151"/>
        <v>45901</v>
      </c>
      <c r="L564" s="55">
        <f t="shared" si="152"/>
        <v>0.04</v>
      </c>
      <c r="M564" s="76">
        <v>0.22500000000000001</v>
      </c>
      <c r="N564" s="62">
        <v>45901</v>
      </c>
      <c r="O564" s="62">
        <v>46265</v>
      </c>
      <c r="P564" s="63"/>
      <c r="Q564" s="63"/>
      <c r="R564" s="78">
        <v>7</v>
      </c>
      <c r="S564" s="63" t="str">
        <f>VLOOKUP(R564,SA!$B$3:$C$11,2,1)</f>
        <v>0-25</v>
      </c>
      <c r="T564" s="38" t="s">
        <v>98</v>
      </c>
      <c r="U564" s="24" t="s">
        <v>5746</v>
      </c>
      <c r="V564" s="24">
        <v>300000</v>
      </c>
      <c r="W564" s="39">
        <f t="shared" si="153"/>
        <v>0</v>
      </c>
      <c r="X564" s="29">
        <f t="shared" si="154"/>
        <v>0</v>
      </c>
      <c r="Y564" s="40">
        <f t="shared" si="155"/>
        <v>365</v>
      </c>
      <c r="Z564" s="38">
        <f t="shared" si="156"/>
        <v>46081</v>
      </c>
      <c r="AA564" s="41">
        <f t="shared" si="157"/>
        <v>181</v>
      </c>
      <c r="AB564" s="24" t="s">
        <v>113</v>
      </c>
      <c r="AC564" s="41">
        <f t="shared" si="158"/>
        <v>3690.3792000000003</v>
      </c>
      <c r="AD564" s="41">
        <v>1</v>
      </c>
      <c r="AE564" s="72">
        <f>INDEX(SA!$C$2:$G$11,MATCH(Details!S564,SA!$C$2:$C$11,0),MATCH(Details!V564,SA!$C$2:$G$2,0))*Y564/(F564-E564+1)</f>
        <v>3127.44</v>
      </c>
      <c r="AF564" s="41">
        <f t="shared" si="159"/>
        <v>0</v>
      </c>
      <c r="AG564" s="41">
        <f t="shared" si="160"/>
        <v>0</v>
      </c>
      <c r="AH564" s="41">
        <f t="shared" si="161"/>
        <v>562.93920000000003</v>
      </c>
      <c r="AI564" s="60">
        <f t="shared" si="162"/>
        <v>125.0976</v>
      </c>
      <c r="AJ564" s="60">
        <f t="shared" si="163"/>
        <v>703.67399999999998</v>
      </c>
      <c r="AK564" s="60">
        <f t="shared" si="164"/>
        <v>1550.8675068493151</v>
      </c>
      <c r="AL564" s="60">
        <f t="shared" si="165"/>
        <v>1139.8876175342466</v>
      </c>
      <c r="AM564" s="41">
        <f t="shared" si="166"/>
        <v>1158.7807824657534</v>
      </c>
      <c r="AN564" s="42">
        <f t="shared" si="167"/>
        <v>45715</v>
      </c>
      <c r="AO564" s="43">
        <f t="shared" si="168"/>
        <v>3127.44</v>
      </c>
    </row>
    <row r="565" spans="1:41" s="24" customFormat="1" ht="15.75" customHeight="1" x14ac:dyDescent="0.35">
      <c r="A565" s="36" t="s">
        <v>27</v>
      </c>
      <c r="B565" s="36">
        <v>202509</v>
      </c>
      <c r="C565" s="24" t="s">
        <v>736</v>
      </c>
      <c r="D565" s="24" t="s">
        <v>119</v>
      </c>
      <c r="E565" s="62">
        <v>45901</v>
      </c>
      <c r="F565" s="62">
        <v>46265</v>
      </c>
      <c r="G565" s="37" t="s">
        <v>1171</v>
      </c>
      <c r="H565" s="36">
        <v>42342</v>
      </c>
      <c r="I565" s="63">
        <v>21165</v>
      </c>
      <c r="J565" s="24" t="s">
        <v>3470</v>
      </c>
      <c r="K565" s="63">
        <f t="shared" si="151"/>
        <v>45901</v>
      </c>
      <c r="L565" s="55">
        <f t="shared" si="152"/>
        <v>0.04</v>
      </c>
      <c r="M565" s="76">
        <v>0.22500000000000001</v>
      </c>
      <c r="N565" s="62">
        <v>45901</v>
      </c>
      <c r="O565" s="62">
        <v>46265</v>
      </c>
      <c r="P565" s="63"/>
      <c r="Q565" s="63"/>
      <c r="R565" s="78">
        <v>67</v>
      </c>
      <c r="S565" s="63" t="str">
        <f>VLOOKUP(R565,SA!$B$3:$C$11,2,1)</f>
        <v>66-70</v>
      </c>
      <c r="T565" s="38" t="s">
        <v>97</v>
      </c>
      <c r="U565" s="24" t="s">
        <v>5744</v>
      </c>
      <c r="V565" s="24">
        <v>300000</v>
      </c>
      <c r="W565" s="39">
        <f t="shared" si="153"/>
        <v>0</v>
      </c>
      <c r="X565" s="29">
        <f t="shared" si="154"/>
        <v>0</v>
      </c>
      <c r="Y565" s="40">
        <f t="shared" si="155"/>
        <v>365</v>
      </c>
      <c r="Z565" s="38">
        <f t="shared" si="156"/>
        <v>46081</v>
      </c>
      <c r="AA565" s="41">
        <f t="shared" si="157"/>
        <v>181</v>
      </c>
      <c r="AB565" s="24" t="s">
        <v>113</v>
      </c>
      <c r="AC565" s="41">
        <f t="shared" si="158"/>
        <v>15468.950400000002</v>
      </c>
      <c r="AD565" s="41">
        <v>1</v>
      </c>
      <c r="AE565" s="72">
        <f>INDEX(SA!$C$2:$G$11,MATCH(Details!S565,SA!$C$2:$C$11,0),MATCH(Details!V565,SA!$C$2:$G$2,0))*Y565/(F565-E565+1)</f>
        <v>13109.28</v>
      </c>
      <c r="AF565" s="41">
        <f t="shared" si="159"/>
        <v>0</v>
      </c>
      <c r="AG565" s="41">
        <f t="shared" si="160"/>
        <v>0</v>
      </c>
      <c r="AH565" s="41">
        <f t="shared" si="161"/>
        <v>2359.6704</v>
      </c>
      <c r="AI565" s="60">
        <f t="shared" si="162"/>
        <v>524.37120000000004</v>
      </c>
      <c r="AJ565" s="60">
        <f t="shared" si="163"/>
        <v>2949.5880000000002</v>
      </c>
      <c r="AK565" s="60">
        <f t="shared" si="164"/>
        <v>6500.7662465753428</v>
      </c>
      <c r="AL565" s="60">
        <f t="shared" si="165"/>
        <v>4778.0631912328772</v>
      </c>
      <c r="AM565" s="41">
        <f t="shared" si="166"/>
        <v>4857.2576087671241</v>
      </c>
      <c r="AN565" s="42">
        <f t="shared" si="167"/>
        <v>45715</v>
      </c>
      <c r="AO565" s="43">
        <f t="shared" si="168"/>
        <v>13109.28</v>
      </c>
    </row>
    <row r="566" spans="1:41" s="24" customFormat="1" ht="15.75" customHeight="1" x14ac:dyDescent="0.35">
      <c r="A566" s="36" t="s">
        <v>27</v>
      </c>
      <c r="B566" s="36">
        <v>202509</v>
      </c>
      <c r="C566" s="24" t="s">
        <v>736</v>
      </c>
      <c r="D566" s="24" t="s">
        <v>119</v>
      </c>
      <c r="E566" s="62">
        <v>45901</v>
      </c>
      <c r="F566" s="62">
        <v>46265</v>
      </c>
      <c r="G566" s="37" t="s">
        <v>1172</v>
      </c>
      <c r="H566" s="36">
        <v>42342</v>
      </c>
      <c r="I566" s="63">
        <v>23012</v>
      </c>
      <c r="J566" s="24" t="s">
        <v>3471</v>
      </c>
      <c r="K566" s="63">
        <f t="shared" si="151"/>
        <v>45901</v>
      </c>
      <c r="L566" s="55">
        <f t="shared" si="152"/>
        <v>0.04</v>
      </c>
      <c r="M566" s="76">
        <v>0.22500000000000001</v>
      </c>
      <c r="N566" s="62">
        <v>45901</v>
      </c>
      <c r="O566" s="62">
        <v>46265</v>
      </c>
      <c r="P566" s="63"/>
      <c r="Q566" s="63"/>
      <c r="R566" s="78">
        <v>62</v>
      </c>
      <c r="S566" s="63" t="str">
        <f>VLOOKUP(R566,SA!$B$3:$C$11,2,1)</f>
        <v>56-65</v>
      </c>
      <c r="T566" s="38" t="s">
        <v>98</v>
      </c>
      <c r="U566" s="24" t="s">
        <v>5747</v>
      </c>
      <c r="V566" s="24">
        <v>300000</v>
      </c>
      <c r="W566" s="39">
        <f t="shared" si="153"/>
        <v>0</v>
      </c>
      <c r="X566" s="29">
        <f t="shared" si="154"/>
        <v>0</v>
      </c>
      <c r="Y566" s="40">
        <f t="shared" si="155"/>
        <v>365</v>
      </c>
      <c r="Z566" s="38">
        <f t="shared" si="156"/>
        <v>46081</v>
      </c>
      <c r="AA566" s="41">
        <f t="shared" si="157"/>
        <v>181</v>
      </c>
      <c r="AB566" s="24" t="s">
        <v>113</v>
      </c>
      <c r="AC566" s="41">
        <f t="shared" si="158"/>
        <v>10831.751</v>
      </c>
      <c r="AD566" s="41">
        <v>1</v>
      </c>
      <c r="AE566" s="72">
        <f>INDEX(SA!$C$2:$G$11,MATCH(Details!S566,SA!$C$2:$C$11,0),MATCH(Details!V566,SA!$C$2:$G$2,0))*Y566/(F566-E566+1)</f>
        <v>9179.4500000000007</v>
      </c>
      <c r="AF566" s="41">
        <f t="shared" si="159"/>
        <v>0</v>
      </c>
      <c r="AG566" s="41">
        <f t="shared" si="160"/>
        <v>0</v>
      </c>
      <c r="AH566" s="41">
        <f t="shared" si="161"/>
        <v>1652.3010000000002</v>
      </c>
      <c r="AI566" s="60">
        <f t="shared" si="162"/>
        <v>367.17800000000005</v>
      </c>
      <c r="AJ566" s="60">
        <f t="shared" si="163"/>
        <v>2065.3762500000003</v>
      </c>
      <c r="AK566" s="60">
        <f t="shared" si="164"/>
        <v>4552.0012328767125</v>
      </c>
      <c r="AL566" s="60">
        <f t="shared" si="165"/>
        <v>3345.7209061643835</v>
      </c>
      <c r="AM566" s="41">
        <f t="shared" si="166"/>
        <v>3401.1748438356171</v>
      </c>
      <c r="AN566" s="42">
        <f t="shared" si="167"/>
        <v>45715</v>
      </c>
      <c r="AO566" s="43">
        <f t="shared" si="168"/>
        <v>9179.4500000000007</v>
      </c>
    </row>
    <row r="567" spans="1:41" s="24" customFormat="1" ht="15.75" customHeight="1" x14ac:dyDescent="0.35">
      <c r="A567" s="36" t="s">
        <v>27</v>
      </c>
      <c r="B567" s="36">
        <v>202509</v>
      </c>
      <c r="C567" s="24" t="s">
        <v>736</v>
      </c>
      <c r="D567" s="24" t="s">
        <v>119</v>
      </c>
      <c r="E567" s="62">
        <v>45901</v>
      </c>
      <c r="F567" s="62">
        <v>46265</v>
      </c>
      <c r="G567" s="37" t="s">
        <v>1173</v>
      </c>
      <c r="H567" s="36">
        <v>42342</v>
      </c>
      <c r="I567" s="63">
        <v>44645</v>
      </c>
      <c r="J567" s="24" t="s">
        <v>3472</v>
      </c>
      <c r="K567" s="63">
        <f t="shared" si="151"/>
        <v>45901</v>
      </c>
      <c r="L567" s="55">
        <f t="shared" si="152"/>
        <v>0.04</v>
      </c>
      <c r="M567" s="76">
        <v>0.22500000000000001</v>
      </c>
      <c r="N567" s="62">
        <v>45901</v>
      </c>
      <c r="O567" s="62">
        <v>46265</v>
      </c>
      <c r="P567" s="63"/>
      <c r="Q567" s="63"/>
      <c r="R567" s="78">
        <v>3</v>
      </c>
      <c r="S567" s="63" t="str">
        <f>VLOOKUP(R567,SA!$B$3:$C$11,2,1)</f>
        <v>0-25</v>
      </c>
      <c r="T567" s="38" t="s">
        <v>97</v>
      </c>
      <c r="U567" s="24" t="s">
        <v>5745</v>
      </c>
      <c r="V567" s="24">
        <v>300000</v>
      </c>
      <c r="W567" s="39">
        <f t="shared" si="153"/>
        <v>0</v>
      </c>
      <c r="X567" s="29">
        <f t="shared" si="154"/>
        <v>0</v>
      </c>
      <c r="Y567" s="40">
        <f t="shared" si="155"/>
        <v>365</v>
      </c>
      <c r="Z567" s="38">
        <f t="shared" si="156"/>
        <v>46081</v>
      </c>
      <c r="AA567" s="41">
        <f t="shared" si="157"/>
        <v>181</v>
      </c>
      <c r="AB567" s="24" t="s">
        <v>113</v>
      </c>
      <c r="AC567" s="41">
        <f t="shared" si="158"/>
        <v>3690.3792000000003</v>
      </c>
      <c r="AD567" s="41">
        <v>1</v>
      </c>
      <c r="AE567" s="72">
        <f>INDEX(SA!$C$2:$G$11,MATCH(Details!S567,SA!$C$2:$C$11,0),MATCH(Details!V567,SA!$C$2:$G$2,0))*Y567/(F567-E567+1)</f>
        <v>3127.44</v>
      </c>
      <c r="AF567" s="41">
        <f t="shared" si="159"/>
        <v>0</v>
      </c>
      <c r="AG567" s="41">
        <f t="shared" si="160"/>
        <v>0</v>
      </c>
      <c r="AH567" s="41">
        <f t="shared" si="161"/>
        <v>562.93920000000003</v>
      </c>
      <c r="AI567" s="60">
        <f t="shared" si="162"/>
        <v>125.0976</v>
      </c>
      <c r="AJ567" s="60">
        <f t="shared" si="163"/>
        <v>703.67399999999998</v>
      </c>
      <c r="AK567" s="60">
        <f t="shared" si="164"/>
        <v>1550.8675068493151</v>
      </c>
      <c r="AL567" s="60">
        <f t="shared" si="165"/>
        <v>1139.8876175342466</v>
      </c>
      <c r="AM567" s="41">
        <f t="shared" si="166"/>
        <v>1158.7807824657534</v>
      </c>
      <c r="AN567" s="42">
        <f t="shared" si="167"/>
        <v>45715</v>
      </c>
      <c r="AO567" s="43">
        <f t="shared" si="168"/>
        <v>3127.44</v>
      </c>
    </row>
    <row r="568" spans="1:41" s="24" customFormat="1" ht="15.75" customHeight="1" x14ac:dyDescent="0.35">
      <c r="A568" s="36" t="s">
        <v>27</v>
      </c>
      <c r="B568" s="36">
        <v>202509</v>
      </c>
      <c r="C568" s="24" t="s">
        <v>736</v>
      </c>
      <c r="D568" s="24" t="s">
        <v>119</v>
      </c>
      <c r="E568" s="62">
        <v>45901</v>
      </c>
      <c r="F568" s="62">
        <v>46265</v>
      </c>
      <c r="G568" s="37" t="s">
        <v>121</v>
      </c>
      <c r="H568" s="36">
        <v>42342</v>
      </c>
      <c r="I568" s="63">
        <v>31059</v>
      </c>
      <c r="J568" s="24" t="s">
        <v>3473</v>
      </c>
      <c r="K568" s="63">
        <f t="shared" si="151"/>
        <v>45901</v>
      </c>
      <c r="L568" s="55">
        <f t="shared" si="152"/>
        <v>0.04</v>
      </c>
      <c r="M568" s="76">
        <v>0.22500000000000001</v>
      </c>
      <c r="N568" s="62">
        <v>45901</v>
      </c>
      <c r="O568" s="62">
        <v>46265</v>
      </c>
      <c r="P568" s="63"/>
      <c r="Q568" s="63"/>
      <c r="R568" s="78">
        <v>40</v>
      </c>
      <c r="S568" s="63" t="str">
        <f>VLOOKUP(R568,SA!$B$3:$C$11,2,1)</f>
        <v>36-45</v>
      </c>
      <c r="T568" s="38" t="s">
        <v>97</v>
      </c>
      <c r="U568" s="24" t="s">
        <v>56</v>
      </c>
      <c r="V568" s="24">
        <v>300000</v>
      </c>
      <c r="W568" s="39">
        <f t="shared" si="153"/>
        <v>300000</v>
      </c>
      <c r="X568" s="29">
        <f t="shared" si="154"/>
        <v>1</v>
      </c>
      <c r="Y568" s="40">
        <f t="shared" si="155"/>
        <v>365</v>
      </c>
      <c r="Z568" s="38">
        <f t="shared" si="156"/>
        <v>46081</v>
      </c>
      <c r="AA568" s="41">
        <f t="shared" si="157"/>
        <v>181</v>
      </c>
      <c r="AB568" s="24" t="s">
        <v>113</v>
      </c>
      <c r="AC568" s="41">
        <f t="shared" si="158"/>
        <v>5119.5716000000002</v>
      </c>
      <c r="AD568" s="41">
        <v>1</v>
      </c>
      <c r="AE568" s="72">
        <f>INDEX(SA!$C$2:$G$11,MATCH(Details!S568,SA!$C$2:$C$11,0),MATCH(Details!V568,SA!$C$2:$G$2,0))*Y568/(F568-E568+1)</f>
        <v>4338.62</v>
      </c>
      <c r="AF568" s="41">
        <f t="shared" si="159"/>
        <v>0</v>
      </c>
      <c r="AG568" s="41">
        <f t="shared" si="160"/>
        <v>0</v>
      </c>
      <c r="AH568" s="41">
        <f t="shared" si="161"/>
        <v>780.95159999999998</v>
      </c>
      <c r="AI568" s="60">
        <f t="shared" si="162"/>
        <v>173.54480000000001</v>
      </c>
      <c r="AJ568" s="60">
        <f t="shared" si="163"/>
        <v>976.18949999999995</v>
      </c>
      <c r="AK568" s="60">
        <f t="shared" si="164"/>
        <v>2151.4800547945206</v>
      </c>
      <c r="AL568" s="60">
        <f t="shared" si="165"/>
        <v>1581.3378402739727</v>
      </c>
      <c r="AM568" s="41">
        <f t="shared" si="166"/>
        <v>1607.5478597260276</v>
      </c>
      <c r="AN568" s="42">
        <f t="shared" si="167"/>
        <v>45715</v>
      </c>
      <c r="AO568" s="43">
        <f t="shared" si="168"/>
        <v>4338.62</v>
      </c>
    </row>
    <row r="569" spans="1:41" s="24" customFormat="1" ht="15.75" customHeight="1" x14ac:dyDescent="0.35">
      <c r="A569" s="36" t="s">
        <v>27</v>
      </c>
      <c r="B569" s="36">
        <v>202509</v>
      </c>
      <c r="C569" s="24" t="s">
        <v>736</v>
      </c>
      <c r="D569" s="24" t="s">
        <v>119</v>
      </c>
      <c r="E569" s="62">
        <v>45901</v>
      </c>
      <c r="F569" s="62">
        <v>46265</v>
      </c>
      <c r="G569" s="37" t="s">
        <v>1174</v>
      </c>
      <c r="H569" s="36">
        <v>42342</v>
      </c>
      <c r="I569" s="63">
        <v>23224</v>
      </c>
      <c r="J569" s="24" t="s">
        <v>3474</v>
      </c>
      <c r="K569" s="63">
        <f t="shared" si="151"/>
        <v>45901</v>
      </c>
      <c r="L569" s="55">
        <f t="shared" si="152"/>
        <v>0.04</v>
      </c>
      <c r="M569" s="76">
        <v>0.22500000000000001</v>
      </c>
      <c r="N569" s="62">
        <v>45901</v>
      </c>
      <c r="O569" s="62">
        <v>46265</v>
      </c>
      <c r="P569" s="63"/>
      <c r="Q569" s="63"/>
      <c r="R569" s="78">
        <v>62</v>
      </c>
      <c r="S569" s="63" t="str">
        <f>VLOOKUP(R569,SA!$B$3:$C$11,2,1)</f>
        <v>56-65</v>
      </c>
      <c r="T569" s="38" t="s">
        <v>98</v>
      </c>
      <c r="U569" s="24" t="s">
        <v>5743</v>
      </c>
      <c r="V569" s="24">
        <v>300000</v>
      </c>
      <c r="W569" s="39">
        <f t="shared" si="153"/>
        <v>0</v>
      </c>
      <c r="X569" s="29">
        <f t="shared" si="154"/>
        <v>0</v>
      </c>
      <c r="Y569" s="40">
        <f t="shared" si="155"/>
        <v>365</v>
      </c>
      <c r="Z569" s="38">
        <f t="shared" si="156"/>
        <v>46081</v>
      </c>
      <c r="AA569" s="41">
        <f t="shared" si="157"/>
        <v>181</v>
      </c>
      <c r="AB569" s="24" t="s">
        <v>113</v>
      </c>
      <c r="AC569" s="41">
        <f t="shared" si="158"/>
        <v>10831.751</v>
      </c>
      <c r="AD569" s="41">
        <v>1</v>
      </c>
      <c r="AE569" s="72">
        <f>INDEX(SA!$C$2:$G$11,MATCH(Details!S569,SA!$C$2:$C$11,0),MATCH(Details!V569,SA!$C$2:$G$2,0))*Y569/(F569-E569+1)</f>
        <v>9179.4500000000007</v>
      </c>
      <c r="AF569" s="41">
        <f t="shared" si="159"/>
        <v>0</v>
      </c>
      <c r="AG569" s="41">
        <f t="shared" si="160"/>
        <v>0</v>
      </c>
      <c r="AH569" s="41">
        <f t="shared" si="161"/>
        <v>1652.3010000000002</v>
      </c>
      <c r="AI569" s="60">
        <f t="shared" si="162"/>
        <v>367.17800000000005</v>
      </c>
      <c r="AJ569" s="60">
        <f t="shared" si="163"/>
        <v>2065.3762500000003</v>
      </c>
      <c r="AK569" s="60">
        <f t="shared" si="164"/>
        <v>4552.0012328767125</v>
      </c>
      <c r="AL569" s="60">
        <f t="shared" si="165"/>
        <v>3345.7209061643835</v>
      </c>
      <c r="AM569" s="41">
        <f t="shared" si="166"/>
        <v>3401.1748438356171</v>
      </c>
      <c r="AN569" s="42">
        <f t="shared" si="167"/>
        <v>45715</v>
      </c>
      <c r="AO569" s="43">
        <f t="shared" si="168"/>
        <v>9179.4500000000007</v>
      </c>
    </row>
    <row r="570" spans="1:41" s="24" customFormat="1" ht="15.75" customHeight="1" x14ac:dyDescent="0.35">
      <c r="A570" s="36" t="s">
        <v>27</v>
      </c>
      <c r="B570" s="36">
        <v>202509</v>
      </c>
      <c r="C570" s="24" t="s">
        <v>736</v>
      </c>
      <c r="D570" s="24" t="s">
        <v>119</v>
      </c>
      <c r="E570" s="62">
        <v>45901</v>
      </c>
      <c r="F570" s="62">
        <v>46265</v>
      </c>
      <c r="G570" s="37" t="s">
        <v>1175</v>
      </c>
      <c r="H570" s="36">
        <v>42343</v>
      </c>
      <c r="I570" s="63">
        <v>24088</v>
      </c>
      <c r="J570" s="24" t="s">
        <v>3475</v>
      </c>
      <c r="K570" s="63">
        <f t="shared" si="151"/>
        <v>45901</v>
      </c>
      <c r="L570" s="55">
        <f t="shared" si="152"/>
        <v>0.04</v>
      </c>
      <c r="M570" s="76">
        <v>0.22500000000000001</v>
      </c>
      <c r="N570" s="62">
        <v>45901</v>
      </c>
      <c r="O570" s="62">
        <v>46265</v>
      </c>
      <c r="P570" s="63"/>
      <c r="Q570" s="63"/>
      <c r="R570" s="78">
        <v>59</v>
      </c>
      <c r="S570" s="63" t="str">
        <f>VLOOKUP(R570,SA!$B$3:$C$11,2,1)</f>
        <v>56-65</v>
      </c>
      <c r="T570" s="38" t="s">
        <v>97</v>
      </c>
      <c r="U570" s="24" t="s">
        <v>5744</v>
      </c>
      <c r="V570" s="24">
        <v>300000</v>
      </c>
      <c r="W570" s="39">
        <f t="shared" si="153"/>
        <v>0</v>
      </c>
      <c r="X570" s="29">
        <f t="shared" si="154"/>
        <v>0</v>
      </c>
      <c r="Y570" s="40">
        <f t="shared" si="155"/>
        <v>365</v>
      </c>
      <c r="Z570" s="38">
        <f t="shared" si="156"/>
        <v>46081</v>
      </c>
      <c r="AA570" s="41">
        <f t="shared" si="157"/>
        <v>181</v>
      </c>
      <c r="AB570" s="24" t="s">
        <v>113</v>
      </c>
      <c r="AC570" s="41">
        <f t="shared" si="158"/>
        <v>10831.751</v>
      </c>
      <c r="AD570" s="41">
        <v>1</v>
      </c>
      <c r="AE570" s="72">
        <f>INDEX(SA!$C$2:$G$11,MATCH(Details!S570,SA!$C$2:$C$11,0),MATCH(Details!V570,SA!$C$2:$G$2,0))*Y570/(F570-E570+1)</f>
        <v>9179.4500000000007</v>
      </c>
      <c r="AF570" s="41">
        <f t="shared" si="159"/>
        <v>0</v>
      </c>
      <c r="AG570" s="41">
        <f t="shared" si="160"/>
        <v>0</v>
      </c>
      <c r="AH570" s="41">
        <f t="shared" si="161"/>
        <v>1652.3010000000002</v>
      </c>
      <c r="AI570" s="60">
        <f t="shared" si="162"/>
        <v>367.17800000000005</v>
      </c>
      <c r="AJ570" s="60">
        <f t="shared" si="163"/>
        <v>2065.3762500000003</v>
      </c>
      <c r="AK570" s="60">
        <f t="shared" si="164"/>
        <v>4552.0012328767125</v>
      </c>
      <c r="AL570" s="60">
        <f t="shared" si="165"/>
        <v>3345.7209061643835</v>
      </c>
      <c r="AM570" s="41">
        <f t="shared" si="166"/>
        <v>3401.1748438356171</v>
      </c>
      <c r="AN570" s="42">
        <f t="shared" si="167"/>
        <v>45715</v>
      </c>
      <c r="AO570" s="43">
        <f t="shared" si="168"/>
        <v>9179.4500000000007</v>
      </c>
    </row>
    <row r="571" spans="1:41" s="24" customFormat="1" ht="15.75" customHeight="1" x14ac:dyDescent="0.35">
      <c r="A571" s="36" t="s">
        <v>27</v>
      </c>
      <c r="B571" s="36">
        <v>202509</v>
      </c>
      <c r="C571" s="24" t="s">
        <v>736</v>
      </c>
      <c r="D571" s="24" t="s">
        <v>119</v>
      </c>
      <c r="E571" s="62">
        <v>45901</v>
      </c>
      <c r="F571" s="62">
        <v>46265</v>
      </c>
      <c r="G571" s="37" t="s">
        <v>412</v>
      </c>
      <c r="H571" s="36">
        <v>42343</v>
      </c>
      <c r="I571" s="63">
        <v>35192</v>
      </c>
      <c r="J571" s="24" t="s">
        <v>3476</v>
      </c>
      <c r="K571" s="63">
        <f t="shared" si="151"/>
        <v>45901</v>
      </c>
      <c r="L571" s="55">
        <f t="shared" si="152"/>
        <v>0.04</v>
      </c>
      <c r="M571" s="76">
        <v>0.22500000000000001</v>
      </c>
      <c r="N571" s="62">
        <v>45901</v>
      </c>
      <c r="O571" s="62">
        <v>46265</v>
      </c>
      <c r="P571" s="63"/>
      <c r="Q571" s="63"/>
      <c r="R571" s="78">
        <v>29</v>
      </c>
      <c r="S571" s="63" t="str">
        <f>VLOOKUP(R571,SA!$B$3:$C$11,2,1)</f>
        <v>26-35</v>
      </c>
      <c r="T571" s="38" t="s">
        <v>97</v>
      </c>
      <c r="U571" s="24" t="s">
        <v>56</v>
      </c>
      <c r="V571" s="24">
        <v>300000</v>
      </c>
      <c r="W571" s="39">
        <f t="shared" si="153"/>
        <v>300000</v>
      </c>
      <c r="X571" s="29">
        <f t="shared" si="154"/>
        <v>1</v>
      </c>
      <c r="Y571" s="40">
        <f t="shared" si="155"/>
        <v>365</v>
      </c>
      <c r="Z571" s="38">
        <f t="shared" si="156"/>
        <v>46081</v>
      </c>
      <c r="AA571" s="41">
        <f t="shared" si="157"/>
        <v>181</v>
      </c>
      <c r="AB571" s="24" t="s">
        <v>113</v>
      </c>
      <c r="AC571" s="41">
        <f t="shared" si="158"/>
        <v>4124.4657999999999</v>
      </c>
      <c r="AD571" s="41">
        <v>1</v>
      </c>
      <c r="AE571" s="72">
        <f>INDEX(SA!$C$2:$G$11,MATCH(Details!S571,SA!$C$2:$C$11,0),MATCH(Details!V571,SA!$C$2:$G$2,0))*Y571/(F571-E571+1)</f>
        <v>3495.31</v>
      </c>
      <c r="AF571" s="41">
        <f t="shared" si="159"/>
        <v>0</v>
      </c>
      <c r="AG571" s="41">
        <f t="shared" si="160"/>
        <v>0</v>
      </c>
      <c r="AH571" s="41">
        <f t="shared" si="161"/>
        <v>629.1558</v>
      </c>
      <c r="AI571" s="60">
        <f t="shared" si="162"/>
        <v>139.8124</v>
      </c>
      <c r="AJ571" s="60">
        <f t="shared" si="163"/>
        <v>786.44475</v>
      </c>
      <c r="AK571" s="60">
        <f t="shared" si="164"/>
        <v>1733.2907123287671</v>
      </c>
      <c r="AL571" s="60">
        <f t="shared" si="165"/>
        <v>1273.9686735616438</v>
      </c>
      <c r="AM571" s="41">
        <f t="shared" si="166"/>
        <v>1295.0841764383563</v>
      </c>
      <c r="AN571" s="42">
        <f t="shared" si="167"/>
        <v>45715</v>
      </c>
      <c r="AO571" s="43">
        <f t="shared" si="168"/>
        <v>3495.31</v>
      </c>
    </row>
    <row r="572" spans="1:41" s="24" customFormat="1" ht="15.75" customHeight="1" x14ac:dyDescent="0.35">
      <c r="A572" s="36" t="s">
        <v>27</v>
      </c>
      <c r="B572" s="36">
        <v>202509</v>
      </c>
      <c r="C572" s="24" t="s">
        <v>736</v>
      </c>
      <c r="D572" s="24" t="s">
        <v>119</v>
      </c>
      <c r="E572" s="62">
        <v>45901</v>
      </c>
      <c r="F572" s="62">
        <v>46265</v>
      </c>
      <c r="G572" s="37" t="s">
        <v>1176</v>
      </c>
      <c r="H572" s="36">
        <v>42343</v>
      </c>
      <c r="I572" s="63">
        <v>25667</v>
      </c>
      <c r="J572" s="24" t="s">
        <v>3477</v>
      </c>
      <c r="K572" s="63">
        <f t="shared" si="151"/>
        <v>45901</v>
      </c>
      <c r="L572" s="55">
        <f t="shared" si="152"/>
        <v>0.04</v>
      </c>
      <c r="M572" s="76">
        <v>0.22500000000000001</v>
      </c>
      <c r="N572" s="62">
        <v>45901</v>
      </c>
      <c r="O572" s="62">
        <v>46265</v>
      </c>
      <c r="P572" s="63"/>
      <c r="Q572" s="63"/>
      <c r="R572" s="78">
        <v>55</v>
      </c>
      <c r="S572" s="63" t="str">
        <f>VLOOKUP(R572,SA!$B$3:$C$11,2,1)</f>
        <v>46-55</v>
      </c>
      <c r="T572" s="38" t="s">
        <v>98</v>
      </c>
      <c r="U572" s="24" t="s">
        <v>5747</v>
      </c>
      <c r="V572" s="24">
        <v>300000</v>
      </c>
      <c r="W572" s="39">
        <f t="shared" si="153"/>
        <v>0</v>
      </c>
      <c r="X572" s="29">
        <f t="shared" si="154"/>
        <v>0</v>
      </c>
      <c r="Y572" s="40">
        <f t="shared" si="155"/>
        <v>365</v>
      </c>
      <c r="Z572" s="38">
        <f t="shared" si="156"/>
        <v>46081</v>
      </c>
      <c r="AA572" s="41">
        <f t="shared" si="157"/>
        <v>181</v>
      </c>
      <c r="AB572" s="24" t="s">
        <v>113</v>
      </c>
      <c r="AC572" s="41">
        <f t="shared" si="158"/>
        <v>7373.4659999999994</v>
      </c>
      <c r="AD572" s="41">
        <v>1</v>
      </c>
      <c r="AE572" s="72">
        <f>INDEX(SA!$C$2:$G$11,MATCH(Details!S572,SA!$C$2:$C$11,0),MATCH(Details!V572,SA!$C$2:$G$2,0))*Y572/(F572-E572+1)</f>
        <v>6248.7</v>
      </c>
      <c r="AF572" s="41">
        <f t="shared" si="159"/>
        <v>0</v>
      </c>
      <c r="AG572" s="41">
        <f t="shared" si="160"/>
        <v>0</v>
      </c>
      <c r="AH572" s="41">
        <f t="shared" si="161"/>
        <v>1124.7659999999998</v>
      </c>
      <c r="AI572" s="60">
        <f t="shared" si="162"/>
        <v>249.94800000000001</v>
      </c>
      <c r="AJ572" s="60">
        <f t="shared" si="163"/>
        <v>1405.9575</v>
      </c>
      <c r="AK572" s="60">
        <f t="shared" si="164"/>
        <v>3098.6704109589041</v>
      </c>
      <c r="AL572" s="60">
        <f t="shared" si="165"/>
        <v>2277.5227520547946</v>
      </c>
      <c r="AM572" s="41">
        <f t="shared" si="166"/>
        <v>2315.2717479452049</v>
      </c>
      <c r="AN572" s="42">
        <f t="shared" si="167"/>
        <v>45715</v>
      </c>
      <c r="AO572" s="43">
        <f t="shared" si="168"/>
        <v>6248.7</v>
      </c>
    </row>
    <row r="573" spans="1:41" s="24" customFormat="1" ht="15.75" customHeight="1" x14ac:dyDescent="0.35">
      <c r="A573" s="36" t="s">
        <v>27</v>
      </c>
      <c r="B573" s="36">
        <v>202509</v>
      </c>
      <c r="C573" s="24" t="s">
        <v>736</v>
      </c>
      <c r="D573" s="24" t="s">
        <v>119</v>
      </c>
      <c r="E573" s="62">
        <v>45901</v>
      </c>
      <c r="F573" s="62">
        <v>46265</v>
      </c>
      <c r="G573" s="37" t="s">
        <v>1177</v>
      </c>
      <c r="H573" s="36">
        <v>42343</v>
      </c>
      <c r="I573" s="63">
        <v>34920</v>
      </c>
      <c r="J573" s="24" t="s">
        <v>3478</v>
      </c>
      <c r="K573" s="63">
        <f t="shared" si="151"/>
        <v>45901</v>
      </c>
      <c r="L573" s="55">
        <f t="shared" si="152"/>
        <v>0.04</v>
      </c>
      <c r="M573" s="76">
        <v>0.22500000000000001</v>
      </c>
      <c r="N573" s="62">
        <v>45901</v>
      </c>
      <c r="O573" s="62">
        <v>46265</v>
      </c>
      <c r="P573" s="63"/>
      <c r="Q573" s="63"/>
      <c r="R573" s="78">
        <v>30</v>
      </c>
      <c r="S573" s="63" t="str">
        <f>VLOOKUP(R573,SA!$B$3:$C$11,2,1)</f>
        <v>26-35</v>
      </c>
      <c r="T573" s="38" t="s">
        <v>98</v>
      </c>
      <c r="U573" s="24" t="s">
        <v>5743</v>
      </c>
      <c r="V573" s="24">
        <v>300000</v>
      </c>
      <c r="W573" s="39">
        <f t="shared" si="153"/>
        <v>0</v>
      </c>
      <c r="X573" s="29">
        <f t="shared" si="154"/>
        <v>0</v>
      </c>
      <c r="Y573" s="40">
        <f t="shared" si="155"/>
        <v>365</v>
      </c>
      <c r="Z573" s="38">
        <f t="shared" si="156"/>
        <v>46081</v>
      </c>
      <c r="AA573" s="41">
        <f t="shared" si="157"/>
        <v>181</v>
      </c>
      <c r="AB573" s="24" t="s">
        <v>113</v>
      </c>
      <c r="AC573" s="41">
        <f t="shared" si="158"/>
        <v>4124.4657999999999</v>
      </c>
      <c r="AD573" s="41">
        <v>1</v>
      </c>
      <c r="AE573" s="72">
        <f>INDEX(SA!$C$2:$G$11,MATCH(Details!S573,SA!$C$2:$C$11,0),MATCH(Details!V573,SA!$C$2:$G$2,0))*Y573/(F573-E573+1)</f>
        <v>3495.31</v>
      </c>
      <c r="AF573" s="41">
        <f t="shared" si="159"/>
        <v>0</v>
      </c>
      <c r="AG573" s="41">
        <f t="shared" si="160"/>
        <v>0</v>
      </c>
      <c r="AH573" s="41">
        <f t="shared" si="161"/>
        <v>629.1558</v>
      </c>
      <c r="AI573" s="60">
        <f t="shared" si="162"/>
        <v>139.8124</v>
      </c>
      <c r="AJ573" s="60">
        <f t="shared" si="163"/>
        <v>786.44475</v>
      </c>
      <c r="AK573" s="60">
        <f t="shared" si="164"/>
        <v>1733.2907123287671</v>
      </c>
      <c r="AL573" s="60">
        <f t="shared" si="165"/>
        <v>1273.9686735616438</v>
      </c>
      <c r="AM573" s="41">
        <f t="shared" si="166"/>
        <v>1295.0841764383563</v>
      </c>
      <c r="AN573" s="42">
        <f t="shared" si="167"/>
        <v>45715</v>
      </c>
      <c r="AO573" s="43">
        <f t="shared" si="168"/>
        <v>3495.31</v>
      </c>
    </row>
    <row r="574" spans="1:41" s="24" customFormat="1" ht="15.75" customHeight="1" x14ac:dyDescent="0.35">
      <c r="A574" s="36" t="s">
        <v>27</v>
      </c>
      <c r="B574" s="36">
        <v>202509</v>
      </c>
      <c r="C574" s="24" t="s">
        <v>736</v>
      </c>
      <c r="D574" s="24" t="s">
        <v>119</v>
      </c>
      <c r="E574" s="62">
        <v>45901</v>
      </c>
      <c r="F574" s="62">
        <v>46265</v>
      </c>
      <c r="G574" s="37" t="s">
        <v>1178</v>
      </c>
      <c r="H574" s="36">
        <v>42344</v>
      </c>
      <c r="I574" s="63">
        <v>27760</v>
      </c>
      <c r="J574" s="24" t="s">
        <v>3479</v>
      </c>
      <c r="K574" s="63">
        <f t="shared" si="151"/>
        <v>45901</v>
      </c>
      <c r="L574" s="55">
        <f t="shared" si="152"/>
        <v>0.04</v>
      </c>
      <c r="M574" s="76">
        <v>0.22500000000000001</v>
      </c>
      <c r="N574" s="62">
        <v>45901</v>
      </c>
      <c r="O574" s="62">
        <v>46265</v>
      </c>
      <c r="P574" s="63"/>
      <c r="Q574" s="63"/>
      <c r="R574" s="78">
        <v>49</v>
      </c>
      <c r="S574" s="63" t="str">
        <f>VLOOKUP(R574,SA!$B$3:$C$11,2,1)</f>
        <v>46-55</v>
      </c>
      <c r="T574" s="38" t="s">
        <v>98</v>
      </c>
      <c r="U574" s="24" t="s">
        <v>5747</v>
      </c>
      <c r="V574" s="24">
        <v>300000</v>
      </c>
      <c r="W574" s="39">
        <f t="shared" si="153"/>
        <v>0</v>
      </c>
      <c r="X574" s="29">
        <f t="shared" si="154"/>
        <v>0</v>
      </c>
      <c r="Y574" s="40">
        <f t="shared" si="155"/>
        <v>365</v>
      </c>
      <c r="Z574" s="38">
        <f t="shared" si="156"/>
        <v>46081</v>
      </c>
      <c r="AA574" s="41">
        <f t="shared" si="157"/>
        <v>181</v>
      </c>
      <c r="AB574" s="24" t="s">
        <v>113</v>
      </c>
      <c r="AC574" s="41">
        <f t="shared" si="158"/>
        <v>7373.4659999999994</v>
      </c>
      <c r="AD574" s="41">
        <v>1</v>
      </c>
      <c r="AE574" s="72">
        <f>INDEX(SA!$C$2:$G$11,MATCH(Details!S574,SA!$C$2:$C$11,0),MATCH(Details!V574,SA!$C$2:$G$2,0))*Y574/(F574-E574+1)</f>
        <v>6248.7</v>
      </c>
      <c r="AF574" s="41">
        <f t="shared" si="159"/>
        <v>0</v>
      </c>
      <c r="AG574" s="41">
        <f t="shared" si="160"/>
        <v>0</v>
      </c>
      <c r="AH574" s="41">
        <f t="shared" si="161"/>
        <v>1124.7659999999998</v>
      </c>
      <c r="AI574" s="60">
        <f t="shared" si="162"/>
        <v>249.94800000000001</v>
      </c>
      <c r="AJ574" s="60">
        <f t="shared" si="163"/>
        <v>1405.9575</v>
      </c>
      <c r="AK574" s="60">
        <f t="shared" si="164"/>
        <v>3098.6704109589041</v>
      </c>
      <c r="AL574" s="60">
        <f t="shared" si="165"/>
        <v>2277.5227520547946</v>
      </c>
      <c r="AM574" s="41">
        <f t="shared" si="166"/>
        <v>2315.2717479452049</v>
      </c>
      <c r="AN574" s="42">
        <f t="shared" si="167"/>
        <v>45715</v>
      </c>
      <c r="AO574" s="43">
        <f t="shared" si="168"/>
        <v>6248.7</v>
      </c>
    </row>
    <row r="575" spans="1:41" s="24" customFormat="1" ht="15.75" customHeight="1" x14ac:dyDescent="0.35">
      <c r="A575" s="36" t="s">
        <v>27</v>
      </c>
      <c r="B575" s="36">
        <v>202509</v>
      </c>
      <c r="C575" s="24" t="s">
        <v>736</v>
      </c>
      <c r="D575" s="24" t="s">
        <v>119</v>
      </c>
      <c r="E575" s="62">
        <v>45901</v>
      </c>
      <c r="F575" s="62">
        <v>46265</v>
      </c>
      <c r="G575" s="37" t="s">
        <v>1179</v>
      </c>
      <c r="H575" s="36">
        <v>42344</v>
      </c>
      <c r="I575" s="63">
        <v>36543</v>
      </c>
      <c r="J575" s="24" t="s">
        <v>3480</v>
      </c>
      <c r="K575" s="63">
        <f t="shared" si="151"/>
        <v>45901</v>
      </c>
      <c r="L575" s="55">
        <f t="shared" si="152"/>
        <v>0.04</v>
      </c>
      <c r="M575" s="76">
        <v>0.22500000000000001</v>
      </c>
      <c r="N575" s="62">
        <v>45901</v>
      </c>
      <c r="O575" s="62">
        <v>46265</v>
      </c>
      <c r="P575" s="63"/>
      <c r="Q575" s="63"/>
      <c r="R575" s="78">
        <v>25</v>
      </c>
      <c r="S575" s="63" t="str">
        <f>VLOOKUP(R575,SA!$B$3:$C$11,2,1)</f>
        <v>0-25</v>
      </c>
      <c r="T575" s="38" t="s">
        <v>98</v>
      </c>
      <c r="U575" s="24" t="s">
        <v>5743</v>
      </c>
      <c r="V575" s="24">
        <v>300000</v>
      </c>
      <c r="W575" s="39">
        <f t="shared" si="153"/>
        <v>0</v>
      </c>
      <c r="X575" s="29">
        <f t="shared" si="154"/>
        <v>0</v>
      </c>
      <c r="Y575" s="40">
        <f t="shared" si="155"/>
        <v>365</v>
      </c>
      <c r="Z575" s="38">
        <f t="shared" si="156"/>
        <v>46081</v>
      </c>
      <c r="AA575" s="41">
        <f t="shared" si="157"/>
        <v>181</v>
      </c>
      <c r="AB575" s="24" t="s">
        <v>113</v>
      </c>
      <c r="AC575" s="41">
        <f t="shared" si="158"/>
        <v>3690.3792000000003</v>
      </c>
      <c r="AD575" s="41">
        <v>1</v>
      </c>
      <c r="AE575" s="72">
        <f>INDEX(SA!$C$2:$G$11,MATCH(Details!S575,SA!$C$2:$C$11,0),MATCH(Details!V575,SA!$C$2:$G$2,0))*Y575/(F575-E575+1)</f>
        <v>3127.44</v>
      </c>
      <c r="AF575" s="41">
        <f t="shared" si="159"/>
        <v>0</v>
      </c>
      <c r="AG575" s="41">
        <f t="shared" si="160"/>
        <v>0</v>
      </c>
      <c r="AH575" s="41">
        <f t="shared" si="161"/>
        <v>562.93920000000003</v>
      </c>
      <c r="AI575" s="60">
        <f t="shared" si="162"/>
        <v>125.0976</v>
      </c>
      <c r="AJ575" s="60">
        <f t="shared" si="163"/>
        <v>703.67399999999998</v>
      </c>
      <c r="AK575" s="60">
        <f t="shared" si="164"/>
        <v>1550.8675068493151</v>
      </c>
      <c r="AL575" s="60">
        <f t="shared" si="165"/>
        <v>1139.8876175342466</v>
      </c>
      <c r="AM575" s="41">
        <f t="shared" si="166"/>
        <v>1158.7807824657534</v>
      </c>
      <c r="AN575" s="42">
        <f t="shared" si="167"/>
        <v>45715</v>
      </c>
      <c r="AO575" s="43">
        <f t="shared" si="168"/>
        <v>3127.44</v>
      </c>
    </row>
    <row r="576" spans="1:41" s="24" customFormat="1" ht="15.75" customHeight="1" x14ac:dyDescent="0.35">
      <c r="A576" s="36" t="s">
        <v>27</v>
      </c>
      <c r="B576" s="36">
        <v>202509</v>
      </c>
      <c r="C576" s="24" t="s">
        <v>736</v>
      </c>
      <c r="D576" s="24" t="s">
        <v>119</v>
      </c>
      <c r="E576" s="62">
        <v>45901</v>
      </c>
      <c r="F576" s="62">
        <v>46265</v>
      </c>
      <c r="G576" s="37" t="s">
        <v>1180</v>
      </c>
      <c r="H576" s="36">
        <v>42344</v>
      </c>
      <c r="I576" s="63">
        <v>25569</v>
      </c>
      <c r="J576" s="24" t="s">
        <v>3481</v>
      </c>
      <c r="K576" s="63">
        <f t="shared" si="151"/>
        <v>45901</v>
      </c>
      <c r="L576" s="55">
        <f t="shared" si="152"/>
        <v>0.04</v>
      </c>
      <c r="M576" s="76">
        <v>0.22500000000000001</v>
      </c>
      <c r="N576" s="62">
        <v>45901</v>
      </c>
      <c r="O576" s="62">
        <v>46265</v>
      </c>
      <c r="P576" s="63"/>
      <c r="Q576" s="63"/>
      <c r="R576" s="78">
        <v>55</v>
      </c>
      <c r="S576" s="63" t="str">
        <f>VLOOKUP(R576,SA!$B$3:$C$11,2,1)</f>
        <v>46-55</v>
      </c>
      <c r="T576" s="38" t="s">
        <v>97</v>
      </c>
      <c r="U576" s="24" t="s">
        <v>5744</v>
      </c>
      <c r="V576" s="24">
        <v>300000</v>
      </c>
      <c r="W576" s="39">
        <f t="shared" si="153"/>
        <v>0</v>
      </c>
      <c r="X576" s="29">
        <f t="shared" si="154"/>
        <v>0</v>
      </c>
      <c r="Y576" s="40">
        <f t="shared" si="155"/>
        <v>365</v>
      </c>
      <c r="Z576" s="38">
        <f t="shared" si="156"/>
        <v>46081</v>
      </c>
      <c r="AA576" s="41">
        <f t="shared" si="157"/>
        <v>181</v>
      </c>
      <c r="AB576" s="24" t="s">
        <v>113</v>
      </c>
      <c r="AC576" s="41">
        <f t="shared" si="158"/>
        <v>7373.4659999999994</v>
      </c>
      <c r="AD576" s="41">
        <v>1</v>
      </c>
      <c r="AE576" s="72">
        <f>INDEX(SA!$C$2:$G$11,MATCH(Details!S576,SA!$C$2:$C$11,0),MATCH(Details!V576,SA!$C$2:$G$2,0))*Y576/(F576-E576+1)</f>
        <v>6248.7</v>
      </c>
      <c r="AF576" s="41">
        <f t="shared" si="159"/>
        <v>0</v>
      </c>
      <c r="AG576" s="41">
        <f t="shared" si="160"/>
        <v>0</v>
      </c>
      <c r="AH576" s="41">
        <f t="shared" si="161"/>
        <v>1124.7659999999998</v>
      </c>
      <c r="AI576" s="60">
        <f t="shared" si="162"/>
        <v>249.94800000000001</v>
      </c>
      <c r="AJ576" s="60">
        <f t="shared" si="163"/>
        <v>1405.9575</v>
      </c>
      <c r="AK576" s="60">
        <f t="shared" si="164"/>
        <v>3098.6704109589041</v>
      </c>
      <c r="AL576" s="60">
        <f t="shared" si="165"/>
        <v>2277.5227520547946</v>
      </c>
      <c r="AM576" s="41">
        <f t="shared" si="166"/>
        <v>2315.2717479452049</v>
      </c>
      <c r="AN576" s="42">
        <f t="shared" si="167"/>
        <v>45715</v>
      </c>
      <c r="AO576" s="43">
        <f t="shared" si="168"/>
        <v>6248.7</v>
      </c>
    </row>
    <row r="577" spans="1:41" s="24" customFormat="1" ht="15.75" customHeight="1" x14ac:dyDescent="0.35">
      <c r="A577" s="36" t="s">
        <v>27</v>
      </c>
      <c r="B577" s="36">
        <v>202509</v>
      </c>
      <c r="C577" s="24" t="s">
        <v>736</v>
      </c>
      <c r="D577" s="24" t="s">
        <v>119</v>
      </c>
      <c r="E577" s="62">
        <v>45901</v>
      </c>
      <c r="F577" s="62">
        <v>46265</v>
      </c>
      <c r="G577" s="37" t="s">
        <v>417</v>
      </c>
      <c r="H577" s="36">
        <v>42344</v>
      </c>
      <c r="I577" s="63">
        <v>33662</v>
      </c>
      <c r="J577" s="24" t="s">
        <v>3482</v>
      </c>
      <c r="K577" s="63">
        <f t="shared" si="151"/>
        <v>45901</v>
      </c>
      <c r="L577" s="55">
        <f t="shared" si="152"/>
        <v>0.04</v>
      </c>
      <c r="M577" s="76">
        <v>0.22500000000000001</v>
      </c>
      <c r="N577" s="62">
        <v>45901</v>
      </c>
      <c r="O577" s="62">
        <v>46265</v>
      </c>
      <c r="P577" s="63"/>
      <c r="Q577" s="63"/>
      <c r="R577" s="78">
        <v>33</v>
      </c>
      <c r="S577" s="63" t="str">
        <f>VLOOKUP(R577,SA!$B$3:$C$11,2,1)</f>
        <v>26-35</v>
      </c>
      <c r="T577" s="38" t="s">
        <v>97</v>
      </c>
      <c r="U577" s="24" t="s">
        <v>56</v>
      </c>
      <c r="V577" s="24">
        <v>300000</v>
      </c>
      <c r="W577" s="39">
        <f t="shared" si="153"/>
        <v>300000</v>
      </c>
      <c r="X577" s="29">
        <f t="shared" si="154"/>
        <v>1</v>
      </c>
      <c r="Y577" s="40">
        <f t="shared" si="155"/>
        <v>365</v>
      </c>
      <c r="Z577" s="38">
        <f t="shared" si="156"/>
        <v>46081</v>
      </c>
      <c r="AA577" s="41">
        <f t="shared" si="157"/>
        <v>181</v>
      </c>
      <c r="AB577" s="24" t="s">
        <v>113</v>
      </c>
      <c r="AC577" s="41">
        <f t="shared" si="158"/>
        <v>4124.4657999999999</v>
      </c>
      <c r="AD577" s="41">
        <v>1</v>
      </c>
      <c r="AE577" s="72">
        <f>INDEX(SA!$C$2:$G$11,MATCH(Details!S577,SA!$C$2:$C$11,0),MATCH(Details!V577,SA!$C$2:$G$2,0))*Y577/(F577-E577+1)</f>
        <v>3495.31</v>
      </c>
      <c r="AF577" s="41">
        <f t="shared" si="159"/>
        <v>0</v>
      </c>
      <c r="AG577" s="41">
        <f t="shared" si="160"/>
        <v>0</v>
      </c>
      <c r="AH577" s="41">
        <f t="shared" si="161"/>
        <v>629.1558</v>
      </c>
      <c r="AI577" s="60">
        <f t="shared" si="162"/>
        <v>139.8124</v>
      </c>
      <c r="AJ577" s="60">
        <f t="shared" si="163"/>
        <v>786.44475</v>
      </c>
      <c r="AK577" s="60">
        <f t="shared" si="164"/>
        <v>1733.2907123287671</v>
      </c>
      <c r="AL577" s="60">
        <f t="shared" si="165"/>
        <v>1273.9686735616438</v>
      </c>
      <c r="AM577" s="41">
        <f t="shared" si="166"/>
        <v>1295.0841764383563</v>
      </c>
      <c r="AN577" s="42">
        <f t="shared" si="167"/>
        <v>45715</v>
      </c>
      <c r="AO577" s="43">
        <f t="shared" si="168"/>
        <v>3495.31</v>
      </c>
    </row>
    <row r="578" spans="1:41" s="24" customFormat="1" ht="15.75" customHeight="1" x14ac:dyDescent="0.35">
      <c r="A578" s="36" t="s">
        <v>27</v>
      </c>
      <c r="B578" s="36">
        <v>202509</v>
      </c>
      <c r="C578" s="24" t="s">
        <v>736</v>
      </c>
      <c r="D578" s="24" t="s">
        <v>119</v>
      </c>
      <c r="E578" s="62">
        <v>45901</v>
      </c>
      <c r="F578" s="62">
        <v>46265</v>
      </c>
      <c r="G578" s="37" t="s">
        <v>1181</v>
      </c>
      <c r="H578" s="36">
        <v>42345</v>
      </c>
      <c r="I578" s="63">
        <v>24412</v>
      </c>
      <c r="J578" s="24" t="s">
        <v>3483</v>
      </c>
      <c r="K578" s="63">
        <f t="shared" si="151"/>
        <v>45901</v>
      </c>
      <c r="L578" s="55">
        <f t="shared" si="152"/>
        <v>0.04</v>
      </c>
      <c r="M578" s="76">
        <v>0.22500000000000001</v>
      </c>
      <c r="N578" s="62">
        <v>45901</v>
      </c>
      <c r="O578" s="62">
        <v>46265</v>
      </c>
      <c r="P578" s="63"/>
      <c r="Q578" s="63"/>
      <c r="R578" s="78">
        <v>58</v>
      </c>
      <c r="S578" s="63" t="str">
        <f>VLOOKUP(R578,SA!$B$3:$C$11,2,1)</f>
        <v>56-65</v>
      </c>
      <c r="T578" s="38" t="s">
        <v>97</v>
      </c>
      <c r="U578" s="24" t="s">
        <v>5744</v>
      </c>
      <c r="V578" s="24">
        <v>400000</v>
      </c>
      <c r="W578" s="39">
        <f t="shared" si="153"/>
        <v>0</v>
      </c>
      <c r="X578" s="29">
        <f t="shared" si="154"/>
        <v>0</v>
      </c>
      <c r="Y578" s="40">
        <f t="shared" si="155"/>
        <v>365</v>
      </c>
      <c r="Z578" s="38">
        <f t="shared" si="156"/>
        <v>46081</v>
      </c>
      <c r="AA578" s="41">
        <f t="shared" si="157"/>
        <v>181</v>
      </c>
      <c r="AB578" s="24" t="s">
        <v>113</v>
      </c>
      <c r="AC578" s="41">
        <f t="shared" si="158"/>
        <v>11909.7282</v>
      </c>
      <c r="AD578" s="41">
        <v>1</v>
      </c>
      <c r="AE578" s="72">
        <f>INDEX(SA!$C$2:$G$11,MATCH(Details!S578,SA!$C$2:$C$11,0),MATCH(Details!V578,SA!$C$2:$G$2,0))*Y578/(F578-E578+1)</f>
        <v>10092.99</v>
      </c>
      <c r="AF578" s="41">
        <f t="shared" si="159"/>
        <v>0</v>
      </c>
      <c r="AG578" s="41">
        <f t="shared" si="160"/>
        <v>0</v>
      </c>
      <c r="AH578" s="41">
        <f t="shared" si="161"/>
        <v>1816.7382</v>
      </c>
      <c r="AI578" s="60">
        <f t="shared" si="162"/>
        <v>403.71960000000001</v>
      </c>
      <c r="AJ578" s="60">
        <f t="shared" si="163"/>
        <v>2270.9227500000002</v>
      </c>
      <c r="AK578" s="60">
        <f t="shared" si="164"/>
        <v>5005.0169589041097</v>
      </c>
      <c r="AL578" s="60">
        <f t="shared" si="165"/>
        <v>3678.6874647945206</v>
      </c>
      <c r="AM578" s="41">
        <f t="shared" si="166"/>
        <v>3739.6601852054787</v>
      </c>
      <c r="AN578" s="42">
        <f t="shared" si="167"/>
        <v>45715</v>
      </c>
      <c r="AO578" s="43">
        <f t="shared" si="168"/>
        <v>10092.99</v>
      </c>
    </row>
    <row r="579" spans="1:41" s="24" customFormat="1" ht="15.75" customHeight="1" x14ac:dyDescent="0.35">
      <c r="A579" s="36" t="s">
        <v>27</v>
      </c>
      <c r="B579" s="36">
        <v>202509</v>
      </c>
      <c r="C579" s="24" t="s">
        <v>736</v>
      </c>
      <c r="D579" s="24" t="s">
        <v>119</v>
      </c>
      <c r="E579" s="62">
        <v>45901</v>
      </c>
      <c r="F579" s="62">
        <v>46265</v>
      </c>
      <c r="G579" s="37" t="s">
        <v>6214</v>
      </c>
      <c r="H579" s="36">
        <v>42345</v>
      </c>
      <c r="I579" s="63">
        <v>35923</v>
      </c>
      <c r="J579" s="24" t="s">
        <v>3484</v>
      </c>
      <c r="K579" s="63">
        <f t="shared" si="151"/>
        <v>45901</v>
      </c>
      <c r="L579" s="55">
        <f t="shared" si="152"/>
        <v>0.04</v>
      </c>
      <c r="M579" s="76">
        <v>0.22500000000000001</v>
      </c>
      <c r="N579" s="62">
        <v>45901</v>
      </c>
      <c r="O579" s="62">
        <v>46265</v>
      </c>
      <c r="P579" s="63"/>
      <c r="Q579" s="63"/>
      <c r="R579" s="78">
        <v>27</v>
      </c>
      <c r="S579" s="63" t="str">
        <f>VLOOKUP(R579,SA!$B$3:$C$11,2,1)</f>
        <v>26-35</v>
      </c>
      <c r="T579" s="38" t="s">
        <v>98</v>
      </c>
      <c r="U579" s="24" t="s">
        <v>5743</v>
      </c>
      <c r="V579" s="24">
        <v>400000</v>
      </c>
      <c r="W579" s="39">
        <f t="shared" si="153"/>
        <v>0</v>
      </c>
      <c r="X579" s="29">
        <f t="shared" si="154"/>
        <v>0</v>
      </c>
      <c r="Y579" s="40">
        <f t="shared" si="155"/>
        <v>365</v>
      </c>
      <c r="Z579" s="38">
        <f t="shared" si="156"/>
        <v>46081</v>
      </c>
      <c r="AA579" s="41">
        <f t="shared" si="157"/>
        <v>181</v>
      </c>
      <c r="AB579" s="24" t="s">
        <v>113</v>
      </c>
      <c r="AC579" s="41">
        <f t="shared" si="158"/>
        <v>4533.0290000000005</v>
      </c>
      <c r="AD579" s="41">
        <v>1</v>
      </c>
      <c r="AE579" s="72">
        <f>INDEX(SA!$C$2:$G$11,MATCH(Details!S579,SA!$C$2:$C$11,0),MATCH(Details!V579,SA!$C$2:$G$2,0))*Y579/(F579-E579+1)</f>
        <v>3841.55</v>
      </c>
      <c r="AF579" s="41">
        <f t="shared" si="159"/>
        <v>0</v>
      </c>
      <c r="AG579" s="41">
        <f t="shared" si="160"/>
        <v>0</v>
      </c>
      <c r="AH579" s="41">
        <f t="shared" si="161"/>
        <v>691.47900000000004</v>
      </c>
      <c r="AI579" s="60">
        <f t="shared" si="162"/>
        <v>153.66200000000001</v>
      </c>
      <c r="AJ579" s="60">
        <f t="shared" si="163"/>
        <v>864.34875000000011</v>
      </c>
      <c r="AK579" s="60">
        <f t="shared" si="164"/>
        <v>1904.9878082191783</v>
      </c>
      <c r="AL579" s="60">
        <f t="shared" si="165"/>
        <v>1400.1660390410959</v>
      </c>
      <c r="AM579" s="41">
        <f t="shared" si="166"/>
        <v>1423.3732109589046</v>
      </c>
      <c r="AN579" s="42">
        <f t="shared" si="167"/>
        <v>45715</v>
      </c>
      <c r="AO579" s="43">
        <f t="shared" si="168"/>
        <v>3841.55</v>
      </c>
    </row>
    <row r="580" spans="1:41" s="24" customFormat="1" ht="15.75" customHeight="1" x14ac:dyDescent="0.35">
      <c r="A580" s="36" t="s">
        <v>27</v>
      </c>
      <c r="B580" s="36">
        <v>202509</v>
      </c>
      <c r="C580" s="24" t="s">
        <v>736</v>
      </c>
      <c r="D580" s="24" t="s">
        <v>119</v>
      </c>
      <c r="E580" s="62">
        <v>45901</v>
      </c>
      <c r="F580" s="62">
        <v>46265</v>
      </c>
      <c r="G580" s="37" t="s">
        <v>1182</v>
      </c>
      <c r="H580" s="36">
        <v>42345</v>
      </c>
      <c r="I580" s="63">
        <v>25934</v>
      </c>
      <c r="J580" s="24" t="s">
        <v>3485</v>
      </c>
      <c r="K580" s="63">
        <f t="shared" ref="K580:K643" si="169">N580</f>
        <v>45901</v>
      </c>
      <c r="L580" s="55">
        <f t="shared" ref="L580:L643" si="170">IF(K580&gt;=DATE(2022,4,1),4%,5%)</f>
        <v>0.04</v>
      </c>
      <c r="M580" s="76">
        <v>0.22500000000000001</v>
      </c>
      <c r="N580" s="62">
        <v>45901</v>
      </c>
      <c r="O580" s="62">
        <v>46265</v>
      </c>
      <c r="P580" s="63"/>
      <c r="Q580" s="63"/>
      <c r="R580" s="78">
        <v>54</v>
      </c>
      <c r="S580" s="63" t="str">
        <f>VLOOKUP(R580,SA!$B$3:$C$11,2,1)</f>
        <v>46-55</v>
      </c>
      <c r="T580" s="38" t="s">
        <v>98</v>
      </c>
      <c r="U580" s="24" t="s">
        <v>5747</v>
      </c>
      <c r="V580" s="24">
        <v>400000</v>
      </c>
      <c r="W580" s="39">
        <f t="shared" ref="W580:W643" si="171">IF(U580="self",V580,0)</f>
        <v>0</v>
      </c>
      <c r="X580" s="29">
        <f t="shared" ref="X580:X643" si="172">IF(U580="self",1,0)</f>
        <v>0</v>
      </c>
      <c r="Y580" s="40">
        <f t="shared" ref="Y580:Y643" si="173">O580-N580+1</f>
        <v>365</v>
      </c>
      <c r="Z580" s="38">
        <f t="shared" ref="Z580:Z643" si="174">$Z$1</f>
        <v>46081</v>
      </c>
      <c r="AA580" s="41">
        <f t="shared" ref="AA580:AA643" si="175">IF(MIN((Z580-N580)+1,Y580)&lt;0,0,MIN((Z580-N580)+1,Y580))</f>
        <v>181</v>
      </c>
      <c r="AB580" s="24" t="s">
        <v>113</v>
      </c>
      <c r="AC580" s="41">
        <f t="shared" ref="AC580:AC643" si="176">AE580+AF580+AG580+AH580</f>
        <v>8108.2165999999997</v>
      </c>
      <c r="AD580" s="41">
        <v>1</v>
      </c>
      <c r="AE580" s="72">
        <f>INDEX(SA!$C$2:$G$11,MATCH(Details!S580,SA!$C$2:$C$11,0),MATCH(Details!V580,SA!$C$2:$G$2,0))*Y580/(F580-E580+1)</f>
        <v>6871.37</v>
      </c>
      <c r="AF580" s="41">
        <f t="shared" ref="AF580:AF643" si="177">IF(AB580="Karnataka",AE580*9%,0)</f>
        <v>0</v>
      </c>
      <c r="AG580" s="41">
        <f t="shared" ref="AG580:AG643" si="178">IF(AB580="Karnataka",AE580*9%,0)</f>
        <v>0</v>
      </c>
      <c r="AH580" s="41">
        <f t="shared" ref="AH580:AH643" si="179">IF(AF580+AG580&gt;0,0,AE580*18%)</f>
        <v>1236.8465999999999</v>
      </c>
      <c r="AI580" s="60">
        <f t="shared" ref="AI580:AI643" si="180">AE580*L580</f>
        <v>274.85480000000001</v>
      </c>
      <c r="AJ580" s="60">
        <f t="shared" ref="AJ580:AJ643" si="181">$AE580*M580</f>
        <v>1546.05825</v>
      </c>
      <c r="AK580" s="60">
        <f t="shared" ref="AK580:AK643" si="182">(AE580)*AA580/Y580</f>
        <v>3407.446493150685</v>
      </c>
      <c r="AL580" s="60">
        <f t="shared" ref="AL580:AL643" si="183">AK580*(1-L580-M580)</f>
        <v>2504.4731724657536</v>
      </c>
      <c r="AM580" s="41">
        <f t="shared" ref="AM580:AM643" si="184">AE580-AI580-AL580-AJ580</f>
        <v>2545.9837775342462</v>
      </c>
      <c r="AN580" s="42">
        <f t="shared" ref="AN580:AN643" si="185">Z580-366</f>
        <v>45715</v>
      </c>
      <c r="AO580" s="43">
        <f t="shared" ref="AO580:AO643" si="186">IF(AND(O580&gt;Z580,N580&gt;AN580),AE580,0)</f>
        <v>6871.37</v>
      </c>
    </row>
    <row r="581" spans="1:41" s="24" customFormat="1" ht="15.75" customHeight="1" x14ac:dyDescent="0.35">
      <c r="A581" s="36" t="s">
        <v>27</v>
      </c>
      <c r="B581" s="36">
        <v>202509</v>
      </c>
      <c r="C581" s="24" t="s">
        <v>736</v>
      </c>
      <c r="D581" s="24" t="s">
        <v>119</v>
      </c>
      <c r="E581" s="62">
        <v>45901</v>
      </c>
      <c r="F581" s="62">
        <v>46265</v>
      </c>
      <c r="G581" s="37" t="s">
        <v>483</v>
      </c>
      <c r="H581" s="36">
        <v>42345</v>
      </c>
      <c r="I581" s="63">
        <v>33543</v>
      </c>
      <c r="J581" s="24" t="s">
        <v>3486</v>
      </c>
      <c r="K581" s="63">
        <f t="shared" si="169"/>
        <v>45901</v>
      </c>
      <c r="L581" s="55">
        <f t="shared" si="170"/>
        <v>0.04</v>
      </c>
      <c r="M581" s="76">
        <v>0.22500000000000001</v>
      </c>
      <c r="N581" s="62">
        <v>45901</v>
      </c>
      <c r="O581" s="62">
        <v>46265</v>
      </c>
      <c r="P581" s="63"/>
      <c r="Q581" s="63"/>
      <c r="R581" s="78">
        <v>33</v>
      </c>
      <c r="S581" s="63" t="str">
        <f>VLOOKUP(R581,SA!$B$3:$C$11,2,1)</f>
        <v>26-35</v>
      </c>
      <c r="T581" s="38" t="s">
        <v>97</v>
      </c>
      <c r="U581" s="24" t="s">
        <v>56</v>
      </c>
      <c r="V581" s="24">
        <v>400000</v>
      </c>
      <c r="W581" s="39">
        <f t="shared" si="171"/>
        <v>400000</v>
      </c>
      <c r="X581" s="29">
        <f t="shared" si="172"/>
        <v>1</v>
      </c>
      <c r="Y581" s="40">
        <f t="shared" si="173"/>
        <v>365</v>
      </c>
      <c r="Z581" s="38">
        <f t="shared" si="174"/>
        <v>46081</v>
      </c>
      <c r="AA581" s="41">
        <f t="shared" si="175"/>
        <v>181</v>
      </c>
      <c r="AB581" s="24" t="s">
        <v>113</v>
      </c>
      <c r="AC581" s="41">
        <f t="shared" si="176"/>
        <v>4533.0290000000005</v>
      </c>
      <c r="AD581" s="41">
        <v>1</v>
      </c>
      <c r="AE581" s="72">
        <f>INDEX(SA!$C$2:$G$11,MATCH(Details!S581,SA!$C$2:$C$11,0),MATCH(Details!V581,SA!$C$2:$G$2,0))*Y581/(F581-E581+1)</f>
        <v>3841.55</v>
      </c>
      <c r="AF581" s="41">
        <f t="shared" si="177"/>
        <v>0</v>
      </c>
      <c r="AG581" s="41">
        <f t="shared" si="178"/>
        <v>0</v>
      </c>
      <c r="AH581" s="41">
        <f t="shared" si="179"/>
        <v>691.47900000000004</v>
      </c>
      <c r="AI581" s="60">
        <f t="shared" si="180"/>
        <v>153.66200000000001</v>
      </c>
      <c r="AJ581" s="60">
        <f t="shared" si="181"/>
        <v>864.34875000000011</v>
      </c>
      <c r="AK581" s="60">
        <f t="shared" si="182"/>
        <v>1904.9878082191783</v>
      </c>
      <c r="AL581" s="60">
        <f t="shared" si="183"/>
        <v>1400.1660390410959</v>
      </c>
      <c r="AM581" s="41">
        <f t="shared" si="184"/>
        <v>1423.3732109589046</v>
      </c>
      <c r="AN581" s="42">
        <f t="shared" si="185"/>
        <v>45715</v>
      </c>
      <c r="AO581" s="43">
        <f t="shared" si="186"/>
        <v>3841.55</v>
      </c>
    </row>
    <row r="582" spans="1:41" s="24" customFormat="1" ht="15.75" customHeight="1" x14ac:dyDescent="0.35">
      <c r="A582" s="36" t="s">
        <v>27</v>
      </c>
      <c r="B582" s="36">
        <v>202509</v>
      </c>
      <c r="C582" s="24" t="s">
        <v>736</v>
      </c>
      <c r="D582" s="24" t="s">
        <v>119</v>
      </c>
      <c r="E582" s="62">
        <v>45901</v>
      </c>
      <c r="F582" s="62">
        <v>46265</v>
      </c>
      <c r="G582" s="37" t="s">
        <v>1183</v>
      </c>
      <c r="H582" s="36">
        <v>42346</v>
      </c>
      <c r="I582" s="63">
        <v>20466</v>
      </c>
      <c r="J582" s="24" t="s">
        <v>3487</v>
      </c>
      <c r="K582" s="63">
        <f t="shared" si="169"/>
        <v>45901</v>
      </c>
      <c r="L582" s="55">
        <f t="shared" si="170"/>
        <v>0.04</v>
      </c>
      <c r="M582" s="76">
        <v>0.22500000000000001</v>
      </c>
      <c r="N582" s="62">
        <v>45901</v>
      </c>
      <c r="O582" s="62">
        <v>46265</v>
      </c>
      <c r="P582" s="63"/>
      <c r="Q582" s="63"/>
      <c r="R582" s="78">
        <v>69</v>
      </c>
      <c r="S582" s="63" t="str">
        <f>VLOOKUP(R582,SA!$B$3:$C$11,2,1)</f>
        <v>66-70</v>
      </c>
      <c r="T582" s="38" t="s">
        <v>97</v>
      </c>
      <c r="U582" s="24" t="s">
        <v>5744</v>
      </c>
      <c r="V582" s="24">
        <v>500000</v>
      </c>
      <c r="W582" s="39">
        <f t="shared" si="171"/>
        <v>0</v>
      </c>
      <c r="X582" s="29">
        <f t="shared" si="172"/>
        <v>0</v>
      </c>
      <c r="Y582" s="40">
        <f t="shared" si="173"/>
        <v>365</v>
      </c>
      <c r="Z582" s="38">
        <f t="shared" si="174"/>
        <v>46081</v>
      </c>
      <c r="AA582" s="41">
        <f t="shared" si="175"/>
        <v>181</v>
      </c>
      <c r="AB582" s="24" t="s">
        <v>113</v>
      </c>
      <c r="AC582" s="41">
        <f t="shared" si="176"/>
        <v>18713.136199999997</v>
      </c>
      <c r="AD582" s="41">
        <v>1</v>
      </c>
      <c r="AE582" s="72">
        <f>INDEX(SA!$C$2:$G$11,MATCH(Details!S582,SA!$C$2:$C$11,0),MATCH(Details!V582,SA!$C$2:$G$2,0))*Y582/(F582-E582+1)</f>
        <v>15858.589999999998</v>
      </c>
      <c r="AF582" s="41">
        <f t="shared" si="177"/>
        <v>0</v>
      </c>
      <c r="AG582" s="41">
        <f t="shared" si="178"/>
        <v>0</v>
      </c>
      <c r="AH582" s="41">
        <f t="shared" si="179"/>
        <v>2854.5461999999998</v>
      </c>
      <c r="AI582" s="60">
        <f t="shared" si="180"/>
        <v>634.34359999999992</v>
      </c>
      <c r="AJ582" s="60">
        <f t="shared" si="181"/>
        <v>3568.1827499999995</v>
      </c>
      <c r="AK582" s="60">
        <f t="shared" si="182"/>
        <v>7864.1227123287663</v>
      </c>
      <c r="AL582" s="60">
        <f t="shared" si="183"/>
        <v>5780.130193561643</v>
      </c>
      <c r="AM582" s="41">
        <f t="shared" si="184"/>
        <v>5875.9334564383553</v>
      </c>
      <c r="AN582" s="42">
        <f t="shared" si="185"/>
        <v>45715</v>
      </c>
      <c r="AO582" s="43">
        <f t="shared" si="186"/>
        <v>15858.589999999998</v>
      </c>
    </row>
    <row r="583" spans="1:41" s="24" customFormat="1" ht="15.75" customHeight="1" x14ac:dyDescent="0.35">
      <c r="A583" s="36" t="s">
        <v>27</v>
      </c>
      <c r="B583" s="36">
        <v>202509</v>
      </c>
      <c r="C583" s="24" t="s">
        <v>736</v>
      </c>
      <c r="D583" s="24" t="s">
        <v>119</v>
      </c>
      <c r="E583" s="62">
        <v>45901</v>
      </c>
      <c r="F583" s="62">
        <v>46265</v>
      </c>
      <c r="G583" s="37" t="s">
        <v>1184</v>
      </c>
      <c r="H583" s="36">
        <v>42346</v>
      </c>
      <c r="I583" s="63">
        <v>39441</v>
      </c>
      <c r="J583" s="24" t="s">
        <v>3488</v>
      </c>
      <c r="K583" s="63">
        <f t="shared" si="169"/>
        <v>45901</v>
      </c>
      <c r="L583" s="55">
        <f t="shared" si="170"/>
        <v>0.04</v>
      </c>
      <c r="M583" s="76">
        <v>0.22500000000000001</v>
      </c>
      <c r="N583" s="62">
        <v>45901</v>
      </c>
      <c r="O583" s="62">
        <v>46265</v>
      </c>
      <c r="P583" s="63"/>
      <c r="Q583" s="63"/>
      <c r="R583" s="78">
        <v>17</v>
      </c>
      <c r="S583" s="63" t="str">
        <f>VLOOKUP(R583,SA!$B$3:$C$11,2,1)</f>
        <v>0-25</v>
      </c>
      <c r="T583" s="38" t="s">
        <v>98</v>
      </c>
      <c r="U583" s="24" t="s">
        <v>5746</v>
      </c>
      <c r="V583" s="24">
        <v>500000</v>
      </c>
      <c r="W583" s="39">
        <f t="shared" si="171"/>
        <v>0</v>
      </c>
      <c r="X583" s="29">
        <f t="shared" si="172"/>
        <v>0</v>
      </c>
      <c r="Y583" s="40">
        <f t="shared" si="173"/>
        <v>365</v>
      </c>
      <c r="Z583" s="38">
        <f t="shared" si="174"/>
        <v>46081</v>
      </c>
      <c r="AA583" s="41">
        <f t="shared" si="175"/>
        <v>181</v>
      </c>
      <c r="AB583" s="24" t="s">
        <v>113</v>
      </c>
      <c r="AC583" s="41">
        <f t="shared" si="176"/>
        <v>4448.2106000000003</v>
      </c>
      <c r="AD583" s="41">
        <v>1</v>
      </c>
      <c r="AE583" s="72">
        <f>INDEX(SA!$C$2:$G$11,MATCH(Details!S583,SA!$C$2:$C$11,0),MATCH(Details!V583,SA!$C$2:$G$2,0))*Y583/(F583-E583+1)</f>
        <v>3769.67</v>
      </c>
      <c r="AF583" s="41">
        <f t="shared" si="177"/>
        <v>0</v>
      </c>
      <c r="AG583" s="41">
        <f t="shared" si="178"/>
        <v>0</v>
      </c>
      <c r="AH583" s="41">
        <f t="shared" si="179"/>
        <v>678.54060000000004</v>
      </c>
      <c r="AI583" s="60">
        <f t="shared" si="180"/>
        <v>150.7868</v>
      </c>
      <c r="AJ583" s="60">
        <f t="shared" si="181"/>
        <v>848.17574999999999</v>
      </c>
      <c r="AK583" s="60">
        <f t="shared" si="182"/>
        <v>1869.3432054794521</v>
      </c>
      <c r="AL583" s="60">
        <f t="shared" si="183"/>
        <v>1373.9672560273973</v>
      </c>
      <c r="AM583" s="41">
        <f t="shared" si="184"/>
        <v>1396.7401939726028</v>
      </c>
      <c r="AN583" s="42">
        <f t="shared" si="185"/>
        <v>45715</v>
      </c>
      <c r="AO583" s="43">
        <f t="shared" si="186"/>
        <v>3769.67</v>
      </c>
    </row>
    <row r="584" spans="1:41" s="24" customFormat="1" ht="15.75" customHeight="1" x14ac:dyDescent="0.35">
      <c r="A584" s="36" t="s">
        <v>27</v>
      </c>
      <c r="B584" s="36">
        <v>202509</v>
      </c>
      <c r="C584" s="24" t="s">
        <v>736</v>
      </c>
      <c r="D584" s="24" t="s">
        <v>119</v>
      </c>
      <c r="E584" s="62">
        <v>45901</v>
      </c>
      <c r="F584" s="62">
        <v>46265</v>
      </c>
      <c r="G584" s="37" t="s">
        <v>1185</v>
      </c>
      <c r="H584" s="36">
        <v>42346</v>
      </c>
      <c r="I584" s="63">
        <v>41290</v>
      </c>
      <c r="J584" s="24" t="s">
        <v>3489</v>
      </c>
      <c r="K584" s="63">
        <f t="shared" si="169"/>
        <v>45901</v>
      </c>
      <c r="L584" s="55">
        <f t="shared" si="170"/>
        <v>0.04</v>
      </c>
      <c r="M584" s="76">
        <v>0.22500000000000001</v>
      </c>
      <c r="N584" s="62">
        <v>45901</v>
      </c>
      <c r="O584" s="62">
        <v>46265</v>
      </c>
      <c r="P584" s="63"/>
      <c r="Q584" s="63"/>
      <c r="R584" s="78">
        <v>12</v>
      </c>
      <c r="S584" s="63" t="str">
        <f>VLOOKUP(R584,SA!$B$3:$C$11,2,1)</f>
        <v>0-25</v>
      </c>
      <c r="T584" s="38" t="s">
        <v>97</v>
      </c>
      <c r="U584" s="24" t="s">
        <v>5745</v>
      </c>
      <c r="V584" s="24">
        <v>500000</v>
      </c>
      <c r="W584" s="39">
        <f t="shared" si="171"/>
        <v>0</v>
      </c>
      <c r="X584" s="29">
        <f t="shared" si="172"/>
        <v>0</v>
      </c>
      <c r="Y584" s="40">
        <f t="shared" si="173"/>
        <v>365</v>
      </c>
      <c r="Z584" s="38">
        <f t="shared" si="174"/>
        <v>46081</v>
      </c>
      <c r="AA584" s="41">
        <f t="shared" si="175"/>
        <v>181</v>
      </c>
      <c r="AB584" s="24" t="s">
        <v>113</v>
      </c>
      <c r="AC584" s="41">
        <f t="shared" si="176"/>
        <v>4448.2106000000003</v>
      </c>
      <c r="AD584" s="41">
        <v>1</v>
      </c>
      <c r="AE584" s="72">
        <f>INDEX(SA!$C$2:$G$11,MATCH(Details!S584,SA!$C$2:$C$11,0),MATCH(Details!V584,SA!$C$2:$G$2,0))*Y584/(F584-E584+1)</f>
        <v>3769.67</v>
      </c>
      <c r="AF584" s="41">
        <f t="shared" si="177"/>
        <v>0</v>
      </c>
      <c r="AG584" s="41">
        <f t="shared" si="178"/>
        <v>0</v>
      </c>
      <c r="AH584" s="41">
        <f t="shared" si="179"/>
        <v>678.54060000000004</v>
      </c>
      <c r="AI584" s="60">
        <f t="shared" si="180"/>
        <v>150.7868</v>
      </c>
      <c r="AJ584" s="60">
        <f t="shared" si="181"/>
        <v>848.17574999999999</v>
      </c>
      <c r="AK584" s="60">
        <f t="shared" si="182"/>
        <v>1869.3432054794521</v>
      </c>
      <c r="AL584" s="60">
        <f t="shared" si="183"/>
        <v>1373.9672560273973</v>
      </c>
      <c r="AM584" s="41">
        <f t="shared" si="184"/>
        <v>1396.7401939726028</v>
      </c>
      <c r="AN584" s="42">
        <f t="shared" si="185"/>
        <v>45715</v>
      </c>
      <c r="AO584" s="43">
        <f t="shared" si="186"/>
        <v>3769.67</v>
      </c>
    </row>
    <row r="585" spans="1:41" s="24" customFormat="1" ht="15.75" customHeight="1" x14ac:dyDescent="0.35">
      <c r="A585" s="36" t="s">
        <v>27</v>
      </c>
      <c r="B585" s="36">
        <v>202509</v>
      </c>
      <c r="C585" s="24" t="s">
        <v>736</v>
      </c>
      <c r="D585" s="24" t="s">
        <v>119</v>
      </c>
      <c r="E585" s="62">
        <v>45901</v>
      </c>
      <c r="F585" s="62">
        <v>46265</v>
      </c>
      <c r="G585" s="37" t="s">
        <v>1186</v>
      </c>
      <c r="H585" s="36">
        <v>42346</v>
      </c>
      <c r="I585" s="63">
        <v>29832</v>
      </c>
      <c r="J585" s="24" t="s">
        <v>3490</v>
      </c>
      <c r="K585" s="63">
        <f t="shared" si="169"/>
        <v>45901</v>
      </c>
      <c r="L585" s="55">
        <f t="shared" si="170"/>
        <v>0.04</v>
      </c>
      <c r="M585" s="76">
        <v>0.22500000000000001</v>
      </c>
      <c r="N585" s="62">
        <v>45901</v>
      </c>
      <c r="O585" s="62">
        <v>46265</v>
      </c>
      <c r="P585" s="63"/>
      <c r="Q585" s="63"/>
      <c r="R585" s="78">
        <v>43</v>
      </c>
      <c r="S585" s="63" t="str">
        <f>VLOOKUP(R585,SA!$B$3:$C$11,2,1)</f>
        <v>36-45</v>
      </c>
      <c r="T585" s="38" t="s">
        <v>98</v>
      </c>
      <c r="U585" s="24" t="s">
        <v>5743</v>
      </c>
      <c r="V585" s="24">
        <v>500000</v>
      </c>
      <c r="W585" s="39">
        <f t="shared" si="171"/>
        <v>0</v>
      </c>
      <c r="X585" s="29">
        <f t="shared" si="172"/>
        <v>0</v>
      </c>
      <c r="Y585" s="40">
        <f t="shared" si="173"/>
        <v>365</v>
      </c>
      <c r="Z585" s="38">
        <f t="shared" si="174"/>
        <v>46081</v>
      </c>
      <c r="AA585" s="41">
        <f t="shared" si="175"/>
        <v>181</v>
      </c>
      <c r="AB585" s="24" t="s">
        <v>113</v>
      </c>
      <c r="AC585" s="41">
        <f t="shared" si="176"/>
        <v>6046.1902</v>
      </c>
      <c r="AD585" s="41">
        <v>1</v>
      </c>
      <c r="AE585" s="72">
        <f>INDEX(SA!$C$2:$G$11,MATCH(Details!S585,SA!$C$2:$C$11,0),MATCH(Details!V585,SA!$C$2:$G$2,0))*Y585/(F585-E585+1)</f>
        <v>5123.8900000000003</v>
      </c>
      <c r="AF585" s="41">
        <f t="shared" si="177"/>
        <v>0</v>
      </c>
      <c r="AG585" s="41">
        <f t="shared" si="178"/>
        <v>0</v>
      </c>
      <c r="AH585" s="41">
        <f t="shared" si="179"/>
        <v>922.30020000000002</v>
      </c>
      <c r="AI585" s="60">
        <f t="shared" si="180"/>
        <v>204.9556</v>
      </c>
      <c r="AJ585" s="60">
        <f t="shared" si="181"/>
        <v>1152.8752500000001</v>
      </c>
      <c r="AK585" s="60">
        <f t="shared" si="182"/>
        <v>2540.8879178082193</v>
      </c>
      <c r="AL585" s="60">
        <f t="shared" si="183"/>
        <v>1867.5526195890411</v>
      </c>
      <c r="AM585" s="41">
        <f t="shared" si="184"/>
        <v>1898.5065304109589</v>
      </c>
      <c r="AN585" s="42">
        <f t="shared" si="185"/>
        <v>45715</v>
      </c>
      <c r="AO585" s="43">
        <f t="shared" si="186"/>
        <v>5123.8900000000003</v>
      </c>
    </row>
    <row r="586" spans="1:41" s="24" customFormat="1" ht="15.75" customHeight="1" x14ac:dyDescent="0.35">
      <c r="A586" s="36" t="s">
        <v>27</v>
      </c>
      <c r="B586" s="36">
        <v>202509</v>
      </c>
      <c r="C586" s="24" t="s">
        <v>736</v>
      </c>
      <c r="D586" s="24" t="s">
        <v>119</v>
      </c>
      <c r="E586" s="62">
        <v>45901</v>
      </c>
      <c r="F586" s="62">
        <v>46265</v>
      </c>
      <c r="G586" s="37" t="s">
        <v>1187</v>
      </c>
      <c r="H586" s="36">
        <v>42346</v>
      </c>
      <c r="I586" s="63">
        <v>41290</v>
      </c>
      <c r="J586" s="24" t="s">
        <v>3491</v>
      </c>
      <c r="K586" s="63">
        <f t="shared" si="169"/>
        <v>45901</v>
      </c>
      <c r="L586" s="55">
        <f t="shared" si="170"/>
        <v>0.04</v>
      </c>
      <c r="M586" s="76">
        <v>0.22500000000000001</v>
      </c>
      <c r="N586" s="62">
        <v>45901</v>
      </c>
      <c r="O586" s="62">
        <v>46265</v>
      </c>
      <c r="P586" s="63"/>
      <c r="Q586" s="63"/>
      <c r="R586" s="78">
        <v>12</v>
      </c>
      <c r="S586" s="63" t="str">
        <f>VLOOKUP(R586,SA!$B$3:$C$11,2,1)</f>
        <v>0-25</v>
      </c>
      <c r="T586" s="38" t="s">
        <v>97</v>
      </c>
      <c r="U586" s="24" t="s">
        <v>5745</v>
      </c>
      <c r="V586" s="24">
        <v>500000</v>
      </c>
      <c r="W586" s="39">
        <f t="shared" si="171"/>
        <v>0</v>
      </c>
      <c r="X586" s="29">
        <f t="shared" si="172"/>
        <v>0</v>
      </c>
      <c r="Y586" s="40">
        <f t="shared" si="173"/>
        <v>365</v>
      </c>
      <c r="Z586" s="38">
        <f t="shared" si="174"/>
        <v>46081</v>
      </c>
      <c r="AA586" s="41">
        <f t="shared" si="175"/>
        <v>181</v>
      </c>
      <c r="AB586" s="24" t="s">
        <v>113</v>
      </c>
      <c r="AC586" s="41">
        <f t="shared" si="176"/>
        <v>4448.2106000000003</v>
      </c>
      <c r="AD586" s="41">
        <v>1</v>
      </c>
      <c r="AE586" s="72">
        <f>INDEX(SA!$C$2:$G$11,MATCH(Details!S586,SA!$C$2:$C$11,0),MATCH(Details!V586,SA!$C$2:$G$2,0))*Y586/(F586-E586+1)</f>
        <v>3769.67</v>
      </c>
      <c r="AF586" s="41">
        <f t="shared" si="177"/>
        <v>0</v>
      </c>
      <c r="AG586" s="41">
        <f t="shared" si="178"/>
        <v>0</v>
      </c>
      <c r="AH586" s="41">
        <f t="shared" si="179"/>
        <v>678.54060000000004</v>
      </c>
      <c r="AI586" s="60">
        <f t="shared" si="180"/>
        <v>150.7868</v>
      </c>
      <c r="AJ586" s="60">
        <f t="shared" si="181"/>
        <v>848.17574999999999</v>
      </c>
      <c r="AK586" s="60">
        <f t="shared" si="182"/>
        <v>1869.3432054794521</v>
      </c>
      <c r="AL586" s="60">
        <f t="shared" si="183"/>
        <v>1373.9672560273973</v>
      </c>
      <c r="AM586" s="41">
        <f t="shared" si="184"/>
        <v>1396.7401939726028</v>
      </c>
      <c r="AN586" s="42">
        <f t="shared" si="185"/>
        <v>45715</v>
      </c>
      <c r="AO586" s="43">
        <f t="shared" si="186"/>
        <v>3769.67</v>
      </c>
    </row>
    <row r="587" spans="1:41" s="24" customFormat="1" ht="15.75" customHeight="1" x14ac:dyDescent="0.35">
      <c r="A587" s="36" t="s">
        <v>27</v>
      </c>
      <c r="B587" s="36">
        <v>202509</v>
      </c>
      <c r="C587" s="24" t="s">
        <v>736</v>
      </c>
      <c r="D587" s="24" t="s">
        <v>119</v>
      </c>
      <c r="E587" s="62">
        <v>45901</v>
      </c>
      <c r="F587" s="62">
        <v>46265</v>
      </c>
      <c r="G587" s="37" t="s">
        <v>361</v>
      </c>
      <c r="H587" s="36">
        <v>42346</v>
      </c>
      <c r="I587" s="63">
        <v>29845</v>
      </c>
      <c r="J587" s="24" t="s">
        <v>3492</v>
      </c>
      <c r="K587" s="63">
        <f t="shared" si="169"/>
        <v>45901</v>
      </c>
      <c r="L587" s="55">
        <f t="shared" si="170"/>
        <v>0.04</v>
      </c>
      <c r="M587" s="76">
        <v>0.22500000000000001</v>
      </c>
      <c r="N587" s="62">
        <v>45901</v>
      </c>
      <c r="O587" s="62">
        <v>46265</v>
      </c>
      <c r="P587" s="63"/>
      <c r="Q587" s="63"/>
      <c r="R587" s="78">
        <v>43</v>
      </c>
      <c r="S587" s="63" t="str">
        <f>VLOOKUP(R587,SA!$B$3:$C$11,2,1)</f>
        <v>36-45</v>
      </c>
      <c r="T587" s="38" t="s">
        <v>97</v>
      </c>
      <c r="U587" s="24" t="s">
        <v>56</v>
      </c>
      <c r="V587" s="24">
        <v>500000</v>
      </c>
      <c r="W587" s="39">
        <f t="shared" si="171"/>
        <v>500000</v>
      </c>
      <c r="X587" s="29">
        <f t="shared" si="172"/>
        <v>1</v>
      </c>
      <c r="Y587" s="40">
        <f t="shared" si="173"/>
        <v>365</v>
      </c>
      <c r="Z587" s="38">
        <f t="shared" si="174"/>
        <v>46081</v>
      </c>
      <c r="AA587" s="41">
        <f t="shared" si="175"/>
        <v>181</v>
      </c>
      <c r="AB587" s="24" t="s">
        <v>113</v>
      </c>
      <c r="AC587" s="41">
        <f t="shared" si="176"/>
        <v>6046.1902</v>
      </c>
      <c r="AD587" s="41">
        <v>1</v>
      </c>
      <c r="AE587" s="72">
        <f>INDEX(SA!$C$2:$G$11,MATCH(Details!S587,SA!$C$2:$C$11,0),MATCH(Details!V587,SA!$C$2:$G$2,0))*Y587/(F587-E587+1)</f>
        <v>5123.8900000000003</v>
      </c>
      <c r="AF587" s="41">
        <f t="shared" si="177"/>
        <v>0</v>
      </c>
      <c r="AG587" s="41">
        <f t="shared" si="178"/>
        <v>0</v>
      </c>
      <c r="AH587" s="41">
        <f t="shared" si="179"/>
        <v>922.30020000000002</v>
      </c>
      <c r="AI587" s="60">
        <f t="shared" si="180"/>
        <v>204.9556</v>
      </c>
      <c r="AJ587" s="60">
        <f t="shared" si="181"/>
        <v>1152.8752500000001</v>
      </c>
      <c r="AK587" s="60">
        <f t="shared" si="182"/>
        <v>2540.8879178082193</v>
      </c>
      <c r="AL587" s="60">
        <f t="shared" si="183"/>
        <v>1867.5526195890411</v>
      </c>
      <c r="AM587" s="41">
        <f t="shared" si="184"/>
        <v>1898.5065304109589</v>
      </c>
      <c r="AN587" s="42">
        <f t="shared" si="185"/>
        <v>45715</v>
      </c>
      <c r="AO587" s="43">
        <f t="shared" si="186"/>
        <v>5123.8900000000003</v>
      </c>
    </row>
    <row r="588" spans="1:41" s="24" customFormat="1" ht="15.75" customHeight="1" x14ac:dyDescent="0.35">
      <c r="A588" s="36" t="s">
        <v>27</v>
      </c>
      <c r="B588" s="36">
        <v>202509</v>
      </c>
      <c r="C588" s="24" t="s">
        <v>736</v>
      </c>
      <c r="D588" s="24" t="s">
        <v>119</v>
      </c>
      <c r="E588" s="62">
        <v>45901</v>
      </c>
      <c r="F588" s="62">
        <v>46265</v>
      </c>
      <c r="G588" s="37" t="s">
        <v>1188</v>
      </c>
      <c r="H588" s="36">
        <v>42346</v>
      </c>
      <c r="I588" s="63">
        <v>21916</v>
      </c>
      <c r="J588" s="24" t="s">
        <v>3493</v>
      </c>
      <c r="K588" s="63">
        <f t="shared" si="169"/>
        <v>45901</v>
      </c>
      <c r="L588" s="55">
        <f t="shared" si="170"/>
        <v>0.04</v>
      </c>
      <c r="M588" s="76">
        <v>0.22500000000000001</v>
      </c>
      <c r="N588" s="62">
        <v>45901</v>
      </c>
      <c r="O588" s="62">
        <v>46265</v>
      </c>
      <c r="P588" s="63"/>
      <c r="Q588" s="63"/>
      <c r="R588" s="78">
        <v>65</v>
      </c>
      <c r="S588" s="63" t="str">
        <f>VLOOKUP(R588,SA!$B$3:$C$11,2,1)</f>
        <v>56-65</v>
      </c>
      <c r="T588" s="38" t="s">
        <v>98</v>
      </c>
      <c r="U588" s="24" t="s">
        <v>5747</v>
      </c>
      <c r="V588" s="24">
        <v>500000</v>
      </c>
      <c r="W588" s="39">
        <f t="shared" si="171"/>
        <v>0</v>
      </c>
      <c r="X588" s="29">
        <f t="shared" si="172"/>
        <v>0</v>
      </c>
      <c r="Y588" s="40">
        <f t="shared" si="173"/>
        <v>365</v>
      </c>
      <c r="Z588" s="38">
        <f t="shared" si="174"/>
        <v>46081</v>
      </c>
      <c r="AA588" s="41">
        <f t="shared" si="175"/>
        <v>181</v>
      </c>
      <c r="AB588" s="24" t="s">
        <v>113</v>
      </c>
      <c r="AC588" s="41">
        <f t="shared" si="176"/>
        <v>13100.714</v>
      </c>
      <c r="AD588" s="41">
        <v>1</v>
      </c>
      <c r="AE588" s="72">
        <f>INDEX(SA!$C$2:$G$11,MATCH(Details!S588,SA!$C$2:$C$11,0),MATCH(Details!V588,SA!$C$2:$G$2,0))*Y588/(F588-E588+1)</f>
        <v>11102.3</v>
      </c>
      <c r="AF588" s="41">
        <f t="shared" si="177"/>
        <v>0</v>
      </c>
      <c r="AG588" s="41">
        <f t="shared" si="178"/>
        <v>0</v>
      </c>
      <c r="AH588" s="41">
        <f t="shared" si="179"/>
        <v>1998.4139999999998</v>
      </c>
      <c r="AI588" s="60">
        <f t="shared" si="180"/>
        <v>444.09199999999998</v>
      </c>
      <c r="AJ588" s="60">
        <f t="shared" si="181"/>
        <v>2498.0174999999999</v>
      </c>
      <c r="AK588" s="60">
        <f t="shared" si="182"/>
        <v>5505.5241095890406</v>
      </c>
      <c r="AL588" s="60">
        <f t="shared" si="183"/>
        <v>4046.5602205479449</v>
      </c>
      <c r="AM588" s="41">
        <f t="shared" si="184"/>
        <v>4113.6302794520543</v>
      </c>
      <c r="AN588" s="42">
        <f t="shared" si="185"/>
        <v>45715</v>
      </c>
      <c r="AO588" s="43">
        <f t="shared" si="186"/>
        <v>11102.3</v>
      </c>
    </row>
    <row r="589" spans="1:41" s="24" customFormat="1" ht="15.75" customHeight="1" x14ac:dyDescent="0.35">
      <c r="A589" s="36" t="s">
        <v>27</v>
      </c>
      <c r="B589" s="36">
        <v>202509</v>
      </c>
      <c r="C589" s="24" t="s">
        <v>736</v>
      </c>
      <c r="D589" s="24" t="s">
        <v>119</v>
      </c>
      <c r="E589" s="62">
        <v>45901</v>
      </c>
      <c r="F589" s="62">
        <v>46265</v>
      </c>
      <c r="G589" s="37" t="s">
        <v>1189</v>
      </c>
      <c r="H589" s="36">
        <v>42347</v>
      </c>
      <c r="I589" s="63">
        <v>43072</v>
      </c>
      <c r="J589" s="24" t="s">
        <v>3494</v>
      </c>
      <c r="K589" s="63">
        <f t="shared" si="169"/>
        <v>45901</v>
      </c>
      <c r="L589" s="55">
        <f t="shared" si="170"/>
        <v>0.04</v>
      </c>
      <c r="M589" s="76">
        <v>0.22500000000000001</v>
      </c>
      <c r="N589" s="62">
        <v>45901</v>
      </c>
      <c r="O589" s="62">
        <v>46265</v>
      </c>
      <c r="P589" s="63"/>
      <c r="Q589" s="63"/>
      <c r="R589" s="78">
        <v>7</v>
      </c>
      <c r="S589" s="63" t="str">
        <f>VLOOKUP(R589,SA!$B$3:$C$11,2,1)</f>
        <v>0-25</v>
      </c>
      <c r="T589" s="38" t="s">
        <v>98</v>
      </c>
      <c r="U589" s="24" t="s">
        <v>5746</v>
      </c>
      <c r="V589" s="24">
        <v>300000</v>
      </c>
      <c r="W589" s="39">
        <f t="shared" si="171"/>
        <v>0</v>
      </c>
      <c r="X589" s="29">
        <f t="shared" si="172"/>
        <v>0</v>
      </c>
      <c r="Y589" s="40">
        <f t="shared" si="173"/>
        <v>365</v>
      </c>
      <c r="Z589" s="38">
        <f t="shared" si="174"/>
        <v>46081</v>
      </c>
      <c r="AA589" s="41">
        <f t="shared" si="175"/>
        <v>181</v>
      </c>
      <c r="AB589" s="24" t="s">
        <v>113</v>
      </c>
      <c r="AC589" s="41">
        <f t="shared" si="176"/>
        <v>3690.3792000000003</v>
      </c>
      <c r="AD589" s="41">
        <v>1</v>
      </c>
      <c r="AE589" s="72">
        <f>INDEX(SA!$C$2:$G$11,MATCH(Details!S589,SA!$C$2:$C$11,0),MATCH(Details!V589,SA!$C$2:$G$2,0))*Y589/(F589-E589+1)</f>
        <v>3127.44</v>
      </c>
      <c r="AF589" s="41">
        <f t="shared" si="177"/>
        <v>0</v>
      </c>
      <c r="AG589" s="41">
        <f t="shared" si="178"/>
        <v>0</v>
      </c>
      <c r="AH589" s="41">
        <f t="shared" si="179"/>
        <v>562.93920000000003</v>
      </c>
      <c r="AI589" s="60">
        <f t="shared" si="180"/>
        <v>125.0976</v>
      </c>
      <c r="AJ589" s="60">
        <f t="shared" si="181"/>
        <v>703.67399999999998</v>
      </c>
      <c r="AK589" s="60">
        <f t="shared" si="182"/>
        <v>1550.8675068493151</v>
      </c>
      <c r="AL589" s="60">
        <f t="shared" si="183"/>
        <v>1139.8876175342466</v>
      </c>
      <c r="AM589" s="41">
        <f t="shared" si="184"/>
        <v>1158.7807824657534</v>
      </c>
      <c r="AN589" s="42">
        <f t="shared" si="185"/>
        <v>45715</v>
      </c>
      <c r="AO589" s="43">
        <f t="shared" si="186"/>
        <v>3127.44</v>
      </c>
    </row>
    <row r="590" spans="1:41" s="24" customFormat="1" ht="15.75" customHeight="1" x14ac:dyDescent="0.35">
      <c r="A590" s="36" t="s">
        <v>27</v>
      </c>
      <c r="B590" s="36">
        <v>202509</v>
      </c>
      <c r="C590" s="24" t="s">
        <v>736</v>
      </c>
      <c r="D590" s="24" t="s">
        <v>119</v>
      </c>
      <c r="E590" s="62">
        <v>45901</v>
      </c>
      <c r="F590" s="62">
        <v>46265</v>
      </c>
      <c r="G590" s="37" t="s">
        <v>1190</v>
      </c>
      <c r="H590" s="36">
        <v>42347</v>
      </c>
      <c r="I590" s="63">
        <v>34127</v>
      </c>
      <c r="J590" s="24" t="s">
        <v>3495</v>
      </c>
      <c r="K590" s="63">
        <f t="shared" si="169"/>
        <v>45901</v>
      </c>
      <c r="L590" s="55">
        <f t="shared" si="170"/>
        <v>0.04</v>
      </c>
      <c r="M590" s="76">
        <v>0.22500000000000001</v>
      </c>
      <c r="N590" s="62">
        <v>45901</v>
      </c>
      <c r="O590" s="62">
        <v>46265</v>
      </c>
      <c r="P590" s="63"/>
      <c r="Q590" s="63"/>
      <c r="R590" s="78">
        <v>32</v>
      </c>
      <c r="S590" s="63" t="str">
        <f>VLOOKUP(R590,SA!$B$3:$C$11,2,1)</f>
        <v>26-35</v>
      </c>
      <c r="T590" s="38" t="s">
        <v>98</v>
      </c>
      <c r="U590" s="24" t="s">
        <v>5743</v>
      </c>
      <c r="V590" s="24">
        <v>300000</v>
      </c>
      <c r="W590" s="39">
        <f t="shared" si="171"/>
        <v>0</v>
      </c>
      <c r="X590" s="29">
        <f t="shared" si="172"/>
        <v>0</v>
      </c>
      <c r="Y590" s="40">
        <f t="shared" si="173"/>
        <v>365</v>
      </c>
      <c r="Z590" s="38">
        <f t="shared" si="174"/>
        <v>46081</v>
      </c>
      <c r="AA590" s="41">
        <f t="shared" si="175"/>
        <v>181</v>
      </c>
      <c r="AB590" s="24" t="s">
        <v>113</v>
      </c>
      <c r="AC590" s="41">
        <f t="shared" si="176"/>
        <v>4124.4657999999999</v>
      </c>
      <c r="AD590" s="41">
        <v>1</v>
      </c>
      <c r="AE590" s="72">
        <f>INDEX(SA!$C$2:$G$11,MATCH(Details!S590,SA!$C$2:$C$11,0),MATCH(Details!V590,SA!$C$2:$G$2,0))*Y590/(F590-E590+1)</f>
        <v>3495.31</v>
      </c>
      <c r="AF590" s="41">
        <f t="shared" si="177"/>
        <v>0</v>
      </c>
      <c r="AG590" s="41">
        <f t="shared" si="178"/>
        <v>0</v>
      </c>
      <c r="AH590" s="41">
        <f t="shared" si="179"/>
        <v>629.1558</v>
      </c>
      <c r="AI590" s="60">
        <f t="shared" si="180"/>
        <v>139.8124</v>
      </c>
      <c r="AJ590" s="60">
        <f t="shared" si="181"/>
        <v>786.44475</v>
      </c>
      <c r="AK590" s="60">
        <f t="shared" si="182"/>
        <v>1733.2907123287671</v>
      </c>
      <c r="AL590" s="60">
        <f t="shared" si="183"/>
        <v>1273.9686735616438</v>
      </c>
      <c r="AM590" s="41">
        <f t="shared" si="184"/>
        <v>1295.0841764383563</v>
      </c>
      <c r="AN590" s="42">
        <f t="shared" si="185"/>
        <v>45715</v>
      </c>
      <c r="AO590" s="43">
        <f t="shared" si="186"/>
        <v>3495.31</v>
      </c>
    </row>
    <row r="591" spans="1:41" s="24" customFormat="1" ht="15.75" customHeight="1" x14ac:dyDescent="0.35">
      <c r="A591" s="36" t="s">
        <v>27</v>
      </c>
      <c r="B591" s="36">
        <v>202509</v>
      </c>
      <c r="C591" s="24" t="s">
        <v>736</v>
      </c>
      <c r="D591" s="24" t="s">
        <v>119</v>
      </c>
      <c r="E591" s="62">
        <v>45901</v>
      </c>
      <c r="F591" s="62">
        <v>46265</v>
      </c>
      <c r="G591" s="37" t="s">
        <v>1191</v>
      </c>
      <c r="H591" s="36">
        <v>42347</v>
      </c>
      <c r="I591" s="63">
        <v>23409</v>
      </c>
      <c r="J591" s="24" t="s">
        <v>3496</v>
      </c>
      <c r="K591" s="63">
        <f t="shared" si="169"/>
        <v>45901</v>
      </c>
      <c r="L591" s="55">
        <f t="shared" si="170"/>
        <v>0.04</v>
      </c>
      <c r="M591" s="76">
        <v>0.22500000000000001</v>
      </c>
      <c r="N591" s="62">
        <v>45901</v>
      </c>
      <c r="O591" s="62">
        <v>46265</v>
      </c>
      <c r="P591" s="63"/>
      <c r="Q591" s="63"/>
      <c r="R591" s="78">
        <v>61</v>
      </c>
      <c r="S591" s="63" t="str">
        <f>VLOOKUP(R591,SA!$B$3:$C$11,2,1)</f>
        <v>56-65</v>
      </c>
      <c r="T591" s="38" t="s">
        <v>98</v>
      </c>
      <c r="U591" s="24" t="s">
        <v>5747</v>
      </c>
      <c r="V591" s="24">
        <v>300000</v>
      </c>
      <c r="W591" s="39">
        <f t="shared" si="171"/>
        <v>0</v>
      </c>
      <c r="X591" s="29">
        <f t="shared" si="172"/>
        <v>0</v>
      </c>
      <c r="Y591" s="40">
        <f t="shared" si="173"/>
        <v>365</v>
      </c>
      <c r="Z591" s="38">
        <f t="shared" si="174"/>
        <v>46081</v>
      </c>
      <c r="AA591" s="41">
        <f t="shared" si="175"/>
        <v>181</v>
      </c>
      <c r="AB591" s="24" t="s">
        <v>113</v>
      </c>
      <c r="AC591" s="41">
        <f t="shared" si="176"/>
        <v>10831.751</v>
      </c>
      <c r="AD591" s="41">
        <v>1</v>
      </c>
      <c r="AE591" s="72">
        <f>INDEX(SA!$C$2:$G$11,MATCH(Details!S591,SA!$C$2:$C$11,0),MATCH(Details!V591,SA!$C$2:$G$2,0))*Y591/(F591-E591+1)</f>
        <v>9179.4500000000007</v>
      </c>
      <c r="AF591" s="41">
        <f t="shared" si="177"/>
        <v>0</v>
      </c>
      <c r="AG591" s="41">
        <f t="shared" si="178"/>
        <v>0</v>
      </c>
      <c r="AH591" s="41">
        <f t="shared" si="179"/>
        <v>1652.3010000000002</v>
      </c>
      <c r="AI591" s="60">
        <f t="shared" si="180"/>
        <v>367.17800000000005</v>
      </c>
      <c r="AJ591" s="60">
        <f t="shared" si="181"/>
        <v>2065.3762500000003</v>
      </c>
      <c r="AK591" s="60">
        <f t="shared" si="182"/>
        <v>4552.0012328767125</v>
      </c>
      <c r="AL591" s="60">
        <f t="shared" si="183"/>
        <v>3345.7209061643835</v>
      </c>
      <c r="AM591" s="41">
        <f t="shared" si="184"/>
        <v>3401.1748438356171</v>
      </c>
      <c r="AN591" s="42">
        <f t="shared" si="185"/>
        <v>45715</v>
      </c>
      <c r="AO591" s="43">
        <f t="shared" si="186"/>
        <v>9179.4500000000007</v>
      </c>
    </row>
    <row r="592" spans="1:41" s="24" customFormat="1" ht="15.75" customHeight="1" x14ac:dyDescent="0.35">
      <c r="A592" s="36" t="s">
        <v>27</v>
      </c>
      <c r="B592" s="36">
        <v>202509</v>
      </c>
      <c r="C592" s="24" t="s">
        <v>736</v>
      </c>
      <c r="D592" s="24" t="s">
        <v>119</v>
      </c>
      <c r="E592" s="62">
        <v>45901</v>
      </c>
      <c r="F592" s="62">
        <v>46265</v>
      </c>
      <c r="G592" s="37" t="s">
        <v>499</v>
      </c>
      <c r="H592" s="36">
        <v>42347</v>
      </c>
      <c r="I592" s="63">
        <v>33062</v>
      </c>
      <c r="J592" s="24" t="s">
        <v>3497</v>
      </c>
      <c r="K592" s="63">
        <f t="shared" si="169"/>
        <v>45901</v>
      </c>
      <c r="L592" s="55">
        <f t="shared" si="170"/>
        <v>0.04</v>
      </c>
      <c r="M592" s="76">
        <v>0.22500000000000001</v>
      </c>
      <c r="N592" s="62">
        <v>45901</v>
      </c>
      <c r="O592" s="62">
        <v>46265</v>
      </c>
      <c r="P592" s="63"/>
      <c r="Q592" s="63"/>
      <c r="R592" s="78">
        <v>35</v>
      </c>
      <c r="S592" s="63" t="str">
        <f>VLOOKUP(R592,SA!$B$3:$C$11,2,1)</f>
        <v>26-35</v>
      </c>
      <c r="T592" s="38" t="s">
        <v>97</v>
      </c>
      <c r="U592" s="24" t="s">
        <v>56</v>
      </c>
      <c r="V592" s="24">
        <v>300000</v>
      </c>
      <c r="W592" s="39">
        <f t="shared" si="171"/>
        <v>300000</v>
      </c>
      <c r="X592" s="29">
        <f t="shared" si="172"/>
        <v>1</v>
      </c>
      <c r="Y592" s="40">
        <f t="shared" si="173"/>
        <v>365</v>
      </c>
      <c r="Z592" s="38">
        <f t="shared" si="174"/>
        <v>46081</v>
      </c>
      <c r="AA592" s="41">
        <f t="shared" si="175"/>
        <v>181</v>
      </c>
      <c r="AB592" s="24" t="s">
        <v>113</v>
      </c>
      <c r="AC592" s="41">
        <f t="shared" si="176"/>
        <v>4124.4657999999999</v>
      </c>
      <c r="AD592" s="41">
        <v>1</v>
      </c>
      <c r="AE592" s="72">
        <f>INDEX(SA!$C$2:$G$11,MATCH(Details!S592,SA!$C$2:$C$11,0),MATCH(Details!V592,SA!$C$2:$G$2,0))*Y592/(F592-E592+1)</f>
        <v>3495.31</v>
      </c>
      <c r="AF592" s="41">
        <f t="shared" si="177"/>
        <v>0</v>
      </c>
      <c r="AG592" s="41">
        <f t="shared" si="178"/>
        <v>0</v>
      </c>
      <c r="AH592" s="41">
        <f t="shared" si="179"/>
        <v>629.1558</v>
      </c>
      <c r="AI592" s="60">
        <f t="shared" si="180"/>
        <v>139.8124</v>
      </c>
      <c r="AJ592" s="60">
        <f t="shared" si="181"/>
        <v>786.44475</v>
      </c>
      <c r="AK592" s="60">
        <f t="shared" si="182"/>
        <v>1733.2907123287671</v>
      </c>
      <c r="AL592" s="60">
        <f t="shared" si="183"/>
        <v>1273.9686735616438</v>
      </c>
      <c r="AM592" s="41">
        <f t="shared" si="184"/>
        <v>1295.0841764383563</v>
      </c>
      <c r="AN592" s="42">
        <f t="shared" si="185"/>
        <v>45715</v>
      </c>
      <c r="AO592" s="43">
        <f t="shared" si="186"/>
        <v>3495.31</v>
      </c>
    </row>
    <row r="593" spans="1:41" s="24" customFormat="1" ht="15.75" customHeight="1" x14ac:dyDescent="0.35">
      <c r="A593" s="36" t="s">
        <v>27</v>
      </c>
      <c r="B593" s="36">
        <v>202509</v>
      </c>
      <c r="C593" s="24" t="s">
        <v>736</v>
      </c>
      <c r="D593" s="24" t="s">
        <v>119</v>
      </c>
      <c r="E593" s="62">
        <v>45901</v>
      </c>
      <c r="F593" s="62">
        <v>46265</v>
      </c>
      <c r="G593" s="37" t="s">
        <v>1192</v>
      </c>
      <c r="H593" s="36">
        <v>42347</v>
      </c>
      <c r="I593" s="63">
        <v>20455</v>
      </c>
      <c r="J593" s="24" t="s">
        <v>3498</v>
      </c>
      <c r="K593" s="63">
        <f t="shared" si="169"/>
        <v>45901</v>
      </c>
      <c r="L593" s="55">
        <f t="shared" si="170"/>
        <v>0.04</v>
      </c>
      <c r="M593" s="76">
        <v>0.22500000000000001</v>
      </c>
      <c r="N593" s="62">
        <v>45901</v>
      </c>
      <c r="O593" s="62">
        <v>46265</v>
      </c>
      <c r="P593" s="63"/>
      <c r="Q593" s="63"/>
      <c r="R593" s="78">
        <v>69</v>
      </c>
      <c r="S593" s="63" t="str">
        <f>VLOOKUP(R593,SA!$B$3:$C$11,2,1)</f>
        <v>66-70</v>
      </c>
      <c r="T593" s="38" t="s">
        <v>97</v>
      </c>
      <c r="U593" s="24" t="s">
        <v>5744</v>
      </c>
      <c r="V593" s="24">
        <v>300000</v>
      </c>
      <c r="W593" s="39">
        <f t="shared" si="171"/>
        <v>0</v>
      </c>
      <c r="X593" s="29">
        <f t="shared" si="172"/>
        <v>0</v>
      </c>
      <c r="Y593" s="40">
        <f t="shared" si="173"/>
        <v>365</v>
      </c>
      <c r="Z593" s="38">
        <f t="shared" si="174"/>
        <v>46081</v>
      </c>
      <c r="AA593" s="41">
        <f t="shared" si="175"/>
        <v>181</v>
      </c>
      <c r="AB593" s="24" t="s">
        <v>113</v>
      </c>
      <c r="AC593" s="41">
        <f t="shared" si="176"/>
        <v>15468.950400000002</v>
      </c>
      <c r="AD593" s="41">
        <v>1</v>
      </c>
      <c r="AE593" s="72">
        <f>INDEX(SA!$C$2:$G$11,MATCH(Details!S593,SA!$C$2:$C$11,0),MATCH(Details!V593,SA!$C$2:$G$2,0))*Y593/(F593-E593+1)</f>
        <v>13109.28</v>
      </c>
      <c r="AF593" s="41">
        <f t="shared" si="177"/>
        <v>0</v>
      </c>
      <c r="AG593" s="41">
        <f t="shared" si="178"/>
        <v>0</v>
      </c>
      <c r="AH593" s="41">
        <f t="shared" si="179"/>
        <v>2359.6704</v>
      </c>
      <c r="AI593" s="60">
        <f t="shared" si="180"/>
        <v>524.37120000000004</v>
      </c>
      <c r="AJ593" s="60">
        <f t="shared" si="181"/>
        <v>2949.5880000000002</v>
      </c>
      <c r="AK593" s="60">
        <f t="shared" si="182"/>
        <v>6500.7662465753428</v>
      </c>
      <c r="AL593" s="60">
        <f t="shared" si="183"/>
        <v>4778.0631912328772</v>
      </c>
      <c r="AM593" s="41">
        <f t="shared" si="184"/>
        <v>4857.2576087671241</v>
      </c>
      <c r="AN593" s="42">
        <f t="shared" si="185"/>
        <v>45715</v>
      </c>
      <c r="AO593" s="43">
        <f t="shared" si="186"/>
        <v>13109.28</v>
      </c>
    </row>
    <row r="594" spans="1:41" s="24" customFormat="1" ht="15.75" customHeight="1" x14ac:dyDescent="0.35">
      <c r="A594" s="36" t="s">
        <v>27</v>
      </c>
      <c r="B594" s="36">
        <v>202509</v>
      </c>
      <c r="C594" s="24" t="s">
        <v>736</v>
      </c>
      <c r="D594" s="24" t="s">
        <v>119</v>
      </c>
      <c r="E594" s="62">
        <v>45901</v>
      </c>
      <c r="F594" s="62">
        <v>46265</v>
      </c>
      <c r="G594" s="37" t="s">
        <v>1193</v>
      </c>
      <c r="H594" s="36">
        <v>42347</v>
      </c>
      <c r="I594" s="63">
        <v>43661</v>
      </c>
      <c r="J594" s="24" t="s">
        <v>3499</v>
      </c>
      <c r="K594" s="63">
        <f t="shared" si="169"/>
        <v>45901</v>
      </c>
      <c r="L594" s="55">
        <f t="shared" si="170"/>
        <v>0.04</v>
      </c>
      <c r="M594" s="76">
        <v>0.22500000000000001</v>
      </c>
      <c r="N594" s="62">
        <v>45901</v>
      </c>
      <c r="O594" s="62">
        <v>46265</v>
      </c>
      <c r="P594" s="63"/>
      <c r="Q594" s="63"/>
      <c r="R594" s="78">
        <v>6</v>
      </c>
      <c r="S594" s="63" t="str">
        <f>VLOOKUP(R594,SA!$B$3:$C$11,2,1)</f>
        <v>0-25</v>
      </c>
      <c r="T594" s="38" t="s">
        <v>97</v>
      </c>
      <c r="U594" s="24" t="s">
        <v>5745</v>
      </c>
      <c r="V594" s="24">
        <v>300000</v>
      </c>
      <c r="W594" s="39">
        <f t="shared" si="171"/>
        <v>0</v>
      </c>
      <c r="X594" s="29">
        <f t="shared" si="172"/>
        <v>0</v>
      </c>
      <c r="Y594" s="40">
        <f t="shared" si="173"/>
        <v>365</v>
      </c>
      <c r="Z594" s="38">
        <f t="shared" si="174"/>
        <v>46081</v>
      </c>
      <c r="AA594" s="41">
        <f t="shared" si="175"/>
        <v>181</v>
      </c>
      <c r="AB594" s="24" t="s">
        <v>113</v>
      </c>
      <c r="AC594" s="41">
        <f t="shared" si="176"/>
        <v>3690.3792000000003</v>
      </c>
      <c r="AD594" s="41">
        <v>1</v>
      </c>
      <c r="AE594" s="72">
        <f>INDEX(SA!$C$2:$G$11,MATCH(Details!S594,SA!$C$2:$C$11,0),MATCH(Details!V594,SA!$C$2:$G$2,0))*Y594/(F594-E594+1)</f>
        <v>3127.44</v>
      </c>
      <c r="AF594" s="41">
        <f t="shared" si="177"/>
        <v>0</v>
      </c>
      <c r="AG594" s="41">
        <f t="shared" si="178"/>
        <v>0</v>
      </c>
      <c r="AH594" s="41">
        <f t="shared" si="179"/>
        <v>562.93920000000003</v>
      </c>
      <c r="AI594" s="60">
        <f t="shared" si="180"/>
        <v>125.0976</v>
      </c>
      <c r="AJ594" s="60">
        <f t="shared" si="181"/>
        <v>703.67399999999998</v>
      </c>
      <c r="AK594" s="60">
        <f t="shared" si="182"/>
        <v>1550.8675068493151</v>
      </c>
      <c r="AL594" s="60">
        <f t="shared" si="183"/>
        <v>1139.8876175342466</v>
      </c>
      <c r="AM594" s="41">
        <f t="shared" si="184"/>
        <v>1158.7807824657534</v>
      </c>
      <c r="AN594" s="42">
        <f t="shared" si="185"/>
        <v>45715</v>
      </c>
      <c r="AO594" s="43">
        <f t="shared" si="186"/>
        <v>3127.44</v>
      </c>
    </row>
    <row r="595" spans="1:41" s="24" customFormat="1" ht="15.75" customHeight="1" x14ac:dyDescent="0.35">
      <c r="A595" s="36" t="s">
        <v>27</v>
      </c>
      <c r="B595" s="36">
        <v>202509</v>
      </c>
      <c r="C595" s="24" t="s">
        <v>736</v>
      </c>
      <c r="D595" s="24" t="s">
        <v>119</v>
      </c>
      <c r="E595" s="62">
        <v>45901</v>
      </c>
      <c r="F595" s="62">
        <v>46265</v>
      </c>
      <c r="G595" s="37" t="s">
        <v>1194</v>
      </c>
      <c r="H595" s="36">
        <v>42348</v>
      </c>
      <c r="I595" s="63">
        <v>41349</v>
      </c>
      <c r="J595" s="24" t="s">
        <v>3500</v>
      </c>
      <c r="K595" s="63">
        <f t="shared" si="169"/>
        <v>45901</v>
      </c>
      <c r="L595" s="55">
        <f t="shared" si="170"/>
        <v>0.04</v>
      </c>
      <c r="M595" s="76">
        <v>0.22500000000000001</v>
      </c>
      <c r="N595" s="62">
        <v>45901</v>
      </c>
      <c r="O595" s="62">
        <v>46265</v>
      </c>
      <c r="P595" s="63"/>
      <c r="Q595" s="63"/>
      <c r="R595" s="78">
        <v>12</v>
      </c>
      <c r="S595" s="63" t="str">
        <f>VLOOKUP(R595,SA!$B$3:$C$11,2,1)</f>
        <v>0-25</v>
      </c>
      <c r="T595" s="38" t="s">
        <v>98</v>
      </c>
      <c r="U595" s="24" t="s">
        <v>5746</v>
      </c>
      <c r="V595" s="24">
        <v>400000</v>
      </c>
      <c r="W595" s="39">
        <f t="shared" si="171"/>
        <v>0</v>
      </c>
      <c r="X595" s="29">
        <f t="shared" si="172"/>
        <v>0</v>
      </c>
      <c r="Y595" s="40">
        <f t="shared" si="173"/>
        <v>365</v>
      </c>
      <c r="Z595" s="38">
        <f t="shared" si="174"/>
        <v>46081</v>
      </c>
      <c r="AA595" s="41">
        <f t="shared" si="175"/>
        <v>181</v>
      </c>
      <c r="AB595" s="24" t="s">
        <v>113</v>
      </c>
      <c r="AC595" s="41">
        <f t="shared" si="176"/>
        <v>4043.8364000000001</v>
      </c>
      <c r="AD595" s="41">
        <v>1</v>
      </c>
      <c r="AE595" s="72">
        <f>INDEX(SA!$C$2:$G$11,MATCH(Details!S595,SA!$C$2:$C$11,0),MATCH(Details!V595,SA!$C$2:$G$2,0))*Y595/(F595-E595+1)</f>
        <v>3426.98</v>
      </c>
      <c r="AF595" s="41">
        <f t="shared" si="177"/>
        <v>0</v>
      </c>
      <c r="AG595" s="41">
        <f t="shared" si="178"/>
        <v>0</v>
      </c>
      <c r="AH595" s="41">
        <f t="shared" si="179"/>
        <v>616.85640000000001</v>
      </c>
      <c r="AI595" s="60">
        <f t="shared" si="180"/>
        <v>137.07920000000001</v>
      </c>
      <c r="AJ595" s="60">
        <f t="shared" si="181"/>
        <v>771.07050000000004</v>
      </c>
      <c r="AK595" s="60">
        <f t="shared" si="182"/>
        <v>1699.4065205479453</v>
      </c>
      <c r="AL595" s="60">
        <f t="shared" si="183"/>
        <v>1249.0637926027398</v>
      </c>
      <c r="AM595" s="41">
        <f t="shared" si="184"/>
        <v>1269.7665073972601</v>
      </c>
      <c r="AN595" s="42">
        <f t="shared" si="185"/>
        <v>45715</v>
      </c>
      <c r="AO595" s="43">
        <f t="shared" si="186"/>
        <v>3426.98</v>
      </c>
    </row>
    <row r="596" spans="1:41" s="24" customFormat="1" ht="15.75" customHeight="1" x14ac:dyDescent="0.35">
      <c r="A596" s="36" t="s">
        <v>27</v>
      </c>
      <c r="B596" s="36">
        <v>202509</v>
      </c>
      <c r="C596" s="24" t="s">
        <v>736</v>
      </c>
      <c r="D596" s="24" t="s">
        <v>119</v>
      </c>
      <c r="E596" s="62">
        <v>45901</v>
      </c>
      <c r="F596" s="62">
        <v>46265</v>
      </c>
      <c r="G596" s="37" t="s">
        <v>1195</v>
      </c>
      <c r="H596" s="36">
        <v>42348</v>
      </c>
      <c r="I596" s="63">
        <v>40756</v>
      </c>
      <c r="J596" s="24" t="s">
        <v>3501</v>
      </c>
      <c r="K596" s="63">
        <f t="shared" si="169"/>
        <v>45901</v>
      </c>
      <c r="L596" s="55">
        <f t="shared" si="170"/>
        <v>0.04</v>
      </c>
      <c r="M596" s="76">
        <v>0.22500000000000001</v>
      </c>
      <c r="N596" s="62">
        <v>45901</v>
      </c>
      <c r="O596" s="62">
        <v>46265</v>
      </c>
      <c r="P596" s="63"/>
      <c r="Q596" s="63"/>
      <c r="R596" s="78">
        <v>14</v>
      </c>
      <c r="S596" s="63" t="str">
        <f>VLOOKUP(R596,SA!$B$3:$C$11,2,1)</f>
        <v>0-25</v>
      </c>
      <c r="T596" s="38" t="s">
        <v>97</v>
      </c>
      <c r="U596" s="24" t="s">
        <v>5745</v>
      </c>
      <c r="V596" s="24">
        <v>400000</v>
      </c>
      <c r="W596" s="39">
        <f t="shared" si="171"/>
        <v>0</v>
      </c>
      <c r="X596" s="29">
        <f t="shared" si="172"/>
        <v>0</v>
      </c>
      <c r="Y596" s="40">
        <f t="shared" si="173"/>
        <v>365</v>
      </c>
      <c r="Z596" s="38">
        <f t="shared" si="174"/>
        <v>46081</v>
      </c>
      <c r="AA596" s="41">
        <f t="shared" si="175"/>
        <v>181</v>
      </c>
      <c r="AB596" s="24" t="s">
        <v>113</v>
      </c>
      <c r="AC596" s="41">
        <f t="shared" si="176"/>
        <v>4043.8364000000001</v>
      </c>
      <c r="AD596" s="41">
        <v>1</v>
      </c>
      <c r="AE596" s="72">
        <f>INDEX(SA!$C$2:$G$11,MATCH(Details!S596,SA!$C$2:$C$11,0),MATCH(Details!V596,SA!$C$2:$G$2,0))*Y596/(F596-E596+1)</f>
        <v>3426.98</v>
      </c>
      <c r="AF596" s="41">
        <f t="shared" si="177"/>
        <v>0</v>
      </c>
      <c r="AG596" s="41">
        <f t="shared" si="178"/>
        <v>0</v>
      </c>
      <c r="AH596" s="41">
        <f t="shared" si="179"/>
        <v>616.85640000000001</v>
      </c>
      <c r="AI596" s="60">
        <f t="shared" si="180"/>
        <v>137.07920000000001</v>
      </c>
      <c r="AJ596" s="60">
        <f t="shared" si="181"/>
        <v>771.07050000000004</v>
      </c>
      <c r="AK596" s="60">
        <f t="shared" si="182"/>
        <v>1699.4065205479453</v>
      </c>
      <c r="AL596" s="60">
        <f t="shared" si="183"/>
        <v>1249.0637926027398</v>
      </c>
      <c r="AM596" s="41">
        <f t="shared" si="184"/>
        <v>1269.7665073972601</v>
      </c>
      <c r="AN596" s="42">
        <f t="shared" si="185"/>
        <v>45715</v>
      </c>
      <c r="AO596" s="43">
        <f t="shared" si="186"/>
        <v>3426.98</v>
      </c>
    </row>
    <row r="597" spans="1:41" s="24" customFormat="1" ht="15.75" customHeight="1" x14ac:dyDescent="0.35">
      <c r="A597" s="36" t="s">
        <v>27</v>
      </c>
      <c r="B597" s="36">
        <v>202509</v>
      </c>
      <c r="C597" s="24" t="s">
        <v>736</v>
      </c>
      <c r="D597" s="24" t="s">
        <v>119</v>
      </c>
      <c r="E597" s="62">
        <v>45901</v>
      </c>
      <c r="F597" s="62">
        <v>46265</v>
      </c>
      <c r="G597" s="37" t="s">
        <v>1196</v>
      </c>
      <c r="H597" s="36">
        <v>42348</v>
      </c>
      <c r="I597" s="63">
        <v>22647</v>
      </c>
      <c r="J597" s="24" t="s">
        <v>3502</v>
      </c>
      <c r="K597" s="63">
        <f t="shared" si="169"/>
        <v>45901</v>
      </c>
      <c r="L597" s="55">
        <f t="shared" si="170"/>
        <v>0.04</v>
      </c>
      <c r="M597" s="76">
        <v>0.22500000000000001</v>
      </c>
      <c r="N597" s="62">
        <v>45901</v>
      </c>
      <c r="O597" s="62">
        <v>46265</v>
      </c>
      <c r="P597" s="63"/>
      <c r="Q597" s="63"/>
      <c r="R597" s="78">
        <v>63</v>
      </c>
      <c r="S597" s="63" t="str">
        <f>VLOOKUP(R597,SA!$B$3:$C$11,2,1)</f>
        <v>56-65</v>
      </c>
      <c r="T597" s="38" t="s">
        <v>98</v>
      </c>
      <c r="U597" s="24" t="s">
        <v>5747</v>
      </c>
      <c r="V597" s="24">
        <v>400000</v>
      </c>
      <c r="W597" s="39">
        <f t="shared" si="171"/>
        <v>0</v>
      </c>
      <c r="X597" s="29">
        <f t="shared" si="172"/>
        <v>0</v>
      </c>
      <c r="Y597" s="40">
        <f t="shared" si="173"/>
        <v>365</v>
      </c>
      <c r="Z597" s="38">
        <f t="shared" si="174"/>
        <v>46081</v>
      </c>
      <c r="AA597" s="41">
        <f t="shared" si="175"/>
        <v>181</v>
      </c>
      <c r="AB597" s="24" t="s">
        <v>113</v>
      </c>
      <c r="AC597" s="41">
        <f t="shared" si="176"/>
        <v>11909.7282</v>
      </c>
      <c r="AD597" s="41">
        <v>1</v>
      </c>
      <c r="AE597" s="72">
        <f>INDEX(SA!$C$2:$G$11,MATCH(Details!S597,SA!$C$2:$C$11,0),MATCH(Details!V597,SA!$C$2:$G$2,0))*Y597/(F597-E597+1)</f>
        <v>10092.99</v>
      </c>
      <c r="AF597" s="41">
        <f t="shared" si="177"/>
        <v>0</v>
      </c>
      <c r="AG597" s="41">
        <f t="shared" si="178"/>
        <v>0</v>
      </c>
      <c r="AH597" s="41">
        <f t="shared" si="179"/>
        <v>1816.7382</v>
      </c>
      <c r="AI597" s="60">
        <f t="shared" si="180"/>
        <v>403.71960000000001</v>
      </c>
      <c r="AJ597" s="60">
        <f t="shared" si="181"/>
        <v>2270.9227500000002</v>
      </c>
      <c r="AK597" s="60">
        <f t="shared" si="182"/>
        <v>5005.0169589041097</v>
      </c>
      <c r="AL597" s="60">
        <f t="shared" si="183"/>
        <v>3678.6874647945206</v>
      </c>
      <c r="AM597" s="41">
        <f t="shared" si="184"/>
        <v>3739.6601852054787</v>
      </c>
      <c r="AN597" s="42">
        <f t="shared" si="185"/>
        <v>45715</v>
      </c>
      <c r="AO597" s="43">
        <f t="shared" si="186"/>
        <v>10092.99</v>
      </c>
    </row>
    <row r="598" spans="1:41" s="24" customFormat="1" ht="15.75" customHeight="1" x14ac:dyDescent="0.35">
      <c r="A598" s="36" t="s">
        <v>27</v>
      </c>
      <c r="B598" s="36">
        <v>202509</v>
      </c>
      <c r="C598" s="24" t="s">
        <v>736</v>
      </c>
      <c r="D598" s="24" t="s">
        <v>119</v>
      </c>
      <c r="E598" s="62">
        <v>45901</v>
      </c>
      <c r="F598" s="62">
        <v>46265</v>
      </c>
      <c r="G598" s="37" t="s">
        <v>1197</v>
      </c>
      <c r="H598" s="36">
        <v>42348</v>
      </c>
      <c r="I598" s="63">
        <v>21738</v>
      </c>
      <c r="J598" s="24" t="s">
        <v>3503</v>
      </c>
      <c r="K598" s="63">
        <f t="shared" si="169"/>
        <v>45901</v>
      </c>
      <c r="L598" s="55">
        <f t="shared" si="170"/>
        <v>0.04</v>
      </c>
      <c r="M598" s="76">
        <v>0.22500000000000001</v>
      </c>
      <c r="N598" s="62">
        <v>45901</v>
      </c>
      <c r="O598" s="62">
        <v>46265</v>
      </c>
      <c r="P598" s="63"/>
      <c r="Q598" s="63"/>
      <c r="R598" s="78">
        <v>66</v>
      </c>
      <c r="S598" s="63" t="str">
        <f>VLOOKUP(R598,SA!$B$3:$C$11,2,1)</f>
        <v>66-70</v>
      </c>
      <c r="T598" s="38" t="s">
        <v>97</v>
      </c>
      <c r="U598" s="24" t="s">
        <v>5744</v>
      </c>
      <c r="V598" s="24">
        <v>400000</v>
      </c>
      <c r="W598" s="39">
        <f t="shared" si="171"/>
        <v>0</v>
      </c>
      <c r="X598" s="29">
        <f t="shared" si="172"/>
        <v>0</v>
      </c>
      <c r="Y598" s="40">
        <f t="shared" si="173"/>
        <v>365</v>
      </c>
      <c r="Z598" s="38">
        <f t="shared" si="174"/>
        <v>46081</v>
      </c>
      <c r="AA598" s="41">
        <f t="shared" si="175"/>
        <v>181</v>
      </c>
      <c r="AB598" s="24" t="s">
        <v>113</v>
      </c>
      <c r="AC598" s="41">
        <f t="shared" si="176"/>
        <v>17021.971999999998</v>
      </c>
      <c r="AD598" s="41">
        <v>1</v>
      </c>
      <c r="AE598" s="72">
        <f>INDEX(SA!$C$2:$G$11,MATCH(Details!S598,SA!$C$2:$C$11,0),MATCH(Details!V598,SA!$C$2:$G$2,0))*Y598/(F598-E598+1)</f>
        <v>14425.4</v>
      </c>
      <c r="AF598" s="41">
        <f t="shared" si="177"/>
        <v>0</v>
      </c>
      <c r="AG598" s="41">
        <f t="shared" si="178"/>
        <v>0</v>
      </c>
      <c r="AH598" s="41">
        <f t="shared" si="179"/>
        <v>2596.5719999999997</v>
      </c>
      <c r="AI598" s="60">
        <f t="shared" si="180"/>
        <v>577.01599999999996</v>
      </c>
      <c r="AJ598" s="60">
        <f t="shared" si="181"/>
        <v>3245.7150000000001</v>
      </c>
      <c r="AK598" s="60">
        <f t="shared" si="182"/>
        <v>7153.4175342465751</v>
      </c>
      <c r="AL598" s="60">
        <f t="shared" si="183"/>
        <v>5257.7618876712322</v>
      </c>
      <c r="AM598" s="41">
        <f t="shared" si="184"/>
        <v>5344.9071123287686</v>
      </c>
      <c r="AN598" s="42">
        <f t="shared" si="185"/>
        <v>45715</v>
      </c>
      <c r="AO598" s="43">
        <f t="shared" si="186"/>
        <v>14425.4</v>
      </c>
    </row>
    <row r="599" spans="1:41" s="24" customFormat="1" ht="15.75" customHeight="1" x14ac:dyDescent="0.35">
      <c r="A599" s="36" t="s">
        <v>27</v>
      </c>
      <c r="B599" s="36">
        <v>202509</v>
      </c>
      <c r="C599" s="24" t="s">
        <v>736</v>
      </c>
      <c r="D599" s="24" t="s">
        <v>119</v>
      </c>
      <c r="E599" s="62">
        <v>45901</v>
      </c>
      <c r="F599" s="62">
        <v>46265</v>
      </c>
      <c r="G599" s="37" t="s">
        <v>295</v>
      </c>
      <c r="H599" s="36">
        <v>42348</v>
      </c>
      <c r="I599" s="63">
        <v>30165</v>
      </c>
      <c r="J599" s="24" t="s">
        <v>3504</v>
      </c>
      <c r="K599" s="63">
        <f t="shared" si="169"/>
        <v>45901</v>
      </c>
      <c r="L599" s="55">
        <f t="shared" si="170"/>
        <v>0.04</v>
      </c>
      <c r="M599" s="76">
        <v>0.22500000000000001</v>
      </c>
      <c r="N599" s="62">
        <v>45901</v>
      </c>
      <c r="O599" s="62">
        <v>46265</v>
      </c>
      <c r="P599" s="63"/>
      <c r="Q599" s="63"/>
      <c r="R599" s="78">
        <v>43</v>
      </c>
      <c r="S599" s="63" t="str">
        <f>VLOOKUP(R599,SA!$B$3:$C$11,2,1)</f>
        <v>36-45</v>
      </c>
      <c r="T599" s="38" t="s">
        <v>97</v>
      </c>
      <c r="U599" s="24" t="s">
        <v>56</v>
      </c>
      <c r="V599" s="24">
        <v>400000</v>
      </c>
      <c r="W599" s="39">
        <f t="shared" si="171"/>
        <v>400000</v>
      </c>
      <c r="X599" s="29">
        <f t="shared" si="172"/>
        <v>1</v>
      </c>
      <c r="Y599" s="40">
        <f t="shared" si="173"/>
        <v>365</v>
      </c>
      <c r="Z599" s="38">
        <f t="shared" si="174"/>
        <v>46081</v>
      </c>
      <c r="AA599" s="41">
        <f t="shared" si="175"/>
        <v>181</v>
      </c>
      <c r="AB599" s="24" t="s">
        <v>113</v>
      </c>
      <c r="AC599" s="41">
        <f t="shared" si="176"/>
        <v>5496.5225999999993</v>
      </c>
      <c r="AD599" s="41">
        <v>1</v>
      </c>
      <c r="AE599" s="72">
        <f>INDEX(SA!$C$2:$G$11,MATCH(Details!S599,SA!$C$2:$C$11,0),MATCH(Details!V599,SA!$C$2:$G$2,0))*Y599/(F599-E599+1)</f>
        <v>4658.07</v>
      </c>
      <c r="AF599" s="41">
        <f t="shared" si="177"/>
        <v>0</v>
      </c>
      <c r="AG599" s="41">
        <f t="shared" si="178"/>
        <v>0</v>
      </c>
      <c r="AH599" s="41">
        <f t="shared" si="179"/>
        <v>838.45259999999996</v>
      </c>
      <c r="AI599" s="60">
        <f t="shared" si="180"/>
        <v>186.3228</v>
      </c>
      <c r="AJ599" s="60">
        <f t="shared" si="181"/>
        <v>1048.06575</v>
      </c>
      <c r="AK599" s="60">
        <f t="shared" si="182"/>
        <v>2309.8922465753421</v>
      </c>
      <c r="AL599" s="60">
        <f t="shared" si="183"/>
        <v>1697.7708012328765</v>
      </c>
      <c r="AM599" s="41">
        <f t="shared" si="184"/>
        <v>1725.9106487671231</v>
      </c>
      <c r="AN599" s="42">
        <f t="shared" si="185"/>
        <v>45715</v>
      </c>
      <c r="AO599" s="43">
        <f t="shared" si="186"/>
        <v>4658.07</v>
      </c>
    </row>
    <row r="600" spans="1:41" s="24" customFormat="1" ht="15.75" customHeight="1" x14ac:dyDescent="0.35">
      <c r="A600" s="36" t="s">
        <v>27</v>
      </c>
      <c r="B600" s="36">
        <v>202509</v>
      </c>
      <c r="C600" s="24" t="s">
        <v>736</v>
      </c>
      <c r="D600" s="24" t="s">
        <v>119</v>
      </c>
      <c r="E600" s="62">
        <v>45901</v>
      </c>
      <c r="F600" s="62">
        <v>46265</v>
      </c>
      <c r="G600" s="37" t="s">
        <v>1198</v>
      </c>
      <c r="H600" s="36">
        <v>42348</v>
      </c>
      <c r="I600" s="63">
        <v>31594</v>
      </c>
      <c r="J600" s="24" t="s">
        <v>3505</v>
      </c>
      <c r="K600" s="63">
        <f t="shared" si="169"/>
        <v>45901</v>
      </c>
      <c r="L600" s="55">
        <f t="shared" si="170"/>
        <v>0.04</v>
      </c>
      <c r="M600" s="76">
        <v>0.22500000000000001</v>
      </c>
      <c r="N600" s="62">
        <v>45901</v>
      </c>
      <c r="O600" s="62">
        <v>46265</v>
      </c>
      <c r="P600" s="63"/>
      <c r="Q600" s="63"/>
      <c r="R600" s="78">
        <v>39</v>
      </c>
      <c r="S600" s="63" t="str">
        <f>VLOOKUP(R600,SA!$B$3:$C$11,2,1)</f>
        <v>36-45</v>
      </c>
      <c r="T600" s="38" t="s">
        <v>98</v>
      </c>
      <c r="U600" s="24" t="s">
        <v>5743</v>
      </c>
      <c r="V600" s="24">
        <v>400000</v>
      </c>
      <c r="W600" s="39">
        <f t="shared" si="171"/>
        <v>0</v>
      </c>
      <c r="X600" s="29">
        <f t="shared" si="172"/>
        <v>0</v>
      </c>
      <c r="Y600" s="40">
        <f t="shared" si="173"/>
        <v>365</v>
      </c>
      <c r="Z600" s="38">
        <f t="shared" si="174"/>
        <v>46081</v>
      </c>
      <c r="AA600" s="41">
        <f t="shared" si="175"/>
        <v>181</v>
      </c>
      <c r="AB600" s="24" t="s">
        <v>113</v>
      </c>
      <c r="AC600" s="41">
        <f t="shared" si="176"/>
        <v>5496.5225999999993</v>
      </c>
      <c r="AD600" s="41">
        <v>1</v>
      </c>
      <c r="AE600" s="72">
        <f>INDEX(SA!$C$2:$G$11,MATCH(Details!S600,SA!$C$2:$C$11,0),MATCH(Details!V600,SA!$C$2:$G$2,0))*Y600/(F600-E600+1)</f>
        <v>4658.07</v>
      </c>
      <c r="AF600" s="41">
        <f t="shared" si="177"/>
        <v>0</v>
      </c>
      <c r="AG600" s="41">
        <f t="shared" si="178"/>
        <v>0</v>
      </c>
      <c r="AH600" s="41">
        <f t="shared" si="179"/>
        <v>838.45259999999996</v>
      </c>
      <c r="AI600" s="60">
        <f t="shared" si="180"/>
        <v>186.3228</v>
      </c>
      <c r="AJ600" s="60">
        <f t="shared" si="181"/>
        <v>1048.06575</v>
      </c>
      <c r="AK600" s="60">
        <f t="shared" si="182"/>
        <v>2309.8922465753421</v>
      </c>
      <c r="AL600" s="60">
        <f t="shared" si="183"/>
        <v>1697.7708012328765</v>
      </c>
      <c r="AM600" s="41">
        <f t="shared" si="184"/>
        <v>1725.9106487671231</v>
      </c>
      <c r="AN600" s="42">
        <f t="shared" si="185"/>
        <v>45715</v>
      </c>
      <c r="AO600" s="43">
        <f t="shared" si="186"/>
        <v>4658.07</v>
      </c>
    </row>
    <row r="601" spans="1:41" s="24" customFormat="1" ht="15.75" customHeight="1" x14ac:dyDescent="0.35">
      <c r="A601" s="36" t="s">
        <v>27</v>
      </c>
      <c r="B601" s="36">
        <v>202509</v>
      </c>
      <c r="C601" s="24" t="s">
        <v>736</v>
      </c>
      <c r="D601" s="24" t="s">
        <v>119</v>
      </c>
      <c r="E601" s="62">
        <v>45901</v>
      </c>
      <c r="F601" s="62">
        <v>46265</v>
      </c>
      <c r="G601" s="37" t="s">
        <v>1199</v>
      </c>
      <c r="H601" s="36">
        <v>42349</v>
      </c>
      <c r="I601" s="63">
        <v>25934</v>
      </c>
      <c r="J601" s="24" t="s">
        <v>3506</v>
      </c>
      <c r="K601" s="63">
        <f t="shared" si="169"/>
        <v>45901</v>
      </c>
      <c r="L601" s="55">
        <f t="shared" si="170"/>
        <v>0.04</v>
      </c>
      <c r="M601" s="76">
        <v>0.22500000000000001</v>
      </c>
      <c r="N601" s="62">
        <v>45901</v>
      </c>
      <c r="O601" s="62">
        <v>46265</v>
      </c>
      <c r="P601" s="63"/>
      <c r="Q601" s="63"/>
      <c r="R601" s="78">
        <v>54</v>
      </c>
      <c r="S601" s="63" t="str">
        <f>VLOOKUP(R601,SA!$B$3:$C$11,2,1)</f>
        <v>46-55</v>
      </c>
      <c r="T601" s="38" t="s">
        <v>97</v>
      </c>
      <c r="U601" s="24" t="s">
        <v>5744</v>
      </c>
      <c r="V601" s="24">
        <v>400000</v>
      </c>
      <c r="W601" s="39">
        <f t="shared" si="171"/>
        <v>0</v>
      </c>
      <c r="X601" s="29">
        <f t="shared" si="172"/>
        <v>0</v>
      </c>
      <c r="Y601" s="40">
        <f t="shared" si="173"/>
        <v>365</v>
      </c>
      <c r="Z601" s="38">
        <f t="shared" si="174"/>
        <v>46081</v>
      </c>
      <c r="AA601" s="41">
        <f t="shared" si="175"/>
        <v>181</v>
      </c>
      <c r="AB601" s="24" t="s">
        <v>113</v>
      </c>
      <c r="AC601" s="41">
        <f t="shared" si="176"/>
        <v>8108.2165999999997</v>
      </c>
      <c r="AD601" s="41">
        <v>1</v>
      </c>
      <c r="AE601" s="72">
        <f>INDEX(SA!$C$2:$G$11,MATCH(Details!S601,SA!$C$2:$C$11,0),MATCH(Details!V601,SA!$C$2:$G$2,0))*Y601/(F601-E601+1)</f>
        <v>6871.37</v>
      </c>
      <c r="AF601" s="41">
        <f t="shared" si="177"/>
        <v>0</v>
      </c>
      <c r="AG601" s="41">
        <f t="shared" si="178"/>
        <v>0</v>
      </c>
      <c r="AH601" s="41">
        <f t="shared" si="179"/>
        <v>1236.8465999999999</v>
      </c>
      <c r="AI601" s="60">
        <f t="shared" si="180"/>
        <v>274.85480000000001</v>
      </c>
      <c r="AJ601" s="60">
        <f t="shared" si="181"/>
        <v>1546.05825</v>
      </c>
      <c r="AK601" s="60">
        <f t="shared" si="182"/>
        <v>3407.446493150685</v>
      </c>
      <c r="AL601" s="60">
        <f t="shared" si="183"/>
        <v>2504.4731724657536</v>
      </c>
      <c r="AM601" s="41">
        <f t="shared" si="184"/>
        <v>2545.9837775342462</v>
      </c>
      <c r="AN601" s="42">
        <f t="shared" si="185"/>
        <v>45715</v>
      </c>
      <c r="AO601" s="43">
        <f t="shared" si="186"/>
        <v>6871.37</v>
      </c>
    </row>
    <row r="602" spans="1:41" s="24" customFormat="1" ht="15.75" customHeight="1" x14ac:dyDescent="0.35">
      <c r="A602" s="36" t="s">
        <v>27</v>
      </c>
      <c r="B602" s="36">
        <v>202509</v>
      </c>
      <c r="C602" s="24" t="s">
        <v>736</v>
      </c>
      <c r="D602" s="24" t="s">
        <v>119</v>
      </c>
      <c r="E602" s="62">
        <v>45901</v>
      </c>
      <c r="F602" s="62">
        <v>46265</v>
      </c>
      <c r="G602" s="37" t="s">
        <v>1200</v>
      </c>
      <c r="H602" s="36">
        <v>42349</v>
      </c>
      <c r="I602" s="63">
        <v>37493</v>
      </c>
      <c r="J602" s="24" t="s">
        <v>3507</v>
      </c>
      <c r="K602" s="63">
        <f t="shared" si="169"/>
        <v>45901</v>
      </c>
      <c r="L602" s="55">
        <f t="shared" si="170"/>
        <v>0.04</v>
      </c>
      <c r="M602" s="76">
        <v>0.22500000000000001</v>
      </c>
      <c r="N602" s="62">
        <v>45901</v>
      </c>
      <c r="O602" s="62">
        <v>46265</v>
      </c>
      <c r="P602" s="63"/>
      <c r="Q602" s="63"/>
      <c r="R602" s="78">
        <v>23</v>
      </c>
      <c r="S602" s="63" t="str">
        <f>VLOOKUP(R602,SA!$B$3:$C$11,2,1)</f>
        <v>0-25</v>
      </c>
      <c r="T602" s="38" t="s">
        <v>98</v>
      </c>
      <c r="U602" s="24" t="s">
        <v>5743</v>
      </c>
      <c r="V602" s="24">
        <v>400000</v>
      </c>
      <c r="W602" s="39">
        <f t="shared" si="171"/>
        <v>0</v>
      </c>
      <c r="X602" s="29">
        <f t="shared" si="172"/>
        <v>0</v>
      </c>
      <c r="Y602" s="40">
        <f t="shared" si="173"/>
        <v>365</v>
      </c>
      <c r="Z602" s="38">
        <f t="shared" si="174"/>
        <v>46081</v>
      </c>
      <c r="AA602" s="41">
        <f t="shared" si="175"/>
        <v>181</v>
      </c>
      <c r="AB602" s="24" t="s">
        <v>113</v>
      </c>
      <c r="AC602" s="41">
        <f t="shared" si="176"/>
        <v>4043.8364000000001</v>
      </c>
      <c r="AD602" s="41">
        <v>1</v>
      </c>
      <c r="AE602" s="72">
        <f>INDEX(SA!$C$2:$G$11,MATCH(Details!S602,SA!$C$2:$C$11,0),MATCH(Details!V602,SA!$C$2:$G$2,0))*Y602/(F602-E602+1)</f>
        <v>3426.98</v>
      </c>
      <c r="AF602" s="41">
        <f t="shared" si="177"/>
        <v>0</v>
      </c>
      <c r="AG602" s="41">
        <f t="shared" si="178"/>
        <v>0</v>
      </c>
      <c r="AH602" s="41">
        <f t="shared" si="179"/>
        <v>616.85640000000001</v>
      </c>
      <c r="AI602" s="60">
        <f t="shared" si="180"/>
        <v>137.07920000000001</v>
      </c>
      <c r="AJ602" s="60">
        <f t="shared" si="181"/>
        <v>771.07050000000004</v>
      </c>
      <c r="AK602" s="60">
        <f t="shared" si="182"/>
        <v>1699.4065205479453</v>
      </c>
      <c r="AL602" s="60">
        <f t="shared" si="183"/>
        <v>1249.0637926027398</v>
      </c>
      <c r="AM602" s="41">
        <f t="shared" si="184"/>
        <v>1269.7665073972601</v>
      </c>
      <c r="AN602" s="42">
        <f t="shared" si="185"/>
        <v>45715</v>
      </c>
      <c r="AO602" s="43">
        <f t="shared" si="186"/>
        <v>3426.98</v>
      </c>
    </row>
    <row r="603" spans="1:41" s="24" customFormat="1" ht="15.75" customHeight="1" x14ac:dyDescent="0.35">
      <c r="A603" s="36" t="s">
        <v>27</v>
      </c>
      <c r="B603" s="36">
        <v>202509</v>
      </c>
      <c r="C603" s="24" t="s">
        <v>736</v>
      </c>
      <c r="D603" s="24" t="s">
        <v>119</v>
      </c>
      <c r="E603" s="62">
        <v>45901</v>
      </c>
      <c r="F603" s="62">
        <v>46265</v>
      </c>
      <c r="G603" s="37" t="s">
        <v>1201</v>
      </c>
      <c r="H603" s="36">
        <v>42349</v>
      </c>
      <c r="I603" s="63">
        <v>45254</v>
      </c>
      <c r="J603" s="24" t="s">
        <v>3508</v>
      </c>
      <c r="K603" s="63">
        <f t="shared" si="169"/>
        <v>45901</v>
      </c>
      <c r="L603" s="55">
        <f t="shared" si="170"/>
        <v>0.04</v>
      </c>
      <c r="M603" s="76">
        <v>0.22500000000000001</v>
      </c>
      <c r="N603" s="62">
        <v>45901</v>
      </c>
      <c r="O603" s="62">
        <v>46265</v>
      </c>
      <c r="P603" s="63"/>
      <c r="Q603" s="63"/>
      <c r="R603" s="78">
        <v>1</v>
      </c>
      <c r="S603" s="63" t="str">
        <f>VLOOKUP(R603,SA!$B$3:$C$11,2,1)</f>
        <v>0-25</v>
      </c>
      <c r="T603" s="38" t="s">
        <v>97</v>
      </c>
      <c r="U603" s="24" t="s">
        <v>5745</v>
      </c>
      <c r="V603" s="24">
        <v>400000</v>
      </c>
      <c r="W603" s="39">
        <f t="shared" si="171"/>
        <v>0</v>
      </c>
      <c r="X603" s="29">
        <f t="shared" si="172"/>
        <v>0</v>
      </c>
      <c r="Y603" s="40">
        <f t="shared" si="173"/>
        <v>365</v>
      </c>
      <c r="Z603" s="38">
        <f t="shared" si="174"/>
        <v>46081</v>
      </c>
      <c r="AA603" s="41">
        <f t="shared" si="175"/>
        <v>181</v>
      </c>
      <c r="AB603" s="24" t="s">
        <v>113</v>
      </c>
      <c r="AC603" s="41">
        <f t="shared" si="176"/>
        <v>4043.8364000000001</v>
      </c>
      <c r="AD603" s="41">
        <v>1</v>
      </c>
      <c r="AE603" s="72">
        <f>INDEX(SA!$C$2:$G$11,MATCH(Details!S603,SA!$C$2:$C$11,0),MATCH(Details!V603,SA!$C$2:$G$2,0))*Y603/(F603-E603+1)</f>
        <v>3426.98</v>
      </c>
      <c r="AF603" s="41">
        <f t="shared" si="177"/>
        <v>0</v>
      </c>
      <c r="AG603" s="41">
        <f t="shared" si="178"/>
        <v>0</v>
      </c>
      <c r="AH603" s="41">
        <f t="shared" si="179"/>
        <v>616.85640000000001</v>
      </c>
      <c r="AI603" s="60">
        <f t="shared" si="180"/>
        <v>137.07920000000001</v>
      </c>
      <c r="AJ603" s="60">
        <f t="shared" si="181"/>
        <v>771.07050000000004</v>
      </c>
      <c r="AK603" s="60">
        <f t="shared" si="182"/>
        <v>1699.4065205479453</v>
      </c>
      <c r="AL603" s="60">
        <f t="shared" si="183"/>
        <v>1249.0637926027398</v>
      </c>
      <c r="AM603" s="41">
        <f t="shared" si="184"/>
        <v>1269.7665073972601</v>
      </c>
      <c r="AN603" s="42">
        <f t="shared" si="185"/>
        <v>45715</v>
      </c>
      <c r="AO603" s="43">
        <f t="shared" si="186"/>
        <v>3426.98</v>
      </c>
    </row>
    <row r="604" spans="1:41" s="24" customFormat="1" ht="15.75" customHeight="1" x14ac:dyDescent="0.35">
      <c r="A604" s="36" t="s">
        <v>27</v>
      </c>
      <c r="B604" s="36">
        <v>202509</v>
      </c>
      <c r="C604" s="24" t="s">
        <v>736</v>
      </c>
      <c r="D604" s="24" t="s">
        <v>119</v>
      </c>
      <c r="E604" s="62">
        <v>45901</v>
      </c>
      <c r="F604" s="62">
        <v>46265</v>
      </c>
      <c r="G604" s="37" t="s">
        <v>1202</v>
      </c>
      <c r="H604" s="36">
        <v>42349</v>
      </c>
      <c r="I604" s="63">
        <v>27760</v>
      </c>
      <c r="J604" s="24" t="s">
        <v>3509</v>
      </c>
      <c r="K604" s="63">
        <f t="shared" si="169"/>
        <v>45901</v>
      </c>
      <c r="L604" s="55">
        <f t="shared" si="170"/>
        <v>0.04</v>
      </c>
      <c r="M604" s="76">
        <v>0.22500000000000001</v>
      </c>
      <c r="N604" s="62">
        <v>45901</v>
      </c>
      <c r="O604" s="62">
        <v>46265</v>
      </c>
      <c r="P604" s="63"/>
      <c r="Q604" s="63"/>
      <c r="R604" s="78">
        <v>49</v>
      </c>
      <c r="S604" s="63" t="str">
        <f>VLOOKUP(R604,SA!$B$3:$C$11,2,1)</f>
        <v>46-55</v>
      </c>
      <c r="T604" s="38" t="s">
        <v>98</v>
      </c>
      <c r="U604" s="24" t="s">
        <v>5747</v>
      </c>
      <c r="V604" s="24">
        <v>400000</v>
      </c>
      <c r="W604" s="39">
        <f t="shared" si="171"/>
        <v>0</v>
      </c>
      <c r="X604" s="29">
        <f t="shared" si="172"/>
        <v>0</v>
      </c>
      <c r="Y604" s="40">
        <f t="shared" si="173"/>
        <v>365</v>
      </c>
      <c r="Z604" s="38">
        <f t="shared" si="174"/>
        <v>46081</v>
      </c>
      <c r="AA604" s="41">
        <f t="shared" si="175"/>
        <v>181</v>
      </c>
      <c r="AB604" s="24" t="s">
        <v>113</v>
      </c>
      <c r="AC604" s="41">
        <f t="shared" si="176"/>
        <v>8108.2165999999997</v>
      </c>
      <c r="AD604" s="41">
        <v>1</v>
      </c>
      <c r="AE604" s="72">
        <f>INDEX(SA!$C$2:$G$11,MATCH(Details!S604,SA!$C$2:$C$11,0),MATCH(Details!V604,SA!$C$2:$G$2,0))*Y604/(F604-E604+1)</f>
        <v>6871.37</v>
      </c>
      <c r="AF604" s="41">
        <f t="shared" si="177"/>
        <v>0</v>
      </c>
      <c r="AG604" s="41">
        <f t="shared" si="178"/>
        <v>0</v>
      </c>
      <c r="AH604" s="41">
        <f t="shared" si="179"/>
        <v>1236.8465999999999</v>
      </c>
      <c r="AI604" s="60">
        <f t="shared" si="180"/>
        <v>274.85480000000001</v>
      </c>
      <c r="AJ604" s="60">
        <f t="shared" si="181"/>
        <v>1546.05825</v>
      </c>
      <c r="AK604" s="60">
        <f t="shared" si="182"/>
        <v>3407.446493150685</v>
      </c>
      <c r="AL604" s="60">
        <f t="shared" si="183"/>
        <v>2504.4731724657536</v>
      </c>
      <c r="AM604" s="41">
        <f t="shared" si="184"/>
        <v>2545.9837775342462</v>
      </c>
      <c r="AN604" s="42">
        <f t="shared" si="185"/>
        <v>45715</v>
      </c>
      <c r="AO604" s="43">
        <f t="shared" si="186"/>
        <v>6871.37</v>
      </c>
    </row>
    <row r="605" spans="1:41" s="24" customFormat="1" ht="15.75" customHeight="1" x14ac:dyDescent="0.35">
      <c r="A605" s="36" t="s">
        <v>27</v>
      </c>
      <c r="B605" s="36">
        <v>202509</v>
      </c>
      <c r="C605" s="24" t="s">
        <v>736</v>
      </c>
      <c r="D605" s="24" t="s">
        <v>119</v>
      </c>
      <c r="E605" s="62">
        <v>45901</v>
      </c>
      <c r="F605" s="62">
        <v>46265</v>
      </c>
      <c r="G605" s="37" t="s">
        <v>237</v>
      </c>
      <c r="H605" s="36">
        <v>42349</v>
      </c>
      <c r="I605" s="63">
        <v>35181</v>
      </c>
      <c r="J605" s="24" t="s">
        <v>3510</v>
      </c>
      <c r="K605" s="63">
        <f t="shared" si="169"/>
        <v>45901</v>
      </c>
      <c r="L605" s="55">
        <f t="shared" si="170"/>
        <v>0.04</v>
      </c>
      <c r="M605" s="76">
        <v>0.22500000000000001</v>
      </c>
      <c r="N605" s="62">
        <v>45901</v>
      </c>
      <c r="O605" s="62">
        <v>46265</v>
      </c>
      <c r="P605" s="63"/>
      <c r="Q605" s="63"/>
      <c r="R605" s="78">
        <v>29</v>
      </c>
      <c r="S605" s="63" t="str">
        <f>VLOOKUP(R605,SA!$B$3:$C$11,2,1)</f>
        <v>26-35</v>
      </c>
      <c r="T605" s="38" t="s">
        <v>97</v>
      </c>
      <c r="U605" s="24" t="s">
        <v>56</v>
      </c>
      <c r="V605" s="24">
        <v>400000</v>
      </c>
      <c r="W605" s="39">
        <f t="shared" si="171"/>
        <v>400000</v>
      </c>
      <c r="X605" s="29">
        <f t="shared" si="172"/>
        <v>1</v>
      </c>
      <c r="Y605" s="40">
        <f t="shared" si="173"/>
        <v>365</v>
      </c>
      <c r="Z605" s="38">
        <f t="shared" si="174"/>
        <v>46081</v>
      </c>
      <c r="AA605" s="41">
        <f t="shared" si="175"/>
        <v>181</v>
      </c>
      <c r="AB605" s="24" t="s">
        <v>113</v>
      </c>
      <c r="AC605" s="41">
        <f t="shared" si="176"/>
        <v>4533.0290000000005</v>
      </c>
      <c r="AD605" s="41">
        <v>1</v>
      </c>
      <c r="AE605" s="72">
        <f>INDEX(SA!$C$2:$G$11,MATCH(Details!S605,SA!$C$2:$C$11,0),MATCH(Details!V605,SA!$C$2:$G$2,0))*Y605/(F605-E605+1)</f>
        <v>3841.55</v>
      </c>
      <c r="AF605" s="41">
        <f t="shared" si="177"/>
        <v>0</v>
      </c>
      <c r="AG605" s="41">
        <f t="shared" si="178"/>
        <v>0</v>
      </c>
      <c r="AH605" s="41">
        <f t="shared" si="179"/>
        <v>691.47900000000004</v>
      </c>
      <c r="AI605" s="60">
        <f t="shared" si="180"/>
        <v>153.66200000000001</v>
      </c>
      <c r="AJ605" s="60">
        <f t="shared" si="181"/>
        <v>864.34875000000011</v>
      </c>
      <c r="AK605" s="60">
        <f t="shared" si="182"/>
        <v>1904.9878082191783</v>
      </c>
      <c r="AL605" s="60">
        <f t="shared" si="183"/>
        <v>1400.1660390410959</v>
      </c>
      <c r="AM605" s="41">
        <f t="shared" si="184"/>
        <v>1423.3732109589046</v>
      </c>
      <c r="AN605" s="42">
        <f t="shared" si="185"/>
        <v>45715</v>
      </c>
      <c r="AO605" s="43">
        <f t="shared" si="186"/>
        <v>3841.55</v>
      </c>
    </row>
    <row r="606" spans="1:41" s="24" customFormat="1" ht="15.75" customHeight="1" x14ac:dyDescent="0.35">
      <c r="A606" s="36" t="s">
        <v>27</v>
      </c>
      <c r="B606" s="36">
        <v>202509</v>
      </c>
      <c r="C606" s="24" t="s">
        <v>736</v>
      </c>
      <c r="D606" s="24" t="s">
        <v>119</v>
      </c>
      <c r="E606" s="62">
        <v>45901</v>
      </c>
      <c r="F606" s="62">
        <v>46265</v>
      </c>
      <c r="G606" s="37" t="s">
        <v>1203</v>
      </c>
      <c r="H606" s="36">
        <v>42350</v>
      </c>
      <c r="I606" s="63">
        <v>36108</v>
      </c>
      <c r="J606" s="24" t="s">
        <v>3511</v>
      </c>
      <c r="K606" s="63">
        <f t="shared" si="169"/>
        <v>45901</v>
      </c>
      <c r="L606" s="55">
        <f t="shared" si="170"/>
        <v>0.04</v>
      </c>
      <c r="M606" s="76">
        <v>0.22500000000000001</v>
      </c>
      <c r="N606" s="62">
        <v>45901</v>
      </c>
      <c r="O606" s="62">
        <v>46265</v>
      </c>
      <c r="P606" s="63"/>
      <c r="Q606" s="63"/>
      <c r="R606" s="78">
        <v>26</v>
      </c>
      <c r="S606" s="63" t="str">
        <f>VLOOKUP(R606,SA!$B$3:$C$11,2,1)</f>
        <v>26-35</v>
      </c>
      <c r="T606" s="38" t="s">
        <v>97</v>
      </c>
      <c r="U606" s="24" t="s">
        <v>56</v>
      </c>
      <c r="V606" s="24">
        <v>400000</v>
      </c>
      <c r="W606" s="39">
        <f t="shared" si="171"/>
        <v>400000</v>
      </c>
      <c r="X606" s="29">
        <f t="shared" si="172"/>
        <v>1</v>
      </c>
      <c r="Y606" s="40">
        <f t="shared" si="173"/>
        <v>365</v>
      </c>
      <c r="Z606" s="38">
        <f t="shared" si="174"/>
        <v>46081</v>
      </c>
      <c r="AA606" s="41">
        <f t="shared" si="175"/>
        <v>181</v>
      </c>
      <c r="AB606" s="24" t="s">
        <v>113</v>
      </c>
      <c r="AC606" s="41">
        <f t="shared" si="176"/>
        <v>4533.0290000000005</v>
      </c>
      <c r="AD606" s="41">
        <v>1</v>
      </c>
      <c r="AE606" s="72">
        <f>INDEX(SA!$C$2:$G$11,MATCH(Details!S606,SA!$C$2:$C$11,0),MATCH(Details!V606,SA!$C$2:$G$2,0))*Y606/(F606-E606+1)</f>
        <v>3841.55</v>
      </c>
      <c r="AF606" s="41">
        <f t="shared" si="177"/>
        <v>0</v>
      </c>
      <c r="AG606" s="41">
        <f t="shared" si="178"/>
        <v>0</v>
      </c>
      <c r="AH606" s="41">
        <f t="shared" si="179"/>
        <v>691.47900000000004</v>
      </c>
      <c r="AI606" s="60">
        <f t="shared" si="180"/>
        <v>153.66200000000001</v>
      </c>
      <c r="AJ606" s="60">
        <f t="shared" si="181"/>
        <v>864.34875000000011</v>
      </c>
      <c r="AK606" s="60">
        <f t="shared" si="182"/>
        <v>1904.9878082191783</v>
      </c>
      <c r="AL606" s="60">
        <f t="shared" si="183"/>
        <v>1400.1660390410959</v>
      </c>
      <c r="AM606" s="41">
        <f t="shared" si="184"/>
        <v>1423.3732109589046</v>
      </c>
      <c r="AN606" s="42">
        <f t="shared" si="185"/>
        <v>45715</v>
      </c>
      <c r="AO606" s="43">
        <f t="shared" si="186"/>
        <v>3841.55</v>
      </c>
    </row>
    <row r="607" spans="1:41" s="24" customFormat="1" ht="15.75" customHeight="1" x14ac:dyDescent="0.35">
      <c r="A607" s="36" t="s">
        <v>27</v>
      </c>
      <c r="B607" s="36">
        <v>202509</v>
      </c>
      <c r="C607" s="24" t="s">
        <v>736</v>
      </c>
      <c r="D607" s="24" t="s">
        <v>119</v>
      </c>
      <c r="E607" s="62">
        <v>45901</v>
      </c>
      <c r="F607" s="62">
        <v>46265</v>
      </c>
      <c r="G607" s="37" t="s">
        <v>1204</v>
      </c>
      <c r="H607" s="36">
        <v>42350</v>
      </c>
      <c r="I607" s="63">
        <v>25356</v>
      </c>
      <c r="J607" s="24" t="s">
        <v>3512</v>
      </c>
      <c r="K607" s="63">
        <f t="shared" si="169"/>
        <v>45901</v>
      </c>
      <c r="L607" s="55">
        <f t="shared" si="170"/>
        <v>0.04</v>
      </c>
      <c r="M607" s="76">
        <v>0.22500000000000001</v>
      </c>
      <c r="N607" s="62">
        <v>45901</v>
      </c>
      <c r="O607" s="62">
        <v>46265</v>
      </c>
      <c r="P607" s="63"/>
      <c r="Q607" s="63"/>
      <c r="R607" s="78">
        <v>56</v>
      </c>
      <c r="S607" s="63" t="str">
        <f>VLOOKUP(R607,SA!$B$3:$C$11,2,1)</f>
        <v>56-65</v>
      </c>
      <c r="T607" s="38" t="s">
        <v>98</v>
      </c>
      <c r="U607" s="24" t="s">
        <v>5747</v>
      </c>
      <c r="V607" s="24">
        <v>400000</v>
      </c>
      <c r="W607" s="39">
        <f t="shared" si="171"/>
        <v>0</v>
      </c>
      <c r="X607" s="29">
        <f t="shared" si="172"/>
        <v>0</v>
      </c>
      <c r="Y607" s="40">
        <f t="shared" si="173"/>
        <v>365</v>
      </c>
      <c r="Z607" s="38">
        <f t="shared" si="174"/>
        <v>46081</v>
      </c>
      <c r="AA607" s="41">
        <f t="shared" si="175"/>
        <v>181</v>
      </c>
      <c r="AB607" s="24" t="s">
        <v>113</v>
      </c>
      <c r="AC607" s="41">
        <f t="shared" si="176"/>
        <v>11909.7282</v>
      </c>
      <c r="AD607" s="41">
        <v>1</v>
      </c>
      <c r="AE607" s="72">
        <f>INDEX(SA!$C$2:$G$11,MATCH(Details!S607,SA!$C$2:$C$11,0),MATCH(Details!V607,SA!$C$2:$G$2,0))*Y607/(F607-E607+1)</f>
        <v>10092.99</v>
      </c>
      <c r="AF607" s="41">
        <f t="shared" si="177"/>
        <v>0</v>
      </c>
      <c r="AG607" s="41">
        <f t="shared" si="178"/>
        <v>0</v>
      </c>
      <c r="AH607" s="41">
        <f t="shared" si="179"/>
        <v>1816.7382</v>
      </c>
      <c r="AI607" s="60">
        <f t="shared" si="180"/>
        <v>403.71960000000001</v>
      </c>
      <c r="AJ607" s="60">
        <f t="shared" si="181"/>
        <v>2270.9227500000002</v>
      </c>
      <c r="AK607" s="60">
        <f t="shared" si="182"/>
        <v>5005.0169589041097</v>
      </c>
      <c r="AL607" s="60">
        <f t="shared" si="183"/>
        <v>3678.6874647945206</v>
      </c>
      <c r="AM607" s="41">
        <f t="shared" si="184"/>
        <v>3739.6601852054787</v>
      </c>
      <c r="AN607" s="42">
        <f t="shared" si="185"/>
        <v>45715</v>
      </c>
      <c r="AO607" s="43">
        <f t="shared" si="186"/>
        <v>10092.99</v>
      </c>
    </row>
    <row r="608" spans="1:41" s="24" customFormat="1" ht="15.75" customHeight="1" x14ac:dyDescent="0.35">
      <c r="A608" s="36" t="s">
        <v>27</v>
      </c>
      <c r="B608" s="36">
        <v>202509</v>
      </c>
      <c r="C608" s="24" t="s">
        <v>736</v>
      </c>
      <c r="D608" s="24" t="s">
        <v>119</v>
      </c>
      <c r="E608" s="62">
        <v>45901</v>
      </c>
      <c r="F608" s="62">
        <v>46265</v>
      </c>
      <c r="G608" s="37" t="s">
        <v>1205</v>
      </c>
      <c r="H608" s="36">
        <v>42351</v>
      </c>
      <c r="I608" s="63">
        <v>25244</v>
      </c>
      <c r="J608" s="24" t="s">
        <v>3513</v>
      </c>
      <c r="K608" s="63">
        <f t="shared" si="169"/>
        <v>45901</v>
      </c>
      <c r="L608" s="55">
        <f t="shared" si="170"/>
        <v>0.04</v>
      </c>
      <c r="M608" s="76">
        <v>0.22500000000000001</v>
      </c>
      <c r="N608" s="62">
        <v>45901</v>
      </c>
      <c r="O608" s="62">
        <v>46265</v>
      </c>
      <c r="P608" s="63"/>
      <c r="Q608" s="63"/>
      <c r="R608" s="78">
        <v>56</v>
      </c>
      <c r="S608" s="63" t="str">
        <f>VLOOKUP(R608,SA!$B$3:$C$11,2,1)</f>
        <v>56-65</v>
      </c>
      <c r="T608" s="38" t="s">
        <v>97</v>
      </c>
      <c r="U608" s="24" t="s">
        <v>5744</v>
      </c>
      <c r="V608" s="24">
        <v>400000</v>
      </c>
      <c r="W608" s="39">
        <f t="shared" si="171"/>
        <v>0</v>
      </c>
      <c r="X608" s="29">
        <f t="shared" si="172"/>
        <v>0</v>
      </c>
      <c r="Y608" s="40">
        <f t="shared" si="173"/>
        <v>365</v>
      </c>
      <c r="Z608" s="38">
        <f t="shared" si="174"/>
        <v>46081</v>
      </c>
      <c r="AA608" s="41">
        <f t="shared" si="175"/>
        <v>181</v>
      </c>
      <c r="AB608" s="24" t="s">
        <v>113</v>
      </c>
      <c r="AC608" s="41">
        <f t="shared" si="176"/>
        <v>11909.7282</v>
      </c>
      <c r="AD608" s="41">
        <v>1</v>
      </c>
      <c r="AE608" s="72">
        <f>INDEX(SA!$C$2:$G$11,MATCH(Details!S608,SA!$C$2:$C$11,0),MATCH(Details!V608,SA!$C$2:$G$2,0))*Y608/(F608-E608+1)</f>
        <v>10092.99</v>
      </c>
      <c r="AF608" s="41">
        <f t="shared" si="177"/>
        <v>0</v>
      </c>
      <c r="AG608" s="41">
        <f t="shared" si="178"/>
        <v>0</v>
      </c>
      <c r="AH608" s="41">
        <f t="shared" si="179"/>
        <v>1816.7382</v>
      </c>
      <c r="AI608" s="60">
        <f t="shared" si="180"/>
        <v>403.71960000000001</v>
      </c>
      <c r="AJ608" s="60">
        <f t="shared" si="181"/>
        <v>2270.9227500000002</v>
      </c>
      <c r="AK608" s="60">
        <f t="shared" si="182"/>
        <v>5005.0169589041097</v>
      </c>
      <c r="AL608" s="60">
        <f t="shared" si="183"/>
        <v>3678.6874647945206</v>
      </c>
      <c r="AM608" s="41">
        <f t="shared" si="184"/>
        <v>3739.6601852054787</v>
      </c>
      <c r="AN608" s="42">
        <f t="shared" si="185"/>
        <v>45715</v>
      </c>
      <c r="AO608" s="43">
        <f t="shared" si="186"/>
        <v>10092.99</v>
      </c>
    </row>
    <row r="609" spans="1:41" s="24" customFormat="1" ht="15.75" customHeight="1" x14ac:dyDescent="0.35">
      <c r="A609" s="36" t="s">
        <v>27</v>
      </c>
      <c r="B609" s="36">
        <v>202509</v>
      </c>
      <c r="C609" s="24" t="s">
        <v>736</v>
      </c>
      <c r="D609" s="24" t="s">
        <v>119</v>
      </c>
      <c r="E609" s="62">
        <v>45901</v>
      </c>
      <c r="F609" s="62">
        <v>46265</v>
      </c>
      <c r="G609" s="37" t="s">
        <v>1206</v>
      </c>
      <c r="H609" s="36">
        <v>42351</v>
      </c>
      <c r="I609" s="63">
        <v>28491</v>
      </c>
      <c r="J609" s="24" t="s">
        <v>3514</v>
      </c>
      <c r="K609" s="63">
        <f t="shared" si="169"/>
        <v>45901</v>
      </c>
      <c r="L609" s="55">
        <f t="shared" si="170"/>
        <v>0.04</v>
      </c>
      <c r="M609" s="76">
        <v>0.22500000000000001</v>
      </c>
      <c r="N609" s="62">
        <v>45901</v>
      </c>
      <c r="O609" s="62">
        <v>46265</v>
      </c>
      <c r="P609" s="63"/>
      <c r="Q609" s="63"/>
      <c r="R609" s="78">
        <v>47</v>
      </c>
      <c r="S609" s="63" t="str">
        <f>VLOOKUP(R609,SA!$B$3:$C$11,2,1)</f>
        <v>46-55</v>
      </c>
      <c r="T609" s="38" t="s">
        <v>98</v>
      </c>
      <c r="U609" s="24" t="s">
        <v>5747</v>
      </c>
      <c r="V609" s="24">
        <v>400000</v>
      </c>
      <c r="W609" s="39">
        <f t="shared" si="171"/>
        <v>0</v>
      </c>
      <c r="X609" s="29">
        <f t="shared" si="172"/>
        <v>0</v>
      </c>
      <c r="Y609" s="40">
        <f t="shared" si="173"/>
        <v>365</v>
      </c>
      <c r="Z609" s="38">
        <f t="shared" si="174"/>
        <v>46081</v>
      </c>
      <c r="AA609" s="41">
        <f t="shared" si="175"/>
        <v>181</v>
      </c>
      <c r="AB609" s="24" t="s">
        <v>113</v>
      </c>
      <c r="AC609" s="41">
        <f t="shared" si="176"/>
        <v>8108.2165999999997</v>
      </c>
      <c r="AD609" s="41">
        <v>1</v>
      </c>
      <c r="AE609" s="72">
        <f>INDEX(SA!$C$2:$G$11,MATCH(Details!S609,SA!$C$2:$C$11,0),MATCH(Details!V609,SA!$C$2:$G$2,0))*Y609/(F609-E609+1)</f>
        <v>6871.37</v>
      </c>
      <c r="AF609" s="41">
        <f t="shared" si="177"/>
        <v>0</v>
      </c>
      <c r="AG609" s="41">
        <f t="shared" si="178"/>
        <v>0</v>
      </c>
      <c r="AH609" s="41">
        <f t="shared" si="179"/>
        <v>1236.8465999999999</v>
      </c>
      <c r="AI609" s="60">
        <f t="shared" si="180"/>
        <v>274.85480000000001</v>
      </c>
      <c r="AJ609" s="60">
        <f t="shared" si="181"/>
        <v>1546.05825</v>
      </c>
      <c r="AK609" s="60">
        <f t="shared" si="182"/>
        <v>3407.446493150685</v>
      </c>
      <c r="AL609" s="60">
        <f t="shared" si="183"/>
        <v>2504.4731724657536</v>
      </c>
      <c r="AM609" s="41">
        <f t="shared" si="184"/>
        <v>2545.9837775342462</v>
      </c>
      <c r="AN609" s="42">
        <f t="shared" si="185"/>
        <v>45715</v>
      </c>
      <c r="AO609" s="43">
        <f t="shared" si="186"/>
        <v>6871.37</v>
      </c>
    </row>
    <row r="610" spans="1:41" s="24" customFormat="1" ht="15.75" customHeight="1" x14ac:dyDescent="0.35">
      <c r="A610" s="36" t="s">
        <v>27</v>
      </c>
      <c r="B610" s="36">
        <v>202509</v>
      </c>
      <c r="C610" s="24" t="s">
        <v>736</v>
      </c>
      <c r="D610" s="24" t="s">
        <v>119</v>
      </c>
      <c r="E610" s="62">
        <v>45901</v>
      </c>
      <c r="F610" s="62">
        <v>46265</v>
      </c>
      <c r="G610" s="37" t="s">
        <v>139</v>
      </c>
      <c r="H610" s="36">
        <v>42351</v>
      </c>
      <c r="I610" s="63">
        <v>33855</v>
      </c>
      <c r="J610" s="24" t="s">
        <v>3515</v>
      </c>
      <c r="K610" s="63">
        <f t="shared" si="169"/>
        <v>45901</v>
      </c>
      <c r="L610" s="55">
        <f t="shared" si="170"/>
        <v>0.04</v>
      </c>
      <c r="M610" s="76">
        <v>0.22500000000000001</v>
      </c>
      <c r="N610" s="62">
        <v>45901</v>
      </c>
      <c r="O610" s="62">
        <v>46265</v>
      </c>
      <c r="P610" s="63"/>
      <c r="Q610" s="63"/>
      <c r="R610" s="78">
        <v>32</v>
      </c>
      <c r="S610" s="63" t="str">
        <f>VLOOKUP(R610,SA!$B$3:$C$11,2,1)</f>
        <v>26-35</v>
      </c>
      <c r="T610" s="38" t="s">
        <v>97</v>
      </c>
      <c r="U610" s="24" t="s">
        <v>56</v>
      </c>
      <c r="V610" s="24">
        <v>400000</v>
      </c>
      <c r="W610" s="39">
        <f t="shared" si="171"/>
        <v>400000</v>
      </c>
      <c r="X610" s="29">
        <f t="shared" si="172"/>
        <v>1</v>
      </c>
      <c r="Y610" s="40">
        <f t="shared" si="173"/>
        <v>365</v>
      </c>
      <c r="Z610" s="38">
        <f t="shared" si="174"/>
        <v>46081</v>
      </c>
      <c r="AA610" s="41">
        <f t="shared" si="175"/>
        <v>181</v>
      </c>
      <c r="AB610" s="24" t="s">
        <v>113</v>
      </c>
      <c r="AC610" s="41">
        <f t="shared" si="176"/>
        <v>4533.0290000000005</v>
      </c>
      <c r="AD610" s="41">
        <v>1</v>
      </c>
      <c r="AE610" s="72">
        <f>INDEX(SA!$C$2:$G$11,MATCH(Details!S610,SA!$C$2:$C$11,0),MATCH(Details!V610,SA!$C$2:$G$2,0))*Y610/(F610-E610+1)</f>
        <v>3841.55</v>
      </c>
      <c r="AF610" s="41">
        <f t="shared" si="177"/>
        <v>0</v>
      </c>
      <c r="AG610" s="41">
        <f t="shared" si="178"/>
        <v>0</v>
      </c>
      <c r="AH610" s="41">
        <f t="shared" si="179"/>
        <v>691.47900000000004</v>
      </c>
      <c r="AI610" s="60">
        <f t="shared" si="180"/>
        <v>153.66200000000001</v>
      </c>
      <c r="AJ610" s="60">
        <f t="shared" si="181"/>
        <v>864.34875000000011</v>
      </c>
      <c r="AK610" s="60">
        <f t="shared" si="182"/>
        <v>1904.9878082191783</v>
      </c>
      <c r="AL610" s="60">
        <f t="shared" si="183"/>
        <v>1400.1660390410959</v>
      </c>
      <c r="AM610" s="41">
        <f t="shared" si="184"/>
        <v>1423.3732109589046</v>
      </c>
      <c r="AN610" s="42">
        <f t="shared" si="185"/>
        <v>45715</v>
      </c>
      <c r="AO610" s="43">
        <f t="shared" si="186"/>
        <v>3841.55</v>
      </c>
    </row>
    <row r="611" spans="1:41" s="24" customFormat="1" ht="15.75" customHeight="1" x14ac:dyDescent="0.35">
      <c r="A611" s="36" t="s">
        <v>27</v>
      </c>
      <c r="B611" s="36">
        <v>202509</v>
      </c>
      <c r="C611" s="24" t="s">
        <v>736</v>
      </c>
      <c r="D611" s="24" t="s">
        <v>119</v>
      </c>
      <c r="E611" s="62">
        <v>45901</v>
      </c>
      <c r="F611" s="62">
        <v>46265</v>
      </c>
      <c r="G611" s="37" t="s">
        <v>1207</v>
      </c>
      <c r="H611" s="36">
        <v>42351</v>
      </c>
      <c r="I611" s="63">
        <v>35402</v>
      </c>
      <c r="J611" s="24" t="s">
        <v>3516</v>
      </c>
      <c r="K611" s="63">
        <f t="shared" si="169"/>
        <v>45901</v>
      </c>
      <c r="L611" s="55">
        <f t="shared" si="170"/>
        <v>0.04</v>
      </c>
      <c r="M611" s="76">
        <v>0.22500000000000001</v>
      </c>
      <c r="N611" s="62">
        <v>45901</v>
      </c>
      <c r="O611" s="62">
        <v>46265</v>
      </c>
      <c r="P611" s="63"/>
      <c r="Q611" s="63"/>
      <c r="R611" s="78">
        <v>28</v>
      </c>
      <c r="S611" s="63" t="str">
        <f>VLOOKUP(R611,SA!$B$3:$C$11,2,1)</f>
        <v>26-35</v>
      </c>
      <c r="T611" s="38" t="s">
        <v>98</v>
      </c>
      <c r="U611" s="24" t="s">
        <v>5743</v>
      </c>
      <c r="V611" s="24">
        <v>400000</v>
      </c>
      <c r="W611" s="39">
        <f t="shared" si="171"/>
        <v>0</v>
      </c>
      <c r="X611" s="29">
        <f t="shared" si="172"/>
        <v>0</v>
      </c>
      <c r="Y611" s="40">
        <f t="shared" si="173"/>
        <v>365</v>
      </c>
      <c r="Z611" s="38">
        <f t="shared" si="174"/>
        <v>46081</v>
      </c>
      <c r="AA611" s="41">
        <f t="shared" si="175"/>
        <v>181</v>
      </c>
      <c r="AB611" s="24" t="s">
        <v>113</v>
      </c>
      <c r="AC611" s="41">
        <f t="shared" si="176"/>
        <v>4533.0290000000005</v>
      </c>
      <c r="AD611" s="41">
        <v>1</v>
      </c>
      <c r="AE611" s="72">
        <f>INDEX(SA!$C$2:$G$11,MATCH(Details!S611,SA!$C$2:$C$11,0),MATCH(Details!V611,SA!$C$2:$G$2,0))*Y611/(F611-E611+1)</f>
        <v>3841.55</v>
      </c>
      <c r="AF611" s="41">
        <f t="shared" si="177"/>
        <v>0</v>
      </c>
      <c r="AG611" s="41">
        <f t="shared" si="178"/>
        <v>0</v>
      </c>
      <c r="AH611" s="41">
        <f t="shared" si="179"/>
        <v>691.47900000000004</v>
      </c>
      <c r="AI611" s="60">
        <f t="shared" si="180"/>
        <v>153.66200000000001</v>
      </c>
      <c r="AJ611" s="60">
        <f t="shared" si="181"/>
        <v>864.34875000000011</v>
      </c>
      <c r="AK611" s="60">
        <f t="shared" si="182"/>
        <v>1904.9878082191783</v>
      </c>
      <c r="AL611" s="60">
        <f t="shared" si="183"/>
        <v>1400.1660390410959</v>
      </c>
      <c r="AM611" s="41">
        <f t="shared" si="184"/>
        <v>1423.3732109589046</v>
      </c>
      <c r="AN611" s="42">
        <f t="shared" si="185"/>
        <v>45715</v>
      </c>
      <c r="AO611" s="43">
        <f t="shared" si="186"/>
        <v>3841.55</v>
      </c>
    </row>
    <row r="612" spans="1:41" s="24" customFormat="1" ht="15.75" customHeight="1" x14ac:dyDescent="0.35">
      <c r="A612" s="36" t="s">
        <v>27</v>
      </c>
      <c r="B612" s="36">
        <v>202509</v>
      </c>
      <c r="C612" s="24" t="s">
        <v>736</v>
      </c>
      <c r="D612" s="24" t="s">
        <v>119</v>
      </c>
      <c r="E612" s="62">
        <v>45901</v>
      </c>
      <c r="F612" s="62">
        <v>46265</v>
      </c>
      <c r="G612" s="37" t="s">
        <v>542</v>
      </c>
      <c r="H612" s="36">
        <v>42352</v>
      </c>
      <c r="I612" s="63">
        <v>35339</v>
      </c>
      <c r="J612" s="24" t="s">
        <v>3517</v>
      </c>
      <c r="K612" s="63">
        <f t="shared" si="169"/>
        <v>45901</v>
      </c>
      <c r="L612" s="55">
        <f t="shared" si="170"/>
        <v>0.04</v>
      </c>
      <c r="M612" s="76">
        <v>0.22500000000000001</v>
      </c>
      <c r="N612" s="62">
        <v>45901</v>
      </c>
      <c r="O612" s="62">
        <v>46265</v>
      </c>
      <c r="P612" s="63"/>
      <c r="Q612" s="63"/>
      <c r="R612" s="78">
        <v>28</v>
      </c>
      <c r="S612" s="63" t="str">
        <f>VLOOKUP(R612,SA!$B$3:$C$11,2,1)</f>
        <v>26-35</v>
      </c>
      <c r="T612" s="38" t="s">
        <v>98</v>
      </c>
      <c r="U612" s="24" t="s">
        <v>56</v>
      </c>
      <c r="V612" s="24">
        <v>300000</v>
      </c>
      <c r="W612" s="39">
        <f t="shared" si="171"/>
        <v>300000</v>
      </c>
      <c r="X612" s="29">
        <f t="shared" si="172"/>
        <v>1</v>
      </c>
      <c r="Y612" s="40">
        <f t="shared" si="173"/>
        <v>365</v>
      </c>
      <c r="Z612" s="38">
        <f t="shared" si="174"/>
        <v>46081</v>
      </c>
      <c r="AA612" s="41">
        <f t="shared" si="175"/>
        <v>181</v>
      </c>
      <c r="AB612" s="24" t="s">
        <v>113</v>
      </c>
      <c r="AC612" s="41">
        <f t="shared" si="176"/>
        <v>4124.4657999999999</v>
      </c>
      <c r="AD612" s="41">
        <v>1</v>
      </c>
      <c r="AE612" s="72">
        <f>INDEX(SA!$C$2:$G$11,MATCH(Details!S612,SA!$C$2:$C$11,0),MATCH(Details!V612,SA!$C$2:$G$2,0))*Y612/(F612-E612+1)</f>
        <v>3495.31</v>
      </c>
      <c r="AF612" s="41">
        <f t="shared" si="177"/>
        <v>0</v>
      </c>
      <c r="AG612" s="41">
        <f t="shared" si="178"/>
        <v>0</v>
      </c>
      <c r="AH612" s="41">
        <f t="shared" si="179"/>
        <v>629.1558</v>
      </c>
      <c r="AI612" s="60">
        <f t="shared" si="180"/>
        <v>139.8124</v>
      </c>
      <c r="AJ612" s="60">
        <f t="shared" si="181"/>
        <v>786.44475</v>
      </c>
      <c r="AK612" s="60">
        <f t="shared" si="182"/>
        <v>1733.2907123287671</v>
      </c>
      <c r="AL612" s="60">
        <f t="shared" si="183"/>
        <v>1273.9686735616438</v>
      </c>
      <c r="AM612" s="41">
        <f t="shared" si="184"/>
        <v>1295.0841764383563</v>
      </c>
      <c r="AN612" s="42">
        <f t="shared" si="185"/>
        <v>45715</v>
      </c>
      <c r="AO612" s="43">
        <f t="shared" si="186"/>
        <v>3495.31</v>
      </c>
    </row>
    <row r="613" spans="1:41" s="24" customFormat="1" ht="15.75" customHeight="1" x14ac:dyDescent="0.35">
      <c r="A613" s="36" t="s">
        <v>27</v>
      </c>
      <c r="B613" s="36">
        <v>202509</v>
      </c>
      <c r="C613" s="24" t="s">
        <v>736</v>
      </c>
      <c r="D613" s="24" t="s">
        <v>119</v>
      </c>
      <c r="E613" s="62">
        <v>45901</v>
      </c>
      <c r="F613" s="62">
        <v>46265</v>
      </c>
      <c r="G613" s="37" t="s">
        <v>1208</v>
      </c>
      <c r="H613" s="36">
        <v>42352</v>
      </c>
      <c r="I613" s="63">
        <v>23377</v>
      </c>
      <c r="J613" s="24" t="s">
        <v>3518</v>
      </c>
      <c r="K613" s="63">
        <f t="shared" si="169"/>
        <v>45901</v>
      </c>
      <c r="L613" s="55">
        <f t="shared" si="170"/>
        <v>0.04</v>
      </c>
      <c r="M613" s="76">
        <v>0.22500000000000001</v>
      </c>
      <c r="N613" s="62">
        <v>45901</v>
      </c>
      <c r="O613" s="62">
        <v>46265</v>
      </c>
      <c r="P613" s="63"/>
      <c r="Q613" s="63"/>
      <c r="R613" s="78">
        <v>61</v>
      </c>
      <c r="S613" s="63" t="str">
        <f>VLOOKUP(R613,SA!$B$3:$C$11,2,1)</f>
        <v>56-65</v>
      </c>
      <c r="T613" s="38" t="s">
        <v>97</v>
      </c>
      <c r="U613" s="24" t="s">
        <v>5744</v>
      </c>
      <c r="V613" s="24">
        <v>300000</v>
      </c>
      <c r="W613" s="39">
        <f t="shared" si="171"/>
        <v>0</v>
      </c>
      <c r="X613" s="29">
        <f t="shared" si="172"/>
        <v>0</v>
      </c>
      <c r="Y613" s="40">
        <f t="shared" si="173"/>
        <v>365</v>
      </c>
      <c r="Z613" s="38">
        <f t="shared" si="174"/>
        <v>46081</v>
      </c>
      <c r="AA613" s="41">
        <f t="shared" si="175"/>
        <v>181</v>
      </c>
      <c r="AB613" s="24" t="s">
        <v>113</v>
      </c>
      <c r="AC613" s="41">
        <f t="shared" si="176"/>
        <v>10831.751</v>
      </c>
      <c r="AD613" s="41">
        <v>1</v>
      </c>
      <c r="AE613" s="72">
        <f>INDEX(SA!$C$2:$G$11,MATCH(Details!S613,SA!$C$2:$C$11,0),MATCH(Details!V613,SA!$C$2:$G$2,0))*Y613/(F613-E613+1)</f>
        <v>9179.4500000000007</v>
      </c>
      <c r="AF613" s="41">
        <f t="shared" si="177"/>
        <v>0</v>
      </c>
      <c r="AG613" s="41">
        <f t="shared" si="178"/>
        <v>0</v>
      </c>
      <c r="AH613" s="41">
        <f t="shared" si="179"/>
        <v>1652.3010000000002</v>
      </c>
      <c r="AI613" s="60">
        <f t="shared" si="180"/>
        <v>367.17800000000005</v>
      </c>
      <c r="AJ613" s="60">
        <f t="shared" si="181"/>
        <v>2065.3762500000003</v>
      </c>
      <c r="AK613" s="60">
        <f t="shared" si="182"/>
        <v>4552.0012328767125</v>
      </c>
      <c r="AL613" s="60">
        <f t="shared" si="183"/>
        <v>3345.7209061643835</v>
      </c>
      <c r="AM613" s="41">
        <f t="shared" si="184"/>
        <v>3401.1748438356171</v>
      </c>
      <c r="AN613" s="42">
        <f t="shared" si="185"/>
        <v>45715</v>
      </c>
      <c r="AO613" s="43">
        <f t="shared" si="186"/>
        <v>9179.4500000000007</v>
      </c>
    </row>
    <row r="614" spans="1:41" s="24" customFormat="1" ht="15.75" customHeight="1" x14ac:dyDescent="0.35">
      <c r="A614" s="36" t="s">
        <v>27</v>
      </c>
      <c r="B614" s="36">
        <v>202509</v>
      </c>
      <c r="C614" s="24" t="s">
        <v>736</v>
      </c>
      <c r="D614" s="24" t="s">
        <v>119</v>
      </c>
      <c r="E614" s="62">
        <v>45901</v>
      </c>
      <c r="F614" s="62">
        <v>46265</v>
      </c>
      <c r="G614" s="37" t="s">
        <v>436</v>
      </c>
      <c r="H614" s="36">
        <v>42353</v>
      </c>
      <c r="I614" s="63">
        <v>36910</v>
      </c>
      <c r="J614" s="24" t="s">
        <v>3519</v>
      </c>
      <c r="K614" s="63">
        <f t="shared" si="169"/>
        <v>45901</v>
      </c>
      <c r="L614" s="55">
        <f t="shared" si="170"/>
        <v>0.04</v>
      </c>
      <c r="M614" s="76">
        <v>0.22500000000000001</v>
      </c>
      <c r="N614" s="62">
        <v>45901</v>
      </c>
      <c r="O614" s="62">
        <v>46265</v>
      </c>
      <c r="P614" s="63"/>
      <c r="Q614" s="63"/>
      <c r="R614" s="78">
        <v>24</v>
      </c>
      <c r="S614" s="63" t="str">
        <f>VLOOKUP(R614,SA!$B$3:$C$11,2,1)</f>
        <v>0-25</v>
      </c>
      <c r="T614" s="38" t="s">
        <v>98</v>
      </c>
      <c r="U614" s="24" t="s">
        <v>56</v>
      </c>
      <c r="V614" s="24">
        <v>300000</v>
      </c>
      <c r="W614" s="39">
        <f t="shared" si="171"/>
        <v>300000</v>
      </c>
      <c r="X614" s="29">
        <f t="shared" si="172"/>
        <v>1</v>
      </c>
      <c r="Y614" s="40">
        <f t="shared" si="173"/>
        <v>365</v>
      </c>
      <c r="Z614" s="38">
        <f t="shared" si="174"/>
        <v>46081</v>
      </c>
      <c r="AA614" s="41">
        <f t="shared" si="175"/>
        <v>181</v>
      </c>
      <c r="AB614" s="24" t="s">
        <v>113</v>
      </c>
      <c r="AC614" s="41">
        <f t="shared" si="176"/>
        <v>3690.3792000000003</v>
      </c>
      <c r="AD614" s="41">
        <v>1</v>
      </c>
      <c r="AE614" s="72">
        <f>INDEX(SA!$C$2:$G$11,MATCH(Details!S614,SA!$C$2:$C$11,0),MATCH(Details!V614,SA!$C$2:$G$2,0))*Y614/(F614-E614+1)</f>
        <v>3127.44</v>
      </c>
      <c r="AF614" s="41">
        <f t="shared" si="177"/>
        <v>0</v>
      </c>
      <c r="AG614" s="41">
        <f t="shared" si="178"/>
        <v>0</v>
      </c>
      <c r="AH614" s="41">
        <f t="shared" si="179"/>
        <v>562.93920000000003</v>
      </c>
      <c r="AI614" s="60">
        <f t="shared" si="180"/>
        <v>125.0976</v>
      </c>
      <c r="AJ614" s="60">
        <f t="shared" si="181"/>
        <v>703.67399999999998</v>
      </c>
      <c r="AK614" s="60">
        <f t="shared" si="182"/>
        <v>1550.8675068493151</v>
      </c>
      <c r="AL614" s="60">
        <f t="shared" si="183"/>
        <v>1139.8876175342466</v>
      </c>
      <c r="AM614" s="41">
        <f t="shared" si="184"/>
        <v>1158.7807824657534</v>
      </c>
      <c r="AN614" s="42">
        <f t="shared" si="185"/>
        <v>45715</v>
      </c>
      <c r="AO614" s="43">
        <f t="shared" si="186"/>
        <v>3127.44</v>
      </c>
    </row>
    <row r="615" spans="1:41" s="24" customFormat="1" ht="15.75" customHeight="1" x14ac:dyDescent="0.35">
      <c r="A615" s="36" t="s">
        <v>27</v>
      </c>
      <c r="B615" s="36">
        <v>202509</v>
      </c>
      <c r="C615" s="24" t="s">
        <v>736</v>
      </c>
      <c r="D615" s="24" t="s">
        <v>119</v>
      </c>
      <c r="E615" s="62">
        <v>45901</v>
      </c>
      <c r="F615" s="62">
        <v>46265</v>
      </c>
      <c r="G615" s="37" t="s">
        <v>1209</v>
      </c>
      <c r="H615" s="36">
        <v>42353</v>
      </c>
      <c r="I615" s="63">
        <v>27760</v>
      </c>
      <c r="J615" s="24" t="s">
        <v>3520</v>
      </c>
      <c r="K615" s="63">
        <f t="shared" si="169"/>
        <v>45901</v>
      </c>
      <c r="L615" s="55">
        <f t="shared" si="170"/>
        <v>0.04</v>
      </c>
      <c r="M615" s="76">
        <v>0.22500000000000001</v>
      </c>
      <c r="N615" s="62">
        <v>45901</v>
      </c>
      <c r="O615" s="62">
        <v>46265</v>
      </c>
      <c r="P615" s="63"/>
      <c r="Q615" s="63"/>
      <c r="R615" s="78">
        <v>49</v>
      </c>
      <c r="S615" s="63" t="str">
        <f>VLOOKUP(R615,SA!$B$3:$C$11,2,1)</f>
        <v>46-55</v>
      </c>
      <c r="T615" s="38" t="s">
        <v>98</v>
      </c>
      <c r="U615" s="24" t="s">
        <v>5747</v>
      </c>
      <c r="V615" s="24">
        <v>300000</v>
      </c>
      <c r="W615" s="39">
        <f t="shared" si="171"/>
        <v>0</v>
      </c>
      <c r="X615" s="29">
        <f t="shared" si="172"/>
        <v>0</v>
      </c>
      <c r="Y615" s="40">
        <f t="shared" si="173"/>
        <v>365</v>
      </c>
      <c r="Z615" s="38">
        <f t="shared" si="174"/>
        <v>46081</v>
      </c>
      <c r="AA615" s="41">
        <f t="shared" si="175"/>
        <v>181</v>
      </c>
      <c r="AB615" s="24" t="s">
        <v>113</v>
      </c>
      <c r="AC615" s="41">
        <f t="shared" si="176"/>
        <v>7373.4659999999994</v>
      </c>
      <c r="AD615" s="41">
        <v>1</v>
      </c>
      <c r="AE615" s="72">
        <f>INDEX(SA!$C$2:$G$11,MATCH(Details!S615,SA!$C$2:$C$11,0),MATCH(Details!V615,SA!$C$2:$G$2,0))*Y615/(F615-E615+1)</f>
        <v>6248.7</v>
      </c>
      <c r="AF615" s="41">
        <f t="shared" si="177"/>
        <v>0</v>
      </c>
      <c r="AG615" s="41">
        <f t="shared" si="178"/>
        <v>0</v>
      </c>
      <c r="AH615" s="41">
        <f t="shared" si="179"/>
        <v>1124.7659999999998</v>
      </c>
      <c r="AI615" s="60">
        <f t="shared" si="180"/>
        <v>249.94800000000001</v>
      </c>
      <c r="AJ615" s="60">
        <f t="shared" si="181"/>
        <v>1405.9575</v>
      </c>
      <c r="AK615" s="60">
        <f t="shared" si="182"/>
        <v>3098.6704109589041</v>
      </c>
      <c r="AL615" s="60">
        <f t="shared" si="183"/>
        <v>2277.5227520547946</v>
      </c>
      <c r="AM615" s="41">
        <f t="shared" si="184"/>
        <v>2315.2717479452049</v>
      </c>
      <c r="AN615" s="42">
        <f t="shared" si="185"/>
        <v>45715</v>
      </c>
      <c r="AO615" s="43">
        <f t="shared" si="186"/>
        <v>6248.7</v>
      </c>
    </row>
    <row r="616" spans="1:41" s="24" customFormat="1" ht="15.75" customHeight="1" x14ac:dyDescent="0.35">
      <c r="A616" s="36" t="s">
        <v>27</v>
      </c>
      <c r="B616" s="36">
        <v>202509</v>
      </c>
      <c r="C616" s="24" t="s">
        <v>736</v>
      </c>
      <c r="D616" s="24" t="s">
        <v>119</v>
      </c>
      <c r="E616" s="62">
        <v>45901</v>
      </c>
      <c r="F616" s="62">
        <v>46265</v>
      </c>
      <c r="G616" s="37" t="s">
        <v>1210</v>
      </c>
      <c r="H616" s="36">
        <v>42353</v>
      </c>
      <c r="I616" s="63">
        <v>25965</v>
      </c>
      <c r="J616" s="24" t="s">
        <v>3521</v>
      </c>
      <c r="K616" s="63">
        <f t="shared" si="169"/>
        <v>45901</v>
      </c>
      <c r="L616" s="55">
        <f t="shared" si="170"/>
        <v>0.04</v>
      </c>
      <c r="M616" s="76">
        <v>0.22500000000000001</v>
      </c>
      <c r="N616" s="62">
        <v>45901</v>
      </c>
      <c r="O616" s="62">
        <v>46265</v>
      </c>
      <c r="P616" s="63"/>
      <c r="Q616" s="63"/>
      <c r="R616" s="78">
        <v>54</v>
      </c>
      <c r="S616" s="63" t="str">
        <f>VLOOKUP(R616,SA!$B$3:$C$11,2,1)</f>
        <v>46-55</v>
      </c>
      <c r="T616" s="38" t="s">
        <v>97</v>
      </c>
      <c r="U616" s="24" t="s">
        <v>5744</v>
      </c>
      <c r="V616" s="24">
        <v>300000</v>
      </c>
      <c r="W616" s="39">
        <f t="shared" si="171"/>
        <v>0</v>
      </c>
      <c r="X616" s="29">
        <f t="shared" si="172"/>
        <v>0</v>
      </c>
      <c r="Y616" s="40">
        <f t="shared" si="173"/>
        <v>365</v>
      </c>
      <c r="Z616" s="38">
        <f t="shared" si="174"/>
        <v>46081</v>
      </c>
      <c r="AA616" s="41">
        <f t="shared" si="175"/>
        <v>181</v>
      </c>
      <c r="AB616" s="24" t="s">
        <v>113</v>
      </c>
      <c r="AC616" s="41">
        <f t="shared" si="176"/>
        <v>7373.4659999999994</v>
      </c>
      <c r="AD616" s="41">
        <v>1</v>
      </c>
      <c r="AE616" s="72">
        <f>INDEX(SA!$C$2:$G$11,MATCH(Details!S616,SA!$C$2:$C$11,0),MATCH(Details!V616,SA!$C$2:$G$2,0))*Y616/(F616-E616+1)</f>
        <v>6248.7</v>
      </c>
      <c r="AF616" s="41">
        <f t="shared" si="177"/>
        <v>0</v>
      </c>
      <c r="AG616" s="41">
        <f t="shared" si="178"/>
        <v>0</v>
      </c>
      <c r="AH616" s="41">
        <f t="shared" si="179"/>
        <v>1124.7659999999998</v>
      </c>
      <c r="AI616" s="60">
        <f t="shared" si="180"/>
        <v>249.94800000000001</v>
      </c>
      <c r="AJ616" s="60">
        <f t="shared" si="181"/>
        <v>1405.9575</v>
      </c>
      <c r="AK616" s="60">
        <f t="shared" si="182"/>
        <v>3098.6704109589041</v>
      </c>
      <c r="AL616" s="60">
        <f t="shared" si="183"/>
        <v>2277.5227520547946</v>
      </c>
      <c r="AM616" s="41">
        <f t="shared" si="184"/>
        <v>2315.2717479452049</v>
      </c>
      <c r="AN616" s="42">
        <f t="shared" si="185"/>
        <v>45715</v>
      </c>
      <c r="AO616" s="43">
        <f t="shared" si="186"/>
        <v>6248.7</v>
      </c>
    </row>
    <row r="617" spans="1:41" s="24" customFormat="1" ht="15.75" customHeight="1" x14ac:dyDescent="0.35">
      <c r="A617" s="36" t="s">
        <v>27</v>
      </c>
      <c r="B617" s="36">
        <v>202509</v>
      </c>
      <c r="C617" s="24" t="s">
        <v>736</v>
      </c>
      <c r="D617" s="24" t="s">
        <v>119</v>
      </c>
      <c r="E617" s="62">
        <v>45901</v>
      </c>
      <c r="F617" s="62">
        <v>46265</v>
      </c>
      <c r="G617" s="37" t="s">
        <v>1211</v>
      </c>
      <c r="H617" s="36">
        <v>42354</v>
      </c>
      <c r="I617" s="63">
        <v>45530</v>
      </c>
      <c r="J617" s="24" t="s">
        <v>3522</v>
      </c>
      <c r="K617" s="63">
        <f t="shared" si="169"/>
        <v>45901</v>
      </c>
      <c r="L617" s="55">
        <f t="shared" si="170"/>
        <v>0.04</v>
      </c>
      <c r="M617" s="76">
        <v>0.22500000000000001</v>
      </c>
      <c r="N617" s="62">
        <v>45901</v>
      </c>
      <c r="O617" s="62">
        <v>46265</v>
      </c>
      <c r="P617" s="63"/>
      <c r="Q617" s="63"/>
      <c r="R617" s="78">
        <v>1</v>
      </c>
      <c r="S617" s="63" t="str">
        <f>VLOOKUP(R617,SA!$B$3:$C$11,2,1)</f>
        <v>0-25</v>
      </c>
      <c r="T617" s="38" t="s">
        <v>97</v>
      </c>
      <c r="U617" s="24" t="s">
        <v>5745</v>
      </c>
      <c r="V617" s="24">
        <v>300000</v>
      </c>
      <c r="W617" s="39">
        <f t="shared" si="171"/>
        <v>0</v>
      </c>
      <c r="X617" s="29">
        <f t="shared" si="172"/>
        <v>0</v>
      </c>
      <c r="Y617" s="40">
        <f t="shared" si="173"/>
        <v>365</v>
      </c>
      <c r="Z617" s="38">
        <f t="shared" si="174"/>
        <v>46081</v>
      </c>
      <c r="AA617" s="41">
        <f t="shared" si="175"/>
        <v>181</v>
      </c>
      <c r="AB617" s="24" t="s">
        <v>113</v>
      </c>
      <c r="AC617" s="41">
        <f t="shared" si="176"/>
        <v>3690.3792000000003</v>
      </c>
      <c r="AD617" s="41">
        <v>1</v>
      </c>
      <c r="AE617" s="72">
        <f>INDEX(SA!$C$2:$G$11,MATCH(Details!S617,SA!$C$2:$C$11,0),MATCH(Details!V617,SA!$C$2:$G$2,0))*Y617/(F617-E617+1)</f>
        <v>3127.44</v>
      </c>
      <c r="AF617" s="41">
        <f t="shared" si="177"/>
        <v>0</v>
      </c>
      <c r="AG617" s="41">
        <f t="shared" si="178"/>
        <v>0</v>
      </c>
      <c r="AH617" s="41">
        <f t="shared" si="179"/>
        <v>562.93920000000003</v>
      </c>
      <c r="AI617" s="60">
        <f t="shared" si="180"/>
        <v>125.0976</v>
      </c>
      <c r="AJ617" s="60">
        <f t="shared" si="181"/>
        <v>703.67399999999998</v>
      </c>
      <c r="AK617" s="60">
        <f t="shared" si="182"/>
        <v>1550.8675068493151</v>
      </c>
      <c r="AL617" s="60">
        <f t="shared" si="183"/>
        <v>1139.8876175342466</v>
      </c>
      <c r="AM617" s="41">
        <f t="shared" si="184"/>
        <v>1158.7807824657534</v>
      </c>
      <c r="AN617" s="42">
        <f t="shared" si="185"/>
        <v>45715</v>
      </c>
      <c r="AO617" s="43">
        <f t="shared" si="186"/>
        <v>3127.44</v>
      </c>
    </row>
    <row r="618" spans="1:41" s="24" customFormat="1" ht="15.75" customHeight="1" x14ac:dyDescent="0.35">
      <c r="A618" s="36" t="s">
        <v>27</v>
      </c>
      <c r="B618" s="36">
        <v>202509</v>
      </c>
      <c r="C618" s="24" t="s">
        <v>736</v>
      </c>
      <c r="D618" s="24" t="s">
        <v>119</v>
      </c>
      <c r="E618" s="62">
        <v>45901</v>
      </c>
      <c r="F618" s="62">
        <v>46265</v>
      </c>
      <c r="G618" s="37" t="s">
        <v>1212</v>
      </c>
      <c r="H618" s="36">
        <v>42354</v>
      </c>
      <c r="I618" s="63">
        <v>24551</v>
      </c>
      <c r="J618" s="24" t="s">
        <v>3523</v>
      </c>
      <c r="K618" s="63">
        <f t="shared" si="169"/>
        <v>45901</v>
      </c>
      <c r="L618" s="55">
        <f t="shared" si="170"/>
        <v>0.04</v>
      </c>
      <c r="M618" s="76">
        <v>0.22500000000000001</v>
      </c>
      <c r="N618" s="62">
        <v>45901</v>
      </c>
      <c r="O618" s="62">
        <v>46265</v>
      </c>
      <c r="P618" s="63"/>
      <c r="Q618" s="63"/>
      <c r="R618" s="78">
        <v>58</v>
      </c>
      <c r="S618" s="63" t="str">
        <f>VLOOKUP(R618,SA!$B$3:$C$11,2,1)</f>
        <v>56-65</v>
      </c>
      <c r="T618" s="38" t="s">
        <v>97</v>
      </c>
      <c r="U618" s="24" t="s">
        <v>5744</v>
      </c>
      <c r="V618" s="24">
        <v>300000</v>
      </c>
      <c r="W618" s="39">
        <f t="shared" si="171"/>
        <v>0</v>
      </c>
      <c r="X618" s="29">
        <f t="shared" si="172"/>
        <v>0</v>
      </c>
      <c r="Y618" s="40">
        <f t="shared" si="173"/>
        <v>365</v>
      </c>
      <c r="Z618" s="38">
        <f t="shared" si="174"/>
        <v>46081</v>
      </c>
      <c r="AA618" s="41">
        <f t="shared" si="175"/>
        <v>181</v>
      </c>
      <c r="AB618" s="24" t="s">
        <v>113</v>
      </c>
      <c r="AC618" s="41">
        <f t="shared" si="176"/>
        <v>10831.751</v>
      </c>
      <c r="AD618" s="41">
        <v>1</v>
      </c>
      <c r="AE618" s="72">
        <f>INDEX(SA!$C$2:$G$11,MATCH(Details!S618,SA!$C$2:$C$11,0),MATCH(Details!V618,SA!$C$2:$G$2,0))*Y618/(F618-E618+1)</f>
        <v>9179.4500000000007</v>
      </c>
      <c r="AF618" s="41">
        <f t="shared" si="177"/>
        <v>0</v>
      </c>
      <c r="AG618" s="41">
        <f t="shared" si="178"/>
        <v>0</v>
      </c>
      <c r="AH618" s="41">
        <f t="shared" si="179"/>
        <v>1652.3010000000002</v>
      </c>
      <c r="AI618" s="60">
        <f t="shared" si="180"/>
        <v>367.17800000000005</v>
      </c>
      <c r="AJ618" s="60">
        <f t="shared" si="181"/>
        <v>2065.3762500000003</v>
      </c>
      <c r="AK618" s="60">
        <f t="shared" si="182"/>
        <v>4552.0012328767125</v>
      </c>
      <c r="AL618" s="60">
        <f t="shared" si="183"/>
        <v>3345.7209061643835</v>
      </c>
      <c r="AM618" s="41">
        <f t="shared" si="184"/>
        <v>3401.1748438356171</v>
      </c>
      <c r="AN618" s="42">
        <f t="shared" si="185"/>
        <v>45715</v>
      </c>
      <c r="AO618" s="43">
        <f t="shared" si="186"/>
        <v>9179.4500000000007</v>
      </c>
    </row>
    <row r="619" spans="1:41" s="24" customFormat="1" ht="15.75" customHeight="1" x14ac:dyDescent="0.35">
      <c r="A619" s="36" t="s">
        <v>27</v>
      </c>
      <c r="B619" s="36">
        <v>202509</v>
      </c>
      <c r="C619" s="24" t="s">
        <v>736</v>
      </c>
      <c r="D619" s="24" t="s">
        <v>119</v>
      </c>
      <c r="E619" s="62">
        <v>45901</v>
      </c>
      <c r="F619" s="62">
        <v>46265</v>
      </c>
      <c r="G619" s="37" t="s">
        <v>477</v>
      </c>
      <c r="H619" s="36">
        <v>42354</v>
      </c>
      <c r="I619" s="63">
        <v>31959</v>
      </c>
      <c r="J619" s="24" t="s">
        <v>3524</v>
      </c>
      <c r="K619" s="63">
        <f t="shared" si="169"/>
        <v>45901</v>
      </c>
      <c r="L619" s="55">
        <f t="shared" si="170"/>
        <v>0.04</v>
      </c>
      <c r="M619" s="76">
        <v>0.22500000000000001</v>
      </c>
      <c r="N619" s="62">
        <v>45901</v>
      </c>
      <c r="O619" s="62">
        <v>46265</v>
      </c>
      <c r="P619" s="63"/>
      <c r="Q619" s="63"/>
      <c r="R619" s="78">
        <v>38</v>
      </c>
      <c r="S619" s="63" t="str">
        <f>VLOOKUP(R619,SA!$B$3:$C$11,2,1)</f>
        <v>36-45</v>
      </c>
      <c r="T619" s="38" t="s">
        <v>97</v>
      </c>
      <c r="U619" s="24" t="s">
        <v>56</v>
      </c>
      <c r="V619" s="24">
        <v>300000</v>
      </c>
      <c r="W619" s="39">
        <f t="shared" si="171"/>
        <v>300000</v>
      </c>
      <c r="X619" s="29">
        <f t="shared" si="172"/>
        <v>1</v>
      </c>
      <c r="Y619" s="40">
        <f t="shared" si="173"/>
        <v>365</v>
      </c>
      <c r="Z619" s="38">
        <f t="shared" si="174"/>
        <v>46081</v>
      </c>
      <c r="AA619" s="41">
        <f t="shared" si="175"/>
        <v>181</v>
      </c>
      <c r="AB619" s="24" t="s">
        <v>113</v>
      </c>
      <c r="AC619" s="41">
        <f t="shared" si="176"/>
        <v>5119.5716000000002</v>
      </c>
      <c r="AD619" s="41">
        <v>1</v>
      </c>
      <c r="AE619" s="72">
        <f>INDEX(SA!$C$2:$G$11,MATCH(Details!S619,SA!$C$2:$C$11,0),MATCH(Details!V619,SA!$C$2:$G$2,0))*Y619/(F619-E619+1)</f>
        <v>4338.62</v>
      </c>
      <c r="AF619" s="41">
        <f t="shared" si="177"/>
        <v>0</v>
      </c>
      <c r="AG619" s="41">
        <f t="shared" si="178"/>
        <v>0</v>
      </c>
      <c r="AH619" s="41">
        <f t="shared" si="179"/>
        <v>780.95159999999998</v>
      </c>
      <c r="AI619" s="60">
        <f t="shared" si="180"/>
        <v>173.54480000000001</v>
      </c>
      <c r="AJ619" s="60">
        <f t="shared" si="181"/>
        <v>976.18949999999995</v>
      </c>
      <c r="AK619" s="60">
        <f t="shared" si="182"/>
        <v>2151.4800547945206</v>
      </c>
      <c r="AL619" s="60">
        <f t="shared" si="183"/>
        <v>1581.3378402739727</v>
      </c>
      <c r="AM619" s="41">
        <f t="shared" si="184"/>
        <v>1607.5478597260276</v>
      </c>
      <c r="AN619" s="42">
        <f t="shared" si="185"/>
        <v>45715</v>
      </c>
      <c r="AO619" s="43">
        <f t="shared" si="186"/>
        <v>4338.62</v>
      </c>
    </row>
    <row r="620" spans="1:41" s="24" customFormat="1" ht="15.75" customHeight="1" x14ac:dyDescent="0.35">
      <c r="A620" s="36" t="s">
        <v>27</v>
      </c>
      <c r="B620" s="36">
        <v>202509</v>
      </c>
      <c r="C620" s="24" t="s">
        <v>736</v>
      </c>
      <c r="D620" s="24" t="s">
        <v>119</v>
      </c>
      <c r="E620" s="62">
        <v>45901</v>
      </c>
      <c r="F620" s="62">
        <v>46265</v>
      </c>
      <c r="G620" s="37" t="s">
        <v>1213</v>
      </c>
      <c r="H620" s="36">
        <v>42354</v>
      </c>
      <c r="I620" s="63">
        <v>34156</v>
      </c>
      <c r="J620" s="24" t="s">
        <v>3525</v>
      </c>
      <c r="K620" s="63">
        <f t="shared" si="169"/>
        <v>45901</v>
      </c>
      <c r="L620" s="55">
        <f t="shared" si="170"/>
        <v>0.04</v>
      </c>
      <c r="M620" s="76">
        <v>0.22500000000000001</v>
      </c>
      <c r="N620" s="62">
        <v>45901</v>
      </c>
      <c r="O620" s="62">
        <v>46265</v>
      </c>
      <c r="P620" s="63"/>
      <c r="Q620" s="63"/>
      <c r="R620" s="78">
        <v>32</v>
      </c>
      <c r="S620" s="63" t="str">
        <f>VLOOKUP(R620,SA!$B$3:$C$11,2,1)</f>
        <v>26-35</v>
      </c>
      <c r="T620" s="38" t="s">
        <v>98</v>
      </c>
      <c r="U620" s="24" t="s">
        <v>5743</v>
      </c>
      <c r="V620" s="24">
        <v>300000</v>
      </c>
      <c r="W620" s="39">
        <f t="shared" si="171"/>
        <v>0</v>
      </c>
      <c r="X620" s="29">
        <f t="shared" si="172"/>
        <v>0</v>
      </c>
      <c r="Y620" s="40">
        <f t="shared" si="173"/>
        <v>365</v>
      </c>
      <c r="Z620" s="38">
        <f t="shared" si="174"/>
        <v>46081</v>
      </c>
      <c r="AA620" s="41">
        <f t="shared" si="175"/>
        <v>181</v>
      </c>
      <c r="AB620" s="24" t="s">
        <v>113</v>
      </c>
      <c r="AC620" s="41">
        <f t="shared" si="176"/>
        <v>4124.4657999999999</v>
      </c>
      <c r="AD620" s="41">
        <v>1</v>
      </c>
      <c r="AE620" s="72">
        <f>INDEX(SA!$C$2:$G$11,MATCH(Details!S620,SA!$C$2:$C$11,0),MATCH(Details!V620,SA!$C$2:$G$2,0))*Y620/(F620-E620+1)</f>
        <v>3495.31</v>
      </c>
      <c r="AF620" s="41">
        <f t="shared" si="177"/>
        <v>0</v>
      </c>
      <c r="AG620" s="41">
        <f t="shared" si="178"/>
        <v>0</v>
      </c>
      <c r="AH620" s="41">
        <f t="shared" si="179"/>
        <v>629.1558</v>
      </c>
      <c r="AI620" s="60">
        <f t="shared" si="180"/>
        <v>139.8124</v>
      </c>
      <c r="AJ620" s="60">
        <f t="shared" si="181"/>
        <v>786.44475</v>
      </c>
      <c r="AK620" s="60">
        <f t="shared" si="182"/>
        <v>1733.2907123287671</v>
      </c>
      <c r="AL620" s="60">
        <f t="shared" si="183"/>
        <v>1273.9686735616438</v>
      </c>
      <c r="AM620" s="41">
        <f t="shared" si="184"/>
        <v>1295.0841764383563</v>
      </c>
      <c r="AN620" s="42">
        <f t="shared" si="185"/>
        <v>45715</v>
      </c>
      <c r="AO620" s="43">
        <f t="shared" si="186"/>
        <v>3495.31</v>
      </c>
    </row>
    <row r="621" spans="1:41" s="24" customFormat="1" ht="15.75" customHeight="1" x14ac:dyDescent="0.35">
      <c r="A621" s="36" t="s">
        <v>27</v>
      </c>
      <c r="B621" s="36">
        <v>202509</v>
      </c>
      <c r="C621" s="24" t="s">
        <v>736</v>
      </c>
      <c r="D621" s="24" t="s">
        <v>119</v>
      </c>
      <c r="E621" s="62">
        <v>45901</v>
      </c>
      <c r="F621" s="62">
        <v>46265</v>
      </c>
      <c r="G621" s="37" t="s">
        <v>1214</v>
      </c>
      <c r="H621" s="36">
        <v>42354</v>
      </c>
      <c r="I621" s="63">
        <v>28672</v>
      </c>
      <c r="J621" s="24" t="s">
        <v>3526</v>
      </c>
      <c r="K621" s="63">
        <f t="shared" si="169"/>
        <v>45901</v>
      </c>
      <c r="L621" s="55">
        <f t="shared" si="170"/>
        <v>0.04</v>
      </c>
      <c r="M621" s="76">
        <v>0.22500000000000001</v>
      </c>
      <c r="N621" s="62">
        <v>45901</v>
      </c>
      <c r="O621" s="62">
        <v>46265</v>
      </c>
      <c r="P621" s="63"/>
      <c r="Q621" s="63"/>
      <c r="R621" s="78">
        <v>47</v>
      </c>
      <c r="S621" s="63" t="str">
        <f>VLOOKUP(R621,SA!$B$3:$C$11,2,1)</f>
        <v>46-55</v>
      </c>
      <c r="T621" s="38" t="s">
        <v>98</v>
      </c>
      <c r="U621" s="24" t="s">
        <v>5747</v>
      </c>
      <c r="V621" s="24">
        <v>300000</v>
      </c>
      <c r="W621" s="39">
        <f t="shared" si="171"/>
        <v>0</v>
      </c>
      <c r="X621" s="29">
        <f t="shared" si="172"/>
        <v>0</v>
      </c>
      <c r="Y621" s="40">
        <f t="shared" si="173"/>
        <v>365</v>
      </c>
      <c r="Z621" s="38">
        <f t="shared" si="174"/>
        <v>46081</v>
      </c>
      <c r="AA621" s="41">
        <f t="shared" si="175"/>
        <v>181</v>
      </c>
      <c r="AB621" s="24" t="s">
        <v>113</v>
      </c>
      <c r="AC621" s="41">
        <f t="shared" si="176"/>
        <v>7373.4659999999994</v>
      </c>
      <c r="AD621" s="41">
        <v>1</v>
      </c>
      <c r="AE621" s="72">
        <f>INDEX(SA!$C$2:$G$11,MATCH(Details!S621,SA!$C$2:$C$11,0),MATCH(Details!V621,SA!$C$2:$G$2,0))*Y621/(F621-E621+1)</f>
        <v>6248.7</v>
      </c>
      <c r="AF621" s="41">
        <f t="shared" si="177"/>
        <v>0</v>
      </c>
      <c r="AG621" s="41">
        <f t="shared" si="178"/>
        <v>0</v>
      </c>
      <c r="AH621" s="41">
        <f t="shared" si="179"/>
        <v>1124.7659999999998</v>
      </c>
      <c r="AI621" s="60">
        <f t="shared" si="180"/>
        <v>249.94800000000001</v>
      </c>
      <c r="AJ621" s="60">
        <f t="shared" si="181"/>
        <v>1405.9575</v>
      </c>
      <c r="AK621" s="60">
        <f t="shared" si="182"/>
        <v>3098.6704109589041</v>
      </c>
      <c r="AL621" s="60">
        <f t="shared" si="183"/>
        <v>2277.5227520547946</v>
      </c>
      <c r="AM621" s="41">
        <f t="shared" si="184"/>
        <v>2315.2717479452049</v>
      </c>
      <c r="AN621" s="42">
        <f t="shared" si="185"/>
        <v>45715</v>
      </c>
      <c r="AO621" s="43">
        <f t="shared" si="186"/>
        <v>6248.7</v>
      </c>
    </row>
    <row r="622" spans="1:41" s="24" customFormat="1" ht="15.75" customHeight="1" x14ac:dyDescent="0.35">
      <c r="A622" s="36" t="s">
        <v>27</v>
      </c>
      <c r="B622" s="36">
        <v>202509</v>
      </c>
      <c r="C622" s="24" t="s">
        <v>736</v>
      </c>
      <c r="D622" s="24" t="s">
        <v>119</v>
      </c>
      <c r="E622" s="62">
        <v>45901</v>
      </c>
      <c r="F622" s="62">
        <v>46265</v>
      </c>
      <c r="G622" s="37" t="s">
        <v>1215</v>
      </c>
      <c r="H622" s="36">
        <v>42354</v>
      </c>
      <c r="I622" s="63">
        <v>44943</v>
      </c>
      <c r="J622" s="24" t="s">
        <v>3527</v>
      </c>
      <c r="K622" s="63">
        <f t="shared" si="169"/>
        <v>45901</v>
      </c>
      <c r="L622" s="55">
        <f t="shared" si="170"/>
        <v>0.04</v>
      </c>
      <c r="M622" s="76">
        <v>0.22500000000000001</v>
      </c>
      <c r="N622" s="62">
        <v>45901</v>
      </c>
      <c r="O622" s="62">
        <v>46265</v>
      </c>
      <c r="P622" s="63"/>
      <c r="Q622" s="63"/>
      <c r="R622" s="78">
        <v>2</v>
      </c>
      <c r="S622" s="63" t="str">
        <f>VLOOKUP(R622,SA!$B$3:$C$11,2,1)</f>
        <v>0-25</v>
      </c>
      <c r="T622" s="38" t="s">
        <v>98</v>
      </c>
      <c r="U622" s="24" t="s">
        <v>5746</v>
      </c>
      <c r="V622" s="24">
        <v>300000</v>
      </c>
      <c r="W622" s="39">
        <f t="shared" si="171"/>
        <v>0</v>
      </c>
      <c r="X622" s="29">
        <f t="shared" si="172"/>
        <v>0</v>
      </c>
      <c r="Y622" s="40">
        <f t="shared" si="173"/>
        <v>365</v>
      </c>
      <c r="Z622" s="38">
        <f t="shared" si="174"/>
        <v>46081</v>
      </c>
      <c r="AA622" s="41">
        <f t="shared" si="175"/>
        <v>181</v>
      </c>
      <c r="AB622" s="24" t="s">
        <v>113</v>
      </c>
      <c r="AC622" s="41">
        <f t="shared" si="176"/>
        <v>3690.3792000000003</v>
      </c>
      <c r="AD622" s="41">
        <v>1</v>
      </c>
      <c r="AE622" s="72">
        <f>INDEX(SA!$C$2:$G$11,MATCH(Details!S622,SA!$C$2:$C$11,0),MATCH(Details!V622,SA!$C$2:$G$2,0))*Y622/(F622-E622+1)</f>
        <v>3127.44</v>
      </c>
      <c r="AF622" s="41">
        <f t="shared" si="177"/>
        <v>0</v>
      </c>
      <c r="AG622" s="41">
        <f t="shared" si="178"/>
        <v>0</v>
      </c>
      <c r="AH622" s="41">
        <f t="shared" si="179"/>
        <v>562.93920000000003</v>
      </c>
      <c r="AI622" s="60">
        <f t="shared" si="180"/>
        <v>125.0976</v>
      </c>
      <c r="AJ622" s="60">
        <f t="shared" si="181"/>
        <v>703.67399999999998</v>
      </c>
      <c r="AK622" s="60">
        <f t="shared" si="182"/>
        <v>1550.8675068493151</v>
      </c>
      <c r="AL622" s="60">
        <f t="shared" si="183"/>
        <v>1139.8876175342466</v>
      </c>
      <c r="AM622" s="41">
        <f t="shared" si="184"/>
        <v>1158.7807824657534</v>
      </c>
      <c r="AN622" s="42">
        <f t="shared" si="185"/>
        <v>45715</v>
      </c>
      <c r="AO622" s="43">
        <f t="shared" si="186"/>
        <v>3127.44</v>
      </c>
    </row>
    <row r="623" spans="1:41" s="24" customFormat="1" ht="15.75" customHeight="1" x14ac:dyDescent="0.35">
      <c r="A623" s="36" t="s">
        <v>27</v>
      </c>
      <c r="B623" s="36">
        <v>202509</v>
      </c>
      <c r="C623" s="24" t="s">
        <v>736</v>
      </c>
      <c r="D623" s="24" t="s">
        <v>119</v>
      </c>
      <c r="E623" s="62">
        <v>45901</v>
      </c>
      <c r="F623" s="62">
        <v>46265</v>
      </c>
      <c r="G623" s="37" t="s">
        <v>1216</v>
      </c>
      <c r="H623" s="36">
        <v>42355</v>
      </c>
      <c r="I623" s="63">
        <v>28890</v>
      </c>
      <c r="J623" s="24" t="s">
        <v>3528</v>
      </c>
      <c r="K623" s="63">
        <f t="shared" si="169"/>
        <v>45901</v>
      </c>
      <c r="L623" s="55">
        <f t="shared" si="170"/>
        <v>0.04</v>
      </c>
      <c r="M623" s="76">
        <v>0.22500000000000001</v>
      </c>
      <c r="N623" s="62">
        <v>45901</v>
      </c>
      <c r="O623" s="62">
        <v>46265</v>
      </c>
      <c r="P623" s="63"/>
      <c r="Q623" s="63"/>
      <c r="R623" s="78">
        <v>46</v>
      </c>
      <c r="S623" s="63" t="str">
        <f>VLOOKUP(R623,SA!$B$3:$C$11,2,1)</f>
        <v>46-55</v>
      </c>
      <c r="T623" s="38" t="s">
        <v>98</v>
      </c>
      <c r="U623" s="24" t="s">
        <v>5747</v>
      </c>
      <c r="V623" s="24">
        <v>400000</v>
      </c>
      <c r="W623" s="39">
        <f t="shared" si="171"/>
        <v>0</v>
      </c>
      <c r="X623" s="29">
        <f t="shared" si="172"/>
        <v>0</v>
      </c>
      <c r="Y623" s="40">
        <f t="shared" si="173"/>
        <v>365</v>
      </c>
      <c r="Z623" s="38">
        <f t="shared" si="174"/>
        <v>46081</v>
      </c>
      <c r="AA623" s="41">
        <f t="shared" si="175"/>
        <v>181</v>
      </c>
      <c r="AB623" s="24" t="s">
        <v>113</v>
      </c>
      <c r="AC623" s="41">
        <f t="shared" si="176"/>
        <v>8108.2165999999997</v>
      </c>
      <c r="AD623" s="41">
        <v>1</v>
      </c>
      <c r="AE623" s="72">
        <f>INDEX(SA!$C$2:$G$11,MATCH(Details!S623,SA!$C$2:$C$11,0),MATCH(Details!V623,SA!$C$2:$G$2,0))*Y623/(F623-E623+1)</f>
        <v>6871.37</v>
      </c>
      <c r="AF623" s="41">
        <f t="shared" si="177"/>
        <v>0</v>
      </c>
      <c r="AG623" s="41">
        <f t="shared" si="178"/>
        <v>0</v>
      </c>
      <c r="AH623" s="41">
        <f t="shared" si="179"/>
        <v>1236.8465999999999</v>
      </c>
      <c r="AI623" s="60">
        <f t="shared" si="180"/>
        <v>274.85480000000001</v>
      </c>
      <c r="AJ623" s="60">
        <f t="shared" si="181"/>
        <v>1546.05825</v>
      </c>
      <c r="AK623" s="60">
        <f t="shared" si="182"/>
        <v>3407.446493150685</v>
      </c>
      <c r="AL623" s="60">
        <f t="shared" si="183"/>
        <v>2504.4731724657536</v>
      </c>
      <c r="AM623" s="41">
        <f t="shared" si="184"/>
        <v>2545.9837775342462</v>
      </c>
      <c r="AN623" s="42">
        <f t="shared" si="185"/>
        <v>45715</v>
      </c>
      <c r="AO623" s="43">
        <f t="shared" si="186"/>
        <v>6871.37</v>
      </c>
    </row>
    <row r="624" spans="1:41" s="24" customFormat="1" ht="15.75" customHeight="1" x14ac:dyDescent="0.35">
      <c r="A624" s="36" t="s">
        <v>27</v>
      </c>
      <c r="B624" s="36">
        <v>202509</v>
      </c>
      <c r="C624" s="24" t="s">
        <v>736</v>
      </c>
      <c r="D624" s="24" t="s">
        <v>119</v>
      </c>
      <c r="E624" s="62">
        <v>45901</v>
      </c>
      <c r="F624" s="62">
        <v>46265</v>
      </c>
      <c r="G624" s="37" t="s">
        <v>527</v>
      </c>
      <c r="H624" s="36">
        <v>42355</v>
      </c>
      <c r="I624" s="63">
        <v>36323</v>
      </c>
      <c r="J624" s="24" t="s">
        <v>3529</v>
      </c>
      <c r="K624" s="63">
        <f t="shared" si="169"/>
        <v>45901</v>
      </c>
      <c r="L624" s="55">
        <f t="shared" si="170"/>
        <v>0.04</v>
      </c>
      <c r="M624" s="76">
        <v>0.22500000000000001</v>
      </c>
      <c r="N624" s="62">
        <v>45901</v>
      </c>
      <c r="O624" s="62">
        <v>46265</v>
      </c>
      <c r="P624" s="63"/>
      <c r="Q624" s="63"/>
      <c r="R624" s="78">
        <v>26</v>
      </c>
      <c r="S624" s="63" t="str">
        <f>VLOOKUP(R624,SA!$B$3:$C$11,2,1)</f>
        <v>26-35</v>
      </c>
      <c r="T624" s="38" t="s">
        <v>97</v>
      </c>
      <c r="U624" s="24" t="s">
        <v>56</v>
      </c>
      <c r="V624" s="24">
        <v>400000</v>
      </c>
      <c r="W624" s="39">
        <f t="shared" si="171"/>
        <v>400000</v>
      </c>
      <c r="X624" s="29">
        <f t="shared" si="172"/>
        <v>1</v>
      </c>
      <c r="Y624" s="40">
        <f t="shared" si="173"/>
        <v>365</v>
      </c>
      <c r="Z624" s="38">
        <f t="shared" si="174"/>
        <v>46081</v>
      </c>
      <c r="AA624" s="41">
        <f t="shared" si="175"/>
        <v>181</v>
      </c>
      <c r="AB624" s="24" t="s">
        <v>113</v>
      </c>
      <c r="AC624" s="41">
        <f t="shared" si="176"/>
        <v>4533.0290000000005</v>
      </c>
      <c r="AD624" s="41">
        <v>1</v>
      </c>
      <c r="AE624" s="72">
        <f>INDEX(SA!$C$2:$G$11,MATCH(Details!S624,SA!$C$2:$C$11,0),MATCH(Details!V624,SA!$C$2:$G$2,0))*Y624/(F624-E624+1)</f>
        <v>3841.55</v>
      </c>
      <c r="AF624" s="41">
        <f t="shared" si="177"/>
        <v>0</v>
      </c>
      <c r="AG624" s="41">
        <f t="shared" si="178"/>
        <v>0</v>
      </c>
      <c r="AH624" s="41">
        <f t="shared" si="179"/>
        <v>691.47900000000004</v>
      </c>
      <c r="AI624" s="60">
        <f t="shared" si="180"/>
        <v>153.66200000000001</v>
      </c>
      <c r="AJ624" s="60">
        <f t="shared" si="181"/>
        <v>864.34875000000011</v>
      </c>
      <c r="AK624" s="60">
        <f t="shared" si="182"/>
        <v>1904.9878082191783</v>
      </c>
      <c r="AL624" s="60">
        <f t="shared" si="183"/>
        <v>1400.1660390410959</v>
      </c>
      <c r="AM624" s="41">
        <f t="shared" si="184"/>
        <v>1423.3732109589046</v>
      </c>
      <c r="AN624" s="42">
        <f t="shared" si="185"/>
        <v>45715</v>
      </c>
      <c r="AO624" s="43">
        <f t="shared" si="186"/>
        <v>3841.55</v>
      </c>
    </row>
    <row r="625" spans="1:41" s="24" customFormat="1" ht="15.75" customHeight="1" x14ac:dyDescent="0.35">
      <c r="A625" s="36" t="s">
        <v>27</v>
      </c>
      <c r="B625" s="36">
        <v>202509</v>
      </c>
      <c r="C625" s="24" t="s">
        <v>736</v>
      </c>
      <c r="D625" s="24" t="s">
        <v>119</v>
      </c>
      <c r="E625" s="62">
        <v>45901</v>
      </c>
      <c r="F625" s="62">
        <v>46265</v>
      </c>
      <c r="G625" s="37" t="s">
        <v>1217</v>
      </c>
      <c r="H625" s="36">
        <v>42357</v>
      </c>
      <c r="I625" s="63">
        <v>23743</v>
      </c>
      <c r="J625" s="24" t="s">
        <v>3530</v>
      </c>
      <c r="K625" s="63">
        <f t="shared" si="169"/>
        <v>45901</v>
      </c>
      <c r="L625" s="55">
        <f t="shared" si="170"/>
        <v>0.04</v>
      </c>
      <c r="M625" s="76">
        <v>0.22500000000000001</v>
      </c>
      <c r="N625" s="62">
        <v>45901</v>
      </c>
      <c r="O625" s="62">
        <v>46265</v>
      </c>
      <c r="P625" s="63"/>
      <c r="Q625" s="63"/>
      <c r="R625" s="78">
        <v>60</v>
      </c>
      <c r="S625" s="63" t="str">
        <f>VLOOKUP(R625,SA!$B$3:$C$11,2,1)</f>
        <v>56-65</v>
      </c>
      <c r="T625" s="38" t="s">
        <v>98</v>
      </c>
      <c r="U625" s="24" t="s">
        <v>5747</v>
      </c>
      <c r="V625" s="24">
        <v>500000</v>
      </c>
      <c r="W625" s="39">
        <f t="shared" si="171"/>
        <v>0</v>
      </c>
      <c r="X625" s="29">
        <f t="shared" si="172"/>
        <v>0</v>
      </c>
      <c r="Y625" s="40">
        <f t="shared" si="173"/>
        <v>365</v>
      </c>
      <c r="Z625" s="38">
        <f t="shared" si="174"/>
        <v>46081</v>
      </c>
      <c r="AA625" s="41">
        <f t="shared" si="175"/>
        <v>181</v>
      </c>
      <c r="AB625" s="24" t="s">
        <v>113</v>
      </c>
      <c r="AC625" s="41">
        <f t="shared" si="176"/>
        <v>13100.714</v>
      </c>
      <c r="AD625" s="41">
        <v>1</v>
      </c>
      <c r="AE625" s="72">
        <f>INDEX(SA!$C$2:$G$11,MATCH(Details!S625,SA!$C$2:$C$11,0),MATCH(Details!V625,SA!$C$2:$G$2,0))*Y625/(F625-E625+1)</f>
        <v>11102.3</v>
      </c>
      <c r="AF625" s="41">
        <f t="shared" si="177"/>
        <v>0</v>
      </c>
      <c r="AG625" s="41">
        <f t="shared" si="178"/>
        <v>0</v>
      </c>
      <c r="AH625" s="41">
        <f t="shared" si="179"/>
        <v>1998.4139999999998</v>
      </c>
      <c r="AI625" s="60">
        <f t="shared" si="180"/>
        <v>444.09199999999998</v>
      </c>
      <c r="AJ625" s="60">
        <f t="shared" si="181"/>
        <v>2498.0174999999999</v>
      </c>
      <c r="AK625" s="60">
        <f t="shared" si="182"/>
        <v>5505.5241095890406</v>
      </c>
      <c r="AL625" s="60">
        <f t="shared" si="183"/>
        <v>4046.5602205479449</v>
      </c>
      <c r="AM625" s="41">
        <f t="shared" si="184"/>
        <v>4113.6302794520543</v>
      </c>
      <c r="AN625" s="42">
        <f t="shared" si="185"/>
        <v>45715</v>
      </c>
      <c r="AO625" s="43">
        <f t="shared" si="186"/>
        <v>11102.3</v>
      </c>
    </row>
    <row r="626" spans="1:41" s="24" customFormat="1" ht="15.75" customHeight="1" x14ac:dyDescent="0.35">
      <c r="A626" s="36" t="s">
        <v>27</v>
      </c>
      <c r="B626" s="36">
        <v>202509</v>
      </c>
      <c r="C626" s="24" t="s">
        <v>736</v>
      </c>
      <c r="D626" s="24" t="s">
        <v>119</v>
      </c>
      <c r="E626" s="62">
        <v>45901</v>
      </c>
      <c r="F626" s="62">
        <v>46265</v>
      </c>
      <c r="G626" s="37" t="s">
        <v>160</v>
      </c>
      <c r="H626" s="36">
        <v>42357</v>
      </c>
      <c r="I626" s="63">
        <v>33062</v>
      </c>
      <c r="J626" s="24" t="s">
        <v>3531</v>
      </c>
      <c r="K626" s="63">
        <f t="shared" si="169"/>
        <v>45901</v>
      </c>
      <c r="L626" s="55">
        <f t="shared" si="170"/>
        <v>0.04</v>
      </c>
      <c r="M626" s="76">
        <v>0.22500000000000001</v>
      </c>
      <c r="N626" s="62">
        <v>45901</v>
      </c>
      <c r="O626" s="62">
        <v>46265</v>
      </c>
      <c r="P626" s="63"/>
      <c r="Q626" s="63"/>
      <c r="R626" s="78">
        <v>35</v>
      </c>
      <c r="S626" s="63" t="str">
        <f>VLOOKUP(R626,SA!$B$3:$C$11,2,1)</f>
        <v>26-35</v>
      </c>
      <c r="T626" s="38" t="s">
        <v>97</v>
      </c>
      <c r="U626" s="24" t="s">
        <v>56</v>
      </c>
      <c r="V626" s="24">
        <v>500000</v>
      </c>
      <c r="W626" s="39">
        <f t="shared" si="171"/>
        <v>500000</v>
      </c>
      <c r="X626" s="29">
        <f t="shared" si="172"/>
        <v>1</v>
      </c>
      <c r="Y626" s="40">
        <f t="shared" si="173"/>
        <v>365</v>
      </c>
      <c r="Z626" s="38">
        <f t="shared" si="174"/>
        <v>46081</v>
      </c>
      <c r="AA626" s="41">
        <f t="shared" si="175"/>
        <v>181</v>
      </c>
      <c r="AB626" s="24" t="s">
        <v>113</v>
      </c>
      <c r="AC626" s="41">
        <f t="shared" si="176"/>
        <v>4986.3141999999998</v>
      </c>
      <c r="AD626" s="41">
        <v>1</v>
      </c>
      <c r="AE626" s="72">
        <f>INDEX(SA!$C$2:$G$11,MATCH(Details!S626,SA!$C$2:$C$11,0),MATCH(Details!V626,SA!$C$2:$G$2,0))*Y626/(F626-E626+1)</f>
        <v>4225.6899999999996</v>
      </c>
      <c r="AF626" s="41">
        <f t="shared" si="177"/>
        <v>0</v>
      </c>
      <c r="AG626" s="41">
        <f t="shared" si="178"/>
        <v>0</v>
      </c>
      <c r="AH626" s="41">
        <f t="shared" si="179"/>
        <v>760.62419999999986</v>
      </c>
      <c r="AI626" s="60">
        <f t="shared" si="180"/>
        <v>169.02759999999998</v>
      </c>
      <c r="AJ626" s="60">
        <f t="shared" si="181"/>
        <v>950.78024999999991</v>
      </c>
      <c r="AK626" s="60">
        <f t="shared" si="182"/>
        <v>2095.479150684931</v>
      </c>
      <c r="AL626" s="60">
        <f t="shared" si="183"/>
        <v>1540.1771757534243</v>
      </c>
      <c r="AM626" s="41">
        <f t="shared" si="184"/>
        <v>1565.7049742465756</v>
      </c>
      <c r="AN626" s="42">
        <f t="shared" si="185"/>
        <v>45715</v>
      </c>
      <c r="AO626" s="43">
        <f t="shared" si="186"/>
        <v>4225.6899999999996</v>
      </c>
    </row>
    <row r="627" spans="1:41" s="24" customFormat="1" ht="15.75" customHeight="1" x14ac:dyDescent="0.35">
      <c r="A627" s="36" t="s">
        <v>27</v>
      </c>
      <c r="B627" s="36">
        <v>202509</v>
      </c>
      <c r="C627" s="24" t="s">
        <v>736</v>
      </c>
      <c r="D627" s="24" t="s">
        <v>119</v>
      </c>
      <c r="E627" s="62">
        <v>45901</v>
      </c>
      <c r="F627" s="62">
        <v>46265</v>
      </c>
      <c r="G627" s="37" t="s">
        <v>1218</v>
      </c>
      <c r="H627" s="36">
        <v>42357</v>
      </c>
      <c r="I627" s="63">
        <v>22308</v>
      </c>
      <c r="J627" s="24" t="s">
        <v>3532</v>
      </c>
      <c r="K627" s="63">
        <f t="shared" si="169"/>
        <v>45901</v>
      </c>
      <c r="L627" s="55">
        <f t="shared" si="170"/>
        <v>0.04</v>
      </c>
      <c r="M627" s="76">
        <v>0.22500000000000001</v>
      </c>
      <c r="N627" s="62">
        <v>45901</v>
      </c>
      <c r="O627" s="62">
        <v>46265</v>
      </c>
      <c r="P627" s="63"/>
      <c r="Q627" s="63"/>
      <c r="R627" s="78">
        <v>64</v>
      </c>
      <c r="S627" s="63" t="str">
        <f>VLOOKUP(R627,SA!$B$3:$C$11,2,1)</f>
        <v>56-65</v>
      </c>
      <c r="T627" s="38" t="s">
        <v>97</v>
      </c>
      <c r="U627" s="24" t="s">
        <v>5744</v>
      </c>
      <c r="V627" s="24">
        <v>500000</v>
      </c>
      <c r="W627" s="39">
        <f t="shared" si="171"/>
        <v>0</v>
      </c>
      <c r="X627" s="29">
        <f t="shared" si="172"/>
        <v>0</v>
      </c>
      <c r="Y627" s="40">
        <f t="shared" si="173"/>
        <v>365</v>
      </c>
      <c r="Z627" s="38">
        <f t="shared" si="174"/>
        <v>46081</v>
      </c>
      <c r="AA627" s="41">
        <f t="shared" si="175"/>
        <v>181</v>
      </c>
      <c r="AB627" s="24" t="s">
        <v>113</v>
      </c>
      <c r="AC627" s="41">
        <f t="shared" si="176"/>
        <v>13100.714</v>
      </c>
      <c r="AD627" s="41">
        <v>1</v>
      </c>
      <c r="AE627" s="72">
        <f>INDEX(SA!$C$2:$G$11,MATCH(Details!S627,SA!$C$2:$C$11,0),MATCH(Details!V627,SA!$C$2:$G$2,0))*Y627/(F627-E627+1)</f>
        <v>11102.3</v>
      </c>
      <c r="AF627" s="41">
        <f t="shared" si="177"/>
        <v>0</v>
      </c>
      <c r="AG627" s="41">
        <f t="shared" si="178"/>
        <v>0</v>
      </c>
      <c r="AH627" s="41">
        <f t="shared" si="179"/>
        <v>1998.4139999999998</v>
      </c>
      <c r="AI627" s="60">
        <f t="shared" si="180"/>
        <v>444.09199999999998</v>
      </c>
      <c r="AJ627" s="60">
        <f t="shared" si="181"/>
        <v>2498.0174999999999</v>
      </c>
      <c r="AK627" s="60">
        <f t="shared" si="182"/>
        <v>5505.5241095890406</v>
      </c>
      <c r="AL627" s="60">
        <f t="shared" si="183"/>
        <v>4046.5602205479449</v>
      </c>
      <c r="AM627" s="41">
        <f t="shared" si="184"/>
        <v>4113.6302794520543</v>
      </c>
      <c r="AN627" s="42">
        <f t="shared" si="185"/>
        <v>45715</v>
      </c>
      <c r="AO627" s="43">
        <f t="shared" si="186"/>
        <v>11102.3</v>
      </c>
    </row>
    <row r="628" spans="1:41" s="24" customFormat="1" ht="15.75" customHeight="1" x14ac:dyDescent="0.35">
      <c r="A628" s="36" t="s">
        <v>27</v>
      </c>
      <c r="B628" s="36">
        <v>202509</v>
      </c>
      <c r="C628" s="24" t="s">
        <v>736</v>
      </c>
      <c r="D628" s="24" t="s">
        <v>119</v>
      </c>
      <c r="E628" s="62">
        <v>45901</v>
      </c>
      <c r="F628" s="62">
        <v>46265</v>
      </c>
      <c r="G628" s="37" t="s">
        <v>1219</v>
      </c>
      <c r="H628" s="36">
        <v>42358</v>
      </c>
      <c r="I628" s="63">
        <v>22442</v>
      </c>
      <c r="J628" s="24" t="s">
        <v>3533</v>
      </c>
      <c r="K628" s="63">
        <f t="shared" si="169"/>
        <v>45901</v>
      </c>
      <c r="L628" s="55">
        <f t="shared" si="170"/>
        <v>0.04</v>
      </c>
      <c r="M628" s="76">
        <v>0.22500000000000001</v>
      </c>
      <c r="N628" s="62">
        <v>45901</v>
      </c>
      <c r="O628" s="62">
        <v>46265</v>
      </c>
      <c r="P628" s="63"/>
      <c r="Q628" s="63"/>
      <c r="R628" s="78">
        <v>64</v>
      </c>
      <c r="S628" s="63" t="str">
        <f>VLOOKUP(R628,SA!$B$3:$C$11,2,1)</f>
        <v>56-65</v>
      </c>
      <c r="T628" s="38" t="s">
        <v>98</v>
      </c>
      <c r="U628" s="24" t="s">
        <v>5747</v>
      </c>
      <c r="V628" s="24">
        <v>400000</v>
      </c>
      <c r="W628" s="39">
        <f t="shared" si="171"/>
        <v>0</v>
      </c>
      <c r="X628" s="29">
        <f t="shared" si="172"/>
        <v>0</v>
      </c>
      <c r="Y628" s="40">
        <f t="shared" si="173"/>
        <v>365</v>
      </c>
      <c r="Z628" s="38">
        <f t="shared" si="174"/>
        <v>46081</v>
      </c>
      <c r="AA628" s="41">
        <f t="shared" si="175"/>
        <v>181</v>
      </c>
      <c r="AB628" s="24" t="s">
        <v>113</v>
      </c>
      <c r="AC628" s="41">
        <f t="shared" si="176"/>
        <v>11909.7282</v>
      </c>
      <c r="AD628" s="41">
        <v>1</v>
      </c>
      <c r="AE628" s="72">
        <f>INDEX(SA!$C$2:$G$11,MATCH(Details!S628,SA!$C$2:$C$11,0),MATCH(Details!V628,SA!$C$2:$G$2,0))*Y628/(F628-E628+1)</f>
        <v>10092.99</v>
      </c>
      <c r="AF628" s="41">
        <f t="shared" si="177"/>
        <v>0</v>
      </c>
      <c r="AG628" s="41">
        <f t="shared" si="178"/>
        <v>0</v>
      </c>
      <c r="AH628" s="41">
        <f t="shared" si="179"/>
        <v>1816.7382</v>
      </c>
      <c r="AI628" s="60">
        <f t="shared" si="180"/>
        <v>403.71960000000001</v>
      </c>
      <c r="AJ628" s="60">
        <f t="shared" si="181"/>
        <v>2270.9227500000002</v>
      </c>
      <c r="AK628" s="60">
        <f t="shared" si="182"/>
        <v>5005.0169589041097</v>
      </c>
      <c r="AL628" s="60">
        <f t="shared" si="183"/>
        <v>3678.6874647945206</v>
      </c>
      <c r="AM628" s="41">
        <f t="shared" si="184"/>
        <v>3739.6601852054787</v>
      </c>
      <c r="AN628" s="42">
        <f t="shared" si="185"/>
        <v>45715</v>
      </c>
      <c r="AO628" s="43">
        <f t="shared" si="186"/>
        <v>10092.99</v>
      </c>
    </row>
    <row r="629" spans="1:41" s="24" customFormat="1" ht="15.75" customHeight="1" x14ac:dyDescent="0.35">
      <c r="A629" s="36" t="s">
        <v>27</v>
      </c>
      <c r="B629" s="36">
        <v>202509</v>
      </c>
      <c r="C629" s="24" t="s">
        <v>736</v>
      </c>
      <c r="D629" s="24" t="s">
        <v>119</v>
      </c>
      <c r="E629" s="62">
        <v>45901</v>
      </c>
      <c r="F629" s="62">
        <v>46265</v>
      </c>
      <c r="G629" s="37" t="s">
        <v>1220</v>
      </c>
      <c r="H629" s="36">
        <v>42358</v>
      </c>
      <c r="I629" s="63">
        <v>44974</v>
      </c>
      <c r="J629" s="24" t="s">
        <v>3534</v>
      </c>
      <c r="K629" s="63">
        <f t="shared" si="169"/>
        <v>45901</v>
      </c>
      <c r="L629" s="55">
        <f t="shared" si="170"/>
        <v>0.04</v>
      </c>
      <c r="M629" s="76">
        <v>0.22500000000000001</v>
      </c>
      <c r="N629" s="62">
        <v>45901</v>
      </c>
      <c r="O629" s="62">
        <v>46265</v>
      </c>
      <c r="P629" s="63"/>
      <c r="Q629" s="63"/>
      <c r="R629" s="78">
        <v>2</v>
      </c>
      <c r="S629" s="63" t="str">
        <f>VLOOKUP(R629,SA!$B$3:$C$11,2,1)</f>
        <v>0-25</v>
      </c>
      <c r="T629" s="38" t="s">
        <v>97</v>
      </c>
      <c r="U629" s="24" t="s">
        <v>5745</v>
      </c>
      <c r="V629" s="24">
        <v>400000</v>
      </c>
      <c r="W629" s="39">
        <f t="shared" si="171"/>
        <v>0</v>
      </c>
      <c r="X629" s="29">
        <f t="shared" si="172"/>
        <v>0</v>
      </c>
      <c r="Y629" s="40">
        <f t="shared" si="173"/>
        <v>365</v>
      </c>
      <c r="Z629" s="38">
        <f t="shared" si="174"/>
        <v>46081</v>
      </c>
      <c r="AA629" s="41">
        <f t="shared" si="175"/>
        <v>181</v>
      </c>
      <c r="AB629" s="24" t="s">
        <v>113</v>
      </c>
      <c r="AC629" s="41">
        <f t="shared" si="176"/>
        <v>4043.8364000000001</v>
      </c>
      <c r="AD629" s="41">
        <v>1</v>
      </c>
      <c r="AE629" s="72">
        <f>INDEX(SA!$C$2:$G$11,MATCH(Details!S629,SA!$C$2:$C$11,0),MATCH(Details!V629,SA!$C$2:$G$2,0))*Y629/(F629-E629+1)</f>
        <v>3426.98</v>
      </c>
      <c r="AF629" s="41">
        <f t="shared" si="177"/>
        <v>0</v>
      </c>
      <c r="AG629" s="41">
        <f t="shared" si="178"/>
        <v>0</v>
      </c>
      <c r="AH629" s="41">
        <f t="shared" si="179"/>
        <v>616.85640000000001</v>
      </c>
      <c r="AI629" s="60">
        <f t="shared" si="180"/>
        <v>137.07920000000001</v>
      </c>
      <c r="AJ629" s="60">
        <f t="shared" si="181"/>
        <v>771.07050000000004</v>
      </c>
      <c r="AK629" s="60">
        <f t="shared" si="182"/>
        <v>1699.4065205479453</v>
      </c>
      <c r="AL629" s="60">
        <f t="shared" si="183"/>
        <v>1249.0637926027398</v>
      </c>
      <c r="AM629" s="41">
        <f t="shared" si="184"/>
        <v>1269.7665073972601</v>
      </c>
      <c r="AN629" s="42">
        <f t="shared" si="185"/>
        <v>45715</v>
      </c>
      <c r="AO629" s="43">
        <f t="shared" si="186"/>
        <v>3426.98</v>
      </c>
    </row>
    <row r="630" spans="1:41" s="24" customFormat="1" ht="15.75" customHeight="1" x14ac:dyDescent="0.35">
      <c r="A630" s="36" t="s">
        <v>27</v>
      </c>
      <c r="B630" s="36">
        <v>202509</v>
      </c>
      <c r="C630" s="24" t="s">
        <v>736</v>
      </c>
      <c r="D630" s="24" t="s">
        <v>119</v>
      </c>
      <c r="E630" s="62">
        <v>45901</v>
      </c>
      <c r="F630" s="62">
        <v>46265</v>
      </c>
      <c r="G630" s="37" t="s">
        <v>234</v>
      </c>
      <c r="H630" s="36">
        <v>42358</v>
      </c>
      <c r="I630" s="63">
        <v>31477</v>
      </c>
      <c r="J630" s="24" t="s">
        <v>3535</v>
      </c>
      <c r="K630" s="63">
        <f t="shared" si="169"/>
        <v>45901</v>
      </c>
      <c r="L630" s="55">
        <f t="shared" si="170"/>
        <v>0.04</v>
      </c>
      <c r="M630" s="76">
        <v>0.22500000000000001</v>
      </c>
      <c r="N630" s="62">
        <v>45901</v>
      </c>
      <c r="O630" s="62">
        <v>46265</v>
      </c>
      <c r="P630" s="63"/>
      <c r="Q630" s="63"/>
      <c r="R630" s="78">
        <v>39</v>
      </c>
      <c r="S630" s="63" t="str">
        <f>VLOOKUP(R630,SA!$B$3:$C$11,2,1)</f>
        <v>36-45</v>
      </c>
      <c r="T630" s="38" t="s">
        <v>97</v>
      </c>
      <c r="U630" s="24" t="s">
        <v>56</v>
      </c>
      <c r="V630" s="24">
        <v>400000</v>
      </c>
      <c r="W630" s="39">
        <f t="shared" si="171"/>
        <v>400000</v>
      </c>
      <c r="X630" s="29">
        <f t="shared" si="172"/>
        <v>1</v>
      </c>
      <c r="Y630" s="40">
        <f t="shared" si="173"/>
        <v>365</v>
      </c>
      <c r="Z630" s="38">
        <f t="shared" si="174"/>
        <v>46081</v>
      </c>
      <c r="AA630" s="41">
        <f t="shared" si="175"/>
        <v>181</v>
      </c>
      <c r="AB630" s="24" t="s">
        <v>113</v>
      </c>
      <c r="AC630" s="41">
        <f t="shared" si="176"/>
        <v>5496.5225999999993</v>
      </c>
      <c r="AD630" s="41">
        <v>1</v>
      </c>
      <c r="AE630" s="72">
        <f>INDEX(SA!$C$2:$G$11,MATCH(Details!S630,SA!$C$2:$C$11,0),MATCH(Details!V630,SA!$C$2:$G$2,0))*Y630/(F630-E630+1)</f>
        <v>4658.07</v>
      </c>
      <c r="AF630" s="41">
        <f t="shared" si="177"/>
        <v>0</v>
      </c>
      <c r="AG630" s="41">
        <f t="shared" si="178"/>
        <v>0</v>
      </c>
      <c r="AH630" s="41">
        <f t="shared" si="179"/>
        <v>838.45259999999996</v>
      </c>
      <c r="AI630" s="60">
        <f t="shared" si="180"/>
        <v>186.3228</v>
      </c>
      <c r="AJ630" s="60">
        <f t="shared" si="181"/>
        <v>1048.06575</v>
      </c>
      <c r="AK630" s="60">
        <f t="shared" si="182"/>
        <v>2309.8922465753421</v>
      </c>
      <c r="AL630" s="60">
        <f t="shared" si="183"/>
        <v>1697.7708012328765</v>
      </c>
      <c r="AM630" s="41">
        <f t="shared" si="184"/>
        <v>1725.9106487671231</v>
      </c>
      <c r="AN630" s="42">
        <f t="shared" si="185"/>
        <v>45715</v>
      </c>
      <c r="AO630" s="43">
        <f t="shared" si="186"/>
        <v>4658.07</v>
      </c>
    </row>
    <row r="631" spans="1:41" s="24" customFormat="1" ht="15.75" customHeight="1" x14ac:dyDescent="0.35">
      <c r="A631" s="36" t="s">
        <v>27</v>
      </c>
      <c r="B631" s="36">
        <v>202509</v>
      </c>
      <c r="C631" s="24" t="s">
        <v>736</v>
      </c>
      <c r="D631" s="24" t="s">
        <v>119</v>
      </c>
      <c r="E631" s="62">
        <v>45901</v>
      </c>
      <c r="F631" s="62">
        <v>46265</v>
      </c>
      <c r="G631" s="37" t="s">
        <v>6479</v>
      </c>
      <c r="H631" s="36">
        <v>42358</v>
      </c>
      <c r="I631" s="63">
        <v>35287</v>
      </c>
      <c r="J631" s="24" t="s">
        <v>3536</v>
      </c>
      <c r="K631" s="63">
        <f t="shared" si="169"/>
        <v>45901</v>
      </c>
      <c r="L631" s="55">
        <f t="shared" si="170"/>
        <v>0.04</v>
      </c>
      <c r="M631" s="76">
        <v>0.22500000000000001</v>
      </c>
      <c r="N631" s="62">
        <v>45901</v>
      </c>
      <c r="O631" s="62">
        <v>46265</v>
      </c>
      <c r="P631" s="63"/>
      <c r="Q631" s="63"/>
      <c r="R631" s="78">
        <v>29</v>
      </c>
      <c r="S631" s="63" t="str">
        <f>VLOOKUP(R631,SA!$B$3:$C$11,2,1)</f>
        <v>26-35</v>
      </c>
      <c r="T631" s="38" t="s">
        <v>98</v>
      </c>
      <c r="U631" s="24" t="s">
        <v>5743</v>
      </c>
      <c r="V631" s="24">
        <v>400000</v>
      </c>
      <c r="W631" s="39">
        <f t="shared" si="171"/>
        <v>0</v>
      </c>
      <c r="X631" s="29">
        <f t="shared" si="172"/>
        <v>0</v>
      </c>
      <c r="Y631" s="40">
        <f t="shared" si="173"/>
        <v>365</v>
      </c>
      <c r="Z631" s="38">
        <f t="shared" si="174"/>
        <v>46081</v>
      </c>
      <c r="AA631" s="41">
        <f t="shared" si="175"/>
        <v>181</v>
      </c>
      <c r="AB631" s="24" t="s">
        <v>113</v>
      </c>
      <c r="AC631" s="41">
        <f t="shared" si="176"/>
        <v>4533.0290000000005</v>
      </c>
      <c r="AD631" s="41">
        <v>1</v>
      </c>
      <c r="AE631" s="72">
        <f>INDEX(SA!$C$2:$G$11,MATCH(Details!S631,SA!$C$2:$C$11,0),MATCH(Details!V631,SA!$C$2:$G$2,0))*Y631/(F631-E631+1)</f>
        <v>3841.55</v>
      </c>
      <c r="AF631" s="41">
        <f t="shared" si="177"/>
        <v>0</v>
      </c>
      <c r="AG631" s="41">
        <f t="shared" si="178"/>
        <v>0</v>
      </c>
      <c r="AH631" s="41">
        <f t="shared" si="179"/>
        <v>691.47900000000004</v>
      </c>
      <c r="AI631" s="60">
        <f t="shared" si="180"/>
        <v>153.66200000000001</v>
      </c>
      <c r="AJ631" s="60">
        <f t="shared" si="181"/>
        <v>864.34875000000011</v>
      </c>
      <c r="AK631" s="60">
        <f t="shared" si="182"/>
        <v>1904.9878082191783</v>
      </c>
      <c r="AL631" s="60">
        <f t="shared" si="183"/>
        <v>1400.1660390410959</v>
      </c>
      <c r="AM631" s="41">
        <f t="shared" si="184"/>
        <v>1423.3732109589046</v>
      </c>
      <c r="AN631" s="42">
        <f t="shared" si="185"/>
        <v>45715</v>
      </c>
      <c r="AO631" s="43">
        <f t="shared" si="186"/>
        <v>3841.55</v>
      </c>
    </row>
    <row r="632" spans="1:41" s="24" customFormat="1" ht="15.75" customHeight="1" x14ac:dyDescent="0.35">
      <c r="A632" s="36" t="s">
        <v>27</v>
      </c>
      <c r="B632" s="36">
        <v>202509</v>
      </c>
      <c r="C632" s="24" t="s">
        <v>736</v>
      </c>
      <c r="D632" s="24" t="s">
        <v>119</v>
      </c>
      <c r="E632" s="62">
        <v>45901</v>
      </c>
      <c r="F632" s="62">
        <v>46265</v>
      </c>
      <c r="G632" s="37" t="s">
        <v>1221</v>
      </c>
      <c r="H632" s="36">
        <v>42358</v>
      </c>
      <c r="I632" s="63">
        <v>21245</v>
      </c>
      <c r="J632" s="24" t="s">
        <v>3537</v>
      </c>
      <c r="K632" s="63">
        <f t="shared" si="169"/>
        <v>45901</v>
      </c>
      <c r="L632" s="55">
        <f t="shared" si="170"/>
        <v>0.04</v>
      </c>
      <c r="M632" s="76">
        <v>0.22500000000000001</v>
      </c>
      <c r="N632" s="62">
        <v>45901</v>
      </c>
      <c r="O632" s="62">
        <v>46265</v>
      </c>
      <c r="P632" s="63"/>
      <c r="Q632" s="63"/>
      <c r="R632" s="78">
        <v>67</v>
      </c>
      <c r="S632" s="63" t="str">
        <f>VLOOKUP(R632,SA!$B$3:$C$11,2,1)</f>
        <v>66-70</v>
      </c>
      <c r="T632" s="38" t="s">
        <v>97</v>
      </c>
      <c r="U632" s="24" t="s">
        <v>5744</v>
      </c>
      <c r="V632" s="24">
        <v>400000</v>
      </c>
      <c r="W632" s="39">
        <f t="shared" si="171"/>
        <v>0</v>
      </c>
      <c r="X632" s="29">
        <f t="shared" si="172"/>
        <v>0</v>
      </c>
      <c r="Y632" s="40">
        <f t="shared" si="173"/>
        <v>365</v>
      </c>
      <c r="Z632" s="38">
        <f t="shared" si="174"/>
        <v>46081</v>
      </c>
      <c r="AA632" s="41">
        <f t="shared" si="175"/>
        <v>181</v>
      </c>
      <c r="AB632" s="24" t="s">
        <v>113</v>
      </c>
      <c r="AC632" s="41">
        <f t="shared" si="176"/>
        <v>17021.971999999998</v>
      </c>
      <c r="AD632" s="41">
        <v>1</v>
      </c>
      <c r="AE632" s="72">
        <f>INDEX(SA!$C$2:$G$11,MATCH(Details!S632,SA!$C$2:$C$11,0),MATCH(Details!V632,SA!$C$2:$G$2,0))*Y632/(F632-E632+1)</f>
        <v>14425.4</v>
      </c>
      <c r="AF632" s="41">
        <f t="shared" si="177"/>
        <v>0</v>
      </c>
      <c r="AG632" s="41">
        <f t="shared" si="178"/>
        <v>0</v>
      </c>
      <c r="AH632" s="41">
        <f t="shared" si="179"/>
        <v>2596.5719999999997</v>
      </c>
      <c r="AI632" s="60">
        <f t="shared" si="180"/>
        <v>577.01599999999996</v>
      </c>
      <c r="AJ632" s="60">
        <f t="shared" si="181"/>
        <v>3245.7150000000001</v>
      </c>
      <c r="AK632" s="60">
        <f t="shared" si="182"/>
        <v>7153.4175342465751</v>
      </c>
      <c r="AL632" s="60">
        <f t="shared" si="183"/>
        <v>5257.7618876712322</v>
      </c>
      <c r="AM632" s="41">
        <f t="shared" si="184"/>
        <v>5344.9071123287686</v>
      </c>
      <c r="AN632" s="42">
        <f t="shared" si="185"/>
        <v>45715</v>
      </c>
      <c r="AO632" s="43">
        <f t="shared" si="186"/>
        <v>14425.4</v>
      </c>
    </row>
    <row r="633" spans="1:41" s="24" customFormat="1" ht="15.75" customHeight="1" x14ac:dyDescent="0.35">
      <c r="A633" s="36" t="s">
        <v>27</v>
      </c>
      <c r="B633" s="36">
        <v>202509</v>
      </c>
      <c r="C633" s="24" t="s">
        <v>736</v>
      </c>
      <c r="D633" s="24" t="s">
        <v>119</v>
      </c>
      <c r="E633" s="62">
        <v>45901</v>
      </c>
      <c r="F633" s="62">
        <v>46265</v>
      </c>
      <c r="G633" s="37" t="s">
        <v>1222</v>
      </c>
      <c r="H633" s="36">
        <v>42359</v>
      </c>
      <c r="I633" s="63">
        <v>43074</v>
      </c>
      <c r="J633" s="24" t="s">
        <v>3538</v>
      </c>
      <c r="K633" s="63">
        <f t="shared" si="169"/>
        <v>45901</v>
      </c>
      <c r="L633" s="55">
        <f t="shared" si="170"/>
        <v>0.04</v>
      </c>
      <c r="M633" s="76">
        <v>0.22500000000000001</v>
      </c>
      <c r="N633" s="62">
        <v>45901</v>
      </c>
      <c r="O633" s="62">
        <v>46265</v>
      </c>
      <c r="P633" s="63"/>
      <c r="Q633" s="63"/>
      <c r="R633" s="78">
        <v>7</v>
      </c>
      <c r="S633" s="63" t="str">
        <f>VLOOKUP(R633,SA!$B$3:$C$11,2,1)</f>
        <v>0-25</v>
      </c>
      <c r="T633" s="38" t="s">
        <v>98</v>
      </c>
      <c r="U633" s="24" t="s">
        <v>5746</v>
      </c>
      <c r="V633" s="24">
        <v>300000</v>
      </c>
      <c r="W633" s="39">
        <f t="shared" si="171"/>
        <v>0</v>
      </c>
      <c r="X633" s="29">
        <f t="shared" si="172"/>
        <v>0</v>
      </c>
      <c r="Y633" s="40">
        <f t="shared" si="173"/>
        <v>365</v>
      </c>
      <c r="Z633" s="38">
        <f t="shared" si="174"/>
        <v>46081</v>
      </c>
      <c r="AA633" s="41">
        <f t="shared" si="175"/>
        <v>181</v>
      </c>
      <c r="AB633" s="24" t="s">
        <v>113</v>
      </c>
      <c r="AC633" s="41">
        <f t="shared" si="176"/>
        <v>3690.3792000000003</v>
      </c>
      <c r="AD633" s="41">
        <v>1</v>
      </c>
      <c r="AE633" s="72">
        <f>INDEX(SA!$C$2:$G$11,MATCH(Details!S633,SA!$C$2:$C$11,0),MATCH(Details!V633,SA!$C$2:$G$2,0))*Y633/(F633-E633+1)</f>
        <v>3127.44</v>
      </c>
      <c r="AF633" s="41">
        <f t="shared" si="177"/>
        <v>0</v>
      </c>
      <c r="AG633" s="41">
        <f t="shared" si="178"/>
        <v>0</v>
      </c>
      <c r="AH633" s="41">
        <f t="shared" si="179"/>
        <v>562.93920000000003</v>
      </c>
      <c r="AI633" s="60">
        <f t="shared" si="180"/>
        <v>125.0976</v>
      </c>
      <c r="AJ633" s="60">
        <f t="shared" si="181"/>
        <v>703.67399999999998</v>
      </c>
      <c r="AK633" s="60">
        <f t="shared" si="182"/>
        <v>1550.8675068493151</v>
      </c>
      <c r="AL633" s="60">
        <f t="shared" si="183"/>
        <v>1139.8876175342466</v>
      </c>
      <c r="AM633" s="41">
        <f t="shared" si="184"/>
        <v>1158.7807824657534</v>
      </c>
      <c r="AN633" s="42">
        <f t="shared" si="185"/>
        <v>45715</v>
      </c>
      <c r="AO633" s="43">
        <f t="shared" si="186"/>
        <v>3127.44</v>
      </c>
    </row>
    <row r="634" spans="1:41" s="24" customFormat="1" ht="15.75" customHeight="1" x14ac:dyDescent="0.35">
      <c r="A634" s="36" t="s">
        <v>27</v>
      </c>
      <c r="B634" s="36">
        <v>202509</v>
      </c>
      <c r="C634" s="24" t="s">
        <v>736</v>
      </c>
      <c r="D634" s="24" t="s">
        <v>119</v>
      </c>
      <c r="E634" s="62">
        <v>45901</v>
      </c>
      <c r="F634" s="62">
        <v>46265</v>
      </c>
      <c r="G634" s="37" t="s">
        <v>1196</v>
      </c>
      <c r="H634" s="36">
        <v>42359</v>
      </c>
      <c r="I634" s="63">
        <v>35591</v>
      </c>
      <c r="J634" s="24" t="s">
        <v>3539</v>
      </c>
      <c r="K634" s="63">
        <f t="shared" si="169"/>
        <v>45901</v>
      </c>
      <c r="L634" s="55">
        <f t="shared" si="170"/>
        <v>0.04</v>
      </c>
      <c r="M634" s="76">
        <v>0.22500000000000001</v>
      </c>
      <c r="N634" s="62">
        <v>45901</v>
      </c>
      <c r="O634" s="62">
        <v>46265</v>
      </c>
      <c r="P634" s="63"/>
      <c r="Q634" s="63"/>
      <c r="R634" s="78">
        <v>28</v>
      </c>
      <c r="S634" s="63" t="str">
        <f>VLOOKUP(R634,SA!$B$3:$C$11,2,1)</f>
        <v>26-35</v>
      </c>
      <c r="T634" s="38" t="s">
        <v>98</v>
      </c>
      <c r="U634" s="24" t="s">
        <v>5743</v>
      </c>
      <c r="V634" s="24">
        <v>300000</v>
      </c>
      <c r="W634" s="39">
        <f t="shared" si="171"/>
        <v>0</v>
      </c>
      <c r="X634" s="29">
        <f t="shared" si="172"/>
        <v>0</v>
      </c>
      <c r="Y634" s="40">
        <f t="shared" si="173"/>
        <v>365</v>
      </c>
      <c r="Z634" s="38">
        <f t="shared" si="174"/>
        <v>46081</v>
      </c>
      <c r="AA634" s="41">
        <f t="shared" si="175"/>
        <v>181</v>
      </c>
      <c r="AB634" s="24" t="s">
        <v>113</v>
      </c>
      <c r="AC634" s="41">
        <f t="shared" si="176"/>
        <v>4124.4657999999999</v>
      </c>
      <c r="AD634" s="41">
        <v>1</v>
      </c>
      <c r="AE634" s="72">
        <f>INDEX(SA!$C$2:$G$11,MATCH(Details!S634,SA!$C$2:$C$11,0),MATCH(Details!V634,SA!$C$2:$G$2,0))*Y634/(F634-E634+1)</f>
        <v>3495.31</v>
      </c>
      <c r="AF634" s="41">
        <f t="shared" si="177"/>
        <v>0</v>
      </c>
      <c r="AG634" s="41">
        <f t="shared" si="178"/>
        <v>0</v>
      </c>
      <c r="AH634" s="41">
        <f t="shared" si="179"/>
        <v>629.1558</v>
      </c>
      <c r="AI634" s="60">
        <f t="shared" si="180"/>
        <v>139.8124</v>
      </c>
      <c r="AJ634" s="60">
        <f t="shared" si="181"/>
        <v>786.44475</v>
      </c>
      <c r="AK634" s="60">
        <f t="shared" si="182"/>
        <v>1733.2907123287671</v>
      </c>
      <c r="AL634" s="60">
        <f t="shared" si="183"/>
        <v>1273.9686735616438</v>
      </c>
      <c r="AM634" s="41">
        <f t="shared" si="184"/>
        <v>1295.0841764383563</v>
      </c>
      <c r="AN634" s="42">
        <f t="shared" si="185"/>
        <v>45715</v>
      </c>
      <c r="AO634" s="43">
        <f t="shared" si="186"/>
        <v>3495.31</v>
      </c>
    </row>
    <row r="635" spans="1:41" s="24" customFormat="1" ht="15.75" customHeight="1" x14ac:dyDescent="0.35">
      <c r="A635" s="36" t="s">
        <v>27</v>
      </c>
      <c r="B635" s="36">
        <v>202509</v>
      </c>
      <c r="C635" s="24" t="s">
        <v>736</v>
      </c>
      <c r="D635" s="24" t="s">
        <v>119</v>
      </c>
      <c r="E635" s="62">
        <v>45901</v>
      </c>
      <c r="F635" s="62">
        <v>46265</v>
      </c>
      <c r="G635" s="37" t="s">
        <v>524</v>
      </c>
      <c r="H635" s="36">
        <v>42359</v>
      </c>
      <c r="I635" s="63">
        <v>31566</v>
      </c>
      <c r="J635" s="24" t="s">
        <v>3540</v>
      </c>
      <c r="K635" s="63">
        <f t="shared" si="169"/>
        <v>45901</v>
      </c>
      <c r="L635" s="55">
        <f t="shared" si="170"/>
        <v>0.04</v>
      </c>
      <c r="M635" s="76">
        <v>0.22500000000000001</v>
      </c>
      <c r="N635" s="62">
        <v>45901</v>
      </c>
      <c r="O635" s="62">
        <v>46265</v>
      </c>
      <c r="P635" s="63"/>
      <c r="Q635" s="63"/>
      <c r="R635" s="78">
        <v>39</v>
      </c>
      <c r="S635" s="63" t="str">
        <f>VLOOKUP(R635,SA!$B$3:$C$11,2,1)</f>
        <v>36-45</v>
      </c>
      <c r="T635" s="38" t="s">
        <v>97</v>
      </c>
      <c r="U635" s="24" t="s">
        <v>56</v>
      </c>
      <c r="V635" s="24">
        <v>300000</v>
      </c>
      <c r="W635" s="39">
        <f t="shared" si="171"/>
        <v>300000</v>
      </c>
      <c r="X635" s="29">
        <f t="shared" si="172"/>
        <v>1</v>
      </c>
      <c r="Y635" s="40">
        <f t="shared" si="173"/>
        <v>365</v>
      </c>
      <c r="Z635" s="38">
        <f t="shared" si="174"/>
        <v>46081</v>
      </c>
      <c r="AA635" s="41">
        <f t="shared" si="175"/>
        <v>181</v>
      </c>
      <c r="AB635" s="24" t="s">
        <v>113</v>
      </c>
      <c r="AC635" s="41">
        <f t="shared" si="176"/>
        <v>5119.5716000000002</v>
      </c>
      <c r="AD635" s="41">
        <v>1</v>
      </c>
      <c r="AE635" s="72">
        <f>INDEX(SA!$C$2:$G$11,MATCH(Details!S635,SA!$C$2:$C$11,0),MATCH(Details!V635,SA!$C$2:$G$2,0))*Y635/(F635-E635+1)</f>
        <v>4338.62</v>
      </c>
      <c r="AF635" s="41">
        <f t="shared" si="177"/>
        <v>0</v>
      </c>
      <c r="AG635" s="41">
        <f t="shared" si="178"/>
        <v>0</v>
      </c>
      <c r="AH635" s="41">
        <f t="shared" si="179"/>
        <v>780.95159999999998</v>
      </c>
      <c r="AI635" s="60">
        <f t="shared" si="180"/>
        <v>173.54480000000001</v>
      </c>
      <c r="AJ635" s="60">
        <f t="shared" si="181"/>
        <v>976.18949999999995</v>
      </c>
      <c r="AK635" s="60">
        <f t="shared" si="182"/>
        <v>2151.4800547945206</v>
      </c>
      <c r="AL635" s="60">
        <f t="shared" si="183"/>
        <v>1581.3378402739727</v>
      </c>
      <c r="AM635" s="41">
        <f t="shared" si="184"/>
        <v>1607.5478597260276</v>
      </c>
      <c r="AN635" s="42">
        <f t="shared" si="185"/>
        <v>45715</v>
      </c>
      <c r="AO635" s="43">
        <f t="shared" si="186"/>
        <v>4338.62</v>
      </c>
    </row>
    <row r="636" spans="1:41" s="24" customFormat="1" ht="15.75" customHeight="1" x14ac:dyDescent="0.35">
      <c r="A636" s="36" t="s">
        <v>27</v>
      </c>
      <c r="B636" s="36">
        <v>202509</v>
      </c>
      <c r="C636" s="24" t="s">
        <v>736</v>
      </c>
      <c r="D636" s="24" t="s">
        <v>119</v>
      </c>
      <c r="E636" s="62">
        <v>45901</v>
      </c>
      <c r="F636" s="62">
        <v>46265</v>
      </c>
      <c r="G636" s="37" t="s">
        <v>1223</v>
      </c>
      <c r="H636" s="36">
        <v>42359</v>
      </c>
      <c r="I636" s="63">
        <v>22647</v>
      </c>
      <c r="J636" s="24" t="s">
        <v>3541</v>
      </c>
      <c r="K636" s="63">
        <f t="shared" si="169"/>
        <v>45901</v>
      </c>
      <c r="L636" s="55">
        <f t="shared" si="170"/>
        <v>0.04</v>
      </c>
      <c r="M636" s="76">
        <v>0.22500000000000001</v>
      </c>
      <c r="N636" s="62">
        <v>45901</v>
      </c>
      <c r="O636" s="62">
        <v>46265</v>
      </c>
      <c r="P636" s="63"/>
      <c r="Q636" s="63"/>
      <c r="R636" s="78">
        <v>63</v>
      </c>
      <c r="S636" s="63" t="str">
        <f>VLOOKUP(R636,SA!$B$3:$C$11,2,1)</f>
        <v>56-65</v>
      </c>
      <c r="T636" s="38" t="s">
        <v>98</v>
      </c>
      <c r="U636" s="24" t="s">
        <v>5747</v>
      </c>
      <c r="V636" s="24">
        <v>300000</v>
      </c>
      <c r="W636" s="39">
        <f t="shared" si="171"/>
        <v>0</v>
      </c>
      <c r="X636" s="29">
        <f t="shared" si="172"/>
        <v>0</v>
      </c>
      <c r="Y636" s="40">
        <f t="shared" si="173"/>
        <v>365</v>
      </c>
      <c r="Z636" s="38">
        <f t="shared" si="174"/>
        <v>46081</v>
      </c>
      <c r="AA636" s="41">
        <f t="shared" si="175"/>
        <v>181</v>
      </c>
      <c r="AB636" s="24" t="s">
        <v>113</v>
      </c>
      <c r="AC636" s="41">
        <f t="shared" si="176"/>
        <v>10831.751</v>
      </c>
      <c r="AD636" s="41">
        <v>1</v>
      </c>
      <c r="AE636" s="72">
        <f>INDEX(SA!$C$2:$G$11,MATCH(Details!S636,SA!$C$2:$C$11,0),MATCH(Details!V636,SA!$C$2:$G$2,0))*Y636/(F636-E636+1)</f>
        <v>9179.4500000000007</v>
      </c>
      <c r="AF636" s="41">
        <f t="shared" si="177"/>
        <v>0</v>
      </c>
      <c r="AG636" s="41">
        <f t="shared" si="178"/>
        <v>0</v>
      </c>
      <c r="AH636" s="41">
        <f t="shared" si="179"/>
        <v>1652.3010000000002</v>
      </c>
      <c r="AI636" s="60">
        <f t="shared" si="180"/>
        <v>367.17800000000005</v>
      </c>
      <c r="AJ636" s="60">
        <f t="shared" si="181"/>
        <v>2065.3762500000003</v>
      </c>
      <c r="AK636" s="60">
        <f t="shared" si="182"/>
        <v>4552.0012328767125</v>
      </c>
      <c r="AL636" s="60">
        <f t="shared" si="183"/>
        <v>3345.7209061643835</v>
      </c>
      <c r="AM636" s="41">
        <f t="shared" si="184"/>
        <v>3401.1748438356171</v>
      </c>
      <c r="AN636" s="42">
        <f t="shared" si="185"/>
        <v>45715</v>
      </c>
      <c r="AO636" s="43">
        <f t="shared" si="186"/>
        <v>9179.4500000000007</v>
      </c>
    </row>
    <row r="637" spans="1:41" s="24" customFormat="1" ht="15.75" customHeight="1" x14ac:dyDescent="0.35">
      <c r="A637" s="36" t="s">
        <v>27</v>
      </c>
      <c r="B637" s="36">
        <v>202509</v>
      </c>
      <c r="C637" s="24" t="s">
        <v>736</v>
      </c>
      <c r="D637" s="24" t="s">
        <v>119</v>
      </c>
      <c r="E637" s="62">
        <v>45901</v>
      </c>
      <c r="F637" s="62">
        <v>46265</v>
      </c>
      <c r="G637" s="37" t="s">
        <v>1224</v>
      </c>
      <c r="H637" s="36">
        <v>42359</v>
      </c>
      <c r="I637" s="63">
        <v>44987</v>
      </c>
      <c r="J637" s="24" t="s">
        <v>3542</v>
      </c>
      <c r="K637" s="63">
        <f t="shared" si="169"/>
        <v>45901</v>
      </c>
      <c r="L637" s="55">
        <f t="shared" si="170"/>
        <v>0.04</v>
      </c>
      <c r="M637" s="76">
        <v>0.22500000000000001</v>
      </c>
      <c r="N637" s="62">
        <v>45901</v>
      </c>
      <c r="O637" s="62">
        <v>46265</v>
      </c>
      <c r="P637" s="63"/>
      <c r="Q637" s="63"/>
      <c r="R637" s="78">
        <v>2</v>
      </c>
      <c r="S637" s="63" t="str">
        <f>VLOOKUP(R637,SA!$B$3:$C$11,2,1)</f>
        <v>0-25</v>
      </c>
      <c r="T637" s="38" t="s">
        <v>98</v>
      </c>
      <c r="U637" s="24" t="s">
        <v>5746</v>
      </c>
      <c r="V637" s="24">
        <v>300000</v>
      </c>
      <c r="W637" s="39">
        <f t="shared" si="171"/>
        <v>0</v>
      </c>
      <c r="X637" s="29">
        <f t="shared" si="172"/>
        <v>0</v>
      </c>
      <c r="Y637" s="40">
        <f t="shared" si="173"/>
        <v>365</v>
      </c>
      <c r="Z637" s="38">
        <f t="shared" si="174"/>
        <v>46081</v>
      </c>
      <c r="AA637" s="41">
        <f t="shared" si="175"/>
        <v>181</v>
      </c>
      <c r="AB637" s="24" t="s">
        <v>113</v>
      </c>
      <c r="AC637" s="41">
        <f t="shared" si="176"/>
        <v>3690.3792000000003</v>
      </c>
      <c r="AD637" s="41">
        <v>1</v>
      </c>
      <c r="AE637" s="72">
        <f>INDEX(SA!$C$2:$G$11,MATCH(Details!S637,SA!$C$2:$C$11,0),MATCH(Details!V637,SA!$C$2:$G$2,0))*Y637/(F637-E637+1)</f>
        <v>3127.44</v>
      </c>
      <c r="AF637" s="41">
        <f t="shared" si="177"/>
        <v>0</v>
      </c>
      <c r="AG637" s="41">
        <f t="shared" si="178"/>
        <v>0</v>
      </c>
      <c r="AH637" s="41">
        <f t="shared" si="179"/>
        <v>562.93920000000003</v>
      </c>
      <c r="AI637" s="60">
        <f t="shared" si="180"/>
        <v>125.0976</v>
      </c>
      <c r="AJ637" s="60">
        <f t="shared" si="181"/>
        <v>703.67399999999998</v>
      </c>
      <c r="AK637" s="60">
        <f t="shared" si="182"/>
        <v>1550.8675068493151</v>
      </c>
      <c r="AL637" s="60">
        <f t="shared" si="183"/>
        <v>1139.8876175342466</v>
      </c>
      <c r="AM637" s="41">
        <f t="shared" si="184"/>
        <v>1158.7807824657534</v>
      </c>
      <c r="AN637" s="42">
        <f t="shared" si="185"/>
        <v>45715</v>
      </c>
      <c r="AO637" s="43">
        <f t="shared" si="186"/>
        <v>3127.44</v>
      </c>
    </row>
    <row r="638" spans="1:41" s="24" customFormat="1" ht="15.75" customHeight="1" x14ac:dyDescent="0.35">
      <c r="A638" s="36" t="s">
        <v>27</v>
      </c>
      <c r="B638" s="36">
        <v>202509</v>
      </c>
      <c r="C638" s="24" t="s">
        <v>736</v>
      </c>
      <c r="D638" s="24" t="s">
        <v>119</v>
      </c>
      <c r="E638" s="62">
        <v>45901</v>
      </c>
      <c r="F638" s="62">
        <v>46265</v>
      </c>
      <c r="G638" s="37" t="s">
        <v>1225</v>
      </c>
      <c r="H638" s="36">
        <v>42360</v>
      </c>
      <c r="I638" s="63">
        <v>34941</v>
      </c>
      <c r="J638" s="24" t="s">
        <v>3543</v>
      </c>
      <c r="K638" s="63">
        <f t="shared" si="169"/>
        <v>45901</v>
      </c>
      <c r="L638" s="55">
        <f t="shared" si="170"/>
        <v>0.04</v>
      </c>
      <c r="M638" s="76">
        <v>0.22500000000000001</v>
      </c>
      <c r="N638" s="62">
        <v>45901</v>
      </c>
      <c r="O638" s="62">
        <v>46265</v>
      </c>
      <c r="P638" s="63"/>
      <c r="Q638" s="63"/>
      <c r="R638" s="78">
        <v>30</v>
      </c>
      <c r="S638" s="63" t="str">
        <f>VLOOKUP(R638,SA!$B$3:$C$11,2,1)</f>
        <v>26-35</v>
      </c>
      <c r="T638" s="38" t="s">
        <v>98</v>
      </c>
      <c r="U638" s="24" t="s">
        <v>5743</v>
      </c>
      <c r="V638" s="24">
        <v>400000</v>
      </c>
      <c r="W638" s="39">
        <f t="shared" si="171"/>
        <v>0</v>
      </c>
      <c r="X638" s="29">
        <f t="shared" si="172"/>
        <v>0</v>
      </c>
      <c r="Y638" s="40">
        <f t="shared" si="173"/>
        <v>365</v>
      </c>
      <c r="Z638" s="38">
        <f t="shared" si="174"/>
        <v>46081</v>
      </c>
      <c r="AA638" s="41">
        <f t="shared" si="175"/>
        <v>181</v>
      </c>
      <c r="AB638" s="24" t="s">
        <v>113</v>
      </c>
      <c r="AC638" s="41">
        <f t="shared" si="176"/>
        <v>4533.0290000000005</v>
      </c>
      <c r="AD638" s="41">
        <v>1</v>
      </c>
      <c r="AE638" s="72">
        <f>INDEX(SA!$C$2:$G$11,MATCH(Details!S638,SA!$C$2:$C$11,0),MATCH(Details!V638,SA!$C$2:$G$2,0))*Y638/(F638-E638+1)</f>
        <v>3841.55</v>
      </c>
      <c r="AF638" s="41">
        <f t="shared" si="177"/>
        <v>0</v>
      </c>
      <c r="AG638" s="41">
        <f t="shared" si="178"/>
        <v>0</v>
      </c>
      <c r="AH638" s="41">
        <f t="shared" si="179"/>
        <v>691.47900000000004</v>
      </c>
      <c r="AI638" s="60">
        <f t="shared" si="180"/>
        <v>153.66200000000001</v>
      </c>
      <c r="AJ638" s="60">
        <f t="shared" si="181"/>
        <v>864.34875000000011</v>
      </c>
      <c r="AK638" s="60">
        <f t="shared" si="182"/>
        <v>1904.9878082191783</v>
      </c>
      <c r="AL638" s="60">
        <f t="shared" si="183"/>
        <v>1400.1660390410959</v>
      </c>
      <c r="AM638" s="41">
        <f t="shared" si="184"/>
        <v>1423.3732109589046</v>
      </c>
      <c r="AN638" s="42">
        <f t="shared" si="185"/>
        <v>45715</v>
      </c>
      <c r="AO638" s="43">
        <f t="shared" si="186"/>
        <v>3841.55</v>
      </c>
    </row>
    <row r="639" spans="1:41" s="24" customFormat="1" ht="15.75" customHeight="1" x14ac:dyDescent="0.35">
      <c r="A639" s="36" t="s">
        <v>27</v>
      </c>
      <c r="B639" s="36">
        <v>202509</v>
      </c>
      <c r="C639" s="24" t="s">
        <v>736</v>
      </c>
      <c r="D639" s="24" t="s">
        <v>119</v>
      </c>
      <c r="E639" s="62">
        <v>45901</v>
      </c>
      <c r="F639" s="62">
        <v>46265</v>
      </c>
      <c r="G639" s="37" t="s">
        <v>1226</v>
      </c>
      <c r="H639" s="36">
        <v>42360</v>
      </c>
      <c r="I639" s="63">
        <v>45294</v>
      </c>
      <c r="J639" s="24" t="s">
        <v>3544</v>
      </c>
      <c r="K639" s="63">
        <f t="shared" si="169"/>
        <v>45901</v>
      </c>
      <c r="L639" s="55">
        <f t="shared" si="170"/>
        <v>0.04</v>
      </c>
      <c r="M639" s="76">
        <v>0.22500000000000001</v>
      </c>
      <c r="N639" s="62">
        <v>45901</v>
      </c>
      <c r="O639" s="62">
        <v>46265</v>
      </c>
      <c r="P639" s="63"/>
      <c r="Q639" s="63"/>
      <c r="R639" s="78">
        <v>1</v>
      </c>
      <c r="S639" s="63" t="str">
        <f>VLOOKUP(R639,SA!$B$3:$C$11,2,1)</f>
        <v>0-25</v>
      </c>
      <c r="T639" s="38" t="s">
        <v>97</v>
      </c>
      <c r="U639" s="24" t="s">
        <v>5745</v>
      </c>
      <c r="V639" s="24">
        <v>400000</v>
      </c>
      <c r="W639" s="39">
        <f t="shared" si="171"/>
        <v>0</v>
      </c>
      <c r="X639" s="29">
        <f t="shared" si="172"/>
        <v>0</v>
      </c>
      <c r="Y639" s="40">
        <f t="shared" si="173"/>
        <v>365</v>
      </c>
      <c r="Z639" s="38">
        <f t="shared" si="174"/>
        <v>46081</v>
      </c>
      <c r="AA639" s="41">
        <f t="shared" si="175"/>
        <v>181</v>
      </c>
      <c r="AB639" s="24" t="s">
        <v>113</v>
      </c>
      <c r="AC639" s="41">
        <f t="shared" si="176"/>
        <v>4043.8364000000001</v>
      </c>
      <c r="AD639" s="41">
        <v>1</v>
      </c>
      <c r="AE639" s="72">
        <f>INDEX(SA!$C$2:$G$11,MATCH(Details!S639,SA!$C$2:$C$11,0),MATCH(Details!V639,SA!$C$2:$G$2,0))*Y639/(F639-E639+1)</f>
        <v>3426.98</v>
      </c>
      <c r="AF639" s="41">
        <f t="shared" si="177"/>
        <v>0</v>
      </c>
      <c r="AG639" s="41">
        <f t="shared" si="178"/>
        <v>0</v>
      </c>
      <c r="AH639" s="41">
        <f t="shared" si="179"/>
        <v>616.85640000000001</v>
      </c>
      <c r="AI639" s="60">
        <f t="shared" si="180"/>
        <v>137.07920000000001</v>
      </c>
      <c r="AJ639" s="60">
        <f t="shared" si="181"/>
        <v>771.07050000000004</v>
      </c>
      <c r="AK639" s="60">
        <f t="shared" si="182"/>
        <v>1699.4065205479453</v>
      </c>
      <c r="AL639" s="60">
        <f t="shared" si="183"/>
        <v>1249.0637926027398</v>
      </c>
      <c r="AM639" s="41">
        <f t="shared" si="184"/>
        <v>1269.7665073972601</v>
      </c>
      <c r="AN639" s="42">
        <f t="shared" si="185"/>
        <v>45715</v>
      </c>
      <c r="AO639" s="43">
        <f t="shared" si="186"/>
        <v>3426.98</v>
      </c>
    </row>
    <row r="640" spans="1:41" s="24" customFormat="1" ht="15.75" customHeight="1" x14ac:dyDescent="0.35">
      <c r="A640" s="36" t="s">
        <v>27</v>
      </c>
      <c r="B640" s="36">
        <v>202509</v>
      </c>
      <c r="C640" s="24" t="s">
        <v>736</v>
      </c>
      <c r="D640" s="24" t="s">
        <v>119</v>
      </c>
      <c r="E640" s="62">
        <v>45901</v>
      </c>
      <c r="F640" s="62">
        <v>46265</v>
      </c>
      <c r="G640" s="37" t="s">
        <v>1227</v>
      </c>
      <c r="H640" s="36">
        <v>42360</v>
      </c>
      <c r="I640" s="63">
        <v>24922</v>
      </c>
      <c r="J640" s="24" t="s">
        <v>3545</v>
      </c>
      <c r="K640" s="63">
        <f t="shared" si="169"/>
        <v>45901</v>
      </c>
      <c r="L640" s="55">
        <f t="shared" si="170"/>
        <v>0.04</v>
      </c>
      <c r="M640" s="76">
        <v>0.22500000000000001</v>
      </c>
      <c r="N640" s="62">
        <v>45901</v>
      </c>
      <c r="O640" s="62">
        <v>46265</v>
      </c>
      <c r="P640" s="63"/>
      <c r="Q640" s="63"/>
      <c r="R640" s="78">
        <v>57</v>
      </c>
      <c r="S640" s="63" t="str">
        <f>VLOOKUP(R640,SA!$B$3:$C$11,2,1)</f>
        <v>56-65</v>
      </c>
      <c r="T640" s="38" t="s">
        <v>98</v>
      </c>
      <c r="U640" s="24" t="s">
        <v>5747</v>
      </c>
      <c r="V640" s="24">
        <v>400000</v>
      </c>
      <c r="W640" s="39">
        <f t="shared" si="171"/>
        <v>0</v>
      </c>
      <c r="X640" s="29">
        <f t="shared" si="172"/>
        <v>0</v>
      </c>
      <c r="Y640" s="40">
        <f t="shared" si="173"/>
        <v>365</v>
      </c>
      <c r="Z640" s="38">
        <f t="shared" si="174"/>
        <v>46081</v>
      </c>
      <c r="AA640" s="41">
        <f t="shared" si="175"/>
        <v>181</v>
      </c>
      <c r="AB640" s="24" t="s">
        <v>113</v>
      </c>
      <c r="AC640" s="41">
        <f t="shared" si="176"/>
        <v>11909.7282</v>
      </c>
      <c r="AD640" s="41">
        <v>1</v>
      </c>
      <c r="AE640" s="72">
        <f>INDEX(SA!$C$2:$G$11,MATCH(Details!S640,SA!$C$2:$C$11,0),MATCH(Details!V640,SA!$C$2:$G$2,0))*Y640/(F640-E640+1)</f>
        <v>10092.99</v>
      </c>
      <c r="AF640" s="41">
        <f t="shared" si="177"/>
        <v>0</v>
      </c>
      <c r="AG640" s="41">
        <f t="shared" si="178"/>
        <v>0</v>
      </c>
      <c r="AH640" s="41">
        <f t="shared" si="179"/>
        <v>1816.7382</v>
      </c>
      <c r="AI640" s="60">
        <f t="shared" si="180"/>
        <v>403.71960000000001</v>
      </c>
      <c r="AJ640" s="60">
        <f t="shared" si="181"/>
        <v>2270.9227500000002</v>
      </c>
      <c r="AK640" s="60">
        <f t="shared" si="182"/>
        <v>5005.0169589041097</v>
      </c>
      <c r="AL640" s="60">
        <f t="shared" si="183"/>
        <v>3678.6874647945206</v>
      </c>
      <c r="AM640" s="41">
        <f t="shared" si="184"/>
        <v>3739.6601852054787</v>
      </c>
      <c r="AN640" s="42">
        <f t="shared" si="185"/>
        <v>45715</v>
      </c>
      <c r="AO640" s="43">
        <f t="shared" si="186"/>
        <v>10092.99</v>
      </c>
    </row>
    <row r="641" spans="1:41" s="24" customFormat="1" ht="15.75" customHeight="1" x14ac:dyDescent="0.35">
      <c r="A641" s="36" t="s">
        <v>27</v>
      </c>
      <c r="B641" s="36">
        <v>202509</v>
      </c>
      <c r="C641" s="24" t="s">
        <v>736</v>
      </c>
      <c r="D641" s="24" t="s">
        <v>119</v>
      </c>
      <c r="E641" s="62">
        <v>45901</v>
      </c>
      <c r="F641" s="62">
        <v>46265</v>
      </c>
      <c r="G641" s="37" t="s">
        <v>1228</v>
      </c>
      <c r="H641" s="36">
        <v>42360</v>
      </c>
      <c r="I641" s="63">
        <v>23729</v>
      </c>
      <c r="J641" s="24" t="s">
        <v>3546</v>
      </c>
      <c r="K641" s="63">
        <f t="shared" si="169"/>
        <v>45901</v>
      </c>
      <c r="L641" s="55">
        <f t="shared" si="170"/>
        <v>0.04</v>
      </c>
      <c r="M641" s="76">
        <v>0.22500000000000001</v>
      </c>
      <c r="N641" s="62">
        <v>45901</v>
      </c>
      <c r="O641" s="62">
        <v>46265</v>
      </c>
      <c r="P641" s="63"/>
      <c r="Q641" s="63"/>
      <c r="R641" s="78">
        <v>60</v>
      </c>
      <c r="S641" s="63" t="str">
        <f>VLOOKUP(R641,SA!$B$3:$C$11,2,1)</f>
        <v>56-65</v>
      </c>
      <c r="T641" s="38" t="s">
        <v>97</v>
      </c>
      <c r="U641" s="24" t="s">
        <v>5744</v>
      </c>
      <c r="V641" s="24">
        <v>400000</v>
      </c>
      <c r="W641" s="39">
        <f t="shared" si="171"/>
        <v>0</v>
      </c>
      <c r="X641" s="29">
        <f t="shared" si="172"/>
        <v>0</v>
      </c>
      <c r="Y641" s="40">
        <f t="shared" si="173"/>
        <v>365</v>
      </c>
      <c r="Z641" s="38">
        <f t="shared" si="174"/>
        <v>46081</v>
      </c>
      <c r="AA641" s="41">
        <f t="shared" si="175"/>
        <v>181</v>
      </c>
      <c r="AB641" s="24" t="s">
        <v>113</v>
      </c>
      <c r="AC641" s="41">
        <f t="shared" si="176"/>
        <v>11909.7282</v>
      </c>
      <c r="AD641" s="41">
        <v>1</v>
      </c>
      <c r="AE641" s="72">
        <f>INDEX(SA!$C$2:$G$11,MATCH(Details!S641,SA!$C$2:$C$11,0),MATCH(Details!V641,SA!$C$2:$G$2,0))*Y641/(F641-E641+1)</f>
        <v>10092.99</v>
      </c>
      <c r="AF641" s="41">
        <f t="shared" si="177"/>
        <v>0</v>
      </c>
      <c r="AG641" s="41">
        <f t="shared" si="178"/>
        <v>0</v>
      </c>
      <c r="AH641" s="41">
        <f t="shared" si="179"/>
        <v>1816.7382</v>
      </c>
      <c r="AI641" s="60">
        <f t="shared" si="180"/>
        <v>403.71960000000001</v>
      </c>
      <c r="AJ641" s="60">
        <f t="shared" si="181"/>
        <v>2270.9227500000002</v>
      </c>
      <c r="AK641" s="60">
        <f t="shared" si="182"/>
        <v>5005.0169589041097</v>
      </c>
      <c r="AL641" s="60">
        <f t="shared" si="183"/>
        <v>3678.6874647945206</v>
      </c>
      <c r="AM641" s="41">
        <f t="shared" si="184"/>
        <v>3739.6601852054787</v>
      </c>
      <c r="AN641" s="42">
        <f t="shared" si="185"/>
        <v>45715</v>
      </c>
      <c r="AO641" s="43">
        <f t="shared" si="186"/>
        <v>10092.99</v>
      </c>
    </row>
    <row r="642" spans="1:41" s="24" customFormat="1" ht="15.75" customHeight="1" x14ac:dyDescent="0.35">
      <c r="A642" s="36" t="s">
        <v>27</v>
      </c>
      <c r="B642" s="36">
        <v>202509</v>
      </c>
      <c r="C642" s="24" t="s">
        <v>736</v>
      </c>
      <c r="D642" s="24" t="s">
        <v>119</v>
      </c>
      <c r="E642" s="62">
        <v>45901</v>
      </c>
      <c r="F642" s="62">
        <v>46265</v>
      </c>
      <c r="G642" s="37" t="s">
        <v>186</v>
      </c>
      <c r="H642" s="36">
        <v>42360</v>
      </c>
      <c r="I642" s="63">
        <v>33910</v>
      </c>
      <c r="J642" s="24" t="s">
        <v>3547</v>
      </c>
      <c r="K642" s="63">
        <f t="shared" si="169"/>
        <v>45901</v>
      </c>
      <c r="L642" s="55">
        <f t="shared" si="170"/>
        <v>0.04</v>
      </c>
      <c r="M642" s="76">
        <v>0.22500000000000001</v>
      </c>
      <c r="N642" s="62">
        <v>45901</v>
      </c>
      <c r="O642" s="62">
        <v>46265</v>
      </c>
      <c r="P642" s="63"/>
      <c r="Q642" s="63"/>
      <c r="R642" s="78">
        <v>32</v>
      </c>
      <c r="S642" s="63" t="str">
        <f>VLOOKUP(R642,SA!$B$3:$C$11,2,1)</f>
        <v>26-35</v>
      </c>
      <c r="T642" s="38" t="s">
        <v>97</v>
      </c>
      <c r="U642" s="24" t="s">
        <v>56</v>
      </c>
      <c r="V642" s="24">
        <v>400000</v>
      </c>
      <c r="W642" s="39">
        <f t="shared" si="171"/>
        <v>400000</v>
      </c>
      <c r="X642" s="29">
        <f t="shared" si="172"/>
        <v>1</v>
      </c>
      <c r="Y642" s="40">
        <f t="shared" si="173"/>
        <v>365</v>
      </c>
      <c r="Z642" s="38">
        <f t="shared" si="174"/>
        <v>46081</v>
      </c>
      <c r="AA642" s="41">
        <f t="shared" si="175"/>
        <v>181</v>
      </c>
      <c r="AB642" s="24" t="s">
        <v>113</v>
      </c>
      <c r="AC642" s="41">
        <f t="shared" si="176"/>
        <v>4533.0290000000005</v>
      </c>
      <c r="AD642" s="41">
        <v>1</v>
      </c>
      <c r="AE642" s="72">
        <f>INDEX(SA!$C$2:$G$11,MATCH(Details!S642,SA!$C$2:$C$11,0),MATCH(Details!V642,SA!$C$2:$G$2,0))*Y642/(F642-E642+1)</f>
        <v>3841.55</v>
      </c>
      <c r="AF642" s="41">
        <f t="shared" si="177"/>
        <v>0</v>
      </c>
      <c r="AG642" s="41">
        <f t="shared" si="178"/>
        <v>0</v>
      </c>
      <c r="AH642" s="41">
        <f t="shared" si="179"/>
        <v>691.47900000000004</v>
      </c>
      <c r="AI642" s="60">
        <f t="shared" si="180"/>
        <v>153.66200000000001</v>
      </c>
      <c r="AJ642" s="60">
        <f t="shared" si="181"/>
        <v>864.34875000000011</v>
      </c>
      <c r="AK642" s="60">
        <f t="shared" si="182"/>
        <v>1904.9878082191783</v>
      </c>
      <c r="AL642" s="60">
        <f t="shared" si="183"/>
        <v>1400.1660390410959</v>
      </c>
      <c r="AM642" s="41">
        <f t="shared" si="184"/>
        <v>1423.3732109589046</v>
      </c>
      <c r="AN642" s="42">
        <f t="shared" si="185"/>
        <v>45715</v>
      </c>
      <c r="AO642" s="43">
        <f t="shared" si="186"/>
        <v>3841.55</v>
      </c>
    </row>
    <row r="643" spans="1:41" s="24" customFormat="1" ht="15.75" customHeight="1" x14ac:dyDescent="0.35">
      <c r="A643" s="36" t="s">
        <v>27</v>
      </c>
      <c r="B643" s="36">
        <v>202509</v>
      </c>
      <c r="C643" s="24" t="s">
        <v>736</v>
      </c>
      <c r="D643" s="24" t="s">
        <v>119</v>
      </c>
      <c r="E643" s="62">
        <v>45901</v>
      </c>
      <c r="F643" s="62">
        <v>46265</v>
      </c>
      <c r="G643" s="37" t="s">
        <v>1229</v>
      </c>
      <c r="H643" s="36">
        <v>42361</v>
      </c>
      <c r="I643" s="63">
        <v>44332</v>
      </c>
      <c r="J643" s="24" t="s">
        <v>3548</v>
      </c>
      <c r="K643" s="63">
        <f t="shared" si="169"/>
        <v>45901</v>
      </c>
      <c r="L643" s="55">
        <f t="shared" si="170"/>
        <v>0.04</v>
      </c>
      <c r="M643" s="76">
        <v>0.22500000000000001</v>
      </c>
      <c r="N643" s="62">
        <v>45901</v>
      </c>
      <c r="O643" s="62">
        <v>46265</v>
      </c>
      <c r="P643" s="63"/>
      <c r="Q643" s="63"/>
      <c r="R643" s="78">
        <v>4</v>
      </c>
      <c r="S643" s="63" t="str">
        <f>VLOOKUP(R643,SA!$B$3:$C$11,2,1)</f>
        <v>0-25</v>
      </c>
      <c r="T643" s="38" t="s">
        <v>98</v>
      </c>
      <c r="U643" s="24" t="s">
        <v>5746</v>
      </c>
      <c r="V643" s="24">
        <v>300000</v>
      </c>
      <c r="W643" s="39">
        <f t="shared" si="171"/>
        <v>0</v>
      </c>
      <c r="X643" s="29">
        <f t="shared" si="172"/>
        <v>0</v>
      </c>
      <c r="Y643" s="40">
        <f t="shared" si="173"/>
        <v>365</v>
      </c>
      <c r="Z643" s="38">
        <f t="shared" si="174"/>
        <v>46081</v>
      </c>
      <c r="AA643" s="41">
        <f t="shared" si="175"/>
        <v>181</v>
      </c>
      <c r="AB643" s="24" t="s">
        <v>113</v>
      </c>
      <c r="AC643" s="41">
        <f t="shared" si="176"/>
        <v>3690.3792000000003</v>
      </c>
      <c r="AD643" s="41">
        <v>1</v>
      </c>
      <c r="AE643" s="72">
        <f>INDEX(SA!$C$2:$G$11,MATCH(Details!S643,SA!$C$2:$C$11,0),MATCH(Details!V643,SA!$C$2:$G$2,0))*Y643/(F643-E643+1)</f>
        <v>3127.44</v>
      </c>
      <c r="AF643" s="41">
        <f t="shared" si="177"/>
        <v>0</v>
      </c>
      <c r="AG643" s="41">
        <f t="shared" si="178"/>
        <v>0</v>
      </c>
      <c r="AH643" s="41">
        <f t="shared" si="179"/>
        <v>562.93920000000003</v>
      </c>
      <c r="AI643" s="60">
        <f t="shared" si="180"/>
        <v>125.0976</v>
      </c>
      <c r="AJ643" s="60">
        <f t="shared" si="181"/>
        <v>703.67399999999998</v>
      </c>
      <c r="AK643" s="60">
        <f t="shared" si="182"/>
        <v>1550.8675068493151</v>
      </c>
      <c r="AL643" s="60">
        <f t="shared" si="183"/>
        <v>1139.8876175342466</v>
      </c>
      <c r="AM643" s="41">
        <f t="shared" si="184"/>
        <v>1158.7807824657534</v>
      </c>
      <c r="AN643" s="42">
        <f t="shared" si="185"/>
        <v>45715</v>
      </c>
      <c r="AO643" s="43">
        <f t="shared" si="186"/>
        <v>3127.44</v>
      </c>
    </row>
    <row r="644" spans="1:41" s="24" customFormat="1" ht="15.75" customHeight="1" x14ac:dyDescent="0.35">
      <c r="A644" s="36" t="s">
        <v>27</v>
      </c>
      <c r="B644" s="36">
        <v>202509</v>
      </c>
      <c r="C644" s="24" t="s">
        <v>736</v>
      </c>
      <c r="D644" s="24" t="s">
        <v>119</v>
      </c>
      <c r="E644" s="62">
        <v>45901</v>
      </c>
      <c r="F644" s="62">
        <v>46265</v>
      </c>
      <c r="G644" s="37" t="s">
        <v>1195</v>
      </c>
      <c r="H644" s="36">
        <v>42361</v>
      </c>
      <c r="I644" s="63">
        <v>24778</v>
      </c>
      <c r="J644" s="24" t="s">
        <v>3549</v>
      </c>
      <c r="K644" s="63">
        <f t="shared" ref="K644:K707" si="187">N644</f>
        <v>45901</v>
      </c>
      <c r="L644" s="55">
        <f t="shared" ref="L644:L707" si="188">IF(K644&gt;=DATE(2022,4,1),4%,5%)</f>
        <v>0.04</v>
      </c>
      <c r="M644" s="76">
        <v>0.22500000000000001</v>
      </c>
      <c r="N644" s="62">
        <v>45901</v>
      </c>
      <c r="O644" s="62">
        <v>46265</v>
      </c>
      <c r="P644" s="63"/>
      <c r="Q644" s="63"/>
      <c r="R644" s="78">
        <v>57</v>
      </c>
      <c r="S644" s="63" t="str">
        <f>VLOOKUP(R644,SA!$B$3:$C$11,2,1)</f>
        <v>56-65</v>
      </c>
      <c r="T644" s="38" t="s">
        <v>97</v>
      </c>
      <c r="U644" s="24" t="s">
        <v>5744</v>
      </c>
      <c r="V644" s="24">
        <v>300000</v>
      </c>
      <c r="W644" s="39">
        <f t="shared" ref="W644:W707" si="189">IF(U644="self",V644,0)</f>
        <v>0</v>
      </c>
      <c r="X644" s="29">
        <f t="shared" ref="X644:X707" si="190">IF(U644="self",1,0)</f>
        <v>0</v>
      </c>
      <c r="Y644" s="40">
        <f t="shared" ref="Y644:Y707" si="191">O644-N644+1</f>
        <v>365</v>
      </c>
      <c r="Z644" s="38">
        <f t="shared" ref="Z644:Z707" si="192">$Z$1</f>
        <v>46081</v>
      </c>
      <c r="AA644" s="41">
        <f t="shared" ref="AA644:AA707" si="193">IF(MIN((Z644-N644)+1,Y644)&lt;0,0,MIN((Z644-N644)+1,Y644))</f>
        <v>181</v>
      </c>
      <c r="AB644" s="24" t="s">
        <v>113</v>
      </c>
      <c r="AC644" s="41">
        <f t="shared" ref="AC644:AC707" si="194">AE644+AF644+AG644+AH644</f>
        <v>10831.751</v>
      </c>
      <c r="AD644" s="41">
        <v>1</v>
      </c>
      <c r="AE644" s="72">
        <f>INDEX(SA!$C$2:$G$11,MATCH(Details!S644,SA!$C$2:$C$11,0),MATCH(Details!V644,SA!$C$2:$G$2,0))*Y644/(F644-E644+1)</f>
        <v>9179.4500000000007</v>
      </c>
      <c r="AF644" s="41">
        <f t="shared" ref="AF644:AF707" si="195">IF(AB644="Karnataka",AE644*9%,0)</f>
        <v>0</v>
      </c>
      <c r="AG644" s="41">
        <f t="shared" ref="AG644:AG707" si="196">IF(AB644="Karnataka",AE644*9%,0)</f>
        <v>0</v>
      </c>
      <c r="AH644" s="41">
        <f t="shared" ref="AH644:AH707" si="197">IF(AF644+AG644&gt;0,0,AE644*18%)</f>
        <v>1652.3010000000002</v>
      </c>
      <c r="AI644" s="60">
        <f t="shared" ref="AI644:AI707" si="198">AE644*L644</f>
        <v>367.17800000000005</v>
      </c>
      <c r="AJ644" s="60">
        <f t="shared" ref="AJ644:AJ707" si="199">$AE644*M644</f>
        <v>2065.3762500000003</v>
      </c>
      <c r="AK644" s="60">
        <f t="shared" ref="AK644:AK707" si="200">(AE644)*AA644/Y644</f>
        <v>4552.0012328767125</v>
      </c>
      <c r="AL644" s="60">
        <f t="shared" ref="AL644:AL707" si="201">AK644*(1-L644-M644)</f>
        <v>3345.7209061643835</v>
      </c>
      <c r="AM644" s="41">
        <f t="shared" ref="AM644:AM707" si="202">AE644-AI644-AL644-AJ644</f>
        <v>3401.1748438356171</v>
      </c>
      <c r="AN644" s="42">
        <f t="shared" ref="AN644:AN707" si="203">Z644-366</f>
        <v>45715</v>
      </c>
      <c r="AO644" s="43">
        <f t="shared" ref="AO644:AO707" si="204">IF(AND(O644&gt;Z644,N644&gt;AN644),AE644,0)</f>
        <v>9179.4500000000007</v>
      </c>
    </row>
    <row r="645" spans="1:41" s="24" customFormat="1" ht="15.75" customHeight="1" x14ac:dyDescent="0.35">
      <c r="A645" s="36" t="s">
        <v>27</v>
      </c>
      <c r="B645" s="36">
        <v>202509</v>
      </c>
      <c r="C645" s="24" t="s">
        <v>736</v>
      </c>
      <c r="D645" s="24" t="s">
        <v>119</v>
      </c>
      <c r="E645" s="62">
        <v>45901</v>
      </c>
      <c r="F645" s="62">
        <v>46265</v>
      </c>
      <c r="G645" s="37" t="s">
        <v>573</v>
      </c>
      <c r="H645" s="36">
        <v>42361</v>
      </c>
      <c r="I645" s="63">
        <v>34181</v>
      </c>
      <c r="J645" s="24" t="s">
        <v>3550</v>
      </c>
      <c r="K645" s="63">
        <f t="shared" si="187"/>
        <v>45901</v>
      </c>
      <c r="L645" s="55">
        <f t="shared" si="188"/>
        <v>0.04</v>
      </c>
      <c r="M645" s="76">
        <v>0.22500000000000001</v>
      </c>
      <c r="N645" s="62">
        <v>45901</v>
      </c>
      <c r="O645" s="62">
        <v>46265</v>
      </c>
      <c r="P645" s="63"/>
      <c r="Q645" s="63"/>
      <c r="R645" s="78">
        <v>32</v>
      </c>
      <c r="S645" s="63" t="str">
        <f>VLOOKUP(R645,SA!$B$3:$C$11,2,1)</f>
        <v>26-35</v>
      </c>
      <c r="T645" s="38" t="s">
        <v>97</v>
      </c>
      <c r="U645" s="24" t="s">
        <v>56</v>
      </c>
      <c r="V645" s="24">
        <v>300000</v>
      </c>
      <c r="W645" s="39">
        <f t="shared" si="189"/>
        <v>300000</v>
      </c>
      <c r="X645" s="29">
        <f t="shared" si="190"/>
        <v>1</v>
      </c>
      <c r="Y645" s="40">
        <f t="shared" si="191"/>
        <v>365</v>
      </c>
      <c r="Z645" s="38">
        <f t="shared" si="192"/>
        <v>46081</v>
      </c>
      <c r="AA645" s="41">
        <f t="shared" si="193"/>
        <v>181</v>
      </c>
      <c r="AB645" s="24" t="s">
        <v>113</v>
      </c>
      <c r="AC645" s="41">
        <f t="shared" si="194"/>
        <v>4124.4657999999999</v>
      </c>
      <c r="AD645" s="41">
        <v>1</v>
      </c>
      <c r="AE645" s="72">
        <f>INDEX(SA!$C$2:$G$11,MATCH(Details!S645,SA!$C$2:$C$11,0),MATCH(Details!V645,SA!$C$2:$G$2,0))*Y645/(F645-E645+1)</f>
        <v>3495.31</v>
      </c>
      <c r="AF645" s="41">
        <f t="shared" si="195"/>
        <v>0</v>
      </c>
      <c r="AG645" s="41">
        <f t="shared" si="196"/>
        <v>0</v>
      </c>
      <c r="AH645" s="41">
        <f t="shared" si="197"/>
        <v>629.1558</v>
      </c>
      <c r="AI645" s="60">
        <f t="shared" si="198"/>
        <v>139.8124</v>
      </c>
      <c r="AJ645" s="60">
        <f t="shared" si="199"/>
        <v>786.44475</v>
      </c>
      <c r="AK645" s="60">
        <f t="shared" si="200"/>
        <v>1733.2907123287671</v>
      </c>
      <c r="AL645" s="60">
        <f t="shared" si="201"/>
        <v>1273.9686735616438</v>
      </c>
      <c r="AM645" s="41">
        <f t="shared" si="202"/>
        <v>1295.0841764383563</v>
      </c>
      <c r="AN645" s="42">
        <f t="shared" si="203"/>
        <v>45715</v>
      </c>
      <c r="AO645" s="43">
        <f t="shared" si="204"/>
        <v>3495.31</v>
      </c>
    </row>
    <row r="646" spans="1:41" s="24" customFormat="1" ht="15.75" customHeight="1" x14ac:dyDescent="0.35">
      <c r="A646" s="36" t="s">
        <v>27</v>
      </c>
      <c r="B646" s="36">
        <v>202509</v>
      </c>
      <c r="C646" s="24" t="s">
        <v>736</v>
      </c>
      <c r="D646" s="24" t="s">
        <v>119</v>
      </c>
      <c r="E646" s="62">
        <v>45901</v>
      </c>
      <c r="F646" s="62">
        <v>46265</v>
      </c>
      <c r="G646" s="37" t="s">
        <v>1230</v>
      </c>
      <c r="H646" s="36">
        <v>42361</v>
      </c>
      <c r="I646" s="63">
        <v>45379</v>
      </c>
      <c r="J646" s="24" t="s">
        <v>3551</v>
      </c>
      <c r="K646" s="63">
        <f t="shared" si="187"/>
        <v>45901</v>
      </c>
      <c r="L646" s="55">
        <f t="shared" si="188"/>
        <v>0.04</v>
      </c>
      <c r="M646" s="76">
        <v>0.22500000000000001</v>
      </c>
      <c r="N646" s="62">
        <v>45901</v>
      </c>
      <c r="O646" s="62">
        <v>46265</v>
      </c>
      <c r="P646" s="63"/>
      <c r="Q646" s="63"/>
      <c r="R646" s="78">
        <v>1</v>
      </c>
      <c r="S646" s="63" t="str">
        <f>VLOOKUP(R646,SA!$B$3:$C$11,2,1)</f>
        <v>0-25</v>
      </c>
      <c r="T646" s="38" t="s">
        <v>97</v>
      </c>
      <c r="U646" s="24" t="s">
        <v>5745</v>
      </c>
      <c r="V646" s="24">
        <v>300000</v>
      </c>
      <c r="W646" s="39">
        <f t="shared" si="189"/>
        <v>0</v>
      </c>
      <c r="X646" s="29">
        <f t="shared" si="190"/>
        <v>0</v>
      </c>
      <c r="Y646" s="40">
        <f t="shared" si="191"/>
        <v>365</v>
      </c>
      <c r="Z646" s="38">
        <f t="shared" si="192"/>
        <v>46081</v>
      </c>
      <c r="AA646" s="41">
        <f t="shared" si="193"/>
        <v>181</v>
      </c>
      <c r="AB646" s="24" t="s">
        <v>113</v>
      </c>
      <c r="AC646" s="41">
        <f t="shared" si="194"/>
        <v>3690.3792000000003</v>
      </c>
      <c r="AD646" s="41">
        <v>1</v>
      </c>
      <c r="AE646" s="72">
        <f>INDEX(SA!$C$2:$G$11,MATCH(Details!S646,SA!$C$2:$C$11,0),MATCH(Details!V646,SA!$C$2:$G$2,0))*Y646/(F646-E646+1)</f>
        <v>3127.44</v>
      </c>
      <c r="AF646" s="41">
        <f t="shared" si="195"/>
        <v>0</v>
      </c>
      <c r="AG646" s="41">
        <f t="shared" si="196"/>
        <v>0</v>
      </c>
      <c r="AH646" s="41">
        <f t="shared" si="197"/>
        <v>562.93920000000003</v>
      </c>
      <c r="AI646" s="60">
        <f t="shared" si="198"/>
        <v>125.0976</v>
      </c>
      <c r="AJ646" s="60">
        <f t="shared" si="199"/>
        <v>703.67399999999998</v>
      </c>
      <c r="AK646" s="60">
        <f t="shared" si="200"/>
        <v>1550.8675068493151</v>
      </c>
      <c r="AL646" s="60">
        <f t="shared" si="201"/>
        <v>1139.8876175342466</v>
      </c>
      <c r="AM646" s="41">
        <f t="shared" si="202"/>
        <v>1158.7807824657534</v>
      </c>
      <c r="AN646" s="42">
        <f t="shared" si="203"/>
        <v>45715</v>
      </c>
      <c r="AO646" s="43">
        <f t="shared" si="204"/>
        <v>3127.44</v>
      </c>
    </row>
    <row r="647" spans="1:41" s="24" customFormat="1" ht="15.75" customHeight="1" x14ac:dyDescent="0.35">
      <c r="A647" s="36" t="s">
        <v>27</v>
      </c>
      <c r="B647" s="36">
        <v>202509</v>
      </c>
      <c r="C647" s="24" t="s">
        <v>736</v>
      </c>
      <c r="D647" s="24" t="s">
        <v>119</v>
      </c>
      <c r="E647" s="62">
        <v>45901</v>
      </c>
      <c r="F647" s="62">
        <v>46265</v>
      </c>
      <c r="G647" s="37" t="s">
        <v>1231</v>
      </c>
      <c r="H647" s="36">
        <v>42361</v>
      </c>
      <c r="I647" s="63">
        <v>35377</v>
      </c>
      <c r="J647" s="24" t="s">
        <v>3552</v>
      </c>
      <c r="K647" s="63">
        <f t="shared" si="187"/>
        <v>45901</v>
      </c>
      <c r="L647" s="55">
        <f t="shared" si="188"/>
        <v>0.04</v>
      </c>
      <c r="M647" s="76">
        <v>0.22500000000000001</v>
      </c>
      <c r="N647" s="62">
        <v>45901</v>
      </c>
      <c r="O647" s="62">
        <v>46265</v>
      </c>
      <c r="P647" s="63"/>
      <c r="Q647" s="63"/>
      <c r="R647" s="78">
        <v>28</v>
      </c>
      <c r="S647" s="63" t="str">
        <f>VLOOKUP(R647,SA!$B$3:$C$11,2,1)</f>
        <v>26-35</v>
      </c>
      <c r="T647" s="38" t="s">
        <v>98</v>
      </c>
      <c r="U647" s="24" t="s">
        <v>5743</v>
      </c>
      <c r="V647" s="24">
        <v>300000</v>
      </c>
      <c r="W647" s="39">
        <f t="shared" si="189"/>
        <v>0</v>
      </c>
      <c r="X647" s="29">
        <f t="shared" si="190"/>
        <v>0</v>
      </c>
      <c r="Y647" s="40">
        <f t="shared" si="191"/>
        <v>365</v>
      </c>
      <c r="Z647" s="38">
        <f t="shared" si="192"/>
        <v>46081</v>
      </c>
      <c r="AA647" s="41">
        <f t="shared" si="193"/>
        <v>181</v>
      </c>
      <c r="AB647" s="24" t="s">
        <v>113</v>
      </c>
      <c r="AC647" s="41">
        <f t="shared" si="194"/>
        <v>4124.4657999999999</v>
      </c>
      <c r="AD647" s="41">
        <v>1</v>
      </c>
      <c r="AE647" s="72">
        <f>INDEX(SA!$C$2:$G$11,MATCH(Details!S647,SA!$C$2:$C$11,0),MATCH(Details!V647,SA!$C$2:$G$2,0))*Y647/(F647-E647+1)</f>
        <v>3495.31</v>
      </c>
      <c r="AF647" s="41">
        <f t="shared" si="195"/>
        <v>0</v>
      </c>
      <c r="AG647" s="41">
        <f t="shared" si="196"/>
        <v>0</v>
      </c>
      <c r="AH647" s="41">
        <f t="shared" si="197"/>
        <v>629.1558</v>
      </c>
      <c r="AI647" s="60">
        <f t="shared" si="198"/>
        <v>139.8124</v>
      </c>
      <c r="AJ647" s="60">
        <f t="shared" si="199"/>
        <v>786.44475</v>
      </c>
      <c r="AK647" s="60">
        <f t="shared" si="200"/>
        <v>1733.2907123287671</v>
      </c>
      <c r="AL647" s="60">
        <f t="shared" si="201"/>
        <v>1273.9686735616438</v>
      </c>
      <c r="AM647" s="41">
        <f t="shared" si="202"/>
        <v>1295.0841764383563</v>
      </c>
      <c r="AN647" s="42">
        <f t="shared" si="203"/>
        <v>45715</v>
      </c>
      <c r="AO647" s="43">
        <f t="shared" si="204"/>
        <v>3495.31</v>
      </c>
    </row>
    <row r="648" spans="1:41" s="24" customFormat="1" ht="15.75" customHeight="1" x14ac:dyDescent="0.35">
      <c r="A648" s="36" t="s">
        <v>27</v>
      </c>
      <c r="B648" s="36">
        <v>202509</v>
      </c>
      <c r="C648" s="24" t="s">
        <v>736</v>
      </c>
      <c r="D648" s="24" t="s">
        <v>119</v>
      </c>
      <c r="E648" s="62">
        <v>45901</v>
      </c>
      <c r="F648" s="62">
        <v>46265</v>
      </c>
      <c r="G648" s="37" t="s">
        <v>1232</v>
      </c>
      <c r="H648" s="36">
        <v>42362</v>
      </c>
      <c r="I648" s="63">
        <v>43817</v>
      </c>
      <c r="J648" s="24" t="s">
        <v>3553</v>
      </c>
      <c r="K648" s="63">
        <f t="shared" si="187"/>
        <v>45901</v>
      </c>
      <c r="L648" s="55">
        <f t="shared" si="188"/>
        <v>0.04</v>
      </c>
      <c r="M648" s="76">
        <v>0.22500000000000001</v>
      </c>
      <c r="N648" s="62">
        <v>45901</v>
      </c>
      <c r="O648" s="62">
        <v>46265</v>
      </c>
      <c r="P648" s="63"/>
      <c r="Q648" s="63"/>
      <c r="R648" s="78">
        <v>5</v>
      </c>
      <c r="S648" s="63" t="str">
        <f>VLOOKUP(R648,SA!$B$3:$C$11,2,1)</f>
        <v>0-25</v>
      </c>
      <c r="T648" s="38" t="s">
        <v>98</v>
      </c>
      <c r="U648" s="24" t="s">
        <v>5746</v>
      </c>
      <c r="V648" s="24">
        <v>300000</v>
      </c>
      <c r="W648" s="39">
        <f t="shared" si="189"/>
        <v>0</v>
      </c>
      <c r="X648" s="29">
        <f t="shared" si="190"/>
        <v>0</v>
      </c>
      <c r="Y648" s="40">
        <f t="shared" si="191"/>
        <v>365</v>
      </c>
      <c r="Z648" s="38">
        <f t="shared" si="192"/>
        <v>46081</v>
      </c>
      <c r="AA648" s="41">
        <f t="shared" si="193"/>
        <v>181</v>
      </c>
      <c r="AB648" s="24" t="s">
        <v>113</v>
      </c>
      <c r="AC648" s="41">
        <f t="shared" si="194"/>
        <v>3690.3792000000003</v>
      </c>
      <c r="AD648" s="41">
        <v>1</v>
      </c>
      <c r="AE648" s="72">
        <f>INDEX(SA!$C$2:$G$11,MATCH(Details!S648,SA!$C$2:$C$11,0),MATCH(Details!V648,SA!$C$2:$G$2,0))*Y648/(F648-E648+1)</f>
        <v>3127.44</v>
      </c>
      <c r="AF648" s="41">
        <f t="shared" si="195"/>
        <v>0</v>
      </c>
      <c r="AG648" s="41">
        <f t="shared" si="196"/>
        <v>0</v>
      </c>
      <c r="AH648" s="41">
        <f t="shared" si="197"/>
        <v>562.93920000000003</v>
      </c>
      <c r="AI648" s="60">
        <f t="shared" si="198"/>
        <v>125.0976</v>
      </c>
      <c r="AJ648" s="60">
        <f t="shared" si="199"/>
        <v>703.67399999999998</v>
      </c>
      <c r="AK648" s="60">
        <f t="shared" si="200"/>
        <v>1550.8675068493151</v>
      </c>
      <c r="AL648" s="60">
        <f t="shared" si="201"/>
        <v>1139.8876175342466</v>
      </c>
      <c r="AM648" s="41">
        <f t="shared" si="202"/>
        <v>1158.7807824657534</v>
      </c>
      <c r="AN648" s="42">
        <f t="shared" si="203"/>
        <v>45715</v>
      </c>
      <c r="AO648" s="43">
        <f t="shared" si="204"/>
        <v>3127.44</v>
      </c>
    </row>
    <row r="649" spans="1:41" s="24" customFormat="1" ht="15.75" customHeight="1" x14ac:dyDescent="0.35">
      <c r="A649" s="36" t="s">
        <v>27</v>
      </c>
      <c r="B649" s="36">
        <v>202509</v>
      </c>
      <c r="C649" s="24" t="s">
        <v>736</v>
      </c>
      <c r="D649" s="24" t="s">
        <v>119</v>
      </c>
      <c r="E649" s="62">
        <v>45901</v>
      </c>
      <c r="F649" s="62">
        <v>46265</v>
      </c>
      <c r="G649" s="37" t="s">
        <v>1233</v>
      </c>
      <c r="H649" s="36">
        <v>42362</v>
      </c>
      <c r="I649" s="63">
        <v>43817</v>
      </c>
      <c r="J649" s="24" t="s">
        <v>3554</v>
      </c>
      <c r="K649" s="63">
        <f t="shared" si="187"/>
        <v>45901</v>
      </c>
      <c r="L649" s="55">
        <f t="shared" si="188"/>
        <v>0.04</v>
      </c>
      <c r="M649" s="76">
        <v>0.22500000000000001</v>
      </c>
      <c r="N649" s="62">
        <v>45901</v>
      </c>
      <c r="O649" s="62">
        <v>46265</v>
      </c>
      <c r="P649" s="63"/>
      <c r="Q649" s="63"/>
      <c r="R649" s="78">
        <v>5</v>
      </c>
      <c r="S649" s="63" t="str">
        <f>VLOOKUP(R649,SA!$B$3:$C$11,2,1)</f>
        <v>0-25</v>
      </c>
      <c r="T649" s="38" t="s">
        <v>98</v>
      </c>
      <c r="U649" s="24" t="s">
        <v>5746</v>
      </c>
      <c r="V649" s="24">
        <v>300000</v>
      </c>
      <c r="W649" s="39">
        <f t="shared" si="189"/>
        <v>0</v>
      </c>
      <c r="X649" s="29">
        <f t="shared" si="190"/>
        <v>0</v>
      </c>
      <c r="Y649" s="40">
        <f t="shared" si="191"/>
        <v>365</v>
      </c>
      <c r="Z649" s="38">
        <f t="shared" si="192"/>
        <v>46081</v>
      </c>
      <c r="AA649" s="41">
        <f t="shared" si="193"/>
        <v>181</v>
      </c>
      <c r="AB649" s="24" t="s">
        <v>113</v>
      </c>
      <c r="AC649" s="41">
        <f t="shared" si="194"/>
        <v>3690.3792000000003</v>
      </c>
      <c r="AD649" s="41">
        <v>1</v>
      </c>
      <c r="AE649" s="72">
        <f>INDEX(SA!$C$2:$G$11,MATCH(Details!S649,SA!$C$2:$C$11,0),MATCH(Details!V649,SA!$C$2:$G$2,0))*Y649/(F649-E649+1)</f>
        <v>3127.44</v>
      </c>
      <c r="AF649" s="41">
        <f t="shared" si="195"/>
        <v>0</v>
      </c>
      <c r="AG649" s="41">
        <f t="shared" si="196"/>
        <v>0</v>
      </c>
      <c r="AH649" s="41">
        <f t="shared" si="197"/>
        <v>562.93920000000003</v>
      </c>
      <c r="AI649" s="60">
        <f t="shared" si="198"/>
        <v>125.0976</v>
      </c>
      <c r="AJ649" s="60">
        <f t="shared" si="199"/>
        <v>703.67399999999998</v>
      </c>
      <c r="AK649" s="60">
        <f t="shared" si="200"/>
        <v>1550.8675068493151</v>
      </c>
      <c r="AL649" s="60">
        <f t="shared" si="201"/>
        <v>1139.8876175342466</v>
      </c>
      <c r="AM649" s="41">
        <f t="shared" si="202"/>
        <v>1158.7807824657534</v>
      </c>
      <c r="AN649" s="42">
        <f t="shared" si="203"/>
        <v>45715</v>
      </c>
      <c r="AO649" s="43">
        <f t="shared" si="204"/>
        <v>3127.44</v>
      </c>
    </row>
    <row r="650" spans="1:41" s="24" customFormat="1" ht="15.75" customHeight="1" x14ac:dyDescent="0.35">
      <c r="A650" s="36" t="s">
        <v>27</v>
      </c>
      <c r="B650" s="36">
        <v>202509</v>
      </c>
      <c r="C650" s="24" t="s">
        <v>736</v>
      </c>
      <c r="D650" s="24" t="s">
        <v>119</v>
      </c>
      <c r="E650" s="62">
        <v>45901</v>
      </c>
      <c r="F650" s="62">
        <v>46265</v>
      </c>
      <c r="G650" s="37" t="s">
        <v>1234</v>
      </c>
      <c r="H650" s="36">
        <v>42362</v>
      </c>
      <c r="I650" s="63">
        <v>34897</v>
      </c>
      <c r="J650" s="24" t="s">
        <v>3555</v>
      </c>
      <c r="K650" s="63">
        <f t="shared" si="187"/>
        <v>45901</v>
      </c>
      <c r="L650" s="55">
        <f t="shared" si="188"/>
        <v>0.04</v>
      </c>
      <c r="M650" s="76">
        <v>0.22500000000000001</v>
      </c>
      <c r="N650" s="62">
        <v>45901</v>
      </c>
      <c r="O650" s="62">
        <v>46265</v>
      </c>
      <c r="P650" s="63"/>
      <c r="Q650" s="63"/>
      <c r="R650" s="78">
        <v>30</v>
      </c>
      <c r="S650" s="63" t="str">
        <f>VLOOKUP(R650,SA!$B$3:$C$11,2,1)</f>
        <v>26-35</v>
      </c>
      <c r="T650" s="38" t="s">
        <v>98</v>
      </c>
      <c r="U650" s="24" t="s">
        <v>5743</v>
      </c>
      <c r="V650" s="24">
        <v>300000</v>
      </c>
      <c r="W650" s="39">
        <f t="shared" si="189"/>
        <v>0</v>
      </c>
      <c r="X650" s="29">
        <f t="shared" si="190"/>
        <v>0</v>
      </c>
      <c r="Y650" s="40">
        <f t="shared" si="191"/>
        <v>365</v>
      </c>
      <c r="Z650" s="38">
        <f t="shared" si="192"/>
        <v>46081</v>
      </c>
      <c r="AA650" s="41">
        <f t="shared" si="193"/>
        <v>181</v>
      </c>
      <c r="AB650" s="24" t="s">
        <v>113</v>
      </c>
      <c r="AC650" s="41">
        <f t="shared" si="194"/>
        <v>4124.4657999999999</v>
      </c>
      <c r="AD650" s="41">
        <v>1</v>
      </c>
      <c r="AE650" s="72">
        <f>INDEX(SA!$C$2:$G$11,MATCH(Details!S650,SA!$C$2:$C$11,0),MATCH(Details!V650,SA!$C$2:$G$2,0))*Y650/(F650-E650+1)</f>
        <v>3495.31</v>
      </c>
      <c r="AF650" s="41">
        <f t="shared" si="195"/>
        <v>0</v>
      </c>
      <c r="AG650" s="41">
        <f t="shared" si="196"/>
        <v>0</v>
      </c>
      <c r="AH650" s="41">
        <f t="shared" si="197"/>
        <v>629.1558</v>
      </c>
      <c r="AI650" s="60">
        <f t="shared" si="198"/>
        <v>139.8124</v>
      </c>
      <c r="AJ650" s="60">
        <f t="shared" si="199"/>
        <v>786.44475</v>
      </c>
      <c r="AK650" s="60">
        <f t="shared" si="200"/>
        <v>1733.2907123287671</v>
      </c>
      <c r="AL650" s="60">
        <f t="shared" si="201"/>
        <v>1273.9686735616438</v>
      </c>
      <c r="AM650" s="41">
        <f t="shared" si="202"/>
        <v>1295.0841764383563</v>
      </c>
      <c r="AN650" s="42">
        <f t="shared" si="203"/>
        <v>45715</v>
      </c>
      <c r="AO650" s="43">
        <f t="shared" si="204"/>
        <v>3495.31</v>
      </c>
    </row>
    <row r="651" spans="1:41" s="24" customFormat="1" ht="15.75" customHeight="1" x14ac:dyDescent="0.35">
      <c r="A651" s="36" t="s">
        <v>27</v>
      </c>
      <c r="B651" s="36">
        <v>202509</v>
      </c>
      <c r="C651" s="24" t="s">
        <v>736</v>
      </c>
      <c r="D651" s="24" t="s">
        <v>119</v>
      </c>
      <c r="E651" s="62">
        <v>45901</v>
      </c>
      <c r="F651" s="62">
        <v>46265</v>
      </c>
      <c r="G651" s="37" t="s">
        <v>567</v>
      </c>
      <c r="H651" s="36">
        <v>42362</v>
      </c>
      <c r="I651" s="63">
        <v>33765</v>
      </c>
      <c r="J651" s="24" t="s">
        <v>3556</v>
      </c>
      <c r="K651" s="63">
        <f t="shared" si="187"/>
        <v>45901</v>
      </c>
      <c r="L651" s="55">
        <f t="shared" si="188"/>
        <v>0.04</v>
      </c>
      <c r="M651" s="76">
        <v>0.22500000000000001</v>
      </c>
      <c r="N651" s="62">
        <v>45901</v>
      </c>
      <c r="O651" s="62">
        <v>46265</v>
      </c>
      <c r="P651" s="63"/>
      <c r="Q651" s="63"/>
      <c r="R651" s="78">
        <v>33</v>
      </c>
      <c r="S651" s="63" t="str">
        <f>VLOOKUP(R651,SA!$B$3:$C$11,2,1)</f>
        <v>26-35</v>
      </c>
      <c r="T651" s="38" t="s">
        <v>97</v>
      </c>
      <c r="U651" s="24" t="s">
        <v>56</v>
      </c>
      <c r="V651" s="24">
        <v>300000</v>
      </c>
      <c r="W651" s="39">
        <f t="shared" si="189"/>
        <v>300000</v>
      </c>
      <c r="X651" s="29">
        <f t="shared" si="190"/>
        <v>1</v>
      </c>
      <c r="Y651" s="40">
        <f t="shared" si="191"/>
        <v>365</v>
      </c>
      <c r="Z651" s="38">
        <f t="shared" si="192"/>
        <v>46081</v>
      </c>
      <c r="AA651" s="41">
        <f t="shared" si="193"/>
        <v>181</v>
      </c>
      <c r="AB651" s="24" t="s">
        <v>113</v>
      </c>
      <c r="AC651" s="41">
        <f t="shared" si="194"/>
        <v>4124.4657999999999</v>
      </c>
      <c r="AD651" s="41">
        <v>1</v>
      </c>
      <c r="AE651" s="72">
        <f>INDEX(SA!$C$2:$G$11,MATCH(Details!S651,SA!$C$2:$C$11,0),MATCH(Details!V651,SA!$C$2:$G$2,0))*Y651/(F651-E651+1)</f>
        <v>3495.31</v>
      </c>
      <c r="AF651" s="41">
        <f t="shared" si="195"/>
        <v>0</v>
      </c>
      <c r="AG651" s="41">
        <f t="shared" si="196"/>
        <v>0</v>
      </c>
      <c r="AH651" s="41">
        <f t="shared" si="197"/>
        <v>629.1558</v>
      </c>
      <c r="AI651" s="60">
        <f t="shared" si="198"/>
        <v>139.8124</v>
      </c>
      <c r="AJ651" s="60">
        <f t="shared" si="199"/>
        <v>786.44475</v>
      </c>
      <c r="AK651" s="60">
        <f t="shared" si="200"/>
        <v>1733.2907123287671</v>
      </c>
      <c r="AL651" s="60">
        <f t="shared" si="201"/>
        <v>1273.9686735616438</v>
      </c>
      <c r="AM651" s="41">
        <f t="shared" si="202"/>
        <v>1295.0841764383563</v>
      </c>
      <c r="AN651" s="42">
        <f t="shared" si="203"/>
        <v>45715</v>
      </c>
      <c r="AO651" s="43">
        <f t="shared" si="204"/>
        <v>3495.31</v>
      </c>
    </row>
    <row r="652" spans="1:41" s="24" customFormat="1" ht="15.75" customHeight="1" x14ac:dyDescent="0.35">
      <c r="A652" s="36" t="s">
        <v>27</v>
      </c>
      <c r="B652" s="36">
        <v>202509</v>
      </c>
      <c r="C652" s="24" t="s">
        <v>736</v>
      </c>
      <c r="D652" s="24" t="s">
        <v>119</v>
      </c>
      <c r="E652" s="62">
        <v>45901</v>
      </c>
      <c r="F652" s="62">
        <v>46265</v>
      </c>
      <c r="G652" s="37" t="s">
        <v>1235</v>
      </c>
      <c r="H652" s="36">
        <v>42363</v>
      </c>
      <c r="I652" s="63">
        <v>25934</v>
      </c>
      <c r="J652" s="24" t="s">
        <v>3557</v>
      </c>
      <c r="K652" s="63">
        <f t="shared" si="187"/>
        <v>45901</v>
      </c>
      <c r="L652" s="55">
        <f t="shared" si="188"/>
        <v>0.04</v>
      </c>
      <c r="M652" s="76">
        <v>0.22500000000000001</v>
      </c>
      <c r="N652" s="62">
        <v>45901</v>
      </c>
      <c r="O652" s="62">
        <v>46265</v>
      </c>
      <c r="P652" s="63"/>
      <c r="Q652" s="63"/>
      <c r="R652" s="78">
        <v>54</v>
      </c>
      <c r="S652" s="63" t="str">
        <f>VLOOKUP(R652,SA!$B$3:$C$11,2,1)</f>
        <v>46-55</v>
      </c>
      <c r="T652" s="38" t="s">
        <v>98</v>
      </c>
      <c r="U652" s="24" t="s">
        <v>5747</v>
      </c>
      <c r="V652" s="24">
        <v>300000</v>
      </c>
      <c r="W652" s="39">
        <f t="shared" si="189"/>
        <v>0</v>
      </c>
      <c r="X652" s="29">
        <f t="shared" si="190"/>
        <v>0</v>
      </c>
      <c r="Y652" s="40">
        <f t="shared" si="191"/>
        <v>365</v>
      </c>
      <c r="Z652" s="38">
        <f t="shared" si="192"/>
        <v>46081</v>
      </c>
      <c r="AA652" s="41">
        <f t="shared" si="193"/>
        <v>181</v>
      </c>
      <c r="AB652" s="24" t="s">
        <v>113</v>
      </c>
      <c r="AC652" s="41">
        <f t="shared" si="194"/>
        <v>7373.4659999999994</v>
      </c>
      <c r="AD652" s="41">
        <v>1</v>
      </c>
      <c r="AE652" s="72">
        <f>INDEX(SA!$C$2:$G$11,MATCH(Details!S652,SA!$C$2:$C$11,0),MATCH(Details!V652,SA!$C$2:$G$2,0))*Y652/(F652-E652+1)</f>
        <v>6248.7</v>
      </c>
      <c r="AF652" s="41">
        <f t="shared" si="195"/>
        <v>0</v>
      </c>
      <c r="AG652" s="41">
        <f t="shared" si="196"/>
        <v>0</v>
      </c>
      <c r="AH652" s="41">
        <f t="shared" si="197"/>
        <v>1124.7659999999998</v>
      </c>
      <c r="AI652" s="60">
        <f t="shared" si="198"/>
        <v>249.94800000000001</v>
      </c>
      <c r="AJ652" s="60">
        <f t="shared" si="199"/>
        <v>1405.9575</v>
      </c>
      <c r="AK652" s="60">
        <f t="shared" si="200"/>
        <v>3098.6704109589041</v>
      </c>
      <c r="AL652" s="60">
        <f t="shared" si="201"/>
        <v>2277.5227520547946</v>
      </c>
      <c r="AM652" s="41">
        <f t="shared" si="202"/>
        <v>2315.2717479452049</v>
      </c>
      <c r="AN652" s="42">
        <f t="shared" si="203"/>
        <v>45715</v>
      </c>
      <c r="AO652" s="43">
        <f t="shared" si="204"/>
        <v>6248.7</v>
      </c>
    </row>
    <row r="653" spans="1:41" s="24" customFormat="1" ht="15.75" customHeight="1" x14ac:dyDescent="0.35">
      <c r="A653" s="36" t="s">
        <v>27</v>
      </c>
      <c r="B653" s="36">
        <v>202509</v>
      </c>
      <c r="C653" s="24" t="s">
        <v>736</v>
      </c>
      <c r="D653" s="24" t="s">
        <v>119</v>
      </c>
      <c r="E653" s="62">
        <v>45901</v>
      </c>
      <c r="F653" s="62">
        <v>46265</v>
      </c>
      <c r="G653" s="37" t="s">
        <v>1236</v>
      </c>
      <c r="H653" s="36">
        <v>42363</v>
      </c>
      <c r="I653" s="63">
        <v>33970</v>
      </c>
      <c r="J653" s="24" t="s">
        <v>3558</v>
      </c>
      <c r="K653" s="63">
        <f t="shared" si="187"/>
        <v>45901</v>
      </c>
      <c r="L653" s="55">
        <f t="shared" si="188"/>
        <v>0.04</v>
      </c>
      <c r="M653" s="76">
        <v>0.22500000000000001</v>
      </c>
      <c r="N653" s="62">
        <v>45901</v>
      </c>
      <c r="O653" s="62">
        <v>46265</v>
      </c>
      <c r="P653" s="63"/>
      <c r="Q653" s="63"/>
      <c r="R653" s="78">
        <v>32</v>
      </c>
      <c r="S653" s="63" t="str">
        <f>VLOOKUP(R653,SA!$B$3:$C$11,2,1)</f>
        <v>26-35</v>
      </c>
      <c r="T653" s="38" t="s">
        <v>98</v>
      </c>
      <c r="U653" s="24" t="s">
        <v>5743</v>
      </c>
      <c r="V653" s="24">
        <v>300000</v>
      </c>
      <c r="W653" s="39">
        <f t="shared" si="189"/>
        <v>0</v>
      </c>
      <c r="X653" s="29">
        <f t="shared" si="190"/>
        <v>0</v>
      </c>
      <c r="Y653" s="40">
        <f t="shared" si="191"/>
        <v>365</v>
      </c>
      <c r="Z653" s="38">
        <f t="shared" si="192"/>
        <v>46081</v>
      </c>
      <c r="AA653" s="41">
        <f t="shared" si="193"/>
        <v>181</v>
      </c>
      <c r="AB653" s="24" t="s">
        <v>113</v>
      </c>
      <c r="AC653" s="41">
        <f t="shared" si="194"/>
        <v>4124.4657999999999</v>
      </c>
      <c r="AD653" s="41">
        <v>1</v>
      </c>
      <c r="AE653" s="72">
        <f>INDEX(SA!$C$2:$G$11,MATCH(Details!S653,SA!$C$2:$C$11,0),MATCH(Details!V653,SA!$C$2:$G$2,0))*Y653/(F653-E653+1)</f>
        <v>3495.31</v>
      </c>
      <c r="AF653" s="41">
        <f t="shared" si="195"/>
        <v>0</v>
      </c>
      <c r="AG653" s="41">
        <f t="shared" si="196"/>
        <v>0</v>
      </c>
      <c r="AH653" s="41">
        <f t="shared" si="197"/>
        <v>629.1558</v>
      </c>
      <c r="AI653" s="60">
        <f t="shared" si="198"/>
        <v>139.8124</v>
      </c>
      <c r="AJ653" s="60">
        <f t="shared" si="199"/>
        <v>786.44475</v>
      </c>
      <c r="AK653" s="60">
        <f t="shared" si="200"/>
        <v>1733.2907123287671</v>
      </c>
      <c r="AL653" s="60">
        <f t="shared" si="201"/>
        <v>1273.9686735616438</v>
      </c>
      <c r="AM653" s="41">
        <f t="shared" si="202"/>
        <v>1295.0841764383563</v>
      </c>
      <c r="AN653" s="42">
        <f t="shared" si="203"/>
        <v>45715</v>
      </c>
      <c r="AO653" s="43">
        <f t="shared" si="204"/>
        <v>3495.31</v>
      </c>
    </row>
    <row r="654" spans="1:41" s="24" customFormat="1" ht="15.75" customHeight="1" x14ac:dyDescent="0.35">
      <c r="A654" s="36" t="s">
        <v>27</v>
      </c>
      <c r="B654" s="36">
        <v>202509</v>
      </c>
      <c r="C654" s="24" t="s">
        <v>736</v>
      </c>
      <c r="D654" s="24" t="s">
        <v>119</v>
      </c>
      <c r="E654" s="62">
        <v>45901</v>
      </c>
      <c r="F654" s="62">
        <v>46265</v>
      </c>
      <c r="G654" s="37" t="s">
        <v>1237</v>
      </c>
      <c r="H654" s="36">
        <v>42363</v>
      </c>
      <c r="I654" s="63">
        <v>42937</v>
      </c>
      <c r="J654" s="24" t="s">
        <v>3559</v>
      </c>
      <c r="K654" s="63">
        <f t="shared" si="187"/>
        <v>45901</v>
      </c>
      <c r="L654" s="55">
        <f t="shared" si="188"/>
        <v>0.04</v>
      </c>
      <c r="M654" s="76">
        <v>0.22500000000000001</v>
      </c>
      <c r="N654" s="62">
        <v>45901</v>
      </c>
      <c r="O654" s="62">
        <v>46265</v>
      </c>
      <c r="P654" s="63"/>
      <c r="Q654" s="63"/>
      <c r="R654" s="78">
        <v>8</v>
      </c>
      <c r="S654" s="63" t="str">
        <f>VLOOKUP(R654,SA!$B$3:$C$11,2,1)</f>
        <v>0-25</v>
      </c>
      <c r="T654" s="38" t="s">
        <v>97</v>
      </c>
      <c r="U654" s="24" t="s">
        <v>5745</v>
      </c>
      <c r="V654" s="24">
        <v>300000</v>
      </c>
      <c r="W654" s="39">
        <f t="shared" si="189"/>
        <v>0</v>
      </c>
      <c r="X654" s="29">
        <f t="shared" si="190"/>
        <v>0</v>
      </c>
      <c r="Y654" s="40">
        <f t="shared" si="191"/>
        <v>365</v>
      </c>
      <c r="Z654" s="38">
        <f t="shared" si="192"/>
        <v>46081</v>
      </c>
      <c r="AA654" s="41">
        <f t="shared" si="193"/>
        <v>181</v>
      </c>
      <c r="AB654" s="24" t="s">
        <v>113</v>
      </c>
      <c r="AC654" s="41">
        <f t="shared" si="194"/>
        <v>3690.3792000000003</v>
      </c>
      <c r="AD654" s="41">
        <v>1</v>
      </c>
      <c r="AE654" s="72">
        <f>INDEX(SA!$C$2:$G$11,MATCH(Details!S654,SA!$C$2:$C$11,0),MATCH(Details!V654,SA!$C$2:$G$2,0))*Y654/(F654-E654+1)</f>
        <v>3127.44</v>
      </c>
      <c r="AF654" s="41">
        <f t="shared" si="195"/>
        <v>0</v>
      </c>
      <c r="AG654" s="41">
        <f t="shared" si="196"/>
        <v>0</v>
      </c>
      <c r="AH654" s="41">
        <f t="shared" si="197"/>
        <v>562.93920000000003</v>
      </c>
      <c r="AI654" s="60">
        <f t="shared" si="198"/>
        <v>125.0976</v>
      </c>
      <c r="AJ654" s="60">
        <f t="shared" si="199"/>
        <v>703.67399999999998</v>
      </c>
      <c r="AK654" s="60">
        <f t="shared" si="200"/>
        <v>1550.8675068493151</v>
      </c>
      <c r="AL654" s="60">
        <f t="shared" si="201"/>
        <v>1139.8876175342466</v>
      </c>
      <c r="AM654" s="41">
        <f t="shared" si="202"/>
        <v>1158.7807824657534</v>
      </c>
      <c r="AN654" s="42">
        <f t="shared" si="203"/>
        <v>45715</v>
      </c>
      <c r="AO654" s="43">
        <f t="shared" si="204"/>
        <v>3127.44</v>
      </c>
    </row>
    <row r="655" spans="1:41" s="24" customFormat="1" ht="15.75" customHeight="1" x14ac:dyDescent="0.35">
      <c r="A655" s="36" t="s">
        <v>27</v>
      </c>
      <c r="B655" s="36">
        <v>202509</v>
      </c>
      <c r="C655" s="24" t="s">
        <v>736</v>
      </c>
      <c r="D655" s="24" t="s">
        <v>119</v>
      </c>
      <c r="E655" s="62">
        <v>45901</v>
      </c>
      <c r="F655" s="62">
        <v>46265</v>
      </c>
      <c r="G655" s="37" t="s">
        <v>1238</v>
      </c>
      <c r="H655" s="36">
        <v>42363</v>
      </c>
      <c r="I655" s="63">
        <v>41845</v>
      </c>
      <c r="J655" s="24" t="s">
        <v>3560</v>
      </c>
      <c r="K655" s="63">
        <f t="shared" si="187"/>
        <v>45901</v>
      </c>
      <c r="L655" s="55">
        <f t="shared" si="188"/>
        <v>0.04</v>
      </c>
      <c r="M655" s="76">
        <v>0.22500000000000001</v>
      </c>
      <c r="N655" s="62">
        <v>45901</v>
      </c>
      <c r="O655" s="62">
        <v>46265</v>
      </c>
      <c r="P655" s="63"/>
      <c r="Q655" s="63"/>
      <c r="R655" s="78">
        <v>11</v>
      </c>
      <c r="S655" s="63" t="str">
        <f>VLOOKUP(R655,SA!$B$3:$C$11,2,1)</f>
        <v>0-25</v>
      </c>
      <c r="T655" s="38" t="s">
        <v>97</v>
      </c>
      <c r="U655" s="24" t="s">
        <v>5745</v>
      </c>
      <c r="V655" s="24">
        <v>300000</v>
      </c>
      <c r="W655" s="39">
        <f t="shared" si="189"/>
        <v>0</v>
      </c>
      <c r="X655" s="29">
        <f t="shared" si="190"/>
        <v>0</v>
      </c>
      <c r="Y655" s="40">
        <f t="shared" si="191"/>
        <v>365</v>
      </c>
      <c r="Z655" s="38">
        <f t="shared" si="192"/>
        <v>46081</v>
      </c>
      <c r="AA655" s="41">
        <f t="shared" si="193"/>
        <v>181</v>
      </c>
      <c r="AB655" s="24" t="s">
        <v>113</v>
      </c>
      <c r="AC655" s="41">
        <f t="shared" si="194"/>
        <v>3690.3792000000003</v>
      </c>
      <c r="AD655" s="41">
        <v>1</v>
      </c>
      <c r="AE655" s="72">
        <f>INDEX(SA!$C$2:$G$11,MATCH(Details!S655,SA!$C$2:$C$11,0),MATCH(Details!V655,SA!$C$2:$G$2,0))*Y655/(F655-E655+1)</f>
        <v>3127.44</v>
      </c>
      <c r="AF655" s="41">
        <f t="shared" si="195"/>
        <v>0</v>
      </c>
      <c r="AG655" s="41">
        <f t="shared" si="196"/>
        <v>0</v>
      </c>
      <c r="AH655" s="41">
        <f t="shared" si="197"/>
        <v>562.93920000000003</v>
      </c>
      <c r="AI655" s="60">
        <f t="shared" si="198"/>
        <v>125.0976</v>
      </c>
      <c r="AJ655" s="60">
        <f t="shared" si="199"/>
        <v>703.67399999999998</v>
      </c>
      <c r="AK655" s="60">
        <f t="shared" si="200"/>
        <v>1550.8675068493151</v>
      </c>
      <c r="AL655" s="60">
        <f t="shared" si="201"/>
        <v>1139.8876175342466</v>
      </c>
      <c r="AM655" s="41">
        <f t="shared" si="202"/>
        <v>1158.7807824657534</v>
      </c>
      <c r="AN655" s="42">
        <f t="shared" si="203"/>
        <v>45715</v>
      </c>
      <c r="AO655" s="43">
        <f t="shared" si="204"/>
        <v>3127.44</v>
      </c>
    </row>
    <row r="656" spans="1:41" s="24" customFormat="1" ht="15.75" customHeight="1" x14ac:dyDescent="0.35">
      <c r="A656" s="36" t="s">
        <v>27</v>
      </c>
      <c r="B656" s="36">
        <v>202509</v>
      </c>
      <c r="C656" s="24" t="s">
        <v>736</v>
      </c>
      <c r="D656" s="24" t="s">
        <v>119</v>
      </c>
      <c r="E656" s="62">
        <v>45901</v>
      </c>
      <c r="F656" s="62">
        <v>46265</v>
      </c>
      <c r="G656" s="37" t="s">
        <v>1239</v>
      </c>
      <c r="H656" s="36">
        <v>42363</v>
      </c>
      <c r="I656" s="63">
        <v>24473</v>
      </c>
      <c r="J656" s="24" t="s">
        <v>3561</v>
      </c>
      <c r="K656" s="63">
        <f t="shared" si="187"/>
        <v>45901</v>
      </c>
      <c r="L656" s="55">
        <f t="shared" si="188"/>
        <v>0.04</v>
      </c>
      <c r="M656" s="76">
        <v>0.22500000000000001</v>
      </c>
      <c r="N656" s="62">
        <v>45901</v>
      </c>
      <c r="O656" s="62">
        <v>46265</v>
      </c>
      <c r="P656" s="63"/>
      <c r="Q656" s="63"/>
      <c r="R656" s="78">
        <v>58</v>
      </c>
      <c r="S656" s="63" t="str">
        <f>VLOOKUP(R656,SA!$B$3:$C$11,2,1)</f>
        <v>56-65</v>
      </c>
      <c r="T656" s="38" t="s">
        <v>97</v>
      </c>
      <c r="U656" s="24" t="s">
        <v>5744</v>
      </c>
      <c r="V656" s="24">
        <v>300000</v>
      </c>
      <c r="W656" s="39">
        <f t="shared" si="189"/>
        <v>0</v>
      </c>
      <c r="X656" s="29">
        <f t="shared" si="190"/>
        <v>0</v>
      </c>
      <c r="Y656" s="40">
        <f t="shared" si="191"/>
        <v>365</v>
      </c>
      <c r="Z656" s="38">
        <f t="shared" si="192"/>
        <v>46081</v>
      </c>
      <c r="AA656" s="41">
        <f t="shared" si="193"/>
        <v>181</v>
      </c>
      <c r="AB656" s="24" t="s">
        <v>113</v>
      </c>
      <c r="AC656" s="41">
        <f t="shared" si="194"/>
        <v>10831.751</v>
      </c>
      <c r="AD656" s="41">
        <v>1</v>
      </c>
      <c r="AE656" s="72">
        <f>INDEX(SA!$C$2:$G$11,MATCH(Details!S656,SA!$C$2:$C$11,0),MATCH(Details!V656,SA!$C$2:$G$2,0))*Y656/(F656-E656+1)</f>
        <v>9179.4500000000007</v>
      </c>
      <c r="AF656" s="41">
        <f t="shared" si="195"/>
        <v>0</v>
      </c>
      <c r="AG656" s="41">
        <f t="shared" si="196"/>
        <v>0</v>
      </c>
      <c r="AH656" s="41">
        <f t="shared" si="197"/>
        <v>1652.3010000000002</v>
      </c>
      <c r="AI656" s="60">
        <f t="shared" si="198"/>
        <v>367.17800000000005</v>
      </c>
      <c r="AJ656" s="60">
        <f t="shared" si="199"/>
        <v>2065.3762500000003</v>
      </c>
      <c r="AK656" s="60">
        <f t="shared" si="200"/>
        <v>4552.0012328767125</v>
      </c>
      <c r="AL656" s="60">
        <f t="shared" si="201"/>
        <v>3345.7209061643835</v>
      </c>
      <c r="AM656" s="41">
        <f t="shared" si="202"/>
        <v>3401.1748438356171</v>
      </c>
      <c r="AN656" s="42">
        <f t="shared" si="203"/>
        <v>45715</v>
      </c>
      <c r="AO656" s="43">
        <f t="shared" si="204"/>
        <v>9179.4500000000007</v>
      </c>
    </row>
    <row r="657" spans="1:41" s="24" customFormat="1" ht="15.75" customHeight="1" x14ac:dyDescent="0.35">
      <c r="A657" s="36" t="s">
        <v>27</v>
      </c>
      <c r="B657" s="36">
        <v>202509</v>
      </c>
      <c r="C657" s="24" t="s">
        <v>736</v>
      </c>
      <c r="D657" s="24" t="s">
        <v>119</v>
      </c>
      <c r="E657" s="62">
        <v>45901</v>
      </c>
      <c r="F657" s="62">
        <v>46265</v>
      </c>
      <c r="G657" s="37" t="s">
        <v>568</v>
      </c>
      <c r="H657" s="36">
        <v>42363</v>
      </c>
      <c r="I657" s="63">
        <v>32563</v>
      </c>
      <c r="J657" s="24" t="s">
        <v>3562</v>
      </c>
      <c r="K657" s="63">
        <f t="shared" si="187"/>
        <v>45901</v>
      </c>
      <c r="L657" s="55">
        <f t="shared" si="188"/>
        <v>0.04</v>
      </c>
      <c r="M657" s="76">
        <v>0.22500000000000001</v>
      </c>
      <c r="N657" s="62">
        <v>45901</v>
      </c>
      <c r="O657" s="62">
        <v>46265</v>
      </c>
      <c r="P657" s="63"/>
      <c r="Q657" s="63"/>
      <c r="R657" s="78">
        <v>36</v>
      </c>
      <c r="S657" s="63" t="str">
        <f>VLOOKUP(R657,SA!$B$3:$C$11,2,1)</f>
        <v>36-45</v>
      </c>
      <c r="T657" s="38" t="s">
        <v>97</v>
      </c>
      <c r="U657" s="24" t="s">
        <v>56</v>
      </c>
      <c r="V657" s="24">
        <v>300000</v>
      </c>
      <c r="W657" s="39">
        <f t="shared" si="189"/>
        <v>300000</v>
      </c>
      <c r="X657" s="29">
        <f t="shared" si="190"/>
        <v>1</v>
      </c>
      <c r="Y657" s="40">
        <f t="shared" si="191"/>
        <v>365</v>
      </c>
      <c r="Z657" s="38">
        <f t="shared" si="192"/>
        <v>46081</v>
      </c>
      <c r="AA657" s="41">
        <f t="shared" si="193"/>
        <v>181</v>
      </c>
      <c r="AB657" s="24" t="s">
        <v>113</v>
      </c>
      <c r="AC657" s="41">
        <f t="shared" si="194"/>
        <v>5119.5716000000002</v>
      </c>
      <c r="AD657" s="41">
        <v>1</v>
      </c>
      <c r="AE657" s="72">
        <f>INDEX(SA!$C$2:$G$11,MATCH(Details!S657,SA!$C$2:$C$11,0),MATCH(Details!V657,SA!$C$2:$G$2,0))*Y657/(F657-E657+1)</f>
        <v>4338.62</v>
      </c>
      <c r="AF657" s="41">
        <f t="shared" si="195"/>
        <v>0</v>
      </c>
      <c r="AG657" s="41">
        <f t="shared" si="196"/>
        <v>0</v>
      </c>
      <c r="AH657" s="41">
        <f t="shared" si="197"/>
        <v>780.95159999999998</v>
      </c>
      <c r="AI657" s="60">
        <f t="shared" si="198"/>
        <v>173.54480000000001</v>
      </c>
      <c r="AJ657" s="60">
        <f t="shared" si="199"/>
        <v>976.18949999999995</v>
      </c>
      <c r="AK657" s="60">
        <f t="shared" si="200"/>
        <v>2151.4800547945206</v>
      </c>
      <c r="AL657" s="60">
        <f t="shared" si="201"/>
        <v>1581.3378402739727</v>
      </c>
      <c r="AM657" s="41">
        <f t="shared" si="202"/>
        <v>1607.5478597260276</v>
      </c>
      <c r="AN657" s="42">
        <f t="shared" si="203"/>
        <v>45715</v>
      </c>
      <c r="AO657" s="43">
        <f t="shared" si="204"/>
        <v>4338.62</v>
      </c>
    </row>
    <row r="658" spans="1:41" s="24" customFormat="1" ht="15.75" customHeight="1" x14ac:dyDescent="0.35">
      <c r="A658" s="36" t="s">
        <v>27</v>
      </c>
      <c r="B658" s="36">
        <v>202509</v>
      </c>
      <c r="C658" s="24" t="s">
        <v>736</v>
      </c>
      <c r="D658" s="24" t="s">
        <v>119</v>
      </c>
      <c r="E658" s="62">
        <v>45901</v>
      </c>
      <c r="F658" s="62">
        <v>46265</v>
      </c>
      <c r="G658" s="37" t="s">
        <v>1240</v>
      </c>
      <c r="H658" s="36">
        <v>42364</v>
      </c>
      <c r="I658" s="63">
        <v>44921</v>
      </c>
      <c r="J658" s="24" t="s">
        <v>3563</v>
      </c>
      <c r="K658" s="63">
        <f t="shared" si="187"/>
        <v>45901</v>
      </c>
      <c r="L658" s="55">
        <f t="shared" si="188"/>
        <v>0.04</v>
      </c>
      <c r="M658" s="76">
        <v>0.22500000000000001</v>
      </c>
      <c r="N658" s="62">
        <v>45901</v>
      </c>
      <c r="O658" s="62">
        <v>46265</v>
      </c>
      <c r="P658" s="63"/>
      <c r="Q658" s="63"/>
      <c r="R658" s="78">
        <v>2</v>
      </c>
      <c r="S658" s="63" t="str">
        <f>VLOOKUP(R658,SA!$B$3:$C$11,2,1)</f>
        <v>0-25</v>
      </c>
      <c r="T658" s="38" t="s">
        <v>98</v>
      </c>
      <c r="U658" s="24" t="s">
        <v>5746</v>
      </c>
      <c r="V658" s="24">
        <v>500000</v>
      </c>
      <c r="W658" s="39">
        <f t="shared" si="189"/>
        <v>0</v>
      </c>
      <c r="X658" s="29">
        <f t="shared" si="190"/>
        <v>0</v>
      </c>
      <c r="Y658" s="40">
        <f t="shared" si="191"/>
        <v>365</v>
      </c>
      <c r="Z658" s="38">
        <f t="shared" si="192"/>
        <v>46081</v>
      </c>
      <c r="AA658" s="41">
        <f t="shared" si="193"/>
        <v>181</v>
      </c>
      <c r="AB658" s="24" t="s">
        <v>113</v>
      </c>
      <c r="AC658" s="41">
        <f t="shared" si="194"/>
        <v>4448.2106000000003</v>
      </c>
      <c r="AD658" s="41">
        <v>1</v>
      </c>
      <c r="AE658" s="72">
        <f>INDEX(SA!$C$2:$G$11,MATCH(Details!S658,SA!$C$2:$C$11,0),MATCH(Details!V658,SA!$C$2:$G$2,0))*Y658/(F658-E658+1)</f>
        <v>3769.67</v>
      </c>
      <c r="AF658" s="41">
        <f t="shared" si="195"/>
        <v>0</v>
      </c>
      <c r="AG658" s="41">
        <f t="shared" si="196"/>
        <v>0</v>
      </c>
      <c r="AH658" s="41">
        <f t="shared" si="197"/>
        <v>678.54060000000004</v>
      </c>
      <c r="AI658" s="60">
        <f t="shared" si="198"/>
        <v>150.7868</v>
      </c>
      <c r="AJ658" s="60">
        <f t="shared" si="199"/>
        <v>848.17574999999999</v>
      </c>
      <c r="AK658" s="60">
        <f t="shared" si="200"/>
        <v>1869.3432054794521</v>
      </c>
      <c r="AL658" s="60">
        <f t="shared" si="201"/>
        <v>1373.9672560273973</v>
      </c>
      <c r="AM658" s="41">
        <f t="shared" si="202"/>
        <v>1396.7401939726028</v>
      </c>
      <c r="AN658" s="42">
        <f t="shared" si="203"/>
        <v>45715</v>
      </c>
      <c r="AO658" s="43">
        <f t="shared" si="204"/>
        <v>3769.67</v>
      </c>
    </row>
    <row r="659" spans="1:41" s="24" customFormat="1" ht="15.75" customHeight="1" x14ac:dyDescent="0.35">
      <c r="A659" s="36" t="s">
        <v>27</v>
      </c>
      <c r="B659" s="36">
        <v>202509</v>
      </c>
      <c r="C659" s="24" t="s">
        <v>736</v>
      </c>
      <c r="D659" s="24" t="s">
        <v>119</v>
      </c>
      <c r="E659" s="62">
        <v>45901</v>
      </c>
      <c r="F659" s="62">
        <v>46265</v>
      </c>
      <c r="G659" s="37" t="s">
        <v>564</v>
      </c>
      <c r="H659" s="36">
        <v>42364</v>
      </c>
      <c r="I659" s="63">
        <v>33500</v>
      </c>
      <c r="J659" s="24" t="s">
        <v>3564</v>
      </c>
      <c r="K659" s="63">
        <f t="shared" si="187"/>
        <v>45901</v>
      </c>
      <c r="L659" s="55">
        <f t="shared" si="188"/>
        <v>0.04</v>
      </c>
      <c r="M659" s="76">
        <v>0.22500000000000001</v>
      </c>
      <c r="N659" s="62">
        <v>45901</v>
      </c>
      <c r="O659" s="62">
        <v>46265</v>
      </c>
      <c r="P659" s="63"/>
      <c r="Q659" s="63"/>
      <c r="R659" s="78">
        <v>33</v>
      </c>
      <c r="S659" s="63" t="str">
        <f>VLOOKUP(R659,SA!$B$3:$C$11,2,1)</f>
        <v>26-35</v>
      </c>
      <c r="T659" s="38" t="s">
        <v>97</v>
      </c>
      <c r="U659" s="24" t="s">
        <v>56</v>
      </c>
      <c r="V659" s="24">
        <v>500000</v>
      </c>
      <c r="W659" s="39">
        <f t="shared" si="189"/>
        <v>500000</v>
      </c>
      <c r="X659" s="29">
        <f t="shared" si="190"/>
        <v>1</v>
      </c>
      <c r="Y659" s="40">
        <f t="shared" si="191"/>
        <v>365</v>
      </c>
      <c r="Z659" s="38">
        <f t="shared" si="192"/>
        <v>46081</v>
      </c>
      <c r="AA659" s="41">
        <f t="shared" si="193"/>
        <v>181</v>
      </c>
      <c r="AB659" s="24" t="s">
        <v>113</v>
      </c>
      <c r="AC659" s="41">
        <f t="shared" si="194"/>
        <v>4986.3141999999998</v>
      </c>
      <c r="AD659" s="41">
        <v>1</v>
      </c>
      <c r="AE659" s="72">
        <f>INDEX(SA!$C$2:$G$11,MATCH(Details!S659,SA!$C$2:$C$11,0),MATCH(Details!V659,SA!$C$2:$G$2,0))*Y659/(F659-E659+1)</f>
        <v>4225.6899999999996</v>
      </c>
      <c r="AF659" s="41">
        <f t="shared" si="195"/>
        <v>0</v>
      </c>
      <c r="AG659" s="41">
        <f t="shared" si="196"/>
        <v>0</v>
      </c>
      <c r="AH659" s="41">
        <f t="shared" si="197"/>
        <v>760.62419999999986</v>
      </c>
      <c r="AI659" s="60">
        <f t="shared" si="198"/>
        <v>169.02759999999998</v>
      </c>
      <c r="AJ659" s="60">
        <f t="shared" si="199"/>
        <v>950.78024999999991</v>
      </c>
      <c r="AK659" s="60">
        <f t="shared" si="200"/>
        <v>2095.479150684931</v>
      </c>
      <c r="AL659" s="60">
        <f t="shared" si="201"/>
        <v>1540.1771757534243</v>
      </c>
      <c r="AM659" s="41">
        <f t="shared" si="202"/>
        <v>1565.7049742465756</v>
      </c>
      <c r="AN659" s="42">
        <f t="shared" si="203"/>
        <v>45715</v>
      </c>
      <c r="AO659" s="43">
        <f t="shared" si="204"/>
        <v>4225.6899999999996</v>
      </c>
    </row>
    <row r="660" spans="1:41" s="24" customFormat="1" ht="15.75" customHeight="1" x14ac:dyDescent="0.35">
      <c r="A660" s="36" t="s">
        <v>27</v>
      </c>
      <c r="B660" s="36">
        <v>202509</v>
      </c>
      <c r="C660" s="24" t="s">
        <v>736</v>
      </c>
      <c r="D660" s="24" t="s">
        <v>119</v>
      </c>
      <c r="E660" s="62">
        <v>45901</v>
      </c>
      <c r="F660" s="62">
        <v>46265</v>
      </c>
      <c r="G660" s="37" t="s">
        <v>1241</v>
      </c>
      <c r="H660" s="36">
        <v>42364</v>
      </c>
      <c r="I660" s="63">
        <v>34504</v>
      </c>
      <c r="J660" s="24" t="s">
        <v>3565</v>
      </c>
      <c r="K660" s="63">
        <f t="shared" si="187"/>
        <v>45901</v>
      </c>
      <c r="L660" s="55">
        <f t="shared" si="188"/>
        <v>0.04</v>
      </c>
      <c r="M660" s="76">
        <v>0.22500000000000001</v>
      </c>
      <c r="N660" s="62">
        <v>45901</v>
      </c>
      <c r="O660" s="62">
        <v>46265</v>
      </c>
      <c r="P660" s="63"/>
      <c r="Q660" s="63"/>
      <c r="R660" s="78">
        <v>31</v>
      </c>
      <c r="S660" s="63" t="str">
        <f>VLOOKUP(R660,SA!$B$3:$C$11,2,1)</f>
        <v>26-35</v>
      </c>
      <c r="T660" s="38" t="s">
        <v>98</v>
      </c>
      <c r="U660" s="24" t="s">
        <v>5743</v>
      </c>
      <c r="V660" s="24">
        <v>500000</v>
      </c>
      <c r="W660" s="39">
        <f t="shared" si="189"/>
        <v>0</v>
      </c>
      <c r="X660" s="29">
        <f t="shared" si="190"/>
        <v>0</v>
      </c>
      <c r="Y660" s="40">
        <f t="shared" si="191"/>
        <v>365</v>
      </c>
      <c r="Z660" s="38">
        <f t="shared" si="192"/>
        <v>46081</v>
      </c>
      <c r="AA660" s="41">
        <f t="shared" si="193"/>
        <v>181</v>
      </c>
      <c r="AB660" s="24" t="s">
        <v>113</v>
      </c>
      <c r="AC660" s="41">
        <f t="shared" si="194"/>
        <v>4986.3141999999998</v>
      </c>
      <c r="AD660" s="41">
        <v>1</v>
      </c>
      <c r="AE660" s="72">
        <f>INDEX(SA!$C$2:$G$11,MATCH(Details!S660,SA!$C$2:$C$11,0),MATCH(Details!V660,SA!$C$2:$G$2,0))*Y660/(F660-E660+1)</f>
        <v>4225.6899999999996</v>
      </c>
      <c r="AF660" s="41">
        <f t="shared" si="195"/>
        <v>0</v>
      </c>
      <c r="AG660" s="41">
        <f t="shared" si="196"/>
        <v>0</v>
      </c>
      <c r="AH660" s="41">
        <f t="shared" si="197"/>
        <v>760.62419999999986</v>
      </c>
      <c r="AI660" s="60">
        <f t="shared" si="198"/>
        <v>169.02759999999998</v>
      </c>
      <c r="AJ660" s="60">
        <f t="shared" si="199"/>
        <v>950.78024999999991</v>
      </c>
      <c r="AK660" s="60">
        <f t="shared" si="200"/>
        <v>2095.479150684931</v>
      </c>
      <c r="AL660" s="60">
        <f t="shared" si="201"/>
        <v>1540.1771757534243</v>
      </c>
      <c r="AM660" s="41">
        <f t="shared" si="202"/>
        <v>1565.7049742465756</v>
      </c>
      <c r="AN660" s="42">
        <f t="shared" si="203"/>
        <v>45715</v>
      </c>
      <c r="AO660" s="43">
        <f t="shared" si="204"/>
        <v>4225.6899999999996</v>
      </c>
    </row>
    <row r="661" spans="1:41" s="24" customFormat="1" ht="15.75" customHeight="1" x14ac:dyDescent="0.35">
      <c r="A661" s="36" t="s">
        <v>27</v>
      </c>
      <c r="B661" s="36">
        <v>202509</v>
      </c>
      <c r="C661" s="24" t="s">
        <v>736</v>
      </c>
      <c r="D661" s="24" t="s">
        <v>119</v>
      </c>
      <c r="E661" s="62">
        <v>45901</v>
      </c>
      <c r="F661" s="62">
        <v>46265</v>
      </c>
      <c r="G661" s="37" t="s">
        <v>1242</v>
      </c>
      <c r="H661" s="36">
        <v>42364</v>
      </c>
      <c r="I661" s="63">
        <v>23928</v>
      </c>
      <c r="J661" s="24" t="s">
        <v>3566</v>
      </c>
      <c r="K661" s="63">
        <f t="shared" si="187"/>
        <v>45901</v>
      </c>
      <c r="L661" s="55">
        <f t="shared" si="188"/>
        <v>0.04</v>
      </c>
      <c r="M661" s="76">
        <v>0.22500000000000001</v>
      </c>
      <c r="N661" s="62">
        <v>45901</v>
      </c>
      <c r="O661" s="62">
        <v>46265</v>
      </c>
      <c r="P661" s="63"/>
      <c r="Q661" s="63"/>
      <c r="R661" s="78">
        <v>60</v>
      </c>
      <c r="S661" s="63" t="str">
        <f>VLOOKUP(R661,SA!$B$3:$C$11,2,1)</f>
        <v>56-65</v>
      </c>
      <c r="T661" s="38" t="s">
        <v>97</v>
      </c>
      <c r="U661" s="24" t="s">
        <v>5744</v>
      </c>
      <c r="V661" s="24">
        <v>500000</v>
      </c>
      <c r="W661" s="39">
        <f t="shared" si="189"/>
        <v>0</v>
      </c>
      <c r="X661" s="29">
        <f t="shared" si="190"/>
        <v>0</v>
      </c>
      <c r="Y661" s="40">
        <f t="shared" si="191"/>
        <v>365</v>
      </c>
      <c r="Z661" s="38">
        <f t="shared" si="192"/>
        <v>46081</v>
      </c>
      <c r="AA661" s="41">
        <f t="shared" si="193"/>
        <v>181</v>
      </c>
      <c r="AB661" s="24" t="s">
        <v>113</v>
      </c>
      <c r="AC661" s="41">
        <f t="shared" si="194"/>
        <v>13100.714</v>
      </c>
      <c r="AD661" s="41">
        <v>1</v>
      </c>
      <c r="AE661" s="72">
        <f>INDEX(SA!$C$2:$G$11,MATCH(Details!S661,SA!$C$2:$C$11,0),MATCH(Details!V661,SA!$C$2:$G$2,0))*Y661/(F661-E661+1)</f>
        <v>11102.3</v>
      </c>
      <c r="AF661" s="41">
        <f t="shared" si="195"/>
        <v>0</v>
      </c>
      <c r="AG661" s="41">
        <f t="shared" si="196"/>
        <v>0</v>
      </c>
      <c r="AH661" s="41">
        <f t="shared" si="197"/>
        <v>1998.4139999999998</v>
      </c>
      <c r="AI661" s="60">
        <f t="shared" si="198"/>
        <v>444.09199999999998</v>
      </c>
      <c r="AJ661" s="60">
        <f t="shared" si="199"/>
        <v>2498.0174999999999</v>
      </c>
      <c r="AK661" s="60">
        <f t="shared" si="200"/>
        <v>5505.5241095890406</v>
      </c>
      <c r="AL661" s="60">
        <f t="shared" si="201"/>
        <v>4046.5602205479449</v>
      </c>
      <c r="AM661" s="41">
        <f t="shared" si="202"/>
        <v>4113.6302794520543</v>
      </c>
      <c r="AN661" s="42">
        <f t="shared" si="203"/>
        <v>45715</v>
      </c>
      <c r="AO661" s="43">
        <f t="shared" si="204"/>
        <v>11102.3</v>
      </c>
    </row>
    <row r="662" spans="1:41" s="24" customFormat="1" ht="15.75" customHeight="1" x14ac:dyDescent="0.35">
      <c r="A662" s="36" t="s">
        <v>27</v>
      </c>
      <c r="B662" s="36">
        <v>202509</v>
      </c>
      <c r="C662" s="24" t="s">
        <v>736</v>
      </c>
      <c r="D662" s="24" t="s">
        <v>119</v>
      </c>
      <c r="E662" s="62">
        <v>45901</v>
      </c>
      <c r="F662" s="62">
        <v>46265</v>
      </c>
      <c r="G662" s="37" t="s">
        <v>1243</v>
      </c>
      <c r="H662" s="36">
        <v>42364</v>
      </c>
      <c r="I662" s="63">
        <v>25266</v>
      </c>
      <c r="J662" s="24" t="s">
        <v>3567</v>
      </c>
      <c r="K662" s="63">
        <f t="shared" si="187"/>
        <v>45901</v>
      </c>
      <c r="L662" s="55">
        <f t="shared" si="188"/>
        <v>0.04</v>
      </c>
      <c r="M662" s="76">
        <v>0.22500000000000001</v>
      </c>
      <c r="N662" s="62">
        <v>45901</v>
      </c>
      <c r="O662" s="62">
        <v>46265</v>
      </c>
      <c r="P662" s="63"/>
      <c r="Q662" s="63"/>
      <c r="R662" s="78">
        <v>56</v>
      </c>
      <c r="S662" s="63" t="str">
        <f>VLOOKUP(R662,SA!$B$3:$C$11,2,1)</f>
        <v>56-65</v>
      </c>
      <c r="T662" s="38" t="s">
        <v>98</v>
      </c>
      <c r="U662" s="24" t="s">
        <v>5747</v>
      </c>
      <c r="V662" s="24">
        <v>500000</v>
      </c>
      <c r="W662" s="39">
        <f t="shared" si="189"/>
        <v>0</v>
      </c>
      <c r="X662" s="29">
        <f t="shared" si="190"/>
        <v>0</v>
      </c>
      <c r="Y662" s="40">
        <f t="shared" si="191"/>
        <v>365</v>
      </c>
      <c r="Z662" s="38">
        <f t="shared" si="192"/>
        <v>46081</v>
      </c>
      <c r="AA662" s="41">
        <f t="shared" si="193"/>
        <v>181</v>
      </c>
      <c r="AB662" s="24" t="s">
        <v>113</v>
      </c>
      <c r="AC662" s="41">
        <f t="shared" si="194"/>
        <v>13100.714</v>
      </c>
      <c r="AD662" s="41">
        <v>1</v>
      </c>
      <c r="AE662" s="72">
        <f>INDEX(SA!$C$2:$G$11,MATCH(Details!S662,SA!$C$2:$C$11,0),MATCH(Details!V662,SA!$C$2:$G$2,0))*Y662/(F662-E662+1)</f>
        <v>11102.3</v>
      </c>
      <c r="AF662" s="41">
        <f t="shared" si="195"/>
        <v>0</v>
      </c>
      <c r="AG662" s="41">
        <f t="shared" si="196"/>
        <v>0</v>
      </c>
      <c r="AH662" s="41">
        <f t="shared" si="197"/>
        <v>1998.4139999999998</v>
      </c>
      <c r="AI662" s="60">
        <f t="shared" si="198"/>
        <v>444.09199999999998</v>
      </c>
      <c r="AJ662" s="60">
        <f t="shared" si="199"/>
        <v>2498.0174999999999</v>
      </c>
      <c r="AK662" s="60">
        <f t="shared" si="200"/>
        <v>5505.5241095890406</v>
      </c>
      <c r="AL662" s="60">
        <f t="shared" si="201"/>
        <v>4046.5602205479449</v>
      </c>
      <c r="AM662" s="41">
        <f t="shared" si="202"/>
        <v>4113.6302794520543</v>
      </c>
      <c r="AN662" s="42">
        <f t="shared" si="203"/>
        <v>45715</v>
      </c>
      <c r="AO662" s="43">
        <f t="shared" si="204"/>
        <v>11102.3</v>
      </c>
    </row>
    <row r="663" spans="1:41" s="24" customFormat="1" ht="15.75" customHeight="1" x14ac:dyDescent="0.35">
      <c r="A663" s="36" t="s">
        <v>27</v>
      </c>
      <c r="B663" s="36">
        <v>202509</v>
      </c>
      <c r="C663" s="24" t="s">
        <v>736</v>
      </c>
      <c r="D663" s="24" t="s">
        <v>119</v>
      </c>
      <c r="E663" s="62">
        <v>45901</v>
      </c>
      <c r="F663" s="62">
        <v>46265</v>
      </c>
      <c r="G663" s="37" t="s">
        <v>561</v>
      </c>
      <c r="H663" s="36">
        <v>42365</v>
      </c>
      <c r="I663" s="63">
        <v>33919</v>
      </c>
      <c r="J663" s="24" t="s">
        <v>3568</v>
      </c>
      <c r="K663" s="63">
        <f t="shared" si="187"/>
        <v>45901</v>
      </c>
      <c r="L663" s="55">
        <f t="shared" si="188"/>
        <v>0.04</v>
      </c>
      <c r="M663" s="76">
        <v>0.22500000000000001</v>
      </c>
      <c r="N663" s="62">
        <v>45901</v>
      </c>
      <c r="O663" s="62">
        <v>46265</v>
      </c>
      <c r="P663" s="63"/>
      <c r="Q663" s="63"/>
      <c r="R663" s="78">
        <v>32</v>
      </c>
      <c r="S663" s="63" t="str">
        <f>VLOOKUP(R663,SA!$B$3:$C$11,2,1)</f>
        <v>26-35</v>
      </c>
      <c r="T663" s="38" t="s">
        <v>97</v>
      </c>
      <c r="U663" s="24" t="s">
        <v>56</v>
      </c>
      <c r="V663" s="24">
        <v>500000</v>
      </c>
      <c r="W663" s="39">
        <f t="shared" si="189"/>
        <v>500000</v>
      </c>
      <c r="X663" s="29">
        <f t="shared" si="190"/>
        <v>1</v>
      </c>
      <c r="Y663" s="40">
        <f t="shared" si="191"/>
        <v>365</v>
      </c>
      <c r="Z663" s="38">
        <f t="shared" si="192"/>
        <v>46081</v>
      </c>
      <c r="AA663" s="41">
        <f t="shared" si="193"/>
        <v>181</v>
      </c>
      <c r="AB663" s="24" t="s">
        <v>113</v>
      </c>
      <c r="AC663" s="41">
        <f t="shared" si="194"/>
        <v>4986.3141999999998</v>
      </c>
      <c r="AD663" s="41">
        <v>1</v>
      </c>
      <c r="AE663" s="72">
        <f>INDEX(SA!$C$2:$G$11,MATCH(Details!S663,SA!$C$2:$C$11,0),MATCH(Details!V663,SA!$C$2:$G$2,0))*Y663/(F663-E663+1)</f>
        <v>4225.6899999999996</v>
      </c>
      <c r="AF663" s="41">
        <f t="shared" si="195"/>
        <v>0</v>
      </c>
      <c r="AG663" s="41">
        <f t="shared" si="196"/>
        <v>0</v>
      </c>
      <c r="AH663" s="41">
        <f t="shared" si="197"/>
        <v>760.62419999999986</v>
      </c>
      <c r="AI663" s="60">
        <f t="shared" si="198"/>
        <v>169.02759999999998</v>
      </c>
      <c r="AJ663" s="60">
        <f t="shared" si="199"/>
        <v>950.78024999999991</v>
      </c>
      <c r="AK663" s="60">
        <f t="shared" si="200"/>
        <v>2095.479150684931</v>
      </c>
      <c r="AL663" s="60">
        <f t="shared" si="201"/>
        <v>1540.1771757534243</v>
      </c>
      <c r="AM663" s="41">
        <f t="shared" si="202"/>
        <v>1565.7049742465756</v>
      </c>
      <c r="AN663" s="42">
        <f t="shared" si="203"/>
        <v>45715</v>
      </c>
      <c r="AO663" s="43">
        <f t="shared" si="204"/>
        <v>4225.6899999999996</v>
      </c>
    </row>
    <row r="664" spans="1:41" s="24" customFormat="1" ht="15.75" customHeight="1" x14ac:dyDescent="0.35">
      <c r="A664" s="36" t="s">
        <v>27</v>
      </c>
      <c r="B664" s="36">
        <v>202509</v>
      </c>
      <c r="C664" s="24" t="s">
        <v>736</v>
      </c>
      <c r="D664" s="24" t="s">
        <v>119</v>
      </c>
      <c r="E664" s="62">
        <v>45901</v>
      </c>
      <c r="F664" s="62">
        <v>46265</v>
      </c>
      <c r="G664" s="37" t="s">
        <v>1244</v>
      </c>
      <c r="H664" s="36">
        <v>42365</v>
      </c>
      <c r="I664" s="63">
        <v>21916</v>
      </c>
      <c r="J664" s="24" t="s">
        <v>3569</v>
      </c>
      <c r="K664" s="63">
        <f t="shared" si="187"/>
        <v>45901</v>
      </c>
      <c r="L664" s="55">
        <f t="shared" si="188"/>
        <v>0.04</v>
      </c>
      <c r="M664" s="76">
        <v>0.22500000000000001</v>
      </c>
      <c r="N664" s="62">
        <v>45901</v>
      </c>
      <c r="O664" s="62">
        <v>46265</v>
      </c>
      <c r="P664" s="63"/>
      <c r="Q664" s="63"/>
      <c r="R664" s="78">
        <v>65</v>
      </c>
      <c r="S664" s="63" t="str">
        <f>VLOOKUP(R664,SA!$B$3:$C$11,2,1)</f>
        <v>56-65</v>
      </c>
      <c r="T664" s="38" t="s">
        <v>98</v>
      </c>
      <c r="U664" s="24" t="s">
        <v>5747</v>
      </c>
      <c r="V664" s="24">
        <v>500000</v>
      </c>
      <c r="W664" s="39">
        <f t="shared" si="189"/>
        <v>0</v>
      </c>
      <c r="X664" s="29">
        <f t="shared" si="190"/>
        <v>0</v>
      </c>
      <c r="Y664" s="40">
        <f t="shared" si="191"/>
        <v>365</v>
      </c>
      <c r="Z664" s="38">
        <f t="shared" si="192"/>
        <v>46081</v>
      </c>
      <c r="AA664" s="41">
        <f t="shared" si="193"/>
        <v>181</v>
      </c>
      <c r="AB664" s="24" t="s">
        <v>113</v>
      </c>
      <c r="AC664" s="41">
        <f t="shared" si="194"/>
        <v>13100.714</v>
      </c>
      <c r="AD664" s="41">
        <v>1</v>
      </c>
      <c r="AE664" s="72">
        <f>INDEX(SA!$C$2:$G$11,MATCH(Details!S664,SA!$C$2:$C$11,0),MATCH(Details!V664,SA!$C$2:$G$2,0))*Y664/(F664-E664+1)</f>
        <v>11102.3</v>
      </c>
      <c r="AF664" s="41">
        <f t="shared" si="195"/>
        <v>0</v>
      </c>
      <c r="AG664" s="41">
        <f t="shared" si="196"/>
        <v>0</v>
      </c>
      <c r="AH664" s="41">
        <f t="shared" si="197"/>
        <v>1998.4139999999998</v>
      </c>
      <c r="AI664" s="60">
        <f t="shared" si="198"/>
        <v>444.09199999999998</v>
      </c>
      <c r="AJ664" s="60">
        <f t="shared" si="199"/>
        <v>2498.0174999999999</v>
      </c>
      <c r="AK664" s="60">
        <f t="shared" si="200"/>
        <v>5505.5241095890406</v>
      </c>
      <c r="AL664" s="60">
        <f t="shared" si="201"/>
        <v>4046.5602205479449</v>
      </c>
      <c r="AM664" s="41">
        <f t="shared" si="202"/>
        <v>4113.6302794520543</v>
      </c>
      <c r="AN664" s="42">
        <f t="shared" si="203"/>
        <v>45715</v>
      </c>
      <c r="AO664" s="43">
        <f t="shared" si="204"/>
        <v>11102.3</v>
      </c>
    </row>
    <row r="665" spans="1:41" s="24" customFormat="1" ht="15.75" customHeight="1" x14ac:dyDescent="0.35">
      <c r="A665" s="36" t="s">
        <v>27</v>
      </c>
      <c r="B665" s="36">
        <v>202509</v>
      </c>
      <c r="C665" s="24" t="s">
        <v>736</v>
      </c>
      <c r="D665" s="24" t="s">
        <v>119</v>
      </c>
      <c r="E665" s="62">
        <v>45901</v>
      </c>
      <c r="F665" s="62">
        <v>46265</v>
      </c>
      <c r="G665" s="37" t="s">
        <v>1245</v>
      </c>
      <c r="H665" s="36">
        <v>42365</v>
      </c>
      <c r="I665" s="63">
        <v>36412</v>
      </c>
      <c r="J665" s="24" t="s">
        <v>3570</v>
      </c>
      <c r="K665" s="63">
        <f t="shared" si="187"/>
        <v>45901</v>
      </c>
      <c r="L665" s="55">
        <f t="shared" si="188"/>
        <v>0.04</v>
      </c>
      <c r="M665" s="76">
        <v>0.22500000000000001</v>
      </c>
      <c r="N665" s="62">
        <v>45901</v>
      </c>
      <c r="O665" s="62">
        <v>46265</v>
      </c>
      <c r="P665" s="63"/>
      <c r="Q665" s="63"/>
      <c r="R665" s="78">
        <v>25</v>
      </c>
      <c r="S665" s="63" t="str">
        <f>VLOOKUP(R665,SA!$B$3:$C$11,2,1)</f>
        <v>0-25</v>
      </c>
      <c r="T665" s="38" t="s">
        <v>98</v>
      </c>
      <c r="U665" s="24" t="s">
        <v>5743</v>
      </c>
      <c r="V665" s="24">
        <v>500000</v>
      </c>
      <c r="W665" s="39">
        <f t="shared" si="189"/>
        <v>0</v>
      </c>
      <c r="X665" s="29">
        <f t="shared" si="190"/>
        <v>0</v>
      </c>
      <c r="Y665" s="40">
        <f t="shared" si="191"/>
        <v>365</v>
      </c>
      <c r="Z665" s="38">
        <f t="shared" si="192"/>
        <v>46081</v>
      </c>
      <c r="AA665" s="41">
        <f t="shared" si="193"/>
        <v>181</v>
      </c>
      <c r="AB665" s="24" t="s">
        <v>113</v>
      </c>
      <c r="AC665" s="41">
        <f t="shared" si="194"/>
        <v>4448.2106000000003</v>
      </c>
      <c r="AD665" s="41">
        <v>1</v>
      </c>
      <c r="AE665" s="72">
        <f>INDEX(SA!$C$2:$G$11,MATCH(Details!S665,SA!$C$2:$C$11,0),MATCH(Details!V665,SA!$C$2:$G$2,0))*Y665/(F665-E665+1)</f>
        <v>3769.67</v>
      </c>
      <c r="AF665" s="41">
        <f t="shared" si="195"/>
        <v>0</v>
      </c>
      <c r="AG665" s="41">
        <f t="shared" si="196"/>
        <v>0</v>
      </c>
      <c r="AH665" s="41">
        <f t="shared" si="197"/>
        <v>678.54060000000004</v>
      </c>
      <c r="AI665" s="60">
        <f t="shared" si="198"/>
        <v>150.7868</v>
      </c>
      <c r="AJ665" s="60">
        <f t="shared" si="199"/>
        <v>848.17574999999999</v>
      </c>
      <c r="AK665" s="60">
        <f t="shared" si="200"/>
        <v>1869.3432054794521</v>
      </c>
      <c r="AL665" s="60">
        <f t="shared" si="201"/>
        <v>1373.9672560273973</v>
      </c>
      <c r="AM665" s="41">
        <f t="shared" si="202"/>
        <v>1396.7401939726028</v>
      </c>
      <c r="AN665" s="42">
        <f t="shared" si="203"/>
        <v>45715</v>
      </c>
      <c r="AO665" s="43">
        <f t="shared" si="204"/>
        <v>3769.67</v>
      </c>
    </row>
    <row r="666" spans="1:41" s="24" customFormat="1" ht="15.75" customHeight="1" x14ac:dyDescent="0.35">
      <c r="A666" s="36" t="s">
        <v>27</v>
      </c>
      <c r="B666" s="36">
        <v>202509</v>
      </c>
      <c r="C666" s="24" t="s">
        <v>736</v>
      </c>
      <c r="D666" s="24" t="s">
        <v>119</v>
      </c>
      <c r="E666" s="62">
        <v>45901</v>
      </c>
      <c r="F666" s="62">
        <v>46265</v>
      </c>
      <c r="G666" s="37" t="s">
        <v>1246</v>
      </c>
      <c r="H666" s="36">
        <v>42366</v>
      </c>
      <c r="I666" s="63">
        <v>21077</v>
      </c>
      <c r="J666" s="24" t="s">
        <v>3571</v>
      </c>
      <c r="K666" s="63">
        <f t="shared" si="187"/>
        <v>45901</v>
      </c>
      <c r="L666" s="55">
        <f t="shared" si="188"/>
        <v>0.04</v>
      </c>
      <c r="M666" s="76">
        <v>0.22500000000000001</v>
      </c>
      <c r="N666" s="62">
        <v>45901</v>
      </c>
      <c r="O666" s="62">
        <v>46265</v>
      </c>
      <c r="P666" s="63"/>
      <c r="Q666" s="63"/>
      <c r="R666" s="78">
        <v>67</v>
      </c>
      <c r="S666" s="63" t="str">
        <f>VLOOKUP(R666,SA!$B$3:$C$11,2,1)</f>
        <v>66-70</v>
      </c>
      <c r="T666" s="38" t="s">
        <v>97</v>
      </c>
      <c r="U666" s="24" t="s">
        <v>5744</v>
      </c>
      <c r="V666" s="24">
        <v>300000</v>
      </c>
      <c r="W666" s="39">
        <f t="shared" si="189"/>
        <v>0</v>
      </c>
      <c r="X666" s="29">
        <f t="shared" si="190"/>
        <v>0</v>
      </c>
      <c r="Y666" s="40">
        <f t="shared" si="191"/>
        <v>365</v>
      </c>
      <c r="Z666" s="38">
        <f t="shared" si="192"/>
        <v>46081</v>
      </c>
      <c r="AA666" s="41">
        <f t="shared" si="193"/>
        <v>181</v>
      </c>
      <c r="AB666" s="24" t="s">
        <v>113</v>
      </c>
      <c r="AC666" s="41">
        <f t="shared" si="194"/>
        <v>15468.950400000002</v>
      </c>
      <c r="AD666" s="41">
        <v>1</v>
      </c>
      <c r="AE666" s="72">
        <f>INDEX(SA!$C$2:$G$11,MATCH(Details!S666,SA!$C$2:$C$11,0),MATCH(Details!V666,SA!$C$2:$G$2,0))*Y666/(F666-E666+1)</f>
        <v>13109.28</v>
      </c>
      <c r="AF666" s="41">
        <f t="shared" si="195"/>
        <v>0</v>
      </c>
      <c r="AG666" s="41">
        <f t="shared" si="196"/>
        <v>0</v>
      </c>
      <c r="AH666" s="41">
        <f t="shared" si="197"/>
        <v>2359.6704</v>
      </c>
      <c r="AI666" s="60">
        <f t="shared" si="198"/>
        <v>524.37120000000004</v>
      </c>
      <c r="AJ666" s="60">
        <f t="shared" si="199"/>
        <v>2949.5880000000002</v>
      </c>
      <c r="AK666" s="60">
        <f t="shared" si="200"/>
        <v>6500.7662465753428</v>
      </c>
      <c r="AL666" s="60">
        <f t="shared" si="201"/>
        <v>4778.0631912328772</v>
      </c>
      <c r="AM666" s="41">
        <f t="shared" si="202"/>
        <v>4857.2576087671241</v>
      </c>
      <c r="AN666" s="42">
        <f t="shared" si="203"/>
        <v>45715</v>
      </c>
      <c r="AO666" s="43">
        <f t="shared" si="204"/>
        <v>13109.28</v>
      </c>
    </row>
    <row r="667" spans="1:41" s="24" customFormat="1" ht="15.75" customHeight="1" x14ac:dyDescent="0.35">
      <c r="A667" s="36" t="s">
        <v>27</v>
      </c>
      <c r="B667" s="36">
        <v>202509</v>
      </c>
      <c r="C667" s="24" t="s">
        <v>736</v>
      </c>
      <c r="D667" s="24" t="s">
        <v>119</v>
      </c>
      <c r="E667" s="62">
        <v>45901</v>
      </c>
      <c r="F667" s="62">
        <v>46265</v>
      </c>
      <c r="G667" s="37" t="s">
        <v>1247</v>
      </c>
      <c r="H667" s="36">
        <v>42366</v>
      </c>
      <c r="I667" s="63">
        <v>34763</v>
      </c>
      <c r="J667" s="24" t="s">
        <v>3572</v>
      </c>
      <c r="K667" s="63">
        <f t="shared" si="187"/>
        <v>45901</v>
      </c>
      <c r="L667" s="55">
        <f t="shared" si="188"/>
        <v>0.04</v>
      </c>
      <c r="M667" s="76">
        <v>0.22500000000000001</v>
      </c>
      <c r="N667" s="62">
        <v>45901</v>
      </c>
      <c r="O667" s="62">
        <v>46265</v>
      </c>
      <c r="P667" s="63"/>
      <c r="Q667" s="63"/>
      <c r="R667" s="78">
        <v>30</v>
      </c>
      <c r="S667" s="63" t="str">
        <f>VLOOKUP(R667,SA!$B$3:$C$11,2,1)</f>
        <v>26-35</v>
      </c>
      <c r="T667" s="38" t="s">
        <v>98</v>
      </c>
      <c r="U667" s="24" t="s">
        <v>5743</v>
      </c>
      <c r="V667" s="24">
        <v>300000</v>
      </c>
      <c r="W667" s="39">
        <f t="shared" si="189"/>
        <v>0</v>
      </c>
      <c r="X667" s="29">
        <f t="shared" si="190"/>
        <v>0</v>
      </c>
      <c r="Y667" s="40">
        <f t="shared" si="191"/>
        <v>365</v>
      </c>
      <c r="Z667" s="38">
        <f t="shared" si="192"/>
        <v>46081</v>
      </c>
      <c r="AA667" s="41">
        <f t="shared" si="193"/>
        <v>181</v>
      </c>
      <c r="AB667" s="24" t="s">
        <v>113</v>
      </c>
      <c r="AC667" s="41">
        <f t="shared" si="194"/>
        <v>4124.4657999999999</v>
      </c>
      <c r="AD667" s="41">
        <v>1</v>
      </c>
      <c r="AE667" s="72">
        <f>INDEX(SA!$C$2:$G$11,MATCH(Details!S667,SA!$C$2:$C$11,0),MATCH(Details!V667,SA!$C$2:$G$2,0))*Y667/(F667-E667+1)</f>
        <v>3495.31</v>
      </c>
      <c r="AF667" s="41">
        <f t="shared" si="195"/>
        <v>0</v>
      </c>
      <c r="AG667" s="41">
        <f t="shared" si="196"/>
        <v>0</v>
      </c>
      <c r="AH667" s="41">
        <f t="shared" si="197"/>
        <v>629.1558</v>
      </c>
      <c r="AI667" s="60">
        <f t="shared" si="198"/>
        <v>139.8124</v>
      </c>
      <c r="AJ667" s="60">
        <f t="shared" si="199"/>
        <v>786.44475</v>
      </c>
      <c r="AK667" s="60">
        <f t="shared" si="200"/>
        <v>1733.2907123287671</v>
      </c>
      <c r="AL667" s="60">
        <f t="shared" si="201"/>
        <v>1273.9686735616438</v>
      </c>
      <c r="AM667" s="41">
        <f t="shared" si="202"/>
        <v>1295.0841764383563</v>
      </c>
      <c r="AN667" s="42">
        <f t="shared" si="203"/>
        <v>45715</v>
      </c>
      <c r="AO667" s="43">
        <f t="shared" si="204"/>
        <v>3495.31</v>
      </c>
    </row>
    <row r="668" spans="1:41" s="24" customFormat="1" ht="15.75" customHeight="1" x14ac:dyDescent="0.35">
      <c r="A668" s="36" t="s">
        <v>27</v>
      </c>
      <c r="B668" s="36">
        <v>202509</v>
      </c>
      <c r="C668" s="24" t="s">
        <v>736</v>
      </c>
      <c r="D668" s="24" t="s">
        <v>119</v>
      </c>
      <c r="E668" s="62">
        <v>45901</v>
      </c>
      <c r="F668" s="62">
        <v>46265</v>
      </c>
      <c r="G668" s="37" t="s">
        <v>1248</v>
      </c>
      <c r="H668" s="36">
        <v>42366</v>
      </c>
      <c r="I668" s="63">
        <v>45244</v>
      </c>
      <c r="J668" s="24" t="s">
        <v>3573</v>
      </c>
      <c r="K668" s="63">
        <f t="shared" si="187"/>
        <v>45901</v>
      </c>
      <c r="L668" s="55">
        <f t="shared" si="188"/>
        <v>0.04</v>
      </c>
      <c r="M668" s="76">
        <v>0.22500000000000001</v>
      </c>
      <c r="N668" s="62">
        <v>45901</v>
      </c>
      <c r="O668" s="62">
        <v>46265</v>
      </c>
      <c r="P668" s="63"/>
      <c r="Q668" s="63"/>
      <c r="R668" s="78">
        <v>1</v>
      </c>
      <c r="S668" s="63" t="str">
        <f>VLOOKUP(R668,SA!$B$3:$C$11,2,1)</f>
        <v>0-25</v>
      </c>
      <c r="T668" s="38" t="s">
        <v>97</v>
      </c>
      <c r="U668" s="24" t="s">
        <v>5745</v>
      </c>
      <c r="V668" s="24">
        <v>300000</v>
      </c>
      <c r="W668" s="39">
        <f t="shared" si="189"/>
        <v>0</v>
      </c>
      <c r="X668" s="29">
        <f t="shared" si="190"/>
        <v>0</v>
      </c>
      <c r="Y668" s="40">
        <f t="shared" si="191"/>
        <v>365</v>
      </c>
      <c r="Z668" s="38">
        <f t="shared" si="192"/>
        <v>46081</v>
      </c>
      <c r="AA668" s="41">
        <f t="shared" si="193"/>
        <v>181</v>
      </c>
      <c r="AB668" s="24" t="s">
        <v>113</v>
      </c>
      <c r="AC668" s="41">
        <f t="shared" si="194"/>
        <v>3690.3792000000003</v>
      </c>
      <c r="AD668" s="41">
        <v>1</v>
      </c>
      <c r="AE668" s="72">
        <f>INDEX(SA!$C$2:$G$11,MATCH(Details!S668,SA!$C$2:$C$11,0),MATCH(Details!V668,SA!$C$2:$G$2,0))*Y668/(F668-E668+1)</f>
        <v>3127.44</v>
      </c>
      <c r="AF668" s="41">
        <f t="shared" si="195"/>
        <v>0</v>
      </c>
      <c r="AG668" s="41">
        <f t="shared" si="196"/>
        <v>0</v>
      </c>
      <c r="AH668" s="41">
        <f t="shared" si="197"/>
        <v>562.93920000000003</v>
      </c>
      <c r="AI668" s="60">
        <f t="shared" si="198"/>
        <v>125.0976</v>
      </c>
      <c r="AJ668" s="60">
        <f t="shared" si="199"/>
        <v>703.67399999999998</v>
      </c>
      <c r="AK668" s="60">
        <f t="shared" si="200"/>
        <v>1550.8675068493151</v>
      </c>
      <c r="AL668" s="60">
        <f t="shared" si="201"/>
        <v>1139.8876175342466</v>
      </c>
      <c r="AM668" s="41">
        <f t="shared" si="202"/>
        <v>1158.7807824657534</v>
      </c>
      <c r="AN668" s="42">
        <f t="shared" si="203"/>
        <v>45715</v>
      </c>
      <c r="AO668" s="43">
        <f t="shared" si="204"/>
        <v>3127.44</v>
      </c>
    </row>
    <row r="669" spans="1:41" s="24" customFormat="1" ht="15.75" customHeight="1" x14ac:dyDescent="0.35">
      <c r="A669" s="36" t="s">
        <v>27</v>
      </c>
      <c r="B669" s="36">
        <v>202509</v>
      </c>
      <c r="C669" s="24" t="s">
        <v>736</v>
      </c>
      <c r="D669" s="24" t="s">
        <v>119</v>
      </c>
      <c r="E669" s="62">
        <v>45901</v>
      </c>
      <c r="F669" s="62">
        <v>46265</v>
      </c>
      <c r="G669" s="37" t="s">
        <v>593</v>
      </c>
      <c r="H669" s="36">
        <v>42366</v>
      </c>
      <c r="I669" s="63">
        <v>31594</v>
      </c>
      <c r="J669" s="24" t="s">
        <v>3574</v>
      </c>
      <c r="K669" s="63">
        <f t="shared" si="187"/>
        <v>45901</v>
      </c>
      <c r="L669" s="55">
        <f t="shared" si="188"/>
        <v>0.04</v>
      </c>
      <c r="M669" s="76">
        <v>0.22500000000000001</v>
      </c>
      <c r="N669" s="62">
        <v>45901</v>
      </c>
      <c r="O669" s="62">
        <v>46265</v>
      </c>
      <c r="P669" s="63"/>
      <c r="Q669" s="63"/>
      <c r="R669" s="78">
        <v>39</v>
      </c>
      <c r="S669" s="63" t="str">
        <f>VLOOKUP(R669,SA!$B$3:$C$11,2,1)</f>
        <v>36-45</v>
      </c>
      <c r="T669" s="38" t="s">
        <v>97</v>
      </c>
      <c r="U669" s="24" t="s">
        <v>56</v>
      </c>
      <c r="V669" s="24">
        <v>300000</v>
      </c>
      <c r="W669" s="39">
        <f t="shared" si="189"/>
        <v>300000</v>
      </c>
      <c r="X669" s="29">
        <f t="shared" si="190"/>
        <v>1</v>
      </c>
      <c r="Y669" s="40">
        <f t="shared" si="191"/>
        <v>365</v>
      </c>
      <c r="Z669" s="38">
        <f t="shared" si="192"/>
        <v>46081</v>
      </c>
      <c r="AA669" s="41">
        <f t="shared" si="193"/>
        <v>181</v>
      </c>
      <c r="AB669" s="24" t="s">
        <v>113</v>
      </c>
      <c r="AC669" s="41">
        <f t="shared" si="194"/>
        <v>5119.5716000000002</v>
      </c>
      <c r="AD669" s="41">
        <v>1</v>
      </c>
      <c r="AE669" s="72">
        <f>INDEX(SA!$C$2:$G$11,MATCH(Details!S669,SA!$C$2:$C$11,0),MATCH(Details!V669,SA!$C$2:$G$2,0))*Y669/(F669-E669+1)</f>
        <v>4338.62</v>
      </c>
      <c r="AF669" s="41">
        <f t="shared" si="195"/>
        <v>0</v>
      </c>
      <c r="AG669" s="41">
        <f t="shared" si="196"/>
        <v>0</v>
      </c>
      <c r="AH669" s="41">
        <f t="shared" si="197"/>
        <v>780.95159999999998</v>
      </c>
      <c r="AI669" s="60">
        <f t="shared" si="198"/>
        <v>173.54480000000001</v>
      </c>
      <c r="AJ669" s="60">
        <f t="shared" si="199"/>
        <v>976.18949999999995</v>
      </c>
      <c r="AK669" s="60">
        <f t="shared" si="200"/>
        <v>2151.4800547945206</v>
      </c>
      <c r="AL669" s="60">
        <f t="shared" si="201"/>
        <v>1581.3378402739727</v>
      </c>
      <c r="AM669" s="41">
        <f t="shared" si="202"/>
        <v>1607.5478597260276</v>
      </c>
      <c r="AN669" s="42">
        <f t="shared" si="203"/>
        <v>45715</v>
      </c>
      <c r="AO669" s="43">
        <f t="shared" si="204"/>
        <v>4338.62</v>
      </c>
    </row>
    <row r="670" spans="1:41" s="24" customFormat="1" ht="15.75" customHeight="1" x14ac:dyDescent="0.35">
      <c r="A670" s="36" t="s">
        <v>27</v>
      </c>
      <c r="B670" s="36">
        <v>202509</v>
      </c>
      <c r="C670" s="24" t="s">
        <v>736</v>
      </c>
      <c r="D670" s="24" t="s">
        <v>119</v>
      </c>
      <c r="E670" s="62">
        <v>45901</v>
      </c>
      <c r="F670" s="62">
        <v>46265</v>
      </c>
      <c r="G670" s="37" t="s">
        <v>1249</v>
      </c>
      <c r="H670" s="36">
        <v>42366</v>
      </c>
      <c r="I670" s="63">
        <v>22647</v>
      </c>
      <c r="J670" s="24" t="s">
        <v>3575</v>
      </c>
      <c r="K670" s="63">
        <f t="shared" si="187"/>
        <v>45901</v>
      </c>
      <c r="L670" s="55">
        <f t="shared" si="188"/>
        <v>0.04</v>
      </c>
      <c r="M670" s="76">
        <v>0.22500000000000001</v>
      </c>
      <c r="N670" s="62">
        <v>45901</v>
      </c>
      <c r="O670" s="62">
        <v>46265</v>
      </c>
      <c r="P670" s="63"/>
      <c r="Q670" s="63"/>
      <c r="R670" s="78">
        <v>63</v>
      </c>
      <c r="S670" s="63" t="str">
        <f>VLOOKUP(R670,SA!$B$3:$C$11,2,1)</f>
        <v>56-65</v>
      </c>
      <c r="T670" s="38" t="s">
        <v>98</v>
      </c>
      <c r="U670" s="24" t="s">
        <v>5747</v>
      </c>
      <c r="V670" s="24">
        <v>300000</v>
      </c>
      <c r="W670" s="39">
        <f t="shared" si="189"/>
        <v>0</v>
      </c>
      <c r="X670" s="29">
        <f t="shared" si="190"/>
        <v>0</v>
      </c>
      <c r="Y670" s="40">
        <f t="shared" si="191"/>
        <v>365</v>
      </c>
      <c r="Z670" s="38">
        <f t="shared" si="192"/>
        <v>46081</v>
      </c>
      <c r="AA670" s="41">
        <f t="shared" si="193"/>
        <v>181</v>
      </c>
      <c r="AB670" s="24" t="s">
        <v>113</v>
      </c>
      <c r="AC670" s="41">
        <f t="shared" si="194"/>
        <v>10831.751</v>
      </c>
      <c r="AD670" s="41">
        <v>1</v>
      </c>
      <c r="AE670" s="72">
        <f>INDEX(SA!$C$2:$G$11,MATCH(Details!S670,SA!$C$2:$C$11,0),MATCH(Details!V670,SA!$C$2:$G$2,0))*Y670/(F670-E670+1)</f>
        <v>9179.4500000000007</v>
      </c>
      <c r="AF670" s="41">
        <f t="shared" si="195"/>
        <v>0</v>
      </c>
      <c r="AG670" s="41">
        <f t="shared" si="196"/>
        <v>0</v>
      </c>
      <c r="AH670" s="41">
        <f t="shared" si="197"/>
        <v>1652.3010000000002</v>
      </c>
      <c r="AI670" s="60">
        <f t="shared" si="198"/>
        <v>367.17800000000005</v>
      </c>
      <c r="AJ670" s="60">
        <f t="shared" si="199"/>
        <v>2065.3762500000003</v>
      </c>
      <c r="AK670" s="60">
        <f t="shared" si="200"/>
        <v>4552.0012328767125</v>
      </c>
      <c r="AL670" s="60">
        <f t="shared" si="201"/>
        <v>3345.7209061643835</v>
      </c>
      <c r="AM670" s="41">
        <f t="shared" si="202"/>
        <v>3401.1748438356171</v>
      </c>
      <c r="AN670" s="42">
        <f t="shared" si="203"/>
        <v>45715</v>
      </c>
      <c r="AO670" s="43">
        <f t="shared" si="204"/>
        <v>9179.4500000000007</v>
      </c>
    </row>
    <row r="671" spans="1:41" s="24" customFormat="1" ht="15.75" customHeight="1" x14ac:dyDescent="0.35">
      <c r="A671" s="36" t="s">
        <v>27</v>
      </c>
      <c r="B671" s="36">
        <v>202509</v>
      </c>
      <c r="C671" s="24" t="s">
        <v>736</v>
      </c>
      <c r="D671" s="24" t="s">
        <v>119</v>
      </c>
      <c r="E671" s="62">
        <v>45901</v>
      </c>
      <c r="F671" s="62">
        <v>46265</v>
      </c>
      <c r="G671" s="37" t="s">
        <v>1250</v>
      </c>
      <c r="H671" s="36">
        <v>42367</v>
      </c>
      <c r="I671" s="63">
        <v>21186</v>
      </c>
      <c r="J671" s="24" t="s">
        <v>3576</v>
      </c>
      <c r="K671" s="63">
        <f t="shared" si="187"/>
        <v>45901</v>
      </c>
      <c r="L671" s="55">
        <f t="shared" si="188"/>
        <v>0.04</v>
      </c>
      <c r="M671" s="76">
        <v>0.22500000000000001</v>
      </c>
      <c r="N671" s="62">
        <v>45901</v>
      </c>
      <c r="O671" s="62">
        <v>46265</v>
      </c>
      <c r="P671" s="63"/>
      <c r="Q671" s="63"/>
      <c r="R671" s="78">
        <v>67</v>
      </c>
      <c r="S671" s="63" t="str">
        <f>VLOOKUP(R671,SA!$B$3:$C$11,2,1)</f>
        <v>66-70</v>
      </c>
      <c r="T671" s="38" t="s">
        <v>97</v>
      </c>
      <c r="U671" s="24" t="s">
        <v>5744</v>
      </c>
      <c r="V671" s="24">
        <v>400000</v>
      </c>
      <c r="W671" s="39">
        <f t="shared" si="189"/>
        <v>0</v>
      </c>
      <c r="X671" s="29">
        <f t="shared" si="190"/>
        <v>0</v>
      </c>
      <c r="Y671" s="40">
        <f t="shared" si="191"/>
        <v>365</v>
      </c>
      <c r="Z671" s="38">
        <f t="shared" si="192"/>
        <v>46081</v>
      </c>
      <c r="AA671" s="41">
        <f t="shared" si="193"/>
        <v>181</v>
      </c>
      <c r="AB671" s="24" t="s">
        <v>113</v>
      </c>
      <c r="AC671" s="41">
        <f t="shared" si="194"/>
        <v>17021.971999999998</v>
      </c>
      <c r="AD671" s="41">
        <v>1</v>
      </c>
      <c r="AE671" s="72">
        <f>INDEX(SA!$C$2:$G$11,MATCH(Details!S671,SA!$C$2:$C$11,0),MATCH(Details!V671,SA!$C$2:$G$2,0))*Y671/(F671-E671+1)</f>
        <v>14425.4</v>
      </c>
      <c r="AF671" s="41">
        <f t="shared" si="195"/>
        <v>0</v>
      </c>
      <c r="AG671" s="41">
        <f t="shared" si="196"/>
        <v>0</v>
      </c>
      <c r="AH671" s="41">
        <f t="shared" si="197"/>
        <v>2596.5719999999997</v>
      </c>
      <c r="AI671" s="60">
        <f t="shared" si="198"/>
        <v>577.01599999999996</v>
      </c>
      <c r="AJ671" s="60">
        <f t="shared" si="199"/>
        <v>3245.7150000000001</v>
      </c>
      <c r="AK671" s="60">
        <f t="shared" si="200"/>
        <v>7153.4175342465751</v>
      </c>
      <c r="AL671" s="60">
        <f t="shared" si="201"/>
        <v>5257.7618876712322</v>
      </c>
      <c r="AM671" s="41">
        <f t="shared" si="202"/>
        <v>5344.9071123287686</v>
      </c>
      <c r="AN671" s="42">
        <f t="shared" si="203"/>
        <v>45715</v>
      </c>
      <c r="AO671" s="43">
        <f t="shared" si="204"/>
        <v>14425.4</v>
      </c>
    </row>
    <row r="672" spans="1:41" s="24" customFormat="1" ht="15.75" customHeight="1" x14ac:dyDescent="0.35">
      <c r="A672" s="36" t="s">
        <v>27</v>
      </c>
      <c r="B672" s="36">
        <v>202509</v>
      </c>
      <c r="C672" s="24" t="s">
        <v>736</v>
      </c>
      <c r="D672" s="24" t="s">
        <v>119</v>
      </c>
      <c r="E672" s="62">
        <v>45901</v>
      </c>
      <c r="F672" s="62">
        <v>46265</v>
      </c>
      <c r="G672" s="37" t="s">
        <v>1251</v>
      </c>
      <c r="H672" s="36">
        <v>42367</v>
      </c>
      <c r="I672" s="63">
        <v>23377</v>
      </c>
      <c r="J672" s="24" t="s">
        <v>3577</v>
      </c>
      <c r="K672" s="63">
        <f t="shared" si="187"/>
        <v>45901</v>
      </c>
      <c r="L672" s="55">
        <f t="shared" si="188"/>
        <v>0.04</v>
      </c>
      <c r="M672" s="76">
        <v>0.22500000000000001</v>
      </c>
      <c r="N672" s="62">
        <v>45901</v>
      </c>
      <c r="O672" s="62">
        <v>46265</v>
      </c>
      <c r="P672" s="63"/>
      <c r="Q672" s="63"/>
      <c r="R672" s="78">
        <v>61</v>
      </c>
      <c r="S672" s="63" t="str">
        <f>VLOOKUP(R672,SA!$B$3:$C$11,2,1)</f>
        <v>56-65</v>
      </c>
      <c r="T672" s="38" t="s">
        <v>98</v>
      </c>
      <c r="U672" s="24" t="s">
        <v>5747</v>
      </c>
      <c r="V672" s="24">
        <v>400000</v>
      </c>
      <c r="W672" s="39">
        <f t="shared" si="189"/>
        <v>0</v>
      </c>
      <c r="X672" s="29">
        <f t="shared" si="190"/>
        <v>0</v>
      </c>
      <c r="Y672" s="40">
        <f t="shared" si="191"/>
        <v>365</v>
      </c>
      <c r="Z672" s="38">
        <f t="shared" si="192"/>
        <v>46081</v>
      </c>
      <c r="AA672" s="41">
        <f t="shared" si="193"/>
        <v>181</v>
      </c>
      <c r="AB672" s="24" t="s">
        <v>113</v>
      </c>
      <c r="AC672" s="41">
        <f t="shared" si="194"/>
        <v>11909.7282</v>
      </c>
      <c r="AD672" s="41">
        <v>1</v>
      </c>
      <c r="AE672" s="72">
        <f>INDEX(SA!$C$2:$G$11,MATCH(Details!S672,SA!$C$2:$C$11,0),MATCH(Details!V672,SA!$C$2:$G$2,0))*Y672/(F672-E672+1)</f>
        <v>10092.99</v>
      </c>
      <c r="AF672" s="41">
        <f t="shared" si="195"/>
        <v>0</v>
      </c>
      <c r="AG672" s="41">
        <f t="shared" si="196"/>
        <v>0</v>
      </c>
      <c r="AH672" s="41">
        <f t="shared" si="197"/>
        <v>1816.7382</v>
      </c>
      <c r="AI672" s="60">
        <f t="shared" si="198"/>
        <v>403.71960000000001</v>
      </c>
      <c r="AJ672" s="60">
        <f t="shared" si="199"/>
        <v>2270.9227500000002</v>
      </c>
      <c r="AK672" s="60">
        <f t="shared" si="200"/>
        <v>5005.0169589041097</v>
      </c>
      <c r="AL672" s="60">
        <f t="shared" si="201"/>
        <v>3678.6874647945206</v>
      </c>
      <c r="AM672" s="41">
        <f t="shared" si="202"/>
        <v>3739.6601852054787</v>
      </c>
      <c r="AN672" s="42">
        <f t="shared" si="203"/>
        <v>45715</v>
      </c>
      <c r="AO672" s="43">
        <f t="shared" si="204"/>
        <v>10092.99</v>
      </c>
    </row>
    <row r="673" spans="1:41" s="24" customFormat="1" ht="15.75" customHeight="1" x14ac:dyDescent="0.35">
      <c r="A673" s="36" t="s">
        <v>27</v>
      </c>
      <c r="B673" s="36">
        <v>202509</v>
      </c>
      <c r="C673" s="24" t="s">
        <v>736</v>
      </c>
      <c r="D673" s="24" t="s">
        <v>119</v>
      </c>
      <c r="E673" s="62">
        <v>45901</v>
      </c>
      <c r="F673" s="62">
        <v>46265</v>
      </c>
      <c r="G673" s="37" t="s">
        <v>1252</v>
      </c>
      <c r="H673" s="36">
        <v>42367</v>
      </c>
      <c r="I673" s="63">
        <v>43153</v>
      </c>
      <c r="J673" s="24" t="s">
        <v>3578</v>
      </c>
      <c r="K673" s="63">
        <f t="shared" si="187"/>
        <v>45901</v>
      </c>
      <c r="L673" s="55">
        <f t="shared" si="188"/>
        <v>0.04</v>
      </c>
      <c r="M673" s="76">
        <v>0.22500000000000001</v>
      </c>
      <c r="N673" s="62">
        <v>45901</v>
      </c>
      <c r="O673" s="62">
        <v>46265</v>
      </c>
      <c r="P673" s="63"/>
      <c r="Q673" s="63"/>
      <c r="R673" s="78">
        <v>7</v>
      </c>
      <c r="S673" s="63" t="str">
        <f>VLOOKUP(R673,SA!$B$3:$C$11,2,1)</f>
        <v>0-25</v>
      </c>
      <c r="T673" s="38" t="s">
        <v>98</v>
      </c>
      <c r="U673" s="24" t="s">
        <v>5746</v>
      </c>
      <c r="V673" s="24">
        <v>400000</v>
      </c>
      <c r="W673" s="39">
        <f t="shared" si="189"/>
        <v>0</v>
      </c>
      <c r="X673" s="29">
        <f t="shared" si="190"/>
        <v>0</v>
      </c>
      <c r="Y673" s="40">
        <f t="shared" si="191"/>
        <v>365</v>
      </c>
      <c r="Z673" s="38">
        <f t="shared" si="192"/>
        <v>46081</v>
      </c>
      <c r="AA673" s="41">
        <f t="shared" si="193"/>
        <v>181</v>
      </c>
      <c r="AB673" s="24" t="s">
        <v>113</v>
      </c>
      <c r="AC673" s="41">
        <f t="shared" si="194"/>
        <v>4043.8364000000001</v>
      </c>
      <c r="AD673" s="41">
        <v>1</v>
      </c>
      <c r="AE673" s="72">
        <f>INDEX(SA!$C$2:$G$11,MATCH(Details!S673,SA!$C$2:$C$11,0),MATCH(Details!V673,SA!$C$2:$G$2,0))*Y673/(F673-E673+1)</f>
        <v>3426.98</v>
      </c>
      <c r="AF673" s="41">
        <f t="shared" si="195"/>
        <v>0</v>
      </c>
      <c r="AG673" s="41">
        <f t="shared" si="196"/>
        <v>0</v>
      </c>
      <c r="AH673" s="41">
        <f t="shared" si="197"/>
        <v>616.85640000000001</v>
      </c>
      <c r="AI673" s="60">
        <f t="shared" si="198"/>
        <v>137.07920000000001</v>
      </c>
      <c r="AJ673" s="60">
        <f t="shared" si="199"/>
        <v>771.07050000000004</v>
      </c>
      <c r="AK673" s="60">
        <f t="shared" si="200"/>
        <v>1699.4065205479453</v>
      </c>
      <c r="AL673" s="60">
        <f t="shared" si="201"/>
        <v>1249.0637926027398</v>
      </c>
      <c r="AM673" s="41">
        <f t="shared" si="202"/>
        <v>1269.7665073972601</v>
      </c>
      <c r="AN673" s="42">
        <f t="shared" si="203"/>
        <v>45715</v>
      </c>
      <c r="AO673" s="43">
        <f t="shared" si="204"/>
        <v>3426.98</v>
      </c>
    </row>
    <row r="674" spans="1:41" s="24" customFormat="1" ht="15.75" customHeight="1" x14ac:dyDescent="0.35">
      <c r="A674" s="36" t="s">
        <v>27</v>
      </c>
      <c r="B674" s="36">
        <v>202509</v>
      </c>
      <c r="C674" s="24" t="s">
        <v>736</v>
      </c>
      <c r="D674" s="24" t="s">
        <v>119</v>
      </c>
      <c r="E674" s="62">
        <v>45901</v>
      </c>
      <c r="F674" s="62">
        <v>46265</v>
      </c>
      <c r="G674" s="37" t="s">
        <v>596</v>
      </c>
      <c r="H674" s="36">
        <v>42367</v>
      </c>
      <c r="I674" s="63">
        <v>30729</v>
      </c>
      <c r="J674" s="24" t="s">
        <v>3579</v>
      </c>
      <c r="K674" s="63">
        <f t="shared" si="187"/>
        <v>45901</v>
      </c>
      <c r="L674" s="55">
        <f t="shared" si="188"/>
        <v>0.04</v>
      </c>
      <c r="M674" s="76">
        <v>0.22500000000000001</v>
      </c>
      <c r="N674" s="62">
        <v>45901</v>
      </c>
      <c r="O674" s="62">
        <v>46265</v>
      </c>
      <c r="P674" s="63"/>
      <c r="Q674" s="63"/>
      <c r="R674" s="78">
        <v>41</v>
      </c>
      <c r="S674" s="63" t="str">
        <f>VLOOKUP(R674,SA!$B$3:$C$11,2,1)</f>
        <v>36-45</v>
      </c>
      <c r="T674" s="38" t="s">
        <v>97</v>
      </c>
      <c r="U674" s="24" t="s">
        <v>56</v>
      </c>
      <c r="V674" s="24">
        <v>400000</v>
      </c>
      <c r="W674" s="39">
        <f t="shared" si="189"/>
        <v>400000</v>
      </c>
      <c r="X674" s="29">
        <f t="shared" si="190"/>
        <v>1</v>
      </c>
      <c r="Y674" s="40">
        <f t="shared" si="191"/>
        <v>365</v>
      </c>
      <c r="Z674" s="38">
        <f t="shared" si="192"/>
        <v>46081</v>
      </c>
      <c r="AA674" s="41">
        <f t="shared" si="193"/>
        <v>181</v>
      </c>
      <c r="AB674" s="24" t="s">
        <v>113</v>
      </c>
      <c r="AC674" s="41">
        <f t="shared" si="194"/>
        <v>5496.5225999999993</v>
      </c>
      <c r="AD674" s="41">
        <v>1</v>
      </c>
      <c r="AE674" s="72">
        <f>INDEX(SA!$C$2:$G$11,MATCH(Details!S674,SA!$C$2:$C$11,0),MATCH(Details!V674,SA!$C$2:$G$2,0))*Y674/(F674-E674+1)</f>
        <v>4658.07</v>
      </c>
      <c r="AF674" s="41">
        <f t="shared" si="195"/>
        <v>0</v>
      </c>
      <c r="AG674" s="41">
        <f t="shared" si="196"/>
        <v>0</v>
      </c>
      <c r="AH674" s="41">
        <f t="shared" si="197"/>
        <v>838.45259999999996</v>
      </c>
      <c r="AI674" s="60">
        <f t="shared" si="198"/>
        <v>186.3228</v>
      </c>
      <c r="AJ674" s="60">
        <f t="shared" si="199"/>
        <v>1048.06575</v>
      </c>
      <c r="AK674" s="60">
        <f t="shared" si="200"/>
        <v>2309.8922465753421</v>
      </c>
      <c r="AL674" s="60">
        <f t="shared" si="201"/>
        <v>1697.7708012328765</v>
      </c>
      <c r="AM674" s="41">
        <f t="shared" si="202"/>
        <v>1725.9106487671231</v>
      </c>
      <c r="AN674" s="42">
        <f t="shared" si="203"/>
        <v>45715</v>
      </c>
      <c r="AO674" s="43">
        <f t="shared" si="204"/>
        <v>4658.07</v>
      </c>
    </row>
    <row r="675" spans="1:41" s="24" customFormat="1" ht="15.75" customHeight="1" x14ac:dyDescent="0.35">
      <c r="A675" s="36" t="s">
        <v>27</v>
      </c>
      <c r="B675" s="36">
        <v>202509</v>
      </c>
      <c r="C675" s="24" t="s">
        <v>736</v>
      </c>
      <c r="D675" s="24" t="s">
        <v>119</v>
      </c>
      <c r="E675" s="62">
        <v>45901</v>
      </c>
      <c r="F675" s="62">
        <v>46265</v>
      </c>
      <c r="G675" s="37" t="s">
        <v>1253</v>
      </c>
      <c r="H675" s="36">
        <v>42367</v>
      </c>
      <c r="I675" s="63">
        <v>34450</v>
      </c>
      <c r="J675" s="24" t="s">
        <v>3580</v>
      </c>
      <c r="K675" s="63">
        <f t="shared" si="187"/>
        <v>45901</v>
      </c>
      <c r="L675" s="55">
        <f t="shared" si="188"/>
        <v>0.04</v>
      </c>
      <c r="M675" s="76">
        <v>0.22500000000000001</v>
      </c>
      <c r="N675" s="62">
        <v>45901</v>
      </c>
      <c r="O675" s="62">
        <v>46265</v>
      </c>
      <c r="P675" s="63"/>
      <c r="Q675" s="63"/>
      <c r="R675" s="78">
        <v>31</v>
      </c>
      <c r="S675" s="63" t="str">
        <f>VLOOKUP(R675,SA!$B$3:$C$11,2,1)</f>
        <v>26-35</v>
      </c>
      <c r="T675" s="38" t="s">
        <v>98</v>
      </c>
      <c r="U675" s="24" t="s">
        <v>5743</v>
      </c>
      <c r="V675" s="24">
        <v>400000</v>
      </c>
      <c r="W675" s="39">
        <f t="shared" si="189"/>
        <v>0</v>
      </c>
      <c r="X675" s="29">
        <f t="shared" si="190"/>
        <v>0</v>
      </c>
      <c r="Y675" s="40">
        <f t="shared" si="191"/>
        <v>365</v>
      </c>
      <c r="Z675" s="38">
        <f t="shared" si="192"/>
        <v>46081</v>
      </c>
      <c r="AA675" s="41">
        <f t="shared" si="193"/>
        <v>181</v>
      </c>
      <c r="AB675" s="24" t="s">
        <v>113</v>
      </c>
      <c r="AC675" s="41">
        <f t="shared" si="194"/>
        <v>4533.0290000000005</v>
      </c>
      <c r="AD675" s="41">
        <v>1</v>
      </c>
      <c r="AE675" s="72">
        <f>INDEX(SA!$C$2:$G$11,MATCH(Details!S675,SA!$C$2:$C$11,0),MATCH(Details!V675,SA!$C$2:$G$2,0))*Y675/(F675-E675+1)</f>
        <v>3841.55</v>
      </c>
      <c r="AF675" s="41">
        <f t="shared" si="195"/>
        <v>0</v>
      </c>
      <c r="AG675" s="41">
        <f t="shared" si="196"/>
        <v>0</v>
      </c>
      <c r="AH675" s="41">
        <f t="shared" si="197"/>
        <v>691.47900000000004</v>
      </c>
      <c r="AI675" s="60">
        <f t="shared" si="198"/>
        <v>153.66200000000001</v>
      </c>
      <c r="AJ675" s="60">
        <f t="shared" si="199"/>
        <v>864.34875000000011</v>
      </c>
      <c r="AK675" s="60">
        <f t="shared" si="200"/>
        <v>1904.9878082191783</v>
      </c>
      <c r="AL675" s="60">
        <f t="shared" si="201"/>
        <v>1400.1660390410959</v>
      </c>
      <c r="AM675" s="41">
        <f t="shared" si="202"/>
        <v>1423.3732109589046</v>
      </c>
      <c r="AN675" s="42">
        <f t="shared" si="203"/>
        <v>45715</v>
      </c>
      <c r="AO675" s="43">
        <f t="shared" si="204"/>
        <v>3841.55</v>
      </c>
    </row>
    <row r="676" spans="1:41" s="24" customFormat="1" ht="15.75" customHeight="1" x14ac:dyDescent="0.35">
      <c r="A676" s="36" t="s">
        <v>27</v>
      </c>
      <c r="B676" s="36">
        <v>202509</v>
      </c>
      <c r="C676" s="24" t="s">
        <v>736</v>
      </c>
      <c r="D676" s="24" t="s">
        <v>119</v>
      </c>
      <c r="E676" s="62">
        <v>45901</v>
      </c>
      <c r="F676" s="62">
        <v>46265</v>
      </c>
      <c r="G676" s="37" t="s">
        <v>1254</v>
      </c>
      <c r="H676" s="36">
        <v>42368</v>
      </c>
      <c r="I676" s="63">
        <v>24689</v>
      </c>
      <c r="J676" s="24" t="s">
        <v>3581</v>
      </c>
      <c r="K676" s="63">
        <f t="shared" si="187"/>
        <v>45901</v>
      </c>
      <c r="L676" s="55">
        <f t="shared" si="188"/>
        <v>0.04</v>
      </c>
      <c r="M676" s="76">
        <v>0.22500000000000001</v>
      </c>
      <c r="N676" s="62">
        <v>45901</v>
      </c>
      <c r="O676" s="62">
        <v>46265</v>
      </c>
      <c r="P676" s="63"/>
      <c r="Q676" s="63"/>
      <c r="R676" s="78">
        <v>58</v>
      </c>
      <c r="S676" s="63" t="str">
        <f>VLOOKUP(R676,SA!$B$3:$C$11,2,1)</f>
        <v>56-65</v>
      </c>
      <c r="T676" s="38" t="s">
        <v>98</v>
      </c>
      <c r="U676" s="24" t="s">
        <v>5747</v>
      </c>
      <c r="V676" s="24">
        <v>400000</v>
      </c>
      <c r="W676" s="39">
        <f t="shared" si="189"/>
        <v>0</v>
      </c>
      <c r="X676" s="29">
        <f t="shared" si="190"/>
        <v>0</v>
      </c>
      <c r="Y676" s="40">
        <f t="shared" si="191"/>
        <v>365</v>
      </c>
      <c r="Z676" s="38">
        <f t="shared" si="192"/>
        <v>46081</v>
      </c>
      <c r="AA676" s="41">
        <f t="shared" si="193"/>
        <v>181</v>
      </c>
      <c r="AB676" s="24" t="s">
        <v>113</v>
      </c>
      <c r="AC676" s="41">
        <f t="shared" si="194"/>
        <v>11909.7282</v>
      </c>
      <c r="AD676" s="41">
        <v>1</v>
      </c>
      <c r="AE676" s="72">
        <f>INDEX(SA!$C$2:$G$11,MATCH(Details!S676,SA!$C$2:$C$11,0),MATCH(Details!V676,SA!$C$2:$G$2,0))*Y676/(F676-E676+1)</f>
        <v>10092.99</v>
      </c>
      <c r="AF676" s="41">
        <f t="shared" si="195"/>
        <v>0</v>
      </c>
      <c r="AG676" s="41">
        <f t="shared" si="196"/>
        <v>0</v>
      </c>
      <c r="AH676" s="41">
        <f t="shared" si="197"/>
        <v>1816.7382</v>
      </c>
      <c r="AI676" s="60">
        <f t="shared" si="198"/>
        <v>403.71960000000001</v>
      </c>
      <c r="AJ676" s="60">
        <f t="shared" si="199"/>
        <v>2270.9227500000002</v>
      </c>
      <c r="AK676" s="60">
        <f t="shared" si="200"/>
        <v>5005.0169589041097</v>
      </c>
      <c r="AL676" s="60">
        <f t="shared" si="201"/>
        <v>3678.6874647945206</v>
      </c>
      <c r="AM676" s="41">
        <f t="shared" si="202"/>
        <v>3739.6601852054787</v>
      </c>
      <c r="AN676" s="42">
        <f t="shared" si="203"/>
        <v>45715</v>
      </c>
      <c r="AO676" s="43">
        <f t="shared" si="204"/>
        <v>10092.99</v>
      </c>
    </row>
    <row r="677" spans="1:41" s="24" customFormat="1" ht="15.75" customHeight="1" x14ac:dyDescent="0.35">
      <c r="A677" s="36" t="s">
        <v>27</v>
      </c>
      <c r="B677" s="36">
        <v>202509</v>
      </c>
      <c r="C677" s="24" t="s">
        <v>736</v>
      </c>
      <c r="D677" s="24" t="s">
        <v>119</v>
      </c>
      <c r="E677" s="62">
        <v>45901</v>
      </c>
      <c r="F677" s="62">
        <v>46265</v>
      </c>
      <c r="G677" s="37" t="s">
        <v>1255</v>
      </c>
      <c r="H677" s="36">
        <v>42368</v>
      </c>
      <c r="I677" s="63">
        <v>21877</v>
      </c>
      <c r="J677" s="24" t="s">
        <v>3582</v>
      </c>
      <c r="K677" s="63">
        <f t="shared" si="187"/>
        <v>45901</v>
      </c>
      <c r="L677" s="55">
        <f t="shared" si="188"/>
        <v>0.04</v>
      </c>
      <c r="M677" s="76">
        <v>0.22500000000000001</v>
      </c>
      <c r="N677" s="62">
        <v>45901</v>
      </c>
      <c r="O677" s="62">
        <v>46265</v>
      </c>
      <c r="P677" s="63"/>
      <c r="Q677" s="63"/>
      <c r="R677" s="78">
        <v>65</v>
      </c>
      <c r="S677" s="63" t="str">
        <f>VLOOKUP(R677,SA!$B$3:$C$11,2,1)</f>
        <v>56-65</v>
      </c>
      <c r="T677" s="38" t="s">
        <v>97</v>
      </c>
      <c r="U677" s="24" t="s">
        <v>5744</v>
      </c>
      <c r="V677" s="24">
        <v>400000</v>
      </c>
      <c r="W677" s="39">
        <f t="shared" si="189"/>
        <v>0</v>
      </c>
      <c r="X677" s="29">
        <f t="shared" si="190"/>
        <v>0</v>
      </c>
      <c r="Y677" s="40">
        <f t="shared" si="191"/>
        <v>365</v>
      </c>
      <c r="Z677" s="38">
        <f t="shared" si="192"/>
        <v>46081</v>
      </c>
      <c r="AA677" s="41">
        <f t="shared" si="193"/>
        <v>181</v>
      </c>
      <c r="AB677" s="24" t="s">
        <v>113</v>
      </c>
      <c r="AC677" s="41">
        <f t="shared" si="194"/>
        <v>11909.7282</v>
      </c>
      <c r="AD677" s="41">
        <v>1</v>
      </c>
      <c r="AE677" s="72">
        <f>INDEX(SA!$C$2:$G$11,MATCH(Details!S677,SA!$C$2:$C$11,0),MATCH(Details!V677,SA!$C$2:$G$2,0))*Y677/(F677-E677+1)</f>
        <v>10092.99</v>
      </c>
      <c r="AF677" s="41">
        <f t="shared" si="195"/>
        <v>0</v>
      </c>
      <c r="AG677" s="41">
        <f t="shared" si="196"/>
        <v>0</v>
      </c>
      <c r="AH677" s="41">
        <f t="shared" si="197"/>
        <v>1816.7382</v>
      </c>
      <c r="AI677" s="60">
        <f t="shared" si="198"/>
        <v>403.71960000000001</v>
      </c>
      <c r="AJ677" s="60">
        <f t="shared" si="199"/>
        <v>2270.9227500000002</v>
      </c>
      <c r="AK677" s="60">
        <f t="shared" si="200"/>
        <v>5005.0169589041097</v>
      </c>
      <c r="AL677" s="60">
        <f t="shared" si="201"/>
        <v>3678.6874647945206</v>
      </c>
      <c r="AM677" s="41">
        <f t="shared" si="202"/>
        <v>3739.6601852054787</v>
      </c>
      <c r="AN677" s="42">
        <f t="shared" si="203"/>
        <v>45715</v>
      </c>
      <c r="AO677" s="43">
        <f t="shared" si="204"/>
        <v>10092.99</v>
      </c>
    </row>
    <row r="678" spans="1:41" s="24" customFormat="1" ht="15.75" customHeight="1" x14ac:dyDescent="0.35">
      <c r="A678" s="36" t="s">
        <v>27</v>
      </c>
      <c r="B678" s="36">
        <v>202509</v>
      </c>
      <c r="C678" s="24" t="s">
        <v>736</v>
      </c>
      <c r="D678" s="24" t="s">
        <v>119</v>
      </c>
      <c r="E678" s="62">
        <v>45901</v>
      </c>
      <c r="F678" s="62">
        <v>46265</v>
      </c>
      <c r="G678" s="37" t="s">
        <v>606</v>
      </c>
      <c r="H678" s="36">
        <v>42368</v>
      </c>
      <c r="I678" s="63">
        <v>33008</v>
      </c>
      <c r="J678" s="24" t="s">
        <v>3583</v>
      </c>
      <c r="K678" s="63">
        <f t="shared" si="187"/>
        <v>45901</v>
      </c>
      <c r="L678" s="55">
        <f t="shared" si="188"/>
        <v>0.04</v>
      </c>
      <c r="M678" s="76">
        <v>0.22500000000000001</v>
      </c>
      <c r="N678" s="62">
        <v>45901</v>
      </c>
      <c r="O678" s="62">
        <v>46265</v>
      </c>
      <c r="P678" s="63"/>
      <c r="Q678" s="63"/>
      <c r="R678" s="78">
        <v>35</v>
      </c>
      <c r="S678" s="63" t="str">
        <f>VLOOKUP(R678,SA!$B$3:$C$11,2,1)</f>
        <v>26-35</v>
      </c>
      <c r="T678" s="38" t="s">
        <v>97</v>
      </c>
      <c r="U678" s="24" t="s">
        <v>56</v>
      </c>
      <c r="V678" s="24">
        <v>400000</v>
      </c>
      <c r="W678" s="39">
        <f t="shared" si="189"/>
        <v>400000</v>
      </c>
      <c r="X678" s="29">
        <f t="shared" si="190"/>
        <v>1</v>
      </c>
      <c r="Y678" s="40">
        <f t="shared" si="191"/>
        <v>365</v>
      </c>
      <c r="Z678" s="38">
        <f t="shared" si="192"/>
        <v>46081</v>
      </c>
      <c r="AA678" s="41">
        <f t="shared" si="193"/>
        <v>181</v>
      </c>
      <c r="AB678" s="24" t="s">
        <v>113</v>
      </c>
      <c r="AC678" s="41">
        <f t="shared" si="194"/>
        <v>4533.0290000000005</v>
      </c>
      <c r="AD678" s="41">
        <v>1</v>
      </c>
      <c r="AE678" s="72">
        <f>INDEX(SA!$C$2:$G$11,MATCH(Details!S678,SA!$C$2:$C$11,0),MATCH(Details!V678,SA!$C$2:$G$2,0))*Y678/(F678-E678+1)</f>
        <v>3841.55</v>
      </c>
      <c r="AF678" s="41">
        <f t="shared" si="195"/>
        <v>0</v>
      </c>
      <c r="AG678" s="41">
        <f t="shared" si="196"/>
        <v>0</v>
      </c>
      <c r="AH678" s="41">
        <f t="shared" si="197"/>
        <v>691.47900000000004</v>
      </c>
      <c r="AI678" s="60">
        <f t="shared" si="198"/>
        <v>153.66200000000001</v>
      </c>
      <c r="AJ678" s="60">
        <f t="shared" si="199"/>
        <v>864.34875000000011</v>
      </c>
      <c r="AK678" s="60">
        <f t="shared" si="200"/>
        <v>1904.9878082191783</v>
      </c>
      <c r="AL678" s="60">
        <f t="shared" si="201"/>
        <v>1400.1660390410959</v>
      </c>
      <c r="AM678" s="41">
        <f t="shared" si="202"/>
        <v>1423.3732109589046</v>
      </c>
      <c r="AN678" s="42">
        <f t="shared" si="203"/>
        <v>45715</v>
      </c>
      <c r="AO678" s="43">
        <f t="shared" si="204"/>
        <v>3841.55</v>
      </c>
    </row>
    <row r="679" spans="1:41" s="24" customFormat="1" ht="15.75" customHeight="1" x14ac:dyDescent="0.35">
      <c r="A679" s="36" t="s">
        <v>27</v>
      </c>
      <c r="B679" s="36">
        <v>202509</v>
      </c>
      <c r="C679" s="24" t="s">
        <v>736</v>
      </c>
      <c r="D679" s="24" t="s">
        <v>119</v>
      </c>
      <c r="E679" s="62">
        <v>45901</v>
      </c>
      <c r="F679" s="62">
        <v>46265</v>
      </c>
      <c r="G679" s="37" t="s">
        <v>1256</v>
      </c>
      <c r="H679" s="36">
        <v>42369</v>
      </c>
      <c r="I679" s="63">
        <v>27760</v>
      </c>
      <c r="J679" s="24" t="s">
        <v>3584</v>
      </c>
      <c r="K679" s="63">
        <f t="shared" si="187"/>
        <v>45901</v>
      </c>
      <c r="L679" s="55">
        <f t="shared" si="188"/>
        <v>0.04</v>
      </c>
      <c r="M679" s="76">
        <v>0.22500000000000001</v>
      </c>
      <c r="N679" s="62">
        <v>45901</v>
      </c>
      <c r="O679" s="62">
        <v>46265</v>
      </c>
      <c r="P679" s="63"/>
      <c r="Q679" s="63"/>
      <c r="R679" s="78">
        <v>49</v>
      </c>
      <c r="S679" s="63" t="str">
        <f>VLOOKUP(R679,SA!$B$3:$C$11,2,1)</f>
        <v>46-55</v>
      </c>
      <c r="T679" s="38" t="s">
        <v>98</v>
      </c>
      <c r="U679" s="24" t="s">
        <v>5747</v>
      </c>
      <c r="V679" s="24">
        <v>400000</v>
      </c>
      <c r="W679" s="39">
        <f t="shared" si="189"/>
        <v>0</v>
      </c>
      <c r="X679" s="29">
        <f t="shared" si="190"/>
        <v>0</v>
      </c>
      <c r="Y679" s="40">
        <f t="shared" si="191"/>
        <v>365</v>
      </c>
      <c r="Z679" s="38">
        <f t="shared" si="192"/>
        <v>46081</v>
      </c>
      <c r="AA679" s="41">
        <f t="shared" si="193"/>
        <v>181</v>
      </c>
      <c r="AB679" s="24" t="s">
        <v>113</v>
      </c>
      <c r="AC679" s="41">
        <f t="shared" si="194"/>
        <v>8108.2165999999997</v>
      </c>
      <c r="AD679" s="41">
        <v>1</v>
      </c>
      <c r="AE679" s="72">
        <f>INDEX(SA!$C$2:$G$11,MATCH(Details!S679,SA!$C$2:$C$11,0),MATCH(Details!V679,SA!$C$2:$G$2,0))*Y679/(F679-E679+1)</f>
        <v>6871.37</v>
      </c>
      <c r="AF679" s="41">
        <f t="shared" si="195"/>
        <v>0</v>
      </c>
      <c r="AG679" s="41">
        <f t="shared" si="196"/>
        <v>0</v>
      </c>
      <c r="AH679" s="41">
        <f t="shared" si="197"/>
        <v>1236.8465999999999</v>
      </c>
      <c r="AI679" s="60">
        <f t="shared" si="198"/>
        <v>274.85480000000001</v>
      </c>
      <c r="AJ679" s="60">
        <f t="shared" si="199"/>
        <v>1546.05825</v>
      </c>
      <c r="AK679" s="60">
        <f t="shared" si="200"/>
        <v>3407.446493150685</v>
      </c>
      <c r="AL679" s="60">
        <f t="shared" si="201"/>
        <v>2504.4731724657536</v>
      </c>
      <c r="AM679" s="41">
        <f t="shared" si="202"/>
        <v>2545.9837775342462</v>
      </c>
      <c r="AN679" s="42">
        <f t="shared" si="203"/>
        <v>45715</v>
      </c>
      <c r="AO679" s="43">
        <f t="shared" si="204"/>
        <v>6871.37</v>
      </c>
    </row>
    <row r="680" spans="1:41" s="24" customFormat="1" ht="15.75" customHeight="1" x14ac:dyDescent="0.35">
      <c r="A680" s="36" t="s">
        <v>27</v>
      </c>
      <c r="B680" s="36">
        <v>202509</v>
      </c>
      <c r="C680" s="24" t="s">
        <v>736</v>
      </c>
      <c r="D680" s="24" t="s">
        <v>119</v>
      </c>
      <c r="E680" s="62">
        <v>45901</v>
      </c>
      <c r="F680" s="62">
        <v>46265</v>
      </c>
      <c r="G680" s="37" t="s">
        <v>1257</v>
      </c>
      <c r="H680" s="36">
        <v>42369</v>
      </c>
      <c r="I680" s="63">
        <v>29587</v>
      </c>
      <c r="J680" s="24" t="s">
        <v>3585</v>
      </c>
      <c r="K680" s="63">
        <f t="shared" si="187"/>
        <v>45901</v>
      </c>
      <c r="L680" s="55">
        <f t="shared" si="188"/>
        <v>0.04</v>
      </c>
      <c r="M680" s="76">
        <v>0.22500000000000001</v>
      </c>
      <c r="N680" s="62">
        <v>45901</v>
      </c>
      <c r="O680" s="62">
        <v>46265</v>
      </c>
      <c r="P680" s="63"/>
      <c r="Q680" s="63"/>
      <c r="R680" s="78">
        <v>44</v>
      </c>
      <c r="S680" s="63" t="str">
        <f>VLOOKUP(R680,SA!$B$3:$C$11,2,1)</f>
        <v>36-45</v>
      </c>
      <c r="T680" s="38" t="s">
        <v>97</v>
      </c>
      <c r="U680" s="24" t="s">
        <v>5744</v>
      </c>
      <c r="V680" s="24">
        <v>400000</v>
      </c>
      <c r="W680" s="39">
        <f t="shared" si="189"/>
        <v>0</v>
      </c>
      <c r="X680" s="29">
        <f t="shared" si="190"/>
        <v>0</v>
      </c>
      <c r="Y680" s="40">
        <f t="shared" si="191"/>
        <v>365</v>
      </c>
      <c r="Z680" s="38">
        <f t="shared" si="192"/>
        <v>46081</v>
      </c>
      <c r="AA680" s="41">
        <f t="shared" si="193"/>
        <v>181</v>
      </c>
      <c r="AB680" s="24" t="s">
        <v>113</v>
      </c>
      <c r="AC680" s="41">
        <f t="shared" si="194"/>
        <v>5496.5225999999993</v>
      </c>
      <c r="AD680" s="41">
        <v>1</v>
      </c>
      <c r="AE680" s="72">
        <f>INDEX(SA!$C$2:$G$11,MATCH(Details!S680,SA!$C$2:$C$11,0),MATCH(Details!V680,SA!$C$2:$G$2,0))*Y680/(F680-E680+1)</f>
        <v>4658.07</v>
      </c>
      <c r="AF680" s="41">
        <f t="shared" si="195"/>
        <v>0</v>
      </c>
      <c r="AG680" s="41">
        <f t="shared" si="196"/>
        <v>0</v>
      </c>
      <c r="AH680" s="41">
        <f t="shared" si="197"/>
        <v>838.45259999999996</v>
      </c>
      <c r="AI680" s="60">
        <f t="shared" si="198"/>
        <v>186.3228</v>
      </c>
      <c r="AJ680" s="60">
        <f t="shared" si="199"/>
        <v>1048.06575</v>
      </c>
      <c r="AK680" s="60">
        <f t="shared" si="200"/>
        <v>2309.8922465753421</v>
      </c>
      <c r="AL680" s="60">
        <f t="shared" si="201"/>
        <v>1697.7708012328765</v>
      </c>
      <c r="AM680" s="41">
        <f t="shared" si="202"/>
        <v>1725.9106487671231</v>
      </c>
      <c r="AN680" s="42">
        <f t="shared" si="203"/>
        <v>45715</v>
      </c>
      <c r="AO680" s="43">
        <f t="shared" si="204"/>
        <v>4658.07</v>
      </c>
    </row>
    <row r="681" spans="1:41" s="24" customFormat="1" ht="15.75" customHeight="1" x14ac:dyDescent="0.35">
      <c r="A681" s="36" t="s">
        <v>27</v>
      </c>
      <c r="B681" s="36">
        <v>202509</v>
      </c>
      <c r="C681" s="24" t="s">
        <v>736</v>
      </c>
      <c r="D681" s="24" t="s">
        <v>119</v>
      </c>
      <c r="E681" s="62">
        <v>45901</v>
      </c>
      <c r="F681" s="62">
        <v>46265</v>
      </c>
      <c r="G681" s="37" t="s">
        <v>1086</v>
      </c>
      <c r="H681" s="36">
        <v>42369</v>
      </c>
      <c r="I681" s="63">
        <v>37043</v>
      </c>
      <c r="J681" s="24" t="s">
        <v>3586</v>
      </c>
      <c r="K681" s="63">
        <f t="shared" si="187"/>
        <v>45901</v>
      </c>
      <c r="L681" s="55">
        <f t="shared" si="188"/>
        <v>0.04</v>
      </c>
      <c r="M681" s="76">
        <v>0.22500000000000001</v>
      </c>
      <c r="N681" s="62">
        <v>45901</v>
      </c>
      <c r="O681" s="62">
        <v>46265</v>
      </c>
      <c r="P681" s="63"/>
      <c r="Q681" s="63"/>
      <c r="R681" s="78">
        <v>24</v>
      </c>
      <c r="S681" s="63" t="str">
        <f>VLOOKUP(R681,SA!$B$3:$C$11,2,1)</f>
        <v>0-25</v>
      </c>
      <c r="T681" s="38" t="s">
        <v>98</v>
      </c>
      <c r="U681" s="24" t="s">
        <v>5743</v>
      </c>
      <c r="V681" s="24">
        <v>400000</v>
      </c>
      <c r="W681" s="39">
        <f t="shared" si="189"/>
        <v>0</v>
      </c>
      <c r="X681" s="29">
        <f t="shared" si="190"/>
        <v>0</v>
      </c>
      <c r="Y681" s="40">
        <f t="shared" si="191"/>
        <v>365</v>
      </c>
      <c r="Z681" s="38">
        <f t="shared" si="192"/>
        <v>46081</v>
      </c>
      <c r="AA681" s="41">
        <f t="shared" si="193"/>
        <v>181</v>
      </c>
      <c r="AB681" s="24" t="s">
        <v>113</v>
      </c>
      <c r="AC681" s="41">
        <f t="shared" si="194"/>
        <v>4043.8364000000001</v>
      </c>
      <c r="AD681" s="41">
        <v>1</v>
      </c>
      <c r="AE681" s="72">
        <f>INDEX(SA!$C$2:$G$11,MATCH(Details!S681,SA!$C$2:$C$11,0),MATCH(Details!V681,SA!$C$2:$G$2,0))*Y681/(F681-E681+1)</f>
        <v>3426.98</v>
      </c>
      <c r="AF681" s="41">
        <f t="shared" si="195"/>
        <v>0</v>
      </c>
      <c r="AG681" s="41">
        <f t="shared" si="196"/>
        <v>0</v>
      </c>
      <c r="AH681" s="41">
        <f t="shared" si="197"/>
        <v>616.85640000000001</v>
      </c>
      <c r="AI681" s="60">
        <f t="shared" si="198"/>
        <v>137.07920000000001</v>
      </c>
      <c r="AJ681" s="60">
        <f t="shared" si="199"/>
        <v>771.07050000000004</v>
      </c>
      <c r="AK681" s="60">
        <f t="shared" si="200"/>
        <v>1699.4065205479453</v>
      </c>
      <c r="AL681" s="60">
        <f t="shared" si="201"/>
        <v>1249.0637926027398</v>
      </c>
      <c r="AM681" s="41">
        <f t="shared" si="202"/>
        <v>1269.7665073972601</v>
      </c>
      <c r="AN681" s="42">
        <f t="shared" si="203"/>
        <v>45715</v>
      </c>
      <c r="AO681" s="43">
        <f t="shared" si="204"/>
        <v>3426.98</v>
      </c>
    </row>
    <row r="682" spans="1:41" s="24" customFormat="1" ht="15.75" customHeight="1" x14ac:dyDescent="0.35">
      <c r="A682" s="36" t="s">
        <v>27</v>
      </c>
      <c r="B682" s="36">
        <v>202509</v>
      </c>
      <c r="C682" s="24" t="s">
        <v>736</v>
      </c>
      <c r="D682" s="24" t="s">
        <v>119</v>
      </c>
      <c r="E682" s="62">
        <v>45901</v>
      </c>
      <c r="F682" s="62">
        <v>46265</v>
      </c>
      <c r="G682" s="37" t="s">
        <v>610</v>
      </c>
      <c r="H682" s="36">
        <v>42369</v>
      </c>
      <c r="I682" s="63">
        <v>36043</v>
      </c>
      <c r="J682" s="24" t="s">
        <v>3587</v>
      </c>
      <c r="K682" s="63">
        <f t="shared" si="187"/>
        <v>45901</v>
      </c>
      <c r="L682" s="55">
        <f t="shared" si="188"/>
        <v>0.04</v>
      </c>
      <c r="M682" s="76">
        <v>0.22500000000000001</v>
      </c>
      <c r="N682" s="62">
        <v>45901</v>
      </c>
      <c r="O682" s="62">
        <v>46265</v>
      </c>
      <c r="P682" s="63"/>
      <c r="Q682" s="63"/>
      <c r="R682" s="78">
        <v>26</v>
      </c>
      <c r="S682" s="63" t="str">
        <f>VLOOKUP(R682,SA!$B$3:$C$11,2,1)</f>
        <v>26-35</v>
      </c>
      <c r="T682" s="38" t="s">
        <v>97</v>
      </c>
      <c r="U682" s="24" t="s">
        <v>56</v>
      </c>
      <c r="V682" s="24">
        <v>400000</v>
      </c>
      <c r="W682" s="39">
        <f t="shared" si="189"/>
        <v>400000</v>
      </c>
      <c r="X682" s="29">
        <f t="shared" si="190"/>
        <v>1</v>
      </c>
      <c r="Y682" s="40">
        <f t="shared" si="191"/>
        <v>365</v>
      </c>
      <c r="Z682" s="38">
        <f t="shared" si="192"/>
        <v>46081</v>
      </c>
      <c r="AA682" s="41">
        <f t="shared" si="193"/>
        <v>181</v>
      </c>
      <c r="AB682" s="24" t="s">
        <v>113</v>
      </c>
      <c r="AC682" s="41">
        <f t="shared" si="194"/>
        <v>4533.0290000000005</v>
      </c>
      <c r="AD682" s="41">
        <v>1</v>
      </c>
      <c r="AE682" s="72">
        <f>INDEX(SA!$C$2:$G$11,MATCH(Details!S682,SA!$C$2:$C$11,0),MATCH(Details!V682,SA!$C$2:$G$2,0))*Y682/(F682-E682+1)</f>
        <v>3841.55</v>
      </c>
      <c r="AF682" s="41">
        <f t="shared" si="195"/>
        <v>0</v>
      </c>
      <c r="AG682" s="41">
        <f t="shared" si="196"/>
        <v>0</v>
      </c>
      <c r="AH682" s="41">
        <f t="shared" si="197"/>
        <v>691.47900000000004</v>
      </c>
      <c r="AI682" s="60">
        <f t="shared" si="198"/>
        <v>153.66200000000001</v>
      </c>
      <c r="AJ682" s="60">
        <f t="shared" si="199"/>
        <v>864.34875000000011</v>
      </c>
      <c r="AK682" s="60">
        <f t="shared" si="200"/>
        <v>1904.9878082191783</v>
      </c>
      <c r="AL682" s="60">
        <f t="shared" si="201"/>
        <v>1400.1660390410959</v>
      </c>
      <c r="AM682" s="41">
        <f t="shared" si="202"/>
        <v>1423.3732109589046</v>
      </c>
      <c r="AN682" s="42">
        <f t="shared" si="203"/>
        <v>45715</v>
      </c>
      <c r="AO682" s="43">
        <f t="shared" si="204"/>
        <v>3841.55</v>
      </c>
    </row>
    <row r="683" spans="1:41" s="24" customFormat="1" ht="15.75" customHeight="1" x14ac:dyDescent="0.35">
      <c r="A683" s="36" t="s">
        <v>27</v>
      </c>
      <c r="B683" s="36">
        <v>202509</v>
      </c>
      <c r="C683" s="24" t="s">
        <v>736</v>
      </c>
      <c r="D683" s="24" t="s">
        <v>119</v>
      </c>
      <c r="E683" s="62">
        <v>45901</v>
      </c>
      <c r="F683" s="62">
        <v>46265</v>
      </c>
      <c r="G683" s="37" t="s">
        <v>1258</v>
      </c>
      <c r="H683" s="36">
        <v>42370</v>
      </c>
      <c r="I683" s="63">
        <v>23916</v>
      </c>
      <c r="J683" s="24" t="s">
        <v>3588</v>
      </c>
      <c r="K683" s="63">
        <f t="shared" si="187"/>
        <v>45901</v>
      </c>
      <c r="L683" s="55">
        <f t="shared" si="188"/>
        <v>0.04</v>
      </c>
      <c r="M683" s="76">
        <v>0.22500000000000001</v>
      </c>
      <c r="N683" s="62">
        <v>45901</v>
      </c>
      <c r="O683" s="62">
        <v>46265</v>
      </c>
      <c r="P683" s="63"/>
      <c r="Q683" s="63"/>
      <c r="R683" s="78">
        <v>60</v>
      </c>
      <c r="S683" s="63" t="str">
        <f>VLOOKUP(R683,SA!$B$3:$C$11,2,1)</f>
        <v>56-65</v>
      </c>
      <c r="T683" s="38" t="s">
        <v>98</v>
      </c>
      <c r="U683" s="24" t="s">
        <v>5747</v>
      </c>
      <c r="V683" s="24">
        <v>500000</v>
      </c>
      <c r="W683" s="39">
        <f t="shared" si="189"/>
        <v>0</v>
      </c>
      <c r="X683" s="29">
        <f t="shared" si="190"/>
        <v>0</v>
      </c>
      <c r="Y683" s="40">
        <f t="shared" si="191"/>
        <v>365</v>
      </c>
      <c r="Z683" s="38">
        <f t="shared" si="192"/>
        <v>46081</v>
      </c>
      <c r="AA683" s="41">
        <f t="shared" si="193"/>
        <v>181</v>
      </c>
      <c r="AB683" s="24" t="s">
        <v>113</v>
      </c>
      <c r="AC683" s="41">
        <f t="shared" si="194"/>
        <v>13100.714</v>
      </c>
      <c r="AD683" s="41">
        <v>1</v>
      </c>
      <c r="AE683" s="72">
        <f>INDEX(SA!$C$2:$G$11,MATCH(Details!S683,SA!$C$2:$C$11,0),MATCH(Details!V683,SA!$C$2:$G$2,0))*Y683/(F683-E683+1)</f>
        <v>11102.3</v>
      </c>
      <c r="AF683" s="41">
        <f t="shared" si="195"/>
        <v>0</v>
      </c>
      <c r="AG683" s="41">
        <f t="shared" si="196"/>
        <v>0</v>
      </c>
      <c r="AH683" s="41">
        <f t="shared" si="197"/>
        <v>1998.4139999999998</v>
      </c>
      <c r="AI683" s="60">
        <f t="shared" si="198"/>
        <v>444.09199999999998</v>
      </c>
      <c r="AJ683" s="60">
        <f t="shared" si="199"/>
        <v>2498.0174999999999</v>
      </c>
      <c r="AK683" s="60">
        <f t="shared" si="200"/>
        <v>5505.5241095890406</v>
      </c>
      <c r="AL683" s="60">
        <f t="shared" si="201"/>
        <v>4046.5602205479449</v>
      </c>
      <c r="AM683" s="41">
        <f t="shared" si="202"/>
        <v>4113.6302794520543</v>
      </c>
      <c r="AN683" s="42">
        <f t="shared" si="203"/>
        <v>45715</v>
      </c>
      <c r="AO683" s="43">
        <f t="shared" si="204"/>
        <v>11102.3</v>
      </c>
    </row>
    <row r="684" spans="1:41" s="24" customFormat="1" ht="15.75" customHeight="1" x14ac:dyDescent="0.35">
      <c r="A684" s="36" t="s">
        <v>27</v>
      </c>
      <c r="B684" s="36">
        <v>202509</v>
      </c>
      <c r="C684" s="24" t="s">
        <v>736</v>
      </c>
      <c r="D684" s="24" t="s">
        <v>119</v>
      </c>
      <c r="E684" s="62">
        <v>45901</v>
      </c>
      <c r="F684" s="62">
        <v>46265</v>
      </c>
      <c r="G684" s="37" t="s">
        <v>607</v>
      </c>
      <c r="H684" s="36">
        <v>42370</v>
      </c>
      <c r="I684" s="63">
        <v>34154</v>
      </c>
      <c r="J684" s="24" t="s">
        <v>3589</v>
      </c>
      <c r="K684" s="63">
        <f t="shared" si="187"/>
        <v>45901</v>
      </c>
      <c r="L684" s="55">
        <f t="shared" si="188"/>
        <v>0.04</v>
      </c>
      <c r="M684" s="76">
        <v>0.22500000000000001</v>
      </c>
      <c r="N684" s="62">
        <v>45901</v>
      </c>
      <c r="O684" s="62">
        <v>46265</v>
      </c>
      <c r="P684" s="63"/>
      <c r="Q684" s="63"/>
      <c r="R684" s="78">
        <v>32</v>
      </c>
      <c r="S684" s="63" t="str">
        <f>VLOOKUP(R684,SA!$B$3:$C$11,2,1)</f>
        <v>26-35</v>
      </c>
      <c r="T684" s="38" t="s">
        <v>97</v>
      </c>
      <c r="U684" s="24" t="s">
        <v>56</v>
      </c>
      <c r="V684" s="24">
        <v>500000</v>
      </c>
      <c r="W684" s="39">
        <f t="shared" si="189"/>
        <v>500000</v>
      </c>
      <c r="X684" s="29">
        <f t="shared" si="190"/>
        <v>1</v>
      </c>
      <c r="Y684" s="40">
        <f t="shared" si="191"/>
        <v>365</v>
      </c>
      <c r="Z684" s="38">
        <f t="shared" si="192"/>
        <v>46081</v>
      </c>
      <c r="AA684" s="41">
        <f t="shared" si="193"/>
        <v>181</v>
      </c>
      <c r="AB684" s="24" t="s">
        <v>113</v>
      </c>
      <c r="AC684" s="41">
        <f t="shared" si="194"/>
        <v>4986.3141999999998</v>
      </c>
      <c r="AD684" s="41">
        <v>1</v>
      </c>
      <c r="AE684" s="72">
        <f>INDEX(SA!$C$2:$G$11,MATCH(Details!S684,SA!$C$2:$C$11,0),MATCH(Details!V684,SA!$C$2:$G$2,0))*Y684/(F684-E684+1)</f>
        <v>4225.6899999999996</v>
      </c>
      <c r="AF684" s="41">
        <f t="shared" si="195"/>
        <v>0</v>
      </c>
      <c r="AG684" s="41">
        <f t="shared" si="196"/>
        <v>0</v>
      </c>
      <c r="AH684" s="41">
        <f t="shared" si="197"/>
        <v>760.62419999999986</v>
      </c>
      <c r="AI684" s="60">
        <f t="shared" si="198"/>
        <v>169.02759999999998</v>
      </c>
      <c r="AJ684" s="60">
        <f t="shared" si="199"/>
        <v>950.78024999999991</v>
      </c>
      <c r="AK684" s="60">
        <f t="shared" si="200"/>
        <v>2095.479150684931</v>
      </c>
      <c r="AL684" s="60">
        <f t="shared" si="201"/>
        <v>1540.1771757534243</v>
      </c>
      <c r="AM684" s="41">
        <f t="shared" si="202"/>
        <v>1565.7049742465756</v>
      </c>
      <c r="AN684" s="42">
        <f t="shared" si="203"/>
        <v>45715</v>
      </c>
      <c r="AO684" s="43">
        <f t="shared" si="204"/>
        <v>4225.6899999999996</v>
      </c>
    </row>
    <row r="685" spans="1:41" s="24" customFormat="1" ht="15.75" customHeight="1" x14ac:dyDescent="0.35">
      <c r="A685" s="36" t="s">
        <v>27</v>
      </c>
      <c r="B685" s="36">
        <v>202509</v>
      </c>
      <c r="C685" s="24" t="s">
        <v>736</v>
      </c>
      <c r="D685" s="24" t="s">
        <v>119</v>
      </c>
      <c r="E685" s="62">
        <v>45901</v>
      </c>
      <c r="F685" s="62">
        <v>46265</v>
      </c>
      <c r="G685" s="37" t="s">
        <v>1259</v>
      </c>
      <c r="H685" s="36">
        <v>42370</v>
      </c>
      <c r="I685" s="63">
        <v>23788</v>
      </c>
      <c r="J685" s="24" t="s">
        <v>3590</v>
      </c>
      <c r="K685" s="63">
        <f t="shared" si="187"/>
        <v>45901</v>
      </c>
      <c r="L685" s="55">
        <f t="shared" si="188"/>
        <v>0.04</v>
      </c>
      <c r="M685" s="76">
        <v>0.22500000000000001</v>
      </c>
      <c r="N685" s="62">
        <v>45901</v>
      </c>
      <c r="O685" s="62">
        <v>46265</v>
      </c>
      <c r="P685" s="63"/>
      <c r="Q685" s="63"/>
      <c r="R685" s="78">
        <v>60</v>
      </c>
      <c r="S685" s="63" t="str">
        <f>VLOOKUP(R685,SA!$B$3:$C$11,2,1)</f>
        <v>56-65</v>
      </c>
      <c r="T685" s="38" t="s">
        <v>97</v>
      </c>
      <c r="U685" s="24" t="s">
        <v>5744</v>
      </c>
      <c r="V685" s="24">
        <v>500000</v>
      </c>
      <c r="W685" s="39">
        <f t="shared" si="189"/>
        <v>0</v>
      </c>
      <c r="X685" s="29">
        <f t="shared" si="190"/>
        <v>0</v>
      </c>
      <c r="Y685" s="40">
        <f t="shared" si="191"/>
        <v>365</v>
      </c>
      <c r="Z685" s="38">
        <f t="shared" si="192"/>
        <v>46081</v>
      </c>
      <c r="AA685" s="41">
        <f t="shared" si="193"/>
        <v>181</v>
      </c>
      <c r="AB685" s="24" t="s">
        <v>113</v>
      </c>
      <c r="AC685" s="41">
        <f t="shared" si="194"/>
        <v>13100.714</v>
      </c>
      <c r="AD685" s="41">
        <v>1</v>
      </c>
      <c r="AE685" s="72">
        <f>INDEX(SA!$C$2:$G$11,MATCH(Details!S685,SA!$C$2:$C$11,0),MATCH(Details!V685,SA!$C$2:$G$2,0))*Y685/(F685-E685+1)</f>
        <v>11102.3</v>
      </c>
      <c r="AF685" s="41">
        <f t="shared" si="195"/>
        <v>0</v>
      </c>
      <c r="AG685" s="41">
        <f t="shared" si="196"/>
        <v>0</v>
      </c>
      <c r="AH685" s="41">
        <f t="shared" si="197"/>
        <v>1998.4139999999998</v>
      </c>
      <c r="AI685" s="60">
        <f t="shared" si="198"/>
        <v>444.09199999999998</v>
      </c>
      <c r="AJ685" s="60">
        <f t="shared" si="199"/>
        <v>2498.0174999999999</v>
      </c>
      <c r="AK685" s="60">
        <f t="shared" si="200"/>
        <v>5505.5241095890406</v>
      </c>
      <c r="AL685" s="60">
        <f t="shared" si="201"/>
        <v>4046.5602205479449</v>
      </c>
      <c r="AM685" s="41">
        <f t="shared" si="202"/>
        <v>4113.6302794520543</v>
      </c>
      <c r="AN685" s="42">
        <f t="shared" si="203"/>
        <v>45715</v>
      </c>
      <c r="AO685" s="43">
        <f t="shared" si="204"/>
        <v>11102.3</v>
      </c>
    </row>
    <row r="686" spans="1:41" s="24" customFormat="1" ht="15.75" customHeight="1" x14ac:dyDescent="0.35">
      <c r="A686" s="36" t="s">
        <v>27</v>
      </c>
      <c r="B686" s="36">
        <v>202509</v>
      </c>
      <c r="C686" s="24" t="s">
        <v>736</v>
      </c>
      <c r="D686" s="24" t="s">
        <v>119</v>
      </c>
      <c r="E686" s="62">
        <v>45901</v>
      </c>
      <c r="F686" s="62">
        <v>46265</v>
      </c>
      <c r="G686" s="37" t="s">
        <v>1260</v>
      </c>
      <c r="H686" s="36">
        <v>42370</v>
      </c>
      <c r="I686" s="63">
        <v>35815</v>
      </c>
      <c r="J686" s="24" t="s">
        <v>3591</v>
      </c>
      <c r="K686" s="63">
        <f t="shared" si="187"/>
        <v>45901</v>
      </c>
      <c r="L686" s="55">
        <f t="shared" si="188"/>
        <v>0.04</v>
      </c>
      <c r="M686" s="76">
        <v>0.22500000000000001</v>
      </c>
      <c r="N686" s="62">
        <v>45901</v>
      </c>
      <c r="O686" s="62">
        <v>46265</v>
      </c>
      <c r="P686" s="63"/>
      <c r="Q686" s="63"/>
      <c r="R686" s="78">
        <v>27</v>
      </c>
      <c r="S686" s="63" t="str">
        <f>VLOOKUP(R686,SA!$B$3:$C$11,2,1)</f>
        <v>26-35</v>
      </c>
      <c r="T686" s="38" t="s">
        <v>98</v>
      </c>
      <c r="U686" s="24" t="s">
        <v>5743</v>
      </c>
      <c r="V686" s="24">
        <v>500000</v>
      </c>
      <c r="W686" s="39">
        <f t="shared" si="189"/>
        <v>0</v>
      </c>
      <c r="X686" s="29">
        <f t="shared" si="190"/>
        <v>0</v>
      </c>
      <c r="Y686" s="40">
        <f t="shared" si="191"/>
        <v>365</v>
      </c>
      <c r="Z686" s="38">
        <f t="shared" si="192"/>
        <v>46081</v>
      </c>
      <c r="AA686" s="41">
        <f t="shared" si="193"/>
        <v>181</v>
      </c>
      <c r="AB686" s="24" t="s">
        <v>113</v>
      </c>
      <c r="AC686" s="41">
        <f t="shared" si="194"/>
        <v>4986.3141999999998</v>
      </c>
      <c r="AD686" s="41">
        <v>1</v>
      </c>
      <c r="AE686" s="72">
        <f>INDEX(SA!$C$2:$G$11,MATCH(Details!S686,SA!$C$2:$C$11,0),MATCH(Details!V686,SA!$C$2:$G$2,0))*Y686/(F686-E686+1)</f>
        <v>4225.6899999999996</v>
      </c>
      <c r="AF686" s="41">
        <f t="shared" si="195"/>
        <v>0</v>
      </c>
      <c r="AG686" s="41">
        <f t="shared" si="196"/>
        <v>0</v>
      </c>
      <c r="AH686" s="41">
        <f t="shared" si="197"/>
        <v>760.62419999999986</v>
      </c>
      <c r="AI686" s="60">
        <f t="shared" si="198"/>
        <v>169.02759999999998</v>
      </c>
      <c r="AJ686" s="60">
        <f t="shared" si="199"/>
        <v>950.78024999999991</v>
      </c>
      <c r="AK686" s="60">
        <f t="shared" si="200"/>
        <v>2095.479150684931</v>
      </c>
      <c r="AL686" s="60">
        <f t="shared" si="201"/>
        <v>1540.1771757534243</v>
      </c>
      <c r="AM686" s="41">
        <f t="shared" si="202"/>
        <v>1565.7049742465756</v>
      </c>
      <c r="AN686" s="42">
        <f t="shared" si="203"/>
        <v>45715</v>
      </c>
      <c r="AO686" s="43">
        <f t="shared" si="204"/>
        <v>4225.6899999999996</v>
      </c>
    </row>
    <row r="687" spans="1:41" s="24" customFormat="1" ht="15.75" customHeight="1" x14ac:dyDescent="0.35">
      <c r="A687" s="36" t="s">
        <v>27</v>
      </c>
      <c r="B687" s="36">
        <v>202509</v>
      </c>
      <c r="C687" s="24" t="s">
        <v>736</v>
      </c>
      <c r="D687" s="24" t="s">
        <v>119</v>
      </c>
      <c r="E687" s="62">
        <v>45901</v>
      </c>
      <c r="F687" s="62">
        <v>46265</v>
      </c>
      <c r="G687" s="37" t="s">
        <v>1261</v>
      </c>
      <c r="H687" s="36">
        <v>42371</v>
      </c>
      <c r="I687" s="63">
        <v>24473</v>
      </c>
      <c r="J687" s="24" t="s">
        <v>3592</v>
      </c>
      <c r="K687" s="63">
        <f t="shared" si="187"/>
        <v>45901</v>
      </c>
      <c r="L687" s="55">
        <f t="shared" si="188"/>
        <v>0.04</v>
      </c>
      <c r="M687" s="76">
        <v>0.22500000000000001</v>
      </c>
      <c r="N687" s="62">
        <v>45901</v>
      </c>
      <c r="O687" s="62">
        <v>46265</v>
      </c>
      <c r="P687" s="63"/>
      <c r="Q687" s="63"/>
      <c r="R687" s="78">
        <v>58</v>
      </c>
      <c r="S687" s="63" t="str">
        <f>VLOOKUP(R687,SA!$B$3:$C$11,2,1)</f>
        <v>56-65</v>
      </c>
      <c r="T687" s="38" t="s">
        <v>98</v>
      </c>
      <c r="U687" s="24" t="s">
        <v>5747</v>
      </c>
      <c r="V687" s="24">
        <v>300000</v>
      </c>
      <c r="W687" s="39">
        <f t="shared" si="189"/>
        <v>0</v>
      </c>
      <c r="X687" s="29">
        <f t="shared" si="190"/>
        <v>0</v>
      </c>
      <c r="Y687" s="40">
        <f t="shared" si="191"/>
        <v>365</v>
      </c>
      <c r="Z687" s="38">
        <f t="shared" si="192"/>
        <v>46081</v>
      </c>
      <c r="AA687" s="41">
        <f t="shared" si="193"/>
        <v>181</v>
      </c>
      <c r="AB687" s="24" t="s">
        <v>113</v>
      </c>
      <c r="AC687" s="41">
        <f t="shared" si="194"/>
        <v>10831.751</v>
      </c>
      <c r="AD687" s="41">
        <v>1</v>
      </c>
      <c r="AE687" s="72">
        <f>INDEX(SA!$C$2:$G$11,MATCH(Details!S687,SA!$C$2:$C$11,0),MATCH(Details!V687,SA!$C$2:$G$2,0))*Y687/(F687-E687+1)</f>
        <v>9179.4500000000007</v>
      </c>
      <c r="AF687" s="41">
        <f t="shared" si="195"/>
        <v>0</v>
      </c>
      <c r="AG687" s="41">
        <f t="shared" si="196"/>
        <v>0</v>
      </c>
      <c r="AH687" s="41">
        <f t="shared" si="197"/>
        <v>1652.3010000000002</v>
      </c>
      <c r="AI687" s="60">
        <f t="shared" si="198"/>
        <v>367.17800000000005</v>
      </c>
      <c r="AJ687" s="60">
        <f t="shared" si="199"/>
        <v>2065.3762500000003</v>
      </c>
      <c r="AK687" s="60">
        <f t="shared" si="200"/>
        <v>4552.0012328767125</v>
      </c>
      <c r="AL687" s="60">
        <f t="shared" si="201"/>
        <v>3345.7209061643835</v>
      </c>
      <c r="AM687" s="41">
        <f t="shared" si="202"/>
        <v>3401.1748438356171</v>
      </c>
      <c r="AN687" s="42">
        <f t="shared" si="203"/>
        <v>45715</v>
      </c>
      <c r="AO687" s="43">
        <f t="shared" si="204"/>
        <v>9179.4500000000007</v>
      </c>
    </row>
    <row r="688" spans="1:41" s="24" customFormat="1" ht="15.75" customHeight="1" x14ac:dyDescent="0.35">
      <c r="A688" s="36" t="s">
        <v>27</v>
      </c>
      <c r="B688" s="36">
        <v>202509</v>
      </c>
      <c r="C688" s="24" t="s">
        <v>736</v>
      </c>
      <c r="D688" s="24" t="s">
        <v>119</v>
      </c>
      <c r="E688" s="62">
        <v>45901</v>
      </c>
      <c r="F688" s="62">
        <v>46265</v>
      </c>
      <c r="G688" s="37" t="s">
        <v>1262</v>
      </c>
      <c r="H688" s="36">
        <v>42371</v>
      </c>
      <c r="I688" s="63">
        <v>34895</v>
      </c>
      <c r="J688" s="24" t="s">
        <v>3593</v>
      </c>
      <c r="K688" s="63">
        <f t="shared" si="187"/>
        <v>45901</v>
      </c>
      <c r="L688" s="55">
        <f t="shared" si="188"/>
        <v>0.04</v>
      </c>
      <c r="M688" s="76">
        <v>0.22500000000000001</v>
      </c>
      <c r="N688" s="62">
        <v>45901</v>
      </c>
      <c r="O688" s="62">
        <v>46265</v>
      </c>
      <c r="P688" s="63"/>
      <c r="Q688" s="63"/>
      <c r="R688" s="78">
        <v>30</v>
      </c>
      <c r="S688" s="63" t="str">
        <f>VLOOKUP(R688,SA!$B$3:$C$11,2,1)</f>
        <v>26-35</v>
      </c>
      <c r="T688" s="38" t="s">
        <v>98</v>
      </c>
      <c r="U688" s="24" t="s">
        <v>5743</v>
      </c>
      <c r="V688" s="24">
        <v>300000</v>
      </c>
      <c r="W688" s="39">
        <f t="shared" si="189"/>
        <v>0</v>
      </c>
      <c r="X688" s="29">
        <f t="shared" si="190"/>
        <v>0</v>
      </c>
      <c r="Y688" s="40">
        <f t="shared" si="191"/>
        <v>365</v>
      </c>
      <c r="Z688" s="38">
        <f t="shared" si="192"/>
        <v>46081</v>
      </c>
      <c r="AA688" s="41">
        <f t="shared" si="193"/>
        <v>181</v>
      </c>
      <c r="AB688" s="24" t="s">
        <v>113</v>
      </c>
      <c r="AC688" s="41">
        <f t="shared" si="194"/>
        <v>4124.4657999999999</v>
      </c>
      <c r="AD688" s="41">
        <v>1</v>
      </c>
      <c r="AE688" s="72">
        <f>INDEX(SA!$C$2:$G$11,MATCH(Details!S688,SA!$C$2:$C$11,0),MATCH(Details!V688,SA!$C$2:$G$2,0))*Y688/(F688-E688+1)</f>
        <v>3495.31</v>
      </c>
      <c r="AF688" s="41">
        <f t="shared" si="195"/>
        <v>0</v>
      </c>
      <c r="AG688" s="41">
        <f t="shared" si="196"/>
        <v>0</v>
      </c>
      <c r="AH688" s="41">
        <f t="shared" si="197"/>
        <v>629.1558</v>
      </c>
      <c r="AI688" s="60">
        <f t="shared" si="198"/>
        <v>139.8124</v>
      </c>
      <c r="AJ688" s="60">
        <f t="shared" si="199"/>
        <v>786.44475</v>
      </c>
      <c r="AK688" s="60">
        <f t="shared" si="200"/>
        <v>1733.2907123287671</v>
      </c>
      <c r="AL688" s="60">
        <f t="shared" si="201"/>
        <v>1273.9686735616438</v>
      </c>
      <c r="AM688" s="41">
        <f t="shared" si="202"/>
        <v>1295.0841764383563</v>
      </c>
      <c r="AN688" s="42">
        <f t="shared" si="203"/>
        <v>45715</v>
      </c>
      <c r="AO688" s="43">
        <f t="shared" si="204"/>
        <v>3495.31</v>
      </c>
    </row>
    <row r="689" spans="1:41" s="24" customFormat="1" ht="15.75" customHeight="1" x14ac:dyDescent="0.35">
      <c r="A689" s="36" t="s">
        <v>27</v>
      </c>
      <c r="B689" s="36">
        <v>202509</v>
      </c>
      <c r="C689" s="24" t="s">
        <v>736</v>
      </c>
      <c r="D689" s="24" t="s">
        <v>119</v>
      </c>
      <c r="E689" s="62">
        <v>45901</v>
      </c>
      <c r="F689" s="62">
        <v>46265</v>
      </c>
      <c r="G689" s="37" t="s">
        <v>1263</v>
      </c>
      <c r="H689" s="36">
        <v>42371</v>
      </c>
      <c r="I689" s="63">
        <v>45487</v>
      </c>
      <c r="J689" s="24" t="s">
        <v>3594</v>
      </c>
      <c r="K689" s="63">
        <f t="shared" si="187"/>
        <v>45901</v>
      </c>
      <c r="L689" s="55">
        <f t="shared" si="188"/>
        <v>0.04</v>
      </c>
      <c r="M689" s="76">
        <v>0.22500000000000001</v>
      </c>
      <c r="N689" s="62">
        <v>45901</v>
      </c>
      <c r="O689" s="62">
        <v>46265</v>
      </c>
      <c r="P689" s="63"/>
      <c r="Q689" s="63"/>
      <c r="R689" s="78">
        <v>1</v>
      </c>
      <c r="S689" s="63" t="str">
        <f>VLOOKUP(R689,SA!$B$3:$C$11,2,1)</f>
        <v>0-25</v>
      </c>
      <c r="T689" s="38" t="s">
        <v>97</v>
      </c>
      <c r="U689" s="24" t="s">
        <v>5745</v>
      </c>
      <c r="V689" s="24">
        <v>300000</v>
      </c>
      <c r="W689" s="39">
        <f t="shared" si="189"/>
        <v>0</v>
      </c>
      <c r="X689" s="29">
        <f t="shared" si="190"/>
        <v>0</v>
      </c>
      <c r="Y689" s="40">
        <f t="shared" si="191"/>
        <v>365</v>
      </c>
      <c r="Z689" s="38">
        <f t="shared" si="192"/>
        <v>46081</v>
      </c>
      <c r="AA689" s="41">
        <f t="shared" si="193"/>
        <v>181</v>
      </c>
      <c r="AB689" s="24" t="s">
        <v>113</v>
      </c>
      <c r="AC689" s="41">
        <f t="shared" si="194"/>
        <v>3690.3792000000003</v>
      </c>
      <c r="AD689" s="41">
        <v>1</v>
      </c>
      <c r="AE689" s="72">
        <f>INDEX(SA!$C$2:$G$11,MATCH(Details!S689,SA!$C$2:$C$11,0),MATCH(Details!V689,SA!$C$2:$G$2,0))*Y689/(F689-E689+1)</f>
        <v>3127.44</v>
      </c>
      <c r="AF689" s="41">
        <f t="shared" si="195"/>
        <v>0</v>
      </c>
      <c r="AG689" s="41">
        <f t="shared" si="196"/>
        <v>0</v>
      </c>
      <c r="AH689" s="41">
        <f t="shared" si="197"/>
        <v>562.93920000000003</v>
      </c>
      <c r="AI689" s="60">
        <f t="shared" si="198"/>
        <v>125.0976</v>
      </c>
      <c r="AJ689" s="60">
        <f t="shared" si="199"/>
        <v>703.67399999999998</v>
      </c>
      <c r="AK689" s="60">
        <f t="shared" si="200"/>
        <v>1550.8675068493151</v>
      </c>
      <c r="AL689" s="60">
        <f t="shared" si="201"/>
        <v>1139.8876175342466</v>
      </c>
      <c r="AM689" s="41">
        <f t="shared" si="202"/>
        <v>1158.7807824657534</v>
      </c>
      <c r="AN689" s="42">
        <f t="shared" si="203"/>
        <v>45715</v>
      </c>
      <c r="AO689" s="43">
        <f t="shared" si="204"/>
        <v>3127.44</v>
      </c>
    </row>
    <row r="690" spans="1:41" s="24" customFormat="1" ht="15.75" customHeight="1" x14ac:dyDescent="0.35">
      <c r="A690" s="36" t="s">
        <v>27</v>
      </c>
      <c r="B690" s="36">
        <v>202509</v>
      </c>
      <c r="C690" s="24" t="s">
        <v>736</v>
      </c>
      <c r="D690" s="24" t="s">
        <v>119</v>
      </c>
      <c r="E690" s="62">
        <v>45901</v>
      </c>
      <c r="F690" s="62">
        <v>46265</v>
      </c>
      <c r="G690" s="37" t="s">
        <v>642</v>
      </c>
      <c r="H690" s="36">
        <v>42371</v>
      </c>
      <c r="I690" s="63">
        <v>33775</v>
      </c>
      <c r="J690" s="24" t="s">
        <v>3595</v>
      </c>
      <c r="K690" s="63">
        <f t="shared" si="187"/>
        <v>45901</v>
      </c>
      <c r="L690" s="55">
        <f t="shared" si="188"/>
        <v>0.04</v>
      </c>
      <c r="M690" s="76">
        <v>0.22500000000000001</v>
      </c>
      <c r="N690" s="62">
        <v>45901</v>
      </c>
      <c r="O690" s="62">
        <v>46265</v>
      </c>
      <c r="P690" s="63"/>
      <c r="Q690" s="63"/>
      <c r="R690" s="78">
        <v>33</v>
      </c>
      <c r="S690" s="63" t="str">
        <f>VLOOKUP(R690,SA!$B$3:$C$11,2,1)</f>
        <v>26-35</v>
      </c>
      <c r="T690" s="38" t="s">
        <v>97</v>
      </c>
      <c r="U690" s="24" t="s">
        <v>56</v>
      </c>
      <c r="V690" s="24">
        <v>300000</v>
      </c>
      <c r="W690" s="39">
        <f t="shared" si="189"/>
        <v>300000</v>
      </c>
      <c r="X690" s="29">
        <f t="shared" si="190"/>
        <v>1</v>
      </c>
      <c r="Y690" s="40">
        <f t="shared" si="191"/>
        <v>365</v>
      </c>
      <c r="Z690" s="38">
        <f t="shared" si="192"/>
        <v>46081</v>
      </c>
      <c r="AA690" s="41">
        <f t="shared" si="193"/>
        <v>181</v>
      </c>
      <c r="AB690" s="24" t="s">
        <v>113</v>
      </c>
      <c r="AC690" s="41">
        <f t="shared" si="194"/>
        <v>4124.4657999999999</v>
      </c>
      <c r="AD690" s="41">
        <v>1</v>
      </c>
      <c r="AE690" s="72">
        <f>INDEX(SA!$C$2:$G$11,MATCH(Details!S690,SA!$C$2:$C$11,0),MATCH(Details!V690,SA!$C$2:$G$2,0))*Y690/(F690-E690+1)</f>
        <v>3495.31</v>
      </c>
      <c r="AF690" s="41">
        <f t="shared" si="195"/>
        <v>0</v>
      </c>
      <c r="AG690" s="41">
        <f t="shared" si="196"/>
        <v>0</v>
      </c>
      <c r="AH690" s="41">
        <f t="shared" si="197"/>
        <v>629.1558</v>
      </c>
      <c r="AI690" s="60">
        <f t="shared" si="198"/>
        <v>139.8124</v>
      </c>
      <c r="AJ690" s="60">
        <f t="shared" si="199"/>
        <v>786.44475</v>
      </c>
      <c r="AK690" s="60">
        <f t="shared" si="200"/>
        <v>1733.2907123287671</v>
      </c>
      <c r="AL690" s="60">
        <f t="shared" si="201"/>
        <v>1273.9686735616438</v>
      </c>
      <c r="AM690" s="41">
        <f t="shared" si="202"/>
        <v>1295.0841764383563</v>
      </c>
      <c r="AN690" s="42">
        <f t="shared" si="203"/>
        <v>45715</v>
      </c>
      <c r="AO690" s="43">
        <f t="shared" si="204"/>
        <v>3495.31</v>
      </c>
    </row>
    <row r="691" spans="1:41" s="24" customFormat="1" ht="15.75" customHeight="1" x14ac:dyDescent="0.35">
      <c r="A691" s="36" t="s">
        <v>27</v>
      </c>
      <c r="B691" s="36">
        <v>202509</v>
      </c>
      <c r="C691" s="24" t="s">
        <v>736</v>
      </c>
      <c r="D691" s="24" t="s">
        <v>119</v>
      </c>
      <c r="E691" s="62">
        <v>45901</v>
      </c>
      <c r="F691" s="62">
        <v>46265</v>
      </c>
      <c r="G691" s="37" t="s">
        <v>1264</v>
      </c>
      <c r="H691" s="36">
        <v>42371</v>
      </c>
      <c r="I691" s="63">
        <v>22647</v>
      </c>
      <c r="J691" s="24" t="s">
        <v>3596</v>
      </c>
      <c r="K691" s="63">
        <f t="shared" si="187"/>
        <v>45901</v>
      </c>
      <c r="L691" s="55">
        <f t="shared" si="188"/>
        <v>0.04</v>
      </c>
      <c r="M691" s="76">
        <v>0.22500000000000001</v>
      </c>
      <c r="N691" s="62">
        <v>45901</v>
      </c>
      <c r="O691" s="62">
        <v>46265</v>
      </c>
      <c r="P691" s="63"/>
      <c r="Q691" s="63"/>
      <c r="R691" s="78">
        <v>63</v>
      </c>
      <c r="S691" s="63" t="str">
        <f>VLOOKUP(R691,SA!$B$3:$C$11,2,1)</f>
        <v>56-65</v>
      </c>
      <c r="T691" s="38" t="s">
        <v>97</v>
      </c>
      <c r="U691" s="24" t="s">
        <v>5744</v>
      </c>
      <c r="V691" s="24">
        <v>300000</v>
      </c>
      <c r="W691" s="39">
        <f t="shared" si="189"/>
        <v>0</v>
      </c>
      <c r="X691" s="29">
        <f t="shared" si="190"/>
        <v>0</v>
      </c>
      <c r="Y691" s="40">
        <f t="shared" si="191"/>
        <v>365</v>
      </c>
      <c r="Z691" s="38">
        <f t="shared" si="192"/>
        <v>46081</v>
      </c>
      <c r="AA691" s="41">
        <f t="shared" si="193"/>
        <v>181</v>
      </c>
      <c r="AB691" s="24" t="s">
        <v>113</v>
      </c>
      <c r="AC691" s="41">
        <f t="shared" si="194"/>
        <v>10831.751</v>
      </c>
      <c r="AD691" s="41">
        <v>1</v>
      </c>
      <c r="AE691" s="72">
        <f>INDEX(SA!$C$2:$G$11,MATCH(Details!S691,SA!$C$2:$C$11,0),MATCH(Details!V691,SA!$C$2:$G$2,0))*Y691/(F691-E691+1)</f>
        <v>9179.4500000000007</v>
      </c>
      <c r="AF691" s="41">
        <f t="shared" si="195"/>
        <v>0</v>
      </c>
      <c r="AG691" s="41">
        <f t="shared" si="196"/>
        <v>0</v>
      </c>
      <c r="AH691" s="41">
        <f t="shared" si="197"/>
        <v>1652.3010000000002</v>
      </c>
      <c r="AI691" s="60">
        <f t="shared" si="198"/>
        <v>367.17800000000005</v>
      </c>
      <c r="AJ691" s="60">
        <f t="shared" si="199"/>
        <v>2065.3762500000003</v>
      </c>
      <c r="AK691" s="60">
        <f t="shared" si="200"/>
        <v>4552.0012328767125</v>
      </c>
      <c r="AL691" s="60">
        <f t="shared" si="201"/>
        <v>3345.7209061643835</v>
      </c>
      <c r="AM691" s="41">
        <f t="shared" si="202"/>
        <v>3401.1748438356171</v>
      </c>
      <c r="AN691" s="42">
        <f t="shared" si="203"/>
        <v>45715</v>
      </c>
      <c r="AO691" s="43">
        <f t="shared" si="204"/>
        <v>9179.4500000000007</v>
      </c>
    </row>
    <row r="692" spans="1:41" s="24" customFormat="1" ht="15.75" customHeight="1" x14ac:dyDescent="0.35">
      <c r="A692" s="36" t="s">
        <v>27</v>
      </c>
      <c r="B692" s="36">
        <v>202509</v>
      </c>
      <c r="C692" s="24" t="s">
        <v>736</v>
      </c>
      <c r="D692" s="24" t="s">
        <v>119</v>
      </c>
      <c r="E692" s="62">
        <v>45901</v>
      </c>
      <c r="F692" s="62">
        <v>46265</v>
      </c>
      <c r="G692" s="37" t="s">
        <v>896</v>
      </c>
      <c r="H692" s="36">
        <v>42371</v>
      </c>
      <c r="I692" s="63">
        <v>44285</v>
      </c>
      <c r="J692" s="24" t="s">
        <v>3597</v>
      </c>
      <c r="K692" s="63">
        <f t="shared" si="187"/>
        <v>45901</v>
      </c>
      <c r="L692" s="55">
        <f t="shared" si="188"/>
        <v>0.04</v>
      </c>
      <c r="M692" s="76">
        <v>0.22500000000000001</v>
      </c>
      <c r="N692" s="62">
        <v>45901</v>
      </c>
      <c r="O692" s="62">
        <v>46265</v>
      </c>
      <c r="P692" s="63"/>
      <c r="Q692" s="63"/>
      <c r="R692" s="78">
        <v>4</v>
      </c>
      <c r="S692" s="63" t="str">
        <f>VLOOKUP(R692,SA!$B$3:$C$11,2,1)</f>
        <v>0-25</v>
      </c>
      <c r="T692" s="38" t="s">
        <v>97</v>
      </c>
      <c r="U692" s="24" t="s">
        <v>5745</v>
      </c>
      <c r="V692" s="24">
        <v>300000</v>
      </c>
      <c r="W692" s="39">
        <f t="shared" si="189"/>
        <v>0</v>
      </c>
      <c r="X692" s="29">
        <f t="shared" si="190"/>
        <v>0</v>
      </c>
      <c r="Y692" s="40">
        <f t="shared" si="191"/>
        <v>365</v>
      </c>
      <c r="Z692" s="38">
        <f t="shared" si="192"/>
        <v>46081</v>
      </c>
      <c r="AA692" s="41">
        <f t="shared" si="193"/>
        <v>181</v>
      </c>
      <c r="AB692" s="24" t="s">
        <v>113</v>
      </c>
      <c r="AC692" s="41">
        <f t="shared" si="194"/>
        <v>3690.3792000000003</v>
      </c>
      <c r="AD692" s="41">
        <v>1</v>
      </c>
      <c r="AE692" s="72">
        <f>INDEX(SA!$C$2:$G$11,MATCH(Details!S692,SA!$C$2:$C$11,0),MATCH(Details!V692,SA!$C$2:$G$2,0))*Y692/(F692-E692+1)</f>
        <v>3127.44</v>
      </c>
      <c r="AF692" s="41">
        <f t="shared" si="195"/>
        <v>0</v>
      </c>
      <c r="AG692" s="41">
        <f t="shared" si="196"/>
        <v>0</v>
      </c>
      <c r="AH692" s="41">
        <f t="shared" si="197"/>
        <v>562.93920000000003</v>
      </c>
      <c r="AI692" s="60">
        <f t="shared" si="198"/>
        <v>125.0976</v>
      </c>
      <c r="AJ692" s="60">
        <f t="shared" si="199"/>
        <v>703.67399999999998</v>
      </c>
      <c r="AK692" s="60">
        <f t="shared" si="200"/>
        <v>1550.8675068493151</v>
      </c>
      <c r="AL692" s="60">
        <f t="shared" si="201"/>
        <v>1139.8876175342466</v>
      </c>
      <c r="AM692" s="41">
        <f t="shared" si="202"/>
        <v>1158.7807824657534</v>
      </c>
      <c r="AN692" s="42">
        <f t="shared" si="203"/>
        <v>45715</v>
      </c>
      <c r="AO692" s="43">
        <f t="shared" si="204"/>
        <v>3127.44</v>
      </c>
    </row>
    <row r="693" spans="1:41" s="24" customFormat="1" ht="15.75" customHeight="1" x14ac:dyDescent="0.35">
      <c r="A693" s="36" t="s">
        <v>27</v>
      </c>
      <c r="B693" s="36">
        <v>202509</v>
      </c>
      <c r="C693" s="24" t="s">
        <v>736</v>
      </c>
      <c r="D693" s="24" t="s">
        <v>119</v>
      </c>
      <c r="E693" s="62">
        <v>45901</v>
      </c>
      <c r="F693" s="62">
        <v>46265</v>
      </c>
      <c r="G693" s="37" t="s">
        <v>1265</v>
      </c>
      <c r="H693" s="36">
        <v>42372</v>
      </c>
      <c r="I693" s="63">
        <v>17684</v>
      </c>
      <c r="J693" s="24" t="s">
        <v>3598</v>
      </c>
      <c r="K693" s="63">
        <f t="shared" si="187"/>
        <v>45901</v>
      </c>
      <c r="L693" s="55">
        <f t="shared" si="188"/>
        <v>0.04</v>
      </c>
      <c r="M693" s="76">
        <v>0.22500000000000001</v>
      </c>
      <c r="N693" s="62">
        <v>45901</v>
      </c>
      <c r="O693" s="62">
        <v>46265</v>
      </c>
      <c r="P693" s="63"/>
      <c r="Q693" s="63"/>
      <c r="R693" s="78">
        <v>77</v>
      </c>
      <c r="S693" s="63" t="str">
        <f>VLOOKUP(R693,SA!$B$3:$C$11,2,1)</f>
        <v>76-80</v>
      </c>
      <c r="T693" s="38" t="s">
        <v>97</v>
      </c>
      <c r="U693" s="24" t="s">
        <v>5744</v>
      </c>
      <c r="V693" s="24">
        <v>300000</v>
      </c>
      <c r="W693" s="39">
        <f t="shared" si="189"/>
        <v>0</v>
      </c>
      <c r="X693" s="29">
        <f t="shared" si="190"/>
        <v>0</v>
      </c>
      <c r="Y693" s="40">
        <f t="shared" si="191"/>
        <v>365</v>
      </c>
      <c r="Z693" s="38">
        <f t="shared" si="192"/>
        <v>46081</v>
      </c>
      <c r="AA693" s="41">
        <f t="shared" si="193"/>
        <v>181</v>
      </c>
      <c r="AB693" s="24" t="s">
        <v>113</v>
      </c>
      <c r="AC693" s="41">
        <f t="shared" si="194"/>
        <v>24649.078999999998</v>
      </c>
      <c r="AD693" s="41">
        <v>1</v>
      </c>
      <c r="AE693" s="72">
        <f>INDEX(SA!$C$2:$G$11,MATCH(Details!S693,SA!$C$2:$C$11,0),MATCH(Details!V693,SA!$C$2:$G$2,0))*Y693/(F693-E693+1)</f>
        <v>20889.05</v>
      </c>
      <c r="AF693" s="41">
        <f t="shared" si="195"/>
        <v>0</v>
      </c>
      <c r="AG693" s="41">
        <f t="shared" si="196"/>
        <v>0</v>
      </c>
      <c r="AH693" s="41">
        <f t="shared" si="197"/>
        <v>3760.0289999999995</v>
      </c>
      <c r="AI693" s="60">
        <f t="shared" si="198"/>
        <v>835.56200000000001</v>
      </c>
      <c r="AJ693" s="60">
        <f t="shared" si="199"/>
        <v>4700.0362500000001</v>
      </c>
      <c r="AK693" s="60">
        <f t="shared" si="200"/>
        <v>10358.679589041096</v>
      </c>
      <c r="AL693" s="60">
        <f t="shared" si="201"/>
        <v>7613.629497945205</v>
      </c>
      <c r="AM693" s="41">
        <f t="shared" si="202"/>
        <v>7739.8222520547924</v>
      </c>
      <c r="AN693" s="42">
        <f t="shared" si="203"/>
        <v>45715</v>
      </c>
      <c r="AO693" s="43">
        <f t="shared" si="204"/>
        <v>20889.05</v>
      </c>
    </row>
    <row r="694" spans="1:41" s="24" customFormat="1" ht="15.75" customHeight="1" x14ac:dyDescent="0.35">
      <c r="A694" s="36" t="s">
        <v>27</v>
      </c>
      <c r="B694" s="36">
        <v>202509</v>
      </c>
      <c r="C694" s="24" t="s">
        <v>736</v>
      </c>
      <c r="D694" s="24" t="s">
        <v>119</v>
      </c>
      <c r="E694" s="62">
        <v>45901</v>
      </c>
      <c r="F694" s="62">
        <v>46265</v>
      </c>
      <c r="G694" s="37" t="s">
        <v>1266</v>
      </c>
      <c r="H694" s="36">
        <v>42372</v>
      </c>
      <c r="I694" s="63">
        <v>35072</v>
      </c>
      <c r="J694" s="24" t="s">
        <v>3599</v>
      </c>
      <c r="K694" s="63">
        <f t="shared" si="187"/>
        <v>45901</v>
      </c>
      <c r="L694" s="55">
        <f t="shared" si="188"/>
        <v>0.04</v>
      </c>
      <c r="M694" s="76">
        <v>0.22500000000000001</v>
      </c>
      <c r="N694" s="62">
        <v>45901</v>
      </c>
      <c r="O694" s="62">
        <v>46265</v>
      </c>
      <c r="P694" s="63"/>
      <c r="Q694" s="63"/>
      <c r="R694" s="78">
        <v>29</v>
      </c>
      <c r="S694" s="63" t="str">
        <f>VLOOKUP(R694,SA!$B$3:$C$11,2,1)</f>
        <v>26-35</v>
      </c>
      <c r="T694" s="38" t="s">
        <v>98</v>
      </c>
      <c r="U694" s="24" t="s">
        <v>5743</v>
      </c>
      <c r="V694" s="24">
        <v>300000</v>
      </c>
      <c r="W694" s="39">
        <f t="shared" si="189"/>
        <v>0</v>
      </c>
      <c r="X694" s="29">
        <f t="shared" si="190"/>
        <v>0</v>
      </c>
      <c r="Y694" s="40">
        <f t="shared" si="191"/>
        <v>365</v>
      </c>
      <c r="Z694" s="38">
        <f t="shared" si="192"/>
        <v>46081</v>
      </c>
      <c r="AA694" s="41">
        <f t="shared" si="193"/>
        <v>181</v>
      </c>
      <c r="AB694" s="24" t="s">
        <v>113</v>
      </c>
      <c r="AC694" s="41">
        <f t="shared" si="194"/>
        <v>4124.4657999999999</v>
      </c>
      <c r="AD694" s="41">
        <v>1</v>
      </c>
      <c r="AE694" s="72">
        <f>INDEX(SA!$C$2:$G$11,MATCH(Details!S694,SA!$C$2:$C$11,0),MATCH(Details!V694,SA!$C$2:$G$2,0))*Y694/(F694-E694+1)</f>
        <v>3495.31</v>
      </c>
      <c r="AF694" s="41">
        <f t="shared" si="195"/>
        <v>0</v>
      </c>
      <c r="AG694" s="41">
        <f t="shared" si="196"/>
        <v>0</v>
      </c>
      <c r="AH694" s="41">
        <f t="shared" si="197"/>
        <v>629.1558</v>
      </c>
      <c r="AI694" s="60">
        <f t="shared" si="198"/>
        <v>139.8124</v>
      </c>
      <c r="AJ694" s="60">
        <f t="shared" si="199"/>
        <v>786.44475</v>
      </c>
      <c r="AK694" s="60">
        <f t="shared" si="200"/>
        <v>1733.2907123287671</v>
      </c>
      <c r="AL694" s="60">
        <f t="shared" si="201"/>
        <v>1273.9686735616438</v>
      </c>
      <c r="AM694" s="41">
        <f t="shared" si="202"/>
        <v>1295.0841764383563</v>
      </c>
      <c r="AN694" s="42">
        <f t="shared" si="203"/>
        <v>45715</v>
      </c>
      <c r="AO694" s="43">
        <f t="shared" si="204"/>
        <v>3495.31</v>
      </c>
    </row>
    <row r="695" spans="1:41" s="24" customFormat="1" ht="15.75" customHeight="1" x14ac:dyDescent="0.35">
      <c r="A695" s="36" t="s">
        <v>27</v>
      </c>
      <c r="B695" s="36">
        <v>202509</v>
      </c>
      <c r="C695" s="24" t="s">
        <v>736</v>
      </c>
      <c r="D695" s="24" t="s">
        <v>119</v>
      </c>
      <c r="E695" s="62">
        <v>45901</v>
      </c>
      <c r="F695" s="62">
        <v>46265</v>
      </c>
      <c r="G695" s="37" t="s">
        <v>1267</v>
      </c>
      <c r="H695" s="36">
        <v>42372</v>
      </c>
      <c r="I695" s="63">
        <v>19402</v>
      </c>
      <c r="J695" s="24" t="s">
        <v>3600</v>
      </c>
      <c r="K695" s="63">
        <f t="shared" si="187"/>
        <v>45901</v>
      </c>
      <c r="L695" s="55">
        <f t="shared" si="188"/>
        <v>0.04</v>
      </c>
      <c r="M695" s="76">
        <v>0.22500000000000001</v>
      </c>
      <c r="N695" s="62">
        <v>45901</v>
      </c>
      <c r="O695" s="62">
        <v>46265</v>
      </c>
      <c r="P695" s="63"/>
      <c r="Q695" s="63"/>
      <c r="R695" s="78">
        <v>72</v>
      </c>
      <c r="S695" s="63" t="str">
        <f>VLOOKUP(R695,SA!$B$3:$C$11,2,1)</f>
        <v>71-75</v>
      </c>
      <c r="T695" s="38" t="s">
        <v>98</v>
      </c>
      <c r="U695" s="24" t="s">
        <v>5747</v>
      </c>
      <c r="V695" s="24">
        <v>300000</v>
      </c>
      <c r="W695" s="39">
        <f t="shared" si="189"/>
        <v>0</v>
      </c>
      <c r="X695" s="29">
        <f t="shared" si="190"/>
        <v>0</v>
      </c>
      <c r="Y695" s="40">
        <f t="shared" si="191"/>
        <v>365</v>
      </c>
      <c r="Z695" s="38">
        <f t="shared" si="192"/>
        <v>46081</v>
      </c>
      <c r="AA695" s="41">
        <f t="shared" si="193"/>
        <v>181</v>
      </c>
      <c r="AB695" s="24" t="s">
        <v>113</v>
      </c>
      <c r="AC695" s="41">
        <f t="shared" si="194"/>
        <v>19621.1934</v>
      </c>
      <c r="AD695" s="41">
        <v>1</v>
      </c>
      <c r="AE695" s="72">
        <f>INDEX(SA!$C$2:$G$11,MATCH(Details!S695,SA!$C$2:$C$11,0),MATCH(Details!V695,SA!$C$2:$G$2,0))*Y695/(F695-E695+1)</f>
        <v>16628.13</v>
      </c>
      <c r="AF695" s="41">
        <f t="shared" si="195"/>
        <v>0</v>
      </c>
      <c r="AG695" s="41">
        <f t="shared" si="196"/>
        <v>0</v>
      </c>
      <c r="AH695" s="41">
        <f t="shared" si="197"/>
        <v>2993.0634</v>
      </c>
      <c r="AI695" s="60">
        <f t="shared" si="198"/>
        <v>665.12520000000006</v>
      </c>
      <c r="AJ695" s="60">
        <f t="shared" si="199"/>
        <v>3741.3292500000002</v>
      </c>
      <c r="AK695" s="60">
        <f t="shared" si="200"/>
        <v>8245.7302191780836</v>
      </c>
      <c r="AL695" s="60">
        <f t="shared" si="201"/>
        <v>6060.6117110958912</v>
      </c>
      <c r="AM695" s="41">
        <f t="shared" si="202"/>
        <v>6161.0638389041087</v>
      </c>
      <c r="AN695" s="42">
        <f t="shared" si="203"/>
        <v>45715</v>
      </c>
      <c r="AO695" s="43">
        <f t="shared" si="204"/>
        <v>16628.13</v>
      </c>
    </row>
    <row r="696" spans="1:41" s="24" customFormat="1" ht="15.75" customHeight="1" x14ac:dyDescent="0.35">
      <c r="A696" s="36" t="s">
        <v>27</v>
      </c>
      <c r="B696" s="36">
        <v>202509</v>
      </c>
      <c r="C696" s="24" t="s">
        <v>736</v>
      </c>
      <c r="D696" s="24" t="s">
        <v>119</v>
      </c>
      <c r="E696" s="62">
        <v>45901</v>
      </c>
      <c r="F696" s="62">
        <v>46265</v>
      </c>
      <c r="G696" s="37" t="s">
        <v>1268</v>
      </c>
      <c r="H696" s="36">
        <v>42372</v>
      </c>
      <c r="I696" s="63">
        <v>45341</v>
      </c>
      <c r="J696" s="24" t="s">
        <v>3601</v>
      </c>
      <c r="K696" s="63">
        <f t="shared" si="187"/>
        <v>45901</v>
      </c>
      <c r="L696" s="55">
        <f t="shared" si="188"/>
        <v>0.04</v>
      </c>
      <c r="M696" s="76">
        <v>0.22500000000000001</v>
      </c>
      <c r="N696" s="62">
        <v>45901</v>
      </c>
      <c r="O696" s="62">
        <v>46265</v>
      </c>
      <c r="P696" s="63"/>
      <c r="Q696" s="63"/>
      <c r="R696" s="78">
        <v>1</v>
      </c>
      <c r="S696" s="63" t="str">
        <f>VLOOKUP(R696,SA!$B$3:$C$11,2,1)</f>
        <v>0-25</v>
      </c>
      <c r="T696" s="38" t="s">
        <v>97</v>
      </c>
      <c r="U696" s="24" t="s">
        <v>5745</v>
      </c>
      <c r="V696" s="24">
        <v>300000</v>
      </c>
      <c r="W696" s="39">
        <f t="shared" si="189"/>
        <v>0</v>
      </c>
      <c r="X696" s="29">
        <f t="shared" si="190"/>
        <v>0</v>
      </c>
      <c r="Y696" s="40">
        <f t="shared" si="191"/>
        <v>365</v>
      </c>
      <c r="Z696" s="38">
        <f t="shared" si="192"/>
        <v>46081</v>
      </c>
      <c r="AA696" s="41">
        <f t="shared" si="193"/>
        <v>181</v>
      </c>
      <c r="AB696" s="24" t="s">
        <v>113</v>
      </c>
      <c r="AC696" s="41">
        <f t="shared" si="194"/>
        <v>3690.3792000000003</v>
      </c>
      <c r="AD696" s="41">
        <v>1</v>
      </c>
      <c r="AE696" s="72">
        <f>INDEX(SA!$C$2:$G$11,MATCH(Details!S696,SA!$C$2:$C$11,0),MATCH(Details!V696,SA!$C$2:$G$2,0))*Y696/(F696-E696+1)</f>
        <v>3127.44</v>
      </c>
      <c r="AF696" s="41">
        <f t="shared" si="195"/>
        <v>0</v>
      </c>
      <c r="AG696" s="41">
        <f t="shared" si="196"/>
        <v>0</v>
      </c>
      <c r="AH696" s="41">
        <f t="shared" si="197"/>
        <v>562.93920000000003</v>
      </c>
      <c r="AI696" s="60">
        <f t="shared" si="198"/>
        <v>125.0976</v>
      </c>
      <c r="AJ696" s="60">
        <f t="shared" si="199"/>
        <v>703.67399999999998</v>
      </c>
      <c r="AK696" s="60">
        <f t="shared" si="200"/>
        <v>1550.8675068493151</v>
      </c>
      <c r="AL696" s="60">
        <f t="shared" si="201"/>
        <v>1139.8876175342466</v>
      </c>
      <c r="AM696" s="41">
        <f t="shared" si="202"/>
        <v>1158.7807824657534</v>
      </c>
      <c r="AN696" s="42">
        <f t="shared" si="203"/>
        <v>45715</v>
      </c>
      <c r="AO696" s="43">
        <f t="shared" si="204"/>
        <v>3127.44</v>
      </c>
    </row>
    <row r="697" spans="1:41" s="24" customFormat="1" ht="15.75" customHeight="1" x14ac:dyDescent="0.35">
      <c r="A697" s="36" t="s">
        <v>27</v>
      </c>
      <c r="B697" s="36">
        <v>202509</v>
      </c>
      <c r="C697" s="24" t="s">
        <v>736</v>
      </c>
      <c r="D697" s="24" t="s">
        <v>119</v>
      </c>
      <c r="E697" s="62">
        <v>45901</v>
      </c>
      <c r="F697" s="62">
        <v>46265</v>
      </c>
      <c r="G697" s="37" t="s">
        <v>646</v>
      </c>
      <c r="H697" s="36">
        <v>42372</v>
      </c>
      <c r="I697" s="63">
        <v>33618</v>
      </c>
      <c r="J697" s="24" t="s">
        <v>3602</v>
      </c>
      <c r="K697" s="63">
        <f t="shared" si="187"/>
        <v>45901</v>
      </c>
      <c r="L697" s="55">
        <f t="shared" si="188"/>
        <v>0.04</v>
      </c>
      <c r="M697" s="76">
        <v>0.22500000000000001</v>
      </c>
      <c r="N697" s="62">
        <v>45901</v>
      </c>
      <c r="O697" s="62">
        <v>46265</v>
      </c>
      <c r="P697" s="63"/>
      <c r="Q697" s="63"/>
      <c r="R697" s="78">
        <v>33</v>
      </c>
      <c r="S697" s="63" t="str">
        <f>VLOOKUP(R697,SA!$B$3:$C$11,2,1)</f>
        <v>26-35</v>
      </c>
      <c r="T697" s="38" t="s">
        <v>97</v>
      </c>
      <c r="U697" s="24" t="s">
        <v>56</v>
      </c>
      <c r="V697" s="24">
        <v>300000</v>
      </c>
      <c r="W697" s="39">
        <f t="shared" si="189"/>
        <v>300000</v>
      </c>
      <c r="X697" s="29">
        <f t="shared" si="190"/>
        <v>1</v>
      </c>
      <c r="Y697" s="40">
        <f t="shared" si="191"/>
        <v>365</v>
      </c>
      <c r="Z697" s="38">
        <f t="shared" si="192"/>
        <v>46081</v>
      </c>
      <c r="AA697" s="41">
        <f t="shared" si="193"/>
        <v>181</v>
      </c>
      <c r="AB697" s="24" t="s">
        <v>113</v>
      </c>
      <c r="AC697" s="41">
        <f t="shared" si="194"/>
        <v>4124.4657999999999</v>
      </c>
      <c r="AD697" s="41">
        <v>1</v>
      </c>
      <c r="AE697" s="72">
        <f>INDEX(SA!$C$2:$G$11,MATCH(Details!S697,SA!$C$2:$C$11,0),MATCH(Details!V697,SA!$C$2:$G$2,0))*Y697/(F697-E697+1)</f>
        <v>3495.31</v>
      </c>
      <c r="AF697" s="41">
        <f t="shared" si="195"/>
        <v>0</v>
      </c>
      <c r="AG697" s="41">
        <f t="shared" si="196"/>
        <v>0</v>
      </c>
      <c r="AH697" s="41">
        <f t="shared" si="197"/>
        <v>629.1558</v>
      </c>
      <c r="AI697" s="60">
        <f t="shared" si="198"/>
        <v>139.8124</v>
      </c>
      <c r="AJ697" s="60">
        <f t="shared" si="199"/>
        <v>786.44475</v>
      </c>
      <c r="AK697" s="60">
        <f t="shared" si="200"/>
        <v>1733.2907123287671</v>
      </c>
      <c r="AL697" s="60">
        <f t="shared" si="201"/>
        <v>1273.9686735616438</v>
      </c>
      <c r="AM697" s="41">
        <f t="shared" si="202"/>
        <v>1295.0841764383563</v>
      </c>
      <c r="AN697" s="42">
        <f t="shared" si="203"/>
        <v>45715</v>
      </c>
      <c r="AO697" s="43">
        <f t="shared" si="204"/>
        <v>3495.31</v>
      </c>
    </row>
    <row r="698" spans="1:41" s="24" customFormat="1" ht="15.75" customHeight="1" x14ac:dyDescent="0.35">
      <c r="A698" s="36" t="s">
        <v>27</v>
      </c>
      <c r="B698" s="36">
        <v>202509</v>
      </c>
      <c r="C698" s="24" t="s">
        <v>736</v>
      </c>
      <c r="D698" s="24" t="s">
        <v>119</v>
      </c>
      <c r="E698" s="62">
        <v>45901</v>
      </c>
      <c r="F698" s="62">
        <v>46265</v>
      </c>
      <c r="G698" s="37" t="s">
        <v>1269</v>
      </c>
      <c r="H698" s="36">
        <v>42373</v>
      </c>
      <c r="I698" s="63">
        <v>35197</v>
      </c>
      <c r="J698" s="24" t="s">
        <v>3603</v>
      </c>
      <c r="K698" s="63">
        <f t="shared" si="187"/>
        <v>45901</v>
      </c>
      <c r="L698" s="55">
        <f t="shared" si="188"/>
        <v>0.04</v>
      </c>
      <c r="M698" s="76">
        <v>0.22500000000000001</v>
      </c>
      <c r="N698" s="62">
        <v>45901</v>
      </c>
      <c r="O698" s="62">
        <v>46265</v>
      </c>
      <c r="P698" s="63"/>
      <c r="Q698" s="63"/>
      <c r="R698" s="78">
        <v>29</v>
      </c>
      <c r="S698" s="63" t="str">
        <f>VLOOKUP(R698,SA!$B$3:$C$11,2,1)</f>
        <v>26-35</v>
      </c>
      <c r="T698" s="38" t="s">
        <v>98</v>
      </c>
      <c r="U698" s="24" t="s">
        <v>5743</v>
      </c>
      <c r="V698" s="24">
        <v>300000</v>
      </c>
      <c r="W698" s="39">
        <f t="shared" si="189"/>
        <v>0</v>
      </c>
      <c r="X698" s="29">
        <f t="shared" si="190"/>
        <v>0</v>
      </c>
      <c r="Y698" s="40">
        <f t="shared" si="191"/>
        <v>365</v>
      </c>
      <c r="Z698" s="38">
        <f t="shared" si="192"/>
        <v>46081</v>
      </c>
      <c r="AA698" s="41">
        <f t="shared" si="193"/>
        <v>181</v>
      </c>
      <c r="AB698" s="24" t="s">
        <v>113</v>
      </c>
      <c r="AC698" s="41">
        <f t="shared" si="194"/>
        <v>4124.4657999999999</v>
      </c>
      <c r="AD698" s="41">
        <v>1</v>
      </c>
      <c r="AE698" s="72">
        <f>INDEX(SA!$C$2:$G$11,MATCH(Details!S698,SA!$C$2:$C$11,0),MATCH(Details!V698,SA!$C$2:$G$2,0))*Y698/(F698-E698+1)</f>
        <v>3495.31</v>
      </c>
      <c r="AF698" s="41">
        <f t="shared" si="195"/>
        <v>0</v>
      </c>
      <c r="AG698" s="41">
        <f t="shared" si="196"/>
        <v>0</v>
      </c>
      <c r="AH698" s="41">
        <f t="shared" si="197"/>
        <v>629.1558</v>
      </c>
      <c r="AI698" s="60">
        <f t="shared" si="198"/>
        <v>139.8124</v>
      </c>
      <c r="AJ698" s="60">
        <f t="shared" si="199"/>
        <v>786.44475</v>
      </c>
      <c r="AK698" s="60">
        <f t="shared" si="200"/>
        <v>1733.2907123287671</v>
      </c>
      <c r="AL698" s="60">
        <f t="shared" si="201"/>
        <v>1273.9686735616438</v>
      </c>
      <c r="AM698" s="41">
        <f t="shared" si="202"/>
        <v>1295.0841764383563</v>
      </c>
      <c r="AN698" s="42">
        <f t="shared" si="203"/>
        <v>45715</v>
      </c>
      <c r="AO698" s="43">
        <f t="shared" si="204"/>
        <v>3495.31</v>
      </c>
    </row>
    <row r="699" spans="1:41" s="24" customFormat="1" ht="15.75" customHeight="1" x14ac:dyDescent="0.35">
      <c r="A699" s="36" t="s">
        <v>27</v>
      </c>
      <c r="B699" s="36">
        <v>202509</v>
      </c>
      <c r="C699" s="24" t="s">
        <v>736</v>
      </c>
      <c r="D699" s="24" t="s">
        <v>119</v>
      </c>
      <c r="E699" s="62">
        <v>45901</v>
      </c>
      <c r="F699" s="62">
        <v>46265</v>
      </c>
      <c r="G699" s="37" t="s">
        <v>1270</v>
      </c>
      <c r="H699" s="36">
        <v>42373</v>
      </c>
      <c r="I699" s="63">
        <v>23498</v>
      </c>
      <c r="J699" s="24" t="s">
        <v>3604</v>
      </c>
      <c r="K699" s="63">
        <f t="shared" si="187"/>
        <v>45901</v>
      </c>
      <c r="L699" s="55">
        <f t="shared" si="188"/>
        <v>0.04</v>
      </c>
      <c r="M699" s="76">
        <v>0.22500000000000001</v>
      </c>
      <c r="N699" s="62">
        <v>45901</v>
      </c>
      <c r="O699" s="62">
        <v>46265</v>
      </c>
      <c r="P699" s="63"/>
      <c r="Q699" s="63"/>
      <c r="R699" s="78">
        <v>61</v>
      </c>
      <c r="S699" s="63" t="str">
        <f>VLOOKUP(R699,SA!$B$3:$C$11,2,1)</f>
        <v>56-65</v>
      </c>
      <c r="T699" s="38" t="s">
        <v>98</v>
      </c>
      <c r="U699" s="24" t="s">
        <v>5747</v>
      </c>
      <c r="V699" s="24">
        <v>300000</v>
      </c>
      <c r="W699" s="39">
        <f t="shared" si="189"/>
        <v>0</v>
      </c>
      <c r="X699" s="29">
        <f t="shared" si="190"/>
        <v>0</v>
      </c>
      <c r="Y699" s="40">
        <f t="shared" si="191"/>
        <v>365</v>
      </c>
      <c r="Z699" s="38">
        <f t="shared" si="192"/>
        <v>46081</v>
      </c>
      <c r="AA699" s="41">
        <f t="shared" si="193"/>
        <v>181</v>
      </c>
      <c r="AB699" s="24" t="s">
        <v>113</v>
      </c>
      <c r="AC699" s="41">
        <f t="shared" si="194"/>
        <v>10831.751</v>
      </c>
      <c r="AD699" s="41">
        <v>1</v>
      </c>
      <c r="AE699" s="72">
        <f>INDEX(SA!$C$2:$G$11,MATCH(Details!S699,SA!$C$2:$C$11,0),MATCH(Details!V699,SA!$C$2:$G$2,0))*Y699/(F699-E699+1)</f>
        <v>9179.4500000000007</v>
      </c>
      <c r="AF699" s="41">
        <f t="shared" si="195"/>
        <v>0</v>
      </c>
      <c r="AG699" s="41">
        <f t="shared" si="196"/>
        <v>0</v>
      </c>
      <c r="AH699" s="41">
        <f t="shared" si="197"/>
        <v>1652.3010000000002</v>
      </c>
      <c r="AI699" s="60">
        <f t="shared" si="198"/>
        <v>367.17800000000005</v>
      </c>
      <c r="AJ699" s="60">
        <f t="shared" si="199"/>
        <v>2065.3762500000003</v>
      </c>
      <c r="AK699" s="60">
        <f t="shared" si="200"/>
        <v>4552.0012328767125</v>
      </c>
      <c r="AL699" s="60">
        <f t="shared" si="201"/>
        <v>3345.7209061643835</v>
      </c>
      <c r="AM699" s="41">
        <f t="shared" si="202"/>
        <v>3401.1748438356171</v>
      </c>
      <c r="AN699" s="42">
        <f t="shared" si="203"/>
        <v>45715</v>
      </c>
      <c r="AO699" s="43">
        <f t="shared" si="204"/>
        <v>9179.4500000000007</v>
      </c>
    </row>
    <row r="700" spans="1:41" s="24" customFormat="1" ht="15.75" customHeight="1" x14ac:dyDescent="0.35">
      <c r="A700" s="36" t="s">
        <v>27</v>
      </c>
      <c r="B700" s="36">
        <v>202509</v>
      </c>
      <c r="C700" s="24" t="s">
        <v>736</v>
      </c>
      <c r="D700" s="24" t="s">
        <v>119</v>
      </c>
      <c r="E700" s="62">
        <v>45901</v>
      </c>
      <c r="F700" s="62">
        <v>46265</v>
      </c>
      <c r="G700" s="37" t="s">
        <v>1271</v>
      </c>
      <c r="H700" s="36">
        <v>42373</v>
      </c>
      <c r="I700" s="63">
        <v>45060</v>
      </c>
      <c r="J700" s="24" t="s">
        <v>3605</v>
      </c>
      <c r="K700" s="63">
        <f t="shared" si="187"/>
        <v>45901</v>
      </c>
      <c r="L700" s="55">
        <f t="shared" si="188"/>
        <v>0.04</v>
      </c>
      <c r="M700" s="76">
        <v>0.22500000000000001</v>
      </c>
      <c r="N700" s="62">
        <v>45901</v>
      </c>
      <c r="O700" s="62">
        <v>46265</v>
      </c>
      <c r="P700" s="63"/>
      <c r="Q700" s="63"/>
      <c r="R700" s="78">
        <v>2</v>
      </c>
      <c r="S700" s="63" t="str">
        <f>VLOOKUP(R700,SA!$B$3:$C$11,2,1)</f>
        <v>0-25</v>
      </c>
      <c r="T700" s="38" t="s">
        <v>97</v>
      </c>
      <c r="U700" s="24" t="s">
        <v>5745</v>
      </c>
      <c r="V700" s="24">
        <v>300000</v>
      </c>
      <c r="W700" s="39">
        <f t="shared" si="189"/>
        <v>0</v>
      </c>
      <c r="X700" s="29">
        <f t="shared" si="190"/>
        <v>0</v>
      </c>
      <c r="Y700" s="40">
        <f t="shared" si="191"/>
        <v>365</v>
      </c>
      <c r="Z700" s="38">
        <f t="shared" si="192"/>
        <v>46081</v>
      </c>
      <c r="AA700" s="41">
        <f t="shared" si="193"/>
        <v>181</v>
      </c>
      <c r="AB700" s="24" t="s">
        <v>113</v>
      </c>
      <c r="AC700" s="41">
        <f t="shared" si="194"/>
        <v>3690.3792000000003</v>
      </c>
      <c r="AD700" s="41">
        <v>1</v>
      </c>
      <c r="AE700" s="72">
        <f>INDEX(SA!$C$2:$G$11,MATCH(Details!S700,SA!$C$2:$C$11,0),MATCH(Details!V700,SA!$C$2:$G$2,0))*Y700/(F700-E700+1)</f>
        <v>3127.44</v>
      </c>
      <c r="AF700" s="41">
        <f t="shared" si="195"/>
        <v>0</v>
      </c>
      <c r="AG700" s="41">
        <f t="shared" si="196"/>
        <v>0</v>
      </c>
      <c r="AH700" s="41">
        <f t="shared" si="197"/>
        <v>562.93920000000003</v>
      </c>
      <c r="AI700" s="60">
        <f t="shared" si="198"/>
        <v>125.0976</v>
      </c>
      <c r="AJ700" s="60">
        <f t="shared" si="199"/>
        <v>703.67399999999998</v>
      </c>
      <c r="AK700" s="60">
        <f t="shared" si="200"/>
        <v>1550.8675068493151</v>
      </c>
      <c r="AL700" s="60">
        <f t="shared" si="201"/>
        <v>1139.8876175342466</v>
      </c>
      <c r="AM700" s="41">
        <f t="shared" si="202"/>
        <v>1158.7807824657534</v>
      </c>
      <c r="AN700" s="42">
        <f t="shared" si="203"/>
        <v>45715</v>
      </c>
      <c r="AO700" s="43">
        <f t="shared" si="204"/>
        <v>3127.44</v>
      </c>
    </row>
    <row r="701" spans="1:41" s="24" customFormat="1" ht="15.75" customHeight="1" x14ac:dyDescent="0.35">
      <c r="A701" s="36" t="s">
        <v>27</v>
      </c>
      <c r="B701" s="36">
        <v>202509</v>
      </c>
      <c r="C701" s="24" t="s">
        <v>736</v>
      </c>
      <c r="D701" s="24" t="s">
        <v>119</v>
      </c>
      <c r="E701" s="62">
        <v>45901</v>
      </c>
      <c r="F701" s="62">
        <v>46265</v>
      </c>
      <c r="G701" s="37" t="s">
        <v>647</v>
      </c>
      <c r="H701" s="36">
        <v>42373</v>
      </c>
      <c r="I701" s="63">
        <v>35623</v>
      </c>
      <c r="J701" s="24" t="s">
        <v>3606</v>
      </c>
      <c r="K701" s="63">
        <f t="shared" si="187"/>
        <v>45901</v>
      </c>
      <c r="L701" s="55">
        <f t="shared" si="188"/>
        <v>0.04</v>
      </c>
      <c r="M701" s="76">
        <v>0.22500000000000001</v>
      </c>
      <c r="N701" s="62">
        <v>45901</v>
      </c>
      <c r="O701" s="62">
        <v>46265</v>
      </c>
      <c r="P701" s="63"/>
      <c r="Q701" s="63"/>
      <c r="R701" s="78">
        <v>28</v>
      </c>
      <c r="S701" s="63" t="str">
        <f>VLOOKUP(R701,SA!$B$3:$C$11,2,1)</f>
        <v>26-35</v>
      </c>
      <c r="T701" s="38" t="s">
        <v>97</v>
      </c>
      <c r="U701" s="24" t="s">
        <v>56</v>
      </c>
      <c r="V701" s="24">
        <v>300000</v>
      </c>
      <c r="W701" s="39">
        <f t="shared" si="189"/>
        <v>300000</v>
      </c>
      <c r="X701" s="29">
        <f t="shared" si="190"/>
        <v>1</v>
      </c>
      <c r="Y701" s="40">
        <f t="shared" si="191"/>
        <v>365</v>
      </c>
      <c r="Z701" s="38">
        <f t="shared" si="192"/>
        <v>46081</v>
      </c>
      <c r="AA701" s="41">
        <f t="shared" si="193"/>
        <v>181</v>
      </c>
      <c r="AB701" s="24" t="s">
        <v>113</v>
      </c>
      <c r="AC701" s="41">
        <f t="shared" si="194"/>
        <v>4124.4657999999999</v>
      </c>
      <c r="AD701" s="41">
        <v>1</v>
      </c>
      <c r="AE701" s="72">
        <f>INDEX(SA!$C$2:$G$11,MATCH(Details!S701,SA!$C$2:$C$11,0),MATCH(Details!V701,SA!$C$2:$G$2,0))*Y701/(F701-E701+1)</f>
        <v>3495.31</v>
      </c>
      <c r="AF701" s="41">
        <f t="shared" si="195"/>
        <v>0</v>
      </c>
      <c r="AG701" s="41">
        <f t="shared" si="196"/>
        <v>0</v>
      </c>
      <c r="AH701" s="41">
        <f t="shared" si="197"/>
        <v>629.1558</v>
      </c>
      <c r="AI701" s="60">
        <f t="shared" si="198"/>
        <v>139.8124</v>
      </c>
      <c r="AJ701" s="60">
        <f t="shared" si="199"/>
        <v>786.44475</v>
      </c>
      <c r="AK701" s="60">
        <f t="shared" si="200"/>
        <v>1733.2907123287671</v>
      </c>
      <c r="AL701" s="60">
        <f t="shared" si="201"/>
        <v>1273.9686735616438</v>
      </c>
      <c r="AM701" s="41">
        <f t="shared" si="202"/>
        <v>1295.0841764383563</v>
      </c>
      <c r="AN701" s="42">
        <f t="shared" si="203"/>
        <v>45715</v>
      </c>
      <c r="AO701" s="43">
        <f t="shared" si="204"/>
        <v>3495.31</v>
      </c>
    </row>
    <row r="702" spans="1:41" s="24" customFormat="1" ht="15.75" customHeight="1" x14ac:dyDescent="0.35">
      <c r="A702" s="36" t="s">
        <v>27</v>
      </c>
      <c r="B702" s="36">
        <v>202509</v>
      </c>
      <c r="C702" s="24" t="s">
        <v>736</v>
      </c>
      <c r="D702" s="24" t="s">
        <v>119</v>
      </c>
      <c r="E702" s="62">
        <v>45901</v>
      </c>
      <c r="F702" s="62">
        <v>46265</v>
      </c>
      <c r="G702" s="37" t="s">
        <v>1272</v>
      </c>
      <c r="H702" s="36">
        <v>42374</v>
      </c>
      <c r="I702" s="63">
        <v>23962</v>
      </c>
      <c r="J702" s="24" t="s">
        <v>3607</v>
      </c>
      <c r="K702" s="63">
        <f t="shared" si="187"/>
        <v>45901</v>
      </c>
      <c r="L702" s="55">
        <f t="shared" si="188"/>
        <v>0.04</v>
      </c>
      <c r="M702" s="76">
        <v>0.22500000000000001</v>
      </c>
      <c r="N702" s="62">
        <v>45901</v>
      </c>
      <c r="O702" s="62">
        <v>46265</v>
      </c>
      <c r="P702" s="63"/>
      <c r="Q702" s="63"/>
      <c r="R702" s="78">
        <v>60</v>
      </c>
      <c r="S702" s="63" t="str">
        <f>VLOOKUP(R702,SA!$B$3:$C$11,2,1)</f>
        <v>56-65</v>
      </c>
      <c r="T702" s="38" t="s">
        <v>97</v>
      </c>
      <c r="U702" s="24" t="s">
        <v>5744</v>
      </c>
      <c r="V702" s="24">
        <v>400000</v>
      </c>
      <c r="W702" s="39">
        <f t="shared" si="189"/>
        <v>0</v>
      </c>
      <c r="X702" s="29">
        <f t="shared" si="190"/>
        <v>0</v>
      </c>
      <c r="Y702" s="40">
        <f t="shared" si="191"/>
        <v>365</v>
      </c>
      <c r="Z702" s="38">
        <f t="shared" si="192"/>
        <v>46081</v>
      </c>
      <c r="AA702" s="41">
        <f t="shared" si="193"/>
        <v>181</v>
      </c>
      <c r="AB702" s="24" t="s">
        <v>113</v>
      </c>
      <c r="AC702" s="41">
        <f t="shared" si="194"/>
        <v>11909.7282</v>
      </c>
      <c r="AD702" s="41">
        <v>1</v>
      </c>
      <c r="AE702" s="72">
        <f>INDEX(SA!$C$2:$G$11,MATCH(Details!S702,SA!$C$2:$C$11,0),MATCH(Details!V702,SA!$C$2:$G$2,0))*Y702/(F702-E702+1)</f>
        <v>10092.99</v>
      </c>
      <c r="AF702" s="41">
        <f t="shared" si="195"/>
        <v>0</v>
      </c>
      <c r="AG702" s="41">
        <f t="shared" si="196"/>
        <v>0</v>
      </c>
      <c r="AH702" s="41">
        <f t="shared" si="197"/>
        <v>1816.7382</v>
      </c>
      <c r="AI702" s="60">
        <f t="shared" si="198"/>
        <v>403.71960000000001</v>
      </c>
      <c r="AJ702" s="60">
        <f t="shared" si="199"/>
        <v>2270.9227500000002</v>
      </c>
      <c r="AK702" s="60">
        <f t="shared" si="200"/>
        <v>5005.0169589041097</v>
      </c>
      <c r="AL702" s="60">
        <f t="shared" si="201"/>
        <v>3678.6874647945206</v>
      </c>
      <c r="AM702" s="41">
        <f t="shared" si="202"/>
        <v>3739.6601852054787</v>
      </c>
      <c r="AN702" s="42">
        <f t="shared" si="203"/>
        <v>45715</v>
      </c>
      <c r="AO702" s="43">
        <f t="shared" si="204"/>
        <v>10092.99</v>
      </c>
    </row>
    <row r="703" spans="1:41" s="24" customFormat="1" ht="15.75" customHeight="1" x14ac:dyDescent="0.35">
      <c r="A703" s="36" t="s">
        <v>27</v>
      </c>
      <c r="B703" s="36">
        <v>202509</v>
      </c>
      <c r="C703" s="24" t="s">
        <v>736</v>
      </c>
      <c r="D703" s="24" t="s">
        <v>119</v>
      </c>
      <c r="E703" s="62">
        <v>45901</v>
      </c>
      <c r="F703" s="62">
        <v>46265</v>
      </c>
      <c r="G703" s="37" t="s">
        <v>659</v>
      </c>
      <c r="H703" s="36">
        <v>42374</v>
      </c>
      <c r="I703" s="63">
        <v>34726</v>
      </c>
      <c r="J703" s="24" t="s">
        <v>3608</v>
      </c>
      <c r="K703" s="63">
        <f t="shared" si="187"/>
        <v>45901</v>
      </c>
      <c r="L703" s="55">
        <f t="shared" si="188"/>
        <v>0.04</v>
      </c>
      <c r="M703" s="76">
        <v>0.22500000000000001</v>
      </c>
      <c r="N703" s="62">
        <v>45901</v>
      </c>
      <c r="O703" s="62">
        <v>46265</v>
      </c>
      <c r="P703" s="63"/>
      <c r="Q703" s="63"/>
      <c r="R703" s="78">
        <v>30</v>
      </c>
      <c r="S703" s="63" t="str">
        <f>VLOOKUP(R703,SA!$B$3:$C$11,2,1)</f>
        <v>26-35</v>
      </c>
      <c r="T703" s="38" t="s">
        <v>97</v>
      </c>
      <c r="U703" s="24" t="s">
        <v>56</v>
      </c>
      <c r="V703" s="24">
        <v>400000</v>
      </c>
      <c r="W703" s="39">
        <f t="shared" si="189"/>
        <v>400000</v>
      </c>
      <c r="X703" s="29">
        <f t="shared" si="190"/>
        <v>1</v>
      </c>
      <c r="Y703" s="40">
        <f t="shared" si="191"/>
        <v>365</v>
      </c>
      <c r="Z703" s="38">
        <f t="shared" si="192"/>
        <v>46081</v>
      </c>
      <c r="AA703" s="41">
        <f t="shared" si="193"/>
        <v>181</v>
      </c>
      <c r="AB703" s="24" t="s">
        <v>113</v>
      </c>
      <c r="AC703" s="41">
        <f t="shared" si="194"/>
        <v>4533.0290000000005</v>
      </c>
      <c r="AD703" s="41">
        <v>1</v>
      </c>
      <c r="AE703" s="72">
        <f>INDEX(SA!$C$2:$G$11,MATCH(Details!S703,SA!$C$2:$C$11,0),MATCH(Details!V703,SA!$C$2:$G$2,0))*Y703/(F703-E703+1)</f>
        <v>3841.55</v>
      </c>
      <c r="AF703" s="41">
        <f t="shared" si="195"/>
        <v>0</v>
      </c>
      <c r="AG703" s="41">
        <f t="shared" si="196"/>
        <v>0</v>
      </c>
      <c r="AH703" s="41">
        <f t="shared" si="197"/>
        <v>691.47900000000004</v>
      </c>
      <c r="AI703" s="60">
        <f t="shared" si="198"/>
        <v>153.66200000000001</v>
      </c>
      <c r="AJ703" s="60">
        <f t="shared" si="199"/>
        <v>864.34875000000011</v>
      </c>
      <c r="AK703" s="60">
        <f t="shared" si="200"/>
        <v>1904.9878082191783</v>
      </c>
      <c r="AL703" s="60">
        <f t="shared" si="201"/>
        <v>1400.1660390410959</v>
      </c>
      <c r="AM703" s="41">
        <f t="shared" si="202"/>
        <v>1423.3732109589046</v>
      </c>
      <c r="AN703" s="42">
        <f t="shared" si="203"/>
        <v>45715</v>
      </c>
      <c r="AO703" s="43">
        <f t="shared" si="204"/>
        <v>3841.55</v>
      </c>
    </row>
    <row r="704" spans="1:41" s="24" customFormat="1" ht="15.75" customHeight="1" x14ac:dyDescent="0.35">
      <c r="A704" s="36" t="s">
        <v>27</v>
      </c>
      <c r="B704" s="36">
        <v>202509</v>
      </c>
      <c r="C704" s="24" t="s">
        <v>736</v>
      </c>
      <c r="D704" s="24" t="s">
        <v>119</v>
      </c>
      <c r="E704" s="62">
        <v>45901</v>
      </c>
      <c r="F704" s="62">
        <v>46265</v>
      </c>
      <c r="G704" s="37" t="s">
        <v>1273</v>
      </c>
      <c r="H704" s="36">
        <v>42374</v>
      </c>
      <c r="I704" s="63">
        <v>26665</v>
      </c>
      <c r="J704" s="24" t="s">
        <v>3609</v>
      </c>
      <c r="K704" s="63">
        <f t="shared" si="187"/>
        <v>45901</v>
      </c>
      <c r="L704" s="55">
        <f t="shared" si="188"/>
        <v>0.04</v>
      </c>
      <c r="M704" s="76">
        <v>0.22500000000000001</v>
      </c>
      <c r="N704" s="62">
        <v>45901</v>
      </c>
      <c r="O704" s="62">
        <v>46265</v>
      </c>
      <c r="P704" s="63"/>
      <c r="Q704" s="63"/>
      <c r="R704" s="78">
        <v>52</v>
      </c>
      <c r="S704" s="63" t="str">
        <f>VLOOKUP(R704,SA!$B$3:$C$11,2,1)</f>
        <v>46-55</v>
      </c>
      <c r="T704" s="38" t="s">
        <v>98</v>
      </c>
      <c r="U704" s="24" t="s">
        <v>5747</v>
      </c>
      <c r="V704" s="24">
        <v>400000</v>
      </c>
      <c r="W704" s="39">
        <f t="shared" si="189"/>
        <v>0</v>
      </c>
      <c r="X704" s="29">
        <f t="shared" si="190"/>
        <v>0</v>
      </c>
      <c r="Y704" s="40">
        <f t="shared" si="191"/>
        <v>365</v>
      </c>
      <c r="Z704" s="38">
        <f t="shared" si="192"/>
        <v>46081</v>
      </c>
      <c r="AA704" s="41">
        <f t="shared" si="193"/>
        <v>181</v>
      </c>
      <c r="AB704" s="24" t="s">
        <v>113</v>
      </c>
      <c r="AC704" s="41">
        <f t="shared" si="194"/>
        <v>8108.2165999999997</v>
      </c>
      <c r="AD704" s="41">
        <v>1</v>
      </c>
      <c r="AE704" s="72">
        <f>INDEX(SA!$C$2:$G$11,MATCH(Details!S704,SA!$C$2:$C$11,0),MATCH(Details!V704,SA!$C$2:$G$2,0))*Y704/(F704-E704+1)</f>
        <v>6871.37</v>
      </c>
      <c r="AF704" s="41">
        <f t="shared" si="195"/>
        <v>0</v>
      </c>
      <c r="AG704" s="41">
        <f t="shared" si="196"/>
        <v>0</v>
      </c>
      <c r="AH704" s="41">
        <f t="shared" si="197"/>
        <v>1236.8465999999999</v>
      </c>
      <c r="AI704" s="60">
        <f t="shared" si="198"/>
        <v>274.85480000000001</v>
      </c>
      <c r="AJ704" s="60">
        <f t="shared" si="199"/>
        <v>1546.05825</v>
      </c>
      <c r="AK704" s="60">
        <f t="shared" si="200"/>
        <v>3407.446493150685</v>
      </c>
      <c r="AL704" s="60">
        <f t="shared" si="201"/>
        <v>2504.4731724657536</v>
      </c>
      <c r="AM704" s="41">
        <f t="shared" si="202"/>
        <v>2545.9837775342462</v>
      </c>
      <c r="AN704" s="42">
        <f t="shared" si="203"/>
        <v>45715</v>
      </c>
      <c r="AO704" s="43">
        <f t="shared" si="204"/>
        <v>6871.37</v>
      </c>
    </row>
    <row r="705" spans="1:41" s="24" customFormat="1" ht="15.75" customHeight="1" x14ac:dyDescent="0.35">
      <c r="A705" s="36" t="s">
        <v>27</v>
      </c>
      <c r="B705" s="36">
        <v>202509</v>
      </c>
      <c r="C705" s="24" t="s">
        <v>736</v>
      </c>
      <c r="D705" s="24" t="s">
        <v>119</v>
      </c>
      <c r="E705" s="62">
        <v>45901</v>
      </c>
      <c r="F705" s="62">
        <v>46265</v>
      </c>
      <c r="G705" s="37" t="s">
        <v>1274</v>
      </c>
      <c r="H705" s="36">
        <v>42375</v>
      </c>
      <c r="I705" s="63">
        <v>18629</v>
      </c>
      <c r="J705" s="24" t="s">
        <v>3610</v>
      </c>
      <c r="K705" s="63">
        <f t="shared" si="187"/>
        <v>45901</v>
      </c>
      <c r="L705" s="55">
        <f t="shared" si="188"/>
        <v>0.04</v>
      </c>
      <c r="M705" s="76">
        <v>0.22500000000000001</v>
      </c>
      <c r="N705" s="62">
        <v>45901</v>
      </c>
      <c r="O705" s="62">
        <v>46265</v>
      </c>
      <c r="P705" s="63"/>
      <c r="Q705" s="63"/>
      <c r="R705" s="78">
        <v>74</v>
      </c>
      <c r="S705" s="63" t="str">
        <f>VLOOKUP(R705,SA!$B$3:$C$11,2,1)</f>
        <v>71-75</v>
      </c>
      <c r="T705" s="38" t="s">
        <v>97</v>
      </c>
      <c r="U705" s="24" t="s">
        <v>5744</v>
      </c>
      <c r="V705" s="24">
        <v>500000</v>
      </c>
      <c r="W705" s="39">
        <f t="shared" si="189"/>
        <v>0</v>
      </c>
      <c r="X705" s="29">
        <f t="shared" si="190"/>
        <v>0</v>
      </c>
      <c r="Y705" s="40">
        <f t="shared" si="191"/>
        <v>365</v>
      </c>
      <c r="Z705" s="38">
        <f t="shared" si="192"/>
        <v>46081</v>
      </c>
      <c r="AA705" s="41">
        <f t="shared" si="193"/>
        <v>181</v>
      </c>
      <c r="AB705" s="24" t="s">
        <v>113</v>
      </c>
      <c r="AC705" s="41">
        <f t="shared" si="194"/>
        <v>23735.924199999998</v>
      </c>
      <c r="AD705" s="41">
        <v>1</v>
      </c>
      <c r="AE705" s="72">
        <f>INDEX(SA!$C$2:$G$11,MATCH(Details!S705,SA!$C$2:$C$11,0),MATCH(Details!V705,SA!$C$2:$G$2,0))*Y705/(F705-E705+1)</f>
        <v>20115.189999999999</v>
      </c>
      <c r="AF705" s="41">
        <f t="shared" si="195"/>
        <v>0</v>
      </c>
      <c r="AG705" s="41">
        <f t="shared" si="196"/>
        <v>0</v>
      </c>
      <c r="AH705" s="41">
        <f t="shared" si="197"/>
        <v>3620.7341999999994</v>
      </c>
      <c r="AI705" s="60">
        <f t="shared" si="198"/>
        <v>804.60759999999993</v>
      </c>
      <c r="AJ705" s="60">
        <f t="shared" si="199"/>
        <v>4525.9177499999996</v>
      </c>
      <c r="AK705" s="60">
        <f t="shared" si="200"/>
        <v>9974.9298356164381</v>
      </c>
      <c r="AL705" s="60">
        <f t="shared" si="201"/>
        <v>7331.5734291780818</v>
      </c>
      <c r="AM705" s="41">
        <f t="shared" si="202"/>
        <v>7453.091220821917</v>
      </c>
      <c r="AN705" s="42">
        <f t="shared" si="203"/>
        <v>45715</v>
      </c>
      <c r="AO705" s="43">
        <f t="shared" si="204"/>
        <v>20115.189999999999</v>
      </c>
    </row>
    <row r="706" spans="1:41" s="24" customFormat="1" ht="15.75" customHeight="1" x14ac:dyDescent="0.35">
      <c r="A706" s="36" t="s">
        <v>27</v>
      </c>
      <c r="B706" s="36">
        <v>202509</v>
      </c>
      <c r="C706" s="24" t="s">
        <v>736</v>
      </c>
      <c r="D706" s="24" t="s">
        <v>119</v>
      </c>
      <c r="E706" s="62">
        <v>45901</v>
      </c>
      <c r="F706" s="62">
        <v>46265</v>
      </c>
      <c r="G706" s="37" t="s">
        <v>1275</v>
      </c>
      <c r="H706" s="36">
        <v>42375</v>
      </c>
      <c r="I706" s="63">
        <v>41200</v>
      </c>
      <c r="J706" s="24" t="s">
        <v>3611</v>
      </c>
      <c r="K706" s="63">
        <f t="shared" si="187"/>
        <v>45901</v>
      </c>
      <c r="L706" s="55">
        <f t="shared" si="188"/>
        <v>0.04</v>
      </c>
      <c r="M706" s="76">
        <v>0.22500000000000001</v>
      </c>
      <c r="N706" s="62">
        <v>45901</v>
      </c>
      <c r="O706" s="62">
        <v>46265</v>
      </c>
      <c r="P706" s="63"/>
      <c r="Q706" s="63"/>
      <c r="R706" s="78">
        <v>12</v>
      </c>
      <c r="S706" s="63" t="str">
        <f>VLOOKUP(R706,SA!$B$3:$C$11,2,1)</f>
        <v>0-25</v>
      </c>
      <c r="T706" s="38" t="s">
        <v>97</v>
      </c>
      <c r="U706" s="24" t="s">
        <v>5745</v>
      </c>
      <c r="V706" s="24">
        <v>500000</v>
      </c>
      <c r="W706" s="39">
        <f t="shared" si="189"/>
        <v>0</v>
      </c>
      <c r="X706" s="29">
        <f t="shared" si="190"/>
        <v>0</v>
      </c>
      <c r="Y706" s="40">
        <f t="shared" si="191"/>
        <v>365</v>
      </c>
      <c r="Z706" s="38">
        <f t="shared" si="192"/>
        <v>46081</v>
      </c>
      <c r="AA706" s="41">
        <f t="shared" si="193"/>
        <v>181</v>
      </c>
      <c r="AB706" s="24" t="s">
        <v>113</v>
      </c>
      <c r="AC706" s="41">
        <f t="shared" si="194"/>
        <v>4448.2106000000003</v>
      </c>
      <c r="AD706" s="41">
        <v>1</v>
      </c>
      <c r="AE706" s="72">
        <f>INDEX(SA!$C$2:$G$11,MATCH(Details!S706,SA!$C$2:$C$11,0),MATCH(Details!V706,SA!$C$2:$G$2,0))*Y706/(F706-E706+1)</f>
        <v>3769.67</v>
      </c>
      <c r="AF706" s="41">
        <f t="shared" si="195"/>
        <v>0</v>
      </c>
      <c r="AG706" s="41">
        <f t="shared" si="196"/>
        <v>0</v>
      </c>
      <c r="AH706" s="41">
        <f t="shared" si="197"/>
        <v>678.54060000000004</v>
      </c>
      <c r="AI706" s="60">
        <f t="shared" si="198"/>
        <v>150.7868</v>
      </c>
      <c r="AJ706" s="60">
        <f t="shared" si="199"/>
        <v>848.17574999999999</v>
      </c>
      <c r="AK706" s="60">
        <f t="shared" si="200"/>
        <v>1869.3432054794521</v>
      </c>
      <c r="AL706" s="60">
        <f t="shared" si="201"/>
        <v>1373.9672560273973</v>
      </c>
      <c r="AM706" s="41">
        <f t="shared" si="202"/>
        <v>1396.7401939726028</v>
      </c>
      <c r="AN706" s="42">
        <f t="shared" si="203"/>
        <v>45715</v>
      </c>
      <c r="AO706" s="43">
        <f t="shared" si="204"/>
        <v>3769.67</v>
      </c>
    </row>
    <row r="707" spans="1:41" s="24" customFormat="1" ht="15.75" customHeight="1" x14ac:dyDescent="0.35">
      <c r="A707" s="36" t="s">
        <v>27</v>
      </c>
      <c r="B707" s="36">
        <v>202509</v>
      </c>
      <c r="C707" s="24" t="s">
        <v>736</v>
      </c>
      <c r="D707" s="24" t="s">
        <v>119</v>
      </c>
      <c r="E707" s="62">
        <v>45901</v>
      </c>
      <c r="F707" s="62">
        <v>46265</v>
      </c>
      <c r="G707" s="37" t="s">
        <v>1276</v>
      </c>
      <c r="H707" s="36">
        <v>42375</v>
      </c>
      <c r="I707" s="63">
        <v>41200</v>
      </c>
      <c r="J707" s="24" t="s">
        <v>3612</v>
      </c>
      <c r="K707" s="63">
        <f t="shared" si="187"/>
        <v>45901</v>
      </c>
      <c r="L707" s="55">
        <f t="shared" si="188"/>
        <v>0.04</v>
      </c>
      <c r="M707" s="76">
        <v>0.22500000000000001</v>
      </c>
      <c r="N707" s="62">
        <v>45901</v>
      </c>
      <c r="O707" s="62">
        <v>46265</v>
      </c>
      <c r="P707" s="63"/>
      <c r="Q707" s="63"/>
      <c r="R707" s="78">
        <v>12</v>
      </c>
      <c r="S707" s="63" t="str">
        <f>VLOOKUP(R707,SA!$B$3:$C$11,2,1)</f>
        <v>0-25</v>
      </c>
      <c r="T707" s="38" t="s">
        <v>97</v>
      </c>
      <c r="U707" s="24" t="s">
        <v>5745</v>
      </c>
      <c r="V707" s="24">
        <v>500000</v>
      </c>
      <c r="W707" s="39">
        <f t="shared" si="189"/>
        <v>0</v>
      </c>
      <c r="X707" s="29">
        <f t="shared" si="190"/>
        <v>0</v>
      </c>
      <c r="Y707" s="40">
        <f t="shared" si="191"/>
        <v>365</v>
      </c>
      <c r="Z707" s="38">
        <f t="shared" si="192"/>
        <v>46081</v>
      </c>
      <c r="AA707" s="41">
        <f t="shared" si="193"/>
        <v>181</v>
      </c>
      <c r="AB707" s="24" t="s">
        <v>113</v>
      </c>
      <c r="AC707" s="41">
        <f t="shared" si="194"/>
        <v>4448.2106000000003</v>
      </c>
      <c r="AD707" s="41">
        <v>1</v>
      </c>
      <c r="AE707" s="72">
        <f>INDEX(SA!$C$2:$G$11,MATCH(Details!S707,SA!$C$2:$C$11,0),MATCH(Details!V707,SA!$C$2:$G$2,0))*Y707/(F707-E707+1)</f>
        <v>3769.67</v>
      </c>
      <c r="AF707" s="41">
        <f t="shared" si="195"/>
        <v>0</v>
      </c>
      <c r="AG707" s="41">
        <f t="shared" si="196"/>
        <v>0</v>
      </c>
      <c r="AH707" s="41">
        <f t="shared" si="197"/>
        <v>678.54060000000004</v>
      </c>
      <c r="AI707" s="60">
        <f t="shared" si="198"/>
        <v>150.7868</v>
      </c>
      <c r="AJ707" s="60">
        <f t="shared" si="199"/>
        <v>848.17574999999999</v>
      </c>
      <c r="AK707" s="60">
        <f t="shared" si="200"/>
        <v>1869.3432054794521</v>
      </c>
      <c r="AL707" s="60">
        <f t="shared" si="201"/>
        <v>1373.9672560273973</v>
      </c>
      <c r="AM707" s="41">
        <f t="shared" si="202"/>
        <v>1396.7401939726028</v>
      </c>
      <c r="AN707" s="42">
        <f t="shared" si="203"/>
        <v>45715</v>
      </c>
      <c r="AO707" s="43">
        <f t="shared" si="204"/>
        <v>3769.67</v>
      </c>
    </row>
    <row r="708" spans="1:41" s="24" customFormat="1" ht="15.75" customHeight="1" x14ac:dyDescent="0.35">
      <c r="A708" s="36" t="s">
        <v>27</v>
      </c>
      <c r="B708" s="36">
        <v>202509</v>
      </c>
      <c r="C708" s="24" t="s">
        <v>736</v>
      </c>
      <c r="D708" s="24" t="s">
        <v>119</v>
      </c>
      <c r="E708" s="62">
        <v>45901</v>
      </c>
      <c r="F708" s="62">
        <v>46265</v>
      </c>
      <c r="G708" s="37" t="s">
        <v>1277</v>
      </c>
      <c r="H708" s="36">
        <v>42375</v>
      </c>
      <c r="I708" s="63">
        <v>38574</v>
      </c>
      <c r="J708" s="24" t="s">
        <v>3613</v>
      </c>
      <c r="K708" s="63">
        <f t="shared" ref="K708:K771" si="205">N708</f>
        <v>45901</v>
      </c>
      <c r="L708" s="55">
        <f t="shared" ref="L708:L771" si="206">IF(K708&gt;=DATE(2022,4,1),4%,5%)</f>
        <v>0.04</v>
      </c>
      <c r="M708" s="76">
        <v>0.22500000000000001</v>
      </c>
      <c r="N708" s="62">
        <v>45901</v>
      </c>
      <c r="O708" s="62">
        <v>46265</v>
      </c>
      <c r="P708" s="63"/>
      <c r="Q708" s="63"/>
      <c r="R708" s="78">
        <v>19</v>
      </c>
      <c r="S708" s="63" t="str">
        <f>VLOOKUP(R708,SA!$B$3:$C$11,2,1)</f>
        <v>0-25</v>
      </c>
      <c r="T708" s="38" t="s">
        <v>98</v>
      </c>
      <c r="U708" s="24" t="s">
        <v>5746</v>
      </c>
      <c r="V708" s="24">
        <v>500000</v>
      </c>
      <c r="W708" s="39">
        <f t="shared" ref="W708:W771" si="207">IF(U708="self",V708,0)</f>
        <v>0</v>
      </c>
      <c r="X708" s="29">
        <f t="shared" ref="X708:X771" si="208">IF(U708="self",1,0)</f>
        <v>0</v>
      </c>
      <c r="Y708" s="40">
        <f t="shared" ref="Y708:Y771" si="209">O708-N708+1</f>
        <v>365</v>
      </c>
      <c r="Z708" s="38">
        <f t="shared" ref="Z708:Z771" si="210">$Z$1</f>
        <v>46081</v>
      </c>
      <c r="AA708" s="41">
        <f t="shared" ref="AA708:AA771" si="211">IF(MIN((Z708-N708)+1,Y708)&lt;0,0,MIN((Z708-N708)+1,Y708))</f>
        <v>181</v>
      </c>
      <c r="AB708" s="24" t="s">
        <v>113</v>
      </c>
      <c r="AC708" s="41">
        <f t="shared" ref="AC708:AC771" si="212">AE708+AF708+AG708+AH708</f>
        <v>4448.2106000000003</v>
      </c>
      <c r="AD708" s="41">
        <v>1</v>
      </c>
      <c r="AE708" s="72">
        <f>INDEX(SA!$C$2:$G$11,MATCH(Details!S708,SA!$C$2:$C$11,0),MATCH(Details!V708,SA!$C$2:$G$2,0))*Y708/(F708-E708+1)</f>
        <v>3769.67</v>
      </c>
      <c r="AF708" s="41">
        <f t="shared" ref="AF708:AF771" si="213">IF(AB708="Karnataka",AE708*9%,0)</f>
        <v>0</v>
      </c>
      <c r="AG708" s="41">
        <f t="shared" ref="AG708:AG771" si="214">IF(AB708="Karnataka",AE708*9%,0)</f>
        <v>0</v>
      </c>
      <c r="AH708" s="41">
        <f t="shared" ref="AH708:AH771" si="215">IF(AF708+AG708&gt;0,0,AE708*18%)</f>
        <v>678.54060000000004</v>
      </c>
      <c r="AI708" s="60">
        <f t="shared" ref="AI708:AI771" si="216">AE708*L708</f>
        <v>150.7868</v>
      </c>
      <c r="AJ708" s="60">
        <f t="shared" ref="AJ708:AJ771" si="217">$AE708*M708</f>
        <v>848.17574999999999</v>
      </c>
      <c r="AK708" s="60">
        <f t="shared" ref="AK708:AK771" si="218">(AE708)*AA708/Y708</f>
        <v>1869.3432054794521</v>
      </c>
      <c r="AL708" s="60">
        <f t="shared" ref="AL708:AL771" si="219">AK708*(1-L708-M708)</f>
        <v>1373.9672560273973</v>
      </c>
      <c r="AM708" s="41">
        <f t="shared" ref="AM708:AM771" si="220">AE708-AI708-AL708-AJ708</f>
        <v>1396.7401939726028</v>
      </c>
      <c r="AN708" s="42">
        <f t="shared" ref="AN708:AN771" si="221">Z708-366</f>
        <v>45715</v>
      </c>
      <c r="AO708" s="43">
        <f t="shared" ref="AO708:AO771" si="222">IF(AND(O708&gt;Z708,N708&gt;AN708),AE708,0)</f>
        <v>3769.67</v>
      </c>
    </row>
    <row r="709" spans="1:41" s="24" customFormat="1" ht="15.75" customHeight="1" x14ac:dyDescent="0.35">
      <c r="A709" s="36" t="s">
        <v>27</v>
      </c>
      <c r="B709" s="36">
        <v>202509</v>
      </c>
      <c r="C709" s="24" t="s">
        <v>736</v>
      </c>
      <c r="D709" s="24" t="s">
        <v>119</v>
      </c>
      <c r="E709" s="62">
        <v>45901</v>
      </c>
      <c r="F709" s="62">
        <v>46265</v>
      </c>
      <c r="G709" s="37" t="s">
        <v>1278</v>
      </c>
      <c r="H709" s="36">
        <v>42375</v>
      </c>
      <c r="I709" s="63">
        <v>28351</v>
      </c>
      <c r="J709" s="24" t="s">
        <v>3614</v>
      </c>
      <c r="K709" s="63">
        <f t="shared" si="205"/>
        <v>45901</v>
      </c>
      <c r="L709" s="55">
        <f t="shared" si="206"/>
        <v>0.04</v>
      </c>
      <c r="M709" s="76">
        <v>0.22500000000000001</v>
      </c>
      <c r="N709" s="62">
        <v>45901</v>
      </c>
      <c r="O709" s="62">
        <v>46265</v>
      </c>
      <c r="P709" s="63"/>
      <c r="Q709" s="63"/>
      <c r="R709" s="78">
        <v>48</v>
      </c>
      <c r="S709" s="63" t="str">
        <f>VLOOKUP(R709,SA!$B$3:$C$11,2,1)</f>
        <v>46-55</v>
      </c>
      <c r="T709" s="38" t="s">
        <v>98</v>
      </c>
      <c r="U709" s="24" t="s">
        <v>5743</v>
      </c>
      <c r="V709" s="24">
        <v>500000</v>
      </c>
      <c r="W709" s="39">
        <f t="shared" si="207"/>
        <v>0</v>
      </c>
      <c r="X709" s="29">
        <f t="shared" si="208"/>
        <v>0</v>
      </c>
      <c r="Y709" s="40">
        <f t="shared" si="209"/>
        <v>365</v>
      </c>
      <c r="Z709" s="38">
        <f t="shared" si="210"/>
        <v>46081</v>
      </c>
      <c r="AA709" s="41">
        <f t="shared" si="211"/>
        <v>181</v>
      </c>
      <c r="AB709" s="24" t="s">
        <v>113</v>
      </c>
      <c r="AC709" s="41">
        <f t="shared" si="212"/>
        <v>8919.0417999999991</v>
      </c>
      <c r="AD709" s="41">
        <v>1</v>
      </c>
      <c r="AE709" s="72">
        <f>INDEX(SA!$C$2:$G$11,MATCH(Details!S709,SA!$C$2:$C$11,0),MATCH(Details!V709,SA!$C$2:$G$2,0))*Y709/(F709-E709+1)</f>
        <v>7558.5099999999993</v>
      </c>
      <c r="AF709" s="41">
        <f t="shared" si="213"/>
        <v>0</v>
      </c>
      <c r="AG709" s="41">
        <f t="shared" si="214"/>
        <v>0</v>
      </c>
      <c r="AH709" s="41">
        <f t="shared" si="215"/>
        <v>1360.5317999999997</v>
      </c>
      <c r="AI709" s="60">
        <f t="shared" si="216"/>
        <v>302.34039999999999</v>
      </c>
      <c r="AJ709" s="60">
        <f t="shared" si="217"/>
        <v>1700.6647499999999</v>
      </c>
      <c r="AK709" s="60">
        <f t="shared" si="218"/>
        <v>3748.1926301369858</v>
      </c>
      <c r="AL709" s="60">
        <f t="shared" si="219"/>
        <v>2754.9215831506845</v>
      </c>
      <c r="AM709" s="41">
        <f t="shared" si="220"/>
        <v>2800.5832668493149</v>
      </c>
      <c r="AN709" s="42">
        <f t="shared" si="221"/>
        <v>45715</v>
      </c>
      <c r="AO709" s="43">
        <f t="shared" si="222"/>
        <v>7558.5099999999993</v>
      </c>
    </row>
    <row r="710" spans="1:41" s="24" customFormat="1" ht="15.75" customHeight="1" x14ac:dyDescent="0.35">
      <c r="A710" s="36" t="s">
        <v>27</v>
      </c>
      <c r="B710" s="36">
        <v>202509</v>
      </c>
      <c r="C710" s="24" t="s">
        <v>736</v>
      </c>
      <c r="D710" s="24" t="s">
        <v>119</v>
      </c>
      <c r="E710" s="62">
        <v>45901</v>
      </c>
      <c r="F710" s="62">
        <v>46265</v>
      </c>
      <c r="G710" s="37" t="s">
        <v>670</v>
      </c>
      <c r="H710" s="36">
        <v>42375</v>
      </c>
      <c r="I710" s="63">
        <v>28306</v>
      </c>
      <c r="J710" s="24" t="s">
        <v>3615</v>
      </c>
      <c r="K710" s="63">
        <f t="shared" si="205"/>
        <v>45901</v>
      </c>
      <c r="L710" s="55">
        <f t="shared" si="206"/>
        <v>0.04</v>
      </c>
      <c r="M710" s="76">
        <v>0.22500000000000001</v>
      </c>
      <c r="N710" s="62">
        <v>45901</v>
      </c>
      <c r="O710" s="62">
        <v>46265</v>
      </c>
      <c r="P710" s="63"/>
      <c r="Q710" s="63"/>
      <c r="R710" s="78">
        <v>48</v>
      </c>
      <c r="S710" s="63" t="str">
        <f>VLOOKUP(R710,SA!$B$3:$C$11,2,1)</f>
        <v>46-55</v>
      </c>
      <c r="T710" s="38" t="s">
        <v>97</v>
      </c>
      <c r="U710" s="24" t="s">
        <v>56</v>
      </c>
      <c r="V710" s="24">
        <v>500000</v>
      </c>
      <c r="W710" s="39">
        <f t="shared" si="207"/>
        <v>500000</v>
      </c>
      <c r="X710" s="29">
        <f t="shared" si="208"/>
        <v>1</v>
      </c>
      <c r="Y710" s="40">
        <f t="shared" si="209"/>
        <v>365</v>
      </c>
      <c r="Z710" s="38">
        <f t="shared" si="210"/>
        <v>46081</v>
      </c>
      <c r="AA710" s="41">
        <f t="shared" si="211"/>
        <v>181</v>
      </c>
      <c r="AB710" s="24" t="s">
        <v>113</v>
      </c>
      <c r="AC710" s="41">
        <f t="shared" si="212"/>
        <v>8919.0417999999991</v>
      </c>
      <c r="AD710" s="41">
        <v>1</v>
      </c>
      <c r="AE710" s="72">
        <f>INDEX(SA!$C$2:$G$11,MATCH(Details!S710,SA!$C$2:$C$11,0),MATCH(Details!V710,SA!$C$2:$G$2,0))*Y710/(F710-E710+1)</f>
        <v>7558.5099999999993</v>
      </c>
      <c r="AF710" s="41">
        <f t="shared" si="213"/>
        <v>0</v>
      </c>
      <c r="AG710" s="41">
        <f t="shared" si="214"/>
        <v>0</v>
      </c>
      <c r="AH710" s="41">
        <f t="shared" si="215"/>
        <v>1360.5317999999997</v>
      </c>
      <c r="AI710" s="60">
        <f t="shared" si="216"/>
        <v>302.34039999999999</v>
      </c>
      <c r="AJ710" s="60">
        <f t="shared" si="217"/>
        <v>1700.6647499999999</v>
      </c>
      <c r="AK710" s="60">
        <f t="shared" si="218"/>
        <v>3748.1926301369858</v>
      </c>
      <c r="AL710" s="60">
        <f t="shared" si="219"/>
        <v>2754.9215831506845</v>
      </c>
      <c r="AM710" s="41">
        <f t="shared" si="220"/>
        <v>2800.5832668493149</v>
      </c>
      <c r="AN710" s="42">
        <f t="shared" si="221"/>
        <v>45715</v>
      </c>
      <c r="AO710" s="43">
        <f t="shared" si="222"/>
        <v>7558.5099999999993</v>
      </c>
    </row>
    <row r="711" spans="1:41" s="24" customFormat="1" ht="15.75" customHeight="1" x14ac:dyDescent="0.35">
      <c r="A711" s="36" t="s">
        <v>27</v>
      </c>
      <c r="B711" s="36">
        <v>202509</v>
      </c>
      <c r="C711" s="24" t="s">
        <v>736</v>
      </c>
      <c r="D711" s="24" t="s">
        <v>119</v>
      </c>
      <c r="E711" s="62">
        <v>45901</v>
      </c>
      <c r="F711" s="62">
        <v>46265</v>
      </c>
      <c r="G711" s="37" t="s">
        <v>1279</v>
      </c>
      <c r="H711" s="36">
        <v>42376</v>
      </c>
      <c r="I711" s="63">
        <v>26665</v>
      </c>
      <c r="J711" s="24" t="s">
        <v>3616</v>
      </c>
      <c r="K711" s="63">
        <f t="shared" si="205"/>
        <v>45901</v>
      </c>
      <c r="L711" s="55">
        <f t="shared" si="206"/>
        <v>0.04</v>
      </c>
      <c r="M711" s="76">
        <v>0.22500000000000001</v>
      </c>
      <c r="N711" s="62">
        <v>45901</v>
      </c>
      <c r="O711" s="62">
        <v>46265</v>
      </c>
      <c r="P711" s="63"/>
      <c r="Q711" s="63"/>
      <c r="R711" s="78">
        <v>52</v>
      </c>
      <c r="S711" s="63" t="str">
        <f>VLOOKUP(R711,SA!$B$3:$C$11,2,1)</f>
        <v>46-55</v>
      </c>
      <c r="T711" s="38" t="s">
        <v>97</v>
      </c>
      <c r="U711" s="24" t="s">
        <v>5744</v>
      </c>
      <c r="V711" s="24">
        <v>400000</v>
      </c>
      <c r="W711" s="39">
        <f t="shared" si="207"/>
        <v>0</v>
      </c>
      <c r="X711" s="29">
        <f t="shared" si="208"/>
        <v>0</v>
      </c>
      <c r="Y711" s="40">
        <f t="shared" si="209"/>
        <v>365</v>
      </c>
      <c r="Z711" s="38">
        <f t="shared" si="210"/>
        <v>46081</v>
      </c>
      <c r="AA711" s="41">
        <f t="shared" si="211"/>
        <v>181</v>
      </c>
      <c r="AB711" s="24" t="s">
        <v>113</v>
      </c>
      <c r="AC711" s="41">
        <f t="shared" si="212"/>
        <v>8108.2165999999997</v>
      </c>
      <c r="AD711" s="41">
        <v>1</v>
      </c>
      <c r="AE711" s="72">
        <f>INDEX(SA!$C$2:$G$11,MATCH(Details!S711,SA!$C$2:$C$11,0),MATCH(Details!V711,SA!$C$2:$G$2,0))*Y711/(F711-E711+1)</f>
        <v>6871.37</v>
      </c>
      <c r="AF711" s="41">
        <f t="shared" si="213"/>
        <v>0</v>
      </c>
      <c r="AG711" s="41">
        <f t="shared" si="214"/>
        <v>0</v>
      </c>
      <c r="AH711" s="41">
        <f t="shared" si="215"/>
        <v>1236.8465999999999</v>
      </c>
      <c r="AI711" s="60">
        <f t="shared" si="216"/>
        <v>274.85480000000001</v>
      </c>
      <c r="AJ711" s="60">
        <f t="shared" si="217"/>
        <v>1546.05825</v>
      </c>
      <c r="AK711" s="60">
        <f t="shared" si="218"/>
        <v>3407.446493150685</v>
      </c>
      <c r="AL711" s="60">
        <f t="shared" si="219"/>
        <v>2504.4731724657536</v>
      </c>
      <c r="AM711" s="41">
        <f t="shared" si="220"/>
        <v>2545.9837775342462</v>
      </c>
      <c r="AN711" s="42">
        <f t="shared" si="221"/>
        <v>45715</v>
      </c>
      <c r="AO711" s="43">
        <f t="shared" si="222"/>
        <v>6871.37</v>
      </c>
    </row>
    <row r="712" spans="1:41" s="24" customFormat="1" ht="15.75" customHeight="1" x14ac:dyDescent="0.35">
      <c r="A712" s="36" t="s">
        <v>27</v>
      </c>
      <c r="B712" s="36">
        <v>202509</v>
      </c>
      <c r="C712" s="24" t="s">
        <v>736</v>
      </c>
      <c r="D712" s="24" t="s">
        <v>119</v>
      </c>
      <c r="E712" s="62">
        <v>45901</v>
      </c>
      <c r="F712" s="62">
        <v>46265</v>
      </c>
      <c r="G712" s="37" t="s">
        <v>1280</v>
      </c>
      <c r="H712" s="36">
        <v>42376</v>
      </c>
      <c r="I712" s="63">
        <v>30317</v>
      </c>
      <c r="J712" s="24" t="s">
        <v>3617</v>
      </c>
      <c r="K712" s="63">
        <f t="shared" si="205"/>
        <v>45901</v>
      </c>
      <c r="L712" s="55">
        <f t="shared" si="206"/>
        <v>0.04</v>
      </c>
      <c r="M712" s="76">
        <v>0.22500000000000001</v>
      </c>
      <c r="N712" s="62">
        <v>45901</v>
      </c>
      <c r="O712" s="62">
        <v>46265</v>
      </c>
      <c r="P712" s="63"/>
      <c r="Q712" s="63"/>
      <c r="R712" s="78">
        <v>42</v>
      </c>
      <c r="S712" s="63" t="str">
        <f>VLOOKUP(R712,SA!$B$3:$C$11,2,1)</f>
        <v>36-45</v>
      </c>
      <c r="T712" s="38" t="s">
        <v>98</v>
      </c>
      <c r="U712" s="24" t="s">
        <v>5747</v>
      </c>
      <c r="V712" s="24">
        <v>400000</v>
      </c>
      <c r="W712" s="39">
        <f t="shared" si="207"/>
        <v>0</v>
      </c>
      <c r="X712" s="29">
        <f t="shared" si="208"/>
        <v>0</v>
      </c>
      <c r="Y712" s="40">
        <f t="shared" si="209"/>
        <v>365</v>
      </c>
      <c r="Z712" s="38">
        <f t="shared" si="210"/>
        <v>46081</v>
      </c>
      <c r="AA712" s="41">
        <f t="shared" si="211"/>
        <v>181</v>
      </c>
      <c r="AB712" s="24" t="s">
        <v>113</v>
      </c>
      <c r="AC712" s="41">
        <f t="shared" si="212"/>
        <v>5496.5225999999993</v>
      </c>
      <c r="AD712" s="41">
        <v>1</v>
      </c>
      <c r="AE712" s="72">
        <f>INDEX(SA!$C$2:$G$11,MATCH(Details!S712,SA!$C$2:$C$11,0),MATCH(Details!V712,SA!$C$2:$G$2,0))*Y712/(F712-E712+1)</f>
        <v>4658.07</v>
      </c>
      <c r="AF712" s="41">
        <f t="shared" si="213"/>
        <v>0</v>
      </c>
      <c r="AG712" s="41">
        <f t="shared" si="214"/>
        <v>0</v>
      </c>
      <c r="AH712" s="41">
        <f t="shared" si="215"/>
        <v>838.45259999999996</v>
      </c>
      <c r="AI712" s="60">
        <f t="shared" si="216"/>
        <v>186.3228</v>
      </c>
      <c r="AJ712" s="60">
        <f t="shared" si="217"/>
        <v>1048.06575</v>
      </c>
      <c r="AK712" s="60">
        <f t="shared" si="218"/>
        <v>2309.8922465753421</v>
      </c>
      <c r="AL712" s="60">
        <f t="shared" si="219"/>
        <v>1697.7708012328765</v>
      </c>
      <c r="AM712" s="41">
        <f t="shared" si="220"/>
        <v>1725.9106487671231</v>
      </c>
      <c r="AN712" s="42">
        <f t="shared" si="221"/>
        <v>45715</v>
      </c>
      <c r="AO712" s="43">
        <f t="shared" si="222"/>
        <v>4658.07</v>
      </c>
    </row>
    <row r="713" spans="1:41" s="24" customFormat="1" ht="15.75" customHeight="1" x14ac:dyDescent="0.35">
      <c r="A713" s="36" t="s">
        <v>27</v>
      </c>
      <c r="B713" s="36">
        <v>202509</v>
      </c>
      <c r="C713" s="24" t="s">
        <v>736</v>
      </c>
      <c r="D713" s="24" t="s">
        <v>119</v>
      </c>
      <c r="E713" s="62">
        <v>45901</v>
      </c>
      <c r="F713" s="62">
        <v>46265</v>
      </c>
      <c r="G713" s="37" t="s">
        <v>677</v>
      </c>
      <c r="H713" s="36">
        <v>42376</v>
      </c>
      <c r="I713" s="63">
        <v>36602</v>
      </c>
      <c r="J713" s="24" t="s">
        <v>3618</v>
      </c>
      <c r="K713" s="63">
        <f t="shared" si="205"/>
        <v>45901</v>
      </c>
      <c r="L713" s="55">
        <f t="shared" si="206"/>
        <v>0.04</v>
      </c>
      <c r="M713" s="76">
        <v>0.22500000000000001</v>
      </c>
      <c r="N713" s="62">
        <v>45901</v>
      </c>
      <c r="O713" s="62">
        <v>46265</v>
      </c>
      <c r="P713" s="63"/>
      <c r="Q713" s="63"/>
      <c r="R713" s="78">
        <v>25</v>
      </c>
      <c r="S713" s="63" t="str">
        <f>VLOOKUP(R713,SA!$B$3:$C$11,2,1)</f>
        <v>0-25</v>
      </c>
      <c r="T713" s="38" t="s">
        <v>97</v>
      </c>
      <c r="U713" s="24" t="s">
        <v>56</v>
      </c>
      <c r="V713" s="24">
        <v>400000</v>
      </c>
      <c r="W713" s="39">
        <f t="shared" si="207"/>
        <v>400000</v>
      </c>
      <c r="X713" s="29">
        <f t="shared" si="208"/>
        <v>1</v>
      </c>
      <c r="Y713" s="40">
        <f t="shared" si="209"/>
        <v>365</v>
      </c>
      <c r="Z713" s="38">
        <f t="shared" si="210"/>
        <v>46081</v>
      </c>
      <c r="AA713" s="41">
        <f t="shared" si="211"/>
        <v>181</v>
      </c>
      <c r="AB713" s="24" t="s">
        <v>113</v>
      </c>
      <c r="AC713" s="41">
        <f t="shared" si="212"/>
        <v>4043.8364000000001</v>
      </c>
      <c r="AD713" s="41">
        <v>1</v>
      </c>
      <c r="AE713" s="72">
        <f>INDEX(SA!$C$2:$G$11,MATCH(Details!S713,SA!$C$2:$C$11,0),MATCH(Details!V713,SA!$C$2:$G$2,0))*Y713/(F713-E713+1)</f>
        <v>3426.98</v>
      </c>
      <c r="AF713" s="41">
        <f t="shared" si="213"/>
        <v>0</v>
      </c>
      <c r="AG713" s="41">
        <f t="shared" si="214"/>
        <v>0</v>
      </c>
      <c r="AH713" s="41">
        <f t="shared" si="215"/>
        <v>616.85640000000001</v>
      </c>
      <c r="AI713" s="60">
        <f t="shared" si="216"/>
        <v>137.07920000000001</v>
      </c>
      <c r="AJ713" s="60">
        <f t="shared" si="217"/>
        <v>771.07050000000004</v>
      </c>
      <c r="AK713" s="60">
        <f t="shared" si="218"/>
        <v>1699.4065205479453</v>
      </c>
      <c r="AL713" s="60">
        <f t="shared" si="219"/>
        <v>1249.0637926027398</v>
      </c>
      <c r="AM713" s="41">
        <f t="shared" si="220"/>
        <v>1269.7665073972601</v>
      </c>
      <c r="AN713" s="42">
        <f t="shared" si="221"/>
        <v>45715</v>
      </c>
      <c r="AO713" s="43">
        <f t="shared" si="222"/>
        <v>3426.98</v>
      </c>
    </row>
    <row r="714" spans="1:41" s="24" customFormat="1" ht="15.75" customHeight="1" x14ac:dyDescent="0.35">
      <c r="A714" s="36" t="s">
        <v>27</v>
      </c>
      <c r="B714" s="36">
        <v>202509</v>
      </c>
      <c r="C714" s="24" t="s">
        <v>736</v>
      </c>
      <c r="D714" s="24" t="s">
        <v>119</v>
      </c>
      <c r="E714" s="62">
        <v>45901</v>
      </c>
      <c r="F714" s="62">
        <v>46265</v>
      </c>
      <c r="G714" s="37" t="s">
        <v>1281</v>
      </c>
      <c r="H714" s="36">
        <v>42377</v>
      </c>
      <c r="I714" s="63">
        <v>35147</v>
      </c>
      <c r="J714" s="24" t="s">
        <v>3619</v>
      </c>
      <c r="K714" s="63">
        <f t="shared" si="205"/>
        <v>45901</v>
      </c>
      <c r="L714" s="55">
        <f t="shared" si="206"/>
        <v>0.04</v>
      </c>
      <c r="M714" s="76">
        <v>0.22500000000000001</v>
      </c>
      <c r="N714" s="62">
        <v>45901</v>
      </c>
      <c r="O714" s="62">
        <v>46265</v>
      </c>
      <c r="P714" s="63"/>
      <c r="Q714" s="63"/>
      <c r="R714" s="78">
        <v>29</v>
      </c>
      <c r="S714" s="63" t="str">
        <f>VLOOKUP(R714,SA!$B$3:$C$11,2,1)</f>
        <v>26-35</v>
      </c>
      <c r="T714" s="38" t="s">
        <v>98</v>
      </c>
      <c r="U714" s="24" t="s">
        <v>5743</v>
      </c>
      <c r="V714" s="24">
        <v>400000</v>
      </c>
      <c r="W714" s="39">
        <f t="shared" si="207"/>
        <v>0</v>
      </c>
      <c r="X714" s="29">
        <f t="shared" si="208"/>
        <v>0</v>
      </c>
      <c r="Y714" s="40">
        <f t="shared" si="209"/>
        <v>365</v>
      </c>
      <c r="Z714" s="38">
        <f t="shared" si="210"/>
        <v>46081</v>
      </c>
      <c r="AA714" s="41">
        <f t="shared" si="211"/>
        <v>181</v>
      </c>
      <c r="AB714" s="24" t="s">
        <v>113</v>
      </c>
      <c r="AC714" s="41">
        <f t="shared" si="212"/>
        <v>4533.0290000000005</v>
      </c>
      <c r="AD714" s="41">
        <v>1</v>
      </c>
      <c r="AE714" s="72">
        <f>INDEX(SA!$C$2:$G$11,MATCH(Details!S714,SA!$C$2:$C$11,0),MATCH(Details!V714,SA!$C$2:$G$2,0))*Y714/(F714-E714+1)</f>
        <v>3841.55</v>
      </c>
      <c r="AF714" s="41">
        <f t="shared" si="213"/>
        <v>0</v>
      </c>
      <c r="AG714" s="41">
        <f t="shared" si="214"/>
        <v>0</v>
      </c>
      <c r="AH714" s="41">
        <f t="shared" si="215"/>
        <v>691.47900000000004</v>
      </c>
      <c r="AI714" s="60">
        <f t="shared" si="216"/>
        <v>153.66200000000001</v>
      </c>
      <c r="AJ714" s="60">
        <f t="shared" si="217"/>
        <v>864.34875000000011</v>
      </c>
      <c r="AK714" s="60">
        <f t="shared" si="218"/>
        <v>1904.9878082191783</v>
      </c>
      <c r="AL714" s="60">
        <f t="shared" si="219"/>
        <v>1400.1660390410959</v>
      </c>
      <c r="AM714" s="41">
        <f t="shared" si="220"/>
        <v>1423.3732109589046</v>
      </c>
      <c r="AN714" s="42">
        <f t="shared" si="221"/>
        <v>45715</v>
      </c>
      <c r="AO714" s="43">
        <f t="shared" si="222"/>
        <v>3841.55</v>
      </c>
    </row>
    <row r="715" spans="1:41" s="24" customFormat="1" ht="15.75" customHeight="1" x14ac:dyDescent="0.35">
      <c r="A715" s="36" t="s">
        <v>27</v>
      </c>
      <c r="B715" s="36">
        <v>202509</v>
      </c>
      <c r="C715" s="24" t="s">
        <v>736</v>
      </c>
      <c r="D715" s="24" t="s">
        <v>119</v>
      </c>
      <c r="E715" s="62">
        <v>45901</v>
      </c>
      <c r="F715" s="62">
        <v>46265</v>
      </c>
      <c r="G715" s="37" t="s">
        <v>1282</v>
      </c>
      <c r="H715" s="36">
        <v>42377</v>
      </c>
      <c r="I715" s="63">
        <v>24295</v>
      </c>
      <c r="J715" s="24" t="s">
        <v>3620</v>
      </c>
      <c r="K715" s="63">
        <f t="shared" si="205"/>
        <v>45901</v>
      </c>
      <c r="L715" s="55">
        <f t="shared" si="206"/>
        <v>0.04</v>
      </c>
      <c r="M715" s="76">
        <v>0.22500000000000001</v>
      </c>
      <c r="N715" s="62">
        <v>45901</v>
      </c>
      <c r="O715" s="62">
        <v>46265</v>
      </c>
      <c r="P715" s="63"/>
      <c r="Q715" s="63"/>
      <c r="R715" s="78">
        <v>59</v>
      </c>
      <c r="S715" s="63" t="str">
        <f>VLOOKUP(R715,SA!$B$3:$C$11,2,1)</f>
        <v>56-65</v>
      </c>
      <c r="T715" s="38" t="s">
        <v>97</v>
      </c>
      <c r="U715" s="24" t="s">
        <v>5744</v>
      </c>
      <c r="V715" s="24">
        <v>400000</v>
      </c>
      <c r="W715" s="39">
        <f t="shared" si="207"/>
        <v>0</v>
      </c>
      <c r="X715" s="29">
        <f t="shared" si="208"/>
        <v>0</v>
      </c>
      <c r="Y715" s="40">
        <f t="shared" si="209"/>
        <v>365</v>
      </c>
      <c r="Z715" s="38">
        <f t="shared" si="210"/>
        <v>46081</v>
      </c>
      <c r="AA715" s="41">
        <f t="shared" si="211"/>
        <v>181</v>
      </c>
      <c r="AB715" s="24" t="s">
        <v>113</v>
      </c>
      <c r="AC715" s="41">
        <f t="shared" si="212"/>
        <v>11909.7282</v>
      </c>
      <c r="AD715" s="41">
        <v>1</v>
      </c>
      <c r="AE715" s="72">
        <f>INDEX(SA!$C$2:$G$11,MATCH(Details!S715,SA!$C$2:$C$11,0),MATCH(Details!V715,SA!$C$2:$G$2,0))*Y715/(F715-E715+1)</f>
        <v>10092.99</v>
      </c>
      <c r="AF715" s="41">
        <f t="shared" si="213"/>
        <v>0</v>
      </c>
      <c r="AG715" s="41">
        <f t="shared" si="214"/>
        <v>0</v>
      </c>
      <c r="AH715" s="41">
        <f t="shared" si="215"/>
        <v>1816.7382</v>
      </c>
      <c r="AI715" s="60">
        <f t="shared" si="216"/>
        <v>403.71960000000001</v>
      </c>
      <c r="AJ715" s="60">
        <f t="shared" si="217"/>
        <v>2270.9227500000002</v>
      </c>
      <c r="AK715" s="60">
        <f t="shared" si="218"/>
        <v>5005.0169589041097</v>
      </c>
      <c r="AL715" s="60">
        <f t="shared" si="219"/>
        <v>3678.6874647945206</v>
      </c>
      <c r="AM715" s="41">
        <f t="shared" si="220"/>
        <v>3739.6601852054787</v>
      </c>
      <c r="AN715" s="42">
        <f t="shared" si="221"/>
        <v>45715</v>
      </c>
      <c r="AO715" s="43">
        <f t="shared" si="222"/>
        <v>10092.99</v>
      </c>
    </row>
    <row r="716" spans="1:41" s="24" customFormat="1" ht="15.75" customHeight="1" x14ac:dyDescent="0.35">
      <c r="A716" s="36" t="s">
        <v>27</v>
      </c>
      <c r="B716" s="36">
        <v>202509</v>
      </c>
      <c r="C716" s="24" t="s">
        <v>736</v>
      </c>
      <c r="D716" s="24" t="s">
        <v>119</v>
      </c>
      <c r="E716" s="62">
        <v>45901</v>
      </c>
      <c r="F716" s="62">
        <v>46265</v>
      </c>
      <c r="G716" s="37" t="s">
        <v>673</v>
      </c>
      <c r="H716" s="36">
        <v>42377</v>
      </c>
      <c r="I716" s="63">
        <v>34461</v>
      </c>
      <c r="J716" s="24" t="s">
        <v>3621</v>
      </c>
      <c r="K716" s="63">
        <f t="shared" si="205"/>
        <v>45901</v>
      </c>
      <c r="L716" s="55">
        <f t="shared" si="206"/>
        <v>0.04</v>
      </c>
      <c r="M716" s="76">
        <v>0.22500000000000001</v>
      </c>
      <c r="N716" s="62">
        <v>45901</v>
      </c>
      <c r="O716" s="62">
        <v>46265</v>
      </c>
      <c r="P716" s="63"/>
      <c r="Q716" s="63"/>
      <c r="R716" s="78">
        <v>31</v>
      </c>
      <c r="S716" s="63" t="str">
        <f>VLOOKUP(R716,SA!$B$3:$C$11,2,1)</f>
        <v>26-35</v>
      </c>
      <c r="T716" s="38" t="s">
        <v>97</v>
      </c>
      <c r="U716" s="24" t="s">
        <v>56</v>
      </c>
      <c r="V716" s="24">
        <v>400000</v>
      </c>
      <c r="W716" s="39">
        <f t="shared" si="207"/>
        <v>400000</v>
      </c>
      <c r="X716" s="29">
        <f t="shared" si="208"/>
        <v>1</v>
      </c>
      <c r="Y716" s="40">
        <f t="shared" si="209"/>
        <v>365</v>
      </c>
      <c r="Z716" s="38">
        <f t="shared" si="210"/>
        <v>46081</v>
      </c>
      <c r="AA716" s="41">
        <f t="shared" si="211"/>
        <v>181</v>
      </c>
      <c r="AB716" s="24" t="s">
        <v>113</v>
      </c>
      <c r="AC716" s="41">
        <f t="shared" si="212"/>
        <v>4533.0290000000005</v>
      </c>
      <c r="AD716" s="41">
        <v>1</v>
      </c>
      <c r="AE716" s="72">
        <f>INDEX(SA!$C$2:$G$11,MATCH(Details!S716,SA!$C$2:$C$11,0),MATCH(Details!V716,SA!$C$2:$G$2,0))*Y716/(F716-E716+1)</f>
        <v>3841.55</v>
      </c>
      <c r="AF716" s="41">
        <f t="shared" si="213"/>
        <v>0</v>
      </c>
      <c r="AG716" s="41">
        <f t="shared" si="214"/>
        <v>0</v>
      </c>
      <c r="AH716" s="41">
        <f t="shared" si="215"/>
        <v>691.47900000000004</v>
      </c>
      <c r="AI716" s="60">
        <f t="shared" si="216"/>
        <v>153.66200000000001</v>
      </c>
      <c r="AJ716" s="60">
        <f t="shared" si="217"/>
        <v>864.34875000000011</v>
      </c>
      <c r="AK716" s="60">
        <f t="shared" si="218"/>
        <v>1904.9878082191783</v>
      </c>
      <c r="AL716" s="60">
        <f t="shared" si="219"/>
        <v>1400.1660390410959</v>
      </c>
      <c r="AM716" s="41">
        <f t="shared" si="220"/>
        <v>1423.3732109589046</v>
      </c>
      <c r="AN716" s="42">
        <f t="shared" si="221"/>
        <v>45715</v>
      </c>
      <c r="AO716" s="43">
        <f t="shared" si="222"/>
        <v>3841.55</v>
      </c>
    </row>
    <row r="717" spans="1:41" s="24" customFormat="1" ht="15.75" customHeight="1" x14ac:dyDescent="0.35">
      <c r="A717" s="36" t="s">
        <v>27</v>
      </c>
      <c r="B717" s="36">
        <v>202509</v>
      </c>
      <c r="C717" s="24" t="s">
        <v>736</v>
      </c>
      <c r="D717" s="24" t="s">
        <v>119</v>
      </c>
      <c r="E717" s="62">
        <v>45901</v>
      </c>
      <c r="F717" s="62">
        <v>46265</v>
      </c>
      <c r="G717" s="37" t="s">
        <v>674</v>
      </c>
      <c r="H717" s="36">
        <v>42378</v>
      </c>
      <c r="I717" s="63">
        <v>35412</v>
      </c>
      <c r="J717" s="24" t="s">
        <v>3622</v>
      </c>
      <c r="K717" s="63">
        <f t="shared" si="205"/>
        <v>45901</v>
      </c>
      <c r="L717" s="55">
        <f t="shared" si="206"/>
        <v>0.04</v>
      </c>
      <c r="M717" s="76">
        <v>0.22500000000000001</v>
      </c>
      <c r="N717" s="62">
        <v>45901</v>
      </c>
      <c r="O717" s="62">
        <v>46265</v>
      </c>
      <c r="P717" s="63"/>
      <c r="Q717" s="63"/>
      <c r="R717" s="78">
        <v>28</v>
      </c>
      <c r="S717" s="63" t="str">
        <f>VLOOKUP(R717,SA!$B$3:$C$11,2,1)</f>
        <v>26-35</v>
      </c>
      <c r="T717" s="38" t="s">
        <v>97</v>
      </c>
      <c r="U717" s="24" t="s">
        <v>56</v>
      </c>
      <c r="V717" s="24">
        <v>400000</v>
      </c>
      <c r="W717" s="39">
        <f t="shared" si="207"/>
        <v>400000</v>
      </c>
      <c r="X717" s="29">
        <f t="shared" si="208"/>
        <v>1</v>
      </c>
      <c r="Y717" s="40">
        <f t="shared" si="209"/>
        <v>365</v>
      </c>
      <c r="Z717" s="38">
        <f t="shared" si="210"/>
        <v>46081</v>
      </c>
      <c r="AA717" s="41">
        <f t="shared" si="211"/>
        <v>181</v>
      </c>
      <c r="AB717" s="24" t="s">
        <v>113</v>
      </c>
      <c r="AC717" s="41">
        <f t="shared" si="212"/>
        <v>4533.0290000000005</v>
      </c>
      <c r="AD717" s="41">
        <v>1</v>
      </c>
      <c r="AE717" s="72">
        <f>INDEX(SA!$C$2:$G$11,MATCH(Details!S717,SA!$C$2:$C$11,0),MATCH(Details!V717,SA!$C$2:$G$2,0))*Y717/(F717-E717+1)</f>
        <v>3841.55</v>
      </c>
      <c r="AF717" s="41">
        <f t="shared" si="213"/>
        <v>0</v>
      </c>
      <c r="AG717" s="41">
        <f t="shared" si="214"/>
        <v>0</v>
      </c>
      <c r="AH717" s="41">
        <f t="shared" si="215"/>
        <v>691.47900000000004</v>
      </c>
      <c r="AI717" s="60">
        <f t="shared" si="216"/>
        <v>153.66200000000001</v>
      </c>
      <c r="AJ717" s="60">
        <f t="shared" si="217"/>
        <v>864.34875000000011</v>
      </c>
      <c r="AK717" s="60">
        <f t="shared" si="218"/>
        <v>1904.9878082191783</v>
      </c>
      <c r="AL717" s="60">
        <f t="shared" si="219"/>
        <v>1400.1660390410959</v>
      </c>
      <c r="AM717" s="41">
        <f t="shared" si="220"/>
        <v>1423.3732109589046</v>
      </c>
      <c r="AN717" s="42">
        <f t="shared" si="221"/>
        <v>45715</v>
      </c>
      <c r="AO717" s="43">
        <f t="shared" si="222"/>
        <v>3841.55</v>
      </c>
    </row>
    <row r="718" spans="1:41" s="24" customFormat="1" ht="15.75" customHeight="1" x14ac:dyDescent="0.35">
      <c r="A718" s="36" t="s">
        <v>27</v>
      </c>
      <c r="B718" s="36">
        <v>202509</v>
      </c>
      <c r="C718" s="24" t="s">
        <v>736</v>
      </c>
      <c r="D718" s="24" t="s">
        <v>119</v>
      </c>
      <c r="E718" s="62">
        <v>45901</v>
      </c>
      <c r="F718" s="62">
        <v>46265</v>
      </c>
      <c r="G718" s="37" t="s">
        <v>1283</v>
      </c>
      <c r="H718" s="36">
        <v>42378</v>
      </c>
      <c r="I718" s="63">
        <v>27579</v>
      </c>
      <c r="J718" s="24" t="s">
        <v>3623</v>
      </c>
      <c r="K718" s="63">
        <f t="shared" si="205"/>
        <v>45901</v>
      </c>
      <c r="L718" s="55">
        <f t="shared" si="206"/>
        <v>0.04</v>
      </c>
      <c r="M718" s="76">
        <v>0.22500000000000001</v>
      </c>
      <c r="N718" s="62">
        <v>45901</v>
      </c>
      <c r="O718" s="62">
        <v>46265</v>
      </c>
      <c r="P718" s="63"/>
      <c r="Q718" s="63"/>
      <c r="R718" s="78">
        <v>50</v>
      </c>
      <c r="S718" s="63" t="str">
        <f>VLOOKUP(R718,SA!$B$3:$C$11,2,1)</f>
        <v>46-55</v>
      </c>
      <c r="T718" s="38" t="s">
        <v>98</v>
      </c>
      <c r="U718" s="24" t="s">
        <v>5747</v>
      </c>
      <c r="V718" s="24">
        <v>400000</v>
      </c>
      <c r="W718" s="39">
        <f t="shared" si="207"/>
        <v>0</v>
      </c>
      <c r="X718" s="29">
        <f t="shared" si="208"/>
        <v>0</v>
      </c>
      <c r="Y718" s="40">
        <f t="shared" si="209"/>
        <v>365</v>
      </c>
      <c r="Z718" s="38">
        <f t="shared" si="210"/>
        <v>46081</v>
      </c>
      <c r="AA718" s="41">
        <f t="shared" si="211"/>
        <v>181</v>
      </c>
      <c r="AB718" s="24" t="s">
        <v>113</v>
      </c>
      <c r="AC718" s="41">
        <f t="shared" si="212"/>
        <v>8108.2165999999997</v>
      </c>
      <c r="AD718" s="41">
        <v>1</v>
      </c>
      <c r="AE718" s="72">
        <f>INDEX(SA!$C$2:$G$11,MATCH(Details!S718,SA!$C$2:$C$11,0),MATCH(Details!V718,SA!$C$2:$G$2,0))*Y718/(F718-E718+1)</f>
        <v>6871.37</v>
      </c>
      <c r="AF718" s="41">
        <f t="shared" si="213"/>
        <v>0</v>
      </c>
      <c r="AG718" s="41">
        <f t="shared" si="214"/>
        <v>0</v>
      </c>
      <c r="AH718" s="41">
        <f t="shared" si="215"/>
        <v>1236.8465999999999</v>
      </c>
      <c r="AI718" s="60">
        <f t="shared" si="216"/>
        <v>274.85480000000001</v>
      </c>
      <c r="AJ718" s="60">
        <f t="shared" si="217"/>
        <v>1546.05825</v>
      </c>
      <c r="AK718" s="60">
        <f t="shared" si="218"/>
        <v>3407.446493150685</v>
      </c>
      <c r="AL718" s="60">
        <f t="shared" si="219"/>
        <v>2504.4731724657536</v>
      </c>
      <c r="AM718" s="41">
        <f t="shared" si="220"/>
        <v>2545.9837775342462</v>
      </c>
      <c r="AN718" s="42">
        <f t="shared" si="221"/>
        <v>45715</v>
      </c>
      <c r="AO718" s="43">
        <f t="shared" si="222"/>
        <v>6871.37</v>
      </c>
    </row>
    <row r="719" spans="1:41" s="24" customFormat="1" ht="15.75" customHeight="1" x14ac:dyDescent="0.35">
      <c r="A719" s="36" t="s">
        <v>27</v>
      </c>
      <c r="B719" s="36">
        <v>202509</v>
      </c>
      <c r="C719" s="24" t="s">
        <v>736</v>
      </c>
      <c r="D719" s="24" t="s">
        <v>119</v>
      </c>
      <c r="E719" s="62">
        <v>45901</v>
      </c>
      <c r="F719" s="62">
        <v>46265</v>
      </c>
      <c r="G719" s="37" t="s">
        <v>1284</v>
      </c>
      <c r="H719" s="36">
        <v>42378</v>
      </c>
      <c r="I719" s="63">
        <v>24654</v>
      </c>
      <c r="J719" s="24" t="s">
        <v>3624</v>
      </c>
      <c r="K719" s="63">
        <f t="shared" si="205"/>
        <v>45901</v>
      </c>
      <c r="L719" s="55">
        <f t="shared" si="206"/>
        <v>0.04</v>
      </c>
      <c r="M719" s="76">
        <v>0.22500000000000001</v>
      </c>
      <c r="N719" s="62">
        <v>45901</v>
      </c>
      <c r="O719" s="62">
        <v>46265</v>
      </c>
      <c r="P719" s="63"/>
      <c r="Q719" s="63"/>
      <c r="R719" s="78">
        <v>58</v>
      </c>
      <c r="S719" s="63" t="str">
        <f>VLOOKUP(R719,SA!$B$3:$C$11,2,1)</f>
        <v>56-65</v>
      </c>
      <c r="T719" s="38" t="s">
        <v>97</v>
      </c>
      <c r="U719" s="24" t="s">
        <v>5744</v>
      </c>
      <c r="V719" s="24">
        <v>400000</v>
      </c>
      <c r="W719" s="39">
        <f t="shared" si="207"/>
        <v>0</v>
      </c>
      <c r="X719" s="29">
        <f t="shared" si="208"/>
        <v>0</v>
      </c>
      <c r="Y719" s="40">
        <f t="shared" si="209"/>
        <v>365</v>
      </c>
      <c r="Z719" s="38">
        <f t="shared" si="210"/>
        <v>46081</v>
      </c>
      <c r="AA719" s="41">
        <f t="shared" si="211"/>
        <v>181</v>
      </c>
      <c r="AB719" s="24" t="s">
        <v>113</v>
      </c>
      <c r="AC719" s="41">
        <f t="shared" si="212"/>
        <v>11909.7282</v>
      </c>
      <c r="AD719" s="41">
        <v>1</v>
      </c>
      <c r="AE719" s="72">
        <f>INDEX(SA!$C$2:$G$11,MATCH(Details!S719,SA!$C$2:$C$11,0),MATCH(Details!V719,SA!$C$2:$G$2,0))*Y719/(F719-E719+1)</f>
        <v>10092.99</v>
      </c>
      <c r="AF719" s="41">
        <f t="shared" si="213"/>
        <v>0</v>
      </c>
      <c r="AG719" s="41">
        <f t="shared" si="214"/>
        <v>0</v>
      </c>
      <c r="AH719" s="41">
        <f t="shared" si="215"/>
        <v>1816.7382</v>
      </c>
      <c r="AI719" s="60">
        <f t="shared" si="216"/>
        <v>403.71960000000001</v>
      </c>
      <c r="AJ719" s="60">
        <f t="shared" si="217"/>
        <v>2270.9227500000002</v>
      </c>
      <c r="AK719" s="60">
        <f t="shared" si="218"/>
        <v>5005.0169589041097</v>
      </c>
      <c r="AL719" s="60">
        <f t="shared" si="219"/>
        <v>3678.6874647945206</v>
      </c>
      <c r="AM719" s="41">
        <f t="shared" si="220"/>
        <v>3739.6601852054787</v>
      </c>
      <c r="AN719" s="42">
        <f t="shared" si="221"/>
        <v>45715</v>
      </c>
      <c r="AO719" s="43">
        <f t="shared" si="222"/>
        <v>10092.99</v>
      </c>
    </row>
    <row r="720" spans="1:41" s="24" customFormat="1" ht="15.75" customHeight="1" x14ac:dyDescent="0.35">
      <c r="A720" s="36" t="s">
        <v>27</v>
      </c>
      <c r="B720" s="36">
        <v>202509</v>
      </c>
      <c r="C720" s="24" t="s">
        <v>736</v>
      </c>
      <c r="D720" s="24" t="s">
        <v>119</v>
      </c>
      <c r="E720" s="62">
        <v>45901</v>
      </c>
      <c r="F720" s="62">
        <v>46265</v>
      </c>
      <c r="G720" s="37" t="s">
        <v>1285</v>
      </c>
      <c r="H720" s="36">
        <v>42379</v>
      </c>
      <c r="I720" s="63">
        <v>42946</v>
      </c>
      <c r="J720" s="24" t="s">
        <v>3625</v>
      </c>
      <c r="K720" s="63">
        <f t="shared" si="205"/>
        <v>45901</v>
      </c>
      <c r="L720" s="55">
        <f t="shared" si="206"/>
        <v>0.04</v>
      </c>
      <c r="M720" s="76">
        <v>0.22500000000000001</v>
      </c>
      <c r="N720" s="62">
        <v>45901</v>
      </c>
      <c r="O720" s="62">
        <v>46265</v>
      </c>
      <c r="P720" s="63"/>
      <c r="Q720" s="63"/>
      <c r="R720" s="78">
        <v>8</v>
      </c>
      <c r="S720" s="63" t="str">
        <f>VLOOKUP(R720,SA!$B$3:$C$11,2,1)</f>
        <v>0-25</v>
      </c>
      <c r="T720" s="38" t="s">
        <v>98</v>
      </c>
      <c r="U720" s="24" t="s">
        <v>5746</v>
      </c>
      <c r="V720" s="24">
        <v>300000</v>
      </c>
      <c r="W720" s="39">
        <f t="shared" si="207"/>
        <v>0</v>
      </c>
      <c r="X720" s="29">
        <f t="shared" si="208"/>
        <v>0</v>
      </c>
      <c r="Y720" s="40">
        <f t="shared" si="209"/>
        <v>365</v>
      </c>
      <c r="Z720" s="38">
        <f t="shared" si="210"/>
        <v>46081</v>
      </c>
      <c r="AA720" s="41">
        <f t="shared" si="211"/>
        <v>181</v>
      </c>
      <c r="AB720" s="24" t="s">
        <v>113</v>
      </c>
      <c r="AC720" s="41">
        <f t="shared" si="212"/>
        <v>3690.3792000000003</v>
      </c>
      <c r="AD720" s="41">
        <v>1</v>
      </c>
      <c r="AE720" s="72">
        <f>INDEX(SA!$C$2:$G$11,MATCH(Details!S720,SA!$C$2:$C$11,0),MATCH(Details!V720,SA!$C$2:$G$2,0))*Y720/(F720-E720+1)</f>
        <v>3127.44</v>
      </c>
      <c r="AF720" s="41">
        <f t="shared" si="213"/>
        <v>0</v>
      </c>
      <c r="AG720" s="41">
        <f t="shared" si="214"/>
        <v>0</v>
      </c>
      <c r="AH720" s="41">
        <f t="shared" si="215"/>
        <v>562.93920000000003</v>
      </c>
      <c r="AI720" s="60">
        <f t="shared" si="216"/>
        <v>125.0976</v>
      </c>
      <c r="AJ720" s="60">
        <f t="shared" si="217"/>
        <v>703.67399999999998</v>
      </c>
      <c r="AK720" s="60">
        <f t="shared" si="218"/>
        <v>1550.8675068493151</v>
      </c>
      <c r="AL720" s="60">
        <f t="shared" si="219"/>
        <v>1139.8876175342466</v>
      </c>
      <c r="AM720" s="41">
        <f t="shared" si="220"/>
        <v>1158.7807824657534</v>
      </c>
      <c r="AN720" s="42">
        <f t="shared" si="221"/>
        <v>45715</v>
      </c>
      <c r="AO720" s="43">
        <f t="shared" si="222"/>
        <v>3127.44</v>
      </c>
    </row>
    <row r="721" spans="1:41" s="24" customFormat="1" ht="15.75" customHeight="1" x14ac:dyDescent="0.35">
      <c r="A721" s="36" t="s">
        <v>27</v>
      </c>
      <c r="B721" s="36">
        <v>202509</v>
      </c>
      <c r="C721" s="24" t="s">
        <v>736</v>
      </c>
      <c r="D721" s="24" t="s">
        <v>119</v>
      </c>
      <c r="E721" s="62">
        <v>45901</v>
      </c>
      <c r="F721" s="62">
        <v>46265</v>
      </c>
      <c r="G721" s="37" t="s">
        <v>693</v>
      </c>
      <c r="H721" s="36">
        <v>42379</v>
      </c>
      <c r="I721" s="63">
        <v>30475</v>
      </c>
      <c r="J721" s="24" t="s">
        <v>3626</v>
      </c>
      <c r="K721" s="63">
        <f t="shared" si="205"/>
        <v>45901</v>
      </c>
      <c r="L721" s="55">
        <f t="shared" si="206"/>
        <v>0.04</v>
      </c>
      <c r="M721" s="76">
        <v>0.22500000000000001</v>
      </c>
      <c r="N721" s="62">
        <v>45901</v>
      </c>
      <c r="O721" s="62">
        <v>46265</v>
      </c>
      <c r="P721" s="63"/>
      <c r="Q721" s="63"/>
      <c r="R721" s="78">
        <v>42</v>
      </c>
      <c r="S721" s="63" t="str">
        <f>VLOOKUP(R721,SA!$B$3:$C$11,2,1)</f>
        <v>36-45</v>
      </c>
      <c r="T721" s="38" t="s">
        <v>97</v>
      </c>
      <c r="U721" s="24" t="s">
        <v>56</v>
      </c>
      <c r="V721" s="24">
        <v>300000</v>
      </c>
      <c r="W721" s="39">
        <f t="shared" si="207"/>
        <v>300000</v>
      </c>
      <c r="X721" s="29">
        <f t="shared" si="208"/>
        <v>1</v>
      </c>
      <c r="Y721" s="40">
        <f t="shared" si="209"/>
        <v>365</v>
      </c>
      <c r="Z721" s="38">
        <f t="shared" si="210"/>
        <v>46081</v>
      </c>
      <c r="AA721" s="41">
        <f t="shared" si="211"/>
        <v>181</v>
      </c>
      <c r="AB721" s="24" t="s">
        <v>113</v>
      </c>
      <c r="AC721" s="41">
        <f t="shared" si="212"/>
        <v>5119.5716000000002</v>
      </c>
      <c r="AD721" s="41">
        <v>1</v>
      </c>
      <c r="AE721" s="72">
        <f>INDEX(SA!$C$2:$G$11,MATCH(Details!S721,SA!$C$2:$C$11,0),MATCH(Details!V721,SA!$C$2:$G$2,0))*Y721/(F721-E721+1)</f>
        <v>4338.62</v>
      </c>
      <c r="AF721" s="41">
        <f t="shared" si="213"/>
        <v>0</v>
      </c>
      <c r="AG721" s="41">
        <f t="shared" si="214"/>
        <v>0</v>
      </c>
      <c r="AH721" s="41">
        <f t="shared" si="215"/>
        <v>780.95159999999998</v>
      </c>
      <c r="AI721" s="60">
        <f t="shared" si="216"/>
        <v>173.54480000000001</v>
      </c>
      <c r="AJ721" s="60">
        <f t="shared" si="217"/>
        <v>976.18949999999995</v>
      </c>
      <c r="AK721" s="60">
        <f t="shared" si="218"/>
        <v>2151.4800547945206</v>
      </c>
      <c r="AL721" s="60">
        <f t="shared" si="219"/>
        <v>1581.3378402739727</v>
      </c>
      <c r="AM721" s="41">
        <f t="shared" si="220"/>
        <v>1607.5478597260276</v>
      </c>
      <c r="AN721" s="42">
        <f t="shared" si="221"/>
        <v>45715</v>
      </c>
      <c r="AO721" s="43">
        <f t="shared" si="222"/>
        <v>4338.62</v>
      </c>
    </row>
    <row r="722" spans="1:41" s="24" customFormat="1" ht="15.75" customHeight="1" x14ac:dyDescent="0.35">
      <c r="A722" s="36" t="s">
        <v>27</v>
      </c>
      <c r="B722" s="36">
        <v>202509</v>
      </c>
      <c r="C722" s="24" t="s">
        <v>736</v>
      </c>
      <c r="D722" s="24" t="s">
        <v>119</v>
      </c>
      <c r="E722" s="62">
        <v>45901</v>
      </c>
      <c r="F722" s="62">
        <v>46265</v>
      </c>
      <c r="G722" s="37" t="s">
        <v>1286</v>
      </c>
      <c r="H722" s="36">
        <v>42379</v>
      </c>
      <c r="I722" s="63">
        <v>20244</v>
      </c>
      <c r="J722" s="24" t="s">
        <v>3627</v>
      </c>
      <c r="K722" s="63">
        <f t="shared" si="205"/>
        <v>45901</v>
      </c>
      <c r="L722" s="55">
        <f t="shared" si="206"/>
        <v>0.04</v>
      </c>
      <c r="M722" s="76">
        <v>0.22500000000000001</v>
      </c>
      <c r="N722" s="62">
        <v>45901</v>
      </c>
      <c r="O722" s="62">
        <v>46265</v>
      </c>
      <c r="P722" s="63"/>
      <c r="Q722" s="63"/>
      <c r="R722" s="78">
        <v>70</v>
      </c>
      <c r="S722" s="63" t="str">
        <f>VLOOKUP(R722,SA!$B$3:$C$11,2,1)</f>
        <v>66-70</v>
      </c>
      <c r="T722" s="38" t="s">
        <v>98</v>
      </c>
      <c r="U722" s="24" t="s">
        <v>5747</v>
      </c>
      <c r="V722" s="24">
        <v>300000</v>
      </c>
      <c r="W722" s="39">
        <f t="shared" si="207"/>
        <v>0</v>
      </c>
      <c r="X722" s="29">
        <f t="shared" si="208"/>
        <v>0</v>
      </c>
      <c r="Y722" s="40">
        <f t="shared" si="209"/>
        <v>365</v>
      </c>
      <c r="Z722" s="38">
        <f t="shared" si="210"/>
        <v>46081</v>
      </c>
      <c r="AA722" s="41">
        <f t="shared" si="211"/>
        <v>181</v>
      </c>
      <c r="AB722" s="24" t="s">
        <v>113</v>
      </c>
      <c r="AC722" s="41">
        <f t="shared" si="212"/>
        <v>15468.950400000002</v>
      </c>
      <c r="AD722" s="41">
        <v>1</v>
      </c>
      <c r="AE722" s="72">
        <f>INDEX(SA!$C$2:$G$11,MATCH(Details!S722,SA!$C$2:$C$11,0),MATCH(Details!V722,SA!$C$2:$G$2,0))*Y722/(F722-E722+1)</f>
        <v>13109.28</v>
      </c>
      <c r="AF722" s="41">
        <f t="shared" si="213"/>
        <v>0</v>
      </c>
      <c r="AG722" s="41">
        <f t="shared" si="214"/>
        <v>0</v>
      </c>
      <c r="AH722" s="41">
        <f t="shared" si="215"/>
        <v>2359.6704</v>
      </c>
      <c r="AI722" s="60">
        <f t="shared" si="216"/>
        <v>524.37120000000004</v>
      </c>
      <c r="AJ722" s="60">
        <f t="shared" si="217"/>
        <v>2949.5880000000002</v>
      </c>
      <c r="AK722" s="60">
        <f t="shared" si="218"/>
        <v>6500.7662465753428</v>
      </c>
      <c r="AL722" s="60">
        <f t="shared" si="219"/>
        <v>4778.0631912328772</v>
      </c>
      <c r="AM722" s="41">
        <f t="shared" si="220"/>
        <v>4857.2576087671241</v>
      </c>
      <c r="AN722" s="42">
        <f t="shared" si="221"/>
        <v>45715</v>
      </c>
      <c r="AO722" s="43">
        <f t="shared" si="222"/>
        <v>13109.28</v>
      </c>
    </row>
    <row r="723" spans="1:41" s="24" customFormat="1" ht="15.75" customHeight="1" x14ac:dyDescent="0.35">
      <c r="A723" s="36" t="s">
        <v>27</v>
      </c>
      <c r="B723" s="36">
        <v>202509</v>
      </c>
      <c r="C723" s="24" t="s">
        <v>736</v>
      </c>
      <c r="D723" s="24" t="s">
        <v>119</v>
      </c>
      <c r="E723" s="62">
        <v>45901</v>
      </c>
      <c r="F723" s="62">
        <v>46265</v>
      </c>
      <c r="G723" s="37" t="s">
        <v>1287</v>
      </c>
      <c r="H723" s="36">
        <v>42379</v>
      </c>
      <c r="I723" s="63">
        <v>35161</v>
      </c>
      <c r="J723" s="24" t="s">
        <v>3628</v>
      </c>
      <c r="K723" s="63">
        <f t="shared" si="205"/>
        <v>45901</v>
      </c>
      <c r="L723" s="55">
        <f t="shared" si="206"/>
        <v>0.04</v>
      </c>
      <c r="M723" s="76">
        <v>0.22500000000000001</v>
      </c>
      <c r="N723" s="62">
        <v>45901</v>
      </c>
      <c r="O723" s="62">
        <v>46265</v>
      </c>
      <c r="P723" s="63"/>
      <c r="Q723" s="63"/>
      <c r="R723" s="78">
        <v>29</v>
      </c>
      <c r="S723" s="63" t="str">
        <f>VLOOKUP(R723,SA!$B$3:$C$11,2,1)</f>
        <v>26-35</v>
      </c>
      <c r="T723" s="38" t="s">
        <v>98</v>
      </c>
      <c r="U723" s="24" t="s">
        <v>5743</v>
      </c>
      <c r="V723" s="24">
        <v>300000</v>
      </c>
      <c r="W723" s="39">
        <f t="shared" si="207"/>
        <v>0</v>
      </c>
      <c r="X723" s="29">
        <f t="shared" si="208"/>
        <v>0</v>
      </c>
      <c r="Y723" s="40">
        <f t="shared" si="209"/>
        <v>365</v>
      </c>
      <c r="Z723" s="38">
        <f t="shared" si="210"/>
        <v>46081</v>
      </c>
      <c r="AA723" s="41">
        <f t="shared" si="211"/>
        <v>181</v>
      </c>
      <c r="AB723" s="24" t="s">
        <v>113</v>
      </c>
      <c r="AC723" s="41">
        <f t="shared" si="212"/>
        <v>4124.4657999999999</v>
      </c>
      <c r="AD723" s="41">
        <v>1</v>
      </c>
      <c r="AE723" s="72">
        <f>INDEX(SA!$C$2:$G$11,MATCH(Details!S723,SA!$C$2:$C$11,0),MATCH(Details!V723,SA!$C$2:$G$2,0))*Y723/(F723-E723+1)</f>
        <v>3495.31</v>
      </c>
      <c r="AF723" s="41">
        <f t="shared" si="213"/>
        <v>0</v>
      </c>
      <c r="AG723" s="41">
        <f t="shared" si="214"/>
        <v>0</v>
      </c>
      <c r="AH723" s="41">
        <f t="shared" si="215"/>
        <v>629.1558</v>
      </c>
      <c r="AI723" s="60">
        <f t="shared" si="216"/>
        <v>139.8124</v>
      </c>
      <c r="AJ723" s="60">
        <f t="shared" si="217"/>
        <v>786.44475</v>
      </c>
      <c r="AK723" s="60">
        <f t="shared" si="218"/>
        <v>1733.2907123287671</v>
      </c>
      <c r="AL723" s="60">
        <f t="shared" si="219"/>
        <v>1273.9686735616438</v>
      </c>
      <c r="AM723" s="41">
        <f t="shared" si="220"/>
        <v>1295.0841764383563</v>
      </c>
      <c r="AN723" s="42">
        <f t="shared" si="221"/>
        <v>45715</v>
      </c>
      <c r="AO723" s="43">
        <f t="shared" si="222"/>
        <v>3495.31</v>
      </c>
    </row>
    <row r="724" spans="1:41" s="24" customFormat="1" ht="15.75" customHeight="1" x14ac:dyDescent="0.35">
      <c r="A724" s="36" t="s">
        <v>27</v>
      </c>
      <c r="B724" s="36">
        <v>202509</v>
      </c>
      <c r="C724" s="24" t="s">
        <v>736</v>
      </c>
      <c r="D724" s="24" t="s">
        <v>119</v>
      </c>
      <c r="E724" s="62">
        <v>45901</v>
      </c>
      <c r="F724" s="62">
        <v>46265</v>
      </c>
      <c r="G724" s="37" t="s">
        <v>1288</v>
      </c>
      <c r="H724" s="36">
        <v>42379</v>
      </c>
      <c r="I724" s="63">
        <v>44482</v>
      </c>
      <c r="J724" s="24" t="s">
        <v>3629</v>
      </c>
      <c r="K724" s="63">
        <f t="shared" si="205"/>
        <v>45901</v>
      </c>
      <c r="L724" s="55">
        <f t="shared" si="206"/>
        <v>0.04</v>
      </c>
      <c r="M724" s="76">
        <v>0.22500000000000001</v>
      </c>
      <c r="N724" s="62">
        <v>45901</v>
      </c>
      <c r="O724" s="62">
        <v>46265</v>
      </c>
      <c r="P724" s="63"/>
      <c r="Q724" s="63"/>
      <c r="R724" s="78">
        <v>3</v>
      </c>
      <c r="S724" s="63" t="str">
        <f>VLOOKUP(R724,SA!$B$3:$C$11,2,1)</f>
        <v>0-25</v>
      </c>
      <c r="T724" s="38" t="s">
        <v>97</v>
      </c>
      <c r="U724" s="24" t="s">
        <v>5745</v>
      </c>
      <c r="V724" s="24">
        <v>300000</v>
      </c>
      <c r="W724" s="39">
        <f t="shared" si="207"/>
        <v>0</v>
      </c>
      <c r="X724" s="29">
        <f t="shared" si="208"/>
        <v>0</v>
      </c>
      <c r="Y724" s="40">
        <f t="shared" si="209"/>
        <v>365</v>
      </c>
      <c r="Z724" s="38">
        <f t="shared" si="210"/>
        <v>46081</v>
      </c>
      <c r="AA724" s="41">
        <f t="shared" si="211"/>
        <v>181</v>
      </c>
      <c r="AB724" s="24" t="s">
        <v>113</v>
      </c>
      <c r="AC724" s="41">
        <f t="shared" si="212"/>
        <v>3690.3792000000003</v>
      </c>
      <c r="AD724" s="41">
        <v>1</v>
      </c>
      <c r="AE724" s="72">
        <f>INDEX(SA!$C$2:$G$11,MATCH(Details!S724,SA!$C$2:$C$11,0),MATCH(Details!V724,SA!$C$2:$G$2,0))*Y724/(F724-E724+1)</f>
        <v>3127.44</v>
      </c>
      <c r="AF724" s="41">
        <f t="shared" si="213"/>
        <v>0</v>
      </c>
      <c r="AG724" s="41">
        <f t="shared" si="214"/>
        <v>0</v>
      </c>
      <c r="AH724" s="41">
        <f t="shared" si="215"/>
        <v>562.93920000000003</v>
      </c>
      <c r="AI724" s="60">
        <f t="shared" si="216"/>
        <v>125.0976</v>
      </c>
      <c r="AJ724" s="60">
        <f t="shared" si="217"/>
        <v>703.67399999999998</v>
      </c>
      <c r="AK724" s="60">
        <f t="shared" si="218"/>
        <v>1550.8675068493151</v>
      </c>
      <c r="AL724" s="60">
        <f t="shared" si="219"/>
        <v>1139.8876175342466</v>
      </c>
      <c r="AM724" s="41">
        <f t="shared" si="220"/>
        <v>1158.7807824657534</v>
      </c>
      <c r="AN724" s="42">
        <f t="shared" si="221"/>
        <v>45715</v>
      </c>
      <c r="AO724" s="43">
        <f t="shared" si="222"/>
        <v>3127.44</v>
      </c>
    </row>
    <row r="725" spans="1:41" s="24" customFormat="1" ht="15.75" customHeight="1" x14ac:dyDescent="0.35">
      <c r="A725" s="36" t="s">
        <v>27</v>
      </c>
      <c r="B725" s="36">
        <v>202509</v>
      </c>
      <c r="C725" s="24" t="s">
        <v>736</v>
      </c>
      <c r="D725" s="24" t="s">
        <v>119</v>
      </c>
      <c r="E725" s="62">
        <v>45901</v>
      </c>
      <c r="F725" s="62">
        <v>46265</v>
      </c>
      <c r="G725" s="37" t="s">
        <v>1289</v>
      </c>
      <c r="H725" s="36">
        <v>42379</v>
      </c>
      <c r="I725" s="63">
        <v>17969</v>
      </c>
      <c r="J725" s="24" t="s">
        <v>3630</v>
      </c>
      <c r="K725" s="63">
        <f t="shared" si="205"/>
        <v>45901</v>
      </c>
      <c r="L725" s="55">
        <f t="shared" si="206"/>
        <v>0.04</v>
      </c>
      <c r="M725" s="76">
        <v>0.22500000000000001</v>
      </c>
      <c r="N725" s="62">
        <v>45901</v>
      </c>
      <c r="O725" s="62">
        <v>46265</v>
      </c>
      <c r="P725" s="63"/>
      <c r="Q725" s="63"/>
      <c r="R725" s="78">
        <v>76</v>
      </c>
      <c r="S725" s="63" t="str">
        <f>VLOOKUP(R725,SA!$B$3:$C$11,2,1)</f>
        <v>76-80</v>
      </c>
      <c r="T725" s="38" t="s">
        <v>97</v>
      </c>
      <c r="U725" s="24" t="s">
        <v>5744</v>
      </c>
      <c r="V725" s="24">
        <v>300000</v>
      </c>
      <c r="W725" s="39">
        <f t="shared" si="207"/>
        <v>0</v>
      </c>
      <c r="X725" s="29">
        <f t="shared" si="208"/>
        <v>0</v>
      </c>
      <c r="Y725" s="40">
        <f t="shared" si="209"/>
        <v>365</v>
      </c>
      <c r="Z725" s="38">
        <f t="shared" si="210"/>
        <v>46081</v>
      </c>
      <c r="AA725" s="41">
        <f t="shared" si="211"/>
        <v>181</v>
      </c>
      <c r="AB725" s="24" t="s">
        <v>113</v>
      </c>
      <c r="AC725" s="41">
        <f t="shared" si="212"/>
        <v>24649.078999999998</v>
      </c>
      <c r="AD725" s="41">
        <v>1</v>
      </c>
      <c r="AE725" s="72">
        <f>INDEX(SA!$C$2:$G$11,MATCH(Details!S725,SA!$C$2:$C$11,0),MATCH(Details!V725,SA!$C$2:$G$2,0))*Y725/(F725-E725+1)</f>
        <v>20889.05</v>
      </c>
      <c r="AF725" s="41">
        <f t="shared" si="213"/>
        <v>0</v>
      </c>
      <c r="AG725" s="41">
        <f t="shared" si="214"/>
        <v>0</v>
      </c>
      <c r="AH725" s="41">
        <f t="shared" si="215"/>
        <v>3760.0289999999995</v>
      </c>
      <c r="AI725" s="60">
        <f t="shared" si="216"/>
        <v>835.56200000000001</v>
      </c>
      <c r="AJ725" s="60">
        <f t="shared" si="217"/>
        <v>4700.0362500000001</v>
      </c>
      <c r="AK725" s="60">
        <f t="shared" si="218"/>
        <v>10358.679589041096</v>
      </c>
      <c r="AL725" s="60">
        <f t="shared" si="219"/>
        <v>7613.629497945205</v>
      </c>
      <c r="AM725" s="41">
        <f t="shared" si="220"/>
        <v>7739.8222520547924</v>
      </c>
      <c r="AN725" s="42">
        <f t="shared" si="221"/>
        <v>45715</v>
      </c>
      <c r="AO725" s="43">
        <f t="shared" si="222"/>
        <v>20889.05</v>
      </c>
    </row>
    <row r="726" spans="1:41" s="24" customFormat="1" ht="15.75" customHeight="1" x14ac:dyDescent="0.35">
      <c r="A726" s="36" t="s">
        <v>27</v>
      </c>
      <c r="B726" s="36">
        <v>202509</v>
      </c>
      <c r="C726" s="24" t="s">
        <v>736</v>
      </c>
      <c r="D726" s="24" t="s">
        <v>119</v>
      </c>
      <c r="E726" s="62">
        <v>45901</v>
      </c>
      <c r="F726" s="62">
        <v>46265</v>
      </c>
      <c r="G726" s="37" t="s">
        <v>712</v>
      </c>
      <c r="H726" s="36">
        <v>42380</v>
      </c>
      <c r="I726" s="63">
        <v>33004</v>
      </c>
      <c r="J726" s="24" t="s">
        <v>3631</v>
      </c>
      <c r="K726" s="63">
        <f t="shared" si="205"/>
        <v>45901</v>
      </c>
      <c r="L726" s="55">
        <f t="shared" si="206"/>
        <v>0.04</v>
      </c>
      <c r="M726" s="76">
        <v>0.22500000000000001</v>
      </c>
      <c r="N726" s="62">
        <v>45901</v>
      </c>
      <c r="O726" s="62">
        <v>46265</v>
      </c>
      <c r="P726" s="63"/>
      <c r="Q726" s="63"/>
      <c r="R726" s="78">
        <v>35</v>
      </c>
      <c r="S726" s="63" t="str">
        <f>VLOOKUP(R726,SA!$B$3:$C$11,2,1)</f>
        <v>26-35</v>
      </c>
      <c r="T726" s="38" t="s">
        <v>97</v>
      </c>
      <c r="U726" s="24" t="s">
        <v>56</v>
      </c>
      <c r="V726" s="24">
        <v>300000</v>
      </c>
      <c r="W726" s="39">
        <f t="shared" si="207"/>
        <v>300000</v>
      </c>
      <c r="X726" s="29">
        <f t="shared" si="208"/>
        <v>1</v>
      </c>
      <c r="Y726" s="40">
        <f t="shared" si="209"/>
        <v>365</v>
      </c>
      <c r="Z726" s="38">
        <f t="shared" si="210"/>
        <v>46081</v>
      </c>
      <c r="AA726" s="41">
        <f t="shared" si="211"/>
        <v>181</v>
      </c>
      <c r="AB726" s="24" t="s">
        <v>113</v>
      </c>
      <c r="AC726" s="41">
        <f t="shared" si="212"/>
        <v>4124.4657999999999</v>
      </c>
      <c r="AD726" s="41">
        <v>1</v>
      </c>
      <c r="AE726" s="72">
        <f>INDEX(SA!$C$2:$G$11,MATCH(Details!S726,SA!$C$2:$C$11,0),MATCH(Details!V726,SA!$C$2:$G$2,0))*Y726/(F726-E726+1)</f>
        <v>3495.31</v>
      </c>
      <c r="AF726" s="41">
        <f t="shared" si="213"/>
        <v>0</v>
      </c>
      <c r="AG726" s="41">
        <f t="shared" si="214"/>
        <v>0</v>
      </c>
      <c r="AH726" s="41">
        <f t="shared" si="215"/>
        <v>629.1558</v>
      </c>
      <c r="AI726" s="60">
        <f t="shared" si="216"/>
        <v>139.8124</v>
      </c>
      <c r="AJ726" s="60">
        <f t="shared" si="217"/>
        <v>786.44475</v>
      </c>
      <c r="AK726" s="60">
        <f t="shared" si="218"/>
        <v>1733.2907123287671</v>
      </c>
      <c r="AL726" s="60">
        <f t="shared" si="219"/>
        <v>1273.9686735616438</v>
      </c>
      <c r="AM726" s="41">
        <f t="shared" si="220"/>
        <v>1295.0841764383563</v>
      </c>
      <c r="AN726" s="42">
        <f t="shared" si="221"/>
        <v>45715</v>
      </c>
      <c r="AO726" s="43">
        <f t="shared" si="222"/>
        <v>3495.31</v>
      </c>
    </row>
    <row r="727" spans="1:41" s="24" customFormat="1" ht="15.75" customHeight="1" x14ac:dyDescent="0.35">
      <c r="A727" s="36" t="s">
        <v>27</v>
      </c>
      <c r="B727" s="36">
        <v>202509</v>
      </c>
      <c r="C727" s="24" t="s">
        <v>736</v>
      </c>
      <c r="D727" s="24" t="s">
        <v>119</v>
      </c>
      <c r="E727" s="62">
        <v>45901</v>
      </c>
      <c r="F727" s="62">
        <v>46265</v>
      </c>
      <c r="G727" s="37" t="s">
        <v>1290</v>
      </c>
      <c r="H727" s="36">
        <v>42380</v>
      </c>
      <c r="I727" s="63">
        <v>33777</v>
      </c>
      <c r="J727" s="24" t="s">
        <v>3632</v>
      </c>
      <c r="K727" s="63">
        <f t="shared" si="205"/>
        <v>45901</v>
      </c>
      <c r="L727" s="55">
        <f t="shared" si="206"/>
        <v>0.04</v>
      </c>
      <c r="M727" s="76">
        <v>0.22500000000000001</v>
      </c>
      <c r="N727" s="62">
        <v>45901</v>
      </c>
      <c r="O727" s="62">
        <v>46265</v>
      </c>
      <c r="P727" s="63"/>
      <c r="Q727" s="63"/>
      <c r="R727" s="78">
        <v>33</v>
      </c>
      <c r="S727" s="63" t="str">
        <f>VLOOKUP(R727,SA!$B$3:$C$11,2,1)</f>
        <v>26-35</v>
      </c>
      <c r="T727" s="38" t="s">
        <v>98</v>
      </c>
      <c r="U727" s="24" t="s">
        <v>5743</v>
      </c>
      <c r="V727" s="24">
        <v>300000</v>
      </c>
      <c r="W727" s="39">
        <f t="shared" si="207"/>
        <v>0</v>
      </c>
      <c r="X727" s="29">
        <f t="shared" si="208"/>
        <v>0</v>
      </c>
      <c r="Y727" s="40">
        <f t="shared" si="209"/>
        <v>365</v>
      </c>
      <c r="Z727" s="38">
        <f t="shared" si="210"/>
        <v>46081</v>
      </c>
      <c r="AA727" s="41">
        <f t="shared" si="211"/>
        <v>181</v>
      </c>
      <c r="AB727" s="24" t="s">
        <v>113</v>
      </c>
      <c r="AC727" s="41">
        <f t="shared" si="212"/>
        <v>4124.4657999999999</v>
      </c>
      <c r="AD727" s="41">
        <v>1</v>
      </c>
      <c r="AE727" s="72">
        <f>INDEX(SA!$C$2:$G$11,MATCH(Details!S727,SA!$C$2:$C$11,0),MATCH(Details!V727,SA!$C$2:$G$2,0))*Y727/(F727-E727+1)</f>
        <v>3495.31</v>
      </c>
      <c r="AF727" s="41">
        <f t="shared" si="213"/>
        <v>0</v>
      </c>
      <c r="AG727" s="41">
        <f t="shared" si="214"/>
        <v>0</v>
      </c>
      <c r="AH727" s="41">
        <f t="shared" si="215"/>
        <v>629.1558</v>
      </c>
      <c r="AI727" s="60">
        <f t="shared" si="216"/>
        <v>139.8124</v>
      </c>
      <c r="AJ727" s="60">
        <f t="shared" si="217"/>
        <v>786.44475</v>
      </c>
      <c r="AK727" s="60">
        <f t="shared" si="218"/>
        <v>1733.2907123287671</v>
      </c>
      <c r="AL727" s="60">
        <f t="shared" si="219"/>
        <v>1273.9686735616438</v>
      </c>
      <c r="AM727" s="41">
        <f t="shared" si="220"/>
        <v>1295.0841764383563</v>
      </c>
      <c r="AN727" s="42">
        <f t="shared" si="221"/>
        <v>45715</v>
      </c>
      <c r="AO727" s="43">
        <f t="shared" si="222"/>
        <v>3495.31</v>
      </c>
    </row>
    <row r="728" spans="1:41" s="24" customFormat="1" ht="15.75" customHeight="1" x14ac:dyDescent="0.35">
      <c r="A728" s="36" t="s">
        <v>27</v>
      </c>
      <c r="B728" s="36">
        <v>202509</v>
      </c>
      <c r="C728" s="24" t="s">
        <v>736</v>
      </c>
      <c r="D728" s="24" t="s">
        <v>119</v>
      </c>
      <c r="E728" s="62">
        <v>45901</v>
      </c>
      <c r="F728" s="62">
        <v>46265</v>
      </c>
      <c r="G728" s="37" t="s">
        <v>1291</v>
      </c>
      <c r="H728" s="36">
        <v>42380</v>
      </c>
      <c r="I728" s="63">
        <v>44467</v>
      </c>
      <c r="J728" s="24" t="s">
        <v>3633</v>
      </c>
      <c r="K728" s="63">
        <f t="shared" si="205"/>
        <v>45901</v>
      </c>
      <c r="L728" s="55">
        <f t="shared" si="206"/>
        <v>0.04</v>
      </c>
      <c r="M728" s="76">
        <v>0.22500000000000001</v>
      </c>
      <c r="N728" s="62">
        <v>45901</v>
      </c>
      <c r="O728" s="62">
        <v>46265</v>
      </c>
      <c r="P728" s="63"/>
      <c r="Q728" s="63"/>
      <c r="R728" s="78">
        <v>3</v>
      </c>
      <c r="S728" s="63" t="str">
        <f>VLOOKUP(R728,SA!$B$3:$C$11,2,1)</f>
        <v>0-25</v>
      </c>
      <c r="T728" s="38" t="s">
        <v>97</v>
      </c>
      <c r="U728" s="24" t="s">
        <v>5745</v>
      </c>
      <c r="V728" s="24">
        <v>300000</v>
      </c>
      <c r="W728" s="39">
        <f t="shared" si="207"/>
        <v>0</v>
      </c>
      <c r="X728" s="29">
        <f t="shared" si="208"/>
        <v>0</v>
      </c>
      <c r="Y728" s="40">
        <f t="shared" si="209"/>
        <v>365</v>
      </c>
      <c r="Z728" s="38">
        <f t="shared" si="210"/>
        <v>46081</v>
      </c>
      <c r="AA728" s="41">
        <f t="shared" si="211"/>
        <v>181</v>
      </c>
      <c r="AB728" s="24" t="s">
        <v>113</v>
      </c>
      <c r="AC728" s="41">
        <f t="shared" si="212"/>
        <v>3690.3792000000003</v>
      </c>
      <c r="AD728" s="41">
        <v>1</v>
      </c>
      <c r="AE728" s="72">
        <f>INDEX(SA!$C$2:$G$11,MATCH(Details!S728,SA!$C$2:$C$11,0),MATCH(Details!V728,SA!$C$2:$G$2,0))*Y728/(F728-E728+1)</f>
        <v>3127.44</v>
      </c>
      <c r="AF728" s="41">
        <f t="shared" si="213"/>
        <v>0</v>
      </c>
      <c r="AG728" s="41">
        <f t="shared" si="214"/>
        <v>0</v>
      </c>
      <c r="AH728" s="41">
        <f t="shared" si="215"/>
        <v>562.93920000000003</v>
      </c>
      <c r="AI728" s="60">
        <f t="shared" si="216"/>
        <v>125.0976</v>
      </c>
      <c r="AJ728" s="60">
        <f t="shared" si="217"/>
        <v>703.67399999999998</v>
      </c>
      <c r="AK728" s="60">
        <f t="shared" si="218"/>
        <v>1550.8675068493151</v>
      </c>
      <c r="AL728" s="60">
        <f t="shared" si="219"/>
        <v>1139.8876175342466</v>
      </c>
      <c r="AM728" s="41">
        <f t="shared" si="220"/>
        <v>1158.7807824657534</v>
      </c>
      <c r="AN728" s="42">
        <f t="shared" si="221"/>
        <v>45715</v>
      </c>
      <c r="AO728" s="43">
        <f t="shared" si="222"/>
        <v>3127.44</v>
      </c>
    </row>
    <row r="729" spans="1:41" s="24" customFormat="1" ht="15.75" customHeight="1" x14ac:dyDescent="0.35">
      <c r="A729" s="36" t="s">
        <v>27</v>
      </c>
      <c r="B729" s="36">
        <v>202509</v>
      </c>
      <c r="C729" s="24" t="s">
        <v>736</v>
      </c>
      <c r="D729" s="24" t="s">
        <v>119</v>
      </c>
      <c r="E729" s="62">
        <v>45901</v>
      </c>
      <c r="F729" s="62">
        <v>46265</v>
      </c>
      <c r="G729" s="37" t="s">
        <v>1292</v>
      </c>
      <c r="H729" s="36">
        <v>42380</v>
      </c>
      <c r="I729" s="63">
        <v>24473</v>
      </c>
      <c r="J729" s="24" t="s">
        <v>3634</v>
      </c>
      <c r="K729" s="63">
        <f t="shared" si="205"/>
        <v>45901</v>
      </c>
      <c r="L729" s="55">
        <f t="shared" si="206"/>
        <v>0.04</v>
      </c>
      <c r="M729" s="76">
        <v>0.22500000000000001</v>
      </c>
      <c r="N729" s="62">
        <v>45901</v>
      </c>
      <c r="O729" s="62">
        <v>46265</v>
      </c>
      <c r="P729" s="63"/>
      <c r="Q729" s="63"/>
      <c r="R729" s="78">
        <v>58</v>
      </c>
      <c r="S729" s="63" t="str">
        <f>VLOOKUP(R729,SA!$B$3:$C$11,2,1)</f>
        <v>56-65</v>
      </c>
      <c r="T729" s="38" t="s">
        <v>97</v>
      </c>
      <c r="U729" s="24" t="s">
        <v>5744</v>
      </c>
      <c r="V729" s="24">
        <v>300000</v>
      </c>
      <c r="W729" s="39">
        <f t="shared" si="207"/>
        <v>0</v>
      </c>
      <c r="X729" s="29">
        <f t="shared" si="208"/>
        <v>0</v>
      </c>
      <c r="Y729" s="40">
        <f t="shared" si="209"/>
        <v>365</v>
      </c>
      <c r="Z729" s="38">
        <f t="shared" si="210"/>
        <v>46081</v>
      </c>
      <c r="AA729" s="41">
        <f t="shared" si="211"/>
        <v>181</v>
      </c>
      <c r="AB729" s="24" t="s">
        <v>113</v>
      </c>
      <c r="AC729" s="41">
        <f t="shared" si="212"/>
        <v>10831.751</v>
      </c>
      <c r="AD729" s="41">
        <v>1</v>
      </c>
      <c r="AE729" s="72">
        <f>INDEX(SA!$C$2:$G$11,MATCH(Details!S729,SA!$C$2:$C$11,0),MATCH(Details!V729,SA!$C$2:$G$2,0))*Y729/(F729-E729+1)</f>
        <v>9179.4500000000007</v>
      </c>
      <c r="AF729" s="41">
        <f t="shared" si="213"/>
        <v>0</v>
      </c>
      <c r="AG729" s="41">
        <f t="shared" si="214"/>
        <v>0</v>
      </c>
      <c r="AH729" s="41">
        <f t="shared" si="215"/>
        <v>1652.3010000000002</v>
      </c>
      <c r="AI729" s="60">
        <f t="shared" si="216"/>
        <v>367.17800000000005</v>
      </c>
      <c r="AJ729" s="60">
        <f t="shared" si="217"/>
        <v>2065.3762500000003</v>
      </c>
      <c r="AK729" s="60">
        <f t="shared" si="218"/>
        <v>4552.0012328767125</v>
      </c>
      <c r="AL729" s="60">
        <f t="shared" si="219"/>
        <v>3345.7209061643835</v>
      </c>
      <c r="AM729" s="41">
        <f t="shared" si="220"/>
        <v>3401.1748438356171</v>
      </c>
      <c r="AN729" s="42">
        <f t="shared" si="221"/>
        <v>45715</v>
      </c>
      <c r="AO729" s="43">
        <f t="shared" si="222"/>
        <v>9179.4500000000007</v>
      </c>
    </row>
    <row r="730" spans="1:41" s="24" customFormat="1" ht="15.75" customHeight="1" x14ac:dyDescent="0.35">
      <c r="A730" s="36" t="s">
        <v>27</v>
      </c>
      <c r="B730" s="36">
        <v>202509</v>
      </c>
      <c r="C730" s="24" t="s">
        <v>736</v>
      </c>
      <c r="D730" s="24" t="s">
        <v>119</v>
      </c>
      <c r="E730" s="62">
        <v>45901</v>
      </c>
      <c r="F730" s="62">
        <v>46265</v>
      </c>
      <c r="G730" s="37" t="s">
        <v>1293</v>
      </c>
      <c r="H730" s="36">
        <v>42380</v>
      </c>
      <c r="I730" s="63">
        <v>25934</v>
      </c>
      <c r="J730" s="24" t="s">
        <v>3635</v>
      </c>
      <c r="K730" s="63">
        <f t="shared" si="205"/>
        <v>45901</v>
      </c>
      <c r="L730" s="55">
        <f t="shared" si="206"/>
        <v>0.04</v>
      </c>
      <c r="M730" s="76">
        <v>0.22500000000000001</v>
      </c>
      <c r="N730" s="62">
        <v>45901</v>
      </c>
      <c r="O730" s="62">
        <v>46265</v>
      </c>
      <c r="P730" s="63"/>
      <c r="Q730" s="63"/>
      <c r="R730" s="78">
        <v>54</v>
      </c>
      <c r="S730" s="63" t="str">
        <f>VLOOKUP(R730,SA!$B$3:$C$11,2,1)</f>
        <v>46-55</v>
      </c>
      <c r="T730" s="38" t="s">
        <v>98</v>
      </c>
      <c r="U730" s="24" t="s">
        <v>5747</v>
      </c>
      <c r="V730" s="24">
        <v>300000</v>
      </c>
      <c r="W730" s="39">
        <f t="shared" si="207"/>
        <v>0</v>
      </c>
      <c r="X730" s="29">
        <f t="shared" si="208"/>
        <v>0</v>
      </c>
      <c r="Y730" s="40">
        <f t="shared" si="209"/>
        <v>365</v>
      </c>
      <c r="Z730" s="38">
        <f t="shared" si="210"/>
        <v>46081</v>
      </c>
      <c r="AA730" s="41">
        <f t="shared" si="211"/>
        <v>181</v>
      </c>
      <c r="AB730" s="24" t="s">
        <v>113</v>
      </c>
      <c r="AC730" s="41">
        <f t="shared" si="212"/>
        <v>7373.4659999999994</v>
      </c>
      <c r="AD730" s="41">
        <v>1</v>
      </c>
      <c r="AE730" s="72">
        <f>INDEX(SA!$C$2:$G$11,MATCH(Details!S730,SA!$C$2:$C$11,0),MATCH(Details!V730,SA!$C$2:$G$2,0))*Y730/(F730-E730+1)</f>
        <v>6248.7</v>
      </c>
      <c r="AF730" s="41">
        <f t="shared" si="213"/>
        <v>0</v>
      </c>
      <c r="AG730" s="41">
        <f t="shared" si="214"/>
        <v>0</v>
      </c>
      <c r="AH730" s="41">
        <f t="shared" si="215"/>
        <v>1124.7659999999998</v>
      </c>
      <c r="AI730" s="60">
        <f t="shared" si="216"/>
        <v>249.94800000000001</v>
      </c>
      <c r="AJ730" s="60">
        <f t="shared" si="217"/>
        <v>1405.9575</v>
      </c>
      <c r="AK730" s="60">
        <f t="shared" si="218"/>
        <v>3098.6704109589041</v>
      </c>
      <c r="AL730" s="60">
        <f t="shared" si="219"/>
        <v>2277.5227520547946</v>
      </c>
      <c r="AM730" s="41">
        <f t="shared" si="220"/>
        <v>2315.2717479452049</v>
      </c>
      <c r="AN730" s="42">
        <f t="shared" si="221"/>
        <v>45715</v>
      </c>
      <c r="AO730" s="43">
        <f t="shared" si="222"/>
        <v>6248.7</v>
      </c>
    </row>
    <row r="731" spans="1:41" s="24" customFormat="1" ht="15.75" customHeight="1" x14ac:dyDescent="0.35">
      <c r="A731" s="36" t="s">
        <v>27</v>
      </c>
      <c r="B731" s="36">
        <v>202509</v>
      </c>
      <c r="C731" s="24" t="s">
        <v>736</v>
      </c>
      <c r="D731" s="24" t="s">
        <v>119</v>
      </c>
      <c r="E731" s="62">
        <v>45901</v>
      </c>
      <c r="F731" s="62">
        <v>46265</v>
      </c>
      <c r="G731" s="37" t="s">
        <v>1294</v>
      </c>
      <c r="H731" s="36">
        <v>60697</v>
      </c>
      <c r="I731" s="63">
        <v>24287</v>
      </c>
      <c r="J731" s="24" t="s">
        <v>3636</v>
      </c>
      <c r="K731" s="63">
        <f t="shared" si="205"/>
        <v>45901</v>
      </c>
      <c r="L731" s="55">
        <f t="shared" si="206"/>
        <v>0.04</v>
      </c>
      <c r="M731" s="76">
        <v>0.22500000000000001</v>
      </c>
      <c r="N731" s="62">
        <v>45901</v>
      </c>
      <c r="O731" s="62">
        <v>46265</v>
      </c>
      <c r="P731" s="63"/>
      <c r="Q731" s="63"/>
      <c r="R731" s="78">
        <v>59</v>
      </c>
      <c r="S731" s="63" t="str">
        <f>VLOOKUP(R731,SA!$B$3:$C$11,2,1)</f>
        <v>56-65</v>
      </c>
      <c r="T731" s="38" t="s">
        <v>98</v>
      </c>
      <c r="U731" s="24" t="s">
        <v>5743</v>
      </c>
      <c r="V731" s="24">
        <v>600000</v>
      </c>
      <c r="W731" s="39">
        <f t="shared" si="207"/>
        <v>0</v>
      </c>
      <c r="X731" s="29">
        <f t="shared" si="208"/>
        <v>0</v>
      </c>
      <c r="Y731" s="40">
        <f t="shared" si="209"/>
        <v>365</v>
      </c>
      <c r="Z731" s="38">
        <f t="shared" si="210"/>
        <v>46081</v>
      </c>
      <c r="AA731" s="41">
        <f t="shared" si="211"/>
        <v>181</v>
      </c>
      <c r="AB731" s="24" t="s">
        <v>113</v>
      </c>
      <c r="AC731" s="41">
        <f t="shared" si="212"/>
        <v>14410.797200000001</v>
      </c>
      <c r="AD731" s="41">
        <v>1</v>
      </c>
      <c r="AE731" s="72">
        <f>INDEX(SA!$C$2:$G$11,MATCH(Details!S731,SA!$C$2:$C$11,0),MATCH(Details!V731,SA!$C$2:$G$2,0))*Y731/(F731-E731+1)</f>
        <v>12212.54</v>
      </c>
      <c r="AF731" s="41">
        <f t="shared" si="213"/>
        <v>0</v>
      </c>
      <c r="AG731" s="41">
        <f t="shared" si="214"/>
        <v>0</v>
      </c>
      <c r="AH731" s="41">
        <f t="shared" si="215"/>
        <v>2198.2572</v>
      </c>
      <c r="AI731" s="60">
        <f t="shared" si="216"/>
        <v>488.50160000000005</v>
      </c>
      <c r="AJ731" s="60">
        <f t="shared" si="217"/>
        <v>2747.8215000000005</v>
      </c>
      <c r="AK731" s="60">
        <f t="shared" si="218"/>
        <v>6056.0814794520556</v>
      </c>
      <c r="AL731" s="60">
        <f t="shared" si="219"/>
        <v>4451.2198873972611</v>
      </c>
      <c r="AM731" s="41">
        <f t="shared" si="220"/>
        <v>4524.9970126027401</v>
      </c>
      <c r="AN731" s="42">
        <f t="shared" si="221"/>
        <v>45715</v>
      </c>
      <c r="AO731" s="43">
        <f t="shared" si="222"/>
        <v>12212.54</v>
      </c>
    </row>
    <row r="732" spans="1:41" s="24" customFormat="1" ht="15.75" customHeight="1" x14ac:dyDescent="0.35">
      <c r="A732" s="36" t="s">
        <v>27</v>
      </c>
      <c r="B732" s="36">
        <v>202509</v>
      </c>
      <c r="C732" s="24" t="s">
        <v>736</v>
      </c>
      <c r="D732" s="24" t="s">
        <v>119</v>
      </c>
      <c r="E732" s="62">
        <v>45901</v>
      </c>
      <c r="F732" s="62">
        <v>46265</v>
      </c>
      <c r="G732" s="37" t="s">
        <v>1295</v>
      </c>
      <c r="H732" s="36">
        <v>60697</v>
      </c>
      <c r="I732" s="63">
        <v>14733</v>
      </c>
      <c r="J732" s="24" t="s">
        <v>3637</v>
      </c>
      <c r="K732" s="63">
        <f t="shared" si="205"/>
        <v>45901</v>
      </c>
      <c r="L732" s="55">
        <f t="shared" si="206"/>
        <v>0.04</v>
      </c>
      <c r="M732" s="76">
        <v>0.22500000000000001</v>
      </c>
      <c r="N732" s="62">
        <v>45901</v>
      </c>
      <c r="O732" s="62">
        <v>46265</v>
      </c>
      <c r="P732" s="63"/>
      <c r="Q732" s="63"/>
      <c r="R732" s="78">
        <v>85</v>
      </c>
      <c r="S732" s="63" t="str">
        <f>VLOOKUP(R732,SA!$B$3:$C$11,2,1)</f>
        <v>81-100</v>
      </c>
      <c r="T732" s="38" t="s">
        <v>98</v>
      </c>
      <c r="U732" s="24" t="s">
        <v>5747</v>
      </c>
      <c r="V732" s="24">
        <v>600000</v>
      </c>
      <c r="W732" s="39">
        <f t="shared" si="207"/>
        <v>0</v>
      </c>
      <c r="X732" s="29">
        <f t="shared" si="208"/>
        <v>0</v>
      </c>
      <c r="Y732" s="40">
        <f t="shared" si="209"/>
        <v>365</v>
      </c>
      <c r="Z732" s="38">
        <f t="shared" si="210"/>
        <v>46081</v>
      </c>
      <c r="AA732" s="41">
        <f t="shared" si="211"/>
        <v>181</v>
      </c>
      <c r="AB732" s="24" t="s">
        <v>113</v>
      </c>
      <c r="AC732" s="41">
        <f t="shared" si="212"/>
        <v>35815.419000000002</v>
      </c>
      <c r="AD732" s="41">
        <v>1</v>
      </c>
      <c r="AE732" s="72">
        <f>INDEX(SA!$C$2:$G$11,MATCH(Details!S732,SA!$C$2:$C$11,0),MATCH(Details!V732,SA!$C$2:$G$2,0))*Y732/(F732-E732+1)</f>
        <v>30352.05</v>
      </c>
      <c r="AF732" s="41">
        <f t="shared" si="213"/>
        <v>0</v>
      </c>
      <c r="AG732" s="41">
        <f t="shared" si="214"/>
        <v>0</v>
      </c>
      <c r="AH732" s="41">
        <f t="shared" si="215"/>
        <v>5463.3689999999997</v>
      </c>
      <c r="AI732" s="60">
        <f t="shared" si="216"/>
        <v>1214.0820000000001</v>
      </c>
      <c r="AJ732" s="60">
        <f t="shared" si="217"/>
        <v>6829.2112500000003</v>
      </c>
      <c r="AK732" s="60">
        <f t="shared" si="218"/>
        <v>15051.290547945206</v>
      </c>
      <c r="AL732" s="60">
        <f t="shared" si="219"/>
        <v>11062.698552739726</v>
      </c>
      <c r="AM732" s="41">
        <f t="shared" si="220"/>
        <v>11246.058197260274</v>
      </c>
      <c r="AN732" s="42">
        <f t="shared" si="221"/>
        <v>45715</v>
      </c>
      <c r="AO732" s="43">
        <f t="shared" si="222"/>
        <v>30352.05</v>
      </c>
    </row>
    <row r="733" spans="1:41" s="24" customFormat="1" ht="15.75" customHeight="1" x14ac:dyDescent="0.35">
      <c r="A733" s="36" t="s">
        <v>27</v>
      </c>
      <c r="B733" s="36">
        <v>202509</v>
      </c>
      <c r="C733" s="24" t="s">
        <v>736</v>
      </c>
      <c r="D733" s="24" t="s">
        <v>119</v>
      </c>
      <c r="E733" s="62">
        <v>45901</v>
      </c>
      <c r="F733" s="62">
        <v>46265</v>
      </c>
      <c r="G733" s="37" t="s">
        <v>1296</v>
      </c>
      <c r="H733" s="36">
        <v>60697</v>
      </c>
      <c r="I733" s="63">
        <v>18048</v>
      </c>
      <c r="J733" s="24" t="s">
        <v>3638</v>
      </c>
      <c r="K733" s="63">
        <f t="shared" si="205"/>
        <v>45901</v>
      </c>
      <c r="L733" s="55">
        <f t="shared" si="206"/>
        <v>0.04</v>
      </c>
      <c r="M733" s="76">
        <v>0.22500000000000001</v>
      </c>
      <c r="N733" s="62">
        <v>45901</v>
      </c>
      <c r="O733" s="62">
        <v>46265</v>
      </c>
      <c r="P733" s="63"/>
      <c r="Q733" s="63"/>
      <c r="R733" s="78">
        <v>76</v>
      </c>
      <c r="S733" s="63" t="str">
        <f>VLOOKUP(R733,SA!$B$3:$C$11,2,1)</f>
        <v>76-80</v>
      </c>
      <c r="T733" s="38" t="s">
        <v>97</v>
      </c>
      <c r="U733" s="24" t="s">
        <v>5744</v>
      </c>
      <c r="V733" s="24">
        <v>600000</v>
      </c>
      <c r="W733" s="39">
        <f t="shared" si="207"/>
        <v>0</v>
      </c>
      <c r="X733" s="29">
        <f t="shared" si="208"/>
        <v>0</v>
      </c>
      <c r="Y733" s="40">
        <f t="shared" si="209"/>
        <v>365</v>
      </c>
      <c r="Z733" s="38">
        <f t="shared" si="210"/>
        <v>46081</v>
      </c>
      <c r="AA733" s="41">
        <f t="shared" si="211"/>
        <v>181</v>
      </c>
      <c r="AB733" s="24" t="s">
        <v>113</v>
      </c>
      <c r="AC733" s="41">
        <f t="shared" si="212"/>
        <v>32803.185799999999</v>
      </c>
      <c r="AD733" s="41">
        <v>1</v>
      </c>
      <c r="AE733" s="72">
        <f>INDEX(SA!$C$2:$G$11,MATCH(Details!S733,SA!$C$2:$C$11,0),MATCH(Details!V733,SA!$C$2:$G$2,0))*Y733/(F733-E733+1)</f>
        <v>27799.31</v>
      </c>
      <c r="AF733" s="41">
        <f t="shared" si="213"/>
        <v>0</v>
      </c>
      <c r="AG733" s="41">
        <f t="shared" si="214"/>
        <v>0</v>
      </c>
      <c r="AH733" s="41">
        <f t="shared" si="215"/>
        <v>5003.8757999999998</v>
      </c>
      <c r="AI733" s="60">
        <f t="shared" si="216"/>
        <v>1111.9724000000001</v>
      </c>
      <c r="AJ733" s="60">
        <f t="shared" si="217"/>
        <v>6254.8447500000002</v>
      </c>
      <c r="AK733" s="60">
        <f t="shared" si="218"/>
        <v>13785.411260273973</v>
      </c>
      <c r="AL733" s="60">
        <f t="shared" si="219"/>
        <v>10132.277276301371</v>
      </c>
      <c r="AM733" s="41">
        <f t="shared" si="220"/>
        <v>10300.215573698631</v>
      </c>
      <c r="AN733" s="42">
        <f t="shared" si="221"/>
        <v>45715</v>
      </c>
      <c r="AO733" s="43">
        <f t="shared" si="222"/>
        <v>27799.31</v>
      </c>
    </row>
    <row r="734" spans="1:41" s="24" customFormat="1" ht="15.75" customHeight="1" x14ac:dyDescent="0.35">
      <c r="A734" s="36" t="s">
        <v>27</v>
      </c>
      <c r="B734" s="36">
        <v>202509</v>
      </c>
      <c r="C734" s="24" t="s">
        <v>736</v>
      </c>
      <c r="D734" s="24" t="s">
        <v>119</v>
      </c>
      <c r="E734" s="62">
        <v>45901</v>
      </c>
      <c r="F734" s="62">
        <v>46265</v>
      </c>
      <c r="G734" s="37" t="s">
        <v>717</v>
      </c>
      <c r="H734" s="36">
        <v>60697</v>
      </c>
      <c r="I734" s="63">
        <v>23038</v>
      </c>
      <c r="J734" s="24" t="s">
        <v>3639</v>
      </c>
      <c r="K734" s="63">
        <f t="shared" si="205"/>
        <v>45901</v>
      </c>
      <c r="L734" s="55">
        <f t="shared" si="206"/>
        <v>0.04</v>
      </c>
      <c r="M734" s="76">
        <v>0.22500000000000001</v>
      </c>
      <c r="N734" s="62">
        <v>45901</v>
      </c>
      <c r="O734" s="62">
        <v>46265</v>
      </c>
      <c r="P734" s="63"/>
      <c r="Q734" s="63"/>
      <c r="R734" s="78">
        <v>62</v>
      </c>
      <c r="S734" s="63" t="str">
        <f>VLOOKUP(R734,SA!$B$3:$C$11,2,1)</f>
        <v>56-65</v>
      </c>
      <c r="T734" s="38" t="s">
        <v>97</v>
      </c>
      <c r="U734" s="24" t="s">
        <v>56</v>
      </c>
      <c r="V734" s="24">
        <v>600000</v>
      </c>
      <c r="W734" s="39">
        <f t="shared" si="207"/>
        <v>600000</v>
      </c>
      <c r="X734" s="29">
        <f t="shared" si="208"/>
        <v>1</v>
      </c>
      <c r="Y734" s="40">
        <f t="shared" si="209"/>
        <v>365</v>
      </c>
      <c r="Z734" s="38">
        <f t="shared" si="210"/>
        <v>46081</v>
      </c>
      <c r="AA734" s="41">
        <f t="shared" si="211"/>
        <v>181</v>
      </c>
      <c r="AB734" s="24" t="s">
        <v>113</v>
      </c>
      <c r="AC734" s="41">
        <f t="shared" si="212"/>
        <v>14410.797200000001</v>
      </c>
      <c r="AD734" s="41">
        <v>1</v>
      </c>
      <c r="AE734" s="72">
        <f>INDEX(SA!$C$2:$G$11,MATCH(Details!S734,SA!$C$2:$C$11,0),MATCH(Details!V734,SA!$C$2:$G$2,0))*Y734/(F734-E734+1)</f>
        <v>12212.54</v>
      </c>
      <c r="AF734" s="41">
        <f t="shared" si="213"/>
        <v>0</v>
      </c>
      <c r="AG734" s="41">
        <f t="shared" si="214"/>
        <v>0</v>
      </c>
      <c r="AH734" s="41">
        <f t="shared" si="215"/>
        <v>2198.2572</v>
      </c>
      <c r="AI734" s="60">
        <f t="shared" si="216"/>
        <v>488.50160000000005</v>
      </c>
      <c r="AJ734" s="60">
        <f t="shared" si="217"/>
        <v>2747.8215000000005</v>
      </c>
      <c r="AK734" s="60">
        <f t="shared" si="218"/>
        <v>6056.0814794520556</v>
      </c>
      <c r="AL734" s="60">
        <f t="shared" si="219"/>
        <v>4451.2198873972611</v>
      </c>
      <c r="AM734" s="41">
        <f t="shared" si="220"/>
        <v>4524.9970126027401</v>
      </c>
      <c r="AN734" s="42">
        <f t="shared" si="221"/>
        <v>45715</v>
      </c>
      <c r="AO734" s="43">
        <f t="shared" si="222"/>
        <v>12212.54</v>
      </c>
    </row>
    <row r="735" spans="1:41" s="24" customFormat="1" ht="15.75" customHeight="1" x14ac:dyDescent="0.35">
      <c r="A735" s="36" t="s">
        <v>27</v>
      </c>
      <c r="B735" s="36">
        <v>202509</v>
      </c>
      <c r="C735" s="24" t="s">
        <v>736</v>
      </c>
      <c r="D735" s="24" t="s">
        <v>119</v>
      </c>
      <c r="E735" s="62">
        <v>45901</v>
      </c>
      <c r="F735" s="62">
        <v>46265</v>
      </c>
      <c r="G735" s="37" t="s">
        <v>1297</v>
      </c>
      <c r="H735" s="36">
        <v>362005</v>
      </c>
      <c r="I735" s="63">
        <v>31357</v>
      </c>
      <c r="J735" s="24" t="s">
        <v>3640</v>
      </c>
      <c r="K735" s="63">
        <f t="shared" si="205"/>
        <v>45901</v>
      </c>
      <c r="L735" s="55">
        <f t="shared" si="206"/>
        <v>0.04</v>
      </c>
      <c r="M735" s="76">
        <v>0.22500000000000001</v>
      </c>
      <c r="N735" s="62">
        <v>45901</v>
      </c>
      <c r="O735" s="62">
        <v>46265</v>
      </c>
      <c r="P735" s="63"/>
      <c r="Q735" s="63"/>
      <c r="R735" s="78">
        <v>39</v>
      </c>
      <c r="S735" s="63" t="str">
        <f>VLOOKUP(R735,SA!$B$3:$C$11,2,1)</f>
        <v>36-45</v>
      </c>
      <c r="T735" s="38" t="s">
        <v>98</v>
      </c>
      <c r="U735" s="24" t="s">
        <v>5743</v>
      </c>
      <c r="V735" s="24">
        <v>300000</v>
      </c>
      <c r="W735" s="39">
        <f t="shared" si="207"/>
        <v>0</v>
      </c>
      <c r="X735" s="29">
        <f t="shared" si="208"/>
        <v>0</v>
      </c>
      <c r="Y735" s="40">
        <f t="shared" si="209"/>
        <v>365</v>
      </c>
      <c r="Z735" s="38">
        <f t="shared" si="210"/>
        <v>46081</v>
      </c>
      <c r="AA735" s="41">
        <f t="shared" si="211"/>
        <v>181</v>
      </c>
      <c r="AB735" s="24" t="s">
        <v>113</v>
      </c>
      <c r="AC735" s="41">
        <f t="shared" si="212"/>
        <v>5119.5716000000002</v>
      </c>
      <c r="AD735" s="41">
        <v>1</v>
      </c>
      <c r="AE735" s="72">
        <f>INDEX(SA!$C$2:$G$11,MATCH(Details!S735,SA!$C$2:$C$11,0),MATCH(Details!V735,SA!$C$2:$G$2,0))*Y735/(F735-E735+1)</f>
        <v>4338.62</v>
      </c>
      <c r="AF735" s="41">
        <f t="shared" si="213"/>
        <v>0</v>
      </c>
      <c r="AG735" s="41">
        <f t="shared" si="214"/>
        <v>0</v>
      </c>
      <c r="AH735" s="41">
        <f t="shared" si="215"/>
        <v>780.95159999999998</v>
      </c>
      <c r="AI735" s="60">
        <f t="shared" si="216"/>
        <v>173.54480000000001</v>
      </c>
      <c r="AJ735" s="60">
        <f t="shared" si="217"/>
        <v>976.18949999999995</v>
      </c>
      <c r="AK735" s="60">
        <f t="shared" si="218"/>
        <v>2151.4800547945206</v>
      </c>
      <c r="AL735" s="60">
        <f t="shared" si="219"/>
        <v>1581.3378402739727</v>
      </c>
      <c r="AM735" s="41">
        <f t="shared" si="220"/>
        <v>1607.5478597260276</v>
      </c>
      <c r="AN735" s="42">
        <f t="shared" si="221"/>
        <v>45715</v>
      </c>
      <c r="AO735" s="43">
        <f t="shared" si="222"/>
        <v>4338.62</v>
      </c>
    </row>
    <row r="736" spans="1:41" s="24" customFormat="1" ht="15.75" customHeight="1" x14ac:dyDescent="0.35">
      <c r="A736" s="36" t="s">
        <v>27</v>
      </c>
      <c r="B736" s="36">
        <v>202509</v>
      </c>
      <c r="C736" s="24" t="s">
        <v>736</v>
      </c>
      <c r="D736" s="24" t="s">
        <v>119</v>
      </c>
      <c r="E736" s="62">
        <v>45901</v>
      </c>
      <c r="F736" s="62">
        <v>46265</v>
      </c>
      <c r="G736" s="37" t="s">
        <v>1298</v>
      </c>
      <c r="H736" s="36">
        <v>362005</v>
      </c>
      <c r="I736" s="63">
        <v>19557</v>
      </c>
      <c r="J736" s="24" t="s">
        <v>3641</v>
      </c>
      <c r="K736" s="63">
        <f t="shared" si="205"/>
        <v>45901</v>
      </c>
      <c r="L736" s="55">
        <f t="shared" si="206"/>
        <v>0.04</v>
      </c>
      <c r="M736" s="76">
        <v>0.22500000000000001</v>
      </c>
      <c r="N736" s="62">
        <v>45901</v>
      </c>
      <c r="O736" s="62">
        <v>46265</v>
      </c>
      <c r="P736" s="63"/>
      <c r="Q736" s="63"/>
      <c r="R736" s="78">
        <v>72</v>
      </c>
      <c r="S736" s="63" t="str">
        <f>VLOOKUP(R736,SA!$B$3:$C$11,2,1)</f>
        <v>71-75</v>
      </c>
      <c r="T736" s="38" t="s">
        <v>98</v>
      </c>
      <c r="U736" s="24" t="s">
        <v>5747</v>
      </c>
      <c r="V736" s="24">
        <v>300000</v>
      </c>
      <c r="W736" s="39">
        <f t="shared" si="207"/>
        <v>0</v>
      </c>
      <c r="X736" s="29">
        <f t="shared" si="208"/>
        <v>0</v>
      </c>
      <c r="Y736" s="40">
        <f t="shared" si="209"/>
        <v>365</v>
      </c>
      <c r="Z736" s="38">
        <f t="shared" si="210"/>
        <v>46081</v>
      </c>
      <c r="AA736" s="41">
        <f t="shared" si="211"/>
        <v>181</v>
      </c>
      <c r="AB736" s="24" t="s">
        <v>113</v>
      </c>
      <c r="AC736" s="41">
        <f t="shared" si="212"/>
        <v>19621.1934</v>
      </c>
      <c r="AD736" s="41">
        <v>1</v>
      </c>
      <c r="AE736" s="72">
        <f>INDEX(SA!$C$2:$G$11,MATCH(Details!S736,SA!$C$2:$C$11,0),MATCH(Details!V736,SA!$C$2:$G$2,0))*Y736/(F736-E736+1)</f>
        <v>16628.13</v>
      </c>
      <c r="AF736" s="41">
        <f t="shared" si="213"/>
        <v>0</v>
      </c>
      <c r="AG736" s="41">
        <f t="shared" si="214"/>
        <v>0</v>
      </c>
      <c r="AH736" s="41">
        <f t="shared" si="215"/>
        <v>2993.0634</v>
      </c>
      <c r="AI736" s="60">
        <f t="shared" si="216"/>
        <v>665.12520000000006</v>
      </c>
      <c r="AJ736" s="60">
        <f t="shared" si="217"/>
        <v>3741.3292500000002</v>
      </c>
      <c r="AK736" s="60">
        <f t="shared" si="218"/>
        <v>8245.7302191780836</v>
      </c>
      <c r="AL736" s="60">
        <f t="shared" si="219"/>
        <v>6060.6117110958912</v>
      </c>
      <c r="AM736" s="41">
        <f t="shared" si="220"/>
        <v>6161.0638389041087</v>
      </c>
      <c r="AN736" s="42">
        <f t="shared" si="221"/>
        <v>45715</v>
      </c>
      <c r="AO736" s="43">
        <f t="shared" si="222"/>
        <v>16628.13</v>
      </c>
    </row>
    <row r="737" spans="1:41" s="24" customFormat="1" ht="15.75" customHeight="1" x14ac:dyDescent="0.35">
      <c r="A737" s="36" t="s">
        <v>27</v>
      </c>
      <c r="B737" s="36">
        <v>202509</v>
      </c>
      <c r="C737" s="24" t="s">
        <v>736</v>
      </c>
      <c r="D737" s="24" t="s">
        <v>119</v>
      </c>
      <c r="E737" s="62">
        <v>45901</v>
      </c>
      <c r="F737" s="62">
        <v>46265</v>
      </c>
      <c r="G737" s="37" t="s">
        <v>1299</v>
      </c>
      <c r="H737" s="36">
        <v>362005</v>
      </c>
      <c r="I737" s="63">
        <v>15838</v>
      </c>
      <c r="J737" s="24" t="s">
        <v>3642</v>
      </c>
      <c r="K737" s="63">
        <f t="shared" si="205"/>
        <v>45901</v>
      </c>
      <c r="L737" s="55">
        <f t="shared" si="206"/>
        <v>0.04</v>
      </c>
      <c r="M737" s="76">
        <v>0.22500000000000001</v>
      </c>
      <c r="N737" s="62">
        <v>45901</v>
      </c>
      <c r="O737" s="62">
        <v>46265</v>
      </c>
      <c r="P737" s="63"/>
      <c r="Q737" s="63"/>
      <c r="R737" s="78">
        <v>82</v>
      </c>
      <c r="S737" s="63" t="str">
        <f>VLOOKUP(R737,SA!$B$3:$C$11,2,1)</f>
        <v>81-100</v>
      </c>
      <c r="T737" s="38" t="s">
        <v>97</v>
      </c>
      <c r="U737" s="24" t="s">
        <v>5744</v>
      </c>
      <c r="V737" s="24">
        <v>300000</v>
      </c>
      <c r="W737" s="39">
        <f t="shared" si="207"/>
        <v>0</v>
      </c>
      <c r="X737" s="29">
        <f t="shared" si="208"/>
        <v>0</v>
      </c>
      <c r="Y737" s="40">
        <f t="shared" si="209"/>
        <v>365</v>
      </c>
      <c r="Z737" s="38">
        <f t="shared" si="210"/>
        <v>46081</v>
      </c>
      <c r="AA737" s="41">
        <f t="shared" si="211"/>
        <v>181</v>
      </c>
      <c r="AB737" s="24" t="s">
        <v>113</v>
      </c>
      <c r="AC737" s="41">
        <f t="shared" si="212"/>
        <v>26913.322</v>
      </c>
      <c r="AD737" s="41">
        <v>1</v>
      </c>
      <c r="AE737" s="72">
        <f>INDEX(SA!$C$2:$G$11,MATCH(Details!S737,SA!$C$2:$C$11,0),MATCH(Details!V737,SA!$C$2:$G$2,0))*Y737/(F737-E737+1)</f>
        <v>22807.9</v>
      </c>
      <c r="AF737" s="41">
        <f t="shared" si="213"/>
        <v>0</v>
      </c>
      <c r="AG737" s="41">
        <f t="shared" si="214"/>
        <v>0</v>
      </c>
      <c r="AH737" s="41">
        <f t="shared" si="215"/>
        <v>4105.4220000000005</v>
      </c>
      <c r="AI737" s="60">
        <f t="shared" si="216"/>
        <v>912.31600000000003</v>
      </c>
      <c r="AJ737" s="60">
        <f t="shared" si="217"/>
        <v>5131.7775000000001</v>
      </c>
      <c r="AK737" s="60">
        <f t="shared" si="218"/>
        <v>11310.21890410959</v>
      </c>
      <c r="AL737" s="60">
        <f t="shared" si="219"/>
        <v>8313.0108945205484</v>
      </c>
      <c r="AM737" s="41">
        <f t="shared" si="220"/>
        <v>8450.795605479454</v>
      </c>
      <c r="AN737" s="42">
        <f t="shared" si="221"/>
        <v>45715</v>
      </c>
      <c r="AO737" s="43">
        <f t="shared" si="222"/>
        <v>22807.9</v>
      </c>
    </row>
    <row r="738" spans="1:41" s="24" customFormat="1" ht="15.75" customHeight="1" x14ac:dyDescent="0.35">
      <c r="A738" s="36" t="s">
        <v>27</v>
      </c>
      <c r="B738" s="36">
        <v>202509</v>
      </c>
      <c r="C738" s="24" t="s">
        <v>736</v>
      </c>
      <c r="D738" s="24" t="s">
        <v>119</v>
      </c>
      <c r="E738" s="62">
        <v>45901</v>
      </c>
      <c r="F738" s="62">
        <v>46265</v>
      </c>
      <c r="G738" s="37" t="s">
        <v>1300</v>
      </c>
      <c r="H738" s="36">
        <v>362005</v>
      </c>
      <c r="I738" s="63">
        <v>41364</v>
      </c>
      <c r="J738" s="24" t="s">
        <v>3643</v>
      </c>
      <c r="K738" s="63">
        <f t="shared" si="205"/>
        <v>45901</v>
      </c>
      <c r="L738" s="55">
        <f t="shared" si="206"/>
        <v>0.04</v>
      </c>
      <c r="M738" s="76">
        <v>0.22500000000000001</v>
      </c>
      <c r="N738" s="62">
        <v>45901</v>
      </c>
      <c r="O738" s="62">
        <v>46265</v>
      </c>
      <c r="P738" s="63"/>
      <c r="Q738" s="63"/>
      <c r="R738" s="78">
        <v>12</v>
      </c>
      <c r="S738" s="63" t="str">
        <f>VLOOKUP(R738,SA!$B$3:$C$11,2,1)</f>
        <v>0-25</v>
      </c>
      <c r="T738" s="38" t="s">
        <v>98</v>
      </c>
      <c r="U738" s="24" t="s">
        <v>5746</v>
      </c>
      <c r="V738" s="24">
        <v>300000</v>
      </c>
      <c r="W738" s="39">
        <f t="shared" si="207"/>
        <v>0</v>
      </c>
      <c r="X738" s="29">
        <f t="shared" si="208"/>
        <v>0</v>
      </c>
      <c r="Y738" s="40">
        <f t="shared" si="209"/>
        <v>365</v>
      </c>
      <c r="Z738" s="38">
        <f t="shared" si="210"/>
        <v>46081</v>
      </c>
      <c r="AA738" s="41">
        <f t="shared" si="211"/>
        <v>181</v>
      </c>
      <c r="AB738" s="24" t="s">
        <v>113</v>
      </c>
      <c r="AC738" s="41">
        <f t="shared" si="212"/>
        <v>3690.3792000000003</v>
      </c>
      <c r="AD738" s="41">
        <v>1</v>
      </c>
      <c r="AE738" s="72">
        <f>INDEX(SA!$C$2:$G$11,MATCH(Details!S738,SA!$C$2:$C$11,0),MATCH(Details!V738,SA!$C$2:$G$2,0))*Y738/(F738-E738+1)</f>
        <v>3127.44</v>
      </c>
      <c r="AF738" s="41">
        <f t="shared" si="213"/>
        <v>0</v>
      </c>
      <c r="AG738" s="41">
        <f t="shared" si="214"/>
        <v>0</v>
      </c>
      <c r="AH738" s="41">
        <f t="shared" si="215"/>
        <v>562.93920000000003</v>
      </c>
      <c r="AI738" s="60">
        <f t="shared" si="216"/>
        <v>125.0976</v>
      </c>
      <c r="AJ738" s="60">
        <f t="shared" si="217"/>
        <v>703.67399999999998</v>
      </c>
      <c r="AK738" s="60">
        <f t="shared" si="218"/>
        <v>1550.8675068493151</v>
      </c>
      <c r="AL738" s="60">
        <f t="shared" si="219"/>
        <v>1139.8876175342466</v>
      </c>
      <c r="AM738" s="41">
        <f t="shared" si="220"/>
        <v>1158.7807824657534</v>
      </c>
      <c r="AN738" s="42">
        <f t="shared" si="221"/>
        <v>45715</v>
      </c>
      <c r="AO738" s="43">
        <f t="shared" si="222"/>
        <v>3127.44</v>
      </c>
    </row>
    <row r="739" spans="1:41" s="24" customFormat="1" ht="15.75" customHeight="1" x14ac:dyDescent="0.35">
      <c r="A739" s="36" t="s">
        <v>27</v>
      </c>
      <c r="B739" s="36">
        <v>202509</v>
      </c>
      <c r="C739" s="24" t="s">
        <v>736</v>
      </c>
      <c r="D739" s="24" t="s">
        <v>119</v>
      </c>
      <c r="E739" s="62">
        <v>45901</v>
      </c>
      <c r="F739" s="62">
        <v>46265</v>
      </c>
      <c r="G739" s="37" t="s">
        <v>1301</v>
      </c>
      <c r="H739" s="36">
        <v>362005</v>
      </c>
      <c r="I739" s="63">
        <v>39129</v>
      </c>
      <c r="J739" s="24" t="s">
        <v>3644</v>
      </c>
      <c r="K739" s="63">
        <f t="shared" si="205"/>
        <v>45901</v>
      </c>
      <c r="L739" s="55">
        <f t="shared" si="206"/>
        <v>0.04</v>
      </c>
      <c r="M739" s="76">
        <v>0.22500000000000001</v>
      </c>
      <c r="N739" s="62">
        <v>45901</v>
      </c>
      <c r="O739" s="62">
        <v>46265</v>
      </c>
      <c r="P739" s="63"/>
      <c r="Q739" s="63"/>
      <c r="R739" s="78">
        <v>18</v>
      </c>
      <c r="S739" s="63" t="str">
        <f>VLOOKUP(R739,SA!$B$3:$C$11,2,1)</f>
        <v>0-25</v>
      </c>
      <c r="T739" s="38" t="s">
        <v>98</v>
      </c>
      <c r="U739" s="24" t="s">
        <v>5746</v>
      </c>
      <c r="V739" s="24">
        <v>300000</v>
      </c>
      <c r="W739" s="39">
        <f t="shared" si="207"/>
        <v>0</v>
      </c>
      <c r="X739" s="29">
        <f t="shared" si="208"/>
        <v>0</v>
      </c>
      <c r="Y739" s="40">
        <f t="shared" si="209"/>
        <v>365</v>
      </c>
      <c r="Z739" s="38">
        <f t="shared" si="210"/>
        <v>46081</v>
      </c>
      <c r="AA739" s="41">
        <f t="shared" si="211"/>
        <v>181</v>
      </c>
      <c r="AB739" s="24" t="s">
        <v>113</v>
      </c>
      <c r="AC739" s="41">
        <f t="shared" si="212"/>
        <v>3690.3792000000003</v>
      </c>
      <c r="AD739" s="41">
        <v>1</v>
      </c>
      <c r="AE739" s="72">
        <f>INDEX(SA!$C$2:$G$11,MATCH(Details!S739,SA!$C$2:$C$11,0),MATCH(Details!V739,SA!$C$2:$G$2,0))*Y739/(F739-E739+1)</f>
        <v>3127.44</v>
      </c>
      <c r="AF739" s="41">
        <f t="shared" si="213"/>
        <v>0</v>
      </c>
      <c r="AG739" s="41">
        <f t="shared" si="214"/>
        <v>0</v>
      </c>
      <c r="AH739" s="41">
        <f t="shared" si="215"/>
        <v>562.93920000000003</v>
      </c>
      <c r="AI739" s="60">
        <f t="shared" si="216"/>
        <v>125.0976</v>
      </c>
      <c r="AJ739" s="60">
        <f t="shared" si="217"/>
        <v>703.67399999999998</v>
      </c>
      <c r="AK739" s="60">
        <f t="shared" si="218"/>
        <v>1550.8675068493151</v>
      </c>
      <c r="AL739" s="60">
        <f t="shared" si="219"/>
        <v>1139.8876175342466</v>
      </c>
      <c r="AM739" s="41">
        <f t="shared" si="220"/>
        <v>1158.7807824657534</v>
      </c>
      <c r="AN739" s="42">
        <f t="shared" si="221"/>
        <v>45715</v>
      </c>
      <c r="AO739" s="43">
        <f t="shared" si="222"/>
        <v>3127.44</v>
      </c>
    </row>
    <row r="740" spans="1:41" s="24" customFormat="1" ht="15.75" customHeight="1" x14ac:dyDescent="0.35">
      <c r="A740" s="36" t="s">
        <v>27</v>
      </c>
      <c r="B740" s="36">
        <v>202509</v>
      </c>
      <c r="C740" s="24" t="s">
        <v>736</v>
      </c>
      <c r="D740" s="24" t="s">
        <v>119</v>
      </c>
      <c r="E740" s="62">
        <v>45901</v>
      </c>
      <c r="F740" s="62">
        <v>46265</v>
      </c>
      <c r="G740" s="37" t="s">
        <v>179</v>
      </c>
      <c r="H740" s="36">
        <v>362005</v>
      </c>
      <c r="I740" s="63">
        <v>27923</v>
      </c>
      <c r="J740" s="24" t="s">
        <v>3645</v>
      </c>
      <c r="K740" s="63">
        <f t="shared" si="205"/>
        <v>45901</v>
      </c>
      <c r="L740" s="55">
        <f t="shared" si="206"/>
        <v>0.04</v>
      </c>
      <c r="M740" s="76">
        <v>0.22500000000000001</v>
      </c>
      <c r="N740" s="62">
        <v>45901</v>
      </c>
      <c r="O740" s="62">
        <v>46265</v>
      </c>
      <c r="P740" s="63"/>
      <c r="Q740" s="63"/>
      <c r="R740" s="78">
        <v>49</v>
      </c>
      <c r="S740" s="63" t="str">
        <f>VLOOKUP(R740,SA!$B$3:$C$11,2,1)</f>
        <v>46-55</v>
      </c>
      <c r="T740" s="38" t="s">
        <v>97</v>
      </c>
      <c r="U740" s="24" t="s">
        <v>56</v>
      </c>
      <c r="V740" s="24">
        <v>300000</v>
      </c>
      <c r="W740" s="39">
        <f t="shared" si="207"/>
        <v>300000</v>
      </c>
      <c r="X740" s="29">
        <f t="shared" si="208"/>
        <v>1</v>
      </c>
      <c r="Y740" s="40">
        <f t="shared" si="209"/>
        <v>365</v>
      </c>
      <c r="Z740" s="38">
        <f t="shared" si="210"/>
        <v>46081</v>
      </c>
      <c r="AA740" s="41">
        <f t="shared" si="211"/>
        <v>181</v>
      </c>
      <c r="AB740" s="24" t="s">
        <v>113</v>
      </c>
      <c r="AC740" s="41">
        <f t="shared" si="212"/>
        <v>7373.4659999999994</v>
      </c>
      <c r="AD740" s="41">
        <v>1</v>
      </c>
      <c r="AE740" s="72">
        <f>INDEX(SA!$C$2:$G$11,MATCH(Details!S740,SA!$C$2:$C$11,0),MATCH(Details!V740,SA!$C$2:$G$2,0))*Y740/(F740-E740+1)</f>
        <v>6248.7</v>
      </c>
      <c r="AF740" s="41">
        <f t="shared" si="213"/>
        <v>0</v>
      </c>
      <c r="AG740" s="41">
        <f t="shared" si="214"/>
        <v>0</v>
      </c>
      <c r="AH740" s="41">
        <f t="shared" si="215"/>
        <v>1124.7659999999998</v>
      </c>
      <c r="AI740" s="60">
        <f t="shared" si="216"/>
        <v>249.94800000000001</v>
      </c>
      <c r="AJ740" s="60">
        <f t="shared" si="217"/>
        <v>1405.9575</v>
      </c>
      <c r="AK740" s="60">
        <f t="shared" si="218"/>
        <v>3098.6704109589041</v>
      </c>
      <c r="AL740" s="60">
        <f t="shared" si="219"/>
        <v>2277.5227520547946</v>
      </c>
      <c r="AM740" s="41">
        <f t="shared" si="220"/>
        <v>2315.2717479452049</v>
      </c>
      <c r="AN740" s="42">
        <f t="shared" si="221"/>
        <v>45715</v>
      </c>
      <c r="AO740" s="43">
        <f t="shared" si="222"/>
        <v>6248.7</v>
      </c>
    </row>
    <row r="741" spans="1:41" s="24" customFormat="1" ht="15.75" customHeight="1" x14ac:dyDescent="0.35">
      <c r="A741" s="36" t="s">
        <v>27</v>
      </c>
      <c r="B741" s="36">
        <v>202509</v>
      </c>
      <c r="C741" s="24" t="s">
        <v>736</v>
      </c>
      <c r="D741" s="24" t="s">
        <v>119</v>
      </c>
      <c r="E741" s="62">
        <v>45901</v>
      </c>
      <c r="F741" s="62">
        <v>46265</v>
      </c>
      <c r="G741" s="37" t="s">
        <v>1302</v>
      </c>
      <c r="H741" s="36">
        <v>362008</v>
      </c>
      <c r="I741" s="63">
        <v>39680</v>
      </c>
      <c r="J741" s="24" t="s">
        <v>3646</v>
      </c>
      <c r="K741" s="63">
        <f t="shared" si="205"/>
        <v>45901</v>
      </c>
      <c r="L741" s="55">
        <f t="shared" si="206"/>
        <v>0.04</v>
      </c>
      <c r="M741" s="76">
        <v>0.22500000000000001</v>
      </c>
      <c r="N741" s="62">
        <v>45901</v>
      </c>
      <c r="O741" s="62">
        <v>46265</v>
      </c>
      <c r="P741" s="63"/>
      <c r="Q741" s="63"/>
      <c r="R741" s="78">
        <v>17</v>
      </c>
      <c r="S741" s="63" t="str">
        <f>VLOOKUP(R741,SA!$B$3:$C$11,2,1)</f>
        <v>0-25</v>
      </c>
      <c r="T741" s="38" t="s">
        <v>97</v>
      </c>
      <c r="U741" s="24" t="s">
        <v>5745</v>
      </c>
      <c r="V741" s="24">
        <v>300000</v>
      </c>
      <c r="W741" s="39">
        <f t="shared" si="207"/>
        <v>0</v>
      </c>
      <c r="X741" s="29">
        <f t="shared" si="208"/>
        <v>0</v>
      </c>
      <c r="Y741" s="40">
        <f t="shared" si="209"/>
        <v>365</v>
      </c>
      <c r="Z741" s="38">
        <f t="shared" si="210"/>
        <v>46081</v>
      </c>
      <c r="AA741" s="41">
        <f t="shared" si="211"/>
        <v>181</v>
      </c>
      <c r="AB741" s="24" t="s">
        <v>113</v>
      </c>
      <c r="AC741" s="41">
        <f t="shared" si="212"/>
        <v>3690.3792000000003</v>
      </c>
      <c r="AD741" s="41">
        <v>1</v>
      </c>
      <c r="AE741" s="72">
        <f>INDEX(SA!$C$2:$G$11,MATCH(Details!S741,SA!$C$2:$C$11,0),MATCH(Details!V741,SA!$C$2:$G$2,0))*Y741/(F741-E741+1)</f>
        <v>3127.44</v>
      </c>
      <c r="AF741" s="41">
        <f t="shared" si="213"/>
        <v>0</v>
      </c>
      <c r="AG741" s="41">
        <f t="shared" si="214"/>
        <v>0</v>
      </c>
      <c r="AH741" s="41">
        <f t="shared" si="215"/>
        <v>562.93920000000003</v>
      </c>
      <c r="AI741" s="60">
        <f t="shared" si="216"/>
        <v>125.0976</v>
      </c>
      <c r="AJ741" s="60">
        <f t="shared" si="217"/>
        <v>703.67399999999998</v>
      </c>
      <c r="AK741" s="60">
        <f t="shared" si="218"/>
        <v>1550.8675068493151</v>
      </c>
      <c r="AL741" s="60">
        <f t="shared" si="219"/>
        <v>1139.8876175342466</v>
      </c>
      <c r="AM741" s="41">
        <f t="shared" si="220"/>
        <v>1158.7807824657534</v>
      </c>
      <c r="AN741" s="42">
        <f t="shared" si="221"/>
        <v>45715</v>
      </c>
      <c r="AO741" s="43">
        <f t="shared" si="222"/>
        <v>3127.44</v>
      </c>
    </row>
    <row r="742" spans="1:41" s="24" customFormat="1" ht="15.75" customHeight="1" x14ac:dyDescent="0.35">
      <c r="A742" s="36" t="s">
        <v>27</v>
      </c>
      <c r="B742" s="36">
        <v>202509</v>
      </c>
      <c r="C742" s="24" t="s">
        <v>736</v>
      </c>
      <c r="D742" s="24" t="s">
        <v>119</v>
      </c>
      <c r="E742" s="62">
        <v>45901</v>
      </c>
      <c r="F742" s="62">
        <v>46265</v>
      </c>
      <c r="G742" s="37" t="s">
        <v>375</v>
      </c>
      <c r="H742" s="36">
        <v>362008</v>
      </c>
      <c r="I742" s="63">
        <v>27956</v>
      </c>
      <c r="J742" s="24" t="s">
        <v>3647</v>
      </c>
      <c r="K742" s="63">
        <f t="shared" si="205"/>
        <v>45901</v>
      </c>
      <c r="L742" s="55">
        <f t="shared" si="206"/>
        <v>0.04</v>
      </c>
      <c r="M742" s="76">
        <v>0.22500000000000001</v>
      </c>
      <c r="N742" s="62">
        <v>45901</v>
      </c>
      <c r="O742" s="62">
        <v>46265</v>
      </c>
      <c r="P742" s="63"/>
      <c r="Q742" s="63"/>
      <c r="R742" s="78">
        <v>49</v>
      </c>
      <c r="S742" s="63" t="str">
        <f>VLOOKUP(R742,SA!$B$3:$C$11,2,1)</f>
        <v>46-55</v>
      </c>
      <c r="T742" s="38" t="s">
        <v>97</v>
      </c>
      <c r="U742" s="24" t="s">
        <v>56</v>
      </c>
      <c r="V742" s="24">
        <v>300000</v>
      </c>
      <c r="W742" s="39">
        <f t="shared" si="207"/>
        <v>300000</v>
      </c>
      <c r="X742" s="29">
        <f t="shared" si="208"/>
        <v>1</v>
      </c>
      <c r="Y742" s="40">
        <f t="shared" si="209"/>
        <v>365</v>
      </c>
      <c r="Z742" s="38">
        <f t="shared" si="210"/>
        <v>46081</v>
      </c>
      <c r="AA742" s="41">
        <f t="shared" si="211"/>
        <v>181</v>
      </c>
      <c r="AB742" s="24" t="s">
        <v>113</v>
      </c>
      <c r="AC742" s="41">
        <f t="shared" si="212"/>
        <v>7373.4659999999994</v>
      </c>
      <c r="AD742" s="41">
        <v>1</v>
      </c>
      <c r="AE742" s="72">
        <f>INDEX(SA!$C$2:$G$11,MATCH(Details!S742,SA!$C$2:$C$11,0),MATCH(Details!V742,SA!$C$2:$G$2,0))*Y742/(F742-E742+1)</f>
        <v>6248.7</v>
      </c>
      <c r="AF742" s="41">
        <f t="shared" si="213"/>
        <v>0</v>
      </c>
      <c r="AG742" s="41">
        <f t="shared" si="214"/>
        <v>0</v>
      </c>
      <c r="AH742" s="41">
        <f t="shared" si="215"/>
        <v>1124.7659999999998</v>
      </c>
      <c r="AI742" s="60">
        <f t="shared" si="216"/>
        <v>249.94800000000001</v>
      </c>
      <c r="AJ742" s="60">
        <f t="shared" si="217"/>
        <v>1405.9575</v>
      </c>
      <c r="AK742" s="60">
        <f t="shared" si="218"/>
        <v>3098.6704109589041</v>
      </c>
      <c r="AL742" s="60">
        <f t="shared" si="219"/>
        <v>2277.5227520547946</v>
      </c>
      <c r="AM742" s="41">
        <f t="shared" si="220"/>
        <v>2315.2717479452049</v>
      </c>
      <c r="AN742" s="42">
        <f t="shared" si="221"/>
        <v>45715</v>
      </c>
      <c r="AO742" s="43">
        <f t="shared" si="222"/>
        <v>6248.7</v>
      </c>
    </row>
    <row r="743" spans="1:41" s="24" customFormat="1" ht="15.75" customHeight="1" x14ac:dyDescent="0.35">
      <c r="A743" s="36" t="s">
        <v>27</v>
      </c>
      <c r="B743" s="36">
        <v>202509</v>
      </c>
      <c r="C743" s="24" t="s">
        <v>736</v>
      </c>
      <c r="D743" s="24" t="s">
        <v>119</v>
      </c>
      <c r="E743" s="62">
        <v>45901</v>
      </c>
      <c r="F743" s="62">
        <v>46265</v>
      </c>
      <c r="G743" s="37" t="s">
        <v>1303</v>
      </c>
      <c r="H743" s="36">
        <v>362008</v>
      </c>
      <c r="I743" s="63">
        <v>16553</v>
      </c>
      <c r="J743" s="24" t="s">
        <v>3648</v>
      </c>
      <c r="K743" s="63">
        <f t="shared" si="205"/>
        <v>45901</v>
      </c>
      <c r="L743" s="55">
        <f t="shared" si="206"/>
        <v>0.04</v>
      </c>
      <c r="M743" s="76">
        <v>0.22500000000000001</v>
      </c>
      <c r="N743" s="62">
        <v>45901</v>
      </c>
      <c r="O743" s="62">
        <v>46265</v>
      </c>
      <c r="P743" s="63"/>
      <c r="Q743" s="63"/>
      <c r="R743" s="78">
        <v>80</v>
      </c>
      <c r="S743" s="63" t="str">
        <f>VLOOKUP(R743,SA!$B$3:$C$11,2,1)</f>
        <v>76-80</v>
      </c>
      <c r="T743" s="38" t="s">
        <v>97</v>
      </c>
      <c r="U743" s="24" t="s">
        <v>5748</v>
      </c>
      <c r="V743" s="24">
        <v>300000</v>
      </c>
      <c r="W743" s="39">
        <f t="shared" si="207"/>
        <v>0</v>
      </c>
      <c r="X743" s="29">
        <f t="shared" si="208"/>
        <v>0</v>
      </c>
      <c r="Y743" s="40">
        <f t="shared" si="209"/>
        <v>365</v>
      </c>
      <c r="Z743" s="38">
        <f t="shared" si="210"/>
        <v>46081</v>
      </c>
      <c r="AA743" s="41">
        <f t="shared" si="211"/>
        <v>181</v>
      </c>
      <c r="AB743" s="24" t="s">
        <v>113</v>
      </c>
      <c r="AC743" s="41">
        <f t="shared" si="212"/>
        <v>24649.078999999998</v>
      </c>
      <c r="AD743" s="41">
        <v>1</v>
      </c>
      <c r="AE743" s="72">
        <f>INDEX(SA!$C$2:$G$11,MATCH(Details!S743,SA!$C$2:$C$11,0),MATCH(Details!V743,SA!$C$2:$G$2,0))*Y743/(F743-E743+1)</f>
        <v>20889.05</v>
      </c>
      <c r="AF743" s="41">
        <f t="shared" si="213"/>
        <v>0</v>
      </c>
      <c r="AG743" s="41">
        <f t="shared" si="214"/>
        <v>0</v>
      </c>
      <c r="AH743" s="41">
        <f t="shared" si="215"/>
        <v>3760.0289999999995</v>
      </c>
      <c r="AI743" s="60">
        <f t="shared" si="216"/>
        <v>835.56200000000001</v>
      </c>
      <c r="AJ743" s="60">
        <f t="shared" si="217"/>
        <v>4700.0362500000001</v>
      </c>
      <c r="AK743" s="60">
        <f t="shared" si="218"/>
        <v>10358.679589041096</v>
      </c>
      <c r="AL743" s="60">
        <f t="shared" si="219"/>
        <v>7613.629497945205</v>
      </c>
      <c r="AM743" s="41">
        <f t="shared" si="220"/>
        <v>7739.8222520547924</v>
      </c>
      <c r="AN743" s="42">
        <f t="shared" si="221"/>
        <v>45715</v>
      </c>
      <c r="AO743" s="43">
        <f t="shared" si="222"/>
        <v>20889.05</v>
      </c>
    </row>
    <row r="744" spans="1:41" s="24" customFormat="1" ht="15.75" customHeight="1" x14ac:dyDescent="0.35">
      <c r="A744" s="36" t="s">
        <v>27</v>
      </c>
      <c r="B744" s="36">
        <v>202509</v>
      </c>
      <c r="C744" s="24" t="s">
        <v>736</v>
      </c>
      <c r="D744" s="24" t="s">
        <v>119</v>
      </c>
      <c r="E744" s="62">
        <v>45901</v>
      </c>
      <c r="F744" s="62">
        <v>46265</v>
      </c>
      <c r="G744" s="37" t="s">
        <v>1304</v>
      </c>
      <c r="H744" s="36">
        <v>362008</v>
      </c>
      <c r="I744" s="63">
        <v>17436</v>
      </c>
      <c r="J744" s="24" t="s">
        <v>3649</v>
      </c>
      <c r="K744" s="63">
        <f t="shared" si="205"/>
        <v>45901</v>
      </c>
      <c r="L744" s="55">
        <f t="shared" si="206"/>
        <v>0.04</v>
      </c>
      <c r="M744" s="76">
        <v>0.22500000000000001</v>
      </c>
      <c r="N744" s="62">
        <v>45901</v>
      </c>
      <c r="O744" s="62">
        <v>46265</v>
      </c>
      <c r="P744" s="63"/>
      <c r="Q744" s="63"/>
      <c r="R744" s="78">
        <v>77</v>
      </c>
      <c r="S744" s="63" t="str">
        <f>VLOOKUP(R744,SA!$B$3:$C$11,2,1)</f>
        <v>76-80</v>
      </c>
      <c r="T744" s="38" t="s">
        <v>98</v>
      </c>
      <c r="U744" s="24" t="s">
        <v>5749</v>
      </c>
      <c r="V744" s="24">
        <v>300000</v>
      </c>
      <c r="W744" s="39">
        <f t="shared" si="207"/>
        <v>0</v>
      </c>
      <c r="X744" s="29">
        <f t="shared" si="208"/>
        <v>0</v>
      </c>
      <c r="Y744" s="40">
        <f t="shared" si="209"/>
        <v>365</v>
      </c>
      <c r="Z744" s="38">
        <f t="shared" si="210"/>
        <v>46081</v>
      </c>
      <c r="AA744" s="41">
        <f t="shared" si="211"/>
        <v>181</v>
      </c>
      <c r="AB744" s="24" t="s">
        <v>113</v>
      </c>
      <c r="AC744" s="41">
        <f t="shared" si="212"/>
        <v>24649.078999999998</v>
      </c>
      <c r="AD744" s="41">
        <v>1</v>
      </c>
      <c r="AE744" s="72">
        <f>INDEX(SA!$C$2:$G$11,MATCH(Details!S744,SA!$C$2:$C$11,0),MATCH(Details!V744,SA!$C$2:$G$2,0))*Y744/(F744-E744+1)</f>
        <v>20889.05</v>
      </c>
      <c r="AF744" s="41">
        <f t="shared" si="213"/>
        <v>0</v>
      </c>
      <c r="AG744" s="41">
        <f t="shared" si="214"/>
        <v>0</v>
      </c>
      <c r="AH744" s="41">
        <f t="shared" si="215"/>
        <v>3760.0289999999995</v>
      </c>
      <c r="AI744" s="60">
        <f t="shared" si="216"/>
        <v>835.56200000000001</v>
      </c>
      <c r="AJ744" s="60">
        <f t="shared" si="217"/>
        <v>4700.0362500000001</v>
      </c>
      <c r="AK744" s="60">
        <f t="shared" si="218"/>
        <v>10358.679589041096</v>
      </c>
      <c r="AL744" s="60">
        <f t="shared" si="219"/>
        <v>7613.629497945205</v>
      </c>
      <c r="AM744" s="41">
        <f t="shared" si="220"/>
        <v>7739.8222520547924</v>
      </c>
      <c r="AN744" s="42">
        <f t="shared" si="221"/>
        <v>45715</v>
      </c>
      <c r="AO744" s="43">
        <f t="shared" si="222"/>
        <v>20889.05</v>
      </c>
    </row>
    <row r="745" spans="1:41" s="24" customFormat="1" ht="15.75" customHeight="1" x14ac:dyDescent="0.35">
      <c r="A745" s="36" t="s">
        <v>27</v>
      </c>
      <c r="B745" s="36">
        <v>202509</v>
      </c>
      <c r="C745" s="24" t="s">
        <v>736</v>
      </c>
      <c r="D745" s="24" t="s">
        <v>119</v>
      </c>
      <c r="E745" s="62">
        <v>45901</v>
      </c>
      <c r="F745" s="62">
        <v>46265</v>
      </c>
      <c r="G745" s="37" t="s">
        <v>1305</v>
      </c>
      <c r="H745" s="36">
        <v>362008</v>
      </c>
      <c r="I745" s="63">
        <v>29016</v>
      </c>
      <c r="J745" s="24" t="s">
        <v>3650</v>
      </c>
      <c r="K745" s="63">
        <f t="shared" si="205"/>
        <v>45901</v>
      </c>
      <c r="L745" s="55">
        <f t="shared" si="206"/>
        <v>0.04</v>
      </c>
      <c r="M745" s="76">
        <v>0.22500000000000001</v>
      </c>
      <c r="N745" s="62">
        <v>45901</v>
      </c>
      <c r="O745" s="62">
        <v>46265</v>
      </c>
      <c r="P745" s="63"/>
      <c r="Q745" s="63"/>
      <c r="R745" s="78">
        <v>46</v>
      </c>
      <c r="S745" s="63" t="str">
        <f>VLOOKUP(R745,SA!$B$3:$C$11,2,1)</f>
        <v>46-55</v>
      </c>
      <c r="T745" s="38" t="s">
        <v>98</v>
      </c>
      <c r="U745" s="24" t="s">
        <v>5743</v>
      </c>
      <c r="V745" s="24">
        <v>300000</v>
      </c>
      <c r="W745" s="39">
        <f t="shared" si="207"/>
        <v>0</v>
      </c>
      <c r="X745" s="29">
        <f t="shared" si="208"/>
        <v>0</v>
      </c>
      <c r="Y745" s="40">
        <f t="shared" si="209"/>
        <v>365</v>
      </c>
      <c r="Z745" s="38">
        <f t="shared" si="210"/>
        <v>46081</v>
      </c>
      <c r="AA745" s="41">
        <f t="shared" si="211"/>
        <v>181</v>
      </c>
      <c r="AB745" s="24" t="s">
        <v>113</v>
      </c>
      <c r="AC745" s="41">
        <f t="shared" si="212"/>
        <v>7373.4659999999994</v>
      </c>
      <c r="AD745" s="41">
        <v>1</v>
      </c>
      <c r="AE745" s="72">
        <f>INDEX(SA!$C$2:$G$11,MATCH(Details!S745,SA!$C$2:$C$11,0),MATCH(Details!V745,SA!$C$2:$G$2,0))*Y745/(F745-E745+1)</f>
        <v>6248.7</v>
      </c>
      <c r="AF745" s="41">
        <f t="shared" si="213"/>
        <v>0</v>
      </c>
      <c r="AG745" s="41">
        <f t="shared" si="214"/>
        <v>0</v>
      </c>
      <c r="AH745" s="41">
        <f t="shared" si="215"/>
        <v>1124.7659999999998</v>
      </c>
      <c r="AI745" s="60">
        <f t="shared" si="216"/>
        <v>249.94800000000001</v>
      </c>
      <c r="AJ745" s="60">
        <f t="shared" si="217"/>
        <v>1405.9575</v>
      </c>
      <c r="AK745" s="60">
        <f t="shared" si="218"/>
        <v>3098.6704109589041</v>
      </c>
      <c r="AL745" s="60">
        <f t="shared" si="219"/>
        <v>2277.5227520547946</v>
      </c>
      <c r="AM745" s="41">
        <f t="shared" si="220"/>
        <v>2315.2717479452049</v>
      </c>
      <c r="AN745" s="42">
        <f t="shared" si="221"/>
        <v>45715</v>
      </c>
      <c r="AO745" s="43">
        <f t="shared" si="222"/>
        <v>6248.7</v>
      </c>
    </row>
    <row r="746" spans="1:41" s="24" customFormat="1" ht="15.75" customHeight="1" x14ac:dyDescent="0.35">
      <c r="A746" s="36" t="s">
        <v>27</v>
      </c>
      <c r="B746" s="36">
        <v>202509</v>
      </c>
      <c r="C746" s="24" t="s">
        <v>736</v>
      </c>
      <c r="D746" s="24" t="s">
        <v>119</v>
      </c>
      <c r="E746" s="62">
        <v>45901</v>
      </c>
      <c r="F746" s="62">
        <v>46265</v>
      </c>
      <c r="G746" s="37" t="s">
        <v>1306</v>
      </c>
      <c r="H746" s="36">
        <v>362016</v>
      </c>
      <c r="I746" s="63">
        <v>28127</v>
      </c>
      <c r="J746" s="24" t="s">
        <v>3651</v>
      </c>
      <c r="K746" s="63">
        <f t="shared" si="205"/>
        <v>45901</v>
      </c>
      <c r="L746" s="55">
        <f t="shared" si="206"/>
        <v>0.04</v>
      </c>
      <c r="M746" s="76">
        <v>0.22500000000000001</v>
      </c>
      <c r="N746" s="62">
        <v>45901</v>
      </c>
      <c r="O746" s="62">
        <v>46265</v>
      </c>
      <c r="P746" s="63"/>
      <c r="Q746" s="63"/>
      <c r="R746" s="78">
        <v>48</v>
      </c>
      <c r="S746" s="63" t="str">
        <f>VLOOKUP(R746,SA!$B$3:$C$11,2,1)</f>
        <v>46-55</v>
      </c>
      <c r="T746" s="38" t="s">
        <v>98</v>
      </c>
      <c r="U746" s="24" t="s">
        <v>5743</v>
      </c>
      <c r="V746" s="24">
        <v>300000</v>
      </c>
      <c r="W746" s="39">
        <f t="shared" si="207"/>
        <v>0</v>
      </c>
      <c r="X746" s="29">
        <f t="shared" si="208"/>
        <v>0</v>
      </c>
      <c r="Y746" s="40">
        <f t="shared" si="209"/>
        <v>365</v>
      </c>
      <c r="Z746" s="38">
        <f t="shared" si="210"/>
        <v>46081</v>
      </c>
      <c r="AA746" s="41">
        <f t="shared" si="211"/>
        <v>181</v>
      </c>
      <c r="AB746" s="24" t="s">
        <v>113</v>
      </c>
      <c r="AC746" s="41">
        <f t="shared" si="212"/>
        <v>7373.4659999999994</v>
      </c>
      <c r="AD746" s="41">
        <v>1</v>
      </c>
      <c r="AE746" s="72">
        <f>INDEX(SA!$C$2:$G$11,MATCH(Details!S746,SA!$C$2:$C$11,0),MATCH(Details!V746,SA!$C$2:$G$2,0))*Y746/(F746-E746+1)</f>
        <v>6248.7</v>
      </c>
      <c r="AF746" s="41">
        <f t="shared" si="213"/>
        <v>0</v>
      </c>
      <c r="AG746" s="41">
        <f t="shared" si="214"/>
        <v>0</v>
      </c>
      <c r="AH746" s="41">
        <f t="shared" si="215"/>
        <v>1124.7659999999998</v>
      </c>
      <c r="AI746" s="60">
        <f t="shared" si="216"/>
        <v>249.94800000000001</v>
      </c>
      <c r="AJ746" s="60">
        <f t="shared" si="217"/>
        <v>1405.9575</v>
      </c>
      <c r="AK746" s="60">
        <f t="shared" si="218"/>
        <v>3098.6704109589041</v>
      </c>
      <c r="AL746" s="60">
        <f t="shared" si="219"/>
        <v>2277.5227520547946</v>
      </c>
      <c r="AM746" s="41">
        <f t="shared" si="220"/>
        <v>2315.2717479452049</v>
      </c>
      <c r="AN746" s="42">
        <f t="shared" si="221"/>
        <v>45715</v>
      </c>
      <c r="AO746" s="43">
        <f t="shared" si="222"/>
        <v>6248.7</v>
      </c>
    </row>
    <row r="747" spans="1:41" s="24" customFormat="1" ht="15.75" customHeight="1" x14ac:dyDescent="0.35">
      <c r="A747" s="36" t="s">
        <v>27</v>
      </c>
      <c r="B747" s="36">
        <v>202509</v>
      </c>
      <c r="C747" s="24" t="s">
        <v>736</v>
      </c>
      <c r="D747" s="24" t="s">
        <v>119</v>
      </c>
      <c r="E747" s="62">
        <v>45901</v>
      </c>
      <c r="F747" s="62">
        <v>46265</v>
      </c>
      <c r="G747" s="37" t="s">
        <v>1307</v>
      </c>
      <c r="H747" s="36">
        <v>362016</v>
      </c>
      <c r="I747" s="63">
        <v>37267</v>
      </c>
      <c r="J747" s="24" t="s">
        <v>3652</v>
      </c>
      <c r="K747" s="63">
        <f t="shared" si="205"/>
        <v>45901</v>
      </c>
      <c r="L747" s="55">
        <f t="shared" si="206"/>
        <v>0.04</v>
      </c>
      <c r="M747" s="76">
        <v>0.22500000000000001</v>
      </c>
      <c r="N747" s="62">
        <v>45901</v>
      </c>
      <c r="O747" s="62">
        <v>46265</v>
      </c>
      <c r="P747" s="63"/>
      <c r="Q747" s="63"/>
      <c r="R747" s="78">
        <v>23</v>
      </c>
      <c r="S747" s="63" t="str">
        <f>VLOOKUP(R747,SA!$B$3:$C$11,2,1)</f>
        <v>0-25</v>
      </c>
      <c r="T747" s="38" t="s">
        <v>98</v>
      </c>
      <c r="U747" s="24" t="s">
        <v>5746</v>
      </c>
      <c r="V747" s="24">
        <v>300000</v>
      </c>
      <c r="W747" s="39">
        <f t="shared" si="207"/>
        <v>0</v>
      </c>
      <c r="X747" s="29">
        <f t="shared" si="208"/>
        <v>0</v>
      </c>
      <c r="Y747" s="40">
        <f t="shared" si="209"/>
        <v>365</v>
      </c>
      <c r="Z747" s="38">
        <f t="shared" si="210"/>
        <v>46081</v>
      </c>
      <c r="AA747" s="41">
        <f t="shared" si="211"/>
        <v>181</v>
      </c>
      <c r="AB747" s="24" t="s">
        <v>113</v>
      </c>
      <c r="AC747" s="41">
        <f t="shared" si="212"/>
        <v>3690.3792000000003</v>
      </c>
      <c r="AD747" s="41">
        <v>1</v>
      </c>
      <c r="AE747" s="72">
        <f>INDEX(SA!$C$2:$G$11,MATCH(Details!S747,SA!$C$2:$C$11,0),MATCH(Details!V747,SA!$C$2:$G$2,0))*Y747/(F747-E747+1)</f>
        <v>3127.44</v>
      </c>
      <c r="AF747" s="41">
        <f t="shared" si="213"/>
        <v>0</v>
      </c>
      <c r="AG747" s="41">
        <f t="shared" si="214"/>
        <v>0</v>
      </c>
      <c r="AH747" s="41">
        <f t="shared" si="215"/>
        <v>562.93920000000003</v>
      </c>
      <c r="AI747" s="60">
        <f t="shared" si="216"/>
        <v>125.0976</v>
      </c>
      <c r="AJ747" s="60">
        <f t="shared" si="217"/>
        <v>703.67399999999998</v>
      </c>
      <c r="AK747" s="60">
        <f t="shared" si="218"/>
        <v>1550.8675068493151</v>
      </c>
      <c r="AL747" s="60">
        <f t="shared" si="219"/>
        <v>1139.8876175342466</v>
      </c>
      <c r="AM747" s="41">
        <f t="shared" si="220"/>
        <v>1158.7807824657534</v>
      </c>
      <c r="AN747" s="42">
        <f t="shared" si="221"/>
        <v>45715</v>
      </c>
      <c r="AO747" s="43">
        <f t="shared" si="222"/>
        <v>3127.44</v>
      </c>
    </row>
    <row r="748" spans="1:41" s="24" customFormat="1" ht="15.75" customHeight="1" x14ac:dyDescent="0.35">
      <c r="A748" s="36" t="s">
        <v>27</v>
      </c>
      <c r="B748" s="36">
        <v>202509</v>
      </c>
      <c r="C748" s="24" t="s">
        <v>736</v>
      </c>
      <c r="D748" s="24" t="s">
        <v>119</v>
      </c>
      <c r="E748" s="62">
        <v>45901</v>
      </c>
      <c r="F748" s="62">
        <v>46265</v>
      </c>
      <c r="G748" s="37" t="s">
        <v>410</v>
      </c>
      <c r="H748" s="36">
        <v>362016</v>
      </c>
      <c r="I748" s="63">
        <v>26256</v>
      </c>
      <c r="J748" s="24" t="s">
        <v>3653</v>
      </c>
      <c r="K748" s="63">
        <f t="shared" si="205"/>
        <v>45901</v>
      </c>
      <c r="L748" s="55">
        <f t="shared" si="206"/>
        <v>0.04</v>
      </c>
      <c r="M748" s="76">
        <v>0.22500000000000001</v>
      </c>
      <c r="N748" s="62">
        <v>45901</v>
      </c>
      <c r="O748" s="62">
        <v>46265</v>
      </c>
      <c r="P748" s="63"/>
      <c r="Q748" s="63"/>
      <c r="R748" s="78">
        <v>53</v>
      </c>
      <c r="S748" s="63" t="str">
        <f>VLOOKUP(R748,SA!$B$3:$C$11,2,1)</f>
        <v>46-55</v>
      </c>
      <c r="T748" s="38" t="s">
        <v>97</v>
      </c>
      <c r="U748" s="24" t="s">
        <v>56</v>
      </c>
      <c r="V748" s="24">
        <v>300000</v>
      </c>
      <c r="W748" s="39">
        <f t="shared" si="207"/>
        <v>300000</v>
      </c>
      <c r="X748" s="29">
        <f t="shared" si="208"/>
        <v>1</v>
      </c>
      <c r="Y748" s="40">
        <f t="shared" si="209"/>
        <v>365</v>
      </c>
      <c r="Z748" s="38">
        <f t="shared" si="210"/>
        <v>46081</v>
      </c>
      <c r="AA748" s="41">
        <f t="shared" si="211"/>
        <v>181</v>
      </c>
      <c r="AB748" s="24" t="s">
        <v>113</v>
      </c>
      <c r="AC748" s="41">
        <f t="shared" si="212"/>
        <v>7373.4659999999994</v>
      </c>
      <c r="AD748" s="41">
        <v>1</v>
      </c>
      <c r="AE748" s="72">
        <f>INDEX(SA!$C$2:$G$11,MATCH(Details!S748,SA!$C$2:$C$11,0),MATCH(Details!V748,SA!$C$2:$G$2,0))*Y748/(F748-E748+1)</f>
        <v>6248.7</v>
      </c>
      <c r="AF748" s="41">
        <f t="shared" si="213"/>
        <v>0</v>
      </c>
      <c r="AG748" s="41">
        <f t="shared" si="214"/>
        <v>0</v>
      </c>
      <c r="AH748" s="41">
        <f t="shared" si="215"/>
        <v>1124.7659999999998</v>
      </c>
      <c r="AI748" s="60">
        <f t="shared" si="216"/>
        <v>249.94800000000001</v>
      </c>
      <c r="AJ748" s="60">
        <f t="shared" si="217"/>
        <v>1405.9575</v>
      </c>
      <c r="AK748" s="60">
        <f t="shared" si="218"/>
        <v>3098.6704109589041</v>
      </c>
      <c r="AL748" s="60">
        <f t="shared" si="219"/>
        <v>2277.5227520547946</v>
      </c>
      <c r="AM748" s="41">
        <f t="shared" si="220"/>
        <v>2315.2717479452049</v>
      </c>
      <c r="AN748" s="42">
        <f t="shared" si="221"/>
        <v>45715</v>
      </c>
      <c r="AO748" s="43">
        <f t="shared" si="222"/>
        <v>6248.7</v>
      </c>
    </row>
    <row r="749" spans="1:41" s="24" customFormat="1" ht="15.75" customHeight="1" x14ac:dyDescent="0.35">
      <c r="A749" s="36" t="s">
        <v>27</v>
      </c>
      <c r="B749" s="36">
        <v>202509</v>
      </c>
      <c r="C749" s="24" t="s">
        <v>736</v>
      </c>
      <c r="D749" s="24" t="s">
        <v>119</v>
      </c>
      <c r="E749" s="62">
        <v>45901</v>
      </c>
      <c r="F749" s="62">
        <v>46265</v>
      </c>
      <c r="G749" s="37" t="s">
        <v>1308</v>
      </c>
      <c r="H749" s="36">
        <v>362016</v>
      </c>
      <c r="I749" s="63">
        <v>15707</v>
      </c>
      <c r="J749" s="24" t="s">
        <v>3654</v>
      </c>
      <c r="K749" s="63">
        <f t="shared" si="205"/>
        <v>45901</v>
      </c>
      <c r="L749" s="55">
        <f t="shared" si="206"/>
        <v>0.04</v>
      </c>
      <c r="M749" s="76">
        <v>0.22500000000000001</v>
      </c>
      <c r="N749" s="62">
        <v>45901</v>
      </c>
      <c r="O749" s="62">
        <v>46265</v>
      </c>
      <c r="P749" s="63"/>
      <c r="Q749" s="63"/>
      <c r="R749" s="78">
        <v>82</v>
      </c>
      <c r="S749" s="63" t="str">
        <f>VLOOKUP(R749,SA!$B$3:$C$11,2,1)</f>
        <v>81-100</v>
      </c>
      <c r="T749" s="38" t="s">
        <v>98</v>
      </c>
      <c r="U749" s="24" t="s">
        <v>5747</v>
      </c>
      <c r="V749" s="24">
        <v>300000</v>
      </c>
      <c r="W749" s="39">
        <f t="shared" si="207"/>
        <v>0</v>
      </c>
      <c r="X749" s="29">
        <f t="shared" si="208"/>
        <v>0</v>
      </c>
      <c r="Y749" s="40">
        <f t="shared" si="209"/>
        <v>365</v>
      </c>
      <c r="Z749" s="38">
        <f t="shared" si="210"/>
        <v>46081</v>
      </c>
      <c r="AA749" s="41">
        <f t="shared" si="211"/>
        <v>181</v>
      </c>
      <c r="AB749" s="24" t="s">
        <v>113</v>
      </c>
      <c r="AC749" s="41">
        <f t="shared" si="212"/>
        <v>26913.322</v>
      </c>
      <c r="AD749" s="41">
        <v>1</v>
      </c>
      <c r="AE749" s="72">
        <f>INDEX(SA!$C$2:$G$11,MATCH(Details!S749,SA!$C$2:$C$11,0),MATCH(Details!V749,SA!$C$2:$G$2,0))*Y749/(F749-E749+1)</f>
        <v>22807.9</v>
      </c>
      <c r="AF749" s="41">
        <f t="shared" si="213"/>
        <v>0</v>
      </c>
      <c r="AG749" s="41">
        <f t="shared" si="214"/>
        <v>0</v>
      </c>
      <c r="AH749" s="41">
        <f t="shared" si="215"/>
        <v>4105.4220000000005</v>
      </c>
      <c r="AI749" s="60">
        <f t="shared" si="216"/>
        <v>912.31600000000003</v>
      </c>
      <c r="AJ749" s="60">
        <f t="shared" si="217"/>
        <v>5131.7775000000001</v>
      </c>
      <c r="AK749" s="60">
        <f t="shared" si="218"/>
        <v>11310.21890410959</v>
      </c>
      <c r="AL749" s="60">
        <f t="shared" si="219"/>
        <v>8313.0108945205484</v>
      </c>
      <c r="AM749" s="41">
        <f t="shared" si="220"/>
        <v>8450.795605479454</v>
      </c>
      <c r="AN749" s="42">
        <f t="shared" si="221"/>
        <v>45715</v>
      </c>
      <c r="AO749" s="43">
        <f t="shared" si="222"/>
        <v>22807.9</v>
      </c>
    </row>
    <row r="750" spans="1:41" s="24" customFormat="1" ht="15.75" customHeight="1" x14ac:dyDescent="0.35">
      <c r="A750" s="36" t="s">
        <v>27</v>
      </c>
      <c r="B750" s="36">
        <v>202509</v>
      </c>
      <c r="C750" s="24" t="s">
        <v>736</v>
      </c>
      <c r="D750" s="24" t="s">
        <v>119</v>
      </c>
      <c r="E750" s="62">
        <v>45901</v>
      </c>
      <c r="F750" s="62">
        <v>46265</v>
      </c>
      <c r="G750" s="37" t="s">
        <v>1309</v>
      </c>
      <c r="H750" s="36">
        <v>362016</v>
      </c>
      <c r="I750" s="63">
        <v>37267</v>
      </c>
      <c r="J750" s="24" t="s">
        <v>3655</v>
      </c>
      <c r="K750" s="63">
        <f t="shared" si="205"/>
        <v>45901</v>
      </c>
      <c r="L750" s="55">
        <f t="shared" si="206"/>
        <v>0.04</v>
      </c>
      <c r="M750" s="76">
        <v>0.22500000000000001</v>
      </c>
      <c r="N750" s="62">
        <v>45901</v>
      </c>
      <c r="O750" s="62">
        <v>46265</v>
      </c>
      <c r="P750" s="63"/>
      <c r="Q750" s="63"/>
      <c r="R750" s="78">
        <v>23</v>
      </c>
      <c r="S750" s="63" t="str">
        <f>VLOOKUP(R750,SA!$B$3:$C$11,2,1)</f>
        <v>0-25</v>
      </c>
      <c r="T750" s="38" t="s">
        <v>98</v>
      </c>
      <c r="U750" s="24" t="s">
        <v>5746</v>
      </c>
      <c r="V750" s="24">
        <v>300000</v>
      </c>
      <c r="W750" s="39">
        <f t="shared" si="207"/>
        <v>0</v>
      </c>
      <c r="X750" s="29">
        <f t="shared" si="208"/>
        <v>0</v>
      </c>
      <c r="Y750" s="40">
        <f t="shared" si="209"/>
        <v>365</v>
      </c>
      <c r="Z750" s="38">
        <f t="shared" si="210"/>
        <v>46081</v>
      </c>
      <c r="AA750" s="41">
        <f t="shared" si="211"/>
        <v>181</v>
      </c>
      <c r="AB750" s="24" t="s">
        <v>113</v>
      </c>
      <c r="AC750" s="41">
        <f t="shared" si="212"/>
        <v>3690.3792000000003</v>
      </c>
      <c r="AD750" s="41">
        <v>1</v>
      </c>
      <c r="AE750" s="72">
        <f>INDEX(SA!$C$2:$G$11,MATCH(Details!S750,SA!$C$2:$C$11,0),MATCH(Details!V750,SA!$C$2:$G$2,0))*Y750/(F750-E750+1)</f>
        <v>3127.44</v>
      </c>
      <c r="AF750" s="41">
        <f t="shared" si="213"/>
        <v>0</v>
      </c>
      <c r="AG750" s="41">
        <f t="shared" si="214"/>
        <v>0</v>
      </c>
      <c r="AH750" s="41">
        <f t="shared" si="215"/>
        <v>562.93920000000003</v>
      </c>
      <c r="AI750" s="60">
        <f t="shared" si="216"/>
        <v>125.0976</v>
      </c>
      <c r="AJ750" s="60">
        <f t="shared" si="217"/>
        <v>703.67399999999998</v>
      </c>
      <c r="AK750" s="60">
        <f t="shared" si="218"/>
        <v>1550.8675068493151</v>
      </c>
      <c r="AL750" s="60">
        <f t="shared" si="219"/>
        <v>1139.8876175342466</v>
      </c>
      <c r="AM750" s="41">
        <f t="shared" si="220"/>
        <v>1158.7807824657534</v>
      </c>
      <c r="AN750" s="42">
        <f t="shared" si="221"/>
        <v>45715</v>
      </c>
      <c r="AO750" s="43">
        <f t="shared" si="222"/>
        <v>3127.44</v>
      </c>
    </row>
    <row r="751" spans="1:41" s="24" customFormat="1" ht="15.75" customHeight="1" x14ac:dyDescent="0.35">
      <c r="A751" s="36" t="s">
        <v>27</v>
      </c>
      <c r="B751" s="36">
        <v>202509</v>
      </c>
      <c r="C751" s="24" t="s">
        <v>736</v>
      </c>
      <c r="D751" s="24" t="s">
        <v>119</v>
      </c>
      <c r="E751" s="62">
        <v>45901</v>
      </c>
      <c r="F751" s="62">
        <v>46265</v>
      </c>
      <c r="G751" s="37" t="s">
        <v>1310</v>
      </c>
      <c r="H751" s="36">
        <v>362020</v>
      </c>
      <c r="I751" s="63">
        <v>39784</v>
      </c>
      <c r="J751" s="24" t="s">
        <v>3656</v>
      </c>
      <c r="K751" s="63">
        <f t="shared" si="205"/>
        <v>45901</v>
      </c>
      <c r="L751" s="55">
        <f t="shared" si="206"/>
        <v>0.04</v>
      </c>
      <c r="M751" s="76">
        <v>0.22500000000000001</v>
      </c>
      <c r="N751" s="62">
        <v>45901</v>
      </c>
      <c r="O751" s="62">
        <v>46265</v>
      </c>
      <c r="P751" s="63"/>
      <c r="Q751" s="63"/>
      <c r="R751" s="78">
        <v>16</v>
      </c>
      <c r="S751" s="63" t="str">
        <f>VLOOKUP(R751,SA!$B$3:$C$11,2,1)</f>
        <v>0-25</v>
      </c>
      <c r="T751" s="38" t="s">
        <v>97</v>
      </c>
      <c r="U751" s="24" t="s">
        <v>5745</v>
      </c>
      <c r="V751" s="24">
        <v>300000</v>
      </c>
      <c r="W751" s="39">
        <f t="shared" si="207"/>
        <v>0</v>
      </c>
      <c r="X751" s="29">
        <f t="shared" si="208"/>
        <v>0</v>
      </c>
      <c r="Y751" s="40">
        <f t="shared" si="209"/>
        <v>365</v>
      </c>
      <c r="Z751" s="38">
        <f t="shared" si="210"/>
        <v>46081</v>
      </c>
      <c r="AA751" s="41">
        <f t="shared" si="211"/>
        <v>181</v>
      </c>
      <c r="AB751" s="24" t="s">
        <v>113</v>
      </c>
      <c r="AC751" s="41">
        <f t="shared" si="212"/>
        <v>3690.3792000000003</v>
      </c>
      <c r="AD751" s="41">
        <v>1</v>
      </c>
      <c r="AE751" s="72">
        <f>INDEX(SA!$C$2:$G$11,MATCH(Details!S751,SA!$C$2:$C$11,0),MATCH(Details!V751,SA!$C$2:$G$2,0))*Y751/(F751-E751+1)</f>
        <v>3127.44</v>
      </c>
      <c r="AF751" s="41">
        <f t="shared" si="213"/>
        <v>0</v>
      </c>
      <c r="AG751" s="41">
        <f t="shared" si="214"/>
        <v>0</v>
      </c>
      <c r="AH751" s="41">
        <f t="shared" si="215"/>
        <v>562.93920000000003</v>
      </c>
      <c r="AI751" s="60">
        <f t="shared" si="216"/>
        <v>125.0976</v>
      </c>
      <c r="AJ751" s="60">
        <f t="shared" si="217"/>
        <v>703.67399999999998</v>
      </c>
      <c r="AK751" s="60">
        <f t="shared" si="218"/>
        <v>1550.8675068493151</v>
      </c>
      <c r="AL751" s="60">
        <f t="shared" si="219"/>
        <v>1139.8876175342466</v>
      </c>
      <c r="AM751" s="41">
        <f t="shared" si="220"/>
        <v>1158.7807824657534</v>
      </c>
      <c r="AN751" s="42">
        <f t="shared" si="221"/>
        <v>45715</v>
      </c>
      <c r="AO751" s="43">
        <f t="shared" si="222"/>
        <v>3127.44</v>
      </c>
    </row>
    <row r="752" spans="1:41" s="24" customFormat="1" ht="15.75" customHeight="1" x14ac:dyDescent="0.35">
      <c r="A752" s="36" t="s">
        <v>27</v>
      </c>
      <c r="B752" s="36">
        <v>202509</v>
      </c>
      <c r="C752" s="24" t="s">
        <v>736</v>
      </c>
      <c r="D752" s="24" t="s">
        <v>119</v>
      </c>
      <c r="E752" s="62">
        <v>45901</v>
      </c>
      <c r="F752" s="62">
        <v>46265</v>
      </c>
      <c r="G752" s="37" t="s">
        <v>1311</v>
      </c>
      <c r="H752" s="36">
        <v>362020</v>
      </c>
      <c r="I752" s="63">
        <v>37683</v>
      </c>
      <c r="J752" s="24" t="s">
        <v>3657</v>
      </c>
      <c r="K752" s="63">
        <f t="shared" si="205"/>
        <v>45901</v>
      </c>
      <c r="L752" s="55">
        <f t="shared" si="206"/>
        <v>0.04</v>
      </c>
      <c r="M752" s="76">
        <v>0.22500000000000001</v>
      </c>
      <c r="N752" s="62">
        <v>45901</v>
      </c>
      <c r="O752" s="62">
        <v>46265</v>
      </c>
      <c r="P752" s="63"/>
      <c r="Q752" s="63"/>
      <c r="R752" s="78">
        <v>22</v>
      </c>
      <c r="S752" s="63" t="str">
        <f>VLOOKUP(R752,SA!$B$3:$C$11,2,1)</f>
        <v>0-25</v>
      </c>
      <c r="T752" s="38" t="s">
        <v>98</v>
      </c>
      <c r="U752" s="24" t="s">
        <v>5746</v>
      </c>
      <c r="V752" s="24">
        <v>300000</v>
      </c>
      <c r="W752" s="39">
        <f t="shared" si="207"/>
        <v>0</v>
      </c>
      <c r="X752" s="29">
        <f t="shared" si="208"/>
        <v>0</v>
      </c>
      <c r="Y752" s="40">
        <f t="shared" si="209"/>
        <v>365</v>
      </c>
      <c r="Z752" s="38">
        <f t="shared" si="210"/>
        <v>46081</v>
      </c>
      <c r="AA752" s="41">
        <f t="shared" si="211"/>
        <v>181</v>
      </c>
      <c r="AB752" s="24" t="s">
        <v>113</v>
      </c>
      <c r="AC752" s="41">
        <f t="shared" si="212"/>
        <v>3690.3792000000003</v>
      </c>
      <c r="AD752" s="41">
        <v>1</v>
      </c>
      <c r="AE752" s="72">
        <f>INDEX(SA!$C$2:$G$11,MATCH(Details!S752,SA!$C$2:$C$11,0),MATCH(Details!V752,SA!$C$2:$G$2,0))*Y752/(F752-E752+1)</f>
        <v>3127.44</v>
      </c>
      <c r="AF752" s="41">
        <f t="shared" si="213"/>
        <v>0</v>
      </c>
      <c r="AG752" s="41">
        <f t="shared" si="214"/>
        <v>0</v>
      </c>
      <c r="AH752" s="41">
        <f t="shared" si="215"/>
        <v>562.93920000000003</v>
      </c>
      <c r="AI752" s="60">
        <f t="shared" si="216"/>
        <v>125.0976</v>
      </c>
      <c r="AJ752" s="60">
        <f t="shared" si="217"/>
        <v>703.67399999999998</v>
      </c>
      <c r="AK752" s="60">
        <f t="shared" si="218"/>
        <v>1550.8675068493151</v>
      </c>
      <c r="AL752" s="60">
        <f t="shared" si="219"/>
        <v>1139.8876175342466</v>
      </c>
      <c r="AM752" s="41">
        <f t="shared" si="220"/>
        <v>1158.7807824657534</v>
      </c>
      <c r="AN752" s="42">
        <f t="shared" si="221"/>
        <v>45715</v>
      </c>
      <c r="AO752" s="43">
        <f t="shared" si="222"/>
        <v>3127.44</v>
      </c>
    </row>
    <row r="753" spans="1:41" s="24" customFormat="1" ht="15.75" customHeight="1" x14ac:dyDescent="0.35">
      <c r="A753" s="36" t="s">
        <v>27</v>
      </c>
      <c r="B753" s="36">
        <v>202509</v>
      </c>
      <c r="C753" s="24" t="s">
        <v>736</v>
      </c>
      <c r="D753" s="24" t="s">
        <v>119</v>
      </c>
      <c r="E753" s="62">
        <v>45901</v>
      </c>
      <c r="F753" s="62">
        <v>46265</v>
      </c>
      <c r="G753" s="37" t="s">
        <v>1312</v>
      </c>
      <c r="H753" s="36">
        <v>362020</v>
      </c>
      <c r="I753" s="63">
        <v>29763</v>
      </c>
      <c r="J753" s="24" t="s">
        <v>3658</v>
      </c>
      <c r="K753" s="63">
        <f t="shared" si="205"/>
        <v>45901</v>
      </c>
      <c r="L753" s="55">
        <f t="shared" si="206"/>
        <v>0.04</v>
      </c>
      <c r="M753" s="76">
        <v>0.22500000000000001</v>
      </c>
      <c r="N753" s="62">
        <v>45901</v>
      </c>
      <c r="O753" s="62">
        <v>46265</v>
      </c>
      <c r="P753" s="63"/>
      <c r="Q753" s="63"/>
      <c r="R753" s="78">
        <v>44</v>
      </c>
      <c r="S753" s="63" t="str">
        <f>VLOOKUP(R753,SA!$B$3:$C$11,2,1)</f>
        <v>36-45</v>
      </c>
      <c r="T753" s="38" t="s">
        <v>98</v>
      </c>
      <c r="U753" s="24" t="s">
        <v>5743</v>
      </c>
      <c r="V753" s="24">
        <v>300000</v>
      </c>
      <c r="W753" s="39">
        <f t="shared" si="207"/>
        <v>0</v>
      </c>
      <c r="X753" s="29">
        <f t="shared" si="208"/>
        <v>0</v>
      </c>
      <c r="Y753" s="40">
        <f t="shared" si="209"/>
        <v>365</v>
      </c>
      <c r="Z753" s="38">
        <f t="shared" si="210"/>
        <v>46081</v>
      </c>
      <c r="AA753" s="41">
        <f t="shared" si="211"/>
        <v>181</v>
      </c>
      <c r="AB753" s="24" t="s">
        <v>113</v>
      </c>
      <c r="AC753" s="41">
        <f t="shared" si="212"/>
        <v>5119.5716000000002</v>
      </c>
      <c r="AD753" s="41">
        <v>1</v>
      </c>
      <c r="AE753" s="72">
        <f>INDEX(SA!$C$2:$G$11,MATCH(Details!S753,SA!$C$2:$C$11,0),MATCH(Details!V753,SA!$C$2:$G$2,0))*Y753/(F753-E753+1)</f>
        <v>4338.62</v>
      </c>
      <c r="AF753" s="41">
        <f t="shared" si="213"/>
        <v>0</v>
      </c>
      <c r="AG753" s="41">
        <f t="shared" si="214"/>
        <v>0</v>
      </c>
      <c r="AH753" s="41">
        <f t="shared" si="215"/>
        <v>780.95159999999998</v>
      </c>
      <c r="AI753" s="60">
        <f t="shared" si="216"/>
        <v>173.54480000000001</v>
      </c>
      <c r="AJ753" s="60">
        <f t="shared" si="217"/>
        <v>976.18949999999995</v>
      </c>
      <c r="AK753" s="60">
        <f t="shared" si="218"/>
        <v>2151.4800547945206</v>
      </c>
      <c r="AL753" s="60">
        <f t="shared" si="219"/>
        <v>1581.3378402739727</v>
      </c>
      <c r="AM753" s="41">
        <f t="shared" si="220"/>
        <v>1607.5478597260276</v>
      </c>
      <c r="AN753" s="42">
        <f t="shared" si="221"/>
        <v>45715</v>
      </c>
      <c r="AO753" s="43">
        <f t="shared" si="222"/>
        <v>4338.62</v>
      </c>
    </row>
    <row r="754" spans="1:41" s="24" customFormat="1" ht="15.75" customHeight="1" x14ac:dyDescent="0.35">
      <c r="A754" s="36" t="s">
        <v>27</v>
      </c>
      <c r="B754" s="36">
        <v>202509</v>
      </c>
      <c r="C754" s="24" t="s">
        <v>736</v>
      </c>
      <c r="D754" s="24" t="s">
        <v>119</v>
      </c>
      <c r="E754" s="62">
        <v>45901</v>
      </c>
      <c r="F754" s="62">
        <v>46265</v>
      </c>
      <c r="G754" s="37" t="s">
        <v>1313</v>
      </c>
      <c r="H754" s="36">
        <v>362020</v>
      </c>
      <c r="I754" s="63">
        <v>16438</v>
      </c>
      <c r="J754" s="24" t="s">
        <v>3659</v>
      </c>
      <c r="K754" s="63">
        <f t="shared" si="205"/>
        <v>45901</v>
      </c>
      <c r="L754" s="55">
        <f t="shared" si="206"/>
        <v>0.04</v>
      </c>
      <c r="M754" s="76">
        <v>0.22500000000000001</v>
      </c>
      <c r="N754" s="62">
        <v>45901</v>
      </c>
      <c r="O754" s="62">
        <v>46265</v>
      </c>
      <c r="P754" s="63"/>
      <c r="Q754" s="63"/>
      <c r="R754" s="78">
        <v>80</v>
      </c>
      <c r="S754" s="63" t="str">
        <f>VLOOKUP(R754,SA!$B$3:$C$11,2,1)</f>
        <v>76-80</v>
      </c>
      <c r="T754" s="38" t="s">
        <v>98</v>
      </c>
      <c r="U754" s="24" t="s">
        <v>5749</v>
      </c>
      <c r="V754" s="24">
        <v>300000</v>
      </c>
      <c r="W754" s="39">
        <f t="shared" si="207"/>
        <v>0</v>
      </c>
      <c r="X754" s="29">
        <f t="shared" si="208"/>
        <v>0</v>
      </c>
      <c r="Y754" s="40">
        <f t="shared" si="209"/>
        <v>365</v>
      </c>
      <c r="Z754" s="38">
        <f t="shared" si="210"/>
        <v>46081</v>
      </c>
      <c r="AA754" s="41">
        <f t="shared" si="211"/>
        <v>181</v>
      </c>
      <c r="AB754" s="24" t="s">
        <v>113</v>
      </c>
      <c r="AC754" s="41">
        <f t="shared" si="212"/>
        <v>24649.078999999998</v>
      </c>
      <c r="AD754" s="41">
        <v>1</v>
      </c>
      <c r="AE754" s="72">
        <f>INDEX(SA!$C$2:$G$11,MATCH(Details!S754,SA!$C$2:$C$11,0),MATCH(Details!V754,SA!$C$2:$G$2,0))*Y754/(F754-E754+1)</f>
        <v>20889.05</v>
      </c>
      <c r="AF754" s="41">
        <f t="shared" si="213"/>
        <v>0</v>
      </c>
      <c r="AG754" s="41">
        <f t="shared" si="214"/>
        <v>0</v>
      </c>
      <c r="AH754" s="41">
        <f t="shared" si="215"/>
        <v>3760.0289999999995</v>
      </c>
      <c r="AI754" s="60">
        <f t="shared" si="216"/>
        <v>835.56200000000001</v>
      </c>
      <c r="AJ754" s="60">
        <f t="shared" si="217"/>
        <v>4700.0362500000001</v>
      </c>
      <c r="AK754" s="60">
        <f t="shared" si="218"/>
        <v>10358.679589041096</v>
      </c>
      <c r="AL754" s="60">
        <f t="shared" si="219"/>
        <v>7613.629497945205</v>
      </c>
      <c r="AM754" s="41">
        <f t="shared" si="220"/>
        <v>7739.8222520547924</v>
      </c>
      <c r="AN754" s="42">
        <f t="shared" si="221"/>
        <v>45715</v>
      </c>
      <c r="AO754" s="43">
        <f t="shared" si="222"/>
        <v>20889.05</v>
      </c>
    </row>
    <row r="755" spans="1:41" s="24" customFormat="1" ht="15.75" customHeight="1" x14ac:dyDescent="0.35">
      <c r="A755" s="36" t="s">
        <v>27</v>
      </c>
      <c r="B755" s="36">
        <v>202509</v>
      </c>
      <c r="C755" s="24" t="s">
        <v>736</v>
      </c>
      <c r="D755" s="24" t="s">
        <v>119</v>
      </c>
      <c r="E755" s="62">
        <v>45901</v>
      </c>
      <c r="F755" s="62">
        <v>46265</v>
      </c>
      <c r="G755" s="37" t="s">
        <v>465</v>
      </c>
      <c r="H755" s="36">
        <v>362020</v>
      </c>
      <c r="I755" s="63">
        <v>27719</v>
      </c>
      <c r="J755" s="24" t="s">
        <v>3660</v>
      </c>
      <c r="K755" s="63">
        <f t="shared" si="205"/>
        <v>45901</v>
      </c>
      <c r="L755" s="55">
        <f t="shared" si="206"/>
        <v>0.04</v>
      </c>
      <c r="M755" s="76">
        <v>0.22500000000000001</v>
      </c>
      <c r="N755" s="62">
        <v>45901</v>
      </c>
      <c r="O755" s="62">
        <v>46265</v>
      </c>
      <c r="P755" s="63"/>
      <c r="Q755" s="63"/>
      <c r="R755" s="78">
        <v>49</v>
      </c>
      <c r="S755" s="63" t="str">
        <f>VLOOKUP(R755,SA!$B$3:$C$11,2,1)</f>
        <v>46-55</v>
      </c>
      <c r="T755" s="38" t="s">
        <v>97</v>
      </c>
      <c r="U755" s="24" t="s">
        <v>56</v>
      </c>
      <c r="V755" s="24">
        <v>300000</v>
      </c>
      <c r="W755" s="39">
        <f t="shared" si="207"/>
        <v>300000</v>
      </c>
      <c r="X755" s="29">
        <f t="shared" si="208"/>
        <v>1</v>
      </c>
      <c r="Y755" s="40">
        <f t="shared" si="209"/>
        <v>365</v>
      </c>
      <c r="Z755" s="38">
        <f t="shared" si="210"/>
        <v>46081</v>
      </c>
      <c r="AA755" s="41">
        <f t="shared" si="211"/>
        <v>181</v>
      </c>
      <c r="AB755" s="24" t="s">
        <v>113</v>
      </c>
      <c r="AC755" s="41">
        <f t="shared" si="212"/>
        <v>7373.4659999999994</v>
      </c>
      <c r="AD755" s="41">
        <v>1</v>
      </c>
      <c r="AE755" s="72">
        <f>INDEX(SA!$C$2:$G$11,MATCH(Details!S755,SA!$C$2:$C$11,0),MATCH(Details!V755,SA!$C$2:$G$2,0))*Y755/(F755-E755+1)</f>
        <v>6248.7</v>
      </c>
      <c r="AF755" s="41">
        <f t="shared" si="213"/>
        <v>0</v>
      </c>
      <c r="AG755" s="41">
        <f t="shared" si="214"/>
        <v>0</v>
      </c>
      <c r="AH755" s="41">
        <f t="shared" si="215"/>
        <v>1124.7659999999998</v>
      </c>
      <c r="AI755" s="60">
        <f t="shared" si="216"/>
        <v>249.94800000000001</v>
      </c>
      <c r="AJ755" s="60">
        <f t="shared" si="217"/>
        <v>1405.9575</v>
      </c>
      <c r="AK755" s="60">
        <f t="shared" si="218"/>
        <v>3098.6704109589041</v>
      </c>
      <c r="AL755" s="60">
        <f t="shared" si="219"/>
        <v>2277.5227520547946</v>
      </c>
      <c r="AM755" s="41">
        <f t="shared" si="220"/>
        <v>2315.2717479452049</v>
      </c>
      <c r="AN755" s="42">
        <f t="shared" si="221"/>
        <v>45715</v>
      </c>
      <c r="AO755" s="43">
        <f t="shared" si="222"/>
        <v>6248.7</v>
      </c>
    </row>
    <row r="756" spans="1:41" s="24" customFormat="1" ht="15.75" customHeight="1" x14ac:dyDescent="0.35">
      <c r="A756" s="36" t="s">
        <v>27</v>
      </c>
      <c r="B756" s="36">
        <v>202509</v>
      </c>
      <c r="C756" s="24" t="s">
        <v>736</v>
      </c>
      <c r="D756" s="24" t="s">
        <v>119</v>
      </c>
      <c r="E756" s="62">
        <v>45901</v>
      </c>
      <c r="F756" s="62">
        <v>46265</v>
      </c>
      <c r="G756" s="37" t="s">
        <v>1314</v>
      </c>
      <c r="H756" s="36">
        <v>362022</v>
      </c>
      <c r="I756" s="63">
        <v>38509</v>
      </c>
      <c r="J756" s="24" t="s">
        <v>3661</v>
      </c>
      <c r="K756" s="63">
        <f t="shared" si="205"/>
        <v>45901</v>
      </c>
      <c r="L756" s="55">
        <f t="shared" si="206"/>
        <v>0.04</v>
      </c>
      <c r="M756" s="76">
        <v>0.22500000000000001</v>
      </c>
      <c r="N756" s="62">
        <v>45901</v>
      </c>
      <c r="O756" s="62">
        <v>46265</v>
      </c>
      <c r="P756" s="63"/>
      <c r="Q756" s="63"/>
      <c r="R756" s="78">
        <v>20</v>
      </c>
      <c r="S756" s="63" t="str">
        <f>VLOOKUP(R756,SA!$B$3:$C$11,2,1)</f>
        <v>0-25</v>
      </c>
      <c r="T756" s="38" t="s">
        <v>97</v>
      </c>
      <c r="U756" s="24" t="s">
        <v>5745</v>
      </c>
      <c r="V756" s="24">
        <v>400000</v>
      </c>
      <c r="W756" s="39">
        <f t="shared" si="207"/>
        <v>0</v>
      </c>
      <c r="X756" s="29">
        <f t="shared" si="208"/>
        <v>0</v>
      </c>
      <c r="Y756" s="40">
        <f t="shared" si="209"/>
        <v>365</v>
      </c>
      <c r="Z756" s="38">
        <f t="shared" si="210"/>
        <v>46081</v>
      </c>
      <c r="AA756" s="41">
        <f t="shared" si="211"/>
        <v>181</v>
      </c>
      <c r="AB756" s="24" t="s">
        <v>113</v>
      </c>
      <c r="AC756" s="41">
        <f t="shared" si="212"/>
        <v>4043.8364000000001</v>
      </c>
      <c r="AD756" s="41">
        <v>1</v>
      </c>
      <c r="AE756" s="72">
        <f>INDEX(SA!$C$2:$G$11,MATCH(Details!S756,SA!$C$2:$C$11,0),MATCH(Details!V756,SA!$C$2:$G$2,0))*Y756/(F756-E756+1)</f>
        <v>3426.98</v>
      </c>
      <c r="AF756" s="41">
        <f t="shared" si="213"/>
        <v>0</v>
      </c>
      <c r="AG756" s="41">
        <f t="shared" si="214"/>
        <v>0</v>
      </c>
      <c r="AH756" s="41">
        <f t="shared" si="215"/>
        <v>616.85640000000001</v>
      </c>
      <c r="AI756" s="60">
        <f t="shared" si="216"/>
        <v>137.07920000000001</v>
      </c>
      <c r="AJ756" s="60">
        <f t="shared" si="217"/>
        <v>771.07050000000004</v>
      </c>
      <c r="AK756" s="60">
        <f t="shared" si="218"/>
        <v>1699.4065205479453</v>
      </c>
      <c r="AL756" s="60">
        <f t="shared" si="219"/>
        <v>1249.0637926027398</v>
      </c>
      <c r="AM756" s="41">
        <f t="shared" si="220"/>
        <v>1269.7665073972601</v>
      </c>
      <c r="AN756" s="42">
        <f t="shared" si="221"/>
        <v>45715</v>
      </c>
      <c r="AO756" s="43">
        <f t="shared" si="222"/>
        <v>3426.98</v>
      </c>
    </row>
    <row r="757" spans="1:41" s="24" customFormat="1" ht="15.75" customHeight="1" x14ac:dyDescent="0.35">
      <c r="A757" s="36" t="s">
        <v>27</v>
      </c>
      <c r="B757" s="36">
        <v>202509</v>
      </c>
      <c r="C757" s="24" t="s">
        <v>736</v>
      </c>
      <c r="D757" s="24" t="s">
        <v>119</v>
      </c>
      <c r="E757" s="62">
        <v>45901</v>
      </c>
      <c r="F757" s="62">
        <v>46265</v>
      </c>
      <c r="G757" s="37" t="s">
        <v>1315</v>
      </c>
      <c r="H757" s="36">
        <v>362022</v>
      </c>
      <c r="I757" s="63">
        <v>19991</v>
      </c>
      <c r="J757" s="24" t="s">
        <v>3662</v>
      </c>
      <c r="K757" s="63">
        <f t="shared" si="205"/>
        <v>45901</v>
      </c>
      <c r="L757" s="55">
        <f t="shared" si="206"/>
        <v>0.04</v>
      </c>
      <c r="M757" s="76">
        <v>0.22500000000000001</v>
      </c>
      <c r="N757" s="62">
        <v>45901</v>
      </c>
      <c r="O757" s="62">
        <v>46265</v>
      </c>
      <c r="P757" s="63"/>
      <c r="Q757" s="63"/>
      <c r="R757" s="78">
        <v>70</v>
      </c>
      <c r="S757" s="63" t="str">
        <f>VLOOKUP(R757,SA!$B$3:$C$11,2,1)</f>
        <v>66-70</v>
      </c>
      <c r="T757" s="38" t="s">
        <v>98</v>
      </c>
      <c r="U757" s="24" t="s">
        <v>5747</v>
      </c>
      <c r="V757" s="24">
        <v>400000</v>
      </c>
      <c r="W757" s="39">
        <f t="shared" si="207"/>
        <v>0</v>
      </c>
      <c r="X757" s="29">
        <f t="shared" si="208"/>
        <v>0</v>
      </c>
      <c r="Y757" s="40">
        <f t="shared" si="209"/>
        <v>365</v>
      </c>
      <c r="Z757" s="38">
        <f t="shared" si="210"/>
        <v>46081</v>
      </c>
      <c r="AA757" s="41">
        <f t="shared" si="211"/>
        <v>181</v>
      </c>
      <c r="AB757" s="24" t="s">
        <v>113</v>
      </c>
      <c r="AC757" s="41">
        <f t="shared" si="212"/>
        <v>17021.971999999998</v>
      </c>
      <c r="AD757" s="41">
        <v>1</v>
      </c>
      <c r="AE757" s="72">
        <f>INDEX(SA!$C$2:$G$11,MATCH(Details!S757,SA!$C$2:$C$11,0),MATCH(Details!V757,SA!$C$2:$G$2,0))*Y757/(F757-E757+1)</f>
        <v>14425.4</v>
      </c>
      <c r="AF757" s="41">
        <f t="shared" si="213"/>
        <v>0</v>
      </c>
      <c r="AG757" s="41">
        <f t="shared" si="214"/>
        <v>0</v>
      </c>
      <c r="AH757" s="41">
        <f t="shared" si="215"/>
        <v>2596.5719999999997</v>
      </c>
      <c r="AI757" s="60">
        <f t="shared" si="216"/>
        <v>577.01599999999996</v>
      </c>
      <c r="AJ757" s="60">
        <f t="shared" si="217"/>
        <v>3245.7150000000001</v>
      </c>
      <c r="AK757" s="60">
        <f t="shared" si="218"/>
        <v>7153.4175342465751</v>
      </c>
      <c r="AL757" s="60">
        <f t="shared" si="219"/>
        <v>5257.7618876712322</v>
      </c>
      <c r="AM757" s="41">
        <f t="shared" si="220"/>
        <v>5344.9071123287686</v>
      </c>
      <c r="AN757" s="42">
        <f t="shared" si="221"/>
        <v>45715</v>
      </c>
      <c r="AO757" s="43">
        <f t="shared" si="222"/>
        <v>14425.4</v>
      </c>
    </row>
    <row r="758" spans="1:41" s="24" customFormat="1" ht="15.75" customHeight="1" x14ac:dyDescent="0.35">
      <c r="A758" s="36" t="s">
        <v>27</v>
      </c>
      <c r="B758" s="36">
        <v>202509</v>
      </c>
      <c r="C758" s="24" t="s">
        <v>736</v>
      </c>
      <c r="D758" s="24" t="s">
        <v>119</v>
      </c>
      <c r="E758" s="62">
        <v>45901</v>
      </c>
      <c r="F758" s="62">
        <v>46265</v>
      </c>
      <c r="G758" s="37" t="s">
        <v>1316</v>
      </c>
      <c r="H758" s="36">
        <v>362022</v>
      </c>
      <c r="I758" s="63">
        <v>28688</v>
      </c>
      <c r="J758" s="24" t="s">
        <v>3663</v>
      </c>
      <c r="K758" s="63">
        <f t="shared" si="205"/>
        <v>45901</v>
      </c>
      <c r="L758" s="55">
        <f t="shared" si="206"/>
        <v>0.04</v>
      </c>
      <c r="M758" s="76">
        <v>0.22500000000000001</v>
      </c>
      <c r="N758" s="62">
        <v>45901</v>
      </c>
      <c r="O758" s="62">
        <v>46265</v>
      </c>
      <c r="P758" s="63"/>
      <c r="Q758" s="63"/>
      <c r="R758" s="78">
        <v>47</v>
      </c>
      <c r="S758" s="63" t="str">
        <f>VLOOKUP(R758,SA!$B$3:$C$11,2,1)</f>
        <v>46-55</v>
      </c>
      <c r="T758" s="38" t="s">
        <v>98</v>
      </c>
      <c r="U758" s="24" t="s">
        <v>5743</v>
      </c>
      <c r="V758" s="24">
        <v>400000</v>
      </c>
      <c r="W758" s="39">
        <f t="shared" si="207"/>
        <v>0</v>
      </c>
      <c r="X758" s="29">
        <f t="shared" si="208"/>
        <v>0</v>
      </c>
      <c r="Y758" s="40">
        <f t="shared" si="209"/>
        <v>365</v>
      </c>
      <c r="Z758" s="38">
        <f t="shared" si="210"/>
        <v>46081</v>
      </c>
      <c r="AA758" s="41">
        <f t="shared" si="211"/>
        <v>181</v>
      </c>
      <c r="AB758" s="24" t="s">
        <v>113</v>
      </c>
      <c r="AC758" s="41">
        <f t="shared" si="212"/>
        <v>8108.2165999999997</v>
      </c>
      <c r="AD758" s="41">
        <v>1</v>
      </c>
      <c r="AE758" s="72">
        <f>INDEX(SA!$C$2:$G$11,MATCH(Details!S758,SA!$C$2:$C$11,0),MATCH(Details!V758,SA!$C$2:$G$2,0))*Y758/(F758-E758+1)</f>
        <v>6871.37</v>
      </c>
      <c r="AF758" s="41">
        <f t="shared" si="213"/>
        <v>0</v>
      </c>
      <c r="AG758" s="41">
        <f t="shared" si="214"/>
        <v>0</v>
      </c>
      <c r="AH758" s="41">
        <f t="shared" si="215"/>
        <v>1236.8465999999999</v>
      </c>
      <c r="AI758" s="60">
        <f t="shared" si="216"/>
        <v>274.85480000000001</v>
      </c>
      <c r="AJ758" s="60">
        <f t="shared" si="217"/>
        <v>1546.05825</v>
      </c>
      <c r="AK758" s="60">
        <f t="shared" si="218"/>
        <v>3407.446493150685</v>
      </c>
      <c r="AL758" s="60">
        <f t="shared" si="219"/>
        <v>2504.4731724657536</v>
      </c>
      <c r="AM758" s="41">
        <f t="shared" si="220"/>
        <v>2545.9837775342462</v>
      </c>
      <c r="AN758" s="42">
        <f t="shared" si="221"/>
        <v>45715</v>
      </c>
      <c r="AO758" s="43">
        <f t="shared" si="222"/>
        <v>6871.37</v>
      </c>
    </row>
    <row r="759" spans="1:41" s="24" customFormat="1" ht="15.75" customHeight="1" x14ac:dyDescent="0.35">
      <c r="A759" s="36" t="s">
        <v>27</v>
      </c>
      <c r="B759" s="36">
        <v>202509</v>
      </c>
      <c r="C759" s="24" t="s">
        <v>736</v>
      </c>
      <c r="D759" s="24" t="s">
        <v>119</v>
      </c>
      <c r="E759" s="62">
        <v>45901</v>
      </c>
      <c r="F759" s="62">
        <v>46265</v>
      </c>
      <c r="G759" s="37" t="s">
        <v>1317</v>
      </c>
      <c r="H759" s="36">
        <v>362022</v>
      </c>
      <c r="I759" s="63">
        <v>38509</v>
      </c>
      <c r="J759" s="24" t="s">
        <v>3664</v>
      </c>
      <c r="K759" s="63">
        <f t="shared" si="205"/>
        <v>45901</v>
      </c>
      <c r="L759" s="55">
        <f t="shared" si="206"/>
        <v>0.04</v>
      </c>
      <c r="M759" s="76">
        <v>0.22500000000000001</v>
      </c>
      <c r="N759" s="62">
        <v>45901</v>
      </c>
      <c r="O759" s="62">
        <v>46265</v>
      </c>
      <c r="P759" s="63"/>
      <c r="Q759" s="63"/>
      <c r="R759" s="78">
        <v>20</v>
      </c>
      <c r="S759" s="63" t="str">
        <f>VLOOKUP(R759,SA!$B$3:$C$11,2,1)</f>
        <v>0-25</v>
      </c>
      <c r="T759" s="38" t="s">
        <v>97</v>
      </c>
      <c r="U759" s="24" t="s">
        <v>5745</v>
      </c>
      <c r="V759" s="24">
        <v>400000</v>
      </c>
      <c r="W759" s="39">
        <f t="shared" si="207"/>
        <v>0</v>
      </c>
      <c r="X759" s="29">
        <f t="shared" si="208"/>
        <v>0</v>
      </c>
      <c r="Y759" s="40">
        <f t="shared" si="209"/>
        <v>365</v>
      </c>
      <c r="Z759" s="38">
        <f t="shared" si="210"/>
        <v>46081</v>
      </c>
      <c r="AA759" s="41">
        <f t="shared" si="211"/>
        <v>181</v>
      </c>
      <c r="AB759" s="24" t="s">
        <v>113</v>
      </c>
      <c r="AC759" s="41">
        <f t="shared" si="212"/>
        <v>4043.8364000000001</v>
      </c>
      <c r="AD759" s="41">
        <v>1</v>
      </c>
      <c r="AE759" s="72">
        <f>INDEX(SA!$C$2:$G$11,MATCH(Details!S759,SA!$C$2:$C$11,0),MATCH(Details!V759,SA!$C$2:$G$2,0))*Y759/(F759-E759+1)</f>
        <v>3426.98</v>
      </c>
      <c r="AF759" s="41">
        <f t="shared" si="213"/>
        <v>0</v>
      </c>
      <c r="AG759" s="41">
        <f t="shared" si="214"/>
        <v>0</v>
      </c>
      <c r="AH759" s="41">
        <f t="shared" si="215"/>
        <v>616.85640000000001</v>
      </c>
      <c r="AI759" s="60">
        <f t="shared" si="216"/>
        <v>137.07920000000001</v>
      </c>
      <c r="AJ759" s="60">
        <f t="shared" si="217"/>
        <v>771.07050000000004</v>
      </c>
      <c r="AK759" s="60">
        <f t="shared" si="218"/>
        <v>1699.4065205479453</v>
      </c>
      <c r="AL759" s="60">
        <f t="shared" si="219"/>
        <v>1249.0637926027398</v>
      </c>
      <c r="AM759" s="41">
        <f t="shared" si="220"/>
        <v>1269.7665073972601</v>
      </c>
      <c r="AN759" s="42">
        <f t="shared" si="221"/>
        <v>45715</v>
      </c>
      <c r="AO759" s="43">
        <f t="shared" si="222"/>
        <v>3426.98</v>
      </c>
    </row>
    <row r="760" spans="1:41" s="24" customFormat="1" ht="15.75" customHeight="1" x14ac:dyDescent="0.35">
      <c r="A760" s="36" t="s">
        <v>27</v>
      </c>
      <c r="B760" s="36">
        <v>202509</v>
      </c>
      <c r="C760" s="24" t="s">
        <v>736</v>
      </c>
      <c r="D760" s="24" t="s">
        <v>119</v>
      </c>
      <c r="E760" s="62">
        <v>45901</v>
      </c>
      <c r="F760" s="62">
        <v>46265</v>
      </c>
      <c r="G760" s="37" t="s">
        <v>488</v>
      </c>
      <c r="H760" s="36">
        <v>362022</v>
      </c>
      <c r="I760" s="63">
        <v>27395</v>
      </c>
      <c r="J760" s="24" t="s">
        <v>3665</v>
      </c>
      <c r="K760" s="63">
        <f t="shared" si="205"/>
        <v>45901</v>
      </c>
      <c r="L760" s="55">
        <f t="shared" si="206"/>
        <v>0.04</v>
      </c>
      <c r="M760" s="76">
        <v>0.22500000000000001</v>
      </c>
      <c r="N760" s="62">
        <v>45901</v>
      </c>
      <c r="O760" s="62">
        <v>46265</v>
      </c>
      <c r="P760" s="63"/>
      <c r="Q760" s="63"/>
      <c r="R760" s="78">
        <v>50</v>
      </c>
      <c r="S760" s="63" t="str">
        <f>VLOOKUP(R760,SA!$B$3:$C$11,2,1)</f>
        <v>46-55</v>
      </c>
      <c r="T760" s="38" t="s">
        <v>97</v>
      </c>
      <c r="U760" s="24" t="s">
        <v>56</v>
      </c>
      <c r="V760" s="24">
        <v>400000</v>
      </c>
      <c r="W760" s="39">
        <f t="shared" si="207"/>
        <v>400000</v>
      </c>
      <c r="X760" s="29">
        <f t="shared" si="208"/>
        <v>1</v>
      </c>
      <c r="Y760" s="40">
        <f t="shared" si="209"/>
        <v>365</v>
      </c>
      <c r="Z760" s="38">
        <f t="shared" si="210"/>
        <v>46081</v>
      </c>
      <c r="AA760" s="41">
        <f t="shared" si="211"/>
        <v>181</v>
      </c>
      <c r="AB760" s="24" t="s">
        <v>113</v>
      </c>
      <c r="AC760" s="41">
        <f t="shared" si="212"/>
        <v>8108.2165999999997</v>
      </c>
      <c r="AD760" s="41">
        <v>1</v>
      </c>
      <c r="AE760" s="72">
        <f>INDEX(SA!$C$2:$G$11,MATCH(Details!S760,SA!$C$2:$C$11,0),MATCH(Details!V760,SA!$C$2:$G$2,0))*Y760/(F760-E760+1)</f>
        <v>6871.37</v>
      </c>
      <c r="AF760" s="41">
        <f t="shared" si="213"/>
        <v>0</v>
      </c>
      <c r="AG760" s="41">
        <f t="shared" si="214"/>
        <v>0</v>
      </c>
      <c r="AH760" s="41">
        <f t="shared" si="215"/>
        <v>1236.8465999999999</v>
      </c>
      <c r="AI760" s="60">
        <f t="shared" si="216"/>
        <v>274.85480000000001</v>
      </c>
      <c r="AJ760" s="60">
        <f t="shared" si="217"/>
        <v>1546.05825</v>
      </c>
      <c r="AK760" s="60">
        <f t="shared" si="218"/>
        <v>3407.446493150685</v>
      </c>
      <c r="AL760" s="60">
        <f t="shared" si="219"/>
        <v>2504.4731724657536</v>
      </c>
      <c r="AM760" s="41">
        <f t="shared" si="220"/>
        <v>2545.9837775342462</v>
      </c>
      <c r="AN760" s="42">
        <f t="shared" si="221"/>
        <v>45715</v>
      </c>
      <c r="AO760" s="43">
        <f t="shared" si="222"/>
        <v>6871.37</v>
      </c>
    </row>
    <row r="761" spans="1:41" s="24" customFormat="1" ht="15.75" customHeight="1" x14ac:dyDescent="0.35">
      <c r="A761" s="36" t="s">
        <v>27</v>
      </c>
      <c r="B761" s="36">
        <v>202509</v>
      </c>
      <c r="C761" s="24" t="s">
        <v>736</v>
      </c>
      <c r="D761" s="24" t="s">
        <v>119</v>
      </c>
      <c r="E761" s="62">
        <v>45901</v>
      </c>
      <c r="F761" s="62">
        <v>46265</v>
      </c>
      <c r="G761" s="37" t="s">
        <v>1318</v>
      </c>
      <c r="H761" s="36">
        <v>362023</v>
      </c>
      <c r="I761" s="63">
        <v>40087</v>
      </c>
      <c r="J761" s="24" t="s">
        <v>3666</v>
      </c>
      <c r="K761" s="63">
        <f t="shared" si="205"/>
        <v>45901</v>
      </c>
      <c r="L761" s="55">
        <f t="shared" si="206"/>
        <v>0.04</v>
      </c>
      <c r="M761" s="76">
        <v>0.22500000000000001</v>
      </c>
      <c r="N761" s="62">
        <v>45901</v>
      </c>
      <c r="O761" s="62">
        <v>46265</v>
      </c>
      <c r="P761" s="63"/>
      <c r="Q761" s="63"/>
      <c r="R761" s="78">
        <v>15</v>
      </c>
      <c r="S761" s="63" t="str">
        <f>VLOOKUP(R761,SA!$B$3:$C$11,2,1)</f>
        <v>0-25</v>
      </c>
      <c r="T761" s="38" t="s">
        <v>97</v>
      </c>
      <c r="U761" s="24" t="s">
        <v>5745</v>
      </c>
      <c r="V761" s="24">
        <v>300000</v>
      </c>
      <c r="W761" s="39">
        <f t="shared" si="207"/>
        <v>0</v>
      </c>
      <c r="X761" s="29">
        <f t="shared" si="208"/>
        <v>0</v>
      </c>
      <c r="Y761" s="40">
        <f t="shared" si="209"/>
        <v>365</v>
      </c>
      <c r="Z761" s="38">
        <f t="shared" si="210"/>
        <v>46081</v>
      </c>
      <c r="AA761" s="41">
        <f t="shared" si="211"/>
        <v>181</v>
      </c>
      <c r="AB761" s="24" t="s">
        <v>113</v>
      </c>
      <c r="AC761" s="41">
        <f t="shared" si="212"/>
        <v>3690.3792000000003</v>
      </c>
      <c r="AD761" s="41">
        <v>1</v>
      </c>
      <c r="AE761" s="72">
        <f>INDEX(SA!$C$2:$G$11,MATCH(Details!S761,SA!$C$2:$C$11,0),MATCH(Details!V761,SA!$C$2:$G$2,0))*Y761/(F761-E761+1)</f>
        <v>3127.44</v>
      </c>
      <c r="AF761" s="41">
        <f t="shared" si="213"/>
        <v>0</v>
      </c>
      <c r="AG761" s="41">
        <f t="shared" si="214"/>
        <v>0</v>
      </c>
      <c r="AH761" s="41">
        <f t="shared" si="215"/>
        <v>562.93920000000003</v>
      </c>
      <c r="AI761" s="60">
        <f t="shared" si="216"/>
        <v>125.0976</v>
      </c>
      <c r="AJ761" s="60">
        <f t="shared" si="217"/>
        <v>703.67399999999998</v>
      </c>
      <c r="AK761" s="60">
        <f t="shared" si="218"/>
        <v>1550.8675068493151</v>
      </c>
      <c r="AL761" s="60">
        <f t="shared" si="219"/>
        <v>1139.8876175342466</v>
      </c>
      <c r="AM761" s="41">
        <f t="shared" si="220"/>
        <v>1158.7807824657534</v>
      </c>
      <c r="AN761" s="42">
        <f t="shared" si="221"/>
        <v>45715</v>
      </c>
      <c r="AO761" s="43">
        <f t="shared" si="222"/>
        <v>3127.44</v>
      </c>
    </row>
    <row r="762" spans="1:41" s="24" customFormat="1" ht="15.75" customHeight="1" x14ac:dyDescent="0.35">
      <c r="A762" s="36" t="s">
        <v>27</v>
      </c>
      <c r="B762" s="36">
        <v>202509</v>
      </c>
      <c r="C762" s="24" t="s">
        <v>736</v>
      </c>
      <c r="D762" s="24" t="s">
        <v>119</v>
      </c>
      <c r="E762" s="62">
        <v>45901</v>
      </c>
      <c r="F762" s="62">
        <v>46265</v>
      </c>
      <c r="G762" s="37" t="s">
        <v>1319</v>
      </c>
      <c r="H762" s="36">
        <v>362023</v>
      </c>
      <c r="I762" s="63">
        <v>20115</v>
      </c>
      <c r="J762" s="24" t="s">
        <v>3667</v>
      </c>
      <c r="K762" s="63">
        <f t="shared" si="205"/>
        <v>45901</v>
      </c>
      <c r="L762" s="55">
        <f t="shared" si="206"/>
        <v>0.04</v>
      </c>
      <c r="M762" s="76">
        <v>0.22500000000000001</v>
      </c>
      <c r="N762" s="62">
        <v>45901</v>
      </c>
      <c r="O762" s="62">
        <v>46265</v>
      </c>
      <c r="P762" s="63"/>
      <c r="Q762" s="63"/>
      <c r="R762" s="78">
        <v>70</v>
      </c>
      <c r="S762" s="63" t="str">
        <f>VLOOKUP(R762,SA!$B$3:$C$11,2,1)</f>
        <v>66-70</v>
      </c>
      <c r="T762" s="38" t="s">
        <v>98</v>
      </c>
      <c r="U762" s="24" t="s">
        <v>5747</v>
      </c>
      <c r="V762" s="24">
        <v>300000</v>
      </c>
      <c r="W762" s="39">
        <f t="shared" si="207"/>
        <v>0</v>
      </c>
      <c r="X762" s="29">
        <f t="shared" si="208"/>
        <v>0</v>
      </c>
      <c r="Y762" s="40">
        <f t="shared" si="209"/>
        <v>365</v>
      </c>
      <c r="Z762" s="38">
        <f t="shared" si="210"/>
        <v>46081</v>
      </c>
      <c r="AA762" s="41">
        <f t="shared" si="211"/>
        <v>181</v>
      </c>
      <c r="AB762" s="24" t="s">
        <v>113</v>
      </c>
      <c r="AC762" s="41">
        <f t="shared" si="212"/>
        <v>15468.950400000002</v>
      </c>
      <c r="AD762" s="41">
        <v>1</v>
      </c>
      <c r="AE762" s="72">
        <f>INDEX(SA!$C$2:$G$11,MATCH(Details!S762,SA!$C$2:$C$11,0),MATCH(Details!V762,SA!$C$2:$G$2,0))*Y762/(F762-E762+1)</f>
        <v>13109.28</v>
      </c>
      <c r="AF762" s="41">
        <f t="shared" si="213"/>
        <v>0</v>
      </c>
      <c r="AG762" s="41">
        <f t="shared" si="214"/>
        <v>0</v>
      </c>
      <c r="AH762" s="41">
        <f t="shared" si="215"/>
        <v>2359.6704</v>
      </c>
      <c r="AI762" s="60">
        <f t="shared" si="216"/>
        <v>524.37120000000004</v>
      </c>
      <c r="AJ762" s="60">
        <f t="shared" si="217"/>
        <v>2949.5880000000002</v>
      </c>
      <c r="AK762" s="60">
        <f t="shared" si="218"/>
        <v>6500.7662465753428</v>
      </c>
      <c r="AL762" s="60">
        <f t="shared" si="219"/>
        <v>4778.0631912328772</v>
      </c>
      <c r="AM762" s="41">
        <f t="shared" si="220"/>
        <v>4857.2576087671241</v>
      </c>
      <c r="AN762" s="42">
        <f t="shared" si="221"/>
        <v>45715</v>
      </c>
      <c r="AO762" s="43">
        <f t="shared" si="222"/>
        <v>13109.28</v>
      </c>
    </row>
    <row r="763" spans="1:41" s="24" customFormat="1" ht="15.75" customHeight="1" x14ac:dyDescent="0.35">
      <c r="A763" s="36" t="s">
        <v>27</v>
      </c>
      <c r="B763" s="36">
        <v>202509</v>
      </c>
      <c r="C763" s="24" t="s">
        <v>736</v>
      </c>
      <c r="D763" s="24" t="s">
        <v>119</v>
      </c>
      <c r="E763" s="62">
        <v>45901</v>
      </c>
      <c r="F763" s="62">
        <v>46265</v>
      </c>
      <c r="G763" s="37" t="s">
        <v>1320</v>
      </c>
      <c r="H763" s="36">
        <v>362023</v>
      </c>
      <c r="I763" s="63">
        <v>30768</v>
      </c>
      <c r="J763" s="24" t="s">
        <v>3668</v>
      </c>
      <c r="K763" s="63">
        <f t="shared" si="205"/>
        <v>45901</v>
      </c>
      <c r="L763" s="55">
        <f t="shared" si="206"/>
        <v>0.04</v>
      </c>
      <c r="M763" s="76">
        <v>0.22500000000000001</v>
      </c>
      <c r="N763" s="62">
        <v>45901</v>
      </c>
      <c r="O763" s="62">
        <v>46265</v>
      </c>
      <c r="P763" s="63"/>
      <c r="Q763" s="63"/>
      <c r="R763" s="78">
        <v>41</v>
      </c>
      <c r="S763" s="63" t="str">
        <f>VLOOKUP(R763,SA!$B$3:$C$11,2,1)</f>
        <v>36-45</v>
      </c>
      <c r="T763" s="38" t="s">
        <v>98</v>
      </c>
      <c r="U763" s="24" t="s">
        <v>5743</v>
      </c>
      <c r="V763" s="24">
        <v>300000</v>
      </c>
      <c r="W763" s="39">
        <f t="shared" si="207"/>
        <v>0</v>
      </c>
      <c r="X763" s="29">
        <f t="shared" si="208"/>
        <v>0</v>
      </c>
      <c r="Y763" s="40">
        <f t="shared" si="209"/>
        <v>365</v>
      </c>
      <c r="Z763" s="38">
        <f t="shared" si="210"/>
        <v>46081</v>
      </c>
      <c r="AA763" s="41">
        <f t="shared" si="211"/>
        <v>181</v>
      </c>
      <c r="AB763" s="24" t="s">
        <v>113</v>
      </c>
      <c r="AC763" s="41">
        <f t="shared" si="212"/>
        <v>5119.5716000000002</v>
      </c>
      <c r="AD763" s="41">
        <v>1</v>
      </c>
      <c r="AE763" s="72">
        <f>INDEX(SA!$C$2:$G$11,MATCH(Details!S763,SA!$C$2:$C$11,0),MATCH(Details!V763,SA!$C$2:$G$2,0))*Y763/(F763-E763+1)</f>
        <v>4338.62</v>
      </c>
      <c r="AF763" s="41">
        <f t="shared" si="213"/>
        <v>0</v>
      </c>
      <c r="AG763" s="41">
        <f t="shared" si="214"/>
        <v>0</v>
      </c>
      <c r="AH763" s="41">
        <f t="shared" si="215"/>
        <v>780.95159999999998</v>
      </c>
      <c r="AI763" s="60">
        <f t="shared" si="216"/>
        <v>173.54480000000001</v>
      </c>
      <c r="AJ763" s="60">
        <f t="shared" si="217"/>
        <v>976.18949999999995</v>
      </c>
      <c r="AK763" s="60">
        <f t="shared" si="218"/>
        <v>2151.4800547945206</v>
      </c>
      <c r="AL763" s="60">
        <f t="shared" si="219"/>
        <v>1581.3378402739727</v>
      </c>
      <c r="AM763" s="41">
        <f t="shared" si="220"/>
        <v>1607.5478597260276</v>
      </c>
      <c r="AN763" s="42">
        <f t="shared" si="221"/>
        <v>45715</v>
      </c>
      <c r="AO763" s="43">
        <f t="shared" si="222"/>
        <v>4338.62</v>
      </c>
    </row>
    <row r="764" spans="1:41" s="24" customFormat="1" ht="15.75" customHeight="1" x14ac:dyDescent="0.35">
      <c r="A764" s="36" t="s">
        <v>27</v>
      </c>
      <c r="B764" s="36">
        <v>202509</v>
      </c>
      <c r="C764" s="24" t="s">
        <v>736</v>
      </c>
      <c r="D764" s="24" t="s">
        <v>119</v>
      </c>
      <c r="E764" s="62">
        <v>45901</v>
      </c>
      <c r="F764" s="62">
        <v>46265</v>
      </c>
      <c r="G764" s="37" t="s">
        <v>1321</v>
      </c>
      <c r="H764" s="36">
        <v>362023</v>
      </c>
      <c r="I764" s="63">
        <v>41806</v>
      </c>
      <c r="J764" s="24" t="s">
        <v>3669</v>
      </c>
      <c r="K764" s="63">
        <f t="shared" si="205"/>
        <v>45901</v>
      </c>
      <c r="L764" s="55">
        <f t="shared" si="206"/>
        <v>0.04</v>
      </c>
      <c r="M764" s="76">
        <v>0.22500000000000001</v>
      </c>
      <c r="N764" s="62">
        <v>45901</v>
      </c>
      <c r="O764" s="62">
        <v>46265</v>
      </c>
      <c r="P764" s="63"/>
      <c r="Q764" s="63"/>
      <c r="R764" s="78">
        <v>11</v>
      </c>
      <c r="S764" s="63" t="str">
        <f>VLOOKUP(R764,SA!$B$3:$C$11,2,1)</f>
        <v>0-25</v>
      </c>
      <c r="T764" s="38" t="s">
        <v>97</v>
      </c>
      <c r="U764" s="24" t="s">
        <v>5745</v>
      </c>
      <c r="V764" s="24">
        <v>300000</v>
      </c>
      <c r="W764" s="39">
        <f t="shared" si="207"/>
        <v>0</v>
      </c>
      <c r="X764" s="29">
        <f t="shared" si="208"/>
        <v>0</v>
      </c>
      <c r="Y764" s="40">
        <f t="shared" si="209"/>
        <v>365</v>
      </c>
      <c r="Z764" s="38">
        <f t="shared" si="210"/>
        <v>46081</v>
      </c>
      <c r="AA764" s="41">
        <f t="shared" si="211"/>
        <v>181</v>
      </c>
      <c r="AB764" s="24" t="s">
        <v>113</v>
      </c>
      <c r="AC764" s="41">
        <f t="shared" si="212"/>
        <v>3690.3792000000003</v>
      </c>
      <c r="AD764" s="41">
        <v>1</v>
      </c>
      <c r="AE764" s="72">
        <f>INDEX(SA!$C$2:$G$11,MATCH(Details!S764,SA!$C$2:$C$11,0),MATCH(Details!V764,SA!$C$2:$G$2,0))*Y764/(F764-E764+1)</f>
        <v>3127.44</v>
      </c>
      <c r="AF764" s="41">
        <f t="shared" si="213"/>
        <v>0</v>
      </c>
      <c r="AG764" s="41">
        <f t="shared" si="214"/>
        <v>0</v>
      </c>
      <c r="AH764" s="41">
        <f t="shared" si="215"/>
        <v>562.93920000000003</v>
      </c>
      <c r="AI764" s="60">
        <f t="shared" si="216"/>
        <v>125.0976</v>
      </c>
      <c r="AJ764" s="60">
        <f t="shared" si="217"/>
        <v>703.67399999999998</v>
      </c>
      <c r="AK764" s="60">
        <f t="shared" si="218"/>
        <v>1550.8675068493151</v>
      </c>
      <c r="AL764" s="60">
        <f t="shared" si="219"/>
        <v>1139.8876175342466</v>
      </c>
      <c r="AM764" s="41">
        <f t="shared" si="220"/>
        <v>1158.7807824657534</v>
      </c>
      <c r="AN764" s="42">
        <f t="shared" si="221"/>
        <v>45715</v>
      </c>
      <c r="AO764" s="43">
        <f t="shared" si="222"/>
        <v>3127.44</v>
      </c>
    </row>
    <row r="765" spans="1:41" s="24" customFormat="1" ht="15.75" customHeight="1" x14ac:dyDescent="0.35">
      <c r="A765" s="36" t="s">
        <v>27</v>
      </c>
      <c r="B765" s="36">
        <v>202509</v>
      </c>
      <c r="C765" s="24" t="s">
        <v>736</v>
      </c>
      <c r="D765" s="24" t="s">
        <v>119</v>
      </c>
      <c r="E765" s="62">
        <v>45901</v>
      </c>
      <c r="F765" s="62">
        <v>46265</v>
      </c>
      <c r="G765" s="37" t="s">
        <v>1322</v>
      </c>
      <c r="H765" s="36">
        <v>362023</v>
      </c>
      <c r="I765" s="63">
        <v>16619</v>
      </c>
      <c r="J765" s="24" t="s">
        <v>3670</v>
      </c>
      <c r="K765" s="63">
        <f t="shared" si="205"/>
        <v>45901</v>
      </c>
      <c r="L765" s="55">
        <f t="shared" si="206"/>
        <v>0.04</v>
      </c>
      <c r="M765" s="76">
        <v>0.22500000000000001</v>
      </c>
      <c r="N765" s="62">
        <v>45901</v>
      </c>
      <c r="O765" s="62">
        <v>46265</v>
      </c>
      <c r="P765" s="63"/>
      <c r="Q765" s="63"/>
      <c r="R765" s="78">
        <v>80</v>
      </c>
      <c r="S765" s="63" t="str">
        <f>VLOOKUP(R765,SA!$B$3:$C$11,2,1)</f>
        <v>76-80</v>
      </c>
      <c r="T765" s="38" t="s">
        <v>97</v>
      </c>
      <c r="U765" s="24" t="s">
        <v>5744</v>
      </c>
      <c r="V765" s="24">
        <v>300000</v>
      </c>
      <c r="W765" s="39">
        <f t="shared" si="207"/>
        <v>0</v>
      </c>
      <c r="X765" s="29">
        <f t="shared" si="208"/>
        <v>0</v>
      </c>
      <c r="Y765" s="40">
        <f t="shared" si="209"/>
        <v>365</v>
      </c>
      <c r="Z765" s="38">
        <f t="shared" si="210"/>
        <v>46081</v>
      </c>
      <c r="AA765" s="41">
        <f t="shared" si="211"/>
        <v>181</v>
      </c>
      <c r="AB765" s="24" t="s">
        <v>113</v>
      </c>
      <c r="AC765" s="41">
        <f t="shared" si="212"/>
        <v>24649.078999999998</v>
      </c>
      <c r="AD765" s="41">
        <v>1</v>
      </c>
      <c r="AE765" s="72">
        <f>INDEX(SA!$C$2:$G$11,MATCH(Details!S765,SA!$C$2:$C$11,0),MATCH(Details!V765,SA!$C$2:$G$2,0))*Y765/(F765-E765+1)</f>
        <v>20889.05</v>
      </c>
      <c r="AF765" s="41">
        <f t="shared" si="213"/>
        <v>0</v>
      </c>
      <c r="AG765" s="41">
        <f t="shared" si="214"/>
        <v>0</v>
      </c>
      <c r="AH765" s="41">
        <f t="shared" si="215"/>
        <v>3760.0289999999995</v>
      </c>
      <c r="AI765" s="60">
        <f t="shared" si="216"/>
        <v>835.56200000000001</v>
      </c>
      <c r="AJ765" s="60">
        <f t="shared" si="217"/>
        <v>4700.0362500000001</v>
      </c>
      <c r="AK765" s="60">
        <f t="shared" si="218"/>
        <v>10358.679589041096</v>
      </c>
      <c r="AL765" s="60">
        <f t="shared" si="219"/>
        <v>7613.629497945205</v>
      </c>
      <c r="AM765" s="41">
        <f t="shared" si="220"/>
        <v>7739.8222520547924</v>
      </c>
      <c r="AN765" s="42">
        <f t="shared" si="221"/>
        <v>45715</v>
      </c>
      <c r="AO765" s="43">
        <f t="shared" si="222"/>
        <v>20889.05</v>
      </c>
    </row>
    <row r="766" spans="1:41" s="24" customFormat="1" ht="15.75" customHeight="1" x14ac:dyDescent="0.35">
      <c r="A766" s="36" t="s">
        <v>27</v>
      </c>
      <c r="B766" s="36">
        <v>202509</v>
      </c>
      <c r="C766" s="24" t="s">
        <v>736</v>
      </c>
      <c r="D766" s="24" t="s">
        <v>119</v>
      </c>
      <c r="E766" s="62">
        <v>45901</v>
      </c>
      <c r="F766" s="62">
        <v>46265</v>
      </c>
      <c r="G766" s="37" t="s">
        <v>216</v>
      </c>
      <c r="H766" s="36">
        <v>362023</v>
      </c>
      <c r="I766" s="63">
        <v>27395</v>
      </c>
      <c r="J766" s="24" t="s">
        <v>3671</v>
      </c>
      <c r="K766" s="63">
        <f t="shared" si="205"/>
        <v>45901</v>
      </c>
      <c r="L766" s="55">
        <f t="shared" si="206"/>
        <v>0.04</v>
      </c>
      <c r="M766" s="76">
        <v>0.22500000000000001</v>
      </c>
      <c r="N766" s="62">
        <v>45901</v>
      </c>
      <c r="O766" s="62">
        <v>46265</v>
      </c>
      <c r="P766" s="63"/>
      <c r="Q766" s="63"/>
      <c r="R766" s="78">
        <v>50</v>
      </c>
      <c r="S766" s="63" t="str">
        <f>VLOOKUP(R766,SA!$B$3:$C$11,2,1)</f>
        <v>46-55</v>
      </c>
      <c r="T766" s="38" t="s">
        <v>97</v>
      </c>
      <c r="U766" s="24" t="s">
        <v>56</v>
      </c>
      <c r="V766" s="24">
        <v>300000</v>
      </c>
      <c r="W766" s="39">
        <f t="shared" si="207"/>
        <v>300000</v>
      </c>
      <c r="X766" s="29">
        <f t="shared" si="208"/>
        <v>1</v>
      </c>
      <c r="Y766" s="40">
        <f t="shared" si="209"/>
        <v>365</v>
      </c>
      <c r="Z766" s="38">
        <f t="shared" si="210"/>
        <v>46081</v>
      </c>
      <c r="AA766" s="41">
        <f t="shared" si="211"/>
        <v>181</v>
      </c>
      <c r="AB766" s="24" t="s">
        <v>113</v>
      </c>
      <c r="AC766" s="41">
        <f t="shared" si="212"/>
        <v>7373.4659999999994</v>
      </c>
      <c r="AD766" s="41">
        <v>1</v>
      </c>
      <c r="AE766" s="72">
        <f>INDEX(SA!$C$2:$G$11,MATCH(Details!S766,SA!$C$2:$C$11,0),MATCH(Details!V766,SA!$C$2:$G$2,0))*Y766/(F766-E766+1)</f>
        <v>6248.7</v>
      </c>
      <c r="AF766" s="41">
        <f t="shared" si="213"/>
        <v>0</v>
      </c>
      <c r="AG766" s="41">
        <f t="shared" si="214"/>
        <v>0</v>
      </c>
      <c r="AH766" s="41">
        <f t="shared" si="215"/>
        <v>1124.7659999999998</v>
      </c>
      <c r="AI766" s="60">
        <f t="shared" si="216"/>
        <v>249.94800000000001</v>
      </c>
      <c r="AJ766" s="60">
        <f t="shared" si="217"/>
        <v>1405.9575</v>
      </c>
      <c r="AK766" s="60">
        <f t="shared" si="218"/>
        <v>3098.6704109589041</v>
      </c>
      <c r="AL766" s="60">
        <f t="shared" si="219"/>
        <v>2277.5227520547946</v>
      </c>
      <c r="AM766" s="41">
        <f t="shared" si="220"/>
        <v>2315.2717479452049</v>
      </c>
      <c r="AN766" s="42">
        <f t="shared" si="221"/>
        <v>45715</v>
      </c>
      <c r="AO766" s="43">
        <f t="shared" si="222"/>
        <v>6248.7</v>
      </c>
    </row>
    <row r="767" spans="1:41" s="24" customFormat="1" ht="15.75" customHeight="1" x14ac:dyDescent="0.35">
      <c r="A767" s="36" t="s">
        <v>27</v>
      </c>
      <c r="B767" s="36">
        <v>202509</v>
      </c>
      <c r="C767" s="24" t="s">
        <v>736</v>
      </c>
      <c r="D767" s="24" t="s">
        <v>119</v>
      </c>
      <c r="E767" s="62">
        <v>45901</v>
      </c>
      <c r="F767" s="62">
        <v>46265</v>
      </c>
      <c r="G767" s="37" t="s">
        <v>1323</v>
      </c>
      <c r="H767" s="36">
        <v>362025</v>
      </c>
      <c r="I767" s="63">
        <v>37628</v>
      </c>
      <c r="J767" s="24" t="s">
        <v>3672</v>
      </c>
      <c r="K767" s="63">
        <f t="shared" si="205"/>
        <v>45901</v>
      </c>
      <c r="L767" s="55">
        <f t="shared" si="206"/>
        <v>0.04</v>
      </c>
      <c r="M767" s="76">
        <v>0.22500000000000001</v>
      </c>
      <c r="N767" s="62">
        <v>45901</v>
      </c>
      <c r="O767" s="62">
        <v>46265</v>
      </c>
      <c r="P767" s="63"/>
      <c r="Q767" s="63"/>
      <c r="R767" s="78">
        <v>22</v>
      </c>
      <c r="S767" s="63" t="str">
        <f>VLOOKUP(R767,SA!$B$3:$C$11,2,1)</f>
        <v>0-25</v>
      </c>
      <c r="T767" s="38" t="s">
        <v>97</v>
      </c>
      <c r="U767" s="24" t="s">
        <v>5745</v>
      </c>
      <c r="V767" s="24">
        <v>300000</v>
      </c>
      <c r="W767" s="39">
        <f t="shared" si="207"/>
        <v>0</v>
      </c>
      <c r="X767" s="29">
        <f t="shared" si="208"/>
        <v>0</v>
      </c>
      <c r="Y767" s="40">
        <f t="shared" si="209"/>
        <v>365</v>
      </c>
      <c r="Z767" s="38">
        <f t="shared" si="210"/>
        <v>46081</v>
      </c>
      <c r="AA767" s="41">
        <f t="shared" si="211"/>
        <v>181</v>
      </c>
      <c r="AB767" s="24" t="s">
        <v>113</v>
      </c>
      <c r="AC767" s="41">
        <f t="shared" si="212"/>
        <v>3690.3792000000003</v>
      </c>
      <c r="AD767" s="41">
        <v>1</v>
      </c>
      <c r="AE767" s="72">
        <f>INDEX(SA!$C$2:$G$11,MATCH(Details!S767,SA!$C$2:$C$11,0),MATCH(Details!V767,SA!$C$2:$G$2,0))*Y767/(F767-E767+1)</f>
        <v>3127.44</v>
      </c>
      <c r="AF767" s="41">
        <f t="shared" si="213"/>
        <v>0</v>
      </c>
      <c r="AG767" s="41">
        <f t="shared" si="214"/>
        <v>0</v>
      </c>
      <c r="AH767" s="41">
        <f t="shared" si="215"/>
        <v>562.93920000000003</v>
      </c>
      <c r="AI767" s="60">
        <f t="shared" si="216"/>
        <v>125.0976</v>
      </c>
      <c r="AJ767" s="60">
        <f t="shared" si="217"/>
        <v>703.67399999999998</v>
      </c>
      <c r="AK767" s="60">
        <f t="shared" si="218"/>
        <v>1550.8675068493151</v>
      </c>
      <c r="AL767" s="60">
        <f t="shared" si="219"/>
        <v>1139.8876175342466</v>
      </c>
      <c r="AM767" s="41">
        <f t="shared" si="220"/>
        <v>1158.7807824657534</v>
      </c>
      <c r="AN767" s="42">
        <f t="shared" si="221"/>
        <v>45715</v>
      </c>
      <c r="AO767" s="43">
        <f t="shared" si="222"/>
        <v>3127.44</v>
      </c>
    </row>
    <row r="768" spans="1:41" s="24" customFormat="1" ht="15.75" customHeight="1" x14ac:dyDescent="0.35">
      <c r="A768" s="36" t="s">
        <v>27</v>
      </c>
      <c r="B768" s="36">
        <v>202509</v>
      </c>
      <c r="C768" s="24" t="s">
        <v>736</v>
      </c>
      <c r="D768" s="24" t="s">
        <v>119</v>
      </c>
      <c r="E768" s="62">
        <v>45901</v>
      </c>
      <c r="F768" s="62">
        <v>46265</v>
      </c>
      <c r="G768" s="37" t="s">
        <v>122</v>
      </c>
      <c r="H768" s="36">
        <v>362025</v>
      </c>
      <c r="I768" s="63">
        <v>27220</v>
      </c>
      <c r="J768" s="24" t="s">
        <v>3673</v>
      </c>
      <c r="K768" s="63">
        <f t="shared" si="205"/>
        <v>45901</v>
      </c>
      <c r="L768" s="55">
        <f t="shared" si="206"/>
        <v>0.04</v>
      </c>
      <c r="M768" s="76">
        <v>0.22500000000000001</v>
      </c>
      <c r="N768" s="62">
        <v>45901</v>
      </c>
      <c r="O768" s="62">
        <v>46265</v>
      </c>
      <c r="P768" s="63"/>
      <c r="Q768" s="63"/>
      <c r="R768" s="78">
        <v>51</v>
      </c>
      <c r="S768" s="63" t="str">
        <f>VLOOKUP(R768,SA!$B$3:$C$11,2,1)</f>
        <v>46-55</v>
      </c>
      <c r="T768" s="38" t="s">
        <v>97</v>
      </c>
      <c r="U768" s="24" t="s">
        <v>56</v>
      </c>
      <c r="V768" s="24">
        <v>300000</v>
      </c>
      <c r="W768" s="39">
        <f t="shared" si="207"/>
        <v>300000</v>
      </c>
      <c r="X768" s="29">
        <f t="shared" si="208"/>
        <v>1</v>
      </c>
      <c r="Y768" s="40">
        <f t="shared" si="209"/>
        <v>365</v>
      </c>
      <c r="Z768" s="38">
        <f t="shared" si="210"/>
        <v>46081</v>
      </c>
      <c r="AA768" s="41">
        <f t="shared" si="211"/>
        <v>181</v>
      </c>
      <c r="AB768" s="24" t="s">
        <v>113</v>
      </c>
      <c r="AC768" s="41">
        <f t="shared" si="212"/>
        <v>7373.4659999999994</v>
      </c>
      <c r="AD768" s="41">
        <v>1</v>
      </c>
      <c r="AE768" s="72">
        <f>INDEX(SA!$C$2:$G$11,MATCH(Details!S768,SA!$C$2:$C$11,0),MATCH(Details!V768,SA!$C$2:$G$2,0))*Y768/(F768-E768+1)</f>
        <v>6248.7</v>
      </c>
      <c r="AF768" s="41">
        <f t="shared" si="213"/>
        <v>0</v>
      </c>
      <c r="AG768" s="41">
        <f t="shared" si="214"/>
        <v>0</v>
      </c>
      <c r="AH768" s="41">
        <f t="shared" si="215"/>
        <v>1124.7659999999998</v>
      </c>
      <c r="AI768" s="60">
        <f t="shared" si="216"/>
        <v>249.94800000000001</v>
      </c>
      <c r="AJ768" s="60">
        <f t="shared" si="217"/>
        <v>1405.9575</v>
      </c>
      <c r="AK768" s="60">
        <f t="shared" si="218"/>
        <v>3098.6704109589041</v>
      </c>
      <c r="AL768" s="60">
        <f t="shared" si="219"/>
        <v>2277.5227520547946</v>
      </c>
      <c r="AM768" s="41">
        <f t="shared" si="220"/>
        <v>2315.2717479452049</v>
      </c>
      <c r="AN768" s="42">
        <f t="shared" si="221"/>
        <v>45715</v>
      </c>
      <c r="AO768" s="43">
        <f t="shared" si="222"/>
        <v>6248.7</v>
      </c>
    </row>
    <row r="769" spans="1:41" s="24" customFormat="1" ht="15.75" customHeight="1" x14ac:dyDescent="0.35">
      <c r="A769" s="36" t="s">
        <v>27</v>
      </c>
      <c r="B769" s="36">
        <v>202509</v>
      </c>
      <c r="C769" s="24" t="s">
        <v>736</v>
      </c>
      <c r="D769" s="24" t="s">
        <v>119</v>
      </c>
      <c r="E769" s="62">
        <v>45901</v>
      </c>
      <c r="F769" s="62">
        <v>46265</v>
      </c>
      <c r="G769" s="37" t="s">
        <v>1324</v>
      </c>
      <c r="H769" s="36">
        <v>362025</v>
      </c>
      <c r="I769" s="63">
        <v>29650</v>
      </c>
      <c r="J769" s="24" t="s">
        <v>3674</v>
      </c>
      <c r="K769" s="63">
        <f t="shared" si="205"/>
        <v>45901</v>
      </c>
      <c r="L769" s="55">
        <f t="shared" si="206"/>
        <v>0.04</v>
      </c>
      <c r="M769" s="76">
        <v>0.22500000000000001</v>
      </c>
      <c r="N769" s="62">
        <v>45901</v>
      </c>
      <c r="O769" s="62">
        <v>46265</v>
      </c>
      <c r="P769" s="63"/>
      <c r="Q769" s="63"/>
      <c r="R769" s="78">
        <v>44</v>
      </c>
      <c r="S769" s="63" t="str">
        <f>VLOOKUP(R769,SA!$B$3:$C$11,2,1)</f>
        <v>36-45</v>
      </c>
      <c r="T769" s="38" t="s">
        <v>98</v>
      </c>
      <c r="U769" s="24" t="s">
        <v>5743</v>
      </c>
      <c r="V769" s="24">
        <v>300000</v>
      </c>
      <c r="W769" s="39">
        <f t="shared" si="207"/>
        <v>0</v>
      </c>
      <c r="X769" s="29">
        <f t="shared" si="208"/>
        <v>0</v>
      </c>
      <c r="Y769" s="40">
        <f t="shared" si="209"/>
        <v>365</v>
      </c>
      <c r="Z769" s="38">
        <f t="shared" si="210"/>
        <v>46081</v>
      </c>
      <c r="AA769" s="41">
        <f t="shared" si="211"/>
        <v>181</v>
      </c>
      <c r="AB769" s="24" t="s">
        <v>113</v>
      </c>
      <c r="AC769" s="41">
        <f t="shared" si="212"/>
        <v>5119.5716000000002</v>
      </c>
      <c r="AD769" s="41">
        <v>1</v>
      </c>
      <c r="AE769" s="72">
        <f>INDEX(SA!$C$2:$G$11,MATCH(Details!S769,SA!$C$2:$C$11,0),MATCH(Details!V769,SA!$C$2:$G$2,0))*Y769/(F769-E769+1)</f>
        <v>4338.62</v>
      </c>
      <c r="AF769" s="41">
        <f t="shared" si="213"/>
        <v>0</v>
      </c>
      <c r="AG769" s="41">
        <f t="shared" si="214"/>
        <v>0</v>
      </c>
      <c r="AH769" s="41">
        <f t="shared" si="215"/>
        <v>780.95159999999998</v>
      </c>
      <c r="AI769" s="60">
        <f t="shared" si="216"/>
        <v>173.54480000000001</v>
      </c>
      <c r="AJ769" s="60">
        <f t="shared" si="217"/>
        <v>976.18949999999995</v>
      </c>
      <c r="AK769" s="60">
        <f t="shared" si="218"/>
        <v>2151.4800547945206</v>
      </c>
      <c r="AL769" s="60">
        <f t="shared" si="219"/>
        <v>1581.3378402739727</v>
      </c>
      <c r="AM769" s="41">
        <f t="shared" si="220"/>
        <v>1607.5478597260276</v>
      </c>
      <c r="AN769" s="42">
        <f t="shared" si="221"/>
        <v>45715</v>
      </c>
      <c r="AO769" s="43">
        <f t="shared" si="222"/>
        <v>4338.62</v>
      </c>
    </row>
    <row r="770" spans="1:41" s="24" customFormat="1" ht="15.75" customHeight="1" x14ac:dyDescent="0.35">
      <c r="A770" s="36" t="s">
        <v>27</v>
      </c>
      <c r="B770" s="36">
        <v>202509</v>
      </c>
      <c r="C770" s="24" t="s">
        <v>736</v>
      </c>
      <c r="D770" s="24" t="s">
        <v>119</v>
      </c>
      <c r="E770" s="62">
        <v>45901</v>
      </c>
      <c r="F770" s="62">
        <v>46265</v>
      </c>
      <c r="G770" s="37" t="s">
        <v>1325</v>
      </c>
      <c r="H770" s="36">
        <v>362025</v>
      </c>
      <c r="I770" s="63">
        <v>38756</v>
      </c>
      <c r="J770" s="24" t="s">
        <v>3675</v>
      </c>
      <c r="K770" s="63">
        <f t="shared" si="205"/>
        <v>45901</v>
      </c>
      <c r="L770" s="55">
        <f t="shared" si="206"/>
        <v>0.04</v>
      </c>
      <c r="M770" s="76">
        <v>0.22500000000000001</v>
      </c>
      <c r="N770" s="62">
        <v>45901</v>
      </c>
      <c r="O770" s="62">
        <v>46265</v>
      </c>
      <c r="P770" s="63"/>
      <c r="Q770" s="63"/>
      <c r="R770" s="78">
        <v>19</v>
      </c>
      <c r="S770" s="63" t="str">
        <f>VLOOKUP(R770,SA!$B$3:$C$11,2,1)</f>
        <v>0-25</v>
      </c>
      <c r="T770" s="38" t="s">
        <v>97</v>
      </c>
      <c r="U770" s="24" t="s">
        <v>5745</v>
      </c>
      <c r="V770" s="24">
        <v>300000</v>
      </c>
      <c r="W770" s="39">
        <f t="shared" si="207"/>
        <v>0</v>
      </c>
      <c r="X770" s="29">
        <f t="shared" si="208"/>
        <v>0</v>
      </c>
      <c r="Y770" s="40">
        <f t="shared" si="209"/>
        <v>365</v>
      </c>
      <c r="Z770" s="38">
        <f t="shared" si="210"/>
        <v>46081</v>
      </c>
      <c r="AA770" s="41">
        <f t="shared" si="211"/>
        <v>181</v>
      </c>
      <c r="AB770" s="24" t="s">
        <v>113</v>
      </c>
      <c r="AC770" s="41">
        <f t="shared" si="212"/>
        <v>3690.3792000000003</v>
      </c>
      <c r="AD770" s="41">
        <v>1</v>
      </c>
      <c r="AE770" s="72">
        <f>INDEX(SA!$C$2:$G$11,MATCH(Details!S770,SA!$C$2:$C$11,0),MATCH(Details!V770,SA!$C$2:$G$2,0))*Y770/(F770-E770+1)</f>
        <v>3127.44</v>
      </c>
      <c r="AF770" s="41">
        <f t="shared" si="213"/>
        <v>0</v>
      </c>
      <c r="AG770" s="41">
        <f t="shared" si="214"/>
        <v>0</v>
      </c>
      <c r="AH770" s="41">
        <f t="shared" si="215"/>
        <v>562.93920000000003</v>
      </c>
      <c r="AI770" s="60">
        <f t="shared" si="216"/>
        <v>125.0976</v>
      </c>
      <c r="AJ770" s="60">
        <f t="shared" si="217"/>
        <v>703.67399999999998</v>
      </c>
      <c r="AK770" s="60">
        <f t="shared" si="218"/>
        <v>1550.8675068493151</v>
      </c>
      <c r="AL770" s="60">
        <f t="shared" si="219"/>
        <v>1139.8876175342466</v>
      </c>
      <c r="AM770" s="41">
        <f t="shared" si="220"/>
        <v>1158.7807824657534</v>
      </c>
      <c r="AN770" s="42">
        <f t="shared" si="221"/>
        <v>45715</v>
      </c>
      <c r="AO770" s="43">
        <f t="shared" si="222"/>
        <v>3127.44</v>
      </c>
    </row>
    <row r="771" spans="1:41" s="24" customFormat="1" ht="15.75" customHeight="1" x14ac:dyDescent="0.35">
      <c r="A771" s="36" t="s">
        <v>27</v>
      </c>
      <c r="B771" s="36">
        <v>202509</v>
      </c>
      <c r="C771" s="24" t="s">
        <v>736</v>
      </c>
      <c r="D771" s="24" t="s">
        <v>119</v>
      </c>
      <c r="E771" s="62">
        <v>45901</v>
      </c>
      <c r="F771" s="62">
        <v>46265</v>
      </c>
      <c r="G771" s="37" t="s">
        <v>1326</v>
      </c>
      <c r="H771" s="36">
        <v>362027</v>
      </c>
      <c r="I771" s="63">
        <v>40062</v>
      </c>
      <c r="J771" s="24" t="s">
        <v>3676</v>
      </c>
      <c r="K771" s="63">
        <f t="shared" si="205"/>
        <v>45901</v>
      </c>
      <c r="L771" s="55">
        <f t="shared" si="206"/>
        <v>0.04</v>
      </c>
      <c r="M771" s="76">
        <v>0.22500000000000001</v>
      </c>
      <c r="N771" s="62">
        <v>45901</v>
      </c>
      <c r="O771" s="62">
        <v>46265</v>
      </c>
      <c r="P771" s="63"/>
      <c r="Q771" s="63"/>
      <c r="R771" s="78">
        <v>15</v>
      </c>
      <c r="S771" s="63" t="str">
        <f>VLOOKUP(R771,SA!$B$3:$C$11,2,1)</f>
        <v>0-25</v>
      </c>
      <c r="T771" s="38" t="s">
        <v>97</v>
      </c>
      <c r="U771" s="24" t="s">
        <v>5745</v>
      </c>
      <c r="V771" s="24">
        <v>300000</v>
      </c>
      <c r="W771" s="39">
        <f t="shared" si="207"/>
        <v>0</v>
      </c>
      <c r="X771" s="29">
        <f t="shared" si="208"/>
        <v>0</v>
      </c>
      <c r="Y771" s="40">
        <f t="shared" si="209"/>
        <v>365</v>
      </c>
      <c r="Z771" s="38">
        <f t="shared" si="210"/>
        <v>46081</v>
      </c>
      <c r="AA771" s="41">
        <f t="shared" si="211"/>
        <v>181</v>
      </c>
      <c r="AB771" s="24" t="s">
        <v>113</v>
      </c>
      <c r="AC771" s="41">
        <f t="shared" si="212"/>
        <v>3690.3792000000003</v>
      </c>
      <c r="AD771" s="41">
        <v>1</v>
      </c>
      <c r="AE771" s="72">
        <f>INDEX(SA!$C$2:$G$11,MATCH(Details!S771,SA!$C$2:$C$11,0),MATCH(Details!V771,SA!$C$2:$G$2,0))*Y771/(F771-E771+1)</f>
        <v>3127.44</v>
      </c>
      <c r="AF771" s="41">
        <f t="shared" si="213"/>
        <v>0</v>
      </c>
      <c r="AG771" s="41">
        <f t="shared" si="214"/>
        <v>0</v>
      </c>
      <c r="AH771" s="41">
        <f t="shared" si="215"/>
        <v>562.93920000000003</v>
      </c>
      <c r="AI771" s="60">
        <f t="shared" si="216"/>
        <v>125.0976</v>
      </c>
      <c r="AJ771" s="60">
        <f t="shared" si="217"/>
        <v>703.67399999999998</v>
      </c>
      <c r="AK771" s="60">
        <f t="shared" si="218"/>
        <v>1550.8675068493151</v>
      </c>
      <c r="AL771" s="60">
        <f t="shared" si="219"/>
        <v>1139.8876175342466</v>
      </c>
      <c r="AM771" s="41">
        <f t="shared" si="220"/>
        <v>1158.7807824657534</v>
      </c>
      <c r="AN771" s="42">
        <f t="shared" si="221"/>
        <v>45715</v>
      </c>
      <c r="AO771" s="43">
        <f t="shared" si="222"/>
        <v>3127.44</v>
      </c>
    </row>
    <row r="772" spans="1:41" s="24" customFormat="1" ht="15.75" customHeight="1" x14ac:dyDescent="0.35">
      <c r="A772" s="36" t="s">
        <v>27</v>
      </c>
      <c r="B772" s="36">
        <v>202509</v>
      </c>
      <c r="C772" s="24" t="s">
        <v>736</v>
      </c>
      <c r="D772" s="24" t="s">
        <v>119</v>
      </c>
      <c r="E772" s="62">
        <v>45901</v>
      </c>
      <c r="F772" s="62">
        <v>46265</v>
      </c>
      <c r="G772" s="37" t="s">
        <v>1327</v>
      </c>
      <c r="H772" s="36">
        <v>362027</v>
      </c>
      <c r="I772" s="63">
        <v>30861</v>
      </c>
      <c r="J772" s="24" t="s">
        <v>3677</v>
      </c>
      <c r="K772" s="63">
        <f t="shared" ref="K772:K835" si="223">N772</f>
        <v>45901</v>
      </c>
      <c r="L772" s="55">
        <f t="shared" ref="L772:L835" si="224">IF(K772&gt;=DATE(2022,4,1),4%,5%)</f>
        <v>0.04</v>
      </c>
      <c r="M772" s="76">
        <v>0.22500000000000001</v>
      </c>
      <c r="N772" s="62">
        <v>45901</v>
      </c>
      <c r="O772" s="62">
        <v>46265</v>
      </c>
      <c r="P772" s="63"/>
      <c r="Q772" s="63"/>
      <c r="R772" s="78">
        <v>41</v>
      </c>
      <c r="S772" s="63" t="str">
        <f>VLOOKUP(R772,SA!$B$3:$C$11,2,1)</f>
        <v>36-45</v>
      </c>
      <c r="T772" s="38" t="s">
        <v>98</v>
      </c>
      <c r="U772" s="24" t="s">
        <v>5743</v>
      </c>
      <c r="V772" s="24">
        <v>300000</v>
      </c>
      <c r="W772" s="39">
        <f t="shared" ref="W772:W835" si="225">IF(U772="self",V772,0)</f>
        <v>0</v>
      </c>
      <c r="X772" s="29">
        <f t="shared" ref="X772:X835" si="226">IF(U772="self",1,0)</f>
        <v>0</v>
      </c>
      <c r="Y772" s="40">
        <f t="shared" ref="Y772:Y835" si="227">O772-N772+1</f>
        <v>365</v>
      </c>
      <c r="Z772" s="38">
        <f t="shared" ref="Z772:Z835" si="228">$Z$1</f>
        <v>46081</v>
      </c>
      <c r="AA772" s="41">
        <f t="shared" ref="AA772:AA835" si="229">IF(MIN((Z772-N772)+1,Y772)&lt;0,0,MIN((Z772-N772)+1,Y772))</f>
        <v>181</v>
      </c>
      <c r="AB772" s="24" t="s">
        <v>113</v>
      </c>
      <c r="AC772" s="41">
        <f t="shared" ref="AC772:AC835" si="230">AE772+AF772+AG772+AH772</f>
        <v>5119.5716000000002</v>
      </c>
      <c r="AD772" s="41">
        <v>1</v>
      </c>
      <c r="AE772" s="72">
        <f>INDEX(SA!$C$2:$G$11,MATCH(Details!S772,SA!$C$2:$C$11,0),MATCH(Details!V772,SA!$C$2:$G$2,0))*Y772/(F772-E772+1)</f>
        <v>4338.62</v>
      </c>
      <c r="AF772" s="41">
        <f t="shared" ref="AF772:AF835" si="231">IF(AB772="Karnataka",AE772*9%,0)</f>
        <v>0</v>
      </c>
      <c r="AG772" s="41">
        <f t="shared" ref="AG772:AG835" si="232">IF(AB772="Karnataka",AE772*9%,0)</f>
        <v>0</v>
      </c>
      <c r="AH772" s="41">
        <f t="shared" ref="AH772:AH835" si="233">IF(AF772+AG772&gt;0,0,AE772*18%)</f>
        <v>780.95159999999998</v>
      </c>
      <c r="AI772" s="60">
        <f t="shared" ref="AI772:AI835" si="234">AE772*L772</f>
        <v>173.54480000000001</v>
      </c>
      <c r="AJ772" s="60">
        <f t="shared" ref="AJ772:AJ835" si="235">$AE772*M772</f>
        <v>976.18949999999995</v>
      </c>
      <c r="AK772" s="60">
        <f t="shared" ref="AK772:AK835" si="236">(AE772)*AA772/Y772</f>
        <v>2151.4800547945206</v>
      </c>
      <c r="AL772" s="60">
        <f t="shared" ref="AL772:AL835" si="237">AK772*(1-L772-M772)</f>
        <v>1581.3378402739727</v>
      </c>
      <c r="AM772" s="41">
        <f t="shared" ref="AM772:AM835" si="238">AE772-AI772-AL772-AJ772</f>
        <v>1607.5478597260276</v>
      </c>
      <c r="AN772" s="42">
        <f t="shared" ref="AN772:AN835" si="239">Z772-366</f>
        <v>45715</v>
      </c>
      <c r="AO772" s="43">
        <f t="shared" ref="AO772:AO835" si="240">IF(AND(O772&gt;Z772,N772&gt;AN772),AE772,0)</f>
        <v>4338.62</v>
      </c>
    </row>
    <row r="773" spans="1:41" s="24" customFormat="1" ht="15.75" customHeight="1" x14ac:dyDescent="0.35">
      <c r="A773" s="36" t="s">
        <v>27</v>
      </c>
      <c r="B773" s="36">
        <v>202509</v>
      </c>
      <c r="C773" s="24" t="s">
        <v>736</v>
      </c>
      <c r="D773" s="24" t="s">
        <v>119</v>
      </c>
      <c r="E773" s="62">
        <v>45901</v>
      </c>
      <c r="F773" s="62">
        <v>46265</v>
      </c>
      <c r="G773" s="37" t="s">
        <v>1328</v>
      </c>
      <c r="H773" s="36">
        <v>362027</v>
      </c>
      <c r="I773" s="63">
        <v>20455</v>
      </c>
      <c r="J773" s="24" t="s">
        <v>3678</v>
      </c>
      <c r="K773" s="63">
        <f t="shared" si="223"/>
        <v>45901</v>
      </c>
      <c r="L773" s="55">
        <f t="shared" si="224"/>
        <v>0.04</v>
      </c>
      <c r="M773" s="76">
        <v>0.22500000000000001</v>
      </c>
      <c r="N773" s="62">
        <v>45901</v>
      </c>
      <c r="O773" s="62">
        <v>46265</v>
      </c>
      <c r="P773" s="63"/>
      <c r="Q773" s="63"/>
      <c r="R773" s="78">
        <v>69</v>
      </c>
      <c r="S773" s="63" t="str">
        <f>VLOOKUP(R773,SA!$B$3:$C$11,2,1)</f>
        <v>66-70</v>
      </c>
      <c r="T773" s="38" t="s">
        <v>98</v>
      </c>
      <c r="U773" s="24" t="s">
        <v>5747</v>
      </c>
      <c r="V773" s="24">
        <v>300000</v>
      </c>
      <c r="W773" s="39">
        <f t="shared" si="225"/>
        <v>0</v>
      </c>
      <c r="X773" s="29">
        <f t="shared" si="226"/>
        <v>0</v>
      </c>
      <c r="Y773" s="40">
        <f t="shared" si="227"/>
        <v>365</v>
      </c>
      <c r="Z773" s="38">
        <f t="shared" si="228"/>
        <v>46081</v>
      </c>
      <c r="AA773" s="41">
        <f t="shared" si="229"/>
        <v>181</v>
      </c>
      <c r="AB773" s="24" t="s">
        <v>113</v>
      </c>
      <c r="AC773" s="41">
        <f t="shared" si="230"/>
        <v>15468.950400000002</v>
      </c>
      <c r="AD773" s="41">
        <v>1</v>
      </c>
      <c r="AE773" s="72">
        <f>INDEX(SA!$C$2:$G$11,MATCH(Details!S773,SA!$C$2:$C$11,0),MATCH(Details!V773,SA!$C$2:$G$2,0))*Y773/(F773-E773+1)</f>
        <v>13109.28</v>
      </c>
      <c r="AF773" s="41">
        <f t="shared" si="231"/>
        <v>0</v>
      </c>
      <c r="AG773" s="41">
        <f t="shared" si="232"/>
        <v>0</v>
      </c>
      <c r="AH773" s="41">
        <f t="shared" si="233"/>
        <v>2359.6704</v>
      </c>
      <c r="AI773" s="60">
        <f t="shared" si="234"/>
        <v>524.37120000000004</v>
      </c>
      <c r="AJ773" s="60">
        <f t="shared" si="235"/>
        <v>2949.5880000000002</v>
      </c>
      <c r="AK773" s="60">
        <f t="shared" si="236"/>
        <v>6500.7662465753428</v>
      </c>
      <c r="AL773" s="60">
        <f t="shared" si="237"/>
        <v>4778.0631912328772</v>
      </c>
      <c r="AM773" s="41">
        <f t="shared" si="238"/>
        <v>4857.2576087671241</v>
      </c>
      <c r="AN773" s="42">
        <f t="shared" si="239"/>
        <v>45715</v>
      </c>
      <c r="AO773" s="43">
        <f t="shared" si="240"/>
        <v>13109.28</v>
      </c>
    </row>
    <row r="774" spans="1:41" s="24" customFormat="1" ht="15.75" customHeight="1" x14ac:dyDescent="0.35">
      <c r="A774" s="36" t="s">
        <v>27</v>
      </c>
      <c r="B774" s="36">
        <v>202509</v>
      </c>
      <c r="C774" s="24" t="s">
        <v>736</v>
      </c>
      <c r="D774" s="24" t="s">
        <v>119</v>
      </c>
      <c r="E774" s="62">
        <v>45901</v>
      </c>
      <c r="F774" s="62">
        <v>46265</v>
      </c>
      <c r="G774" s="37" t="s">
        <v>1329</v>
      </c>
      <c r="H774" s="36">
        <v>362027</v>
      </c>
      <c r="I774" s="63">
        <v>39189</v>
      </c>
      <c r="J774" s="24" t="s">
        <v>3679</v>
      </c>
      <c r="K774" s="63">
        <f t="shared" si="223"/>
        <v>45901</v>
      </c>
      <c r="L774" s="55">
        <f t="shared" si="224"/>
        <v>0.04</v>
      </c>
      <c r="M774" s="76">
        <v>0.22500000000000001</v>
      </c>
      <c r="N774" s="62">
        <v>45901</v>
      </c>
      <c r="O774" s="62">
        <v>46265</v>
      </c>
      <c r="P774" s="63"/>
      <c r="Q774" s="63"/>
      <c r="R774" s="78">
        <v>18</v>
      </c>
      <c r="S774" s="63" t="str">
        <f>VLOOKUP(R774,SA!$B$3:$C$11,2,1)</f>
        <v>0-25</v>
      </c>
      <c r="T774" s="38" t="s">
        <v>98</v>
      </c>
      <c r="U774" s="24" t="s">
        <v>5746</v>
      </c>
      <c r="V774" s="24">
        <v>300000</v>
      </c>
      <c r="W774" s="39">
        <f t="shared" si="225"/>
        <v>0</v>
      </c>
      <c r="X774" s="29">
        <f t="shared" si="226"/>
        <v>0</v>
      </c>
      <c r="Y774" s="40">
        <f t="shared" si="227"/>
        <v>365</v>
      </c>
      <c r="Z774" s="38">
        <f t="shared" si="228"/>
        <v>46081</v>
      </c>
      <c r="AA774" s="41">
        <f t="shared" si="229"/>
        <v>181</v>
      </c>
      <c r="AB774" s="24" t="s">
        <v>113</v>
      </c>
      <c r="AC774" s="41">
        <f t="shared" si="230"/>
        <v>3690.3792000000003</v>
      </c>
      <c r="AD774" s="41">
        <v>1</v>
      </c>
      <c r="AE774" s="72">
        <f>INDEX(SA!$C$2:$G$11,MATCH(Details!S774,SA!$C$2:$C$11,0),MATCH(Details!V774,SA!$C$2:$G$2,0))*Y774/(F774-E774+1)</f>
        <v>3127.44</v>
      </c>
      <c r="AF774" s="41">
        <f t="shared" si="231"/>
        <v>0</v>
      </c>
      <c r="AG774" s="41">
        <f t="shared" si="232"/>
        <v>0</v>
      </c>
      <c r="AH774" s="41">
        <f t="shared" si="233"/>
        <v>562.93920000000003</v>
      </c>
      <c r="AI774" s="60">
        <f t="shared" si="234"/>
        <v>125.0976</v>
      </c>
      <c r="AJ774" s="60">
        <f t="shared" si="235"/>
        <v>703.67399999999998</v>
      </c>
      <c r="AK774" s="60">
        <f t="shared" si="236"/>
        <v>1550.8675068493151</v>
      </c>
      <c r="AL774" s="60">
        <f t="shared" si="237"/>
        <v>1139.8876175342466</v>
      </c>
      <c r="AM774" s="41">
        <f t="shared" si="238"/>
        <v>1158.7807824657534</v>
      </c>
      <c r="AN774" s="42">
        <f t="shared" si="239"/>
        <v>45715</v>
      </c>
      <c r="AO774" s="43">
        <f t="shared" si="240"/>
        <v>3127.44</v>
      </c>
    </row>
    <row r="775" spans="1:41" s="24" customFormat="1" ht="15.75" customHeight="1" x14ac:dyDescent="0.35">
      <c r="A775" s="36" t="s">
        <v>27</v>
      </c>
      <c r="B775" s="36">
        <v>202509</v>
      </c>
      <c r="C775" s="24" t="s">
        <v>736</v>
      </c>
      <c r="D775" s="24" t="s">
        <v>119</v>
      </c>
      <c r="E775" s="62">
        <v>45901</v>
      </c>
      <c r="F775" s="62">
        <v>46265</v>
      </c>
      <c r="G775" s="37" t="s">
        <v>1330</v>
      </c>
      <c r="H775" s="36">
        <v>362027</v>
      </c>
      <c r="I775" s="63">
        <v>18509</v>
      </c>
      <c r="J775" s="24" t="s">
        <v>3680</v>
      </c>
      <c r="K775" s="63">
        <f t="shared" si="223"/>
        <v>45901</v>
      </c>
      <c r="L775" s="55">
        <f t="shared" si="224"/>
        <v>0.04</v>
      </c>
      <c r="M775" s="76">
        <v>0.22500000000000001</v>
      </c>
      <c r="N775" s="62">
        <v>45901</v>
      </c>
      <c r="O775" s="62">
        <v>46265</v>
      </c>
      <c r="P775" s="63"/>
      <c r="Q775" s="63"/>
      <c r="R775" s="78">
        <v>74</v>
      </c>
      <c r="S775" s="63" t="str">
        <f>VLOOKUP(R775,SA!$B$3:$C$11,2,1)</f>
        <v>71-75</v>
      </c>
      <c r="T775" s="38" t="s">
        <v>97</v>
      </c>
      <c r="U775" s="24" t="s">
        <v>5744</v>
      </c>
      <c r="V775" s="24">
        <v>300000</v>
      </c>
      <c r="W775" s="39">
        <f t="shared" si="225"/>
        <v>0</v>
      </c>
      <c r="X775" s="29">
        <f t="shared" si="226"/>
        <v>0</v>
      </c>
      <c r="Y775" s="40">
        <f t="shared" si="227"/>
        <v>365</v>
      </c>
      <c r="Z775" s="38">
        <f t="shared" si="228"/>
        <v>46081</v>
      </c>
      <c r="AA775" s="41">
        <f t="shared" si="229"/>
        <v>181</v>
      </c>
      <c r="AB775" s="24" t="s">
        <v>113</v>
      </c>
      <c r="AC775" s="41">
        <f t="shared" si="230"/>
        <v>19621.1934</v>
      </c>
      <c r="AD775" s="41">
        <v>1</v>
      </c>
      <c r="AE775" s="72">
        <f>INDEX(SA!$C$2:$G$11,MATCH(Details!S775,SA!$C$2:$C$11,0),MATCH(Details!V775,SA!$C$2:$G$2,0))*Y775/(F775-E775+1)</f>
        <v>16628.13</v>
      </c>
      <c r="AF775" s="41">
        <f t="shared" si="231"/>
        <v>0</v>
      </c>
      <c r="AG775" s="41">
        <f t="shared" si="232"/>
        <v>0</v>
      </c>
      <c r="AH775" s="41">
        <f t="shared" si="233"/>
        <v>2993.0634</v>
      </c>
      <c r="AI775" s="60">
        <f t="shared" si="234"/>
        <v>665.12520000000006</v>
      </c>
      <c r="AJ775" s="60">
        <f t="shared" si="235"/>
        <v>3741.3292500000002</v>
      </c>
      <c r="AK775" s="60">
        <f t="shared" si="236"/>
        <v>8245.7302191780836</v>
      </c>
      <c r="AL775" s="60">
        <f t="shared" si="237"/>
        <v>6060.6117110958912</v>
      </c>
      <c r="AM775" s="41">
        <f t="shared" si="238"/>
        <v>6161.0638389041087</v>
      </c>
      <c r="AN775" s="42">
        <f t="shared" si="239"/>
        <v>45715</v>
      </c>
      <c r="AO775" s="43">
        <f t="shared" si="240"/>
        <v>16628.13</v>
      </c>
    </row>
    <row r="776" spans="1:41" s="24" customFormat="1" ht="15.75" customHeight="1" x14ac:dyDescent="0.35">
      <c r="A776" s="36" t="s">
        <v>27</v>
      </c>
      <c r="B776" s="36">
        <v>202509</v>
      </c>
      <c r="C776" s="24" t="s">
        <v>736</v>
      </c>
      <c r="D776" s="24" t="s">
        <v>119</v>
      </c>
      <c r="E776" s="62">
        <v>45901</v>
      </c>
      <c r="F776" s="62">
        <v>46265</v>
      </c>
      <c r="G776" s="37" t="s">
        <v>194</v>
      </c>
      <c r="H776" s="36">
        <v>362027</v>
      </c>
      <c r="I776" s="63">
        <v>27926</v>
      </c>
      <c r="J776" s="24" t="s">
        <v>3681</v>
      </c>
      <c r="K776" s="63">
        <f t="shared" si="223"/>
        <v>45901</v>
      </c>
      <c r="L776" s="55">
        <f t="shared" si="224"/>
        <v>0.04</v>
      </c>
      <c r="M776" s="76">
        <v>0.22500000000000001</v>
      </c>
      <c r="N776" s="62">
        <v>45901</v>
      </c>
      <c r="O776" s="62">
        <v>46265</v>
      </c>
      <c r="P776" s="63"/>
      <c r="Q776" s="63"/>
      <c r="R776" s="78">
        <v>49</v>
      </c>
      <c r="S776" s="63" t="str">
        <f>VLOOKUP(R776,SA!$B$3:$C$11,2,1)</f>
        <v>46-55</v>
      </c>
      <c r="T776" s="38" t="s">
        <v>97</v>
      </c>
      <c r="U776" s="24" t="s">
        <v>56</v>
      </c>
      <c r="V776" s="24">
        <v>300000</v>
      </c>
      <c r="W776" s="39">
        <f t="shared" si="225"/>
        <v>300000</v>
      </c>
      <c r="X776" s="29">
        <f t="shared" si="226"/>
        <v>1</v>
      </c>
      <c r="Y776" s="40">
        <f t="shared" si="227"/>
        <v>365</v>
      </c>
      <c r="Z776" s="38">
        <f t="shared" si="228"/>
        <v>46081</v>
      </c>
      <c r="AA776" s="41">
        <f t="shared" si="229"/>
        <v>181</v>
      </c>
      <c r="AB776" s="24" t="s">
        <v>113</v>
      </c>
      <c r="AC776" s="41">
        <f t="shared" si="230"/>
        <v>7373.4659999999994</v>
      </c>
      <c r="AD776" s="41">
        <v>1</v>
      </c>
      <c r="AE776" s="72">
        <f>INDEX(SA!$C$2:$G$11,MATCH(Details!S776,SA!$C$2:$C$11,0),MATCH(Details!V776,SA!$C$2:$G$2,0))*Y776/(F776-E776+1)</f>
        <v>6248.7</v>
      </c>
      <c r="AF776" s="41">
        <f t="shared" si="231"/>
        <v>0</v>
      </c>
      <c r="AG776" s="41">
        <f t="shared" si="232"/>
        <v>0</v>
      </c>
      <c r="AH776" s="41">
        <f t="shared" si="233"/>
        <v>1124.7659999999998</v>
      </c>
      <c r="AI776" s="60">
        <f t="shared" si="234"/>
        <v>249.94800000000001</v>
      </c>
      <c r="AJ776" s="60">
        <f t="shared" si="235"/>
        <v>1405.9575</v>
      </c>
      <c r="AK776" s="60">
        <f t="shared" si="236"/>
        <v>3098.6704109589041</v>
      </c>
      <c r="AL776" s="60">
        <f t="shared" si="237"/>
        <v>2277.5227520547946</v>
      </c>
      <c r="AM776" s="41">
        <f t="shared" si="238"/>
        <v>2315.2717479452049</v>
      </c>
      <c r="AN776" s="42">
        <f t="shared" si="239"/>
        <v>45715</v>
      </c>
      <c r="AO776" s="43">
        <f t="shared" si="240"/>
        <v>6248.7</v>
      </c>
    </row>
    <row r="777" spans="1:41" s="24" customFormat="1" ht="15.75" customHeight="1" x14ac:dyDescent="0.35">
      <c r="A777" s="36" t="s">
        <v>27</v>
      </c>
      <c r="B777" s="36">
        <v>202509</v>
      </c>
      <c r="C777" s="24" t="s">
        <v>736</v>
      </c>
      <c r="D777" s="24" t="s">
        <v>119</v>
      </c>
      <c r="E777" s="62">
        <v>45901</v>
      </c>
      <c r="F777" s="62">
        <v>46265</v>
      </c>
      <c r="G777" s="37" t="s">
        <v>1331</v>
      </c>
      <c r="H777" s="36">
        <v>362031</v>
      </c>
      <c r="I777" s="63">
        <v>39625</v>
      </c>
      <c r="J777" s="24" t="s">
        <v>3682</v>
      </c>
      <c r="K777" s="63">
        <f t="shared" si="223"/>
        <v>45901</v>
      </c>
      <c r="L777" s="55">
        <f t="shared" si="224"/>
        <v>0.04</v>
      </c>
      <c r="M777" s="76">
        <v>0.22500000000000001</v>
      </c>
      <c r="N777" s="62">
        <v>45901</v>
      </c>
      <c r="O777" s="62">
        <v>46265</v>
      </c>
      <c r="P777" s="63"/>
      <c r="Q777" s="63"/>
      <c r="R777" s="78">
        <v>17</v>
      </c>
      <c r="S777" s="63" t="str">
        <f>VLOOKUP(R777,SA!$B$3:$C$11,2,1)</f>
        <v>0-25</v>
      </c>
      <c r="T777" s="38" t="s">
        <v>97</v>
      </c>
      <c r="U777" s="24" t="s">
        <v>5745</v>
      </c>
      <c r="V777" s="24">
        <v>300000</v>
      </c>
      <c r="W777" s="39">
        <f t="shared" si="225"/>
        <v>0</v>
      </c>
      <c r="X777" s="29">
        <f t="shared" si="226"/>
        <v>0</v>
      </c>
      <c r="Y777" s="40">
        <f t="shared" si="227"/>
        <v>365</v>
      </c>
      <c r="Z777" s="38">
        <f t="shared" si="228"/>
        <v>46081</v>
      </c>
      <c r="AA777" s="41">
        <f t="shared" si="229"/>
        <v>181</v>
      </c>
      <c r="AB777" s="24" t="s">
        <v>113</v>
      </c>
      <c r="AC777" s="41">
        <f t="shared" si="230"/>
        <v>3690.3792000000003</v>
      </c>
      <c r="AD777" s="41">
        <v>1</v>
      </c>
      <c r="AE777" s="72">
        <f>INDEX(SA!$C$2:$G$11,MATCH(Details!S777,SA!$C$2:$C$11,0),MATCH(Details!V777,SA!$C$2:$G$2,0))*Y777/(F777-E777+1)</f>
        <v>3127.44</v>
      </c>
      <c r="AF777" s="41">
        <f t="shared" si="231"/>
        <v>0</v>
      </c>
      <c r="AG777" s="41">
        <f t="shared" si="232"/>
        <v>0</v>
      </c>
      <c r="AH777" s="41">
        <f t="shared" si="233"/>
        <v>562.93920000000003</v>
      </c>
      <c r="AI777" s="60">
        <f t="shared" si="234"/>
        <v>125.0976</v>
      </c>
      <c r="AJ777" s="60">
        <f t="shared" si="235"/>
        <v>703.67399999999998</v>
      </c>
      <c r="AK777" s="60">
        <f t="shared" si="236"/>
        <v>1550.8675068493151</v>
      </c>
      <c r="AL777" s="60">
        <f t="shared" si="237"/>
        <v>1139.8876175342466</v>
      </c>
      <c r="AM777" s="41">
        <f t="shared" si="238"/>
        <v>1158.7807824657534</v>
      </c>
      <c r="AN777" s="42">
        <f t="shared" si="239"/>
        <v>45715</v>
      </c>
      <c r="AO777" s="43">
        <f t="shared" si="240"/>
        <v>3127.44</v>
      </c>
    </row>
    <row r="778" spans="1:41" s="24" customFormat="1" ht="15.75" customHeight="1" x14ac:dyDescent="0.35">
      <c r="A778" s="36" t="s">
        <v>27</v>
      </c>
      <c r="B778" s="36">
        <v>202509</v>
      </c>
      <c r="C778" s="24" t="s">
        <v>736</v>
      </c>
      <c r="D778" s="24" t="s">
        <v>119</v>
      </c>
      <c r="E778" s="62">
        <v>45901</v>
      </c>
      <c r="F778" s="62">
        <v>46265</v>
      </c>
      <c r="G778" s="37" t="s">
        <v>1332</v>
      </c>
      <c r="H778" s="36">
        <v>362031</v>
      </c>
      <c r="I778" s="63">
        <v>31754</v>
      </c>
      <c r="J778" s="24" t="s">
        <v>3683</v>
      </c>
      <c r="K778" s="63">
        <f t="shared" si="223"/>
        <v>45901</v>
      </c>
      <c r="L778" s="55">
        <f t="shared" si="224"/>
        <v>0.04</v>
      </c>
      <c r="M778" s="76">
        <v>0.22500000000000001</v>
      </c>
      <c r="N778" s="62">
        <v>45901</v>
      </c>
      <c r="O778" s="62">
        <v>46265</v>
      </c>
      <c r="P778" s="63"/>
      <c r="Q778" s="63"/>
      <c r="R778" s="78">
        <v>38</v>
      </c>
      <c r="S778" s="63" t="str">
        <f>VLOOKUP(R778,SA!$B$3:$C$11,2,1)</f>
        <v>36-45</v>
      </c>
      <c r="T778" s="38" t="s">
        <v>98</v>
      </c>
      <c r="U778" s="24" t="s">
        <v>5743</v>
      </c>
      <c r="V778" s="24">
        <v>300000</v>
      </c>
      <c r="W778" s="39">
        <f t="shared" si="225"/>
        <v>0</v>
      </c>
      <c r="X778" s="29">
        <f t="shared" si="226"/>
        <v>0</v>
      </c>
      <c r="Y778" s="40">
        <f t="shared" si="227"/>
        <v>365</v>
      </c>
      <c r="Z778" s="38">
        <f t="shared" si="228"/>
        <v>46081</v>
      </c>
      <c r="AA778" s="41">
        <f t="shared" si="229"/>
        <v>181</v>
      </c>
      <c r="AB778" s="24" t="s">
        <v>113</v>
      </c>
      <c r="AC778" s="41">
        <f t="shared" si="230"/>
        <v>5119.5716000000002</v>
      </c>
      <c r="AD778" s="41">
        <v>1</v>
      </c>
      <c r="AE778" s="72">
        <f>INDEX(SA!$C$2:$G$11,MATCH(Details!S778,SA!$C$2:$C$11,0),MATCH(Details!V778,SA!$C$2:$G$2,0))*Y778/(F778-E778+1)</f>
        <v>4338.62</v>
      </c>
      <c r="AF778" s="41">
        <f t="shared" si="231"/>
        <v>0</v>
      </c>
      <c r="AG778" s="41">
        <f t="shared" si="232"/>
        <v>0</v>
      </c>
      <c r="AH778" s="41">
        <f t="shared" si="233"/>
        <v>780.95159999999998</v>
      </c>
      <c r="AI778" s="60">
        <f t="shared" si="234"/>
        <v>173.54480000000001</v>
      </c>
      <c r="AJ778" s="60">
        <f t="shared" si="235"/>
        <v>976.18949999999995</v>
      </c>
      <c r="AK778" s="60">
        <f t="shared" si="236"/>
        <v>2151.4800547945206</v>
      </c>
      <c r="AL778" s="60">
        <f t="shared" si="237"/>
        <v>1581.3378402739727</v>
      </c>
      <c r="AM778" s="41">
        <f t="shared" si="238"/>
        <v>1607.5478597260276</v>
      </c>
      <c r="AN778" s="42">
        <f t="shared" si="239"/>
        <v>45715</v>
      </c>
      <c r="AO778" s="43">
        <f t="shared" si="240"/>
        <v>4338.62</v>
      </c>
    </row>
    <row r="779" spans="1:41" s="24" customFormat="1" ht="15.75" customHeight="1" x14ac:dyDescent="0.35">
      <c r="A779" s="36" t="s">
        <v>27</v>
      </c>
      <c r="B779" s="36">
        <v>202509</v>
      </c>
      <c r="C779" s="24" t="s">
        <v>736</v>
      </c>
      <c r="D779" s="24" t="s">
        <v>119</v>
      </c>
      <c r="E779" s="62">
        <v>45901</v>
      </c>
      <c r="F779" s="62">
        <v>46265</v>
      </c>
      <c r="G779" s="37" t="s">
        <v>1333</v>
      </c>
      <c r="H779" s="36">
        <v>362031</v>
      </c>
      <c r="I779" s="63">
        <v>16355</v>
      </c>
      <c r="J779" s="24" t="s">
        <v>3684</v>
      </c>
      <c r="K779" s="63">
        <f t="shared" si="223"/>
        <v>45901</v>
      </c>
      <c r="L779" s="55">
        <f t="shared" si="224"/>
        <v>0.04</v>
      </c>
      <c r="M779" s="76">
        <v>0.22500000000000001</v>
      </c>
      <c r="N779" s="62">
        <v>45901</v>
      </c>
      <c r="O779" s="62">
        <v>46265</v>
      </c>
      <c r="P779" s="63"/>
      <c r="Q779" s="63"/>
      <c r="R779" s="78">
        <v>76</v>
      </c>
      <c r="S779" s="63" t="str">
        <f>VLOOKUP(R779,SA!$B$3:$C$11,2,1)</f>
        <v>76-80</v>
      </c>
      <c r="T779" s="38" t="s">
        <v>97</v>
      </c>
      <c r="U779" s="24" t="s">
        <v>5744</v>
      </c>
      <c r="V779" s="24">
        <v>300000</v>
      </c>
      <c r="W779" s="39">
        <f t="shared" si="225"/>
        <v>0</v>
      </c>
      <c r="X779" s="29">
        <f t="shared" si="226"/>
        <v>0</v>
      </c>
      <c r="Y779" s="40">
        <f t="shared" si="227"/>
        <v>365</v>
      </c>
      <c r="Z779" s="38">
        <f t="shared" si="228"/>
        <v>46081</v>
      </c>
      <c r="AA779" s="41">
        <f t="shared" si="229"/>
        <v>181</v>
      </c>
      <c r="AB779" s="24" t="s">
        <v>113</v>
      </c>
      <c r="AC779" s="41">
        <f t="shared" si="230"/>
        <v>24649.078999999998</v>
      </c>
      <c r="AD779" s="41">
        <v>1</v>
      </c>
      <c r="AE779" s="72">
        <f>INDEX(SA!$C$2:$G$11,MATCH(Details!S779,SA!$C$2:$C$11,0),MATCH(Details!V779,SA!$C$2:$G$2,0))*Y779/(F779-E779+1)</f>
        <v>20889.05</v>
      </c>
      <c r="AF779" s="41">
        <f t="shared" si="231"/>
        <v>0</v>
      </c>
      <c r="AG779" s="41">
        <f t="shared" si="232"/>
        <v>0</v>
      </c>
      <c r="AH779" s="41">
        <f t="shared" si="233"/>
        <v>3760.0289999999995</v>
      </c>
      <c r="AI779" s="60">
        <f t="shared" si="234"/>
        <v>835.56200000000001</v>
      </c>
      <c r="AJ779" s="60">
        <f t="shared" si="235"/>
        <v>4700.0362500000001</v>
      </c>
      <c r="AK779" s="60">
        <f t="shared" si="236"/>
        <v>10358.679589041096</v>
      </c>
      <c r="AL779" s="60">
        <f t="shared" si="237"/>
        <v>7613.629497945205</v>
      </c>
      <c r="AM779" s="41">
        <f t="shared" si="238"/>
        <v>7739.8222520547924</v>
      </c>
      <c r="AN779" s="42">
        <f t="shared" si="239"/>
        <v>45715</v>
      </c>
      <c r="AO779" s="43">
        <f t="shared" si="240"/>
        <v>20889.05</v>
      </c>
    </row>
    <row r="780" spans="1:41" s="24" customFormat="1" ht="15.75" customHeight="1" x14ac:dyDescent="0.35">
      <c r="A780" s="36" t="s">
        <v>27</v>
      </c>
      <c r="B780" s="36">
        <v>202509</v>
      </c>
      <c r="C780" s="24" t="s">
        <v>736</v>
      </c>
      <c r="D780" s="24" t="s">
        <v>119</v>
      </c>
      <c r="E780" s="62">
        <v>45901</v>
      </c>
      <c r="F780" s="62">
        <v>46265</v>
      </c>
      <c r="G780" s="37" t="s">
        <v>1334</v>
      </c>
      <c r="H780" s="36">
        <v>362031</v>
      </c>
      <c r="I780" s="63">
        <v>41567</v>
      </c>
      <c r="J780" s="24" t="s">
        <v>3685</v>
      </c>
      <c r="K780" s="63">
        <f t="shared" si="223"/>
        <v>45901</v>
      </c>
      <c r="L780" s="55">
        <f t="shared" si="224"/>
        <v>0.04</v>
      </c>
      <c r="M780" s="76">
        <v>0.22500000000000001</v>
      </c>
      <c r="N780" s="62">
        <v>45901</v>
      </c>
      <c r="O780" s="62">
        <v>46265</v>
      </c>
      <c r="P780" s="63"/>
      <c r="Q780" s="63"/>
      <c r="R780" s="78">
        <v>11</v>
      </c>
      <c r="S780" s="63" t="str">
        <f>VLOOKUP(R780,SA!$B$3:$C$11,2,1)</f>
        <v>0-25</v>
      </c>
      <c r="T780" s="38" t="s">
        <v>97</v>
      </c>
      <c r="U780" s="24" t="s">
        <v>5745</v>
      </c>
      <c r="V780" s="24">
        <v>300000</v>
      </c>
      <c r="W780" s="39">
        <f t="shared" si="225"/>
        <v>0</v>
      </c>
      <c r="X780" s="29">
        <f t="shared" si="226"/>
        <v>0</v>
      </c>
      <c r="Y780" s="40">
        <f t="shared" si="227"/>
        <v>365</v>
      </c>
      <c r="Z780" s="38">
        <f t="shared" si="228"/>
        <v>46081</v>
      </c>
      <c r="AA780" s="41">
        <f t="shared" si="229"/>
        <v>181</v>
      </c>
      <c r="AB780" s="24" t="s">
        <v>113</v>
      </c>
      <c r="AC780" s="41">
        <f t="shared" si="230"/>
        <v>3690.3792000000003</v>
      </c>
      <c r="AD780" s="41">
        <v>1</v>
      </c>
      <c r="AE780" s="72">
        <f>INDEX(SA!$C$2:$G$11,MATCH(Details!S780,SA!$C$2:$C$11,0),MATCH(Details!V780,SA!$C$2:$G$2,0))*Y780/(F780-E780+1)</f>
        <v>3127.44</v>
      </c>
      <c r="AF780" s="41">
        <f t="shared" si="231"/>
        <v>0</v>
      </c>
      <c r="AG780" s="41">
        <f t="shared" si="232"/>
        <v>0</v>
      </c>
      <c r="AH780" s="41">
        <f t="shared" si="233"/>
        <v>562.93920000000003</v>
      </c>
      <c r="AI780" s="60">
        <f t="shared" si="234"/>
        <v>125.0976</v>
      </c>
      <c r="AJ780" s="60">
        <f t="shared" si="235"/>
        <v>703.67399999999998</v>
      </c>
      <c r="AK780" s="60">
        <f t="shared" si="236"/>
        <v>1550.8675068493151</v>
      </c>
      <c r="AL780" s="60">
        <f t="shared" si="237"/>
        <v>1139.8876175342466</v>
      </c>
      <c r="AM780" s="41">
        <f t="shared" si="238"/>
        <v>1158.7807824657534</v>
      </c>
      <c r="AN780" s="42">
        <f t="shared" si="239"/>
        <v>45715</v>
      </c>
      <c r="AO780" s="43">
        <f t="shared" si="240"/>
        <v>3127.44</v>
      </c>
    </row>
    <row r="781" spans="1:41" s="24" customFormat="1" ht="15.75" customHeight="1" x14ac:dyDescent="0.35">
      <c r="A781" s="36" t="s">
        <v>27</v>
      </c>
      <c r="B781" s="36">
        <v>202509</v>
      </c>
      <c r="C781" s="24" t="s">
        <v>736</v>
      </c>
      <c r="D781" s="24" t="s">
        <v>119</v>
      </c>
      <c r="E781" s="62">
        <v>45901</v>
      </c>
      <c r="F781" s="62">
        <v>46265</v>
      </c>
      <c r="G781" s="37" t="s">
        <v>141</v>
      </c>
      <c r="H781" s="36">
        <v>362031</v>
      </c>
      <c r="I781" s="63">
        <v>28768</v>
      </c>
      <c r="J781" s="24" t="s">
        <v>3686</v>
      </c>
      <c r="K781" s="63">
        <f t="shared" si="223"/>
        <v>45901</v>
      </c>
      <c r="L781" s="55">
        <f t="shared" si="224"/>
        <v>0.04</v>
      </c>
      <c r="M781" s="76">
        <v>0.22500000000000001</v>
      </c>
      <c r="N781" s="62">
        <v>45901</v>
      </c>
      <c r="O781" s="62">
        <v>46265</v>
      </c>
      <c r="P781" s="63"/>
      <c r="Q781" s="63"/>
      <c r="R781" s="78">
        <v>46</v>
      </c>
      <c r="S781" s="63" t="str">
        <f>VLOOKUP(R781,SA!$B$3:$C$11,2,1)</f>
        <v>46-55</v>
      </c>
      <c r="T781" s="38" t="s">
        <v>97</v>
      </c>
      <c r="U781" s="24" t="s">
        <v>56</v>
      </c>
      <c r="V781" s="24">
        <v>300000</v>
      </c>
      <c r="W781" s="39">
        <f t="shared" si="225"/>
        <v>300000</v>
      </c>
      <c r="X781" s="29">
        <f t="shared" si="226"/>
        <v>1</v>
      </c>
      <c r="Y781" s="40">
        <f t="shared" si="227"/>
        <v>365</v>
      </c>
      <c r="Z781" s="38">
        <f t="shared" si="228"/>
        <v>46081</v>
      </c>
      <c r="AA781" s="41">
        <f t="shared" si="229"/>
        <v>181</v>
      </c>
      <c r="AB781" s="24" t="s">
        <v>113</v>
      </c>
      <c r="AC781" s="41">
        <f t="shared" si="230"/>
        <v>7373.4659999999994</v>
      </c>
      <c r="AD781" s="41">
        <v>1</v>
      </c>
      <c r="AE781" s="72">
        <f>INDEX(SA!$C$2:$G$11,MATCH(Details!S781,SA!$C$2:$C$11,0),MATCH(Details!V781,SA!$C$2:$G$2,0))*Y781/(F781-E781+1)</f>
        <v>6248.7</v>
      </c>
      <c r="AF781" s="41">
        <f t="shared" si="231"/>
        <v>0</v>
      </c>
      <c r="AG781" s="41">
        <f t="shared" si="232"/>
        <v>0</v>
      </c>
      <c r="AH781" s="41">
        <f t="shared" si="233"/>
        <v>1124.7659999999998</v>
      </c>
      <c r="AI781" s="60">
        <f t="shared" si="234"/>
        <v>249.94800000000001</v>
      </c>
      <c r="AJ781" s="60">
        <f t="shared" si="235"/>
        <v>1405.9575</v>
      </c>
      <c r="AK781" s="60">
        <f t="shared" si="236"/>
        <v>3098.6704109589041</v>
      </c>
      <c r="AL781" s="60">
        <f t="shared" si="237"/>
        <v>2277.5227520547946</v>
      </c>
      <c r="AM781" s="41">
        <f t="shared" si="238"/>
        <v>2315.2717479452049</v>
      </c>
      <c r="AN781" s="42">
        <f t="shared" si="239"/>
        <v>45715</v>
      </c>
      <c r="AO781" s="43">
        <f t="shared" si="240"/>
        <v>6248.7</v>
      </c>
    </row>
    <row r="782" spans="1:41" s="24" customFormat="1" ht="15.75" customHeight="1" x14ac:dyDescent="0.35">
      <c r="A782" s="36" t="s">
        <v>27</v>
      </c>
      <c r="B782" s="36">
        <v>202509</v>
      </c>
      <c r="C782" s="24" t="s">
        <v>736</v>
      </c>
      <c r="D782" s="24" t="s">
        <v>119</v>
      </c>
      <c r="E782" s="62">
        <v>45901</v>
      </c>
      <c r="F782" s="62">
        <v>46265</v>
      </c>
      <c r="G782" s="37" t="s">
        <v>6215</v>
      </c>
      <c r="H782" s="36">
        <v>362031</v>
      </c>
      <c r="I782" s="63">
        <v>20626</v>
      </c>
      <c r="J782" s="24" t="s">
        <v>3687</v>
      </c>
      <c r="K782" s="63">
        <f t="shared" si="223"/>
        <v>45901</v>
      </c>
      <c r="L782" s="55">
        <f t="shared" si="224"/>
        <v>0.04</v>
      </c>
      <c r="M782" s="76">
        <v>0.22500000000000001</v>
      </c>
      <c r="N782" s="62">
        <v>45901</v>
      </c>
      <c r="O782" s="62">
        <v>46265</v>
      </c>
      <c r="P782" s="63"/>
      <c r="Q782" s="63"/>
      <c r="R782" s="78">
        <v>69</v>
      </c>
      <c r="S782" s="63" t="str">
        <f>VLOOKUP(R782,SA!$B$3:$C$11,2,1)</f>
        <v>66-70</v>
      </c>
      <c r="T782" s="38" t="s">
        <v>98</v>
      </c>
      <c r="U782" s="24" t="s">
        <v>5747</v>
      </c>
      <c r="V782" s="24">
        <v>300000</v>
      </c>
      <c r="W782" s="39">
        <f t="shared" si="225"/>
        <v>0</v>
      </c>
      <c r="X782" s="29">
        <f t="shared" si="226"/>
        <v>0</v>
      </c>
      <c r="Y782" s="40">
        <f t="shared" si="227"/>
        <v>365</v>
      </c>
      <c r="Z782" s="38">
        <f t="shared" si="228"/>
        <v>46081</v>
      </c>
      <c r="AA782" s="41">
        <f t="shared" si="229"/>
        <v>181</v>
      </c>
      <c r="AB782" s="24" t="s">
        <v>113</v>
      </c>
      <c r="AC782" s="41">
        <f t="shared" si="230"/>
        <v>15468.950400000002</v>
      </c>
      <c r="AD782" s="41">
        <v>1</v>
      </c>
      <c r="AE782" s="72">
        <f>INDEX(SA!$C$2:$G$11,MATCH(Details!S782,SA!$C$2:$C$11,0),MATCH(Details!V782,SA!$C$2:$G$2,0))*Y782/(F782-E782+1)</f>
        <v>13109.28</v>
      </c>
      <c r="AF782" s="41">
        <f t="shared" si="231"/>
        <v>0</v>
      </c>
      <c r="AG782" s="41">
        <f t="shared" si="232"/>
        <v>0</v>
      </c>
      <c r="AH782" s="41">
        <f t="shared" si="233"/>
        <v>2359.6704</v>
      </c>
      <c r="AI782" s="60">
        <f t="shared" si="234"/>
        <v>524.37120000000004</v>
      </c>
      <c r="AJ782" s="60">
        <f t="shared" si="235"/>
        <v>2949.5880000000002</v>
      </c>
      <c r="AK782" s="60">
        <f t="shared" si="236"/>
        <v>6500.7662465753428</v>
      </c>
      <c r="AL782" s="60">
        <f t="shared" si="237"/>
        <v>4778.0631912328772</v>
      </c>
      <c r="AM782" s="41">
        <f t="shared" si="238"/>
        <v>4857.2576087671241</v>
      </c>
      <c r="AN782" s="42">
        <f t="shared" si="239"/>
        <v>45715</v>
      </c>
      <c r="AO782" s="43">
        <f t="shared" si="240"/>
        <v>13109.28</v>
      </c>
    </row>
    <row r="783" spans="1:41" s="24" customFormat="1" ht="15.75" customHeight="1" x14ac:dyDescent="0.35">
      <c r="A783" s="36" t="s">
        <v>27</v>
      </c>
      <c r="B783" s="36">
        <v>202509</v>
      </c>
      <c r="C783" s="24" t="s">
        <v>736</v>
      </c>
      <c r="D783" s="24" t="s">
        <v>119</v>
      </c>
      <c r="E783" s="62">
        <v>45901</v>
      </c>
      <c r="F783" s="62">
        <v>46265</v>
      </c>
      <c r="G783" s="37" t="s">
        <v>1335</v>
      </c>
      <c r="H783" s="36">
        <v>362032</v>
      </c>
      <c r="I783" s="63">
        <v>28116</v>
      </c>
      <c r="J783" s="24" t="s">
        <v>3688</v>
      </c>
      <c r="K783" s="63">
        <f t="shared" si="223"/>
        <v>45901</v>
      </c>
      <c r="L783" s="55">
        <f t="shared" si="224"/>
        <v>0.04</v>
      </c>
      <c r="M783" s="76">
        <v>0.22500000000000001</v>
      </c>
      <c r="N783" s="62">
        <v>45901</v>
      </c>
      <c r="O783" s="62">
        <v>46265</v>
      </c>
      <c r="P783" s="63"/>
      <c r="Q783" s="63"/>
      <c r="R783" s="78">
        <v>48</v>
      </c>
      <c r="S783" s="63" t="str">
        <f>VLOOKUP(R783,SA!$B$3:$C$11,2,1)</f>
        <v>46-55</v>
      </c>
      <c r="T783" s="38" t="s">
        <v>98</v>
      </c>
      <c r="U783" s="24" t="s">
        <v>5743</v>
      </c>
      <c r="V783" s="24">
        <v>300000</v>
      </c>
      <c r="W783" s="39">
        <f t="shared" si="225"/>
        <v>0</v>
      </c>
      <c r="X783" s="29">
        <f t="shared" si="226"/>
        <v>0</v>
      </c>
      <c r="Y783" s="40">
        <f t="shared" si="227"/>
        <v>365</v>
      </c>
      <c r="Z783" s="38">
        <f t="shared" si="228"/>
        <v>46081</v>
      </c>
      <c r="AA783" s="41">
        <f t="shared" si="229"/>
        <v>181</v>
      </c>
      <c r="AB783" s="24" t="s">
        <v>113</v>
      </c>
      <c r="AC783" s="41">
        <f t="shared" si="230"/>
        <v>7373.4659999999994</v>
      </c>
      <c r="AD783" s="41">
        <v>1</v>
      </c>
      <c r="AE783" s="72">
        <f>INDEX(SA!$C$2:$G$11,MATCH(Details!S783,SA!$C$2:$C$11,0),MATCH(Details!V783,SA!$C$2:$G$2,0))*Y783/(F783-E783+1)</f>
        <v>6248.7</v>
      </c>
      <c r="AF783" s="41">
        <f t="shared" si="231"/>
        <v>0</v>
      </c>
      <c r="AG783" s="41">
        <f t="shared" si="232"/>
        <v>0</v>
      </c>
      <c r="AH783" s="41">
        <f t="shared" si="233"/>
        <v>1124.7659999999998</v>
      </c>
      <c r="AI783" s="60">
        <f t="shared" si="234"/>
        <v>249.94800000000001</v>
      </c>
      <c r="AJ783" s="60">
        <f t="shared" si="235"/>
        <v>1405.9575</v>
      </c>
      <c r="AK783" s="60">
        <f t="shared" si="236"/>
        <v>3098.6704109589041</v>
      </c>
      <c r="AL783" s="60">
        <f t="shared" si="237"/>
        <v>2277.5227520547946</v>
      </c>
      <c r="AM783" s="41">
        <f t="shared" si="238"/>
        <v>2315.2717479452049</v>
      </c>
      <c r="AN783" s="42">
        <f t="shared" si="239"/>
        <v>45715</v>
      </c>
      <c r="AO783" s="43">
        <f t="shared" si="240"/>
        <v>6248.7</v>
      </c>
    </row>
    <row r="784" spans="1:41" s="24" customFormat="1" ht="15.75" customHeight="1" x14ac:dyDescent="0.35">
      <c r="A784" s="36" t="s">
        <v>27</v>
      </c>
      <c r="B784" s="36">
        <v>202509</v>
      </c>
      <c r="C784" s="24" t="s">
        <v>736</v>
      </c>
      <c r="D784" s="24" t="s">
        <v>119</v>
      </c>
      <c r="E784" s="62">
        <v>45901</v>
      </c>
      <c r="F784" s="62">
        <v>46265</v>
      </c>
      <c r="G784" s="37" t="s">
        <v>1336</v>
      </c>
      <c r="H784" s="36">
        <v>362032</v>
      </c>
      <c r="I784" s="63">
        <v>40499</v>
      </c>
      <c r="J784" s="24" t="s">
        <v>3689</v>
      </c>
      <c r="K784" s="63">
        <f t="shared" si="223"/>
        <v>45901</v>
      </c>
      <c r="L784" s="55">
        <f t="shared" si="224"/>
        <v>0.04</v>
      </c>
      <c r="M784" s="76">
        <v>0.22500000000000001</v>
      </c>
      <c r="N784" s="62">
        <v>45901</v>
      </c>
      <c r="O784" s="62">
        <v>46265</v>
      </c>
      <c r="P784" s="63"/>
      <c r="Q784" s="63"/>
      <c r="R784" s="78">
        <v>14</v>
      </c>
      <c r="S784" s="63" t="str">
        <f>VLOOKUP(R784,SA!$B$3:$C$11,2,1)</f>
        <v>0-25</v>
      </c>
      <c r="T784" s="38" t="s">
        <v>97</v>
      </c>
      <c r="U784" s="24" t="s">
        <v>5745</v>
      </c>
      <c r="V784" s="24">
        <v>300000</v>
      </c>
      <c r="W784" s="39">
        <f t="shared" si="225"/>
        <v>0</v>
      </c>
      <c r="X784" s="29">
        <f t="shared" si="226"/>
        <v>0</v>
      </c>
      <c r="Y784" s="40">
        <f t="shared" si="227"/>
        <v>365</v>
      </c>
      <c r="Z784" s="38">
        <f t="shared" si="228"/>
        <v>46081</v>
      </c>
      <c r="AA784" s="41">
        <f t="shared" si="229"/>
        <v>181</v>
      </c>
      <c r="AB784" s="24" t="s">
        <v>113</v>
      </c>
      <c r="AC784" s="41">
        <f t="shared" si="230"/>
        <v>3690.3792000000003</v>
      </c>
      <c r="AD784" s="41">
        <v>1</v>
      </c>
      <c r="AE784" s="72">
        <f>INDEX(SA!$C$2:$G$11,MATCH(Details!S784,SA!$C$2:$C$11,0),MATCH(Details!V784,SA!$C$2:$G$2,0))*Y784/(F784-E784+1)</f>
        <v>3127.44</v>
      </c>
      <c r="AF784" s="41">
        <f t="shared" si="231"/>
        <v>0</v>
      </c>
      <c r="AG784" s="41">
        <f t="shared" si="232"/>
        <v>0</v>
      </c>
      <c r="AH784" s="41">
        <f t="shared" si="233"/>
        <v>562.93920000000003</v>
      </c>
      <c r="AI784" s="60">
        <f t="shared" si="234"/>
        <v>125.0976</v>
      </c>
      <c r="AJ784" s="60">
        <f t="shared" si="235"/>
        <v>703.67399999999998</v>
      </c>
      <c r="AK784" s="60">
        <f t="shared" si="236"/>
        <v>1550.8675068493151</v>
      </c>
      <c r="AL784" s="60">
        <f t="shared" si="237"/>
        <v>1139.8876175342466</v>
      </c>
      <c r="AM784" s="41">
        <f t="shared" si="238"/>
        <v>1158.7807824657534</v>
      </c>
      <c r="AN784" s="42">
        <f t="shared" si="239"/>
        <v>45715</v>
      </c>
      <c r="AO784" s="43">
        <f t="shared" si="240"/>
        <v>3127.44</v>
      </c>
    </row>
    <row r="785" spans="1:41" s="24" customFormat="1" ht="15.75" customHeight="1" x14ac:dyDescent="0.35">
      <c r="A785" s="36" t="s">
        <v>27</v>
      </c>
      <c r="B785" s="36">
        <v>202509</v>
      </c>
      <c r="C785" s="24" t="s">
        <v>736</v>
      </c>
      <c r="D785" s="24" t="s">
        <v>119</v>
      </c>
      <c r="E785" s="62">
        <v>45901</v>
      </c>
      <c r="F785" s="62">
        <v>46265</v>
      </c>
      <c r="G785" s="37" t="s">
        <v>1337</v>
      </c>
      <c r="H785" s="36">
        <v>362032</v>
      </c>
      <c r="I785" s="63">
        <v>38156</v>
      </c>
      <c r="J785" s="24" t="s">
        <v>3690</v>
      </c>
      <c r="K785" s="63">
        <f t="shared" si="223"/>
        <v>45901</v>
      </c>
      <c r="L785" s="55">
        <f t="shared" si="224"/>
        <v>0.04</v>
      </c>
      <c r="M785" s="76">
        <v>0.22500000000000001</v>
      </c>
      <c r="N785" s="62">
        <v>45901</v>
      </c>
      <c r="O785" s="62">
        <v>46265</v>
      </c>
      <c r="P785" s="63"/>
      <c r="Q785" s="63"/>
      <c r="R785" s="78">
        <v>21</v>
      </c>
      <c r="S785" s="63" t="str">
        <f>VLOOKUP(R785,SA!$B$3:$C$11,2,1)</f>
        <v>0-25</v>
      </c>
      <c r="T785" s="38" t="s">
        <v>98</v>
      </c>
      <c r="U785" s="24" t="s">
        <v>5746</v>
      </c>
      <c r="V785" s="24">
        <v>300000</v>
      </c>
      <c r="W785" s="39">
        <f t="shared" si="225"/>
        <v>0</v>
      </c>
      <c r="X785" s="29">
        <f t="shared" si="226"/>
        <v>0</v>
      </c>
      <c r="Y785" s="40">
        <f t="shared" si="227"/>
        <v>365</v>
      </c>
      <c r="Z785" s="38">
        <f t="shared" si="228"/>
        <v>46081</v>
      </c>
      <c r="AA785" s="41">
        <f t="shared" si="229"/>
        <v>181</v>
      </c>
      <c r="AB785" s="24" t="s">
        <v>113</v>
      </c>
      <c r="AC785" s="41">
        <f t="shared" si="230"/>
        <v>3690.3792000000003</v>
      </c>
      <c r="AD785" s="41">
        <v>1</v>
      </c>
      <c r="AE785" s="72">
        <f>INDEX(SA!$C$2:$G$11,MATCH(Details!S785,SA!$C$2:$C$11,0),MATCH(Details!V785,SA!$C$2:$G$2,0))*Y785/(F785-E785+1)</f>
        <v>3127.44</v>
      </c>
      <c r="AF785" s="41">
        <f t="shared" si="231"/>
        <v>0</v>
      </c>
      <c r="AG785" s="41">
        <f t="shared" si="232"/>
        <v>0</v>
      </c>
      <c r="AH785" s="41">
        <f t="shared" si="233"/>
        <v>562.93920000000003</v>
      </c>
      <c r="AI785" s="60">
        <f t="shared" si="234"/>
        <v>125.0976</v>
      </c>
      <c r="AJ785" s="60">
        <f t="shared" si="235"/>
        <v>703.67399999999998</v>
      </c>
      <c r="AK785" s="60">
        <f t="shared" si="236"/>
        <v>1550.8675068493151</v>
      </c>
      <c r="AL785" s="60">
        <f t="shared" si="237"/>
        <v>1139.8876175342466</v>
      </c>
      <c r="AM785" s="41">
        <f t="shared" si="238"/>
        <v>1158.7807824657534</v>
      </c>
      <c r="AN785" s="42">
        <f t="shared" si="239"/>
        <v>45715</v>
      </c>
      <c r="AO785" s="43">
        <f t="shared" si="240"/>
        <v>3127.44</v>
      </c>
    </row>
    <row r="786" spans="1:41" s="24" customFormat="1" ht="15.75" customHeight="1" x14ac:dyDescent="0.35">
      <c r="A786" s="36" t="s">
        <v>27</v>
      </c>
      <c r="B786" s="36">
        <v>202509</v>
      </c>
      <c r="C786" s="24" t="s">
        <v>736</v>
      </c>
      <c r="D786" s="24" t="s">
        <v>119</v>
      </c>
      <c r="E786" s="62">
        <v>45901</v>
      </c>
      <c r="F786" s="62">
        <v>46265</v>
      </c>
      <c r="G786" s="37" t="s">
        <v>1338</v>
      </c>
      <c r="H786" s="36">
        <v>362032</v>
      </c>
      <c r="I786" s="63">
        <v>24027</v>
      </c>
      <c r="J786" s="24" t="s">
        <v>3691</v>
      </c>
      <c r="K786" s="63">
        <f t="shared" si="223"/>
        <v>45901</v>
      </c>
      <c r="L786" s="55">
        <f t="shared" si="224"/>
        <v>0.04</v>
      </c>
      <c r="M786" s="76">
        <v>0.22500000000000001</v>
      </c>
      <c r="N786" s="62">
        <v>45901</v>
      </c>
      <c r="O786" s="62">
        <v>46265</v>
      </c>
      <c r="P786" s="63"/>
      <c r="Q786" s="63"/>
      <c r="R786" s="78">
        <v>59</v>
      </c>
      <c r="S786" s="63" t="str">
        <f>VLOOKUP(R786,SA!$B$3:$C$11,2,1)</f>
        <v>56-65</v>
      </c>
      <c r="T786" s="38" t="s">
        <v>98</v>
      </c>
      <c r="U786" s="24" t="s">
        <v>5747</v>
      </c>
      <c r="V786" s="24">
        <v>300000</v>
      </c>
      <c r="W786" s="39">
        <f t="shared" si="225"/>
        <v>0</v>
      </c>
      <c r="X786" s="29">
        <f t="shared" si="226"/>
        <v>0</v>
      </c>
      <c r="Y786" s="40">
        <f t="shared" si="227"/>
        <v>365</v>
      </c>
      <c r="Z786" s="38">
        <f t="shared" si="228"/>
        <v>46081</v>
      </c>
      <c r="AA786" s="41">
        <f t="shared" si="229"/>
        <v>181</v>
      </c>
      <c r="AB786" s="24" t="s">
        <v>113</v>
      </c>
      <c r="AC786" s="41">
        <f t="shared" si="230"/>
        <v>10831.751</v>
      </c>
      <c r="AD786" s="41">
        <v>1</v>
      </c>
      <c r="AE786" s="72">
        <f>INDEX(SA!$C$2:$G$11,MATCH(Details!S786,SA!$C$2:$C$11,0),MATCH(Details!V786,SA!$C$2:$G$2,0))*Y786/(F786-E786+1)</f>
        <v>9179.4500000000007</v>
      </c>
      <c r="AF786" s="41">
        <f t="shared" si="231"/>
        <v>0</v>
      </c>
      <c r="AG786" s="41">
        <f t="shared" si="232"/>
        <v>0</v>
      </c>
      <c r="AH786" s="41">
        <f t="shared" si="233"/>
        <v>1652.3010000000002</v>
      </c>
      <c r="AI786" s="60">
        <f t="shared" si="234"/>
        <v>367.17800000000005</v>
      </c>
      <c r="AJ786" s="60">
        <f t="shared" si="235"/>
        <v>2065.3762500000003</v>
      </c>
      <c r="AK786" s="60">
        <f t="shared" si="236"/>
        <v>4552.0012328767125</v>
      </c>
      <c r="AL786" s="60">
        <f t="shared" si="237"/>
        <v>3345.7209061643835</v>
      </c>
      <c r="AM786" s="41">
        <f t="shared" si="238"/>
        <v>3401.1748438356171</v>
      </c>
      <c r="AN786" s="42">
        <f t="shared" si="239"/>
        <v>45715</v>
      </c>
      <c r="AO786" s="43">
        <f t="shared" si="240"/>
        <v>9179.4500000000007</v>
      </c>
    </row>
    <row r="787" spans="1:41" s="24" customFormat="1" ht="15.75" customHeight="1" x14ac:dyDescent="0.35">
      <c r="A787" s="36" t="s">
        <v>27</v>
      </c>
      <c r="B787" s="36">
        <v>202509</v>
      </c>
      <c r="C787" s="24" t="s">
        <v>736</v>
      </c>
      <c r="D787" s="24" t="s">
        <v>119</v>
      </c>
      <c r="E787" s="62">
        <v>45901</v>
      </c>
      <c r="F787" s="62">
        <v>46265</v>
      </c>
      <c r="G787" s="37" t="s">
        <v>287</v>
      </c>
      <c r="H787" s="36">
        <v>362032</v>
      </c>
      <c r="I787" s="63">
        <v>28456</v>
      </c>
      <c r="J787" s="24" t="s">
        <v>3692</v>
      </c>
      <c r="K787" s="63">
        <f t="shared" si="223"/>
        <v>45901</v>
      </c>
      <c r="L787" s="55">
        <f t="shared" si="224"/>
        <v>0.04</v>
      </c>
      <c r="M787" s="76">
        <v>0.22500000000000001</v>
      </c>
      <c r="N787" s="62">
        <v>45901</v>
      </c>
      <c r="O787" s="62">
        <v>46265</v>
      </c>
      <c r="P787" s="63"/>
      <c r="Q787" s="63"/>
      <c r="R787" s="78">
        <v>47</v>
      </c>
      <c r="S787" s="63" t="str">
        <f>VLOOKUP(R787,SA!$B$3:$C$11,2,1)</f>
        <v>46-55</v>
      </c>
      <c r="T787" s="38" t="s">
        <v>97</v>
      </c>
      <c r="U787" s="24" t="s">
        <v>56</v>
      </c>
      <c r="V787" s="24">
        <v>300000</v>
      </c>
      <c r="W787" s="39">
        <f t="shared" si="225"/>
        <v>300000</v>
      </c>
      <c r="X787" s="29">
        <f t="shared" si="226"/>
        <v>1</v>
      </c>
      <c r="Y787" s="40">
        <f t="shared" si="227"/>
        <v>365</v>
      </c>
      <c r="Z787" s="38">
        <f t="shared" si="228"/>
        <v>46081</v>
      </c>
      <c r="AA787" s="41">
        <f t="shared" si="229"/>
        <v>181</v>
      </c>
      <c r="AB787" s="24" t="s">
        <v>113</v>
      </c>
      <c r="AC787" s="41">
        <f t="shared" si="230"/>
        <v>7373.4659999999994</v>
      </c>
      <c r="AD787" s="41">
        <v>1</v>
      </c>
      <c r="AE787" s="72">
        <f>INDEX(SA!$C$2:$G$11,MATCH(Details!S787,SA!$C$2:$C$11,0),MATCH(Details!V787,SA!$C$2:$G$2,0))*Y787/(F787-E787+1)</f>
        <v>6248.7</v>
      </c>
      <c r="AF787" s="41">
        <f t="shared" si="231"/>
        <v>0</v>
      </c>
      <c r="AG787" s="41">
        <f t="shared" si="232"/>
        <v>0</v>
      </c>
      <c r="AH787" s="41">
        <f t="shared" si="233"/>
        <v>1124.7659999999998</v>
      </c>
      <c r="AI787" s="60">
        <f t="shared" si="234"/>
        <v>249.94800000000001</v>
      </c>
      <c r="AJ787" s="60">
        <f t="shared" si="235"/>
        <v>1405.9575</v>
      </c>
      <c r="AK787" s="60">
        <f t="shared" si="236"/>
        <v>3098.6704109589041</v>
      </c>
      <c r="AL787" s="60">
        <f t="shared" si="237"/>
        <v>2277.5227520547946</v>
      </c>
      <c r="AM787" s="41">
        <f t="shared" si="238"/>
        <v>2315.2717479452049</v>
      </c>
      <c r="AN787" s="42">
        <f t="shared" si="239"/>
        <v>45715</v>
      </c>
      <c r="AO787" s="43">
        <f t="shared" si="240"/>
        <v>6248.7</v>
      </c>
    </row>
    <row r="788" spans="1:41" s="24" customFormat="1" ht="15.75" customHeight="1" x14ac:dyDescent="0.35">
      <c r="A788" s="36" t="s">
        <v>27</v>
      </c>
      <c r="B788" s="36">
        <v>202509</v>
      </c>
      <c r="C788" s="24" t="s">
        <v>736</v>
      </c>
      <c r="D788" s="24" t="s">
        <v>119</v>
      </c>
      <c r="E788" s="62">
        <v>45901</v>
      </c>
      <c r="F788" s="62">
        <v>46265</v>
      </c>
      <c r="G788" s="37" t="s">
        <v>1339</v>
      </c>
      <c r="H788" s="36">
        <v>362033</v>
      </c>
      <c r="I788" s="63">
        <v>28500</v>
      </c>
      <c r="J788" s="24" t="s">
        <v>3693</v>
      </c>
      <c r="K788" s="63">
        <f t="shared" si="223"/>
        <v>45901</v>
      </c>
      <c r="L788" s="55">
        <f t="shared" si="224"/>
        <v>0.04</v>
      </c>
      <c r="M788" s="76">
        <v>0.22500000000000001</v>
      </c>
      <c r="N788" s="62">
        <v>45901</v>
      </c>
      <c r="O788" s="62">
        <v>46265</v>
      </c>
      <c r="P788" s="63"/>
      <c r="Q788" s="63"/>
      <c r="R788" s="78">
        <v>47</v>
      </c>
      <c r="S788" s="63" t="str">
        <f>VLOOKUP(R788,SA!$B$3:$C$11,2,1)</f>
        <v>46-55</v>
      </c>
      <c r="T788" s="38" t="s">
        <v>98</v>
      </c>
      <c r="U788" s="24" t="s">
        <v>5743</v>
      </c>
      <c r="V788" s="24">
        <v>300000</v>
      </c>
      <c r="W788" s="39">
        <f t="shared" si="225"/>
        <v>0</v>
      </c>
      <c r="X788" s="29">
        <f t="shared" si="226"/>
        <v>0</v>
      </c>
      <c r="Y788" s="40">
        <f t="shared" si="227"/>
        <v>365</v>
      </c>
      <c r="Z788" s="38">
        <f t="shared" si="228"/>
        <v>46081</v>
      </c>
      <c r="AA788" s="41">
        <f t="shared" si="229"/>
        <v>181</v>
      </c>
      <c r="AB788" s="24" t="s">
        <v>113</v>
      </c>
      <c r="AC788" s="41">
        <f t="shared" si="230"/>
        <v>7373.4659999999994</v>
      </c>
      <c r="AD788" s="41">
        <v>1</v>
      </c>
      <c r="AE788" s="72">
        <f>INDEX(SA!$C$2:$G$11,MATCH(Details!S788,SA!$C$2:$C$11,0),MATCH(Details!V788,SA!$C$2:$G$2,0))*Y788/(F788-E788+1)</f>
        <v>6248.7</v>
      </c>
      <c r="AF788" s="41">
        <f t="shared" si="231"/>
        <v>0</v>
      </c>
      <c r="AG788" s="41">
        <f t="shared" si="232"/>
        <v>0</v>
      </c>
      <c r="AH788" s="41">
        <f t="shared" si="233"/>
        <v>1124.7659999999998</v>
      </c>
      <c r="AI788" s="60">
        <f t="shared" si="234"/>
        <v>249.94800000000001</v>
      </c>
      <c r="AJ788" s="60">
        <f t="shared" si="235"/>
        <v>1405.9575</v>
      </c>
      <c r="AK788" s="60">
        <f t="shared" si="236"/>
        <v>3098.6704109589041</v>
      </c>
      <c r="AL788" s="60">
        <f t="shared" si="237"/>
        <v>2277.5227520547946</v>
      </c>
      <c r="AM788" s="41">
        <f t="shared" si="238"/>
        <v>2315.2717479452049</v>
      </c>
      <c r="AN788" s="42">
        <f t="shared" si="239"/>
        <v>45715</v>
      </c>
      <c r="AO788" s="43">
        <f t="shared" si="240"/>
        <v>6248.7</v>
      </c>
    </row>
    <row r="789" spans="1:41" s="24" customFormat="1" ht="15.75" customHeight="1" x14ac:dyDescent="0.35">
      <c r="A789" s="36" t="s">
        <v>27</v>
      </c>
      <c r="B789" s="36">
        <v>202509</v>
      </c>
      <c r="C789" s="24" t="s">
        <v>736</v>
      </c>
      <c r="D789" s="24" t="s">
        <v>119</v>
      </c>
      <c r="E789" s="62">
        <v>45901</v>
      </c>
      <c r="F789" s="62">
        <v>46265</v>
      </c>
      <c r="G789" s="37" t="s">
        <v>1340</v>
      </c>
      <c r="H789" s="36">
        <v>362033</v>
      </c>
      <c r="I789" s="63">
        <v>43042</v>
      </c>
      <c r="J789" s="24" t="s">
        <v>3694</v>
      </c>
      <c r="K789" s="63">
        <f t="shared" si="223"/>
        <v>45901</v>
      </c>
      <c r="L789" s="55">
        <f t="shared" si="224"/>
        <v>0.04</v>
      </c>
      <c r="M789" s="76">
        <v>0.22500000000000001</v>
      </c>
      <c r="N789" s="62">
        <v>45901</v>
      </c>
      <c r="O789" s="62">
        <v>46265</v>
      </c>
      <c r="P789" s="63"/>
      <c r="Q789" s="63"/>
      <c r="R789" s="78">
        <v>7</v>
      </c>
      <c r="S789" s="63" t="str">
        <f>VLOOKUP(R789,SA!$B$3:$C$11,2,1)</f>
        <v>0-25</v>
      </c>
      <c r="T789" s="38" t="s">
        <v>98</v>
      </c>
      <c r="U789" s="24" t="s">
        <v>5746</v>
      </c>
      <c r="V789" s="24">
        <v>300000</v>
      </c>
      <c r="W789" s="39">
        <f t="shared" si="225"/>
        <v>0</v>
      </c>
      <c r="X789" s="29">
        <f t="shared" si="226"/>
        <v>0</v>
      </c>
      <c r="Y789" s="40">
        <f t="shared" si="227"/>
        <v>365</v>
      </c>
      <c r="Z789" s="38">
        <f t="shared" si="228"/>
        <v>46081</v>
      </c>
      <c r="AA789" s="41">
        <f t="shared" si="229"/>
        <v>181</v>
      </c>
      <c r="AB789" s="24" t="s">
        <v>113</v>
      </c>
      <c r="AC789" s="41">
        <f t="shared" si="230"/>
        <v>3690.3792000000003</v>
      </c>
      <c r="AD789" s="41">
        <v>1</v>
      </c>
      <c r="AE789" s="72">
        <f>INDEX(SA!$C$2:$G$11,MATCH(Details!S789,SA!$C$2:$C$11,0),MATCH(Details!V789,SA!$C$2:$G$2,0))*Y789/(F789-E789+1)</f>
        <v>3127.44</v>
      </c>
      <c r="AF789" s="41">
        <f t="shared" si="231"/>
        <v>0</v>
      </c>
      <c r="AG789" s="41">
        <f t="shared" si="232"/>
        <v>0</v>
      </c>
      <c r="AH789" s="41">
        <f t="shared" si="233"/>
        <v>562.93920000000003</v>
      </c>
      <c r="AI789" s="60">
        <f t="shared" si="234"/>
        <v>125.0976</v>
      </c>
      <c r="AJ789" s="60">
        <f t="shared" si="235"/>
        <v>703.67399999999998</v>
      </c>
      <c r="AK789" s="60">
        <f t="shared" si="236"/>
        <v>1550.8675068493151</v>
      </c>
      <c r="AL789" s="60">
        <f t="shared" si="237"/>
        <v>1139.8876175342466</v>
      </c>
      <c r="AM789" s="41">
        <f t="shared" si="238"/>
        <v>1158.7807824657534</v>
      </c>
      <c r="AN789" s="42">
        <f t="shared" si="239"/>
        <v>45715</v>
      </c>
      <c r="AO789" s="43">
        <f t="shared" si="240"/>
        <v>3127.44</v>
      </c>
    </row>
    <row r="790" spans="1:41" s="24" customFormat="1" ht="15.75" customHeight="1" x14ac:dyDescent="0.35">
      <c r="A790" s="36" t="s">
        <v>27</v>
      </c>
      <c r="B790" s="36">
        <v>202509</v>
      </c>
      <c r="C790" s="24" t="s">
        <v>736</v>
      </c>
      <c r="D790" s="24" t="s">
        <v>119</v>
      </c>
      <c r="E790" s="62">
        <v>45901</v>
      </c>
      <c r="F790" s="62">
        <v>46265</v>
      </c>
      <c r="G790" s="37" t="s">
        <v>315</v>
      </c>
      <c r="H790" s="36">
        <v>362033</v>
      </c>
      <c r="I790" s="63">
        <v>28005</v>
      </c>
      <c r="J790" s="24" t="s">
        <v>3695</v>
      </c>
      <c r="K790" s="63">
        <f t="shared" si="223"/>
        <v>45901</v>
      </c>
      <c r="L790" s="55">
        <f t="shared" si="224"/>
        <v>0.04</v>
      </c>
      <c r="M790" s="76">
        <v>0.22500000000000001</v>
      </c>
      <c r="N790" s="62">
        <v>45901</v>
      </c>
      <c r="O790" s="62">
        <v>46265</v>
      </c>
      <c r="P790" s="63"/>
      <c r="Q790" s="63"/>
      <c r="R790" s="78">
        <v>48</v>
      </c>
      <c r="S790" s="63" t="str">
        <f>VLOOKUP(R790,SA!$B$3:$C$11,2,1)</f>
        <v>46-55</v>
      </c>
      <c r="T790" s="38" t="s">
        <v>97</v>
      </c>
      <c r="U790" s="24" t="s">
        <v>56</v>
      </c>
      <c r="V790" s="24">
        <v>300000</v>
      </c>
      <c r="W790" s="39">
        <f t="shared" si="225"/>
        <v>300000</v>
      </c>
      <c r="X790" s="29">
        <f t="shared" si="226"/>
        <v>1</v>
      </c>
      <c r="Y790" s="40">
        <f t="shared" si="227"/>
        <v>365</v>
      </c>
      <c r="Z790" s="38">
        <f t="shared" si="228"/>
        <v>46081</v>
      </c>
      <c r="AA790" s="41">
        <f t="shared" si="229"/>
        <v>181</v>
      </c>
      <c r="AB790" s="24" t="s">
        <v>113</v>
      </c>
      <c r="AC790" s="41">
        <f t="shared" si="230"/>
        <v>7373.4659999999994</v>
      </c>
      <c r="AD790" s="41">
        <v>1</v>
      </c>
      <c r="AE790" s="72">
        <f>INDEX(SA!$C$2:$G$11,MATCH(Details!S790,SA!$C$2:$C$11,0),MATCH(Details!V790,SA!$C$2:$G$2,0))*Y790/(F790-E790+1)</f>
        <v>6248.7</v>
      </c>
      <c r="AF790" s="41">
        <f t="shared" si="231"/>
        <v>0</v>
      </c>
      <c r="AG790" s="41">
        <f t="shared" si="232"/>
        <v>0</v>
      </c>
      <c r="AH790" s="41">
        <f t="shared" si="233"/>
        <v>1124.7659999999998</v>
      </c>
      <c r="AI790" s="60">
        <f t="shared" si="234"/>
        <v>249.94800000000001</v>
      </c>
      <c r="AJ790" s="60">
        <f t="shared" si="235"/>
        <v>1405.9575</v>
      </c>
      <c r="AK790" s="60">
        <f t="shared" si="236"/>
        <v>3098.6704109589041</v>
      </c>
      <c r="AL790" s="60">
        <f t="shared" si="237"/>
        <v>2277.5227520547946</v>
      </c>
      <c r="AM790" s="41">
        <f t="shared" si="238"/>
        <v>2315.2717479452049</v>
      </c>
      <c r="AN790" s="42">
        <f t="shared" si="239"/>
        <v>45715</v>
      </c>
      <c r="AO790" s="43">
        <f t="shared" si="240"/>
        <v>6248.7</v>
      </c>
    </row>
    <row r="791" spans="1:41" s="24" customFormat="1" ht="15.75" customHeight="1" x14ac:dyDescent="0.35">
      <c r="A791" s="36" t="s">
        <v>27</v>
      </c>
      <c r="B791" s="36">
        <v>202509</v>
      </c>
      <c r="C791" s="24" t="s">
        <v>736</v>
      </c>
      <c r="D791" s="24" t="s">
        <v>119</v>
      </c>
      <c r="E791" s="62">
        <v>45901</v>
      </c>
      <c r="F791" s="62">
        <v>46265</v>
      </c>
      <c r="G791" s="37" t="s">
        <v>1341</v>
      </c>
      <c r="H791" s="36">
        <v>362037</v>
      </c>
      <c r="I791" s="63">
        <v>18264</v>
      </c>
      <c r="J791" s="24" t="s">
        <v>3696</v>
      </c>
      <c r="K791" s="63">
        <f t="shared" si="223"/>
        <v>45901</v>
      </c>
      <c r="L791" s="55">
        <f t="shared" si="224"/>
        <v>0.04</v>
      </c>
      <c r="M791" s="76">
        <v>0.22500000000000001</v>
      </c>
      <c r="N791" s="62">
        <v>45901</v>
      </c>
      <c r="O791" s="62">
        <v>46265</v>
      </c>
      <c r="P791" s="63"/>
      <c r="Q791" s="63"/>
      <c r="R791" s="78">
        <v>75</v>
      </c>
      <c r="S791" s="63" t="str">
        <f>VLOOKUP(R791,SA!$B$3:$C$11,2,1)</f>
        <v>71-75</v>
      </c>
      <c r="T791" s="38" t="s">
        <v>97</v>
      </c>
      <c r="U791" s="24" t="s">
        <v>5744</v>
      </c>
      <c r="V791" s="24">
        <v>300000</v>
      </c>
      <c r="W791" s="39">
        <f t="shared" si="225"/>
        <v>0</v>
      </c>
      <c r="X791" s="29">
        <f t="shared" si="226"/>
        <v>0</v>
      </c>
      <c r="Y791" s="40">
        <f t="shared" si="227"/>
        <v>365</v>
      </c>
      <c r="Z791" s="38">
        <f t="shared" si="228"/>
        <v>46081</v>
      </c>
      <c r="AA791" s="41">
        <f t="shared" si="229"/>
        <v>181</v>
      </c>
      <c r="AB791" s="24" t="s">
        <v>113</v>
      </c>
      <c r="AC791" s="41">
        <f t="shared" si="230"/>
        <v>19621.1934</v>
      </c>
      <c r="AD791" s="41">
        <v>1</v>
      </c>
      <c r="AE791" s="72">
        <f>INDEX(SA!$C$2:$G$11,MATCH(Details!S791,SA!$C$2:$C$11,0),MATCH(Details!V791,SA!$C$2:$G$2,0))*Y791/(F791-E791+1)</f>
        <v>16628.13</v>
      </c>
      <c r="AF791" s="41">
        <f t="shared" si="231"/>
        <v>0</v>
      </c>
      <c r="AG791" s="41">
        <f t="shared" si="232"/>
        <v>0</v>
      </c>
      <c r="AH791" s="41">
        <f t="shared" si="233"/>
        <v>2993.0634</v>
      </c>
      <c r="AI791" s="60">
        <f t="shared" si="234"/>
        <v>665.12520000000006</v>
      </c>
      <c r="AJ791" s="60">
        <f t="shared" si="235"/>
        <v>3741.3292500000002</v>
      </c>
      <c r="AK791" s="60">
        <f t="shared" si="236"/>
        <v>8245.7302191780836</v>
      </c>
      <c r="AL791" s="60">
        <f t="shared" si="237"/>
        <v>6060.6117110958912</v>
      </c>
      <c r="AM791" s="41">
        <f t="shared" si="238"/>
        <v>6161.0638389041087</v>
      </c>
      <c r="AN791" s="42">
        <f t="shared" si="239"/>
        <v>45715</v>
      </c>
      <c r="AO791" s="43">
        <f t="shared" si="240"/>
        <v>16628.13</v>
      </c>
    </row>
    <row r="792" spans="1:41" s="24" customFormat="1" ht="15.75" customHeight="1" x14ac:dyDescent="0.35">
      <c r="A792" s="36" t="s">
        <v>27</v>
      </c>
      <c r="B792" s="36">
        <v>202509</v>
      </c>
      <c r="C792" s="24" t="s">
        <v>736</v>
      </c>
      <c r="D792" s="24" t="s">
        <v>119</v>
      </c>
      <c r="E792" s="62">
        <v>45901</v>
      </c>
      <c r="F792" s="62">
        <v>46265</v>
      </c>
      <c r="G792" s="37" t="s">
        <v>1342</v>
      </c>
      <c r="H792" s="36">
        <v>362037</v>
      </c>
      <c r="I792" s="63">
        <v>42479</v>
      </c>
      <c r="J792" s="24" t="s">
        <v>3697</v>
      </c>
      <c r="K792" s="63">
        <f t="shared" si="223"/>
        <v>45901</v>
      </c>
      <c r="L792" s="55">
        <f t="shared" si="224"/>
        <v>0.04</v>
      </c>
      <c r="M792" s="76">
        <v>0.22500000000000001</v>
      </c>
      <c r="N792" s="62">
        <v>45901</v>
      </c>
      <c r="O792" s="62">
        <v>46265</v>
      </c>
      <c r="P792" s="63"/>
      <c r="Q792" s="63"/>
      <c r="R792" s="78">
        <v>9</v>
      </c>
      <c r="S792" s="63" t="str">
        <f>VLOOKUP(R792,SA!$B$3:$C$11,2,1)</f>
        <v>0-25</v>
      </c>
      <c r="T792" s="38" t="s">
        <v>97</v>
      </c>
      <c r="U792" s="24" t="s">
        <v>5745</v>
      </c>
      <c r="V792" s="24">
        <v>300000</v>
      </c>
      <c r="W792" s="39">
        <f t="shared" si="225"/>
        <v>0</v>
      </c>
      <c r="X792" s="29">
        <f t="shared" si="226"/>
        <v>0</v>
      </c>
      <c r="Y792" s="40">
        <f t="shared" si="227"/>
        <v>365</v>
      </c>
      <c r="Z792" s="38">
        <f t="shared" si="228"/>
        <v>46081</v>
      </c>
      <c r="AA792" s="41">
        <f t="shared" si="229"/>
        <v>181</v>
      </c>
      <c r="AB792" s="24" t="s">
        <v>113</v>
      </c>
      <c r="AC792" s="41">
        <f t="shared" si="230"/>
        <v>3690.3792000000003</v>
      </c>
      <c r="AD792" s="41">
        <v>1</v>
      </c>
      <c r="AE792" s="72">
        <f>INDEX(SA!$C$2:$G$11,MATCH(Details!S792,SA!$C$2:$C$11,0),MATCH(Details!V792,SA!$C$2:$G$2,0))*Y792/(F792-E792+1)</f>
        <v>3127.44</v>
      </c>
      <c r="AF792" s="41">
        <f t="shared" si="231"/>
        <v>0</v>
      </c>
      <c r="AG792" s="41">
        <f t="shared" si="232"/>
        <v>0</v>
      </c>
      <c r="AH792" s="41">
        <f t="shared" si="233"/>
        <v>562.93920000000003</v>
      </c>
      <c r="AI792" s="60">
        <f t="shared" si="234"/>
        <v>125.0976</v>
      </c>
      <c r="AJ792" s="60">
        <f t="shared" si="235"/>
        <v>703.67399999999998</v>
      </c>
      <c r="AK792" s="60">
        <f t="shared" si="236"/>
        <v>1550.8675068493151</v>
      </c>
      <c r="AL792" s="60">
        <f t="shared" si="237"/>
        <v>1139.8876175342466</v>
      </c>
      <c r="AM792" s="41">
        <f t="shared" si="238"/>
        <v>1158.7807824657534</v>
      </c>
      <c r="AN792" s="42">
        <f t="shared" si="239"/>
        <v>45715</v>
      </c>
      <c r="AO792" s="43">
        <f t="shared" si="240"/>
        <v>3127.44</v>
      </c>
    </row>
    <row r="793" spans="1:41" s="24" customFormat="1" ht="15.75" customHeight="1" x14ac:dyDescent="0.35">
      <c r="A793" s="36" t="s">
        <v>27</v>
      </c>
      <c r="B793" s="36">
        <v>202509</v>
      </c>
      <c r="C793" s="24" t="s">
        <v>736</v>
      </c>
      <c r="D793" s="24" t="s">
        <v>119</v>
      </c>
      <c r="E793" s="62">
        <v>45901</v>
      </c>
      <c r="F793" s="62">
        <v>46265</v>
      </c>
      <c r="G793" s="37" t="s">
        <v>1343</v>
      </c>
      <c r="H793" s="36">
        <v>362037</v>
      </c>
      <c r="I793" s="63">
        <v>20090</v>
      </c>
      <c r="J793" s="24" t="s">
        <v>3698</v>
      </c>
      <c r="K793" s="63">
        <f t="shared" si="223"/>
        <v>45901</v>
      </c>
      <c r="L793" s="55">
        <f t="shared" si="224"/>
        <v>0.04</v>
      </c>
      <c r="M793" s="76">
        <v>0.22500000000000001</v>
      </c>
      <c r="N793" s="62">
        <v>45901</v>
      </c>
      <c r="O793" s="62">
        <v>46265</v>
      </c>
      <c r="P793" s="63"/>
      <c r="Q793" s="63"/>
      <c r="R793" s="78">
        <v>70</v>
      </c>
      <c r="S793" s="63" t="str">
        <f>VLOOKUP(R793,SA!$B$3:$C$11,2,1)</f>
        <v>66-70</v>
      </c>
      <c r="T793" s="38" t="s">
        <v>98</v>
      </c>
      <c r="U793" s="24" t="s">
        <v>5747</v>
      </c>
      <c r="V793" s="24">
        <v>300000</v>
      </c>
      <c r="W793" s="39">
        <f t="shared" si="225"/>
        <v>0</v>
      </c>
      <c r="X793" s="29">
        <f t="shared" si="226"/>
        <v>0</v>
      </c>
      <c r="Y793" s="40">
        <f t="shared" si="227"/>
        <v>365</v>
      </c>
      <c r="Z793" s="38">
        <f t="shared" si="228"/>
        <v>46081</v>
      </c>
      <c r="AA793" s="41">
        <f t="shared" si="229"/>
        <v>181</v>
      </c>
      <c r="AB793" s="24" t="s">
        <v>113</v>
      </c>
      <c r="AC793" s="41">
        <f t="shared" si="230"/>
        <v>15468.950400000002</v>
      </c>
      <c r="AD793" s="41">
        <v>1</v>
      </c>
      <c r="AE793" s="72">
        <f>INDEX(SA!$C$2:$G$11,MATCH(Details!S793,SA!$C$2:$C$11,0),MATCH(Details!V793,SA!$C$2:$G$2,0))*Y793/(F793-E793+1)</f>
        <v>13109.28</v>
      </c>
      <c r="AF793" s="41">
        <f t="shared" si="231"/>
        <v>0</v>
      </c>
      <c r="AG793" s="41">
        <f t="shared" si="232"/>
        <v>0</v>
      </c>
      <c r="AH793" s="41">
        <f t="shared" si="233"/>
        <v>2359.6704</v>
      </c>
      <c r="AI793" s="60">
        <f t="shared" si="234"/>
        <v>524.37120000000004</v>
      </c>
      <c r="AJ793" s="60">
        <f t="shared" si="235"/>
        <v>2949.5880000000002</v>
      </c>
      <c r="AK793" s="60">
        <f t="shared" si="236"/>
        <v>6500.7662465753428</v>
      </c>
      <c r="AL793" s="60">
        <f t="shared" si="237"/>
        <v>4778.0631912328772</v>
      </c>
      <c r="AM793" s="41">
        <f t="shared" si="238"/>
        <v>4857.2576087671241</v>
      </c>
      <c r="AN793" s="42">
        <f t="shared" si="239"/>
        <v>45715</v>
      </c>
      <c r="AO793" s="43">
        <f t="shared" si="240"/>
        <v>13109.28</v>
      </c>
    </row>
    <row r="794" spans="1:41" s="24" customFormat="1" ht="15.75" customHeight="1" x14ac:dyDescent="0.35">
      <c r="A794" s="36" t="s">
        <v>27</v>
      </c>
      <c r="B794" s="36">
        <v>202509</v>
      </c>
      <c r="C794" s="24" t="s">
        <v>736</v>
      </c>
      <c r="D794" s="24" t="s">
        <v>119</v>
      </c>
      <c r="E794" s="62">
        <v>45901</v>
      </c>
      <c r="F794" s="62">
        <v>46265</v>
      </c>
      <c r="G794" s="37" t="s">
        <v>149</v>
      </c>
      <c r="H794" s="36">
        <v>362037</v>
      </c>
      <c r="I794" s="63">
        <v>28190</v>
      </c>
      <c r="J794" s="24" t="s">
        <v>3699</v>
      </c>
      <c r="K794" s="63">
        <f t="shared" si="223"/>
        <v>45901</v>
      </c>
      <c r="L794" s="55">
        <f t="shared" si="224"/>
        <v>0.04</v>
      </c>
      <c r="M794" s="76">
        <v>0.22500000000000001</v>
      </c>
      <c r="N794" s="62">
        <v>45901</v>
      </c>
      <c r="O794" s="62">
        <v>46265</v>
      </c>
      <c r="P794" s="63"/>
      <c r="Q794" s="63"/>
      <c r="R794" s="78">
        <v>48</v>
      </c>
      <c r="S794" s="63" t="str">
        <f>VLOOKUP(R794,SA!$B$3:$C$11,2,1)</f>
        <v>46-55</v>
      </c>
      <c r="T794" s="38" t="s">
        <v>97</v>
      </c>
      <c r="U794" s="24" t="s">
        <v>56</v>
      </c>
      <c r="V794" s="24">
        <v>300000</v>
      </c>
      <c r="W794" s="39">
        <f t="shared" si="225"/>
        <v>300000</v>
      </c>
      <c r="X794" s="29">
        <f t="shared" si="226"/>
        <v>1</v>
      </c>
      <c r="Y794" s="40">
        <f t="shared" si="227"/>
        <v>365</v>
      </c>
      <c r="Z794" s="38">
        <f t="shared" si="228"/>
        <v>46081</v>
      </c>
      <c r="AA794" s="41">
        <f t="shared" si="229"/>
        <v>181</v>
      </c>
      <c r="AB794" s="24" t="s">
        <v>113</v>
      </c>
      <c r="AC794" s="41">
        <f t="shared" si="230"/>
        <v>7373.4659999999994</v>
      </c>
      <c r="AD794" s="41">
        <v>1</v>
      </c>
      <c r="AE794" s="72">
        <f>INDEX(SA!$C$2:$G$11,MATCH(Details!S794,SA!$C$2:$C$11,0),MATCH(Details!V794,SA!$C$2:$G$2,0))*Y794/(F794-E794+1)</f>
        <v>6248.7</v>
      </c>
      <c r="AF794" s="41">
        <f t="shared" si="231"/>
        <v>0</v>
      </c>
      <c r="AG794" s="41">
        <f t="shared" si="232"/>
        <v>0</v>
      </c>
      <c r="AH794" s="41">
        <f t="shared" si="233"/>
        <v>1124.7659999999998</v>
      </c>
      <c r="AI794" s="60">
        <f t="shared" si="234"/>
        <v>249.94800000000001</v>
      </c>
      <c r="AJ794" s="60">
        <f t="shared" si="235"/>
        <v>1405.9575</v>
      </c>
      <c r="AK794" s="60">
        <f t="shared" si="236"/>
        <v>3098.6704109589041</v>
      </c>
      <c r="AL794" s="60">
        <f t="shared" si="237"/>
        <v>2277.5227520547946</v>
      </c>
      <c r="AM794" s="41">
        <f t="shared" si="238"/>
        <v>2315.2717479452049</v>
      </c>
      <c r="AN794" s="42">
        <f t="shared" si="239"/>
        <v>45715</v>
      </c>
      <c r="AO794" s="43">
        <f t="shared" si="240"/>
        <v>6248.7</v>
      </c>
    </row>
    <row r="795" spans="1:41" s="24" customFormat="1" ht="15.75" customHeight="1" x14ac:dyDescent="0.35">
      <c r="A795" s="36" t="s">
        <v>27</v>
      </c>
      <c r="B795" s="36">
        <v>202509</v>
      </c>
      <c r="C795" s="24" t="s">
        <v>736</v>
      </c>
      <c r="D795" s="24" t="s">
        <v>119</v>
      </c>
      <c r="E795" s="62">
        <v>45901</v>
      </c>
      <c r="F795" s="62">
        <v>46265</v>
      </c>
      <c r="G795" s="37" t="s">
        <v>1344</v>
      </c>
      <c r="H795" s="36">
        <v>362037</v>
      </c>
      <c r="I795" s="63">
        <v>31402</v>
      </c>
      <c r="J795" s="24" t="s">
        <v>3700</v>
      </c>
      <c r="K795" s="63">
        <f t="shared" si="223"/>
        <v>45901</v>
      </c>
      <c r="L795" s="55">
        <f t="shared" si="224"/>
        <v>0.04</v>
      </c>
      <c r="M795" s="76">
        <v>0.22500000000000001</v>
      </c>
      <c r="N795" s="62">
        <v>45901</v>
      </c>
      <c r="O795" s="62">
        <v>46265</v>
      </c>
      <c r="P795" s="63"/>
      <c r="Q795" s="63"/>
      <c r="R795" s="78">
        <v>39</v>
      </c>
      <c r="S795" s="63" t="str">
        <f>VLOOKUP(R795,SA!$B$3:$C$11,2,1)</f>
        <v>36-45</v>
      </c>
      <c r="T795" s="38" t="s">
        <v>98</v>
      </c>
      <c r="U795" s="24" t="s">
        <v>5743</v>
      </c>
      <c r="V795" s="24">
        <v>300000</v>
      </c>
      <c r="W795" s="39">
        <f t="shared" si="225"/>
        <v>0</v>
      </c>
      <c r="X795" s="29">
        <f t="shared" si="226"/>
        <v>0</v>
      </c>
      <c r="Y795" s="40">
        <f t="shared" si="227"/>
        <v>365</v>
      </c>
      <c r="Z795" s="38">
        <f t="shared" si="228"/>
        <v>46081</v>
      </c>
      <c r="AA795" s="41">
        <f t="shared" si="229"/>
        <v>181</v>
      </c>
      <c r="AB795" s="24" t="s">
        <v>113</v>
      </c>
      <c r="AC795" s="41">
        <f t="shared" si="230"/>
        <v>5119.5716000000002</v>
      </c>
      <c r="AD795" s="41">
        <v>1</v>
      </c>
      <c r="AE795" s="72">
        <f>INDEX(SA!$C$2:$G$11,MATCH(Details!S795,SA!$C$2:$C$11,0),MATCH(Details!V795,SA!$C$2:$G$2,0))*Y795/(F795-E795+1)</f>
        <v>4338.62</v>
      </c>
      <c r="AF795" s="41">
        <f t="shared" si="231"/>
        <v>0</v>
      </c>
      <c r="AG795" s="41">
        <f t="shared" si="232"/>
        <v>0</v>
      </c>
      <c r="AH795" s="41">
        <f t="shared" si="233"/>
        <v>780.95159999999998</v>
      </c>
      <c r="AI795" s="60">
        <f t="shared" si="234"/>
        <v>173.54480000000001</v>
      </c>
      <c r="AJ795" s="60">
        <f t="shared" si="235"/>
        <v>976.18949999999995</v>
      </c>
      <c r="AK795" s="60">
        <f t="shared" si="236"/>
        <v>2151.4800547945206</v>
      </c>
      <c r="AL795" s="60">
        <f t="shared" si="237"/>
        <v>1581.3378402739727</v>
      </c>
      <c r="AM795" s="41">
        <f t="shared" si="238"/>
        <v>1607.5478597260276</v>
      </c>
      <c r="AN795" s="42">
        <f t="shared" si="239"/>
        <v>45715</v>
      </c>
      <c r="AO795" s="43">
        <f t="shared" si="240"/>
        <v>4338.62</v>
      </c>
    </row>
    <row r="796" spans="1:41" s="24" customFormat="1" ht="15.75" customHeight="1" x14ac:dyDescent="0.35">
      <c r="A796" s="36" t="s">
        <v>27</v>
      </c>
      <c r="B796" s="36">
        <v>202509</v>
      </c>
      <c r="C796" s="24" t="s">
        <v>736</v>
      </c>
      <c r="D796" s="24" t="s">
        <v>119</v>
      </c>
      <c r="E796" s="62">
        <v>45901</v>
      </c>
      <c r="F796" s="62">
        <v>46265</v>
      </c>
      <c r="G796" s="37" t="s">
        <v>1345</v>
      </c>
      <c r="H796" s="36">
        <v>362037</v>
      </c>
      <c r="I796" s="63">
        <v>39881</v>
      </c>
      <c r="J796" s="24" t="s">
        <v>3701</v>
      </c>
      <c r="K796" s="63">
        <f t="shared" si="223"/>
        <v>45901</v>
      </c>
      <c r="L796" s="55">
        <f t="shared" si="224"/>
        <v>0.04</v>
      </c>
      <c r="M796" s="76">
        <v>0.22500000000000001</v>
      </c>
      <c r="N796" s="62">
        <v>45901</v>
      </c>
      <c r="O796" s="62">
        <v>46265</v>
      </c>
      <c r="P796" s="63"/>
      <c r="Q796" s="63"/>
      <c r="R796" s="78">
        <v>16</v>
      </c>
      <c r="S796" s="63" t="str">
        <f>VLOOKUP(R796,SA!$B$3:$C$11,2,1)</f>
        <v>0-25</v>
      </c>
      <c r="T796" s="38" t="s">
        <v>97</v>
      </c>
      <c r="U796" s="24" t="s">
        <v>5745</v>
      </c>
      <c r="V796" s="24">
        <v>300000</v>
      </c>
      <c r="W796" s="39">
        <f t="shared" si="225"/>
        <v>0</v>
      </c>
      <c r="X796" s="29">
        <f t="shared" si="226"/>
        <v>0</v>
      </c>
      <c r="Y796" s="40">
        <f t="shared" si="227"/>
        <v>365</v>
      </c>
      <c r="Z796" s="38">
        <f t="shared" si="228"/>
        <v>46081</v>
      </c>
      <c r="AA796" s="41">
        <f t="shared" si="229"/>
        <v>181</v>
      </c>
      <c r="AB796" s="24" t="s">
        <v>113</v>
      </c>
      <c r="AC796" s="41">
        <f t="shared" si="230"/>
        <v>3690.3792000000003</v>
      </c>
      <c r="AD796" s="41">
        <v>1</v>
      </c>
      <c r="AE796" s="72">
        <f>INDEX(SA!$C$2:$G$11,MATCH(Details!S796,SA!$C$2:$C$11,0),MATCH(Details!V796,SA!$C$2:$G$2,0))*Y796/(F796-E796+1)</f>
        <v>3127.44</v>
      </c>
      <c r="AF796" s="41">
        <f t="shared" si="231"/>
        <v>0</v>
      </c>
      <c r="AG796" s="41">
        <f t="shared" si="232"/>
        <v>0</v>
      </c>
      <c r="AH796" s="41">
        <f t="shared" si="233"/>
        <v>562.93920000000003</v>
      </c>
      <c r="AI796" s="60">
        <f t="shared" si="234"/>
        <v>125.0976</v>
      </c>
      <c r="AJ796" s="60">
        <f t="shared" si="235"/>
        <v>703.67399999999998</v>
      </c>
      <c r="AK796" s="60">
        <f t="shared" si="236"/>
        <v>1550.8675068493151</v>
      </c>
      <c r="AL796" s="60">
        <f t="shared" si="237"/>
        <v>1139.8876175342466</v>
      </c>
      <c r="AM796" s="41">
        <f t="shared" si="238"/>
        <v>1158.7807824657534</v>
      </c>
      <c r="AN796" s="42">
        <f t="shared" si="239"/>
        <v>45715</v>
      </c>
      <c r="AO796" s="43">
        <f t="shared" si="240"/>
        <v>3127.44</v>
      </c>
    </row>
    <row r="797" spans="1:41" s="24" customFormat="1" ht="15.75" customHeight="1" x14ac:dyDescent="0.35">
      <c r="A797" s="36" t="s">
        <v>27</v>
      </c>
      <c r="B797" s="36">
        <v>202509</v>
      </c>
      <c r="C797" s="24" t="s">
        <v>736</v>
      </c>
      <c r="D797" s="24" t="s">
        <v>119</v>
      </c>
      <c r="E797" s="62">
        <v>45901</v>
      </c>
      <c r="F797" s="62">
        <v>46265</v>
      </c>
      <c r="G797" s="37" t="s">
        <v>1346</v>
      </c>
      <c r="H797" s="36">
        <v>362040</v>
      </c>
      <c r="I797" s="63">
        <v>26214</v>
      </c>
      <c r="J797" s="24" t="s">
        <v>3702</v>
      </c>
      <c r="K797" s="63">
        <f t="shared" si="223"/>
        <v>45901</v>
      </c>
      <c r="L797" s="55">
        <f t="shared" si="224"/>
        <v>0.04</v>
      </c>
      <c r="M797" s="76">
        <v>0.22500000000000001</v>
      </c>
      <c r="N797" s="62">
        <v>45901</v>
      </c>
      <c r="O797" s="62">
        <v>46265</v>
      </c>
      <c r="P797" s="63"/>
      <c r="Q797" s="63"/>
      <c r="R797" s="78">
        <v>53</v>
      </c>
      <c r="S797" s="63" t="str">
        <f>VLOOKUP(R797,SA!$B$3:$C$11,2,1)</f>
        <v>46-55</v>
      </c>
      <c r="T797" s="38" t="s">
        <v>98</v>
      </c>
      <c r="U797" s="24" t="s">
        <v>5743</v>
      </c>
      <c r="V797" s="24">
        <v>500000</v>
      </c>
      <c r="W797" s="39">
        <f t="shared" si="225"/>
        <v>0</v>
      </c>
      <c r="X797" s="29">
        <f t="shared" si="226"/>
        <v>0</v>
      </c>
      <c r="Y797" s="40">
        <f t="shared" si="227"/>
        <v>365</v>
      </c>
      <c r="Z797" s="38">
        <f t="shared" si="228"/>
        <v>46081</v>
      </c>
      <c r="AA797" s="41">
        <f t="shared" si="229"/>
        <v>181</v>
      </c>
      <c r="AB797" s="24" t="s">
        <v>113</v>
      </c>
      <c r="AC797" s="41">
        <f t="shared" si="230"/>
        <v>8919.0417999999991</v>
      </c>
      <c r="AD797" s="41">
        <v>1</v>
      </c>
      <c r="AE797" s="72">
        <f>INDEX(SA!$C$2:$G$11,MATCH(Details!S797,SA!$C$2:$C$11,0),MATCH(Details!V797,SA!$C$2:$G$2,0))*Y797/(F797-E797+1)</f>
        <v>7558.5099999999993</v>
      </c>
      <c r="AF797" s="41">
        <f t="shared" si="231"/>
        <v>0</v>
      </c>
      <c r="AG797" s="41">
        <f t="shared" si="232"/>
        <v>0</v>
      </c>
      <c r="AH797" s="41">
        <f t="shared" si="233"/>
        <v>1360.5317999999997</v>
      </c>
      <c r="AI797" s="60">
        <f t="shared" si="234"/>
        <v>302.34039999999999</v>
      </c>
      <c r="AJ797" s="60">
        <f t="shared" si="235"/>
        <v>1700.6647499999999</v>
      </c>
      <c r="AK797" s="60">
        <f t="shared" si="236"/>
        <v>3748.1926301369858</v>
      </c>
      <c r="AL797" s="60">
        <f t="shared" si="237"/>
        <v>2754.9215831506845</v>
      </c>
      <c r="AM797" s="41">
        <f t="shared" si="238"/>
        <v>2800.5832668493149</v>
      </c>
      <c r="AN797" s="42">
        <f t="shared" si="239"/>
        <v>45715</v>
      </c>
      <c r="AO797" s="43">
        <f t="shared" si="240"/>
        <v>7558.5099999999993</v>
      </c>
    </row>
    <row r="798" spans="1:41" s="24" customFormat="1" ht="15.75" customHeight="1" x14ac:dyDescent="0.35">
      <c r="A798" s="36" t="s">
        <v>27</v>
      </c>
      <c r="B798" s="36">
        <v>202509</v>
      </c>
      <c r="C798" s="24" t="s">
        <v>736</v>
      </c>
      <c r="D798" s="24" t="s">
        <v>119</v>
      </c>
      <c r="E798" s="62">
        <v>45901</v>
      </c>
      <c r="F798" s="62">
        <v>46265</v>
      </c>
      <c r="G798" s="37" t="s">
        <v>1347</v>
      </c>
      <c r="H798" s="36">
        <v>362040</v>
      </c>
      <c r="I798" s="63">
        <v>37188</v>
      </c>
      <c r="J798" s="24" t="s">
        <v>3703</v>
      </c>
      <c r="K798" s="63">
        <f t="shared" si="223"/>
        <v>45901</v>
      </c>
      <c r="L798" s="55">
        <f t="shared" si="224"/>
        <v>0.04</v>
      </c>
      <c r="M798" s="76">
        <v>0.22500000000000001</v>
      </c>
      <c r="N798" s="62">
        <v>45901</v>
      </c>
      <c r="O798" s="62">
        <v>46265</v>
      </c>
      <c r="P798" s="63"/>
      <c r="Q798" s="63"/>
      <c r="R798" s="78">
        <v>23</v>
      </c>
      <c r="S798" s="63" t="str">
        <f>VLOOKUP(R798,SA!$B$3:$C$11,2,1)</f>
        <v>0-25</v>
      </c>
      <c r="T798" s="38" t="s">
        <v>98</v>
      </c>
      <c r="U798" s="24" t="s">
        <v>5746</v>
      </c>
      <c r="V798" s="24">
        <v>500000</v>
      </c>
      <c r="W798" s="39">
        <f t="shared" si="225"/>
        <v>0</v>
      </c>
      <c r="X798" s="29">
        <f t="shared" si="226"/>
        <v>0</v>
      </c>
      <c r="Y798" s="40">
        <f t="shared" si="227"/>
        <v>365</v>
      </c>
      <c r="Z798" s="38">
        <f t="shared" si="228"/>
        <v>46081</v>
      </c>
      <c r="AA798" s="41">
        <f t="shared" si="229"/>
        <v>181</v>
      </c>
      <c r="AB798" s="24" t="s">
        <v>113</v>
      </c>
      <c r="AC798" s="41">
        <f t="shared" si="230"/>
        <v>4448.2106000000003</v>
      </c>
      <c r="AD798" s="41">
        <v>1</v>
      </c>
      <c r="AE798" s="72">
        <f>INDEX(SA!$C$2:$G$11,MATCH(Details!S798,SA!$C$2:$C$11,0),MATCH(Details!V798,SA!$C$2:$G$2,0))*Y798/(F798-E798+1)</f>
        <v>3769.67</v>
      </c>
      <c r="AF798" s="41">
        <f t="shared" si="231"/>
        <v>0</v>
      </c>
      <c r="AG798" s="41">
        <f t="shared" si="232"/>
        <v>0</v>
      </c>
      <c r="AH798" s="41">
        <f t="shared" si="233"/>
        <v>678.54060000000004</v>
      </c>
      <c r="AI798" s="60">
        <f t="shared" si="234"/>
        <v>150.7868</v>
      </c>
      <c r="AJ798" s="60">
        <f t="shared" si="235"/>
        <v>848.17574999999999</v>
      </c>
      <c r="AK798" s="60">
        <f t="shared" si="236"/>
        <v>1869.3432054794521</v>
      </c>
      <c r="AL798" s="60">
        <f t="shared" si="237"/>
        <v>1373.9672560273973</v>
      </c>
      <c r="AM798" s="41">
        <f t="shared" si="238"/>
        <v>1396.7401939726028</v>
      </c>
      <c r="AN798" s="42">
        <f t="shared" si="239"/>
        <v>45715</v>
      </c>
      <c r="AO798" s="43">
        <f t="shared" si="240"/>
        <v>3769.67</v>
      </c>
    </row>
    <row r="799" spans="1:41" s="24" customFormat="1" ht="15.75" customHeight="1" x14ac:dyDescent="0.35">
      <c r="A799" s="36" t="s">
        <v>27</v>
      </c>
      <c r="B799" s="36">
        <v>202509</v>
      </c>
      <c r="C799" s="24" t="s">
        <v>736</v>
      </c>
      <c r="D799" s="24" t="s">
        <v>119</v>
      </c>
      <c r="E799" s="62">
        <v>45901</v>
      </c>
      <c r="F799" s="62">
        <v>46265</v>
      </c>
      <c r="G799" s="37" t="s">
        <v>1348</v>
      </c>
      <c r="H799" s="36">
        <v>362040</v>
      </c>
      <c r="I799" s="63">
        <v>13361</v>
      </c>
      <c r="J799" s="24" t="s">
        <v>3704</v>
      </c>
      <c r="K799" s="63">
        <f t="shared" si="223"/>
        <v>45901</v>
      </c>
      <c r="L799" s="55">
        <f t="shared" si="224"/>
        <v>0.04</v>
      </c>
      <c r="M799" s="76">
        <v>0.22500000000000001</v>
      </c>
      <c r="N799" s="62">
        <v>45901</v>
      </c>
      <c r="O799" s="62">
        <v>46265</v>
      </c>
      <c r="P799" s="63"/>
      <c r="Q799" s="63"/>
      <c r="R799" s="78">
        <v>89</v>
      </c>
      <c r="S799" s="63" t="str">
        <f>VLOOKUP(R799,SA!$B$3:$C$11,2,1)</f>
        <v>81-100</v>
      </c>
      <c r="T799" s="38" t="s">
        <v>98</v>
      </c>
      <c r="U799" s="24" t="s">
        <v>5747</v>
      </c>
      <c r="V799" s="24">
        <v>500000</v>
      </c>
      <c r="W799" s="39">
        <f t="shared" si="225"/>
        <v>0</v>
      </c>
      <c r="X799" s="29">
        <f t="shared" si="226"/>
        <v>0</v>
      </c>
      <c r="Y799" s="40">
        <f t="shared" si="227"/>
        <v>365</v>
      </c>
      <c r="Z799" s="38">
        <f t="shared" si="228"/>
        <v>46081</v>
      </c>
      <c r="AA799" s="41">
        <f t="shared" si="229"/>
        <v>181</v>
      </c>
      <c r="AB799" s="24" t="s">
        <v>113</v>
      </c>
      <c r="AC799" s="41">
        <f t="shared" si="230"/>
        <v>32559.421399999999</v>
      </c>
      <c r="AD799" s="41">
        <v>1</v>
      </c>
      <c r="AE799" s="72">
        <f>INDEX(SA!$C$2:$G$11,MATCH(Details!S799,SA!$C$2:$C$11,0),MATCH(Details!V799,SA!$C$2:$G$2,0))*Y799/(F799-E799+1)</f>
        <v>27592.73</v>
      </c>
      <c r="AF799" s="41">
        <f t="shared" si="231"/>
        <v>0</v>
      </c>
      <c r="AG799" s="41">
        <f t="shared" si="232"/>
        <v>0</v>
      </c>
      <c r="AH799" s="41">
        <f t="shared" si="233"/>
        <v>4966.6913999999997</v>
      </c>
      <c r="AI799" s="60">
        <f t="shared" si="234"/>
        <v>1103.7092</v>
      </c>
      <c r="AJ799" s="60">
        <f t="shared" si="235"/>
        <v>6208.3642499999996</v>
      </c>
      <c r="AK799" s="60">
        <f t="shared" si="236"/>
        <v>13682.970219178082</v>
      </c>
      <c r="AL799" s="60">
        <f t="shared" si="237"/>
        <v>10056.983111095889</v>
      </c>
      <c r="AM799" s="41">
        <f t="shared" si="238"/>
        <v>10223.673438904108</v>
      </c>
      <c r="AN799" s="42">
        <f t="shared" si="239"/>
        <v>45715</v>
      </c>
      <c r="AO799" s="43">
        <f t="shared" si="240"/>
        <v>27592.73</v>
      </c>
    </row>
    <row r="800" spans="1:41" s="24" customFormat="1" ht="15.75" customHeight="1" x14ac:dyDescent="0.35">
      <c r="A800" s="36" t="s">
        <v>27</v>
      </c>
      <c r="B800" s="36">
        <v>202509</v>
      </c>
      <c r="C800" s="24" t="s">
        <v>736</v>
      </c>
      <c r="D800" s="24" t="s">
        <v>119</v>
      </c>
      <c r="E800" s="62">
        <v>45901</v>
      </c>
      <c r="F800" s="62">
        <v>46265</v>
      </c>
      <c r="G800" s="37" t="s">
        <v>1349</v>
      </c>
      <c r="H800" s="36">
        <v>362040</v>
      </c>
      <c r="I800" s="63">
        <v>37188</v>
      </c>
      <c r="J800" s="24" t="s">
        <v>3705</v>
      </c>
      <c r="K800" s="63">
        <f t="shared" si="223"/>
        <v>45901</v>
      </c>
      <c r="L800" s="55">
        <f t="shared" si="224"/>
        <v>0.04</v>
      </c>
      <c r="M800" s="76">
        <v>0.22500000000000001</v>
      </c>
      <c r="N800" s="62">
        <v>45901</v>
      </c>
      <c r="O800" s="62">
        <v>46265</v>
      </c>
      <c r="P800" s="63"/>
      <c r="Q800" s="63"/>
      <c r="R800" s="78">
        <v>23</v>
      </c>
      <c r="S800" s="63" t="str">
        <f>VLOOKUP(R800,SA!$B$3:$C$11,2,1)</f>
        <v>0-25</v>
      </c>
      <c r="T800" s="38" t="s">
        <v>98</v>
      </c>
      <c r="U800" s="24" t="s">
        <v>5746</v>
      </c>
      <c r="V800" s="24">
        <v>500000</v>
      </c>
      <c r="W800" s="39">
        <f t="shared" si="225"/>
        <v>0</v>
      </c>
      <c r="X800" s="29">
        <f t="shared" si="226"/>
        <v>0</v>
      </c>
      <c r="Y800" s="40">
        <f t="shared" si="227"/>
        <v>365</v>
      </c>
      <c r="Z800" s="38">
        <f t="shared" si="228"/>
        <v>46081</v>
      </c>
      <c r="AA800" s="41">
        <f t="shared" si="229"/>
        <v>181</v>
      </c>
      <c r="AB800" s="24" t="s">
        <v>113</v>
      </c>
      <c r="AC800" s="41">
        <f t="shared" si="230"/>
        <v>4448.2106000000003</v>
      </c>
      <c r="AD800" s="41">
        <v>1</v>
      </c>
      <c r="AE800" s="72">
        <f>INDEX(SA!$C$2:$G$11,MATCH(Details!S800,SA!$C$2:$C$11,0),MATCH(Details!V800,SA!$C$2:$G$2,0))*Y800/(F800-E800+1)</f>
        <v>3769.67</v>
      </c>
      <c r="AF800" s="41">
        <f t="shared" si="231"/>
        <v>0</v>
      </c>
      <c r="AG800" s="41">
        <f t="shared" si="232"/>
        <v>0</v>
      </c>
      <c r="AH800" s="41">
        <f t="shared" si="233"/>
        <v>678.54060000000004</v>
      </c>
      <c r="AI800" s="60">
        <f t="shared" si="234"/>
        <v>150.7868</v>
      </c>
      <c r="AJ800" s="60">
        <f t="shared" si="235"/>
        <v>848.17574999999999</v>
      </c>
      <c r="AK800" s="60">
        <f t="shared" si="236"/>
        <v>1869.3432054794521</v>
      </c>
      <c r="AL800" s="60">
        <f t="shared" si="237"/>
        <v>1373.9672560273973</v>
      </c>
      <c r="AM800" s="41">
        <f t="shared" si="238"/>
        <v>1396.7401939726028</v>
      </c>
      <c r="AN800" s="42">
        <f t="shared" si="239"/>
        <v>45715</v>
      </c>
      <c r="AO800" s="43">
        <f t="shared" si="240"/>
        <v>3769.67</v>
      </c>
    </row>
    <row r="801" spans="1:41" s="24" customFormat="1" ht="15.75" customHeight="1" x14ac:dyDescent="0.35">
      <c r="A801" s="36" t="s">
        <v>27</v>
      </c>
      <c r="B801" s="36">
        <v>202509</v>
      </c>
      <c r="C801" s="24" t="s">
        <v>736</v>
      </c>
      <c r="D801" s="24" t="s">
        <v>119</v>
      </c>
      <c r="E801" s="62">
        <v>45901</v>
      </c>
      <c r="F801" s="62">
        <v>46265</v>
      </c>
      <c r="G801" s="37" t="s">
        <v>718</v>
      </c>
      <c r="H801" s="36">
        <v>362040</v>
      </c>
      <c r="I801" s="63">
        <v>22672</v>
      </c>
      <c r="J801" s="24" t="s">
        <v>3706</v>
      </c>
      <c r="K801" s="63">
        <f t="shared" si="223"/>
        <v>45901</v>
      </c>
      <c r="L801" s="55">
        <f t="shared" si="224"/>
        <v>0.04</v>
      </c>
      <c r="M801" s="76">
        <v>0.22500000000000001</v>
      </c>
      <c r="N801" s="62">
        <v>45901</v>
      </c>
      <c r="O801" s="62">
        <v>46265</v>
      </c>
      <c r="P801" s="63"/>
      <c r="Q801" s="63"/>
      <c r="R801" s="78">
        <v>63</v>
      </c>
      <c r="S801" s="63" t="str">
        <f>VLOOKUP(R801,SA!$B$3:$C$11,2,1)</f>
        <v>56-65</v>
      </c>
      <c r="T801" s="38" t="s">
        <v>97</v>
      </c>
      <c r="U801" s="24" t="s">
        <v>56</v>
      </c>
      <c r="V801" s="24">
        <v>500000</v>
      </c>
      <c r="W801" s="39">
        <f t="shared" si="225"/>
        <v>500000</v>
      </c>
      <c r="X801" s="29">
        <f t="shared" si="226"/>
        <v>1</v>
      </c>
      <c r="Y801" s="40">
        <f t="shared" si="227"/>
        <v>365</v>
      </c>
      <c r="Z801" s="38">
        <f t="shared" si="228"/>
        <v>46081</v>
      </c>
      <c r="AA801" s="41">
        <f t="shared" si="229"/>
        <v>181</v>
      </c>
      <c r="AB801" s="24" t="s">
        <v>113</v>
      </c>
      <c r="AC801" s="41">
        <f t="shared" si="230"/>
        <v>13100.714</v>
      </c>
      <c r="AD801" s="41">
        <v>1</v>
      </c>
      <c r="AE801" s="72">
        <f>INDEX(SA!$C$2:$G$11,MATCH(Details!S801,SA!$C$2:$C$11,0),MATCH(Details!V801,SA!$C$2:$G$2,0))*Y801/(F801-E801+1)</f>
        <v>11102.3</v>
      </c>
      <c r="AF801" s="41">
        <f t="shared" si="231"/>
        <v>0</v>
      </c>
      <c r="AG801" s="41">
        <f t="shared" si="232"/>
        <v>0</v>
      </c>
      <c r="AH801" s="41">
        <f t="shared" si="233"/>
        <v>1998.4139999999998</v>
      </c>
      <c r="AI801" s="60">
        <f t="shared" si="234"/>
        <v>444.09199999999998</v>
      </c>
      <c r="AJ801" s="60">
        <f t="shared" si="235"/>
        <v>2498.0174999999999</v>
      </c>
      <c r="AK801" s="60">
        <f t="shared" si="236"/>
        <v>5505.5241095890406</v>
      </c>
      <c r="AL801" s="60">
        <f t="shared" si="237"/>
        <v>4046.5602205479449</v>
      </c>
      <c r="AM801" s="41">
        <f t="shared" si="238"/>
        <v>4113.6302794520543</v>
      </c>
      <c r="AN801" s="42">
        <f t="shared" si="239"/>
        <v>45715</v>
      </c>
      <c r="AO801" s="43">
        <f t="shared" si="240"/>
        <v>11102.3</v>
      </c>
    </row>
    <row r="802" spans="1:41" s="24" customFormat="1" ht="15.75" customHeight="1" x14ac:dyDescent="0.35">
      <c r="A802" s="36" t="s">
        <v>27</v>
      </c>
      <c r="B802" s="36">
        <v>202509</v>
      </c>
      <c r="C802" s="24" t="s">
        <v>736</v>
      </c>
      <c r="D802" s="24" t="s">
        <v>119</v>
      </c>
      <c r="E802" s="62">
        <v>45901</v>
      </c>
      <c r="F802" s="62">
        <v>46265</v>
      </c>
      <c r="G802" s="37" t="s">
        <v>1350</v>
      </c>
      <c r="H802" s="36">
        <v>362049</v>
      </c>
      <c r="I802" s="63">
        <v>19636</v>
      </c>
      <c r="J802" s="24" t="s">
        <v>3707</v>
      </c>
      <c r="K802" s="63">
        <f t="shared" si="223"/>
        <v>45901</v>
      </c>
      <c r="L802" s="55">
        <f t="shared" si="224"/>
        <v>0.04</v>
      </c>
      <c r="M802" s="76">
        <v>0.22500000000000001</v>
      </c>
      <c r="N802" s="62">
        <v>45901</v>
      </c>
      <c r="O802" s="62">
        <v>46265</v>
      </c>
      <c r="P802" s="63"/>
      <c r="Q802" s="63"/>
      <c r="R802" s="78">
        <v>71</v>
      </c>
      <c r="S802" s="63" t="str">
        <f>VLOOKUP(R802,SA!$B$3:$C$11,2,1)</f>
        <v>71-75</v>
      </c>
      <c r="T802" s="38" t="s">
        <v>98</v>
      </c>
      <c r="U802" s="24" t="s">
        <v>5747</v>
      </c>
      <c r="V802" s="24">
        <v>300000</v>
      </c>
      <c r="W802" s="39">
        <f t="shared" si="225"/>
        <v>0</v>
      </c>
      <c r="X802" s="29">
        <f t="shared" si="226"/>
        <v>0</v>
      </c>
      <c r="Y802" s="40">
        <f t="shared" si="227"/>
        <v>365</v>
      </c>
      <c r="Z802" s="38">
        <f t="shared" si="228"/>
        <v>46081</v>
      </c>
      <c r="AA802" s="41">
        <f t="shared" si="229"/>
        <v>181</v>
      </c>
      <c r="AB802" s="24" t="s">
        <v>113</v>
      </c>
      <c r="AC802" s="41">
        <f t="shared" si="230"/>
        <v>19621.1934</v>
      </c>
      <c r="AD802" s="41">
        <v>1</v>
      </c>
      <c r="AE802" s="72">
        <f>INDEX(SA!$C$2:$G$11,MATCH(Details!S802,SA!$C$2:$C$11,0),MATCH(Details!V802,SA!$C$2:$G$2,0))*Y802/(F802-E802+1)</f>
        <v>16628.13</v>
      </c>
      <c r="AF802" s="41">
        <f t="shared" si="231"/>
        <v>0</v>
      </c>
      <c r="AG802" s="41">
        <f t="shared" si="232"/>
        <v>0</v>
      </c>
      <c r="AH802" s="41">
        <f t="shared" si="233"/>
        <v>2993.0634</v>
      </c>
      <c r="AI802" s="60">
        <f t="shared" si="234"/>
        <v>665.12520000000006</v>
      </c>
      <c r="AJ802" s="60">
        <f t="shared" si="235"/>
        <v>3741.3292500000002</v>
      </c>
      <c r="AK802" s="60">
        <f t="shared" si="236"/>
        <v>8245.7302191780836</v>
      </c>
      <c r="AL802" s="60">
        <f t="shared" si="237"/>
        <v>6060.6117110958912</v>
      </c>
      <c r="AM802" s="41">
        <f t="shared" si="238"/>
        <v>6161.0638389041087</v>
      </c>
      <c r="AN802" s="42">
        <f t="shared" si="239"/>
        <v>45715</v>
      </c>
      <c r="AO802" s="43">
        <f t="shared" si="240"/>
        <v>16628.13</v>
      </c>
    </row>
    <row r="803" spans="1:41" s="24" customFormat="1" ht="15.75" customHeight="1" x14ac:dyDescent="0.35">
      <c r="A803" s="36" t="s">
        <v>27</v>
      </c>
      <c r="B803" s="36">
        <v>202509</v>
      </c>
      <c r="C803" s="24" t="s">
        <v>736</v>
      </c>
      <c r="D803" s="24" t="s">
        <v>119</v>
      </c>
      <c r="E803" s="62">
        <v>45901</v>
      </c>
      <c r="F803" s="62">
        <v>46265</v>
      </c>
      <c r="G803" s="37" t="s">
        <v>1351</v>
      </c>
      <c r="H803" s="36">
        <v>362049</v>
      </c>
      <c r="I803" s="63">
        <v>29041</v>
      </c>
      <c r="J803" s="24" t="s">
        <v>3708</v>
      </c>
      <c r="K803" s="63">
        <f t="shared" si="223"/>
        <v>45901</v>
      </c>
      <c r="L803" s="55">
        <f t="shared" si="224"/>
        <v>0.04</v>
      </c>
      <c r="M803" s="76">
        <v>0.22500000000000001</v>
      </c>
      <c r="N803" s="62">
        <v>45901</v>
      </c>
      <c r="O803" s="62">
        <v>46265</v>
      </c>
      <c r="P803" s="63"/>
      <c r="Q803" s="63"/>
      <c r="R803" s="78">
        <v>46</v>
      </c>
      <c r="S803" s="63" t="str">
        <f>VLOOKUP(R803,SA!$B$3:$C$11,2,1)</f>
        <v>46-55</v>
      </c>
      <c r="T803" s="38" t="s">
        <v>98</v>
      </c>
      <c r="U803" s="24" t="s">
        <v>5743</v>
      </c>
      <c r="V803" s="24">
        <v>300000</v>
      </c>
      <c r="W803" s="39">
        <f t="shared" si="225"/>
        <v>0</v>
      </c>
      <c r="X803" s="29">
        <f t="shared" si="226"/>
        <v>0</v>
      </c>
      <c r="Y803" s="40">
        <f t="shared" si="227"/>
        <v>365</v>
      </c>
      <c r="Z803" s="38">
        <f t="shared" si="228"/>
        <v>46081</v>
      </c>
      <c r="AA803" s="41">
        <f t="shared" si="229"/>
        <v>181</v>
      </c>
      <c r="AB803" s="24" t="s">
        <v>113</v>
      </c>
      <c r="AC803" s="41">
        <f t="shared" si="230"/>
        <v>7373.4659999999994</v>
      </c>
      <c r="AD803" s="41">
        <v>1</v>
      </c>
      <c r="AE803" s="72">
        <f>INDEX(SA!$C$2:$G$11,MATCH(Details!S803,SA!$C$2:$C$11,0),MATCH(Details!V803,SA!$C$2:$G$2,0))*Y803/(F803-E803+1)</f>
        <v>6248.7</v>
      </c>
      <c r="AF803" s="41">
        <f t="shared" si="231"/>
        <v>0</v>
      </c>
      <c r="AG803" s="41">
        <f t="shared" si="232"/>
        <v>0</v>
      </c>
      <c r="AH803" s="41">
        <f t="shared" si="233"/>
        <v>1124.7659999999998</v>
      </c>
      <c r="AI803" s="60">
        <f t="shared" si="234"/>
        <v>249.94800000000001</v>
      </c>
      <c r="AJ803" s="60">
        <f t="shared" si="235"/>
        <v>1405.9575</v>
      </c>
      <c r="AK803" s="60">
        <f t="shared" si="236"/>
        <v>3098.6704109589041</v>
      </c>
      <c r="AL803" s="60">
        <f t="shared" si="237"/>
        <v>2277.5227520547946</v>
      </c>
      <c r="AM803" s="41">
        <f t="shared" si="238"/>
        <v>2315.2717479452049</v>
      </c>
      <c r="AN803" s="42">
        <f t="shared" si="239"/>
        <v>45715</v>
      </c>
      <c r="AO803" s="43">
        <f t="shared" si="240"/>
        <v>6248.7</v>
      </c>
    </row>
    <row r="804" spans="1:41" s="24" customFormat="1" ht="15.75" customHeight="1" x14ac:dyDescent="0.35">
      <c r="A804" s="36" t="s">
        <v>27</v>
      </c>
      <c r="B804" s="36">
        <v>202509</v>
      </c>
      <c r="C804" s="24" t="s">
        <v>736</v>
      </c>
      <c r="D804" s="24" t="s">
        <v>119</v>
      </c>
      <c r="E804" s="62">
        <v>45901</v>
      </c>
      <c r="F804" s="62">
        <v>46265</v>
      </c>
      <c r="G804" s="37" t="s">
        <v>1352</v>
      </c>
      <c r="H804" s="36">
        <v>362049</v>
      </c>
      <c r="I804" s="63">
        <v>39663</v>
      </c>
      <c r="J804" s="24" t="s">
        <v>3709</v>
      </c>
      <c r="K804" s="63">
        <f t="shared" si="223"/>
        <v>45901</v>
      </c>
      <c r="L804" s="55">
        <f t="shared" si="224"/>
        <v>0.04</v>
      </c>
      <c r="M804" s="76">
        <v>0.22500000000000001</v>
      </c>
      <c r="N804" s="62">
        <v>45901</v>
      </c>
      <c r="O804" s="62">
        <v>46265</v>
      </c>
      <c r="P804" s="63"/>
      <c r="Q804" s="63"/>
      <c r="R804" s="78">
        <v>17</v>
      </c>
      <c r="S804" s="63" t="str">
        <f>VLOOKUP(R804,SA!$B$3:$C$11,2,1)</f>
        <v>0-25</v>
      </c>
      <c r="T804" s="38" t="s">
        <v>97</v>
      </c>
      <c r="U804" s="24" t="s">
        <v>5745</v>
      </c>
      <c r="V804" s="24">
        <v>300000</v>
      </c>
      <c r="W804" s="39">
        <f t="shared" si="225"/>
        <v>0</v>
      </c>
      <c r="X804" s="29">
        <f t="shared" si="226"/>
        <v>0</v>
      </c>
      <c r="Y804" s="40">
        <f t="shared" si="227"/>
        <v>365</v>
      </c>
      <c r="Z804" s="38">
        <f t="shared" si="228"/>
        <v>46081</v>
      </c>
      <c r="AA804" s="41">
        <f t="shared" si="229"/>
        <v>181</v>
      </c>
      <c r="AB804" s="24" t="s">
        <v>113</v>
      </c>
      <c r="AC804" s="41">
        <f t="shared" si="230"/>
        <v>3690.3792000000003</v>
      </c>
      <c r="AD804" s="41">
        <v>1</v>
      </c>
      <c r="AE804" s="72">
        <f>INDEX(SA!$C$2:$G$11,MATCH(Details!S804,SA!$C$2:$C$11,0),MATCH(Details!V804,SA!$C$2:$G$2,0))*Y804/(F804-E804+1)</f>
        <v>3127.44</v>
      </c>
      <c r="AF804" s="41">
        <f t="shared" si="231"/>
        <v>0</v>
      </c>
      <c r="AG804" s="41">
        <f t="shared" si="232"/>
        <v>0</v>
      </c>
      <c r="AH804" s="41">
        <f t="shared" si="233"/>
        <v>562.93920000000003</v>
      </c>
      <c r="AI804" s="60">
        <f t="shared" si="234"/>
        <v>125.0976</v>
      </c>
      <c r="AJ804" s="60">
        <f t="shared" si="235"/>
        <v>703.67399999999998</v>
      </c>
      <c r="AK804" s="60">
        <f t="shared" si="236"/>
        <v>1550.8675068493151</v>
      </c>
      <c r="AL804" s="60">
        <f t="shared" si="237"/>
        <v>1139.8876175342466</v>
      </c>
      <c r="AM804" s="41">
        <f t="shared" si="238"/>
        <v>1158.7807824657534</v>
      </c>
      <c r="AN804" s="42">
        <f t="shared" si="239"/>
        <v>45715</v>
      </c>
      <c r="AO804" s="43">
        <f t="shared" si="240"/>
        <v>3127.44</v>
      </c>
    </row>
    <row r="805" spans="1:41" s="24" customFormat="1" ht="15.75" customHeight="1" x14ac:dyDescent="0.35">
      <c r="A805" s="36" t="s">
        <v>27</v>
      </c>
      <c r="B805" s="36">
        <v>202509</v>
      </c>
      <c r="C805" s="24" t="s">
        <v>736</v>
      </c>
      <c r="D805" s="24" t="s">
        <v>119</v>
      </c>
      <c r="E805" s="62">
        <v>45901</v>
      </c>
      <c r="F805" s="62">
        <v>46265</v>
      </c>
      <c r="G805" s="37" t="s">
        <v>332</v>
      </c>
      <c r="H805" s="36">
        <v>362049</v>
      </c>
      <c r="I805" s="63">
        <v>27164</v>
      </c>
      <c r="J805" s="24" t="s">
        <v>3710</v>
      </c>
      <c r="K805" s="63">
        <f t="shared" si="223"/>
        <v>45901</v>
      </c>
      <c r="L805" s="55">
        <f t="shared" si="224"/>
        <v>0.04</v>
      </c>
      <c r="M805" s="76">
        <v>0.22500000000000001</v>
      </c>
      <c r="N805" s="62">
        <v>45901</v>
      </c>
      <c r="O805" s="62">
        <v>46265</v>
      </c>
      <c r="P805" s="63"/>
      <c r="Q805" s="63"/>
      <c r="R805" s="78">
        <v>51</v>
      </c>
      <c r="S805" s="63" t="str">
        <f>VLOOKUP(R805,SA!$B$3:$C$11,2,1)</f>
        <v>46-55</v>
      </c>
      <c r="T805" s="38" t="s">
        <v>97</v>
      </c>
      <c r="U805" s="24" t="s">
        <v>56</v>
      </c>
      <c r="V805" s="24">
        <v>300000</v>
      </c>
      <c r="W805" s="39">
        <f t="shared" si="225"/>
        <v>300000</v>
      </c>
      <c r="X805" s="29">
        <f t="shared" si="226"/>
        <v>1</v>
      </c>
      <c r="Y805" s="40">
        <f t="shared" si="227"/>
        <v>365</v>
      </c>
      <c r="Z805" s="38">
        <f t="shared" si="228"/>
        <v>46081</v>
      </c>
      <c r="AA805" s="41">
        <f t="shared" si="229"/>
        <v>181</v>
      </c>
      <c r="AB805" s="24" t="s">
        <v>113</v>
      </c>
      <c r="AC805" s="41">
        <f t="shared" si="230"/>
        <v>7373.4659999999994</v>
      </c>
      <c r="AD805" s="41">
        <v>1</v>
      </c>
      <c r="AE805" s="72">
        <f>INDEX(SA!$C$2:$G$11,MATCH(Details!S805,SA!$C$2:$C$11,0),MATCH(Details!V805,SA!$C$2:$G$2,0))*Y805/(F805-E805+1)</f>
        <v>6248.7</v>
      </c>
      <c r="AF805" s="41">
        <f t="shared" si="231"/>
        <v>0</v>
      </c>
      <c r="AG805" s="41">
        <f t="shared" si="232"/>
        <v>0</v>
      </c>
      <c r="AH805" s="41">
        <f t="shared" si="233"/>
        <v>1124.7659999999998</v>
      </c>
      <c r="AI805" s="60">
        <f t="shared" si="234"/>
        <v>249.94800000000001</v>
      </c>
      <c r="AJ805" s="60">
        <f t="shared" si="235"/>
        <v>1405.9575</v>
      </c>
      <c r="AK805" s="60">
        <f t="shared" si="236"/>
        <v>3098.6704109589041</v>
      </c>
      <c r="AL805" s="60">
        <f t="shared" si="237"/>
        <v>2277.5227520547946</v>
      </c>
      <c r="AM805" s="41">
        <f t="shared" si="238"/>
        <v>2315.2717479452049</v>
      </c>
      <c r="AN805" s="42">
        <f t="shared" si="239"/>
        <v>45715</v>
      </c>
      <c r="AO805" s="43">
        <f t="shared" si="240"/>
        <v>6248.7</v>
      </c>
    </row>
    <row r="806" spans="1:41" s="24" customFormat="1" ht="15.75" customHeight="1" x14ac:dyDescent="0.35">
      <c r="A806" s="36" t="s">
        <v>27</v>
      </c>
      <c r="B806" s="36">
        <v>202509</v>
      </c>
      <c r="C806" s="24" t="s">
        <v>736</v>
      </c>
      <c r="D806" s="24" t="s">
        <v>119</v>
      </c>
      <c r="E806" s="62">
        <v>45901</v>
      </c>
      <c r="F806" s="62">
        <v>46265</v>
      </c>
      <c r="G806" s="37" t="s">
        <v>1353</v>
      </c>
      <c r="H806" s="36">
        <v>362051</v>
      </c>
      <c r="I806" s="63">
        <v>25819</v>
      </c>
      <c r="J806" s="24" t="s">
        <v>3711</v>
      </c>
      <c r="K806" s="63">
        <f t="shared" si="223"/>
        <v>45901</v>
      </c>
      <c r="L806" s="55">
        <f t="shared" si="224"/>
        <v>0.04</v>
      </c>
      <c r="M806" s="76">
        <v>0.22500000000000001</v>
      </c>
      <c r="N806" s="62">
        <v>45901</v>
      </c>
      <c r="O806" s="62">
        <v>46265</v>
      </c>
      <c r="P806" s="63"/>
      <c r="Q806" s="63"/>
      <c r="R806" s="78">
        <v>54</v>
      </c>
      <c r="S806" s="63" t="str">
        <f>VLOOKUP(R806,SA!$B$3:$C$11,2,1)</f>
        <v>46-55</v>
      </c>
      <c r="T806" s="38" t="s">
        <v>98</v>
      </c>
      <c r="U806" s="24" t="s">
        <v>5743</v>
      </c>
      <c r="V806" s="24">
        <v>400000</v>
      </c>
      <c r="W806" s="39">
        <f t="shared" si="225"/>
        <v>0</v>
      </c>
      <c r="X806" s="29">
        <f t="shared" si="226"/>
        <v>0</v>
      </c>
      <c r="Y806" s="40">
        <f t="shared" si="227"/>
        <v>365</v>
      </c>
      <c r="Z806" s="38">
        <f t="shared" si="228"/>
        <v>46081</v>
      </c>
      <c r="AA806" s="41">
        <f t="shared" si="229"/>
        <v>181</v>
      </c>
      <c r="AB806" s="24" t="s">
        <v>113</v>
      </c>
      <c r="AC806" s="41">
        <f t="shared" si="230"/>
        <v>8108.2165999999997</v>
      </c>
      <c r="AD806" s="41">
        <v>1</v>
      </c>
      <c r="AE806" s="72">
        <f>INDEX(SA!$C$2:$G$11,MATCH(Details!S806,SA!$C$2:$C$11,0),MATCH(Details!V806,SA!$C$2:$G$2,0))*Y806/(F806-E806+1)</f>
        <v>6871.37</v>
      </c>
      <c r="AF806" s="41">
        <f t="shared" si="231"/>
        <v>0</v>
      </c>
      <c r="AG806" s="41">
        <f t="shared" si="232"/>
        <v>0</v>
      </c>
      <c r="AH806" s="41">
        <f t="shared" si="233"/>
        <v>1236.8465999999999</v>
      </c>
      <c r="AI806" s="60">
        <f t="shared" si="234"/>
        <v>274.85480000000001</v>
      </c>
      <c r="AJ806" s="60">
        <f t="shared" si="235"/>
        <v>1546.05825</v>
      </c>
      <c r="AK806" s="60">
        <f t="shared" si="236"/>
        <v>3407.446493150685</v>
      </c>
      <c r="AL806" s="60">
        <f t="shared" si="237"/>
        <v>2504.4731724657536</v>
      </c>
      <c r="AM806" s="41">
        <f t="shared" si="238"/>
        <v>2545.9837775342462</v>
      </c>
      <c r="AN806" s="42">
        <f t="shared" si="239"/>
        <v>45715</v>
      </c>
      <c r="AO806" s="43">
        <f t="shared" si="240"/>
        <v>6871.37</v>
      </c>
    </row>
    <row r="807" spans="1:41" s="24" customFormat="1" ht="15.75" customHeight="1" x14ac:dyDescent="0.35">
      <c r="A807" s="36" t="s">
        <v>27</v>
      </c>
      <c r="B807" s="36">
        <v>202509</v>
      </c>
      <c r="C807" s="24" t="s">
        <v>736</v>
      </c>
      <c r="D807" s="24" t="s">
        <v>119</v>
      </c>
      <c r="E807" s="62">
        <v>45901</v>
      </c>
      <c r="F807" s="62">
        <v>46265</v>
      </c>
      <c r="G807" s="37" t="s">
        <v>1354</v>
      </c>
      <c r="H807" s="36">
        <v>362051</v>
      </c>
      <c r="I807" s="63">
        <v>37529</v>
      </c>
      <c r="J807" s="24" t="s">
        <v>3712</v>
      </c>
      <c r="K807" s="63">
        <f t="shared" si="223"/>
        <v>45901</v>
      </c>
      <c r="L807" s="55">
        <f t="shared" si="224"/>
        <v>0.04</v>
      </c>
      <c r="M807" s="76">
        <v>0.22500000000000001</v>
      </c>
      <c r="N807" s="62">
        <v>45901</v>
      </c>
      <c r="O807" s="62">
        <v>46265</v>
      </c>
      <c r="P807" s="63"/>
      <c r="Q807" s="63"/>
      <c r="R807" s="78">
        <v>22</v>
      </c>
      <c r="S807" s="63" t="str">
        <f>VLOOKUP(R807,SA!$B$3:$C$11,2,1)</f>
        <v>0-25</v>
      </c>
      <c r="T807" s="38" t="s">
        <v>97</v>
      </c>
      <c r="U807" s="24" t="s">
        <v>5745</v>
      </c>
      <c r="V807" s="24">
        <v>400000</v>
      </c>
      <c r="W807" s="39">
        <f t="shared" si="225"/>
        <v>0</v>
      </c>
      <c r="X807" s="29">
        <f t="shared" si="226"/>
        <v>0</v>
      </c>
      <c r="Y807" s="40">
        <f t="shared" si="227"/>
        <v>365</v>
      </c>
      <c r="Z807" s="38">
        <f t="shared" si="228"/>
        <v>46081</v>
      </c>
      <c r="AA807" s="41">
        <f t="shared" si="229"/>
        <v>181</v>
      </c>
      <c r="AB807" s="24" t="s">
        <v>113</v>
      </c>
      <c r="AC807" s="41">
        <f t="shared" si="230"/>
        <v>4043.8364000000001</v>
      </c>
      <c r="AD807" s="41">
        <v>1</v>
      </c>
      <c r="AE807" s="72">
        <f>INDEX(SA!$C$2:$G$11,MATCH(Details!S807,SA!$C$2:$C$11,0),MATCH(Details!V807,SA!$C$2:$G$2,0))*Y807/(F807-E807+1)</f>
        <v>3426.98</v>
      </c>
      <c r="AF807" s="41">
        <f t="shared" si="231"/>
        <v>0</v>
      </c>
      <c r="AG807" s="41">
        <f t="shared" si="232"/>
        <v>0</v>
      </c>
      <c r="AH807" s="41">
        <f t="shared" si="233"/>
        <v>616.85640000000001</v>
      </c>
      <c r="AI807" s="60">
        <f t="shared" si="234"/>
        <v>137.07920000000001</v>
      </c>
      <c r="AJ807" s="60">
        <f t="shared" si="235"/>
        <v>771.07050000000004</v>
      </c>
      <c r="AK807" s="60">
        <f t="shared" si="236"/>
        <v>1699.4065205479453</v>
      </c>
      <c r="AL807" s="60">
        <f t="shared" si="237"/>
        <v>1249.0637926027398</v>
      </c>
      <c r="AM807" s="41">
        <f t="shared" si="238"/>
        <v>1269.7665073972601</v>
      </c>
      <c r="AN807" s="42">
        <f t="shared" si="239"/>
        <v>45715</v>
      </c>
      <c r="AO807" s="43">
        <f t="shared" si="240"/>
        <v>3426.98</v>
      </c>
    </row>
    <row r="808" spans="1:41" s="24" customFormat="1" ht="15.75" customHeight="1" x14ac:dyDescent="0.35">
      <c r="A808" s="36" t="s">
        <v>27</v>
      </c>
      <c r="B808" s="36">
        <v>202509</v>
      </c>
      <c r="C808" s="24" t="s">
        <v>736</v>
      </c>
      <c r="D808" s="24" t="s">
        <v>119</v>
      </c>
      <c r="E808" s="62">
        <v>45901</v>
      </c>
      <c r="F808" s="62">
        <v>46265</v>
      </c>
      <c r="G808" s="37" t="s">
        <v>515</v>
      </c>
      <c r="H808" s="36">
        <v>362051</v>
      </c>
      <c r="I808" s="63">
        <v>24323</v>
      </c>
      <c r="J808" s="24" t="s">
        <v>3713</v>
      </c>
      <c r="K808" s="63">
        <f t="shared" si="223"/>
        <v>45901</v>
      </c>
      <c r="L808" s="55">
        <f t="shared" si="224"/>
        <v>0.04</v>
      </c>
      <c r="M808" s="76">
        <v>0.22500000000000001</v>
      </c>
      <c r="N808" s="62">
        <v>45901</v>
      </c>
      <c r="O808" s="62">
        <v>46265</v>
      </c>
      <c r="P808" s="63"/>
      <c r="Q808" s="63"/>
      <c r="R808" s="78">
        <v>59</v>
      </c>
      <c r="S808" s="63" t="str">
        <f>VLOOKUP(R808,SA!$B$3:$C$11,2,1)</f>
        <v>56-65</v>
      </c>
      <c r="T808" s="38" t="s">
        <v>97</v>
      </c>
      <c r="U808" s="24" t="s">
        <v>56</v>
      </c>
      <c r="V808" s="24">
        <v>400000</v>
      </c>
      <c r="W808" s="39">
        <f t="shared" si="225"/>
        <v>400000</v>
      </c>
      <c r="X808" s="29">
        <f t="shared" si="226"/>
        <v>1</v>
      </c>
      <c r="Y808" s="40">
        <f t="shared" si="227"/>
        <v>365</v>
      </c>
      <c r="Z808" s="38">
        <f t="shared" si="228"/>
        <v>46081</v>
      </c>
      <c r="AA808" s="41">
        <f t="shared" si="229"/>
        <v>181</v>
      </c>
      <c r="AB808" s="24" t="s">
        <v>113</v>
      </c>
      <c r="AC808" s="41">
        <f t="shared" si="230"/>
        <v>11909.7282</v>
      </c>
      <c r="AD808" s="41">
        <v>1</v>
      </c>
      <c r="AE808" s="72">
        <f>INDEX(SA!$C$2:$G$11,MATCH(Details!S808,SA!$C$2:$C$11,0),MATCH(Details!V808,SA!$C$2:$G$2,0))*Y808/(F808-E808+1)</f>
        <v>10092.99</v>
      </c>
      <c r="AF808" s="41">
        <f t="shared" si="231"/>
        <v>0</v>
      </c>
      <c r="AG808" s="41">
        <f t="shared" si="232"/>
        <v>0</v>
      </c>
      <c r="AH808" s="41">
        <f t="shared" si="233"/>
        <v>1816.7382</v>
      </c>
      <c r="AI808" s="60">
        <f t="shared" si="234"/>
        <v>403.71960000000001</v>
      </c>
      <c r="AJ808" s="60">
        <f t="shared" si="235"/>
        <v>2270.9227500000002</v>
      </c>
      <c r="AK808" s="60">
        <f t="shared" si="236"/>
        <v>5005.0169589041097</v>
      </c>
      <c r="AL808" s="60">
        <f t="shared" si="237"/>
        <v>3678.6874647945206</v>
      </c>
      <c r="AM808" s="41">
        <f t="shared" si="238"/>
        <v>3739.6601852054787</v>
      </c>
      <c r="AN808" s="42">
        <f t="shared" si="239"/>
        <v>45715</v>
      </c>
      <c r="AO808" s="43">
        <f t="shared" si="240"/>
        <v>10092.99</v>
      </c>
    </row>
    <row r="809" spans="1:41" s="24" customFormat="1" ht="15.75" customHeight="1" x14ac:dyDescent="0.35">
      <c r="A809" s="36" t="s">
        <v>27</v>
      </c>
      <c r="B809" s="36">
        <v>202509</v>
      </c>
      <c r="C809" s="24" t="s">
        <v>736</v>
      </c>
      <c r="D809" s="24" t="s">
        <v>119</v>
      </c>
      <c r="E809" s="62">
        <v>45901</v>
      </c>
      <c r="F809" s="62">
        <v>46265</v>
      </c>
      <c r="G809" s="37" t="s">
        <v>1355</v>
      </c>
      <c r="H809" s="36">
        <v>362053</v>
      </c>
      <c r="I809" s="63">
        <v>29357</v>
      </c>
      <c r="J809" s="24" t="s">
        <v>3714</v>
      </c>
      <c r="K809" s="63">
        <f t="shared" si="223"/>
        <v>45901</v>
      </c>
      <c r="L809" s="55">
        <f t="shared" si="224"/>
        <v>0.04</v>
      </c>
      <c r="M809" s="76">
        <v>0.22500000000000001</v>
      </c>
      <c r="N809" s="62">
        <v>45901</v>
      </c>
      <c r="O809" s="62">
        <v>46265</v>
      </c>
      <c r="P809" s="63"/>
      <c r="Q809" s="63"/>
      <c r="R809" s="78">
        <v>45</v>
      </c>
      <c r="S809" s="63" t="str">
        <f>VLOOKUP(R809,SA!$B$3:$C$11,2,1)</f>
        <v>36-45</v>
      </c>
      <c r="T809" s="38" t="s">
        <v>98</v>
      </c>
      <c r="U809" s="24" t="s">
        <v>5743</v>
      </c>
      <c r="V809" s="24">
        <v>300000</v>
      </c>
      <c r="W809" s="39">
        <f t="shared" si="225"/>
        <v>0</v>
      </c>
      <c r="X809" s="29">
        <f t="shared" si="226"/>
        <v>0</v>
      </c>
      <c r="Y809" s="40">
        <f t="shared" si="227"/>
        <v>365</v>
      </c>
      <c r="Z809" s="38">
        <f t="shared" si="228"/>
        <v>46081</v>
      </c>
      <c r="AA809" s="41">
        <f t="shared" si="229"/>
        <v>181</v>
      </c>
      <c r="AB809" s="24" t="s">
        <v>113</v>
      </c>
      <c r="AC809" s="41">
        <f t="shared" si="230"/>
        <v>5119.5716000000002</v>
      </c>
      <c r="AD809" s="41">
        <v>1</v>
      </c>
      <c r="AE809" s="72">
        <f>INDEX(SA!$C$2:$G$11,MATCH(Details!S809,SA!$C$2:$C$11,0),MATCH(Details!V809,SA!$C$2:$G$2,0))*Y809/(F809-E809+1)</f>
        <v>4338.62</v>
      </c>
      <c r="AF809" s="41">
        <f t="shared" si="231"/>
        <v>0</v>
      </c>
      <c r="AG809" s="41">
        <f t="shared" si="232"/>
        <v>0</v>
      </c>
      <c r="AH809" s="41">
        <f t="shared" si="233"/>
        <v>780.95159999999998</v>
      </c>
      <c r="AI809" s="60">
        <f t="shared" si="234"/>
        <v>173.54480000000001</v>
      </c>
      <c r="AJ809" s="60">
        <f t="shared" si="235"/>
        <v>976.18949999999995</v>
      </c>
      <c r="AK809" s="60">
        <f t="shared" si="236"/>
        <v>2151.4800547945206</v>
      </c>
      <c r="AL809" s="60">
        <f t="shared" si="237"/>
        <v>1581.3378402739727</v>
      </c>
      <c r="AM809" s="41">
        <f t="shared" si="238"/>
        <v>1607.5478597260276</v>
      </c>
      <c r="AN809" s="42">
        <f t="shared" si="239"/>
        <v>45715</v>
      </c>
      <c r="AO809" s="43">
        <f t="shared" si="240"/>
        <v>4338.62</v>
      </c>
    </row>
    <row r="810" spans="1:41" s="24" customFormat="1" ht="15.75" customHeight="1" x14ac:dyDescent="0.35">
      <c r="A810" s="36" t="s">
        <v>27</v>
      </c>
      <c r="B810" s="36">
        <v>202509</v>
      </c>
      <c r="C810" s="24" t="s">
        <v>736</v>
      </c>
      <c r="D810" s="24" t="s">
        <v>119</v>
      </c>
      <c r="E810" s="62">
        <v>45901</v>
      </c>
      <c r="F810" s="62">
        <v>46265</v>
      </c>
      <c r="G810" s="37" t="s">
        <v>529</v>
      </c>
      <c r="H810" s="36">
        <v>362053</v>
      </c>
      <c r="I810" s="63">
        <v>26717</v>
      </c>
      <c r="J810" s="24" t="s">
        <v>3715</v>
      </c>
      <c r="K810" s="63">
        <f t="shared" si="223"/>
        <v>45901</v>
      </c>
      <c r="L810" s="55">
        <f t="shared" si="224"/>
        <v>0.04</v>
      </c>
      <c r="M810" s="76">
        <v>0.22500000000000001</v>
      </c>
      <c r="N810" s="62">
        <v>45901</v>
      </c>
      <c r="O810" s="62">
        <v>46265</v>
      </c>
      <c r="P810" s="63"/>
      <c r="Q810" s="63"/>
      <c r="R810" s="78">
        <v>52</v>
      </c>
      <c r="S810" s="63" t="str">
        <f>VLOOKUP(R810,SA!$B$3:$C$11,2,1)</f>
        <v>46-55</v>
      </c>
      <c r="T810" s="38" t="s">
        <v>97</v>
      </c>
      <c r="U810" s="24" t="s">
        <v>56</v>
      </c>
      <c r="V810" s="24">
        <v>300000</v>
      </c>
      <c r="W810" s="39">
        <f t="shared" si="225"/>
        <v>300000</v>
      </c>
      <c r="X810" s="29">
        <f t="shared" si="226"/>
        <v>1</v>
      </c>
      <c r="Y810" s="40">
        <f t="shared" si="227"/>
        <v>365</v>
      </c>
      <c r="Z810" s="38">
        <f t="shared" si="228"/>
        <v>46081</v>
      </c>
      <c r="AA810" s="41">
        <f t="shared" si="229"/>
        <v>181</v>
      </c>
      <c r="AB810" s="24" t="s">
        <v>113</v>
      </c>
      <c r="AC810" s="41">
        <f t="shared" si="230"/>
        <v>7373.4659999999994</v>
      </c>
      <c r="AD810" s="41">
        <v>1</v>
      </c>
      <c r="AE810" s="72">
        <f>INDEX(SA!$C$2:$G$11,MATCH(Details!S810,SA!$C$2:$C$11,0),MATCH(Details!V810,SA!$C$2:$G$2,0))*Y810/(F810-E810+1)</f>
        <v>6248.7</v>
      </c>
      <c r="AF810" s="41">
        <f t="shared" si="231"/>
        <v>0</v>
      </c>
      <c r="AG810" s="41">
        <f t="shared" si="232"/>
        <v>0</v>
      </c>
      <c r="AH810" s="41">
        <f t="shared" si="233"/>
        <v>1124.7659999999998</v>
      </c>
      <c r="AI810" s="60">
        <f t="shared" si="234"/>
        <v>249.94800000000001</v>
      </c>
      <c r="AJ810" s="60">
        <f t="shared" si="235"/>
        <v>1405.9575</v>
      </c>
      <c r="AK810" s="60">
        <f t="shared" si="236"/>
        <v>3098.6704109589041</v>
      </c>
      <c r="AL810" s="60">
        <f t="shared" si="237"/>
        <v>2277.5227520547946</v>
      </c>
      <c r="AM810" s="41">
        <f t="shared" si="238"/>
        <v>2315.2717479452049</v>
      </c>
      <c r="AN810" s="42">
        <f t="shared" si="239"/>
        <v>45715</v>
      </c>
      <c r="AO810" s="43">
        <f t="shared" si="240"/>
        <v>6248.7</v>
      </c>
    </row>
    <row r="811" spans="1:41" s="24" customFormat="1" ht="15.75" customHeight="1" x14ac:dyDescent="0.35">
      <c r="A811" s="36" t="s">
        <v>27</v>
      </c>
      <c r="B811" s="36">
        <v>202509</v>
      </c>
      <c r="C811" s="24" t="s">
        <v>736</v>
      </c>
      <c r="D811" s="24" t="s">
        <v>119</v>
      </c>
      <c r="E811" s="62">
        <v>45901</v>
      </c>
      <c r="F811" s="62">
        <v>46265</v>
      </c>
      <c r="G811" s="37" t="s">
        <v>1356</v>
      </c>
      <c r="H811" s="36">
        <v>362055</v>
      </c>
      <c r="I811" s="63">
        <v>37929</v>
      </c>
      <c r="J811" s="24" t="s">
        <v>3716</v>
      </c>
      <c r="K811" s="63">
        <f t="shared" si="223"/>
        <v>45901</v>
      </c>
      <c r="L811" s="55">
        <f t="shared" si="224"/>
        <v>0.04</v>
      </c>
      <c r="M811" s="76">
        <v>0.22500000000000001</v>
      </c>
      <c r="N811" s="62">
        <v>45901</v>
      </c>
      <c r="O811" s="62">
        <v>46265</v>
      </c>
      <c r="P811" s="63"/>
      <c r="Q811" s="63"/>
      <c r="R811" s="78">
        <v>21</v>
      </c>
      <c r="S811" s="63" t="str">
        <f>VLOOKUP(R811,SA!$B$3:$C$11,2,1)</f>
        <v>0-25</v>
      </c>
      <c r="T811" s="38" t="s">
        <v>98</v>
      </c>
      <c r="U811" s="24" t="s">
        <v>5746</v>
      </c>
      <c r="V811" s="24">
        <v>400000</v>
      </c>
      <c r="W811" s="39">
        <f t="shared" si="225"/>
        <v>0</v>
      </c>
      <c r="X811" s="29">
        <f t="shared" si="226"/>
        <v>0</v>
      </c>
      <c r="Y811" s="40">
        <f t="shared" si="227"/>
        <v>365</v>
      </c>
      <c r="Z811" s="38">
        <f t="shared" si="228"/>
        <v>46081</v>
      </c>
      <c r="AA811" s="41">
        <f t="shared" si="229"/>
        <v>181</v>
      </c>
      <c r="AB811" s="24" t="s">
        <v>113</v>
      </c>
      <c r="AC811" s="41">
        <f t="shared" si="230"/>
        <v>4043.8364000000001</v>
      </c>
      <c r="AD811" s="41">
        <v>1</v>
      </c>
      <c r="AE811" s="72">
        <f>INDEX(SA!$C$2:$G$11,MATCH(Details!S811,SA!$C$2:$C$11,0),MATCH(Details!V811,SA!$C$2:$G$2,0))*Y811/(F811-E811+1)</f>
        <v>3426.98</v>
      </c>
      <c r="AF811" s="41">
        <f t="shared" si="231"/>
        <v>0</v>
      </c>
      <c r="AG811" s="41">
        <f t="shared" si="232"/>
        <v>0</v>
      </c>
      <c r="AH811" s="41">
        <f t="shared" si="233"/>
        <v>616.85640000000001</v>
      </c>
      <c r="AI811" s="60">
        <f t="shared" si="234"/>
        <v>137.07920000000001</v>
      </c>
      <c r="AJ811" s="60">
        <f t="shared" si="235"/>
        <v>771.07050000000004</v>
      </c>
      <c r="AK811" s="60">
        <f t="shared" si="236"/>
        <v>1699.4065205479453</v>
      </c>
      <c r="AL811" s="60">
        <f t="shared" si="237"/>
        <v>1249.0637926027398</v>
      </c>
      <c r="AM811" s="41">
        <f t="shared" si="238"/>
        <v>1269.7665073972601</v>
      </c>
      <c r="AN811" s="42">
        <f t="shared" si="239"/>
        <v>45715</v>
      </c>
      <c r="AO811" s="43">
        <f t="shared" si="240"/>
        <v>3426.98</v>
      </c>
    </row>
    <row r="812" spans="1:41" s="24" customFormat="1" ht="15.75" customHeight="1" x14ac:dyDescent="0.35">
      <c r="A812" s="36" t="s">
        <v>27</v>
      </c>
      <c r="B812" s="36">
        <v>202509</v>
      </c>
      <c r="C812" s="24" t="s">
        <v>736</v>
      </c>
      <c r="D812" s="24" t="s">
        <v>119</v>
      </c>
      <c r="E812" s="62">
        <v>45901</v>
      </c>
      <c r="F812" s="62">
        <v>46265</v>
      </c>
      <c r="G812" s="37" t="s">
        <v>1357</v>
      </c>
      <c r="H812" s="36">
        <v>362055</v>
      </c>
      <c r="I812" s="63">
        <v>28723</v>
      </c>
      <c r="J812" s="24" t="s">
        <v>3717</v>
      </c>
      <c r="K812" s="63">
        <f t="shared" si="223"/>
        <v>45901</v>
      </c>
      <c r="L812" s="55">
        <f t="shared" si="224"/>
        <v>0.04</v>
      </c>
      <c r="M812" s="76">
        <v>0.22500000000000001</v>
      </c>
      <c r="N812" s="62">
        <v>45901</v>
      </c>
      <c r="O812" s="62">
        <v>46265</v>
      </c>
      <c r="P812" s="63"/>
      <c r="Q812" s="63"/>
      <c r="R812" s="78">
        <v>47</v>
      </c>
      <c r="S812" s="63" t="str">
        <f>VLOOKUP(R812,SA!$B$3:$C$11,2,1)</f>
        <v>46-55</v>
      </c>
      <c r="T812" s="38" t="s">
        <v>98</v>
      </c>
      <c r="U812" s="24" t="s">
        <v>5743</v>
      </c>
      <c r="V812" s="24">
        <v>400000</v>
      </c>
      <c r="W812" s="39">
        <f t="shared" si="225"/>
        <v>0</v>
      </c>
      <c r="X812" s="29">
        <f t="shared" si="226"/>
        <v>0</v>
      </c>
      <c r="Y812" s="40">
        <f t="shared" si="227"/>
        <v>365</v>
      </c>
      <c r="Z812" s="38">
        <f t="shared" si="228"/>
        <v>46081</v>
      </c>
      <c r="AA812" s="41">
        <f t="shared" si="229"/>
        <v>181</v>
      </c>
      <c r="AB812" s="24" t="s">
        <v>113</v>
      </c>
      <c r="AC812" s="41">
        <f t="shared" si="230"/>
        <v>8108.2165999999997</v>
      </c>
      <c r="AD812" s="41">
        <v>1</v>
      </c>
      <c r="AE812" s="72">
        <f>INDEX(SA!$C$2:$G$11,MATCH(Details!S812,SA!$C$2:$C$11,0),MATCH(Details!V812,SA!$C$2:$G$2,0))*Y812/(F812-E812+1)</f>
        <v>6871.37</v>
      </c>
      <c r="AF812" s="41">
        <f t="shared" si="231"/>
        <v>0</v>
      </c>
      <c r="AG812" s="41">
        <f t="shared" si="232"/>
        <v>0</v>
      </c>
      <c r="AH812" s="41">
        <f t="shared" si="233"/>
        <v>1236.8465999999999</v>
      </c>
      <c r="AI812" s="60">
        <f t="shared" si="234"/>
        <v>274.85480000000001</v>
      </c>
      <c r="AJ812" s="60">
        <f t="shared" si="235"/>
        <v>1546.05825</v>
      </c>
      <c r="AK812" s="60">
        <f t="shared" si="236"/>
        <v>3407.446493150685</v>
      </c>
      <c r="AL812" s="60">
        <f t="shared" si="237"/>
        <v>2504.4731724657536</v>
      </c>
      <c r="AM812" s="41">
        <f t="shared" si="238"/>
        <v>2545.9837775342462</v>
      </c>
      <c r="AN812" s="42">
        <f t="shared" si="239"/>
        <v>45715</v>
      </c>
      <c r="AO812" s="43">
        <f t="shared" si="240"/>
        <v>6871.37</v>
      </c>
    </row>
    <row r="813" spans="1:41" s="24" customFormat="1" ht="15.75" customHeight="1" x14ac:dyDescent="0.35">
      <c r="A813" s="36" t="s">
        <v>27</v>
      </c>
      <c r="B813" s="36">
        <v>202509</v>
      </c>
      <c r="C813" s="24" t="s">
        <v>736</v>
      </c>
      <c r="D813" s="24" t="s">
        <v>119</v>
      </c>
      <c r="E813" s="62">
        <v>45901</v>
      </c>
      <c r="F813" s="62">
        <v>46265</v>
      </c>
      <c r="G813" s="37" t="s">
        <v>1358</v>
      </c>
      <c r="H813" s="36">
        <v>362055</v>
      </c>
      <c r="I813" s="63">
        <v>17052</v>
      </c>
      <c r="J813" s="24" t="s">
        <v>3718</v>
      </c>
      <c r="K813" s="63">
        <f t="shared" si="223"/>
        <v>45901</v>
      </c>
      <c r="L813" s="55">
        <f t="shared" si="224"/>
        <v>0.04</v>
      </c>
      <c r="M813" s="76">
        <v>0.22500000000000001</v>
      </c>
      <c r="N813" s="62">
        <v>45901</v>
      </c>
      <c r="O813" s="62">
        <v>46265</v>
      </c>
      <c r="P813" s="63"/>
      <c r="Q813" s="63"/>
      <c r="R813" s="78">
        <v>78</v>
      </c>
      <c r="S813" s="63" t="str">
        <f>VLOOKUP(R813,SA!$B$3:$C$11,2,1)</f>
        <v>76-80</v>
      </c>
      <c r="T813" s="38" t="s">
        <v>97</v>
      </c>
      <c r="U813" s="24" t="s">
        <v>5748</v>
      </c>
      <c r="V813" s="24">
        <v>400000</v>
      </c>
      <c r="W813" s="39">
        <f t="shared" si="225"/>
        <v>0</v>
      </c>
      <c r="X813" s="29">
        <f t="shared" si="226"/>
        <v>0</v>
      </c>
      <c r="Y813" s="40">
        <f t="shared" si="227"/>
        <v>365</v>
      </c>
      <c r="Z813" s="38">
        <f t="shared" si="228"/>
        <v>46081</v>
      </c>
      <c r="AA813" s="41">
        <f t="shared" si="229"/>
        <v>181</v>
      </c>
      <c r="AB813" s="24" t="s">
        <v>113</v>
      </c>
      <c r="AC813" s="41">
        <f t="shared" si="230"/>
        <v>27110.087</v>
      </c>
      <c r="AD813" s="41">
        <v>1</v>
      </c>
      <c r="AE813" s="72">
        <f>INDEX(SA!$C$2:$G$11,MATCH(Details!S813,SA!$C$2:$C$11,0),MATCH(Details!V813,SA!$C$2:$G$2,0))*Y813/(F813-E813+1)</f>
        <v>22974.65</v>
      </c>
      <c r="AF813" s="41">
        <f t="shared" si="231"/>
        <v>0</v>
      </c>
      <c r="AG813" s="41">
        <f t="shared" si="232"/>
        <v>0</v>
      </c>
      <c r="AH813" s="41">
        <f t="shared" si="233"/>
        <v>4135.4369999999999</v>
      </c>
      <c r="AI813" s="60">
        <f t="shared" si="234"/>
        <v>918.9860000000001</v>
      </c>
      <c r="AJ813" s="60">
        <f t="shared" si="235"/>
        <v>5169.2962500000003</v>
      </c>
      <c r="AK813" s="60">
        <f t="shared" si="236"/>
        <v>11392.908630136988</v>
      </c>
      <c r="AL813" s="60">
        <f t="shared" si="237"/>
        <v>8373.7878431506851</v>
      </c>
      <c r="AM813" s="41">
        <f t="shared" si="238"/>
        <v>8512.5799068493143</v>
      </c>
      <c r="AN813" s="42">
        <f t="shared" si="239"/>
        <v>45715</v>
      </c>
      <c r="AO813" s="43">
        <f t="shared" si="240"/>
        <v>22974.65</v>
      </c>
    </row>
    <row r="814" spans="1:41" s="24" customFormat="1" ht="15.75" customHeight="1" x14ac:dyDescent="0.35">
      <c r="A814" s="36" t="s">
        <v>27</v>
      </c>
      <c r="B814" s="36">
        <v>202509</v>
      </c>
      <c r="C814" s="24" t="s">
        <v>736</v>
      </c>
      <c r="D814" s="24" t="s">
        <v>119</v>
      </c>
      <c r="E814" s="62">
        <v>45901</v>
      </c>
      <c r="F814" s="62">
        <v>46265</v>
      </c>
      <c r="G814" s="37" t="s">
        <v>1359</v>
      </c>
      <c r="H814" s="36">
        <v>362055</v>
      </c>
      <c r="I814" s="63">
        <v>20964</v>
      </c>
      <c r="J814" s="24" t="s">
        <v>3719</v>
      </c>
      <c r="K814" s="63">
        <f t="shared" si="223"/>
        <v>45901</v>
      </c>
      <c r="L814" s="55">
        <f t="shared" si="224"/>
        <v>0.04</v>
      </c>
      <c r="M814" s="76">
        <v>0.22500000000000001</v>
      </c>
      <c r="N814" s="62">
        <v>45901</v>
      </c>
      <c r="O814" s="62">
        <v>46265</v>
      </c>
      <c r="P814" s="63"/>
      <c r="Q814" s="63"/>
      <c r="R814" s="78">
        <v>68</v>
      </c>
      <c r="S814" s="63" t="str">
        <f>VLOOKUP(R814,SA!$B$3:$C$11,2,1)</f>
        <v>66-70</v>
      </c>
      <c r="T814" s="38" t="s">
        <v>98</v>
      </c>
      <c r="U814" s="24" t="s">
        <v>5749</v>
      </c>
      <c r="V814" s="24">
        <v>400000</v>
      </c>
      <c r="W814" s="39">
        <f t="shared" si="225"/>
        <v>0</v>
      </c>
      <c r="X814" s="29">
        <f t="shared" si="226"/>
        <v>0</v>
      </c>
      <c r="Y814" s="40">
        <f t="shared" si="227"/>
        <v>365</v>
      </c>
      <c r="Z814" s="38">
        <f t="shared" si="228"/>
        <v>46081</v>
      </c>
      <c r="AA814" s="41">
        <f t="shared" si="229"/>
        <v>181</v>
      </c>
      <c r="AB814" s="24" t="s">
        <v>113</v>
      </c>
      <c r="AC814" s="41">
        <f t="shared" si="230"/>
        <v>17021.971999999998</v>
      </c>
      <c r="AD814" s="41">
        <v>1</v>
      </c>
      <c r="AE814" s="72">
        <f>INDEX(SA!$C$2:$G$11,MATCH(Details!S814,SA!$C$2:$C$11,0),MATCH(Details!V814,SA!$C$2:$G$2,0))*Y814/(F814-E814+1)</f>
        <v>14425.4</v>
      </c>
      <c r="AF814" s="41">
        <f t="shared" si="231"/>
        <v>0</v>
      </c>
      <c r="AG814" s="41">
        <f t="shared" si="232"/>
        <v>0</v>
      </c>
      <c r="AH814" s="41">
        <f t="shared" si="233"/>
        <v>2596.5719999999997</v>
      </c>
      <c r="AI814" s="60">
        <f t="shared" si="234"/>
        <v>577.01599999999996</v>
      </c>
      <c r="AJ814" s="60">
        <f t="shared" si="235"/>
        <v>3245.7150000000001</v>
      </c>
      <c r="AK814" s="60">
        <f t="shared" si="236"/>
        <v>7153.4175342465751</v>
      </c>
      <c r="AL814" s="60">
        <f t="shared" si="237"/>
        <v>5257.7618876712322</v>
      </c>
      <c r="AM814" s="41">
        <f t="shared" si="238"/>
        <v>5344.9071123287686</v>
      </c>
      <c r="AN814" s="42">
        <f t="shared" si="239"/>
        <v>45715</v>
      </c>
      <c r="AO814" s="43">
        <f t="shared" si="240"/>
        <v>14425.4</v>
      </c>
    </row>
    <row r="815" spans="1:41" s="24" customFormat="1" ht="15.75" customHeight="1" x14ac:dyDescent="0.35">
      <c r="A815" s="36" t="s">
        <v>27</v>
      </c>
      <c r="B815" s="36">
        <v>202509</v>
      </c>
      <c r="C815" s="24" t="s">
        <v>736</v>
      </c>
      <c r="D815" s="24" t="s">
        <v>119</v>
      </c>
      <c r="E815" s="62">
        <v>45901</v>
      </c>
      <c r="F815" s="62">
        <v>46265</v>
      </c>
      <c r="G815" s="37" t="s">
        <v>1360</v>
      </c>
      <c r="H815" s="36">
        <v>362055</v>
      </c>
      <c r="I815" s="63">
        <v>40253</v>
      </c>
      <c r="J815" s="24" t="s">
        <v>3720</v>
      </c>
      <c r="K815" s="63">
        <f t="shared" si="223"/>
        <v>45901</v>
      </c>
      <c r="L815" s="55">
        <f t="shared" si="224"/>
        <v>0.04</v>
      </c>
      <c r="M815" s="76">
        <v>0.22500000000000001</v>
      </c>
      <c r="N815" s="62">
        <v>45901</v>
      </c>
      <c r="O815" s="62">
        <v>46265</v>
      </c>
      <c r="P815" s="63"/>
      <c r="Q815" s="63"/>
      <c r="R815" s="78">
        <v>15</v>
      </c>
      <c r="S815" s="63" t="str">
        <f>VLOOKUP(R815,SA!$B$3:$C$11,2,1)</f>
        <v>0-25</v>
      </c>
      <c r="T815" s="38" t="s">
        <v>98</v>
      </c>
      <c r="U815" s="24" t="s">
        <v>5746</v>
      </c>
      <c r="V815" s="24">
        <v>400000</v>
      </c>
      <c r="W815" s="39">
        <f t="shared" si="225"/>
        <v>0</v>
      </c>
      <c r="X815" s="29">
        <f t="shared" si="226"/>
        <v>0</v>
      </c>
      <c r="Y815" s="40">
        <f t="shared" si="227"/>
        <v>365</v>
      </c>
      <c r="Z815" s="38">
        <f t="shared" si="228"/>
        <v>46081</v>
      </c>
      <c r="AA815" s="41">
        <f t="shared" si="229"/>
        <v>181</v>
      </c>
      <c r="AB815" s="24" t="s">
        <v>113</v>
      </c>
      <c r="AC815" s="41">
        <f t="shared" si="230"/>
        <v>4043.8364000000001</v>
      </c>
      <c r="AD815" s="41">
        <v>1</v>
      </c>
      <c r="AE815" s="72">
        <f>INDEX(SA!$C$2:$G$11,MATCH(Details!S815,SA!$C$2:$C$11,0),MATCH(Details!V815,SA!$C$2:$G$2,0))*Y815/(F815-E815+1)</f>
        <v>3426.98</v>
      </c>
      <c r="AF815" s="41">
        <f t="shared" si="231"/>
        <v>0</v>
      </c>
      <c r="AG815" s="41">
        <f t="shared" si="232"/>
        <v>0</v>
      </c>
      <c r="AH815" s="41">
        <f t="shared" si="233"/>
        <v>616.85640000000001</v>
      </c>
      <c r="AI815" s="60">
        <f t="shared" si="234"/>
        <v>137.07920000000001</v>
      </c>
      <c r="AJ815" s="60">
        <f t="shared" si="235"/>
        <v>771.07050000000004</v>
      </c>
      <c r="AK815" s="60">
        <f t="shared" si="236"/>
        <v>1699.4065205479453</v>
      </c>
      <c r="AL815" s="60">
        <f t="shared" si="237"/>
        <v>1249.0637926027398</v>
      </c>
      <c r="AM815" s="41">
        <f t="shared" si="238"/>
        <v>1269.7665073972601</v>
      </c>
      <c r="AN815" s="42">
        <f t="shared" si="239"/>
        <v>45715</v>
      </c>
      <c r="AO815" s="43">
        <f t="shared" si="240"/>
        <v>3426.98</v>
      </c>
    </row>
    <row r="816" spans="1:41" s="24" customFormat="1" ht="15.75" customHeight="1" x14ac:dyDescent="0.35">
      <c r="A816" s="36" t="s">
        <v>27</v>
      </c>
      <c r="B816" s="36">
        <v>202509</v>
      </c>
      <c r="C816" s="24" t="s">
        <v>736</v>
      </c>
      <c r="D816" s="24" t="s">
        <v>119</v>
      </c>
      <c r="E816" s="62">
        <v>45901</v>
      </c>
      <c r="F816" s="62">
        <v>46265</v>
      </c>
      <c r="G816" s="37" t="s">
        <v>460</v>
      </c>
      <c r="H816" s="36">
        <v>362055</v>
      </c>
      <c r="I816" s="63">
        <v>25832</v>
      </c>
      <c r="J816" s="24" t="s">
        <v>3721</v>
      </c>
      <c r="K816" s="63">
        <f t="shared" si="223"/>
        <v>45901</v>
      </c>
      <c r="L816" s="55">
        <f t="shared" si="224"/>
        <v>0.04</v>
      </c>
      <c r="M816" s="76">
        <v>0.22500000000000001</v>
      </c>
      <c r="N816" s="62">
        <v>45901</v>
      </c>
      <c r="O816" s="62">
        <v>46265</v>
      </c>
      <c r="P816" s="63"/>
      <c r="Q816" s="63"/>
      <c r="R816" s="78">
        <v>54</v>
      </c>
      <c r="S816" s="63" t="str">
        <f>VLOOKUP(R816,SA!$B$3:$C$11,2,1)</f>
        <v>46-55</v>
      </c>
      <c r="T816" s="38" t="s">
        <v>97</v>
      </c>
      <c r="U816" s="24" t="s">
        <v>56</v>
      </c>
      <c r="V816" s="24">
        <v>400000</v>
      </c>
      <c r="W816" s="39">
        <f t="shared" si="225"/>
        <v>400000</v>
      </c>
      <c r="X816" s="29">
        <f t="shared" si="226"/>
        <v>1</v>
      </c>
      <c r="Y816" s="40">
        <f t="shared" si="227"/>
        <v>365</v>
      </c>
      <c r="Z816" s="38">
        <f t="shared" si="228"/>
        <v>46081</v>
      </c>
      <c r="AA816" s="41">
        <f t="shared" si="229"/>
        <v>181</v>
      </c>
      <c r="AB816" s="24" t="s">
        <v>113</v>
      </c>
      <c r="AC816" s="41">
        <f t="shared" si="230"/>
        <v>8108.2165999999997</v>
      </c>
      <c r="AD816" s="41">
        <v>1</v>
      </c>
      <c r="AE816" s="72">
        <f>INDEX(SA!$C$2:$G$11,MATCH(Details!S816,SA!$C$2:$C$11,0),MATCH(Details!V816,SA!$C$2:$G$2,0))*Y816/(F816-E816+1)</f>
        <v>6871.37</v>
      </c>
      <c r="AF816" s="41">
        <f t="shared" si="231"/>
        <v>0</v>
      </c>
      <c r="AG816" s="41">
        <f t="shared" si="232"/>
        <v>0</v>
      </c>
      <c r="AH816" s="41">
        <f t="shared" si="233"/>
        <v>1236.8465999999999</v>
      </c>
      <c r="AI816" s="60">
        <f t="shared" si="234"/>
        <v>274.85480000000001</v>
      </c>
      <c r="AJ816" s="60">
        <f t="shared" si="235"/>
        <v>1546.05825</v>
      </c>
      <c r="AK816" s="60">
        <f t="shared" si="236"/>
        <v>3407.446493150685</v>
      </c>
      <c r="AL816" s="60">
        <f t="shared" si="237"/>
        <v>2504.4731724657536</v>
      </c>
      <c r="AM816" s="41">
        <f t="shared" si="238"/>
        <v>2545.9837775342462</v>
      </c>
      <c r="AN816" s="42">
        <f t="shared" si="239"/>
        <v>45715</v>
      </c>
      <c r="AO816" s="43">
        <f t="shared" si="240"/>
        <v>6871.37</v>
      </c>
    </row>
    <row r="817" spans="1:41" s="24" customFormat="1" ht="15.75" customHeight="1" x14ac:dyDescent="0.35">
      <c r="A817" s="36" t="s">
        <v>27</v>
      </c>
      <c r="B817" s="36">
        <v>202509</v>
      </c>
      <c r="C817" s="24" t="s">
        <v>736</v>
      </c>
      <c r="D817" s="24" t="s">
        <v>119</v>
      </c>
      <c r="E817" s="62">
        <v>45901</v>
      </c>
      <c r="F817" s="62">
        <v>46265</v>
      </c>
      <c r="G817" s="37" t="s">
        <v>1361</v>
      </c>
      <c r="H817" s="36">
        <v>362056</v>
      </c>
      <c r="I817" s="63">
        <v>38754</v>
      </c>
      <c r="J817" s="24" t="s">
        <v>3722</v>
      </c>
      <c r="K817" s="63">
        <f t="shared" si="223"/>
        <v>45901</v>
      </c>
      <c r="L817" s="55">
        <f t="shared" si="224"/>
        <v>0.04</v>
      </c>
      <c r="M817" s="76">
        <v>0.22500000000000001</v>
      </c>
      <c r="N817" s="62">
        <v>45901</v>
      </c>
      <c r="O817" s="62">
        <v>46265</v>
      </c>
      <c r="P817" s="63"/>
      <c r="Q817" s="63"/>
      <c r="R817" s="78">
        <v>19</v>
      </c>
      <c r="S817" s="63" t="str">
        <f>VLOOKUP(R817,SA!$B$3:$C$11,2,1)</f>
        <v>0-25</v>
      </c>
      <c r="T817" s="38" t="s">
        <v>97</v>
      </c>
      <c r="U817" s="24" t="s">
        <v>5745</v>
      </c>
      <c r="V817" s="24">
        <v>300000</v>
      </c>
      <c r="W817" s="39">
        <f t="shared" si="225"/>
        <v>0</v>
      </c>
      <c r="X817" s="29">
        <f t="shared" si="226"/>
        <v>0</v>
      </c>
      <c r="Y817" s="40">
        <f t="shared" si="227"/>
        <v>365</v>
      </c>
      <c r="Z817" s="38">
        <f t="shared" si="228"/>
        <v>46081</v>
      </c>
      <c r="AA817" s="41">
        <f t="shared" si="229"/>
        <v>181</v>
      </c>
      <c r="AB817" s="24" t="s">
        <v>113</v>
      </c>
      <c r="AC817" s="41">
        <f t="shared" si="230"/>
        <v>3690.3792000000003</v>
      </c>
      <c r="AD817" s="41">
        <v>1</v>
      </c>
      <c r="AE817" s="72">
        <f>INDEX(SA!$C$2:$G$11,MATCH(Details!S817,SA!$C$2:$C$11,0),MATCH(Details!V817,SA!$C$2:$G$2,0))*Y817/(F817-E817+1)</f>
        <v>3127.44</v>
      </c>
      <c r="AF817" s="41">
        <f t="shared" si="231"/>
        <v>0</v>
      </c>
      <c r="AG817" s="41">
        <f t="shared" si="232"/>
        <v>0</v>
      </c>
      <c r="AH817" s="41">
        <f t="shared" si="233"/>
        <v>562.93920000000003</v>
      </c>
      <c r="AI817" s="60">
        <f t="shared" si="234"/>
        <v>125.0976</v>
      </c>
      <c r="AJ817" s="60">
        <f t="shared" si="235"/>
        <v>703.67399999999998</v>
      </c>
      <c r="AK817" s="60">
        <f t="shared" si="236"/>
        <v>1550.8675068493151</v>
      </c>
      <c r="AL817" s="60">
        <f t="shared" si="237"/>
        <v>1139.8876175342466</v>
      </c>
      <c r="AM817" s="41">
        <f t="shared" si="238"/>
        <v>1158.7807824657534</v>
      </c>
      <c r="AN817" s="42">
        <f t="shared" si="239"/>
        <v>45715</v>
      </c>
      <c r="AO817" s="43">
        <f t="shared" si="240"/>
        <v>3127.44</v>
      </c>
    </row>
    <row r="818" spans="1:41" s="24" customFormat="1" ht="15.75" customHeight="1" x14ac:dyDescent="0.35">
      <c r="A818" s="36" t="s">
        <v>27</v>
      </c>
      <c r="B818" s="36">
        <v>202509</v>
      </c>
      <c r="C818" s="24" t="s">
        <v>736</v>
      </c>
      <c r="D818" s="24" t="s">
        <v>119</v>
      </c>
      <c r="E818" s="62">
        <v>45901</v>
      </c>
      <c r="F818" s="62">
        <v>46265</v>
      </c>
      <c r="G818" s="37" t="s">
        <v>1362</v>
      </c>
      <c r="H818" s="36">
        <v>362056</v>
      </c>
      <c r="I818" s="63">
        <v>18308</v>
      </c>
      <c r="J818" s="24" t="s">
        <v>3723</v>
      </c>
      <c r="K818" s="63">
        <f t="shared" si="223"/>
        <v>45901</v>
      </c>
      <c r="L818" s="55">
        <f t="shared" si="224"/>
        <v>0.04</v>
      </c>
      <c r="M818" s="76">
        <v>0.22500000000000001</v>
      </c>
      <c r="N818" s="62">
        <v>45901</v>
      </c>
      <c r="O818" s="62">
        <v>46265</v>
      </c>
      <c r="P818" s="63"/>
      <c r="Q818" s="63"/>
      <c r="R818" s="78">
        <v>75</v>
      </c>
      <c r="S818" s="63" t="str">
        <f>VLOOKUP(R818,SA!$B$3:$C$11,2,1)</f>
        <v>71-75</v>
      </c>
      <c r="T818" s="38" t="s">
        <v>98</v>
      </c>
      <c r="U818" s="24" t="s">
        <v>5747</v>
      </c>
      <c r="V818" s="24">
        <v>300000</v>
      </c>
      <c r="W818" s="39">
        <f t="shared" si="225"/>
        <v>0</v>
      </c>
      <c r="X818" s="29">
        <f t="shared" si="226"/>
        <v>0</v>
      </c>
      <c r="Y818" s="40">
        <f t="shared" si="227"/>
        <v>365</v>
      </c>
      <c r="Z818" s="38">
        <f t="shared" si="228"/>
        <v>46081</v>
      </c>
      <c r="AA818" s="41">
        <f t="shared" si="229"/>
        <v>181</v>
      </c>
      <c r="AB818" s="24" t="s">
        <v>113</v>
      </c>
      <c r="AC818" s="41">
        <f t="shared" si="230"/>
        <v>19621.1934</v>
      </c>
      <c r="AD818" s="41">
        <v>1</v>
      </c>
      <c r="AE818" s="72">
        <f>INDEX(SA!$C$2:$G$11,MATCH(Details!S818,SA!$C$2:$C$11,0),MATCH(Details!V818,SA!$C$2:$G$2,0))*Y818/(F818-E818+1)</f>
        <v>16628.13</v>
      </c>
      <c r="AF818" s="41">
        <f t="shared" si="231"/>
        <v>0</v>
      </c>
      <c r="AG818" s="41">
        <f t="shared" si="232"/>
        <v>0</v>
      </c>
      <c r="AH818" s="41">
        <f t="shared" si="233"/>
        <v>2993.0634</v>
      </c>
      <c r="AI818" s="60">
        <f t="shared" si="234"/>
        <v>665.12520000000006</v>
      </c>
      <c r="AJ818" s="60">
        <f t="shared" si="235"/>
        <v>3741.3292500000002</v>
      </c>
      <c r="AK818" s="60">
        <f t="shared" si="236"/>
        <v>8245.7302191780836</v>
      </c>
      <c r="AL818" s="60">
        <f t="shared" si="237"/>
        <v>6060.6117110958912</v>
      </c>
      <c r="AM818" s="41">
        <f t="shared" si="238"/>
        <v>6161.0638389041087</v>
      </c>
      <c r="AN818" s="42">
        <f t="shared" si="239"/>
        <v>45715</v>
      </c>
      <c r="AO818" s="43">
        <f t="shared" si="240"/>
        <v>16628.13</v>
      </c>
    </row>
    <row r="819" spans="1:41" s="24" customFormat="1" ht="15.75" customHeight="1" x14ac:dyDescent="0.35">
      <c r="A819" s="36" t="s">
        <v>27</v>
      </c>
      <c r="B819" s="36">
        <v>202509</v>
      </c>
      <c r="C819" s="24" t="s">
        <v>736</v>
      </c>
      <c r="D819" s="24" t="s">
        <v>119</v>
      </c>
      <c r="E819" s="62">
        <v>45901</v>
      </c>
      <c r="F819" s="62">
        <v>46265</v>
      </c>
      <c r="G819" s="37" t="s">
        <v>168</v>
      </c>
      <c r="H819" s="36">
        <v>362056</v>
      </c>
      <c r="I819" s="63">
        <v>26883</v>
      </c>
      <c r="J819" s="24" t="s">
        <v>3724</v>
      </c>
      <c r="K819" s="63">
        <f t="shared" si="223"/>
        <v>45901</v>
      </c>
      <c r="L819" s="55">
        <f t="shared" si="224"/>
        <v>0.04</v>
      </c>
      <c r="M819" s="76">
        <v>0.22500000000000001</v>
      </c>
      <c r="N819" s="62">
        <v>45901</v>
      </c>
      <c r="O819" s="62">
        <v>46265</v>
      </c>
      <c r="P819" s="63"/>
      <c r="Q819" s="63"/>
      <c r="R819" s="78">
        <v>52</v>
      </c>
      <c r="S819" s="63" t="str">
        <f>VLOOKUP(R819,SA!$B$3:$C$11,2,1)</f>
        <v>46-55</v>
      </c>
      <c r="T819" s="38" t="s">
        <v>97</v>
      </c>
      <c r="U819" s="24" t="s">
        <v>56</v>
      </c>
      <c r="V819" s="24">
        <v>300000</v>
      </c>
      <c r="W819" s="39">
        <f t="shared" si="225"/>
        <v>300000</v>
      </c>
      <c r="X819" s="29">
        <f t="shared" si="226"/>
        <v>1</v>
      </c>
      <c r="Y819" s="40">
        <f t="shared" si="227"/>
        <v>365</v>
      </c>
      <c r="Z819" s="38">
        <f t="shared" si="228"/>
        <v>46081</v>
      </c>
      <c r="AA819" s="41">
        <f t="shared" si="229"/>
        <v>181</v>
      </c>
      <c r="AB819" s="24" t="s">
        <v>113</v>
      </c>
      <c r="AC819" s="41">
        <f t="shared" si="230"/>
        <v>7373.4659999999994</v>
      </c>
      <c r="AD819" s="41">
        <v>1</v>
      </c>
      <c r="AE819" s="72">
        <f>INDEX(SA!$C$2:$G$11,MATCH(Details!S819,SA!$C$2:$C$11,0),MATCH(Details!V819,SA!$C$2:$G$2,0))*Y819/(F819-E819+1)</f>
        <v>6248.7</v>
      </c>
      <c r="AF819" s="41">
        <f t="shared" si="231"/>
        <v>0</v>
      </c>
      <c r="AG819" s="41">
        <f t="shared" si="232"/>
        <v>0</v>
      </c>
      <c r="AH819" s="41">
        <f t="shared" si="233"/>
        <v>1124.7659999999998</v>
      </c>
      <c r="AI819" s="60">
        <f t="shared" si="234"/>
        <v>249.94800000000001</v>
      </c>
      <c r="AJ819" s="60">
        <f t="shared" si="235"/>
        <v>1405.9575</v>
      </c>
      <c r="AK819" s="60">
        <f t="shared" si="236"/>
        <v>3098.6704109589041</v>
      </c>
      <c r="AL819" s="60">
        <f t="shared" si="237"/>
        <v>2277.5227520547946</v>
      </c>
      <c r="AM819" s="41">
        <f t="shared" si="238"/>
        <v>2315.2717479452049</v>
      </c>
      <c r="AN819" s="42">
        <f t="shared" si="239"/>
        <v>45715</v>
      </c>
      <c r="AO819" s="43">
        <f t="shared" si="240"/>
        <v>6248.7</v>
      </c>
    </row>
    <row r="820" spans="1:41" s="24" customFormat="1" ht="15.75" customHeight="1" x14ac:dyDescent="0.35">
      <c r="A820" s="36" t="s">
        <v>27</v>
      </c>
      <c r="B820" s="36">
        <v>202509</v>
      </c>
      <c r="C820" s="24" t="s">
        <v>736</v>
      </c>
      <c r="D820" s="24" t="s">
        <v>119</v>
      </c>
      <c r="E820" s="62">
        <v>45901</v>
      </c>
      <c r="F820" s="62">
        <v>46265</v>
      </c>
      <c r="G820" s="37" t="s">
        <v>1363</v>
      </c>
      <c r="H820" s="36">
        <v>362056</v>
      </c>
      <c r="I820" s="63">
        <v>16532</v>
      </c>
      <c r="J820" s="24" t="s">
        <v>3725</v>
      </c>
      <c r="K820" s="63">
        <f t="shared" si="223"/>
        <v>45901</v>
      </c>
      <c r="L820" s="55">
        <f t="shared" si="224"/>
        <v>0.04</v>
      </c>
      <c r="M820" s="76">
        <v>0.22500000000000001</v>
      </c>
      <c r="N820" s="62">
        <v>45901</v>
      </c>
      <c r="O820" s="62">
        <v>46265</v>
      </c>
      <c r="P820" s="63"/>
      <c r="Q820" s="63"/>
      <c r="R820" s="78">
        <v>80</v>
      </c>
      <c r="S820" s="63" t="str">
        <f>VLOOKUP(R820,SA!$B$3:$C$11,2,1)</f>
        <v>76-80</v>
      </c>
      <c r="T820" s="38" t="s">
        <v>97</v>
      </c>
      <c r="U820" s="24" t="s">
        <v>5744</v>
      </c>
      <c r="V820" s="24">
        <v>300000</v>
      </c>
      <c r="W820" s="39">
        <f t="shared" si="225"/>
        <v>0</v>
      </c>
      <c r="X820" s="29">
        <f t="shared" si="226"/>
        <v>0</v>
      </c>
      <c r="Y820" s="40">
        <f t="shared" si="227"/>
        <v>365</v>
      </c>
      <c r="Z820" s="38">
        <f t="shared" si="228"/>
        <v>46081</v>
      </c>
      <c r="AA820" s="41">
        <f t="shared" si="229"/>
        <v>181</v>
      </c>
      <c r="AB820" s="24" t="s">
        <v>113</v>
      </c>
      <c r="AC820" s="41">
        <f t="shared" si="230"/>
        <v>24649.078999999998</v>
      </c>
      <c r="AD820" s="41">
        <v>1</v>
      </c>
      <c r="AE820" s="72">
        <f>INDEX(SA!$C$2:$G$11,MATCH(Details!S820,SA!$C$2:$C$11,0),MATCH(Details!V820,SA!$C$2:$G$2,0))*Y820/(F820-E820+1)</f>
        <v>20889.05</v>
      </c>
      <c r="AF820" s="41">
        <f t="shared" si="231"/>
        <v>0</v>
      </c>
      <c r="AG820" s="41">
        <f t="shared" si="232"/>
        <v>0</v>
      </c>
      <c r="AH820" s="41">
        <f t="shared" si="233"/>
        <v>3760.0289999999995</v>
      </c>
      <c r="AI820" s="60">
        <f t="shared" si="234"/>
        <v>835.56200000000001</v>
      </c>
      <c r="AJ820" s="60">
        <f t="shared" si="235"/>
        <v>4700.0362500000001</v>
      </c>
      <c r="AK820" s="60">
        <f t="shared" si="236"/>
        <v>10358.679589041096</v>
      </c>
      <c r="AL820" s="60">
        <f t="shared" si="237"/>
        <v>7613.629497945205</v>
      </c>
      <c r="AM820" s="41">
        <f t="shared" si="238"/>
        <v>7739.8222520547924</v>
      </c>
      <c r="AN820" s="42">
        <f t="shared" si="239"/>
        <v>45715</v>
      </c>
      <c r="AO820" s="43">
        <f t="shared" si="240"/>
        <v>20889.05</v>
      </c>
    </row>
    <row r="821" spans="1:41" s="24" customFormat="1" ht="15.75" customHeight="1" x14ac:dyDescent="0.35">
      <c r="A821" s="36" t="s">
        <v>27</v>
      </c>
      <c r="B821" s="36">
        <v>202509</v>
      </c>
      <c r="C821" s="24" t="s">
        <v>736</v>
      </c>
      <c r="D821" s="24" t="s">
        <v>119</v>
      </c>
      <c r="E821" s="62">
        <v>45901</v>
      </c>
      <c r="F821" s="62">
        <v>46265</v>
      </c>
      <c r="G821" s="37" t="s">
        <v>1364</v>
      </c>
      <c r="H821" s="36">
        <v>362056</v>
      </c>
      <c r="I821" s="63">
        <v>37326</v>
      </c>
      <c r="J821" s="24" t="s">
        <v>3726</v>
      </c>
      <c r="K821" s="63">
        <f t="shared" si="223"/>
        <v>45901</v>
      </c>
      <c r="L821" s="55">
        <f t="shared" si="224"/>
        <v>0.04</v>
      </c>
      <c r="M821" s="76">
        <v>0.22500000000000001</v>
      </c>
      <c r="N821" s="62">
        <v>45901</v>
      </c>
      <c r="O821" s="62">
        <v>46265</v>
      </c>
      <c r="P821" s="63"/>
      <c r="Q821" s="63"/>
      <c r="R821" s="78">
        <v>23</v>
      </c>
      <c r="S821" s="63" t="str">
        <f>VLOOKUP(R821,SA!$B$3:$C$11,2,1)</f>
        <v>0-25</v>
      </c>
      <c r="T821" s="38" t="s">
        <v>98</v>
      </c>
      <c r="U821" s="24" t="s">
        <v>5746</v>
      </c>
      <c r="V821" s="24">
        <v>300000</v>
      </c>
      <c r="W821" s="39">
        <f t="shared" si="225"/>
        <v>0</v>
      </c>
      <c r="X821" s="29">
        <f t="shared" si="226"/>
        <v>0</v>
      </c>
      <c r="Y821" s="40">
        <f t="shared" si="227"/>
        <v>365</v>
      </c>
      <c r="Z821" s="38">
        <f t="shared" si="228"/>
        <v>46081</v>
      </c>
      <c r="AA821" s="41">
        <f t="shared" si="229"/>
        <v>181</v>
      </c>
      <c r="AB821" s="24" t="s">
        <v>113</v>
      </c>
      <c r="AC821" s="41">
        <f t="shared" si="230"/>
        <v>3690.3792000000003</v>
      </c>
      <c r="AD821" s="41">
        <v>1</v>
      </c>
      <c r="AE821" s="72">
        <f>INDEX(SA!$C$2:$G$11,MATCH(Details!S821,SA!$C$2:$C$11,0),MATCH(Details!V821,SA!$C$2:$G$2,0))*Y821/(F821-E821+1)</f>
        <v>3127.44</v>
      </c>
      <c r="AF821" s="41">
        <f t="shared" si="231"/>
        <v>0</v>
      </c>
      <c r="AG821" s="41">
        <f t="shared" si="232"/>
        <v>0</v>
      </c>
      <c r="AH821" s="41">
        <f t="shared" si="233"/>
        <v>562.93920000000003</v>
      </c>
      <c r="AI821" s="60">
        <f t="shared" si="234"/>
        <v>125.0976</v>
      </c>
      <c r="AJ821" s="60">
        <f t="shared" si="235"/>
        <v>703.67399999999998</v>
      </c>
      <c r="AK821" s="60">
        <f t="shared" si="236"/>
        <v>1550.8675068493151</v>
      </c>
      <c r="AL821" s="60">
        <f t="shared" si="237"/>
        <v>1139.8876175342466</v>
      </c>
      <c r="AM821" s="41">
        <f t="shared" si="238"/>
        <v>1158.7807824657534</v>
      </c>
      <c r="AN821" s="42">
        <f t="shared" si="239"/>
        <v>45715</v>
      </c>
      <c r="AO821" s="43">
        <f t="shared" si="240"/>
        <v>3127.44</v>
      </c>
    </row>
    <row r="822" spans="1:41" s="24" customFormat="1" ht="15.75" customHeight="1" x14ac:dyDescent="0.35">
      <c r="A822" s="36" t="s">
        <v>27</v>
      </c>
      <c r="B822" s="36">
        <v>202509</v>
      </c>
      <c r="C822" s="24" t="s">
        <v>736</v>
      </c>
      <c r="D822" s="24" t="s">
        <v>119</v>
      </c>
      <c r="E822" s="62">
        <v>45901</v>
      </c>
      <c r="F822" s="62">
        <v>46265</v>
      </c>
      <c r="G822" s="37" t="s">
        <v>1365</v>
      </c>
      <c r="H822" s="36">
        <v>362056</v>
      </c>
      <c r="I822" s="63">
        <v>28595</v>
      </c>
      <c r="J822" s="24" t="s">
        <v>3727</v>
      </c>
      <c r="K822" s="63">
        <f t="shared" si="223"/>
        <v>45901</v>
      </c>
      <c r="L822" s="55">
        <f t="shared" si="224"/>
        <v>0.04</v>
      </c>
      <c r="M822" s="76">
        <v>0.22500000000000001</v>
      </c>
      <c r="N822" s="62">
        <v>45901</v>
      </c>
      <c r="O822" s="62">
        <v>46265</v>
      </c>
      <c r="P822" s="63"/>
      <c r="Q822" s="63"/>
      <c r="R822" s="78">
        <v>47</v>
      </c>
      <c r="S822" s="63" t="str">
        <f>VLOOKUP(R822,SA!$B$3:$C$11,2,1)</f>
        <v>46-55</v>
      </c>
      <c r="T822" s="38" t="s">
        <v>98</v>
      </c>
      <c r="U822" s="24" t="s">
        <v>5743</v>
      </c>
      <c r="V822" s="24">
        <v>300000</v>
      </c>
      <c r="W822" s="39">
        <f t="shared" si="225"/>
        <v>0</v>
      </c>
      <c r="X822" s="29">
        <f t="shared" si="226"/>
        <v>0</v>
      </c>
      <c r="Y822" s="40">
        <f t="shared" si="227"/>
        <v>365</v>
      </c>
      <c r="Z822" s="38">
        <f t="shared" si="228"/>
        <v>46081</v>
      </c>
      <c r="AA822" s="41">
        <f t="shared" si="229"/>
        <v>181</v>
      </c>
      <c r="AB822" s="24" t="s">
        <v>113</v>
      </c>
      <c r="AC822" s="41">
        <f t="shared" si="230"/>
        <v>7373.4659999999994</v>
      </c>
      <c r="AD822" s="41">
        <v>1</v>
      </c>
      <c r="AE822" s="72">
        <f>INDEX(SA!$C$2:$G$11,MATCH(Details!S822,SA!$C$2:$C$11,0),MATCH(Details!V822,SA!$C$2:$G$2,0))*Y822/(F822-E822+1)</f>
        <v>6248.7</v>
      </c>
      <c r="AF822" s="41">
        <f t="shared" si="231"/>
        <v>0</v>
      </c>
      <c r="AG822" s="41">
        <f t="shared" si="232"/>
        <v>0</v>
      </c>
      <c r="AH822" s="41">
        <f t="shared" si="233"/>
        <v>1124.7659999999998</v>
      </c>
      <c r="AI822" s="60">
        <f t="shared" si="234"/>
        <v>249.94800000000001</v>
      </c>
      <c r="AJ822" s="60">
        <f t="shared" si="235"/>
        <v>1405.9575</v>
      </c>
      <c r="AK822" s="60">
        <f t="shared" si="236"/>
        <v>3098.6704109589041</v>
      </c>
      <c r="AL822" s="60">
        <f t="shared" si="237"/>
        <v>2277.5227520547946</v>
      </c>
      <c r="AM822" s="41">
        <f t="shared" si="238"/>
        <v>2315.2717479452049</v>
      </c>
      <c r="AN822" s="42">
        <f t="shared" si="239"/>
        <v>45715</v>
      </c>
      <c r="AO822" s="43">
        <f t="shared" si="240"/>
        <v>6248.7</v>
      </c>
    </row>
    <row r="823" spans="1:41" s="24" customFormat="1" ht="15.75" customHeight="1" x14ac:dyDescent="0.35">
      <c r="A823" s="36" t="s">
        <v>27</v>
      </c>
      <c r="B823" s="36">
        <v>202509</v>
      </c>
      <c r="C823" s="24" t="s">
        <v>736</v>
      </c>
      <c r="D823" s="24" t="s">
        <v>119</v>
      </c>
      <c r="E823" s="62">
        <v>45901</v>
      </c>
      <c r="F823" s="62">
        <v>46265</v>
      </c>
      <c r="G823" s="37" t="s">
        <v>1366</v>
      </c>
      <c r="H823" s="36">
        <v>362057</v>
      </c>
      <c r="I823" s="63">
        <v>30609</v>
      </c>
      <c r="J823" s="24" t="s">
        <v>3728</v>
      </c>
      <c r="K823" s="63">
        <f t="shared" si="223"/>
        <v>45901</v>
      </c>
      <c r="L823" s="55">
        <f t="shared" si="224"/>
        <v>0.04</v>
      </c>
      <c r="M823" s="76">
        <v>0.22500000000000001</v>
      </c>
      <c r="N823" s="62">
        <v>45901</v>
      </c>
      <c r="O823" s="62">
        <v>46265</v>
      </c>
      <c r="P823" s="63"/>
      <c r="Q823" s="63"/>
      <c r="R823" s="78">
        <v>41</v>
      </c>
      <c r="S823" s="63" t="str">
        <f>VLOOKUP(R823,SA!$B$3:$C$11,2,1)</f>
        <v>36-45</v>
      </c>
      <c r="T823" s="38" t="s">
        <v>98</v>
      </c>
      <c r="U823" s="24" t="s">
        <v>5743</v>
      </c>
      <c r="V823" s="24">
        <v>300000</v>
      </c>
      <c r="W823" s="39">
        <f t="shared" si="225"/>
        <v>0</v>
      </c>
      <c r="X823" s="29">
        <f t="shared" si="226"/>
        <v>0</v>
      </c>
      <c r="Y823" s="40">
        <f t="shared" si="227"/>
        <v>365</v>
      </c>
      <c r="Z823" s="38">
        <f t="shared" si="228"/>
        <v>46081</v>
      </c>
      <c r="AA823" s="41">
        <f t="shared" si="229"/>
        <v>181</v>
      </c>
      <c r="AB823" s="24" t="s">
        <v>113</v>
      </c>
      <c r="AC823" s="41">
        <f t="shared" si="230"/>
        <v>5119.5716000000002</v>
      </c>
      <c r="AD823" s="41">
        <v>1</v>
      </c>
      <c r="AE823" s="72">
        <f>INDEX(SA!$C$2:$G$11,MATCH(Details!S823,SA!$C$2:$C$11,0),MATCH(Details!V823,SA!$C$2:$G$2,0))*Y823/(F823-E823+1)</f>
        <v>4338.62</v>
      </c>
      <c r="AF823" s="41">
        <f t="shared" si="231"/>
        <v>0</v>
      </c>
      <c r="AG823" s="41">
        <f t="shared" si="232"/>
        <v>0</v>
      </c>
      <c r="AH823" s="41">
        <f t="shared" si="233"/>
        <v>780.95159999999998</v>
      </c>
      <c r="AI823" s="60">
        <f t="shared" si="234"/>
        <v>173.54480000000001</v>
      </c>
      <c r="AJ823" s="60">
        <f t="shared" si="235"/>
        <v>976.18949999999995</v>
      </c>
      <c r="AK823" s="60">
        <f t="shared" si="236"/>
        <v>2151.4800547945206</v>
      </c>
      <c r="AL823" s="60">
        <f t="shared" si="237"/>
        <v>1581.3378402739727</v>
      </c>
      <c r="AM823" s="41">
        <f t="shared" si="238"/>
        <v>1607.5478597260276</v>
      </c>
      <c r="AN823" s="42">
        <f t="shared" si="239"/>
        <v>45715</v>
      </c>
      <c r="AO823" s="43">
        <f t="shared" si="240"/>
        <v>4338.62</v>
      </c>
    </row>
    <row r="824" spans="1:41" s="24" customFormat="1" ht="15.75" customHeight="1" x14ac:dyDescent="0.35">
      <c r="A824" s="36" t="s">
        <v>27</v>
      </c>
      <c r="B824" s="36">
        <v>202509</v>
      </c>
      <c r="C824" s="24" t="s">
        <v>736</v>
      </c>
      <c r="D824" s="24" t="s">
        <v>119</v>
      </c>
      <c r="E824" s="62">
        <v>45901</v>
      </c>
      <c r="F824" s="62">
        <v>46265</v>
      </c>
      <c r="G824" s="37" t="s">
        <v>1367</v>
      </c>
      <c r="H824" s="36">
        <v>362057</v>
      </c>
      <c r="I824" s="63">
        <v>39227</v>
      </c>
      <c r="J824" s="24" t="s">
        <v>3729</v>
      </c>
      <c r="K824" s="63">
        <f t="shared" si="223"/>
        <v>45901</v>
      </c>
      <c r="L824" s="55">
        <f t="shared" si="224"/>
        <v>0.04</v>
      </c>
      <c r="M824" s="76">
        <v>0.22500000000000001</v>
      </c>
      <c r="N824" s="62">
        <v>45901</v>
      </c>
      <c r="O824" s="62">
        <v>46265</v>
      </c>
      <c r="P824" s="63"/>
      <c r="Q824" s="63"/>
      <c r="R824" s="78">
        <v>18</v>
      </c>
      <c r="S824" s="63" t="str">
        <f>VLOOKUP(R824,SA!$B$3:$C$11,2,1)</f>
        <v>0-25</v>
      </c>
      <c r="T824" s="38" t="s">
        <v>97</v>
      </c>
      <c r="U824" s="24" t="s">
        <v>5745</v>
      </c>
      <c r="V824" s="24">
        <v>300000</v>
      </c>
      <c r="W824" s="39">
        <f t="shared" si="225"/>
        <v>0</v>
      </c>
      <c r="X824" s="29">
        <f t="shared" si="226"/>
        <v>0</v>
      </c>
      <c r="Y824" s="40">
        <f t="shared" si="227"/>
        <v>365</v>
      </c>
      <c r="Z824" s="38">
        <f t="shared" si="228"/>
        <v>46081</v>
      </c>
      <c r="AA824" s="41">
        <f t="shared" si="229"/>
        <v>181</v>
      </c>
      <c r="AB824" s="24" t="s">
        <v>113</v>
      </c>
      <c r="AC824" s="41">
        <f t="shared" si="230"/>
        <v>3690.3792000000003</v>
      </c>
      <c r="AD824" s="41">
        <v>1</v>
      </c>
      <c r="AE824" s="72">
        <f>INDEX(SA!$C$2:$G$11,MATCH(Details!S824,SA!$C$2:$C$11,0),MATCH(Details!V824,SA!$C$2:$G$2,0))*Y824/(F824-E824+1)</f>
        <v>3127.44</v>
      </c>
      <c r="AF824" s="41">
        <f t="shared" si="231"/>
        <v>0</v>
      </c>
      <c r="AG824" s="41">
        <f t="shared" si="232"/>
        <v>0</v>
      </c>
      <c r="AH824" s="41">
        <f t="shared" si="233"/>
        <v>562.93920000000003</v>
      </c>
      <c r="AI824" s="60">
        <f t="shared" si="234"/>
        <v>125.0976</v>
      </c>
      <c r="AJ824" s="60">
        <f t="shared" si="235"/>
        <v>703.67399999999998</v>
      </c>
      <c r="AK824" s="60">
        <f t="shared" si="236"/>
        <v>1550.8675068493151</v>
      </c>
      <c r="AL824" s="60">
        <f t="shared" si="237"/>
        <v>1139.8876175342466</v>
      </c>
      <c r="AM824" s="41">
        <f t="shared" si="238"/>
        <v>1158.7807824657534</v>
      </c>
      <c r="AN824" s="42">
        <f t="shared" si="239"/>
        <v>45715</v>
      </c>
      <c r="AO824" s="43">
        <f t="shared" si="240"/>
        <v>3127.44</v>
      </c>
    </row>
    <row r="825" spans="1:41" s="24" customFormat="1" ht="15.75" customHeight="1" x14ac:dyDescent="0.35">
      <c r="A825" s="36" t="s">
        <v>27</v>
      </c>
      <c r="B825" s="36">
        <v>202509</v>
      </c>
      <c r="C825" s="24" t="s">
        <v>736</v>
      </c>
      <c r="D825" s="24" t="s">
        <v>119</v>
      </c>
      <c r="E825" s="62">
        <v>45901</v>
      </c>
      <c r="F825" s="62">
        <v>46265</v>
      </c>
      <c r="G825" s="37" t="s">
        <v>1368</v>
      </c>
      <c r="H825" s="36">
        <v>362057</v>
      </c>
      <c r="I825" s="63">
        <v>37938</v>
      </c>
      <c r="J825" s="24" t="s">
        <v>3730</v>
      </c>
      <c r="K825" s="63">
        <f t="shared" si="223"/>
        <v>45901</v>
      </c>
      <c r="L825" s="55">
        <f t="shared" si="224"/>
        <v>0.04</v>
      </c>
      <c r="M825" s="76">
        <v>0.22500000000000001</v>
      </c>
      <c r="N825" s="62">
        <v>45901</v>
      </c>
      <c r="O825" s="62">
        <v>46265</v>
      </c>
      <c r="P825" s="63"/>
      <c r="Q825" s="63"/>
      <c r="R825" s="78">
        <v>21</v>
      </c>
      <c r="S825" s="63" t="str">
        <f>VLOOKUP(R825,SA!$B$3:$C$11,2,1)</f>
        <v>0-25</v>
      </c>
      <c r="T825" s="38" t="s">
        <v>98</v>
      </c>
      <c r="U825" s="24" t="s">
        <v>5746</v>
      </c>
      <c r="V825" s="24">
        <v>300000</v>
      </c>
      <c r="W825" s="39">
        <f t="shared" si="225"/>
        <v>0</v>
      </c>
      <c r="X825" s="29">
        <f t="shared" si="226"/>
        <v>0</v>
      </c>
      <c r="Y825" s="40">
        <f t="shared" si="227"/>
        <v>365</v>
      </c>
      <c r="Z825" s="38">
        <f t="shared" si="228"/>
        <v>46081</v>
      </c>
      <c r="AA825" s="41">
        <f t="shared" si="229"/>
        <v>181</v>
      </c>
      <c r="AB825" s="24" t="s">
        <v>113</v>
      </c>
      <c r="AC825" s="41">
        <f t="shared" si="230"/>
        <v>3690.3792000000003</v>
      </c>
      <c r="AD825" s="41">
        <v>1</v>
      </c>
      <c r="AE825" s="72">
        <f>INDEX(SA!$C$2:$G$11,MATCH(Details!S825,SA!$C$2:$C$11,0),MATCH(Details!V825,SA!$C$2:$G$2,0))*Y825/(F825-E825+1)</f>
        <v>3127.44</v>
      </c>
      <c r="AF825" s="41">
        <f t="shared" si="231"/>
        <v>0</v>
      </c>
      <c r="AG825" s="41">
        <f t="shared" si="232"/>
        <v>0</v>
      </c>
      <c r="AH825" s="41">
        <f t="shared" si="233"/>
        <v>562.93920000000003</v>
      </c>
      <c r="AI825" s="60">
        <f t="shared" si="234"/>
        <v>125.0976</v>
      </c>
      <c r="AJ825" s="60">
        <f t="shared" si="235"/>
        <v>703.67399999999998</v>
      </c>
      <c r="AK825" s="60">
        <f t="shared" si="236"/>
        <v>1550.8675068493151</v>
      </c>
      <c r="AL825" s="60">
        <f t="shared" si="237"/>
        <v>1139.8876175342466</v>
      </c>
      <c r="AM825" s="41">
        <f t="shared" si="238"/>
        <v>1158.7807824657534</v>
      </c>
      <c r="AN825" s="42">
        <f t="shared" si="239"/>
        <v>45715</v>
      </c>
      <c r="AO825" s="43">
        <f t="shared" si="240"/>
        <v>3127.44</v>
      </c>
    </row>
    <row r="826" spans="1:41" s="24" customFormat="1" ht="15.75" customHeight="1" x14ac:dyDescent="0.35">
      <c r="A826" s="36" t="s">
        <v>27</v>
      </c>
      <c r="B826" s="36">
        <v>202509</v>
      </c>
      <c r="C826" s="24" t="s">
        <v>736</v>
      </c>
      <c r="D826" s="24" t="s">
        <v>119</v>
      </c>
      <c r="E826" s="62">
        <v>45901</v>
      </c>
      <c r="F826" s="62">
        <v>46265</v>
      </c>
      <c r="G826" s="37" t="s">
        <v>1369</v>
      </c>
      <c r="H826" s="36">
        <v>362057</v>
      </c>
      <c r="I826" s="63">
        <v>21186</v>
      </c>
      <c r="J826" s="24" t="s">
        <v>3731</v>
      </c>
      <c r="K826" s="63">
        <f t="shared" si="223"/>
        <v>45901</v>
      </c>
      <c r="L826" s="55">
        <f t="shared" si="224"/>
        <v>0.04</v>
      </c>
      <c r="M826" s="76">
        <v>0.22500000000000001</v>
      </c>
      <c r="N826" s="62">
        <v>45901</v>
      </c>
      <c r="O826" s="62">
        <v>46265</v>
      </c>
      <c r="P826" s="63"/>
      <c r="Q826" s="63"/>
      <c r="R826" s="78">
        <v>67</v>
      </c>
      <c r="S826" s="63" t="str">
        <f>VLOOKUP(R826,SA!$B$3:$C$11,2,1)</f>
        <v>66-70</v>
      </c>
      <c r="T826" s="38" t="s">
        <v>98</v>
      </c>
      <c r="U826" s="24" t="s">
        <v>5747</v>
      </c>
      <c r="V826" s="24">
        <v>300000</v>
      </c>
      <c r="W826" s="39">
        <f t="shared" si="225"/>
        <v>0</v>
      </c>
      <c r="X826" s="29">
        <f t="shared" si="226"/>
        <v>0</v>
      </c>
      <c r="Y826" s="40">
        <f t="shared" si="227"/>
        <v>365</v>
      </c>
      <c r="Z826" s="38">
        <f t="shared" si="228"/>
        <v>46081</v>
      </c>
      <c r="AA826" s="41">
        <f t="shared" si="229"/>
        <v>181</v>
      </c>
      <c r="AB826" s="24" t="s">
        <v>113</v>
      </c>
      <c r="AC826" s="41">
        <f t="shared" si="230"/>
        <v>15468.950400000002</v>
      </c>
      <c r="AD826" s="41">
        <v>1</v>
      </c>
      <c r="AE826" s="72">
        <f>INDEX(SA!$C$2:$G$11,MATCH(Details!S826,SA!$C$2:$C$11,0),MATCH(Details!V826,SA!$C$2:$G$2,0))*Y826/(F826-E826+1)</f>
        <v>13109.28</v>
      </c>
      <c r="AF826" s="41">
        <f t="shared" si="231"/>
        <v>0</v>
      </c>
      <c r="AG826" s="41">
        <f t="shared" si="232"/>
        <v>0</v>
      </c>
      <c r="AH826" s="41">
        <f t="shared" si="233"/>
        <v>2359.6704</v>
      </c>
      <c r="AI826" s="60">
        <f t="shared" si="234"/>
        <v>524.37120000000004</v>
      </c>
      <c r="AJ826" s="60">
        <f t="shared" si="235"/>
        <v>2949.5880000000002</v>
      </c>
      <c r="AK826" s="60">
        <f t="shared" si="236"/>
        <v>6500.7662465753428</v>
      </c>
      <c r="AL826" s="60">
        <f t="shared" si="237"/>
        <v>4778.0631912328772</v>
      </c>
      <c r="AM826" s="41">
        <f t="shared" si="238"/>
        <v>4857.2576087671241</v>
      </c>
      <c r="AN826" s="42">
        <f t="shared" si="239"/>
        <v>45715</v>
      </c>
      <c r="AO826" s="43">
        <f t="shared" si="240"/>
        <v>13109.28</v>
      </c>
    </row>
    <row r="827" spans="1:41" s="24" customFormat="1" ht="15.75" customHeight="1" x14ac:dyDescent="0.35">
      <c r="A827" s="36" t="s">
        <v>27</v>
      </c>
      <c r="B827" s="36">
        <v>202509</v>
      </c>
      <c r="C827" s="24" t="s">
        <v>736</v>
      </c>
      <c r="D827" s="24" t="s">
        <v>119</v>
      </c>
      <c r="E827" s="62">
        <v>45901</v>
      </c>
      <c r="F827" s="62">
        <v>46265</v>
      </c>
      <c r="G827" s="37" t="s">
        <v>503</v>
      </c>
      <c r="H827" s="36">
        <v>362057</v>
      </c>
      <c r="I827" s="63">
        <v>27771</v>
      </c>
      <c r="J827" s="24" t="s">
        <v>3732</v>
      </c>
      <c r="K827" s="63">
        <f t="shared" si="223"/>
        <v>45901</v>
      </c>
      <c r="L827" s="55">
        <f t="shared" si="224"/>
        <v>0.04</v>
      </c>
      <c r="M827" s="76">
        <v>0.22500000000000001</v>
      </c>
      <c r="N827" s="62">
        <v>45901</v>
      </c>
      <c r="O827" s="62">
        <v>46265</v>
      </c>
      <c r="P827" s="63"/>
      <c r="Q827" s="63"/>
      <c r="R827" s="78">
        <v>49</v>
      </c>
      <c r="S827" s="63" t="str">
        <f>VLOOKUP(R827,SA!$B$3:$C$11,2,1)</f>
        <v>46-55</v>
      </c>
      <c r="T827" s="38" t="s">
        <v>97</v>
      </c>
      <c r="U827" s="24" t="s">
        <v>56</v>
      </c>
      <c r="V827" s="24">
        <v>300000</v>
      </c>
      <c r="W827" s="39">
        <f t="shared" si="225"/>
        <v>300000</v>
      </c>
      <c r="X827" s="29">
        <f t="shared" si="226"/>
        <v>1</v>
      </c>
      <c r="Y827" s="40">
        <f t="shared" si="227"/>
        <v>365</v>
      </c>
      <c r="Z827" s="38">
        <f t="shared" si="228"/>
        <v>46081</v>
      </c>
      <c r="AA827" s="41">
        <f t="shared" si="229"/>
        <v>181</v>
      </c>
      <c r="AB827" s="24" t="s">
        <v>113</v>
      </c>
      <c r="AC827" s="41">
        <f t="shared" si="230"/>
        <v>7373.4659999999994</v>
      </c>
      <c r="AD827" s="41">
        <v>1</v>
      </c>
      <c r="AE827" s="72">
        <f>INDEX(SA!$C$2:$G$11,MATCH(Details!S827,SA!$C$2:$C$11,0),MATCH(Details!V827,SA!$C$2:$G$2,0))*Y827/(F827-E827+1)</f>
        <v>6248.7</v>
      </c>
      <c r="AF827" s="41">
        <f t="shared" si="231"/>
        <v>0</v>
      </c>
      <c r="AG827" s="41">
        <f t="shared" si="232"/>
        <v>0</v>
      </c>
      <c r="AH827" s="41">
        <f t="shared" si="233"/>
        <v>1124.7659999999998</v>
      </c>
      <c r="AI827" s="60">
        <f t="shared" si="234"/>
        <v>249.94800000000001</v>
      </c>
      <c r="AJ827" s="60">
        <f t="shared" si="235"/>
        <v>1405.9575</v>
      </c>
      <c r="AK827" s="60">
        <f t="shared" si="236"/>
        <v>3098.6704109589041</v>
      </c>
      <c r="AL827" s="60">
        <f t="shared" si="237"/>
        <v>2277.5227520547946</v>
      </c>
      <c r="AM827" s="41">
        <f t="shared" si="238"/>
        <v>2315.2717479452049</v>
      </c>
      <c r="AN827" s="42">
        <f t="shared" si="239"/>
        <v>45715</v>
      </c>
      <c r="AO827" s="43">
        <f t="shared" si="240"/>
        <v>6248.7</v>
      </c>
    </row>
    <row r="828" spans="1:41" s="24" customFormat="1" ht="15.75" customHeight="1" x14ac:dyDescent="0.35">
      <c r="A828" s="36" t="s">
        <v>27</v>
      </c>
      <c r="B828" s="36">
        <v>202509</v>
      </c>
      <c r="C828" s="24" t="s">
        <v>736</v>
      </c>
      <c r="D828" s="24" t="s">
        <v>119</v>
      </c>
      <c r="E828" s="62">
        <v>45901</v>
      </c>
      <c r="F828" s="62">
        <v>46265</v>
      </c>
      <c r="G828" s="37" t="s">
        <v>1370</v>
      </c>
      <c r="H828" s="36">
        <v>362058</v>
      </c>
      <c r="I828" s="63">
        <v>20637</v>
      </c>
      <c r="J828" s="24" t="s">
        <v>3733</v>
      </c>
      <c r="K828" s="63">
        <f t="shared" si="223"/>
        <v>45901</v>
      </c>
      <c r="L828" s="55">
        <f t="shared" si="224"/>
        <v>0.04</v>
      </c>
      <c r="M828" s="76">
        <v>0.22500000000000001</v>
      </c>
      <c r="N828" s="62">
        <v>45901</v>
      </c>
      <c r="O828" s="62">
        <v>46265</v>
      </c>
      <c r="P828" s="63"/>
      <c r="Q828" s="63"/>
      <c r="R828" s="78">
        <v>69</v>
      </c>
      <c r="S828" s="63" t="str">
        <f>VLOOKUP(R828,SA!$B$3:$C$11,2,1)</f>
        <v>66-70</v>
      </c>
      <c r="T828" s="38" t="s">
        <v>98</v>
      </c>
      <c r="U828" s="24" t="s">
        <v>5747</v>
      </c>
      <c r="V828" s="24">
        <v>300000</v>
      </c>
      <c r="W828" s="39">
        <f t="shared" si="225"/>
        <v>0</v>
      </c>
      <c r="X828" s="29">
        <f t="shared" si="226"/>
        <v>0</v>
      </c>
      <c r="Y828" s="40">
        <f t="shared" si="227"/>
        <v>365</v>
      </c>
      <c r="Z828" s="38">
        <f t="shared" si="228"/>
        <v>46081</v>
      </c>
      <c r="AA828" s="41">
        <f t="shared" si="229"/>
        <v>181</v>
      </c>
      <c r="AB828" s="24" t="s">
        <v>113</v>
      </c>
      <c r="AC828" s="41">
        <f t="shared" si="230"/>
        <v>15468.950400000002</v>
      </c>
      <c r="AD828" s="41">
        <v>1</v>
      </c>
      <c r="AE828" s="72">
        <f>INDEX(SA!$C$2:$G$11,MATCH(Details!S828,SA!$C$2:$C$11,0),MATCH(Details!V828,SA!$C$2:$G$2,0))*Y828/(F828-E828+1)</f>
        <v>13109.28</v>
      </c>
      <c r="AF828" s="41">
        <f t="shared" si="231"/>
        <v>0</v>
      </c>
      <c r="AG828" s="41">
        <f t="shared" si="232"/>
        <v>0</v>
      </c>
      <c r="AH828" s="41">
        <f t="shared" si="233"/>
        <v>2359.6704</v>
      </c>
      <c r="AI828" s="60">
        <f t="shared" si="234"/>
        <v>524.37120000000004</v>
      </c>
      <c r="AJ828" s="60">
        <f t="shared" si="235"/>
        <v>2949.5880000000002</v>
      </c>
      <c r="AK828" s="60">
        <f t="shared" si="236"/>
        <v>6500.7662465753428</v>
      </c>
      <c r="AL828" s="60">
        <f t="shared" si="237"/>
        <v>4778.0631912328772</v>
      </c>
      <c r="AM828" s="41">
        <f t="shared" si="238"/>
        <v>4857.2576087671241</v>
      </c>
      <c r="AN828" s="42">
        <f t="shared" si="239"/>
        <v>45715</v>
      </c>
      <c r="AO828" s="43">
        <f t="shared" si="240"/>
        <v>13109.28</v>
      </c>
    </row>
    <row r="829" spans="1:41" s="24" customFormat="1" ht="15.75" customHeight="1" x14ac:dyDescent="0.35">
      <c r="A829" s="36" t="s">
        <v>27</v>
      </c>
      <c r="B829" s="36">
        <v>202509</v>
      </c>
      <c r="C829" s="24" t="s">
        <v>736</v>
      </c>
      <c r="D829" s="24" t="s">
        <v>119</v>
      </c>
      <c r="E829" s="62">
        <v>45901</v>
      </c>
      <c r="F829" s="62">
        <v>46265</v>
      </c>
      <c r="G829" s="37" t="s">
        <v>1371</v>
      </c>
      <c r="H829" s="36">
        <v>362058</v>
      </c>
      <c r="I829" s="63">
        <v>31501</v>
      </c>
      <c r="J829" s="24" t="s">
        <v>3734</v>
      </c>
      <c r="K829" s="63">
        <f t="shared" si="223"/>
        <v>45901</v>
      </c>
      <c r="L829" s="55">
        <f t="shared" si="224"/>
        <v>0.04</v>
      </c>
      <c r="M829" s="76">
        <v>0.22500000000000001</v>
      </c>
      <c r="N829" s="62">
        <v>45901</v>
      </c>
      <c r="O829" s="62">
        <v>46265</v>
      </c>
      <c r="P829" s="63"/>
      <c r="Q829" s="63"/>
      <c r="R829" s="78">
        <v>39</v>
      </c>
      <c r="S829" s="63" t="str">
        <f>VLOOKUP(R829,SA!$B$3:$C$11,2,1)</f>
        <v>36-45</v>
      </c>
      <c r="T829" s="38" t="s">
        <v>98</v>
      </c>
      <c r="U829" s="24" t="s">
        <v>5743</v>
      </c>
      <c r="V829" s="24">
        <v>300000</v>
      </c>
      <c r="W829" s="39">
        <f t="shared" si="225"/>
        <v>0</v>
      </c>
      <c r="X829" s="29">
        <f t="shared" si="226"/>
        <v>0</v>
      </c>
      <c r="Y829" s="40">
        <f t="shared" si="227"/>
        <v>365</v>
      </c>
      <c r="Z829" s="38">
        <f t="shared" si="228"/>
        <v>46081</v>
      </c>
      <c r="AA829" s="41">
        <f t="shared" si="229"/>
        <v>181</v>
      </c>
      <c r="AB829" s="24" t="s">
        <v>113</v>
      </c>
      <c r="AC829" s="41">
        <f t="shared" si="230"/>
        <v>5119.5716000000002</v>
      </c>
      <c r="AD829" s="41">
        <v>1</v>
      </c>
      <c r="AE829" s="72">
        <f>INDEX(SA!$C$2:$G$11,MATCH(Details!S829,SA!$C$2:$C$11,0),MATCH(Details!V829,SA!$C$2:$G$2,0))*Y829/(F829-E829+1)</f>
        <v>4338.62</v>
      </c>
      <c r="AF829" s="41">
        <f t="shared" si="231"/>
        <v>0</v>
      </c>
      <c r="AG829" s="41">
        <f t="shared" si="232"/>
        <v>0</v>
      </c>
      <c r="AH829" s="41">
        <f t="shared" si="233"/>
        <v>780.95159999999998</v>
      </c>
      <c r="AI829" s="60">
        <f t="shared" si="234"/>
        <v>173.54480000000001</v>
      </c>
      <c r="AJ829" s="60">
        <f t="shared" si="235"/>
        <v>976.18949999999995</v>
      </c>
      <c r="AK829" s="60">
        <f t="shared" si="236"/>
        <v>2151.4800547945206</v>
      </c>
      <c r="AL829" s="60">
        <f t="shared" si="237"/>
        <v>1581.3378402739727</v>
      </c>
      <c r="AM829" s="41">
        <f t="shared" si="238"/>
        <v>1607.5478597260276</v>
      </c>
      <c r="AN829" s="42">
        <f t="shared" si="239"/>
        <v>45715</v>
      </c>
      <c r="AO829" s="43">
        <f t="shared" si="240"/>
        <v>4338.62</v>
      </c>
    </row>
    <row r="830" spans="1:41" s="24" customFormat="1" ht="15.75" customHeight="1" x14ac:dyDescent="0.35">
      <c r="A830" s="36" t="s">
        <v>27</v>
      </c>
      <c r="B830" s="36">
        <v>202509</v>
      </c>
      <c r="C830" s="24" t="s">
        <v>736</v>
      </c>
      <c r="D830" s="24" t="s">
        <v>119</v>
      </c>
      <c r="E830" s="62">
        <v>45901</v>
      </c>
      <c r="F830" s="62">
        <v>46265</v>
      </c>
      <c r="G830" s="37" t="s">
        <v>1372</v>
      </c>
      <c r="H830" s="36">
        <v>362058</v>
      </c>
      <c r="I830" s="63">
        <v>40848</v>
      </c>
      <c r="J830" s="24" t="s">
        <v>3735</v>
      </c>
      <c r="K830" s="63">
        <f t="shared" si="223"/>
        <v>45901</v>
      </c>
      <c r="L830" s="55">
        <f t="shared" si="224"/>
        <v>0.04</v>
      </c>
      <c r="M830" s="76">
        <v>0.22500000000000001</v>
      </c>
      <c r="N830" s="62">
        <v>45901</v>
      </c>
      <c r="O830" s="62">
        <v>46265</v>
      </c>
      <c r="P830" s="63"/>
      <c r="Q830" s="63"/>
      <c r="R830" s="78">
        <v>13</v>
      </c>
      <c r="S830" s="63" t="str">
        <f>VLOOKUP(R830,SA!$B$3:$C$11,2,1)</f>
        <v>0-25</v>
      </c>
      <c r="T830" s="38" t="s">
        <v>98</v>
      </c>
      <c r="U830" s="24" t="s">
        <v>5746</v>
      </c>
      <c r="V830" s="24">
        <v>300000</v>
      </c>
      <c r="W830" s="39">
        <f t="shared" si="225"/>
        <v>0</v>
      </c>
      <c r="X830" s="29">
        <f t="shared" si="226"/>
        <v>0</v>
      </c>
      <c r="Y830" s="40">
        <f t="shared" si="227"/>
        <v>365</v>
      </c>
      <c r="Z830" s="38">
        <f t="shared" si="228"/>
        <v>46081</v>
      </c>
      <c r="AA830" s="41">
        <f t="shared" si="229"/>
        <v>181</v>
      </c>
      <c r="AB830" s="24" t="s">
        <v>113</v>
      </c>
      <c r="AC830" s="41">
        <f t="shared" si="230"/>
        <v>3690.3792000000003</v>
      </c>
      <c r="AD830" s="41">
        <v>1</v>
      </c>
      <c r="AE830" s="72">
        <f>INDEX(SA!$C$2:$G$11,MATCH(Details!S830,SA!$C$2:$C$11,0),MATCH(Details!V830,SA!$C$2:$G$2,0))*Y830/(F830-E830+1)</f>
        <v>3127.44</v>
      </c>
      <c r="AF830" s="41">
        <f t="shared" si="231"/>
        <v>0</v>
      </c>
      <c r="AG830" s="41">
        <f t="shared" si="232"/>
        <v>0</v>
      </c>
      <c r="AH830" s="41">
        <f t="shared" si="233"/>
        <v>562.93920000000003</v>
      </c>
      <c r="AI830" s="60">
        <f t="shared" si="234"/>
        <v>125.0976</v>
      </c>
      <c r="AJ830" s="60">
        <f t="shared" si="235"/>
        <v>703.67399999999998</v>
      </c>
      <c r="AK830" s="60">
        <f t="shared" si="236"/>
        <v>1550.8675068493151</v>
      </c>
      <c r="AL830" s="60">
        <f t="shared" si="237"/>
        <v>1139.8876175342466</v>
      </c>
      <c r="AM830" s="41">
        <f t="shared" si="238"/>
        <v>1158.7807824657534</v>
      </c>
      <c r="AN830" s="42">
        <f t="shared" si="239"/>
        <v>45715</v>
      </c>
      <c r="AO830" s="43">
        <f t="shared" si="240"/>
        <v>3127.44</v>
      </c>
    </row>
    <row r="831" spans="1:41" s="24" customFormat="1" ht="15.75" customHeight="1" x14ac:dyDescent="0.35">
      <c r="A831" s="36" t="s">
        <v>27</v>
      </c>
      <c r="B831" s="36">
        <v>202509</v>
      </c>
      <c r="C831" s="24" t="s">
        <v>736</v>
      </c>
      <c r="D831" s="24" t="s">
        <v>119</v>
      </c>
      <c r="E831" s="62">
        <v>45901</v>
      </c>
      <c r="F831" s="62">
        <v>46265</v>
      </c>
      <c r="G831" s="37" t="s">
        <v>243</v>
      </c>
      <c r="H831" s="36">
        <v>362058</v>
      </c>
      <c r="I831" s="63">
        <v>27212</v>
      </c>
      <c r="J831" s="24" t="s">
        <v>3736</v>
      </c>
      <c r="K831" s="63">
        <f t="shared" si="223"/>
        <v>45901</v>
      </c>
      <c r="L831" s="55">
        <f t="shared" si="224"/>
        <v>0.04</v>
      </c>
      <c r="M831" s="76">
        <v>0.22500000000000001</v>
      </c>
      <c r="N831" s="62">
        <v>45901</v>
      </c>
      <c r="O831" s="62">
        <v>46265</v>
      </c>
      <c r="P831" s="63"/>
      <c r="Q831" s="63"/>
      <c r="R831" s="78">
        <v>51</v>
      </c>
      <c r="S831" s="63" t="str">
        <f>VLOOKUP(R831,SA!$B$3:$C$11,2,1)</f>
        <v>46-55</v>
      </c>
      <c r="T831" s="38" t="s">
        <v>97</v>
      </c>
      <c r="U831" s="24" t="s">
        <v>56</v>
      </c>
      <c r="V831" s="24">
        <v>300000</v>
      </c>
      <c r="W831" s="39">
        <f t="shared" si="225"/>
        <v>300000</v>
      </c>
      <c r="X831" s="29">
        <f t="shared" si="226"/>
        <v>1</v>
      </c>
      <c r="Y831" s="40">
        <f t="shared" si="227"/>
        <v>365</v>
      </c>
      <c r="Z831" s="38">
        <f t="shared" si="228"/>
        <v>46081</v>
      </c>
      <c r="AA831" s="41">
        <f t="shared" si="229"/>
        <v>181</v>
      </c>
      <c r="AB831" s="24" t="s">
        <v>113</v>
      </c>
      <c r="AC831" s="41">
        <f t="shared" si="230"/>
        <v>7373.4659999999994</v>
      </c>
      <c r="AD831" s="41">
        <v>1</v>
      </c>
      <c r="AE831" s="72">
        <f>INDEX(SA!$C$2:$G$11,MATCH(Details!S831,SA!$C$2:$C$11,0),MATCH(Details!V831,SA!$C$2:$G$2,0))*Y831/(F831-E831+1)</f>
        <v>6248.7</v>
      </c>
      <c r="AF831" s="41">
        <f t="shared" si="231"/>
        <v>0</v>
      </c>
      <c r="AG831" s="41">
        <f t="shared" si="232"/>
        <v>0</v>
      </c>
      <c r="AH831" s="41">
        <f t="shared" si="233"/>
        <v>1124.7659999999998</v>
      </c>
      <c r="AI831" s="60">
        <f t="shared" si="234"/>
        <v>249.94800000000001</v>
      </c>
      <c r="AJ831" s="60">
        <f t="shared" si="235"/>
        <v>1405.9575</v>
      </c>
      <c r="AK831" s="60">
        <f t="shared" si="236"/>
        <v>3098.6704109589041</v>
      </c>
      <c r="AL831" s="60">
        <f t="shared" si="237"/>
        <v>2277.5227520547946</v>
      </c>
      <c r="AM831" s="41">
        <f t="shared" si="238"/>
        <v>2315.2717479452049</v>
      </c>
      <c r="AN831" s="42">
        <f t="shared" si="239"/>
        <v>45715</v>
      </c>
      <c r="AO831" s="43">
        <f t="shared" si="240"/>
        <v>6248.7</v>
      </c>
    </row>
    <row r="832" spans="1:41" s="24" customFormat="1" ht="15.75" customHeight="1" x14ac:dyDescent="0.35">
      <c r="A832" s="36" t="s">
        <v>27</v>
      </c>
      <c r="B832" s="36">
        <v>202509</v>
      </c>
      <c r="C832" s="24" t="s">
        <v>736</v>
      </c>
      <c r="D832" s="24" t="s">
        <v>119</v>
      </c>
      <c r="E832" s="62">
        <v>45901</v>
      </c>
      <c r="F832" s="62">
        <v>46265</v>
      </c>
      <c r="G832" s="37" t="s">
        <v>1373</v>
      </c>
      <c r="H832" s="36">
        <v>362060</v>
      </c>
      <c r="I832" s="63">
        <v>16681</v>
      </c>
      <c r="J832" s="24" t="s">
        <v>3737</v>
      </c>
      <c r="K832" s="63">
        <f t="shared" si="223"/>
        <v>45901</v>
      </c>
      <c r="L832" s="55">
        <f t="shared" si="224"/>
        <v>0.04</v>
      </c>
      <c r="M832" s="76">
        <v>0.22500000000000001</v>
      </c>
      <c r="N832" s="62">
        <v>45901</v>
      </c>
      <c r="O832" s="62">
        <v>46265</v>
      </c>
      <c r="P832" s="63"/>
      <c r="Q832" s="63"/>
      <c r="R832" s="78">
        <v>80</v>
      </c>
      <c r="S832" s="63" t="str">
        <f>VLOOKUP(R832,SA!$B$3:$C$11,2,1)</f>
        <v>76-80</v>
      </c>
      <c r="T832" s="38" t="s">
        <v>97</v>
      </c>
      <c r="U832" s="24" t="s">
        <v>5748</v>
      </c>
      <c r="V832" s="24">
        <v>300000</v>
      </c>
      <c r="W832" s="39">
        <f t="shared" si="225"/>
        <v>0</v>
      </c>
      <c r="X832" s="29">
        <f t="shared" si="226"/>
        <v>0</v>
      </c>
      <c r="Y832" s="40">
        <f t="shared" si="227"/>
        <v>365</v>
      </c>
      <c r="Z832" s="38">
        <f t="shared" si="228"/>
        <v>46081</v>
      </c>
      <c r="AA832" s="41">
        <f t="shared" si="229"/>
        <v>181</v>
      </c>
      <c r="AB832" s="24" t="s">
        <v>113</v>
      </c>
      <c r="AC832" s="41">
        <f t="shared" si="230"/>
        <v>24649.078999999998</v>
      </c>
      <c r="AD832" s="41">
        <v>1</v>
      </c>
      <c r="AE832" s="72">
        <f>INDEX(SA!$C$2:$G$11,MATCH(Details!S832,SA!$C$2:$C$11,0),MATCH(Details!V832,SA!$C$2:$G$2,0))*Y832/(F832-E832+1)</f>
        <v>20889.05</v>
      </c>
      <c r="AF832" s="41">
        <f t="shared" si="231"/>
        <v>0</v>
      </c>
      <c r="AG832" s="41">
        <f t="shared" si="232"/>
        <v>0</v>
      </c>
      <c r="AH832" s="41">
        <f t="shared" si="233"/>
        <v>3760.0289999999995</v>
      </c>
      <c r="AI832" s="60">
        <f t="shared" si="234"/>
        <v>835.56200000000001</v>
      </c>
      <c r="AJ832" s="60">
        <f t="shared" si="235"/>
        <v>4700.0362500000001</v>
      </c>
      <c r="AK832" s="60">
        <f t="shared" si="236"/>
        <v>10358.679589041096</v>
      </c>
      <c r="AL832" s="60">
        <f t="shared" si="237"/>
        <v>7613.629497945205</v>
      </c>
      <c r="AM832" s="41">
        <f t="shared" si="238"/>
        <v>7739.8222520547924</v>
      </c>
      <c r="AN832" s="42">
        <f t="shared" si="239"/>
        <v>45715</v>
      </c>
      <c r="AO832" s="43">
        <f t="shared" si="240"/>
        <v>20889.05</v>
      </c>
    </row>
    <row r="833" spans="1:41" s="24" customFormat="1" ht="15.75" customHeight="1" x14ac:dyDescent="0.35">
      <c r="A833" s="36" t="s">
        <v>27</v>
      </c>
      <c r="B833" s="36">
        <v>202509</v>
      </c>
      <c r="C833" s="24" t="s">
        <v>736</v>
      </c>
      <c r="D833" s="24" t="s">
        <v>119</v>
      </c>
      <c r="E833" s="62">
        <v>45901</v>
      </c>
      <c r="F833" s="62">
        <v>46265</v>
      </c>
      <c r="G833" s="37" t="s">
        <v>1374</v>
      </c>
      <c r="H833" s="36">
        <v>362060</v>
      </c>
      <c r="I833" s="63">
        <v>39391</v>
      </c>
      <c r="J833" s="24" t="s">
        <v>3738</v>
      </c>
      <c r="K833" s="63">
        <f t="shared" si="223"/>
        <v>45901</v>
      </c>
      <c r="L833" s="55">
        <f t="shared" si="224"/>
        <v>0.04</v>
      </c>
      <c r="M833" s="76">
        <v>0.22500000000000001</v>
      </c>
      <c r="N833" s="62">
        <v>45901</v>
      </c>
      <c r="O833" s="62">
        <v>46265</v>
      </c>
      <c r="P833" s="63"/>
      <c r="Q833" s="63"/>
      <c r="R833" s="78">
        <v>17</v>
      </c>
      <c r="S833" s="63" t="str">
        <f>VLOOKUP(R833,SA!$B$3:$C$11,2,1)</f>
        <v>0-25</v>
      </c>
      <c r="T833" s="38" t="s">
        <v>98</v>
      </c>
      <c r="U833" s="24" t="s">
        <v>5746</v>
      </c>
      <c r="V833" s="24">
        <v>300000</v>
      </c>
      <c r="W833" s="39">
        <f t="shared" si="225"/>
        <v>0</v>
      </c>
      <c r="X833" s="29">
        <f t="shared" si="226"/>
        <v>0</v>
      </c>
      <c r="Y833" s="40">
        <f t="shared" si="227"/>
        <v>365</v>
      </c>
      <c r="Z833" s="38">
        <f t="shared" si="228"/>
        <v>46081</v>
      </c>
      <c r="AA833" s="41">
        <f t="shared" si="229"/>
        <v>181</v>
      </c>
      <c r="AB833" s="24" t="s">
        <v>113</v>
      </c>
      <c r="AC833" s="41">
        <f t="shared" si="230"/>
        <v>3690.3792000000003</v>
      </c>
      <c r="AD833" s="41">
        <v>1</v>
      </c>
      <c r="AE833" s="72">
        <f>INDEX(SA!$C$2:$G$11,MATCH(Details!S833,SA!$C$2:$C$11,0),MATCH(Details!V833,SA!$C$2:$G$2,0))*Y833/(F833-E833+1)</f>
        <v>3127.44</v>
      </c>
      <c r="AF833" s="41">
        <f t="shared" si="231"/>
        <v>0</v>
      </c>
      <c r="AG833" s="41">
        <f t="shared" si="232"/>
        <v>0</v>
      </c>
      <c r="AH833" s="41">
        <f t="shared" si="233"/>
        <v>562.93920000000003</v>
      </c>
      <c r="AI833" s="60">
        <f t="shared" si="234"/>
        <v>125.0976</v>
      </c>
      <c r="AJ833" s="60">
        <f t="shared" si="235"/>
        <v>703.67399999999998</v>
      </c>
      <c r="AK833" s="60">
        <f t="shared" si="236"/>
        <v>1550.8675068493151</v>
      </c>
      <c r="AL833" s="60">
        <f t="shared" si="237"/>
        <v>1139.8876175342466</v>
      </c>
      <c r="AM833" s="41">
        <f t="shared" si="238"/>
        <v>1158.7807824657534</v>
      </c>
      <c r="AN833" s="42">
        <f t="shared" si="239"/>
        <v>45715</v>
      </c>
      <c r="AO833" s="43">
        <f t="shared" si="240"/>
        <v>3127.44</v>
      </c>
    </row>
    <row r="834" spans="1:41" s="24" customFormat="1" ht="15.75" customHeight="1" x14ac:dyDescent="0.35">
      <c r="A834" s="36" t="s">
        <v>27</v>
      </c>
      <c r="B834" s="36">
        <v>202509</v>
      </c>
      <c r="C834" s="24" t="s">
        <v>736</v>
      </c>
      <c r="D834" s="24" t="s">
        <v>119</v>
      </c>
      <c r="E834" s="62">
        <v>45901</v>
      </c>
      <c r="F834" s="62">
        <v>46265</v>
      </c>
      <c r="G834" s="37" t="s">
        <v>539</v>
      </c>
      <c r="H834" s="36">
        <v>362060</v>
      </c>
      <c r="I834" s="63">
        <v>27946</v>
      </c>
      <c r="J834" s="24" t="s">
        <v>3739</v>
      </c>
      <c r="K834" s="63">
        <f t="shared" si="223"/>
        <v>45901</v>
      </c>
      <c r="L834" s="55">
        <f t="shared" si="224"/>
        <v>0.04</v>
      </c>
      <c r="M834" s="76">
        <v>0.22500000000000001</v>
      </c>
      <c r="N834" s="62">
        <v>45901</v>
      </c>
      <c r="O834" s="62">
        <v>46265</v>
      </c>
      <c r="P834" s="63"/>
      <c r="Q834" s="63"/>
      <c r="R834" s="78">
        <v>49</v>
      </c>
      <c r="S834" s="63" t="str">
        <f>VLOOKUP(R834,SA!$B$3:$C$11,2,1)</f>
        <v>46-55</v>
      </c>
      <c r="T834" s="38" t="s">
        <v>97</v>
      </c>
      <c r="U834" s="24" t="s">
        <v>56</v>
      </c>
      <c r="V834" s="24">
        <v>300000</v>
      </c>
      <c r="W834" s="39">
        <f t="shared" si="225"/>
        <v>300000</v>
      </c>
      <c r="X834" s="29">
        <f t="shared" si="226"/>
        <v>1</v>
      </c>
      <c r="Y834" s="40">
        <f t="shared" si="227"/>
        <v>365</v>
      </c>
      <c r="Z834" s="38">
        <f t="shared" si="228"/>
        <v>46081</v>
      </c>
      <c r="AA834" s="41">
        <f t="shared" si="229"/>
        <v>181</v>
      </c>
      <c r="AB834" s="24" t="s">
        <v>113</v>
      </c>
      <c r="AC834" s="41">
        <f t="shared" si="230"/>
        <v>7373.4659999999994</v>
      </c>
      <c r="AD834" s="41">
        <v>1</v>
      </c>
      <c r="AE834" s="72">
        <f>INDEX(SA!$C$2:$G$11,MATCH(Details!S834,SA!$C$2:$C$11,0),MATCH(Details!V834,SA!$C$2:$G$2,0))*Y834/(F834-E834+1)</f>
        <v>6248.7</v>
      </c>
      <c r="AF834" s="41">
        <f t="shared" si="231"/>
        <v>0</v>
      </c>
      <c r="AG834" s="41">
        <f t="shared" si="232"/>
        <v>0</v>
      </c>
      <c r="AH834" s="41">
        <f t="shared" si="233"/>
        <v>1124.7659999999998</v>
      </c>
      <c r="AI834" s="60">
        <f t="shared" si="234"/>
        <v>249.94800000000001</v>
      </c>
      <c r="AJ834" s="60">
        <f t="shared" si="235"/>
        <v>1405.9575</v>
      </c>
      <c r="AK834" s="60">
        <f t="shared" si="236"/>
        <v>3098.6704109589041</v>
      </c>
      <c r="AL834" s="60">
        <f t="shared" si="237"/>
        <v>2277.5227520547946</v>
      </c>
      <c r="AM834" s="41">
        <f t="shared" si="238"/>
        <v>2315.2717479452049</v>
      </c>
      <c r="AN834" s="42">
        <f t="shared" si="239"/>
        <v>45715</v>
      </c>
      <c r="AO834" s="43">
        <f t="shared" si="240"/>
        <v>6248.7</v>
      </c>
    </row>
    <row r="835" spans="1:41" s="24" customFormat="1" ht="15.75" customHeight="1" x14ac:dyDescent="0.35">
      <c r="A835" s="36" t="s">
        <v>27</v>
      </c>
      <c r="B835" s="36">
        <v>202509</v>
      </c>
      <c r="C835" s="24" t="s">
        <v>736</v>
      </c>
      <c r="D835" s="24" t="s">
        <v>119</v>
      </c>
      <c r="E835" s="62">
        <v>45901</v>
      </c>
      <c r="F835" s="62">
        <v>46265</v>
      </c>
      <c r="G835" s="37" t="s">
        <v>1375</v>
      </c>
      <c r="H835" s="36">
        <v>362060</v>
      </c>
      <c r="I835" s="63">
        <v>29885</v>
      </c>
      <c r="J835" s="24" t="s">
        <v>3740</v>
      </c>
      <c r="K835" s="63">
        <f t="shared" si="223"/>
        <v>45901</v>
      </c>
      <c r="L835" s="55">
        <f t="shared" si="224"/>
        <v>0.04</v>
      </c>
      <c r="M835" s="76">
        <v>0.22500000000000001</v>
      </c>
      <c r="N835" s="62">
        <v>45901</v>
      </c>
      <c r="O835" s="62">
        <v>46265</v>
      </c>
      <c r="P835" s="63"/>
      <c r="Q835" s="63"/>
      <c r="R835" s="78">
        <v>43</v>
      </c>
      <c r="S835" s="63" t="str">
        <f>VLOOKUP(R835,SA!$B$3:$C$11,2,1)</f>
        <v>36-45</v>
      </c>
      <c r="T835" s="38" t="s">
        <v>98</v>
      </c>
      <c r="U835" s="24" t="s">
        <v>5743</v>
      </c>
      <c r="V835" s="24">
        <v>300000</v>
      </c>
      <c r="W835" s="39">
        <f t="shared" si="225"/>
        <v>0</v>
      </c>
      <c r="X835" s="29">
        <f t="shared" si="226"/>
        <v>0</v>
      </c>
      <c r="Y835" s="40">
        <f t="shared" si="227"/>
        <v>365</v>
      </c>
      <c r="Z835" s="38">
        <f t="shared" si="228"/>
        <v>46081</v>
      </c>
      <c r="AA835" s="41">
        <f t="shared" si="229"/>
        <v>181</v>
      </c>
      <c r="AB835" s="24" t="s">
        <v>113</v>
      </c>
      <c r="AC835" s="41">
        <f t="shared" si="230"/>
        <v>5119.5716000000002</v>
      </c>
      <c r="AD835" s="41">
        <v>1</v>
      </c>
      <c r="AE835" s="72">
        <f>INDEX(SA!$C$2:$G$11,MATCH(Details!S835,SA!$C$2:$C$11,0),MATCH(Details!V835,SA!$C$2:$G$2,0))*Y835/(F835-E835+1)</f>
        <v>4338.62</v>
      </c>
      <c r="AF835" s="41">
        <f t="shared" si="231"/>
        <v>0</v>
      </c>
      <c r="AG835" s="41">
        <f t="shared" si="232"/>
        <v>0</v>
      </c>
      <c r="AH835" s="41">
        <f t="shared" si="233"/>
        <v>780.95159999999998</v>
      </c>
      <c r="AI835" s="60">
        <f t="shared" si="234"/>
        <v>173.54480000000001</v>
      </c>
      <c r="AJ835" s="60">
        <f t="shared" si="235"/>
        <v>976.18949999999995</v>
      </c>
      <c r="AK835" s="60">
        <f t="shared" si="236"/>
        <v>2151.4800547945206</v>
      </c>
      <c r="AL835" s="60">
        <f t="shared" si="237"/>
        <v>1581.3378402739727</v>
      </c>
      <c r="AM835" s="41">
        <f t="shared" si="238"/>
        <v>1607.5478597260276</v>
      </c>
      <c r="AN835" s="42">
        <f t="shared" si="239"/>
        <v>45715</v>
      </c>
      <c r="AO835" s="43">
        <f t="shared" si="240"/>
        <v>4338.62</v>
      </c>
    </row>
    <row r="836" spans="1:41" s="24" customFormat="1" ht="15.75" customHeight="1" x14ac:dyDescent="0.35">
      <c r="A836" s="36" t="s">
        <v>27</v>
      </c>
      <c r="B836" s="36">
        <v>202509</v>
      </c>
      <c r="C836" s="24" t="s">
        <v>736</v>
      </c>
      <c r="D836" s="24" t="s">
        <v>119</v>
      </c>
      <c r="E836" s="62">
        <v>45901</v>
      </c>
      <c r="F836" s="62">
        <v>46265</v>
      </c>
      <c r="G836" s="37" t="s">
        <v>1376</v>
      </c>
      <c r="H836" s="36">
        <v>362060</v>
      </c>
      <c r="I836" s="63">
        <v>18786</v>
      </c>
      <c r="J836" s="24" t="s">
        <v>3741</v>
      </c>
      <c r="K836" s="63">
        <f t="shared" ref="K836:K899" si="241">N836</f>
        <v>45901</v>
      </c>
      <c r="L836" s="55">
        <f t="shared" ref="L836:L899" si="242">IF(K836&gt;=DATE(2022,4,1),4%,5%)</f>
        <v>0.04</v>
      </c>
      <c r="M836" s="76">
        <v>0.22500000000000001</v>
      </c>
      <c r="N836" s="62">
        <v>45901</v>
      </c>
      <c r="O836" s="62">
        <v>46265</v>
      </c>
      <c r="P836" s="63"/>
      <c r="Q836" s="63"/>
      <c r="R836" s="78">
        <v>74</v>
      </c>
      <c r="S836" s="63" t="str">
        <f>VLOOKUP(R836,SA!$B$3:$C$11,2,1)</f>
        <v>71-75</v>
      </c>
      <c r="T836" s="38" t="s">
        <v>98</v>
      </c>
      <c r="U836" s="24" t="s">
        <v>5749</v>
      </c>
      <c r="V836" s="24">
        <v>300000</v>
      </c>
      <c r="W836" s="39">
        <f t="shared" ref="W836:W899" si="243">IF(U836="self",V836,0)</f>
        <v>0</v>
      </c>
      <c r="X836" s="29">
        <f t="shared" ref="X836:X899" si="244">IF(U836="self",1,0)</f>
        <v>0</v>
      </c>
      <c r="Y836" s="40">
        <f t="shared" ref="Y836:Y899" si="245">O836-N836+1</f>
        <v>365</v>
      </c>
      <c r="Z836" s="38">
        <f t="shared" ref="Z836:Z899" si="246">$Z$1</f>
        <v>46081</v>
      </c>
      <c r="AA836" s="41">
        <f t="shared" ref="AA836:AA899" si="247">IF(MIN((Z836-N836)+1,Y836)&lt;0,0,MIN((Z836-N836)+1,Y836))</f>
        <v>181</v>
      </c>
      <c r="AB836" s="24" t="s">
        <v>113</v>
      </c>
      <c r="AC836" s="41">
        <f t="shared" ref="AC836:AC899" si="248">AE836+AF836+AG836+AH836</f>
        <v>19621.1934</v>
      </c>
      <c r="AD836" s="41">
        <v>1</v>
      </c>
      <c r="AE836" s="72">
        <f>INDEX(SA!$C$2:$G$11,MATCH(Details!S836,SA!$C$2:$C$11,0),MATCH(Details!V836,SA!$C$2:$G$2,0))*Y836/(F836-E836+1)</f>
        <v>16628.13</v>
      </c>
      <c r="AF836" s="41">
        <f t="shared" ref="AF836:AF899" si="249">IF(AB836="Karnataka",AE836*9%,0)</f>
        <v>0</v>
      </c>
      <c r="AG836" s="41">
        <f t="shared" ref="AG836:AG899" si="250">IF(AB836="Karnataka",AE836*9%,0)</f>
        <v>0</v>
      </c>
      <c r="AH836" s="41">
        <f t="shared" ref="AH836:AH899" si="251">IF(AF836+AG836&gt;0,0,AE836*18%)</f>
        <v>2993.0634</v>
      </c>
      <c r="AI836" s="60">
        <f t="shared" ref="AI836:AI899" si="252">AE836*L836</f>
        <v>665.12520000000006</v>
      </c>
      <c r="AJ836" s="60">
        <f t="shared" ref="AJ836:AJ899" si="253">$AE836*M836</f>
        <v>3741.3292500000002</v>
      </c>
      <c r="AK836" s="60">
        <f t="shared" ref="AK836:AK899" si="254">(AE836)*AA836/Y836</f>
        <v>8245.7302191780836</v>
      </c>
      <c r="AL836" s="60">
        <f t="shared" ref="AL836:AL899" si="255">AK836*(1-L836-M836)</f>
        <v>6060.6117110958912</v>
      </c>
      <c r="AM836" s="41">
        <f t="shared" ref="AM836:AM899" si="256">AE836-AI836-AL836-AJ836</f>
        <v>6161.0638389041087</v>
      </c>
      <c r="AN836" s="42">
        <f t="shared" ref="AN836:AN899" si="257">Z836-366</f>
        <v>45715</v>
      </c>
      <c r="AO836" s="43">
        <f t="shared" ref="AO836:AO899" si="258">IF(AND(O836&gt;Z836,N836&gt;AN836),AE836,0)</f>
        <v>16628.13</v>
      </c>
    </row>
    <row r="837" spans="1:41" s="24" customFormat="1" ht="15.75" customHeight="1" x14ac:dyDescent="0.35">
      <c r="A837" s="36" t="s">
        <v>27</v>
      </c>
      <c r="B837" s="36">
        <v>202509</v>
      </c>
      <c r="C837" s="24" t="s">
        <v>736</v>
      </c>
      <c r="D837" s="24" t="s">
        <v>119</v>
      </c>
      <c r="E837" s="62">
        <v>45901</v>
      </c>
      <c r="F837" s="62">
        <v>46265</v>
      </c>
      <c r="G837" s="37" t="s">
        <v>1377</v>
      </c>
      <c r="H837" s="36">
        <v>362061</v>
      </c>
      <c r="I837" s="63">
        <v>20146</v>
      </c>
      <c r="J837" s="24" t="s">
        <v>3742</v>
      </c>
      <c r="K837" s="63">
        <f t="shared" si="241"/>
        <v>45901</v>
      </c>
      <c r="L837" s="55">
        <f t="shared" si="242"/>
        <v>0.04</v>
      </c>
      <c r="M837" s="76">
        <v>0.22500000000000001</v>
      </c>
      <c r="N837" s="62">
        <v>45901</v>
      </c>
      <c r="O837" s="62">
        <v>46265</v>
      </c>
      <c r="P837" s="63"/>
      <c r="Q837" s="63"/>
      <c r="R837" s="78">
        <v>70</v>
      </c>
      <c r="S837" s="63" t="str">
        <f>VLOOKUP(R837,SA!$B$3:$C$11,2,1)</f>
        <v>66-70</v>
      </c>
      <c r="T837" s="38" t="s">
        <v>98</v>
      </c>
      <c r="U837" s="24" t="s">
        <v>5747</v>
      </c>
      <c r="V837" s="24">
        <v>300000</v>
      </c>
      <c r="W837" s="39">
        <f t="shared" si="243"/>
        <v>0</v>
      </c>
      <c r="X837" s="29">
        <f t="shared" si="244"/>
        <v>0</v>
      </c>
      <c r="Y837" s="40">
        <f t="shared" si="245"/>
        <v>365</v>
      </c>
      <c r="Z837" s="38">
        <f t="shared" si="246"/>
        <v>46081</v>
      </c>
      <c r="AA837" s="41">
        <f t="shared" si="247"/>
        <v>181</v>
      </c>
      <c r="AB837" s="24" t="s">
        <v>113</v>
      </c>
      <c r="AC837" s="41">
        <f t="shared" si="248"/>
        <v>15468.950400000002</v>
      </c>
      <c r="AD837" s="41">
        <v>1</v>
      </c>
      <c r="AE837" s="72">
        <f>INDEX(SA!$C$2:$G$11,MATCH(Details!S837,SA!$C$2:$C$11,0),MATCH(Details!V837,SA!$C$2:$G$2,0))*Y837/(F837-E837+1)</f>
        <v>13109.28</v>
      </c>
      <c r="AF837" s="41">
        <f t="shared" si="249"/>
        <v>0</v>
      </c>
      <c r="AG837" s="41">
        <f t="shared" si="250"/>
        <v>0</v>
      </c>
      <c r="AH837" s="41">
        <f t="shared" si="251"/>
        <v>2359.6704</v>
      </c>
      <c r="AI837" s="60">
        <f t="shared" si="252"/>
        <v>524.37120000000004</v>
      </c>
      <c r="AJ837" s="60">
        <f t="shared" si="253"/>
        <v>2949.5880000000002</v>
      </c>
      <c r="AK837" s="60">
        <f t="shared" si="254"/>
        <v>6500.7662465753428</v>
      </c>
      <c r="AL837" s="60">
        <f t="shared" si="255"/>
        <v>4778.0631912328772</v>
      </c>
      <c r="AM837" s="41">
        <f t="shared" si="256"/>
        <v>4857.2576087671241</v>
      </c>
      <c r="AN837" s="42">
        <f t="shared" si="257"/>
        <v>45715</v>
      </c>
      <c r="AO837" s="43">
        <f t="shared" si="258"/>
        <v>13109.28</v>
      </c>
    </row>
    <row r="838" spans="1:41" s="24" customFormat="1" ht="15.75" customHeight="1" x14ac:dyDescent="0.35">
      <c r="A838" s="36" t="s">
        <v>27</v>
      </c>
      <c r="B838" s="36">
        <v>202509</v>
      </c>
      <c r="C838" s="24" t="s">
        <v>736</v>
      </c>
      <c r="D838" s="24" t="s">
        <v>119</v>
      </c>
      <c r="E838" s="62">
        <v>45901</v>
      </c>
      <c r="F838" s="62">
        <v>46265</v>
      </c>
      <c r="G838" s="37" t="s">
        <v>1378</v>
      </c>
      <c r="H838" s="36">
        <v>362061</v>
      </c>
      <c r="I838" s="63">
        <v>42662</v>
      </c>
      <c r="J838" s="24" t="s">
        <v>3743</v>
      </c>
      <c r="K838" s="63">
        <f t="shared" si="241"/>
        <v>45901</v>
      </c>
      <c r="L838" s="55">
        <f t="shared" si="242"/>
        <v>0.04</v>
      </c>
      <c r="M838" s="76">
        <v>0.22500000000000001</v>
      </c>
      <c r="N838" s="62">
        <v>45901</v>
      </c>
      <c r="O838" s="62">
        <v>46265</v>
      </c>
      <c r="P838" s="63"/>
      <c r="Q838" s="63"/>
      <c r="R838" s="78">
        <v>8</v>
      </c>
      <c r="S838" s="63" t="str">
        <f>VLOOKUP(R838,SA!$B$3:$C$11,2,1)</f>
        <v>0-25</v>
      </c>
      <c r="T838" s="38" t="s">
        <v>97</v>
      </c>
      <c r="U838" s="24" t="s">
        <v>5745</v>
      </c>
      <c r="V838" s="24">
        <v>300000</v>
      </c>
      <c r="W838" s="39">
        <f t="shared" si="243"/>
        <v>0</v>
      </c>
      <c r="X838" s="29">
        <f t="shared" si="244"/>
        <v>0</v>
      </c>
      <c r="Y838" s="40">
        <f t="shared" si="245"/>
        <v>365</v>
      </c>
      <c r="Z838" s="38">
        <f t="shared" si="246"/>
        <v>46081</v>
      </c>
      <c r="AA838" s="41">
        <f t="shared" si="247"/>
        <v>181</v>
      </c>
      <c r="AB838" s="24" t="s">
        <v>113</v>
      </c>
      <c r="AC838" s="41">
        <f t="shared" si="248"/>
        <v>3690.3792000000003</v>
      </c>
      <c r="AD838" s="41">
        <v>1</v>
      </c>
      <c r="AE838" s="72">
        <f>INDEX(SA!$C$2:$G$11,MATCH(Details!S838,SA!$C$2:$C$11,0),MATCH(Details!V838,SA!$C$2:$G$2,0))*Y838/(F838-E838+1)</f>
        <v>3127.44</v>
      </c>
      <c r="AF838" s="41">
        <f t="shared" si="249"/>
        <v>0</v>
      </c>
      <c r="AG838" s="41">
        <f t="shared" si="250"/>
        <v>0</v>
      </c>
      <c r="AH838" s="41">
        <f t="shared" si="251"/>
        <v>562.93920000000003</v>
      </c>
      <c r="AI838" s="60">
        <f t="shared" si="252"/>
        <v>125.0976</v>
      </c>
      <c r="AJ838" s="60">
        <f t="shared" si="253"/>
        <v>703.67399999999998</v>
      </c>
      <c r="AK838" s="60">
        <f t="shared" si="254"/>
        <v>1550.8675068493151</v>
      </c>
      <c r="AL838" s="60">
        <f t="shared" si="255"/>
        <v>1139.8876175342466</v>
      </c>
      <c r="AM838" s="41">
        <f t="shared" si="256"/>
        <v>1158.7807824657534</v>
      </c>
      <c r="AN838" s="42">
        <f t="shared" si="257"/>
        <v>45715</v>
      </c>
      <c r="AO838" s="43">
        <f t="shared" si="258"/>
        <v>3127.44</v>
      </c>
    </row>
    <row r="839" spans="1:41" s="24" customFormat="1" ht="15.75" customHeight="1" x14ac:dyDescent="0.35">
      <c r="A839" s="36" t="s">
        <v>27</v>
      </c>
      <c r="B839" s="36">
        <v>202509</v>
      </c>
      <c r="C839" s="24" t="s">
        <v>736</v>
      </c>
      <c r="D839" s="24" t="s">
        <v>119</v>
      </c>
      <c r="E839" s="62">
        <v>45901</v>
      </c>
      <c r="F839" s="62">
        <v>46265</v>
      </c>
      <c r="G839" s="37" t="s">
        <v>1379</v>
      </c>
      <c r="H839" s="36">
        <v>362061</v>
      </c>
      <c r="I839" s="63">
        <v>30907</v>
      </c>
      <c r="J839" s="24" t="s">
        <v>3744</v>
      </c>
      <c r="K839" s="63">
        <f t="shared" si="241"/>
        <v>45901</v>
      </c>
      <c r="L839" s="55">
        <f t="shared" si="242"/>
        <v>0.04</v>
      </c>
      <c r="M839" s="76">
        <v>0.22500000000000001</v>
      </c>
      <c r="N839" s="62">
        <v>45901</v>
      </c>
      <c r="O839" s="62">
        <v>46265</v>
      </c>
      <c r="P839" s="63"/>
      <c r="Q839" s="63"/>
      <c r="R839" s="78">
        <v>41</v>
      </c>
      <c r="S839" s="63" t="str">
        <f>VLOOKUP(R839,SA!$B$3:$C$11,2,1)</f>
        <v>36-45</v>
      </c>
      <c r="T839" s="38" t="s">
        <v>98</v>
      </c>
      <c r="U839" s="24" t="s">
        <v>5743</v>
      </c>
      <c r="V839" s="24">
        <v>300000</v>
      </c>
      <c r="W839" s="39">
        <f t="shared" si="243"/>
        <v>0</v>
      </c>
      <c r="X839" s="29">
        <f t="shared" si="244"/>
        <v>0</v>
      </c>
      <c r="Y839" s="40">
        <f t="shared" si="245"/>
        <v>365</v>
      </c>
      <c r="Z839" s="38">
        <f t="shared" si="246"/>
        <v>46081</v>
      </c>
      <c r="AA839" s="41">
        <f t="shared" si="247"/>
        <v>181</v>
      </c>
      <c r="AB839" s="24" t="s">
        <v>113</v>
      </c>
      <c r="AC839" s="41">
        <f t="shared" si="248"/>
        <v>5119.5716000000002</v>
      </c>
      <c r="AD839" s="41">
        <v>1</v>
      </c>
      <c r="AE839" s="72">
        <f>INDEX(SA!$C$2:$G$11,MATCH(Details!S839,SA!$C$2:$C$11,0),MATCH(Details!V839,SA!$C$2:$G$2,0))*Y839/(F839-E839+1)</f>
        <v>4338.62</v>
      </c>
      <c r="AF839" s="41">
        <f t="shared" si="249"/>
        <v>0</v>
      </c>
      <c r="AG839" s="41">
        <f t="shared" si="250"/>
        <v>0</v>
      </c>
      <c r="AH839" s="41">
        <f t="shared" si="251"/>
        <v>780.95159999999998</v>
      </c>
      <c r="AI839" s="60">
        <f t="shared" si="252"/>
        <v>173.54480000000001</v>
      </c>
      <c r="AJ839" s="60">
        <f t="shared" si="253"/>
        <v>976.18949999999995</v>
      </c>
      <c r="AK839" s="60">
        <f t="shared" si="254"/>
        <v>2151.4800547945206</v>
      </c>
      <c r="AL839" s="60">
        <f t="shared" si="255"/>
        <v>1581.3378402739727</v>
      </c>
      <c r="AM839" s="41">
        <f t="shared" si="256"/>
        <v>1607.5478597260276</v>
      </c>
      <c r="AN839" s="42">
        <f t="shared" si="257"/>
        <v>45715</v>
      </c>
      <c r="AO839" s="43">
        <f t="shared" si="258"/>
        <v>4338.62</v>
      </c>
    </row>
    <row r="840" spans="1:41" s="24" customFormat="1" ht="15.75" customHeight="1" x14ac:dyDescent="0.35">
      <c r="A840" s="36" t="s">
        <v>27</v>
      </c>
      <c r="B840" s="36">
        <v>202509</v>
      </c>
      <c r="C840" s="24" t="s">
        <v>736</v>
      </c>
      <c r="D840" s="24" t="s">
        <v>119</v>
      </c>
      <c r="E840" s="62">
        <v>45901</v>
      </c>
      <c r="F840" s="62">
        <v>46265</v>
      </c>
      <c r="G840" s="37" t="s">
        <v>472</v>
      </c>
      <c r="H840" s="36">
        <v>362061</v>
      </c>
      <c r="I840" s="63">
        <v>28075</v>
      </c>
      <c r="J840" s="24" t="s">
        <v>3745</v>
      </c>
      <c r="K840" s="63">
        <f t="shared" si="241"/>
        <v>45901</v>
      </c>
      <c r="L840" s="55">
        <f t="shared" si="242"/>
        <v>0.04</v>
      </c>
      <c r="M840" s="76">
        <v>0.22500000000000001</v>
      </c>
      <c r="N840" s="62">
        <v>45901</v>
      </c>
      <c r="O840" s="62">
        <v>46265</v>
      </c>
      <c r="P840" s="63"/>
      <c r="Q840" s="63"/>
      <c r="R840" s="78">
        <v>48</v>
      </c>
      <c r="S840" s="63" t="str">
        <f>VLOOKUP(R840,SA!$B$3:$C$11,2,1)</f>
        <v>46-55</v>
      </c>
      <c r="T840" s="38" t="s">
        <v>97</v>
      </c>
      <c r="U840" s="24" t="s">
        <v>56</v>
      </c>
      <c r="V840" s="24">
        <v>300000</v>
      </c>
      <c r="W840" s="39">
        <f t="shared" si="243"/>
        <v>300000</v>
      </c>
      <c r="X840" s="29">
        <f t="shared" si="244"/>
        <v>1</v>
      </c>
      <c r="Y840" s="40">
        <f t="shared" si="245"/>
        <v>365</v>
      </c>
      <c r="Z840" s="38">
        <f t="shared" si="246"/>
        <v>46081</v>
      </c>
      <c r="AA840" s="41">
        <f t="shared" si="247"/>
        <v>181</v>
      </c>
      <c r="AB840" s="24" t="s">
        <v>113</v>
      </c>
      <c r="AC840" s="41">
        <f t="shared" si="248"/>
        <v>7373.4659999999994</v>
      </c>
      <c r="AD840" s="41">
        <v>1</v>
      </c>
      <c r="AE840" s="72">
        <f>INDEX(SA!$C$2:$G$11,MATCH(Details!S840,SA!$C$2:$C$11,0),MATCH(Details!V840,SA!$C$2:$G$2,0))*Y840/(F840-E840+1)</f>
        <v>6248.7</v>
      </c>
      <c r="AF840" s="41">
        <f t="shared" si="249"/>
        <v>0</v>
      </c>
      <c r="AG840" s="41">
        <f t="shared" si="250"/>
        <v>0</v>
      </c>
      <c r="AH840" s="41">
        <f t="shared" si="251"/>
        <v>1124.7659999999998</v>
      </c>
      <c r="AI840" s="60">
        <f t="shared" si="252"/>
        <v>249.94800000000001</v>
      </c>
      <c r="AJ840" s="60">
        <f t="shared" si="253"/>
        <v>1405.9575</v>
      </c>
      <c r="AK840" s="60">
        <f t="shared" si="254"/>
        <v>3098.6704109589041</v>
      </c>
      <c r="AL840" s="60">
        <f t="shared" si="255"/>
        <v>2277.5227520547946</v>
      </c>
      <c r="AM840" s="41">
        <f t="shared" si="256"/>
        <v>2315.2717479452049</v>
      </c>
      <c r="AN840" s="42">
        <f t="shared" si="257"/>
        <v>45715</v>
      </c>
      <c r="AO840" s="43">
        <f t="shared" si="258"/>
        <v>6248.7</v>
      </c>
    </row>
    <row r="841" spans="1:41" s="24" customFormat="1" ht="15.75" customHeight="1" x14ac:dyDescent="0.35">
      <c r="A841" s="36" t="s">
        <v>27</v>
      </c>
      <c r="B841" s="36">
        <v>202509</v>
      </c>
      <c r="C841" s="24" t="s">
        <v>736</v>
      </c>
      <c r="D841" s="24" t="s">
        <v>119</v>
      </c>
      <c r="E841" s="62">
        <v>45901</v>
      </c>
      <c r="F841" s="62">
        <v>46265</v>
      </c>
      <c r="G841" s="37" t="s">
        <v>1380</v>
      </c>
      <c r="H841" s="36">
        <v>362061</v>
      </c>
      <c r="I841" s="63">
        <v>44034</v>
      </c>
      <c r="J841" s="24" t="s">
        <v>3746</v>
      </c>
      <c r="K841" s="63">
        <f t="shared" si="241"/>
        <v>45901</v>
      </c>
      <c r="L841" s="55">
        <f t="shared" si="242"/>
        <v>0.04</v>
      </c>
      <c r="M841" s="76">
        <v>0.22500000000000001</v>
      </c>
      <c r="N841" s="62">
        <v>45901</v>
      </c>
      <c r="O841" s="62">
        <v>46265</v>
      </c>
      <c r="P841" s="63"/>
      <c r="Q841" s="63"/>
      <c r="R841" s="78">
        <v>5</v>
      </c>
      <c r="S841" s="63" t="str">
        <f>VLOOKUP(R841,SA!$B$3:$C$11,2,1)</f>
        <v>0-25</v>
      </c>
      <c r="T841" s="38" t="s">
        <v>98</v>
      </c>
      <c r="U841" s="24" t="s">
        <v>5746</v>
      </c>
      <c r="V841" s="24">
        <v>300000</v>
      </c>
      <c r="W841" s="39">
        <f t="shared" si="243"/>
        <v>0</v>
      </c>
      <c r="X841" s="29">
        <f t="shared" si="244"/>
        <v>0</v>
      </c>
      <c r="Y841" s="40">
        <f t="shared" si="245"/>
        <v>365</v>
      </c>
      <c r="Z841" s="38">
        <f t="shared" si="246"/>
        <v>46081</v>
      </c>
      <c r="AA841" s="41">
        <f t="shared" si="247"/>
        <v>181</v>
      </c>
      <c r="AB841" s="24" t="s">
        <v>113</v>
      </c>
      <c r="AC841" s="41">
        <f t="shared" si="248"/>
        <v>3690.3792000000003</v>
      </c>
      <c r="AD841" s="41">
        <v>1</v>
      </c>
      <c r="AE841" s="72">
        <f>INDEX(SA!$C$2:$G$11,MATCH(Details!S841,SA!$C$2:$C$11,0),MATCH(Details!V841,SA!$C$2:$G$2,0))*Y841/(F841-E841+1)</f>
        <v>3127.44</v>
      </c>
      <c r="AF841" s="41">
        <f t="shared" si="249"/>
        <v>0</v>
      </c>
      <c r="AG841" s="41">
        <f t="shared" si="250"/>
        <v>0</v>
      </c>
      <c r="AH841" s="41">
        <f t="shared" si="251"/>
        <v>562.93920000000003</v>
      </c>
      <c r="AI841" s="60">
        <f t="shared" si="252"/>
        <v>125.0976</v>
      </c>
      <c r="AJ841" s="60">
        <f t="shared" si="253"/>
        <v>703.67399999999998</v>
      </c>
      <c r="AK841" s="60">
        <f t="shared" si="254"/>
        <v>1550.8675068493151</v>
      </c>
      <c r="AL841" s="60">
        <f t="shared" si="255"/>
        <v>1139.8876175342466</v>
      </c>
      <c r="AM841" s="41">
        <f t="shared" si="256"/>
        <v>1158.7807824657534</v>
      </c>
      <c r="AN841" s="42">
        <f t="shared" si="257"/>
        <v>45715</v>
      </c>
      <c r="AO841" s="43">
        <f t="shared" si="258"/>
        <v>3127.44</v>
      </c>
    </row>
    <row r="842" spans="1:41" s="24" customFormat="1" ht="15.75" customHeight="1" x14ac:dyDescent="0.35">
      <c r="A842" s="36" t="s">
        <v>27</v>
      </c>
      <c r="B842" s="36">
        <v>202509</v>
      </c>
      <c r="C842" s="24" t="s">
        <v>736</v>
      </c>
      <c r="D842" s="24" t="s">
        <v>119</v>
      </c>
      <c r="E842" s="62">
        <v>45901</v>
      </c>
      <c r="F842" s="62">
        <v>46265</v>
      </c>
      <c r="G842" s="37" t="s">
        <v>1381</v>
      </c>
      <c r="H842" s="36">
        <v>362062</v>
      </c>
      <c r="I842" s="63">
        <v>26907</v>
      </c>
      <c r="J842" s="24" t="s">
        <v>3747</v>
      </c>
      <c r="K842" s="63">
        <f t="shared" si="241"/>
        <v>45901</v>
      </c>
      <c r="L842" s="55">
        <f t="shared" si="242"/>
        <v>0.04</v>
      </c>
      <c r="M842" s="76">
        <v>0.22500000000000001</v>
      </c>
      <c r="N842" s="62">
        <v>45901</v>
      </c>
      <c r="O842" s="62">
        <v>46265</v>
      </c>
      <c r="P842" s="63"/>
      <c r="Q842" s="63"/>
      <c r="R842" s="78">
        <v>52</v>
      </c>
      <c r="S842" s="63" t="str">
        <f>VLOOKUP(R842,SA!$B$3:$C$11,2,1)</f>
        <v>46-55</v>
      </c>
      <c r="T842" s="38" t="s">
        <v>98</v>
      </c>
      <c r="U842" s="24" t="s">
        <v>5743</v>
      </c>
      <c r="V842" s="24">
        <v>400000</v>
      </c>
      <c r="W842" s="39">
        <f t="shared" si="243"/>
        <v>0</v>
      </c>
      <c r="X842" s="29">
        <f t="shared" si="244"/>
        <v>0</v>
      </c>
      <c r="Y842" s="40">
        <f t="shared" si="245"/>
        <v>365</v>
      </c>
      <c r="Z842" s="38">
        <f t="shared" si="246"/>
        <v>46081</v>
      </c>
      <c r="AA842" s="41">
        <f t="shared" si="247"/>
        <v>181</v>
      </c>
      <c r="AB842" s="24" t="s">
        <v>113</v>
      </c>
      <c r="AC842" s="41">
        <f t="shared" si="248"/>
        <v>8108.2165999999997</v>
      </c>
      <c r="AD842" s="41">
        <v>1</v>
      </c>
      <c r="AE842" s="72">
        <f>INDEX(SA!$C$2:$G$11,MATCH(Details!S842,SA!$C$2:$C$11,0),MATCH(Details!V842,SA!$C$2:$G$2,0))*Y842/(F842-E842+1)</f>
        <v>6871.37</v>
      </c>
      <c r="AF842" s="41">
        <f t="shared" si="249"/>
        <v>0</v>
      </c>
      <c r="AG842" s="41">
        <f t="shared" si="250"/>
        <v>0</v>
      </c>
      <c r="AH842" s="41">
        <f t="shared" si="251"/>
        <v>1236.8465999999999</v>
      </c>
      <c r="AI842" s="60">
        <f t="shared" si="252"/>
        <v>274.85480000000001</v>
      </c>
      <c r="AJ842" s="60">
        <f t="shared" si="253"/>
        <v>1546.05825</v>
      </c>
      <c r="AK842" s="60">
        <f t="shared" si="254"/>
        <v>3407.446493150685</v>
      </c>
      <c r="AL842" s="60">
        <f t="shared" si="255"/>
        <v>2504.4731724657536</v>
      </c>
      <c r="AM842" s="41">
        <f t="shared" si="256"/>
        <v>2545.9837775342462</v>
      </c>
      <c r="AN842" s="42">
        <f t="shared" si="257"/>
        <v>45715</v>
      </c>
      <c r="AO842" s="43">
        <f t="shared" si="258"/>
        <v>6871.37</v>
      </c>
    </row>
    <row r="843" spans="1:41" s="24" customFormat="1" ht="15.75" customHeight="1" x14ac:dyDescent="0.35">
      <c r="A843" s="36" t="s">
        <v>27</v>
      </c>
      <c r="B843" s="36">
        <v>202509</v>
      </c>
      <c r="C843" s="24" t="s">
        <v>736</v>
      </c>
      <c r="D843" s="24" t="s">
        <v>119</v>
      </c>
      <c r="E843" s="62">
        <v>45901</v>
      </c>
      <c r="F843" s="62">
        <v>46265</v>
      </c>
      <c r="G843" s="37" t="s">
        <v>1382</v>
      </c>
      <c r="H843" s="36">
        <v>362062</v>
      </c>
      <c r="I843" s="63">
        <v>36988</v>
      </c>
      <c r="J843" s="24" t="s">
        <v>3748</v>
      </c>
      <c r="K843" s="63">
        <f t="shared" si="241"/>
        <v>45901</v>
      </c>
      <c r="L843" s="55">
        <f t="shared" si="242"/>
        <v>0.04</v>
      </c>
      <c r="M843" s="76">
        <v>0.22500000000000001</v>
      </c>
      <c r="N843" s="62">
        <v>45901</v>
      </c>
      <c r="O843" s="62">
        <v>46265</v>
      </c>
      <c r="P843" s="63"/>
      <c r="Q843" s="63"/>
      <c r="R843" s="78">
        <v>24</v>
      </c>
      <c r="S843" s="63" t="str">
        <f>VLOOKUP(R843,SA!$B$3:$C$11,2,1)</f>
        <v>0-25</v>
      </c>
      <c r="T843" s="38" t="s">
        <v>97</v>
      </c>
      <c r="U843" s="24" t="s">
        <v>5745</v>
      </c>
      <c r="V843" s="24">
        <v>400000</v>
      </c>
      <c r="W843" s="39">
        <f t="shared" si="243"/>
        <v>0</v>
      </c>
      <c r="X843" s="29">
        <f t="shared" si="244"/>
        <v>0</v>
      </c>
      <c r="Y843" s="40">
        <f t="shared" si="245"/>
        <v>365</v>
      </c>
      <c r="Z843" s="38">
        <f t="shared" si="246"/>
        <v>46081</v>
      </c>
      <c r="AA843" s="41">
        <f t="shared" si="247"/>
        <v>181</v>
      </c>
      <c r="AB843" s="24" t="s">
        <v>113</v>
      </c>
      <c r="AC843" s="41">
        <f t="shared" si="248"/>
        <v>4043.8364000000001</v>
      </c>
      <c r="AD843" s="41">
        <v>1</v>
      </c>
      <c r="AE843" s="72">
        <f>INDEX(SA!$C$2:$G$11,MATCH(Details!S843,SA!$C$2:$C$11,0),MATCH(Details!V843,SA!$C$2:$G$2,0))*Y843/(F843-E843+1)</f>
        <v>3426.98</v>
      </c>
      <c r="AF843" s="41">
        <f t="shared" si="249"/>
        <v>0</v>
      </c>
      <c r="AG843" s="41">
        <f t="shared" si="250"/>
        <v>0</v>
      </c>
      <c r="AH843" s="41">
        <f t="shared" si="251"/>
        <v>616.85640000000001</v>
      </c>
      <c r="AI843" s="60">
        <f t="shared" si="252"/>
        <v>137.07920000000001</v>
      </c>
      <c r="AJ843" s="60">
        <f t="shared" si="253"/>
        <v>771.07050000000004</v>
      </c>
      <c r="AK843" s="60">
        <f t="shared" si="254"/>
        <v>1699.4065205479453</v>
      </c>
      <c r="AL843" s="60">
        <f t="shared" si="255"/>
        <v>1249.0637926027398</v>
      </c>
      <c r="AM843" s="41">
        <f t="shared" si="256"/>
        <v>1269.7665073972601</v>
      </c>
      <c r="AN843" s="42">
        <f t="shared" si="257"/>
        <v>45715</v>
      </c>
      <c r="AO843" s="43">
        <f t="shared" si="258"/>
        <v>3426.98</v>
      </c>
    </row>
    <row r="844" spans="1:41" s="24" customFormat="1" ht="15.75" customHeight="1" x14ac:dyDescent="0.35">
      <c r="A844" s="36" t="s">
        <v>27</v>
      </c>
      <c r="B844" s="36">
        <v>202509</v>
      </c>
      <c r="C844" s="24" t="s">
        <v>736</v>
      </c>
      <c r="D844" s="24" t="s">
        <v>119</v>
      </c>
      <c r="E844" s="62">
        <v>45901</v>
      </c>
      <c r="F844" s="62">
        <v>46265</v>
      </c>
      <c r="G844" s="37" t="s">
        <v>1383</v>
      </c>
      <c r="H844" s="36">
        <v>362062</v>
      </c>
      <c r="I844" s="63">
        <v>15001</v>
      </c>
      <c r="J844" s="24" t="s">
        <v>3749</v>
      </c>
      <c r="K844" s="63">
        <f t="shared" si="241"/>
        <v>45901</v>
      </c>
      <c r="L844" s="55">
        <f t="shared" si="242"/>
        <v>0.04</v>
      </c>
      <c r="M844" s="76">
        <v>0.22500000000000001</v>
      </c>
      <c r="N844" s="62">
        <v>45901</v>
      </c>
      <c r="O844" s="62">
        <v>46265</v>
      </c>
      <c r="P844" s="63"/>
      <c r="Q844" s="63"/>
      <c r="R844" s="78">
        <v>84</v>
      </c>
      <c r="S844" s="63" t="str">
        <f>VLOOKUP(R844,SA!$B$3:$C$11,2,1)</f>
        <v>81-100</v>
      </c>
      <c r="T844" s="38" t="s">
        <v>98</v>
      </c>
      <c r="U844" s="24" t="s">
        <v>5749</v>
      </c>
      <c r="V844" s="24">
        <v>400000</v>
      </c>
      <c r="W844" s="39">
        <f t="shared" si="243"/>
        <v>0</v>
      </c>
      <c r="X844" s="29">
        <f t="shared" si="244"/>
        <v>0</v>
      </c>
      <c r="Y844" s="40">
        <f t="shared" si="245"/>
        <v>365</v>
      </c>
      <c r="Z844" s="38">
        <f t="shared" si="246"/>
        <v>46081</v>
      </c>
      <c r="AA844" s="41">
        <f t="shared" si="247"/>
        <v>181</v>
      </c>
      <c r="AB844" s="24" t="s">
        <v>113</v>
      </c>
      <c r="AC844" s="41">
        <f t="shared" si="248"/>
        <v>29599.473999999998</v>
      </c>
      <c r="AD844" s="41">
        <v>1</v>
      </c>
      <c r="AE844" s="72">
        <f>INDEX(SA!$C$2:$G$11,MATCH(Details!S844,SA!$C$2:$C$11,0),MATCH(Details!V844,SA!$C$2:$G$2,0))*Y844/(F844-E844+1)</f>
        <v>25084.3</v>
      </c>
      <c r="AF844" s="41">
        <f t="shared" si="249"/>
        <v>0</v>
      </c>
      <c r="AG844" s="41">
        <f t="shared" si="250"/>
        <v>0</v>
      </c>
      <c r="AH844" s="41">
        <f t="shared" si="251"/>
        <v>4515.174</v>
      </c>
      <c r="AI844" s="60">
        <f t="shared" si="252"/>
        <v>1003.372</v>
      </c>
      <c r="AJ844" s="60">
        <f t="shared" si="253"/>
        <v>5643.9674999999997</v>
      </c>
      <c r="AK844" s="60">
        <f t="shared" si="254"/>
        <v>12439.063835616438</v>
      </c>
      <c r="AL844" s="60">
        <f t="shared" si="255"/>
        <v>9142.7119191780821</v>
      </c>
      <c r="AM844" s="41">
        <f t="shared" si="256"/>
        <v>9294.2485808219171</v>
      </c>
      <c r="AN844" s="42">
        <f t="shared" si="257"/>
        <v>45715</v>
      </c>
      <c r="AO844" s="43">
        <f t="shared" si="258"/>
        <v>25084.3</v>
      </c>
    </row>
    <row r="845" spans="1:41" s="24" customFormat="1" ht="15.75" customHeight="1" x14ac:dyDescent="0.35">
      <c r="A845" s="36" t="s">
        <v>27</v>
      </c>
      <c r="B845" s="36">
        <v>202509</v>
      </c>
      <c r="C845" s="24" t="s">
        <v>736</v>
      </c>
      <c r="D845" s="24" t="s">
        <v>119</v>
      </c>
      <c r="E845" s="62">
        <v>45901</v>
      </c>
      <c r="F845" s="62">
        <v>46265</v>
      </c>
      <c r="G845" s="37" t="s">
        <v>509</v>
      </c>
      <c r="H845" s="36">
        <v>362062</v>
      </c>
      <c r="I845" s="63">
        <v>24767</v>
      </c>
      <c r="J845" s="24" t="s">
        <v>3750</v>
      </c>
      <c r="K845" s="63">
        <f t="shared" si="241"/>
        <v>45901</v>
      </c>
      <c r="L845" s="55">
        <f t="shared" si="242"/>
        <v>0.04</v>
      </c>
      <c r="M845" s="76">
        <v>0.22500000000000001</v>
      </c>
      <c r="N845" s="62">
        <v>45901</v>
      </c>
      <c r="O845" s="62">
        <v>46265</v>
      </c>
      <c r="P845" s="63"/>
      <c r="Q845" s="63"/>
      <c r="R845" s="78">
        <v>57</v>
      </c>
      <c r="S845" s="63" t="str">
        <f>VLOOKUP(R845,SA!$B$3:$C$11,2,1)</f>
        <v>56-65</v>
      </c>
      <c r="T845" s="38" t="s">
        <v>97</v>
      </c>
      <c r="U845" s="24" t="s">
        <v>56</v>
      </c>
      <c r="V845" s="24">
        <v>400000</v>
      </c>
      <c r="W845" s="39">
        <f t="shared" si="243"/>
        <v>400000</v>
      </c>
      <c r="X845" s="29">
        <f t="shared" si="244"/>
        <v>1</v>
      </c>
      <c r="Y845" s="40">
        <f t="shared" si="245"/>
        <v>365</v>
      </c>
      <c r="Z845" s="38">
        <f t="shared" si="246"/>
        <v>46081</v>
      </c>
      <c r="AA845" s="41">
        <f t="shared" si="247"/>
        <v>181</v>
      </c>
      <c r="AB845" s="24" t="s">
        <v>113</v>
      </c>
      <c r="AC845" s="41">
        <f t="shared" si="248"/>
        <v>11909.7282</v>
      </c>
      <c r="AD845" s="41">
        <v>1</v>
      </c>
      <c r="AE845" s="72">
        <f>INDEX(SA!$C$2:$G$11,MATCH(Details!S845,SA!$C$2:$C$11,0),MATCH(Details!V845,SA!$C$2:$G$2,0))*Y845/(F845-E845+1)</f>
        <v>10092.99</v>
      </c>
      <c r="AF845" s="41">
        <f t="shared" si="249"/>
        <v>0</v>
      </c>
      <c r="AG845" s="41">
        <f t="shared" si="250"/>
        <v>0</v>
      </c>
      <c r="AH845" s="41">
        <f t="shared" si="251"/>
        <v>1816.7382</v>
      </c>
      <c r="AI845" s="60">
        <f t="shared" si="252"/>
        <v>403.71960000000001</v>
      </c>
      <c r="AJ845" s="60">
        <f t="shared" si="253"/>
        <v>2270.9227500000002</v>
      </c>
      <c r="AK845" s="60">
        <f t="shared" si="254"/>
        <v>5005.0169589041097</v>
      </c>
      <c r="AL845" s="60">
        <f t="shared" si="255"/>
        <v>3678.6874647945206</v>
      </c>
      <c r="AM845" s="41">
        <f t="shared" si="256"/>
        <v>3739.6601852054787</v>
      </c>
      <c r="AN845" s="42">
        <f t="shared" si="257"/>
        <v>45715</v>
      </c>
      <c r="AO845" s="43">
        <f t="shared" si="258"/>
        <v>10092.99</v>
      </c>
    </row>
    <row r="846" spans="1:41" s="24" customFormat="1" ht="15.75" customHeight="1" x14ac:dyDescent="0.35">
      <c r="A846" s="36" t="s">
        <v>27</v>
      </c>
      <c r="B846" s="36">
        <v>202509</v>
      </c>
      <c r="C846" s="24" t="s">
        <v>736</v>
      </c>
      <c r="D846" s="24" t="s">
        <v>119</v>
      </c>
      <c r="E846" s="62">
        <v>45901</v>
      </c>
      <c r="F846" s="62">
        <v>46265</v>
      </c>
      <c r="G846" s="37" t="s">
        <v>1384</v>
      </c>
      <c r="H846" s="36">
        <v>362064</v>
      </c>
      <c r="I846" s="63">
        <v>27522</v>
      </c>
      <c r="J846" s="24" t="s">
        <v>3751</v>
      </c>
      <c r="K846" s="63">
        <f t="shared" si="241"/>
        <v>45901</v>
      </c>
      <c r="L846" s="55">
        <f t="shared" si="242"/>
        <v>0.04</v>
      </c>
      <c r="M846" s="76">
        <v>0.22500000000000001</v>
      </c>
      <c r="N846" s="62">
        <v>45901</v>
      </c>
      <c r="O846" s="62">
        <v>46265</v>
      </c>
      <c r="P846" s="63"/>
      <c r="Q846" s="63"/>
      <c r="R846" s="78">
        <v>50</v>
      </c>
      <c r="S846" s="63" t="str">
        <f>VLOOKUP(R846,SA!$B$3:$C$11,2,1)</f>
        <v>46-55</v>
      </c>
      <c r="T846" s="38" t="s">
        <v>98</v>
      </c>
      <c r="U846" s="24" t="s">
        <v>5743</v>
      </c>
      <c r="V846" s="24">
        <v>500000</v>
      </c>
      <c r="W846" s="39">
        <f t="shared" si="243"/>
        <v>0</v>
      </c>
      <c r="X846" s="29">
        <f t="shared" si="244"/>
        <v>0</v>
      </c>
      <c r="Y846" s="40">
        <f t="shared" si="245"/>
        <v>365</v>
      </c>
      <c r="Z846" s="38">
        <f t="shared" si="246"/>
        <v>46081</v>
      </c>
      <c r="AA846" s="41">
        <f t="shared" si="247"/>
        <v>181</v>
      </c>
      <c r="AB846" s="24" t="s">
        <v>113</v>
      </c>
      <c r="AC846" s="41">
        <f t="shared" si="248"/>
        <v>8919.0417999999991</v>
      </c>
      <c r="AD846" s="41">
        <v>1</v>
      </c>
      <c r="AE846" s="72">
        <f>INDEX(SA!$C$2:$G$11,MATCH(Details!S846,SA!$C$2:$C$11,0),MATCH(Details!V846,SA!$C$2:$G$2,0))*Y846/(F846-E846+1)</f>
        <v>7558.5099999999993</v>
      </c>
      <c r="AF846" s="41">
        <f t="shared" si="249"/>
        <v>0</v>
      </c>
      <c r="AG846" s="41">
        <f t="shared" si="250"/>
        <v>0</v>
      </c>
      <c r="AH846" s="41">
        <f t="shared" si="251"/>
        <v>1360.5317999999997</v>
      </c>
      <c r="AI846" s="60">
        <f t="shared" si="252"/>
        <v>302.34039999999999</v>
      </c>
      <c r="AJ846" s="60">
        <f t="shared" si="253"/>
        <v>1700.6647499999999</v>
      </c>
      <c r="AK846" s="60">
        <f t="shared" si="254"/>
        <v>3748.1926301369858</v>
      </c>
      <c r="AL846" s="60">
        <f t="shared" si="255"/>
        <v>2754.9215831506845</v>
      </c>
      <c r="AM846" s="41">
        <f t="shared" si="256"/>
        <v>2800.5832668493149</v>
      </c>
      <c r="AN846" s="42">
        <f t="shared" si="257"/>
        <v>45715</v>
      </c>
      <c r="AO846" s="43">
        <f t="shared" si="258"/>
        <v>7558.5099999999993</v>
      </c>
    </row>
    <row r="847" spans="1:41" s="24" customFormat="1" ht="15.75" customHeight="1" x14ac:dyDescent="0.35">
      <c r="A847" s="36" t="s">
        <v>27</v>
      </c>
      <c r="B847" s="36">
        <v>202509</v>
      </c>
      <c r="C847" s="24" t="s">
        <v>736</v>
      </c>
      <c r="D847" s="24" t="s">
        <v>119</v>
      </c>
      <c r="E847" s="62">
        <v>45901</v>
      </c>
      <c r="F847" s="62">
        <v>46265</v>
      </c>
      <c r="G847" s="37" t="s">
        <v>1385</v>
      </c>
      <c r="H847" s="36">
        <v>362064</v>
      </c>
      <c r="I847" s="63">
        <v>38351</v>
      </c>
      <c r="J847" s="24" t="s">
        <v>3752</v>
      </c>
      <c r="K847" s="63">
        <f t="shared" si="241"/>
        <v>45901</v>
      </c>
      <c r="L847" s="55">
        <f t="shared" si="242"/>
        <v>0.04</v>
      </c>
      <c r="M847" s="76">
        <v>0.22500000000000001</v>
      </c>
      <c r="N847" s="62">
        <v>45901</v>
      </c>
      <c r="O847" s="62">
        <v>46265</v>
      </c>
      <c r="P847" s="63"/>
      <c r="Q847" s="63"/>
      <c r="R847" s="78">
        <v>20</v>
      </c>
      <c r="S847" s="63" t="str">
        <f>VLOOKUP(R847,SA!$B$3:$C$11,2,1)</f>
        <v>0-25</v>
      </c>
      <c r="T847" s="38" t="s">
        <v>97</v>
      </c>
      <c r="U847" s="24" t="s">
        <v>5745</v>
      </c>
      <c r="V847" s="24">
        <v>500000</v>
      </c>
      <c r="W847" s="39">
        <f t="shared" si="243"/>
        <v>0</v>
      </c>
      <c r="X847" s="29">
        <f t="shared" si="244"/>
        <v>0</v>
      </c>
      <c r="Y847" s="40">
        <f t="shared" si="245"/>
        <v>365</v>
      </c>
      <c r="Z847" s="38">
        <f t="shared" si="246"/>
        <v>46081</v>
      </c>
      <c r="AA847" s="41">
        <f t="shared" si="247"/>
        <v>181</v>
      </c>
      <c r="AB847" s="24" t="s">
        <v>113</v>
      </c>
      <c r="AC847" s="41">
        <f t="shared" si="248"/>
        <v>4448.2106000000003</v>
      </c>
      <c r="AD847" s="41">
        <v>1</v>
      </c>
      <c r="AE847" s="72">
        <f>INDEX(SA!$C$2:$G$11,MATCH(Details!S847,SA!$C$2:$C$11,0),MATCH(Details!V847,SA!$C$2:$G$2,0))*Y847/(F847-E847+1)</f>
        <v>3769.67</v>
      </c>
      <c r="AF847" s="41">
        <f t="shared" si="249"/>
        <v>0</v>
      </c>
      <c r="AG847" s="41">
        <f t="shared" si="250"/>
        <v>0</v>
      </c>
      <c r="AH847" s="41">
        <f t="shared" si="251"/>
        <v>678.54060000000004</v>
      </c>
      <c r="AI847" s="60">
        <f t="shared" si="252"/>
        <v>150.7868</v>
      </c>
      <c r="AJ847" s="60">
        <f t="shared" si="253"/>
        <v>848.17574999999999</v>
      </c>
      <c r="AK847" s="60">
        <f t="shared" si="254"/>
        <v>1869.3432054794521</v>
      </c>
      <c r="AL847" s="60">
        <f t="shared" si="255"/>
        <v>1373.9672560273973</v>
      </c>
      <c r="AM847" s="41">
        <f t="shared" si="256"/>
        <v>1396.7401939726028</v>
      </c>
      <c r="AN847" s="42">
        <f t="shared" si="257"/>
        <v>45715</v>
      </c>
      <c r="AO847" s="43">
        <f t="shared" si="258"/>
        <v>3769.67</v>
      </c>
    </row>
    <row r="848" spans="1:41" s="24" customFormat="1" ht="15.75" customHeight="1" x14ac:dyDescent="0.35">
      <c r="A848" s="36" t="s">
        <v>27</v>
      </c>
      <c r="B848" s="36">
        <v>202509</v>
      </c>
      <c r="C848" s="24" t="s">
        <v>736</v>
      </c>
      <c r="D848" s="24" t="s">
        <v>119</v>
      </c>
      <c r="E848" s="62">
        <v>45901</v>
      </c>
      <c r="F848" s="62">
        <v>46265</v>
      </c>
      <c r="G848" s="37" t="s">
        <v>1386</v>
      </c>
      <c r="H848" s="36">
        <v>362064</v>
      </c>
      <c r="I848" s="63">
        <v>39960</v>
      </c>
      <c r="J848" s="24" t="s">
        <v>3753</v>
      </c>
      <c r="K848" s="63">
        <f t="shared" si="241"/>
        <v>45901</v>
      </c>
      <c r="L848" s="55">
        <f t="shared" si="242"/>
        <v>0.04</v>
      </c>
      <c r="M848" s="76">
        <v>0.22500000000000001</v>
      </c>
      <c r="N848" s="62">
        <v>45901</v>
      </c>
      <c r="O848" s="62">
        <v>46265</v>
      </c>
      <c r="P848" s="63"/>
      <c r="Q848" s="63"/>
      <c r="R848" s="78">
        <v>16</v>
      </c>
      <c r="S848" s="63" t="str">
        <f>VLOOKUP(R848,SA!$B$3:$C$11,2,1)</f>
        <v>0-25</v>
      </c>
      <c r="T848" s="38" t="s">
        <v>97</v>
      </c>
      <c r="U848" s="24" t="s">
        <v>5745</v>
      </c>
      <c r="V848" s="24">
        <v>500000</v>
      </c>
      <c r="W848" s="39">
        <f t="shared" si="243"/>
        <v>0</v>
      </c>
      <c r="X848" s="29">
        <f t="shared" si="244"/>
        <v>0</v>
      </c>
      <c r="Y848" s="40">
        <f t="shared" si="245"/>
        <v>365</v>
      </c>
      <c r="Z848" s="38">
        <f t="shared" si="246"/>
        <v>46081</v>
      </c>
      <c r="AA848" s="41">
        <f t="shared" si="247"/>
        <v>181</v>
      </c>
      <c r="AB848" s="24" t="s">
        <v>113</v>
      </c>
      <c r="AC848" s="41">
        <f t="shared" si="248"/>
        <v>4448.2106000000003</v>
      </c>
      <c r="AD848" s="41">
        <v>1</v>
      </c>
      <c r="AE848" s="72">
        <f>INDEX(SA!$C$2:$G$11,MATCH(Details!S848,SA!$C$2:$C$11,0),MATCH(Details!V848,SA!$C$2:$G$2,0))*Y848/(F848-E848+1)</f>
        <v>3769.67</v>
      </c>
      <c r="AF848" s="41">
        <f t="shared" si="249"/>
        <v>0</v>
      </c>
      <c r="AG848" s="41">
        <f t="shared" si="250"/>
        <v>0</v>
      </c>
      <c r="AH848" s="41">
        <f t="shared" si="251"/>
        <v>678.54060000000004</v>
      </c>
      <c r="AI848" s="60">
        <f t="shared" si="252"/>
        <v>150.7868</v>
      </c>
      <c r="AJ848" s="60">
        <f t="shared" si="253"/>
        <v>848.17574999999999</v>
      </c>
      <c r="AK848" s="60">
        <f t="shared" si="254"/>
        <v>1869.3432054794521</v>
      </c>
      <c r="AL848" s="60">
        <f t="shared" si="255"/>
        <v>1373.9672560273973</v>
      </c>
      <c r="AM848" s="41">
        <f t="shared" si="256"/>
        <v>1396.7401939726028</v>
      </c>
      <c r="AN848" s="42">
        <f t="shared" si="257"/>
        <v>45715</v>
      </c>
      <c r="AO848" s="43">
        <f t="shared" si="258"/>
        <v>3769.67</v>
      </c>
    </row>
    <row r="849" spans="1:41" s="24" customFormat="1" ht="15.75" customHeight="1" x14ac:dyDescent="0.35">
      <c r="A849" s="36" t="s">
        <v>27</v>
      </c>
      <c r="B849" s="36">
        <v>202509</v>
      </c>
      <c r="C849" s="24" t="s">
        <v>736</v>
      </c>
      <c r="D849" s="24" t="s">
        <v>119</v>
      </c>
      <c r="E849" s="62">
        <v>45901</v>
      </c>
      <c r="F849" s="62">
        <v>46265</v>
      </c>
      <c r="G849" s="37" t="s">
        <v>1387</v>
      </c>
      <c r="H849" s="36">
        <v>362064</v>
      </c>
      <c r="I849" s="63">
        <v>18069</v>
      </c>
      <c r="J849" s="24" t="s">
        <v>3754</v>
      </c>
      <c r="K849" s="63">
        <f t="shared" si="241"/>
        <v>45901</v>
      </c>
      <c r="L849" s="55">
        <f t="shared" si="242"/>
        <v>0.04</v>
      </c>
      <c r="M849" s="76">
        <v>0.22500000000000001</v>
      </c>
      <c r="N849" s="62">
        <v>45901</v>
      </c>
      <c r="O849" s="62">
        <v>46265</v>
      </c>
      <c r="P849" s="63"/>
      <c r="Q849" s="63"/>
      <c r="R849" s="78">
        <v>76</v>
      </c>
      <c r="S849" s="63" t="str">
        <f>VLOOKUP(R849,SA!$B$3:$C$11,2,1)</f>
        <v>76-80</v>
      </c>
      <c r="T849" s="38" t="s">
        <v>98</v>
      </c>
      <c r="U849" s="24" t="s">
        <v>5747</v>
      </c>
      <c r="V849" s="24">
        <v>500000</v>
      </c>
      <c r="W849" s="39">
        <f t="shared" si="243"/>
        <v>0</v>
      </c>
      <c r="X849" s="29">
        <f t="shared" si="244"/>
        <v>0</v>
      </c>
      <c r="Y849" s="40">
        <f t="shared" si="245"/>
        <v>365</v>
      </c>
      <c r="Z849" s="38">
        <f t="shared" si="246"/>
        <v>46081</v>
      </c>
      <c r="AA849" s="41">
        <f t="shared" si="247"/>
        <v>181</v>
      </c>
      <c r="AB849" s="24" t="s">
        <v>113</v>
      </c>
      <c r="AC849" s="41">
        <f t="shared" si="248"/>
        <v>29821.089800000002</v>
      </c>
      <c r="AD849" s="41">
        <v>1</v>
      </c>
      <c r="AE849" s="72">
        <f>INDEX(SA!$C$2:$G$11,MATCH(Details!S849,SA!$C$2:$C$11,0),MATCH(Details!V849,SA!$C$2:$G$2,0))*Y849/(F849-E849+1)</f>
        <v>25272.11</v>
      </c>
      <c r="AF849" s="41">
        <f t="shared" si="249"/>
        <v>0</v>
      </c>
      <c r="AG849" s="41">
        <f t="shared" si="250"/>
        <v>0</v>
      </c>
      <c r="AH849" s="41">
        <f t="shared" si="251"/>
        <v>4548.9798000000001</v>
      </c>
      <c r="AI849" s="60">
        <f t="shared" si="252"/>
        <v>1010.8844</v>
      </c>
      <c r="AJ849" s="60">
        <f t="shared" si="253"/>
        <v>5686.2247500000003</v>
      </c>
      <c r="AK849" s="60">
        <f t="shared" si="254"/>
        <v>12532.197013698631</v>
      </c>
      <c r="AL849" s="60">
        <f t="shared" si="255"/>
        <v>9211.1648050684944</v>
      </c>
      <c r="AM849" s="41">
        <f t="shared" si="256"/>
        <v>9363.8360449315078</v>
      </c>
      <c r="AN849" s="42">
        <f t="shared" si="257"/>
        <v>45715</v>
      </c>
      <c r="AO849" s="43">
        <f t="shared" si="258"/>
        <v>25272.11</v>
      </c>
    </row>
    <row r="850" spans="1:41" s="24" customFormat="1" ht="15.75" customHeight="1" x14ac:dyDescent="0.35">
      <c r="A850" s="36" t="s">
        <v>27</v>
      </c>
      <c r="B850" s="36">
        <v>202509</v>
      </c>
      <c r="C850" s="24" t="s">
        <v>736</v>
      </c>
      <c r="D850" s="24" t="s">
        <v>119</v>
      </c>
      <c r="E850" s="62">
        <v>45901</v>
      </c>
      <c r="F850" s="62">
        <v>46265</v>
      </c>
      <c r="G850" s="37" t="s">
        <v>213</v>
      </c>
      <c r="H850" s="36">
        <v>362064</v>
      </c>
      <c r="I850" s="63">
        <v>26588</v>
      </c>
      <c r="J850" s="24" t="s">
        <v>3755</v>
      </c>
      <c r="K850" s="63">
        <f t="shared" si="241"/>
        <v>45901</v>
      </c>
      <c r="L850" s="55">
        <f t="shared" si="242"/>
        <v>0.04</v>
      </c>
      <c r="M850" s="76">
        <v>0.22500000000000001</v>
      </c>
      <c r="N850" s="62">
        <v>45901</v>
      </c>
      <c r="O850" s="62">
        <v>46265</v>
      </c>
      <c r="P850" s="63"/>
      <c r="Q850" s="63"/>
      <c r="R850" s="78">
        <v>53</v>
      </c>
      <c r="S850" s="63" t="str">
        <f>VLOOKUP(R850,SA!$B$3:$C$11,2,1)</f>
        <v>46-55</v>
      </c>
      <c r="T850" s="38" t="s">
        <v>97</v>
      </c>
      <c r="U850" s="24" t="s">
        <v>56</v>
      </c>
      <c r="V850" s="24">
        <v>500000</v>
      </c>
      <c r="W850" s="39">
        <f t="shared" si="243"/>
        <v>500000</v>
      </c>
      <c r="X850" s="29">
        <f t="shared" si="244"/>
        <v>1</v>
      </c>
      <c r="Y850" s="40">
        <f t="shared" si="245"/>
        <v>365</v>
      </c>
      <c r="Z850" s="38">
        <f t="shared" si="246"/>
        <v>46081</v>
      </c>
      <c r="AA850" s="41">
        <f t="shared" si="247"/>
        <v>181</v>
      </c>
      <c r="AB850" s="24" t="s">
        <v>113</v>
      </c>
      <c r="AC850" s="41">
        <f t="shared" si="248"/>
        <v>8919.0417999999991</v>
      </c>
      <c r="AD850" s="41">
        <v>1</v>
      </c>
      <c r="AE850" s="72">
        <f>INDEX(SA!$C$2:$G$11,MATCH(Details!S850,SA!$C$2:$C$11,0),MATCH(Details!V850,SA!$C$2:$G$2,0))*Y850/(F850-E850+1)</f>
        <v>7558.5099999999993</v>
      </c>
      <c r="AF850" s="41">
        <f t="shared" si="249"/>
        <v>0</v>
      </c>
      <c r="AG850" s="41">
        <f t="shared" si="250"/>
        <v>0</v>
      </c>
      <c r="AH850" s="41">
        <f t="shared" si="251"/>
        <v>1360.5317999999997</v>
      </c>
      <c r="AI850" s="60">
        <f t="shared" si="252"/>
        <v>302.34039999999999</v>
      </c>
      <c r="AJ850" s="60">
        <f t="shared" si="253"/>
        <v>1700.6647499999999</v>
      </c>
      <c r="AK850" s="60">
        <f t="shared" si="254"/>
        <v>3748.1926301369858</v>
      </c>
      <c r="AL850" s="60">
        <f t="shared" si="255"/>
        <v>2754.9215831506845</v>
      </c>
      <c r="AM850" s="41">
        <f t="shared" si="256"/>
        <v>2800.5832668493149</v>
      </c>
      <c r="AN850" s="42">
        <f t="shared" si="257"/>
        <v>45715</v>
      </c>
      <c r="AO850" s="43">
        <f t="shared" si="258"/>
        <v>7558.5099999999993</v>
      </c>
    </row>
    <row r="851" spans="1:41" s="24" customFormat="1" ht="15.75" customHeight="1" x14ac:dyDescent="0.35">
      <c r="A851" s="36" t="s">
        <v>27</v>
      </c>
      <c r="B851" s="36">
        <v>202509</v>
      </c>
      <c r="C851" s="24" t="s">
        <v>736</v>
      </c>
      <c r="D851" s="24" t="s">
        <v>119</v>
      </c>
      <c r="E851" s="62">
        <v>45901</v>
      </c>
      <c r="F851" s="62">
        <v>46265</v>
      </c>
      <c r="G851" s="37" t="s">
        <v>267</v>
      </c>
      <c r="H851" s="36">
        <v>362068</v>
      </c>
      <c r="I851" s="63">
        <v>25580</v>
      </c>
      <c r="J851" s="24" t="s">
        <v>3756</v>
      </c>
      <c r="K851" s="63">
        <f t="shared" si="241"/>
        <v>45901</v>
      </c>
      <c r="L851" s="55">
        <f t="shared" si="242"/>
        <v>0.04</v>
      </c>
      <c r="M851" s="76">
        <v>0.22500000000000001</v>
      </c>
      <c r="N851" s="62">
        <v>45901</v>
      </c>
      <c r="O851" s="62">
        <v>46265</v>
      </c>
      <c r="P851" s="63"/>
      <c r="Q851" s="63"/>
      <c r="R851" s="78">
        <v>55</v>
      </c>
      <c r="S851" s="63" t="str">
        <f>VLOOKUP(R851,SA!$B$3:$C$11,2,1)</f>
        <v>46-55</v>
      </c>
      <c r="T851" s="38" t="s">
        <v>97</v>
      </c>
      <c r="U851" s="24" t="s">
        <v>56</v>
      </c>
      <c r="V851" s="24">
        <v>400000</v>
      </c>
      <c r="W851" s="39">
        <f t="shared" si="243"/>
        <v>400000</v>
      </c>
      <c r="X851" s="29">
        <f t="shared" si="244"/>
        <v>1</v>
      </c>
      <c r="Y851" s="40">
        <f t="shared" si="245"/>
        <v>365</v>
      </c>
      <c r="Z851" s="38">
        <f t="shared" si="246"/>
        <v>46081</v>
      </c>
      <c r="AA851" s="41">
        <f t="shared" si="247"/>
        <v>181</v>
      </c>
      <c r="AB851" s="24" t="s">
        <v>113</v>
      </c>
      <c r="AC851" s="41">
        <f t="shared" si="248"/>
        <v>8108.2165999999997</v>
      </c>
      <c r="AD851" s="41">
        <v>1</v>
      </c>
      <c r="AE851" s="72">
        <f>INDEX(SA!$C$2:$G$11,MATCH(Details!S851,SA!$C$2:$C$11,0),MATCH(Details!V851,SA!$C$2:$G$2,0))*Y851/(F851-E851+1)</f>
        <v>6871.37</v>
      </c>
      <c r="AF851" s="41">
        <f t="shared" si="249"/>
        <v>0</v>
      </c>
      <c r="AG851" s="41">
        <f t="shared" si="250"/>
        <v>0</v>
      </c>
      <c r="AH851" s="41">
        <f t="shared" si="251"/>
        <v>1236.8465999999999</v>
      </c>
      <c r="AI851" s="60">
        <f t="shared" si="252"/>
        <v>274.85480000000001</v>
      </c>
      <c r="AJ851" s="60">
        <f t="shared" si="253"/>
        <v>1546.05825</v>
      </c>
      <c r="AK851" s="60">
        <f t="shared" si="254"/>
        <v>3407.446493150685</v>
      </c>
      <c r="AL851" s="60">
        <f t="shared" si="255"/>
        <v>2504.4731724657536</v>
      </c>
      <c r="AM851" s="41">
        <f t="shared" si="256"/>
        <v>2545.9837775342462</v>
      </c>
      <c r="AN851" s="42">
        <f t="shared" si="257"/>
        <v>45715</v>
      </c>
      <c r="AO851" s="43">
        <f t="shared" si="258"/>
        <v>6871.37</v>
      </c>
    </row>
    <row r="852" spans="1:41" s="24" customFormat="1" ht="15.75" customHeight="1" x14ac:dyDescent="0.35">
      <c r="A852" s="36" t="s">
        <v>27</v>
      </c>
      <c r="B852" s="36">
        <v>202509</v>
      </c>
      <c r="C852" s="24" t="s">
        <v>736</v>
      </c>
      <c r="D852" s="24" t="s">
        <v>119</v>
      </c>
      <c r="E852" s="62">
        <v>45901</v>
      </c>
      <c r="F852" s="62">
        <v>46265</v>
      </c>
      <c r="G852" s="37" t="s">
        <v>1388</v>
      </c>
      <c r="H852" s="36">
        <v>362068</v>
      </c>
      <c r="I852" s="63">
        <v>28975</v>
      </c>
      <c r="J852" s="24" t="s">
        <v>3757</v>
      </c>
      <c r="K852" s="63">
        <f t="shared" si="241"/>
        <v>45901</v>
      </c>
      <c r="L852" s="55">
        <f t="shared" si="242"/>
        <v>0.04</v>
      </c>
      <c r="M852" s="76">
        <v>0.22500000000000001</v>
      </c>
      <c r="N852" s="62">
        <v>45901</v>
      </c>
      <c r="O852" s="62">
        <v>46265</v>
      </c>
      <c r="P852" s="63"/>
      <c r="Q852" s="63"/>
      <c r="R852" s="78">
        <v>46</v>
      </c>
      <c r="S852" s="63" t="str">
        <f>VLOOKUP(R852,SA!$B$3:$C$11,2,1)</f>
        <v>46-55</v>
      </c>
      <c r="T852" s="38" t="s">
        <v>98</v>
      </c>
      <c r="U852" s="24" t="s">
        <v>5743</v>
      </c>
      <c r="V852" s="24">
        <v>400000</v>
      </c>
      <c r="W852" s="39">
        <f t="shared" si="243"/>
        <v>0</v>
      </c>
      <c r="X852" s="29">
        <f t="shared" si="244"/>
        <v>0</v>
      </c>
      <c r="Y852" s="40">
        <f t="shared" si="245"/>
        <v>365</v>
      </c>
      <c r="Z852" s="38">
        <f t="shared" si="246"/>
        <v>46081</v>
      </c>
      <c r="AA852" s="41">
        <f t="shared" si="247"/>
        <v>181</v>
      </c>
      <c r="AB852" s="24" t="s">
        <v>113</v>
      </c>
      <c r="AC852" s="41">
        <f t="shared" si="248"/>
        <v>8108.2165999999997</v>
      </c>
      <c r="AD852" s="41">
        <v>1</v>
      </c>
      <c r="AE852" s="72">
        <f>INDEX(SA!$C$2:$G$11,MATCH(Details!S852,SA!$C$2:$C$11,0),MATCH(Details!V852,SA!$C$2:$G$2,0))*Y852/(F852-E852+1)</f>
        <v>6871.37</v>
      </c>
      <c r="AF852" s="41">
        <f t="shared" si="249"/>
        <v>0</v>
      </c>
      <c r="AG852" s="41">
        <f t="shared" si="250"/>
        <v>0</v>
      </c>
      <c r="AH852" s="41">
        <f t="shared" si="251"/>
        <v>1236.8465999999999</v>
      </c>
      <c r="AI852" s="60">
        <f t="shared" si="252"/>
        <v>274.85480000000001</v>
      </c>
      <c r="AJ852" s="60">
        <f t="shared" si="253"/>
        <v>1546.05825</v>
      </c>
      <c r="AK852" s="60">
        <f t="shared" si="254"/>
        <v>3407.446493150685</v>
      </c>
      <c r="AL852" s="60">
        <f t="shared" si="255"/>
        <v>2504.4731724657536</v>
      </c>
      <c r="AM852" s="41">
        <f t="shared" si="256"/>
        <v>2545.9837775342462</v>
      </c>
      <c r="AN852" s="42">
        <f t="shared" si="257"/>
        <v>45715</v>
      </c>
      <c r="AO852" s="43">
        <f t="shared" si="258"/>
        <v>6871.37</v>
      </c>
    </row>
    <row r="853" spans="1:41" s="24" customFormat="1" ht="15.75" customHeight="1" x14ac:dyDescent="0.35">
      <c r="A853" s="36" t="s">
        <v>27</v>
      </c>
      <c r="B853" s="36">
        <v>202509</v>
      </c>
      <c r="C853" s="24" t="s">
        <v>736</v>
      </c>
      <c r="D853" s="24" t="s">
        <v>119</v>
      </c>
      <c r="E853" s="62">
        <v>45901</v>
      </c>
      <c r="F853" s="62">
        <v>46265</v>
      </c>
      <c r="G853" s="37" t="s">
        <v>1389</v>
      </c>
      <c r="H853" s="36">
        <v>362068</v>
      </c>
      <c r="I853" s="63">
        <v>39100</v>
      </c>
      <c r="J853" s="24" t="s">
        <v>3758</v>
      </c>
      <c r="K853" s="63">
        <f t="shared" si="241"/>
        <v>45901</v>
      </c>
      <c r="L853" s="55">
        <f t="shared" si="242"/>
        <v>0.04</v>
      </c>
      <c r="M853" s="76">
        <v>0.22500000000000001</v>
      </c>
      <c r="N853" s="62">
        <v>45901</v>
      </c>
      <c r="O853" s="62">
        <v>46265</v>
      </c>
      <c r="P853" s="63"/>
      <c r="Q853" s="63"/>
      <c r="R853" s="78">
        <v>18</v>
      </c>
      <c r="S853" s="63" t="str">
        <f>VLOOKUP(R853,SA!$B$3:$C$11,2,1)</f>
        <v>0-25</v>
      </c>
      <c r="T853" s="38" t="s">
        <v>98</v>
      </c>
      <c r="U853" s="24" t="s">
        <v>5746</v>
      </c>
      <c r="V853" s="24">
        <v>400000</v>
      </c>
      <c r="W853" s="39">
        <f t="shared" si="243"/>
        <v>0</v>
      </c>
      <c r="X853" s="29">
        <f t="shared" si="244"/>
        <v>0</v>
      </c>
      <c r="Y853" s="40">
        <f t="shared" si="245"/>
        <v>365</v>
      </c>
      <c r="Z853" s="38">
        <f t="shared" si="246"/>
        <v>46081</v>
      </c>
      <c r="AA853" s="41">
        <f t="shared" si="247"/>
        <v>181</v>
      </c>
      <c r="AB853" s="24" t="s">
        <v>113</v>
      </c>
      <c r="AC853" s="41">
        <f t="shared" si="248"/>
        <v>4043.8364000000001</v>
      </c>
      <c r="AD853" s="41">
        <v>1</v>
      </c>
      <c r="AE853" s="72">
        <f>INDEX(SA!$C$2:$G$11,MATCH(Details!S853,SA!$C$2:$C$11,0),MATCH(Details!V853,SA!$C$2:$G$2,0))*Y853/(F853-E853+1)</f>
        <v>3426.98</v>
      </c>
      <c r="AF853" s="41">
        <f t="shared" si="249"/>
        <v>0</v>
      </c>
      <c r="AG853" s="41">
        <f t="shared" si="250"/>
        <v>0</v>
      </c>
      <c r="AH853" s="41">
        <f t="shared" si="251"/>
        <v>616.85640000000001</v>
      </c>
      <c r="AI853" s="60">
        <f t="shared" si="252"/>
        <v>137.07920000000001</v>
      </c>
      <c r="AJ853" s="60">
        <f t="shared" si="253"/>
        <v>771.07050000000004</v>
      </c>
      <c r="AK853" s="60">
        <f t="shared" si="254"/>
        <v>1699.4065205479453</v>
      </c>
      <c r="AL853" s="60">
        <f t="shared" si="255"/>
        <v>1249.0637926027398</v>
      </c>
      <c r="AM853" s="41">
        <f t="shared" si="256"/>
        <v>1269.7665073972601</v>
      </c>
      <c r="AN853" s="42">
        <f t="shared" si="257"/>
        <v>45715</v>
      </c>
      <c r="AO853" s="43">
        <f t="shared" si="258"/>
        <v>3426.98</v>
      </c>
    </row>
    <row r="854" spans="1:41" s="24" customFormat="1" ht="15.75" customHeight="1" x14ac:dyDescent="0.35">
      <c r="A854" s="36" t="s">
        <v>27</v>
      </c>
      <c r="B854" s="36">
        <v>202509</v>
      </c>
      <c r="C854" s="24" t="s">
        <v>736</v>
      </c>
      <c r="D854" s="24" t="s">
        <v>119</v>
      </c>
      <c r="E854" s="62">
        <v>45901</v>
      </c>
      <c r="F854" s="62">
        <v>46265</v>
      </c>
      <c r="G854" s="37" t="s">
        <v>1390</v>
      </c>
      <c r="H854" s="36">
        <v>362068</v>
      </c>
      <c r="I854" s="63">
        <v>36995</v>
      </c>
      <c r="J854" s="24" t="s">
        <v>3759</v>
      </c>
      <c r="K854" s="63">
        <f t="shared" si="241"/>
        <v>45901</v>
      </c>
      <c r="L854" s="55">
        <f t="shared" si="242"/>
        <v>0.04</v>
      </c>
      <c r="M854" s="76">
        <v>0.22500000000000001</v>
      </c>
      <c r="N854" s="62">
        <v>45901</v>
      </c>
      <c r="O854" s="62">
        <v>46265</v>
      </c>
      <c r="P854" s="63"/>
      <c r="Q854" s="63"/>
      <c r="R854" s="78">
        <v>24</v>
      </c>
      <c r="S854" s="63" t="str">
        <f>VLOOKUP(R854,SA!$B$3:$C$11,2,1)</f>
        <v>0-25</v>
      </c>
      <c r="T854" s="38" t="s">
        <v>98</v>
      </c>
      <c r="U854" s="24" t="s">
        <v>5746</v>
      </c>
      <c r="V854" s="24">
        <v>400000</v>
      </c>
      <c r="W854" s="39">
        <f t="shared" si="243"/>
        <v>0</v>
      </c>
      <c r="X854" s="29">
        <f t="shared" si="244"/>
        <v>0</v>
      </c>
      <c r="Y854" s="40">
        <f t="shared" si="245"/>
        <v>365</v>
      </c>
      <c r="Z854" s="38">
        <f t="shared" si="246"/>
        <v>46081</v>
      </c>
      <c r="AA854" s="41">
        <f t="shared" si="247"/>
        <v>181</v>
      </c>
      <c r="AB854" s="24" t="s">
        <v>113</v>
      </c>
      <c r="AC854" s="41">
        <f t="shared" si="248"/>
        <v>4043.8364000000001</v>
      </c>
      <c r="AD854" s="41">
        <v>1</v>
      </c>
      <c r="AE854" s="72">
        <f>INDEX(SA!$C$2:$G$11,MATCH(Details!S854,SA!$C$2:$C$11,0),MATCH(Details!V854,SA!$C$2:$G$2,0))*Y854/(F854-E854+1)</f>
        <v>3426.98</v>
      </c>
      <c r="AF854" s="41">
        <f t="shared" si="249"/>
        <v>0</v>
      </c>
      <c r="AG854" s="41">
        <f t="shared" si="250"/>
        <v>0</v>
      </c>
      <c r="AH854" s="41">
        <f t="shared" si="251"/>
        <v>616.85640000000001</v>
      </c>
      <c r="AI854" s="60">
        <f t="shared" si="252"/>
        <v>137.07920000000001</v>
      </c>
      <c r="AJ854" s="60">
        <f t="shared" si="253"/>
        <v>771.07050000000004</v>
      </c>
      <c r="AK854" s="60">
        <f t="shared" si="254"/>
        <v>1699.4065205479453</v>
      </c>
      <c r="AL854" s="60">
        <f t="shared" si="255"/>
        <v>1249.0637926027398</v>
      </c>
      <c r="AM854" s="41">
        <f t="shared" si="256"/>
        <v>1269.7665073972601</v>
      </c>
      <c r="AN854" s="42">
        <f t="shared" si="257"/>
        <v>45715</v>
      </c>
      <c r="AO854" s="43">
        <f t="shared" si="258"/>
        <v>3426.98</v>
      </c>
    </row>
    <row r="855" spans="1:41" s="24" customFormat="1" ht="15.75" customHeight="1" x14ac:dyDescent="0.35">
      <c r="A855" s="36" t="s">
        <v>27</v>
      </c>
      <c r="B855" s="36">
        <v>202509</v>
      </c>
      <c r="C855" s="24" t="s">
        <v>736</v>
      </c>
      <c r="D855" s="24" t="s">
        <v>119</v>
      </c>
      <c r="E855" s="62">
        <v>45901</v>
      </c>
      <c r="F855" s="62">
        <v>46265</v>
      </c>
      <c r="G855" s="37" t="s">
        <v>1391</v>
      </c>
      <c r="H855" s="36">
        <v>362068</v>
      </c>
      <c r="I855" s="63">
        <v>21430</v>
      </c>
      <c r="J855" s="24" t="s">
        <v>3760</v>
      </c>
      <c r="K855" s="63">
        <f t="shared" si="241"/>
        <v>45901</v>
      </c>
      <c r="L855" s="55">
        <f t="shared" si="242"/>
        <v>0.04</v>
      </c>
      <c r="M855" s="76">
        <v>0.22500000000000001</v>
      </c>
      <c r="N855" s="62">
        <v>45901</v>
      </c>
      <c r="O855" s="62">
        <v>46265</v>
      </c>
      <c r="P855" s="63"/>
      <c r="Q855" s="63"/>
      <c r="R855" s="78">
        <v>66</v>
      </c>
      <c r="S855" s="63" t="str">
        <f>VLOOKUP(R855,SA!$B$3:$C$11,2,1)</f>
        <v>66-70</v>
      </c>
      <c r="T855" s="38" t="s">
        <v>98</v>
      </c>
      <c r="U855" s="24" t="s">
        <v>5747</v>
      </c>
      <c r="V855" s="24">
        <v>400000</v>
      </c>
      <c r="W855" s="39">
        <f t="shared" si="243"/>
        <v>0</v>
      </c>
      <c r="X855" s="29">
        <f t="shared" si="244"/>
        <v>0</v>
      </c>
      <c r="Y855" s="40">
        <f t="shared" si="245"/>
        <v>365</v>
      </c>
      <c r="Z855" s="38">
        <f t="shared" si="246"/>
        <v>46081</v>
      </c>
      <c r="AA855" s="41">
        <f t="shared" si="247"/>
        <v>181</v>
      </c>
      <c r="AB855" s="24" t="s">
        <v>113</v>
      </c>
      <c r="AC855" s="41">
        <f t="shared" si="248"/>
        <v>17021.971999999998</v>
      </c>
      <c r="AD855" s="41">
        <v>1</v>
      </c>
      <c r="AE855" s="72">
        <f>INDEX(SA!$C$2:$G$11,MATCH(Details!S855,SA!$C$2:$C$11,0),MATCH(Details!V855,SA!$C$2:$G$2,0))*Y855/(F855-E855+1)</f>
        <v>14425.4</v>
      </c>
      <c r="AF855" s="41">
        <f t="shared" si="249"/>
        <v>0</v>
      </c>
      <c r="AG855" s="41">
        <f t="shared" si="250"/>
        <v>0</v>
      </c>
      <c r="AH855" s="41">
        <f t="shared" si="251"/>
        <v>2596.5719999999997</v>
      </c>
      <c r="AI855" s="60">
        <f t="shared" si="252"/>
        <v>577.01599999999996</v>
      </c>
      <c r="AJ855" s="60">
        <f t="shared" si="253"/>
        <v>3245.7150000000001</v>
      </c>
      <c r="AK855" s="60">
        <f t="shared" si="254"/>
        <v>7153.4175342465751</v>
      </c>
      <c r="AL855" s="60">
        <f t="shared" si="255"/>
        <v>5257.7618876712322</v>
      </c>
      <c r="AM855" s="41">
        <f t="shared" si="256"/>
        <v>5344.9071123287686</v>
      </c>
      <c r="AN855" s="42">
        <f t="shared" si="257"/>
        <v>45715</v>
      </c>
      <c r="AO855" s="43">
        <f t="shared" si="258"/>
        <v>14425.4</v>
      </c>
    </row>
    <row r="856" spans="1:41" s="24" customFormat="1" ht="15.75" customHeight="1" x14ac:dyDescent="0.35">
      <c r="A856" s="36" t="s">
        <v>27</v>
      </c>
      <c r="B856" s="36">
        <v>202509</v>
      </c>
      <c r="C856" s="24" t="s">
        <v>736</v>
      </c>
      <c r="D856" s="24" t="s">
        <v>119</v>
      </c>
      <c r="E856" s="62">
        <v>45901</v>
      </c>
      <c r="F856" s="62">
        <v>46265</v>
      </c>
      <c r="G856" s="37" t="s">
        <v>1392</v>
      </c>
      <c r="H856" s="36">
        <v>362068</v>
      </c>
      <c r="I856" s="63">
        <v>16552</v>
      </c>
      <c r="J856" s="24" t="s">
        <v>3761</v>
      </c>
      <c r="K856" s="63">
        <f t="shared" si="241"/>
        <v>45901</v>
      </c>
      <c r="L856" s="55">
        <f t="shared" si="242"/>
        <v>0.04</v>
      </c>
      <c r="M856" s="76">
        <v>0.22500000000000001</v>
      </c>
      <c r="N856" s="62">
        <v>45901</v>
      </c>
      <c r="O856" s="62">
        <v>46265</v>
      </c>
      <c r="P856" s="63"/>
      <c r="Q856" s="63"/>
      <c r="R856" s="78">
        <v>80</v>
      </c>
      <c r="S856" s="63" t="str">
        <f>VLOOKUP(R856,SA!$B$3:$C$11,2,1)</f>
        <v>76-80</v>
      </c>
      <c r="T856" s="38" t="s">
        <v>97</v>
      </c>
      <c r="U856" s="24" t="s">
        <v>5744</v>
      </c>
      <c r="V856" s="24">
        <v>400000</v>
      </c>
      <c r="W856" s="39">
        <f t="shared" si="243"/>
        <v>0</v>
      </c>
      <c r="X856" s="29">
        <f t="shared" si="244"/>
        <v>0</v>
      </c>
      <c r="Y856" s="40">
        <f t="shared" si="245"/>
        <v>365</v>
      </c>
      <c r="Z856" s="38">
        <f t="shared" si="246"/>
        <v>46081</v>
      </c>
      <c r="AA856" s="41">
        <f t="shared" si="247"/>
        <v>181</v>
      </c>
      <c r="AB856" s="24" t="s">
        <v>113</v>
      </c>
      <c r="AC856" s="41">
        <f t="shared" si="248"/>
        <v>27110.087</v>
      </c>
      <c r="AD856" s="41">
        <v>1</v>
      </c>
      <c r="AE856" s="72">
        <f>INDEX(SA!$C$2:$G$11,MATCH(Details!S856,SA!$C$2:$C$11,0),MATCH(Details!V856,SA!$C$2:$G$2,0))*Y856/(F856-E856+1)</f>
        <v>22974.65</v>
      </c>
      <c r="AF856" s="41">
        <f t="shared" si="249"/>
        <v>0</v>
      </c>
      <c r="AG856" s="41">
        <f t="shared" si="250"/>
        <v>0</v>
      </c>
      <c r="AH856" s="41">
        <f t="shared" si="251"/>
        <v>4135.4369999999999</v>
      </c>
      <c r="AI856" s="60">
        <f t="shared" si="252"/>
        <v>918.9860000000001</v>
      </c>
      <c r="AJ856" s="60">
        <f t="shared" si="253"/>
        <v>5169.2962500000003</v>
      </c>
      <c r="AK856" s="60">
        <f t="shared" si="254"/>
        <v>11392.908630136988</v>
      </c>
      <c r="AL856" s="60">
        <f t="shared" si="255"/>
        <v>8373.7878431506851</v>
      </c>
      <c r="AM856" s="41">
        <f t="shared" si="256"/>
        <v>8512.5799068493143</v>
      </c>
      <c r="AN856" s="42">
        <f t="shared" si="257"/>
        <v>45715</v>
      </c>
      <c r="AO856" s="43">
        <f t="shared" si="258"/>
        <v>22974.65</v>
      </c>
    </row>
    <row r="857" spans="1:41" s="24" customFormat="1" ht="15.75" customHeight="1" x14ac:dyDescent="0.35">
      <c r="A857" s="36" t="s">
        <v>27</v>
      </c>
      <c r="B857" s="36">
        <v>202509</v>
      </c>
      <c r="C857" s="24" t="s">
        <v>736</v>
      </c>
      <c r="D857" s="24" t="s">
        <v>119</v>
      </c>
      <c r="E857" s="62">
        <v>45901</v>
      </c>
      <c r="F857" s="62">
        <v>46265</v>
      </c>
      <c r="G857" s="37" t="s">
        <v>1393</v>
      </c>
      <c r="H857" s="36">
        <v>362069</v>
      </c>
      <c r="I857" s="63">
        <v>40907</v>
      </c>
      <c r="J857" s="24" t="s">
        <v>3762</v>
      </c>
      <c r="K857" s="63">
        <f t="shared" si="241"/>
        <v>45901</v>
      </c>
      <c r="L857" s="55">
        <f t="shared" si="242"/>
        <v>0.04</v>
      </c>
      <c r="M857" s="76">
        <v>0.22500000000000001</v>
      </c>
      <c r="N857" s="62">
        <v>45901</v>
      </c>
      <c r="O857" s="62">
        <v>46265</v>
      </c>
      <c r="P857" s="63"/>
      <c r="Q857" s="63"/>
      <c r="R857" s="78">
        <v>17</v>
      </c>
      <c r="S857" s="63" t="str">
        <f>VLOOKUP(R857,SA!$B$3:$C$11,2,1)</f>
        <v>0-25</v>
      </c>
      <c r="T857" s="38" t="s">
        <v>98</v>
      </c>
      <c r="U857" s="24" t="s">
        <v>5746</v>
      </c>
      <c r="V857" s="24">
        <v>400000</v>
      </c>
      <c r="W857" s="39">
        <f t="shared" si="243"/>
        <v>0</v>
      </c>
      <c r="X857" s="29">
        <f t="shared" si="244"/>
        <v>0</v>
      </c>
      <c r="Y857" s="40">
        <f t="shared" si="245"/>
        <v>365</v>
      </c>
      <c r="Z857" s="38">
        <f t="shared" si="246"/>
        <v>46081</v>
      </c>
      <c r="AA857" s="41">
        <f t="shared" si="247"/>
        <v>181</v>
      </c>
      <c r="AB857" s="24" t="s">
        <v>113</v>
      </c>
      <c r="AC857" s="41">
        <f t="shared" si="248"/>
        <v>4043.8364000000001</v>
      </c>
      <c r="AD857" s="41">
        <v>1</v>
      </c>
      <c r="AE857" s="72">
        <f>INDEX(SA!$C$2:$G$11,MATCH(Details!S857,SA!$C$2:$C$11,0),MATCH(Details!V857,SA!$C$2:$G$2,0))*Y857/(F857-E857+1)</f>
        <v>3426.98</v>
      </c>
      <c r="AF857" s="41">
        <f t="shared" si="249"/>
        <v>0</v>
      </c>
      <c r="AG857" s="41">
        <f t="shared" si="250"/>
        <v>0</v>
      </c>
      <c r="AH857" s="41">
        <f t="shared" si="251"/>
        <v>616.85640000000001</v>
      </c>
      <c r="AI857" s="60">
        <f t="shared" si="252"/>
        <v>137.07920000000001</v>
      </c>
      <c r="AJ857" s="60">
        <f t="shared" si="253"/>
        <v>771.07050000000004</v>
      </c>
      <c r="AK857" s="60">
        <f t="shared" si="254"/>
        <v>1699.4065205479453</v>
      </c>
      <c r="AL857" s="60">
        <f t="shared" si="255"/>
        <v>1249.0637926027398</v>
      </c>
      <c r="AM857" s="41">
        <f t="shared" si="256"/>
        <v>1269.7665073972601</v>
      </c>
      <c r="AN857" s="42">
        <f t="shared" si="257"/>
        <v>45715</v>
      </c>
      <c r="AO857" s="43">
        <f t="shared" si="258"/>
        <v>3426.98</v>
      </c>
    </row>
    <row r="858" spans="1:41" s="24" customFormat="1" ht="15.75" customHeight="1" x14ac:dyDescent="0.35">
      <c r="A858" s="36" t="s">
        <v>27</v>
      </c>
      <c r="B858" s="36">
        <v>202509</v>
      </c>
      <c r="C858" s="24" t="s">
        <v>736</v>
      </c>
      <c r="D858" s="24" t="s">
        <v>119</v>
      </c>
      <c r="E858" s="62">
        <v>45901</v>
      </c>
      <c r="F858" s="62">
        <v>46265</v>
      </c>
      <c r="G858" s="37" t="s">
        <v>1394</v>
      </c>
      <c r="H858" s="36">
        <v>362069</v>
      </c>
      <c r="I858" s="63">
        <v>27154</v>
      </c>
      <c r="J858" s="24" t="s">
        <v>3763</v>
      </c>
      <c r="K858" s="63">
        <f t="shared" si="241"/>
        <v>45901</v>
      </c>
      <c r="L858" s="55">
        <f t="shared" si="242"/>
        <v>0.04</v>
      </c>
      <c r="M858" s="76">
        <v>0.22500000000000001</v>
      </c>
      <c r="N858" s="62">
        <v>45901</v>
      </c>
      <c r="O858" s="62">
        <v>46265</v>
      </c>
      <c r="P858" s="63"/>
      <c r="Q858" s="63"/>
      <c r="R858" s="78">
        <v>51</v>
      </c>
      <c r="S858" s="63" t="str">
        <f>VLOOKUP(R858,SA!$B$3:$C$11,2,1)</f>
        <v>46-55</v>
      </c>
      <c r="T858" s="38" t="s">
        <v>98</v>
      </c>
      <c r="U858" s="24" t="s">
        <v>5743</v>
      </c>
      <c r="V858" s="24">
        <v>400000</v>
      </c>
      <c r="W858" s="39">
        <f t="shared" si="243"/>
        <v>0</v>
      </c>
      <c r="X858" s="29">
        <f t="shared" si="244"/>
        <v>0</v>
      </c>
      <c r="Y858" s="40">
        <f t="shared" si="245"/>
        <v>365</v>
      </c>
      <c r="Z858" s="38">
        <f t="shared" si="246"/>
        <v>46081</v>
      </c>
      <c r="AA858" s="41">
        <f t="shared" si="247"/>
        <v>181</v>
      </c>
      <c r="AB858" s="24" t="s">
        <v>113</v>
      </c>
      <c r="AC858" s="41">
        <f t="shared" si="248"/>
        <v>8108.2165999999997</v>
      </c>
      <c r="AD858" s="41">
        <v>1</v>
      </c>
      <c r="AE858" s="72">
        <f>INDEX(SA!$C$2:$G$11,MATCH(Details!S858,SA!$C$2:$C$11,0),MATCH(Details!V858,SA!$C$2:$G$2,0))*Y858/(F858-E858+1)</f>
        <v>6871.37</v>
      </c>
      <c r="AF858" s="41">
        <f t="shared" si="249"/>
        <v>0</v>
      </c>
      <c r="AG858" s="41">
        <f t="shared" si="250"/>
        <v>0</v>
      </c>
      <c r="AH858" s="41">
        <f t="shared" si="251"/>
        <v>1236.8465999999999</v>
      </c>
      <c r="AI858" s="60">
        <f t="shared" si="252"/>
        <v>274.85480000000001</v>
      </c>
      <c r="AJ858" s="60">
        <f t="shared" si="253"/>
        <v>1546.05825</v>
      </c>
      <c r="AK858" s="60">
        <f t="shared" si="254"/>
        <v>3407.446493150685</v>
      </c>
      <c r="AL858" s="60">
        <f t="shared" si="255"/>
        <v>2504.4731724657536</v>
      </c>
      <c r="AM858" s="41">
        <f t="shared" si="256"/>
        <v>2545.9837775342462</v>
      </c>
      <c r="AN858" s="42">
        <f t="shared" si="257"/>
        <v>45715</v>
      </c>
      <c r="AO858" s="43">
        <f t="shared" si="258"/>
        <v>6871.37</v>
      </c>
    </row>
    <row r="859" spans="1:41" s="24" customFormat="1" ht="15.75" customHeight="1" x14ac:dyDescent="0.35">
      <c r="A859" s="36" t="s">
        <v>27</v>
      </c>
      <c r="B859" s="36">
        <v>202509</v>
      </c>
      <c r="C859" s="24" t="s">
        <v>736</v>
      </c>
      <c r="D859" s="24" t="s">
        <v>119</v>
      </c>
      <c r="E859" s="62">
        <v>45901</v>
      </c>
      <c r="F859" s="62">
        <v>46265</v>
      </c>
      <c r="G859" s="37" t="s">
        <v>1395</v>
      </c>
      <c r="H859" s="36">
        <v>362069</v>
      </c>
      <c r="I859" s="63">
        <v>17071</v>
      </c>
      <c r="J859" s="24" t="s">
        <v>3764</v>
      </c>
      <c r="K859" s="63">
        <f t="shared" si="241"/>
        <v>45901</v>
      </c>
      <c r="L859" s="55">
        <f t="shared" si="242"/>
        <v>0.04</v>
      </c>
      <c r="M859" s="76">
        <v>0.22500000000000001</v>
      </c>
      <c r="N859" s="62">
        <v>45901</v>
      </c>
      <c r="O859" s="62">
        <v>46265</v>
      </c>
      <c r="P859" s="63"/>
      <c r="Q859" s="63"/>
      <c r="R859" s="78">
        <v>78</v>
      </c>
      <c r="S859" s="63" t="str">
        <f>VLOOKUP(R859,SA!$B$3:$C$11,2,1)</f>
        <v>76-80</v>
      </c>
      <c r="T859" s="38" t="s">
        <v>98</v>
      </c>
      <c r="U859" s="24" t="s">
        <v>5747</v>
      </c>
      <c r="V859" s="24">
        <v>400000</v>
      </c>
      <c r="W859" s="39">
        <f t="shared" si="243"/>
        <v>0</v>
      </c>
      <c r="X859" s="29">
        <f t="shared" si="244"/>
        <v>0</v>
      </c>
      <c r="Y859" s="40">
        <f t="shared" si="245"/>
        <v>365</v>
      </c>
      <c r="Z859" s="38">
        <f t="shared" si="246"/>
        <v>46081</v>
      </c>
      <c r="AA859" s="41">
        <f t="shared" si="247"/>
        <v>181</v>
      </c>
      <c r="AB859" s="24" t="s">
        <v>113</v>
      </c>
      <c r="AC859" s="41">
        <f t="shared" si="248"/>
        <v>27110.087</v>
      </c>
      <c r="AD859" s="41">
        <v>1</v>
      </c>
      <c r="AE859" s="72">
        <f>INDEX(SA!$C$2:$G$11,MATCH(Details!S859,SA!$C$2:$C$11,0),MATCH(Details!V859,SA!$C$2:$G$2,0))*Y859/(F859-E859+1)</f>
        <v>22974.65</v>
      </c>
      <c r="AF859" s="41">
        <f t="shared" si="249"/>
        <v>0</v>
      </c>
      <c r="AG859" s="41">
        <f t="shared" si="250"/>
        <v>0</v>
      </c>
      <c r="AH859" s="41">
        <f t="shared" si="251"/>
        <v>4135.4369999999999</v>
      </c>
      <c r="AI859" s="60">
        <f t="shared" si="252"/>
        <v>918.9860000000001</v>
      </c>
      <c r="AJ859" s="60">
        <f t="shared" si="253"/>
        <v>5169.2962500000003</v>
      </c>
      <c r="AK859" s="60">
        <f t="shared" si="254"/>
        <v>11392.908630136988</v>
      </c>
      <c r="AL859" s="60">
        <f t="shared" si="255"/>
        <v>8373.7878431506851</v>
      </c>
      <c r="AM859" s="41">
        <f t="shared" si="256"/>
        <v>8512.5799068493143</v>
      </c>
      <c r="AN859" s="42">
        <f t="shared" si="257"/>
        <v>45715</v>
      </c>
      <c r="AO859" s="43">
        <f t="shared" si="258"/>
        <v>22974.65</v>
      </c>
    </row>
    <row r="860" spans="1:41" s="24" customFormat="1" ht="15.75" customHeight="1" x14ac:dyDescent="0.35">
      <c r="A860" s="36" t="s">
        <v>27</v>
      </c>
      <c r="B860" s="36">
        <v>202509</v>
      </c>
      <c r="C860" s="24" t="s">
        <v>736</v>
      </c>
      <c r="D860" s="24" t="s">
        <v>119</v>
      </c>
      <c r="E860" s="62">
        <v>45901</v>
      </c>
      <c r="F860" s="62">
        <v>46265</v>
      </c>
      <c r="G860" s="37" t="s">
        <v>1396</v>
      </c>
      <c r="H860" s="36">
        <v>362069</v>
      </c>
      <c r="I860" s="63">
        <v>39355</v>
      </c>
      <c r="J860" s="24" t="s">
        <v>3765</v>
      </c>
      <c r="K860" s="63">
        <f t="shared" si="241"/>
        <v>45901</v>
      </c>
      <c r="L860" s="55">
        <f t="shared" si="242"/>
        <v>0.04</v>
      </c>
      <c r="M860" s="76">
        <v>0.22500000000000001</v>
      </c>
      <c r="N860" s="62">
        <v>45901</v>
      </c>
      <c r="O860" s="62">
        <v>46265</v>
      </c>
      <c r="P860" s="63"/>
      <c r="Q860" s="63"/>
      <c r="R860" s="78">
        <v>13</v>
      </c>
      <c r="S860" s="63" t="str">
        <f>VLOOKUP(R860,SA!$B$3:$C$11,2,1)</f>
        <v>0-25</v>
      </c>
      <c r="T860" s="38" t="s">
        <v>98</v>
      </c>
      <c r="U860" s="24" t="s">
        <v>5746</v>
      </c>
      <c r="V860" s="24">
        <v>400000</v>
      </c>
      <c r="W860" s="39">
        <f t="shared" si="243"/>
        <v>0</v>
      </c>
      <c r="X860" s="29">
        <f t="shared" si="244"/>
        <v>0</v>
      </c>
      <c r="Y860" s="40">
        <f t="shared" si="245"/>
        <v>365</v>
      </c>
      <c r="Z860" s="38">
        <f t="shared" si="246"/>
        <v>46081</v>
      </c>
      <c r="AA860" s="41">
        <f t="shared" si="247"/>
        <v>181</v>
      </c>
      <c r="AB860" s="24" t="s">
        <v>113</v>
      </c>
      <c r="AC860" s="41">
        <f t="shared" si="248"/>
        <v>4043.8364000000001</v>
      </c>
      <c r="AD860" s="41">
        <v>1</v>
      </c>
      <c r="AE860" s="72">
        <f>INDEX(SA!$C$2:$G$11,MATCH(Details!S860,SA!$C$2:$C$11,0),MATCH(Details!V860,SA!$C$2:$G$2,0))*Y860/(F860-E860+1)</f>
        <v>3426.98</v>
      </c>
      <c r="AF860" s="41">
        <f t="shared" si="249"/>
        <v>0</v>
      </c>
      <c r="AG860" s="41">
        <f t="shared" si="250"/>
        <v>0</v>
      </c>
      <c r="AH860" s="41">
        <f t="shared" si="251"/>
        <v>616.85640000000001</v>
      </c>
      <c r="AI860" s="60">
        <f t="shared" si="252"/>
        <v>137.07920000000001</v>
      </c>
      <c r="AJ860" s="60">
        <f t="shared" si="253"/>
        <v>771.07050000000004</v>
      </c>
      <c r="AK860" s="60">
        <f t="shared" si="254"/>
        <v>1699.4065205479453</v>
      </c>
      <c r="AL860" s="60">
        <f t="shared" si="255"/>
        <v>1249.0637926027398</v>
      </c>
      <c r="AM860" s="41">
        <f t="shared" si="256"/>
        <v>1269.7665073972601</v>
      </c>
      <c r="AN860" s="42">
        <f t="shared" si="257"/>
        <v>45715</v>
      </c>
      <c r="AO860" s="43">
        <f t="shared" si="258"/>
        <v>3426.98</v>
      </c>
    </row>
    <row r="861" spans="1:41" s="24" customFormat="1" ht="15.75" customHeight="1" x14ac:dyDescent="0.35">
      <c r="A861" s="36" t="s">
        <v>27</v>
      </c>
      <c r="B861" s="36">
        <v>202509</v>
      </c>
      <c r="C861" s="24" t="s">
        <v>736</v>
      </c>
      <c r="D861" s="24" t="s">
        <v>119</v>
      </c>
      <c r="E861" s="62">
        <v>45901</v>
      </c>
      <c r="F861" s="62">
        <v>46265</v>
      </c>
      <c r="G861" s="37" t="s">
        <v>193</v>
      </c>
      <c r="H861" s="36">
        <v>362069</v>
      </c>
      <c r="I861" s="63">
        <v>25934</v>
      </c>
      <c r="J861" s="24" t="s">
        <v>3766</v>
      </c>
      <c r="K861" s="63">
        <f t="shared" si="241"/>
        <v>45901</v>
      </c>
      <c r="L861" s="55">
        <f t="shared" si="242"/>
        <v>0.04</v>
      </c>
      <c r="M861" s="76">
        <v>0.22500000000000001</v>
      </c>
      <c r="N861" s="62">
        <v>45901</v>
      </c>
      <c r="O861" s="62">
        <v>46265</v>
      </c>
      <c r="P861" s="63"/>
      <c r="Q861" s="63"/>
      <c r="R861" s="78">
        <v>54</v>
      </c>
      <c r="S861" s="63" t="str">
        <f>VLOOKUP(R861,SA!$B$3:$C$11,2,1)</f>
        <v>46-55</v>
      </c>
      <c r="T861" s="38" t="s">
        <v>97</v>
      </c>
      <c r="U861" s="24" t="s">
        <v>56</v>
      </c>
      <c r="V861" s="24">
        <v>400000</v>
      </c>
      <c r="W861" s="39">
        <f t="shared" si="243"/>
        <v>400000</v>
      </c>
      <c r="X861" s="29">
        <f t="shared" si="244"/>
        <v>1</v>
      </c>
      <c r="Y861" s="40">
        <f t="shared" si="245"/>
        <v>365</v>
      </c>
      <c r="Z861" s="38">
        <f t="shared" si="246"/>
        <v>46081</v>
      </c>
      <c r="AA861" s="41">
        <f t="shared" si="247"/>
        <v>181</v>
      </c>
      <c r="AB861" s="24" t="s">
        <v>113</v>
      </c>
      <c r="AC861" s="41">
        <f t="shared" si="248"/>
        <v>8108.2165999999997</v>
      </c>
      <c r="AD861" s="41">
        <v>1</v>
      </c>
      <c r="AE861" s="72">
        <f>INDEX(SA!$C$2:$G$11,MATCH(Details!S861,SA!$C$2:$C$11,0),MATCH(Details!V861,SA!$C$2:$G$2,0))*Y861/(F861-E861+1)</f>
        <v>6871.37</v>
      </c>
      <c r="AF861" s="41">
        <f t="shared" si="249"/>
        <v>0</v>
      </c>
      <c r="AG861" s="41">
        <f t="shared" si="250"/>
        <v>0</v>
      </c>
      <c r="AH861" s="41">
        <f t="shared" si="251"/>
        <v>1236.8465999999999</v>
      </c>
      <c r="AI861" s="60">
        <f t="shared" si="252"/>
        <v>274.85480000000001</v>
      </c>
      <c r="AJ861" s="60">
        <f t="shared" si="253"/>
        <v>1546.05825</v>
      </c>
      <c r="AK861" s="60">
        <f t="shared" si="254"/>
        <v>3407.446493150685</v>
      </c>
      <c r="AL861" s="60">
        <f t="shared" si="255"/>
        <v>2504.4731724657536</v>
      </c>
      <c r="AM861" s="41">
        <f t="shared" si="256"/>
        <v>2545.9837775342462</v>
      </c>
      <c r="AN861" s="42">
        <f t="shared" si="257"/>
        <v>45715</v>
      </c>
      <c r="AO861" s="43">
        <f t="shared" si="258"/>
        <v>6871.37</v>
      </c>
    </row>
    <row r="862" spans="1:41" s="24" customFormat="1" ht="15.75" customHeight="1" x14ac:dyDescent="0.35">
      <c r="A862" s="36" t="s">
        <v>27</v>
      </c>
      <c r="B862" s="36">
        <v>202509</v>
      </c>
      <c r="C862" s="24" t="s">
        <v>736</v>
      </c>
      <c r="D862" s="24" t="s">
        <v>119</v>
      </c>
      <c r="E862" s="62">
        <v>45901</v>
      </c>
      <c r="F862" s="62">
        <v>46265</v>
      </c>
      <c r="G862" s="37" t="s">
        <v>1397</v>
      </c>
      <c r="H862" s="36">
        <v>362072</v>
      </c>
      <c r="I862" s="63">
        <v>40124</v>
      </c>
      <c r="J862" s="24" t="s">
        <v>3767</v>
      </c>
      <c r="K862" s="63">
        <f t="shared" si="241"/>
        <v>45901</v>
      </c>
      <c r="L862" s="55">
        <f t="shared" si="242"/>
        <v>0.04</v>
      </c>
      <c r="M862" s="76">
        <v>0.22500000000000001</v>
      </c>
      <c r="N862" s="62">
        <v>45901</v>
      </c>
      <c r="O862" s="62">
        <v>46265</v>
      </c>
      <c r="P862" s="63"/>
      <c r="Q862" s="63"/>
      <c r="R862" s="78">
        <v>15</v>
      </c>
      <c r="S862" s="63" t="str">
        <f>VLOOKUP(R862,SA!$B$3:$C$11,2,1)</f>
        <v>0-25</v>
      </c>
      <c r="T862" s="38" t="s">
        <v>97</v>
      </c>
      <c r="U862" s="24" t="s">
        <v>5745</v>
      </c>
      <c r="V862" s="24">
        <v>400000</v>
      </c>
      <c r="W862" s="39">
        <f t="shared" si="243"/>
        <v>0</v>
      </c>
      <c r="X862" s="29">
        <f t="shared" si="244"/>
        <v>0</v>
      </c>
      <c r="Y862" s="40">
        <f t="shared" si="245"/>
        <v>365</v>
      </c>
      <c r="Z862" s="38">
        <f t="shared" si="246"/>
        <v>46081</v>
      </c>
      <c r="AA862" s="41">
        <f t="shared" si="247"/>
        <v>181</v>
      </c>
      <c r="AB862" s="24" t="s">
        <v>113</v>
      </c>
      <c r="AC862" s="41">
        <f t="shared" si="248"/>
        <v>4043.8364000000001</v>
      </c>
      <c r="AD862" s="41">
        <v>1</v>
      </c>
      <c r="AE862" s="72">
        <f>INDEX(SA!$C$2:$G$11,MATCH(Details!S862,SA!$C$2:$C$11,0),MATCH(Details!V862,SA!$C$2:$G$2,0))*Y862/(F862-E862+1)</f>
        <v>3426.98</v>
      </c>
      <c r="AF862" s="41">
        <f t="shared" si="249"/>
        <v>0</v>
      </c>
      <c r="AG862" s="41">
        <f t="shared" si="250"/>
        <v>0</v>
      </c>
      <c r="AH862" s="41">
        <f t="shared" si="251"/>
        <v>616.85640000000001</v>
      </c>
      <c r="AI862" s="60">
        <f t="shared" si="252"/>
        <v>137.07920000000001</v>
      </c>
      <c r="AJ862" s="60">
        <f t="shared" si="253"/>
        <v>771.07050000000004</v>
      </c>
      <c r="AK862" s="60">
        <f t="shared" si="254"/>
        <v>1699.4065205479453</v>
      </c>
      <c r="AL862" s="60">
        <f t="shared" si="255"/>
        <v>1249.0637926027398</v>
      </c>
      <c r="AM862" s="41">
        <f t="shared" si="256"/>
        <v>1269.7665073972601</v>
      </c>
      <c r="AN862" s="42">
        <f t="shared" si="257"/>
        <v>45715</v>
      </c>
      <c r="AO862" s="43">
        <f t="shared" si="258"/>
        <v>3426.98</v>
      </c>
    </row>
    <row r="863" spans="1:41" s="24" customFormat="1" ht="15.75" customHeight="1" x14ac:dyDescent="0.35">
      <c r="A863" s="36" t="s">
        <v>27</v>
      </c>
      <c r="B863" s="36">
        <v>202509</v>
      </c>
      <c r="C863" s="24" t="s">
        <v>736</v>
      </c>
      <c r="D863" s="24" t="s">
        <v>119</v>
      </c>
      <c r="E863" s="62">
        <v>45901</v>
      </c>
      <c r="F863" s="62">
        <v>46265</v>
      </c>
      <c r="G863" s="37" t="s">
        <v>1398</v>
      </c>
      <c r="H863" s="36">
        <v>362072</v>
      </c>
      <c r="I863" s="63">
        <v>28250</v>
      </c>
      <c r="J863" s="24" t="s">
        <v>3768</v>
      </c>
      <c r="K863" s="63">
        <f t="shared" si="241"/>
        <v>45901</v>
      </c>
      <c r="L863" s="55">
        <f t="shared" si="242"/>
        <v>0.04</v>
      </c>
      <c r="M863" s="76">
        <v>0.22500000000000001</v>
      </c>
      <c r="N863" s="62">
        <v>45901</v>
      </c>
      <c r="O863" s="62">
        <v>46265</v>
      </c>
      <c r="P863" s="63"/>
      <c r="Q863" s="63"/>
      <c r="R863" s="78">
        <v>48</v>
      </c>
      <c r="S863" s="63" t="str">
        <f>VLOOKUP(R863,SA!$B$3:$C$11,2,1)</f>
        <v>46-55</v>
      </c>
      <c r="T863" s="38" t="s">
        <v>98</v>
      </c>
      <c r="U863" s="24" t="s">
        <v>5743</v>
      </c>
      <c r="V863" s="24">
        <v>400000</v>
      </c>
      <c r="W863" s="39">
        <f t="shared" si="243"/>
        <v>0</v>
      </c>
      <c r="X863" s="29">
        <f t="shared" si="244"/>
        <v>0</v>
      </c>
      <c r="Y863" s="40">
        <f t="shared" si="245"/>
        <v>365</v>
      </c>
      <c r="Z863" s="38">
        <f t="shared" si="246"/>
        <v>46081</v>
      </c>
      <c r="AA863" s="41">
        <f t="shared" si="247"/>
        <v>181</v>
      </c>
      <c r="AB863" s="24" t="s">
        <v>113</v>
      </c>
      <c r="AC863" s="41">
        <f t="shared" si="248"/>
        <v>8108.2165999999997</v>
      </c>
      <c r="AD863" s="41">
        <v>1</v>
      </c>
      <c r="AE863" s="72">
        <f>INDEX(SA!$C$2:$G$11,MATCH(Details!S863,SA!$C$2:$C$11,0),MATCH(Details!V863,SA!$C$2:$G$2,0))*Y863/(F863-E863+1)</f>
        <v>6871.37</v>
      </c>
      <c r="AF863" s="41">
        <f t="shared" si="249"/>
        <v>0</v>
      </c>
      <c r="AG863" s="41">
        <f t="shared" si="250"/>
        <v>0</v>
      </c>
      <c r="AH863" s="41">
        <f t="shared" si="251"/>
        <v>1236.8465999999999</v>
      </c>
      <c r="AI863" s="60">
        <f t="shared" si="252"/>
        <v>274.85480000000001</v>
      </c>
      <c r="AJ863" s="60">
        <f t="shared" si="253"/>
        <v>1546.05825</v>
      </c>
      <c r="AK863" s="60">
        <f t="shared" si="254"/>
        <v>3407.446493150685</v>
      </c>
      <c r="AL863" s="60">
        <f t="shared" si="255"/>
        <v>2504.4731724657536</v>
      </c>
      <c r="AM863" s="41">
        <f t="shared" si="256"/>
        <v>2545.9837775342462</v>
      </c>
      <c r="AN863" s="42">
        <f t="shared" si="257"/>
        <v>45715</v>
      </c>
      <c r="AO863" s="43">
        <f t="shared" si="258"/>
        <v>6871.37</v>
      </c>
    </row>
    <row r="864" spans="1:41" s="24" customFormat="1" ht="15.75" customHeight="1" x14ac:dyDescent="0.35">
      <c r="A864" s="36" t="s">
        <v>27</v>
      </c>
      <c r="B864" s="36">
        <v>202509</v>
      </c>
      <c r="C864" s="24" t="s">
        <v>736</v>
      </c>
      <c r="D864" s="24" t="s">
        <v>119</v>
      </c>
      <c r="E864" s="62">
        <v>45901</v>
      </c>
      <c r="F864" s="62">
        <v>46265</v>
      </c>
      <c r="G864" s="37" t="s">
        <v>1399</v>
      </c>
      <c r="H864" s="36">
        <v>362072</v>
      </c>
      <c r="I864" s="63">
        <v>19260</v>
      </c>
      <c r="J864" s="24" t="s">
        <v>3769</v>
      </c>
      <c r="K864" s="63">
        <f t="shared" si="241"/>
        <v>45901</v>
      </c>
      <c r="L864" s="55">
        <f t="shared" si="242"/>
        <v>0.04</v>
      </c>
      <c r="M864" s="76">
        <v>0.22500000000000001</v>
      </c>
      <c r="N864" s="62">
        <v>45901</v>
      </c>
      <c r="O864" s="62">
        <v>46265</v>
      </c>
      <c r="P864" s="63"/>
      <c r="Q864" s="63"/>
      <c r="R864" s="78">
        <v>72</v>
      </c>
      <c r="S864" s="63" t="str">
        <f>VLOOKUP(R864,SA!$B$3:$C$11,2,1)</f>
        <v>71-75</v>
      </c>
      <c r="T864" s="38" t="s">
        <v>98</v>
      </c>
      <c r="U864" s="24" t="s">
        <v>5747</v>
      </c>
      <c r="V864" s="24">
        <v>400000</v>
      </c>
      <c r="W864" s="39">
        <f t="shared" si="243"/>
        <v>0</v>
      </c>
      <c r="X864" s="29">
        <f t="shared" si="244"/>
        <v>0</v>
      </c>
      <c r="Y864" s="40">
        <f t="shared" si="245"/>
        <v>365</v>
      </c>
      <c r="Z864" s="38">
        <f t="shared" si="246"/>
        <v>46081</v>
      </c>
      <c r="AA864" s="41">
        <f t="shared" si="247"/>
        <v>181</v>
      </c>
      <c r="AB864" s="24" t="s">
        <v>113</v>
      </c>
      <c r="AC864" s="41">
        <f t="shared" si="248"/>
        <v>21578.034600000003</v>
      </c>
      <c r="AD864" s="41">
        <v>1</v>
      </c>
      <c r="AE864" s="72">
        <f>INDEX(SA!$C$2:$G$11,MATCH(Details!S864,SA!$C$2:$C$11,0),MATCH(Details!V864,SA!$C$2:$G$2,0))*Y864/(F864-E864+1)</f>
        <v>18286.47</v>
      </c>
      <c r="AF864" s="41">
        <f t="shared" si="249"/>
        <v>0</v>
      </c>
      <c r="AG864" s="41">
        <f t="shared" si="250"/>
        <v>0</v>
      </c>
      <c r="AH864" s="41">
        <f t="shared" si="251"/>
        <v>3291.5646000000002</v>
      </c>
      <c r="AI864" s="60">
        <f t="shared" si="252"/>
        <v>731.45880000000011</v>
      </c>
      <c r="AJ864" s="60">
        <f t="shared" si="253"/>
        <v>4114.4557500000001</v>
      </c>
      <c r="AK864" s="60">
        <f t="shared" si="254"/>
        <v>9068.0851232876721</v>
      </c>
      <c r="AL864" s="60">
        <f t="shared" si="255"/>
        <v>6665.0425656164389</v>
      </c>
      <c r="AM864" s="41">
        <f t="shared" si="256"/>
        <v>6775.5128843835619</v>
      </c>
      <c r="AN864" s="42">
        <f t="shared" si="257"/>
        <v>45715</v>
      </c>
      <c r="AO864" s="43">
        <f t="shared" si="258"/>
        <v>18286.47</v>
      </c>
    </row>
    <row r="865" spans="1:41" s="24" customFormat="1" ht="15.75" customHeight="1" x14ac:dyDescent="0.35">
      <c r="A865" s="36" t="s">
        <v>27</v>
      </c>
      <c r="B865" s="36">
        <v>202509</v>
      </c>
      <c r="C865" s="24" t="s">
        <v>736</v>
      </c>
      <c r="D865" s="24" t="s">
        <v>119</v>
      </c>
      <c r="E865" s="62">
        <v>45901</v>
      </c>
      <c r="F865" s="62">
        <v>46265</v>
      </c>
      <c r="G865" s="37" t="s">
        <v>351</v>
      </c>
      <c r="H865" s="36">
        <v>362072</v>
      </c>
      <c r="I865" s="63">
        <v>27230</v>
      </c>
      <c r="J865" s="24" t="s">
        <v>3770</v>
      </c>
      <c r="K865" s="63">
        <f t="shared" si="241"/>
        <v>45901</v>
      </c>
      <c r="L865" s="55">
        <f t="shared" si="242"/>
        <v>0.04</v>
      </c>
      <c r="M865" s="76">
        <v>0.22500000000000001</v>
      </c>
      <c r="N865" s="62">
        <v>45901</v>
      </c>
      <c r="O865" s="62">
        <v>46265</v>
      </c>
      <c r="P865" s="63"/>
      <c r="Q865" s="63"/>
      <c r="R865" s="78">
        <v>51</v>
      </c>
      <c r="S865" s="63" t="str">
        <f>VLOOKUP(R865,SA!$B$3:$C$11,2,1)</f>
        <v>46-55</v>
      </c>
      <c r="T865" s="38" t="s">
        <v>97</v>
      </c>
      <c r="U865" s="24" t="s">
        <v>56</v>
      </c>
      <c r="V865" s="24">
        <v>400000</v>
      </c>
      <c r="W865" s="39">
        <f t="shared" si="243"/>
        <v>400000</v>
      </c>
      <c r="X865" s="29">
        <f t="shared" si="244"/>
        <v>1</v>
      </c>
      <c r="Y865" s="40">
        <f t="shared" si="245"/>
        <v>365</v>
      </c>
      <c r="Z865" s="38">
        <f t="shared" si="246"/>
        <v>46081</v>
      </c>
      <c r="AA865" s="41">
        <f t="shared" si="247"/>
        <v>181</v>
      </c>
      <c r="AB865" s="24" t="s">
        <v>113</v>
      </c>
      <c r="AC865" s="41">
        <f t="shared" si="248"/>
        <v>8108.2165999999997</v>
      </c>
      <c r="AD865" s="41">
        <v>1</v>
      </c>
      <c r="AE865" s="72">
        <f>INDEX(SA!$C$2:$G$11,MATCH(Details!S865,SA!$C$2:$C$11,0),MATCH(Details!V865,SA!$C$2:$G$2,0))*Y865/(F865-E865+1)</f>
        <v>6871.37</v>
      </c>
      <c r="AF865" s="41">
        <f t="shared" si="249"/>
        <v>0</v>
      </c>
      <c r="AG865" s="41">
        <f t="shared" si="250"/>
        <v>0</v>
      </c>
      <c r="AH865" s="41">
        <f t="shared" si="251"/>
        <v>1236.8465999999999</v>
      </c>
      <c r="AI865" s="60">
        <f t="shared" si="252"/>
        <v>274.85480000000001</v>
      </c>
      <c r="AJ865" s="60">
        <f t="shared" si="253"/>
        <v>1546.05825</v>
      </c>
      <c r="AK865" s="60">
        <f t="shared" si="254"/>
        <v>3407.446493150685</v>
      </c>
      <c r="AL865" s="60">
        <f t="shared" si="255"/>
        <v>2504.4731724657536</v>
      </c>
      <c r="AM865" s="41">
        <f t="shared" si="256"/>
        <v>2545.9837775342462</v>
      </c>
      <c r="AN865" s="42">
        <f t="shared" si="257"/>
        <v>45715</v>
      </c>
      <c r="AO865" s="43">
        <f t="shared" si="258"/>
        <v>6871.37</v>
      </c>
    </row>
    <row r="866" spans="1:41" s="24" customFormat="1" ht="15.75" customHeight="1" x14ac:dyDescent="0.35">
      <c r="A866" s="36" t="s">
        <v>27</v>
      </c>
      <c r="B866" s="36">
        <v>202509</v>
      </c>
      <c r="C866" s="24" t="s">
        <v>736</v>
      </c>
      <c r="D866" s="24" t="s">
        <v>119</v>
      </c>
      <c r="E866" s="62">
        <v>45901</v>
      </c>
      <c r="F866" s="62">
        <v>46265</v>
      </c>
      <c r="G866" s="37" t="s">
        <v>1400</v>
      </c>
      <c r="H866" s="36">
        <v>362072</v>
      </c>
      <c r="I866" s="63">
        <v>14914</v>
      </c>
      <c r="J866" s="24" t="s">
        <v>3771</v>
      </c>
      <c r="K866" s="63">
        <f t="shared" si="241"/>
        <v>45901</v>
      </c>
      <c r="L866" s="55">
        <f t="shared" si="242"/>
        <v>0.04</v>
      </c>
      <c r="M866" s="76">
        <v>0.22500000000000001</v>
      </c>
      <c r="N866" s="62">
        <v>45901</v>
      </c>
      <c r="O866" s="62">
        <v>46265</v>
      </c>
      <c r="P866" s="63"/>
      <c r="Q866" s="63"/>
      <c r="R866" s="78">
        <v>84</v>
      </c>
      <c r="S866" s="63" t="str">
        <f>VLOOKUP(R866,SA!$B$3:$C$11,2,1)</f>
        <v>81-100</v>
      </c>
      <c r="T866" s="38" t="s">
        <v>97</v>
      </c>
      <c r="U866" s="24" t="s">
        <v>5744</v>
      </c>
      <c r="V866" s="24">
        <v>400000</v>
      </c>
      <c r="W866" s="39">
        <f t="shared" si="243"/>
        <v>0</v>
      </c>
      <c r="X866" s="29">
        <f t="shared" si="244"/>
        <v>0</v>
      </c>
      <c r="Y866" s="40">
        <f t="shared" si="245"/>
        <v>365</v>
      </c>
      <c r="Z866" s="38">
        <f t="shared" si="246"/>
        <v>46081</v>
      </c>
      <c r="AA866" s="41">
        <f t="shared" si="247"/>
        <v>181</v>
      </c>
      <c r="AB866" s="24" t="s">
        <v>113</v>
      </c>
      <c r="AC866" s="41">
        <f t="shared" si="248"/>
        <v>29599.473999999998</v>
      </c>
      <c r="AD866" s="41">
        <v>1</v>
      </c>
      <c r="AE866" s="72">
        <f>INDEX(SA!$C$2:$G$11,MATCH(Details!S866,SA!$C$2:$C$11,0),MATCH(Details!V866,SA!$C$2:$G$2,0))*Y866/(F866-E866+1)</f>
        <v>25084.3</v>
      </c>
      <c r="AF866" s="41">
        <f t="shared" si="249"/>
        <v>0</v>
      </c>
      <c r="AG866" s="41">
        <f t="shared" si="250"/>
        <v>0</v>
      </c>
      <c r="AH866" s="41">
        <f t="shared" si="251"/>
        <v>4515.174</v>
      </c>
      <c r="AI866" s="60">
        <f t="shared" si="252"/>
        <v>1003.372</v>
      </c>
      <c r="AJ866" s="60">
        <f t="shared" si="253"/>
        <v>5643.9674999999997</v>
      </c>
      <c r="AK866" s="60">
        <f t="shared" si="254"/>
        <v>12439.063835616438</v>
      </c>
      <c r="AL866" s="60">
        <f t="shared" si="255"/>
        <v>9142.7119191780821</v>
      </c>
      <c r="AM866" s="41">
        <f t="shared" si="256"/>
        <v>9294.2485808219171</v>
      </c>
      <c r="AN866" s="42">
        <f t="shared" si="257"/>
        <v>45715</v>
      </c>
      <c r="AO866" s="43">
        <f t="shared" si="258"/>
        <v>25084.3</v>
      </c>
    </row>
    <row r="867" spans="1:41" s="24" customFormat="1" ht="15.75" customHeight="1" x14ac:dyDescent="0.35">
      <c r="A867" s="36" t="s">
        <v>27</v>
      </c>
      <c r="B867" s="36">
        <v>202509</v>
      </c>
      <c r="C867" s="24" t="s">
        <v>736</v>
      </c>
      <c r="D867" s="24" t="s">
        <v>119</v>
      </c>
      <c r="E867" s="62">
        <v>45901</v>
      </c>
      <c r="F867" s="62">
        <v>46265</v>
      </c>
      <c r="G867" s="37" t="s">
        <v>1401</v>
      </c>
      <c r="H867" s="36">
        <v>362072</v>
      </c>
      <c r="I867" s="63">
        <v>37567</v>
      </c>
      <c r="J867" s="24" t="s">
        <v>3772</v>
      </c>
      <c r="K867" s="63">
        <f t="shared" si="241"/>
        <v>45901</v>
      </c>
      <c r="L867" s="55">
        <f t="shared" si="242"/>
        <v>0.04</v>
      </c>
      <c r="M867" s="76">
        <v>0.22500000000000001</v>
      </c>
      <c r="N867" s="62">
        <v>45901</v>
      </c>
      <c r="O867" s="62">
        <v>46265</v>
      </c>
      <c r="P867" s="63"/>
      <c r="Q867" s="63"/>
      <c r="R867" s="78">
        <v>22</v>
      </c>
      <c r="S867" s="63" t="str">
        <f>VLOOKUP(R867,SA!$B$3:$C$11,2,1)</f>
        <v>0-25</v>
      </c>
      <c r="T867" s="38" t="s">
        <v>97</v>
      </c>
      <c r="U867" s="24" t="s">
        <v>5745</v>
      </c>
      <c r="V867" s="24">
        <v>400000</v>
      </c>
      <c r="W867" s="39">
        <f t="shared" si="243"/>
        <v>0</v>
      </c>
      <c r="X867" s="29">
        <f t="shared" si="244"/>
        <v>0</v>
      </c>
      <c r="Y867" s="40">
        <f t="shared" si="245"/>
        <v>365</v>
      </c>
      <c r="Z867" s="38">
        <f t="shared" si="246"/>
        <v>46081</v>
      </c>
      <c r="AA867" s="41">
        <f t="shared" si="247"/>
        <v>181</v>
      </c>
      <c r="AB867" s="24" t="s">
        <v>113</v>
      </c>
      <c r="AC867" s="41">
        <f t="shared" si="248"/>
        <v>4043.8364000000001</v>
      </c>
      <c r="AD867" s="41">
        <v>1</v>
      </c>
      <c r="AE867" s="72">
        <f>INDEX(SA!$C$2:$G$11,MATCH(Details!S867,SA!$C$2:$C$11,0),MATCH(Details!V867,SA!$C$2:$G$2,0))*Y867/(F867-E867+1)</f>
        <v>3426.98</v>
      </c>
      <c r="AF867" s="41">
        <f t="shared" si="249"/>
        <v>0</v>
      </c>
      <c r="AG867" s="41">
        <f t="shared" si="250"/>
        <v>0</v>
      </c>
      <c r="AH867" s="41">
        <f t="shared" si="251"/>
        <v>616.85640000000001</v>
      </c>
      <c r="AI867" s="60">
        <f t="shared" si="252"/>
        <v>137.07920000000001</v>
      </c>
      <c r="AJ867" s="60">
        <f t="shared" si="253"/>
        <v>771.07050000000004</v>
      </c>
      <c r="AK867" s="60">
        <f t="shared" si="254"/>
        <v>1699.4065205479453</v>
      </c>
      <c r="AL867" s="60">
        <f t="shared" si="255"/>
        <v>1249.0637926027398</v>
      </c>
      <c r="AM867" s="41">
        <f t="shared" si="256"/>
        <v>1269.7665073972601</v>
      </c>
      <c r="AN867" s="42">
        <f t="shared" si="257"/>
        <v>45715</v>
      </c>
      <c r="AO867" s="43">
        <f t="shared" si="258"/>
        <v>3426.98</v>
      </c>
    </row>
    <row r="868" spans="1:41" s="24" customFormat="1" ht="15.75" customHeight="1" x14ac:dyDescent="0.35">
      <c r="A868" s="36" t="s">
        <v>27</v>
      </c>
      <c r="B868" s="36">
        <v>202509</v>
      </c>
      <c r="C868" s="24" t="s">
        <v>736</v>
      </c>
      <c r="D868" s="24" t="s">
        <v>119</v>
      </c>
      <c r="E868" s="62">
        <v>45901</v>
      </c>
      <c r="F868" s="62">
        <v>46265</v>
      </c>
      <c r="G868" s="37" t="s">
        <v>1402</v>
      </c>
      <c r="H868" s="36">
        <v>362073</v>
      </c>
      <c r="I868" s="63">
        <v>18358</v>
      </c>
      <c r="J868" s="24" t="s">
        <v>3773</v>
      </c>
      <c r="K868" s="63">
        <f t="shared" si="241"/>
        <v>45901</v>
      </c>
      <c r="L868" s="55">
        <f t="shared" si="242"/>
        <v>0.04</v>
      </c>
      <c r="M868" s="76">
        <v>0.22500000000000001</v>
      </c>
      <c r="N868" s="62">
        <v>45901</v>
      </c>
      <c r="O868" s="62">
        <v>46265</v>
      </c>
      <c r="P868" s="63"/>
      <c r="Q868" s="63"/>
      <c r="R868" s="78">
        <v>75</v>
      </c>
      <c r="S868" s="63" t="str">
        <f>VLOOKUP(R868,SA!$B$3:$C$11,2,1)</f>
        <v>71-75</v>
      </c>
      <c r="T868" s="38" t="s">
        <v>98</v>
      </c>
      <c r="U868" s="24" t="s">
        <v>5747</v>
      </c>
      <c r="V868" s="24">
        <v>400000</v>
      </c>
      <c r="W868" s="39">
        <f t="shared" si="243"/>
        <v>0</v>
      </c>
      <c r="X868" s="29">
        <f t="shared" si="244"/>
        <v>0</v>
      </c>
      <c r="Y868" s="40">
        <f t="shared" si="245"/>
        <v>365</v>
      </c>
      <c r="Z868" s="38">
        <f t="shared" si="246"/>
        <v>46081</v>
      </c>
      <c r="AA868" s="41">
        <f t="shared" si="247"/>
        <v>181</v>
      </c>
      <c r="AB868" s="24" t="s">
        <v>113</v>
      </c>
      <c r="AC868" s="41">
        <f t="shared" si="248"/>
        <v>21578.034600000003</v>
      </c>
      <c r="AD868" s="41">
        <v>1</v>
      </c>
      <c r="AE868" s="72">
        <f>INDEX(SA!$C$2:$G$11,MATCH(Details!S868,SA!$C$2:$C$11,0),MATCH(Details!V868,SA!$C$2:$G$2,0))*Y868/(F868-E868+1)</f>
        <v>18286.47</v>
      </c>
      <c r="AF868" s="41">
        <f t="shared" si="249"/>
        <v>0</v>
      </c>
      <c r="AG868" s="41">
        <f t="shared" si="250"/>
        <v>0</v>
      </c>
      <c r="AH868" s="41">
        <f t="shared" si="251"/>
        <v>3291.5646000000002</v>
      </c>
      <c r="AI868" s="60">
        <f t="shared" si="252"/>
        <v>731.45880000000011</v>
      </c>
      <c r="AJ868" s="60">
        <f t="shared" si="253"/>
        <v>4114.4557500000001</v>
      </c>
      <c r="AK868" s="60">
        <f t="shared" si="254"/>
        <v>9068.0851232876721</v>
      </c>
      <c r="AL868" s="60">
        <f t="shared" si="255"/>
        <v>6665.0425656164389</v>
      </c>
      <c r="AM868" s="41">
        <f t="shared" si="256"/>
        <v>6775.5128843835619</v>
      </c>
      <c r="AN868" s="42">
        <f t="shared" si="257"/>
        <v>45715</v>
      </c>
      <c r="AO868" s="43">
        <f t="shared" si="258"/>
        <v>18286.47</v>
      </c>
    </row>
    <row r="869" spans="1:41" s="24" customFormat="1" ht="15.75" customHeight="1" x14ac:dyDescent="0.35">
      <c r="A869" s="36" t="s">
        <v>27</v>
      </c>
      <c r="B869" s="36">
        <v>202509</v>
      </c>
      <c r="C869" s="24" t="s">
        <v>736</v>
      </c>
      <c r="D869" s="24" t="s">
        <v>119</v>
      </c>
      <c r="E869" s="62">
        <v>45901</v>
      </c>
      <c r="F869" s="62">
        <v>46265</v>
      </c>
      <c r="G869" s="37" t="s">
        <v>1403</v>
      </c>
      <c r="H869" s="36">
        <v>362073</v>
      </c>
      <c r="I869" s="63">
        <v>39785</v>
      </c>
      <c r="J869" s="24" t="s">
        <v>3774</v>
      </c>
      <c r="K869" s="63">
        <f t="shared" si="241"/>
        <v>45901</v>
      </c>
      <c r="L869" s="55">
        <f t="shared" si="242"/>
        <v>0.04</v>
      </c>
      <c r="M869" s="76">
        <v>0.22500000000000001</v>
      </c>
      <c r="N869" s="62">
        <v>45901</v>
      </c>
      <c r="O869" s="62">
        <v>46265</v>
      </c>
      <c r="P869" s="63"/>
      <c r="Q869" s="63"/>
      <c r="R869" s="78">
        <v>16</v>
      </c>
      <c r="S869" s="63" t="str">
        <f>VLOOKUP(R869,SA!$B$3:$C$11,2,1)</f>
        <v>0-25</v>
      </c>
      <c r="T869" s="38" t="s">
        <v>97</v>
      </c>
      <c r="U869" s="24" t="s">
        <v>5745</v>
      </c>
      <c r="V869" s="24">
        <v>400000</v>
      </c>
      <c r="W869" s="39">
        <f t="shared" si="243"/>
        <v>0</v>
      </c>
      <c r="X869" s="29">
        <f t="shared" si="244"/>
        <v>0</v>
      </c>
      <c r="Y869" s="40">
        <f t="shared" si="245"/>
        <v>365</v>
      </c>
      <c r="Z869" s="38">
        <f t="shared" si="246"/>
        <v>46081</v>
      </c>
      <c r="AA869" s="41">
        <f t="shared" si="247"/>
        <v>181</v>
      </c>
      <c r="AB869" s="24" t="s">
        <v>113</v>
      </c>
      <c r="AC869" s="41">
        <f t="shared" si="248"/>
        <v>4043.8364000000001</v>
      </c>
      <c r="AD869" s="41">
        <v>1</v>
      </c>
      <c r="AE869" s="72">
        <f>INDEX(SA!$C$2:$G$11,MATCH(Details!S869,SA!$C$2:$C$11,0),MATCH(Details!V869,SA!$C$2:$G$2,0))*Y869/(F869-E869+1)</f>
        <v>3426.98</v>
      </c>
      <c r="AF869" s="41">
        <f t="shared" si="249"/>
        <v>0</v>
      </c>
      <c r="AG869" s="41">
        <f t="shared" si="250"/>
        <v>0</v>
      </c>
      <c r="AH869" s="41">
        <f t="shared" si="251"/>
        <v>616.85640000000001</v>
      </c>
      <c r="AI869" s="60">
        <f t="shared" si="252"/>
        <v>137.07920000000001</v>
      </c>
      <c r="AJ869" s="60">
        <f t="shared" si="253"/>
        <v>771.07050000000004</v>
      </c>
      <c r="AK869" s="60">
        <f t="shared" si="254"/>
        <v>1699.4065205479453</v>
      </c>
      <c r="AL869" s="60">
        <f t="shared" si="255"/>
        <v>1249.0637926027398</v>
      </c>
      <c r="AM869" s="41">
        <f t="shared" si="256"/>
        <v>1269.7665073972601</v>
      </c>
      <c r="AN869" s="42">
        <f t="shared" si="257"/>
        <v>45715</v>
      </c>
      <c r="AO869" s="43">
        <f t="shared" si="258"/>
        <v>3426.98</v>
      </c>
    </row>
    <row r="870" spans="1:41" s="24" customFormat="1" ht="15.75" customHeight="1" x14ac:dyDescent="0.35">
      <c r="A870" s="36" t="s">
        <v>27</v>
      </c>
      <c r="B870" s="36">
        <v>202509</v>
      </c>
      <c r="C870" s="24" t="s">
        <v>736</v>
      </c>
      <c r="D870" s="24" t="s">
        <v>119</v>
      </c>
      <c r="E870" s="62">
        <v>45901</v>
      </c>
      <c r="F870" s="62">
        <v>46265</v>
      </c>
      <c r="G870" s="37" t="s">
        <v>1404</v>
      </c>
      <c r="H870" s="36">
        <v>362073</v>
      </c>
      <c r="I870" s="63">
        <v>27921</v>
      </c>
      <c r="J870" s="24" t="s">
        <v>3775</v>
      </c>
      <c r="K870" s="63">
        <f t="shared" si="241"/>
        <v>45901</v>
      </c>
      <c r="L870" s="55">
        <f t="shared" si="242"/>
        <v>0.04</v>
      </c>
      <c r="M870" s="76">
        <v>0.22500000000000001</v>
      </c>
      <c r="N870" s="62">
        <v>45901</v>
      </c>
      <c r="O870" s="62">
        <v>46265</v>
      </c>
      <c r="P870" s="63"/>
      <c r="Q870" s="63"/>
      <c r="R870" s="78">
        <v>49</v>
      </c>
      <c r="S870" s="63" t="str">
        <f>VLOOKUP(R870,SA!$B$3:$C$11,2,1)</f>
        <v>46-55</v>
      </c>
      <c r="T870" s="38" t="s">
        <v>98</v>
      </c>
      <c r="U870" s="24" t="s">
        <v>5743</v>
      </c>
      <c r="V870" s="24">
        <v>400000</v>
      </c>
      <c r="W870" s="39">
        <f t="shared" si="243"/>
        <v>0</v>
      </c>
      <c r="X870" s="29">
        <f t="shared" si="244"/>
        <v>0</v>
      </c>
      <c r="Y870" s="40">
        <f t="shared" si="245"/>
        <v>365</v>
      </c>
      <c r="Z870" s="38">
        <f t="shared" si="246"/>
        <v>46081</v>
      </c>
      <c r="AA870" s="41">
        <f t="shared" si="247"/>
        <v>181</v>
      </c>
      <c r="AB870" s="24" t="s">
        <v>113</v>
      </c>
      <c r="AC870" s="41">
        <f t="shared" si="248"/>
        <v>8108.2165999999997</v>
      </c>
      <c r="AD870" s="41">
        <v>1</v>
      </c>
      <c r="AE870" s="72">
        <f>INDEX(SA!$C$2:$G$11,MATCH(Details!S870,SA!$C$2:$C$11,0),MATCH(Details!V870,SA!$C$2:$G$2,0))*Y870/(F870-E870+1)</f>
        <v>6871.37</v>
      </c>
      <c r="AF870" s="41">
        <f t="shared" si="249"/>
        <v>0</v>
      </c>
      <c r="AG870" s="41">
        <f t="shared" si="250"/>
        <v>0</v>
      </c>
      <c r="AH870" s="41">
        <f t="shared" si="251"/>
        <v>1236.8465999999999</v>
      </c>
      <c r="AI870" s="60">
        <f t="shared" si="252"/>
        <v>274.85480000000001</v>
      </c>
      <c r="AJ870" s="60">
        <f t="shared" si="253"/>
        <v>1546.05825</v>
      </c>
      <c r="AK870" s="60">
        <f t="shared" si="254"/>
        <v>3407.446493150685</v>
      </c>
      <c r="AL870" s="60">
        <f t="shared" si="255"/>
        <v>2504.4731724657536</v>
      </c>
      <c r="AM870" s="41">
        <f t="shared" si="256"/>
        <v>2545.9837775342462</v>
      </c>
      <c r="AN870" s="42">
        <f t="shared" si="257"/>
        <v>45715</v>
      </c>
      <c r="AO870" s="43">
        <f t="shared" si="258"/>
        <v>6871.37</v>
      </c>
    </row>
    <row r="871" spans="1:41" s="24" customFormat="1" ht="15.75" customHeight="1" x14ac:dyDescent="0.35">
      <c r="A871" s="36" t="s">
        <v>27</v>
      </c>
      <c r="B871" s="36">
        <v>202509</v>
      </c>
      <c r="C871" s="24" t="s">
        <v>736</v>
      </c>
      <c r="D871" s="24" t="s">
        <v>119</v>
      </c>
      <c r="E871" s="62">
        <v>45901</v>
      </c>
      <c r="F871" s="62">
        <v>46265</v>
      </c>
      <c r="G871" s="37" t="s">
        <v>280</v>
      </c>
      <c r="H871" s="36">
        <v>362073</v>
      </c>
      <c r="I871" s="63">
        <v>27313</v>
      </c>
      <c r="J871" s="24" t="s">
        <v>3776</v>
      </c>
      <c r="K871" s="63">
        <f t="shared" si="241"/>
        <v>45901</v>
      </c>
      <c r="L871" s="55">
        <f t="shared" si="242"/>
        <v>0.04</v>
      </c>
      <c r="M871" s="76">
        <v>0.22500000000000001</v>
      </c>
      <c r="N871" s="62">
        <v>45901</v>
      </c>
      <c r="O871" s="62">
        <v>46265</v>
      </c>
      <c r="P871" s="63"/>
      <c r="Q871" s="63"/>
      <c r="R871" s="78">
        <v>50</v>
      </c>
      <c r="S871" s="63" t="str">
        <f>VLOOKUP(R871,SA!$B$3:$C$11,2,1)</f>
        <v>46-55</v>
      </c>
      <c r="T871" s="38" t="s">
        <v>97</v>
      </c>
      <c r="U871" s="24" t="s">
        <v>56</v>
      </c>
      <c r="V871" s="24">
        <v>400000</v>
      </c>
      <c r="W871" s="39">
        <f t="shared" si="243"/>
        <v>400000</v>
      </c>
      <c r="X871" s="29">
        <f t="shared" si="244"/>
        <v>1</v>
      </c>
      <c r="Y871" s="40">
        <f t="shared" si="245"/>
        <v>365</v>
      </c>
      <c r="Z871" s="38">
        <f t="shared" si="246"/>
        <v>46081</v>
      </c>
      <c r="AA871" s="41">
        <f t="shared" si="247"/>
        <v>181</v>
      </c>
      <c r="AB871" s="24" t="s">
        <v>113</v>
      </c>
      <c r="AC871" s="41">
        <f t="shared" si="248"/>
        <v>8108.2165999999997</v>
      </c>
      <c r="AD871" s="41">
        <v>1</v>
      </c>
      <c r="AE871" s="72">
        <f>INDEX(SA!$C$2:$G$11,MATCH(Details!S871,SA!$C$2:$C$11,0),MATCH(Details!V871,SA!$C$2:$G$2,0))*Y871/(F871-E871+1)</f>
        <v>6871.37</v>
      </c>
      <c r="AF871" s="41">
        <f t="shared" si="249"/>
        <v>0</v>
      </c>
      <c r="AG871" s="41">
        <f t="shared" si="250"/>
        <v>0</v>
      </c>
      <c r="AH871" s="41">
        <f t="shared" si="251"/>
        <v>1236.8465999999999</v>
      </c>
      <c r="AI871" s="60">
        <f t="shared" si="252"/>
        <v>274.85480000000001</v>
      </c>
      <c r="AJ871" s="60">
        <f t="shared" si="253"/>
        <v>1546.05825</v>
      </c>
      <c r="AK871" s="60">
        <f t="shared" si="254"/>
        <v>3407.446493150685</v>
      </c>
      <c r="AL871" s="60">
        <f t="shared" si="255"/>
        <v>2504.4731724657536</v>
      </c>
      <c r="AM871" s="41">
        <f t="shared" si="256"/>
        <v>2545.9837775342462</v>
      </c>
      <c r="AN871" s="42">
        <f t="shared" si="257"/>
        <v>45715</v>
      </c>
      <c r="AO871" s="43">
        <f t="shared" si="258"/>
        <v>6871.37</v>
      </c>
    </row>
    <row r="872" spans="1:41" s="24" customFormat="1" ht="15.75" customHeight="1" x14ac:dyDescent="0.35">
      <c r="A872" s="36" t="s">
        <v>27</v>
      </c>
      <c r="B872" s="36">
        <v>202509</v>
      </c>
      <c r="C872" s="24" t="s">
        <v>736</v>
      </c>
      <c r="D872" s="24" t="s">
        <v>119</v>
      </c>
      <c r="E872" s="62">
        <v>45901</v>
      </c>
      <c r="F872" s="62">
        <v>46265</v>
      </c>
      <c r="G872" s="37" t="s">
        <v>1405</v>
      </c>
      <c r="H872" s="36">
        <v>362074</v>
      </c>
      <c r="I872" s="63">
        <v>40532</v>
      </c>
      <c r="J872" s="24" t="s">
        <v>3777</v>
      </c>
      <c r="K872" s="63">
        <f t="shared" si="241"/>
        <v>45901</v>
      </c>
      <c r="L872" s="55">
        <f t="shared" si="242"/>
        <v>0.04</v>
      </c>
      <c r="M872" s="76">
        <v>0.22500000000000001</v>
      </c>
      <c r="N872" s="62">
        <v>45901</v>
      </c>
      <c r="O872" s="62">
        <v>46265</v>
      </c>
      <c r="P872" s="63"/>
      <c r="Q872" s="63"/>
      <c r="R872" s="78">
        <v>14</v>
      </c>
      <c r="S872" s="63" t="str">
        <f>VLOOKUP(R872,SA!$B$3:$C$11,2,1)</f>
        <v>0-25</v>
      </c>
      <c r="T872" s="38" t="s">
        <v>98</v>
      </c>
      <c r="U872" s="24" t="s">
        <v>5746</v>
      </c>
      <c r="V872" s="24">
        <v>400000</v>
      </c>
      <c r="W872" s="39">
        <f t="shared" si="243"/>
        <v>0</v>
      </c>
      <c r="X872" s="29">
        <f t="shared" si="244"/>
        <v>0</v>
      </c>
      <c r="Y872" s="40">
        <f t="shared" si="245"/>
        <v>365</v>
      </c>
      <c r="Z872" s="38">
        <f t="shared" si="246"/>
        <v>46081</v>
      </c>
      <c r="AA872" s="41">
        <f t="shared" si="247"/>
        <v>181</v>
      </c>
      <c r="AB872" s="24" t="s">
        <v>113</v>
      </c>
      <c r="AC872" s="41">
        <f t="shared" si="248"/>
        <v>4043.8364000000001</v>
      </c>
      <c r="AD872" s="41">
        <v>1</v>
      </c>
      <c r="AE872" s="72">
        <f>INDEX(SA!$C$2:$G$11,MATCH(Details!S872,SA!$C$2:$C$11,0),MATCH(Details!V872,SA!$C$2:$G$2,0))*Y872/(F872-E872+1)</f>
        <v>3426.98</v>
      </c>
      <c r="AF872" s="41">
        <f t="shared" si="249"/>
        <v>0</v>
      </c>
      <c r="AG872" s="41">
        <f t="shared" si="250"/>
        <v>0</v>
      </c>
      <c r="AH872" s="41">
        <f t="shared" si="251"/>
        <v>616.85640000000001</v>
      </c>
      <c r="AI872" s="60">
        <f t="shared" si="252"/>
        <v>137.07920000000001</v>
      </c>
      <c r="AJ872" s="60">
        <f t="shared" si="253"/>
        <v>771.07050000000004</v>
      </c>
      <c r="AK872" s="60">
        <f t="shared" si="254"/>
        <v>1699.4065205479453</v>
      </c>
      <c r="AL872" s="60">
        <f t="shared" si="255"/>
        <v>1249.0637926027398</v>
      </c>
      <c r="AM872" s="41">
        <f t="shared" si="256"/>
        <v>1269.7665073972601</v>
      </c>
      <c r="AN872" s="42">
        <f t="shared" si="257"/>
        <v>45715</v>
      </c>
      <c r="AO872" s="43">
        <f t="shared" si="258"/>
        <v>3426.98</v>
      </c>
    </row>
    <row r="873" spans="1:41" s="24" customFormat="1" ht="15.75" customHeight="1" x14ac:dyDescent="0.35">
      <c r="A873" s="36" t="s">
        <v>27</v>
      </c>
      <c r="B873" s="36">
        <v>202509</v>
      </c>
      <c r="C873" s="24" t="s">
        <v>736</v>
      </c>
      <c r="D873" s="24" t="s">
        <v>119</v>
      </c>
      <c r="E873" s="62">
        <v>45901</v>
      </c>
      <c r="F873" s="62">
        <v>46265</v>
      </c>
      <c r="G873" s="37" t="s">
        <v>1406</v>
      </c>
      <c r="H873" s="36">
        <v>362074</v>
      </c>
      <c r="I873" s="63">
        <v>24857</v>
      </c>
      <c r="J873" s="24" t="s">
        <v>3778</v>
      </c>
      <c r="K873" s="63">
        <f t="shared" si="241"/>
        <v>45901</v>
      </c>
      <c r="L873" s="55">
        <f t="shared" si="242"/>
        <v>0.04</v>
      </c>
      <c r="M873" s="76">
        <v>0.22500000000000001</v>
      </c>
      <c r="N873" s="62">
        <v>45901</v>
      </c>
      <c r="O873" s="62">
        <v>46265</v>
      </c>
      <c r="P873" s="63"/>
      <c r="Q873" s="63"/>
      <c r="R873" s="78">
        <v>57</v>
      </c>
      <c r="S873" s="63" t="str">
        <f>VLOOKUP(R873,SA!$B$3:$C$11,2,1)</f>
        <v>56-65</v>
      </c>
      <c r="T873" s="38" t="s">
        <v>98</v>
      </c>
      <c r="U873" s="24" t="s">
        <v>5743</v>
      </c>
      <c r="V873" s="24">
        <v>400000</v>
      </c>
      <c r="W873" s="39">
        <f t="shared" si="243"/>
        <v>0</v>
      </c>
      <c r="X873" s="29">
        <f t="shared" si="244"/>
        <v>0</v>
      </c>
      <c r="Y873" s="40">
        <f t="shared" si="245"/>
        <v>365</v>
      </c>
      <c r="Z873" s="38">
        <f t="shared" si="246"/>
        <v>46081</v>
      </c>
      <c r="AA873" s="41">
        <f t="shared" si="247"/>
        <v>181</v>
      </c>
      <c r="AB873" s="24" t="s">
        <v>113</v>
      </c>
      <c r="AC873" s="41">
        <f t="shared" si="248"/>
        <v>11909.7282</v>
      </c>
      <c r="AD873" s="41">
        <v>1</v>
      </c>
      <c r="AE873" s="72">
        <f>INDEX(SA!$C$2:$G$11,MATCH(Details!S873,SA!$C$2:$C$11,0),MATCH(Details!V873,SA!$C$2:$G$2,0))*Y873/(F873-E873+1)</f>
        <v>10092.99</v>
      </c>
      <c r="AF873" s="41">
        <f t="shared" si="249"/>
        <v>0</v>
      </c>
      <c r="AG873" s="41">
        <f t="shared" si="250"/>
        <v>0</v>
      </c>
      <c r="AH873" s="41">
        <f t="shared" si="251"/>
        <v>1816.7382</v>
      </c>
      <c r="AI873" s="60">
        <f t="shared" si="252"/>
        <v>403.71960000000001</v>
      </c>
      <c r="AJ873" s="60">
        <f t="shared" si="253"/>
        <v>2270.9227500000002</v>
      </c>
      <c r="AK873" s="60">
        <f t="shared" si="254"/>
        <v>5005.0169589041097</v>
      </c>
      <c r="AL873" s="60">
        <f t="shared" si="255"/>
        <v>3678.6874647945206</v>
      </c>
      <c r="AM873" s="41">
        <f t="shared" si="256"/>
        <v>3739.6601852054787</v>
      </c>
      <c r="AN873" s="42">
        <f t="shared" si="257"/>
        <v>45715</v>
      </c>
      <c r="AO873" s="43">
        <f t="shared" si="258"/>
        <v>10092.99</v>
      </c>
    </row>
    <row r="874" spans="1:41" s="24" customFormat="1" ht="15.75" customHeight="1" x14ac:dyDescent="0.35">
      <c r="A874" s="36" t="s">
        <v>27</v>
      </c>
      <c r="B874" s="36">
        <v>202509</v>
      </c>
      <c r="C874" s="24" t="s">
        <v>736</v>
      </c>
      <c r="D874" s="24" t="s">
        <v>119</v>
      </c>
      <c r="E874" s="62">
        <v>45901</v>
      </c>
      <c r="F874" s="62">
        <v>46265</v>
      </c>
      <c r="G874" s="37" t="s">
        <v>492</v>
      </c>
      <c r="H874" s="36">
        <v>362074</v>
      </c>
      <c r="I874" s="63">
        <v>25863</v>
      </c>
      <c r="J874" s="24" t="s">
        <v>3779</v>
      </c>
      <c r="K874" s="63">
        <f t="shared" si="241"/>
        <v>45901</v>
      </c>
      <c r="L874" s="55">
        <f t="shared" si="242"/>
        <v>0.04</v>
      </c>
      <c r="M874" s="76">
        <v>0.22500000000000001</v>
      </c>
      <c r="N874" s="62">
        <v>45901</v>
      </c>
      <c r="O874" s="62">
        <v>46265</v>
      </c>
      <c r="P874" s="63"/>
      <c r="Q874" s="63"/>
      <c r="R874" s="78">
        <v>54</v>
      </c>
      <c r="S874" s="63" t="str">
        <f>VLOOKUP(R874,SA!$B$3:$C$11,2,1)</f>
        <v>46-55</v>
      </c>
      <c r="T874" s="38" t="s">
        <v>97</v>
      </c>
      <c r="U874" s="24" t="s">
        <v>56</v>
      </c>
      <c r="V874" s="24">
        <v>400000</v>
      </c>
      <c r="W874" s="39">
        <f t="shared" si="243"/>
        <v>400000</v>
      </c>
      <c r="X874" s="29">
        <f t="shared" si="244"/>
        <v>1</v>
      </c>
      <c r="Y874" s="40">
        <f t="shared" si="245"/>
        <v>365</v>
      </c>
      <c r="Z874" s="38">
        <f t="shared" si="246"/>
        <v>46081</v>
      </c>
      <c r="AA874" s="41">
        <f t="shared" si="247"/>
        <v>181</v>
      </c>
      <c r="AB874" s="24" t="s">
        <v>113</v>
      </c>
      <c r="AC874" s="41">
        <f t="shared" si="248"/>
        <v>8108.2165999999997</v>
      </c>
      <c r="AD874" s="41">
        <v>1</v>
      </c>
      <c r="AE874" s="72">
        <f>INDEX(SA!$C$2:$G$11,MATCH(Details!S874,SA!$C$2:$C$11,0),MATCH(Details!V874,SA!$C$2:$G$2,0))*Y874/(F874-E874+1)</f>
        <v>6871.37</v>
      </c>
      <c r="AF874" s="41">
        <f t="shared" si="249"/>
        <v>0</v>
      </c>
      <c r="AG874" s="41">
        <f t="shared" si="250"/>
        <v>0</v>
      </c>
      <c r="AH874" s="41">
        <f t="shared" si="251"/>
        <v>1236.8465999999999</v>
      </c>
      <c r="AI874" s="60">
        <f t="shared" si="252"/>
        <v>274.85480000000001</v>
      </c>
      <c r="AJ874" s="60">
        <f t="shared" si="253"/>
        <v>1546.05825</v>
      </c>
      <c r="AK874" s="60">
        <f t="shared" si="254"/>
        <v>3407.446493150685</v>
      </c>
      <c r="AL874" s="60">
        <f t="shared" si="255"/>
        <v>2504.4731724657536</v>
      </c>
      <c r="AM874" s="41">
        <f t="shared" si="256"/>
        <v>2545.9837775342462</v>
      </c>
      <c r="AN874" s="42">
        <f t="shared" si="257"/>
        <v>45715</v>
      </c>
      <c r="AO874" s="43">
        <f t="shared" si="258"/>
        <v>6871.37</v>
      </c>
    </row>
    <row r="875" spans="1:41" s="24" customFormat="1" ht="15.75" customHeight="1" x14ac:dyDescent="0.35">
      <c r="A875" s="36" t="s">
        <v>27</v>
      </c>
      <c r="B875" s="36">
        <v>202509</v>
      </c>
      <c r="C875" s="24" t="s">
        <v>736</v>
      </c>
      <c r="D875" s="24" t="s">
        <v>119</v>
      </c>
      <c r="E875" s="62">
        <v>45901</v>
      </c>
      <c r="F875" s="62">
        <v>46265</v>
      </c>
      <c r="G875" s="37" t="s">
        <v>1407</v>
      </c>
      <c r="H875" s="36">
        <v>362082</v>
      </c>
      <c r="I875" s="63">
        <v>42916</v>
      </c>
      <c r="J875" s="24" t="s">
        <v>3780</v>
      </c>
      <c r="K875" s="63">
        <f t="shared" si="241"/>
        <v>45901</v>
      </c>
      <c r="L875" s="55">
        <f t="shared" si="242"/>
        <v>0.04</v>
      </c>
      <c r="M875" s="76">
        <v>0.22500000000000001</v>
      </c>
      <c r="N875" s="62">
        <v>45901</v>
      </c>
      <c r="O875" s="62">
        <v>46265</v>
      </c>
      <c r="P875" s="63"/>
      <c r="Q875" s="63"/>
      <c r="R875" s="78">
        <v>8</v>
      </c>
      <c r="S875" s="63" t="str">
        <f>VLOOKUP(R875,SA!$B$3:$C$11,2,1)</f>
        <v>0-25</v>
      </c>
      <c r="T875" s="38" t="s">
        <v>97</v>
      </c>
      <c r="U875" s="24" t="s">
        <v>5745</v>
      </c>
      <c r="V875" s="24">
        <v>400000</v>
      </c>
      <c r="W875" s="39">
        <f t="shared" si="243"/>
        <v>0</v>
      </c>
      <c r="X875" s="29">
        <f t="shared" si="244"/>
        <v>0</v>
      </c>
      <c r="Y875" s="40">
        <f t="shared" si="245"/>
        <v>365</v>
      </c>
      <c r="Z875" s="38">
        <f t="shared" si="246"/>
        <v>46081</v>
      </c>
      <c r="AA875" s="41">
        <f t="shared" si="247"/>
        <v>181</v>
      </c>
      <c r="AB875" s="24" t="s">
        <v>113</v>
      </c>
      <c r="AC875" s="41">
        <f t="shared" si="248"/>
        <v>4043.8364000000001</v>
      </c>
      <c r="AD875" s="41">
        <v>1</v>
      </c>
      <c r="AE875" s="72">
        <f>INDEX(SA!$C$2:$G$11,MATCH(Details!S875,SA!$C$2:$C$11,0),MATCH(Details!V875,SA!$C$2:$G$2,0))*Y875/(F875-E875+1)</f>
        <v>3426.98</v>
      </c>
      <c r="AF875" s="41">
        <f t="shared" si="249"/>
        <v>0</v>
      </c>
      <c r="AG875" s="41">
        <f t="shared" si="250"/>
        <v>0</v>
      </c>
      <c r="AH875" s="41">
        <f t="shared" si="251"/>
        <v>616.85640000000001</v>
      </c>
      <c r="AI875" s="60">
        <f t="shared" si="252"/>
        <v>137.07920000000001</v>
      </c>
      <c r="AJ875" s="60">
        <f t="shared" si="253"/>
        <v>771.07050000000004</v>
      </c>
      <c r="AK875" s="60">
        <f t="shared" si="254"/>
        <v>1699.4065205479453</v>
      </c>
      <c r="AL875" s="60">
        <f t="shared" si="255"/>
        <v>1249.0637926027398</v>
      </c>
      <c r="AM875" s="41">
        <f t="shared" si="256"/>
        <v>1269.7665073972601</v>
      </c>
      <c r="AN875" s="42">
        <f t="shared" si="257"/>
        <v>45715</v>
      </c>
      <c r="AO875" s="43">
        <f t="shared" si="258"/>
        <v>3426.98</v>
      </c>
    </row>
    <row r="876" spans="1:41" s="24" customFormat="1" ht="15.75" customHeight="1" x14ac:dyDescent="0.35">
      <c r="A876" s="36" t="s">
        <v>27</v>
      </c>
      <c r="B876" s="36">
        <v>202509</v>
      </c>
      <c r="C876" s="24" t="s">
        <v>736</v>
      </c>
      <c r="D876" s="24" t="s">
        <v>119</v>
      </c>
      <c r="E876" s="62">
        <v>45901</v>
      </c>
      <c r="F876" s="62">
        <v>46265</v>
      </c>
      <c r="G876" s="37" t="s">
        <v>1408</v>
      </c>
      <c r="H876" s="36">
        <v>362082</v>
      </c>
      <c r="I876" s="63">
        <v>32056</v>
      </c>
      <c r="J876" s="24" t="s">
        <v>3781</v>
      </c>
      <c r="K876" s="63">
        <f t="shared" si="241"/>
        <v>45901</v>
      </c>
      <c r="L876" s="55">
        <f t="shared" si="242"/>
        <v>0.04</v>
      </c>
      <c r="M876" s="76">
        <v>0.22500000000000001</v>
      </c>
      <c r="N876" s="62">
        <v>45901</v>
      </c>
      <c r="O876" s="62">
        <v>46265</v>
      </c>
      <c r="P876" s="63"/>
      <c r="Q876" s="63"/>
      <c r="R876" s="78">
        <v>37</v>
      </c>
      <c r="S876" s="63" t="str">
        <f>VLOOKUP(R876,SA!$B$3:$C$11,2,1)</f>
        <v>36-45</v>
      </c>
      <c r="T876" s="38" t="s">
        <v>97</v>
      </c>
      <c r="U876" s="24" t="s">
        <v>5743</v>
      </c>
      <c r="V876" s="24">
        <v>400000</v>
      </c>
      <c r="W876" s="39">
        <f t="shared" si="243"/>
        <v>0</v>
      </c>
      <c r="X876" s="29">
        <f t="shared" si="244"/>
        <v>0</v>
      </c>
      <c r="Y876" s="40">
        <f t="shared" si="245"/>
        <v>365</v>
      </c>
      <c r="Z876" s="38">
        <f t="shared" si="246"/>
        <v>46081</v>
      </c>
      <c r="AA876" s="41">
        <f t="shared" si="247"/>
        <v>181</v>
      </c>
      <c r="AB876" s="24" t="s">
        <v>113</v>
      </c>
      <c r="AC876" s="41">
        <f t="shared" si="248"/>
        <v>5496.5225999999993</v>
      </c>
      <c r="AD876" s="41">
        <v>1</v>
      </c>
      <c r="AE876" s="72">
        <f>INDEX(SA!$C$2:$G$11,MATCH(Details!S876,SA!$C$2:$C$11,0),MATCH(Details!V876,SA!$C$2:$G$2,0))*Y876/(F876-E876+1)</f>
        <v>4658.07</v>
      </c>
      <c r="AF876" s="41">
        <f t="shared" si="249"/>
        <v>0</v>
      </c>
      <c r="AG876" s="41">
        <f t="shared" si="250"/>
        <v>0</v>
      </c>
      <c r="AH876" s="41">
        <f t="shared" si="251"/>
        <v>838.45259999999996</v>
      </c>
      <c r="AI876" s="60">
        <f t="shared" si="252"/>
        <v>186.3228</v>
      </c>
      <c r="AJ876" s="60">
        <f t="shared" si="253"/>
        <v>1048.06575</v>
      </c>
      <c r="AK876" s="60">
        <f t="shared" si="254"/>
        <v>2309.8922465753421</v>
      </c>
      <c r="AL876" s="60">
        <f t="shared" si="255"/>
        <v>1697.7708012328765</v>
      </c>
      <c r="AM876" s="41">
        <f t="shared" si="256"/>
        <v>1725.9106487671231</v>
      </c>
      <c r="AN876" s="42">
        <f t="shared" si="257"/>
        <v>45715</v>
      </c>
      <c r="AO876" s="43">
        <f t="shared" si="258"/>
        <v>4658.07</v>
      </c>
    </row>
    <row r="877" spans="1:41" s="24" customFormat="1" ht="15.75" customHeight="1" x14ac:dyDescent="0.35">
      <c r="A877" s="36" t="s">
        <v>27</v>
      </c>
      <c r="B877" s="36">
        <v>202509</v>
      </c>
      <c r="C877" s="24" t="s">
        <v>736</v>
      </c>
      <c r="D877" s="24" t="s">
        <v>119</v>
      </c>
      <c r="E877" s="62">
        <v>45901</v>
      </c>
      <c r="F877" s="62">
        <v>46265</v>
      </c>
      <c r="G877" s="37" t="s">
        <v>1409</v>
      </c>
      <c r="H877" s="36">
        <v>362082</v>
      </c>
      <c r="I877" s="63">
        <v>42916</v>
      </c>
      <c r="J877" s="24" t="s">
        <v>3782</v>
      </c>
      <c r="K877" s="63">
        <f t="shared" si="241"/>
        <v>45901</v>
      </c>
      <c r="L877" s="55">
        <f t="shared" si="242"/>
        <v>0.04</v>
      </c>
      <c r="M877" s="76">
        <v>0.22500000000000001</v>
      </c>
      <c r="N877" s="62">
        <v>45901</v>
      </c>
      <c r="O877" s="62">
        <v>46265</v>
      </c>
      <c r="P877" s="63"/>
      <c r="Q877" s="63"/>
      <c r="R877" s="78">
        <v>8</v>
      </c>
      <c r="S877" s="63" t="str">
        <f>VLOOKUP(R877,SA!$B$3:$C$11,2,1)</f>
        <v>0-25</v>
      </c>
      <c r="T877" s="38" t="s">
        <v>97</v>
      </c>
      <c r="U877" s="24" t="s">
        <v>5745</v>
      </c>
      <c r="V877" s="24">
        <v>400000</v>
      </c>
      <c r="W877" s="39">
        <f t="shared" si="243"/>
        <v>0</v>
      </c>
      <c r="X877" s="29">
        <f t="shared" si="244"/>
        <v>0</v>
      </c>
      <c r="Y877" s="40">
        <f t="shared" si="245"/>
        <v>365</v>
      </c>
      <c r="Z877" s="38">
        <f t="shared" si="246"/>
        <v>46081</v>
      </c>
      <c r="AA877" s="41">
        <f t="shared" si="247"/>
        <v>181</v>
      </c>
      <c r="AB877" s="24" t="s">
        <v>113</v>
      </c>
      <c r="AC877" s="41">
        <f t="shared" si="248"/>
        <v>4043.8364000000001</v>
      </c>
      <c r="AD877" s="41">
        <v>1</v>
      </c>
      <c r="AE877" s="72">
        <f>INDEX(SA!$C$2:$G$11,MATCH(Details!S877,SA!$C$2:$C$11,0),MATCH(Details!V877,SA!$C$2:$G$2,0))*Y877/(F877-E877+1)</f>
        <v>3426.98</v>
      </c>
      <c r="AF877" s="41">
        <f t="shared" si="249"/>
        <v>0</v>
      </c>
      <c r="AG877" s="41">
        <f t="shared" si="250"/>
        <v>0</v>
      </c>
      <c r="AH877" s="41">
        <f t="shared" si="251"/>
        <v>616.85640000000001</v>
      </c>
      <c r="AI877" s="60">
        <f t="shared" si="252"/>
        <v>137.07920000000001</v>
      </c>
      <c r="AJ877" s="60">
        <f t="shared" si="253"/>
        <v>771.07050000000004</v>
      </c>
      <c r="AK877" s="60">
        <f t="shared" si="254"/>
        <v>1699.4065205479453</v>
      </c>
      <c r="AL877" s="60">
        <f t="shared" si="255"/>
        <v>1249.0637926027398</v>
      </c>
      <c r="AM877" s="41">
        <f t="shared" si="256"/>
        <v>1269.7665073972601</v>
      </c>
      <c r="AN877" s="42">
        <f t="shared" si="257"/>
        <v>45715</v>
      </c>
      <c r="AO877" s="43">
        <f t="shared" si="258"/>
        <v>3426.98</v>
      </c>
    </row>
    <row r="878" spans="1:41" s="24" customFormat="1" ht="15.75" customHeight="1" x14ac:dyDescent="0.35">
      <c r="A878" s="36" t="s">
        <v>27</v>
      </c>
      <c r="B878" s="36">
        <v>202509</v>
      </c>
      <c r="C878" s="24" t="s">
        <v>736</v>
      </c>
      <c r="D878" s="24" t="s">
        <v>119</v>
      </c>
      <c r="E878" s="62">
        <v>45901</v>
      </c>
      <c r="F878" s="62">
        <v>46265</v>
      </c>
      <c r="G878" s="37" t="s">
        <v>1410</v>
      </c>
      <c r="H878" s="36">
        <v>362082</v>
      </c>
      <c r="I878" s="63">
        <v>22087</v>
      </c>
      <c r="J878" s="24" t="s">
        <v>3783</v>
      </c>
      <c r="K878" s="63">
        <f t="shared" si="241"/>
        <v>45901</v>
      </c>
      <c r="L878" s="55">
        <f t="shared" si="242"/>
        <v>0.04</v>
      </c>
      <c r="M878" s="76">
        <v>0.22500000000000001</v>
      </c>
      <c r="N878" s="62">
        <v>45901</v>
      </c>
      <c r="O878" s="62">
        <v>46265</v>
      </c>
      <c r="P878" s="63"/>
      <c r="Q878" s="63"/>
      <c r="R878" s="78">
        <v>65</v>
      </c>
      <c r="S878" s="63" t="str">
        <f>VLOOKUP(R878,SA!$B$3:$C$11,2,1)</f>
        <v>56-65</v>
      </c>
      <c r="T878" s="38" t="s">
        <v>98</v>
      </c>
      <c r="U878" s="24" t="s">
        <v>5747</v>
      </c>
      <c r="V878" s="24">
        <v>400000</v>
      </c>
      <c r="W878" s="39">
        <f t="shared" si="243"/>
        <v>0</v>
      </c>
      <c r="X878" s="29">
        <f t="shared" si="244"/>
        <v>0</v>
      </c>
      <c r="Y878" s="40">
        <f t="shared" si="245"/>
        <v>365</v>
      </c>
      <c r="Z878" s="38">
        <f t="shared" si="246"/>
        <v>46081</v>
      </c>
      <c r="AA878" s="41">
        <f t="shared" si="247"/>
        <v>181</v>
      </c>
      <c r="AB878" s="24" t="s">
        <v>113</v>
      </c>
      <c r="AC878" s="41">
        <f t="shared" si="248"/>
        <v>11909.7282</v>
      </c>
      <c r="AD878" s="41">
        <v>1</v>
      </c>
      <c r="AE878" s="72">
        <f>INDEX(SA!$C$2:$G$11,MATCH(Details!S878,SA!$C$2:$C$11,0),MATCH(Details!V878,SA!$C$2:$G$2,0))*Y878/(F878-E878+1)</f>
        <v>10092.99</v>
      </c>
      <c r="AF878" s="41">
        <f t="shared" si="249"/>
        <v>0</v>
      </c>
      <c r="AG878" s="41">
        <f t="shared" si="250"/>
        <v>0</v>
      </c>
      <c r="AH878" s="41">
        <f t="shared" si="251"/>
        <v>1816.7382</v>
      </c>
      <c r="AI878" s="60">
        <f t="shared" si="252"/>
        <v>403.71960000000001</v>
      </c>
      <c r="AJ878" s="60">
        <f t="shared" si="253"/>
        <v>2270.9227500000002</v>
      </c>
      <c r="AK878" s="60">
        <f t="shared" si="254"/>
        <v>5005.0169589041097</v>
      </c>
      <c r="AL878" s="60">
        <f t="shared" si="255"/>
        <v>3678.6874647945206</v>
      </c>
      <c r="AM878" s="41">
        <f t="shared" si="256"/>
        <v>3739.6601852054787</v>
      </c>
      <c r="AN878" s="42">
        <f t="shared" si="257"/>
        <v>45715</v>
      </c>
      <c r="AO878" s="43">
        <f t="shared" si="258"/>
        <v>10092.99</v>
      </c>
    </row>
    <row r="879" spans="1:41" s="24" customFormat="1" ht="15.75" customHeight="1" x14ac:dyDescent="0.35">
      <c r="A879" s="36" t="s">
        <v>27</v>
      </c>
      <c r="B879" s="36">
        <v>202509</v>
      </c>
      <c r="C879" s="24" t="s">
        <v>736</v>
      </c>
      <c r="D879" s="24" t="s">
        <v>119</v>
      </c>
      <c r="E879" s="62">
        <v>45901</v>
      </c>
      <c r="F879" s="62">
        <v>46265</v>
      </c>
      <c r="G879" s="37" t="s">
        <v>1411</v>
      </c>
      <c r="H879" s="36">
        <v>362082</v>
      </c>
      <c r="I879" s="63">
        <v>19390</v>
      </c>
      <c r="J879" s="24" t="s">
        <v>3784</v>
      </c>
      <c r="K879" s="63">
        <f t="shared" si="241"/>
        <v>45901</v>
      </c>
      <c r="L879" s="55">
        <f t="shared" si="242"/>
        <v>0.04</v>
      </c>
      <c r="M879" s="76">
        <v>0.22500000000000001</v>
      </c>
      <c r="N879" s="62">
        <v>45901</v>
      </c>
      <c r="O879" s="62">
        <v>46265</v>
      </c>
      <c r="P879" s="63"/>
      <c r="Q879" s="63"/>
      <c r="R879" s="78">
        <v>72</v>
      </c>
      <c r="S879" s="63" t="str">
        <f>VLOOKUP(R879,SA!$B$3:$C$11,2,1)</f>
        <v>71-75</v>
      </c>
      <c r="T879" s="38" t="s">
        <v>97</v>
      </c>
      <c r="U879" s="24" t="s">
        <v>5744</v>
      </c>
      <c r="V879" s="24">
        <v>400000</v>
      </c>
      <c r="W879" s="39">
        <f t="shared" si="243"/>
        <v>0</v>
      </c>
      <c r="X879" s="29">
        <f t="shared" si="244"/>
        <v>0</v>
      </c>
      <c r="Y879" s="40">
        <f t="shared" si="245"/>
        <v>365</v>
      </c>
      <c r="Z879" s="38">
        <f t="shared" si="246"/>
        <v>46081</v>
      </c>
      <c r="AA879" s="41">
        <f t="shared" si="247"/>
        <v>181</v>
      </c>
      <c r="AB879" s="24" t="s">
        <v>113</v>
      </c>
      <c r="AC879" s="41">
        <f t="shared" si="248"/>
        <v>21578.034600000003</v>
      </c>
      <c r="AD879" s="41">
        <v>1</v>
      </c>
      <c r="AE879" s="72">
        <f>INDEX(SA!$C$2:$G$11,MATCH(Details!S879,SA!$C$2:$C$11,0),MATCH(Details!V879,SA!$C$2:$G$2,0))*Y879/(F879-E879+1)</f>
        <v>18286.47</v>
      </c>
      <c r="AF879" s="41">
        <f t="shared" si="249"/>
        <v>0</v>
      </c>
      <c r="AG879" s="41">
        <f t="shared" si="250"/>
        <v>0</v>
      </c>
      <c r="AH879" s="41">
        <f t="shared" si="251"/>
        <v>3291.5646000000002</v>
      </c>
      <c r="AI879" s="60">
        <f t="shared" si="252"/>
        <v>731.45880000000011</v>
      </c>
      <c r="AJ879" s="60">
        <f t="shared" si="253"/>
        <v>4114.4557500000001</v>
      </c>
      <c r="AK879" s="60">
        <f t="shared" si="254"/>
        <v>9068.0851232876721</v>
      </c>
      <c r="AL879" s="60">
        <f t="shared" si="255"/>
        <v>6665.0425656164389</v>
      </c>
      <c r="AM879" s="41">
        <f t="shared" si="256"/>
        <v>6775.5128843835619</v>
      </c>
      <c r="AN879" s="42">
        <f t="shared" si="257"/>
        <v>45715</v>
      </c>
      <c r="AO879" s="43">
        <f t="shared" si="258"/>
        <v>18286.47</v>
      </c>
    </row>
    <row r="880" spans="1:41" s="24" customFormat="1" ht="15.75" customHeight="1" x14ac:dyDescent="0.35">
      <c r="A880" s="36" t="s">
        <v>27</v>
      </c>
      <c r="B880" s="36">
        <v>202509</v>
      </c>
      <c r="C880" s="24" t="s">
        <v>736</v>
      </c>
      <c r="D880" s="24" t="s">
        <v>119</v>
      </c>
      <c r="E880" s="62">
        <v>45901</v>
      </c>
      <c r="F880" s="62">
        <v>46265</v>
      </c>
      <c r="G880" s="37" t="s">
        <v>274</v>
      </c>
      <c r="H880" s="36">
        <v>362082</v>
      </c>
      <c r="I880" s="63">
        <v>33002</v>
      </c>
      <c r="J880" s="24" t="s">
        <v>3785</v>
      </c>
      <c r="K880" s="63">
        <f t="shared" si="241"/>
        <v>45901</v>
      </c>
      <c r="L880" s="55">
        <f t="shared" si="242"/>
        <v>0.04</v>
      </c>
      <c r="M880" s="76">
        <v>0.22500000000000001</v>
      </c>
      <c r="N880" s="62">
        <v>45901</v>
      </c>
      <c r="O880" s="62">
        <v>46265</v>
      </c>
      <c r="P880" s="63"/>
      <c r="Q880" s="63"/>
      <c r="R880" s="78">
        <v>35</v>
      </c>
      <c r="S880" s="63" t="str">
        <f>VLOOKUP(R880,SA!$B$3:$C$11,2,1)</f>
        <v>26-35</v>
      </c>
      <c r="T880" s="38" t="s">
        <v>98</v>
      </c>
      <c r="U880" s="24" t="s">
        <v>56</v>
      </c>
      <c r="V880" s="24">
        <v>400000</v>
      </c>
      <c r="W880" s="39">
        <f t="shared" si="243"/>
        <v>400000</v>
      </c>
      <c r="X880" s="29">
        <f t="shared" si="244"/>
        <v>1</v>
      </c>
      <c r="Y880" s="40">
        <f t="shared" si="245"/>
        <v>365</v>
      </c>
      <c r="Z880" s="38">
        <f t="shared" si="246"/>
        <v>46081</v>
      </c>
      <c r="AA880" s="41">
        <f t="shared" si="247"/>
        <v>181</v>
      </c>
      <c r="AB880" s="24" t="s">
        <v>113</v>
      </c>
      <c r="AC880" s="41">
        <f t="shared" si="248"/>
        <v>4533.0290000000005</v>
      </c>
      <c r="AD880" s="41">
        <v>1</v>
      </c>
      <c r="AE880" s="72">
        <f>INDEX(SA!$C$2:$G$11,MATCH(Details!S880,SA!$C$2:$C$11,0),MATCH(Details!V880,SA!$C$2:$G$2,0))*Y880/(F880-E880+1)</f>
        <v>3841.55</v>
      </c>
      <c r="AF880" s="41">
        <f t="shared" si="249"/>
        <v>0</v>
      </c>
      <c r="AG880" s="41">
        <f t="shared" si="250"/>
        <v>0</v>
      </c>
      <c r="AH880" s="41">
        <f t="shared" si="251"/>
        <v>691.47900000000004</v>
      </c>
      <c r="AI880" s="60">
        <f t="shared" si="252"/>
        <v>153.66200000000001</v>
      </c>
      <c r="AJ880" s="60">
        <f t="shared" si="253"/>
        <v>864.34875000000011</v>
      </c>
      <c r="AK880" s="60">
        <f t="shared" si="254"/>
        <v>1904.9878082191783</v>
      </c>
      <c r="AL880" s="60">
        <f t="shared" si="255"/>
        <v>1400.1660390410959</v>
      </c>
      <c r="AM880" s="41">
        <f t="shared" si="256"/>
        <v>1423.3732109589046</v>
      </c>
      <c r="AN880" s="42">
        <f t="shared" si="257"/>
        <v>45715</v>
      </c>
      <c r="AO880" s="43">
        <f t="shared" si="258"/>
        <v>3841.55</v>
      </c>
    </row>
    <row r="881" spans="1:41" s="24" customFormat="1" ht="15.75" customHeight="1" x14ac:dyDescent="0.35">
      <c r="A881" s="36" t="s">
        <v>27</v>
      </c>
      <c r="B881" s="36">
        <v>202509</v>
      </c>
      <c r="C881" s="24" t="s">
        <v>736</v>
      </c>
      <c r="D881" s="24" t="s">
        <v>119</v>
      </c>
      <c r="E881" s="62">
        <v>45901</v>
      </c>
      <c r="F881" s="62">
        <v>46265</v>
      </c>
      <c r="G881" s="37" t="s">
        <v>1412</v>
      </c>
      <c r="H881" s="36">
        <v>362085</v>
      </c>
      <c r="I881" s="63">
        <v>38856</v>
      </c>
      <c r="J881" s="24" t="s">
        <v>3786</v>
      </c>
      <c r="K881" s="63">
        <f t="shared" si="241"/>
        <v>45901</v>
      </c>
      <c r="L881" s="55">
        <f t="shared" si="242"/>
        <v>0.04</v>
      </c>
      <c r="M881" s="76">
        <v>0.22500000000000001</v>
      </c>
      <c r="N881" s="62">
        <v>45901</v>
      </c>
      <c r="O881" s="62">
        <v>46265</v>
      </c>
      <c r="P881" s="63"/>
      <c r="Q881" s="63"/>
      <c r="R881" s="78">
        <v>19</v>
      </c>
      <c r="S881" s="63" t="str">
        <f>VLOOKUP(R881,SA!$B$3:$C$11,2,1)</f>
        <v>0-25</v>
      </c>
      <c r="T881" s="38" t="s">
        <v>97</v>
      </c>
      <c r="U881" s="24" t="s">
        <v>5745</v>
      </c>
      <c r="V881" s="24">
        <v>500000</v>
      </c>
      <c r="W881" s="39">
        <f t="shared" si="243"/>
        <v>0</v>
      </c>
      <c r="X881" s="29">
        <f t="shared" si="244"/>
        <v>0</v>
      </c>
      <c r="Y881" s="40">
        <f t="shared" si="245"/>
        <v>365</v>
      </c>
      <c r="Z881" s="38">
        <f t="shared" si="246"/>
        <v>46081</v>
      </c>
      <c r="AA881" s="41">
        <f t="shared" si="247"/>
        <v>181</v>
      </c>
      <c r="AB881" s="24" t="s">
        <v>113</v>
      </c>
      <c r="AC881" s="41">
        <f t="shared" si="248"/>
        <v>4448.2106000000003</v>
      </c>
      <c r="AD881" s="41">
        <v>1</v>
      </c>
      <c r="AE881" s="72">
        <f>INDEX(SA!$C$2:$G$11,MATCH(Details!S881,SA!$C$2:$C$11,0),MATCH(Details!V881,SA!$C$2:$G$2,0))*Y881/(F881-E881+1)</f>
        <v>3769.67</v>
      </c>
      <c r="AF881" s="41">
        <f t="shared" si="249"/>
        <v>0</v>
      </c>
      <c r="AG881" s="41">
        <f t="shared" si="250"/>
        <v>0</v>
      </c>
      <c r="AH881" s="41">
        <f t="shared" si="251"/>
        <v>678.54060000000004</v>
      </c>
      <c r="AI881" s="60">
        <f t="shared" si="252"/>
        <v>150.7868</v>
      </c>
      <c r="AJ881" s="60">
        <f t="shared" si="253"/>
        <v>848.17574999999999</v>
      </c>
      <c r="AK881" s="60">
        <f t="shared" si="254"/>
        <v>1869.3432054794521</v>
      </c>
      <c r="AL881" s="60">
        <f t="shared" si="255"/>
        <v>1373.9672560273973</v>
      </c>
      <c r="AM881" s="41">
        <f t="shared" si="256"/>
        <v>1396.7401939726028</v>
      </c>
      <c r="AN881" s="42">
        <f t="shared" si="257"/>
        <v>45715</v>
      </c>
      <c r="AO881" s="43">
        <f t="shared" si="258"/>
        <v>3769.67</v>
      </c>
    </row>
    <row r="882" spans="1:41" s="24" customFormat="1" ht="15.75" customHeight="1" x14ac:dyDescent="0.35">
      <c r="A882" s="36" t="s">
        <v>27</v>
      </c>
      <c r="B882" s="36">
        <v>202509</v>
      </c>
      <c r="C882" s="24" t="s">
        <v>736</v>
      </c>
      <c r="D882" s="24" t="s">
        <v>119</v>
      </c>
      <c r="E882" s="62">
        <v>45901</v>
      </c>
      <c r="F882" s="62">
        <v>46265</v>
      </c>
      <c r="G882" s="37" t="s">
        <v>1413</v>
      </c>
      <c r="H882" s="36">
        <v>362085</v>
      </c>
      <c r="I882" s="63">
        <v>29790</v>
      </c>
      <c r="J882" s="24" t="s">
        <v>3787</v>
      </c>
      <c r="K882" s="63">
        <f t="shared" si="241"/>
        <v>45901</v>
      </c>
      <c r="L882" s="55">
        <f t="shared" si="242"/>
        <v>0.04</v>
      </c>
      <c r="M882" s="76">
        <v>0.22500000000000001</v>
      </c>
      <c r="N882" s="62">
        <v>45901</v>
      </c>
      <c r="O882" s="62">
        <v>46265</v>
      </c>
      <c r="P882" s="63"/>
      <c r="Q882" s="63"/>
      <c r="R882" s="78">
        <v>44</v>
      </c>
      <c r="S882" s="63" t="str">
        <f>VLOOKUP(R882,SA!$B$3:$C$11,2,1)</f>
        <v>36-45</v>
      </c>
      <c r="T882" s="38" t="s">
        <v>98</v>
      </c>
      <c r="U882" s="24" t="s">
        <v>5743</v>
      </c>
      <c r="V882" s="24">
        <v>500000</v>
      </c>
      <c r="W882" s="39">
        <f t="shared" si="243"/>
        <v>0</v>
      </c>
      <c r="X882" s="29">
        <f t="shared" si="244"/>
        <v>0</v>
      </c>
      <c r="Y882" s="40">
        <f t="shared" si="245"/>
        <v>365</v>
      </c>
      <c r="Z882" s="38">
        <f t="shared" si="246"/>
        <v>46081</v>
      </c>
      <c r="AA882" s="41">
        <f t="shared" si="247"/>
        <v>181</v>
      </c>
      <c r="AB882" s="24" t="s">
        <v>113</v>
      </c>
      <c r="AC882" s="41">
        <f t="shared" si="248"/>
        <v>6046.1902</v>
      </c>
      <c r="AD882" s="41">
        <v>1</v>
      </c>
      <c r="AE882" s="72">
        <f>INDEX(SA!$C$2:$G$11,MATCH(Details!S882,SA!$C$2:$C$11,0),MATCH(Details!V882,SA!$C$2:$G$2,0))*Y882/(F882-E882+1)</f>
        <v>5123.8900000000003</v>
      </c>
      <c r="AF882" s="41">
        <f t="shared" si="249"/>
        <v>0</v>
      </c>
      <c r="AG882" s="41">
        <f t="shared" si="250"/>
        <v>0</v>
      </c>
      <c r="AH882" s="41">
        <f t="shared" si="251"/>
        <v>922.30020000000002</v>
      </c>
      <c r="AI882" s="60">
        <f t="shared" si="252"/>
        <v>204.9556</v>
      </c>
      <c r="AJ882" s="60">
        <f t="shared" si="253"/>
        <v>1152.8752500000001</v>
      </c>
      <c r="AK882" s="60">
        <f t="shared" si="254"/>
        <v>2540.8879178082193</v>
      </c>
      <c r="AL882" s="60">
        <f t="shared" si="255"/>
        <v>1867.5526195890411</v>
      </c>
      <c r="AM882" s="41">
        <f t="shared" si="256"/>
        <v>1898.5065304109589</v>
      </c>
      <c r="AN882" s="42">
        <f t="shared" si="257"/>
        <v>45715</v>
      </c>
      <c r="AO882" s="43">
        <f t="shared" si="258"/>
        <v>5123.8900000000003</v>
      </c>
    </row>
    <row r="883" spans="1:41" s="24" customFormat="1" ht="15.75" customHeight="1" x14ac:dyDescent="0.35">
      <c r="A883" s="36" t="s">
        <v>27</v>
      </c>
      <c r="B883" s="36">
        <v>202509</v>
      </c>
      <c r="C883" s="24" t="s">
        <v>736</v>
      </c>
      <c r="D883" s="24" t="s">
        <v>119</v>
      </c>
      <c r="E883" s="62">
        <v>45901</v>
      </c>
      <c r="F883" s="62">
        <v>46265</v>
      </c>
      <c r="G883" s="37" t="s">
        <v>1414</v>
      </c>
      <c r="H883" s="36">
        <v>362085</v>
      </c>
      <c r="I883" s="63">
        <v>40727</v>
      </c>
      <c r="J883" s="24" t="s">
        <v>3788</v>
      </c>
      <c r="K883" s="63">
        <f t="shared" si="241"/>
        <v>45901</v>
      </c>
      <c r="L883" s="55">
        <f t="shared" si="242"/>
        <v>0.04</v>
      </c>
      <c r="M883" s="76">
        <v>0.22500000000000001</v>
      </c>
      <c r="N883" s="62">
        <v>45901</v>
      </c>
      <c r="O883" s="62">
        <v>46265</v>
      </c>
      <c r="P883" s="63"/>
      <c r="Q883" s="63"/>
      <c r="R883" s="78">
        <v>14</v>
      </c>
      <c r="S883" s="63" t="str">
        <f>VLOOKUP(R883,SA!$B$3:$C$11,2,1)</f>
        <v>0-25</v>
      </c>
      <c r="T883" s="38" t="s">
        <v>97</v>
      </c>
      <c r="U883" s="24" t="s">
        <v>5745</v>
      </c>
      <c r="V883" s="24">
        <v>500000</v>
      </c>
      <c r="W883" s="39">
        <f t="shared" si="243"/>
        <v>0</v>
      </c>
      <c r="X883" s="29">
        <f t="shared" si="244"/>
        <v>0</v>
      </c>
      <c r="Y883" s="40">
        <f t="shared" si="245"/>
        <v>365</v>
      </c>
      <c r="Z883" s="38">
        <f t="shared" si="246"/>
        <v>46081</v>
      </c>
      <c r="AA883" s="41">
        <f t="shared" si="247"/>
        <v>181</v>
      </c>
      <c r="AB883" s="24" t="s">
        <v>113</v>
      </c>
      <c r="AC883" s="41">
        <f t="shared" si="248"/>
        <v>4448.2106000000003</v>
      </c>
      <c r="AD883" s="41">
        <v>1</v>
      </c>
      <c r="AE883" s="72">
        <f>INDEX(SA!$C$2:$G$11,MATCH(Details!S883,SA!$C$2:$C$11,0),MATCH(Details!V883,SA!$C$2:$G$2,0))*Y883/(F883-E883+1)</f>
        <v>3769.67</v>
      </c>
      <c r="AF883" s="41">
        <f t="shared" si="249"/>
        <v>0</v>
      </c>
      <c r="AG883" s="41">
        <f t="shared" si="250"/>
        <v>0</v>
      </c>
      <c r="AH883" s="41">
        <f t="shared" si="251"/>
        <v>678.54060000000004</v>
      </c>
      <c r="AI883" s="60">
        <f t="shared" si="252"/>
        <v>150.7868</v>
      </c>
      <c r="AJ883" s="60">
        <f t="shared" si="253"/>
        <v>848.17574999999999</v>
      </c>
      <c r="AK883" s="60">
        <f t="shared" si="254"/>
        <v>1869.3432054794521</v>
      </c>
      <c r="AL883" s="60">
        <f t="shared" si="255"/>
        <v>1373.9672560273973</v>
      </c>
      <c r="AM883" s="41">
        <f t="shared" si="256"/>
        <v>1396.7401939726028</v>
      </c>
      <c r="AN883" s="42">
        <f t="shared" si="257"/>
        <v>45715</v>
      </c>
      <c r="AO883" s="43">
        <f t="shared" si="258"/>
        <v>3769.67</v>
      </c>
    </row>
    <row r="884" spans="1:41" s="24" customFormat="1" ht="15.75" customHeight="1" x14ac:dyDescent="0.35">
      <c r="A884" s="36" t="s">
        <v>27</v>
      </c>
      <c r="B884" s="36">
        <v>202509</v>
      </c>
      <c r="C884" s="24" t="s">
        <v>736</v>
      </c>
      <c r="D884" s="24" t="s">
        <v>119</v>
      </c>
      <c r="E884" s="62">
        <v>45901</v>
      </c>
      <c r="F884" s="62">
        <v>46265</v>
      </c>
      <c r="G884" s="37" t="s">
        <v>312</v>
      </c>
      <c r="H884" s="36">
        <v>362085</v>
      </c>
      <c r="I884" s="63">
        <v>28360</v>
      </c>
      <c r="J884" s="24" t="s">
        <v>3789</v>
      </c>
      <c r="K884" s="63">
        <f t="shared" si="241"/>
        <v>45901</v>
      </c>
      <c r="L884" s="55">
        <f t="shared" si="242"/>
        <v>0.04</v>
      </c>
      <c r="M884" s="76">
        <v>0.22500000000000001</v>
      </c>
      <c r="N884" s="62">
        <v>45901</v>
      </c>
      <c r="O884" s="62">
        <v>46265</v>
      </c>
      <c r="P884" s="63"/>
      <c r="Q884" s="63"/>
      <c r="R884" s="78">
        <v>48</v>
      </c>
      <c r="S884" s="63" t="str">
        <f>VLOOKUP(R884,SA!$B$3:$C$11,2,1)</f>
        <v>46-55</v>
      </c>
      <c r="T884" s="38" t="s">
        <v>97</v>
      </c>
      <c r="U884" s="24" t="s">
        <v>56</v>
      </c>
      <c r="V884" s="24">
        <v>500000</v>
      </c>
      <c r="W884" s="39">
        <f t="shared" si="243"/>
        <v>500000</v>
      </c>
      <c r="X884" s="29">
        <f t="shared" si="244"/>
        <v>1</v>
      </c>
      <c r="Y884" s="40">
        <f t="shared" si="245"/>
        <v>365</v>
      </c>
      <c r="Z884" s="38">
        <f t="shared" si="246"/>
        <v>46081</v>
      </c>
      <c r="AA884" s="41">
        <f t="shared" si="247"/>
        <v>181</v>
      </c>
      <c r="AB884" s="24" t="s">
        <v>113</v>
      </c>
      <c r="AC884" s="41">
        <f t="shared" si="248"/>
        <v>8919.0417999999991</v>
      </c>
      <c r="AD884" s="41">
        <v>1</v>
      </c>
      <c r="AE884" s="72">
        <f>INDEX(SA!$C$2:$G$11,MATCH(Details!S884,SA!$C$2:$C$11,0),MATCH(Details!V884,SA!$C$2:$G$2,0))*Y884/(F884-E884+1)</f>
        <v>7558.5099999999993</v>
      </c>
      <c r="AF884" s="41">
        <f t="shared" si="249"/>
        <v>0</v>
      </c>
      <c r="AG884" s="41">
        <f t="shared" si="250"/>
        <v>0</v>
      </c>
      <c r="AH884" s="41">
        <f t="shared" si="251"/>
        <v>1360.5317999999997</v>
      </c>
      <c r="AI884" s="60">
        <f t="shared" si="252"/>
        <v>302.34039999999999</v>
      </c>
      <c r="AJ884" s="60">
        <f t="shared" si="253"/>
        <v>1700.6647499999999</v>
      </c>
      <c r="AK884" s="60">
        <f t="shared" si="254"/>
        <v>3748.1926301369858</v>
      </c>
      <c r="AL884" s="60">
        <f t="shared" si="255"/>
        <v>2754.9215831506845</v>
      </c>
      <c r="AM884" s="41">
        <f t="shared" si="256"/>
        <v>2800.5832668493149</v>
      </c>
      <c r="AN884" s="42">
        <f t="shared" si="257"/>
        <v>45715</v>
      </c>
      <c r="AO884" s="43">
        <f t="shared" si="258"/>
        <v>7558.5099999999993</v>
      </c>
    </row>
    <row r="885" spans="1:41" s="24" customFormat="1" ht="15.75" customHeight="1" x14ac:dyDescent="0.35">
      <c r="A885" s="36" t="s">
        <v>27</v>
      </c>
      <c r="B885" s="36">
        <v>202509</v>
      </c>
      <c r="C885" s="24" t="s">
        <v>736</v>
      </c>
      <c r="D885" s="24" t="s">
        <v>119</v>
      </c>
      <c r="E885" s="62">
        <v>45901</v>
      </c>
      <c r="F885" s="62">
        <v>46265</v>
      </c>
      <c r="G885" s="37" t="s">
        <v>1415</v>
      </c>
      <c r="H885" s="36">
        <v>362085</v>
      </c>
      <c r="I885" s="63">
        <v>18237</v>
      </c>
      <c r="J885" s="24" t="s">
        <v>3790</v>
      </c>
      <c r="K885" s="63">
        <f t="shared" si="241"/>
        <v>45901</v>
      </c>
      <c r="L885" s="55">
        <f t="shared" si="242"/>
        <v>0.04</v>
      </c>
      <c r="M885" s="76">
        <v>0.22500000000000001</v>
      </c>
      <c r="N885" s="62">
        <v>45901</v>
      </c>
      <c r="O885" s="62">
        <v>46265</v>
      </c>
      <c r="P885" s="63"/>
      <c r="Q885" s="63"/>
      <c r="R885" s="78">
        <v>75</v>
      </c>
      <c r="S885" s="63" t="str">
        <f>VLOOKUP(R885,SA!$B$3:$C$11,2,1)</f>
        <v>71-75</v>
      </c>
      <c r="T885" s="38" t="s">
        <v>97</v>
      </c>
      <c r="U885" s="24" t="s">
        <v>5744</v>
      </c>
      <c r="V885" s="24">
        <v>500000</v>
      </c>
      <c r="W885" s="39">
        <f t="shared" si="243"/>
        <v>0</v>
      </c>
      <c r="X885" s="29">
        <f t="shared" si="244"/>
        <v>0</v>
      </c>
      <c r="Y885" s="40">
        <f t="shared" si="245"/>
        <v>365</v>
      </c>
      <c r="Z885" s="38">
        <f t="shared" si="246"/>
        <v>46081</v>
      </c>
      <c r="AA885" s="41">
        <f t="shared" si="247"/>
        <v>181</v>
      </c>
      <c r="AB885" s="24" t="s">
        <v>113</v>
      </c>
      <c r="AC885" s="41">
        <f t="shared" si="248"/>
        <v>23735.924199999998</v>
      </c>
      <c r="AD885" s="41">
        <v>1</v>
      </c>
      <c r="AE885" s="72">
        <f>INDEX(SA!$C$2:$G$11,MATCH(Details!S885,SA!$C$2:$C$11,0),MATCH(Details!V885,SA!$C$2:$G$2,0))*Y885/(F885-E885+1)</f>
        <v>20115.189999999999</v>
      </c>
      <c r="AF885" s="41">
        <f t="shared" si="249"/>
        <v>0</v>
      </c>
      <c r="AG885" s="41">
        <f t="shared" si="250"/>
        <v>0</v>
      </c>
      <c r="AH885" s="41">
        <f t="shared" si="251"/>
        <v>3620.7341999999994</v>
      </c>
      <c r="AI885" s="60">
        <f t="shared" si="252"/>
        <v>804.60759999999993</v>
      </c>
      <c r="AJ885" s="60">
        <f t="shared" si="253"/>
        <v>4525.9177499999996</v>
      </c>
      <c r="AK885" s="60">
        <f t="shared" si="254"/>
        <v>9974.9298356164381</v>
      </c>
      <c r="AL885" s="60">
        <f t="shared" si="255"/>
        <v>7331.5734291780818</v>
      </c>
      <c r="AM885" s="41">
        <f t="shared" si="256"/>
        <v>7453.091220821917</v>
      </c>
      <c r="AN885" s="42">
        <f t="shared" si="257"/>
        <v>45715</v>
      </c>
      <c r="AO885" s="43">
        <f t="shared" si="258"/>
        <v>20115.189999999999</v>
      </c>
    </row>
    <row r="886" spans="1:41" s="24" customFormat="1" ht="15.75" customHeight="1" x14ac:dyDescent="0.35">
      <c r="A886" s="36" t="s">
        <v>27</v>
      </c>
      <c r="B886" s="36">
        <v>202509</v>
      </c>
      <c r="C886" s="24" t="s">
        <v>736</v>
      </c>
      <c r="D886" s="24" t="s">
        <v>119</v>
      </c>
      <c r="E886" s="62">
        <v>45901</v>
      </c>
      <c r="F886" s="62">
        <v>46265</v>
      </c>
      <c r="G886" s="37" t="s">
        <v>1416</v>
      </c>
      <c r="H886" s="36">
        <v>362086</v>
      </c>
      <c r="I886" s="63">
        <v>40956</v>
      </c>
      <c r="J886" s="24" t="s">
        <v>3791</v>
      </c>
      <c r="K886" s="63">
        <f t="shared" si="241"/>
        <v>45901</v>
      </c>
      <c r="L886" s="55">
        <f t="shared" si="242"/>
        <v>0.04</v>
      </c>
      <c r="M886" s="76">
        <v>0.22500000000000001</v>
      </c>
      <c r="N886" s="62">
        <v>45901</v>
      </c>
      <c r="O886" s="62">
        <v>46265</v>
      </c>
      <c r="P886" s="63"/>
      <c r="Q886" s="63"/>
      <c r="R886" s="78">
        <v>13</v>
      </c>
      <c r="S886" s="63" t="str">
        <f>VLOOKUP(R886,SA!$B$3:$C$11,2,1)</f>
        <v>0-25</v>
      </c>
      <c r="T886" s="38" t="s">
        <v>97</v>
      </c>
      <c r="U886" s="24" t="s">
        <v>5745</v>
      </c>
      <c r="V886" s="24">
        <v>400000</v>
      </c>
      <c r="W886" s="39">
        <f t="shared" si="243"/>
        <v>0</v>
      </c>
      <c r="X886" s="29">
        <f t="shared" si="244"/>
        <v>0</v>
      </c>
      <c r="Y886" s="40">
        <f t="shared" si="245"/>
        <v>365</v>
      </c>
      <c r="Z886" s="38">
        <f t="shared" si="246"/>
        <v>46081</v>
      </c>
      <c r="AA886" s="41">
        <f t="shared" si="247"/>
        <v>181</v>
      </c>
      <c r="AB886" s="24" t="s">
        <v>113</v>
      </c>
      <c r="AC886" s="41">
        <f t="shared" si="248"/>
        <v>4043.8364000000001</v>
      </c>
      <c r="AD886" s="41">
        <v>1</v>
      </c>
      <c r="AE886" s="72">
        <f>INDEX(SA!$C$2:$G$11,MATCH(Details!S886,SA!$C$2:$C$11,0),MATCH(Details!V886,SA!$C$2:$G$2,0))*Y886/(F886-E886+1)</f>
        <v>3426.98</v>
      </c>
      <c r="AF886" s="41">
        <f t="shared" si="249"/>
        <v>0</v>
      </c>
      <c r="AG886" s="41">
        <f t="shared" si="250"/>
        <v>0</v>
      </c>
      <c r="AH886" s="41">
        <f t="shared" si="251"/>
        <v>616.85640000000001</v>
      </c>
      <c r="AI886" s="60">
        <f t="shared" si="252"/>
        <v>137.07920000000001</v>
      </c>
      <c r="AJ886" s="60">
        <f t="shared" si="253"/>
        <v>771.07050000000004</v>
      </c>
      <c r="AK886" s="60">
        <f t="shared" si="254"/>
        <v>1699.4065205479453</v>
      </c>
      <c r="AL886" s="60">
        <f t="shared" si="255"/>
        <v>1249.0637926027398</v>
      </c>
      <c r="AM886" s="41">
        <f t="shared" si="256"/>
        <v>1269.7665073972601</v>
      </c>
      <c r="AN886" s="42">
        <f t="shared" si="257"/>
        <v>45715</v>
      </c>
      <c r="AO886" s="43">
        <f t="shared" si="258"/>
        <v>3426.98</v>
      </c>
    </row>
    <row r="887" spans="1:41" s="24" customFormat="1" ht="15.75" customHeight="1" x14ac:dyDescent="0.35">
      <c r="A887" s="36" t="s">
        <v>27</v>
      </c>
      <c r="B887" s="36">
        <v>202509</v>
      </c>
      <c r="C887" s="24" t="s">
        <v>736</v>
      </c>
      <c r="D887" s="24" t="s">
        <v>119</v>
      </c>
      <c r="E887" s="62">
        <v>45901</v>
      </c>
      <c r="F887" s="62">
        <v>46265</v>
      </c>
      <c r="G887" s="37" t="s">
        <v>537</v>
      </c>
      <c r="H887" s="36">
        <v>362086</v>
      </c>
      <c r="I887" s="63">
        <v>28783</v>
      </c>
      <c r="J887" s="24" t="s">
        <v>3792</v>
      </c>
      <c r="K887" s="63">
        <f t="shared" si="241"/>
        <v>45901</v>
      </c>
      <c r="L887" s="55">
        <f t="shared" si="242"/>
        <v>0.04</v>
      </c>
      <c r="M887" s="76">
        <v>0.22500000000000001</v>
      </c>
      <c r="N887" s="62">
        <v>45901</v>
      </c>
      <c r="O887" s="62">
        <v>46265</v>
      </c>
      <c r="P887" s="63"/>
      <c r="Q887" s="63"/>
      <c r="R887" s="78">
        <v>46</v>
      </c>
      <c r="S887" s="63" t="str">
        <f>VLOOKUP(R887,SA!$B$3:$C$11,2,1)</f>
        <v>46-55</v>
      </c>
      <c r="T887" s="38" t="s">
        <v>97</v>
      </c>
      <c r="U887" s="24" t="s">
        <v>56</v>
      </c>
      <c r="V887" s="24">
        <v>400000</v>
      </c>
      <c r="W887" s="39">
        <f t="shared" si="243"/>
        <v>400000</v>
      </c>
      <c r="X887" s="29">
        <f t="shared" si="244"/>
        <v>1</v>
      </c>
      <c r="Y887" s="40">
        <f t="shared" si="245"/>
        <v>365</v>
      </c>
      <c r="Z887" s="38">
        <f t="shared" si="246"/>
        <v>46081</v>
      </c>
      <c r="AA887" s="41">
        <f t="shared" si="247"/>
        <v>181</v>
      </c>
      <c r="AB887" s="24" t="s">
        <v>113</v>
      </c>
      <c r="AC887" s="41">
        <f t="shared" si="248"/>
        <v>8108.2165999999997</v>
      </c>
      <c r="AD887" s="41">
        <v>1</v>
      </c>
      <c r="AE887" s="72">
        <f>INDEX(SA!$C$2:$G$11,MATCH(Details!S887,SA!$C$2:$C$11,0),MATCH(Details!V887,SA!$C$2:$G$2,0))*Y887/(F887-E887+1)</f>
        <v>6871.37</v>
      </c>
      <c r="AF887" s="41">
        <f t="shared" si="249"/>
        <v>0</v>
      </c>
      <c r="AG887" s="41">
        <f t="shared" si="250"/>
        <v>0</v>
      </c>
      <c r="AH887" s="41">
        <f t="shared" si="251"/>
        <v>1236.8465999999999</v>
      </c>
      <c r="AI887" s="60">
        <f t="shared" si="252"/>
        <v>274.85480000000001</v>
      </c>
      <c r="AJ887" s="60">
        <f t="shared" si="253"/>
        <v>1546.05825</v>
      </c>
      <c r="AK887" s="60">
        <f t="shared" si="254"/>
        <v>3407.446493150685</v>
      </c>
      <c r="AL887" s="60">
        <f t="shared" si="255"/>
        <v>2504.4731724657536</v>
      </c>
      <c r="AM887" s="41">
        <f t="shared" si="256"/>
        <v>2545.9837775342462</v>
      </c>
      <c r="AN887" s="42">
        <f t="shared" si="257"/>
        <v>45715</v>
      </c>
      <c r="AO887" s="43">
        <f t="shared" si="258"/>
        <v>6871.37</v>
      </c>
    </row>
    <row r="888" spans="1:41" s="24" customFormat="1" ht="15.75" customHeight="1" x14ac:dyDescent="0.35">
      <c r="A888" s="36" t="s">
        <v>27</v>
      </c>
      <c r="B888" s="36">
        <v>202509</v>
      </c>
      <c r="C888" s="24" t="s">
        <v>736</v>
      </c>
      <c r="D888" s="24" t="s">
        <v>119</v>
      </c>
      <c r="E888" s="62">
        <v>45901</v>
      </c>
      <c r="F888" s="62">
        <v>46265</v>
      </c>
      <c r="G888" s="37" t="s">
        <v>1417</v>
      </c>
      <c r="H888" s="36">
        <v>362086</v>
      </c>
      <c r="I888" s="63">
        <v>17644</v>
      </c>
      <c r="J888" s="24" t="s">
        <v>3793</v>
      </c>
      <c r="K888" s="63">
        <f t="shared" si="241"/>
        <v>45901</v>
      </c>
      <c r="L888" s="55">
        <f t="shared" si="242"/>
        <v>0.04</v>
      </c>
      <c r="M888" s="76">
        <v>0.22500000000000001</v>
      </c>
      <c r="N888" s="62">
        <v>45901</v>
      </c>
      <c r="O888" s="62">
        <v>46265</v>
      </c>
      <c r="P888" s="63"/>
      <c r="Q888" s="63"/>
      <c r="R888" s="78">
        <v>77</v>
      </c>
      <c r="S888" s="63" t="str">
        <f>VLOOKUP(R888,SA!$B$3:$C$11,2,1)</f>
        <v>76-80</v>
      </c>
      <c r="T888" s="38" t="s">
        <v>98</v>
      </c>
      <c r="U888" s="24" t="s">
        <v>5749</v>
      </c>
      <c r="V888" s="24">
        <v>400000</v>
      </c>
      <c r="W888" s="39">
        <f t="shared" si="243"/>
        <v>0</v>
      </c>
      <c r="X888" s="29">
        <f t="shared" si="244"/>
        <v>0</v>
      </c>
      <c r="Y888" s="40">
        <f t="shared" si="245"/>
        <v>365</v>
      </c>
      <c r="Z888" s="38">
        <f t="shared" si="246"/>
        <v>46081</v>
      </c>
      <c r="AA888" s="41">
        <f t="shared" si="247"/>
        <v>181</v>
      </c>
      <c r="AB888" s="24" t="s">
        <v>113</v>
      </c>
      <c r="AC888" s="41">
        <f t="shared" si="248"/>
        <v>27110.087</v>
      </c>
      <c r="AD888" s="41">
        <v>1</v>
      </c>
      <c r="AE888" s="72">
        <f>INDEX(SA!$C$2:$G$11,MATCH(Details!S888,SA!$C$2:$C$11,0),MATCH(Details!V888,SA!$C$2:$G$2,0))*Y888/(F888-E888+1)</f>
        <v>22974.65</v>
      </c>
      <c r="AF888" s="41">
        <f t="shared" si="249"/>
        <v>0</v>
      </c>
      <c r="AG888" s="41">
        <f t="shared" si="250"/>
        <v>0</v>
      </c>
      <c r="AH888" s="41">
        <f t="shared" si="251"/>
        <v>4135.4369999999999</v>
      </c>
      <c r="AI888" s="60">
        <f t="shared" si="252"/>
        <v>918.9860000000001</v>
      </c>
      <c r="AJ888" s="60">
        <f t="shared" si="253"/>
        <v>5169.2962500000003</v>
      </c>
      <c r="AK888" s="60">
        <f t="shared" si="254"/>
        <v>11392.908630136988</v>
      </c>
      <c r="AL888" s="60">
        <f t="shared" si="255"/>
        <v>8373.7878431506851</v>
      </c>
      <c r="AM888" s="41">
        <f t="shared" si="256"/>
        <v>8512.5799068493143</v>
      </c>
      <c r="AN888" s="42">
        <f t="shared" si="257"/>
        <v>45715</v>
      </c>
      <c r="AO888" s="43">
        <f t="shared" si="258"/>
        <v>22974.65</v>
      </c>
    </row>
    <row r="889" spans="1:41" s="24" customFormat="1" ht="15.75" customHeight="1" x14ac:dyDescent="0.35">
      <c r="A889" s="36" t="s">
        <v>27</v>
      </c>
      <c r="B889" s="36">
        <v>202509</v>
      </c>
      <c r="C889" s="24" t="s">
        <v>736</v>
      </c>
      <c r="D889" s="24" t="s">
        <v>119</v>
      </c>
      <c r="E889" s="62">
        <v>45901</v>
      </c>
      <c r="F889" s="62">
        <v>46265</v>
      </c>
      <c r="G889" s="37" t="s">
        <v>1418</v>
      </c>
      <c r="H889" s="36">
        <v>362086</v>
      </c>
      <c r="I889" s="63">
        <v>30864</v>
      </c>
      <c r="J889" s="24" t="s">
        <v>3794</v>
      </c>
      <c r="K889" s="63">
        <f t="shared" si="241"/>
        <v>45901</v>
      </c>
      <c r="L889" s="55">
        <f t="shared" si="242"/>
        <v>0.04</v>
      </c>
      <c r="M889" s="76">
        <v>0.22500000000000001</v>
      </c>
      <c r="N889" s="62">
        <v>45901</v>
      </c>
      <c r="O889" s="62">
        <v>46265</v>
      </c>
      <c r="P889" s="63"/>
      <c r="Q889" s="63"/>
      <c r="R889" s="78">
        <v>41</v>
      </c>
      <c r="S889" s="63" t="str">
        <f>VLOOKUP(R889,SA!$B$3:$C$11,2,1)</f>
        <v>36-45</v>
      </c>
      <c r="T889" s="38" t="s">
        <v>98</v>
      </c>
      <c r="U889" s="24" t="s">
        <v>5743</v>
      </c>
      <c r="V889" s="24">
        <v>400000</v>
      </c>
      <c r="W889" s="39">
        <f t="shared" si="243"/>
        <v>0</v>
      </c>
      <c r="X889" s="29">
        <f t="shared" si="244"/>
        <v>0</v>
      </c>
      <c r="Y889" s="40">
        <f t="shared" si="245"/>
        <v>365</v>
      </c>
      <c r="Z889" s="38">
        <f t="shared" si="246"/>
        <v>46081</v>
      </c>
      <c r="AA889" s="41">
        <f t="shared" si="247"/>
        <v>181</v>
      </c>
      <c r="AB889" s="24" t="s">
        <v>113</v>
      </c>
      <c r="AC889" s="41">
        <f t="shared" si="248"/>
        <v>5496.5225999999993</v>
      </c>
      <c r="AD889" s="41">
        <v>1</v>
      </c>
      <c r="AE889" s="72">
        <f>INDEX(SA!$C$2:$G$11,MATCH(Details!S889,SA!$C$2:$C$11,0),MATCH(Details!V889,SA!$C$2:$G$2,0))*Y889/(F889-E889+1)</f>
        <v>4658.07</v>
      </c>
      <c r="AF889" s="41">
        <f t="shared" si="249"/>
        <v>0</v>
      </c>
      <c r="AG889" s="41">
        <f t="shared" si="250"/>
        <v>0</v>
      </c>
      <c r="AH889" s="41">
        <f t="shared" si="251"/>
        <v>838.45259999999996</v>
      </c>
      <c r="AI889" s="60">
        <f t="shared" si="252"/>
        <v>186.3228</v>
      </c>
      <c r="AJ889" s="60">
        <f t="shared" si="253"/>
        <v>1048.06575</v>
      </c>
      <c r="AK889" s="60">
        <f t="shared" si="254"/>
        <v>2309.8922465753421</v>
      </c>
      <c r="AL889" s="60">
        <f t="shared" si="255"/>
        <v>1697.7708012328765</v>
      </c>
      <c r="AM889" s="41">
        <f t="shared" si="256"/>
        <v>1725.9106487671231</v>
      </c>
      <c r="AN889" s="42">
        <f t="shared" si="257"/>
        <v>45715</v>
      </c>
      <c r="AO889" s="43">
        <f t="shared" si="258"/>
        <v>4658.07</v>
      </c>
    </row>
    <row r="890" spans="1:41" s="24" customFormat="1" ht="15.75" customHeight="1" x14ac:dyDescent="0.35">
      <c r="A890" s="36" t="s">
        <v>27</v>
      </c>
      <c r="B890" s="36">
        <v>202509</v>
      </c>
      <c r="C890" s="24" t="s">
        <v>736</v>
      </c>
      <c r="D890" s="24" t="s">
        <v>119</v>
      </c>
      <c r="E890" s="62">
        <v>45901</v>
      </c>
      <c r="F890" s="62">
        <v>46265</v>
      </c>
      <c r="G890" s="37" t="s">
        <v>1419</v>
      </c>
      <c r="H890" s="36">
        <v>362086</v>
      </c>
      <c r="I890" s="63">
        <v>43454</v>
      </c>
      <c r="J890" s="24" t="s">
        <v>3795</v>
      </c>
      <c r="K890" s="63">
        <f t="shared" si="241"/>
        <v>45901</v>
      </c>
      <c r="L890" s="55">
        <f t="shared" si="242"/>
        <v>0.04</v>
      </c>
      <c r="M890" s="76">
        <v>0.22500000000000001</v>
      </c>
      <c r="N890" s="62">
        <v>45901</v>
      </c>
      <c r="O890" s="62">
        <v>46265</v>
      </c>
      <c r="P890" s="63"/>
      <c r="Q890" s="63"/>
      <c r="R890" s="78">
        <v>6</v>
      </c>
      <c r="S890" s="63" t="str">
        <f>VLOOKUP(R890,SA!$B$3:$C$11,2,1)</f>
        <v>0-25</v>
      </c>
      <c r="T890" s="38" t="s">
        <v>98</v>
      </c>
      <c r="U890" s="24" t="s">
        <v>5746</v>
      </c>
      <c r="V890" s="24">
        <v>400000</v>
      </c>
      <c r="W890" s="39">
        <f t="shared" si="243"/>
        <v>0</v>
      </c>
      <c r="X890" s="29">
        <f t="shared" si="244"/>
        <v>0</v>
      </c>
      <c r="Y890" s="40">
        <f t="shared" si="245"/>
        <v>365</v>
      </c>
      <c r="Z890" s="38">
        <f t="shared" si="246"/>
        <v>46081</v>
      </c>
      <c r="AA890" s="41">
        <f t="shared" si="247"/>
        <v>181</v>
      </c>
      <c r="AB890" s="24" t="s">
        <v>113</v>
      </c>
      <c r="AC890" s="41">
        <f t="shared" si="248"/>
        <v>4043.8364000000001</v>
      </c>
      <c r="AD890" s="41">
        <v>1</v>
      </c>
      <c r="AE890" s="72">
        <f>INDEX(SA!$C$2:$G$11,MATCH(Details!S890,SA!$C$2:$C$11,0),MATCH(Details!V890,SA!$C$2:$G$2,0))*Y890/(F890-E890+1)</f>
        <v>3426.98</v>
      </c>
      <c r="AF890" s="41">
        <f t="shared" si="249"/>
        <v>0</v>
      </c>
      <c r="AG890" s="41">
        <f t="shared" si="250"/>
        <v>0</v>
      </c>
      <c r="AH890" s="41">
        <f t="shared" si="251"/>
        <v>616.85640000000001</v>
      </c>
      <c r="AI890" s="60">
        <f t="shared" si="252"/>
        <v>137.07920000000001</v>
      </c>
      <c r="AJ890" s="60">
        <f t="shared" si="253"/>
        <v>771.07050000000004</v>
      </c>
      <c r="AK890" s="60">
        <f t="shared" si="254"/>
        <v>1699.4065205479453</v>
      </c>
      <c r="AL890" s="60">
        <f t="shared" si="255"/>
        <v>1249.0637926027398</v>
      </c>
      <c r="AM890" s="41">
        <f t="shared" si="256"/>
        <v>1269.7665073972601</v>
      </c>
      <c r="AN890" s="42">
        <f t="shared" si="257"/>
        <v>45715</v>
      </c>
      <c r="AO890" s="43">
        <f t="shared" si="258"/>
        <v>3426.98</v>
      </c>
    </row>
    <row r="891" spans="1:41" s="24" customFormat="1" ht="15.75" customHeight="1" x14ac:dyDescent="0.35">
      <c r="A891" s="36" t="s">
        <v>27</v>
      </c>
      <c r="B891" s="36">
        <v>202509</v>
      </c>
      <c r="C891" s="24" t="s">
        <v>736</v>
      </c>
      <c r="D891" s="24" t="s">
        <v>119</v>
      </c>
      <c r="E891" s="62">
        <v>45901</v>
      </c>
      <c r="F891" s="62">
        <v>46265</v>
      </c>
      <c r="G891" s="37" t="s">
        <v>1420</v>
      </c>
      <c r="H891" s="36">
        <v>362095</v>
      </c>
      <c r="I891" s="63">
        <v>31645</v>
      </c>
      <c r="J891" s="24" t="s">
        <v>3796</v>
      </c>
      <c r="K891" s="63">
        <f t="shared" si="241"/>
        <v>45901</v>
      </c>
      <c r="L891" s="55">
        <f t="shared" si="242"/>
        <v>0.04</v>
      </c>
      <c r="M891" s="76">
        <v>0.22500000000000001</v>
      </c>
      <c r="N891" s="62">
        <v>45901</v>
      </c>
      <c r="O891" s="62">
        <v>46265</v>
      </c>
      <c r="P891" s="63"/>
      <c r="Q891" s="63"/>
      <c r="R891" s="78">
        <v>39</v>
      </c>
      <c r="S891" s="63" t="str">
        <f>VLOOKUP(R891,SA!$B$3:$C$11,2,1)</f>
        <v>36-45</v>
      </c>
      <c r="T891" s="38" t="s">
        <v>98</v>
      </c>
      <c r="U891" s="24" t="s">
        <v>5743</v>
      </c>
      <c r="V891" s="24">
        <v>300000</v>
      </c>
      <c r="W891" s="39">
        <f t="shared" si="243"/>
        <v>0</v>
      </c>
      <c r="X891" s="29">
        <f t="shared" si="244"/>
        <v>0</v>
      </c>
      <c r="Y891" s="40">
        <f t="shared" si="245"/>
        <v>365</v>
      </c>
      <c r="Z891" s="38">
        <f t="shared" si="246"/>
        <v>46081</v>
      </c>
      <c r="AA891" s="41">
        <f t="shared" si="247"/>
        <v>181</v>
      </c>
      <c r="AB891" s="24" t="s">
        <v>113</v>
      </c>
      <c r="AC891" s="41">
        <f t="shared" si="248"/>
        <v>5119.5716000000002</v>
      </c>
      <c r="AD891" s="41">
        <v>1</v>
      </c>
      <c r="AE891" s="72">
        <f>INDEX(SA!$C$2:$G$11,MATCH(Details!S891,SA!$C$2:$C$11,0),MATCH(Details!V891,SA!$C$2:$G$2,0))*Y891/(F891-E891+1)</f>
        <v>4338.62</v>
      </c>
      <c r="AF891" s="41">
        <f t="shared" si="249"/>
        <v>0</v>
      </c>
      <c r="AG891" s="41">
        <f t="shared" si="250"/>
        <v>0</v>
      </c>
      <c r="AH891" s="41">
        <f t="shared" si="251"/>
        <v>780.95159999999998</v>
      </c>
      <c r="AI891" s="60">
        <f t="shared" si="252"/>
        <v>173.54480000000001</v>
      </c>
      <c r="AJ891" s="60">
        <f t="shared" si="253"/>
        <v>976.18949999999995</v>
      </c>
      <c r="AK891" s="60">
        <f t="shared" si="254"/>
        <v>2151.4800547945206</v>
      </c>
      <c r="AL891" s="60">
        <f t="shared" si="255"/>
        <v>1581.3378402739727</v>
      </c>
      <c r="AM891" s="41">
        <f t="shared" si="256"/>
        <v>1607.5478597260276</v>
      </c>
      <c r="AN891" s="42">
        <f t="shared" si="257"/>
        <v>45715</v>
      </c>
      <c r="AO891" s="43">
        <f t="shared" si="258"/>
        <v>4338.62</v>
      </c>
    </row>
    <row r="892" spans="1:41" s="24" customFormat="1" ht="15.75" customHeight="1" x14ac:dyDescent="0.35">
      <c r="A892" s="36" t="s">
        <v>27</v>
      </c>
      <c r="B892" s="36">
        <v>202509</v>
      </c>
      <c r="C892" s="24" t="s">
        <v>736</v>
      </c>
      <c r="D892" s="24" t="s">
        <v>119</v>
      </c>
      <c r="E892" s="62">
        <v>45901</v>
      </c>
      <c r="F892" s="62">
        <v>46265</v>
      </c>
      <c r="G892" s="37" t="s">
        <v>402</v>
      </c>
      <c r="H892" s="36">
        <v>362095</v>
      </c>
      <c r="I892" s="63">
        <v>31029</v>
      </c>
      <c r="J892" s="24" t="s">
        <v>3797</v>
      </c>
      <c r="K892" s="63">
        <f t="shared" si="241"/>
        <v>45901</v>
      </c>
      <c r="L892" s="55">
        <f t="shared" si="242"/>
        <v>0.04</v>
      </c>
      <c r="M892" s="76">
        <v>0.22500000000000001</v>
      </c>
      <c r="N892" s="62">
        <v>45901</v>
      </c>
      <c r="O892" s="62">
        <v>46265</v>
      </c>
      <c r="P892" s="63"/>
      <c r="Q892" s="63"/>
      <c r="R892" s="78">
        <v>40</v>
      </c>
      <c r="S892" s="63" t="str">
        <f>VLOOKUP(R892,SA!$B$3:$C$11,2,1)</f>
        <v>36-45</v>
      </c>
      <c r="T892" s="38" t="s">
        <v>97</v>
      </c>
      <c r="U892" s="24" t="s">
        <v>56</v>
      </c>
      <c r="V892" s="24">
        <v>300000</v>
      </c>
      <c r="W892" s="39">
        <f t="shared" si="243"/>
        <v>300000</v>
      </c>
      <c r="X892" s="29">
        <f t="shared" si="244"/>
        <v>1</v>
      </c>
      <c r="Y892" s="40">
        <f t="shared" si="245"/>
        <v>365</v>
      </c>
      <c r="Z892" s="38">
        <f t="shared" si="246"/>
        <v>46081</v>
      </c>
      <c r="AA892" s="41">
        <f t="shared" si="247"/>
        <v>181</v>
      </c>
      <c r="AB892" s="24" t="s">
        <v>113</v>
      </c>
      <c r="AC892" s="41">
        <f t="shared" si="248"/>
        <v>5119.5716000000002</v>
      </c>
      <c r="AD892" s="41">
        <v>1</v>
      </c>
      <c r="AE892" s="72">
        <f>INDEX(SA!$C$2:$G$11,MATCH(Details!S892,SA!$C$2:$C$11,0),MATCH(Details!V892,SA!$C$2:$G$2,0))*Y892/(F892-E892+1)</f>
        <v>4338.62</v>
      </c>
      <c r="AF892" s="41">
        <f t="shared" si="249"/>
        <v>0</v>
      </c>
      <c r="AG892" s="41">
        <f t="shared" si="250"/>
        <v>0</v>
      </c>
      <c r="AH892" s="41">
        <f t="shared" si="251"/>
        <v>780.95159999999998</v>
      </c>
      <c r="AI892" s="60">
        <f t="shared" si="252"/>
        <v>173.54480000000001</v>
      </c>
      <c r="AJ892" s="60">
        <f t="shared" si="253"/>
        <v>976.18949999999995</v>
      </c>
      <c r="AK892" s="60">
        <f t="shared" si="254"/>
        <v>2151.4800547945206</v>
      </c>
      <c r="AL892" s="60">
        <f t="shared" si="255"/>
        <v>1581.3378402739727</v>
      </c>
      <c r="AM892" s="41">
        <f t="shared" si="256"/>
        <v>1607.5478597260276</v>
      </c>
      <c r="AN892" s="42">
        <f t="shared" si="257"/>
        <v>45715</v>
      </c>
      <c r="AO892" s="43">
        <f t="shared" si="258"/>
        <v>4338.62</v>
      </c>
    </row>
    <row r="893" spans="1:41" s="24" customFormat="1" ht="15.75" customHeight="1" x14ac:dyDescent="0.35">
      <c r="A893" s="36" t="s">
        <v>27</v>
      </c>
      <c r="B893" s="36">
        <v>202509</v>
      </c>
      <c r="C893" s="24" t="s">
        <v>736</v>
      </c>
      <c r="D893" s="24" t="s">
        <v>119</v>
      </c>
      <c r="E893" s="62">
        <v>45901</v>
      </c>
      <c r="F893" s="62">
        <v>46265</v>
      </c>
      <c r="G893" s="37" t="s">
        <v>1421</v>
      </c>
      <c r="H893" s="36">
        <v>362095</v>
      </c>
      <c r="I893" s="63">
        <v>23925</v>
      </c>
      <c r="J893" s="24" t="s">
        <v>3798</v>
      </c>
      <c r="K893" s="63">
        <f t="shared" si="241"/>
        <v>45901</v>
      </c>
      <c r="L893" s="55">
        <f t="shared" si="242"/>
        <v>0.04</v>
      </c>
      <c r="M893" s="76">
        <v>0.22500000000000001</v>
      </c>
      <c r="N893" s="62">
        <v>45901</v>
      </c>
      <c r="O893" s="62">
        <v>46265</v>
      </c>
      <c r="P893" s="63"/>
      <c r="Q893" s="63"/>
      <c r="R893" s="78">
        <v>60</v>
      </c>
      <c r="S893" s="63" t="str">
        <f>VLOOKUP(R893,SA!$B$3:$C$11,2,1)</f>
        <v>56-65</v>
      </c>
      <c r="T893" s="38" t="s">
        <v>98</v>
      </c>
      <c r="U893" s="24" t="s">
        <v>5747</v>
      </c>
      <c r="V893" s="24">
        <v>300000</v>
      </c>
      <c r="W893" s="39">
        <f t="shared" si="243"/>
        <v>0</v>
      </c>
      <c r="X893" s="29">
        <f t="shared" si="244"/>
        <v>0</v>
      </c>
      <c r="Y893" s="40">
        <f t="shared" si="245"/>
        <v>365</v>
      </c>
      <c r="Z893" s="38">
        <f t="shared" si="246"/>
        <v>46081</v>
      </c>
      <c r="AA893" s="41">
        <f t="shared" si="247"/>
        <v>181</v>
      </c>
      <c r="AB893" s="24" t="s">
        <v>113</v>
      </c>
      <c r="AC893" s="41">
        <f t="shared" si="248"/>
        <v>10831.751</v>
      </c>
      <c r="AD893" s="41">
        <v>1</v>
      </c>
      <c r="AE893" s="72">
        <f>INDEX(SA!$C$2:$G$11,MATCH(Details!S893,SA!$C$2:$C$11,0),MATCH(Details!V893,SA!$C$2:$G$2,0))*Y893/(F893-E893+1)</f>
        <v>9179.4500000000007</v>
      </c>
      <c r="AF893" s="41">
        <f t="shared" si="249"/>
        <v>0</v>
      </c>
      <c r="AG893" s="41">
        <f t="shared" si="250"/>
        <v>0</v>
      </c>
      <c r="AH893" s="41">
        <f t="shared" si="251"/>
        <v>1652.3010000000002</v>
      </c>
      <c r="AI893" s="60">
        <f t="shared" si="252"/>
        <v>367.17800000000005</v>
      </c>
      <c r="AJ893" s="60">
        <f t="shared" si="253"/>
        <v>2065.3762500000003</v>
      </c>
      <c r="AK893" s="60">
        <f t="shared" si="254"/>
        <v>4552.0012328767125</v>
      </c>
      <c r="AL893" s="60">
        <f t="shared" si="255"/>
        <v>3345.7209061643835</v>
      </c>
      <c r="AM893" s="41">
        <f t="shared" si="256"/>
        <v>3401.1748438356171</v>
      </c>
      <c r="AN893" s="42">
        <f t="shared" si="257"/>
        <v>45715</v>
      </c>
      <c r="AO893" s="43">
        <f t="shared" si="258"/>
        <v>9179.4500000000007</v>
      </c>
    </row>
    <row r="894" spans="1:41" s="24" customFormat="1" ht="15.75" customHeight="1" x14ac:dyDescent="0.35">
      <c r="A894" s="36" t="s">
        <v>27</v>
      </c>
      <c r="B894" s="36">
        <v>202509</v>
      </c>
      <c r="C894" s="24" t="s">
        <v>736</v>
      </c>
      <c r="D894" s="24" t="s">
        <v>119</v>
      </c>
      <c r="E894" s="62">
        <v>45901</v>
      </c>
      <c r="F894" s="62">
        <v>46265</v>
      </c>
      <c r="G894" s="37" t="s">
        <v>1422</v>
      </c>
      <c r="H894" s="36">
        <v>362095</v>
      </c>
      <c r="I894" s="63">
        <v>41609</v>
      </c>
      <c r="J894" s="24" t="s">
        <v>3799</v>
      </c>
      <c r="K894" s="63">
        <f t="shared" si="241"/>
        <v>45901</v>
      </c>
      <c r="L894" s="55">
        <f t="shared" si="242"/>
        <v>0.04</v>
      </c>
      <c r="M894" s="76">
        <v>0.22500000000000001</v>
      </c>
      <c r="N894" s="62">
        <v>45901</v>
      </c>
      <c r="O894" s="62">
        <v>46265</v>
      </c>
      <c r="P894" s="63"/>
      <c r="Q894" s="63"/>
      <c r="R894" s="78">
        <v>11</v>
      </c>
      <c r="S894" s="63" t="str">
        <f>VLOOKUP(R894,SA!$B$3:$C$11,2,1)</f>
        <v>0-25</v>
      </c>
      <c r="T894" s="38" t="s">
        <v>97</v>
      </c>
      <c r="U894" s="24" t="s">
        <v>5745</v>
      </c>
      <c r="V894" s="24">
        <v>300000</v>
      </c>
      <c r="W894" s="39">
        <f t="shared" si="243"/>
        <v>0</v>
      </c>
      <c r="X894" s="29">
        <f t="shared" si="244"/>
        <v>0</v>
      </c>
      <c r="Y894" s="40">
        <f t="shared" si="245"/>
        <v>365</v>
      </c>
      <c r="Z894" s="38">
        <f t="shared" si="246"/>
        <v>46081</v>
      </c>
      <c r="AA894" s="41">
        <f t="shared" si="247"/>
        <v>181</v>
      </c>
      <c r="AB894" s="24" t="s">
        <v>113</v>
      </c>
      <c r="AC894" s="41">
        <f t="shared" si="248"/>
        <v>3690.3792000000003</v>
      </c>
      <c r="AD894" s="41">
        <v>1</v>
      </c>
      <c r="AE894" s="72">
        <f>INDEX(SA!$C$2:$G$11,MATCH(Details!S894,SA!$C$2:$C$11,0),MATCH(Details!V894,SA!$C$2:$G$2,0))*Y894/(F894-E894+1)</f>
        <v>3127.44</v>
      </c>
      <c r="AF894" s="41">
        <f t="shared" si="249"/>
        <v>0</v>
      </c>
      <c r="AG894" s="41">
        <f t="shared" si="250"/>
        <v>0</v>
      </c>
      <c r="AH894" s="41">
        <f t="shared" si="251"/>
        <v>562.93920000000003</v>
      </c>
      <c r="AI894" s="60">
        <f t="shared" si="252"/>
        <v>125.0976</v>
      </c>
      <c r="AJ894" s="60">
        <f t="shared" si="253"/>
        <v>703.67399999999998</v>
      </c>
      <c r="AK894" s="60">
        <f t="shared" si="254"/>
        <v>1550.8675068493151</v>
      </c>
      <c r="AL894" s="60">
        <f t="shared" si="255"/>
        <v>1139.8876175342466</v>
      </c>
      <c r="AM894" s="41">
        <f t="shared" si="256"/>
        <v>1158.7807824657534</v>
      </c>
      <c r="AN894" s="42">
        <f t="shared" si="257"/>
        <v>45715</v>
      </c>
      <c r="AO894" s="43">
        <f t="shared" si="258"/>
        <v>3127.44</v>
      </c>
    </row>
    <row r="895" spans="1:41" s="24" customFormat="1" ht="15.75" customHeight="1" x14ac:dyDescent="0.35">
      <c r="A895" s="36" t="s">
        <v>27</v>
      </c>
      <c r="B895" s="36">
        <v>202509</v>
      </c>
      <c r="C895" s="24" t="s">
        <v>736</v>
      </c>
      <c r="D895" s="24" t="s">
        <v>119</v>
      </c>
      <c r="E895" s="62">
        <v>45901</v>
      </c>
      <c r="F895" s="62">
        <v>46265</v>
      </c>
      <c r="G895" s="37" t="s">
        <v>1423</v>
      </c>
      <c r="H895" s="36">
        <v>362095</v>
      </c>
      <c r="I895" s="63">
        <v>17502</v>
      </c>
      <c r="J895" s="24" t="s">
        <v>3800</v>
      </c>
      <c r="K895" s="63">
        <f t="shared" si="241"/>
        <v>45901</v>
      </c>
      <c r="L895" s="55">
        <f t="shared" si="242"/>
        <v>0.04</v>
      </c>
      <c r="M895" s="76">
        <v>0.22500000000000001</v>
      </c>
      <c r="N895" s="62">
        <v>45901</v>
      </c>
      <c r="O895" s="62">
        <v>46265</v>
      </c>
      <c r="P895" s="63"/>
      <c r="Q895" s="63"/>
      <c r="R895" s="78">
        <v>77</v>
      </c>
      <c r="S895" s="63" t="str">
        <f>VLOOKUP(R895,SA!$B$3:$C$11,2,1)</f>
        <v>76-80</v>
      </c>
      <c r="T895" s="38" t="s">
        <v>97</v>
      </c>
      <c r="U895" s="24" t="s">
        <v>5744</v>
      </c>
      <c r="V895" s="24">
        <v>300000</v>
      </c>
      <c r="W895" s="39">
        <f t="shared" si="243"/>
        <v>0</v>
      </c>
      <c r="X895" s="29">
        <f t="shared" si="244"/>
        <v>0</v>
      </c>
      <c r="Y895" s="40">
        <f t="shared" si="245"/>
        <v>365</v>
      </c>
      <c r="Z895" s="38">
        <f t="shared" si="246"/>
        <v>46081</v>
      </c>
      <c r="AA895" s="41">
        <f t="shared" si="247"/>
        <v>181</v>
      </c>
      <c r="AB895" s="24" t="s">
        <v>113</v>
      </c>
      <c r="AC895" s="41">
        <f t="shared" si="248"/>
        <v>24649.078999999998</v>
      </c>
      <c r="AD895" s="41">
        <v>1</v>
      </c>
      <c r="AE895" s="72">
        <f>INDEX(SA!$C$2:$G$11,MATCH(Details!S895,SA!$C$2:$C$11,0),MATCH(Details!V895,SA!$C$2:$G$2,0))*Y895/(F895-E895+1)</f>
        <v>20889.05</v>
      </c>
      <c r="AF895" s="41">
        <f t="shared" si="249"/>
        <v>0</v>
      </c>
      <c r="AG895" s="41">
        <f t="shared" si="250"/>
        <v>0</v>
      </c>
      <c r="AH895" s="41">
        <f t="shared" si="251"/>
        <v>3760.0289999999995</v>
      </c>
      <c r="AI895" s="60">
        <f t="shared" si="252"/>
        <v>835.56200000000001</v>
      </c>
      <c r="AJ895" s="60">
        <f t="shared" si="253"/>
        <v>4700.0362500000001</v>
      </c>
      <c r="AK895" s="60">
        <f t="shared" si="254"/>
        <v>10358.679589041096</v>
      </c>
      <c r="AL895" s="60">
        <f t="shared" si="255"/>
        <v>7613.629497945205</v>
      </c>
      <c r="AM895" s="41">
        <f t="shared" si="256"/>
        <v>7739.8222520547924</v>
      </c>
      <c r="AN895" s="42">
        <f t="shared" si="257"/>
        <v>45715</v>
      </c>
      <c r="AO895" s="43">
        <f t="shared" si="258"/>
        <v>20889.05</v>
      </c>
    </row>
    <row r="896" spans="1:41" s="24" customFormat="1" ht="15.75" customHeight="1" x14ac:dyDescent="0.35">
      <c r="A896" s="36" t="s">
        <v>27</v>
      </c>
      <c r="B896" s="36">
        <v>202509</v>
      </c>
      <c r="C896" s="24" t="s">
        <v>736</v>
      </c>
      <c r="D896" s="24" t="s">
        <v>119</v>
      </c>
      <c r="E896" s="62">
        <v>45901</v>
      </c>
      <c r="F896" s="62">
        <v>46265</v>
      </c>
      <c r="G896" s="37" t="s">
        <v>1424</v>
      </c>
      <c r="H896" s="36">
        <v>362097</v>
      </c>
      <c r="I896" s="63">
        <v>42150</v>
      </c>
      <c r="J896" s="24" t="s">
        <v>3801</v>
      </c>
      <c r="K896" s="63">
        <f t="shared" si="241"/>
        <v>45901</v>
      </c>
      <c r="L896" s="55">
        <f t="shared" si="242"/>
        <v>0.04</v>
      </c>
      <c r="M896" s="76">
        <v>0.22500000000000001</v>
      </c>
      <c r="N896" s="62">
        <v>45901</v>
      </c>
      <c r="O896" s="62">
        <v>46265</v>
      </c>
      <c r="P896" s="63"/>
      <c r="Q896" s="63"/>
      <c r="R896" s="78">
        <v>10</v>
      </c>
      <c r="S896" s="63" t="str">
        <f>VLOOKUP(R896,SA!$B$3:$C$11,2,1)</f>
        <v>0-25</v>
      </c>
      <c r="T896" s="38" t="s">
        <v>97</v>
      </c>
      <c r="U896" s="24" t="s">
        <v>5745</v>
      </c>
      <c r="V896" s="24">
        <v>300000</v>
      </c>
      <c r="W896" s="39">
        <f t="shared" si="243"/>
        <v>0</v>
      </c>
      <c r="X896" s="29">
        <f t="shared" si="244"/>
        <v>0</v>
      </c>
      <c r="Y896" s="40">
        <f t="shared" si="245"/>
        <v>365</v>
      </c>
      <c r="Z896" s="38">
        <f t="shared" si="246"/>
        <v>46081</v>
      </c>
      <c r="AA896" s="41">
        <f t="shared" si="247"/>
        <v>181</v>
      </c>
      <c r="AB896" s="24" t="s">
        <v>113</v>
      </c>
      <c r="AC896" s="41">
        <f t="shared" si="248"/>
        <v>3690.3792000000003</v>
      </c>
      <c r="AD896" s="41">
        <v>1</v>
      </c>
      <c r="AE896" s="72">
        <f>INDEX(SA!$C$2:$G$11,MATCH(Details!S896,SA!$C$2:$C$11,0),MATCH(Details!V896,SA!$C$2:$G$2,0))*Y896/(F896-E896+1)</f>
        <v>3127.44</v>
      </c>
      <c r="AF896" s="41">
        <f t="shared" si="249"/>
        <v>0</v>
      </c>
      <c r="AG896" s="41">
        <f t="shared" si="250"/>
        <v>0</v>
      </c>
      <c r="AH896" s="41">
        <f t="shared" si="251"/>
        <v>562.93920000000003</v>
      </c>
      <c r="AI896" s="60">
        <f t="shared" si="252"/>
        <v>125.0976</v>
      </c>
      <c r="AJ896" s="60">
        <f t="shared" si="253"/>
        <v>703.67399999999998</v>
      </c>
      <c r="AK896" s="60">
        <f t="shared" si="254"/>
        <v>1550.8675068493151</v>
      </c>
      <c r="AL896" s="60">
        <f t="shared" si="255"/>
        <v>1139.8876175342466</v>
      </c>
      <c r="AM896" s="41">
        <f t="shared" si="256"/>
        <v>1158.7807824657534</v>
      </c>
      <c r="AN896" s="42">
        <f t="shared" si="257"/>
        <v>45715</v>
      </c>
      <c r="AO896" s="43">
        <f t="shared" si="258"/>
        <v>3127.44</v>
      </c>
    </row>
    <row r="897" spans="1:41" s="24" customFormat="1" ht="15.75" customHeight="1" x14ac:dyDescent="0.35">
      <c r="A897" s="36" t="s">
        <v>27</v>
      </c>
      <c r="B897" s="36">
        <v>202509</v>
      </c>
      <c r="C897" s="24" t="s">
        <v>736</v>
      </c>
      <c r="D897" s="24" t="s">
        <v>119</v>
      </c>
      <c r="E897" s="62">
        <v>45901</v>
      </c>
      <c r="F897" s="62">
        <v>46265</v>
      </c>
      <c r="G897" s="37" t="s">
        <v>1425</v>
      </c>
      <c r="H897" s="36">
        <v>362097</v>
      </c>
      <c r="I897" s="63">
        <v>42732</v>
      </c>
      <c r="J897" s="24" t="s">
        <v>3802</v>
      </c>
      <c r="K897" s="63">
        <f t="shared" si="241"/>
        <v>45901</v>
      </c>
      <c r="L897" s="55">
        <f t="shared" si="242"/>
        <v>0.04</v>
      </c>
      <c r="M897" s="76">
        <v>0.22500000000000001</v>
      </c>
      <c r="N897" s="62">
        <v>45901</v>
      </c>
      <c r="O897" s="62">
        <v>46265</v>
      </c>
      <c r="P897" s="63"/>
      <c r="Q897" s="63"/>
      <c r="R897" s="78">
        <v>8</v>
      </c>
      <c r="S897" s="63" t="str">
        <f>VLOOKUP(R897,SA!$B$3:$C$11,2,1)</f>
        <v>0-25</v>
      </c>
      <c r="T897" s="38" t="s">
        <v>98</v>
      </c>
      <c r="U897" s="24" t="s">
        <v>5746</v>
      </c>
      <c r="V897" s="24">
        <v>300000</v>
      </c>
      <c r="W897" s="39">
        <f t="shared" si="243"/>
        <v>0</v>
      </c>
      <c r="X897" s="29">
        <f t="shared" si="244"/>
        <v>0</v>
      </c>
      <c r="Y897" s="40">
        <f t="shared" si="245"/>
        <v>365</v>
      </c>
      <c r="Z897" s="38">
        <f t="shared" si="246"/>
        <v>46081</v>
      </c>
      <c r="AA897" s="41">
        <f t="shared" si="247"/>
        <v>181</v>
      </c>
      <c r="AB897" s="24" t="s">
        <v>113</v>
      </c>
      <c r="AC897" s="41">
        <f t="shared" si="248"/>
        <v>3690.3792000000003</v>
      </c>
      <c r="AD897" s="41">
        <v>1</v>
      </c>
      <c r="AE897" s="72">
        <f>INDEX(SA!$C$2:$G$11,MATCH(Details!S897,SA!$C$2:$C$11,0),MATCH(Details!V897,SA!$C$2:$G$2,0))*Y897/(F897-E897+1)</f>
        <v>3127.44</v>
      </c>
      <c r="AF897" s="41">
        <f t="shared" si="249"/>
        <v>0</v>
      </c>
      <c r="AG897" s="41">
        <f t="shared" si="250"/>
        <v>0</v>
      </c>
      <c r="AH897" s="41">
        <f t="shared" si="251"/>
        <v>562.93920000000003</v>
      </c>
      <c r="AI897" s="60">
        <f t="shared" si="252"/>
        <v>125.0976</v>
      </c>
      <c r="AJ897" s="60">
        <f t="shared" si="253"/>
        <v>703.67399999999998</v>
      </c>
      <c r="AK897" s="60">
        <f t="shared" si="254"/>
        <v>1550.8675068493151</v>
      </c>
      <c r="AL897" s="60">
        <f t="shared" si="255"/>
        <v>1139.8876175342466</v>
      </c>
      <c r="AM897" s="41">
        <f t="shared" si="256"/>
        <v>1158.7807824657534</v>
      </c>
      <c r="AN897" s="42">
        <f t="shared" si="257"/>
        <v>45715</v>
      </c>
      <c r="AO897" s="43">
        <f t="shared" si="258"/>
        <v>3127.44</v>
      </c>
    </row>
    <row r="898" spans="1:41" s="24" customFormat="1" ht="15.75" customHeight="1" x14ac:dyDescent="0.35">
      <c r="A898" s="36" t="s">
        <v>27</v>
      </c>
      <c r="B898" s="36">
        <v>202509</v>
      </c>
      <c r="C898" s="24" t="s">
        <v>736</v>
      </c>
      <c r="D898" s="24" t="s">
        <v>119</v>
      </c>
      <c r="E898" s="62">
        <v>45901</v>
      </c>
      <c r="F898" s="62">
        <v>46265</v>
      </c>
      <c r="G898" s="37" t="s">
        <v>1426</v>
      </c>
      <c r="H898" s="36">
        <v>362097</v>
      </c>
      <c r="I898" s="63">
        <v>33942</v>
      </c>
      <c r="J898" s="24" t="s">
        <v>3803</v>
      </c>
      <c r="K898" s="63">
        <f t="shared" si="241"/>
        <v>45901</v>
      </c>
      <c r="L898" s="55">
        <f t="shared" si="242"/>
        <v>0.04</v>
      </c>
      <c r="M898" s="76">
        <v>0.22500000000000001</v>
      </c>
      <c r="N898" s="62">
        <v>45901</v>
      </c>
      <c r="O898" s="62">
        <v>46265</v>
      </c>
      <c r="P898" s="63"/>
      <c r="Q898" s="63"/>
      <c r="R898" s="78">
        <v>32</v>
      </c>
      <c r="S898" s="63" t="str">
        <f>VLOOKUP(R898,SA!$B$3:$C$11,2,1)</f>
        <v>26-35</v>
      </c>
      <c r="T898" s="38" t="s">
        <v>98</v>
      </c>
      <c r="U898" s="24" t="s">
        <v>5743</v>
      </c>
      <c r="V898" s="24">
        <v>300000</v>
      </c>
      <c r="W898" s="39">
        <f t="shared" si="243"/>
        <v>0</v>
      </c>
      <c r="X898" s="29">
        <f t="shared" si="244"/>
        <v>0</v>
      </c>
      <c r="Y898" s="40">
        <f t="shared" si="245"/>
        <v>365</v>
      </c>
      <c r="Z898" s="38">
        <f t="shared" si="246"/>
        <v>46081</v>
      </c>
      <c r="AA898" s="41">
        <f t="shared" si="247"/>
        <v>181</v>
      </c>
      <c r="AB898" s="24" t="s">
        <v>113</v>
      </c>
      <c r="AC898" s="41">
        <f t="shared" si="248"/>
        <v>4124.4657999999999</v>
      </c>
      <c r="AD898" s="41">
        <v>1</v>
      </c>
      <c r="AE898" s="72">
        <f>INDEX(SA!$C$2:$G$11,MATCH(Details!S898,SA!$C$2:$C$11,0),MATCH(Details!V898,SA!$C$2:$G$2,0))*Y898/(F898-E898+1)</f>
        <v>3495.31</v>
      </c>
      <c r="AF898" s="41">
        <f t="shared" si="249"/>
        <v>0</v>
      </c>
      <c r="AG898" s="41">
        <f t="shared" si="250"/>
        <v>0</v>
      </c>
      <c r="AH898" s="41">
        <f t="shared" si="251"/>
        <v>629.1558</v>
      </c>
      <c r="AI898" s="60">
        <f t="shared" si="252"/>
        <v>139.8124</v>
      </c>
      <c r="AJ898" s="60">
        <f t="shared" si="253"/>
        <v>786.44475</v>
      </c>
      <c r="AK898" s="60">
        <f t="shared" si="254"/>
        <v>1733.2907123287671</v>
      </c>
      <c r="AL898" s="60">
        <f t="shared" si="255"/>
        <v>1273.9686735616438</v>
      </c>
      <c r="AM898" s="41">
        <f t="shared" si="256"/>
        <v>1295.0841764383563</v>
      </c>
      <c r="AN898" s="42">
        <f t="shared" si="257"/>
        <v>45715</v>
      </c>
      <c r="AO898" s="43">
        <f t="shared" si="258"/>
        <v>3495.31</v>
      </c>
    </row>
    <row r="899" spans="1:41" s="24" customFormat="1" ht="15.75" customHeight="1" x14ac:dyDescent="0.35">
      <c r="A899" s="36" t="s">
        <v>27</v>
      </c>
      <c r="B899" s="36">
        <v>202509</v>
      </c>
      <c r="C899" s="24" t="s">
        <v>736</v>
      </c>
      <c r="D899" s="24" t="s">
        <v>119</v>
      </c>
      <c r="E899" s="62">
        <v>45901</v>
      </c>
      <c r="F899" s="62">
        <v>46265</v>
      </c>
      <c r="G899" s="37" t="s">
        <v>227</v>
      </c>
      <c r="H899" s="36">
        <v>362097</v>
      </c>
      <c r="I899" s="63">
        <v>31192</v>
      </c>
      <c r="J899" s="24" t="s">
        <v>3804</v>
      </c>
      <c r="K899" s="63">
        <f t="shared" si="241"/>
        <v>45901</v>
      </c>
      <c r="L899" s="55">
        <f t="shared" si="242"/>
        <v>0.04</v>
      </c>
      <c r="M899" s="76">
        <v>0.22500000000000001</v>
      </c>
      <c r="N899" s="62">
        <v>45901</v>
      </c>
      <c r="O899" s="62">
        <v>46265</v>
      </c>
      <c r="P899" s="63"/>
      <c r="Q899" s="63"/>
      <c r="R899" s="78">
        <v>40</v>
      </c>
      <c r="S899" s="63" t="str">
        <f>VLOOKUP(R899,SA!$B$3:$C$11,2,1)</f>
        <v>36-45</v>
      </c>
      <c r="T899" s="38" t="s">
        <v>97</v>
      </c>
      <c r="U899" s="24" t="s">
        <v>56</v>
      </c>
      <c r="V899" s="24">
        <v>300000</v>
      </c>
      <c r="W899" s="39">
        <f t="shared" si="243"/>
        <v>300000</v>
      </c>
      <c r="X899" s="29">
        <f t="shared" si="244"/>
        <v>1</v>
      </c>
      <c r="Y899" s="40">
        <f t="shared" si="245"/>
        <v>365</v>
      </c>
      <c r="Z899" s="38">
        <f t="shared" si="246"/>
        <v>46081</v>
      </c>
      <c r="AA899" s="41">
        <f t="shared" si="247"/>
        <v>181</v>
      </c>
      <c r="AB899" s="24" t="s">
        <v>113</v>
      </c>
      <c r="AC899" s="41">
        <f t="shared" si="248"/>
        <v>5119.5716000000002</v>
      </c>
      <c r="AD899" s="41">
        <v>1</v>
      </c>
      <c r="AE899" s="72">
        <f>INDEX(SA!$C$2:$G$11,MATCH(Details!S899,SA!$C$2:$C$11,0),MATCH(Details!V899,SA!$C$2:$G$2,0))*Y899/(F899-E899+1)</f>
        <v>4338.62</v>
      </c>
      <c r="AF899" s="41">
        <f t="shared" si="249"/>
        <v>0</v>
      </c>
      <c r="AG899" s="41">
        <f t="shared" si="250"/>
        <v>0</v>
      </c>
      <c r="AH899" s="41">
        <f t="shared" si="251"/>
        <v>780.95159999999998</v>
      </c>
      <c r="AI899" s="60">
        <f t="shared" si="252"/>
        <v>173.54480000000001</v>
      </c>
      <c r="AJ899" s="60">
        <f t="shared" si="253"/>
        <v>976.18949999999995</v>
      </c>
      <c r="AK899" s="60">
        <f t="shared" si="254"/>
        <v>2151.4800547945206</v>
      </c>
      <c r="AL899" s="60">
        <f t="shared" si="255"/>
        <v>1581.3378402739727</v>
      </c>
      <c r="AM899" s="41">
        <f t="shared" si="256"/>
        <v>1607.5478597260276</v>
      </c>
      <c r="AN899" s="42">
        <f t="shared" si="257"/>
        <v>45715</v>
      </c>
      <c r="AO899" s="43">
        <f t="shared" si="258"/>
        <v>4338.62</v>
      </c>
    </row>
    <row r="900" spans="1:41" s="24" customFormat="1" ht="15.75" customHeight="1" x14ac:dyDescent="0.35">
      <c r="A900" s="36" t="s">
        <v>27</v>
      </c>
      <c r="B900" s="36">
        <v>202509</v>
      </c>
      <c r="C900" s="24" t="s">
        <v>736</v>
      </c>
      <c r="D900" s="24" t="s">
        <v>119</v>
      </c>
      <c r="E900" s="62">
        <v>45901</v>
      </c>
      <c r="F900" s="62">
        <v>46265</v>
      </c>
      <c r="G900" s="37" t="s">
        <v>1427</v>
      </c>
      <c r="H900" s="36">
        <v>362097</v>
      </c>
      <c r="I900" s="63">
        <v>20090</v>
      </c>
      <c r="J900" s="24" t="s">
        <v>3805</v>
      </c>
      <c r="K900" s="63">
        <f t="shared" ref="K900:K963" si="259">N900</f>
        <v>45901</v>
      </c>
      <c r="L900" s="55">
        <f t="shared" ref="L900:L963" si="260">IF(K900&gt;=DATE(2022,4,1),4%,5%)</f>
        <v>0.04</v>
      </c>
      <c r="M900" s="76">
        <v>0.22500000000000001</v>
      </c>
      <c r="N900" s="62">
        <v>45901</v>
      </c>
      <c r="O900" s="62">
        <v>46265</v>
      </c>
      <c r="P900" s="63"/>
      <c r="Q900" s="63"/>
      <c r="R900" s="78">
        <v>70</v>
      </c>
      <c r="S900" s="63" t="str">
        <f>VLOOKUP(R900,SA!$B$3:$C$11,2,1)</f>
        <v>66-70</v>
      </c>
      <c r="T900" s="38" t="s">
        <v>97</v>
      </c>
      <c r="U900" s="24" t="s">
        <v>5744</v>
      </c>
      <c r="V900" s="24">
        <v>300000</v>
      </c>
      <c r="W900" s="39">
        <f t="shared" ref="W900:W963" si="261">IF(U900="self",V900,0)</f>
        <v>0</v>
      </c>
      <c r="X900" s="29">
        <f t="shared" ref="X900:X963" si="262">IF(U900="self",1,0)</f>
        <v>0</v>
      </c>
      <c r="Y900" s="40">
        <f t="shared" ref="Y900:Y963" si="263">O900-N900+1</f>
        <v>365</v>
      </c>
      <c r="Z900" s="38">
        <f t="shared" ref="Z900:Z963" si="264">$Z$1</f>
        <v>46081</v>
      </c>
      <c r="AA900" s="41">
        <f t="shared" ref="AA900:AA963" si="265">IF(MIN((Z900-N900)+1,Y900)&lt;0,0,MIN((Z900-N900)+1,Y900))</f>
        <v>181</v>
      </c>
      <c r="AB900" s="24" t="s">
        <v>113</v>
      </c>
      <c r="AC900" s="41">
        <f t="shared" ref="AC900:AC963" si="266">AE900+AF900+AG900+AH900</f>
        <v>15468.950400000002</v>
      </c>
      <c r="AD900" s="41">
        <v>1</v>
      </c>
      <c r="AE900" s="72">
        <f>INDEX(SA!$C$2:$G$11,MATCH(Details!S900,SA!$C$2:$C$11,0),MATCH(Details!V900,SA!$C$2:$G$2,0))*Y900/(F900-E900+1)</f>
        <v>13109.28</v>
      </c>
      <c r="AF900" s="41">
        <f t="shared" ref="AF900:AF963" si="267">IF(AB900="Karnataka",AE900*9%,0)</f>
        <v>0</v>
      </c>
      <c r="AG900" s="41">
        <f t="shared" ref="AG900:AG963" si="268">IF(AB900="Karnataka",AE900*9%,0)</f>
        <v>0</v>
      </c>
      <c r="AH900" s="41">
        <f t="shared" ref="AH900:AH963" si="269">IF(AF900+AG900&gt;0,0,AE900*18%)</f>
        <v>2359.6704</v>
      </c>
      <c r="AI900" s="60">
        <f t="shared" ref="AI900:AI963" si="270">AE900*L900</f>
        <v>524.37120000000004</v>
      </c>
      <c r="AJ900" s="60">
        <f t="shared" ref="AJ900:AJ963" si="271">$AE900*M900</f>
        <v>2949.5880000000002</v>
      </c>
      <c r="AK900" s="60">
        <f t="shared" ref="AK900:AK963" si="272">(AE900)*AA900/Y900</f>
        <v>6500.7662465753428</v>
      </c>
      <c r="AL900" s="60">
        <f t="shared" ref="AL900:AL963" si="273">AK900*(1-L900-M900)</f>
        <v>4778.0631912328772</v>
      </c>
      <c r="AM900" s="41">
        <f t="shared" ref="AM900:AM963" si="274">AE900-AI900-AL900-AJ900</f>
        <v>4857.2576087671241</v>
      </c>
      <c r="AN900" s="42">
        <f t="shared" ref="AN900:AN963" si="275">Z900-366</f>
        <v>45715</v>
      </c>
      <c r="AO900" s="43">
        <f t="shared" ref="AO900:AO963" si="276">IF(AND(O900&gt;Z900,N900&gt;AN900),AE900,0)</f>
        <v>13109.28</v>
      </c>
    </row>
    <row r="901" spans="1:41" s="24" customFormat="1" ht="15.75" customHeight="1" x14ac:dyDescent="0.35">
      <c r="A901" s="36" t="s">
        <v>27</v>
      </c>
      <c r="B901" s="36">
        <v>202509</v>
      </c>
      <c r="C901" s="24" t="s">
        <v>736</v>
      </c>
      <c r="D901" s="24" t="s">
        <v>119</v>
      </c>
      <c r="E901" s="62">
        <v>45901</v>
      </c>
      <c r="F901" s="62">
        <v>46265</v>
      </c>
      <c r="G901" s="37" t="s">
        <v>1428</v>
      </c>
      <c r="H901" s="36">
        <v>362098</v>
      </c>
      <c r="I901" s="63">
        <v>23072</v>
      </c>
      <c r="J901" s="24" t="s">
        <v>3806</v>
      </c>
      <c r="K901" s="63">
        <f t="shared" si="259"/>
        <v>45901</v>
      </c>
      <c r="L901" s="55">
        <f t="shared" si="260"/>
        <v>0.04</v>
      </c>
      <c r="M901" s="76">
        <v>0.22500000000000001</v>
      </c>
      <c r="N901" s="62">
        <v>45901</v>
      </c>
      <c r="O901" s="62">
        <v>46265</v>
      </c>
      <c r="P901" s="63"/>
      <c r="Q901" s="63"/>
      <c r="R901" s="78">
        <v>62</v>
      </c>
      <c r="S901" s="63" t="str">
        <f>VLOOKUP(R901,SA!$B$3:$C$11,2,1)</f>
        <v>56-65</v>
      </c>
      <c r="T901" s="38" t="s">
        <v>98</v>
      </c>
      <c r="U901" s="24" t="s">
        <v>5747</v>
      </c>
      <c r="V901" s="24">
        <v>300000</v>
      </c>
      <c r="W901" s="39">
        <f t="shared" si="261"/>
        <v>0</v>
      </c>
      <c r="X901" s="29">
        <f t="shared" si="262"/>
        <v>0</v>
      </c>
      <c r="Y901" s="40">
        <f t="shared" si="263"/>
        <v>365</v>
      </c>
      <c r="Z901" s="38">
        <f t="shared" si="264"/>
        <v>46081</v>
      </c>
      <c r="AA901" s="41">
        <f t="shared" si="265"/>
        <v>181</v>
      </c>
      <c r="AB901" s="24" t="s">
        <v>113</v>
      </c>
      <c r="AC901" s="41">
        <f t="shared" si="266"/>
        <v>10831.751</v>
      </c>
      <c r="AD901" s="41">
        <v>1</v>
      </c>
      <c r="AE901" s="72">
        <f>INDEX(SA!$C$2:$G$11,MATCH(Details!S901,SA!$C$2:$C$11,0),MATCH(Details!V901,SA!$C$2:$G$2,0))*Y901/(F901-E901+1)</f>
        <v>9179.4500000000007</v>
      </c>
      <c r="AF901" s="41">
        <f t="shared" si="267"/>
        <v>0</v>
      </c>
      <c r="AG901" s="41">
        <f t="shared" si="268"/>
        <v>0</v>
      </c>
      <c r="AH901" s="41">
        <f t="shared" si="269"/>
        <v>1652.3010000000002</v>
      </c>
      <c r="AI901" s="60">
        <f t="shared" si="270"/>
        <v>367.17800000000005</v>
      </c>
      <c r="AJ901" s="60">
        <f t="shared" si="271"/>
        <v>2065.3762500000003</v>
      </c>
      <c r="AK901" s="60">
        <f t="shared" si="272"/>
        <v>4552.0012328767125</v>
      </c>
      <c r="AL901" s="60">
        <f t="shared" si="273"/>
        <v>3345.7209061643835</v>
      </c>
      <c r="AM901" s="41">
        <f t="shared" si="274"/>
        <v>3401.1748438356171</v>
      </c>
      <c r="AN901" s="42">
        <f t="shared" si="275"/>
        <v>45715</v>
      </c>
      <c r="AO901" s="43">
        <f t="shared" si="276"/>
        <v>9179.4500000000007</v>
      </c>
    </row>
    <row r="902" spans="1:41" s="24" customFormat="1" ht="15.75" customHeight="1" x14ac:dyDescent="0.35">
      <c r="A902" s="36" t="s">
        <v>27</v>
      </c>
      <c r="B902" s="36">
        <v>202509</v>
      </c>
      <c r="C902" s="24" t="s">
        <v>736</v>
      </c>
      <c r="D902" s="24" t="s">
        <v>119</v>
      </c>
      <c r="E902" s="62">
        <v>45901</v>
      </c>
      <c r="F902" s="62">
        <v>46265</v>
      </c>
      <c r="G902" s="37" t="s">
        <v>192</v>
      </c>
      <c r="H902" s="36">
        <v>362098</v>
      </c>
      <c r="I902" s="63">
        <v>31666</v>
      </c>
      <c r="J902" s="24" t="s">
        <v>3807</v>
      </c>
      <c r="K902" s="63">
        <f t="shared" si="259"/>
        <v>45901</v>
      </c>
      <c r="L902" s="55">
        <f t="shared" si="260"/>
        <v>0.04</v>
      </c>
      <c r="M902" s="76">
        <v>0.22500000000000001</v>
      </c>
      <c r="N902" s="62">
        <v>45901</v>
      </c>
      <c r="O902" s="62">
        <v>46265</v>
      </c>
      <c r="P902" s="63"/>
      <c r="Q902" s="63"/>
      <c r="R902" s="78">
        <v>38</v>
      </c>
      <c r="S902" s="63" t="str">
        <f>VLOOKUP(R902,SA!$B$3:$C$11,2,1)</f>
        <v>36-45</v>
      </c>
      <c r="T902" s="38" t="s">
        <v>97</v>
      </c>
      <c r="U902" s="24" t="s">
        <v>56</v>
      </c>
      <c r="V902" s="24">
        <v>300000</v>
      </c>
      <c r="W902" s="39">
        <f t="shared" si="261"/>
        <v>300000</v>
      </c>
      <c r="X902" s="29">
        <f t="shared" si="262"/>
        <v>1</v>
      </c>
      <c r="Y902" s="40">
        <f t="shared" si="263"/>
        <v>365</v>
      </c>
      <c r="Z902" s="38">
        <f t="shared" si="264"/>
        <v>46081</v>
      </c>
      <c r="AA902" s="41">
        <f t="shared" si="265"/>
        <v>181</v>
      </c>
      <c r="AB902" s="24" t="s">
        <v>113</v>
      </c>
      <c r="AC902" s="41">
        <f t="shared" si="266"/>
        <v>5119.5716000000002</v>
      </c>
      <c r="AD902" s="41">
        <v>1</v>
      </c>
      <c r="AE902" s="72">
        <f>INDEX(SA!$C$2:$G$11,MATCH(Details!S902,SA!$C$2:$C$11,0),MATCH(Details!V902,SA!$C$2:$G$2,0))*Y902/(F902-E902+1)</f>
        <v>4338.62</v>
      </c>
      <c r="AF902" s="41">
        <f t="shared" si="267"/>
        <v>0</v>
      </c>
      <c r="AG902" s="41">
        <f t="shared" si="268"/>
        <v>0</v>
      </c>
      <c r="AH902" s="41">
        <f t="shared" si="269"/>
        <v>780.95159999999998</v>
      </c>
      <c r="AI902" s="60">
        <f t="shared" si="270"/>
        <v>173.54480000000001</v>
      </c>
      <c r="AJ902" s="60">
        <f t="shared" si="271"/>
        <v>976.18949999999995</v>
      </c>
      <c r="AK902" s="60">
        <f t="shared" si="272"/>
        <v>2151.4800547945206</v>
      </c>
      <c r="AL902" s="60">
        <f t="shared" si="273"/>
        <v>1581.3378402739727</v>
      </c>
      <c r="AM902" s="41">
        <f t="shared" si="274"/>
        <v>1607.5478597260276</v>
      </c>
      <c r="AN902" s="42">
        <f t="shared" si="275"/>
        <v>45715</v>
      </c>
      <c r="AO902" s="43">
        <f t="shared" si="276"/>
        <v>4338.62</v>
      </c>
    </row>
    <row r="903" spans="1:41" s="24" customFormat="1" ht="15.75" customHeight="1" x14ac:dyDescent="0.35">
      <c r="A903" s="36" t="s">
        <v>27</v>
      </c>
      <c r="B903" s="36">
        <v>202509</v>
      </c>
      <c r="C903" s="24" t="s">
        <v>736</v>
      </c>
      <c r="D903" s="24" t="s">
        <v>119</v>
      </c>
      <c r="E903" s="62">
        <v>45901</v>
      </c>
      <c r="F903" s="62">
        <v>46265</v>
      </c>
      <c r="G903" s="37" t="s">
        <v>1429</v>
      </c>
      <c r="H903" s="36">
        <v>362100</v>
      </c>
      <c r="I903" s="63">
        <v>21982</v>
      </c>
      <c r="J903" s="24" t="s">
        <v>3808</v>
      </c>
      <c r="K903" s="63">
        <f t="shared" si="259"/>
        <v>45901</v>
      </c>
      <c r="L903" s="55">
        <f t="shared" si="260"/>
        <v>0.04</v>
      </c>
      <c r="M903" s="76">
        <v>0.22500000000000001</v>
      </c>
      <c r="N903" s="62">
        <v>45901</v>
      </c>
      <c r="O903" s="62">
        <v>46265</v>
      </c>
      <c r="P903" s="63"/>
      <c r="Q903" s="63"/>
      <c r="R903" s="78">
        <v>65</v>
      </c>
      <c r="S903" s="63" t="str">
        <f>VLOOKUP(R903,SA!$B$3:$C$11,2,1)</f>
        <v>56-65</v>
      </c>
      <c r="T903" s="38" t="s">
        <v>98</v>
      </c>
      <c r="U903" s="24" t="s">
        <v>5747</v>
      </c>
      <c r="V903" s="24">
        <v>400000</v>
      </c>
      <c r="W903" s="39">
        <f t="shared" si="261"/>
        <v>0</v>
      </c>
      <c r="X903" s="29">
        <f t="shared" si="262"/>
        <v>0</v>
      </c>
      <c r="Y903" s="40">
        <f t="shared" si="263"/>
        <v>365</v>
      </c>
      <c r="Z903" s="38">
        <f t="shared" si="264"/>
        <v>46081</v>
      </c>
      <c r="AA903" s="41">
        <f t="shared" si="265"/>
        <v>181</v>
      </c>
      <c r="AB903" s="24" t="s">
        <v>113</v>
      </c>
      <c r="AC903" s="41">
        <f t="shared" si="266"/>
        <v>11909.7282</v>
      </c>
      <c r="AD903" s="41">
        <v>1</v>
      </c>
      <c r="AE903" s="72">
        <f>INDEX(SA!$C$2:$G$11,MATCH(Details!S903,SA!$C$2:$C$11,0),MATCH(Details!V903,SA!$C$2:$G$2,0))*Y903/(F903-E903+1)</f>
        <v>10092.99</v>
      </c>
      <c r="AF903" s="41">
        <f t="shared" si="267"/>
        <v>0</v>
      </c>
      <c r="AG903" s="41">
        <f t="shared" si="268"/>
        <v>0</v>
      </c>
      <c r="AH903" s="41">
        <f t="shared" si="269"/>
        <v>1816.7382</v>
      </c>
      <c r="AI903" s="60">
        <f t="shared" si="270"/>
        <v>403.71960000000001</v>
      </c>
      <c r="AJ903" s="60">
        <f t="shared" si="271"/>
        <v>2270.9227500000002</v>
      </c>
      <c r="AK903" s="60">
        <f t="shared" si="272"/>
        <v>5005.0169589041097</v>
      </c>
      <c r="AL903" s="60">
        <f t="shared" si="273"/>
        <v>3678.6874647945206</v>
      </c>
      <c r="AM903" s="41">
        <f t="shared" si="274"/>
        <v>3739.6601852054787</v>
      </c>
      <c r="AN903" s="42">
        <f t="shared" si="275"/>
        <v>45715</v>
      </c>
      <c r="AO903" s="43">
        <f t="shared" si="276"/>
        <v>10092.99</v>
      </c>
    </row>
    <row r="904" spans="1:41" s="24" customFormat="1" ht="15.75" customHeight="1" x14ac:dyDescent="0.35">
      <c r="A904" s="36" t="s">
        <v>27</v>
      </c>
      <c r="B904" s="36">
        <v>202509</v>
      </c>
      <c r="C904" s="24" t="s">
        <v>736</v>
      </c>
      <c r="D904" s="24" t="s">
        <v>119</v>
      </c>
      <c r="E904" s="62">
        <v>45901</v>
      </c>
      <c r="F904" s="62">
        <v>46265</v>
      </c>
      <c r="G904" s="37" t="s">
        <v>1430</v>
      </c>
      <c r="H904" s="36">
        <v>362100</v>
      </c>
      <c r="I904" s="63">
        <v>40396</v>
      </c>
      <c r="J904" s="24" t="s">
        <v>3809</v>
      </c>
      <c r="K904" s="63">
        <f t="shared" si="259"/>
        <v>45901</v>
      </c>
      <c r="L904" s="55">
        <f t="shared" si="260"/>
        <v>0.04</v>
      </c>
      <c r="M904" s="76">
        <v>0.22500000000000001</v>
      </c>
      <c r="N904" s="62">
        <v>45901</v>
      </c>
      <c r="O904" s="62">
        <v>46265</v>
      </c>
      <c r="P904" s="63"/>
      <c r="Q904" s="63"/>
      <c r="R904" s="78">
        <v>15</v>
      </c>
      <c r="S904" s="63" t="str">
        <f>VLOOKUP(R904,SA!$B$3:$C$11,2,1)</f>
        <v>0-25</v>
      </c>
      <c r="T904" s="38" t="s">
        <v>97</v>
      </c>
      <c r="U904" s="24" t="s">
        <v>5745</v>
      </c>
      <c r="V904" s="24">
        <v>400000</v>
      </c>
      <c r="W904" s="39">
        <f t="shared" si="261"/>
        <v>0</v>
      </c>
      <c r="X904" s="29">
        <f t="shared" si="262"/>
        <v>0</v>
      </c>
      <c r="Y904" s="40">
        <f t="shared" si="263"/>
        <v>365</v>
      </c>
      <c r="Z904" s="38">
        <f t="shared" si="264"/>
        <v>46081</v>
      </c>
      <c r="AA904" s="41">
        <f t="shared" si="265"/>
        <v>181</v>
      </c>
      <c r="AB904" s="24" t="s">
        <v>113</v>
      </c>
      <c r="AC904" s="41">
        <f t="shared" si="266"/>
        <v>4043.8364000000001</v>
      </c>
      <c r="AD904" s="41">
        <v>1</v>
      </c>
      <c r="AE904" s="72">
        <f>INDEX(SA!$C$2:$G$11,MATCH(Details!S904,SA!$C$2:$C$11,0),MATCH(Details!V904,SA!$C$2:$G$2,0))*Y904/(F904-E904+1)</f>
        <v>3426.98</v>
      </c>
      <c r="AF904" s="41">
        <f t="shared" si="267"/>
        <v>0</v>
      </c>
      <c r="AG904" s="41">
        <f t="shared" si="268"/>
        <v>0</v>
      </c>
      <c r="AH904" s="41">
        <f t="shared" si="269"/>
        <v>616.85640000000001</v>
      </c>
      <c r="AI904" s="60">
        <f t="shared" si="270"/>
        <v>137.07920000000001</v>
      </c>
      <c r="AJ904" s="60">
        <f t="shared" si="271"/>
        <v>771.07050000000004</v>
      </c>
      <c r="AK904" s="60">
        <f t="shared" si="272"/>
        <v>1699.4065205479453</v>
      </c>
      <c r="AL904" s="60">
        <f t="shared" si="273"/>
        <v>1249.0637926027398</v>
      </c>
      <c r="AM904" s="41">
        <f t="shared" si="274"/>
        <v>1269.7665073972601</v>
      </c>
      <c r="AN904" s="42">
        <f t="shared" si="275"/>
        <v>45715</v>
      </c>
      <c r="AO904" s="43">
        <f t="shared" si="276"/>
        <v>3426.98</v>
      </c>
    </row>
    <row r="905" spans="1:41" s="24" customFormat="1" ht="15.75" customHeight="1" x14ac:dyDescent="0.35">
      <c r="A905" s="36" t="s">
        <v>27</v>
      </c>
      <c r="B905" s="36">
        <v>202509</v>
      </c>
      <c r="C905" s="24" t="s">
        <v>736</v>
      </c>
      <c r="D905" s="24" t="s">
        <v>119</v>
      </c>
      <c r="E905" s="62">
        <v>45901</v>
      </c>
      <c r="F905" s="62">
        <v>46265</v>
      </c>
      <c r="G905" s="37" t="s">
        <v>1431</v>
      </c>
      <c r="H905" s="36">
        <v>362100</v>
      </c>
      <c r="I905" s="63">
        <v>30822</v>
      </c>
      <c r="J905" s="24" t="s">
        <v>3810</v>
      </c>
      <c r="K905" s="63">
        <f t="shared" si="259"/>
        <v>45901</v>
      </c>
      <c r="L905" s="55">
        <f t="shared" si="260"/>
        <v>0.04</v>
      </c>
      <c r="M905" s="76">
        <v>0.22500000000000001</v>
      </c>
      <c r="N905" s="62">
        <v>45901</v>
      </c>
      <c r="O905" s="62">
        <v>46265</v>
      </c>
      <c r="P905" s="63"/>
      <c r="Q905" s="63"/>
      <c r="R905" s="78">
        <v>41</v>
      </c>
      <c r="S905" s="63" t="str">
        <f>VLOOKUP(R905,SA!$B$3:$C$11,2,1)</f>
        <v>36-45</v>
      </c>
      <c r="T905" s="38" t="s">
        <v>98</v>
      </c>
      <c r="U905" s="24" t="s">
        <v>5743</v>
      </c>
      <c r="V905" s="24">
        <v>400000</v>
      </c>
      <c r="W905" s="39">
        <f t="shared" si="261"/>
        <v>0</v>
      </c>
      <c r="X905" s="29">
        <f t="shared" si="262"/>
        <v>0</v>
      </c>
      <c r="Y905" s="40">
        <f t="shared" si="263"/>
        <v>365</v>
      </c>
      <c r="Z905" s="38">
        <f t="shared" si="264"/>
        <v>46081</v>
      </c>
      <c r="AA905" s="41">
        <f t="shared" si="265"/>
        <v>181</v>
      </c>
      <c r="AB905" s="24" t="s">
        <v>113</v>
      </c>
      <c r="AC905" s="41">
        <f t="shared" si="266"/>
        <v>5496.5225999999993</v>
      </c>
      <c r="AD905" s="41">
        <v>1</v>
      </c>
      <c r="AE905" s="72">
        <f>INDEX(SA!$C$2:$G$11,MATCH(Details!S905,SA!$C$2:$C$11,0),MATCH(Details!V905,SA!$C$2:$G$2,0))*Y905/(F905-E905+1)</f>
        <v>4658.07</v>
      </c>
      <c r="AF905" s="41">
        <f t="shared" si="267"/>
        <v>0</v>
      </c>
      <c r="AG905" s="41">
        <f t="shared" si="268"/>
        <v>0</v>
      </c>
      <c r="AH905" s="41">
        <f t="shared" si="269"/>
        <v>838.45259999999996</v>
      </c>
      <c r="AI905" s="60">
        <f t="shared" si="270"/>
        <v>186.3228</v>
      </c>
      <c r="AJ905" s="60">
        <f t="shared" si="271"/>
        <v>1048.06575</v>
      </c>
      <c r="AK905" s="60">
        <f t="shared" si="272"/>
        <v>2309.8922465753421</v>
      </c>
      <c r="AL905" s="60">
        <f t="shared" si="273"/>
        <v>1697.7708012328765</v>
      </c>
      <c r="AM905" s="41">
        <f t="shared" si="274"/>
        <v>1725.9106487671231</v>
      </c>
      <c r="AN905" s="42">
        <f t="shared" si="275"/>
        <v>45715</v>
      </c>
      <c r="AO905" s="43">
        <f t="shared" si="276"/>
        <v>4658.07</v>
      </c>
    </row>
    <row r="906" spans="1:41" s="24" customFormat="1" ht="15.75" customHeight="1" x14ac:dyDescent="0.35">
      <c r="A906" s="36" t="s">
        <v>27</v>
      </c>
      <c r="B906" s="36">
        <v>202509</v>
      </c>
      <c r="C906" s="24" t="s">
        <v>736</v>
      </c>
      <c r="D906" s="24" t="s">
        <v>119</v>
      </c>
      <c r="E906" s="62">
        <v>45901</v>
      </c>
      <c r="F906" s="62">
        <v>46265</v>
      </c>
      <c r="G906" s="37" t="s">
        <v>1432</v>
      </c>
      <c r="H906" s="36">
        <v>362100</v>
      </c>
      <c r="I906" s="63">
        <v>20464</v>
      </c>
      <c r="J906" s="24" t="s">
        <v>3811</v>
      </c>
      <c r="K906" s="63">
        <f t="shared" si="259"/>
        <v>45901</v>
      </c>
      <c r="L906" s="55">
        <f t="shared" si="260"/>
        <v>0.04</v>
      </c>
      <c r="M906" s="76">
        <v>0.22500000000000001</v>
      </c>
      <c r="N906" s="62">
        <v>45901</v>
      </c>
      <c r="O906" s="62">
        <v>46265</v>
      </c>
      <c r="P906" s="63"/>
      <c r="Q906" s="63"/>
      <c r="R906" s="78">
        <v>69</v>
      </c>
      <c r="S906" s="63" t="str">
        <f>VLOOKUP(R906,SA!$B$3:$C$11,2,1)</f>
        <v>66-70</v>
      </c>
      <c r="T906" s="38" t="s">
        <v>97</v>
      </c>
      <c r="U906" s="24" t="s">
        <v>5744</v>
      </c>
      <c r="V906" s="24">
        <v>400000</v>
      </c>
      <c r="W906" s="39">
        <f t="shared" si="261"/>
        <v>0</v>
      </c>
      <c r="X906" s="29">
        <f t="shared" si="262"/>
        <v>0</v>
      </c>
      <c r="Y906" s="40">
        <f t="shared" si="263"/>
        <v>365</v>
      </c>
      <c r="Z906" s="38">
        <f t="shared" si="264"/>
        <v>46081</v>
      </c>
      <c r="AA906" s="41">
        <f t="shared" si="265"/>
        <v>181</v>
      </c>
      <c r="AB906" s="24" t="s">
        <v>113</v>
      </c>
      <c r="AC906" s="41">
        <f t="shared" si="266"/>
        <v>17021.971999999998</v>
      </c>
      <c r="AD906" s="41">
        <v>1</v>
      </c>
      <c r="AE906" s="72">
        <f>INDEX(SA!$C$2:$G$11,MATCH(Details!S906,SA!$C$2:$C$11,0),MATCH(Details!V906,SA!$C$2:$G$2,0))*Y906/(F906-E906+1)</f>
        <v>14425.4</v>
      </c>
      <c r="AF906" s="41">
        <f t="shared" si="267"/>
        <v>0</v>
      </c>
      <c r="AG906" s="41">
        <f t="shared" si="268"/>
        <v>0</v>
      </c>
      <c r="AH906" s="41">
        <f t="shared" si="269"/>
        <v>2596.5719999999997</v>
      </c>
      <c r="AI906" s="60">
        <f t="shared" si="270"/>
        <v>577.01599999999996</v>
      </c>
      <c r="AJ906" s="60">
        <f t="shared" si="271"/>
        <v>3245.7150000000001</v>
      </c>
      <c r="AK906" s="60">
        <f t="shared" si="272"/>
        <v>7153.4175342465751</v>
      </c>
      <c r="AL906" s="60">
        <f t="shared" si="273"/>
        <v>5257.7618876712322</v>
      </c>
      <c r="AM906" s="41">
        <f t="shared" si="274"/>
        <v>5344.9071123287686</v>
      </c>
      <c r="AN906" s="42">
        <f t="shared" si="275"/>
        <v>45715</v>
      </c>
      <c r="AO906" s="43">
        <f t="shared" si="276"/>
        <v>14425.4</v>
      </c>
    </row>
    <row r="907" spans="1:41" s="24" customFormat="1" ht="15.75" customHeight="1" x14ac:dyDescent="0.35">
      <c r="A907" s="36" t="s">
        <v>27</v>
      </c>
      <c r="B907" s="36">
        <v>202509</v>
      </c>
      <c r="C907" s="24" t="s">
        <v>736</v>
      </c>
      <c r="D907" s="24" t="s">
        <v>119</v>
      </c>
      <c r="E907" s="62">
        <v>45901</v>
      </c>
      <c r="F907" s="62">
        <v>46265</v>
      </c>
      <c r="G907" s="37" t="s">
        <v>319</v>
      </c>
      <c r="H907" s="36">
        <v>362100</v>
      </c>
      <c r="I907" s="63">
        <v>29048</v>
      </c>
      <c r="J907" s="24" t="s">
        <v>3812</v>
      </c>
      <c r="K907" s="63">
        <f t="shared" si="259"/>
        <v>45901</v>
      </c>
      <c r="L907" s="55">
        <f t="shared" si="260"/>
        <v>0.04</v>
      </c>
      <c r="M907" s="76">
        <v>0.22500000000000001</v>
      </c>
      <c r="N907" s="62">
        <v>45901</v>
      </c>
      <c r="O907" s="62">
        <v>46265</v>
      </c>
      <c r="P907" s="63"/>
      <c r="Q907" s="63"/>
      <c r="R907" s="78">
        <v>46</v>
      </c>
      <c r="S907" s="63" t="str">
        <f>VLOOKUP(R907,SA!$B$3:$C$11,2,1)</f>
        <v>46-55</v>
      </c>
      <c r="T907" s="38" t="s">
        <v>97</v>
      </c>
      <c r="U907" s="24" t="s">
        <v>56</v>
      </c>
      <c r="V907" s="24">
        <v>400000</v>
      </c>
      <c r="W907" s="39">
        <f t="shared" si="261"/>
        <v>400000</v>
      </c>
      <c r="X907" s="29">
        <f t="shared" si="262"/>
        <v>1</v>
      </c>
      <c r="Y907" s="40">
        <f t="shared" si="263"/>
        <v>365</v>
      </c>
      <c r="Z907" s="38">
        <f t="shared" si="264"/>
        <v>46081</v>
      </c>
      <c r="AA907" s="41">
        <f t="shared" si="265"/>
        <v>181</v>
      </c>
      <c r="AB907" s="24" t="s">
        <v>113</v>
      </c>
      <c r="AC907" s="41">
        <f t="shared" si="266"/>
        <v>8108.2165999999997</v>
      </c>
      <c r="AD907" s="41">
        <v>1</v>
      </c>
      <c r="AE907" s="72">
        <f>INDEX(SA!$C$2:$G$11,MATCH(Details!S907,SA!$C$2:$C$11,0),MATCH(Details!V907,SA!$C$2:$G$2,0))*Y907/(F907-E907+1)</f>
        <v>6871.37</v>
      </c>
      <c r="AF907" s="41">
        <f t="shared" si="267"/>
        <v>0</v>
      </c>
      <c r="AG907" s="41">
        <f t="shared" si="268"/>
        <v>0</v>
      </c>
      <c r="AH907" s="41">
        <f t="shared" si="269"/>
        <v>1236.8465999999999</v>
      </c>
      <c r="AI907" s="60">
        <f t="shared" si="270"/>
        <v>274.85480000000001</v>
      </c>
      <c r="AJ907" s="60">
        <f t="shared" si="271"/>
        <v>1546.05825</v>
      </c>
      <c r="AK907" s="60">
        <f t="shared" si="272"/>
        <v>3407.446493150685</v>
      </c>
      <c r="AL907" s="60">
        <f t="shared" si="273"/>
        <v>2504.4731724657536</v>
      </c>
      <c r="AM907" s="41">
        <f t="shared" si="274"/>
        <v>2545.9837775342462</v>
      </c>
      <c r="AN907" s="42">
        <f t="shared" si="275"/>
        <v>45715</v>
      </c>
      <c r="AO907" s="43">
        <f t="shared" si="276"/>
        <v>6871.37</v>
      </c>
    </row>
    <row r="908" spans="1:41" s="24" customFormat="1" ht="15.75" customHeight="1" x14ac:dyDescent="0.35">
      <c r="A908" s="36" t="s">
        <v>27</v>
      </c>
      <c r="B908" s="36">
        <v>202509</v>
      </c>
      <c r="C908" s="24" t="s">
        <v>736</v>
      </c>
      <c r="D908" s="24" t="s">
        <v>119</v>
      </c>
      <c r="E908" s="62">
        <v>45901</v>
      </c>
      <c r="F908" s="62">
        <v>46265</v>
      </c>
      <c r="G908" s="37" t="s">
        <v>1433</v>
      </c>
      <c r="H908" s="36">
        <v>362100</v>
      </c>
      <c r="I908" s="63">
        <v>39466</v>
      </c>
      <c r="J908" s="24" t="s">
        <v>3813</v>
      </c>
      <c r="K908" s="63">
        <f t="shared" si="259"/>
        <v>45901</v>
      </c>
      <c r="L908" s="55">
        <f t="shared" si="260"/>
        <v>0.04</v>
      </c>
      <c r="M908" s="76">
        <v>0.22500000000000001</v>
      </c>
      <c r="N908" s="62">
        <v>45901</v>
      </c>
      <c r="O908" s="62">
        <v>46265</v>
      </c>
      <c r="P908" s="63"/>
      <c r="Q908" s="63"/>
      <c r="R908" s="78">
        <v>17</v>
      </c>
      <c r="S908" s="63" t="str">
        <f>VLOOKUP(R908,SA!$B$3:$C$11,2,1)</f>
        <v>0-25</v>
      </c>
      <c r="T908" s="38" t="s">
        <v>98</v>
      </c>
      <c r="U908" s="24" t="s">
        <v>5746</v>
      </c>
      <c r="V908" s="24">
        <v>400000</v>
      </c>
      <c r="W908" s="39">
        <f t="shared" si="261"/>
        <v>0</v>
      </c>
      <c r="X908" s="29">
        <f t="shared" si="262"/>
        <v>0</v>
      </c>
      <c r="Y908" s="40">
        <f t="shared" si="263"/>
        <v>365</v>
      </c>
      <c r="Z908" s="38">
        <f t="shared" si="264"/>
        <v>46081</v>
      </c>
      <c r="AA908" s="41">
        <f t="shared" si="265"/>
        <v>181</v>
      </c>
      <c r="AB908" s="24" t="s">
        <v>113</v>
      </c>
      <c r="AC908" s="41">
        <f t="shared" si="266"/>
        <v>4043.8364000000001</v>
      </c>
      <c r="AD908" s="41">
        <v>1</v>
      </c>
      <c r="AE908" s="72">
        <f>INDEX(SA!$C$2:$G$11,MATCH(Details!S908,SA!$C$2:$C$11,0),MATCH(Details!V908,SA!$C$2:$G$2,0))*Y908/(F908-E908+1)</f>
        <v>3426.98</v>
      </c>
      <c r="AF908" s="41">
        <f t="shared" si="267"/>
        <v>0</v>
      </c>
      <c r="AG908" s="41">
        <f t="shared" si="268"/>
        <v>0</v>
      </c>
      <c r="AH908" s="41">
        <f t="shared" si="269"/>
        <v>616.85640000000001</v>
      </c>
      <c r="AI908" s="60">
        <f t="shared" si="270"/>
        <v>137.07920000000001</v>
      </c>
      <c r="AJ908" s="60">
        <f t="shared" si="271"/>
        <v>771.07050000000004</v>
      </c>
      <c r="AK908" s="60">
        <f t="shared" si="272"/>
        <v>1699.4065205479453</v>
      </c>
      <c r="AL908" s="60">
        <f t="shared" si="273"/>
        <v>1249.0637926027398</v>
      </c>
      <c r="AM908" s="41">
        <f t="shared" si="274"/>
        <v>1269.7665073972601</v>
      </c>
      <c r="AN908" s="42">
        <f t="shared" si="275"/>
        <v>45715</v>
      </c>
      <c r="AO908" s="43">
        <f t="shared" si="276"/>
        <v>3426.98</v>
      </c>
    </row>
    <row r="909" spans="1:41" s="24" customFormat="1" ht="15.75" customHeight="1" x14ac:dyDescent="0.35">
      <c r="A909" s="36" t="s">
        <v>27</v>
      </c>
      <c r="B909" s="36">
        <v>202509</v>
      </c>
      <c r="C909" s="24" t="s">
        <v>736</v>
      </c>
      <c r="D909" s="24" t="s">
        <v>119</v>
      </c>
      <c r="E909" s="62">
        <v>45901</v>
      </c>
      <c r="F909" s="62">
        <v>46265</v>
      </c>
      <c r="G909" s="37" t="s">
        <v>1434</v>
      </c>
      <c r="H909" s="36">
        <v>362101</v>
      </c>
      <c r="I909" s="63">
        <v>20920</v>
      </c>
      <c r="J909" s="24" t="s">
        <v>3814</v>
      </c>
      <c r="K909" s="63">
        <f t="shared" si="259"/>
        <v>45901</v>
      </c>
      <c r="L909" s="55">
        <f t="shared" si="260"/>
        <v>0.04</v>
      </c>
      <c r="M909" s="76">
        <v>0.22500000000000001</v>
      </c>
      <c r="N909" s="62">
        <v>45901</v>
      </c>
      <c r="O909" s="62">
        <v>46265</v>
      </c>
      <c r="P909" s="63"/>
      <c r="Q909" s="63"/>
      <c r="R909" s="78">
        <v>68</v>
      </c>
      <c r="S909" s="63" t="str">
        <f>VLOOKUP(R909,SA!$B$3:$C$11,2,1)</f>
        <v>66-70</v>
      </c>
      <c r="T909" s="38" t="s">
        <v>98</v>
      </c>
      <c r="U909" s="24" t="s">
        <v>5747</v>
      </c>
      <c r="V909" s="24">
        <v>300000</v>
      </c>
      <c r="W909" s="39">
        <f t="shared" si="261"/>
        <v>0</v>
      </c>
      <c r="X909" s="29">
        <f t="shared" si="262"/>
        <v>0</v>
      </c>
      <c r="Y909" s="40">
        <f t="shared" si="263"/>
        <v>365</v>
      </c>
      <c r="Z909" s="38">
        <f t="shared" si="264"/>
        <v>46081</v>
      </c>
      <c r="AA909" s="41">
        <f t="shared" si="265"/>
        <v>181</v>
      </c>
      <c r="AB909" s="24" t="s">
        <v>113</v>
      </c>
      <c r="AC909" s="41">
        <f t="shared" si="266"/>
        <v>15468.950400000002</v>
      </c>
      <c r="AD909" s="41">
        <v>1</v>
      </c>
      <c r="AE909" s="72">
        <f>INDEX(SA!$C$2:$G$11,MATCH(Details!S909,SA!$C$2:$C$11,0),MATCH(Details!V909,SA!$C$2:$G$2,0))*Y909/(F909-E909+1)</f>
        <v>13109.28</v>
      </c>
      <c r="AF909" s="41">
        <f t="shared" si="267"/>
        <v>0</v>
      </c>
      <c r="AG909" s="41">
        <f t="shared" si="268"/>
        <v>0</v>
      </c>
      <c r="AH909" s="41">
        <f t="shared" si="269"/>
        <v>2359.6704</v>
      </c>
      <c r="AI909" s="60">
        <f t="shared" si="270"/>
        <v>524.37120000000004</v>
      </c>
      <c r="AJ909" s="60">
        <f t="shared" si="271"/>
        <v>2949.5880000000002</v>
      </c>
      <c r="AK909" s="60">
        <f t="shared" si="272"/>
        <v>6500.7662465753428</v>
      </c>
      <c r="AL909" s="60">
        <f t="shared" si="273"/>
        <v>4778.0631912328772</v>
      </c>
      <c r="AM909" s="41">
        <f t="shared" si="274"/>
        <v>4857.2576087671241</v>
      </c>
      <c r="AN909" s="42">
        <f t="shared" si="275"/>
        <v>45715</v>
      </c>
      <c r="AO909" s="43">
        <f t="shared" si="276"/>
        <v>13109.28</v>
      </c>
    </row>
    <row r="910" spans="1:41" s="24" customFormat="1" ht="15.75" customHeight="1" x14ac:dyDescent="0.35">
      <c r="A910" s="36" t="s">
        <v>27</v>
      </c>
      <c r="B910" s="36">
        <v>202509</v>
      </c>
      <c r="C910" s="24" t="s">
        <v>736</v>
      </c>
      <c r="D910" s="24" t="s">
        <v>119</v>
      </c>
      <c r="E910" s="62">
        <v>45901</v>
      </c>
      <c r="F910" s="62">
        <v>46265</v>
      </c>
      <c r="G910" s="37" t="s">
        <v>1435</v>
      </c>
      <c r="H910" s="36">
        <v>362101</v>
      </c>
      <c r="I910" s="63">
        <v>42329</v>
      </c>
      <c r="J910" s="24" t="s">
        <v>3815</v>
      </c>
      <c r="K910" s="63">
        <f t="shared" si="259"/>
        <v>45901</v>
      </c>
      <c r="L910" s="55">
        <f t="shared" si="260"/>
        <v>0.04</v>
      </c>
      <c r="M910" s="76">
        <v>0.22500000000000001</v>
      </c>
      <c r="N910" s="62">
        <v>45901</v>
      </c>
      <c r="O910" s="62">
        <v>46265</v>
      </c>
      <c r="P910" s="63"/>
      <c r="Q910" s="63"/>
      <c r="R910" s="78">
        <v>9</v>
      </c>
      <c r="S910" s="63" t="str">
        <f>VLOOKUP(R910,SA!$B$3:$C$11,2,1)</f>
        <v>0-25</v>
      </c>
      <c r="T910" s="38" t="s">
        <v>98</v>
      </c>
      <c r="U910" s="24" t="s">
        <v>5746</v>
      </c>
      <c r="V910" s="24">
        <v>300000</v>
      </c>
      <c r="W910" s="39">
        <f t="shared" si="261"/>
        <v>0</v>
      </c>
      <c r="X910" s="29">
        <f t="shared" si="262"/>
        <v>0</v>
      </c>
      <c r="Y910" s="40">
        <f t="shared" si="263"/>
        <v>365</v>
      </c>
      <c r="Z910" s="38">
        <f t="shared" si="264"/>
        <v>46081</v>
      </c>
      <c r="AA910" s="41">
        <f t="shared" si="265"/>
        <v>181</v>
      </c>
      <c r="AB910" s="24" t="s">
        <v>113</v>
      </c>
      <c r="AC910" s="41">
        <f t="shared" si="266"/>
        <v>3690.3792000000003</v>
      </c>
      <c r="AD910" s="41">
        <v>1</v>
      </c>
      <c r="AE910" s="72">
        <f>INDEX(SA!$C$2:$G$11,MATCH(Details!S910,SA!$C$2:$C$11,0),MATCH(Details!V910,SA!$C$2:$G$2,0))*Y910/(F910-E910+1)</f>
        <v>3127.44</v>
      </c>
      <c r="AF910" s="41">
        <f t="shared" si="267"/>
        <v>0</v>
      </c>
      <c r="AG910" s="41">
        <f t="shared" si="268"/>
        <v>0</v>
      </c>
      <c r="AH910" s="41">
        <f t="shared" si="269"/>
        <v>562.93920000000003</v>
      </c>
      <c r="AI910" s="60">
        <f t="shared" si="270"/>
        <v>125.0976</v>
      </c>
      <c r="AJ910" s="60">
        <f t="shared" si="271"/>
        <v>703.67399999999998</v>
      </c>
      <c r="AK910" s="60">
        <f t="shared" si="272"/>
        <v>1550.8675068493151</v>
      </c>
      <c r="AL910" s="60">
        <f t="shared" si="273"/>
        <v>1139.8876175342466</v>
      </c>
      <c r="AM910" s="41">
        <f t="shared" si="274"/>
        <v>1158.7807824657534</v>
      </c>
      <c r="AN910" s="42">
        <f t="shared" si="275"/>
        <v>45715</v>
      </c>
      <c r="AO910" s="43">
        <f t="shared" si="276"/>
        <v>3127.44</v>
      </c>
    </row>
    <row r="911" spans="1:41" s="24" customFormat="1" ht="15.75" customHeight="1" x14ac:dyDescent="0.35">
      <c r="A911" s="36" t="s">
        <v>27</v>
      </c>
      <c r="B911" s="36">
        <v>202509</v>
      </c>
      <c r="C911" s="24" t="s">
        <v>736</v>
      </c>
      <c r="D911" s="24" t="s">
        <v>119</v>
      </c>
      <c r="E911" s="62">
        <v>45901</v>
      </c>
      <c r="F911" s="62">
        <v>46265</v>
      </c>
      <c r="G911" s="37" t="s">
        <v>1436</v>
      </c>
      <c r="H911" s="36">
        <v>362101</v>
      </c>
      <c r="I911" s="63">
        <v>32661</v>
      </c>
      <c r="J911" s="24" t="s">
        <v>3816</v>
      </c>
      <c r="K911" s="63">
        <f t="shared" si="259"/>
        <v>45901</v>
      </c>
      <c r="L911" s="55">
        <f t="shared" si="260"/>
        <v>0.04</v>
      </c>
      <c r="M911" s="76">
        <v>0.22500000000000001</v>
      </c>
      <c r="N911" s="62">
        <v>45901</v>
      </c>
      <c r="O911" s="62">
        <v>46265</v>
      </c>
      <c r="P911" s="63"/>
      <c r="Q911" s="63"/>
      <c r="R911" s="78">
        <v>36</v>
      </c>
      <c r="S911" s="63" t="str">
        <f>VLOOKUP(R911,SA!$B$3:$C$11,2,1)</f>
        <v>36-45</v>
      </c>
      <c r="T911" s="38" t="s">
        <v>98</v>
      </c>
      <c r="U911" s="24" t="s">
        <v>5743</v>
      </c>
      <c r="V911" s="24">
        <v>300000</v>
      </c>
      <c r="W911" s="39">
        <f t="shared" si="261"/>
        <v>0</v>
      </c>
      <c r="X911" s="29">
        <f t="shared" si="262"/>
        <v>0</v>
      </c>
      <c r="Y911" s="40">
        <f t="shared" si="263"/>
        <v>365</v>
      </c>
      <c r="Z911" s="38">
        <f t="shared" si="264"/>
        <v>46081</v>
      </c>
      <c r="AA911" s="41">
        <f t="shared" si="265"/>
        <v>181</v>
      </c>
      <c r="AB911" s="24" t="s">
        <v>113</v>
      </c>
      <c r="AC911" s="41">
        <f t="shared" si="266"/>
        <v>5119.5716000000002</v>
      </c>
      <c r="AD911" s="41">
        <v>1</v>
      </c>
      <c r="AE911" s="72">
        <f>INDEX(SA!$C$2:$G$11,MATCH(Details!S911,SA!$C$2:$C$11,0),MATCH(Details!V911,SA!$C$2:$G$2,0))*Y911/(F911-E911+1)</f>
        <v>4338.62</v>
      </c>
      <c r="AF911" s="41">
        <f t="shared" si="267"/>
        <v>0</v>
      </c>
      <c r="AG911" s="41">
        <f t="shared" si="268"/>
        <v>0</v>
      </c>
      <c r="AH911" s="41">
        <f t="shared" si="269"/>
        <v>780.95159999999998</v>
      </c>
      <c r="AI911" s="60">
        <f t="shared" si="270"/>
        <v>173.54480000000001</v>
      </c>
      <c r="AJ911" s="60">
        <f t="shared" si="271"/>
        <v>976.18949999999995</v>
      </c>
      <c r="AK911" s="60">
        <f t="shared" si="272"/>
        <v>2151.4800547945206</v>
      </c>
      <c r="AL911" s="60">
        <f t="shared" si="273"/>
        <v>1581.3378402739727</v>
      </c>
      <c r="AM911" s="41">
        <f t="shared" si="274"/>
        <v>1607.5478597260276</v>
      </c>
      <c r="AN911" s="42">
        <f t="shared" si="275"/>
        <v>45715</v>
      </c>
      <c r="AO911" s="43">
        <f t="shared" si="276"/>
        <v>4338.62</v>
      </c>
    </row>
    <row r="912" spans="1:41" s="24" customFormat="1" ht="15.75" customHeight="1" x14ac:dyDescent="0.35">
      <c r="A912" s="36" t="s">
        <v>27</v>
      </c>
      <c r="B912" s="36">
        <v>202509</v>
      </c>
      <c r="C912" s="24" t="s">
        <v>736</v>
      </c>
      <c r="D912" s="24" t="s">
        <v>119</v>
      </c>
      <c r="E912" s="62">
        <v>45901</v>
      </c>
      <c r="F912" s="62">
        <v>46265</v>
      </c>
      <c r="G912" s="37" t="s">
        <v>1437</v>
      </c>
      <c r="H912" s="36">
        <v>362101</v>
      </c>
      <c r="I912" s="63">
        <v>40499</v>
      </c>
      <c r="J912" s="24" t="s">
        <v>3817</v>
      </c>
      <c r="K912" s="63">
        <f t="shared" si="259"/>
        <v>45901</v>
      </c>
      <c r="L912" s="55">
        <f t="shared" si="260"/>
        <v>0.04</v>
      </c>
      <c r="M912" s="76">
        <v>0.22500000000000001</v>
      </c>
      <c r="N912" s="62">
        <v>45901</v>
      </c>
      <c r="O912" s="62">
        <v>46265</v>
      </c>
      <c r="P912" s="63"/>
      <c r="Q912" s="63"/>
      <c r="R912" s="78">
        <v>14</v>
      </c>
      <c r="S912" s="63" t="str">
        <f>VLOOKUP(R912,SA!$B$3:$C$11,2,1)</f>
        <v>0-25</v>
      </c>
      <c r="T912" s="38" t="s">
        <v>97</v>
      </c>
      <c r="U912" s="24" t="s">
        <v>5745</v>
      </c>
      <c r="V912" s="24">
        <v>300000</v>
      </c>
      <c r="W912" s="39">
        <f t="shared" si="261"/>
        <v>0</v>
      </c>
      <c r="X912" s="29">
        <f t="shared" si="262"/>
        <v>0</v>
      </c>
      <c r="Y912" s="40">
        <f t="shared" si="263"/>
        <v>365</v>
      </c>
      <c r="Z912" s="38">
        <f t="shared" si="264"/>
        <v>46081</v>
      </c>
      <c r="AA912" s="41">
        <f t="shared" si="265"/>
        <v>181</v>
      </c>
      <c r="AB912" s="24" t="s">
        <v>113</v>
      </c>
      <c r="AC912" s="41">
        <f t="shared" si="266"/>
        <v>3690.3792000000003</v>
      </c>
      <c r="AD912" s="41">
        <v>1</v>
      </c>
      <c r="AE912" s="72">
        <f>INDEX(SA!$C$2:$G$11,MATCH(Details!S912,SA!$C$2:$C$11,0),MATCH(Details!V912,SA!$C$2:$G$2,0))*Y912/(F912-E912+1)</f>
        <v>3127.44</v>
      </c>
      <c r="AF912" s="41">
        <f t="shared" si="267"/>
        <v>0</v>
      </c>
      <c r="AG912" s="41">
        <f t="shared" si="268"/>
        <v>0</v>
      </c>
      <c r="AH912" s="41">
        <f t="shared" si="269"/>
        <v>562.93920000000003</v>
      </c>
      <c r="AI912" s="60">
        <f t="shared" si="270"/>
        <v>125.0976</v>
      </c>
      <c r="AJ912" s="60">
        <f t="shared" si="271"/>
        <v>703.67399999999998</v>
      </c>
      <c r="AK912" s="60">
        <f t="shared" si="272"/>
        <v>1550.8675068493151</v>
      </c>
      <c r="AL912" s="60">
        <f t="shared" si="273"/>
        <v>1139.8876175342466</v>
      </c>
      <c r="AM912" s="41">
        <f t="shared" si="274"/>
        <v>1158.7807824657534</v>
      </c>
      <c r="AN912" s="42">
        <f t="shared" si="275"/>
        <v>45715</v>
      </c>
      <c r="AO912" s="43">
        <f t="shared" si="276"/>
        <v>3127.44</v>
      </c>
    </row>
    <row r="913" spans="1:41" s="24" customFormat="1" ht="15.75" customHeight="1" x14ac:dyDescent="0.35">
      <c r="A913" s="36" t="s">
        <v>27</v>
      </c>
      <c r="B913" s="36">
        <v>202509</v>
      </c>
      <c r="C913" s="24" t="s">
        <v>736</v>
      </c>
      <c r="D913" s="24" t="s">
        <v>119</v>
      </c>
      <c r="E913" s="62">
        <v>45901</v>
      </c>
      <c r="F913" s="62">
        <v>46265</v>
      </c>
      <c r="G913" s="37" t="s">
        <v>1438</v>
      </c>
      <c r="H913" s="36">
        <v>362101</v>
      </c>
      <c r="I913" s="63">
        <v>22022</v>
      </c>
      <c r="J913" s="24" t="s">
        <v>3818</v>
      </c>
      <c r="K913" s="63">
        <f t="shared" si="259"/>
        <v>45901</v>
      </c>
      <c r="L913" s="55">
        <f t="shared" si="260"/>
        <v>0.04</v>
      </c>
      <c r="M913" s="76">
        <v>0.22500000000000001</v>
      </c>
      <c r="N913" s="62">
        <v>45901</v>
      </c>
      <c r="O913" s="62">
        <v>46265</v>
      </c>
      <c r="P913" s="63"/>
      <c r="Q913" s="63"/>
      <c r="R913" s="78">
        <v>65</v>
      </c>
      <c r="S913" s="63" t="str">
        <f>VLOOKUP(R913,SA!$B$3:$C$11,2,1)</f>
        <v>56-65</v>
      </c>
      <c r="T913" s="38" t="s">
        <v>97</v>
      </c>
      <c r="U913" s="24" t="s">
        <v>5744</v>
      </c>
      <c r="V913" s="24">
        <v>300000</v>
      </c>
      <c r="W913" s="39">
        <f t="shared" si="261"/>
        <v>0</v>
      </c>
      <c r="X913" s="29">
        <f t="shared" si="262"/>
        <v>0</v>
      </c>
      <c r="Y913" s="40">
        <f t="shared" si="263"/>
        <v>365</v>
      </c>
      <c r="Z913" s="38">
        <f t="shared" si="264"/>
        <v>46081</v>
      </c>
      <c r="AA913" s="41">
        <f t="shared" si="265"/>
        <v>181</v>
      </c>
      <c r="AB913" s="24" t="s">
        <v>113</v>
      </c>
      <c r="AC913" s="41">
        <f t="shared" si="266"/>
        <v>10831.751</v>
      </c>
      <c r="AD913" s="41">
        <v>1</v>
      </c>
      <c r="AE913" s="72">
        <f>INDEX(SA!$C$2:$G$11,MATCH(Details!S913,SA!$C$2:$C$11,0),MATCH(Details!V913,SA!$C$2:$G$2,0))*Y913/(F913-E913+1)</f>
        <v>9179.4500000000007</v>
      </c>
      <c r="AF913" s="41">
        <f t="shared" si="267"/>
        <v>0</v>
      </c>
      <c r="AG913" s="41">
        <f t="shared" si="268"/>
        <v>0</v>
      </c>
      <c r="AH913" s="41">
        <f t="shared" si="269"/>
        <v>1652.3010000000002</v>
      </c>
      <c r="AI913" s="60">
        <f t="shared" si="270"/>
        <v>367.17800000000005</v>
      </c>
      <c r="AJ913" s="60">
        <f t="shared" si="271"/>
        <v>2065.3762500000003</v>
      </c>
      <c r="AK913" s="60">
        <f t="shared" si="272"/>
        <v>4552.0012328767125</v>
      </c>
      <c r="AL913" s="60">
        <f t="shared" si="273"/>
        <v>3345.7209061643835</v>
      </c>
      <c r="AM913" s="41">
        <f t="shared" si="274"/>
        <v>3401.1748438356171</v>
      </c>
      <c r="AN913" s="42">
        <f t="shared" si="275"/>
        <v>45715</v>
      </c>
      <c r="AO913" s="43">
        <f t="shared" si="276"/>
        <v>9179.4500000000007</v>
      </c>
    </row>
    <row r="914" spans="1:41" s="24" customFormat="1" ht="15.75" customHeight="1" x14ac:dyDescent="0.35">
      <c r="A914" s="36" t="s">
        <v>27</v>
      </c>
      <c r="B914" s="36">
        <v>202509</v>
      </c>
      <c r="C914" s="24" t="s">
        <v>736</v>
      </c>
      <c r="D914" s="24" t="s">
        <v>119</v>
      </c>
      <c r="E914" s="62">
        <v>45901</v>
      </c>
      <c r="F914" s="62">
        <v>46265</v>
      </c>
      <c r="G914" s="37" t="s">
        <v>170</v>
      </c>
      <c r="H914" s="36">
        <v>362101</v>
      </c>
      <c r="I914" s="63">
        <v>31485</v>
      </c>
      <c r="J914" s="24" t="s">
        <v>3819</v>
      </c>
      <c r="K914" s="63">
        <f t="shared" si="259"/>
        <v>45901</v>
      </c>
      <c r="L914" s="55">
        <f t="shared" si="260"/>
        <v>0.04</v>
      </c>
      <c r="M914" s="76">
        <v>0.22500000000000001</v>
      </c>
      <c r="N914" s="62">
        <v>45901</v>
      </c>
      <c r="O914" s="62">
        <v>46265</v>
      </c>
      <c r="P914" s="63"/>
      <c r="Q914" s="63"/>
      <c r="R914" s="78">
        <v>39</v>
      </c>
      <c r="S914" s="63" t="str">
        <f>VLOOKUP(R914,SA!$B$3:$C$11,2,1)</f>
        <v>36-45</v>
      </c>
      <c r="T914" s="38" t="s">
        <v>97</v>
      </c>
      <c r="U914" s="24" t="s">
        <v>56</v>
      </c>
      <c r="V914" s="24">
        <v>300000</v>
      </c>
      <c r="W914" s="39">
        <f t="shared" si="261"/>
        <v>300000</v>
      </c>
      <c r="X914" s="29">
        <f t="shared" si="262"/>
        <v>1</v>
      </c>
      <c r="Y914" s="40">
        <f t="shared" si="263"/>
        <v>365</v>
      </c>
      <c r="Z914" s="38">
        <f t="shared" si="264"/>
        <v>46081</v>
      </c>
      <c r="AA914" s="41">
        <f t="shared" si="265"/>
        <v>181</v>
      </c>
      <c r="AB914" s="24" t="s">
        <v>113</v>
      </c>
      <c r="AC914" s="41">
        <f t="shared" si="266"/>
        <v>5119.5716000000002</v>
      </c>
      <c r="AD914" s="41">
        <v>1</v>
      </c>
      <c r="AE914" s="72">
        <f>INDEX(SA!$C$2:$G$11,MATCH(Details!S914,SA!$C$2:$C$11,0),MATCH(Details!V914,SA!$C$2:$G$2,0))*Y914/(F914-E914+1)</f>
        <v>4338.62</v>
      </c>
      <c r="AF914" s="41">
        <f t="shared" si="267"/>
        <v>0</v>
      </c>
      <c r="AG914" s="41">
        <f t="shared" si="268"/>
        <v>0</v>
      </c>
      <c r="AH914" s="41">
        <f t="shared" si="269"/>
        <v>780.95159999999998</v>
      </c>
      <c r="AI914" s="60">
        <f t="shared" si="270"/>
        <v>173.54480000000001</v>
      </c>
      <c r="AJ914" s="60">
        <f t="shared" si="271"/>
        <v>976.18949999999995</v>
      </c>
      <c r="AK914" s="60">
        <f t="shared" si="272"/>
        <v>2151.4800547945206</v>
      </c>
      <c r="AL914" s="60">
        <f t="shared" si="273"/>
        <v>1581.3378402739727</v>
      </c>
      <c r="AM914" s="41">
        <f t="shared" si="274"/>
        <v>1607.5478597260276</v>
      </c>
      <c r="AN914" s="42">
        <f t="shared" si="275"/>
        <v>45715</v>
      </c>
      <c r="AO914" s="43">
        <f t="shared" si="276"/>
        <v>4338.62</v>
      </c>
    </row>
    <row r="915" spans="1:41" s="24" customFormat="1" ht="15.75" customHeight="1" x14ac:dyDescent="0.35">
      <c r="A915" s="36" t="s">
        <v>27</v>
      </c>
      <c r="B915" s="36">
        <v>202509</v>
      </c>
      <c r="C915" s="24" t="s">
        <v>736</v>
      </c>
      <c r="D915" s="24" t="s">
        <v>119</v>
      </c>
      <c r="E915" s="62">
        <v>45901</v>
      </c>
      <c r="F915" s="62">
        <v>46265</v>
      </c>
      <c r="G915" s="37" t="s">
        <v>1439</v>
      </c>
      <c r="H915" s="36">
        <v>362102</v>
      </c>
      <c r="I915" s="63">
        <v>40962</v>
      </c>
      <c r="J915" s="24" t="s">
        <v>3820</v>
      </c>
      <c r="K915" s="63">
        <f t="shared" si="259"/>
        <v>45901</v>
      </c>
      <c r="L915" s="55">
        <f t="shared" si="260"/>
        <v>0.04</v>
      </c>
      <c r="M915" s="76">
        <v>0.22500000000000001</v>
      </c>
      <c r="N915" s="62">
        <v>45901</v>
      </c>
      <c r="O915" s="62">
        <v>46265</v>
      </c>
      <c r="P915" s="63"/>
      <c r="Q915" s="63"/>
      <c r="R915" s="78">
        <v>13</v>
      </c>
      <c r="S915" s="63" t="str">
        <f>VLOOKUP(R915,SA!$B$3:$C$11,2,1)</f>
        <v>0-25</v>
      </c>
      <c r="T915" s="38" t="s">
        <v>98</v>
      </c>
      <c r="U915" s="24" t="s">
        <v>5746</v>
      </c>
      <c r="V915" s="24">
        <v>300000</v>
      </c>
      <c r="W915" s="39">
        <f t="shared" si="261"/>
        <v>0</v>
      </c>
      <c r="X915" s="29">
        <f t="shared" si="262"/>
        <v>0</v>
      </c>
      <c r="Y915" s="40">
        <f t="shared" si="263"/>
        <v>365</v>
      </c>
      <c r="Z915" s="38">
        <f t="shared" si="264"/>
        <v>46081</v>
      </c>
      <c r="AA915" s="41">
        <f t="shared" si="265"/>
        <v>181</v>
      </c>
      <c r="AB915" s="24" t="s">
        <v>113</v>
      </c>
      <c r="AC915" s="41">
        <f t="shared" si="266"/>
        <v>3690.3792000000003</v>
      </c>
      <c r="AD915" s="41">
        <v>1</v>
      </c>
      <c r="AE915" s="72">
        <f>INDEX(SA!$C$2:$G$11,MATCH(Details!S915,SA!$C$2:$C$11,0),MATCH(Details!V915,SA!$C$2:$G$2,0))*Y915/(F915-E915+1)</f>
        <v>3127.44</v>
      </c>
      <c r="AF915" s="41">
        <f t="shared" si="267"/>
        <v>0</v>
      </c>
      <c r="AG915" s="41">
        <f t="shared" si="268"/>
        <v>0</v>
      </c>
      <c r="AH915" s="41">
        <f t="shared" si="269"/>
        <v>562.93920000000003</v>
      </c>
      <c r="AI915" s="60">
        <f t="shared" si="270"/>
        <v>125.0976</v>
      </c>
      <c r="AJ915" s="60">
        <f t="shared" si="271"/>
        <v>703.67399999999998</v>
      </c>
      <c r="AK915" s="60">
        <f t="shared" si="272"/>
        <v>1550.8675068493151</v>
      </c>
      <c r="AL915" s="60">
        <f t="shared" si="273"/>
        <v>1139.8876175342466</v>
      </c>
      <c r="AM915" s="41">
        <f t="shared" si="274"/>
        <v>1158.7807824657534</v>
      </c>
      <c r="AN915" s="42">
        <f t="shared" si="275"/>
        <v>45715</v>
      </c>
      <c r="AO915" s="43">
        <f t="shared" si="276"/>
        <v>3127.44</v>
      </c>
    </row>
    <row r="916" spans="1:41" s="24" customFormat="1" ht="15.75" customHeight="1" x14ac:dyDescent="0.35">
      <c r="A916" s="36" t="s">
        <v>27</v>
      </c>
      <c r="B916" s="36">
        <v>202509</v>
      </c>
      <c r="C916" s="24" t="s">
        <v>736</v>
      </c>
      <c r="D916" s="24" t="s">
        <v>119</v>
      </c>
      <c r="E916" s="62">
        <v>45901</v>
      </c>
      <c r="F916" s="62">
        <v>46265</v>
      </c>
      <c r="G916" s="37" t="s">
        <v>1440</v>
      </c>
      <c r="H916" s="36">
        <v>362102</v>
      </c>
      <c r="I916" s="63">
        <v>31753</v>
      </c>
      <c r="J916" s="24" t="s">
        <v>3821</v>
      </c>
      <c r="K916" s="63">
        <f t="shared" si="259"/>
        <v>45901</v>
      </c>
      <c r="L916" s="55">
        <f t="shared" si="260"/>
        <v>0.04</v>
      </c>
      <c r="M916" s="76">
        <v>0.22500000000000001</v>
      </c>
      <c r="N916" s="62">
        <v>45901</v>
      </c>
      <c r="O916" s="62">
        <v>46265</v>
      </c>
      <c r="P916" s="63"/>
      <c r="Q916" s="63"/>
      <c r="R916" s="78">
        <v>38</v>
      </c>
      <c r="S916" s="63" t="str">
        <f>VLOOKUP(R916,SA!$B$3:$C$11,2,1)</f>
        <v>36-45</v>
      </c>
      <c r="T916" s="38" t="s">
        <v>98</v>
      </c>
      <c r="U916" s="24" t="s">
        <v>5743</v>
      </c>
      <c r="V916" s="24">
        <v>300000</v>
      </c>
      <c r="W916" s="39">
        <f t="shared" si="261"/>
        <v>0</v>
      </c>
      <c r="X916" s="29">
        <f t="shared" si="262"/>
        <v>0</v>
      </c>
      <c r="Y916" s="40">
        <f t="shared" si="263"/>
        <v>365</v>
      </c>
      <c r="Z916" s="38">
        <f t="shared" si="264"/>
        <v>46081</v>
      </c>
      <c r="AA916" s="41">
        <f t="shared" si="265"/>
        <v>181</v>
      </c>
      <c r="AB916" s="24" t="s">
        <v>113</v>
      </c>
      <c r="AC916" s="41">
        <f t="shared" si="266"/>
        <v>5119.5716000000002</v>
      </c>
      <c r="AD916" s="41">
        <v>1</v>
      </c>
      <c r="AE916" s="72">
        <f>INDEX(SA!$C$2:$G$11,MATCH(Details!S916,SA!$C$2:$C$11,0),MATCH(Details!V916,SA!$C$2:$G$2,0))*Y916/(F916-E916+1)</f>
        <v>4338.62</v>
      </c>
      <c r="AF916" s="41">
        <f t="shared" si="267"/>
        <v>0</v>
      </c>
      <c r="AG916" s="41">
        <f t="shared" si="268"/>
        <v>0</v>
      </c>
      <c r="AH916" s="41">
        <f t="shared" si="269"/>
        <v>780.95159999999998</v>
      </c>
      <c r="AI916" s="60">
        <f t="shared" si="270"/>
        <v>173.54480000000001</v>
      </c>
      <c r="AJ916" s="60">
        <f t="shared" si="271"/>
        <v>976.18949999999995</v>
      </c>
      <c r="AK916" s="60">
        <f t="shared" si="272"/>
        <v>2151.4800547945206</v>
      </c>
      <c r="AL916" s="60">
        <f t="shared" si="273"/>
        <v>1581.3378402739727</v>
      </c>
      <c r="AM916" s="41">
        <f t="shared" si="274"/>
        <v>1607.5478597260276</v>
      </c>
      <c r="AN916" s="42">
        <f t="shared" si="275"/>
        <v>45715</v>
      </c>
      <c r="AO916" s="43">
        <f t="shared" si="276"/>
        <v>4338.62</v>
      </c>
    </row>
    <row r="917" spans="1:41" s="24" customFormat="1" ht="15.75" customHeight="1" x14ac:dyDescent="0.35">
      <c r="A917" s="36" t="s">
        <v>27</v>
      </c>
      <c r="B917" s="36">
        <v>202509</v>
      </c>
      <c r="C917" s="24" t="s">
        <v>736</v>
      </c>
      <c r="D917" s="24" t="s">
        <v>119</v>
      </c>
      <c r="E917" s="62">
        <v>45901</v>
      </c>
      <c r="F917" s="62">
        <v>46265</v>
      </c>
      <c r="G917" s="37" t="s">
        <v>399</v>
      </c>
      <c r="H917" s="36">
        <v>362102</v>
      </c>
      <c r="I917" s="63">
        <v>29754</v>
      </c>
      <c r="J917" s="24" t="s">
        <v>3822</v>
      </c>
      <c r="K917" s="63">
        <f t="shared" si="259"/>
        <v>45901</v>
      </c>
      <c r="L917" s="55">
        <f t="shared" si="260"/>
        <v>0.04</v>
      </c>
      <c r="M917" s="76">
        <v>0.22500000000000001</v>
      </c>
      <c r="N917" s="62">
        <v>45901</v>
      </c>
      <c r="O917" s="62">
        <v>46265</v>
      </c>
      <c r="P917" s="63"/>
      <c r="Q917" s="63"/>
      <c r="R917" s="78">
        <v>44</v>
      </c>
      <c r="S917" s="63" t="str">
        <f>VLOOKUP(R917,SA!$B$3:$C$11,2,1)</f>
        <v>36-45</v>
      </c>
      <c r="T917" s="38" t="s">
        <v>97</v>
      </c>
      <c r="U917" s="24" t="s">
        <v>56</v>
      </c>
      <c r="V917" s="24">
        <v>300000</v>
      </c>
      <c r="W917" s="39">
        <f t="shared" si="261"/>
        <v>300000</v>
      </c>
      <c r="X917" s="29">
        <f t="shared" si="262"/>
        <v>1</v>
      </c>
      <c r="Y917" s="40">
        <f t="shared" si="263"/>
        <v>365</v>
      </c>
      <c r="Z917" s="38">
        <f t="shared" si="264"/>
        <v>46081</v>
      </c>
      <c r="AA917" s="41">
        <f t="shared" si="265"/>
        <v>181</v>
      </c>
      <c r="AB917" s="24" t="s">
        <v>113</v>
      </c>
      <c r="AC917" s="41">
        <f t="shared" si="266"/>
        <v>5119.5716000000002</v>
      </c>
      <c r="AD917" s="41">
        <v>1</v>
      </c>
      <c r="AE917" s="72">
        <f>INDEX(SA!$C$2:$G$11,MATCH(Details!S917,SA!$C$2:$C$11,0),MATCH(Details!V917,SA!$C$2:$G$2,0))*Y917/(F917-E917+1)</f>
        <v>4338.62</v>
      </c>
      <c r="AF917" s="41">
        <f t="shared" si="267"/>
        <v>0</v>
      </c>
      <c r="AG917" s="41">
        <f t="shared" si="268"/>
        <v>0</v>
      </c>
      <c r="AH917" s="41">
        <f t="shared" si="269"/>
        <v>780.95159999999998</v>
      </c>
      <c r="AI917" s="60">
        <f t="shared" si="270"/>
        <v>173.54480000000001</v>
      </c>
      <c r="AJ917" s="60">
        <f t="shared" si="271"/>
        <v>976.18949999999995</v>
      </c>
      <c r="AK917" s="60">
        <f t="shared" si="272"/>
        <v>2151.4800547945206</v>
      </c>
      <c r="AL917" s="60">
        <f t="shared" si="273"/>
        <v>1581.3378402739727</v>
      </c>
      <c r="AM917" s="41">
        <f t="shared" si="274"/>
        <v>1607.5478597260276</v>
      </c>
      <c r="AN917" s="42">
        <f t="shared" si="275"/>
        <v>45715</v>
      </c>
      <c r="AO917" s="43">
        <f t="shared" si="276"/>
        <v>4338.62</v>
      </c>
    </row>
    <row r="918" spans="1:41" s="24" customFormat="1" ht="15.75" customHeight="1" x14ac:dyDescent="0.35">
      <c r="A918" s="36" t="s">
        <v>27</v>
      </c>
      <c r="B918" s="36">
        <v>202509</v>
      </c>
      <c r="C918" s="24" t="s">
        <v>736</v>
      </c>
      <c r="D918" s="24" t="s">
        <v>119</v>
      </c>
      <c r="E918" s="62">
        <v>45901</v>
      </c>
      <c r="F918" s="62">
        <v>46265</v>
      </c>
      <c r="G918" s="37" t="s">
        <v>1441</v>
      </c>
      <c r="H918" s="36">
        <v>362102</v>
      </c>
      <c r="I918" s="63">
        <v>12966</v>
      </c>
      <c r="J918" s="24" t="s">
        <v>3823</v>
      </c>
      <c r="K918" s="63">
        <f t="shared" si="259"/>
        <v>45901</v>
      </c>
      <c r="L918" s="55">
        <f t="shared" si="260"/>
        <v>0.04</v>
      </c>
      <c r="M918" s="76">
        <v>0.22500000000000001</v>
      </c>
      <c r="N918" s="62">
        <v>45901</v>
      </c>
      <c r="O918" s="62">
        <v>46265</v>
      </c>
      <c r="P918" s="63"/>
      <c r="Q918" s="63"/>
      <c r="R918" s="78">
        <v>90</v>
      </c>
      <c r="S918" s="63" t="str">
        <f>VLOOKUP(R918,SA!$B$3:$C$11,2,1)</f>
        <v>81-100</v>
      </c>
      <c r="T918" s="38" t="s">
        <v>97</v>
      </c>
      <c r="U918" s="24" t="s">
        <v>5744</v>
      </c>
      <c r="V918" s="24">
        <v>300000</v>
      </c>
      <c r="W918" s="39">
        <f t="shared" si="261"/>
        <v>0</v>
      </c>
      <c r="X918" s="29">
        <f t="shared" si="262"/>
        <v>0</v>
      </c>
      <c r="Y918" s="40">
        <f t="shared" si="263"/>
        <v>365</v>
      </c>
      <c r="Z918" s="38">
        <f t="shared" si="264"/>
        <v>46081</v>
      </c>
      <c r="AA918" s="41">
        <f t="shared" si="265"/>
        <v>181</v>
      </c>
      <c r="AB918" s="24" t="s">
        <v>113</v>
      </c>
      <c r="AC918" s="41">
        <f t="shared" si="266"/>
        <v>26913.322</v>
      </c>
      <c r="AD918" s="41">
        <v>1</v>
      </c>
      <c r="AE918" s="72">
        <f>INDEX(SA!$C$2:$G$11,MATCH(Details!S918,SA!$C$2:$C$11,0),MATCH(Details!V918,SA!$C$2:$G$2,0))*Y918/(F918-E918+1)</f>
        <v>22807.9</v>
      </c>
      <c r="AF918" s="41">
        <f t="shared" si="267"/>
        <v>0</v>
      </c>
      <c r="AG918" s="41">
        <f t="shared" si="268"/>
        <v>0</v>
      </c>
      <c r="AH918" s="41">
        <f t="shared" si="269"/>
        <v>4105.4220000000005</v>
      </c>
      <c r="AI918" s="60">
        <f t="shared" si="270"/>
        <v>912.31600000000003</v>
      </c>
      <c r="AJ918" s="60">
        <f t="shared" si="271"/>
        <v>5131.7775000000001</v>
      </c>
      <c r="AK918" s="60">
        <f t="shared" si="272"/>
        <v>11310.21890410959</v>
      </c>
      <c r="AL918" s="60">
        <f t="shared" si="273"/>
        <v>8313.0108945205484</v>
      </c>
      <c r="AM918" s="41">
        <f t="shared" si="274"/>
        <v>8450.795605479454</v>
      </c>
      <c r="AN918" s="42">
        <f t="shared" si="275"/>
        <v>45715</v>
      </c>
      <c r="AO918" s="43">
        <f t="shared" si="276"/>
        <v>22807.9</v>
      </c>
    </row>
    <row r="919" spans="1:41" s="24" customFormat="1" ht="15.75" customHeight="1" x14ac:dyDescent="0.35">
      <c r="A919" s="36" t="s">
        <v>27</v>
      </c>
      <c r="B919" s="36">
        <v>202509</v>
      </c>
      <c r="C919" s="24" t="s">
        <v>736</v>
      </c>
      <c r="D919" s="24" t="s">
        <v>119</v>
      </c>
      <c r="E919" s="62">
        <v>45901</v>
      </c>
      <c r="F919" s="62">
        <v>46265</v>
      </c>
      <c r="G919" s="37" t="s">
        <v>1442</v>
      </c>
      <c r="H919" s="36">
        <v>362102</v>
      </c>
      <c r="I919" s="63">
        <v>16072</v>
      </c>
      <c r="J919" s="24" t="s">
        <v>3824</v>
      </c>
      <c r="K919" s="63">
        <f t="shared" si="259"/>
        <v>45901</v>
      </c>
      <c r="L919" s="55">
        <f t="shared" si="260"/>
        <v>0.04</v>
      </c>
      <c r="M919" s="76">
        <v>0.22500000000000001</v>
      </c>
      <c r="N919" s="62">
        <v>45901</v>
      </c>
      <c r="O919" s="62">
        <v>46265</v>
      </c>
      <c r="P919" s="63"/>
      <c r="Q919" s="63"/>
      <c r="R919" s="78">
        <v>81</v>
      </c>
      <c r="S919" s="63" t="str">
        <f>VLOOKUP(R919,SA!$B$3:$C$11,2,1)</f>
        <v>81-100</v>
      </c>
      <c r="T919" s="38" t="s">
        <v>98</v>
      </c>
      <c r="U919" s="24" t="s">
        <v>5747</v>
      </c>
      <c r="V919" s="24">
        <v>300000</v>
      </c>
      <c r="W919" s="39">
        <f t="shared" si="261"/>
        <v>0</v>
      </c>
      <c r="X919" s="29">
        <f t="shared" si="262"/>
        <v>0</v>
      </c>
      <c r="Y919" s="40">
        <f t="shared" si="263"/>
        <v>365</v>
      </c>
      <c r="Z919" s="38">
        <f t="shared" si="264"/>
        <v>46081</v>
      </c>
      <c r="AA919" s="41">
        <f t="shared" si="265"/>
        <v>181</v>
      </c>
      <c r="AB919" s="24" t="s">
        <v>113</v>
      </c>
      <c r="AC919" s="41">
        <f t="shared" si="266"/>
        <v>26913.322</v>
      </c>
      <c r="AD919" s="41">
        <v>1</v>
      </c>
      <c r="AE919" s="72">
        <f>INDEX(SA!$C$2:$G$11,MATCH(Details!S919,SA!$C$2:$C$11,0),MATCH(Details!V919,SA!$C$2:$G$2,0))*Y919/(F919-E919+1)</f>
        <v>22807.9</v>
      </c>
      <c r="AF919" s="41">
        <f t="shared" si="267"/>
        <v>0</v>
      </c>
      <c r="AG919" s="41">
        <f t="shared" si="268"/>
        <v>0</v>
      </c>
      <c r="AH919" s="41">
        <f t="shared" si="269"/>
        <v>4105.4220000000005</v>
      </c>
      <c r="AI919" s="60">
        <f t="shared" si="270"/>
        <v>912.31600000000003</v>
      </c>
      <c r="AJ919" s="60">
        <f t="shared" si="271"/>
        <v>5131.7775000000001</v>
      </c>
      <c r="AK919" s="60">
        <f t="shared" si="272"/>
        <v>11310.21890410959</v>
      </c>
      <c r="AL919" s="60">
        <f t="shared" si="273"/>
        <v>8313.0108945205484</v>
      </c>
      <c r="AM919" s="41">
        <f t="shared" si="274"/>
        <v>8450.795605479454</v>
      </c>
      <c r="AN919" s="42">
        <f t="shared" si="275"/>
        <v>45715</v>
      </c>
      <c r="AO919" s="43">
        <f t="shared" si="276"/>
        <v>22807.9</v>
      </c>
    </row>
    <row r="920" spans="1:41" s="24" customFormat="1" ht="15.75" customHeight="1" x14ac:dyDescent="0.35">
      <c r="A920" s="36" t="s">
        <v>27</v>
      </c>
      <c r="B920" s="36">
        <v>202509</v>
      </c>
      <c r="C920" s="24" t="s">
        <v>736</v>
      </c>
      <c r="D920" s="24" t="s">
        <v>119</v>
      </c>
      <c r="E920" s="62">
        <v>45901</v>
      </c>
      <c r="F920" s="62">
        <v>46265</v>
      </c>
      <c r="G920" s="37" t="s">
        <v>1443</v>
      </c>
      <c r="H920" s="36">
        <v>362102</v>
      </c>
      <c r="I920" s="63">
        <v>42097</v>
      </c>
      <c r="J920" s="24" t="s">
        <v>3825</v>
      </c>
      <c r="K920" s="63">
        <f t="shared" si="259"/>
        <v>45901</v>
      </c>
      <c r="L920" s="55">
        <f t="shared" si="260"/>
        <v>0.04</v>
      </c>
      <c r="M920" s="76">
        <v>0.22500000000000001</v>
      </c>
      <c r="N920" s="62">
        <v>45901</v>
      </c>
      <c r="O920" s="62">
        <v>46265</v>
      </c>
      <c r="P920" s="63"/>
      <c r="Q920" s="63"/>
      <c r="R920" s="78">
        <v>10</v>
      </c>
      <c r="S920" s="63" t="str">
        <f>VLOOKUP(R920,SA!$B$3:$C$11,2,1)</f>
        <v>0-25</v>
      </c>
      <c r="T920" s="38" t="s">
        <v>98</v>
      </c>
      <c r="U920" s="24" t="s">
        <v>5746</v>
      </c>
      <c r="V920" s="24">
        <v>300000</v>
      </c>
      <c r="W920" s="39">
        <f t="shared" si="261"/>
        <v>0</v>
      </c>
      <c r="X920" s="29">
        <f t="shared" si="262"/>
        <v>0</v>
      </c>
      <c r="Y920" s="40">
        <f t="shared" si="263"/>
        <v>365</v>
      </c>
      <c r="Z920" s="38">
        <f t="shared" si="264"/>
        <v>46081</v>
      </c>
      <c r="AA920" s="41">
        <f t="shared" si="265"/>
        <v>181</v>
      </c>
      <c r="AB920" s="24" t="s">
        <v>113</v>
      </c>
      <c r="AC920" s="41">
        <f t="shared" si="266"/>
        <v>3690.3792000000003</v>
      </c>
      <c r="AD920" s="41">
        <v>1</v>
      </c>
      <c r="AE920" s="72">
        <f>INDEX(SA!$C$2:$G$11,MATCH(Details!S920,SA!$C$2:$C$11,0),MATCH(Details!V920,SA!$C$2:$G$2,0))*Y920/(F920-E920+1)</f>
        <v>3127.44</v>
      </c>
      <c r="AF920" s="41">
        <f t="shared" si="267"/>
        <v>0</v>
      </c>
      <c r="AG920" s="41">
        <f t="shared" si="268"/>
        <v>0</v>
      </c>
      <c r="AH920" s="41">
        <f t="shared" si="269"/>
        <v>562.93920000000003</v>
      </c>
      <c r="AI920" s="60">
        <f t="shared" si="270"/>
        <v>125.0976</v>
      </c>
      <c r="AJ920" s="60">
        <f t="shared" si="271"/>
        <v>703.67399999999998</v>
      </c>
      <c r="AK920" s="60">
        <f t="shared" si="272"/>
        <v>1550.8675068493151</v>
      </c>
      <c r="AL920" s="60">
        <f t="shared" si="273"/>
        <v>1139.8876175342466</v>
      </c>
      <c r="AM920" s="41">
        <f t="shared" si="274"/>
        <v>1158.7807824657534</v>
      </c>
      <c r="AN920" s="42">
        <f t="shared" si="275"/>
        <v>45715</v>
      </c>
      <c r="AO920" s="43">
        <f t="shared" si="276"/>
        <v>3127.44</v>
      </c>
    </row>
    <row r="921" spans="1:41" s="24" customFormat="1" ht="15.75" customHeight="1" x14ac:dyDescent="0.35">
      <c r="A921" s="36" t="s">
        <v>27</v>
      </c>
      <c r="B921" s="36">
        <v>202509</v>
      </c>
      <c r="C921" s="24" t="s">
        <v>736</v>
      </c>
      <c r="D921" s="24" t="s">
        <v>119</v>
      </c>
      <c r="E921" s="62">
        <v>45901</v>
      </c>
      <c r="F921" s="62">
        <v>46265</v>
      </c>
      <c r="G921" s="37" t="s">
        <v>1444</v>
      </c>
      <c r="H921" s="36">
        <v>362103</v>
      </c>
      <c r="I921" s="63">
        <v>21916</v>
      </c>
      <c r="J921" s="24" t="s">
        <v>3826</v>
      </c>
      <c r="K921" s="63">
        <f t="shared" si="259"/>
        <v>45901</v>
      </c>
      <c r="L921" s="55">
        <f t="shared" si="260"/>
        <v>0.04</v>
      </c>
      <c r="M921" s="76">
        <v>0.22500000000000001</v>
      </c>
      <c r="N921" s="62">
        <v>45901</v>
      </c>
      <c r="O921" s="62">
        <v>46265</v>
      </c>
      <c r="P921" s="63"/>
      <c r="Q921" s="63"/>
      <c r="R921" s="78">
        <v>65</v>
      </c>
      <c r="S921" s="63" t="str">
        <f>VLOOKUP(R921,SA!$B$3:$C$11,2,1)</f>
        <v>56-65</v>
      </c>
      <c r="T921" s="38" t="s">
        <v>97</v>
      </c>
      <c r="U921" s="24" t="s">
        <v>5744</v>
      </c>
      <c r="V921" s="24">
        <v>500000</v>
      </c>
      <c r="W921" s="39">
        <f t="shared" si="261"/>
        <v>0</v>
      </c>
      <c r="X921" s="29">
        <f t="shared" si="262"/>
        <v>0</v>
      </c>
      <c r="Y921" s="40">
        <f t="shared" si="263"/>
        <v>365</v>
      </c>
      <c r="Z921" s="38">
        <f t="shared" si="264"/>
        <v>46081</v>
      </c>
      <c r="AA921" s="41">
        <f t="shared" si="265"/>
        <v>181</v>
      </c>
      <c r="AB921" s="24" t="s">
        <v>113</v>
      </c>
      <c r="AC921" s="41">
        <f t="shared" si="266"/>
        <v>13100.714</v>
      </c>
      <c r="AD921" s="41">
        <v>1</v>
      </c>
      <c r="AE921" s="72">
        <f>INDEX(SA!$C$2:$G$11,MATCH(Details!S921,SA!$C$2:$C$11,0),MATCH(Details!V921,SA!$C$2:$G$2,0))*Y921/(F921-E921+1)</f>
        <v>11102.3</v>
      </c>
      <c r="AF921" s="41">
        <f t="shared" si="267"/>
        <v>0</v>
      </c>
      <c r="AG921" s="41">
        <f t="shared" si="268"/>
        <v>0</v>
      </c>
      <c r="AH921" s="41">
        <f t="shared" si="269"/>
        <v>1998.4139999999998</v>
      </c>
      <c r="AI921" s="60">
        <f t="shared" si="270"/>
        <v>444.09199999999998</v>
      </c>
      <c r="AJ921" s="60">
        <f t="shared" si="271"/>
        <v>2498.0174999999999</v>
      </c>
      <c r="AK921" s="60">
        <f t="shared" si="272"/>
        <v>5505.5241095890406</v>
      </c>
      <c r="AL921" s="60">
        <f t="shared" si="273"/>
        <v>4046.5602205479449</v>
      </c>
      <c r="AM921" s="41">
        <f t="shared" si="274"/>
        <v>4113.6302794520543</v>
      </c>
      <c r="AN921" s="42">
        <f t="shared" si="275"/>
        <v>45715</v>
      </c>
      <c r="AO921" s="43">
        <f t="shared" si="276"/>
        <v>11102.3</v>
      </c>
    </row>
    <row r="922" spans="1:41" s="24" customFormat="1" ht="15.75" customHeight="1" x14ac:dyDescent="0.35">
      <c r="A922" s="36" t="s">
        <v>27</v>
      </c>
      <c r="B922" s="36">
        <v>202509</v>
      </c>
      <c r="C922" s="24" t="s">
        <v>736</v>
      </c>
      <c r="D922" s="24" t="s">
        <v>119</v>
      </c>
      <c r="E922" s="62">
        <v>45901</v>
      </c>
      <c r="F922" s="62">
        <v>46265</v>
      </c>
      <c r="G922" s="37" t="s">
        <v>1445</v>
      </c>
      <c r="H922" s="36">
        <v>362103</v>
      </c>
      <c r="I922" s="63">
        <v>24653</v>
      </c>
      <c r="J922" s="24" t="s">
        <v>3827</v>
      </c>
      <c r="K922" s="63">
        <f t="shared" si="259"/>
        <v>45901</v>
      </c>
      <c r="L922" s="55">
        <f t="shared" si="260"/>
        <v>0.04</v>
      </c>
      <c r="M922" s="76">
        <v>0.22500000000000001</v>
      </c>
      <c r="N922" s="62">
        <v>45901</v>
      </c>
      <c r="O922" s="62">
        <v>46265</v>
      </c>
      <c r="P922" s="63"/>
      <c r="Q922" s="63"/>
      <c r="R922" s="78">
        <v>58</v>
      </c>
      <c r="S922" s="63" t="str">
        <f>VLOOKUP(R922,SA!$B$3:$C$11,2,1)</f>
        <v>56-65</v>
      </c>
      <c r="T922" s="38" t="s">
        <v>98</v>
      </c>
      <c r="U922" s="24" t="s">
        <v>5747</v>
      </c>
      <c r="V922" s="24">
        <v>500000</v>
      </c>
      <c r="W922" s="39">
        <f t="shared" si="261"/>
        <v>0</v>
      </c>
      <c r="X922" s="29">
        <f t="shared" si="262"/>
        <v>0</v>
      </c>
      <c r="Y922" s="40">
        <f t="shared" si="263"/>
        <v>365</v>
      </c>
      <c r="Z922" s="38">
        <f t="shared" si="264"/>
        <v>46081</v>
      </c>
      <c r="AA922" s="41">
        <f t="shared" si="265"/>
        <v>181</v>
      </c>
      <c r="AB922" s="24" t="s">
        <v>113</v>
      </c>
      <c r="AC922" s="41">
        <f t="shared" si="266"/>
        <v>13100.714</v>
      </c>
      <c r="AD922" s="41">
        <v>1</v>
      </c>
      <c r="AE922" s="72">
        <f>INDEX(SA!$C$2:$G$11,MATCH(Details!S922,SA!$C$2:$C$11,0),MATCH(Details!V922,SA!$C$2:$G$2,0))*Y922/(F922-E922+1)</f>
        <v>11102.3</v>
      </c>
      <c r="AF922" s="41">
        <f t="shared" si="267"/>
        <v>0</v>
      </c>
      <c r="AG922" s="41">
        <f t="shared" si="268"/>
        <v>0</v>
      </c>
      <c r="AH922" s="41">
        <f t="shared" si="269"/>
        <v>1998.4139999999998</v>
      </c>
      <c r="AI922" s="60">
        <f t="shared" si="270"/>
        <v>444.09199999999998</v>
      </c>
      <c r="AJ922" s="60">
        <f t="shared" si="271"/>
        <v>2498.0174999999999</v>
      </c>
      <c r="AK922" s="60">
        <f t="shared" si="272"/>
        <v>5505.5241095890406</v>
      </c>
      <c r="AL922" s="60">
        <f t="shared" si="273"/>
        <v>4046.5602205479449</v>
      </c>
      <c r="AM922" s="41">
        <f t="shared" si="274"/>
        <v>4113.6302794520543</v>
      </c>
      <c r="AN922" s="42">
        <f t="shared" si="275"/>
        <v>45715</v>
      </c>
      <c r="AO922" s="43">
        <f t="shared" si="276"/>
        <v>11102.3</v>
      </c>
    </row>
    <row r="923" spans="1:41" s="24" customFormat="1" ht="15.75" customHeight="1" x14ac:dyDescent="0.35">
      <c r="A923" s="36" t="s">
        <v>27</v>
      </c>
      <c r="B923" s="36">
        <v>202509</v>
      </c>
      <c r="C923" s="24" t="s">
        <v>736</v>
      </c>
      <c r="D923" s="24" t="s">
        <v>119</v>
      </c>
      <c r="E923" s="62">
        <v>45901</v>
      </c>
      <c r="F923" s="62">
        <v>46265</v>
      </c>
      <c r="G923" s="37" t="s">
        <v>1446</v>
      </c>
      <c r="H923" s="36">
        <v>362103</v>
      </c>
      <c r="I923" s="63">
        <v>42123</v>
      </c>
      <c r="J923" s="24" t="s">
        <v>3828</v>
      </c>
      <c r="K923" s="63">
        <f t="shared" si="259"/>
        <v>45901</v>
      </c>
      <c r="L923" s="55">
        <f t="shared" si="260"/>
        <v>0.04</v>
      </c>
      <c r="M923" s="76">
        <v>0.22500000000000001</v>
      </c>
      <c r="N923" s="62">
        <v>45901</v>
      </c>
      <c r="O923" s="62">
        <v>46265</v>
      </c>
      <c r="P923" s="63"/>
      <c r="Q923" s="63"/>
      <c r="R923" s="78">
        <v>10</v>
      </c>
      <c r="S923" s="63" t="str">
        <f>VLOOKUP(R923,SA!$B$3:$C$11,2,1)</f>
        <v>0-25</v>
      </c>
      <c r="T923" s="38" t="s">
        <v>97</v>
      </c>
      <c r="U923" s="24" t="s">
        <v>5745</v>
      </c>
      <c r="V923" s="24">
        <v>500000</v>
      </c>
      <c r="W923" s="39">
        <f t="shared" si="261"/>
        <v>0</v>
      </c>
      <c r="X923" s="29">
        <f t="shared" si="262"/>
        <v>0</v>
      </c>
      <c r="Y923" s="40">
        <f t="shared" si="263"/>
        <v>365</v>
      </c>
      <c r="Z923" s="38">
        <f t="shared" si="264"/>
        <v>46081</v>
      </c>
      <c r="AA923" s="41">
        <f t="shared" si="265"/>
        <v>181</v>
      </c>
      <c r="AB923" s="24" t="s">
        <v>113</v>
      </c>
      <c r="AC923" s="41">
        <f t="shared" si="266"/>
        <v>4448.2106000000003</v>
      </c>
      <c r="AD923" s="41">
        <v>1</v>
      </c>
      <c r="AE923" s="72">
        <f>INDEX(SA!$C$2:$G$11,MATCH(Details!S923,SA!$C$2:$C$11,0),MATCH(Details!V923,SA!$C$2:$G$2,0))*Y923/(F923-E923+1)</f>
        <v>3769.67</v>
      </c>
      <c r="AF923" s="41">
        <f t="shared" si="267"/>
        <v>0</v>
      </c>
      <c r="AG923" s="41">
        <f t="shared" si="268"/>
        <v>0</v>
      </c>
      <c r="AH923" s="41">
        <f t="shared" si="269"/>
        <v>678.54060000000004</v>
      </c>
      <c r="AI923" s="60">
        <f t="shared" si="270"/>
        <v>150.7868</v>
      </c>
      <c r="AJ923" s="60">
        <f t="shared" si="271"/>
        <v>848.17574999999999</v>
      </c>
      <c r="AK923" s="60">
        <f t="shared" si="272"/>
        <v>1869.3432054794521</v>
      </c>
      <c r="AL923" s="60">
        <f t="shared" si="273"/>
        <v>1373.9672560273973</v>
      </c>
      <c r="AM923" s="41">
        <f t="shared" si="274"/>
        <v>1396.7401939726028</v>
      </c>
      <c r="AN923" s="42">
        <f t="shared" si="275"/>
        <v>45715</v>
      </c>
      <c r="AO923" s="43">
        <f t="shared" si="276"/>
        <v>3769.67</v>
      </c>
    </row>
    <row r="924" spans="1:41" s="24" customFormat="1" ht="15.75" customHeight="1" x14ac:dyDescent="0.35">
      <c r="A924" s="36" t="s">
        <v>27</v>
      </c>
      <c r="B924" s="36">
        <v>202509</v>
      </c>
      <c r="C924" s="24" t="s">
        <v>736</v>
      </c>
      <c r="D924" s="24" t="s">
        <v>119</v>
      </c>
      <c r="E924" s="62">
        <v>45901</v>
      </c>
      <c r="F924" s="62">
        <v>46265</v>
      </c>
      <c r="G924" s="37" t="s">
        <v>1447</v>
      </c>
      <c r="H924" s="36">
        <v>362103</v>
      </c>
      <c r="I924" s="63">
        <v>32710</v>
      </c>
      <c r="J924" s="24" t="s">
        <v>3829</v>
      </c>
      <c r="K924" s="63">
        <f t="shared" si="259"/>
        <v>45901</v>
      </c>
      <c r="L924" s="55">
        <f t="shared" si="260"/>
        <v>0.04</v>
      </c>
      <c r="M924" s="76">
        <v>0.22500000000000001</v>
      </c>
      <c r="N924" s="62">
        <v>45901</v>
      </c>
      <c r="O924" s="62">
        <v>46265</v>
      </c>
      <c r="P924" s="63"/>
      <c r="Q924" s="63"/>
      <c r="R924" s="78">
        <v>36</v>
      </c>
      <c r="S924" s="63" t="str">
        <f>VLOOKUP(R924,SA!$B$3:$C$11,2,1)</f>
        <v>36-45</v>
      </c>
      <c r="T924" s="38" t="s">
        <v>98</v>
      </c>
      <c r="U924" s="24" t="s">
        <v>5743</v>
      </c>
      <c r="V924" s="24">
        <v>500000</v>
      </c>
      <c r="W924" s="39">
        <f t="shared" si="261"/>
        <v>0</v>
      </c>
      <c r="X924" s="29">
        <f t="shared" si="262"/>
        <v>0</v>
      </c>
      <c r="Y924" s="40">
        <f t="shared" si="263"/>
        <v>365</v>
      </c>
      <c r="Z924" s="38">
        <f t="shared" si="264"/>
        <v>46081</v>
      </c>
      <c r="AA924" s="41">
        <f t="shared" si="265"/>
        <v>181</v>
      </c>
      <c r="AB924" s="24" t="s">
        <v>113</v>
      </c>
      <c r="AC924" s="41">
        <f t="shared" si="266"/>
        <v>6046.1902</v>
      </c>
      <c r="AD924" s="41">
        <v>1</v>
      </c>
      <c r="AE924" s="72">
        <f>INDEX(SA!$C$2:$G$11,MATCH(Details!S924,SA!$C$2:$C$11,0),MATCH(Details!V924,SA!$C$2:$G$2,0))*Y924/(F924-E924+1)</f>
        <v>5123.8900000000003</v>
      </c>
      <c r="AF924" s="41">
        <f t="shared" si="267"/>
        <v>0</v>
      </c>
      <c r="AG924" s="41">
        <f t="shared" si="268"/>
        <v>0</v>
      </c>
      <c r="AH924" s="41">
        <f t="shared" si="269"/>
        <v>922.30020000000002</v>
      </c>
      <c r="AI924" s="60">
        <f t="shared" si="270"/>
        <v>204.9556</v>
      </c>
      <c r="AJ924" s="60">
        <f t="shared" si="271"/>
        <v>1152.8752500000001</v>
      </c>
      <c r="AK924" s="60">
        <f t="shared" si="272"/>
        <v>2540.8879178082193</v>
      </c>
      <c r="AL924" s="60">
        <f t="shared" si="273"/>
        <v>1867.5526195890411</v>
      </c>
      <c r="AM924" s="41">
        <f t="shared" si="274"/>
        <v>1898.5065304109589</v>
      </c>
      <c r="AN924" s="42">
        <f t="shared" si="275"/>
        <v>45715</v>
      </c>
      <c r="AO924" s="43">
        <f t="shared" si="276"/>
        <v>5123.8900000000003</v>
      </c>
    </row>
    <row r="925" spans="1:41" s="24" customFormat="1" ht="15.75" customHeight="1" x14ac:dyDescent="0.35">
      <c r="A925" s="36" t="s">
        <v>27</v>
      </c>
      <c r="B925" s="36">
        <v>202509</v>
      </c>
      <c r="C925" s="24" t="s">
        <v>736</v>
      </c>
      <c r="D925" s="24" t="s">
        <v>119</v>
      </c>
      <c r="E925" s="62">
        <v>45901</v>
      </c>
      <c r="F925" s="62">
        <v>46265</v>
      </c>
      <c r="G925" s="37" t="s">
        <v>452</v>
      </c>
      <c r="H925" s="36">
        <v>362103</v>
      </c>
      <c r="I925" s="63">
        <v>32616</v>
      </c>
      <c r="J925" s="24" t="s">
        <v>3830</v>
      </c>
      <c r="K925" s="63">
        <f t="shared" si="259"/>
        <v>45901</v>
      </c>
      <c r="L925" s="55">
        <f t="shared" si="260"/>
        <v>0.04</v>
      </c>
      <c r="M925" s="76">
        <v>0.22500000000000001</v>
      </c>
      <c r="N925" s="62">
        <v>45901</v>
      </c>
      <c r="O925" s="62">
        <v>46265</v>
      </c>
      <c r="P925" s="63"/>
      <c r="Q925" s="63"/>
      <c r="R925" s="78">
        <v>36</v>
      </c>
      <c r="S925" s="63" t="str">
        <f>VLOOKUP(R925,SA!$B$3:$C$11,2,1)</f>
        <v>36-45</v>
      </c>
      <c r="T925" s="38" t="s">
        <v>97</v>
      </c>
      <c r="U925" s="24" t="s">
        <v>56</v>
      </c>
      <c r="V925" s="24">
        <v>500000</v>
      </c>
      <c r="W925" s="39">
        <f t="shared" si="261"/>
        <v>500000</v>
      </c>
      <c r="X925" s="29">
        <f t="shared" si="262"/>
        <v>1</v>
      </c>
      <c r="Y925" s="40">
        <f t="shared" si="263"/>
        <v>365</v>
      </c>
      <c r="Z925" s="38">
        <f t="shared" si="264"/>
        <v>46081</v>
      </c>
      <c r="AA925" s="41">
        <f t="shared" si="265"/>
        <v>181</v>
      </c>
      <c r="AB925" s="24" t="s">
        <v>113</v>
      </c>
      <c r="AC925" s="41">
        <f t="shared" si="266"/>
        <v>6046.1902</v>
      </c>
      <c r="AD925" s="41">
        <v>1</v>
      </c>
      <c r="AE925" s="72">
        <f>INDEX(SA!$C$2:$G$11,MATCH(Details!S925,SA!$C$2:$C$11,0),MATCH(Details!V925,SA!$C$2:$G$2,0))*Y925/(F925-E925+1)</f>
        <v>5123.8900000000003</v>
      </c>
      <c r="AF925" s="41">
        <f t="shared" si="267"/>
        <v>0</v>
      </c>
      <c r="AG925" s="41">
        <f t="shared" si="268"/>
        <v>0</v>
      </c>
      <c r="AH925" s="41">
        <f t="shared" si="269"/>
        <v>922.30020000000002</v>
      </c>
      <c r="AI925" s="60">
        <f t="shared" si="270"/>
        <v>204.9556</v>
      </c>
      <c r="AJ925" s="60">
        <f t="shared" si="271"/>
        <v>1152.8752500000001</v>
      </c>
      <c r="AK925" s="60">
        <f t="shared" si="272"/>
        <v>2540.8879178082193</v>
      </c>
      <c r="AL925" s="60">
        <f t="shared" si="273"/>
        <v>1867.5526195890411</v>
      </c>
      <c r="AM925" s="41">
        <f t="shared" si="274"/>
        <v>1898.5065304109589</v>
      </c>
      <c r="AN925" s="42">
        <f t="shared" si="275"/>
        <v>45715</v>
      </c>
      <c r="AO925" s="43">
        <f t="shared" si="276"/>
        <v>5123.8900000000003</v>
      </c>
    </row>
    <row r="926" spans="1:41" s="24" customFormat="1" ht="15.75" customHeight="1" x14ac:dyDescent="0.35">
      <c r="A926" s="36" t="s">
        <v>27</v>
      </c>
      <c r="B926" s="36">
        <v>202509</v>
      </c>
      <c r="C926" s="24" t="s">
        <v>736</v>
      </c>
      <c r="D926" s="24" t="s">
        <v>119</v>
      </c>
      <c r="E926" s="62">
        <v>45901</v>
      </c>
      <c r="F926" s="62">
        <v>46265</v>
      </c>
      <c r="G926" s="37" t="s">
        <v>1448</v>
      </c>
      <c r="H926" s="36">
        <v>362105</v>
      </c>
      <c r="I926" s="63">
        <v>22471</v>
      </c>
      <c r="J926" s="24" t="s">
        <v>3831</v>
      </c>
      <c r="K926" s="63">
        <f t="shared" si="259"/>
        <v>45901</v>
      </c>
      <c r="L926" s="55">
        <f t="shared" si="260"/>
        <v>0.04</v>
      </c>
      <c r="M926" s="76">
        <v>0.22500000000000001</v>
      </c>
      <c r="N926" s="62">
        <v>45901</v>
      </c>
      <c r="O926" s="62">
        <v>46265</v>
      </c>
      <c r="P926" s="63"/>
      <c r="Q926" s="63"/>
      <c r="R926" s="78">
        <v>64</v>
      </c>
      <c r="S926" s="63" t="str">
        <f>VLOOKUP(R926,SA!$B$3:$C$11,2,1)</f>
        <v>56-65</v>
      </c>
      <c r="T926" s="38" t="s">
        <v>98</v>
      </c>
      <c r="U926" s="24" t="s">
        <v>5747</v>
      </c>
      <c r="V926" s="24">
        <v>500000</v>
      </c>
      <c r="W926" s="39">
        <f t="shared" si="261"/>
        <v>0</v>
      </c>
      <c r="X926" s="29">
        <f t="shared" si="262"/>
        <v>0</v>
      </c>
      <c r="Y926" s="40">
        <f t="shared" si="263"/>
        <v>365</v>
      </c>
      <c r="Z926" s="38">
        <f t="shared" si="264"/>
        <v>46081</v>
      </c>
      <c r="AA926" s="41">
        <f t="shared" si="265"/>
        <v>181</v>
      </c>
      <c r="AB926" s="24" t="s">
        <v>113</v>
      </c>
      <c r="AC926" s="41">
        <f t="shared" si="266"/>
        <v>13100.714</v>
      </c>
      <c r="AD926" s="41">
        <v>1</v>
      </c>
      <c r="AE926" s="72">
        <f>INDEX(SA!$C$2:$G$11,MATCH(Details!S926,SA!$C$2:$C$11,0),MATCH(Details!V926,SA!$C$2:$G$2,0))*Y926/(F926-E926+1)</f>
        <v>11102.3</v>
      </c>
      <c r="AF926" s="41">
        <f t="shared" si="267"/>
        <v>0</v>
      </c>
      <c r="AG926" s="41">
        <f t="shared" si="268"/>
        <v>0</v>
      </c>
      <c r="AH926" s="41">
        <f t="shared" si="269"/>
        <v>1998.4139999999998</v>
      </c>
      <c r="AI926" s="60">
        <f t="shared" si="270"/>
        <v>444.09199999999998</v>
      </c>
      <c r="AJ926" s="60">
        <f t="shared" si="271"/>
        <v>2498.0174999999999</v>
      </c>
      <c r="AK926" s="60">
        <f t="shared" si="272"/>
        <v>5505.5241095890406</v>
      </c>
      <c r="AL926" s="60">
        <f t="shared" si="273"/>
        <v>4046.5602205479449</v>
      </c>
      <c r="AM926" s="41">
        <f t="shared" si="274"/>
        <v>4113.6302794520543</v>
      </c>
      <c r="AN926" s="42">
        <f t="shared" si="275"/>
        <v>45715</v>
      </c>
      <c r="AO926" s="43">
        <f t="shared" si="276"/>
        <v>11102.3</v>
      </c>
    </row>
    <row r="927" spans="1:41" s="24" customFormat="1" ht="15.75" customHeight="1" x14ac:dyDescent="0.35">
      <c r="A927" s="36" t="s">
        <v>27</v>
      </c>
      <c r="B927" s="36">
        <v>202509</v>
      </c>
      <c r="C927" s="24" t="s">
        <v>736</v>
      </c>
      <c r="D927" s="24" t="s">
        <v>119</v>
      </c>
      <c r="E927" s="62">
        <v>45901</v>
      </c>
      <c r="F927" s="62">
        <v>46265</v>
      </c>
      <c r="G927" s="37" t="s">
        <v>541</v>
      </c>
      <c r="H927" s="36">
        <v>362105</v>
      </c>
      <c r="I927" s="63">
        <v>33479</v>
      </c>
      <c r="J927" s="24" t="s">
        <v>3832</v>
      </c>
      <c r="K927" s="63">
        <f t="shared" si="259"/>
        <v>45901</v>
      </c>
      <c r="L927" s="55">
        <f t="shared" si="260"/>
        <v>0.04</v>
      </c>
      <c r="M927" s="76">
        <v>0.22500000000000001</v>
      </c>
      <c r="N927" s="62">
        <v>45901</v>
      </c>
      <c r="O927" s="62">
        <v>46265</v>
      </c>
      <c r="P927" s="63"/>
      <c r="Q927" s="63"/>
      <c r="R927" s="78">
        <v>34</v>
      </c>
      <c r="S927" s="63" t="str">
        <f>VLOOKUP(R927,SA!$B$3:$C$11,2,1)</f>
        <v>26-35</v>
      </c>
      <c r="T927" s="38" t="s">
        <v>97</v>
      </c>
      <c r="U927" s="24" t="s">
        <v>56</v>
      </c>
      <c r="V927" s="24">
        <v>500000</v>
      </c>
      <c r="W927" s="39">
        <f t="shared" si="261"/>
        <v>500000</v>
      </c>
      <c r="X927" s="29">
        <f t="shared" si="262"/>
        <v>1</v>
      </c>
      <c r="Y927" s="40">
        <f t="shared" si="263"/>
        <v>365</v>
      </c>
      <c r="Z927" s="38">
        <f t="shared" si="264"/>
        <v>46081</v>
      </c>
      <c r="AA927" s="41">
        <f t="shared" si="265"/>
        <v>181</v>
      </c>
      <c r="AB927" s="24" t="s">
        <v>113</v>
      </c>
      <c r="AC927" s="41">
        <f t="shared" si="266"/>
        <v>4986.3141999999998</v>
      </c>
      <c r="AD927" s="41">
        <v>1</v>
      </c>
      <c r="AE927" s="72">
        <f>INDEX(SA!$C$2:$G$11,MATCH(Details!S927,SA!$C$2:$C$11,0),MATCH(Details!V927,SA!$C$2:$G$2,0))*Y927/(F927-E927+1)</f>
        <v>4225.6899999999996</v>
      </c>
      <c r="AF927" s="41">
        <f t="shared" si="267"/>
        <v>0</v>
      </c>
      <c r="AG927" s="41">
        <f t="shared" si="268"/>
        <v>0</v>
      </c>
      <c r="AH927" s="41">
        <f t="shared" si="269"/>
        <v>760.62419999999986</v>
      </c>
      <c r="AI927" s="60">
        <f t="shared" si="270"/>
        <v>169.02759999999998</v>
      </c>
      <c r="AJ927" s="60">
        <f t="shared" si="271"/>
        <v>950.78024999999991</v>
      </c>
      <c r="AK927" s="60">
        <f t="shared" si="272"/>
        <v>2095.479150684931</v>
      </c>
      <c r="AL927" s="60">
        <f t="shared" si="273"/>
        <v>1540.1771757534243</v>
      </c>
      <c r="AM927" s="41">
        <f t="shared" si="274"/>
        <v>1565.7049742465756</v>
      </c>
      <c r="AN927" s="42">
        <f t="shared" si="275"/>
        <v>45715</v>
      </c>
      <c r="AO927" s="43">
        <f t="shared" si="276"/>
        <v>4225.6899999999996</v>
      </c>
    </row>
    <row r="928" spans="1:41" s="24" customFormat="1" ht="15.75" customHeight="1" x14ac:dyDescent="0.35">
      <c r="A928" s="36" t="s">
        <v>27</v>
      </c>
      <c r="B928" s="36">
        <v>202509</v>
      </c>
      <c r="C928" s="24" t="s">
        <v>736</v>
      </c>
      <c r="D928" s="24" t="s">
        <v>119</v>
      </c>
      <c r="E928" s="62">
        <v>45901</v>
      </c>
      <c r="F928" s="62">
        <v>46265</v>
      </c>
      <c r="G928" s="37" t="s">
        <v>1449</v>
      </c>
      <c r="H928" s="36">
        <v>362105</v>
      </c>
      <c r="I928" s="63">
        <v>44855</v>
      </c>
      <c r="J928" s="24" t="s">
        <v>3833</v>
      </c>
      <c r="K928" s="63">
        <f t="shared" si="259"/>
        <v>45901</v>
      </c>
      <c r="L928" s="55">
        <f t="shared" si="260"/>
        <v>0.04</v>
      </c>
      <c r="M928" s="76">
        <v>0.22500000000000001</v>
      </c>
      <c r="N928" s="62">
        <v>45901</v>
      </c>
      <c r="O928" s="62">
        <v>46265</v>
      </c>
      <c r="P928" s="63"/>
      <c r="Q928" s="63"/>
      <c r="R928" s="78">
        <v>2</v>
      </c>
      <c r="S928" s="63" t="str">
        <f>VLOOKUP(R928,SA!$B$3:$C$11,2,1)</f>
        <v>0-25</v>
      </c>
      <c r="T928" s="38" t="s">
        <v>97</v>
      </c>
      <c r="U928" s="24" t="s">
        <v>5745</v>
      </c>
      <c r="V928" s="24">
        <v>500000</v>
      </c>
      <c r="W928" s="39">
        <f t="shared" si="261"/>
        <v>0</v>
      </c>
      <c r="X928" s="29">
        <f t="shared" si="262"/>
        <v>0</v>
      </c>
      <c r="Y928" s="40">
        <f t="shared" si="263"/>
        <v>365</v>
      </c>
      <c r="Z928" s="38">
        <f t="shared" si="264"/>
        <v>46081</v>
      </c>
      <c r="AA928" s="41">
        <f t="shared" si="265"/>
        <v>181</v>
      </c>
      <c r="AB928" s="24" t="s">
        <v>113</v>
      </c>
      <c r="AC928" s="41">
        <f t="shared" si="266"/>
        <v>4448.2106000000003</v>
      </c>
      <c r="AD928" s="41">
        <v>1</v>
      </c>
      <c r="AE928" s="72">
        <f>INDEX(SA!$C$2:$G$11,MATCH(Details!S928,SA!$C$2:$C$11,0),MATCH(Details!V928,SA!$C$2:$G$2,0))*Y928/(F928-E928+1)</f>
        <v>3769.67</v>
      </c>
      <c r="AF928" s="41">
        <f t="shared" si="267"/>
        <v>0</v>
      </c>
      <c r="AG928" s="41">
        <f t="shared" si="268"/>
        <v>0</v>
      </c>
      <c r="AH928" s="41">
        <f t="shared" si="269"/>
        <v>678.54060000000004</v>
      </c>
      <c r="AI928" s="60">
        <f t="shared" si="270"/>
        <v>150.7868</v>
      </c>
      <c r="AJ928" s="60">
        <f t="shared" si="271"/>
        <v>848.17574999999999</v>
      </c>
      <c r="AK928" s="60">
        <f t="shared" si="272"/>
        <v>1869.3432054794521</v>
      </c>
      <c r="AL928" s="60">
        <f t="shared" si="273"/>
        <v>1373.9672560273973</v>
      </c>
      <c r="AM928" s="41">
        <f t="shared" si="274"/>
        <v>1396.7401939726028</v>
      </c>
      <c r="AN928" s="42">
        <f t="shared" si="275"/>
        <v>45715</v>
      </c>
      <c r="AO928" s="43">
        <f t="shared" si="276"/>
        <v>3769.67</v>
      </c>
    </row>
    <row r="929" spans="1:41" s="24" customFormat="1" ht="15.75" customHeight="1" x14ac:dyDescent="0.35">
      <c r="A929" s="36" t="s">
        <v>27</v>
      </c>
      <c r="B929" s="36">
        <v>202509</v>
      </c>
      <c r="C929" s="24" t="s">
        <v>736</v>
      </c>
      <c r="D929" s="24" t="s">
        <v>119</v>
      </c>
      <c r="E929" s="62">
        <v>45901</v>
      </c>
      <c r="F929" s="62">
        <v>46265</v>
      </c>
      <c r="G929" s="37" t="s">
        <v>1450</v>
      </c>
      <c r="H929" s="36">
        <v>362105</v>
      </c>
      <c r="I929" s="63">
        <v>21730</v>
      </c>
      <c r="J929" s="24" t="s">
        <v>3834</v>
      </c>
      <c r="K929" s="63">
        <f t="shared" si="259"/>
        <v>45901</v>
      </c>
      <c r="L929" s="55">
        <f t="shared" si="260"/>
        <v>0.04</v>
      </c>
      <c r="M929" s="76">
        <v>0.22500000000000001</v>
      </c>
      <c r="N929" s="62">
        <v>45901</v>
      </c>
      <c r="O929" s="62">
        <v>46265</v>
      </c>
      <c r="P929" s="63"/>
      <c r="Q929" s="63"/>
      <c r="R929" s="78">
        <v>66</v>
      </c>
      <c r="S929" s="63" t="str">
        <f>VLOOKUP(R929,SA!$B$3:$C$11,2,1)</f>
        <v>66-70</v>
      </c>
      <c r="T929" s="38" t="s">
        <v>97</v>
      </c>
      <c r="U929" s="24" t="s">
        <v>5744</v>
      </c>
      <c r="V929" s="24">
        <v>500000</v>
      </c>
      <c r="W929" s="39">
        <f t="shared" si="261"/>
        <v>0</v>
      </c>
      <c r="X929" s="29">
        <f t="shared" si="262"/>
        <v>0</v>
      </c>
      <c r="Y929" s="40">
        <f t="shared" si="263"/>
        <v>365</v>
      </c>
      <c r="Z929" s="38">
        <f t="shared" si="264"/>
        <v>46081</v>
      </c>
      <c r="AA929" s="41">
        <f t="shared" si="265"/>
        <v>181</v>
      </c>
      <c r="AB929" s="24" t="s">
        <v>113</v>
      </c>
      <c r="AC929" s="41">
        <f t="shared" si="266"/>
        <v>18713.136199999997</v>
      </c>
      <c r="AD929" s="41">
        <v>1</v>
      </c>
      <c r="AE929" s="72">
        <f>INDEX(SA!$C$2:$G$11,MATCH(Details!S929,SA!$C$2:$C$11,0),MATCH(Details!V929,SA!$C$2:$G$2,0))*Y929/(F929-E929+1)</f>
        <v>15858.589999999998</v>
      </c>
      <c r="AF929" s="41">
        <f t="shared" si="267"/>
        <v>0</v>
      </c>
      <c r="AG929" s="41">
        <f t="shared" si="268"/>
        <v>0</v>
      </c>
      <c r="AH929" s="41">
        <f t="shared" si="269"/>
        <v>2854.5461999999998</v>
      </c>
      <c r="AI929" s="60">
        <f t="shared" si="270"/>
        <v>634.34359999999992</v>
      </c>
      <c r="AJ929" s="60">
        <f t="shared" si="271"/>
        <v>3568.1827499999995</v>
      </c>
      <c r="AK929" s="60">
        <f t="shared" si="272"/>
        <v>7864.1227123287663</v>
      </c>
      <c r="AL929" s="60">
        <f t="shared" si="273"/>
        <v>5780.130193561643</v>
      </c>
      <c r="AM929" s="41">
        <f t="shared" si="274"/>
        <v>5875.9334564383553</v>
      </c>
      <c r="AN929" s="42">
        <f t="shared" si="275"/>
        <v>45715</v>
      </c>
      <c r="AO929" s="43">
        <f t="shared" si="276"/>
        <v>15858.589999999998</v>
      </c>
    </row>
    <row r="930" spans="1:41" s="24" customFormat="1" ht="15.75" customHeight="1" x14ac:dyDescent="0.35">
      <c r="A930" s="36" t="s">
        <v>27</v>
      </c>
      <c r="B930" s="36">
        <v>202509</v>
      </c>
      <c r="C930" s="24" t="s">
        <v>736</v>
      </c>
      <c r="D930" s="24" t="s">
        <v>119</v>
      </c>
      <c r="E930" s="62">
        <v>45901</v>
      </c>
      <c r="F930" s="62">
        <v>46265</v>
      </c>
      <c r="G930" s="37" t="s">
        <v>1451</v>
      </c>
      <c r="H930" s="36">
        <v>362105</v>
      </c>
      <c r="I930" s="63">
        <v>34047</v>
      </c>
      <c r="J930" s="24" t="s">
        <v>3835</v>
      </c>
      <c r="K930" s="63">
        <f t="shared" si="259"/>
        <v>45901</v>
      </c>
      <c r="L930" s="55">
        <f t="shared" si="260"/>
        <v>0.04</v>
      </c>
      <c r="M930" s="76">
        <v>0.22500000000000001</v>
      </c>
      <c r="N930" s="62">
        <v>45901</v>
      </c>
      <c r="O930" s="62">
        <v>46265</v>
      </c>
      <c r="P930" s="63"/>
      <c r="Q930" s="63"/>
      <c r="R930" s="78">
        <v>32</v>
      </c>
      <c r="S930" s="63" t="str">
        <f>VLOOKUP(R930,SA!$B$3:$C$11,2,1)</f>
        <v>26-35</v>
      </c>
      <c r="T930" s="38" t="s">
        <v>98</v>
      </c>
      <c r="U930" s="24" t="s">
        <v>5743</v>
      </c>
      <c r="V930" s="24">
        <v>500000</v>
      </c>
      <c r="W930" s="39">
        <f t="shared" si="261"/>
        <v>0</v>
      </c>
      <c r="X930" s="29">
        <f t="shared" si="262"/>
        <v>0</v>
      </c>
      <c r="Y930" s="40">
        <f t="shared" si="263"/>
        <v>365</v>
      </c>
      <c r="Z930" s="38">
        <f t="shared" si="264"/>
        <v>46081</v>
      </c>
      <c r="AA930" s="41">
        <f t="shared" si="265"/>
        <v>181</v>
      </c>
      <c r="AB930" s="24" t="s">
        <v>113</v>
      </c>
      <c r="AC930" s="41">
        <f t="shared" si="266"/>
        <v>4986.3141999999998</v>
      </c>
      <c r="AD930" s="41">
        <v>1</v>
      </c>
      <c r="AE930" s="72">
        <f>INDEX(SA!$C$2:$G$11,MATCH(Details!S930,SA!$C$2:$C$11,0),MATCH(Details!V930,SA!$C$2:$G$2,0))*Y930/(F930-E930+1)</f>
        <v>4225.6899999999996</v>
      </c>
      <c r="AF930" s="41">
        <f t="shared" si="267"/>
        <v>0</v>
      </c>
      <c r="AG930" s="41">
        <f t="shared" si="268"/>
        <v>0</v>
      </c>
      <c r="AH930" s="41">
        <f t="shared" si="269"/>
        <v>760.62419999999986</v>
      </c>
      <c r="AI930" s="60">
        <f t="shared" si="270"/>
        <v>169.02759999999998</v>
      </c>
      <c r="AJ930" s="60">
        <f t="shared" si="271"/>
        <v>950.78024999999991</v>
      </c>
      <c r="AK930" s="60">
        <f t="shared" si="272"/>
        <v>2095.479150684931</v>
      </c>
      <c r="AL930" s="60">
        <f t="shared" si="273"/>
        <v>1540.1771757534243</v>
      </c>
      <c r="AM930" s="41">
        <f t="shared" si="274"/>
        <v>1565.7049742465756</v>
      </c>
      <c r="AN930" s="42">
        <f t="shared" si="275"/>
        <v>45715</v>
      </c>
      <c r="AO930" s="43">
        <f t="shared" si="276"/>
        <v>4225.6899999999996</v>
      </c>
    </row>
    <row r="931" spans="1:41" s="24" customFormat="1" ht="15.75" customHeight="1" x14ac:dyDescent="0.35">
      <c r="A931" s="36" t="s">
        <v>27</v>
      </c>
      <c r="B931" s="36">
        <v>202509</v>
      </c>
      <c r="C931" s="24" t="s">
        <v>736</v>
      </c>
      <c r="D931" s="24" t="s">
        <v>119</v>
      </c>
      <c r="E931" s="62">
        <v>45901</v>
      </c>
      <c r="F931" s="62">
        <v>46265</v>
      </c>
      <c r="G931" s="37" t="s">
        <v>1452</v>
      </c>
      <c r="H931" s="36">
        <v>362106</v>
      </c>
      <c r="I931" s="63">
        <v>23431</v>
      </c>
      <c r="J931" s="24" t="s">
        <v>3836</v>
      </c>
      <c r="K931" s="63">
        <f t="shared" si="259"/>
        <v>45901</v>
      </c>
      <c r="L931" s="55">
        <f t="shared" si="260"/>
        <v>0.04</v>
      </c>
      <c r="M931" s="76">
        <v>0.22500000000000001</v>
      </c>
      <c r="N931" s="62">
        <v>45901</v>
      </c>
      <c r="O931" s="62">
        <v>46265</v>
      </c>
      <c r="P931" s="63"/>
      <c r="Q931" s="63"/>
      <c r="R931" s="78">
        <v>61</v>
      </c>
      <c r="S931" s="63" t="str">
        <f>VLOOKUP(R931,SA!$B$3:$C$11,2,1)</f>
        <v>56-65</v>
      </c>
      <c r="T931" s="38" t="s">
        <v>98</v>
      </c>
      <c r="U931" s="24" t="s">
        <v>5749</v>
      </c>
      <c r="V931" s="24">
        <v>500000</v>
      </c>
      <c r="W931" s="39">
        <f t="shared" si="261"/>
        <v>0</v>
      </c>
      <c r="X931" s="29">
        <f t="shared" si="262"/>
        <v>0</v>
      </c>
      <c r="Y931" s="40">
        <f t="shared" si="263"/>
        <v>365</v>
      </c>
      <c r="Z931" s="38">
        <f t="shared" si="264"/>
        <v>46081</v>
      </c>
      <c r="AA931" s="41">
        <f t="shared" si="265"/>
        <v>181</v>
      </c>
      <c r="AB931" s="24" t="s">
        <v>113</v>
      </c>
      <c r="AC931" s="41">
        <f t="shared" si="266"/>
        <v>13100.714</v>
      </c>
      <c r="AD931" s="41">
        <v>1</v>
      </c>
      <c r="AE931" s="72">
        <f>INDEX(SA!$C$2:$G$11,MATCH(Details!S931,SA!$C$2:$C$11,0),MATCH(Details!V931,SA!$C$2:$G$2,0))*Y931/(F931-E931+1)</f>
        <v>11102.3</v>
      </c>
      <c r="AF931" s="41">
        <f t="shared" si="267"/>
        <v>0</v>
      </c>
      <c r="AG931" s="41">
        <f t="shared" si="268"/>
        <v>0</v>
      </c>
      <c r="AH931" s="41">
        <f t="shared" si="269"/>
        <v>1998.4139999999998</v>
      </c>
      <c r="AI931" s="60">
        <f t="shared" si="270"/>
        <v>444.09199999999998</v>
      </c>
      <c r="AJ931" s="60">
        <f t="shared" si="271"/>
        <v>2498.0174999999999</v>
      </c>
      <c r="AK931" s="60">
        <f t="shared" si="272"/>
        <v>5505.5241095890406</v>
      </c>
      <c r="AL931" s="60">
        <f t="shared" si="273"/>
        <v>4046.5602205479449</v>
      </c>
      <c r="AM931" s="41">
        <f t="shared" si="274"/>
        <v>4113.6302794520543</v>
      </c>
      <c r="AN931" s="42">
        <f t="shared" si="275"/>
        <v>45715</v>
      </c>
      <c r="AO931" s="43">
        <f t="shared" si="276"/>
        <v>11102.3</v>
      </c>
    </row>
    <row r="932" spans="1:41" s="24" customFormat="1" ht="15.75" customHeight="1" x14ac:dyDescent="0.35">
      <c r="A932" s="36" t="s">
        <v>27</v>
      </c>
      <c r="B932" s="36">
        <v>202509</v>
      </c>
      <c r="C932" s="24" t="s">
        <v>736</v>
      </c>
      <c r="D932" s="24" t="s">
        <v>119</v>
      </c>
      <c r="E932" s="62">
        <v>45901</v>
      </c>
      <c r="F932" s="62">
        <v>46265</v>
      </c>
      <c r="G932" s="37" t="s">
        <v>1453</v>
      </c>
      <c r="H932" s="36">
        <v>362106</v>
      </c>
      <c r="I932" s="63">
        <v>41056</v>
      </c>
      <c r="J932" s="24" t="s">
        <v>3837</v>
      </c>
      <c r="K932" s="63">
        <f t="shared" si="259"/>
        <v>45901</v>
      </c>
      <c r="L932" s="55">
        <f t="shared" si="260"/>
        <v>0.04</v>
      </c>
      <c r="M932" s="76">
        <v>0.22500000000000001</v>
      </c>
      <c r="N932" s="62">
        <v>45901</v>
      </c>
      <c r="O932" s="62">
        <v>46265</v>
      </c>
      <c r="P932" s="63"/>
      <c r="Q932" s="63"/>
      <c r="R932" s="78">
        <v>13</v>
      </c>
      <c r="S932" s="63" t="str">
        <f>VLOOKUP(R932,SA!$B$3:$C$11,2,1)</f>
        <v>0-25</v>
      </c>
      <c r="T932" s="38" t="s">
        <v>98</v>
      </c>
      <c r="U932" s="24" t="s">
        <v>5746</v>
      </c>
      <c r="V932" s="24">
        <v>500000</v>
      </c>
      <c r="W932" s="39">
        <f t="shared" si="261"/>
        <v>0</v>
      </c>
      <c r="X932" s="29">
        <f t="shared" si="262"/>
        <v>0</v>
      </c>
      <c r="Y932" s="40">
        <f t="shared" si="263"/>
        <v>365</v>
      </c>
      <c r="Z932" s="38">
        <f t="shared" si="264"/>
        <v>46081</v>
      </c>
      <c r="AA932" s="41">
        <f t="shared" si="265"/>
        <v>181</v>
      </c>
      <c r="AB932" s="24" t="s">
        <v>113</v>
      </c>
      <c r="AC932" s="41">
        <f t="shared" si="266"/>
        <v>4448.2106000000003</v>
      </c>
      <c r="AD932" s="41">
        <v>1</v>
      </c>
      <c r="AE932" s="72">
        <f>INDEX(SA!$C$2:$G$11,MATCH(Details!S932,SA!$C$2:$C$11,0),MATCH(Details!V932,SA!$C$2:$G$2,0))*Y932/(F932-E932+1)</f>
        <v>3769.67</v>
      </c>
      <c r="AF932" s="41">
        <f t="shared" si="267"/>
        <v>0</v>
      </c>
      <c r="AG932" s="41">
        <f t="shared" si="268"/>
        <v>0</v>
      </c>
      <c r="AH932" s="41">
        <f t="shared" si="269"/>
        <v>678.54060000000004</v>
      </c>
      <c r="AI932" s="60">
        <f t="shared" si="270"/>
        <v>150.7868</v>
      </c>
      <c r="AJ932" s="60">
        <f t="shared" si="271"/>
        <v>848.17574999999999</v>
      </c>
      <c r="AK932" s="60">
        <f t="shared" si="272"/>
        <v>1869.3432054794521</v>
      </c>
      <c r="AL932" s="60">
        <f t="shared" si="273"/>
        <v>1373.9672560273973</v>
      </c>
      <c r="AM932" s="41">
        <f t="shared" si="274"/>
        <v>1396.7401939726028</v>
      </c>
      <c r="AN932" s="42">
        <f t="shared" si="275"/>
        <v>45715</v>
      </c>
      <c r="AO932" s="43">
        <f t="shared" si="276"/>
        <v>3769.67</v>
      </c>
    </row>
    <row r="933" spans="1:41" s="24" customFormat="1" ht="15.75" customHeight="1" x14ac:dyDescent="0.35">
      <c r="A933" s="36" t="s">
        <v>27</v>
      </c>
      <c r="B933" s="36">
        <v>202509</v>
      </c>
      <c r="C933" s="24" t="s">
        <v>736</v>
      </c>
      <c r="D933" s="24" t="s">
        <v>119</v>
      </c>
      <c r="E933" s="62">
        <v>45901</v>
      </c>
      <c r="F933" s="62">
        <v>46265</v>
      </c>
      <c r="G933" s="37" t="s">
        <v>479</v>
      </c>
      <c r="H933" s="36">
        <v>362106</v>
      </c>
      <c r="I933" s="63">
        <v>31659</v>
      </c>
      <c r="J933" s="24" t="s">
        <v>3838</v>
      </c>
      <c r="K933" s="63">
        <f t="shared" si="259"/>
        <v>45901</v>
      </c>
      <c r="L933" s="55">
        <f t="shared" si="260"/>
        <v>0.04</v>
      </c>
      <c r="M933" s="76">
        <v>0.22500000000000001</v>
      </c>
      <c r="N933" s="62">
        <v>45901</v>
      </c>
      <c r="O933" s="62">
        <v>46265</v>
      </c>
      <c r="P933" s="63"/>
      <c r="Q933" s="63"/>
      <c r="R933" s="78">
        <v>38</v>
      </c>
      <c r="S933" s="63" t="str">
        <f>VLOOKUP(R933,SA!$B$3:$C$11,2,1)</f>
        <v>36-45</v>
      </c>
      <c r="T933" s="38" t="s">
        <v>97</v>
      </c>
      <c r="U933" s="24" t="s">
        <v>56</v>
      </c>
      <c r="V933" s="24">
        <v>500000</v>
      </c>
      <c r="W933" s="39">
        <f t="shared" si="261"/>
        <v>500000</v>
      </c>
      <c r="X933" s="29">
        <f t="shared" si="262"/>
        <v>1</v>
      </c>
      <c r="Y933" s="40">
        <f t="shared" si="263"/>
        <v>365</v>
      </c>
      <c r="Z933" s="38">
        <f t="shared" si="264"/>
        <v>46081</v>
      </c>
      <c r="AA933" s="41">
        <f t="shared" si="265"/>
        <v>181</v>
      </c>
      <c r="AB933" s="24" t="s">
        <v>113</v>
      </c>
      <c r="AC933" s="41">
        <f t="shared" si="266"/>
        <v>6046.1902</v>
      </c>
      <c r="AD933" s="41">
        <v>1</v>
      </c>
      <c r="AE933" s="72">
        <f>INDEX(SA!$C$2:$G$11,MATCH(Details!S933,SA!$C$2:$C$11,0),MATCH(Details!V933,SA!$C$2:$G$2,0))*Y933/(F933-E933+1)</f>
        <v>5123.8900000000003</v>
      </c>
      <c r="AF933" s="41">
        <f t="shared" si="267"/>
        <v>0</v>
      </c>
      <c r="AG933" s="41">
        <f t="shared" si="268"/>
        <v>0</v>
      </c>
      <c r="AH933" s="41">
        <f t="shared" si="269"/>
        <v>922.30020000000002</v>
      </c>
      <c r="AI933" s="60">
        <f t="shared" si="270"/>
        <v>204.9556</v>
      </c>
      <c r="AJ933" s="60">
        <f t="shared" si="271"/>
        <v>1152.8752500000001</v>
      </c>
      <c r="AK933" s="60">
        <f t="shared" si="272"/>
        <v>2540.8879178082193</v>
      </c>
      <c r="AL933" s="60">
        <f t="shared" si="273"/>
        <v>1867.5526195890411</v>
      </c>
      <c r="AM933" s="41">
        <f t="shared" si="274"/>
        <v>1898.5065304109589</v>
      </c>
      <c r="AN933" s="42">
        <f t="shared" si="275"/>
        <v>45715</v>
      </c>
      <c r="AO933" s="43">
        <f t="shared" si="276"/>
        <v>5123.8900000000003</v>
      </c>
    </row>
    <row r="934" spans="1:41" s="24" customFormat="1" ht="15.75" customHeight="1" x14ac:dyDescent="0.35">
      <c r="A934" s="36" t="s">
        <v>27</v>
      </c>
      <c r="B934" s="36">
        <v>202509</v>
      </c>
      <c r="C934" s="24" t="s">
        <v>736</v>
      </c>
      <c r="D934" s="24" t="s">
        <v>119</v>
      </c>
      <c r="E934" s="62">
        <v>45901</v>
      </c>
      <c r="F934" s="62">
        <v>46265</v>
      </c>
      <c r="G934" s="37" t="s">
        <v>1454</v>
      </c>
      <c r="H934" s="36">
        <v>362106</v>
      </c>
      <c r="I934" s="63">
        <v>31103</v>
      </c>
      <c r="J934" s="24" t="s">
        <v>3839</v>
      </c>
      <c r="K934" s="63">
        <f t="shared" si="259"/>
        <v>45901</v>
      </c>
      <c r="L934" s="55">
        <f t="shared" si="260"/>
        <v>0.04</v>
      </c>
      <c r="M934" s="76">
        <v>0.22500000000000001</v>
      </c>
      <c r="N934" s="62">
        <v>45901</v>
      </c>
      <c r="O934" s="62">
        <v>46265</v>
      </c>
      <c r="P934" s="63"/>
      <c r="Q934" s="63"/>
      <c r="R934" s="78">
        <v>40</v>
      </c>
      <c r="S934" s="63" t="str">
        <f>VLOOKUP(R934,SA!$B$3:$C$11,2,1)</f>
        <v>36-45</v>
      </c>
      <c r="T934" s="38" t="s">
        <v>98</v>
      </c>
      <c r="U934" s="24" t="s">
        <v>5743</v>
      </c>
      <c r="V934" s="24">
        <v>500000</v>
      </c>
      <c r="W934" s="39">
        <f t="shared" si="261"/>
        <v>0</v>
      </c>
      <c r="X934" s="29">
        <f t="shared" si="262"/>
        <v>0</v>
      </c>
      <c r="Y934" s="40">
        <f t="shared" si="263"/>
        <v>365</v>
      </c>
      <c r="Z934" s="38">
        <f t="shared" si="264"/>
        <v>46081</v>
      </c>
      <c r="AA934" s="41">
        <f t="shared" si="265"/>
        <v>181</v>
      </c>
      <c r="AB934" s="24" t="s">
        <v>113</v>
      </c>
      <c r="AC934" s="41">
        <f t="shared" si="266"/>
        <v>6046.1902</v>
      </c>
      <c r="AD934" s="41">
        <v>1</v>
      </c>
      <c r="AE934" s="72">
        <f>INDEX(SA!$C$2:$G$11,MATCH(Details!S934,SA!$C$2:$C$11,0),MATCH(Details!V934,SA!$C$2:$G$2,0))*Y934/(F934-E934+1)</f>
        <v>5123.8900000000003</v>
      </c>
      <c r="AF934" s="41">
        <f t="shared" si="267"/>
        <v>0</v>
      </c>
      <c r="AG934" s="41">
        <f t="shared" si="268"/>
        <v>0</v>
      </c>
      <c r="AH934" s="41">
        <f t="shared" si="269"/>
        <v>922.30020000000002</v>
      </c>
      <c r="AI934" s="60">
        <f t="shared" si="270"/>
        <v>204.9556</v>
      </c>
      <c r="AJ934" s="60">
        <f t="shared" si="271"/>
        <v>1152.8752500000001</v>
      </c>
      <c r="AK934" s="60">
        <f t="shared" si="272"/>
        <v>2540.8879178082193</v>
      </c>
      <c r="AL934" s="60">
        <f t="shared" si="273"/>
        <v>1867.5526195890411</v>
      </c>
      <c r="AM934" s="41">
        <f t="shared" si="274"/>
        <v>1898.5065304109589</v>
      </c>
      <c r="AN934" s="42">
        <f t="shared" si="275"/>
        <v>45715</v>
      </c>
      <c r="AO934" s="43">
        <f t="shared" si="276"/>
        <v>5123.8900000000003</v>
      </c>
    </row>
    <row r="935" spans="1:41" s="24" customFormat="1" ht="15.75" customHeight="1" x14ac:dyDescent="0.35">
      <c r="A935" s="36" t="s">
        <v>27</v>
      </c>
      <c r="B935" s="36">
        <v>202509</v>
      </c>
      <c r="C935" s="24" t="s">
        <v>736</v>
      </c>
      <c r="D935" s="24" t="s">
        <v>119</v>
      </c>
      <c r="E935" s="62">
        <v>45901</v>
      </c>
      <c r="F935" s="62">
        <v>46265</v>
      </c>
      <c r="G935" s="37" t="s">
        <v>1455</v>
      </c>
      <c r="H935" s="36">
        <v>362106</v>
      </c>
      <c r="I935" s="63">
        <v>20455</v>
      </c>
      <c r="J935" s="24" t="s">
        <v>3840</v>
      </c>
      <c r="K935" s="63">
        <f t="shared" si="259"/>
        <v>45901</v>
      </c>
      <c r="L935" s="55">
        <f t="shared" si="260"/>
        <v>0.04</v>
      </c>
      <c r="M935" s="76">
        <v>0.22500000000000001</v>
      </c>
      <c r="N935" s="62">
        <v>45901</v>
      </c>
      <c r="O935" s="62">
        <v>46265</v>
      </c>
      <c r="P935" s="63"/>
      <c r="Q935" s="63"/>
      <c r="R935" s="78">
        <v>69</v>
      </c>
      <c r="S935" s="63" t="str">
        <f>VLOOKUP(R935,SA!$B$3:$C$11,2,1)</f>
        <v>66-70</v>
      </c>
      <c r="T935" s="38" t="s">
        <v>97</v>
      </c>
      <c r="U935" s="24" t="s">
        <v>5748</v>
      </c>
      <c r="V935" s="24">
        <v>500000</v>
      </c>
      <c r="W935" s="39">
        <f t="shared" si="261"/>
        <v>0</v>
      </c>
      <c r="X935" s="29">
        <f t="shared" si="262"/>
        <v>0</v>
      </c>
      <c r="Y935" s="40">
        <f t="shared" si="263"/>
        <v>365</v>
      </c>
      <c r="Z935" s="38">
        <f t="shared" si="264"/>
        <v>46081</v>
      </c>
      <c r="AA935" s="41">
        <f t="shared" si="265"/>
        <v>181</v>
      </c>
      <c r="AB935" s="24" t="s">
        <v>113</v>
      </c>
      <c r="AC935" s="41">
        <f t="shared" si="266"/>
        <v>18713.136199999997</v>
      </c>
      <c r="AD935" s="41">
        <v>1</v>
      </c>
      <c r="AE935" s="72">
        <f>INDEX(SA!$C$2:$G$11,MATCH(Details!S935,SA!$C$2:$C$11,0),MATCH(Details!V935,SA!$C$2:$G$2,0))*Y935/(F935-E935+1)</f>
        <v>15858.589999999998</v>
      </c>
      <c r="AF935" s="41">
        <f t="shared" si="267"/>
        <v>0</v>
      </c>
      <c r="AG935" s="41">
        <f t="shared" si="268"/>
        <v>0</v>
      </c>
      <c r="AH935" s="41">
        <f t="shared" si="269"/>
        <v>2854.5461999999998</v>
      </c>
      <c r="AI935" s="60">
        <f t="shared" si="270"/>
        <v>634.34359999999992</v>
      </c>
      <c r="AJ935" s="60">
        <f t="shared" si="271"/>
        <v>3568.1827499999995</v>
      </c>
      <c r="AK935" s="60">
        <f t="shared" si="272"/>
        <v>7864.1227123287663</v>
      </c>
      <c r="AL935" s="60">
        <f t="shared" si="273"/>
        <v>5780.130193561643</v>
      </c>
      <c r="AM935" s="41">
        <f t="shared" si="274"/>
        <v>5875.9334564383553</v>
      </c>
      <c r="AN935" s="42">
        <f t="shared" si="275"/>
        <v>45715</v>
      </c>
      <c r="AO935" s="43">
        <f t="shared" si="276"/>
        <v>15858.589999999998</v>
      </c>
    </row>
    <row r="936" spans="1:41" s="24" customFormat="1" ht="15.75" customHeight="1" x14ac:dyDescent="0.35">
      <c r="A936" s="36" t="s">
        <v>27</v>
      </c>
      <c r="B936" s="36">
        <v>202509</v>
      </c>
      <c r="C936" s="24" t="s">
        <v>736</v>
      </c>
      <c r="D936" s="24" t="s">
        <v>119</v>
      </c>
      <c r="E936" s="62">
        <v>45901</v>
      </c>
      <c r="F936" s="62">
        <v>46265</v>
      </c>
      <c r="G936" s="37" t="s">
        <v>1456</v>
      </c>
      <c r="H936" s="36">
        <v>362106</v>
      </c>
      <c r="I936" s="63">
        <v>42956</v>
      </c>
      <c r="J936" s="24" t="s">
        <v>3841</v>
      </c>
      <c r="K936" s="63">
        <f t="shared" si="259"/>
        <v>45901</v>
      </c>
      <c r="L936" s="55">
        <f t="shared" si="260"/>
        <v>0.04</v>
      </c>
      <c r="M936" s="76">
        <v>0.22500000000000001</v>
      </c>
      <c r="N936" s="62">
        <v>45901</v>
      </c>
      <c r="O936" s="62">
        <v>46265</v>
      </c>
      <c r="P936" s="63"/>
      <c r="Q936" s="63"/>
      <c r="R936" s="78">
        <v>8</v>
      </c>
      <c r="S936" s="63" t="str">
        <f>VLOOKUP(R936,SA!$B$3:$C$11,2,1)</f>
        <v>0-25</v>
      </c>
      <c r="T936" s="38" t="s">
        <v>97</v>
      </c>
      <c r="U936" s="24" t="s">
        <v>5745</v>
      </c>
      <c r="V936" s="24">
        <v>500000</v>
      </c>
      <c r="W936" s="39">
        <f t="shared" si="261"/>
        <v>0</v>
      </c>
      <c r="X936" s="29">
        <f t="shared" si="262"/>
        <v>0</v>
      </c>
      <c r="Y936" s="40">
        <f t="shared" si="263"/>
        <v>365</v>
      </c>
      <c r="Z936" s="38">
        <f t="shared" si="264"/>
        <v>46081</v>
      </c>
      <c r="AA936" s="41">
        <f t="shared" si="265"/>
        <v>181</v>
      </c>
      <c r="AB936" s="24" t="s">
        <v>113</v>
      </c>
      <c r="AC936" s="41">
        <f t="shared" si="266"/>
        <v>4448.2106000000003</v>
      </c>
      <c r="AD936" s="41">
        <v>1</v>
      </c>
      <c r="AE936" s="72">
        <f>INDEX(SA!$C$2:$G$11,MATCH(Details!S936,SA!$C$2:$C$11,0),MATCH(Details!V936,SA!$C$2:$G$2,0))*Y936/(F936-E936+1)</f>
        <v>3769.67</v>
      </c>
      <c r="AF936" s="41">
        <f t="shared" si="267"/>
        <v>0</v>
      </c>
      <c r="AG936" s="41">
        <f t="shared" si="268"/>
        <v>0</v>
      </c>
      <c r="AH936" s="41">
        <f t="shared" si="269"/>
        <v>678.54060000000004</v>
      </c>
      <c r="AI936" s="60">
        <f t="shared" si="270"/>
        <v>150.7868</v>
      </c>
      <c r="AJ936" s="60">
        <f t="shared" si="271"/>
        <v>848.17574999999999</v>
      </c>
      <c r="AK936" s="60">
        <f t="shared" si="272"/>
        <v>1869.3432054794521</v>
      </c>
      <c r="AL936" s="60">
        <f t="shared" si="273"/>
        <v>1373.9672560273973</v>
      </c>
      <c r="AM936" s="41">
        <f t="shared" si="274"/>
        <v>1396.7401939726028</v>
      </c>
      <c r="AN936" s="42">
        <f t="shared" si="275"/>
        <v>45715</v>
      </c>
      <c r="AO936" s="43">
        <f t="shared" si="276"/>
        <v>3769.67</v>
      </c>
    </row>
    <row r="937" spans="1:41" s="24" customFormat="1" ht="15.75" customHeight="1" x14ac:dyDescent="0.35">
      <c r="A937" s="36" t="s">
        <v>27</v>
      </c>
      <c r="B937" s="36">
        <v>202509</v>
      </c>
      <c r="C937" s="24" t="s">
        <v>736</v>
      </c>
      <c r="D937" s="24" t="s">
        <v>119</v>
      </c>
      <c r="E937" s="62">
        <v>45901</v>
      </c>
      <c r="F937" s="62">
        <v>46265</v>
      </c>
      <c r="G937" s="37" t="s">
        <v>1457</v>
      </c>
      <c r="H937" s="36">
        <v>362107</v>
      </c>
      <c r="I937" s="63">
        <v>36511</v>
      </c>
      <c r="J937" s="24" t="s">
        <v>3842</v>
      </c>
      <c r="K937" s="63">
        <f t="shared" si="259"/>
        <v>45901</v>
      </c>
      <c r="L937" s="55">
        <f t="shared" si="260"/>
        <v>0.04</v>
      </c>
      <c r="M937" s="76">
        <v>0.22500000000000001</v>
      </c>
      <c r="N937" s="62">
        <v>45901</v>
      </c>
      <c r="O937" s="62">
        <v>46265</v>
      </c>
      <c r="P937" s="63"/>
      <c r="Q937" s="63"/>
      <c r="R937" s="78">
        <v>25</v>
      </c>
      <c r="S937" s="63" t="str">
        <f>VLOOKUP(R937,SA!$B$3:$C$11,2,1)</f>
        <v>0-25</v>
      </c>
      <c r="T937" s="38" t="s">
        <v>98</v>
      </c>
      <c r="U937" s="24" t="s">
        <v>5743</v>
      </c>
      <c r="V937" s="24">
        <v>300000</v>
      </c>
      <c r="W937" s="39">
        <f t="shared" si="261"/>
        <v>0</v>
      </c>
      <c r="X937" s="29">
        <f t="shared" si="262"/>
        <v>0</v>
      </c>
      <c r="Y937" s="40">
        <f t="shared" si="263"/>
        <v>365</v>
      </c>
      <c r="Z937" s="38">
        <f t="shared" si="264"/>
        <v>46081</v>
      </c>
      <c r="AA937" s="41">
        <f t="shared" si="265"/>
        <v>181</v>
      </c>
      <c r="AB937" s="24" t="s">
        <v>113</v>
      </c>
      <c r="AC937" s="41">
        <f t="shared" si="266"/>
        <v>3690.3792000000003</v>
      </c>
      <c r="AD937" s="41">
        <v>1</v>
      </c>
      <c r="AE937" s="72">
        <f>INDEX(SA!$C$2:$G$11,MATCH(Details!S937,SA!$C$2:$C$11,0),MATCH(Details!V937,SA!$C$2:$G$2,0))*Y937/(F937-E937+1)</f>
        <v>3127.44</v>
      </c>
      <c r="AF937" s="41">
        <f t="shared" si="267"/>
        <v>0</v>
      </c>
      <c r="AG937" s="41">
        <f t="shared" si="268"/>
        <v>0</v>
      </c>
      <c r="AH937" s="41">
        <f t="shared" si="269"/>
        <v>562.93920000000003</v>
      </c>
      <c r="AI937" s="60">
        <f t="shared" si="270"/>
        <v>125.0976</v>
      </c>
      <c r="AJ937" s="60">
        <f t="shared" si="271"/>
        <v>703.67399999999998</v>
      </c>
      <c r="AK937" s="60">
        <f t="shared" si="272"/>
        <v>1550.8675068493151</v>
      </c>
      <c r="AL937" s="60">
        <f t="shared" si="273"/>
        <v>1139.8876175342466</v>
      </c>
      <c r="AM937" s="41">
        <f t="shared" si="274"/>
        <v>1158.7807824657534</v>
      </c>
      <c r="AN937" s="42">
        <f t="shared" si="275"/>
        <v>45715</v>
      </c>
      <c r="AO937" s="43">
        <f t="shared" si="276"/>
        <v>3127.44</v>
      </c>
    </row>
    <row r="938" spans="1:41" s="24" customFormat="1" ht="15.75" customHeight="1" x14ac:dyDescent="0.35">
      <c r="A938" s="36" t="s">
        <v>27</v>
      </c>
      <c r="B938" s="36">
        <v>202509</v>
      </c>
      <c r="C938" s="24" t="s">
        <v>736</v>
      </c>
      <c r="D938" s="24" t="s">
        <v>119</v>
      </c>
      <c r="E938" s="62">
        <v>45901</v>
      </c>
      <c r="F938" s="62">
        <v>46265</v>
      </c>
      <c r="G938" s="37" t="s">
        <v>1458</v>
      </c>
      <c r="H938" s="36">
        <v>362107</v>
      </c>
      <c r="I938" s="63">
        <v>27341</v>
      </c>
      <c r="J938" s="24" t="s">
        <v>3843</v>
      </c>
      <c r="K938" s="63">
        <f t="shared" si="259"/>
        <v>45901</v>
      </c>
      <c r="L938" s="55">
        <f t="shared" si="260"/>
        <v>0.04</v>
      </c>
      <c r="M938" s="76">
        <v>0.22500000000000001</v>
      </c>
      <c r="N938" s="62">
        <v>45901</v>
      </c>
      <c r="O938" s="62">
        <v>46265</v>
      </c>
      <c r="P938" s="63"/>
      <c r="Q938" s="63"/>
      <c r="R938" s="78">
        <v>50</v>
      </c>
      <c r="S938" s="63" t="str">
        <f>VLOOKUP(R938,SA!$B$3:$C$11,2,1)</f>
        <v>46-55</v>
      </c>
      <c r="T938" s="38" t="s">
        <v>98</v>
      </c>
      <c r="U938" s="24" t="s">
        <v>5747</v>
      </c>
      <c r="V938" s="24">
        <v>300000</v>
      </c>
      <c r="W938" s="39">
        <f t="shared" si="261"/>
        <v>0</v>
      </c>
      <c r="X938" s="29">
        <f t="shared" si="262"/>
        <v>0</v>
      </c>
      <c r="Y938" s="40">
        <f t="shared" si="263"/>
        <v>365</v>
      </c>
      <c r="Z938" s="38">
        <f t="shared" si="264"/>
        <v>46081</v>
      </c>
      <c r="AA938" s="41">
        <f t="shared" si="265"/>
        <v>181</v>
      </c>
      <c r="AB938" s="24" t="s">
        <v>113</v>
      </c>
      <c r="AC938" s="41">
        <f t="shared" si="266"/>
        <v>7373.4659999999994</v>
      </c>
      <c r="AD938" s="41">
        <v>1</v>
      </c>
      <c r="AE938" s="72">
        <f>INDEX(SA!$C$2:$G$11,MATCH(Details!S938,SA!$C$2:$C$11,0),MATCH(Details!V938,SA!$C$2:$G$2,0))*Y938/(F938-E938+1)</f>
        <v>6248.7</v>
      </c>
      <c r="AF938" s="41">
        <f t="shared" si="267"/>
        <v>0</v>
      </c>
      <c r="AG938" s="41">
        <f t="shared" si="268"/>
        <v>0</v>
      </c>
      <c r="AH938" s="41">
        <f t="shared" si="269"/>
        <v>1124.7659999999998</v>
      </c>
      <c r="AI938" s="60">
        <f t="shared" si="270"/>
        <v>249.94800000000001</v>
      </c>
      <c r="AJ938" s="60">
        <f t="shared" si="271"/>
        <v>1405.9575</v>
      </c>
      <c r="AK938" s="60">
        <f t="shared" si="272"/>
        <v>3098.6704109589041</v>
      </c>
      <c r="AL938" s="60">
        <f t="shared" si="273"/>
        <v>2277.5227520547946</v>
      </c>
      <c r="AM938" s="41">
        <f t="shared" si="274"/>
        <v>2315.2717479452049</v>
      </c>
      <c r="AN938" s="42">
        <f t="shared" si="275"/>
        <v>45715</v>
      </c>
      <c r="AO938" s="43">
        <f t="shared" si="276"/>
        <v>6248.7</v>
      </c>
    </row>
    <row r="939" spans="1:41" s="24" customFormat="1" ht="15.75" customHeight="1" x14ac:dyDescent="0.35">
      <c r="A939" s="36" t="s">
        <v>27</v>
      </c>
      <c r="B939" s="36">
        <v>202509</v>
      </c>
      <c r="C939" s="24" t="s">
        <v>736</v>
      </c>
      <c r="D939" s="24" t="s">
        <v>119</v>
      </c>
      <c r="E939" s="62">
        <v>45901</v>
      </c>
      <c r="F939" s="62">
        <v>46265</v>
      </c>
      <c r="G939" s="37" t="s">
        <v>1459</v>
      </c>
      <c r="H939" s="36">
        <v>362107</v>
      </c>
      <c r="I939" s="63">
        <v>24820</v>
      </c>
      <c r="J939" s="24" t="s">
        <v>3844</v>
      </c>
      <c r="K939" s="63">
        <f t="shared" si="259"/>
        <v>45901</v>
      </c>
      <c r="L939" s="55">
        <f t="shared" si="260"/>
        <v>0.04</v>
      </c>
      <c r="M939" s="76">
        <v>0.22500000000000001</v>
      </c>
      <c r="N939" s="62">
        <v>45901</v>
      </c>
      <c r="O939" s="62">
        <v>46265</v>
      </c>
      <c r="P939" s="63"/>
      <c r="Q939" s="63"/>
      <c r="R939" s="78">
        <v>57</v>
      </c>
      <c r="S939" s="63" t="str">
        <f>VLOOKUP(R939,SA!$B$3:$C$11,2,1)</f>
        <v>56-65</v>
      </c>
      <c r="T939" s="38" t="s">
        <v>97</v>
      </c>
      <c r="U939" s="24" t="s">
        <v>5744</v>
      </c>
      <c r="V939" s="24">
        <v>300000</v>
      </c>
      <c r="W939" s="39">
        <f t="shared" si="261"/>
        <v>0</v>
      </c>
      <c r="X939" s="29">
        <f t="shared" si="262"/>
        <v>0</v>
      </c>
      <c r="Y939" s="40">
        <f t="shared" si="263"/>
        <v>365</v>
      </c>
      <c r="Z939" s="38">
        <f t="shared" si="264"/>
        <v>46081</v>
      </c>
      <c r="AA939" s="41">
        <f t="shared" si="265"/>
        <v>181</v>
      </c>
      <c r="AB939" s="24" t="s">
        <v>113</v>
      </c>
      <c r="AC939" s="41">
        <f t="shared" si="266"/>
        <v>10831.751</v>
      </c>
      <c r="AD939" s="41">
        <v>1</v>
      </c>
      <c r="AE939" s="72">
        <f>INDEX(SA!$C$2:$G$11,MATCH(Details!S939,SA!$C$2:$C$11,0),MATCH(Details!V939,SA!$C$2:$G$2,0))*Y939/(F939-E939+1)</f>
        <v>9179.4500000000007</v>
      </c>
      <c r="AF939" s="41">
        <f t="shared" si="267"/>
        <v>0</v>
      </c>
      <c r="AG939" s="41">
        <f t="shared" si="268"/>
        <v>0</v>
      </c>
      <c r="AH939" s="41">
        <f t="shared" si="269"/>
        <v>1652.3010000000002</v>
      </c>
      <c r="AI939" s="60">
        <f t="shared" si="270"/>
        <v>367.17800000000005</v>
      </c>
      <c r="AJ939" s="60">
        <f t="shared" si="271"/>
        <v>2065.3762500000003</v>
      </c>
      <c r="AK939" s="60">
        <f t="shared" si="272"/>
        <v>4552.0012328767125</v>
      </c>
      <c r="AL939" s="60">
        <f t="shared" si="273"/>
        <v>3345.7209061643835</v>
      </c>
      <c r="AM939" s="41">
        <f t="shared" si="274"/>
        <v>3401.1748438356171</v>
      </c>
      <c r="AN939" s="42">
        <f t="shared" si="275"/>
        <v>45715</v>
      </c>
      <c r="AO939" s="43">
        <f t="shared" si="276"/>
        <v>9179.4500000000007</v>
      </c>
    </row>
    <row r="940" spans="1:41" s="24" customFormat="1" ht="15.75" customHeight="1" x14ac:dyDescent="0.35">
      <c r="A940" s="36" t="s">
        <v>27</v>
      </c>
      <c r="B940" s="36">
        <v>202509</v>
      </c>
      <c r="C940" s="24" t="s">
        <v>736</v>
      </c>
      <c r="D940" s="24" t="s">
        <v>119</v>
      </c>
      <c r="E940" s="62">
        <v>45901</v>
      </c>
      <c r="F940" s="62">
        <v>46265</v>
      </c>
      <c r="G940" s="37" t="s">
        <v>128</v>
      </c>
      <c r="H940" s="36">
        <v>362107</v>
      </c>
      <c r="I940" s="63">
        <v>34022</v>
      </c>
      <c r="J940" s="24" t="s">
        <v>3845</v>
      </c>
      <c r="K940" s="63">
        <f t="shared" si="259"/>
        <v>45901</v>
      </c>
      <c r="L940" s="55">
        <f t="shared" si="260"/>
        <v>0.04</v>
      </c>
      <c r="M940" s="76">
        <v>0.22500000000000001</v>
      </c>
      <c r="N940" s="62">
        <v>45901</v>
      </c>
      <c r="O940" s="62">
        <v>46265</v>
      </c>
      <c r="P940" s="63"/>
      <c r="Q940" s="63"/>
      <c r="R940" s="78">
        <v>32</v>
      </c>
      <c r="S940" s="63" t="str">
        <f>VLOOKUP(R940,SA!$B$3:$C$11,2,1)</f>
        <v>26-35</v>
      </c>
      <c r="T940" s="38" t="s">
        <v>97</v>
      </c>
      <c r="U940" s="24" t="s">
        <v>56</v>
      </c>
      <c r="V940" s="24">
        <v>300000</v>
      </c>
      <c r="W940" s="39">
        <f t="shared" si="261"/>
        <v>300000</v>
      </c>
      <c r="X940" s="29">
        <f t="shared" si="262"/>
        <v>1</v>
      </c>
      <c r="Y940" s="40">
        <f t="shared" si="263"/>
        <v>365</v>
      </c>
      <c r="Z940" s="38">
        <f t="shared" si="264"/>
        <v>46081</v>
      </c>
      <c r="AA940" s="41">
        <f t="shared" si="265"/>
        <v>181</v>
      </c>
      <c r="AB940" s="24" t="s">
        <v>113</v>
      </c>
      <c r="AC940" s="41">
        <f t="shared" si="266"/>
        <v>4124.4657999999999</v>
      </c>
      <c r="AD940" s="41">
        <v>1</v>
      </c>
      <c r="AE940" s="72">
        <f>INDEX(SA!$C$2:$G$11,MATCH(Details!S940,SA!$C$2:$C$11,0),MATCH(Details!V940,SA!$C$2:$G$2,0))*Y940/(F940-E940+1)</f>
        <v>3495.31</v>
      </c>
      <c r="AF940" s="41">
        <f t="shared" si="267"/>
        <v>0</v>
      </c>
      <c r="AG940" s="41">
        <f t="shared" si="268"/>
        <v>0</v>
      </c>
      <c r="AH940" s="41">
        <f t="shared" si="269"/>
        <v>629.1558</v>
      </c>
      <c r="AI940" s="60">
        <f t="shared" si="270"/>
        <v>139.8124</v>
      </c>
      <c r="AJ940" s="60">
        <f t="shared" si="271"/>
        <v>786.44475</v>
      </c>
      <c r="AK940" s="60">
        <f t="shared" si="272"/>
        <v>1733.2907123287671</v>
      </c>
      <c r="AL940" s="60">
        <f t="shared" si="273"/>
        <v>1273.9686735616438</v>
      </c>
      <c r="AM940" s="41">
        <f t="shared" si="274"/>
        <v>1295.0841764383563</v>
      </c>
      <c r="AN940" s="42">
        <f t="shared" si="275"/>
        <v>45715</v>
      </c>
      <c r="AO940" s="43">
        <f t="shared" si="276"/>
        <v>3495.31</v>
      </c>
    </row>
    <row r="941" spans="1:41" s="24" customFormat="1" ht="15.75" customHeight="1" x14ac:dyDescent="0.35">
      <c r="A941" s="36" t="s">
        <v>27</v>
      </c>
      <c r="B941" s="36">
        <v>202509</v>
      </c>
      <c r="C941" s="24" t="s">
        <v>736</v>
      </c>
      <c r="D941" s="24" t="s">
        <v>119</v>
      </c>
      <c r="E941" s="62">
        <v>45901</v>
      </c>
      <c r="F941" s="62">
        <v>46265</v>
      </c>
      <c r="G941" s="37" t="s">
        <v>383</v>
      </c>
      <c r="H941" s="36">
        <v>362108</v>
      </c>
      <c r="I941" s="63">
        <v>31348</v>
      </c>
      <c r="J941" s="24" t="s">
        <v>3846</v>
      </c>
      <c r="K941" s="63">
        <f t="shared" si="259"/>
        <v>45901</v>
      </c>
      <c r="L941" s="55">
        <f t="shared" si="260"/>
        <v>0.04</v>
      </c>
      <c r="M941" s="76">
        <v>0.22500000000000001</v>
      </c>
      <c r="N941" s="62">
        <v>45901</v>
      </c>
      <c r="O941" s="62">
        <v>46265</v>
      </c>
      <c r="P941" s="63"/>
      <c r="Q941" s="63"/>
      <c r="R941" s="78">
        <v>39</v>
      </c>
      <c r="S941" s="63" t="str">
        <f>VLOOKUP(R941,SA!$B$3:$C$11,2,1)</f>
        <v>36-45</v>
      </c>
      <c r="T941" s="38" t="s">
        <v>97</v>
      </c>
      <c r="U941" s="24" t="s">
        <v>56</v>
      </c>
      <c r="V941" s="24">
        <v>400000</v>
      </c>
      <c r="W941" s="39">
        <f t="shared" si="261"/>
        <v>400000</v>
      </c>
      <c r="X941" s="29">
        <f t="shared" si="262"/>
        <v>1</v>
      </c>
      <c r="Y941" s="40">
        <f t="shared" si="263"/>
        <v>365</v>
      </c>
      <c r="Z941" s="38">
        <f t="shared" si="264"/>
        <v>46081</v>
      </c>
      <c r="AA941" s="41">
        <f t="shared" si="265"/>
        <v>181</v>
      </c>
      <c r="AB941" s="24" t="s">
        <v>113</v>
      </c>
      <c r="AC941" s="41">
        <f t="shared" si="266"/>
        <v>5496.5225999999993</v>
      </c>
      <c r="AD941" s="41">
        <v>1</v>
      </c>
      <c r="AE941" s="72">
        <f>INDEX(SA!$C$2:$G$11,MATCH(Details!S941,SA!$C$2:$C$11,0),MATCH(Details!V941,SA!$C$2:$G$2,0))*Y941/(F941-E941+1)</f>
        <v>4658.07</v>
      </c>
      <c r="AF941" s="41">
        <f t="shared" si="267"/>
        <v>0</v>
      </c>
      <c r="AG941" s="41">
        <f t="shared" si="268"/>
        <v>0</v>
      </c>
      <c r="AH941" s="41">
        <f t="shared" si="269"/>
        <v>838.45259999999996</v>
      </c>
      <c r="AI941" s="60">
        <f t="shared" si="270"/>
        <v>186.3228</v>
      </c>
      <c r="AJ941" s="60">
        <f t="shared" si="271"/>
        <v>1048.06575</v>
      </c>
      <c r="AK941" s="60">
        <f t="shared" si="272"/>
        <v>2309.8922465753421</v>
      </c>
      <c r="AL941" s="60">
        <f t="shared" si="273"/>
        <v>1697.7708012328765</v>
      </c>
      <c r="AM941" s="41">
        <f t="shared" si="274"/>
        <v>1725.9106487671231</v>
      </c>
      <c r="AN941" s="42">
        <f t="shared" si="275"/>
        <v>45715</v>
      </c>
      <c r="AO941" s="43">
        <f t="shared" si="276"/>
        <v>4658.07</v>
      </c>
    </row>
    <row r="942" spans="1:41" s="24" customFormat="1" ht="15.75" customHeight="1" x14ac:dyDescent="0.35">
      <c r="A942" s="36" t="s">
        <v>27</v>
      </c>
      <c r="B942" s="36">
        <v>202509</v>
      </c>
      <c r="C942" s="24" t="s">
        <v>736</v>
      </c>
      <c r="D942" s="24" t="s">
        <v>119</v>
      </c>
      <c r="E942" s="62">
        <v>45901</v>
      </c>
      <c r="F942" s="62">
        <v>46265</v>
      </c>
      <c r="G942" s="37" t="s">
        <v>1460</v>
      </c>
      <c r="H942" s="36">
        <v>362108</v>
      </c>
      <c r="I942" s="63">
        <v>21612</v>
      </c>
      <c r="J942" s="24" t="s">
        <v>3847</v>
      </c>
      <c r="K942" s="63">
        <f t="shared" si="259"/>
        <v>45901</v>
      </c>
      <c r="L942" s="55">
        <f t="shared" si="260"/>
        <v>0.04</v>
      </c>
      <c r="M942" s="76">
        <v>0.22500000000000001</v>
      </c>
      <c r="N942" s="62">
        <v>45901</v>
      </c>
      <c r="O942" s="62">
        <v>46265</v>
      </c>
      <c r="P942" s="63"/>
      <c r="Q942" s="63"/>
      <c r="R942" s="78">
        <v>66</v>
      </c>
      <c r="S942" s="63" t="str">
        <f>VLOOKUP(R942,SA!$B$3:$C$11,2,1)</f>
        <v>66-70</v>
      </c>
      <c r="T942" s="38" t="s">
        <v>97</v>
      </c>
      <c r="U942" s="24" t="s">
        <v>5748</v>
      </c>
      <c r="V942" s="24">
        <v>400000</v>
      </c>
      <c r="W942" s="39">
        <f t="shared" si="261"/>
        <v>0</v>
      </c>
      <c r="X942" s="29">
        <f t="shared" si="262"/>
        <v>0</v>
      </c>
      <c r="Y942" s="40">
        <f t="shared" si="263"/>
        <v>365</v>
      </c>
      <c r="Z942" s="38">
        <f t="shared" si="264"/>
        <v>46081</v>
      </c>
      <c r="AA942" s="41">
        <f t="shared" si="265"/>
        <v>181</v>
      </c>
      <c r="AB942" s="24" t="s">
        <v>113</v>
      </c>
      <c r="AC942" s="41">
        <f t="shared" si="266"/>
        <v>17021.971999999998</v>
      </c>
      <c r="AD942" s="41">
        <v>1</v>
      </c>
      <c r="AE942" s="72">
        <f>INDEX(SA!$C$2:$G$11,MATCH(Details!S942,SA!$C$2:$C$11,0),MATCH(Details!V942,SA!$C$2:$G$2,0))*Y942/(F942-E942+1)</f>
        <v>14425.4</v>
      </c>
      <c r="AF942" s="41">
        <f t="shared" si="267"/>
        <v>0</v>
      </c>
      <c r="AG942" s="41">
        <f t="shared" si="268"/>
        <v>0</v>
      </c>
      <c r="AH942" s="41">
        <f t="shared" si="269"/>
        <v>2596.5719999999997</v>
      </c>
      <c r="AI942" s="60">
        <f t="shared" si="270"/>
        <v>577.01599999999996</v>
      </c>
      <c r="AJ942" s="60">
        <f t="shared" si="271"/>
        <v>3245.7150000000001</v>
      </c>
      <c r="AK942" s="60">
        <f t="shared" si="272"/>
        <v>7153.4175342465751</v>
      </c>
      <c r="AL942" s="60">
        <f t="shared" si="273"/>
        <v>5257.7618876712322</v>
      </c>
      <c r="AM942" s="41">
        <f t="shared" si="274"/>
        <v>5344.9071123287686</v>
      </c>
      <c r="AN942" s="42">
        <f t="shared" si="275"/>
        <v>45715</v>
      </c>
      <c r="AO942" s="43">
        <f t="shared" si="276"/>
        <v>14425.4</v>
      </c>
    </row>
    <row r="943" spans="1:41" s="24" customFormat="1" ht="15.75" customHeight="1" x14ac:dyDescent="0.35">
      <c r="A943" s="36" t="s">
        <v>27</v>
      </c>
      <c r="B943" s="36">
        <v>202509</v>
      </c>
      <c r="C943" s="24" t="s">
        <v>736</v>
      </c>
      <c r="D943" s="24" t="s">
        <v>119</v>
      </c>
      <c r="E943" s="62">
        <v>45901</v>
      </c>
      <c r="F943" s="62">
        <v>46265</v>
      </c>
      <c r="G943" s="37" t="s">
        <v>1461</v>
      </c>
      <c r="H943" s="36">
        <v>362108</v>
      </c>
      <c r="I943" s="63">
        <v>42534</v>
      </c>
      <c r="J943" s="24" t="s">
        <v>3848</v>
      </c>
      <c r="K943" s="63">
        <f t="shared" si="259"/>
        <v>45901</v>
      </c>
      <c r="L943" s="55">
        <f t="shared" si="260"/>
        <v>0.04</v>
      </c>
      <c r="M943" s="76">
        <v>0.22500000000000001</v>
      </c>
      <c r="N943" s="62">
        <v>45901</v>
      </c>
      <c r="O943" s="62">
        <v>46265</v>
      </c>
      <c r="P943" s="63"/>
      <c r="Q943" s="63"/>
      <c r="R943" s="78">
        <v>9</v>
      </c>
      <c r="S943" s="63" t="str">
        <f>VLOOKUP(R943,SA!$B$3:$C$11,2,1)</f>
        <v>0-25</v>
      </c>
      <c r="T943" s="38" t="s">
        <v>97</v>
      </c>
      <c r="U943" s="24" t="s">
        <v>5745</v>
      </c>
      <c r="V943" s="24">
        <v>400000</v>
      </c>
      <c r="W943" s="39">
        <f t="shared" si="261"/>
        <v>0</v>
      </c>
      <c r="X943" s="29">
        <f t="shared" si="262"/>
        <v>0</v>
      </c>
      <c r="Y943" s="40">
        <f t="shared" si="263"/>
        <v>365</v>
      </c>
      <c r="Z943" s="38">
        <f t="shared" si="264"/>
        <v>46081</v>
      </c>
      <c r="AA943" s="41">
        <f t="shared" si="265"/>
        <v>181</v>
      </c>
      <c r="AB943" s="24" t="s">
        <v>113</v>
      </c>
      <c r="AC943" s="41">
        <f t="shared" si="266"/>
        <v>4043.8364000000001</v>
      </c>
      <c r="AD943" s="41">
        <v>1</v>
      </c>
      <c r="AE943" s="72">
        <f>INDEX(SA!$C$2:$G$11,MATCH(Details!S943,SA!$C$2:$C$11,0),MATCH(Details!V943,SA!$C$2:$G$2,0))*Y943/(F943-E943+1)</f>
        <v>3426.98</v>
      </c>
      <c r="AF943" s="41">
        <f t="shared" si="267"/>
        <v>0</v>
      </c>
      <c r="AG943" s="41">
        <f t="shared" si="268"/>
        <v>0</v>
      </c>
      <c r="AH943" s="41">
        <f t="shared" si="269"/>
        <v>616.85640000000001</v>
      </c>
      <c r="AI943" s="60">
        <f t="shared" si="270"/>
        <v>137.07920000000001</v>
      </c>
      <c r="AJ943" s="60">
        <f t="shared" si="271"/>
        <v>771.07050000000004</v>
      </c>
      <c r="AK943" s="60">
        <f t="shared" si="272"/>
        <v>1699.4065205479453</v>
      </c>
      <c r="AL943" s="60">
        <f t="shared" si="273"/>
        <v>1249.0637926027398</v>
      </c>
      <c r="AM943" s="41">
        <f t="shared" si="274"/>
        <v>1269.7665073972601</v>
      </c>
      <c r="AN943" s="42">
        <f t="shared" si="275"/>
        <v>45715</v>
      </c>
      <c r="AO943" s="43">
        <f t="shared" si="276"/>
        <v>3426.98</v>
      </c>
    </row>
    <row r="944" spans="1:41" s="24" customFormat="1" ht="15.75" customHeight="1" x14ac:dyDescent="0.35">
      <c r="A944" s="36" t="s">
        <v>27</v>
      </c>
      <c r="B944" s="36">
        <v>202509</v>
      </c>
      <c r="C944" s="24" t="s">
        <v>736</v>
      </c>
      <c r="D944" s="24" t="s">
        <v>119</v>
      </c>
      <c r="E944" s="62">
        <v>45901</v>
      </c>
      <c r="F944" s="62">
        <v>46265</v>
      </c>
      <c r="G944" s="37" t="s">
        <v>1462</v>
      </c>
      <c r="H944" s="36">
        <v>362108</v>
      </c>
      <c r="I944" s="63">
        <v>32144</v>
      </c>
      <c r="J944" s="24" t="s">
        <v>3849</v>
      </c>
      <c r="K944" s="63">
        <f t="shared" si="259"/>
        <v>45901</v>
      </c>
      <c r="L944" s="55">
        <f t="shared" si="260"/>
        <v>0.04</v>
      </c>
      <c r="M944" s="76">
        <v>0.22500000000000001</v>
      </c>
      <c r="N944" s="62">
        <v>45901</v>
      </c>
      <c r="O944" s="62">
        <v>46265</v>
      </c>
      <c r="P944" s="63"/>
      <c r="Q944" s="63"/>
      <c r="R944" s="78">
        <v>37</v>
      </c>
      <c r="S944" s="63" t="str">
        <f>VLOOKUP(R944,SA!$B$3:$C$11,2,1)</f>
        <v>36-45</v>
      </c>
      <c r="T944" s="38" t="s">
        <v>98</v>
      </c>
      <c r="U944" s="24" t="s">
        <v>5743</v>
      </c>
      <c r="V944" s="24">
        <v>400000</v>
      </c>
      <c r="W944" s="39">
        <f t="shared" si="261"/>
        <v>0</v>
      </c>
      <c r="X944" s="29">
        <f t="shared" si="262"/>
        <v>0</v>
      </c>
      <c r="Y944" s="40">
        <f t="shared" si="263"/>
        <v>365</v>
      </c>
      <c r="Z944" s="38">
        <f t="shared" si="264"/>
        <v>46081</v>
      </c>
      <c r="AA944" s="41">
        <f t="shared" si="265"/>
        <v>181</v>
      </c>
      <c r="AB944" s="24" t="s">
        <v>113</v>
      </c>
      <c r="AC944" s="41">
        <f t="shared" si="266"/>
        <v>5496.5225999999993</v>
      </c>
      <c r="AD944" s="41">
        <v>1</v>
      </c>
      <c r="AE944" s="72">
        <f>INDEX(SA!$C$2:$G$11,MATCH(Details!S944,SA!$C$2:$C$11,0),MATCH(Details!V944,SA!$C$2:$G$2,0))*Y944/(F944-E944+1)</f>
        <v>4658.07</v>
      </c>
      <c r="AF944" s="41">
        <f t="shared" si="267"/>
        <v>0</v>
      </c>
      <c r="AG944" s="41">
        <f t="shared" si="268"/>
        <v>0</v>
      </c>
      <c r="AH944" s="41">
        <f t="shared" si="269"/>
        <v>838.45259999999996</v>
      </c>
      <c r="AI944" s="60">
        <f t="shared" si="270"/>
        <v>186.3228</v>
      </c>
      <c r="AJ944" s="60">
        <f t="shared" si="271"/>
        <v>1048.06575</v>
      </c>
      <c r="AK944" s="60">
        <f t="shared" si="272"/>
        <v>2309.8922465753421</v>
      </c>
      <c r="AL944" s="60">
        <f t="shared" si="273"/>
        <v>1697.7708012328765</v>
      </c>
      <c r="AM944" s="41">
        <f t="shared" si="274"/>
        <v>1725.9106487671231</v>
      </c>
      <c r="AN944" s="42">
        <f t="shared" si="275"/>
        <v>45715</v>
      </c>
      <c r="AO944" s="43">
        <f t="shared" si="276"/>
        <v>4658.07</v>
      </c>
    </row>
    <row r="945" spans="1:41" s="24" customFormat="1" ht="15.75" customHeight="1" x14ac:dyDescent="0.35">
      <c r="A945" s="36" t="s">
        <v>27</v>
      </c>
      <c r="B945" s="36">
        <v>202509</v>
      </c>
      <c r="C945" s="24" t="s">
        <v>736</v>
      </c>
      <c r="D945" s="24" t="s">
        <v>119</v>
      </c>
      <c r="E945" s="62">
        <v>45901</v>
      </c>
      <c r="F945" s="62">
        <v>46265</v>
      </c>
      <c r="G945" s="37" t="s">
        <v>1463</v>
      </c>
      <c r="H945" s="36">
        <v>362108</v>
      </c>
      <c r="I945" s="63">
        <v>17533</v>
      </c>
      <c r="J945" s="24" t="s">
        <v>3850</v>
      </c>
      <c r="K945" s="63">
        <f t="shared" si="259"/>
        <v>45901</v>
      </c>
      <c r="L945" s="55">
        <f t="shared" si="260"/>
        <v>0.04</v>
      </c>
      <c r="M945" s="76">
        <v>0.22500000000000001</v>
      </c>
      <c r="N945" s="62">
        <v>45901</v>
      </c>
      <c r="O945" s="62">
        <v>46265</v>
      </c>
      <c r="P945" s="63"/>
      <c r="Q945" s="63"/>
      <c r="R945" s="78">
        <v>77</v>
      </c>
      <c r="S945" s="63" t="str">
        <f>VLOOKUP(R945,SA!$B$3:$C$11,2,1)</f>
        <v>76-80</v>
      </c>
      <c r="T945" s="38" t="s">
        <v>98</v>
      </c>
      <c r="U945" s="24" t="s">
        <v>5749</v>
      </c>
      <c r="V945" s="24">
        <v>400000</v>
      </c>
      <c r="W945" s="39">
        <f t="shared" si="261"/>
        <v>0</v>
      </c>
      <c r="X945" s="29">
        <f t="shared" si="262"/>
        <v>0</v>
      </c>
      <c r="Y945" s="40">
        <f t="shared" si="263"/>
        <v>365</v>
      </c>
      <c r="Z945" s="38">
        <f t="shared" si="264"/>
        <v>46081</v>
      </c>
      <c r="AA945" s="41">
        <f t="shared" si="265"/>
        <v>181</v>
      </c>
      <c r="AB945" s="24" t="s">
        <v>113</v>
      </c>
      <c r="AC945" s="41">
        <f t="shared" si="266"/>
        <v>27110.087</v>
      </c>
      <c r="AD945" s="41">
        <v>1</v>
      </c>
      <c r="AE945" s="72">
        <f>INDEX(SA!$C$2:$G$11,MATCH(Details!S945,SA!$C$2:$C$11,0),MATCH(Details!V945,SA!$C$2:$G$2,0))*Y945/(F945-E945+1)</f>
        <v>22974.65</v>
      </c>
      <c r="AF945" s="41">
        <f t="shared" si="267"/>
        <v>0</v>
      </c>
      <c r="AG945" s="41">
        <f t="shared" si="268"/>
        <v>0</v>
      </c>
      <c r="AH945" s="41">
        <f t="shared" si="269"/>
        <v>4135.4369999999999</v>
      </c>
      <c r="AI945" s="60">
        <f t="shared" si="270"/>
        <v>918.9860000000001</v>
      </c>
      <c r="AJ945" s="60">
        <f t="shared" si="271"/>
        <v>5169.2962500000003</v>
      </c>
      <c r="AK945" s="60">
        <f t="shared" si="272"/>
        <v>11392.908630136988</v>
      </c>
      <c r="AL945" s="60">
        <f t="shared" si="273"/>
        <v>8373.7878431506851</v>
      </c>
      <c r="AM945" s="41">
        <f t="shared" si="274"/>
        <v>8512.5799068493143</v>
      </c>
      <c r="AN945" s="42">
        <f t="shared" si="275"/>
        <v>45715</v>
      </c>
      <c r="AO945" s="43">
        <f t="shared" si="276"/>
        <v>22974.65</v>
      </c>
    </row>
    <row r="946" spans="1:41" s="24" customFormat="1" ht="15.75" customHeight="1" x14ac:dyDescent="0.35">
      <c r="A946" s="36" t="s">
        <v>27</v>
      </c>
      <c r="B946" s="36">
        <v>202509</v>
      </c>
      <c r="C946" s="24" t="s">
        <v>736</v>
      </c>
      <c r="D946" s="24" t="s">
        <v>119</v>
      </c>
      <c r="E946" s="62">
        <v>45901</v>
      </c>
      <c r="F946" s="62">
        <v>46265</v>
      </c>
      <c r="G946" s="37" t="s">
        <v>1464</v>
      </c>
      <c r="H946" s="36">
        <v>362111</v>
      </c>
      <c r="I946" s="63">
        <v>35097</v>
      </c>
      <c r="J946" s="24" t="s">
        <v>3851</v>
      </c>
      <c r="K946" s="63">
        <f t="shared" si="259"/>
        <v>45901</v>
      </c>
      <c r="L946" s="55">
        <f t="shared" si="260"/>
        <v>0.04</v>
      </c>
      <c r="M946" s="76">
        <v>0.22500000000000001</v>
      </c>
      <c r="N946" s="62">
        <v>45901</v>
      </c>
      <c r="O946" s="62">
        <v>46265</v>
      </c>
      <c r="P946" s="63"/>
      <c r="Q946" s="63"/>
      <c r="R946" s="78">
        <v>29</v>
      </c>
      <c r="S946" s="63" t="str">
        <f>VLOOKUP(R946,SA!$B$3:$C$11,2,1)</f>
        <v>26-35</v>
      </c>
      <c r="T946" s="38" t="s">
        <v>98</v>
      </c>
      <c r="U946" s="24" t="s">
        <v>5743</v>
      </c>
      <c r="V946" s="24">
        <v>300000</v>
      </c>
      <c r="W946" s="39">
        <f t="shared" si="261"/>
        <v>0</v>
      </c>
      <c r="X946" s="29">
        <f t="shared" si="262"/>
        <v>0</v>
      </c>
      <c r="Y946" s="40">
        <f t="shared" si="263"/>
        <v>365</v>
      </c>
      <c r="Z946" s="38">
        <f t="shared" si="264"/>
        <v>46081</v>
      </c>
      <c r="AA946" s="41">
        <f t="shared" si="265"/>
        <v>181</v>
      </c>
      <c r="AB946" s="24" t="s">
        <v>113</v>
      </c>
      <c r="AC946" s="41">
        <f t="shared" si="266"/>
        <v>4124.4657999999999</v>
      </c>
      <c r="AD946" s="41">
        <v>1</v>
      </c>
      <c r="AE946" s="72">
        <f>INDEX(SA!$C$2:$G$11,MATCH(Details!S946,SA!$C$2:$C$11,0),MATCH(Details!V946,SA!$C$2:$G$2,0))*Y946/(F946-E946+1)</f>
        <v>3495.31</v>
      </c>
      <c r="AF946" s="41">
        <f t="shared" si="267"/>
        <v>0</v>
      </c>
      <c r="AG946" s="41">
        <f t="shared" si="268"/>
        <v>0</v>
      </c>
      <c r="AH946" s="41">
        <f t="shared" si="269"/>
        <v>629.1558</v>
      </c>
      <c r="AI946" s="60">
        <f t="shared" si="270"/>
        <v>139.8124</v>
      </c>
      <c r="AJ946" s="60">
        <f t="shared" si="271"/>
        <v>786.44475</v>
      </c>
      <c r="AK946" s="60">
        <f t="shared" si="272"/>
        <v>1733.2907123287671</v>
      </c>
      <c r="AL946" s="60">
        <f t="shared" si="273"/>
        <v>1273.9686735616438</v>
      </c>
      <c r="AM946" s="41">
        <f t="shared" si="274"/>
        <v>1295.0841764383563</v>
      </c>
      <c r="AN946" s="42">
        <f t="shared" si="275"/>
        <v>45715</v>
      </c>
      <c r="AO946" s="43">
        <f t="shared" si="276"/>
        <v>3495.31</v>
      </c>
    </row>
    <row r="947" spans="1:41" s="24" customFormat="1" ht="15.75" customHeight="1" x14ac:dyDescent="0.35">
      <c r="A947" s="36" t="s">
        <v>27</v>
      </c>
      <c r="B947" s="36">
        <v>202509</v>
      </c>
      <c r="C947" s="24" t="s">
        <v>736</v>
      </c>
      <c r="D947" s="24" t="s">
        <v>119</v>
      </c>
      <c r="E947" s="62">
        <v>45901</v>
      </c>
      <c r="F947" s="62">
        <v>46265</v>
      </c>
      <c r="G947" s="37" t="s">
        <v>1465</v>
      </c>
      <c r="H947" s="36">
        <v>362111</v>
      </c>
      <c r="I947" s="63">
        <v>44577</v>
      </c>
      <c r="J947" s="24" t="s">
        <v>3852</v>
      </c>
      <c r="K947" s="63">
        <f t="shared" si="259"/>
        <v>45901</v>
      </c>
      <c r="L947" s="55">
        <f t="shared" si="260"/>
        <v>0.04</v>
      </c>
      <c r="M947" s="76">
        <v>0.22500000000000001</v>
      </c>
      <c r="N947" s="62">
        <v>45901</v>
      </c>
      <c r="O947" s="62">
        <v>46265</v>
      </c>
      <c r="P947" s="63"/>
      <c r="Q947" s="63"/>
      <c r="R947" s="78">
        <v>3</v>
      </c>
      <c r="S947" s="63" t="str">
        <f>VLOOKUP(R947,SA!$B$3:$C$11,2,1)</f>
        <v>0-25</v>
      </c>
      <c r="T947" s="38" t="s">
        <v>98</v>
      </c>
      <c r="U947" s="24" t="s">
        <v>5746</v>
      </c>
      <c r="V947" s="24">
        <v>300000</v>
      </c>
      <c r="W947" s="39">
        <f t="shared" si="261"/>
        <v>0</v>
      </c>
      <c r="X947" s="29">
        <f t="shared" si="262"/>
        <v>0</v>
      </c>
      <c r="Y947" s="40">
        <f t="shared" si="263"/>
        <v>365</v>
      </c>
      <c r="Z947" s="38">
        <f t="shared" si="264"/>
        <v>46081</v>
      </c>
      <c r="AA947" s="41">
        <f t="shared" si="265"/>
        <v>181</v>
      </c>
      <c r="AB947" s="24" t="s">
        <v>113</v>
      </c>
      <c r="AC947" s="41">
        <f t="shared" si="266"/>
        <v>3690.3792000000003</v>
      </c>
      <c r="AD947" s="41">
        <v>1</v>
      </c>
      <c r="AE947" s="72">
        <f>INDEX(SA!$C$2:$G$11,MATCH(Details!S947,SA!$C$2:$C$11,0),MATCH(Details!V947,SA!$C$2:$G$2,0))*Y947/(F947-E947+1)</f>
        <v>3127.44</v>
      </c>
      <c r="AF947" s="41">
        <f t="shared" si="267"/>
        <v>0</v>
      </c>
      <c r="AG947" s="41">
        <f t="shared" si="268"/>
        <v>0</v>
      </c>
      <c r="AH947" s="41">
        <f t="shared" si="269"/>
        <v>562.93920000000003</v>
      </c>
      <c r="AI947" s="60">
        <f t="shared" si="270"/>
        <v>125.0976</v>
      </c>
      <c r="AJ947" s="60">
        <f t="shared" si="271"/>
        <v>703.67399999999998</v>
      </c>
      <c r="AK947" s="60">
        <f t="shared" si="272"/>
        <v>1550.8675068493151</v>
      </c>
      <c r="AL947" s="60">
        <f t="shared" si="273"/>
        <v>1139.8876175342466</v>
      </c>
      <c r="AM947" s="41">
        <f t="shared" si="274"/>
        <v>1158.7807824657534</v>
      </c>
      <c r="AN947" s="42">
        <f t="shared" si="275"/>
        <v>45715</v>
      </c>
      <c r="AO947" s="43">
        <f t="shared" si="276"/>
        <v>3127.44</v>
      </c>
    </row>
    <row r="948" spans="1:41" s="24" customFormat="1" ht="15.75" customHeight="1" x14ac:dyDescent="0.35">
      <c r="A948" s="36" t="s">
        <v>27</v>
      </c>
      <c r="B948" s="36">
        <v>202509</v>
      </c>
      <c r="C948" s="24" t="s">
        <v>736</v>
      </c>
      <c r="D948" s="24" t="s">
        <v>119</v>
      </c>
      <c r="E948" s="62">
        <v>45901</v>
      </c>
      <c r="F948" s="62">
        <v>46265</v>
      </c>
      <c r="G948" s="37" t="s">
        <v>1466</v>
      </c>
      <c r="H948" s="36">
        <v>362111</v>
      </c>
      <c r="I948" s="63">
        <v>26434</v>
      </c>
      <c r="J948" s="24" t="s">
        <v>3853</v>
      </c>
      <c r="K948" s="63">
        <f t="shared" si="259"/>
        <v>45901</v>
      </c>
      <c r="L948" s="55">
        <f t="shared" si="260"/>
        <v>0.04</v>
      </c>
      <c r="M948" s="76">
        <v>0.22500000000000001</v>
      </c>
      <c r="N948" s="62">
        <v>45901</v>
      </c>
      <c r="O948" s="62">
        <v>46265</v>
      </c>
      <c r="P948" s="63"/>
      <c r="Q948" s="63"/>
      <c r="R948" s="78">
        <v>53</v>
      </c>
      <c r="S948" s="63" t="str">
        <f>VLOOKUP(R948,SA!$B$3:$C$11,2,1)</f>
        <v>46-55</v>
      </c>
      <c r="T948" s="38" t="s">
        <v>98</v>
      </c>
      <c r="U948" s="24" t="s">
        <v>5747</v>
      </c>
      <c r="V948" s="24">
        <v>300000</v>
      </c>
      <c r="W948" s="39">
        <f t="shared" si="261"/>
        <v>0</v>
      </c>
      <c r="X948" s="29">
        <f t="shared" si="262"/>
        <v>0</v>
      </c>
      <c r="Y948" s="40">
        <f t="shared" si="263"/>
        <v>365</v>
      </c>
      <c r="Z948" s="38">
        <f t="shared" si="264"/>
        <v>46081</v>
      </c>
      <c r="AA948" s="41">
        <f t="shared" si="265"/>
        <v>181</v>
      </c>
      <c r="AB948" s="24" t="s">
        <v>113</v>
      </c>
      <c r="AC948" s="41">
        <f t="shared" si="266"/>
        <v>7373.4659999999994</v>
      </c>
      <c r="AD948" s="41">
        <v>1</v>
      </c>
      <c r="AE948" s="72">
        <f>INDEX(SA!$C$2:$G$11,MATCH(Details!S948,SA!$C$2:$C$11,0),MATCH(Details!V948,SA!$C$2:$G$2,0))*Y948/(F948-E948+1)</f>
        <v>6248.7</v>
      </c>
      <c r="AF948" s="41">
        <f t="shared" si="267"/>
        <v>0</v>
      </c>
      <c r="AG948" s="41">
        <f t="shared" si="268"/>
        <v>0</v>
      </c>
      <c r="AH948" s="41">
        <f t="shared" si="269"/>
        <v>1124.7659999999998</v>
      </c>
      <c r="AI948" s="60">
        <f t="shared" si="270"/>
        <v>249.94800000000001</v>
      </c>
      <c r="AJ948" s="60">
        <f t="shared" si="271"/>
        <v>1405.9575</v>
      </c>
      <c r="AK948" s="60">
        <f t="shared" si="272"/>
        <v>3098.6704109589041</v>
      </c>
      <c r="AL948" s="60">
        <f t="shared" si="273"/>
        <v>2277.5227520547946</v>
      </c>
      <c r="AM948" s="41">
        <f t="shared" si="274"/>
        <v>2315.2717479452049</v>
      </c>
      <c r="AN948" s="42">
        <f t="shared" si="275"/>
        <v>45715</v>
      </c>
      <c r="AO948" s="43">
        <f t="shared" si="276"/>
        <v>6248.7</v>
      </c>
    </row>
    <row r="949" spans="1:41" s="24" customFormat="1" ht="15.75" customHeight="1" x14ac:dyDescent="0.35">
      <c r="A949" s="36" t="s">
        <v>27</v>
      </c>
      <c r="B949" s="36">
        <v>202509</v>
      </c>
      <c r="C949" s="24" t="s">
        <v>736</v>
      </c>
      <c r="D949" s="24" t="s">
        <v>119</v>
      </c>
      <c r="E949" s="62">
        <v>45901</v>
      </c>
      <c r="F949" s="62">
        <v>46265</v>
      </c>
      <c r="G949" s="37" t="s">
        <v>1467</v>
      </c>
      <c r="H949" s="36">
        <v>362111</v>
      </c>
      <c r="I949" s="63">
        <v>22693</v>
      </c>
      <c r="J949" s="24" t="s">
        <v>3854</v>
      </c>
      <c r="K949" s="63">
        <f t="shared" si="259"/>
        <v>45901</v>
      </c>
      <c r="L949" s="55">
        <f t="shared" si="260"/>
        <v>0.04</v>
      </c>
      <c r="M949" s="76">
        <v>0.22500000000000001</v>
      </c>
      <c r="N949" s="62">
        <v>45901</v>
      </c>
      <c r="O949" s="62">
        <v>46265</v>
      </c>
      <c r="P949" s="63"/>
      <c r="Q949" s="63"/>
      <c r="R949" s="78">
        <v>63</v>
      </c>
      <c r="S949" s="63" t="str">
        <f>VLOOKUP(R949,SA!$B$3:$C$11,2,1)</f>
        <v>56-65</v>
      </c>
      <c r="T949" s="38" t="s">
        <v>97</v>
      </c>
      <c r="U949" s="24" t="s">
        <v>5744</v>
      </c>
      <c r="V949" s="24">
        <v>300000</v>
      </c>
      <c r="W949" s="39">
        <f t="shared" si="261"/>
        <v>0</v>
      </c>
      <c r="X949" s="29">
        <f t="shared" si="262"/>
        <v>0</v>
      </c>
      <c r="Y949" s="40">
        <f t="shared" si="263"/>
        <v>365</v>
      </c>
      <c r="Z949" s="38">
        <f t="shared" si="264"/>
        <v>46081</v>
      </c>
      <c r="AA949" s="41">
        <f t="shared" si="265"/>
        <v>181</v>
      </c>
      <c r="AB949" s="24" t="s">
        <v>113</v>
      </c>
      <c r="AC949" s="41">
        <f t="shared" si="266"/>
        <v>10831.751</v>
      </c>
      <c r="AD949" s="41">
        <v>1</v>
      </c>
      <c r="AE949" s="72">
        <f>INDEX(SA!$C$2:$G$11,MATCH(Details!S949,SA!$C$2:$C$11,0),MATCH(Details!V949,SA!$C$2:$G$2,0))*Y949/(F949-E949+1)</f>
        <v>9179.4500000000007</v>
      </c>
      <c r="AF949" s="41">
        <f t="shared" si="267"/>
        <v>0</v>
      </c>
      <c r="AG949" s="41">
        <f t="shared" si="268"/>
        <v>0</v>
      </c>
      <c r="AH949" s="41">
        <f t="shared" si="269"/>
        <v>1652.3010000000002</v>
      </c>
      <c r="AI949" s="60">
        <f t="shared" si="270"/>
        <v>367.17800000000005</v>
      </c>
      <c r="AJ949" s="60">
        <f t="shared" si="271"/>
        <v>2065.3762500000003</v>
      </c>
      <c r="AK949" s="60">
        <f t="shared" si="272"/>
        <v>4552.0012328767125</v>
      </c>
      <c r="AL949" s="60">
        <f t="shared" si="273"/>
        <v>3345.7209061643835</v>
      </c>
      <c r="AM949" s="41">
        <f t="shared" si="274"/>
        <v>3401.1748438356171</v>
      </c>
      <c r="AN949" s="42">
        <f t="shared" si="275"/>
        <v>45715</v>
      </c>
      <c r="AO949" s="43">
        <f t="shared" si="276"/>
        <v>9179.4500000000007</v>
      </c>
    </row>
    <row r="950" spans="1:41" s="24" customFormat="1" ht="15.75" customHeight="1" x14ac:dyDescent="0.35">
      <c r="A950" s="36" t="s">
        <v>27</v>
      </c>
      <c r="B950" s="36">
        <v>202509</v>
      </c>
      <c r="C950" s="24" t="s">
        <v>736</v>
      </c>
      <c r="D950" s="24" t="s">
        <v>119</v>
      </c>
      <c r="E950" s="62">
        <v>45901</v>
      </c>
      <c r="F950" s="62">
        <v>46265</v>
      </c>
      <c r="G950" s="37" t="s">
        <v>1468</v>
      </c>
      <c r="H950" s="36">
        <v>362111</v>
      </c>
      <c r="I950" s="63">
        <v>43463</v>
      </c>
      <c r="J950" s="24" t="s">
        <v>3855</v>
      </c>
      <c r="K950" s="63">
        <f t="shared" si="259"/>
        <v>45901</v>
      </c>
      <c r="L950" s="55">
        <f t="shared" si="260"/>
        <v>0.04</v>
      </c>
      <c r="M950" s="76">
        <v>0.22500000000000001</v>
      </c>
      <c r="N950" s="62">
        <v>45901</v>
      </c>
      <c r="O950" s="62">
        <v>46265</v>
      </c>
      <c r="P950" s="63"/>
      <c r="Q950" s="63"/>
      <c r="R950" s="78">
        <v>6</v>
      </c>
      <c r="S950" s="63" t="str">
        <f>VLOOKUP(R950,SA!$B$3:$C$11,2,1)</f>
        <v>0-25</v>
      </c>
      <c r="T950" s="38" t="s">
        <v>97</v>
      </c>
      <c r="U950" s="24" t="s">
        <v>5745</v>
      </c>
      <c r="V950" s="24">
        <v>300000</v>
      </c>
      <c r="W950" s="39">
        <f t="shared" si="261"/>
        <v>0</v>
      </c>
      <c r="X950" s="29">
        <f t="shared" si="262"/>
        <v>0</v>
      </c>
      <c r="Y950" s="40">
        <f t="shared" si="263"/>
        <v>365</v>
      </c>
      <c r="Z950" s="38">
        <f t="shared" si="264"/>
        <v>46081</v>
      </c>
      <c r="AA950" s="41">
        <f t="shared" si="265"/>
        <v>181</v>
      </c>
      <c r="AB950" s="24" t="s">
        <v>113</v>
      </c>
      <c r="AC950" s="41">
        <f t="shared" si="266"/>
        <v>3690.3792000000003</v>
      </c>
      <c r="AD950" s="41">
        <v>1</v>
      </c>
      <c r="AE950" s="72">
        <f>INDEX(SA!$C$2:$G$11,MATCH(Details!S950,SA!$C$2:$C$11,0),MATCH(Details!V950,SA!$C$2:$G$2,0))*Y950/(F950-E950+1)</f>
        <v>3127.44</v>
      </c>
      <c r="AF950" s="41">
        <f t="shared" si="267"/>
        <v>0</v>
      </c>
      <c r="AG950" s="41">
        <f t="shared" si="268"/>
        <v>0</v>
      </c>
      <c r="AH950" s="41">
        <f t="shared" si="269"/>
        <v>562.93920000000003</v>
      </c>
      <c r="AI950" s="60">
        <f t="shared" si="270"/>
        <v>125.0976</v>
      </c>
      <c r="AJ950" s="60">
        <f t="shared" si="271"/>
        <v>703.67399999999998</v>
      </c>
      <c r="AK950" s="60">
        <f t="shared" si="272"/>
        <v>1550.8675068493151</v>
      </c>
      <c r="AL950" s="60">
        <f t="shared" si="273"/>
        <v>1139.8876175342466</v>
      </c>
      <c r="AM950" s="41">
        <f t="shared" si="274"/>
        <v>1158.7807824657534</v>
      </c>
      <c r="AN950" s="42">
        <f t="shared" si="275"/>
        <v>45715</v>
      </c>
      <c r="AO950" s="43">
        <f t="shared" si="276"/>
        <v>3127.44</v>
      </c>
    </row>
    <row r="951" spans="1:41" s="24" customFormat="1" ht="15.75" customHeight="1" x14ac:dyDescent="0.35">
      <c r="A951" s="36" t="s">
        <v>27</v>
      </c>
      <c r="B951" s="36">
        <v>202509</v>
      </c>
      <c r="C951" s="24" t="s">
        <v>736</v>
      </c>
      <c r="D951" s="24" t="s">
        <v>119</v>
      </c>
      <c r="E951" s="62">
        <v>45901</v>
      </c>
      <c r="F951" s="62">
        <v>46265</v>
      </c>
      <c r="G951" s="37" t="s">
        <v>199</v>
      </c>
      <c r="H951" s="36">
        <v>362111</v>
      </c>
      <c r="I951" s="63">
        <v>34971</v>
      </c>
      <c r="J951" s="24" t="s">
        <v>3856</v>
      </c>
      <c r="K951" s="63">
        <f t="shared" si="259"/>
        <v>45901</v>
      </c>
      <c r="L951" s="55">
        <f t="shared" si="260"/>
        <v>0.04</v>
      </c>
      <c r="M951" s="76">
        <v>0.22500000000000001</v>
      </c>
      <c r="N951" s="62">
        <v>45901</v>
      </c>
      <c r="O951" s="62">
        <v>46265</v>
      </c>
      <c r="P951" s="63"/>
      <c r="Q951" s="63"/>
      <c r="R951" s="78">
        <v>29</v>
      </c>
      <c r="S951" s="63" t="str">
        <f>VLOOKUP(R951,SA!$B$3:$C$11,2,1)</f>
        <v>26-35</v>
      </c>
      <c r="T951" s="38" t="s">
        <v>97</v>
      </c>
      <c r="U951" s="24" t="s">
        <v>56</v>
      </c>
      <c r="V951" s="24">
        <v>300000</v>
      </c>
      <c r="W951" s="39">
        <f t="shared" si="261"/>
        <v>300000</v>
      </c>
      <c r="X951" s="29">
        <f t="shared" si="262"/>
        <v>1</v>
      </c>
      <c r="Y951" s="40">
        <f t="shared" si="263"/>
        <v>365</v>
      </c>
      <c r="Z951" s="38">
        <f t="shared" si="264"/>
        <v>46081</v>
      </c>
      <c r="AA951" s="41">
        <f t="shared" si="265"/>
        <v>181</v>
      </c>
      <c r="AB951" s="24" t="s">
        <v>113</v>
      </c>
      <c r="AC951" s="41">
        <f t="shared" si="266"/>
        <v>4124.4657999999999</v>
      </c>
      <c r="AD951" s="41">
        <v>1</v>
      </c>
      <c r="AE951" s="72">
        <f>INDEX(SA!$C$2:$G$11,MATCH(Details!S951,SA!$C$2:$C$11,0),MATCH(Details!V951,SA!$C$2:$G$2,0))*Y951/(F951-E951+1)</f>
        <v>3495.31</v>
      </c>
      <c r="AF951" s="41">
        <f t="shared" si="267"/>
        <v>0</v>
      </c>
      <c r="AG951" s="41">
        <f t="shared" si="268"/>
        <v>0</v>
      </c>
      <c r="AH951" s="41">
        <f t="shared" si="269"/>
        <v>629.1558</v>
      </c>
      <c r="AI951" s="60">
        <f t="shared" si="270"/>
        <v>139.8124</v>
      </c>
      <c r="AJ951" s="60">
        <f t="shared" si="271"/>
        <v>786.44475</v>
      </c>
      <c r="AK951" s="60">
        <f t="shared" si="272"/>
        <v>1733.2907123287671</v>
      </c>
      <c r="AL951" s="60">
        <f t="shared" si="273"/>
        <v>1273.9686735616438</v>
      </c>
      <c r="AM951" s="41">
        <f t="shared" si="274"/>
        <v>1295.0841764383563</v>
      </c>
      <c r="AN951" s="42">
        <f t="shared" si="275"/>
        <v>45715</v>
      </c>
      <c r="AO951" s="43">
        <f t="shared" si="276"/>
        <v>3495.31</v>
      </c>
    </row>
    <row r="952" spans="1:41" s="24" customFormat="1" ht="15.75" customHeight="1" x14ac:dyDescent="0.35">
      <c r="A952" s="36" t="s">
        <v>27</v>
      </c>
      <c r="B952" s="36">
        <v>202509</v>
      </c>
      <c r="C952" s="24" t="s">
        <v>736</v>
      </c>
      <c r="D952" s="24" t="s">
        <v>119</v>
      </c>
      <c r="E952" s="62">
        <v>45901</v>
      </c>
      <c r="F952" s="62">
        <v>46265</v>
      </c>
      <c r="G952" s="37" t="s">
        <v>1469</v>
      </c>
      <c r="H952" s="36">
        <v>362112</v>
      </c>
      <c r="I952" s="63">
        <v>34682</v>
      </c>
      <c r="J952" s="24" t="s">
        <v>3857</v>
      </c>
      <c r="K952" s="63">
        <f t="shared" si="259"/>
        <v>45901</v>
      </c>
      <c r="L952" s="55">
        <f t="shared" si="260"/>
        <v>0.04</v>
      </c>
      <c r="M952" s="76">
        <v>0.22500000000000001</v>
      </c>
      <c r="N952" s="62">
        <v>45901</v>
      </c>
      <c r="O952" s="62">
        <v>46265</v>
      </c>
      <c r="P952" s="63"/>
      <c r="Q952" s="63"/>
      <c r="R952" s="78">
        <v>30</v>
      </c>
      <c r="S952" s="63" t="str">
        <f>VLOOKUP(R952,SA!$B$3:$C$11,2,1)</f>
        <v>26-35</v>
      </c>
      <c r="T952" s="38" t="s">
        <v>98</v>
      </c>
      <c r="U952" s="24" t="s">
        <v>5743</v>
      </c>
      <c r="V952" s="24">
        <v>300000</v>
      </c>
      <c r="W952" s="39">
        <f t="shared" si="261"/>
        <v>0</v>
      </c>
      <c r="X952" s="29">
        <f t="shared" si="262"/>
        <v>0</v>
      </c>
      <c r="Y952" s="40">
        <f t="shared" si="263"/>
        <v>365</v>
      </c>
      <c r="Z952" s="38">
        <f t="shared" si="264"/>
        <v>46081</v>
      </c>
      <c r="AA952" s="41">
        <f t="shared" si="265"/>
        <v>181</v>
      </c>
      <c r="AB952" s="24" t="s">
        <v>113</v>
      </c>
      <c r="AC952" s="41">
        <f t="shared" si="266"/>
        <v>4124.4657999999999</v>
      </c>
      <c r="AD952" s="41">
        <v>1</v>
      </c>
      <c r="AE952" s="72">
        <f>INDEX(SA!$C$2:$G$11,MATCH(Details!S952,SA!$C$2:$C$11,0),MATCH(Details!V952,SA!$C$2:$G$2,0))*Y952/(F952-E952+1)</f>
        <v>3495.31</v>
      </c>
      <c r="AF952" s="41">
        <f t="shared" si="267"/>
        <v>0</v>
      </c>
      <c r="AG952" s="41">
        <f t="shared" si="268"/>
        <v>0</v>
      </c>
      <c r="AH952" s="41">
        <f t="shared" si="269"/>
        <v>629.1558</v>
      </c>
      <c r="AI952" s="60">
        <f t="shared" si="270"/>
        <v>139.8124</v>
      </c>
      <c r="AJ952" s="60">
        <f t="shared" si="271"/>
        <v>786.44475</v>
      </c>
      <c r="AK952" s="60">
        <f t="shared" si="272"/>
        <v>1733.2907123287671</v>
      </c>
      <c r="AL952" s="60">
        <f t="shared" si="273"/>
        <v>1273.9686735616438</v>
      </c>
      <c r="AM952" s="41">
        <f t="shared" si="274"/>
        <v>1295.0841764383563</v>
      </c>
      <c r="AN952" s="42">
        <f t="shared" si="275"/>
        <v>45715</v>
      </c>
      <c r="AO952" s="43">
        <f t="shared" si="276"/>
        <v>3495.31</v>
      </c>
    </row>
    <row r="953" spans="1:41" s="24" customFormat="1" ht="15.75" customHeight="1" x14ac:dyDescent="0.35">
      <c r="A953" s="36" t="s">
        <v>27</v>
      </c>
      <c r="B953" s="36">
        <v>202509</v>
      </c>
      <c r="C953" s="24" t="s">
        <v>736</v>
      </c>
      <c r="D953" s="24" t="s">
        <v>119</v>
      </c>
      <c r="E953" s="62">
        <v>45901</v>
      </c>
      <c r="F953" s="62">
        <v>46265</v>
      </c>
      <c r="G953" s="37" t="s">
        <v>6216</v>
      </c>
      <c r="H953" s="36">
        <v>362112</v>
      </c>
      <c r="I953" s="63">
        <v>24625</v>
      </c>
      <c r="J953" s="24" t="s">
        <v>3858</v>
      </c>
      <c r="K953" s="63">
        <f t="shared" si="259"/>
        <v>45901</v>
      </c>
      <c r="L953" s="55">
        <f t="shared" si="260"/>
        <v>0.04</v>
      </c>
      <c r="M953" s="76">
        <v>0.22500000000000001</v>
      </c>
      <c r="N953" s="62">
        <v>45901</v>
      </c>
      <c r="O953" s="62">
        <v>46265</v>
      </c>
      <c r="P953" s="63"/>
      <c r="Q953" s="63"/>
      <c r="R953" s="78">
        <v>64</v>
      </c>
      <c r="S953" s="63" t="str">
        <f>VLOOKUP(R953,SA!$B$3:$C$11,2,1)</f>
        <v>56-65</v>
      </c>
      <c r="T953" s="38" t="s">
        <v>97</v>
      </c>
      <c r="U953" s="24" t="s">
        <v>5744</v>
      </c>
      <c r="V953" s="24">
        <v>300000</v>
      </c>
      <c r="W953" s="39">
        <f t="shared" si="261"/>
        <v>0</v>
      </c>
      <c r="X953" s="29">
        <f t="shared" si="262"/>
        <v>0</v>
      </c>
      <c r="Y953" s="40">
        <f t="shared" si="263"/>
        <v>365</v>
      </c>
      <c r="Z953" s="38">
        <f t="shared" si="264"/>
        <v>46081</v>
      </c>
      <c r="AA953" s="41">
        <f t="shared" si="265"/>
        <v>181</v>
      </c>
      <c r="AB953" s="24" t="s">
        <v>113</v>
      </c>
      <c r="AC953" s="41">
        <f t="shared" si="266"/>
        <v>10831.751</v>
      </c>
      <c r="AD953" s="41">
        <v>1</v>
      </c>
      <c r="AE953" s="72">
        <f>INDEX(SA!$C$2:$G$11,MATCH(Details!S953,SA!$C$2:$C$11,0),MATCH(Details!V953,SA!$C$2:$G$2,0))*Y953/(F953-E953+1)</f>
        <v>9179.4500000000007</v>
      </c>
      <c r="AF953" s="41">
        <f t="shared" si="267"/>
        <v>0</v>
      </c>
      <c r="AG953" s="41">
        <f t="shared" si="268"/>
        <v>0</v>
      </c>
      <c r="AH953" s="41">
        <f t="shared" si="269"/>
        <v>1652.3010000000002</v>
      </c>
      <c r="AI953" s="60">
        <f t="shared" si="270"/>
        <v>367.17800000000005</v>
      </c>
      <c r="AJ953" s="60">
        <f t="shared" si="271"/>
        <v>2065.3762500000003</v>
      </c>
      <c r="AK953" s="60">
        <f t="shared" si="272"/>
        <v>4552.0012328767125</v>
      </c>
      <c r="AL953" s="60">
        <f t="shared" si="273"/>
        <v>3345.7209061643835</v>
      </c>
      <c r="AM953" s="41">
        <f t="shared" si="274"/>
        <v>3401.1748438356171</v>
      </c>
      <c r="AN953" s="42">
        <f t="shared" si="275"/>
        <v>45715</v>
      </c>
      <c r="AO953" s="43">
        <f t="shared" si="276"/>
        <v>9179.4500000000007</v>
      </c>
    </row>
    <row r="954" spans="1:41" s="24" customFormat="1" ht="15.75" customHeight="1" x14ac:dyDescent="0.35">
      <c r="A954" s="36" t="s">
        <v>27</v>
      </c>
      <c r="B954" s="36">
        <v>202509</v>
      </c>
      <c r="C954" s="24" t="s">
        <v>736</v>
      </c>
      <c r="D954" s="24" t="s">
        <v>119</v>
      </c>
      <c r="E954" s="62">
        <v>45901</v>
      </c>
      <c r="F954" s="62">
        <v>46265</v>
      </c>
      <c r="G954" s="37" t="s">
        <v>392</v>
      </c>
      <c r="H954" s="36">
        <v>362112</v>
      </c>
      <c r="I954" s="63">
        <v>35065</v>
      </c>
      <c r="J954" s="24" t="s">
        <v>3859</v>
      </c>
      <c r="K954" s="63">
        <f t="shared" si="259"/>
        <v>45901</v>
      </c>
      <c r="L954" s="55">
        <f t="shared" si="260"/>
        <v>0.04</v>
      </c>
      <c r="M954" s="76">
        <v>0.22500000000000001</v>
      </c>
      <c r="N954" s="62">
        <v>45901</v>
      </c>
      <c r="O954" s="62">
        <v>46265</v>
      </c>
      <c r="P954" s="63"/>
      <c r="Q954" s="63"/>
      <c r="R954" s="78">
        <v>29</v>
      </c>
      <c r="S954" s="63" t="str">
        <f>VLOOKUP(R954,SA!$B$3:$C$11,2,1)</f>
        <v>26-35</v>
      </c>
      <c r="T954" s="38" t="s">
        <v>97</v>
      </c>
      <c r="U954" s="24" t="s">
        <v>56</v>
      </c>
      <c r="V954" s="24">
        <v>300000</v>
      </c>
      <c r="W954" s="39">
        <f t="shared" si="261"/>
        <v>300000</v>
      </c>
      <c r="X954" s="29">
        <f t="shared" si="262"/>
        <v>1</v>
      </c>
      <c r="Y954" s="40">
        <f t="shared" si="263"/>
        <v>365</v>
      </c>
      <c r="Z954" s="38">
        <f t="shared" si="264"/>
        <v>46081</v>
      </c>
      <c r="AA954" s="41">
        <f t="shared" si="265"/>
        <v>181</v>
      </c>
      <c r="AB954" s="24" t="s">
        <v>113</v>
      </c>
      <c r="AC954" s="41">
        <f t="shared" si="266"/>
        <v>4124.4657999999999</v>
      </c>
      <c r="AD954" s="41">
        <v>1</v>
      </c>
      <c r="AE954" s="72">
        <f>INDEX(SA!$C$2:$G$11,MATCH(Details!S954,SA!$C$2:$C$11,0),MATCH(Details!V954,SA!$C$2:$G$2,0))*Y954/(F954-E954+1)</f>
        <v>3495.31</v>
      </c>
      <c r="AF954" s="41">
        <f t="shared" si="267"/>
        <v>0</v>
      </c>
      <c r="AG954" s="41">
        <f t="shared" si="268"/>
        <v>0</v>
      </c>
      <c r="AH954" s="41">
        <f t="shared" si="269"/>
        <v>629.1558</v>
      </c>
      <c r="AI954" s="60">
        <f t="shared" si="270"/>
        <v>139.8124</v>
      </c>
      <c r="AJ954" s="60">
        <f t="shared" si="271"/>
        <v>786.44475</v>
      </c>
      <c r="AK954" s="60">
        <f t="shared" si="272"/>
        <v>1733.2907123287671</v>
      </c>
      <c r="AL954" s="60">
        <f t="shared" si="273"/>
        <v>1273.9686735616438</v>
      </c>
      <c r="AM954" s="41">
        <f t="shared" si="274"/>
        <v>1295.0841764383563</v>
      </c>
      <c r="AN954" s="42">
        <f t="shared" si="275"/>
        <v>45715</v>
      </c>
      <c r="AO954" s="43">
        <f t="shared" si="276"/>
        <v>3495.31</v>
      </c>
    </row>
    <row r="955" spans="1:41" s="24" customFormat="1" ht="15.75" customHeight="1" x14ac:dyDescent="0.35">
      <c r="A955" s="36" t="s">
        <v>27</v>
      </c>
      <c r="B955" s="36">
        <v>202509</v>
      </c>
      <c r="C955" s="24" t="s">
        <v>736</v>
      </c>
      <c r="D955" s="24" t="s">
        <v>119</v>
      </c>
      <c r="E955" s="62">
        <v>45901</v>
      </c>
      <c r="F955" s="62">
        <v>46265</v>
      </c>
      <c r="G955" s="37" t="s">
        <v>1470</v>
      </c>
      <c r="H955" s="36">
        <v>362112</v>
      </c>
      <c r="I955" s="63">
        <v>44651</v>
      </c>
      <c r="J955" s="24" t="s">
        <v>3860</v>
      </c>
      <c r="K955" s="63">
        <f t="shared" si="259"/>
        <v>45901</v>
      </c>
      <c r="L955" s="55">
        <f t="shared" si="260"/>
        <v>0.04</v>
      </c>
      <c r="M955" s="76">
        <v>0.22500000000000001</v>
      </c>
      <c r="N955" s="62">
        <v>45901</v>
      </c>
      <c r="O955" s="62">
        <v>46265</v>
      </c>
      <c r="P955" s="63"/>
      <c r="Q955" s="63"/>
      <c r="R955" s="78">
        <v>3</v>
      </c>
      <c r="S955" s="63" t="str">
        <f>VLOOKUP(R955,SA!$B$3:$C$11,2,1)</f>
        <v>0-25</v>
      </c>
      <c r="T955" s="38" t="s">
        <v>98</v>
      </c>
      <c r="U955" s="24" t="s">
        <v>5746</v>
      </c>
      <c r="V955" s="24">
        <v>300000</v>
      </c>
      <c r="W955" s="39">
        <f t="shared" si="261"/>
        <v>0</v>
      </c>
      <c r="X955" s="29">
        <f t="shared" si="262"/>
        <v>0</v>
      </c>
      <c r="Y955" s="40">
        <f t="shared" si="263"/>
        <v>365</v>
      </c>
      <c r="Z955" s="38">
        <f t="shared" si="264"/>
        <v>46081</v>
      </c>
      <c r="AA955" s="41">
        <f t="shared" si="265"/>
        <v>181</v>
      </c>
      <c r="AB955" s="24" t="s">
        <v>113</v>
      </c>
      <c r="AC955" s="41">
        <f t="shared" si="266"/>
        <v>3690.3792000000003</v>
      </c>
      <c r="AD955" s="41">
        <v>1</v>
      </c>
      <c r="AE955" s="72">
        <f>INDEX(SA!$C$2:$G$11,MATCH(Details!S955,SA!$C$2:$C$11,0),MATCH(Details!V955,SA!$C$2:$G$2,0))*Y955/(F955-E955+1)</f>
        <v>3127.44</v>
      </c>
      <c r="AF955" s="41">
        <f t="shared" si="267"/>
        <v>0</v>
      </c>
      <c r="AG955" s="41">
        <f t="shared" si="268"/>
        <v>0</v>
      </c>
      <c r="AH955" s="41">
        <f t="shared" si="269"/>
        <v>562.93920000000003</v>
      </c>
      <c r="AI955" s="60">
        <f t="shared" si="270"/>
        <v>125.0976</v>
      </c>
      <c r="AJ955" s="60">
        <f t="shared" si="271"/>
        <v>703.67399999999998</v>
      </c>
      <c r="AK955" s="60">
        <f t="shared" si="272"/>
        <v>1550.8675068493151</v>
      </c>
      <c r="AL955" s="60">
        <f t="shared" si="273"/>
        <v>1139.8876175342466</v>
      </c>
      <c r="AM955" s="41">
        <f t="shared" si="274"/>
        <v>1158.7807824657534</v>
      </c>
      <c r="AN955" s="42">
        <f t="shared" si="275"/>
        <v>45715</v>
      </c>
      <c r="AO955" s="43">
        <f t="shared" si="276"/>
        <v>3127.44</v>
      </c>
    </row>
    <row r="956" spans="1:41" s="24" customFormat="1" ht="15.75" customHeight="1" x14ac:dyDescent="0.35">
      <c r="A956" s="36" t="s">
        <v>27</v>
      </c>
      <c r="B956" s="36">
        <v>202509</v>
      </c>
      <c r="C956" s="24" t="s">
        <v>736</v>
      </c>
      <c r="D956" s="24" t="s">
        <v>119</v>
      </c>
      <c r="E956" s="62">
        <v>45901</v>
      </c>
      <c r="F956" s="62">
        <v>46265</v>
      </c>
      <c r="G956" s="37" t="s">
        <v>6217</v>
      </c>
      <c r="H956" s="36">
        <v>362112</v>
      </c>
      <c r="I956" s="63">
        <v>23788</v>
      </c>
      <c r="J956" s="24" t="s">
        <v>3861</v>
      </c>
      <c r="K956" s="63">
        <f t="shared" si="259"/>
        <v>45901</v>
      </c>
      <c r="L956" s="55">
        <f t="shared" si="260"/>
        <v>0.04</v>
      </c>
      <c r="M956" s="76">
        <v>0.22500000000000001</v>
      </c>
      <c r="N956" s="62">
        <v>45901</v>
      </c>
      <c r="O956" s="62">
        <v>46265</v>
      </c>
      <c r="P956" s="63"/>
      <c r="Q956" s="63"/>
      <c r="R956" s="78">
        <v>60</v>
      </c>
      <c r="S956" s="63" t="str">
        <f>VLOOKUP(R956,SA!$B$3:$C$11,2,1)</f>
        <v>56-65</v>
      </c>
      <c r="T956" s="38" t="s">
        <v>98</v>
      </c>
      <c r="U956" s="24" t="s">
        <v>5747</v>
      </c>
      <c r="V956" s="24">
        <v>300000</v>
      </c>
      <c r="W956" s="39">
        <f t="shared" si="261"/>
        <v>0</v>
      </c>
      <c r="X956" s="29">
        <f t="shared" si="262"/>
        <v>0</v>
      </c>
      <c r="Y956" s="40">
        <f t="shared" si="263"/>
        <v>365</v>
      </c>
      <c r="Z956" s="38">
        <f t="shared" si="264"/>
        <v>46081</v>
      </c>
      <c r="AA956" s="41">
        <f t="shared" si="265"/>
        <v>181</v>
      </c>
      <c r="AB956" s="24" t="s">
        <v>113</v>
      </c>
      <c r="AC956" s="41">
        <f t="shared" si="266"/>
        <v>10831.751</v>
      </c>
      <c r="AD956" s="41">
        <v>1</v>
      </c>
      <c r="AE956" s="72">
        <f>INDEX(SA!$C$2:$G$11,MATCH(Details!S956,SA!$C$2:$C$11,0),MATCH(Details!V956,SA!$C$2:$G$2,0))*Y956/(F956-E956+1)</f>
        <v>9179.4500000000007</v>
      </c>
      <c r="AF956" s="41">
        <f t="shared" si="267"/>
        <v>0</v>
      </c>
      <c r="AG956" s="41">
        <f t="shared" si="268"/>
        <v>0</v>
      </c>
      <c r="AH956" s="41">
        <f t="shared" si="269"/>
        <v>1652.3010000000002</v>
      </c>
      <c r="AI956" s="60">
        <f t="shared" si="270"/>
        <v>367.17800000000005</v>
      </c>
      <c r="AJ956" s="60">
        <f t="shared" si="271"/>
        <v>2065.3762500000003</v>
      </c>
      <c r="AK956" s="60">
        <f t="shared" si="272"/>
        <v>4552.0012328767125</v>
      </c>
      <c r="AL956" s="60">
        <f t="shared" si="273"/>
        <v>3345.7209061643835</v>
      </c>
      <c r="AM956" s="41">
        <f t="shared" si="274"/>
        <v>3401.1748438356171</v>
      </c>
      <c r="AN956" s="42">
        <f t="shared" si="275"/>
        <v>45715</v>
      </c>
      <c r="AO956" s="43">
        <f t="shared" si="276"/>
        <v>9179.4500000000007</v>
      </c>
    </row>
    <row r="957" spans="1:41" s="24" customFormat="1" ht="15.75" customHeight="1" x14ac:dyDescent="0.35">
      <c r="A957" s="36" t="s">
        <v>27</v>
      </c>
      <c r="B957" s="36">
        <v>202509</v>
      </c>
      <c r="C957" s="24" t="s">
        <v>736</v>
      </c>
      <c r="D957" s="24" t="s">
        <v>119</v>
      </c>
      <c r="E957" s="62">
        <v>45901</v>
      </c>
      <c r="F957" s="62">
        <v>46265</v>
      </c>
      <c r="G957" s="37" t="s">
        <v>1471</v>
      </c>
      <c r="H957" s="36">
        <v>362113</v>
      </c>
      <c r="I957" s="63">
        <v>27697</v>
      </c>
      <c r="J957" s="24" t="s">
        <v>3862</v>
      </c>
      <c r="K957" s="63">
        <f t="shared" si="259"/>
        <v>45901</v>
      </c>
      <c r="L957" s="55">
        <f t="shared" si="260"/>
        <v>0.04</v>
      </c>
      <c r="M957" s="76">
        <v>0.22500000000000001</v>
      </c>
      <c r="N957" s="62">
        <v>45901</v>
      </c>
      <c r="O957" s="62">
        <v>46265</v>
      </c>
      <c r="P957" s="63"/>
      <c r="Q957" s="63"/>
      <c r="R957" s="78">
        <v>49</v>
      </c>
      <c r="S957" s="63" t="str">
        <f>VLOOKUP(R957,SA!$B$3:$C$11,2,1)</f>
        <v>46-55</v>
      </c>
      <c r="T957" s="38" t="s">
        <v>98</v>
      </c>
      <c r="U957" s="24" t="s">
        <v>5747</v>
      </c>
      <c r="V957" s="24">
        <v>400000</v>
      </c>
      <c r="W957" s="39">
        <f t="shared" si="261"/>
        <v>0</v>
      </c>
      <c r="X957" s="29">
        <f t="shared" si="262"/>
        <v>0</v>
      </c>
      <c r="Y957" s="40">
        <f t="shared" si="263"/>
        <v>365</v>
      </c>
      <c r="Z957" s="38">
        <f t="shared" si="264"/>
        <v>46081</v>
      </c>
      <c r="AA957" s="41">
        <f t="shared" si="265"/>
        <v>181</v>
      </c>
      <c r="AB957" s="24" t="s">
        <v>113</v>
      </c>
      <c r="AC957" s="41">
        <f t="shared" si="266"/>
        <v>8108.2165999999997</v>
      </c>
      <c r="AD957" s="41">
        <v>1</v>
      </c>
      <c r="AE957" s="72">
        <f>INDEX(SA!$C$2:$G$11,MATCH(Details!S957,SA!$C$2:$C$11,0),MATCH(Details!V957,SA!$C$2:$G$2,0))*Y957/(F957-E957+1)</f>
        <v>6871.37</v>
      </c>
      <c r="AF957" s="41">
        <f t="shared" si="267"/>
        <v>0</v>
      </c>
      <c r="AG957" s="41">
        <f t="shared" si="268"/>
        <v>0</v>
      </c>
      <c r="AH957" s="41">
        <f t="shared" si="269"/>
        <v>1236.8465999999999</v>
      </c>
      <c r="AI957" s="60">
        <f t="shared" si="270"/>
        <v>274.85480000000001</v>
      </c>
      <c r="AJ957" s="60">
        <f t="shared" si="271"/>
        <v>1546.05825</v>
      </c>
      <c r="AK957" s="60">
        <f t="shared" si="272"/>
        <v>3407.446493150685</v>
      </c>
      <c r="AL957" s="60">
        <f t="shared" si="273"/>
        <v>2504.4731724657536</v>
      </c>
      <c r="AM957" s="41">
        <f t="shared" si="274"/>
        <v>2545.9837775342462</v>
      </c>
      <c r="AN957" s="42">
        <f t="shared" si="275"/>
        <v>45715</v>
      </c>
      <c r="AO957" s="43">
        <f t="shared" si="276"/>
        <v>6871.37</v>
      </c>
    </row>
    <row r="958" spans="1:41" s="24" customFormat="1" ht="15.75" customHeight="1" x14ac:dyDescent="0.35">
      <c r="A958" s="36" t="s">
        <v>27</v>
      </c>
      <c r="B958" s="36">
        <v>202509</v>
      </c>
      <c r="C958" s="24" t="s">
        <v>736</v>
      </c>
      <c r="D958" s="24" t="s">
        <v>119</v>
      </c>
      <c r="E958" s="62">
        <v>45901</v>
      </c>
      <c r="F958" s="62">
        <v>46265</v>
      </c>
      <c r="G958" s="37" t="s">
        <v>1472</v>
      </c>
      <c r="H958" s="36">
        <v>362113</v>
      </c>
      <c r="I958" s="63">
        <v>26910</v>
      </c>
      <c r="J958" s="24" t="s">
        <v>3863</v>
      </c>
      <c r="K958" s="63">
        <f t="shared" si="259"/>
        <v>45901</v>
      </c>
      <c r="L958" s="55">
        <f t="shared" si="260"/>
        <v>0.04</v>
      </c>
      <c r="M958" s="76">
        <v>0.22500000000000001</v>
      </c>
      <c r="N958" s="62">
        <v>45901</v>
      </c>
      <c r="O958" s="62">
        <v>46265</v>
      </c>
      <c r="P958" s="63"/>
      <c r="Q958" s="63"/>
      <c r="R958" s="78">
        <v>51</v>
      </c>
      <c r="S958" s="63" t="str">
        <f>VLOOKUP(R958,SA!$B$3:$C$11,2,1)</f>
        <v>46-55</v>
      </c>
      <c r="T958" s="38" t="s">
        <v>97</v>
      </c>
      <c r="U958" s="24" t="s">
        <v>5744</v>
      </c>
      <c r="V958" s="24">
        <v>400000</v>
      </c>
      <c r="W958" s="39">
        <f t="shared" si="261"/>
        <v>0</v>
      </c>
      <c r="X958" s="29">
        <f t="shared" si="262"/>
        <v>0</v>
      </c>
      <c r="Y958" s="40">
        <f t="shared" si="263"/>
        <v>365</v>
      </c>
      <c r="Z958" s="38">
        <f t="shared" si="264"/>
        <v>46081</v>
      </c>
      <c r="AA958" s="41">
        <f t="shared" si="265"/>
        <v>181</v>
      </c>
      <c r="AB958" s="24" t="s">
        <v>113</v>
      </c>
      <c r="AC958" s="41">
        <f t="shared" si="266"/>
        <v>8108.2165999999997</v>
      </c>
      <c r="AD958" s="41">
        <v>1</v>
      </c>
      <c r="AE958" s="72">
        <f>INDEX(SA!$C$2:$G$11,MATCH(Details!S958,SA!$C$2:$C$11,0),MATCH(Details!V958,SA!$C$2:$G$2,0))*Y958/(F958-E958+1)</f>
        <v>6871.37</v>
      </c>
      <c r="AF958" s="41">
        <f t="shared" si="267"/>
        <v>0</v>
      </c>
      <c r="AG958" s="41">
        <f t="shared" si="268"/>
        <v>0</v>
      </c>
      <c r="AH958" s="41">
        <f t="shared" si="269"/>
        <v>1236.8465999999999</v>
      </c>
      <c r="AI958" s="60">
        <f t="shared" si="270"/>
        <v>274.85480000000001</v>
      </c>
      <c r="AJ958" s="60">
        <f t="shared" si="271"/>
        <v>1546.05825</v>
      </c>
      <c r="AK958" s="60">
        <f t="shared" si="272"/>
        <v>3407.446493150685</v>
      </c>
      <c r="AL958" s="60">
        <f t="shared" si="273"/>
        <v>2504.4731724657536</v>
      </c>
      <c r="AM958" s="41">
        <f t="shared" si="274"/>
        <v>2545.9837775342462</v>
      </c>
      <c r="AN958" s="42">
        <f t="shared" si="275"/>
        <v>45715</v>
      </c>
      <c r="AO958" s="43">
        <f t="shared" si="276"/>
        <v>6871.37</v>
      </c>
    </row>
    <row r="959" spans="1:41" s="24" customFormat="1" ht="15.75" customHeight="1" x14ac:dyDescent="0.35">
      <c r="A959" s="36" t="s">
        <v>27</v>
      </c>
      <c r="B959" s="36">
        <v>202509</v>
      </c>
      <c r="C959" s="24" t="s">
        <v>736</v>
      </c>
      <c r="D959" s="24" t="s">
        <v>119</v>
      </c>
      <c r="E959" s="62">
        <v>45901</v>
      </c>
      <c r="F959" s="62">
        <v>46265</v>
      </c>
      <c r="G959" s="37" t="s">
        <v>321</v>
      </c>
      <c r="H959" s="36">
        <v>362113</v>
      </c>
      <c r="I959" s="63">
        <v>34949</v>
      </c>
      <c r="J959" s="24" t="s">
        <v>3864</v>
      </c>
      <c r="K959" s="63">
        <f t="shared" si="259"/>
        <v>45901</v>
      </c>
      <c r="L959" s="55">
        <f t="shared" si="260"/>
        <v>0.04</v>
      </c>
      <c r="M959" s="76">
        <v>0.22500000000000001</v>
      </c>
      <c r="N959" s="62">
        <v>45901</v>
      </c>
      <c r="O959" s="62">
        <v>46265</v>
      </c>
      <c r="P959" s="63"/>
      <c r="Q959" s="63"/>
      <c r="R959" s="78">
        <v>29</v>
      </c>
      <c r="S959" s="63" t="str">
        <f>VLOOKUP(R959,SA!$B$3:$C$11,2,1)</f>
        <v>26-35</v>
      </c>
      <c r="T959" s="38" t="s">
        <v>97</v>
      </c>
      <c r="U959" s="24" t="s">
        <v>56</v>
      </c>
      <c r="V959" s="24">
        <v>400000</v>
      </c>
      <c r="W959" s="39">
        <f t="shared" si="261"/>
        <v>400000</v>
      </c>
      <c r="X959" s="29">
        <f t="shared" si="262"/>
        <v>1</v>
      </c>
      <c r="Y959" s="40">
        <f t="shared" si="263"/>
        <v>365</v>
      </c>
      <c r="Z959" s="38">
        <f t="shared" si="264"/>
        <v>46081</v>
      </c>
      <c r="AA959" s="41">
        <f t="shared" si="265"/>
        <v>181</v>
      </c>
      <c r="AB959" s="24" t="s">
        <v>113</v>
      </c>
      <c r="AC959" s="41">
        <f t="shared" si="266"/>
        <v>4533.0290000000005</v>
      </c>
      <c r="AD959" s="41">
        <v>1</v>
      </c>
      <c r="AE959" s="72">
        <f>INDEX(SA!$C$2:$G$11,MATCH(Details!S959,SA!$C$2:$C$11,0),MATCH(Details!V959,SA!$C$2:$G$2,0))*Y959/(F959-E959+1)</f>
        <v>3841.55</v>
      </c>
      <c r="AF959" s="41">
        <f t="shared" si="267"/>
        <v>0</v>
      </c>
      <c r="AG959" s="41">
        <f t="shared" si="268"/>
        <v>0</v>
      </c>
      <c r="AH959" s="41">
        <f t="shared" si="269"/>
        <v>691.47900000000004</v>
      </c>
      <c r="AI959" s="60">
        <f t="shared" si="270"/>
        <v>153.66200000000001</v>
      </c>
      <c r="AJ959" s="60">
        <f t="shared" si="271"/>
        <v>864.34875000000011</v>
      </c>
      <c r="AK959" s="60">
        <f t="shared" si="272"/>
        <v>1904.9878082191783</v>
      </c>
      <c r="AL959" s="60">
        <f t="shared" si="273"/>
        <v>1400.1660390410959</v>
      </c>
      <c r="AM959" s="41">
        <f t="shared" si="274"/>
        <v>1423.3732109589046</v>
      </c>
      <c r="AN959" s="42">
        <f t="shared" si="275"/>
        <v>45715</v>
      </c>
      <c r="AO959" s="43">
        <f t="shared" si="276"/>
        <v>3841.55</v>
      </c>
    </row>
    <row r="960" spans="1:41" s="24" customFormat="1" ht="15.75" customHeight="1" x14ac:dyDescent="0.35">
      <c r="A960" s="36" t="s">
        <v>27</v>
      </c>
      <c r="B960" s="36">
        <v>202509</v>
      </c>
      <c r="C960" s="24" t="s">
        <v>736</v>
      </c>
      <c r="D960" s="24" t="s">
        <v>119</v>
      </c>
      <c r="E960" s="62">
        <v>45901</v>
      </c>
      <c r="F960" s="62">
        <v>46265</v>
      </c>
      <c r="G960" s="37" t="s">
        <v>6218</v>
      </c>
      <c r="H960" s="36">
        <v>362115</v>
      </c>
      <c r="I960" s="63">
        <v>20677</v>
      </c>
      <c r="J960" s="24" t="s">
        <v>3865</v>
      </c>
      <c r="K960" s="63">
        <f t="shared" si="259"/>
        <v>45901</v>
      </c>
      <c r="L960" s="55">
        <f t="shared" si="260"/>
        <v>0.04</v>
      </c>
      <c r="M960" s="76">
        <v>0.22500000000000001</v>
      </c>
      <c r="N960" s="62">
        <v>45901</v>
      </c>
      <c r="O960" s="62">
        <v>46265</v>
      </c>
      <c r="P960" s="63"/>
      <c r="Q960" s="63"/>
      <c r="R960" s="78">
        <v>69</v>
      </c>
      <c r="S960" s="63" t="str">
        <f>VLOOKUP(R960,SA!$B$3:$C$11,2,1)</f>
        <v>66-70</v>
      </c>
      <c r="T960" s="38" t="s">
        <v>98</v>
      </c>
      <c r="U960" s="24" t="s">
        <v>5747</v>
      </c>
      <c r="V960" s="24">
        <v>300000</v>
      </c>
      <c r="W960" s="39">
        <f t="shared" si="261"/>
        <v>0</v>
      </c>
      <c r="X960" s="29">
        <f t="shared" si="262"/>
        <v>0</v>
      </c>
      <c r="Y960" s="40">
        <f t="shared" si="263"/>
        <v>365</v>
      </c>
      <c r="Z960" s="38">
        <f t="shared" si="264"/>
        <v>46081</v>
      </c>
      <c r="AA960" s="41">
        <f t="shared" si="265"/>
        <v>181</v>
      </c>
      <c r="AB960" s="24" t="s">
        <v>113</v>
      </c>
      <c r="AC960" s="41">
        <f t="shared" si="266"/>
        <v>15468.950400000002</v>
      </c>
      <c r="AD960" s="41">
        <v>1</v>
      </c>
      <c r="AE960" s="72">
        <f>INDEX(SA!$C$2:$G$11,MATCH(Details!S960,SA!$C$2:$C$11,0),MATCH(Details!V960,SA!$C$2:$G$2,0))*Y960/(F960-E960+1)</f>
        <v>13109.28</v>
      </c>
      <c r="AF960" s="41">
        <f t="shared" si="267"/>
        <v>0</v>
      </c>
      <c r="AG960" s="41">
        <f t="shared" si="268"/>
        <v>0</v>
      </c>
      <c r="AH960" s="41">
        <f t="shared" si="269"/>
        <v>2359.6704</v>
      </c>
      <c r="AI960" s="60">
        <f t="shared" si="270"/>
        <v>524.37120000000004</v>
      </c>
      <c r="AJ960" s="60">
        <f t="shared" si="271"/>
        <v>2949.5880000000002</v>
      </c>
      <c r="AK960" s="60">
        <f t="shared" si="272"/>
        <v>6500.7662465753428</v>
      </c>
      <c r="AL960" s="60">
        <f t="shared" si="273"/>
        <v>4778.0631912328772</v>
      </c>
      <c r="AM960" s="41">
        <f t="shared" si="274"/>
        <v>4857.2576087671241</v>
      </c>
      <c r="AN960" s="42">
        <f t="shared" si="275"/>
        <v>45715</v>
      </c>
      <c r="AO960" s="43">
        <f t="shared" si="276"/>
        <v>13109.28</v>
      </c>
    </row>
    <row r="961" spans="1:41" s="24" customFormat="1" ht="15.75" customHeight="1" x14ac:dyDescent="0.35">
      <c r="A961" s="36" t="s">
        <v>27</v>
      </c>
      <c r="B961" s="36">
        <v>202509</v>
      </c>
      <c r="C961" s="24" t="s">
        <v>736</v>
      </c>
      <c r="D961" s="24" t="s">
        <v>119</v>
      </c>
      <c r="E961" s="62">
        <v>45901</v>
      </c>
      <c r="F961" s="62">
        <v>46265</v>
      </c>
      <c r="G961" s="37" t="s">
        <v>1473</v>
      </c>
      <c r="H961" s="36">
        <v>362115</v>
      </c>
      <c r="I961" s="63">
        <v>18838</v>
      </c>
      <c r="J961" s="24" t="s">
        <v>3866</v>
      </c>
      <c r="K961" s="63">
        <f t="shared" si="259"/>
        <v>45901</v>
      </c>
      <c r="L961" s="55">
        <f t="shared" si="260"/>
        <v>0.04</v>
      </c>
      <c r="M961" s="76">
        <v>0.22500000000000001</v>
      </c>
      <c r="N961" s="62">
        <v>45901</v>
      </c>
      <c r="O961" s="62">
        <v>46265</v>
      </c>
      <c r="P961" s="63"/>
      <c r="Q961" s="63"/>
      <c r="R961" s="78">
        <v>74</v>
      </c>
      <c r="S961" s="63" t="str">
        <f>VLOOKUP(R961,SA!$B$3:$C$11,2,1)</f>
        <v>71-75</v>
      </c>
      <c r="T961" s="38" t="s">
        <v>97</v>
      </c>
      <c r="U961" s="24" t="s">
        <v>5744</v>
      </c>
      <c r="V961" s="24">
        <v>300000</v>
      </c>
      <c r="W961" s="39">
        <f t="shared" si="261"/>
        <v>0</v>
      </c>
      <c r="X961" s="29">
        <f t="shared" si="262"/>
        <v>0</v>
      </c>
      <c r="Y961" s="40">
        <f t="shared" si="263"/>
        <v>365</v>
      </c>
      <c r="Z961" s="38">
        <f t="shared" si="264"/>
        <v>46081</v>
      </c>
      <c r="AA961" s="41">
        <f t="shared" si="265"/>
        <v>181</v>
      </c>
      <c r="AB961" s="24" t="s">
        <v>113</v>
      </c>
      <c r="AC961" s="41">
        <f t="shared" si="266"/>
        <v>19621.1934</v>
      </c>
      <c r="AD961" s="41">
        <v>1</v>
      </c>
      <c r="AE961" s="72">
        <f>INDEX(SA!$C$2:$G$11,MATCH(Details!S961,SA!$C$2:$C$11,0),MATCH(Details!V961,SA!$C$2:$G$2,0))*Y961/(F961-E961+1)</f>
        <v>16628.13</v>
      </c>
      <c r="AF961" s="41">
        <f t="shared" si="267"/>
        <v>0</v>
      </c>
      <c r="AG961" s="41">
        <f t="shared" si="268"/>
        <v>0</v>
      </c>
      <c r="AH961" s="41">
        <f t="shared" si="269"/>
        <v>2993.0634</v>
      </c>
      <c r="AI961" s="60">
        <f t="shared" si="270"/>
        <v>665.12520000000006</v>
      </c>
      <c r="AJ961" s="60">
        <f t="shared" si="271"/>
        <v>3741.3292500000002</v>
      </c>
      <c r="AK961" s="60">
        <f t="shared" si="272"/>
        <v>8245.7302191780836</v>
      </c>
      <c r="AL961" s="60">
        <f t="shared" si="273"/>
        <v>6060.6117110958912</v>
      </c>
      <c r="AM961" s="41">
        <f t="shared" si="274"/>
        <v>6161.0638389041087</v>
      </c>
      <c r="AN961" s="42">
        <f t="shared" si="275"/>
        <v>45715</v>
      </c>
      <c r="AO961" s="43">
        <f t="shared" si="276"/>
        <v>16628.13</v>
      </c>
    </row>
    <row r="962" spans="1:41" s="24" customFormat="1" ht="15.75" customHeight="1" x14ac:dyDescent="0.35">
      <c r="A962" s="36" t="s">
        <v>27</v>
      </c>
      <c r="B962" s="36">
        <v>202509</v>
      </c>
      <c r="C962" s="24" t="s">
        <v>736</v>
      </c>
      <c r="D962" s="24" t="s">
        <v>119</v>
      </c>
      <c r="E962" s="62">
        <v>45901</v>
      </c>
      <c r="F962" s="62">
        <v>46265</v>
      </c>
      <c r="G962" s="37" t="s">
        <v>322</v>
      </c>
      <c r="H962" s="36">
        <v>362115</v>
      </c>
      <c r="I962" s="63">
        <v>33026</v>
      </c>
      <c r="J962" s="24" t="s">
        <v>3867</v>
      </c>
      <c r="K962" s="63">
        <f t="shared" si="259"/>
        <v>45901</v>
      </c>
      <c r="L962" s="55">
        <f t="shared" si="260"/>
        <v>0.04</v>
      </c>
      <c r="M962" s="76">
        <v>0.22500000000000001</v>
      </c>
      <c r="N962" s="62">
        <v>45901</v>
      </c>
      <c r="O962" s="62">
        <v>46265</v>
      </c>
      <c r="P962" s="63"/>
      <c r="Q962" s="63"/>
      <c r="R962" s="78">
        <v>35</v>
      </c>
      <c r="S962" s="63" t="str">
        <f>VLOOKUP(R962,SA!$B$3:$C$11,2,1)</f>
        <v>26-35</v>
      </c>
      <c r="T962" s="38" t="s">
        <v>97</v>
      </c>
      <c r="U962" s="24" t="s">
        <v>56</v>
      </c>
      <c r="V962" s="24">
        <v>300000</v>
      </c>
      <c r="W962" s="39">
        <f t="shared" si="261"/>
        <v>300000</v>
      </c>
      <c r="X962" s="29">
        <f t="shared" si="262"/>
        <v>1</v>
      </c>
      <c r="Y962" s="40">
        <f t="shared" si="263"/>
        <v>365</v>
      </c>
      <c r="Z962" s="38">
        <f t="shared" si="264"/>
        <v>46081</v>
      </c>
      <c r="AA962" s="41">
        <f t="shared" si="265"/>
        <v>181</v>
      </c>
      <c r="AB962" s="24" t="s">
        <v>113</v>
      </c>
      <c r="AC962" s="41">
        <f t="shared" si="266"/>
        <v>4124.4657999999999</v>
      </c>
      <c r="AD962" s="41">
        <v>1</v>
      </c>
      <c r="AE962" s="72">
        <f>INDEX(SA!$C$2:$G$11,MATCH(Details!S962,SA!$C$2:$C$11,0),MATCH(Details!V962,SA!$C$2:$G$2,0))*Y962/(F962-E962+1)</f>
        <v>3495.31</v>
      </c>
      <c r="AF962" s="41">
        <f t="shared" si="267"/>
        <v>0</v>
      </c>
      <c r="AG962" s="41">
        <f t="shared" si="268"/>
        <v>0</v>
      </c>
      <c r="AH962" s="41">
        <f t="shared" si="269"/>
        <v>629.1558</v>
      </c>
      <c r="AI962" s="60">
        <f t="shared" si="270"/>
        <v>139.8124</v>
      </c>
      <c r="AJ962" s="60">
        <f t="shared" si="271"/>
        <v>786.44475</v>
      </c>
      <c r="AK962" s="60">
        <f t="shared" si="272"/>
        <v>1733.2907123287671</v>
      </c>
      <c r="AL962" s="60">
        <f t="shared" si="273"/>
        <v>1273.9686735616438</v>
      </c>
      <c r="AM962" s="41">
        <f t="shared" si="274"/>
        <v>1295.0841764383563</v>
      </c>
      <c r="AN962" s="42">
        <f t="shared" si="275"/>
        <v>45715</v>
      </c>
      <c r="AO962" s="43">
        <f t="shared" si="276"/>
        <v>3495.31</v>
      </c>
    </row>
    <row r="963" spans="1:41" s="24" customFormat="1" ht="15.75" customHeight="1" x14ac:dyDescent="0.35">
      <c r="A963" s="36" t="s">
        <v>27</v>
      </c>
      <c r="B963" s="36">
        <v>202509</v>
      </c>
      <c r="C963" s="24" t="s">
        <v>736</v>
      </c>
      <c r="D963" s="24" t="s">
        <v>119</v>
      </c>
      <c r="E963" s="62">
        <v>45901</v>
      </c>
      <c r="F963" s="62">
        <v>46265</v>
      </c>
      <c r="G963" s="37" t="s">
        <v>1474</v>
      </c>
      <c r="H963" s="36">
        <v>362116</v>
      </c>
      <c r="I963" s="63">
        <v>22750</v>
      </c>
      <c r="J963" s="24" t="s">
        <v>3868</v>
      </c>
      <c r="K963" s="63">
        <f t="shared" si="259"/>
        <v>45901</v>
      </c>
      <c r="L963" s="55">
        <f t="shared" si="260"/>
        <v>0.04</v>
      </c>
      <c r="M963" s="76">
        <v>0.22500000000000001</v>
      </c>
      <c r="N963" s="62">
        <v>45901</v>
      </c>
      <c r="O963" s="62">
        <v>46265</v>
      </c>
      <c r="P963" s="63"/>
      <c r="Q963" s="63"/>
      <c r="R963" s="78">
        <v>63</v>
      </c>
      <c r="S963" s="63" t="str">
        <f>VLOOKUP(R963,SA!$B$3:$C$11,2,1)</f>
        <v>56-65</v>
      </c>
      <c r="T963" s="38" t="s">
        <v>97</v>
      </c>
      <c r="U963" s="24" t="s">
        <v>5744</v>
      </c>
      <c r="V963" s="24">
        <v>500000</v>
      </c>
      <c r="W963" s="39">
        <f t="shared" si="261"/>
        <v>0</v>
      </c>
      <c r="X963" s="29">
        <f t="shared" si="262"/>
        <v>0</v>
      </c>
      <c r="Y963" s="40">
        <f t="shared" si="263"/>
        <v>365</v>
      </c>
      <c r="Z963" s="38">
        <f t="shared" si="264"/>
        <v>46081</v>
      </c>
      <c r="AA963" s="41">
        <f t="shared" si="265"/>
        <v>181</v>
      </c>
      <c r="AB963" s="24" t="s">
        <v>113</v>
      </c>
      <c r="AC963" s="41">
        <f t="shared" si="266"/>
        <v>13100.714</v>
      </c>
      <c r="AD963" s="41">
        <v>1</v>
      </c>
      <c r="AE963" s="72">
        <f>INDEX(SA!$C$2:$G$11,MATCH(Details!S963,SA!$C$2:$C$11,0),MATCH(Details!V963,SA!$C$2:$G$2,0))*Y963/(F963-E963+1)</f>
        <v>11102.3</v>
      </c>
      <c r="AF963" s="41">
        <f t="shared" si="267"/>
        <v>0</v>
      </c>
      <c r="AG963" s="41">
        <f t="shared" si="268"/>
        <v>0</v>
      </c>
      <c r="AH963" s="41">
        <f t="shared" si="269"/>
        <v>1998.4139999999998</v>
      </c>
      <c r="AI963" s="60">
        <f t="shared" si="270"/>
        <v>444.09199999999998</v>
      </c>
      <c r="AJ963" s="60">
        <f t="shared" si="271"/>
        <v>2498.0174999999999</v>
      </c>
      <c r="AK963" s="60">
        <f t="shared" si="272"/>
        <v>5505.5241095890406</v>
      </c>
      <c r="AL963" s="60">
        <f t="shared" si="273"/>
        <v>4046.5602205479449</v>
      </c>
      <c r="AM963" s="41">
        <f t="shared" si="274"/>
        <v>4113.6302794520543</v>
      </c>
      <c r="AN963" s="42">
        <f t="shared" si="275"/>
        <v>45715</v>
      </c>
      <c r="AO963" s="43">
        <f t="shared" si="276"/>
        <v>11102.3</v>
      </c>
    </row>
    <row r="964" spans="1:41" s="24" customFormat="1" ht="15.75" customHeight="1" x14ac:dyDescent="0.35">
      <c r="A964" s="36" t="s">
        <v>27</v>
      </c>
      <c r="B964" s="36">
        <v>202509</v>
      </c>
      <c r="C964" s="24" t="s">
        <v>736</v>
      </c>
      <c r="D964" s="24" t="s">
        <v>119</v>
      </c>
      <c r="E964" s="62">
        <v>45901</v>
      </c>
      <c r="F964" s="62">
        <v>46265</v>
      </c>
      <c r="G964" s="37" t="s">
        <v>1475</v>
      </c>
      <c r="H964" s="36">
        <v>362116</v>
      </c>
      <c r="I964" s="63">
        <v>26283</v>
      </c>
      <c r="J964" s="24" t="s">
        <v>3869</v>
      </c>
      <c r="K964" s="63">
        <f t="shared" ref="K964:K1027" si="277">N964</f>
        <v>45901</v>
      </c>
      <c r="L964" s="55">
        <f t="shared" ref="L964:L1027" si="278">IF(K964&gt;=DATE(2022,4,1),4%,5%)</f>
        <v>0.04</v>
      </c>
      <c r="M964" s="76">
        <v>0.22500000000000001</v>
      </c>
      <c r="N964" s="62">
        <v>45901</v>
      </c>
      <c r="O964" s="62">
        <v>46265</v>
      </c>
      <c r="P964" s="63"/>
      <c r="Q964" s="63"/>
      <c r="R964" s="78">
        <v>53</v>
      </c>
      <c r="S964" s="63" t="str">
        <f>VLOOKUP(R964,SA!$B$3:$C$11,2,1)</f>
        <v>46-55</v>
      </c>
      <c r="T964" s="38" t="s">
        <v>98</v>
      </c>
      <c r="U964" s="24" t="s">
        <v>5747</v>
      </c>
      <c r="V964" s="24">
        <v>500000</v>
      </c>
      <c r="W964" s="39">
        <f t="shared" ref="W964:W1027" si="279">IF(U964="self",V964,0)</f>
        <v>0</v>
      </c>
      <c r="X964" s="29">
        <f t="shared" ref="X964:X1027" si="280">IF(U964="self",1,0)</f>
        <v>0</v>
      </c>
      <c r="Y964" s="40">
        <f t="shared" ref="Y964:Y1027" si="281">O964-N964+1</f>
        <v>365</v>
      </c>
      <c r="Z964" s="38">
        <f t="shared" ref="Z964:Z1027" si="282">$Z$1</f>
        <v>46081</v>
      </c>
      <c r="AA964" s="41">
        <f t="shared" ref="AA964:AA1027" si="283">IF(MIN((Z964-N964)+1,Y964)&lt;0,0,MIN((Z964-N964)+1,Y964))</f>
        <v>181</v>
      </c>
      <c r="AB964" s="24" t="s">
        <v>113</v>
      </c>
      <c r="AC964" s="41">
        <f t="shared" ref="AC964:AC1027" si="284">AE964+AF964+AG964+AH964</f>
        <v>8919.0417999999991</v>
      </c>
      <c r="AD964" s="41">
        <v>1</v>
      </c>
      <c r="AE964" s="72">
        <f>INDEX(SA!$C$2:$G$11,MATCH(Details!S964,SA!$C$2:$C$11,0),MATCH(Details!V964,SA!$C$2:$G$2,0))*Y964/(F964-E964+1)</f>
        <v>7558.5099999999993</v>
      </c>
      <c r="AF964" s="41">
        <f t="shared" ref="AF964:AF1027" si="285">IF(AB964="Karnataka",AE964*9%,0)</f>
        <v>0</v>
      </c>
      <c r="AG964" s="41">
        <f t="shared" ref="AG964:AG1027" si="286">IF(AB964="Karnataka",AE964*9%,0)</f>
        <v>0</v>
      </c>
      <c r="AH964" s="41">
        <f t="shared" ref="AH964:AH1027" si="287">IF(AF964+AG964&gt;0,0,AE964*18%)</f>
        <v>1360.5317999999997</v>
      </c>
      <c r="AI964" s="60">
        <f t="shared" ref="AI964:AI1027" si="288">AE964*L964</f>
        <v>302.34039999999999</v>
      </c>
      <c r="AJ964" s="60">
        <f t="shared" ref="AJ964:AJ1027" si="289">$AE964*M964</f>
        <v>1700.6647499999999</v>
      </c>
      <c r="AK964" s="60">
        <f t="shared" ref="AK964:AK1027" si="290">(AE964)*AA964/Y964</f>
        <v>3748.1926301369858</v>
      </c>
      <c r="AL964" s="60">
        <f t="shared" ref="AL964:AL1027" si="291">AK964*(1-L964-M964)</f>
        <v>2754.9215831506845</v>
      </c>
      <c r="AM964" s="41">
        <f t="shared" ref="AM964:AM1027" si="292">AE964-AI964-AL964-AJ964</f>
        <v>2800.5832668493149</v>
      </c>
      <c r="AN964" s="42">
        <f t="shared" ref="AN964:AN1027" si="293">Z964-366</f>
        <v>45715</v>
      </c>
      <c r="AO964" s="43">
        <f t="shared" ref="AO964:AO1027" si="294">IF(AND(O964&gt;Z964,N964&gt;AN964),AE964,0)</f>
        <v>7558.5099999999993</v>
      </c>
    </row>
    <row r="965" spans="1:41" s="24" customFormat="1" ht="15.75" customHeight="1" x14ac:dyDescent="0.35">
      <c r="A965" s="36" t="s">
        <v>27</v>
      </c>
      <c r="B965" s="36">
        <v>202509</v>
      </c>
      <c r="C965" s="24" t="s">
        <v>736</v>
      </c>
      <c r="D965" s="24" t="s">
        <v>119</v>
      </c>
      <c r="E965" s="62">
        <v>45901</v>
      </c>
      <c r="F965" s="62">
        <v>46265</v>
      </c>
      <c r="G965" s="37" t="s">
        <v>1476</v>
      </c>
      <c r="H965" s="36">
        <v>362116</v>
      </c>
      <c r="I965" s="63">
        <v>43762</v>
      </c>
      <c r="J965" s="24" t="s">
        <v>3870</v>
      </c>
      <c r="K965" s="63">
        <f t="shared" si="277"/>
        <v>45901</v>
      </c>
      <c r="L965" s="55">
        <f t="shared" si="278"/>
        <v>0.04</v>
      </c>
      <c r="M965" s="76">
        <v>0.22500000000000001</v>
      </c>
      <c r="N965" s="62">
        <v>45901</v>
      </c>
      <c r="O965" s="62">
        <v>46265</v>
      </c>
      <c r="P965" s="63"/>
      <c r="Q965" s="63"/>
      <c r="R965" s="78">
        <v>5</v>
      </c>
      <c r="S965" s="63" t="str">
        <f>VLOOKUP(R965,SA!$B$3:$C$11,2,1)</f>
        <v>0-25</v>
      </c>
      <c r="T965" s="38" t="s">
        <v>97</v>
      </c>
      <c r="U965" s="24" t="s">
        <v>5745</v>
      </c>
      <c r="V965" s="24">
        <v>500000</v>
      </c>
      <c r="W965" s="39">
        <f t="shared" si="279"/>
        <v>0</v>
      </c>
      <c r="X965" s="29">
        <f t="shared" si="280"/>
        <v>0</v>
      </c>
      <c r="Y965" s="40">
        <f t="shared" si="281"/>
        <v>365</v>
      </c>
      <c r="Z965" s="38">
        <f t="shared" si="282"/>
        <v>46081</v>
      </c>
      <c r="AA965" s="41">
        <f t="shared" si="283"/>
        <v>181</v>
      </c>
      <c r="AB965" s="24" t="s">
        <v>113</v>
      </c>
      <c r="AC965" s="41">
        <f t="shared" si="284"/>
        <v>4448.2106000000003</v>
      </c>
      <c r="AD965" s="41">
        <v>1</v>
      </c>
      <c r="AE965" s="72">
        <f>INDEX(SA!$C$2:$G$11,MATCH(Details!S965,SA!$C$2:$C$11,0),MATCH(Details!V965,SA!$C$2:$G$2,0))*Y965/(F965-E965+1)</f>
        <v>3769.67</v>
      </c>
      <c r="AF965" s="41">
        <f t="shared" si="285"/>
        <v>0</v>
      </c>
      <c r="AG965" s="41">
        <f t="shared" si="286"/>
        <v>0</v>
      </c>
      <c r="AH965" s="41">
        <f t="shared" si="287"/>
        <v>678.54060000000004</v>
      </c>
      <c r="AI965" s="60">
        <f t="shared" si="288"/>
        <v>150.7868</v>
      </c>
      <c r="AJ965" s="60">
        <f t="shared" si="289"/>
        <v>848.17574999999999</v>
      </c>
      <c r="AK965" s="60">
        <f t="shared" si="290"/>
        <v>1869.3432054794521</v>
      </c>
      <c r="AL965" s="60">
        <f t="shared" si="291"/>
        <v>1373.9672560273973</v>
      </c>
      <c r="AM965" s="41">
        <f t="shared" si="292"/>
        <v>1396.7401939726028</v>
      </c>
      <c r="AN965" s="42">
        <f t="shared" si="293"/>
        <v>45715</v>
      </c>
      <c r="AO965" s="43">
        <f t="shared" si="294"/>
        <v>3769.67</v>
      </c>
    </row>
    <row r="966" spans="1:41" s="24" customFormat="1" ht="15.75" customHeight="1" x14ac:dyDescent="0.35">
      <c r="A966" s="36" t="s">
        <v>27</v>
      </c>
      <c r="B966" s="36">
        <v>202509</v>
      </c>
      <c r="C966" s="24" t="s">
        <v>736</v>
      </c>
      <c r="D966" s="24" t="s">
        <v>119</v>
      </c>
      <c r="E966" s="62">
        <v>45901</v>
      </c>
      <c r="F966" s="62">
        <v>46265</v>
      </c>
      <c r="G966" s="37" t="s">
        <v>1477</v>
      </c>
      <c r="H966" s="36">
        <v>362116</v>
      </c>
      <c r="I966" s="63">
        <v>33588</v>
      </c>
      <c r="J966" s="24" t="s">
        <v>3871</v>
      </c>
      <c r="K966" s="63">
        <f t="shared" si="277"/>
        <v>45901</v>
      </c>
      <c r="L966" s="55">
        <f t="shared" si="278"/>
        <v>0.04</v>
      </c>
      <c r="M966" s="76">
        <v>0.22500000000000001</v>
      </c>
      <c r="N966" s="62">
        <v>45901</v>
      </c>
      <c r="O966" s="62">
        <v>46265</v>
      </c>
      <c r="P966" s="63"/>
      <c r="Q966" s="63"/>
      <c r="R966" s="78">
        <v>33</v>
      </c>
      <c r="S966" s="63" t="str">
        <f>VLOOKUP(R966,SA!$B$3:$C$11,2,1)</f>
        <v>26-35</v>
      </c>
      <c r="T966" s="38" t="s">
        <v>98</v>
      </c>
      <c r="U966" s="24" t="s">
        <v>5743</v>
      </c>
      <c r="V966" s="24">
        <v>500000</v>
      </c>
      <c r="W966" s="39">
        <f t="shared" si="279"/>
        <v>0</v>
      </c>
      <c r="X966" s="29">
        <f t="shared" si="280"/>
        <v>0</v>
      </c>
      <c r="Y966" s="40">
        <f t="shared" si="281"/>
        <v>365</v>
      </c>
      <c r="Z966" s="38">
        <f t="shared" si="282"/>
        <v>46081</v>
      </c>
      <c r="AA966" s="41">
        <f t="shared" si="283"/>
        <v>181</v>
      </c>
      <c r="AB966" s="24" t="s">
        <v>113</v>
      </c>
      <c r="AC966" s="41">
        <f t="shared" si="284"/>
        <v>4986.3141999999998</v>
      </c>
      <c r="AD966" s="41">
        <v>1</v>
      </c>
      <c r="AE966" s="72">
        <f>INDEX(SA!$C$2:$G$11,MATCH(Details!S966,SA!$C$2:$C$11,0),MATCH(Details!V966,SA!$C$2:$G$2,0))*Y966/(F966-E966+1)</f>
        <v>4225.6899999999996</v>
      </c>
      <c r="AF966" s="41">
        <f t="shared" si="285"/>
        <v>0</v>
      </c>
      <c r="AG966" s="41">
        <f t="shared" si="286"/>
        <v>0</v>
      </c>
      <c r="AH966" s="41">
        <f t="shared" si="287"/>
        <v>760.62419999999986</v>
      </c>
      <c r="AI966" s="60">
        <f t="shared" si="288"/>
        <v>169.02759999999998</v>
      </c>
      <c r="AJ966" s="60">
        <f t="shared" si="289"/>
        <v>950.78024999999991</v>
      </c>
      <c r="AK966" s="60">
        <f t="shared" si="290"/>
        <v>2095.479150684931</v>
      </c>
      <c r="AL966" s="60">
        <f t="shared" si="291"/>
        <v>1540.1771757534243</v>
      </c>
      <c r="AM966" s="41">
        <f t="shared" si="292"/>
        <v>1565.7049742465756</v>
      </c>
      <c r="AN966" s="42">
        <f t="shared" si="293"/>
        <v>45715</v>
      </c>
      <c r="AO966" s="43">
        <f t="shared" si="294"/>
        <v>4225.6899999999996</v>
      </c>
    </row>
    <row r="967" spans="1:41" s="24" customFormat="1" ht="15.75" customHeight="1" x14ac:dyDescent="0.35">
      <c r="A967" s="36" t="s">
        <v>27</v>
      </c>
      <c r="B967" s="36">
        <v>202509</v>
      </c>
      <c r="C967" s="24" t="s">
        <v>736</v>
      </c>
      <c r="D967" s="24" t="s">
        <v>119</v>
      </c>
      <c r="E967" s="62">
        <v>45901</v>
      </c>
      <c r="F967" s="62">
        <v>46265</v>
      </c>
      <c r="G967" s="37" t="s">
        <v>543</v>
      </c>
      <c r="H967" s="36">
        <v>362116</v>
      </c>
      <c r="I967" s="63">
        <v>32898</v>
      </c>
      <c r="J967" s="24" t="s">
        <v>3872</v>
      </c>
      <c r="K967" s="63">
        <f t="shared" si="277"/>
        <v>45901</v>
      </c>
      <c r="L967" s="55">
        <f t="shared" si="278"/>
        <v>0.04</v>
      </c>
      <c r="M967" s="76">
        <v>0.22500000000000001</v>
      </c>
      <c r="N967" s="62">
        <v>45901</v>
      </c>
      <c r="O967" s="62">
        <v>46265</v>
      </c>
      <c r="P967" s="63"/>
      <c r="Q967" s="63"/>
      <c r="R967" s="78">
        <v>35</v>
      </c>
      <c r="S967" s="63" t="str">
        <f>VLOOKUP(R967,SA!$B$3:$C$11,2,1)</f>
        <v>26-35</v>
      </c>
      <c r="T967" s="38" t="s">
        <v>97</v>
      </c>
      <c r="U967" s="24" t="s">
        <v>56</v>
      </c>
      <c r="V967" s="24">
        <v>500000</v>
      </c>
      <c r="W967" s="39">
        <f t="shared" si="279"/>
        <v>500000</v>
      </c>
      <c r="X967" s="29">
        <f t="shared" si="280"/>
        <v>1</v>
      </c>
      <c r="Y967" s="40">
        <f t="shared" si="281"/>
        <v>365</v>
      </c>
      <c r="Z967" s="38">
        <f t="shared" si="282"/>
        <v>46081</v>
      </c>
      <c r="AA967" s="41">
        <f t="shared" si="283"/>
        <v>181</v>
      </c>
      <c r="AB967" s="24" t="s">
        <v>113</v>
      </c>
      <c r="AC967" s="41">
        <f t="shared" si="284"/>
        <v>4986.3141999999998</v>
      </c>
      <c r="AD967" s="41">
        <v>1</v>
      </c>
      <c r="AE967" s="72">
        <f>INDEX(SA!$C$2:$G$11,MATCH(Details!S967,SA!$C$2:$C$11,0),MATCH(Details!V967,SA!$C$2:$G$2,0))*Y967/(F967-E967+1)</f>
        <v>4225.6899999999996</v>
      </c>
      <c r="AF967" s="41">
        <f t="shared" si="285"/>
        <v>0</v>
      </c>
      <c r="AG967" s="41">
        <f t="shared" si="286"/>
        <v>0</v>
      </c>
      <c r="AH967" s="41">
        <f t="shared" si="287"/>
        <v>760.62419999999986</v>
      </c>
      <c r="AI967" s="60">
        <f t="shared" si="288"/>
        <v>169.02759999999998</v>
      </c>
      <c r="AJ967" s="60">
        <f t="shared" si="289"/>
        <v>950.78024999999991</v>
      </c>
      <c r="AK967" s="60">
        <f t="shared" si="290"/>
        <v>2095.479150684931</v>
      </c>
      <c r="AL967" s="60">
        <f t="shared" si="291"/>
        <v>1540.1771757534243</v>
      </c>
      <c r="AM967" s="41">
        <f t="shared" si="292"/>
        <v>1565.7049742465756</v>
      </c>
      <c r="AN967" s="42">
        <f t="shared" si="293"/>
        <v>45715</v>
      </c>
      <c r="AO967" s="43">
        <f t="shared" si="294"/>
        <v>4225.6899999999996</v>
      </c>
    </row>
    <row r="968" spans="1:41" s="24" customFormat="1" ht="15.75" customHeight="1" x14ac:dyDescent="0.35">
      <c r="A968" s="36" t="s">
        <v>27</v>
      </c>
      <c r="B968" s="36">
        <v>202509</v>
      </c>
      <c r="C968" s="24" t="s">
        <v>736</v>
      </c>
      <c r="D968" s="24" t="s">
        <v>119</v>
      </c>
      <c r="E968" s="62">
        <v>45901</v>
      </c>
      <c r="F968" s="62">
        <v>46265</v>
      </c>
      <c r="G968" s="37" t="s">
        <v>1478</v>
      </c>
      <c r="H968" s="36">
        <v>362118</v>
      </c>
      <c r="I968" s="63">
        <v>43343</v>
      </c>
      <c r="J968" s="24" t="s">
        <v>3873</v>
      </c>
      <c r="K968" s="63">
        <f t="shared" si="277"/>
        <v>45901</v>
      </c>
      <c r="L968" s="55">
        <f t="shared" si="278"/>
        <v>0.04</v>
      </c>
      <c r="M968" s="76">
        <v>0.22500000000000001</v>
      </c>
      <c r="N968" s="62">
        <v>45901</v>
      </c>
      <c r="O968" s="62">
        <v>46265</v>
      </c>
      <c r="P968" s="63"/>
      <c r="Q968" s="63"/>
      <c r="R968" s="78">
        <v>7</v>
      </c>
      <c r="S968" s="63" t="str">
        <f>VLOOKUP(R968,SA!$B$3:$C$11,2,1)</f>
        <v>0-25</v>
      </c>
      <c r="T968" s="38" t="s">
        <v>98</v>
      </c>
      <c r="U968" s="24" t="s">
        <v>5746</v>
      </c>
      <c r="V968" s="24">
        <v>500000</v>
      </c>
      <c r="W968" s="39">
        <f t="shared" si="279"/>
        <v>0</v>
      </c>
      <c r="X968" s="29">
        <f t="shared" si="280"/>
        <v>0</v>
      </c>
      <c r="Y968" s="40">
        <f t="shared" si="281"/>
        <v>365</v>
      </c>
      <c r="Z968" s="38">
        <f t="shared" si="282"/>
        <v>46081</v>
      </c>
      <c r="AA968" s="41">
        <f t="shared" si="283"/>
        <v>181</v>
      </c>
      <c r="AB968" s="24" t="s">
        <v>113</v>
      </c>
      <c r="AC968" s="41">
        <f t="shared" si="284"/>
        <v>4448.2106000000003</v>
      </c>
      <c r="AD968" s="41">
        <v>1</v>
      </c>
      <c r="AE968" s="72">
        <f>INDEX(SA!$C$2:$G$11,MATCH(Details!S968,SA!$C$2:$C$11,0),MATCH(Details!V968,SA!$C$2:$G$2,0))*Y968/(F968-E968+1)</f>
        <v>3769.67</v>
      </c>
      <c r="AF968" s="41">
        <f t="shared" si="285"/>
        <v>0</v>
      </c>
      <c r="AG968" s="41">
        <f t="shared" si="286"/>
        <v>0</v>
      </c>
      <c r="AH968" s="41">
        <f t="shared" si="287"/>
        <v>678.54060000000004</v>
      </c>
      <c r="AI968" s="60">
        <f t="shared" si="288"/>
        <v>150.7868</v>
      </c>
      <c r="AJ968" s="60">
        <f t="shared" si="289"/>
        <v>848.17574999999999</v>
      </c>
      <c r="AK968" s="60">
        <f t="shared" si="290"/>
        <v>1869.3432054794521</v>
      </c>
      <c r="AL968" s="60">
        <f t="shared" si="291"/>
        <v>1373.9672560273973</v>
      </c>
      <c r="AM968" s="41">
        <f t="shared" si="292"/>
        <v>1396.7401939726028</v>
      </c>
      <c r="AN968" s="42">
        <f t="shared" si="293"/>
        <v>45715</v>
      </c>
      <c r="AO968" s="43">
        <f t="shared" si="294"/>
        <v>3769.67</v>
      </c>
    </row>
    <row r="969" spans="1:41" s="24" customFormat="1" ht="15.75" customHeight="1" x14ac:dyDescent="0.35">
      <c r="A969" s="36" t="s">
        <v>27</v>
      </c>
      <c r="B969" s="36">
        <v>202509</v>
      </c>
      <c r="C969" s="24" t="s">
        <v>736</v>
      </c>
      <c r="D969" s="24" t="s">
        <v>119</v>
      </c>
      <c r="E969" s="62">
        <v>45901</v>
      </c>
      <c r="F969" s="62">
        <v>46265</v>
      </c>
      <c r="G969" s="37" t="s">
        <v>1479</v>
      </c>
      <c r="H969" s="36">
        <v>362118</v>
      </c>
      <c r="I969" s="63">
        <v>45804</v>
      </c>
      <c r="J969" s="24" t="s">
        <v>3874</v>
      </c>
      <c r="K969" s="63">
        <f t="shared" si="277"/>
        <v>45901</v>
      </c>
      <c r="L969" s="55">
        <f t="shared" si="278"/>
        <v>0.04</v>
      </c>
      <c r="M969" s="76">
        <v>0.22500000000000001</v>
      </c>
      <c r="N969" s="62">
        <v>45901</v>
      </c>
      <c r="O969" s="62">
        <v>46265</v>
      </c>
      <c r="P969" s="63"/>
      <c r="Q969" s="63"/>
      <c r="R969" s="78">
        <v>0</v>
      </c>
      <c r="S969" s="63" t="str">
        <f>VLOOKUP(R969,SA!$B$3:$C$11,2,1)</f>
        <v>0-25</v>
      </c>
      <c r="T969" s="38" t="s">
        <v>97</v>
      </c>
      <c r="U969" s="24" t="s">
        <v>5745</v>
      </c>
      <c r="V969" s="24">
        <v>500000</v>
      </c>
      <c r="W969" s="39">
        <f t="shared" si="279"/>
        <v>0</v>
      </c>
      <c r="X969" s="29">
        <f t="shared" si="280"/>
        <v>0</v>
      </c>
      <c r="Y969" s="40">
        <f t="shared" si="281"/>
        <v>365</v>
      </c>
      <c r="Z969" s="38">
        <f t="shared" si="282"/>
        <v>46081</v>
      </c>
      <c r="AA969" s="41">
        <f t="shared" si="283"/>
        <v>181</v>
      </c>
      <c r="AB969" s="24" t="s">
        <v>113</v>
      </c>
      <c r="AC969" s="41">
        <f t="shared" si="284"/>
        <v>4448.2106000000003</v>
      </c>
      <c r="AD969" s="41">
        <v>1</v>
      </c>
      <c r="AE969" s="72">
        <f>INDEX(SA!$C$2:$G$11,MATCH(Details!S969,SA!$C$2:$C$11,0),MATCH(Details!V969,SA!$C$2:$G$2,0))*Y969/(F969-E969+1)</f>
        <v>3769.67</v>
      </c>
      <c r="AF969" s="41">
        <f t="shared" si="285"/>
        <v>0</v>
      </c>
      <c r="AG969" s="41">
        <f t="shared" si="286"/>
        <v>0</v>
      </c>
      <c r="AH969" s="41">
        <f t="shared" si="287"/>
        <v>678.54060000000004</v>
      </c>
      <c r="AI969" s="60">
        <f t="shared" si="288"/>
        <v>150.7868</v>
      </c>
      <c r="AJ969" s="60">
        <f t="shared" si="289"/>
        <v>848.17574999999999</v>
      </c>
      <c r="AK969" s="60">
        <f t="shared" si="290"/>
        <v>1869.3432054794521</v>
      </c>
      <c r="AL969" s="60">
        <f t="shared" si="291"/>
        <v>1373.9672560273973</v>
      </c>
      <c r="AM969" s="41">
        <f t="shared" si="292"/>
        <v>1396.7401939726028</v>
      </c>
      <c r="AN969" s="42">
        <f t="shared" si="293"/>
        <v>45715</v>
      </c>
      <c r="AO969" s="43">
        <f t="shared" si="294"/>
        <v>3769.67</v>
      </c>
    </row>
    <row r="970" spans="1:41" s="24" customFormat="1" ht="15.75" customHeight="1" x14ac:dyDescent="0.35">
      <c r="A970" s="36" t="s">
        <v>27</v>
      </c>
      <c r="B970" s="36">
        <v>202509</v>
      </c>
      <c r="C970" s="24" t="s">
        <v>736</v>
      </c>
      <c r="D970" s="24" t="s">
        <v>119</v>
      </c>
      <c r="E970" s="62">
        <v>45901</v>
      </c>
      <c r="F970" s="62">
        <v>46265</v>
      </c>
      <c r="G970" s="37" t="s">
        <v>1480</v>
      </c>
      <c r="H970" s="36">
        <v>362118</v>
      </c>
      <c r="I970" s="63">
        <v>20065</v>
      </c>
      <c r="J970" s="24" t="s">
        <v>3875</v>
      </c>
      <c r="K970" s="63">
        <f t="shared" si="277"/>
        <v>45901</v>
      </c>
      <c r="L970" s="55">
        <f t="shared" si="278"/>
        <v>0.04</v>
      </c>
      <c r="M970" s="76">
        <v>0.22500000000000001</v>
      </c>
      <c r="N970" s="62">
        <v>45901</v>
      </c>
      <c r="O970" s="62">
        <v>46265</v>
      </c>
      <c r="P970" s="63"/>
      <c r="Q970" s="63"/>
      <c r="R970" s="78">
        <v>70</v>
      </c>
      <c r="S970" s="63" t="str">
        <f>VLOOKUP(R970,SA!$B$3:$C$11,2,1)</f>
        <v>66-70</v>
      </c>
      <c r="T970" s="38" t="s">
        <v>97</v>
      </c>
      <c r="U970" s="24" t="s">
        <v>5744</v>
      </c>
      <c r="V970" s="24">
        <v>500000</v>
      </c>
      <c r="W970" s="39">
        <f t="shared" si="279"/>
        <v>0</v>
      </c>
      <c r="X970" s="29">
        <f t="shared" si="280"/>
        <v>0</v>
      </c>
      <c r="Y970" s="40">
        <f t="shared" si="281"/>
        <v>365</v>
      </c>
      <c r="Z970" s="38">
        <f t="shared" si="282"/>
        <v>46081</v>
      </c>
      <c r="AA970" s="41">
        <f t="shared" si="283"/>
        <v>181</v>
      </c>
      <c r="AB970" s="24" t="s">
        <v>113</v>
      </c>
      <c r="AC970" s="41">
        <f t="shared" si="284"/>
        <v>18713.136199999997</v>
      </c>
      <c r="AD970" s="41">
        <v>1</v>
      </c>
      <c r="AE970" s="72">
        <f>INDEX(SA!$C$2:$G$11,MATCH(Details!S970,SA!$C$2:$C$11,0),MATCH(Details!V970,SA!$C$2:$G$2,0))*Y970/(F970-E970+1)</f>
        <v>15858.589999999998</v>
      </c>
      <c r="AF970" s="41">
        <f t="shared" si="285"/>
        <v>0</v>
      </c>
      <c r="AG970" s="41">
        <f t="shared" si="286"/>
        <v>0</v>
      </c>
      <c r="AH970" s="41">
        <f t="shared" si="287"/>
        <v>2854.5461999999998</v>
      </c>
      <c r="AI970" s="60">
        <f t="shared" si="288"/>
        <v>634.34359999999992</v>
      </c>
      <c r="AJ970" s="60">
        <f t="shared" si="289"/>
        <v>3568.1827499999995</v>
      </c>
      <c r="AK970" s="60">
        <f t="shared" si="290"/>
        <v>7864.1227123287663</v>
      </c>
      <c r="AL970" s="60">
        <f t="shared" si="291"/>
        <v>5780.130193561643</v>
      </c>
      <c r="AM970" s="41">
        <f t="shared" si="292"/>
        <v>5875.9334564383553</v>
      </c>
      <c r="AN970" s="42">
        <f t="shared" si="293"/>
        <v>45715</v>
      </c>
      <c r="AO970" s="43">
        <f t="shared" si="294"/>
        <v>15858.589999999998</v>
      </c>
    </row>
    <row r="971" spans="1:41" s="24" customFormat="1" ht="15.75" customHeight="1" x14ac:dyDescent="0.35">
      <c r="A971" s="36" t="s">
        <v>27</v>
      </c>
      <c r="B971" s="36">
        <v>202509</v>
      </c>
      <c r="C971" s="24" t="s">
        <v>736</v>
      </c>
      <c r="D971" s="24" t="s">
        <v>119</v>
      </c>
      <c r="E971" s="62">
        <v>45901</v>
      </c>
      <c r="F971" s="62">
        <v>46265</v>
      </c>
      <c r="G971" s="37" t="s">
        <v>1481</v>
      </c>
      <c r="H971" s="36">
        <v>362118</v>
      </c>
      <c r="I971" s="63">
        <v>34767</v>
      </c>
      <c r="J971" s="24" t="s">
        <v>3876</v>
      </c>
      <c r="K971" s="63">
        <f t="shared" si="277"/>
        <v>45901</v>
      </c>
      <c r="L971" s="55">
        <f t="shared" si="278"/>
        <v>0.04</v>
      </c>
      <c r="M971" s="76">
        <v>0.22500000000000001</v>
      </c>
      <c r="N971" s="62">
        <v>45901</v>
      </c>
      <c r="O971" s="62">
        <v>46265</v>
      </c>
      <c r="P971" s="63"/>
      <c r="Q971" s="63"/>
      <c r="R971" s="78">
        <v>30</v>
      </c>
      <c r="S971" s="63" t="str">
        <f>VLOOKUP(R971,SA!$B$3:$C$11,2,1)</f>
        <v>26-35</v>
      </c>
      <c r="T971" s="38" t="s">
        <v>98</v>
      </c>
      <c r="U971" s="24" t="s">
        <v>5743</v>
      </c>
      <c r="V971" s="24">
        <v>500000</v>
      </c>
      <c r="W971" s="39">
        <f t="shared" si="279"/>
        <v>0</v>
      </c>
      <c r="X971" s="29">
        <f t="shared" si="280"/>
        <v>0</v>
      </c>
      <c r="Y971" s="40">
        <f t="shared" si="281"/>
        <v>365</v>
      </c>
      <c r="Z971" s="38">
        <f t="shared" si="282"/>
        <v>46081</v>
      </c>
      <c r="AA971" s="41">
        <f t="shared" si="283"/>
        <v>181</v>
      </c>
      <c r="AB971" s="24" t="s">
        <v>113</v>
      </c>
      <c r="AC971" s="41">
        <f t="shared" si="284"/>
        <v>4986.3141999999998</v>
      </c>
      <c r="AD971" s="41">
        <v>1</v>
      </c>
      <c r="AE971" s="72">
        <f>INDEX(SA!$C$2:$G$11,MATCH(Details!S971,SA!$C$2:$C$11,0),MATCH(Details!V971,SA!$C$2:$G$2,0))*Y971/(F971-E971+1)</f>
        <v>4225.6899999999996</v>
      </c>
      <c r="AF971" s="41">
        <f t="shared" si="285"/>
        <v>0</v>
      </c>
      <c r="AG971" s="41">
        <f t="shared" si="286"/>
        <v>0</v>
      </c>
      <c r="AH971" s="41">
        <f t="shared" si="287"/>
        <v>760.62419999999986</v>
      </c>
      <c r="AI971" s="60">
        <f t="shared" si="288"/>
        <v>169.02759999999998</v>
      </c>
      <c r="AJ971" s="60">
        <f t="shared" si="289"/>
        <v>950.78024999999991</v>
      </c>
      <c r="AK971" s="60">
        <f t="shared" si="290"/>
        <v>2095.479150684931</v>
      </c>
      <c r="AL971" s="60">
        <f t="shared" si="291"/>
        <v>1540.1771757534243</v>
      </c>
      <c r="AM971" s="41">
        <f t="shared" si="292"/>
        <v>1565.7049742465756</v>
      </c>
      <c r="AN971" s="42">
        <f t="shared" si="293"/>
        <v>45715</v>
      </c>
      <c r="AO971" s="43">
        <f t="shared" si="294"/>
        <v>4225.6899999999996</v>
      </c>
    </row>
    <row r="972" spans="1:41" s="24" customFormat="1" ht="15.75" customHeight="1" x14ac:dyDescent="0.35">
      <c r="A972" s="36" t="s">
        <v>27</v>
      </c>
      <c r="B972" s="36">
        <v>202509</v>
      </c>
      <c r="C972" s="24" t="s">
        <v>736</v>
      </c>
      <c r="D972" s="24" t="s">
        <v>119</v>
      </c>
      <c r="E972" s="62">
        <v>45901</v>
      </c>
      <c r="F972" s="62">
        <v>46265</v>
      </c>
      <c r="G972" s="37" t="s">
        <v>1482</v>
      </c>
      <c r="H972" s="36">
        <v>362118</v>
      </c>
      <c r="I972" s="63">
        <v>24902</v>
      </c>
      <c r="J972" s="24" t="s">
        <v>3877</v>
      </c>
      <c r="K972" s="63">
        <f t="shared" si="277"/>
        <v>45901</v>
      </c>
      <c r="L972" s="55">
        <f t="shared" si="278"/>
        <v>0.04</v>
      </c>
      <c r="M972" s="76">
        <v>0.22500000000000001</v>
      </c>
      <c r="N972" s="62">
        <v>45901</v>
      </c>
      <c r="O972" s="62">
        <v>46265</v>
      </c>
      <c r="P972" s="63"/>
      <c r="Q972" s="63"/>
      <c r="R972" s="78">
        <v>57</v>
      </c>
      <c r="S972" s="63" t="str">
        <f>VLOOKUP(R972,SA!$B$3:$C$11,2,1)</f>
        <v>56-65</v>
      </c>
      <c r="T972" s="38" t="s">
        <v>98</v>
      </c>
      <c r="U972" s="24" t="s">
        <v>5747</v>
      </c>
      <c r="V972" s="24">
        <v>500000</v>
      </c>
      <c r="W972" s="39">
        <f t="shared" si="279"/>
        <v>0</v>
      </c>
      <c r="X972" s="29">
        <f t="shared" si="280"/>
        <v>0</v>
      </c>
      <c r="Y972" s="40">
        <f t="shared" si="281"/>
        <v>365</v>
      </c>
      <c r="Z972" s="38">
        <f t="shared" si="282"/>
        <v>46081</v>
      </c>
      <c r="AA972" s="41">
        <f t="shared" si="283"/>
        <v>181</v>
      </c>
      <c r="AB972" s="24" t="s">
        <v>113</v>
      </c>
      <c r="AC972" s="41">
        <f t="shared" si="284"/>
        <v>13100.714</v>
      </c>
      <c r="AD972" s="41">
        <v>1</v>
      </c>
      <c r="AE972" s="72">
        <f>INDEX(SA!$C$2:$G$11,MATCH(Details!S972,SA!$C$2:$C$11,0),MATCH(Details!V972,SA!$C$2:$G$2,0))*Y972/(F972-E972+1)</f>
        <v>11102.3</v>
      </c>
      <c r="AF972" s="41">
        <f t="shared" si="285"/>
        <v>0</v>
      </c>
      <c r="AG972" s="41">
        <f t="shared" si="286"/>
        <v>0</v>
      </c>
      <c r="AH972" s="41">
        <f t="shared" si="287"/>
        <v>1998.4139999999998</v>
      </c>
      <c r="AI972" s="60">
        <f t="shared" si="288"/>
        <v>444.09199999999998</v>
      </c>
      <c r="AJ972" s="60">
        <f t="shared" si="289"/>
        <v>2498.0174999999999</v>
      </c>
      <c r="AK972" s="60">
        <f t="shared" si="290"/>
        <v>5505.5241095890406</v>
      </c>
      <c r="AL972" s="60">
        <f t="shared" si="291"/>
        <v>4046.5602205479449</v>
      </c>
      <c r="AM972" s="41">
        <f t="shared" si="292"/>
        <v>4113.6302794520543</v>
      </c>
      <c r="AN972" s="42">
        <f t="shared" si="293"/>
        <v>45715</v>
      </c>
      <c r="AO972" s="43">
        <f t="shared" si="294"/>
        <v>11102.3</v>
      </c>
    </row>
    <row r="973" spans="1:41" s="24" customFormat="1" ht="15.75" customHeight="1" x14ac:dyDescent="0.35">
      <c r="A973" s="36" t="s">
        <v>27</v>
      </c>
      <c r="B973" s="36">
        <v>202509</v>
      </c>
      <c r="C973" s="24" t="s">
        <v>736</v>
      </c>
      <c r="D973" s="24" t="s">
        <v>119</v>
      </c>
      <c r="E973" s="62">
        <v>45901</v>
      </c>
      <c r="F973" s="62">
        <v>46265</v>
      </c>
      <c r="G973" s="37" t="s">
        <v>221</v>
      </c>
      <c r="H973" s="36">
        <v>362118</v>
      </c>
      <c r="I973" s="63">
        <v>32694</v>
      </c>
      <c r="J973" s="24" t="s">
        <v>3878</v>
      </c>
      <c r="K973" s="63">
        <f t="shared" si="277"/>
        <v>45901</v>
      </c>
      <c r="L973" s="55">
        <f t="shared" si="278"/>
        <v>0.04</v>
      </c>
      <c r="M973" s="76">
        <v>0.22500000000000001</v>
      </c>
      <c r="N973" s="62">
        <v>45901</v>
      </c>
      <c r="O973" s="62">
        <v>46265</v>
      </c>
      <c r="P973" s="63"/>
      <c r="Q973" s="63"/>
      <c r="R973" s="78">
        <v>36</v>
      </c>
      <c r="S973" s="63" t="str">
        <f>VLOOKUP(R973,SA!$B$3:$C$11,2,1)</f>
        <v>36-45</v>
      </c>
      <c r="T973" s="38" t="s">
        <v>97</v>
      </c>
      <c r="U973" s="24" t="s">
        <v>56</v>
      </c>
      <c r="V973" s="24">
        <v>500000</v>
      </c>
      <c r="W973" s="39">
        <f t="shared" si="279"/>
        <v>500000</v>
      </c>
      <c r="X973" s="29">
        <f t="shared" si="280"/>
        <v>1</v>
      </c>
      <c r="Y973" s="40">
        <f t="shared" si="281"/>
        <v>365</v>
      </c>
      <c r="Z973" s="38">
        <f t="shared" si="282"/>
        <v>46081</v>
      </c>
      <c r="AA973" s="41">
        <f t="shared" si="283"/>
        <v>181</v>
      </c>
      <c r="AB973" s="24" t="s">
        <v>113</v>
      </c>
      <c r="AC973" s="41">
        <f t="shared" si="284"/>
        <v>6046.1902</v>
      </c>
      <c r="AD973" s="41">
        <v>1</v>
      </c>
      <c r="AE973" s="72">
        <f>INDEX(SA!$C$2:$G$11,MATCH(Details!S973,SA!$C$2:$C$11,0),MATCH(Details!V973,SA!$C$2:$G$2,0))*Y973/(F973-E973+1)</f>
        <v>5123.8900000000003</v>
      </c>
      <c r="AF973" s="41">
        <f t="shared" si="285"/>
        <v>0</v>
      </c>
      <c r="AG973" s="41">
        <f t="shared" si="286"/>
        <v>0</v>
      </c>
      <c r="AH973" s="41">
        <f t="shared" si="287"/>
        <v>922.30020000000002</v>
      </c>
      <c r="AI973" s="60">
        <f t="shared" si="288"/>
        <v>204.9556</v>
      </c>
      <c r="AJ973" s="60">
        <f t="shared" si="289"/>
        <v>1152.8752500000001</v>
      </c>
      <c r="AK973" s="60">
        <f t="shared" si="290"/>
        <v>2540.8879178082193</v>
      </c>
      <c r="AL973" s="60">
        <f t="shared" si="291"/>
        <v>1867.5526195890411</v>
      </c>
      <c r="AM973" s="41">
        <f t="shared" si="292"/>
        <v>1898.5065304109589</v>
      </c>
      <c r="AN973" s="42">
        <f t="shared" si="293"/>
        <v>45715</v>
      </c>
      <c r="AO973" s="43">
        <f t="shared" si="294"/>
        <v>5123.8900000000003</v>
      </c>
    </row>
    <row r="974" spans="1:41" s="24" customFormat="1" ht="15.75" customHeight="1" x14ac:dyDescent="0.35">
      <c r="A974" s="36" t="s">
        <v>27</v>
      </c>
      <c r="B974" s="36">
        <v>202509</v>
      </c>
      <c r="C974" s="24" t="s">
        <v>736</v>
      </c>
      <c r="D974" s="24" t="s">
        <v>119</v>
      </c>
      <c r="E974" s="62">
        <v>45901</v>
      </c>
      <c r="F974" s="62">
        <v>46265</v>
      </c>
      <c r="G974" s="37" t="s">
        <v>1483</v>
      </c>
      <c r="H974" s="36">
        <v>362119</v>
      </c>
      <c r="I974" s="63">
        <v>45511</v>
      </c>
      <c r="J974" s="24" t="s">
        <v>3879</v>
      </c>
      <c r="K974" s="63">
        <f t="shared" si="277"/>
        <v>45901</v>
      </c>
      <c r="L974" s="55">
        <f t="shared" si="278"/>
        <v>0.04</v>
      </c>
      <c r="M974" s="76">
        <v>0.22500000000000001</v>
      </c>
      <c r="N974" s="62">
        <v>45901</v>
      </c>
      <c r="O974" s="62">
        <v>46265</v>
      </c>
      <c r="P974" s="63"/>
      <c r="Q974" s="63"/>
      <c r="R974" s="78">
        <v>1</v>
      </c>
      <c r="S974" s="63" t="str">
        <f>VLOOKUP(R974,SA!$B$3:$C$11,2,1)</f>
        <v>0-25</v>
      </c>
      <c r="T974" s="38" t="s">
        <v>97</v>
      </c>
      <c r="U974" s="24" t="s">
        <v>5745</v>
      </c>
      <c r="V974" s="24">
        <v>300000</v>
      </c>
      <c r="W974" s="39">
        <f t="shared" si="279"/>
        <v>0</v>
      </c>
      <c r="X974" s="29">
        <f t="shared" si="280"/>
        <v>0</v>
      </c>
      <c r="Y974" s="40">
        <f t="shared" si="281"/>
        <v>365</v>
      </c>
      <c r="Z974" s="38">
        <f t="shared" si="282"/>
        <v>46081</v>
      </c>
      <c r="AA974" s="41">
        <f t="shared" si="283"/>
        <v>181</v>
      </c>
      <c r="AB974" s="24" t="s">
        <v>113</v>
      </c>
      <c r="AC974" s="41">
        <f t="shared" si="284"/>
        <v>3690.3792000000003</v>
      </c>
      <c r="AD974" s="41">
        <v>1</v>
      </c>
      <c r="AE974" s="72">
        <f>INDEX(SA!$C$2:$G$11,MATCH(Details!S974,SA!$C$2:$C$11,0),MATCH(Details!V974,SA!$C$2:$G$2,0))*Y974/(F974-E974+1)</f>
        <v>3127.44</v>
      </c>
      <c r="AF974" s="41">
        <f t="shared" si="285"/>
        <v>0</v>
      </c>
      <c r="AG974" s="41">
        <f t="shared" si="286"/>
        <v>0</v>
      </c>
      <c r="AH974" s="41">
        <f t="shared" si="287"/>
        <v>562.93920000000003</v>
      </c>
      <c r="AI974" s="60">
        <f t="shared" si="288"/>
        <v>125.0976</v>
      </c>
      <c r="AJ974" s="60">
        <f t="shared" si="289"/>
        <v>703.67399999999998</v>
      </c>
      <c r="AK974" s="60">
        <f t="shared" si="290"/>
        <v>1550.8675068493151</v>
      </c>
      <c r="AL974" s="60">
        <f t="shared" si="291"/>
        <v>1139.8876175342466</v>
      </c>
      <c r="AM974" s="41">
        <f t="shared" si="292"/>
        <v>1158.7807824657534</v>
      </c>
      <c r="AN974" s="42">
        <f t="shared" si="293"/>
        <v>45715</v>
      </c>
      <c r="AO974" s="43">
        <f t="shared" si="294"/>
        <v>3127.44</v>
      </c>
    </row>
    <row r="975" spans="1:41" s="24" customFormat="1" ht="15.75" customHeight="1" x14ac:dyDescent="0.35">
      <c r="A975" s="36" t="s">
        <v>27</v>
      </c>
      <c r="B975" s="36">
        <v>202509</v>
      </c>
      <c r="C975" s="24" t="s">
        <v>736</v>
      </c>
      <c r="D975" s="24" t="s">
        <v>119</v>
      </c>
      <c r="E975" s="62">
        <v>45901</v>
      </c>
      <c r="F975" s="62">
        <v>46265</v>
      </c>
      <c r="G975" s="37" t="s">
        <v>1484</v>
      </c>
      <c r="H975" s="36">
        <v>362119</v>
      </c>
      <c r="I975" s="63">
        <v>27198</v>
      </c>
      <c r="J975" s="24" t="s">
        <v>3880</v>
      </c>
      <c r="K975" s="63">
        <f t="shared" si="277"/>
        <v>45901</v>
      </c>
      <c r="L975" s="55">
        <f t="shared" si="278"/>
        <v>0.04</v>
      </c>
      <c r="M975" s="76">
        <v>0.22500000000000001</v>
      </c>
      <c r="N975" s="62">
        <v>45901</v>
      </c>
      <c r="O975" s="62">
        <v>46265</v>
      </c>
      <c r="P975" s="63"/>
      <c r="Q975" s="63"/>
      <c r="R975" s="78">
        <v>51</v>
      </c>
      <c r="S975" s="63" t="str">
        <f>VLOOKUP(R975,SA!$B$3:$C$11,2,1)</f>
        <v>46-55</v>
      </c>
      <c r="T975" s="38" t="s">
        <v>98</v>
      </c>
      <c r="U975" s="24" t="s">
        <v>5747</v>
      </c>
      <c r="V975" s="24">
        <v>300000</v>
      </c>
      <c r="W975" s="39">
        <f t="shared" si="279"/>
        <v>0</v>
      </c>
      <c r="X975" s="29">
        <f t="shared" si="280"/>
        <v>0</v>
      </c>
      <c r="Y975" s="40">
        <f t="shared" si="281"/>
        <v>365</v>
      </c>
      <c r="Z975" s="38">
        <f t="shared" si="282"/>
        <v>46081</v>
      </c>
      <c r="AA975" s="41">
        <f t="shared" si="283"/>
        <v>181</v>
      </c>
      <c r="AB975" s="24" t="s">
        <v>113</v>
      </c>
      <c r="AC975" s="41">
        <f t="shared" si="284"/>
        <v>7373.4659999999994</v>
      </c>
      <c r="AD975" s="41">
        <v>1</v>
      </c>
      <c r="AE975" s="72">
        <f>INDEX(SA!$C$2:$G$11,MATCH(Details!S975,SA!$C$2:$C$11,0),MATCH(Details!V975,SA!$C$2:$G$2,0))*Y975/(F975-E975+1)</f>
        <v>6248.7</v>
      </c>
      <c r="AF975" s="41">
        <f t="shared" si="285"/>
        <v>0</v>
      </c>
      <c r="AG975" s="41">
        <f t="shared" si="286"/>
        <v>0</v>
      </c>
      <c r="AH975" s="41">
        <f t="shared" si="287"/>
        <v>1124.7659999999998</v>
      </c>
      <c r="AI975" s="60">
        <f t="shared" si="288"/>
        <v>249.94800000000001</v>
      </c>
      <c r="AJ975" s="60">
        <f t="shared" si="289"/>
        <v>1405.9575</v>
      </c>
      <c r="AK975" s="60">
        <f t="shared" si="290"/>
        <v>3098.6704109589041</v>
      </c>
      <c r="AL975" s="60">
        <f t="shared" si="291"/>
        <v>2277.5227520547946</v>
      </c>
      <c r="AM975" s="41">
        <f t="shared" si="292"/>
        <v>2315.2717479452049</v>
      </c>
      <c r="AN975" s="42">
        <f t="shared" si="293"/>
        <v>45715</v>
      </c>
      <c r="AO975" s="43">
        <f t="shared" si="294"/>
        <v>6248.7</v>
      </c>
    </row>
    <row r="976" spans="1:41" s="24" customFormat="1" ht="15.75" customHeight="1" x14ac:dyDescent="0.35">
      <c r="A976" s="36" t="s">
        <v>27</v>
      </c>
      <c r="B976" s="36">
        <v>202509</v>
      </c>
      <c r="C976" s="24" t="s">
        <v>736</v>
      </c>
      <c r="D976" s="24" t="s">
        <v>119</v>
      </c>
      <c r="E976" s="62">
        <v>45901</v>
      </c>
      <c r="F976" s="62">
        <v>46265</v>
      </c>
      <c r="G976" s="37" t="s">
        <v>1485</v>
      </c>
      <c r="H976" s="36">
        <v>362119</v>
      </c>
      <c r="I976" s="63">
        <v>22098</v>
      </c>
      <c r="J976" s="24" t="s">
        <v>3881</v>
      </c>
      <c r="K976" s="63">
        <f t="shared" si="277"/>
        <v>45901</v>
      </c>
      <c r="L976" s="55">
        <f t="shared" si="278"/>
        <v>0.04</v>
      </c>
      <c r="M976" s="76">
        <v>0.22500000000000001</v>
      </c>
      <c r="N976" s="62">
        <v>45901</v>
      </c>
      <c r="O976" s="62">
        <v>46265</v>
      </c>
      <c r="P976" s="63"/>
      <c r="Q976" s="63"/>
      <c r="R976" s="78">
        <v>65</v>
      </c>
      <c r="S976" s="63" t="str">
        <f>VLOOKUP(R976,SA!$B$3:$C$11,2,1)</f>
        <v>56-65</v>
      </c>
      <c r="T976" s="38" t="s">
        <v>97</v>
      </c>
      <c r="U976" s="24" t="s">
        <v>5744</v>
      </c>
      <c r="V976" s="24">
        <v>300000</v>
      </c>
      <c r="W976" s="39">
        <f t="shared" si="279"/>
        <v>0</v>
      </c>
      <c r="X976" s="29">
        <f t="shared" si="280"/>
        <v>0</v>
      </c>
      <c r="Y976" s="40">
        <f t="shared" si="281"/>
        <v>365</v>
      </c>
      <c r="Z976" s="38">
        <f t="shared" si="282"/>
        <v>46081</v>
      </c>
      <c r="AA976" s="41">
        <f t="shared" si="283"/>
        <v>181</v>
      </c>
      <c r="AB976" s="24" t="s">
        <v>113</v>
      </c>
      <c r="AC976" s="41">
        <f t="shared" si="284"/>
        <v>10831.751</v>
      </c>
      <c r="AD976" s="41">
        <v>1</v>
      </c>
      <c r="AE976" s="72">
        <f>INDEX(SA!$C$2:$G$11,MATCH(Details!S976,SA!$C$2:$C$11,0),MATCH(Details!V976,SA!$C$2:$G$2,0))*Y976/(F976-E976+1)</f>
        <v>9179.4500000000007</v>
      </c>
      <c r="AF976" s="41">
        <f t="shared" si="285"/>
        <v>0</v>
      </c>
      <c r="AG976" s="41">
        <f t="shared" si="286"/>
        <v>0</v>
      </c>
      <c r="AH976" s="41">
        <f t="shared" si="287"/>
        <v>1652.3010000000002</v>
      </c>
      <c r="AI976" s="60">
        <f t="shared" si="288"/>
        <v>367.17800000000005</v>
      </c>
      <c r="AJ976" s="60">
        <f t="shared" si="289"/>
        <v>2065.3762500000003</v>
      </c>
      <c r="AK976" s="60">
        <f t="shared" si="290"/>
        <v>4552.0012328767125</v>
      </c>
      <c r="AL976" s="60">
        <f t="shared" si="291"/>
        <v>3345.7209061643835</v>
      </c>
      <c r="AM976" s="41">
        <f t="shared" si="292"/>
        <v>3401.1748438356171</v>
      </c>
      <c r="AN976" s="42">
        <f t="shared" si="293"/>
        <v>45715</v>
      </c>
      <c r="AO976" s="43">
        <f t="shared" si="294"/>
        <v>9179.4500000000007</v>
      </c>
    </row>
    <row r="977" spans="1:41" s="24" customFormat="1" ht="15.75" customHeight="1" x14ac:dyDescent="0.35">
      <c r="A977" s="36" t="s">
        <v>27</v>
      </c>
      <c r="B977" s="36">
        <v>202509</v>
      </c>
      <c r="C977" s="24" t="s">
        <v>736</v>
      </c>
      <c r="D977" s="24" t="s">
        <v>119</v>
      </c>
      <c r="E977" s="62">
        <v>45901</v>
      </c>
      <c r="F977" s="62">
        <v>46265</v>
      </c>
      <c r="G977" s="37" t="s">
        <v>1486</v>
      </c>
      <c r="H977" s="36">
        <v>362119</v>
      </c>
      <c r="I977" s="63">
        <v>36319</v>
      </c>
      <c r="J977" s="24" t="s">
        <v>3882</v>
      </c>
      <c r="K977" s="63">
        <f t="shared" si="277"/>
        <v>45901</v>
      </c>
      <c r="L977" s="55">
        <f t="shared" si="278"/>
        <v>0.04</v>
      </c>
      <c r="M977" s="76">
        <v>0.22500000000000001</v>
      </c>
      <c r="N977" s="62">
        <v>45901</v>
      </c>
      <c r="O977" s="62">
        <v>46265</v>
      </c>
      <c r="P977" s="63"/>
      <c r="Q977" s="63"/>
      <c r="R977" s="78">
        <v>26</v>
      </c>
      <c r="S977" s="63" t="str">
        <f>VLOOKUP(R977,SA!$B$3:$C$11,2,1)</f>
        <v>26-35</v>
      </c>
      <c r="T977" s="38" t="s">
        <v>98</v>
      </c>
      <c r="U977" s="24" t="s">
        <v>5743</v>
      </c>
      <c r="V977" s="24">
        <v>300000</v>
      </c>
      <c r="W977" s="39">
        <f t="shared" si="279"/>
        <v>0</v>
      </c>
      <c r="X977" s="29">
        <f t="shared" si="280"/>
        <v>0</v>
      </c>
      <c r="Y977" s="40">
        <f t="shared" si="281"/>
        <v>365</v>
      </c>
      <c r="Z977" s="38">
        <f t="shared" si="282"/>
        <v>46081</v>
      </c>
      <c r="AA977" s="41">
        <f t="shared" si="283"/>
        <v>181</v>
      </c>
      <c r="AB977" s="24" t="s">
        <v>113</v>
      </c>
      <c r="AC977" s="41">
        <f t="shared" si="284"/>
        <v>4124.4657999999999</v>
      </c>
      <c r="AD977" s="41">
        <v>1</v>
      </c>
      <c r="AE977" s="72">
        <f>INDEX(SA!$C$2:$G$11,MATCH(Details!S977,SA!$C$2:$C$11,0),MATCH(Details!V977,SA!$C$2:$G$2,0))*Y977/(F977-E977+1)</f>
        <v>3495.31</v>
      </c>
      <c r="AF977" s="41">
        <f t="shared" si="285"/>
        <v>0</v>
      </c>
      <c r="AG977" s="41">
        <f t="shared" si="286"/>
        <v>0</v>
      </c>
      <c r="AH977" s="41">
        <f t="shared" si="287"/>
        <v>629.1558</v>
      </c>
      <c r="AI977" s="60">
        <f t="shared" si="288"/>
        <v>139.8124</v>
      </c>
      <c r="AJ977" s="60">
        <f t="shared" si="289"/>
        <v>786.44475</v>
      </c>
      <c r="AK977" s="60">
        <f t="shared" si="290"/>
        <v>1733.2907123287671</v>
      </c>
      <c r="AL977" s="60">
        <f t="shared" si="291"/>
        <v>1273.9686735616438</v>
      </c>
      <c r="AM977" s="41">
        <f t="shared" si="292"/>
        <v>1295.0841764383563</v>
      </c>
      <c r="AN977" s="42">
        <f t="shared" si="293"/>
        <v>45715</v>
      </c>
      <c r="AO977" s="43">
        <f t="shared" si="294"/>
        <v>3495.31</v>
      </c>
    </row>
    <row r="978" spans="1:41" s="24" customFormat="1" ht="15.75" customHeight="1" x14ac:dyDescent="0.35">
      <c r="A978" s="36" t="s">
        <v>27</v>
      </c>
      <c r="B978" s="36">
        <v>202509</v>
      </c>
      <c r="C978" s="24" t="s">
        <v>736</v>
      </c>
      <c r="D978" s="24" t="s">
        <v>119</v>
      </c>
      <c r="E978" s="62">
        <v>45901</v>
      </c>
      <c r="F978" s="62">
        <v>46265</v>
      </c>
      <c r="G978" s="37" t="s">
        <v>225</v>
      </c>
      <c r="H978" s="36">
        <v>362119</v>
      </c>
      <c r="I978" s="63">
        <v>34604</v>
      </c>
      <c r="J978" s="24" t="s">
        <v>3883</v>
      </c>
      <c r="K978" s="63">
        <f t="shared" si="277"/>
        <v>45901</v>
      </c>
      <c r="L978" s="55">
        <f t="shared" si="278"/>
        <v>0.04</v>
      </c>
      <c r="M978" s="76">
        <v>0.22500000000000001</v>
      </c>
      <c r="N978" s="62">
        <v>45901</v>
      </c>
      <c r="O978" s="62">
        <v>46265</v>
      </c>
      <c r="P978" s="63"/>
      <c r="Q978" s="63"/>
      <c r="R978" s="78">
        <v>30</v>
      </c>
      <c r="S978" s="63" t="str">
        <f>VLOOKUP(R978,SA!$B$3:$C$11,2,1)</f>
        <v>26-35</v>
      </c>
      <c r="T978" s="38" t="s">
        <v>97</v>
      </c>
      <c r="U978" s="24" t="s">
        <v>56</v>
      </c>
      <c r="V978" s="24">
        <v>300000</v>
      </c>
      <c r="W978" s="39">
        <f t="shared" si="279"/>
        <v>300000</v>
      </c>
      <c r="X978" s="29">
        <f t="shared" si="280"/>
        <v>1</v>
      </c>
      <c r="Y978" s="40">
        <f t="shared" si="281"/>
        <v>365</v>
      </c>
      <c r="Z978" s="38">
        <f t="shared" si="282"/>
        <v>46081</v>
      </c>
      <c r="AA978" s="41">
        <f t="shared" si="283"/>
        <v>181</v>
      </c>
      <c r="AB978" s="24" t="s">
        <v>113</v>
      </c>
      <c r="AC978" s="41">
        <f t="shared" si="284"/>
        <v>4124.4657999999999</v>
      </c>
      <c r="AD978" s="41">
        <v>1</v>
      </c>
      <c r="AE978" s="72">
        <f>INDEX(SA!$C$2:$G$11,MATCH(Details!S978,SA!$C$2:$C$11,0),MATCH(Details!V978,SA!$C$2:$G$2,0))*Y978/(F978-E978+1)</f>
        <v>3495.31</v>
      </c>
      <c r="AF978" s="41">
        <f t="shared" si="285"/>
        <v>0</v>
      </c>
      <c r="AG978" s="41">
        <f t="shared" si="286"/>
        <v>0</v>
      </c>
      <c r="AH978" s="41">
        <f t="shared" si="287"/>
        <v>629.1558</v>
      </c>
      <c r="AI978" s="60">
        <f t="shared" si="288"/>
        <v>139.8124</v>
      </c>
      <c r="AJ978" s="60">
        <f t="shared" si="289"/>
        <v>786.44475</v>
      </c>
      <c r="AK978" s="60">
        <f t="shared" si="290"/>
        <v>1733.2907123287671</v>
      </c>
      <c r="AL978" s="60">
        <f t="shared" si="291"/>
        <v>1273.9686735616438</v>
      </c>
      <c r="AM978" s="41">
        <f t="shared" si="292"/>
        <v>1295.0841764383563</v>
      </c>
      <c r="AN978" s="42">
        <f t="shared" si="293"/>
        <v>45715</v>
      </c>
      <c r="AO978" s="43">
        <f t="shared" si="294"/>
        <v>3495.31</v>
      </c>
    </row>
    <row r="979" spans="1:41" s="24" customFormat="1" ht="15.75" customHeight="1" x14ac:dyDescent="0.35">
      <c r="A979" s="36" t="s">
        <v>27</v>
      </c>
      <c r="B979" s="36">
        <v>202509</v>
      </c>
      <c r="C979" s="24" t="s">
        <v>736</v>
      </c>
      <c r="D979" s="24" t="s">
        <v>119</v>
      </c>
      <c r="E979" s="62">
        <v>45901</v>
      </c>
      <c r="F979" s="62">
        <v>46265</v>
      </c>
      <c r="G979" s="37" t="s">
        <v>6219</v>
      </c>
      <c r="H979" s="36">
        <v>362120</v>
      </c>
      <c r="I979" s="63">
        <v>24047</v>
      </c>
      <c r="J979" s="24" t="s">
        <v>3884</v>
      </c>
      <c r="K979" s="63">
        <f t="shared" si="277"/>
        <v>45901</v>
      </c>
      <c r="L979" s="55">
        <f t="shared" si="278"/>
        <v>0.04</v>
      </c>
      <c r="M979" s="76">
        <v>0.22500000000000001</v>
      </c>
      <c r="N979" s="62">
        <v>45901</v>
      </c>
      <c r="O979" s="62">
        <v>46265</v>
      </c>
      <c r="P979" s="63"/>
      <c r="Q979" s="63"/>
      <c r="R979" s="78">
        <v>59</v>
      </c>
      <c r="S979" s="63" t="str">
        <f>VLOOKUP(R979,SA!$B$3:$C$11,2,1)</f>
        <v>56-65</v>
      </c>
      <c r="T979" s="38" t="s">
        <v>98</v>
      </c>
      <c r="U979" s="24" t="s">
        <v>5747</v>
      </c>
      <c r="V979" s="24">
        <v>300000</v>
      </c>
      <c r="W979" s="39">
        <f t="shared" si="279"/>
        <v>0</v>
      </c>
      <c r="X979" s="29">
        <f t="shared" si="280"/>
        <v>0</v>
      </c>
      <c r="Y979" s="40">
        <f t="shared" si="281"/>
        <v>365</v>
      </c>
      <c r="Z979" s="38">
        <f t="shared" si="282"/>
        <v>46081</v>
      </c>
      <c r="AA979" s="41">
        <f t="shared" si="283"/>
        <v>181</v>
      </c>
      <c r="AB979" s="24" t="s">
        <v>113</v>
      </c>
      <c r="AC979" s="41">
        <f t="shared" si="284"/>
        <v>10831.751</v>
      </c>
      <c r="AD979" s="41">
        <v>1</v>
      </c>
      <c r="AE979" s="72">
        <f>INDEX(SA!$C$2:$G$11,MATCH(Details!S979,SA!$C$2:$C$11,0),MATCH(Details!V979,SA!$C$2:$G$2,0))*Y979/(F979-E979+1)</f>
        <v>9179.4500000000007</v>
      </c>
      <c r="AF979" s="41">
        <f t="shared" si="285"/>
        <v>0</v>
      </c>
      <c r="AG979" s="41">
        <f t="shared" si="286"/>
        <v>0</v>
      </c>
      <c r="AH979" s="41">
        <f t="shared" si="287"/>
        <v>1652.3010000000002</v>
      </c>
      <c r="AI979" s="60">
        <f t="shared" si="288"/>
        <v>367.17800000000005</v>
      </c>
      <c r="AJ979" s="60">
        <f t="shared" si="289"/>
        <v>2065.3762500000003</v>
      </c>
      <c r="AK979" s="60">
        <f t="shared" si="290"/>
        <v>4552.0012328767125</v>
      </c>
      <c r="AL979" s="60">
        <f t="shared" si="291"/>
        <v>3345.7209061643835</v>
      </c>
      <c r="AM979" s="41">
        <f t="shared" si="292"/>
        <v>3401.1748438356171</v>
      </c>
      <c r="AN979" s="42">
        <f t="shared" si="293"/>
        <v>45715</v>
      </c>
      <c r="AO979" s="43">
        <f t="shared" si="294"/>
        <v>9179.4500000000007</v>
      </c>
    </row>
    <row r="980" spans="1:41" s="24" customFormat="1" ht="15.75" customHeight="1" x14ac:dyDescent="0.35">
      <c r="A980" s="36" t="s">
        <v>27</v>
      </c>
      <c r="B980" s="36">
        <v>202509</v>
      </c>
      <c r="C980" s="24" t="s">
        <v>736</v>
      </c>
      <c r="D980" s="24" t="s">
        <v>119</v>
      </c>
      <c r="E980" s="62">
        <v>45901</v>
      </c>
      <c r="F980" s="62">
        <v>46265</v>
      </c>
      <c r="G980" s="37" t="s">
        <v>1487</v>
      </c>
      <c r="H980" s="36">
        <v>362120</v>
      </c>
      <c r="I980" s="63">
        <v>45820</v>
      </c>
      <c r="J980" s="24" t="s">
        <v>3885</v>
      </c>
      <c r="K980" s="63">
        <f t="shared" si="277"/>
        <v>45901</v>
      </c>
      <c r="L980" s="55">
        <f t="shared" si="278"/>
        <v>0.04</v>
      </c>
      <c r="M980" s="76">
        <v>0.22500000000000001</v>
      </c>
      <c r="N980" s="62">
        <v>45901</v>
      </c>
      <c r="O980" s="62">
        <v>46265</v>
      </c>
      <c r="P980" s="63"/>
      <c r="Q980" s="63"/>
      <c r="R980" s="78">
        <v>0</v>
      </c>
      <c r="S980" s="63" t="str">
        <f>VLOOKUP(R980,SA!$B$3:$C$11,2,1)</f>
        <v>0-25</v>
      </c>
      <c r="T980" s="38" t="s">
        <v>97</v>
      </c>
      <c r="U980" s="24" t="s">
        <v>5745</v>
      </c>
      <c r="V980" s="24">
        <v>300000</v>
      </c>
      <c r="W980" s="39">
        <f t="shared" si="279"/>
        <v>0</v>
      </c>
      <c r="X980" s="29">
        <f t="shared" si="280"/>
        <v>0</v>
      </c>
      <c r="Y980" s="40">
        <f t="shared" si="281"/>
        <v>365</v>
      </c>
      <c r="Z980" s="38">
        <f t="shared" si="282"/>
        <v>46081</v>
      </c>
      <c r="AA980" s="41">
        <f t="shared" si="283"/>
        <v>181</v>
      </c>
      <c r="AB980" s="24" t="s">
        <v>113</v>
      </c>
      <c r="AC980" s="41">
        <f t="shared" si="284"/>
        <v>3690.3792000000003</v>
      </c>
      <c r="AD980" s="41">
        <v>1</v>
      </c>
      <c r="AE980" s="72">
        <f>INDEX(SA!$C$2:$G$11,MATCH(Details!S980,SA!$C$2:$C$11,0),MATCH(Details!V980,SA!$C$2:$G$2,0))*Y980/(F980-E980+1)</f>
        <v>3127.44</v>
      </c>
      <c r="AF980" s="41">
        <f t="shared" si="285"/>
        <v>0</v>
      </c>
      <c r="AG980" s="41">
        <f t="shared" si="286"/>
        <v>0</v>
      </c>
      <c r="AH980" s="41">
        <f t="shared" si="287"/>
        <v>562.93920000000003</v>
      </c>
      <c r="AI980" s="60">
        <f t="shared" si="288"/>
        <v>125.0976</v>
      </c>
      <c r="AJ980" s="60">
        <f t="shared" si="289"/>
        <v>703.67399999999998</v>
      </c>
      <c r="AK980" s="60">
        <f t="shared" si="290"/>
        <v>1550.8675068493151</v>
      </c>
      <c r="AL980" s="60">
        <f t="shared" si="291"/>
        <v>1139.8876175342466</v>
      </c>
      <c r="AM980" s="41">
        <f t="shared" si="292"/>
        <v>1158.7807824657534</v>
      </c>
      <c r="AN980" s="42">
        <f t="shared" si="293"/>
        <v>45715</v>
      </c>
      <c r="AO980" s="43">
        <f t="shared" si="294"/>
        <v>3127.44</v>
      </c>
    </row>
    <row r="981" spans="1:41" s="24" customFormat="1" ht="15.75" customHeight="1" x14ac:dyDescent="0.35">
      <c r="A981" s="36" t="s">
        <v>27</v>
      </c>
      <c r="B981" s="36">
        <v>202509</v>
      </c>
      <c r="C981" s="24" t="s">
        <v>736</v>
      </c>
      <c r="D981" s="24" t="s">
        <v>119</v>
      </c>
      <c r="E981" s="62">
        <v>45901</v>
      </c>
      <c r="F981" s="62">
        <v>46265</v>
      </c>
      <c r="G981" s="37" t="s">
        <v>1488</v>
      </c>
      <c r="H981" s="36">
        <v>362120</v>
      </c>
      <c r="I981" s="63">
        <v>35406</v>
      </c>
      <c r="J981" s="24" t="s">
        <v>3886</v>
      </c>
      <c r="K981" s="63">
        <f t="shared" si="277"/>
        <v>45901</v>
      </c>
      <c r="L981" s="55">
        <f t="shared" si="278"/>
        <v>0.04</v>
      </c>
      <c r="M981" s="76">
        <v>0.22500000000000001</v>
      </c>
      <c r="N981" s="62">
        <v>45901</v>
      </c>
      <c r="O981" s="62">
        <v>46265</v>
      </c>
      <c r="P981" s="63"/>
      <c r="Q981" s="63"/>
      <c r="R981" s="78">
        <v>28</v>
      </c>
      <c r="S981" s="63" t="str">
        <f>VLOOKUP(R981,SA!$B$3:$C$11,2,1)</f>
        <v>26-35</v>
      </c>
      <c r="T981" s="38" t="s">
        <v>98</v>
      </c>
      <c r="U981" s="24" t="s">
        <v>5743</v>
      </c>
      <c r="V981" s="24">
        <v>300000</v>
      </c>
      <c r="W981" s="39">
        <f t="shared" si="279"/>
        <v>0</v>
      </c>
      <c r="X981" s="29">
        <f t="shared" si="280"/>
        <v>0</v>
      </c>
      <c r="Y981" s="40">
        <f t="shared" si="281"/>
        <v>365</v>
      </c>
      <c r="Z981" s="38">
        <f t="shared" si="282"/>
        <v>46081</v>
      </c>
      <c r="AA981" s="41">
        <f t="shared" si="283"/>
        <v>181</v>
      </c>
      <c r="AB981" s="24" t="s">
        <v>113</v>
      </c>
      <c r="AC981" s="41">
        <f t="shared" si="284"/>
        <v>4124.4657999999999</v>
      </c>
      <c r="AD981" s="41">
        <v>1</v>
      </c>
      <c r="AE981" s="72">
        <f>INDEX(SA!$C$2:$G$11,MATCH(Details!S981,SA!$C$2:$C$11,0),MATCH(Details!V981,SA!$C$2:$G$2,0))*Y981/(F981-E981+1)</f>
        <v>3495.31</v>
      </c>
      <c r="AF981" s="41">
        <f t="shared" si="285"/>
        <v>0</v>
      </c>
      <c r="AG981" s="41">
        <f t="shared" si="286"/>
        <v>0</v>
      </c>
      <c r="AH981" s="41">
        <f t="shared" si="287"/>
        <v>629.1558</v>
      </c>
      <c r="AI981" s="60">
        <f t="shared" si="288"/>
        <v>139.8124</v>
      </c>
      <c r="AJ981" s="60">
        <f t="shared" si="289"/>
        <v>786.44475</v>
      </c>
      <c r="AK981" s="60">
        <f t="shared" si="290"/>
        <v>1733.2907123287671</v>
      </c>
      <c r="AL981" s="60">
        <f t="shared" si="291"/>
        <v>1273.9686735616438</v>
      </c>
      <c r="AM981" s="41">
        <f t="shared" si="292"/>
        <v>1295.0841764383563</v>
      </c>
      <c r="AN981" s="42">
        <f t="shared" si="293"/>
        <v>45715</v>
      </c>
      <c r="AO981" s="43">
        <f t="shared" si="294"/>
        <v>3495.31</v>
      </c>
    </row>
    <row r="982" spans="1:41" s="24" customFormat="1" ht="15.75" customHeight="1" x14ac:dyDescent="0.35">
      <c r="A982" s="36" t="s">
        <v>27</v>
      </c>
      <c r="B982" s="36">
        <v>202509</v>
      </c>
      <c r="C982" s="24" t="s">
        <v>736</v>
      </c>
      <c r="D982" s="24" t="s">
        <v>119</v>
      </c>
      <c r="E982" s="62">
        <v>45901</v>
      </c>
      <c r="F982" s="62">
        <v>46265</v>
      </c>
      <c r="G982" s="37" t="s">
        <v>1489</v>
      </c>
      <c r="H982" s="36">
        <v>362120</v>
      </c>
      <c r="I982" s="63">
        <v>22324</v>
      </c>
      <c r="J982" s="24" t="s">
        <v>3887</v>
      </c>
      <c r="K982" s="63">
        <f t="shared" si="277"/>
        <v>45901</v>
      </c>
      <c r="L982" s="55">
        <f t="shared" si="278"/>
        <v>0.04</v>
      </c>
      <c r="M982" s="76">
        <v>0.22500000000000001</v>
      </c>
      <c r="N982" s="62">
        <v>45901</v>
      </c>
      <c r="O982" s="62">
        <v>46265</v>
      </c>
      <c r="P982" s="63"/>
      <c r="Q982" s="63"/>
      <c r="R982" s="78">
        <v>64</v>
      </c>
      <c r="S982" s="63" t="str">
        <f>VLOOKUP(R982,SA!$B$3:$C$11,2,1)</f>
        <v>56-65</v>
      </c>
      <c r="T982" s="38" t="s">
        <v>97</v>
      </c>
      <c r="U982" s="24" t="s">
        <v>5744</v>
      </c>
      <c r="V982" s="24">
        <v>300000</v>
      </c>
      <c r="W982" s="39">
        <f t="shared" si="279"/>
        <v>0</v>
      </c>
      <c r="X982" s="29">
        <f t="shared" si="280"/>
        <v>0</v>
      </c>
      <c r="Y982" s="40">
        <f t="shared" si="281"/>
        <v>365</v>
      </c>
      <c r="Z982" s="38">
        <f t="shared" si="282"/>
        <v>46081</v>
      </c>
      <c r="AA982" s="41">
        <f t="shared" si="283"/>
        <v>181</v>
      </c>
      <c r="AB982" s="24" t="s">
        <v>113</v>
      </c>
      <c r="AC982" s="41">
        <f t="shared" si="284"/>
        <v>10831.751</v>
      </c>
      <c r="AD982" s="41">
        <v>1</v>
      </c>
      <c r="AE982" s="72">
        <f>INDEX(SA!$C$2:$G$11,MATCH(Details!S982,SA!$C$2:$C$11,0),MATCH(Details!V982,SA!$C$2:$G$2,0))*Y982/(F982-E982+1)</f>
        <v>9179.4500000000007</v>
      </c>
      <c r="AF982" s="41">
        <f t="shared" si="285"/>
        <v>0</v>
      </c>
      <c r="AG982" s="41">
        <f t="shared" si="286"/>
        <v>0</v>
      </c>
      <c r="AH982" s="41">
        <f t="shared" si="287"/>
        <v>1652.3010000000002</v>
      </c>
      <c r="AI982" s="60">
        <f t="shared" si="288"/>
        <v>367.17800000000005</v>
      </c>
      <c r="AJ982" s="60">
        <f t="shared" si="289"/>
        <v>2065.3762500000003</v>
      </c>
      <c r="AK982" s="60">
        <f t="shared" si="290"/>
        <v>4552.0012328767125</v>
      </c>
      <c r="AL982" s="60">
        <f t="shared" si="291"/>
        <v>3345.7209061643835</v>
      </c>
      <c r="AM982" s="41">
        <f t="shared" si="292"/>
        <v>3401.1748438356171</v>
      </c>
      <c r="AN982" s="42">
        <f t="shared" si="293"/>
        <v>45715</v>
      </c>
      <c r="AO982" s="43">
        <f t="shared" si="294"/>
        <v>9179.4500000000007</v>
      </c>
    </row>
    <row r="983" spans="1:41" s="24" customFormat="1" ht="15.75" customHeight="1" x14ac:dyDescent="0.35">
      <c r="A983" s="36" t="s">
        <v>27</v>
      </c>
      <c r="B983" s="36">
        <v>202509</v>
      </c>
      <c r="C983" s="24" t="s">
        <v>736</v>
      </c>
      <c r="D983" s="24" t="s">
        <v>119</v>
      </c>
      <c r="E983" s="62">
        <v>45901</v>
      </c>
      <c r="F983" s="62">
        <v>46265</v>
      </c>
      <c r="G983" s="37" t="s">
        <v>1490</v>
      </c>
      <c r="H983" s="36">
        <v>362120</v>
      </c>
      <c r="I983" s="63">
        <v>43481</v>
      </c>
      <c r="J983" s="24" t="s">
        <v>3888</v>
      </c>
      <c r="K983" s="63">
        <f t="shared" si="277"/>
        <v>45901</v>
      </c>
      <c r="L983" s="55">
        <f t="shared" si="278"/>
        <v>0.04</v>
      </c>
      <c r="M983" s="76">
        <v>0.22500000000000001</v>
      </c>
      <c r="N983" s="62">
        <v>45901</v>
      </c>
      <c r="O983" s="62">
        <v>46265</v>
      </c>
      <c r="P983" s="63"/>
      <c r="Q983" s="63"/>
      <c r="R983" s="78">
        <v>6</v>
      </c>
      <c r="S983" s="63" t="str">
        <f>VLOOKUP(R983,SA!$B$3:$C$11,2,1)</f>
        <v>0-25</v>
      </c>
      <c r="T983" s="38" t="s">
        <v>97</v>
      </c>
      <c r="U983" s="24" t="s">
        <v>5745</v>
      </c>
      <c r="V983" s="24">
        <v>300000</v>
      </c>
      <c r="W983" s="39">
        <f t="shared" si="279"/>
        <v>0</v>
      </c>
      <c r="X983" s="29">
        <f t="shared" si="280"/>
        <v>0</v>
      </c>
      <c r="Y983" s="40">
        <f t="shared" si="281"/>
        <v>365</v>
      </c>
      <c r="Z983" s="38">
        <f t="shared" si="282"/>
        <v>46081</v>
      </c>
      <c r="AA983" s="41">
        <f t="shared" si="283"/>
        <v>181</v>
      </c>
      <c r="AB983" s="24" t="s">
        <v>113</v>
      </c>
      <c r="AC983" s="41">
        <f t="shared" si="284"/>
        <v>3690.3792000000003</v>
      </c>
      <c r="AD983" s="41">
        <v>1</v>
      </c>
      <c r="AE983" s="72">
        <f>INDEX(SA!$C$2:$G$11,MATCH(Details!S983,SA!$C$2:$C$11,0),MATCH(Details!V983,SA!$C$2:$G$2,0))*Y983/(F983-E983+1)</f>
        <v>3127.44</v>
      </c>
      <c r="AF983" s="41">
        <f t="shared" si="285"/>
        <v>0</v>
      </c>
      <c r="AG983" s="41">
        <f t="shared" si="286"/>
        <v>0</v>
      </c>
      <c r="AH983" s="41">
        <f t="shared" si="287"/>
        <v>562.93920000000003</v>
      </c>
      <c r="AI983" s="60">
        <f t="shared" si="288"/>
        <v>125.0976</v>
      </c>
      <c r="AJ983" s="60">
        <f t="shared" si="289"/>
        <v>703.67399999999998</v>
      </c>
      <c r="AK983" s="60">
        <f t="shared" si="290"/>
        <v>1550.8675068493151</v>
      </c>
      <c r="AL983" s="60">
        <f t="shared" si="291"/>
        <v>1139.8876175342466</v>
      </c>
      <c r="AM983" s="41">
        <f t="shared" si="292"/>
        <v>1158.7807824657534</v>
      </c>
      <c r="AN983" s="42">
        <f t="shared" si="293"/>
        <v>45715</v>
      </c>
      <c r="AO983" s="43">
        <f t="shared" si="294"/>
        <v>3127.44</v>
      </c>
    </row>
    <row r="984" spans="1:41" s="24" customFormat="1" ht="15.75" customHeight="1" x14ac:dyDescent="0.35">
      <c r="A984" s="36" t="s">
        <v>27</v>
      </c>
      <c r="B984" s="36">
        <v>202509</v>
      </c>
      <c r="C984" s="24" t="s">
        <v>736</v>
      </c>
      <c r="D984" s="24" t="s">
        <v>119</v>
      </c>
      <c r="E984" s="62">
        <v>45901</v>
      </c>
      <c r="F984" s="62">
        <v>46265</v>
      </c>
      <c r="G984" s="37" t="s">
        <v>506</v>
      </c>
      <c r="H984" s="36">
        <v>362120</v>
      </c>
      <c r="I984" s="63">
        <v>30730</v>
      </c>
      <c r="J984" s="24" t="s">
        <v>3889</v>
      </c>
      <c r="K984" s="63">
        <f t="shared" si="277"/>
        <v>45901</v>
      </c>
      <c r="L984" s="55">
        <f t="shared" si="278"/>
        <v>0.04</v>
      </c>
      <c r="M984" s="76">
        <v>0.22500000000000001</v>
      </c>
      <c r="N984" s="62">
        <v>45901</v>
      </c>
      <c r="O984" s="62">
        <v>46265</v>
      </c>
      <c r="P984" s="63"/>
      <c r="Q984" s="63"/>
      <c r="R984" s="78">
        <v>41</v>
      </c>
      <c r="S984" s="63" t="str">
        <f>VLOOKUP(R984,SA!$B$3:$C$11,2,1)</f>
        <v>36-45</v>
      </c>
      <c r="T984" s="38" t="s">
        <v>97</v>
      </c>
      <c r="U984" s="24" t="s">
        <v>56</v>
      </c>
      <c r="V984" s="24">
        <v>300000</v>
      </c>
      <c r="W984" s="39">
        <f t="shared" si="279"/>
        <v>300000</v>
      </c>
      <c r="X984" s="29">
        <f t="shared" si="280"/>
        <v>1</v>
      </c>
      <c r="Y984" s="40">
        <f t="shared" si="281"/>
        <v>365</v>
      </c>
      <c r="Z984" s="38">
        <f t="shared" si="282"/>
        <v>46081</v>
      </c>
      <c r="AA984" s="41">
        <f t="shared" si="283"/>
        <v>181</v>
      </c>
      <c r="AB984" s="24" t="s">
        <v>113</v>
      </c>
      <c r="AC984" s="41">
        <f t="shared" si="284"/>
        <v>5119.5716000000002</v>
      </c>
      <c r="AD984" s="41">
        <v>1</v>
      </c>
      <c r="AE984" s="72">
        <f>INDEX(SA!$C$2:$G$11,MATCH(Details!S984,SA!$C$2:$C$11,0),MATCH(Details!V984,SA!$C$2:$G$2,0))*Y984/(F984-E984+1)</f>
        <v>4338.62</v>
      </c>
      <c r="AF984" s="41">
        <f t="shared" si="285"/>
        <v>0</v>
      </c>
      <c r="AG984" s="41">
        <f t="shared" si="286"/>
        <v>0</v>
      </c>
      <c r="AH984" s="41">
        <f t="shared" si="287"/>
        <v>780.95159999999998</v>
      </c>
      <c r="AI984" s="60">
        <f t="shared" si="288"/>
        <v>173.54480000000001</v>
      </c>
      <c r="AJ984" s="60">
        <f t="shared" si="289"/>
        <v>976.18949999999995</v>
      </c>
      <c r="AK984" s="60">
        <f t="shared" si="290"/>
        <v>2151.4800547945206</v>
      </c>
      <c r="AL984" s="60">
        <f t="shared" si="291"/>
        <v>1581.3378402739727</v>
      </c>
      <c r="AM984" s="41">
        <f t="shared" si="292"/>
        <v>1607.5478597260276</v>
      </c>
      <c r="AN984" s="42">
        <f t="shared" si="293"/>
        <v>45715</v>
      </c>
      <c r="AO984" s="43">
        <f t="shared" si="294"/>
        <v>4338.62</v>
      </c>
    </row>
    <row r="985" spans="1:41" s="24" customFormat="1" ht="15.75" customHeight="1" x14ac:dyDescent="0.35">
      <c r="A985" s="36" t="s">
        <v>27</v>
      </c>
      <c r="B985" s="36">
        <v>202509</v>
      </c>
      <c r="C985" s="24" t="s">
        <v>736</v>
      </c>
      <c r="D985" s="24" t="s">
        <v>119</v>
      </c>
      <c r="E985" s="62">
        <v>45901</v>
      </c>
      <c r="F985" s="62">
        <v>46265</v>
      </c>
      <c r="G985" s="37" t="s">
        <v>1491</v>
      </c>
      <c r="H985" s="36">
        <v>362121</v>
      </c>
      <c r="I985" s="63">
        <v>25399</v>
      </c>
      <c r="J985" s="24" t="s">
        <v>3890</v>
      </c>
      <c r="K985" s="63">
        <f t="shared" si="277"/>
        <v>45901</v>
      </c>
      <c r="L985" s="55">
        <f t="shared" si="278"/>
        <v>0.04</v>
      </c>
      <c r="M985" s="76">
        <v>0.22500000000000001</v>
      </c>
      <c r="N985" s="62">
        <v>45901</v>
      </c>
      <c r="O985" s="62">
        <v>46265</v>
      </c>
      <c r="P985" s="63"/>
      <c r="Q985" s="63"/>
      <c r="R985" s="78">
        <v>56</v>
      </c>
      <c r="S985" s="63" t="str">
        <f>VLOOKUP(R985,SA!$B$3:$C$11,2,1)</f>
        <v>56-65</v>
      </c>
      <c r="T985" s="38" t="s">
        <v>97</v>
      </c>
      <c r="U985" s="24" t="s">
        <v>5744</v>
      </c>
      <c r="V985" s="24">
        <v>300000</v>
      </c>
      <c r="W985" s="39">
        <f t="shared" si="279"/>
        <v>0</v>
      </c>
      <c r="X985" s="29">
        <f t="shared" si="280"/>
        <v>0</v>
      </c>
      <c r="Y985" s="40">
        <f t="shared" si="281"/>
        <v>365</v>
      </c>
      <c r="Z985" s="38">
        <f t="shared" si="282"/>
        <v>46081</v>
      </c>
      <c r="AA985" s="41">
        <f t="shared" si="283"/>
        <v>181</v>
      </c>
      <c r="AB985" s="24" t="s">
        <v>113</v>
      </c>
      <c r="AC985" s="41">
        <f t="shared" si="284"/>
        <v>10831.751</v>
      </c>
      <c r="AD985" s="41">
        <v>1</v>
      </c>
      <c r="AE985" s="72">
        <f>INDEX(SA!$C$2:$G$11,MATCH(Details!S985,SA!$C$2:$C$11,0),MATCH(Details!V985,SA!$C$2:$G$2,0))*Y985/(F985-E985+1)</f>
        <v>9179.4500000000007</v>
      </c>
      <c r="AF985" s="41">
        <f t="shared" si="285"/>
        <v>0</v>
      </c>
      <c r="AG985" s="41">
        <f t="shared" si="286"/>
        <v>0</v>
      </c>
      <c r="AH985" s="41">
        <f t="shared" si="287"/>
        <v>1652.3010000000002</v>
      </c>
      <c r="AI985" s="60">
        <f t="shared" si="288"/>
        <v>367.17800000000005</v>
      </c>
      <c r="AJ985" s="60">
        <f t="shared" si="289"/>
        <v>2065.3762500000003</v>
      </c>
      <c r="AK985" s="60">
        <f t="shared" si="290"/>
        <v>4552.0012328767125</v>
      </c>
      <c r="AL985" s="60">
        <f t="shared" si="291"/>
        <v>3345.7209061643835</v>
      </c>
      <c r="AM985" s="41">
        <f t="shared" si="292"/>
        <v>3401.1748438356171</v>
      </c>
      <c r="AN985" s="42">
        <f t="shared" si="293"/>
        <v>45715</v>
      </c>
      <c r="AO985" s="43">
        <f t="shared" si="294"/>
        <v>9179.4500000000007</v>
      </c>
    </row>
    <row r="986" spans="1:41" s="24" customFormat="1" ht="15.75" customHeight="1" x14ac:dyDescent="0.35">
      <c r="A986" s="36" t="s">
        <v>27</v>
      </c>
      <c r="B986" s="36">
        <v>202509</v>
      </c>
      <c r="C986" s="24" t="s">
        <v>736</v>
      </c>
      <c r="D986" s="24" t="s">
        <v>119</v>
      </c>
      <c r="E986" s="62">
        <v>45901</v>
      </c>
      <c r="F986" s="62">
        <v>46265</v>
      </c>
      <c r="G986" s="37" t="s">
        <v>260</v>
      </c>
      <c r="H986" s="36">
        <v>362121</v>
      </c>
      <c r="I986" s="63">
        <v>35983</v>
      </c>
      <c r="J986" s="24" t="s">
        <v>3891</v>
      </c>
      <c r="K986" s="63">
        <f t="shared" si="277"/>
        <v>45901</v>
      </c>
      <c r="L986" s="55">
        <f t="shared" si="278"/>
        <v>0.04</v>
      </c>
      <c r="M986" s="76">
        <v>0.22500000000000001</v>
      </c>
      <c r="N986" s="62">
        <v>45901</v>
      </c>
      <c r="O986" s="62">
        <v>46265</v>
      </c>
      <c r="P986" s="63"/>
      <c r="Q986" s="63"/>
      <c r="R986" s="78">
        <v>27</v>
      </c>
      <c r="S986" s="63" t="str">
        <f>VLOOKUP(R986,SA!$B$3:$C$11,2,1)</f>
        <v>26-35</v>
      </c>
      <c r="T986" s="38" t="s">
        <v>97</v>
      </c>
      <c r="U986" s="24" t="s">
        <v>56</v>
      </c>
      <c r="V986" s="24">
        <v>300000</v>
      </c>
      <c r="W986" s="39">
        <f t="shared" si="279"/>
        <v>300000</v>
      </c>
      <c r="X986" s="29">
        <f t="shared" si="280"/>
        <v>1</v>
      </c>
      <c r="Y986" s="40">
        <f t="shared" si="281"/>
        <v>365</v>
      </c>
      <c r="Z986" s="38">
        <f t="shared" si="282"/>
        <v>46081</v>
      </c>
      <c r="AA986" s="41">
        <f t="shared" si="283"/>
        <v>181</v>
      </c>
      <c r="AB986" s="24" t="s">
        <v>113</v>
      </c>
      <c r="AC986" s="41">
        <f t="shared" si="284"/>
        <v>4124.4657999999999</v>
      </c>
      <c r="AD986" s="41">
        <v>1</v>
      </c>
      <c r="AE986" s="72">
        <f>INDEX(SA!$C$2:$G$11,MATCH(Details!S986,SA!$C$2:$C$11,0),MATCH(Details!V986,SA!$C$2:$G$2,0))*Y986/(F986-E986+1)</f>
        <v>3495.31</v>
      </c>
      <c r="AF986" s="41">
        <f t="shared" si="285"/>
        <v>0</v>
      </c>
      <c r="AG986" s="41">
        <f t="shared" si="286"/>
        <v>0</v>
      </c>
      <c r="AH986" s="41">
        <f t="shared" si="287"/>
        <v>629.1558</v>
      </c>
      <c r="AI986" s="60">
        <f t="shared" si="288"/>
        <v>139.8124</v>
      </c>
      <c r="AJ986" s="60">
        <f t="shared" si="289"/>
        <v>786.44475</v>
      </c>
      <c r="AK986" s="60">
        <f t="shared" si="290"/>
        <v>1733.2907123287671</v>
      </c>
      <c r="AL986" s="60">
        <f t="shared" si="291"/>
        <v>1273.9686735616438</v>
      </c>
      <c r="AM986" s="41">
        <f t="shared" si="292"/>
        <v>1295.0841764383563</v>
      </c>
      <c r="AN986" s="42">
        <f t="shared" si="293"/>
        <v>45715</v>
      </c>
      <c r="AO986" s="43">
        <f t="shared" si="294"/>
        <v>3495.31</v>
      </c>
    </row>
    <row r="987" spans="1:41" s="24" customFormat="1" ht="15.75" customHeight="1" x14ac:dyDescent="0.35">
      <c r="A987" s="36" t="s">
        <v>27</v>
      </c>
      <c r="B987" s="36">
        <v>202509</v>
      </c>
      <c r="C987" s="24" t="s">
        <v>736</v>
      </c>
      <c r="D987" s="24" t="s">
        <v>119</v>
      </c>
      <c r="E987" s="62">
        <v>45901</v>
      </c>
      <c r="F987" s="62">
        <v>46265</v>
      </c>
      <c r="G987" s="37" t="s">
        <v>1492</v>
      </c>
      <c r="H987" s="36">
        <v>362121</v>
      </c>
      <c r="I987" s="63">
        <v>27152</v>
      </c>
      <c r="J987" s="24" t="s">
        <v>3892</v>
      </c>
      <c r="K987" s="63">
        <f t="shared" si="277"/>
        <v>45901</v>
      </c>
      <c r="L987" s="55">
        <f t="shared" si="278"/>
        <v>0.04</v>
      </c>
      <c r="M987" s="76">
        <v>0.22500000000000001</v>
      </c>
      <c r="N987" s="62">
        <v>45901</v>
      </c>
      <c r="O987" s="62">
        <v>46265</v>
      </c>
      <c r="P987" s="63"/>
      <c r="Q987" s="63"/>
      <c r="R987" s="78">
        <v>51</v>
      </c>
      <c r="S987" s="63" t="str">
        <f>VLOOKUP(R987,SA!$B$3:$C$11,2,1)</f>
        <v>46-55</v>
      </c>
      <c r="T987" s="38" t="s">
        <v>98</v>
      </c>
      <c r="U987" s="24" t="s">
        <v>5747</v>
      </c>
      <c r="V987" s="24">
        <v>300000</v>
      </c>
      <c r="W987" s="39">
        <f t="shared" si="279"/>
        <v>0</v>
      </c>
      <c r="X987" s="29">
        <f t="shared" si="280"/>
        <v>0</v>
      </c>
      <c r="Y987" s="40">
        <f t="shared" si="281"/>
        <v>365</v>
      </c>
      <c r="Z987" s="38">
        <f t="shared" si="282"/>
        <v>46081</v>
      </c>
      <c r="AA987" s="41">
        <f t="shared" si="283"/>
        <v>181</v>
      </c>
      <c r="AB987" s="24" t="s">
        <v>113</v>
      </c>
      <c r="AC987" s="41">
        <f t="shared" si="284"/>
        <v>7373.4659999999994</v>
      </c>
      <c r="AD987" s="41">
        <v>1</v>
      </c>
      <c r="AE987" s="72">
        <f>INDEX(SA!$C$2:$G$11,MATCH(Details!S987,SA!$C$2:$C$11,0),MATCH(Details!V987,SA!$C$2:$G$2,0))*Y987/(F987-E987+1)</f>
        <v>6248.7</v>
      </c>
      <c r="AF987" s="41">
        <f t="shared" si="285"/>
        <v>0</v>
      </c>
      <c r="AG987" s="41">
        <f t="shared" si="286"/>
        <v>0</v>
      </c>
      <c r="AH987" s="41">
        <f t="shared" si="287"/>
        <v>1124.7659999999998</v>
      </c>
      <c r="AI987" s="60">
        <f t="shared" si="288"/>
        <v>249.94800000000001</v>
      </c>
      <c r="AJ987" s="60">
        <f t="shared" si="289"/>
        <v>1405.9575</v>
      </c>
      <c r="AK987" s="60">
        <f t="shared" si="290"/>
        <v>3098.6704109589041</v>
      </c>
      <c r="AL987" s="60">
        <f t="shared" si="291"/>
        <v>2277.5227520547946</v>
      </c>
      <c r="AM987" s="41">
        <f t="shared" si="292"/>
        <v>2315.2717479452049</v>
      </c>
      <c r="AN987" s="42">
        <f t="shared" si="293"/>
        <v>45715</v>
      </c>
      <c r="AO987" s="43">
        <f t="shared" si="294"/>
        <v>6248.7</v>
      </c>
    </row>
    <row r="988" spans="1:41" s="24" customFormat="1" ht="15.75" customHeight="1" x14ac:dyDescent="0.35">
      <c r="A988" s="36" t="s">
        <v>27</v>
      </c>
      <c r="B988" s="36">
        <v>202509</v>
      </c>
      <c r="C988" s="24" t="s">
        <v>736</v>
      </c>
      <c r="D988" s="24" t="s">
        <v>119</v>
      </c>
      <c r="E988" s="62">
        <v>45901</v>
      </c>
      <c r="F988" s="62">
        <v>46265</v>
      </c>
      <c r="G988" s="37" t="s">
        <v>1493</v>
      </c>
      <c r="H988" s="36">
        <v>362122</v>
      </c>
      <c r="I988" s="63">
        <v>18994</v>
      </c>
      <c r="J988" s="24" t="s">
        <v>3893</v>
      </c>
      <c r="K988" s="63">
        <f t="shared" si="277"/>
        <v>45901</v>
      </c>
      <c r="L988" s="55">
        <f t="shared" si="278"/>
        <v>0.04</v>
      </c>
      <c r="M988" s="76">
        <v>0.22500000000000001</v>
      </c>
      <c r="N988" s="62">
        <v>45901</v>
      </c>
      <c r="O988" s="62">
        <v>46265</v>
      </c>
      <c r="P988" s="63"/>
      <c r="Q988" s="63"/>
      <c r="R988" s="78">
        <v>73</v>
      </c>
      <c r="S988" s="63" t="str">
        <f>VLOOKUP(R988,SA!$B$3:$C$11,2,1)</f>
        <v>71-75</v>
      </c>
      <c r="T988" s="38" t="s">
        <v>98</v>
      </c>
      <c r="U988" s="24" t="s">
        <v>5747</v>
      </c>
      <c r="V988" s="24">
        <v>500000</v>
      </c>
      <c r="W988" s="39">
        <f t="shared" si="279"/>
        <v>0</v>
      </c>
      <c r="X988" s="29">
        <f t="shared" si="280"/>
        <v>0</v>
      </c>
      <c r="Y988" s="40">
        <f t="shared" si="281"/>
        <v>365</v>
      </c>
      <c r="Z988" s="38">
        <f t="shared" si="282"/>
        <v>46081</v>
      </c>
      <c r="AA988" s="41">
        <f t="shared" si="283"/>
        <v>181</v>
      </c>
      <c r="AB988" s="24" t="s">
        <v>113</v>
      </c>
      <c r="AC988" s="41">
        <f t="shared" si="284"/>
        <v>23735.924199999998</v>
      </c>
      <c r="AD988" s="41">
        <v>1</v>
      </c>
      <c r="AE988" s="72">
        <f>INDEX(SA!$C$2:$G$11,MATCH(Details!S988,SA!$C$2:$C$11,0),MATCH(Details!V988,SA!$C$2:$G$2,0))*Y988/(F988-E988+1)</f>
        <v>20115.189999999999</v>
      </c>
      <c r="AF988" s="41">
        <f t="shared" si="285"/>
        <v>0</v>
      </c>
      <c r="AG988" s="41">
        <f t="shared" si="286"/>
        <v>0</v>
      </c>
      <c r="AH988" s="41">
        <f t="shared" si="287"/>
        <v>3620.7341999999994</v>
      </c>
      <c r="AI988" s="60">
        <f t="shared" si="288"/>
        <v>804.60759999999993</v>
      </c>
      <c r="AJ988" s="60">
        <f t="shared" si="289"/>
        <v>4525.9177499999996</v>
      </c>
      <c r="AK988" s="60">
        <f t="shared" si="290"/>
        <v>9974.9298356164381</v>
      </c>
      <c r="AL988" s="60">
        <f t="shared" si="291"/>
        <v>7331.5734291780818</v>
      </c>
      <c r="AM988" s="41">
        <f t="shared" si="292"/>
        <v>7453.091220821917</v>
      </c>
      <c r="AN988" s="42">
        <f t="shared" si="293"/>
        <v>45715</v>
      </c>
      <c r="AO988" s="43">
        <f t="shared" si="294"/>
        <v>20115.189999999999</v>
      </c>
    </row>
    <row r="989" spans="1:41" s="24" customFormat="1" ht="15.75" customHeight="1" x14ac:dyDescent="0.35">
      <c r="A989" s="36" t="s">
        <v>27</v>
      </c>
      <c r="B989" s="36">
        <v>202509</v>
      </c>
      <c r="C989" s="24" t="s">
        <v>736</v>
      </c>
      <c r="D989" s="24" t="s">
        <v>119</v>
      </c>
      <c r="E989" s="62">
        <v>45901</v>
      </c>
      <c r="F989" s="62">
        <v>46265</v>
      </c>
      <c r="G989" s="37" t="s">
        <v>437</v>
      </c>
      <c r="H989" s="36">
        <v>362122</v>
      </c>
      <c r="I989" s="63">
        <v>30293</v>
      </c>
      <c r="J989" s="24" t="s">
        <v>3894</v>
      </c>
      <c r="K989" s="63">
        <f t="shared" si="277"/>
        <v>45901</v>
      </c>
      <c r="L989" s="55">
        <f t="shared" si="278"/>
        <v>0.04</v>
      </c>
      <c r="M989" s="76">
        <v>0.22500000000000001</v>
      </c>
      <c r="N989" s="62">
        <v>45901</v>
      </c>
      <c r="O989" s="62">
        <v>46265</v>
      </c>
      <c r="P989" s="63"/>
      <c r="Q989" s="63"/>
      <c r="R989" s="78">
        <v>42</v>
      </c>
      <c r="S989" s="63" t="str">
        <f>VLOOKUP(R989,SA!$B$3:$C$11,2,1)</f>
        <v>36-45</v>
      </c>
      <c r="T989" s="38" t="s">
        <v>97</v>
      </c>
      <c r="U989" s="24" t="s">
        <v>56</v>
      </c>
      <c r="V989" s="24">
        <v>500000</v>
      </c>
      <c r="W989" s="39">
        <f t="shared" si="279"/>
        <v>500000</v>
      </c>
      <c r="X989" s="29">
        <f t="shared" si="280"/>
        <v>1</v>
      </c>
      <c r="Y989" s="40">
        <f t="shared" si="281"/>
        <v>365</v>
      </c>
      <c r="Z989" s="38">
        <f t="shared" si="282"/>
        <v>46081</v>
      </c>
      <c r="AA989" s="41">
        <f t="shared" si="283"/>
        <v>181</v>
      </c>
      <c r="AB989" s="24" t="s">
        <v>113</v>
      </c>
      <c r="AC989" s="41">
        <f t="shared" si="284"/>
        <v>6046.1902</v>
      </c>
      <c r="AD989" s="41">
        <v>1</v>
      </c>
      <c r="AE989" s="72">
        <f>INDEX(SA!$C$2:$G$11,MATCH(Details!S989,SA!$C$2:$C$11,0),MATCH(Details!V989,SA!$C$2:$G$2,0))*Y989/(F989-E989+1)</f>
        <v>5123.8900000000003</v>
      </c>
      <c r="AF989" s="41">
        <f t="shared" si="285"/>
        <v>0</v>
      </c>
      <c r="AG989" s="41">
        <f t="shared" si="286"/>
        <v>0</v>
      </c>
      <c r="AH989" s="41">
        <f t="shared" si="287"/>
        <v>922.30020000000002</v>
      </c>
      <c r="AI989" s="60">
        <f t="shared" si="288"/>
        <v>204.9556</v>
      </c>
      <c r="AJ989" s="60">
        <f t="shared" si="289"/>
        <v>1152.8752500000001</v>
      </c>
      <c r="AK989" s="60">
        <f t="shared" si="290"/>
        <v>2540.8879178082193</v>
      </c>
      <c r="AL989" s="60">
        <f t="shared" si="291"/>
        <v>1867.5526195890411</v>
      </c>
      <c r="AM989" s="41">
        <f t="shared" si="292"/>
        <v>1898.5065304109589</v>
      </c>
      <c r="AN989" s="42">
        <f t="shared" si="293"/>
        <v>45715</v>
      </c>
      <c r="AO989" s="43">
        <f t="shared" si="294"/>
        <v>5123.8900000000003</v>
      </c>
    </row>
    <row r="990" spans="1:41" s="24" customFormat="1" ht="15.75" customHeight="1" x14ac:dyDescent="0.35">
      <c r="A990" s="36" t="s">
        <v>27</v>
      </c>
      <c r="B990" s="36">
        <v>202509</v>
      </c>
      <c r="C990" s="24" t="s">
        <v>736</v>
      </c>
      <c r="D990" s="24" t="s">
        <v>119</v>
      </c>
      <c r="E990" s="62">
        <v>45901</v>
      </c>
      <c r="F990" s="62">
        <v>46265</v>
      </c>
      <c r="G990" s="37" t="s">
        <v>1494</v>
      </c>
      <c r="H990" s="36">
        <v>362122</v>
      </c>
      <c r="I990" s="63">
        <v>30501</v>
      </c>
      <c r="J990" s="24" t="s">
        <v>3895</v>
      </c>
      <c r="K990" s="63">
        <f t="shared" si="277"/>
        <v>45901</v>
      </c>
      <c r="L990" s="55">
        <f t="shared" si="278"/>
        <v>0.04</v>
      </c>
      <c r="M990" s="76">
        <v>0.22500000000000001</v>
      </c>
      <c r="N990" s="62">
        <v>45901</v>
      </c>
      <c r="O990" s="62">
        <v>46265</v>
      </c>
      <c r="P990" s="63"/>
      <c r="Q990" s="63"/>
      <c r="R990" s="78">
        <v>42</v>
      </c>
      <c r="S990" s="63" t="str">
        <f>VLOOKUP(R990,SA!$B$3:$C$11,2,1)</f>
        <v>36-45</v>
      </c>
      <c r="T990" s="38" t="s">
        <v>98</v>
      </c>
      <c r="U990" s="24" t="s">
        <v>5743</v>
      </c>
      <c r="V990" s="24">
        <v>500000</v>
      </c>
      <c r="W990" s="39">
        <f t="shared" si="279"/>
        <v>0</v>
      </c>
      <c r="X990" s="29">
        <f t="shared" si="280"/>
        <v>0</v>
      </c>
      <c r="Y990" s="40">
        <f t="shared" si="281"/>
        <v>365</v>
      </c>
      <c r="Z990" s="38">
        <f t="shared" si="282"/>
        <v>46081</v>
      </c>
      <c r="AA990" s="41">
        <f t="shared" si="283"/>
        <v>181</v>
      </c>
      <c r="AB990" s="24" t="s">
        <v>113</v>
      </c>
      <c r="AC990" s="41">
        <f t="shared" si="284"/>
        <v>6046.1902</v>
      </c>
      <c r="AD990" s="41">
        <v>1</v>
      </c>
      <c r="AE990" s="72">
        <f>INDEX(SA!$C$2:$G$11,MATCH(Details!S990,SA!$C$2:$C$11,0),MATCH(Details!V990,SA!$C$2:$G$2,0))*Y990/(F990-E990+1)</f>
        <v>5123.8900000000003</v>
      </c>
      <c r="AF990" s="41">
        <f t="shared" si="285"/>
        <v>0</v>
      </c>
      <c r="AG990" s="41">
        <f t="shared" si="286"/>
        <v>0</v>
      </c>
      <c r="AH990" s="41">
        <f t="shared" si="287"/>
        <v>922.30020000000002</v>
      </c>
      <c r="AI990" s="60">
        <f t="shared" si="288"/>
        <v>204.9556</v>
      </c>
      <c r="AJ990" s="60">
        <f t="shared" si="289"/>
        <v>1152.8752500000001</v>
      </c>
      <c r="AK990" s="60">
        <f t="shared" si="290"/>
        <v>2540.8879178082193</v>
      </c>
      <c r="AL990" s="60">
        <f t="shared" si="291"/>
        <v>1867.5526195890411</v>
      </c>
      <c r="AM990" s="41">
        <f t="shared" si="292"/>
        <v>1898.5065304109589</v>
      </c>
      <c r="AN990" s="42">
        <f t="shared" si="293"/>
        <v>45715</v>
      </c>
      <c r="AO990" s="43">
        <f t="shared" si="294"/>
        <v>5123.8900000000003</v>
      </c>
    </row>
    <row r="991" spans="1:41" s="24" customFormat="1" ht="15.75" customHeight="1" x14ac:dyDescent="0.35">
      <c r="A991" s="36" t="s">
        <v>27</v>
      </c>
      <c r="B991" s="36">
        <v>202509</v>
      </c>
      <c r="C991" s="24" t="s">
        <v>736</v>
      </c>
      <c r="D991" s="24" t="s">
        <v>119</v>
      </c>
      <c r="E991" s="62">
        <v>45901</v>
      </c>
      <c r="F991" s="62">
        <v>46265</v>
      </c>
      <c r="G991" s="37" t="s">
        <v>1495</v>
      </c>
      <c r="H991" s="36">
        <v>362124</v>
      </c>
      <c r="I991" s="63">
        <v>16819</v>
      </c>
      <c r="J991" s="24" t="s">
        <v>3896</v>
      </c>
      <c r="K991" s="63">
        <f t="shared" si="277"/>
        <v>45901</v>
      </c>
      <c r="L991" s="55">
        <f t="shared" si="278"/>
        <v>0.04</v>
      </c>
      <c r="M991" s="76">
        <v>0.22500000000000001</v>
      </c>
      <c r="N991" s="62">
        <v>45901</v>
      </c>
      <c r="O991" s="62">
        <v>46265</v>
      </c>
      <c r="P991" s="63"/>
      <c r="Q991" s="63"/>
      <c r="R991" s="78">
        <v>79</v>
      </c>
      <c r="S991" s="63" t="str">
        <f>VLOOKUP(R991,SA!$B$3:$C$11,2,1)</f>
        <v>76-80</v>
      </c>
      <c r="T991" s="38" t="s">
        <v>97</v>
      </c>
      <c r="U991" s="24" t="s">
        <v>5744</v>
      </c>
      <c r="V991" s="24">
        <v>500000</v>
      </c>
      <c r="W991" s="39">
        <f t="shared" si="279"/>
        <v>0</v>
      </c>
      <c r="X991" s="29">
        <f t="shared" si="280"/>
        <v>0</v>
      </c>
      <c r="Y991" s="40">
        <f t="shared" si="281"/>
        <v>365</v>
      </c>
      <c r="Z991" s="38">
        <f t="shared" si="282"/>
        <v>46081</v>
      </c>
      <c r="AA991" s="41">
        <f t="shared" si="283"/>
        <v>181</v>
      </c>
      <c r="AB991" s="24" t="s">
        <v>113</v>
      </c>
      <c r="AC991" s="41">
        <f t="shared" si="284"/>
        <v>29821.089800000002</v>
      </c>
      <c r="AD991" s="41">
        <v>1</v>
      </c>
      <c r="AE991" s="72">
        <f>INDEX(SA!$C$2:$G$11,MATCH(Details!S991,SA!$C$2:$C$11,0),MATCH(Details!V991,SA!$C$2:$G$2,0))*Y991/(F991-E991+1)</f>
        <v>25272.11</v>
      </c>
      <c r="AF991" s="41">
        <f t="shared" si="285"/>
        <v>0</v>
      </c>
      <c r="AG991" s="41">
        <f t="shared" si="286"/>
        <v>0</v>
      </c>
      <c r="AH991" s="41">
        <f t="shared" si="287"/>
        <v>4548.9798000000001</v>
      </c>
      <c r="AI991" s="60">
        <f t="shared" si="288"/>
        <v>1010.8844</v>
      </c>
      <c r="AJ991" s="60">
        <f t="shared" si="289"/>
        <v>5686.2247500000003</v>
      </c>
      <c r="AK991" s="60">
        <f t="shared" si="290"/>
        <v>12532.197013698631</v>
      </c>
      <c r="AL991" s="60">
        <f t="shared" si="291"/>
        <v>9211.1648050684944</v>
      </c>
      <c r="AM991" s="41">
        <f t="shared" si="292"/>
        <v>9363.8360449315078</v>
      </c>
      <c r="AN991" s="42">
        <f t="shared" si="293"/>
        <v>45715</v>
      </c>
      <c r="AO991" s="43">
        <f t="shared" si="294"/>
        <v>25272.11</v>
      </c>
    </row>
    <row r="992" spans="1:41" s="24" customFormat="1" ht="15.75" customHeight="1" x14ac:dyDescent="0.35">
      <c r="A992" s="36" t="s">
        <v>27</v>
      </c>
      <c r="B992" s="36">
        <v>202509</v>
      </c>
      <c r="C992" s="24" t="s">
        <v>736</v>
      </c>
      <c r="D992" s="24" t="s">
        <v>119</v>
      </c>
      <c r="E992" s="62">
        <v>45901</v>
      </c>
      <c r="F992" s="62">
        <v>46265</v>
      </c>
      <c r="G992" s="37" t="s">
        <v>1496</v>
      </c>
      <c r="H992" s="36">
        <v>362124</v>
      </c>
      <c r="I992" s="63">
        <v>20471</v>
      </c>
      <c r="J992" s="24" t="s">
        <v>3897</v>
      </c>
      <c r="K992" s="63">
        <f t="shared" si="277"/>
        <v>45901</v>
      </c>
      <c r="L992" s="55">
        <f t="shared" si="278"/>
        <v>0.04</v>
      </c>
      <c r="M992" s="76">
        <v>0.22500000000000001</v>
      </c>
      <c r="N992" s="62">
        <v>45901</v>
      </c>
      <c r="O992" s="62">
        <v>46265</v>
      </c>
      <c r="P992" s="63"/>
      <c r="Q992" s="63"/>
      <c r="R992" s="78">
        <v>69</v>
      </c>
      <c r="S992" s="63" t="str">
        <f>VLOOKUP(R992,SA!$B$3:$C$11,2,1)</f>
        <v>66-70</v>
      </c>
      <c r="T992" s="38" t="s">
        <v>98</v>
      </c>
      <c r="U992" s="24" t="s">
        <v>5747</v>
      </c>
      <c r="V992" s="24">
        <v>500000</v>
      </c>
      <c r="W992" s="39">
        <f t="shared" si="279"/>
        <v>0</v>
      </c>
      <c r="X992" s="29">
        <f t="shared" si="280"/>
        <v>0</v>
      </c>
      <c r="Y992" s="40">
        <f t="shared" si="281"/>
        <v>365</v>
      </c>
      <c r="Z992" s="38">
        <f t="shared" si="282"/>
        <v>46081</v>
      </c>
      <c r="AA992" s="41">
        <f t="shared" si="283"/>
        <v>181</v>
      </c>
      <c r="AB992" s="24" t="s">
        <v>113</v>
      </c>
      <c r="AC992" s="41">
        <f t="shared" si="284"/>
        <v>18713.136199999997</v>
      </c>
      <c r="AD992" s="41">
        <v>1</v>
      </c>
      <c r="AE992" s="72">
        <f>INDEX(SA!$C$2:$G$11,MATCH(Details!S992,SA!$C$2:$C$11,0),MATCH(Details!V992,SA!$C$2:$G$2,0))*Y992/(F992-E992+1)</f>
        <v>15858.589999999998</v>
      </c>
      <c r="AF992" s="41">
        <f t="shared" si="285"/>
        <v>0</v>
      </c>
      <c r="AG992" s="41">
        <f t="shared" si="286"/>
        <v>0</v>
      </c>
      <c r="AH992" s="41">
        <f t="shared" si="287"/>
        <v>2854.5461999999998</v>
      </c>
      <c r="AI992" s="60">
        <f t="shared" si="288"/>
        <v>634.34359999999992</v>
      </c>
      <c r="AJ992" s="60">
        <f t="shared" si="289"/>
        <v>3568.1827499999995</v>
      </c>
      <c r="AK992" s="60">
        <f t="shared" si="290"/>
        <v>7864.1227123287663</v>
      </c>
      <c r="AL992" s="60">
        <f t="shared" si="291"/>
        <v>5780.130193561643</v>
      </c>
      <c r="AM992" s="41">
        <f t="shared" si="292"/>
        <v>5875.9334564383553</v>
      </c>
      <c r="AN992" s="42">
        <f t="shared" si="293"/>
        <v>45715</v>
      </c>
      <c r="AO992" s="43">
        <f t="shared" si="294"/>
        <v>15858.589999999998</v>
      </c>
    </row>
    <row r="993" spans="1:41" s="24" customFormat="1" ht="15.75" customHeight="1" x14ac:dyDescent="0.35">
      <c r="A993" s="36" t="s">
        <v>27</v>
      </c>
      <c r="B993" s="36">
        <v>202509</v>
      </c>
      <c r="C993" s="24" t="s">
        <v>736</v>
      </c>
      <c r="D993" s="24" t="s">
        <v>119</v>
      </c>
      <c r="E993" s="62">
        <v>45901</v>
      </c>
      <c r="F993" s="62">
        <v>46265</v>
      </c>
      <c r="G993" s="37" t="s">
        <v>1497</v>
      </c>
      <c r="H993" s="36">
        <v>362124</v>
      </c>
      <c r="I993" s="63">
        <v>31147</v>
      </c>
      <c r="J993" s="24" t="s">
        <v>3898</v>
      </c>
      <c r="K993" s="63">
        <f t="shared" si="277"/>
        <v>45901</v>
      </c>
      <c r="L993" s="55">
        <f t="shared" si="278"/>
        <v>0.04</v>
      </c>
      <c r="M993" s="76">
        <v>0.22500000000000001</v>
      </c>
      <c r="N993" s="62">
        <v>45901</v>
      </c>
      <c r="O993" s="62">
        <v>46265</v>
      </c>
      <c r="P993" s="63"/>
      <c r="Q993" s="63"/>
      <c r="R993" s="78">
        <v>40</v>
      </c>
      <c r="S993" s="63" t="str">
        <f>VLOOKUP(R993,SA!$B$3:$C$11,2,1)</f>
        <v>36-45</v>
      </c>
      <c r="T993" s="38" t="s">
        <v>97</v>
      </c>
      <c r="U993" s="24" t="s">
        <v>56</v>
      </c>
      <c r="V993" s="24">
        <v>500000</v>
      </c>
      <c r="W993" s="39">
        <f t="shared" si="279"/>
        <v>500000</v>
      </c>
      <c r="X993" s="29">
        <f t="shared" si="280"/>
        <v>1</v>
      </c>
      <c r="Y993" s="40">
        <f t="shared" si="281"/>
        <v>365</v>
      </c>
      <c r="Z993" s="38">
        <f t="shared" si="282"/>
        <v>46081</v>
      </c>
      <c r="AA993" s="41">
        <f t="shared" si="283"/>
        <v>181</v>
      </c>
      <c r="AB993" s="24" t="s">
        <v>113</v>
      </c>
      <c r="AC993" s="41">
        <f t="shared" si="284"/>
        <v>6046.1902</v>
      </c>
      <c r="AD993" s="41">
        <v>1</v>
      </c>
      <c r="AE993" s="72">
        <f>INDEX(SA!$C$2:$G$11,MATCH(Details!S993,SA!$C$2:$C$11,0),MATCH(Details!V993,SA!$C$2:$G$2,0))*Y993/(F993-E993+1)</f>
        <v>5123.8900000000003</v>
      </c>
      <c r="AF993" s="41">
        <f t="shared" si="285"/>
        <v>0</v>
      </c>
      <c r="AG993" s="41">
        <f t="shared" si="286"/>
        <v>0</v>
      </c>
      <c r="AH993" s="41">
        <f t="shared" si="287"/>
        <v>922.30020000000002</v>
      </c>
      <c r="AI993" s="60">
        <f t="shared" si="288"/>
        <v>204.9556</v>
      </c>
      <c r="AJ993" s="60">
        <f t="shared" si="289"/>
        <v>1152.8752500000001</v>
      </c>
      <c r="AK993" s="60">
        <f t="shared" si="290"/>
        <v>2540.8879178082193</v>
      </c>
      <c r="AL993" s="60">
        <f t="shared" si="291"/>
        <v>1867.5526195890411</v>
      </c>
      <c r="AM993" s="41">
        <f t="shared" si="292"/>
        <v>1898.5065304109589</v>
      </c>
      <c r="AN993" s="42">
        <f t="shared" si="293"/>
        <v>45715</v>
      </c>
      <c r="AO993" s="43">
        <f t="shared" si="294"/>
        <v>5123.8900000000003</v>
      </c>
    </row>
    <row r="994" spans="1:41" s="24" customFormat="1" ht="15.75" customHeight="1" x14ac:dyDescent="0.35">
      <c r="A994" s="36" t="s">
        <v>27</v>
      </c>
      <c r="B994" s="36">
        <v>202509</v>
      </c>
      <c r="C994" s="24" t="s">
        <v>736</v>
      </c>
      <c r="D994" s="24" t="s">
        <v>119</v>
      </c>
      <c r="E994" s="62">
        <v>45901</v>
      </c>
      <c r="F994" s="62">
        <v>46265</v>
      </c>
      <c r="G994" s="37" t="s">
        <v>124</v>
      </c>
      <c r="H994" s="36">
        <v>362125</v>
      </c>
      <c r="I994" s="63">
        <v>33528</v>
      </c>
      <c r="J994" s="24" t="s">
        <v>3899</v>
      </c>
      <c r="K994" s="63">
        <f t="shared" si="277"/>
        <v>45901</v>
      </c>
      <c r="L994" s="55">
        <f t="shared" si="278"/>
        <v>0.04</v>
      </c>
      <c r="M994" s="76">
        <v>0.22500000000000001</v>
      </c>
      <c r="N994" s="62">
        <v>45901</v>
      </c>
      <c r="O994" s="62">
        <v>46265</v>
      </c>
      <c r="P994" s="63"/>
      <c r="Q994" s="63"/>
      <c r="R994" s="78">
        <v>33</v>
      </c>
      <c r="S994" s="63" t="str">
        <f>VLOOKUP(R994,SA!$B$3:$C$11,2,1)</f>
        <v>26-35</v>
      </c>
      <c r="T994" s="38" t="s">
        <v>97</v>
      </c>
      <c r="U994" s="24" t="s">
        <v>56</v>
      </c>
      <c r="V994" s="24">
        <v>400000</v>
      </c>
      <c r="W994" s="39">
        <f t="shared" si="279"/>
        <v>400000</v>
      </c>
      <c r="X994" s="29">
        <f t="shared" si="280"/>
        <v>1</v>
      </c>
      <c r="Y994" s="40">
        <f t="shared" si="281"/>
        <v>365</v>
      </c>
      <c r="Z994" s="38">
        <f t="shared" si="282"/>
        <v>46081</v>
      </c>
      <c r="AA994" s="41">
        <f t="shared" si="283"/>
        <v>181</v>
      </c>
      <c r="AB994" s="24" t="s">
        <v>113</v>
      </c>
      <c r="AC994" s="41">
        <f t="shared" si="284"/>
        <v>4533.0290000000005</v>
      </c>
      <c r="AD994" s="41">
        <v>1</v>
      </c>
      <c r="AE994" s="72">
        <f>INDEX(SA!$C$2:$G$11,MATCH(Details!S994,SA!$C$2:$C$11,0),MATCH(Details!V994,SA!$C$2:$G$2,0))*Y994/(F994-E994+1)</f>
        <v>3841.55</v>
      </c>
      <c r="AF994" s="41">
        <f t="shared" si="285"/>
        <v>0</v>
      </c>
      <c r="AG994" s="41">
        <f t="shared" si="286"/>
        <v>0</v>
      </c>
      <c r="AH994" s="41">
        <f t="shared" si="287"/>
        <v>691.47900000000004</v>
      </c>
      <c r="AI994" s="60">
        <f t="shared" si="288"/>
        <v>153.66200000000001</v>
      </c>
      <c r="AJ994" s="60">
        <f t="shared" si="289"/>
        <v>864.34875000000011</v>
      </c>
      <c r="AK994" s="60">
        <f t="shared" si="290"/>
        <v>1904.9878082191783</v>
      </c>
      <c r="AL994" s="60">
        <f t="shared" si="291"/>
        <v>1400.1660390410959</v>
      </c>
      <c r="AM994" s="41">
        <f t="shared" si="292"/>
        <v>1423.3732109589046</v>
      </c>
      <c r="AN994" s="42">
        <f t="shared" si="293"/>
        <v>45715</v>
      </c>
      <c r="AO994" s="43">
        <f t="shared" si="294"/>
        <v>3841.55</v>
      </c>
    </row>
    <row r="995" spans="1:41" s="24" customFormat="1" ht="15.75" customHeight="1" x14ac:dyDescent="0.35">
      <c r="A995" s="36" t="s">
        <v>27</v>
      </c>
      <c r="B995" s="36">
        <v>202509</v>
      </c>
      <c r="C995" s="24" t="s">
        <v>736</v>
      </c>
      <c r="D995" s="24" t="s">
        <v>119</v>
      </c>
      <c r="E995" s="62">
        <v>45901</v>
      </c>
      <c r="F995" s="62">
        <v>46265</v>
      </c>
      <c r="G995" s="37" t="s">
        <v>1498</v>
      </c>
      <c r="H995" s="36">
        <v>362125</v>
      </c>
      <c r="I995" s="63">
        <v>26518</v>
      </c>
      <c r="J995" s="24" t="s">
        <v>3900</v>
      </c>
      <c r="K995" s="63">
        <f t="shared" si="277"/>
        <v>45901</v>
      </c>
      <c r="L995" s="55">
        <f t="shared" si="278"/>
        <v>0.04</v>
      </c>
      <c r="M995" s="76">
        <v>0.22500000000000001</v>
      </c>
      <c r="N995" s="62">
        <v>45901</v>
      </c>
      <c r="O995" s="62">
        <v>46265</v>
      </c>
      <c r="P995" s="63"/>
      <c r="Q995" s="63"/>
      <c r="R995" s="78">
        <v>53</v>
      </c>
      <c r="S995" s="63" t="str">
        <f>VLOOKUP(R995,SA!$B$3:$C$11,2,1)</f>
        <v>46-55</v>
      </c>
      <c r="T995" s="38" t="s">
        <v>98</v>
      </c>
      <c r="U995" s="24" t="s">
        <v>5747</v>
      </c>
      <c r="V995" s="24">
        <v>400000</v>
      </c>
      <c r="W995" s="39">
        <f t="shared" si="279"/>
        <v>0</v>
      </c>
      <c r="X995" s="29">
        <f t="shared" si="280"/>
        <v>0</v>
      </c>
      <c r="Y995" s="40">
        <f t="shared" si="281"/>
        <v>365</v>
      </c>
      <c r="Z995" s="38">
        <f t="shared" si="282"/>
        <v>46081</v>
      </c>
      <c r="AA995" s="41">
        <f t="shared" si="283"/>
        <v>181</v>
      </c>
      <c r="AB995" s="24" t="s">
        <v>113</v>
      </c>
      <c r="AC995" s="41">
        <f t="shared" si="284"/>
        <v>8108.2165999999997</v>
      </c>
      <c r="AD995" s="41">
        <v>1</v>
      </c>
      <c r="AE995" s="72">
        <f>INDEX(SA!$C$2:$G$11,MATCH(Details!S995,SA!$C$2:$C$11,0),MATCH(Details!V995,SA!$C$2:$G$2,0))*Y995/(F995-E995+1)</f>
        <v>6871.37</v>
      </c>
      <c r="AF995" s="41">
        <f t="shared" si="285"/>
        <v>0</v>
      </c>
      <c r="AG995" s="41">
        <f t="shared" si="286"/>
        <v>0</v>
      </c>
      <c r="AH995" s="41">
        <f t="shared" si="287"/>
        <v>1236.8465999999999</v>
      </c>
      <c r="AI995" s="60">
        <f t="shared" si="288"/>
        <v>274.85480000000001</v>
      </c>
      <c r="AJ995" s="60">
        <f t="shared" si="289"/>
        <v>1546.05825</v>
      </c>
      <c r="AK995" s="60">
        <f t="shared" si="290"/>
        <v>3407.446493150685</v>
      </c>
      <c r="AL995" s="60">
        <f t="shared" si="291"/>
        <v>2504.4731724657536</v>
      </c>
      <c r="AM995" s="41">
        <f t="shared" si="292"/>
        <v>2545.9837775342462</v>
      </c>
      <c r="AN995" s="42">
        <f t="shared" si="293"/>
        <v>45715</v>
      </c>
      <c r="AO995" s="43">
        <f t="shared" si="294"/>
        <v>6871.37</v>
      </c>
    </row>
    <row r="996" spans="1:41" s="24" customFormat="1" ht="15.75" customHeight="1" x14ac:dyDescent="0.35">
      <c r="A996" s="36" t="s">
        <v>27</v>
      </c>
      <c r="B996" s="36">
        <v>202509</v>
      </c>
      <c r="C996" s="24" t="s">
        <v>736</v>
      </c>
      <c r="D996" s="24" t="s">
        <v>119</v>
      </c>
      <c r="E996" s="62">
        <v>45901</v>
      </c>
      <c r="F996" s="62">
        <v>46265</v>
      </c>
      <c r="G996" s="37" t="s">
        <v>1499</v>
      </c>
      <c r="H996" s="36">
        <v>362125</v>
      </c>
      <c r="I996" s="63">
        <v>20438</v>
      </c>
      <c r="J996" s="24" t="s">
        <v>3901</v>
      </c>
      <c r="K996" s="63">
        <f t="shared" si="277"/>
        <v>45901</v>
      </c>
      <c r="L996" s="55">
        <f t="shared" si="278"/>
        <v>0.04</v>
      </c>
      <c r="M996" s="76">
        <v>0.22500000000000001</v>
      </c>
      <c r="N996" s="62">
        <v>45901</v>
      </c>
      <c r="O996" s="62">
        <v>46265</v>
      </c>
      <c r="P996" s="63"/>
      <c r="Q996" s="63"/>
      <c r="R996" s="78">
        <v>69</v>
      </c>
      <c r="S996" s="63" t="str">
        <f>VLOOKUP(R996,SA!$B$3:$C$11,2,1)</f>
        <v>66-70</v>
      </c>
      <c r="T996" s="38" t="s">
        <v>97</v>
      </c>
      <c r="U996" s="24" t="s">
        <v>5744</v>
      </c>
      <c r="V996" s="24">
        <v>400000</v>
      </c>
      <c r="W996" s="39">
        <f t="shared" si="279"/>
        <v>0</v>
      </c>
      <c r="X996" s="29">
        <f t="shared" si="280"/>
        <v>0</v>
      </c>
      <c r="Y996" s="40">
        <f t="shared" si="281"/>
        <v>365</v>
      </c>
      <c r="Z996" s="38">
        <f t="shared" si="282"/>
        <v>46081</v>
      </c>
      <c r="AA996" s="41">
        <f t="shared" si="283"/>
        <v>181</v>
      </c>
      <c r="AB996" s="24" t="s">
        <v>113</v>
      </c>
      <c r="AC996" s="41">
        <f t="shared" si="284"/>
        <v>17021.971999999998</v>
      </c>
      <c r="AD996" s="41">
        <v>1</v>
      </c>
      <c r="AE996" s="72">
        <f>INDEX(SA!$C$2:$G$11,MATCH(Details!S996,SA!$C$2:$C$11,0),MATCH(Details!V996,SA!$C$2:$G$2,0))*Y996/(F996-E996+1)</f>
        <v>14425.4</v>
      </c>
      <c r="AF996" s="41">
        <f t="shared" si="285"/>
        <v>0</v>
      </c>
      <c r="AG996" s="41">
        <f t="shared" si="286"/>
        <v>0</v>
      </c>
      <c r="AH996" s="41">
        <f t="shared" si="287"/>
        <v>2596.5719999999997</v>
      </c>
      <c r="AI996" s="60">
        <f t="shared" si="288"/>
        <v>577.01599999999996</v>
      </c>
      <c r="AJ996" s="60">
        <f t="shared" si="289"/>
        <v>3245.7150000000001</v>
      </c>
      <c r="AK996" s="60">
        <f t="shared" si="290"/>
        <v>7153.4175342465751</v>
      </c>
      <c r="AL996" s="60">
        <f t="shared" si="291"/>
        <v>5257.7618876712322</v>
      </c>
      <c r="AM996" s="41">
        <f t="shared" si="292"/>
        <v>5344.9071123287686</v>
      </c>
      <c r="AN996" s="42">
        <f t="shared" si="293"/>
        <v>45715</v>
      </c>
      <c r="AO996" s="43">
        <f t="shared" si="294"/>
        <v>14425.4</v>
      </c>
    </row>
    <row r="997" spans="1:41" s="24" customFormat="1" ht="15.75" customHeight="1" x14ac:dyDescent="0.35">
      <c r="A997" s="36" t="s">
        <v>27</v>
      </c>
      <c r="B997" s="36">
        <v>202509</v>
      </c>
      <c r="C997" s="24" t="s">
        <v>736</v>
      </c>
      <c r="D997" s="24" t="s">
        <v>119</v>
      </c>
      <c r="E997" s="62">
        <v>45901</v>
      </c>
      <c r="F997" s="62">
        <v>46265</v>
      </c>
      <c r="G997" s="37" t="s">
        <v>1500</v>
      </c>
      <c r="H997" s="36">
        <v>362127</v>
      </c>
      <c r="I997" s="63">
        <v>23933</v>
      </c>
      <c r="J997" s="24" t="s">
        <v>3902</v>
      </c>
      <c r="K997" s="63">
        <f t="shared" si="277"/>
        <v>45901</v>
      </c>
      <c r="L997" s="55">
        <f t="shared" si="278"/>
        <v>0.04</v>
      </c>
      <c r="M997" s="76">
        <v>0.22500000000000001</v>
      </c>
      <c r="N997" s="62">
        <v>45901</v>
      </c>
      <c r="O997" s="62">
        <v>46265</v>
      </c>
      <c r="P997" s="63"/>
      <c r="Q997" s="63"/>
      <c r="R997" s="78">
        <v>60</v>
      </c>
      <c r="S997" s="63" t="str">
        <f>VLOOKUP(R997,SA!$B$3:$C$11,2,1)</f>
        <v>56-65</v>
      </c>
      <c r="T997" s="38" t="s">
        <v>98</v>
      </c>
      <c r="U997" s="24" t="s">
        <v>5747</v>
      </c>
      <c r="V997" s="24">
        <v>400000</v>
      </c>
      <c r="W997" s="39">
        <f t="shared" si="279"/>
        <v>0</v>
      </c>
      <c r="X997" s="29">
        <f t="shared" si="280"/>
        <v>0</v>
      </c>
      <c r="Y997" s="40">
        <f t="shared" si="281"/>
        <v>365</v>
      </c>
      <c r="Z997" s="38">
        <f t="shared" si="282"/>
        <v>46081</v>
      </c>
      <c r="AA997" s="41">
        <f t="shared" si="283"/>
        <v>181</v>
      </c>
      <c r="AB997" s="24" t="s">
        <v>113</v>
      </c>
      <c r="AC997" s="41">
        <f t="shared" si="284"/>
        <v>11909.7282</v>
      </c>
      <c r="AD997" s="41">
        <v>1</v>
      </c>
      <c r="AE997" s="72">
        <f>INDEX(SA!$C$2:$G$11,MATCH(Details!S997,SA!$C$2:$C$11,0),MATCH(Details!V997,SA!$C$2:$G$2,0))*Y997/(F997-E997+1)</f>
        <v>10092.99</v>
      </c>
      <c r="AF997" s="41">
        <f t="shared" si="285"/>
        <v>0</v>
      </c>
      <c r="AG997" s="41">
        <f t="shared" si="286"/>
        <v>0</v>
      </c>
      <c r="AH997" s="41">
        <f t="shared" si="287"/>
        <v>1816.7382</v>
      </c>
      <c r="AI997" s="60">
        <f t="shared" si="288"/>
        <v>403.71960000000001</v>
      </c>
      <c r="AJ997" s="60">
        <f t="shared" si="289"/>
        <v>2270.9227500000002</v>
      </c>
      <c r="AK997" s="60">
        <f t="shared" si="290"/>
        <v>5005.0169589041097</v>
      </c>
      <c r="AL997" s="60">
        <f t="shared" si="291"/>
        <v>3678.6874647945206</v>
      </c>
      <c r="AM997" s="41">
        <f t="shared" si="292"/>
        <v>3739.6601852054787</v>
      </c>
      <c r="AN997" s="42">
        <f t="shared" si="293"/>
        <v>45715</v>
      </c>
      <c r="AO997" s="43">
        <f t="shared" si="294"/>
        <v>10092.99</v>
      </c>
    </row>
    <row r="998" spans="1:41" s="24" customFormat="1" ht="15.75" customHeight="1" x14ac:dyDescent="0.35">
      <c r="A998" s="36" t="s">
        <v>27</v>
      </c>
      <c r="B998" s="36">
        <v>202509</v>
      </c>
      <c r="C998" s="24" t="s">
        <v>736</v>
      </c>
      <c r="D998" s="24" t="s">
        <v>119</v>
      </c>
      <c r="E998" s="62">
        <v>45901</v>
      </c>
      <c r="F998" s="62">
        <v>46265</v>
      </c>
      <c r="G998" s="37" t="s">
        <v>1501</v>
      </c>
      <c r="H998" s="36">
        <v>362127</v>
      </c>
      <c r="I998" s="63">
        <v>24268</v>
      </c>
      <c r="J998" s="24" t="s">
        <v>3903</v>
      </c>
      <c r="K998" s="63">
        <f t="shared" si="277"/>
        <v>45901</v>
      </c>
      <c r="L998" s="55">
        <f t="shared" si="278"/>
        <v>0.04</v>
      </c>
      <c r="M998" s="76">
        <v>0.22500000000000001</v>
      </c>
      <c r="N998" s="62">
        <v>45901</v>
      </c>
      <c r="O998" s="62">
        <v>46265</v>
      </c>
      <c r="P998" s="63"/>
      <c r="Q998" s="63"/>
      <c r="R998" s="78">
        <v>59</v>
      </c>
      <c r="S998" s="63" t="str">
        <f>VLOOKUP(R998,SA!$B$3:$C$11,2,1)</f>
        <v>56-65</v>
      </c>
      <c r="T998" s="38" t="s">
        <v>97</v>
      </c>
      <c r="U998" s="24" t="s">
        <v>5744</v>
      </c>
      <c r="V998" s="24">
        <v>400000</v>
      </c>
      <c r="W998" s="39">
        <f t="shared" si="279"/>
        <v>0</v>
      </c>
      <c r="X998" s="29">
        <f t="shared" si="280"/>
        <v>0</v>
      </c>
      <c r="Y998" s="40">
        <f t="shared" si="281"/>
        <v>365</v>
      </c>
      <c r="Z998" s="38">
        <f t="shared" si="282"/>
        <v>46081</v>
      </c>
      <c r="AA998" s="41">
        <f t="shared" si="283"/>
        <v>181</v>
      </c>
      <c r="AB998" s="24" t="s">
        <v>113</v>
      </c>
      <c r="AC998" s="41">
        <f t="shared" si="284"/>
        <v>11909.7282</v>
      </c>
      <c r="AD998" s="41">
        <v>1</v>
      </c>
      <c r="AE998" s="72">
        <f>INDEX(SA!$C$2:$G$11,MATCH(Details!S998,SA!$C$2:$C$11,0),MATCH(Details!V998,SA!$C$2:$G$2,0))*Y998/(F998-E998+1)</f>
        <v>10092.99</v>
      </c>
      <c r="AF998" s="41">
        <f t="shared" si="285"/>
        <v>0</v>
      </c>
      <c r="AG998" s="41">
        <f t="shared" si="286"/>
        <v>0</v>
      </c>
      <c r="AH998" s="41">
        <f t="shared" si="287"/>
        <v>1816.7382</v>
      </c>
      <c r="AI998" s="60">
        <f t="shared" si="288"/>
        <v>403.71960000000001</v>
      </c>
      <c r="AJ998" s="60">
        <f t="shared" si="289"/>
        <v>2270.9227500000002</v>
      </c>
      <c r="AK998" s="60">
        <f t="shared" si="290"/>
        <v>5005.0169589041097</v>
      </c>
      <c r="AL998" s="60">
        <f t="shared" si="291"/>
        <v>3678.6874647945206</v>
      </c>
      <c r="AM998" s="41">
        <f t="shared" si="292"/>
        <v>3739.6601852054787</v>
      </c>
      <c r="AN998" s="42">
        <f t="shared" si="293"/>
        <v>45715</v>
      </c>
      <c r="AO998" s="43">
        <f t="shared" si="294"/>
        <v>10092.99</v>
      </c>
    </row>
    <row r="999" spans="1:41" s="24" customFormat="1" ht="15.75" customHeight="1" x14ac:dyDescent="0.35">
      <c r="A999" s="36" t="s">
        <v>27</v>
      </c>
      <c r="B999" s="36">
        <v>202509</v>
      </c>
      <c r="C999" s="24" t="s">
        <v>736</v>
      </c>
      <c r="D999" s="24" t="s">
        <v>119</v>
      </c>
      <c r="E999" s="62">
        <v>45901</v>
      </c>
      <c r="F999" s="62">
        <v>46265</v>
      </c>
      <c r="G999" s="37" t="s">
        <v>478</v>
      </c>
      <c r="H999" s="36">
        <v>362127</v>
      </c>
      <c r="I999" s="63">
        <v>36793</v>
      </c>
      <c r="J999" s="24" t="s">
        <v>3904</v>
      </c>
      <c r="K999" s="63">
        <f t="shared" si="277"/>
        <v>45901</v>
      </c>
      <c r="L999" s="55">
        <f t="shared" si="278"/>
        <v>0.04</v>
      </c>
      <c r="M999" s="76">
        <v>0.22500000000000001</v>
      </c>
      <c r="N999" s="62">
        <v>45901</v>
      </c>
      <c r="O999" s="62">
        <v>46265</v>
      </c>
      <c r="P999" s="63"/>
      <c r="Q999" s="63"/>
      <c r="R999" s="78">
        <v>24</v>
      </c>
      <c r="S999" s="63" t="str">
        <f>VLOOKUP(R999,SA!$B$3:$C$11,2,1)</f>
        <v>0-25</v>
      </c>
      <c r="T999" s="38" t="s">
        <v>97</v>
      </c>
      <c r="U999" s="24" t="s">
        <v>56</v>
      </c>
      <c r="V999" s="24">
        <v>400000</v>
      </c>
      <c r="W999" s="39">
        <f t="shared" si="279"/>
        <v>400000</v>
      </c>
      <c r="X999" s="29">
        <f t="shared" si="280"/>
        <v>1</v>
      </c>
      <c r="Y999" s="40">
        <f t="shared" si="281"/>
        <v>365</v>
      </c>
      <c r="Z999" s="38">
        <f t="shared" si="282"/>
        <v>46081</v>
      </c>
      <c r="AA999" s="41">
        <f t="shared" si="283"/>
        <v>181</v>
      </c>
      <c r="AB999" s="24" t="s">
        <v>113</v>
      </c>
      <c r="AC999" s="41">
        <f t="shared" si="284"/>
        <v>4043.8364000000001</v>
      </c>
      <c r="AD999" s="41">
        <v>1</v>
      </c>
      <c r="AE999" s="72">
        <f>INDEX(SA!$C$2:$G$11,MATCH(Details!S999,SA!$C$2:$C$11,0),MATCH(Details!V999,SA!$C$2:$G$2,0))*Y999/(F999-E999+1)</f>
        <v>3426.98</v>
      </c>
      <c r="AF999" s="41">
        <f t="shared" si="285"/>
        <v>0</v>
      </c>
      <c r="AG999" s="41">
        <f t="shared" si="286"/>
        <v>0</v>
      </c>
      <c r="AH999" s="41">
        <f t="shared" si="287"/>
        <v>616.85640000000001</v>
      </c>
      <c r="AI999" s="60">
        <f t="shared" si="288"/>
        <v>137.07920000000001</v>
      </c>
      <c r="AJ999" s="60">
        <f t="shared" si="289"/>
        <v>771.07050000000004</v>
      </c>
      <c r="AK999" s="60">
        <f t="shared" si="290"/>
        <v>1699.4065205479453</v>
      </c>
      <c r="AL999" s="60">
        <f t="shared" si="291"/>
        <v>1249.0637926027398</v>
      </c>
      <c r="AM999" s="41">
        <f t="shared" si="292"/>
        <v>1269.7665073972601</v>
      </c>
      <c r="AN999" s="42">
        <f t="shared" si="293"/>
        <v>45715</v>
      </c>
      <c r="AO999" s="43">
        <f t="shared" si="294"/>
        <v>3426.98</v>
      </c>
    </row>
    <row r="1000" spans="1:41" s="24" customFormat="1" ht="15.75" customHeight="1" x14ac:dyDescent="0.35">
      <c r="A1000" s="36" t="s">
        <v>27</v>
      </c>
      <c r="B1000" s="36">
        <v>202509</v>
      </c>
      <c r="C1000" s="24" t="s">
        <v>736</v>
      </c>
      <c r="D1000" s="24" t="s">
        <v>119</v>
      </c>
      <c r="E1000" s="62">
        <v>45901</v>
      </c>
      <c r="F1000" s="62">
        <v>46265</v>
      </c>
      <c r="G1000" s="37" t="s">
        <v>1502</v>
      </c>
      <c r="H1000" s="36">
        <v>362128</v>
      </c>
      <c r="I1000" s="63">
        <v>26308</v>
      </c>
      <c r="J1000" s="24" t="s">
        <v>3905</v>
      </c>
      <c r="K1000" s="63">
        <f t="shared" si="277"/>
        <v>45901</v>
      </c>
      <c r="L1000" s="55">
        <f t="shared" si="278"/>
        <v>0.04</v>
      </c>
      <c r="M1000" s="76">
        <v>0.22500000000000001</v>
      </c>
      <c r="N1000" s="62">
        <v>45901</v>
      </c>
      <c r="O1000" s="62">
        <v>46265</v>
      </c>
      <c r="P1000" s="63"/>
      <c r="Q1000" s="63"/>
      <c r="R1000" s="78">
        <v>53</v>
      </c>
      <c r="S1000" s="63" t="str">
        <f>VLOOKUP(R1000,SA!$B$3:$C$11,2,1)</f>
        <v>46-55</v>
      </c>
      <c r="T1000" s="38" t="s">
        <v>97</v>
      </c>
      <c r="U1000" s="24" t="s">
        <v>5744</v>
      </c>
      <c r="V1000" s="24">
        <v>300000</v>
      </c>
      <c r="W1000" s="39">
        <f t="shared" si="279"/>
        <v>0</v>
      </c>
      <c r="X1000" s="29">
        <f t="shared" si="280"/>
        <v>0</v>
      </c>
      <c r="Y1000" s="40">
        <f t="shared" si="281"/>
        <v>365</v>
      </c>
      <c r="Z1000" s="38">
        <f t="shared" si="282"/>
        <v>46081</v>
      </c>
      <c r="AA1000" s="41">
        <f t="shared" si="283"/>
        <v>181</v>
      </c>
      <c r="AB1000" s="24" t="s">
        <v>113</v>
      </c>
      <c r="AC1000" s="41">
        <f t="shared" si="284"/>
        <v>7373.4659999999994</v>
      </c>
      <c r="AD1000" s="41">
        <v>1</v>
      </c>
      <c r="AE1000" s="72">
        <f>INDEX(SA!$C$2:$G$11,MATCH(Details!S1000,SA!$C$2:$C$11,0),MATCH(Details!V1000,SA!$C$2:$G$2,0))*Y1000/(F1000-E1000+1)</f>
        <v>6248.7</v>
      </c>
      <c r="AF1000" s="41">
        <f t="shared" si="285"/>
        <v>0</v>
      </c>
      <c r="AG1000" s="41">
        <f t="shared" si="286"/>
        <v>0</v>
      </c>
      <c r="AH1000" s="41">
        <f t="shared" si="287"/>
        <v>1124.7659999999998</v>
      </c>
      <c r="AI1000" s="60">
        <f t="shared" si="288"/>
        <v>249.94800000000001</v>
      </c>
      <c r="AJ1000" s="60">
        <f t="shared" si="289"/>
        <v>1405.9575</v>
      </c>
      <c r="AK1000" s="60">
        <f t="shared" si="290"/>
        <v>3098.6704109589041</v>
      </c>
      <c r="AL1000" s="60">
        <f t="shared" si="291"/>
        <v>2277.5227520547946</v>
      </c>
      <c r="AM1000" s="41">
        <f t="shared" si="292"/>
        <v>2315.2717479452049</v>
      </c>
      <c r="AN1000" s="42">
        <f t="shared" si="293"/>
        <v>45715</v>
      </c>
      <c r="AO1000" s="43">
        <f t="shared" si="294"/>
        <v>6248.7</v>
      </c>
    </row>
    <row r="1001" spans="1:41" s="24" customFormat="1" ht="15.75" customHeight="1" x14ac:dyDescent="0.35">
      <c r="A1001" s="36" t="s">
        <v>27</v>
      </c>
      <c r="B1001" s="36">
        <v>202509</v>
      </c>
      <c r="C1001" s="24" t="s">
        <v>736</v>
      </c>
      <c r="D1001" s="24" t="s">
        <v>119</v>
      </c>
      <c r="E1001" s="62">
        <v>45901</v>
      </c>
      <c r="F1001" s="62">
        <v>46265</v>
      </c>
      <c r="G1001" s="37" t="s">
        <v>1503</v>
      </c>
      <c r="H1001" s="36">
        <v>362128</v>
      </c>
      <c r="I1001" s="63">
        <v>27291</v>
      </c>
      <c r="J1001" s="24" t="s">
        <v>3906</v>
      </c>
      <c r="K1001" s="63">
        <f t="shared" si="277"/>
        <v>45901</v>
      </c>
      <c r="L1001" s="55">
        <f t="shared" si="278"/>
        <v>0.04</v>
      </c>
      <c r="M1001" s="76">
        <v>0.22500000000000001</v>
      </c>
      <c r="N1001" s="62">
        <v>45901</v>
      </c>
      <c r="O1001" s="62">
        <v>46265</v>
      </c>
      <c r="P1001" s="63"/>
      <c r="Q1001" s="63"/>
      <c r="R1001" s="78">
        <v>50</v>
      </c>
      <c r="S1001" s="63" t="str">
        <f>VLOOKUP(R1001,SA!$B$3:$C$11,2,1)</f>
        <v>46-55</v>
      </c>
      <c r="T1001" s="38" t="s">
        <v>98</v>
      </c>
      <c r="U1001" s="24" t="s">
        <v>5747</v>
      </c>
      <c r="V1001" s="24">
        <v>300000</v>
      </c>
      <c r="W1001" s="39">
        <f t="shared" si="279"/>
        <v>0</v>
      </c>
      <c r="X1001" s="29">
        <f t="shared" si="280"/>
        <v>0</v>
      </c>
      <c r="Y1001" s="40">
        <f t="shared" si="281"/>
        <v>365</v>
      </c>
      <c r="Z1001" s="38">
        <f t="shared" si="282"/>
        <v>46081</v>
      </c>
      <c r="AA1001" s="41">
        <f t="shared" si="283"/>
        <v>181</v>
      </c>
      <c r="AB1001" s="24" t="s">
        <v>113</v>
      </c>
      <c r="AC1001" s="41">
        <f t="shared" si="284"/>
        <v>7373.4659999999994</v>
      </c>
      <c r="AD1001" s="41">
        <v>1</v>
      </c>
      <c r="AE1001" s="72">
        <f>INDEX(SA!$C$2:$G$11,MATCH(Details!S1001,SA!$C$2:$C$11,0),MATCH(Details!V1001,SA!$C$2:$G$2,0))*Y1001/(F1001-E1001+1)</f>
        <v>6248.7</v>
      </c>
      <c r="AF1001" s="41">
        <f t="shared" si="285"/>
        <v>0</v>
      </c>
      <c r="AG1001" s="41">
        <f t="shared" si="286"/>
        <v>0</v>
      </c>
      <c r="AH1001" s="41">
        <f t="shared" si="287"/>
        <v>1124.7659999999998</v>
      </c>
      <c r="AI1001" s="60">
        <f t="shared" si="288"/>
        <v>249.94800000000001</v>
      </c>
      <c r="AJ1001" s="60">
        <f t="shared" si="289"/>
        <v>1405.9575</v>
      </c>
      <c r="AK1001" s="60">
        <f t="shared" si="290"/>
        <v>3098.6704109589041</v>
      </c>
      <c r="AL1001" s="60">
        <f t="shared" si="291"/>
        <v>2277.5227520547946</v>
      </c>
      <c r="AM1001" s="41">
        <f t="shared" si="292"/>
        <v>2315.2717479452049</v>
      </c>
      <c r="AN1001" s="42">
        <f t="shared" si="293"/>
        <v>45715</v>
      </c>
      <c r="AO1001" s="43">
        <f t="shared" si="294"/>
        <v>6248.7</v>
      </c>
    </row>
    <row r="1002" spans="1:41" s="24" customFormat="1" ht="15.75" customHeight="1" x14ac:dyDescent="0.35">
      <c r="A1002" s="36" t="s">
        <v>27</v>
      </c>
      <c r="B1002" s="36">
        <v>202509</v>
      </c>
      <c r="C1002" s="24" t="s">
        <v>736</v>
      </c>
      <c r="D1002" s="24" t="s">
        <v>119</v>
      </c>
      <c r="E1002" s="62">
        <v>45901</v>
      </c>
      <c r="F1002" s="62">
        <v>46265</v>
      </c>
      <c r="G1002" s="37" t="s">
        <v>511</v>
      </c>
      <c r="H1002" s="36">
        <v>362128</v>
      </c>
      <c r="I1002" s="63">
        <v>34905</v>
      </c>
      <c r="J1002" s="24" t="s">
        <v>3907</v>
      </c>
      <c r="K1002" s="63">
        <f t="shared" si="277"/>
        <v>45901</v>
      </c>
      <c r="L1002" s="55">
        <f t="shared" si="278"/>
        <v>0.04</v>
      </c>
      <c r="M1002" s="76">
        <v>0.22500000000000001</v>
      </c>
      <c r="N1002" s="62">
        <v>45901</v>
      </c>
      <c r="O1002" s="62">
        <v>46265</v>
      </c>
      <c r="P1002" s="63"/>
      <c r="Q1002" s="63"/>
      <c r="R1002" s="78">
        <v>30</v>
      </c>
      <c r="S1002" s="63" t="str">
        <f>VLOOKUP(R1002,SA!$B$3:$C$11,2,1)</f>
        <v>26-35</v>
      </c>
      <c r="T1002" s="38" t="s">
        <v>97</v>
      </c>
      <c r="U1002" s="24" t="s">
        <v>56</v>
      </c>
      <c r="V1002" s="24">
        <v>300000</v>
      </c>
      <c r="W1002" s="39">
        <f t="shared" si="279"/>
        <v>300000</v>
      </c>
      <c r="X1002" s="29">
        <f t="shared" si="280"/>
        <v>1</v>
      </c>
      <c r="Y1002" s="40">
        <f t="shared" si="281"/>
        <v>365</v>
      </c>
      <c r="Z1002" s="38">
        <f t="shared" si="282"/>
        <v>46081</v>
      </c>
      <c r="AA1002" s="41">
        <f t="shared" si="283"/>
        <v>181</v>
      </c>
      <c r="AB1002" s="24" t="s">
        <v>113</v>
      </c>
      <c r="AC1002" s="41">
        <f t="shared" si="284"/>
        <v>4124.4657999999999</v>
      </c>
      <c r="AD1002" s="41">
        <v>1</v>
      </c>
      <c r="AE1002" s="72">
        <f>INDEX(SA!$C$2:$G$11,MATCH(Details!S1002,SA!$C$2:$C$11,0),MATCH(Details!V1002,SA!$C$2:$G$2,0))*Y1002/(F1002-E1002+1)</f>
        <v>3495.31</v>
      </c>
      <c r="AF1002" s="41">
        <f t="shared" si="285"/>
        <v>0</v>
      </c>
      <c r="AG1002" s="41">
        <f t="shared" si="286"/>
        <v>0</v>
      </c>
      <c r="AH1002" s="41">
        <f t="shared" si="287"/>
        <v>629.1558</v>
      </c>
      <c r="AI1002" s="60">
        <f t="shared" si="288"/>
        <v>139.8124</v>
      </c>
      <c r="AJ1002" s="60">
        <f t="shared" si="289"/>
        <v>786.44475</v>
      </c>
      <c r="AK1002" s="60">
        <f t="shared" si="290"/>
        <v>1733.2907123287671</v>
      </c>
      <c r="AL1002" s="60">
        <f t="shared" si="291"/>
        <v>1273.9686735616438</v>
      </c>
      <c r="AM1002" s="41">
        <f t="shared" si="292"/>
        <v>1295.0841764383563</v>
      </c>
      <c r="AN1002" s="42">
        <f t="shared" si="293"/>
        <v>45715</v>
      </c>
      <c r="AO1002" s="43">
        <f t="shared" si="294"/>
        <v>3495.31</v>
      </c>
    </row>
    <row r="1003" spans="1:41" s="24" customFormat="1" ht="15.75" customHeight="1" x14ac:dyDescent="0.35">
      <c r="A1003" s="36" t="s">
        <v>27</v>
      </c>
      <c r="B1003" s="36">
        <v>202509</v>
      </c>
      <c r="C1003" s="24" t="s">
        <v>736</v>
      </c>
      <c r="D1003" s="24" t="s">
        <v>119</v>
      </c>
      <c r="E1003" s="62">
        <v>45901</v>
      </c>
      <c r="F1003" s="62">
        <v>46265</v>
      </c>
      <c r="G1003" s="37" t="s">
        <v>1504</v>
      </c>
      <c r="H1003" s="36">
        <v>362130</v>
      </c>
      <c r="I1003" s="63">
        <v>24423</v>
      </c>
      <c r="J1003" s="24" t="s">
        <v>3908</v>
      </c>
      <c r="K1003" s="63">
        <f t="shared" si="277"/>
        <v>45901</v>
      </c>
      <c r="L1003" s="55">
        <f t="shared" si="278"/>
        <v>0.04</v>
      </c>
      <c r="M1003" s="76">
        <v>0.22500000000000001</v>
      </c>
      <c r="N1003" s="62">
        <v>45901</v>
      </c>
      <c r="O1003" s="62">
        <v>46265</v>
      </c>
      <c r="P1003" s="63"/>
      <c r="Q1003" s="63"/>
      <c r="R1003" s="78">
        <v>58</v>
      </c>
      <c r="S1003" s="63" t="str">
        <f>VLOOKUP(R1003,SA!$B$3:$C$11,2,1)</f>
        <v>56-65</v>
      </c>
      <c r="T1003" s="38" t="s">
        <v>98</v>
      </c>
      <c r="U1003" s="24" t="s">
        <v>5747</v>
      </c>
      <c r="V1003" s="24">
        <v>300000</v>
      </c>
      <c r="W1003" s="39">
        <f t="shared" si="279"/>
        <v>0</v>
      </c>
      <c r="X1003" s="29">
        <f t="shared" si="280"/>
        <v>0</v>
      </c>
      <c r="Y1003" s="40">
        <f t="shared" si="281"/>
        <v>365</v>
      </c>
      <c r="Z1003" s="38">
        <f t="shared" si="282"/>
        <v>46081</v>
      </c>
      <c r="AA1003" s="41">
        <f t="shared" si="283"/>
        <v>181</v>
      </c>
      <c r="AB1003" s="24" t="s">
        <v>113</v>
      </c>
      <c r="AC1003" s="41">
        <f t="shared" si="284"/>
        <v>10831.751</v>
      </c>
      <c r="AD1003" s="41">
        <v>1</v>
      </c>
      <c r="AE1003" s="72">
        <f>INDEX(SA!$C$2:$G$11,MATCH(Details!S1003,SA!$C$2:$C$11,0),MATCH(Details!V1003,SA!$C$2:$G$2,0))*Y1003/(F1003-E1003+1)</f>
        <v>9179.4500000000007</v>
      </c>
      <c r="AF1003" s="41">
        <f t="shared" si="285"/>
        <v>0</v>
      </c>
      <c r="AG1003" s="41">
        <f t="shared" si="286"/>
        <v>0</v>
      </c>
      <c r="AH1003" s="41">
        <f t="shared" si="287"/>
        <v>1652.3010000000002</v>
      </c>
      <c r="AI1003" s="60">
        <f t="shared" si="288"/>
        <v>367.17800000000005</v>
      </c>
      <c r="AJ1003" s="60">
        <f t="shared" si="289"/>
        <v>2065.3762500000003</v>
      </c>
      <c r="AK1003" s="60">
        <f t="shared" si="290"/>
        <v>4552.0012328767125</v>
      </c>
      <c r="AL1003" s="60">
        <f t="shared" si="291"/>
        <v>3345.7209061643835</v>
      </c>
      <c r="AM1003" s="41">
        <f t="shared" si="292"/>
        <v>3401.1748438356171</v>
      </c>
      <c r="AN1003" s="42">
        <f t="shared" si="293"/>
        <v>45715</v>
      </c>
      <c r="AO1003" s="43">
        <f t="shared" si="294"/>
        <v>9179.4500000000007</v>
      </c>
    </row>
    <row r="1004" spans="1:41" s="24" customFormat="1" ht="15.75" customHeight="1" x14ac:dyDescent="0.35">
      <c r="A1004" s="36" t="s">
        <v>27</v>
      </c>
      <c r="B1004" s="36">
        <v>202509</v>
      </c>
      <c r="C1004" s="24" t="s">
        <v>736</v>
      </c>
      <c r="D1004" s="24" t="s">
        <v>119</v>
      </c>
      <c r="E1004" s="62">
        <v>45901</v>
      </c>
      <c r="F1004" s="62">
        <v>46265</v>
      </c>
      <c r="G1004" s="37" t="s">
        <v>514</v>
      </c>
      <c r="H1004" s="36">
        <v>362130</v>
      </c>
      <c r="I1004" s="63">
        <v>34155</v>
      </c>
      <c r="J1004" s="24" t="s">
        <v>3909</v>
      </c>
      <c r="K1004" s="63">
        <f t="shared" si="277"/>
        <v>45901</v>
      </c>
      <c r="L1004" s="55">
        <f t="shared" si="278"/>
        <v>0.04</v>
      </c>
      <c r="M1004" s="76">
        <v>0.22500000000000001</v>
      </c>
      <c r="N1004" s="62">
        <v>45901</v>
      </c>
      <c r="O1004" s="62">
        <v>46265</v>
      </c>
      <c r="P1004" s="63"/>
      <c r="Q1004" s="63"/>
      <c r="R1004" s="78">
        <v>32</v>
      </c>
      <c r="S1004" s="63" t="str">
        <f>VLOOKUP(R1004,SA!$B$3:$C$11,2,1)</f>
        <v>26-35</v>
      </c>
      <c r="T1004" s="38" t="s">
        <v>97</v>
      </c>
      <c r="U1004" s="24" t="s">
        <v>56</v>
      </c>
      <c r="V1004" s="24">
        <v>300000</v>
      </c>
      <c r="W1004" s="39">
        <f t="shared" si="279"/>
        <v>300000</v>
      </c>
      <c r="X1004" s="29">
        <f t="shared" si="280"/>
        <v>1</v>
      </c>
      <c r="Y1004" s="40">
        <f t="shared" si="281"/>
        <v>365</v>
      </c>
      <c r="Z1004" s="38">
        <f t="shared" si="282"/>
        <v>46081</v>
      </c>
      <c r="AA1004" s="41">
        <f t="shared" si="283"/>
        <v>181</v>
      </c>
      <c r="AB1004" s="24" t="s">
        <v>113</v>
      </c>
      <c r="AC1004" s="41">
        <f t="shared" si="284"/>
        <v>4124.4657999999999</v>
      </c>
      <c r="AD1004" s="41">
        <v>1</v>
      </c>
      <c r="AE1004" s="72">
        <f>INDEX(SA!$C$2:$G$11,MATCH(Details!S1004,SA!$C$2:$C$11,0),MATCH(Details!V1004,SA!$C$2:$G$2,0))*Y1004/(F1004-E1004+1)</f>
        <v>3495.31</v>
      </c>
      <c r="AF1004" s="41">
        <f t="shared" si="285"/>
        <v>0</v>
      </c>
      <c r="AG1004" s="41">
        <f t="shared" si="286"/>
        <v>0</v>
      </c>
      <c r="AH1004" s="41">
        <f t="shared" si="287"/>
        <v>629.1558</v>
      </c>
      <c r="AI1004" s="60">
        <f t="shared" si="288"/>
        <v>139.8124</v>
      </c>
      <c r="AJ1004" s="60">
        <f t="shared" si="289"/>
        <v>786.44475</v>
      </c>
      <c r="AK1004" s="60">
        <f t="shared" si="290"/>
        <v>1733.2907123287671</v>
      </c>
      <c r="AL1004" s="60">
        <f t="shared" si="291"/>
        <v>1273.9686735616438</v>
      </c>
      <c r="AM1004" s="41">
        <f t="shared" si="292"/>
        <v>1295.0841764383563</v>
      </c>
      <c r="AN1004" s="42">
        <f t="shared" si="293"/>
        <v>45715</v>
      </c>
      <c r="AO1004" s="43">
        <f t="shared" si="294"/>
        <v>3495.31</v>
      </c>
    </row>
    <row r="1005" spans="1:41" s="24" customFormat="1" ht="15.75" customHeight="1" x14ac:dyDescent="0.35">
      <c r="A1005" s="36" t="s">
        <v>27</v>
      </c>
      <c r="B1005" s="36">
        <v>202509</v>
      </c>
      <c r="C1005" s="24" t="s">
        <v>736</v>
      </c>
      <c r="D1005" s="24" t="s">
        <v>119</v>
      </c>
      <c r="E1005" s="62">
        <v>45901</v>
      </c>
      <c r="F1005" s="62">
        <v>46265</v>
      </c>
      <c r="G1005" s="37" t="s">
        <v>144</v>
      </c>
      <c r="H1005" s="36">
        <v>362131</v>
      </c>
      <c r="I1005" s="63">
        <v>37207</v>
      </c>
      <c r="J1005" s="24" t="s">
        <v>3910</v>
      </c>
      <c r="K1005" s="63">
        <f t="shared" si="277"/>
        <v>45901</v>
      </c>
      <c r="L1005" s="55">
        <f t="shared" si="278"/>
        <v>0.04</v>
      </c>
      <c r="M1005" s="76">
        <v>0.22500000000000001</v>
      </c>
      <c r="N1005" s="62">
        <v>45901</v>
      </c>
      <c r="O1005" s="62">
        <v>46265</v>
      </c>
      <c r="P1005" s="63"/>
      <c r="Q1005" s="63"/>
      <c r="R1005" s="78">
        <v>23</v>
      </c>
      <c r="S1005" s="63" t="str">
        <f>VLOOKUP(R1005,SA!$B$3:$C$11,2,1)</f>
        <v>0-25</v>
      </c>
      <c r="T1005" s="38" t="s">
        <v>98</v>
      </c>
      <c r="U1005" s="24" t="s">
        <v>56</v>
      </c>
      <c r="V1005" s="24">
        <v>300000</v>
      </c>
      <c r="W1005" s="39">
        <f t="shared" si="279"/>
        <v>300000</v>
      </c>
      <c r="X1005" s="29">
        <f t="shared" si="280"/>
        <v>1</v>
      </c>
      <c r="Y1005" s="40">
        <f t="shared" si="281"/>
        <v>365</v>
      </c>
      <c r="Z1005" s="38">
        <f t="shared" si="282"/>
        <v>46081</v>
      </c>
      <c r="AA1005" s="41">
        <f t="shared" si="283"/>
        <v>181</v>
      </c>
      <c r="AB1005" s="24" t="s">
        <v>113</v>
      </c>
      <c r="AC1005" s="41">
        <f t="shared" si="284"/>
        <v>3690.3792000000003</v>
      </c>
      <c r="AD1005" s="41">
        <v>1</v>
      </c>
      <c r="AE1005" s="72">
        <f>INDEX(SA!$C$2:$G$11,MATCH(Details!S1005,SA!$C$2:$C$11,0),MATCH(Details!V1005,SA!$C$2:$G$2,0))*Y1005/(F1005-E1005+1)</f>
        <v>3127.44</v>
      </c>
      <c r="AF1005" s="41">
        <f t="shared" si="285"/>
        <v>0</v>
      </c>
      <c r="AG1005" s="41">
        <f t="shared" si="286"/>
        <v>0</v>
      </c>
      <c r="AH1005" s="41">
        <f t="shared" si="287"/>
        <v>562.93920000000003</v>
      </c>
      <c r="AI1005" s="60">
        <f t="shared" si="288"/>
        <v>125.0976</v>
      </c>
      <c r="AJ1005" s="60">
        <f t="shared" si="289"/>
        <v>703.67399999999998</v>
      </c>
      <c r="AK1005" s="60">
        <f t="shared" si="290"/>
        <v>1550.8675068493151</v>
      </c>
      <c r="AL1005" s="60">
        <f t="shared" si="291"/>
        <v>1139.8876175342466</v>
      </c>
      <c r="AM1005" s="41">
        <f t="shared" si="292"/>
        <v>1158.7807824657534</v>
      </c>
      <c r="AN1005" s="42">
        <f t="shared" si="293"/>
        <v>45715</v>
      </c>
      <c r="AO1005" s="43">
        <f t="shared" si="294"/>
        <v>3127.44</v>
      </c>
    </row>
    <row r="1006" spans="1:41" s="24" customFormat="1" ht="15.75" customHeight="1" x14ac:dyDescent="0.35">
      <c r="A1006" s="36" t="s">
        <v>27</v>
      </c>
      <c r="B1006" s="36">
        <v>202509</v>
      </c>
      <c r="C1006" s="24" t="s">
        <v>736</v>
      </c>
      <c r="D1006" s="24" t="s">
        <v>119</v>
      </c>
      <c r="E1006" s="62">
        <v>45901</v>
      </c>
      <c r="F1006" s="62">
        <v>46265</v>
      </c>
      <c r="G1006" s="37" t="s">
        <v>1505</v>
      </c>
      <c r="H1006" s="36">
        <v>362131</v>
      </c>
      <c r="I1006" s="63">
        <v>28255</v>
      </c>
      <c r="J1006" s="24" t="s">
        <v>3911</v>
      </c>
      <c r="K1006" s="63">
        <f t="shared" si="277"/>
        <v>45901</v>
      </c>
      <c r="L1006" s="55">
        <f t="shared" si="278"/>
        <v>0.04</v>
      </c>
      <c r="M1006" s="76">
        <v>0.22500000000000001</v>
      </c>
      <c r="N1006" s="62">
        <v>45901</v>
      </c>
      <c r="O1006" s="62">
        <v>46265</v>
      </c>
      <c r="P1006" s="63"/>
      <c r="Q1006" s="63"/>
      <c r="R1006" s="78">
        <v>48</v>
      </c>
      <c r="S1006" s="63" t="str">
        <f>VLOOKUP(R1006,SA!$B$3:$C$11,2,1)</f>
        <v>46-55</v>
      </c>
      <c r="T1006" s="38" t="s">
        <v>97</v>
      </c>
      <c r="U1006" s="24" t="s">
        <v>5744</v>
      </c>
      <c r="V1006" s="24">
        <v>300000</v>
      </c>
      <c r="W1006" s="39">
        <f t="shared" si="279"/>
        <v>0</v>
      </c>
      <c r="X1006" s="29">
        <f t="shared" si="280"/>
        <v>0</v>
      </c>
      <c r="Y1006" s="40">
        <f t="shared" si="281"/>
        <v>365</v>
      </c>
      <c r="Z1006" s="38">
        <f t="shared" si="282"/>
        <v>46081</v>
      </c>
      <c r="AA1006" s="41">
        <f t="shared" si="283"/>
        <v>181</v>
      </c>
      <c r="AB1006" s="24" t="s">
        <v>113</v>
      </c>
      <c r="AC1006" s="41">
        <f t="shared" si="284"/>
        <v>7373.4659999999994</v>
      </c>
      <c r="AD1006" s="41">
        <v>1</v>
      </c>
      <c r="AE1006" s="72">
        <f>INDEX(SA!$C$2:$G$11,MATCH(Details!S1006,SA!$C$2:$C$11,0),MATCH(Details!V1006,SA!$C$2:$G$2,0))*Y1006/(F1006-E1006+1)</f>
        <v>6248.7</v>
      </c>
      <c r="AF1006" s="41">
        <f t="shared" si="285"/>
        <v>0</v>
      </c>
      <c r="AG1006" s="41">
        <f t="shared" si="286"/>
        <v>0</v>
      </c>
      <c r="AH1006" s="41">
        <f t="shared" si="287"/>
        <v>1124.7659999999998</v>
      </c>
      <c r="AI1006" s="60">
        <f t="shared" si="288"/>
        <v>249.94800000000001</v>
      </c>
      <c r="AJ1006" s="60">
        <f t="shared" si="289"/>
        <v>1405.9575</v>
      </c>
      <c r="AK1006" s="60">
        <f t="shared" si="290"/>
        <v>3098.6704109589041</v>
      </c>
      <c r="AL1006" s="60">
        <f t="shared" si="291"/>
        <v>2277.5227520547946</v>
      </c>
      <c r="AM1006" s="41">
        <f t="shared" si="292"/>
        <v>2315.2717479452049</v>
      </c>
      <c r="AN1006" s="42">
        <f t="shared" si="293"/>
        <v>45715</v>
      </c>
      <c r="AO1006" s="43">
        <f t="shared" si="294"/>
        <v>6248.7</v>
      </c>
    </row>
    <row r="1007" spans="1:41" s="24" customFormat="1" ht="15.75" customHeight="1" x14ac:dyDescent="0.35">
      <c r="A1007" s="36" t="s">
        <v>27</v>
      </c>
      <c r="B1007" s="36">
        <v>202509</v>
      </c>
      <c r="C1007" s="24" t="s">
        <v>736</v>
      </c>
      <c r="D1007" s="24" t="s">
        <v>119</v>
      </c>
      <c r="E1007" s="62">
        <v>45901</v>
      </c>
      <c r="F1007" s="62">
        <v>46265</v>
      </c>
      <c r="G1007" s="37" t="s">
        <v>1506</v>
      </c>
      <c r="H1007" s="36">
        <v>362131</v>
      </c>
      <c r="I1007" s="63">
        <v>30239</v>
      </c>
      <c r="J1007" s="24" t="s">
        <v>3912</v>
      </c>
      <c r="K1007" s="63">
        <f t="shared" si="277"/>
        <v>45901</v>
      </c>
      <c r="L1007" s="55">
        <f t="shared" si="278"/>
        <v>0.04</v>
      </c>
      <c r="M1007" s="76">
        <v>0.22500000000000001</v>
      </c>
      <c r="N1007" s="62">
        <v>45901</v>
      </c>
      <c r="O1007" s="62">
        <v>46265</v>
      </c>
      <c r="P1007" s="63"/>
      <c r="Q1007" s="63"/>
      <c r="R1007" s="78">
        <v>42</v>
      </c>
      <c r="S1007" s="63" t="str">
        <f>VLOOKUP(R1007,SA!$B$3:$C$11,2,1)</f>
        <v>36-45</v>
      </c>
      <c r="T1007" s="38" t="s">
        <v>98</v>
      </c>
      <c r="U1007" s="24" t="s">
        <v>5747</v>
      </c>
      <c r="V1007" s="24">
        <v>300000</v>
      </c>
      <c r="W1007" s="39">
        <f t="shared" si="279"/>
        <v>0</v>
      </c>
      <c r="X1007" s="29">
        <f t="shared" si="280"/>
        <v>0</v>
      </c>
      <c r="Y1007" s="40">
        <f t="shared" si="281"/>
        <v>365</v>
      </c>
      <c r="Z1007" s="38">
        <f t="shared" si="282"/>
        <v>46081</v>
      </c>
      <c r="AA1007" s="41">
        <f t="shared" si="283"/>
        <v>181</v>
      </c>
      <c r="AB1007" s="24" t="s">
        <v>113</v>
      </c>
      <c r="AC1007" s="41">
        <f t="shared" si="284"/>
        <v>5119.5716000000002</v>
      </c>
      <c r="AD1007" s="41">
        <v>1</v>
      </c>
      <c r="AE1007" s="72">
        <f>INDEX(SA!$C$2:$G$11,MATCH(Details!S1007,SA!$C$2:$C$11,0),MATCH(Details!V1007,SA!$C$2:$G$2,0))*Y1007/(F1007-E1007+1)</f>
        <v>4338.62</v>
      </c>
      <c r="AF1007" s="41">
        <f t="shared" si="285"/>
        <v>0</v>
      </c>
      <c r="AG1007" s="41">
        <f t="shared" si="286"/>
        <v>0</v>
      </c>
      <c r="AH1007" s="41">
        <f t="shared" si="287"/>
        <v>780.95159999999998</v>
      </c>
      <c r="AI1007" s="60">
        <f t="shared" si="288"/>
        <v>173.54480000000001</v>
      </c>
      <c r="AJ1007" s="60">
        <f t="shared" si="289"/>
        <v>976.18949999999995</v>
      </c>
      <c r="AK1007" s="60">
        <f t="shared" si="290"/>
        <v>2151.4800547945206</v>
      </c>
      <c r="AL1007" s="60">
        <f t="shared" si="291"/>
        <v>1581.3378402739727</v>
      </c>
      <c r="AM1007" s="41">
        <f t="shared" si="292"/>
        <v>1607.5478597260276</v>
      </c>
      <c r="AN1007" s="42">
        <f t="shared" si="293"/>
        <v>45715</v>
      </c>
      <c r="AO1007" s="43">
        <f t="shared" si="294"/>
        <v>4338.62</v>
      </c>
    </row>
    <row r="1008" spans="1:41" s="24" customFormat="1" ht="15.75" customHeight="1" x14ac:dyDescent="0.35">
      <c r="A1008" s="36" t="s">
        <v>27</v>
      </c>
      <c r="B1008" s="36">
        <v>202509</v>
      </c>
      <c r="C1008" s="24" t="s">
        <v>736</v>
      </c>
      <c r="D1008" s="24" t="s">
        <v>119</v>
      </c>
      <c r="E1008" s="62">
        <v>45901</v>
      </c>
      <c r="F1008" s="62">
        <v>46265</v>
      </c>
      <c r="G1008" s="37" t="s">
        <v>1507</v>
      </c>
      <c r="H1008" s="36">
        <v>362132</v>
      </c>
      <c r="I1008" s="63">
        <v>24716</v>
      </c>
      <c r="J1008" s="24" t="s">
        <v>3913</v>
      </c>
      <c r="K1008" s="63">
        <f t="shared" si="277"/>
        <v>45901</v>
      </c>
      <c r="L1008" s="55">
        <f t="shared" si="278"/>
        <v>0.04</v>
      </c>
      <c r="M1008" s="76">
        <v>0.22500000000000001</v>
      </c>
      <c r="N1008" s="62">
        <v>45901</v>
      </c>
      <c r="O1008" s="62">
        <v>46265</v>
      </c>
      <c r="P1008" s="63"/>
      <c r="Q1008" s="63"/>
      <c r="R1008" s="78">
        <v>58</v>
      </c>
      <c r="S1008" s="63" t="str">
        <f>VLOOKUP(R1008,SA!$B$3:$C$11,2,1)</f>
        <v>56-65</v>
      </c>
      <c r="T1008" s="38" t="s">
        <v>98</v>
      </c>
      <c r="U1008" s="24" t="s">
        <v>5747</v>
      </c>
      <c r="V1008" s="24">
        <v>300000</v>
      </c>
      <c r="W1008" s="39">
        <f t="shared" si="279"/>
        <v>0</v>
      </c>
      <c r="X1008" s="29">
        <f t="shared" si="280"/>
        <v>0</v>
      </c>
      <c r="Y1008" s="40">
        <f t="shared" si="281"/>
        <v>365</v>
      </c>
      <c r="Z1008" s="38">
        <f t="shared" si="282"/>
        <v>46081</v>
      </c>
      <c r="AA1008" s="41">
        <f t="shared" si="283"/>
        <v>181</v>
      </c>
      <c r="AB1008" s="24" t="s">
        <v>113</v>
      </c>
      <c r="AC1008" s="41">
        <f t="shared" si="284"/>
        <v>10831.751</v>
      </c>
      <c r="AD1008" s="41">
        <v>1</v>
      </c>
      <c r="AE1008" s="72">
        <f>INDEX(SA!$C$2:$G$11,MATCH(Details!S1008,SA!$C$2:$C$11,0),MATCH(Details!V1008,SA!$C$2:$G$2,0))*Y1008/(F1008-E1008+1)</f>
        <v>9179.4500000000007</v>
      </c>
      <c r="AF1008" s="41">
        <f t="shared" si="285"/>
        <v>0</v>
      </c>
      <c r="AG1008" s="41">
        <f t="shared" si="286"/>
        <v>0</v>
      </c>
      <c r="AH1008" s="41">
        <f t="shared" si="287"/>
        <v>1652.3010000000002</v>
      </c>
      <c r="AI1008" s="60">
        <f t="shared" si="288"/>
        <v>367.17800000000005</v>
      </c>
      <c r="AJ1008" s="60">
        <f t="shared" si="289"/>
        <v>2065.3762500000003</v>
      </c>
      <c r="AK1008" s="60">
        <f t="shared" si="290"/>
        <v>4552.0012328767125</v>
      </c>
      <c r="AL1008" s="60">
        <f t="shared" si="291"/>
        <v>3345.7209061643835</v>
      </c>
      <c r="AM1008" s="41">
        <f t="shared" si="292"/>
        <v>3401.1748438356171</v>
      </c>
      <c r="AN1008" s="42">
        <f t="shared" si="293"/>
        <v>45715</v>
      </c>
      <c r="AO1008" s="43">
        <f t="shared" si="294"/>
        <v>9179.4500000000007</v>
      </c>
    </row>
    <row r="1009" spans="1:41" s="24" customFormat="1" ht="15.75" customHeight="1" x14ac:dyDescent="0.35">
      <c r="A1009" s="36" t="s">
        <v>27</v>
      </c>
      <c r="B1009" s="36">
        <v>202509</v>
      </c>
      <c r="C1009" s="24" t="s">
        <v>736</v>
      </c>
      <c r="D1009" s="24" t="s">
        <v>119</v>
      </c>
      <c r="E1009" s="62">
        <v>45901</v>
      </c>
      <c r="F1009" s="62">
        <v>46265</v>
      </c>
      <c r="G1009" s="37" t="s">
        <v>1508</v>
      </c>
      <c r="H1009" s="36">
        <v>362132</v>
      </c>
      <c r="I1009" s="63">
        <v>35105</v>
      </c>
      <c r="J1009" s="24" t="s">
        <v>3914</v>
      </c>
      <c r="K1009" s="63">
        <f t="shared" si="277"/>
        <v>45901</v>
      </c>
      <c r="L1009" s="55">
        <f t="shared" si="278"/>
        <v>0.04</v>
      </c>
      <c r="M1009" s="76">
        <v>0.22500000000000001</v>
      </c>
      <c r="N1009" s="62">
        <v>45901</v>
      </c>
      <c r="O1009" s="62">
        <v>46265</v>
      </c>
      <c r="P1009" s="63"/>
      <c r="Q1009" s="63"/>
      <c r="R1009" s="78">
        <v>29</v>
      </c>
      <c r="S1009" s="63" t="str">
        <f>VLOOKUP(R1009,SA!$B$3:$C$11,2,1)</f>
        <v>26-35</v>
      </c>
      <c r="T1009" s="38" t="s">
        <v>98</v>
      </c>
      <c r="U1009" s="24" t="s">
        <v>5743</v>
      </c>
      <c r="V1009" s="24">
        <v>300000</v>
      </c>
      <c r="W1009" s="39">
        <f t="shared" si="279"/>
        <v>0</v>
      </c>
      <c r="X1009" s="29">
        <f t="shared" si="280"/>
        <v>0</v>
      </c>
      <c r="Y1009" s="40">
        <f t="shared" si="281"/>
        <v>365</v>
      </c>
      <c r="Z1009" s="38">
        <f t="shared" si="282"/>
        <v>46081</v>
      </c>
      <c r="AA1009" s="41">
        <f t="shared" si="283"/>
        <v>181</v>
      </c>
      <c r="AB1009" s="24" t="s">
        <v>113</v>
      </c>
      <c r="AC1009" s="41">
        <f t="shared" si="284"/>
        <v>4124.4657999999999</v>
      </c>
      <c r="AD1009" s="41">
        <v>1</v>
      </c>
      <c r="AE1009" s="72">
        <f>INDEX(SA!$C$2:$G$11,MATCH(Details!S1009,SA!$C$2:$C$11,0),MATCH(Details!V1009,SA!$C$2:$G$2,0))*Y1009/(F1009-E1009+1)</f>
        <v>3495.31</v>
      </c>
      <c r="AF1009" s="41">
        <f t="shared" si="285"/>
        <v>0</v>
      </c>
      <c r="AG1009" s="41">
        <f t="shared" si="286"/>
        <v>0</v>
      </c>
      <c r="AH1009" s="41">
        <f t="shared" si="287"/>
        <v>629.1558</v>
      </c>
      <c r="AI1009" s="60">
        <f t="shared" si="288"/>
        <v>139.8124</v>
      </c>
      <c r="AJ1009" s="60">
        <f t="shared" si="289"/>
        <v>786.44475</v>
      </c>
      <c r="AK1009" s="60">
        <f t="shared" si="290"/>
        <v>1733.2907123287671</v>
      </c>
      <c r="AL1009" s="60">
        <f t="shared" si="291"/>
        <v>1273.9686735616438</v>
      </c>
      <c r="AM1009" s="41">
        <f t="shared" si="292"/>
        <v>1295.0841764383563</v>
      </c>
      <c r="AN1009" s="42">
        <f t="shared" si="293"/>
        <v>45715</v>
      </c>
      <c r="AO1009" s="43">
        <f t="shared" si="294"/>
        <v>3495.31</v>
      </c>
    </row>
    <row r="1010" spans="1:41" s="24" customFormat="1" ht="15.75" customHeight="1" x14ac:dyDescent="0.35">
      <c r="A1010" s="36" t="s">
        <v>27</v>
      </c>
      <c r="B1010" s="36">
        <v>202509</v>
      </c>
      <c r="C1010" s="24" t="s">
        <v>736</v>
      </c>
      <c r="D1010" s="24" t="s">
        <v>119</v>
      </c>
      <c r="E1010" s="62">
        <v>45901</v>
      </c>
      <c r="F1010" s="62">
        <v>46265</v>
      </c>
      <c r="G1010" s="37" t="s">
        <v>371</v>
      </c>
      <c r="H1010" s="36">
        <v>362132</v>
      </c>
      <c r="I1010" s="63">
        <v>34010</v>
      </c>
      <c r="J1010" s="24" t="s">
        <v>3915</v>
      </c>
      <c r="K1010" s="63">
        <f t="shared" si="277"/>
        <v>45901</v>
      </c>
      <c r="L1010" s="55">
        <f t="shared" si="278"/>
        <v>0.04</v>
      </c>
      <c r="M1010" s="76">
        <v>0.22500000000000001</v>
      </c>
      <c r="N1010" s="62">
        <v>45901</v>
      </c>
      <c r="O1010" s="62">
        <v>46265</v>
      </c>
      <c r="P1010" s="63"/>
      <c r="Q1010" s="63"/>
      <c r="R1010" s="78">
        <v>32</v>
      </c>
      <c r="S1010" s="63" t="str">
        <f>VLOOKUP(R1010,SA!$B$3:$C$11,2,1)</f>
        <v>26-35</v>
      </c>
      <c r="T1010" s="38" t="s">
        <v>97</v>
      </c>
      <c r="U1010" s="24" t="s">
        <v>56</v>
      </c>
      <c r="V1010" s="24">
        <v>300000</v>
      </c>
      <c r="W1010" s="39">
        <f t="shared" si="279"/>
        <v>300000</v>
      </c>
      <c r="X1010" s="29">
        <f t="shared" si="280"/>
        <v>1</v>
      </c>
      <c r="Y1010" s="40">
        <f t="shared" si="281"/>
        <v>365</v>
      </c>
      <c r="Z1010" s="38">
        <f t="shared" si="282"/>
        <v>46081</v>
      </c>
      <c r="AA1010" s="41">
        <f t="shared" si="283"/>
        <v>181</v>
      </c>
      <c r="AB1010" s="24" t="s">
        <v>113</v>
      </c>
      <c r="AC1010" s="41">
        <f t="shared" si="284"/>
        <v>4124.4657999999999</v>
      </c>
      <c r="AD1010" s="41">
        <v>1</v>
      </c>
      <c r="AE1010" s="72">
        <f>INDEX(SA!$C$2:$G$11,MATCH(Details!S1010,SA!$C$2:$C$11,0),MATCH(Details!V1010,SA!$C$2:$G$2,0))*Y1010/(F1010-E1010+1)</f>
        <v>3495.31</v>
      </c>
      <c r="AF1010" s="41">
        <f t="shared" si="285"/>
        <v>0</v>
      </c>
      <c r="AG1010" s="41">
        <f t="shared" si="286"/>
        <v>0</v>
      </c>
      <c r="AH1010" s="41">
        <f t="shared" si="287"/>
        <v>629.1558</v>
      </c>
      <c r="AI1010" s="60">
        <f t="shared" si="288"/>
        <v>139.8124</v>
      </c>
      <c r="AJ1010" s="60">
        <f t="shared" si="289"/>
        <v>786.44475</v>
      </c>
      <c r="AK1010" s="60">
        <f t="shared" si="290"/>
        <v>1733.2907123287671</v>
      </c>
      <c r="AL1010" s="60">
        <f t="shared" si="291"/>
        <v>1273.9686735616438</v>
      </c>
      <c r="AM1010" s="41">
        <f t="shared" si="292"/>
        <v>1295.0841764383563</v>
      </c>
      <c r="AN1010" s="42">
        <f t="shared" si="293"/>
        <v>45715</v>
      </c>
      <c r="AO1010" s="43">
        <f t="shared" si="294"/>
        <v>3495.31</v>
      </c>
    </row>
    <row r="1011" spans="1:41" s="24" customFormat="1" ht="15.75" customHeight="1" x14ac:dyDescent="0.35">
      <c r="A1011" s="36" t="s">
        <v>27</v>
      </c>
      <c r="B1011" s="36">
        <v>202509</v>
      </c>
      <c r="C1011" s="24" t="s">
        <v>736</v>
      </c>
      <c r="D1011" s="24" t="s">
        <v>119</v>
      </c>
      <c r="E1011" s="62">
        <v>45901</v>
      </c>
      <c r="F1011" s="62">
        <v>46265</v>
      </c>
      <c r="G1011" s="37" t="s">
        <v>1509</v>
      </c>
      <c r="H1011" s="36">
        <v>362132</v>
      </c>
      <c r="I1011" s="63">
        <v>21732</v>
      </c>
      <c r="J1011" s="24" t="s">
        <v>3916</v>
      </c>
      <c r="K1011" s="63">
        <f t="shared" si="277"/>
        <v>45901</v>
      </c>
      <c r="L1011" s="55">
        <f t="shared" si="278"/>
        <v>0.04</v>
      </c>
      <c r="M1011" s="76">
        <v>0.22500000000000001</v>
      </c>
      <c r="N1011" s="62">
        <v>45901</v>
      </c>
      <c r="O1011" s="62">
        <v>46265</v>
      </c>
      <c r="P1011" s="63"/>
      <c r="Q1011" s="63"/>
      <c r="R1011" s="78">
        <v>66</v>
      </c>
      <c r="S1011" s="63" t="str">
        <f>VLOOKUP(R1011,SA!$B$3:$C$11,2,1)</f>
        <v>66-70</v>
      </c>
      <c r="T1011" s="38" t="s">
        <v>97</v>
      </c>
      <c r="U1011" s="24" t="s">
        <v>5744</v>
      </c>
      <c r="V1011" s="24">
        <v>300000</v>
      </c>
      <c r="W1011" s="39">
        <f t="shared" si="279"/>
        <v>0</v>
      </c>
      <c r="X1011" s="29">
        <f t="shared" si="280"/>
        <v>0</v>
      </c>
      <c r="Y1011" s="40">
        <f t="shared" si="281"/>
        <v>365</v>
      </c>
      <c r="Z1011" s="38">
        <f t="shared" si="282"/>
        <v>46081</v>
      </c>
      <c r="AA1011" s="41">
        <f t="shared" si="283"/>
        <v>181</v>
      </c>
      <c r="AB1011" s="24" t="s">
        <v>113</v>
      </c>
      <c r="AC1011" s="41">
        <f t="shared" si="284"/>
        <v>15468.950400000002</v>
      </c>
      <c r="AD1011" s="41">
        <v>1</v>
      </c>
      <c r="AE1011" s="72">
        <f>INDEX(SA!$C$2:$G$11,MATCH(Details!S1011,SA!$C$2:$C$11,0),MATCH(Details!V1011,SA!$C$2:$G$2,0))*Y1011/(F1011-E1011+1)</f>
        <v>13109.28</v>
      </c>
      <c r="AF1011" s="41">
        <f t="shared" si="285"/>
        <v>0</v>
      </c>
      <c r="AG1011" s="41">
        <f t="shared" si="286"/>
        <v>0</v>
      </c>
      <c r="AH1011" s="41">
        <f t="shared" si="287"/>
        <v>2359.6704</v>
      </c>
      <c r="AI1011" s="60">
        <f t="shared" si="288"/>
        <v>524.37120000000004</v>
      </c>
      <c r="AJ1011" s="60">
        <f t="shared" si="289"/>
        <v>2949.5880000000002</v>
      </c>
      <c r="AK1011" s="60">
        <f t="shared" si="290"/>
        <v>6500.7662465753428</v>
      </c>
      <c r="AL1011" s="60">
        <f t="shared" si="291"/>
        <v>4778.0631912328772</v>
      </c>
      <c r="AM1011" s="41">
        <f t="shared" si="292"/>
        <v>4857.2576087671241</v>
      </c>
      <c r="AN1011" s="42">
        <f t="shared" si="293"/>
        <v>45715</v>
      </c>
      <c r="AO1011" s="43">
        <f t="shared" si="294"/>
        <v>13109.28</v>
      </c>
    </row>
    <row r="1012" spans="1:41" s="24" customFormat="1" ht="15.75" customHeight="1" x14ac:dyDescent="0.35">
      <c r="A1012" s="36" t="s">
        <v>27</v>
      </c>
      <c r="B1012" s="36">
        <v>202509</v>
      </c>
      <c r="C1012" s="24" t="s">
        <v>736</v>
      </c>
      <c r="D1012" s="24" t="s">
        <v>119</v>
      </c>
      <c r="E1012" s="62">
        <v>45901</v>
      </c>
      <c r="F1012" s="62">
        <v>46265</v>
      </c>
      <c r="G1012" s="37" t="s">
        <v>1510</v>
      </c>
      <c r="H1012" s="36">
        <v>362136</v>
      </c>
      <c r="I1012" s="63">
        <v>23683</v>
      </c>
      <c r="J1012" s="24" t="s">
        <v>3917</v>
      </c>
      <c r="K1012" s="63">
        <f t="shared" si="277"/>
        <v>45901</v>
      </c>
      <c r="L1012" s="55">
        <f t="shared" si="278"/>
        <v>0.04</v>
      </c>
      <c r="M1012" s="76">
        <v>0.22500000000000001</v>
      </c>
      <c r="N1012" s="62">
        <v>45901</v>
      </c>
      <c r="O1012" s="62">
        <v>46265</v>
      </c>
      <c r="P1012" s="63"/>
      <c r="Q1012" s="63"/>
      <c r="R1012" s="78">
        <v>60</v>
      </c>
      <c r="S1012" s="63" t="str">
        <f>VLOOKUP(R1012,SA!$B$3:$C$11,2,1)</f>
        <v>56-65</v>
      </c>
      <c r="T1012" s="38" t="s">
        <v>97</v>
      </c>
      <c r="U1012" s="24" t="s">
        <v>5744</v>
      </c>
      <c r="V1012" s="24">
        <v>400000</v>
      </c>
      <c r="W1012" s="39">
        <f t="shared" si="279"/>
        <v>0</v>
      </c>
      <c r="X1012" s="29">
        <f t="shared" si="280"/>
        <v>0</v>
      </c>
      <c r="Y1012" s="40">
        <f t="shared" si="281"/>
        <v>365</v>
      </c>
      <c r="Z1012" s="38">
        <f t="shared" si="282"/>
        <v>46081</v>
      </c>
      <c r="AA1012" s="41">
        <f t="shared" si="283"/>
        <v>181</v>
      </c>
      <c r="AB1012" s="24" t="s">
        <v>113</v>
      </c>
      <c r="AC1012" s="41">
        <f t="shared" si="284"/>
        <v>11909.7282</v>
      </c>
      <c r="AD1012" s="41">
        <v>1</v>
      </c>
      <c r="AE1012" s="72">
        <f>INDEX(SA!$C$2:$G$11,MATCH(Details!S1012,SA!$C$2:$C$11,0),MATCH(Details!V1012,SA!$C$2:$G$2,0))*Y1012/(F1012-E1012+1)</f>
        <v>10092.99</v>
      </c>
      <c r="AF1012" s="41">
        <f t="shared" si="285"/>
        <v>0</v>
      </c>
      <c r="AG1012" s="41">
        <f t="shared" si="286"/>
        <v>0</v>
      </c>
      <c r="AH1012" s="41">
        <f t="shared" si="287"/>
        <v>1816.7382</v>
      </c>
      <c r="AI1012" s="60">
        <f t="shared" si="288"/>
        <v>403.71960000000001</v>
      </c>
      <c r="AJ1012" s="60">
        <f t="shared" si="289"/>
        <v>2270.9227500000002</v>
      </c>
      <c r="AK1012" s="60">
        <f t="shared" si="290"/>
        <v>5005.0169589041097</v>
      </c>
      <c r="AL1012" s="60">
        <f t="shared" si="291"/>
        <v>3678.6874647945206</v>
      </c>
      <c r="AM1012" s="41">
        <f t="shared" si="292"/>
        <v>3739.6601852054787</v>
      </c>
      <c r="AN1012" s="42">
        <f t="shared" si="293"/>
        <v>45715</v>
      </c>
      <c r="AO1012" s="43">
        <f t="shared" si="294"/>
        <v>10092.99</v>
      </c>
    </row>
    <row r="1013" spans="1:41" s="24" customFormat="1" ht="15.75" customHeight="1" x14ac:dyDescent="0.35">
      <c r="A1013" s="36" t="s">
        <v>27</v>
      </c>
      <c r="B1013" s="36">
        <v>202509</v>
      </c>
      <c r="C1013" s="24" t="s">
        <v>736</v>
      </c>
      <c r="D1013" s="24" t="s">
        <v>119</v>
      </c>
      <c r="E1013" s="62">
        <v>45901</v>
      </c>
      <c r="F1013" s="62">
        <v>46265</v>
      </c>
      <c r="G1013" s="37" t="s">
        <v>1511</v>
      </c>
      <c r="H1013" s="36">
        <v>362136</v>
      </c>
      <c r="I1013" s="63">
        <v>27030</v>
      </c>
      <c r="J1013" s="24" t="s">
        <v>3918</v>
      </c>
      <c r="K1013" s="63">
        <f t="shared" si="277"/>
        <v>45901</v>
      </c>
      <c r="L1013" s="55">
        <f t="shared" si="278"/>
        <v>0.04</v>
      </c>
      <c r="M1013" s="76">
        <v>0.22500000000000001</v>
      </c>
      <c r="N1013" s="62">
        <v>45901</v>
      </c>
      <c r="O1013" s="62">
        <v>46265</v>
      </c>
      <c r="P1013" s="63"/>
      <c r="Q1013" s="63"/>
      <c r="R1013" s="78">
        <v>51</v>
      </c>
      <c r="S1013" s="63" t="str">
        <f>VLOOKUP(R1013,SA!$B$3:$C$11,2,1)</f>
        <v>46-55</v>
      </c>
      <c r="T1013" s="38" t="s">
        <v>98</v>
      </c>
      <c r="U1013" s="24" t="s">
        <v>5747</v>
      </c>
      <c r="V1013" s="24">
        <v>400000</v>
      </c>
      <c r="W1013" s="39">
        <f t="shared" si="279"/>
        <v>0</v>
      </c>
      <c r="X1013" s="29">
        <f t="shared" si="280"/>
        <v>0</v>
      </c>
      <c r="Y1013" s="40">
        <f t="shared" si="281"/>
        <v>365</v>
      </c>
      <c r="Z1013" s="38">
        <f t="shared" si="282"/>
        <v>46081</v>
      </c>
      <c r="AA1013" s="41">
        <f t="shared" si="283"/>
        <v>181</v>
      </c>
      <c r="AB1013" s="24" t="s">
        <v>113</v>
      </c>
      <c r="AC1013" s="41">
        <f t="shared" si="284"/>
        <v>8108.2165999999997</v>
      </c>
      <c r="AD1013" s="41">
        <v>1</v>
      </c>
      <c r="AE1013" s="72">
        <f>INDEX(SA!$C$2:$G$11,MATCH(Details!S1013,SA!$C$2:$C$11,0),MATCH(Details!V1013,SA!$C$2:$G$2,0))*Y1013/(F1013-E1013+1)</f>
        <v>6871.37</v>
      </c>
      <c r="AF1013" s="41">
        <f t="shared" si="285"/>
        <v>0</v>
      </c>
      <c r="AG1013" s="41">
        <f t="shared" si="286"/>
        <v>0</v>
      </c>
      <c r="AH1013" s="41">
        <f t="shared" si="287"/>
        <v>1236.8465999999999</v>
      </c>
      <c r="AI1013" s="60">
        <f t="shared" si="288"/>
        <v>274.85480000000001</v>
      </c>
      <c r="AJ1013" s="60">
        <f t="shared" si="289"/>
        <v>1546.05825</v>
      </c>
      <c r="AK1013" s="60">
        <f t="shared" si="290"/>
        <v>3407.446493150685</v>
      </c>
      <c r="AL1013" s="60">
        <f t="shared" si="291"/>
        <v>2504.4731724657536</v>
      </c>
      <c r="AM1013" s="41">
        <f t="shared" si="292"/>
        <v>2545.9837775342462</v>
      </c>
      <c r="AN1013" s="42">
        <f t="shared" si="293"/>
        <v>45715</v>
      </c>
      <c r="AO1013" s="43">
        <f t="shared" si="294"/>
        <v>6871.37</v>
      </c>
    </row>
    <row r="1014" spans="1:41" s="24" customFormat="1" ht="15.75" customHeight="1" x14ac:dyDescent="0.35">
      <c r="A1014" s="36" t="s">
        <v>27</v>
      </c>
      <c r="B1014" s="36">
        <v>202509</v>
      </c>
      <c r="C1014" s="24" t="s">
        <v>736</v>
      </c>
      <c r="D1014" s="24" t="s">
        <v>119</v>
      </c>
      <c r="E1014" s="62">
        <v>45901</v>
      </c>
      <c r="F1014" s="62">
        <v>46265</v>
      </c>
      <c r="G1014" s="37" t="s">
        <v>558</v>
      </c>
      <c r="H1014" s="36">
        <v>362136</v>
      </c>
      <c r="I1014" s="63">
        <v>35778</v>
      </c>
      <c r="J1014" s="24" t="s">
        <v>3919</v>
      </c>
      <c r="K1014" s="63">
        <f t="shared" si="277"/>
        <v>45901</v>
      </c>
      <c r="L1014" s="55">
        <f t="shared" si="278"/>
        <v>0.04</v>
      </c>
      <c r="M1014" s="76">
        <v>0.22500000000000001</v>
      </c>
      <c r="N1014" s="62">
        <v>45901</v>
      </c>
      <c r="O1014" s="62">
        <v>46265</v>
      </c>
      <c r="P1014" s="63"/>
      <c r="Q1014" s="63"/>
      <c r="R1014" s="78">
        <v>27</v>
      </c>
      <c r="S1014" s="63" t="str">
        <f>VLOOKUP(R1014,SA!$B$3:$C$11,2,1)</f>
        <v>26-35</v>
      </c>
      <c r="T1014" s="38" t="s">
        <v>97</v>
      </c>
      <c r="U1014" s="24" t="s">
        <v>56</v>
      </c>
      <c r="V1014" s="24">
        <v>400000</v>
      </c>
      <c r="W1014" s="39">
        <f t="shared" si="279"/>
        <v>400000</v>
      </c>
      <c r="X1014" s="29">
        <f t="shared" si="280"/>
        <v>1</v>
      </c>
      <c r="Y1014" s="40">
        <f t="shared" si="281"/>
        <v>365</v>
      </c>
      <c r="Z1014" s="38">
        <f t="shared" si="282"/>
        <v>46081</v>
      </c>
      <c r="AA1014" s="41">
        <f t="shared" si="283"/>
        <v>181</v>
      </c>
      <c r="AB1014" s="24" t="s">
        <v>113</v>
      </c>
      <c r="AC1014" s="41">
        <f t="shared" si="284"/>
        <v>4533.0290000000005</v>
      </c>
      <c r="AD1014" s="41">
        <v>1</v>
      </c>
      <c r="AE1014" s="72">
        <f>INDEX(SA!$C$2:$G$11,MATCH(Details!S1014,SA!$C$2:$C$11,0),MATCH(Details!V1014,SA!$C$2:$G$2,0))*Y1014/(F1014-E1014+1)</f>
        <v>3841.55</v>
      </c>
      <c r="AF1014" s="41">
        <f t="shared" si="285"/>
        <v>0</v>
      </c>
      <c r="AG1014" s="41">
        <f t="shared" si="286"/>
        <v>0</v>
      </c>
      <c r="AH1014" s="41">
        <f t="shared" si="287"/>
        <v>691.47900000000004</v>
      </c>
      <c r="AI1014" s="60">
        <f t="shared" si="288"/>
        <v>153.66200000000001</v>
      </c>
      <c r="AJ1014" s="60">
        <f t="shared" si="289"/>
        <v>864.34875000000011</v>
      </c>
      <c r="AK1014" s="60">
        <f t="shared" si="290"/>
        <v>1904.9878082191783</v>
      </c>
      <c r="AL1014" s="60">
        <f t="shared" si="291"/>
        <v>1400.1660390410959</v>
      </c>
      <c r="AM1014" s="41">
        <f t="shared" si="292"/>
        <v>1423.3732109589046</v>
      </c>
      <c r="AN1014" s="42">
        <f t="shared" si="293"/>
        <v>45715</v>
      </c>
      <c r="AO1014" s="43">
        <f t="shared" si="294"/>
        <v>3841.55</v>
      </c>
    </row>
    <row r="1015" spans="1:41" s="24" customFormat="1" ht="15.75" customHeight="1" x14ac:dyDescent="0.35">
      <c r="A1015" s="36" t="s">
        <v>27</v>
      </c>
      <c r="B1015" s="36">
        <v>202509</v>
      </c>
      <c r="C1015" s="24" t="s">
        <v>736</v>
      </c>
      <c r="D1015" s="24" t="s">
        <v>119</v>
      </c>
      <c r="E1015" s="62">
        <v>45901</v>
      </c>
      <c r="F1015" s="62">
        <v>46265</v>
      </c>
      <c r="G1015" s="37" t="s">
        <v>1512</v>
      </c>
      <c r="H1015" s="36">
        <v>362137</v>
      </c>
      <c r="I1015" s="63">
        <v>25569</v>
      </c>
      <c r="J1015" s="24" t="s">
        <v>3920</v>
      </c>
      <c r="K1015" s="63">
        <f t="shared" si="277"/>
        <v>45901</v>
      </c>
      <c r="L1015" s="55">
        <f t="shared" si="278"/>
        <v>0.04</v>
      </c>
      <c r="M1015" s="76">
        <v>0.22500000000000001</v>
      </c>
      <c r="N1015" s="62">
        <v>45901</v>
      </c>
      <c r="O1015" s="62">
        <v>46265</v>
      </c>
      <c r="P1015" s="63"/>
      <c r="Q1015" s="63"/>
      <c r="R1015" s="78">
        <v>55</v>
      </c>
      <c r="S1015" s="63" t="str">
        <f>VLOOKUP(R1015,SA!$B$3:$C$11,2,1)</f>
        <v>46-55</v>
      </c>
      <c r="T1015" s="38" t="s">
        <v>98</v>
      </c>
      <c r="U1015" s="24" t="s">
        <v>5747</v>
      </c>
      <c r="V1015" s="24">
        <v>300000</v>
      </c>
      <c r="W1015" s="39">
        <f t="shared" si="279"/>
        <v>0</v>
      </c>
      <c r="X1015" s="29">
        <f t="shared" si="280"/>
        <v>0</v>
      </c>
      <c r="Y1015" s="40">
        <f t="shared" si="281"/>
        <v>365</v>
      </c>
      <c r="Z1015" s="38">
        <f t="shared" si="282"/>
        <v>46081</v>
      </c>
      <c r="AA1015" s="41">
        <f t="shared" si="283"/>
        <v>181</v>
      </c>
      <c r="AB1015" s="24" t="s">
        <v>113</v>
      </c>
      <c r="AC1015" s="41">
        <f t="shared" si="284"/>
        <v>7373.4659999999994</v>
      </c>
      <c r="AD1015" s="41">
        <v>1</v>
      </c>
      <c r="AE1015" s="72">
        <f>INDEX(SA!$C$2:$G$11,MATCH(Details!S1015,SA!$C$2:$C$11,0),MATCH(Details!V1015,SA!$C$2:$G$2,0))*Y1015/(F1015-E1015+1)</f>
        <v>6248.7</v>
      </c>
      <c r="AF1015" s="41">
        <f t="shared" si="285"/>
        <v>0</v>
      </c>
      <c r="AG1015" s="41">
        <f t="shared" si="286"/>
        <v>0</v>
      </c>
      <c r="AH1015" s="41">
        <f t="shared" si="287"/>
        <v>1124.7659999999998</v>
      </c>
      <c r="AI1015" s="60">
        <f t="shared" si="288"/>
        <v>249.94800000000001</v>
      </c>
      <c r="AJ1015" s="60">
        <f t="shared" si="289"/>
        <v>1405.9575</v>
      </c>
      <c r="AK1015" s="60">
        <f t="shared" si="290"/>
        <v>3098.6704109589041</v>
      </c>
      <c r="AL1015" s="60">
        <f t="shared" si="291"/>
        <v>2277.5227520547946</v>
      </c>
      <c r="AM1015" s="41">
        <f t="shared" si="292"/>
        <v>2315.2717479452049</v>
      </c>
      <c r="AN1015" s="42">
        <f t="shared" si="293"/>
        <v>45715</v>
      </c>
      <c r="AO1015" s="43">
        <f t="shared" si="294"/>
        <v>6248.7</v>
      </c>
    </row>
    <row r="1016" spans="1:41" s="24" customFormat="1" ht="15.75" customHeight="1" x14ac:dyDescent="0.35">
      <c r="A1016" s="36" t="s">
        <v>27</v>
      </c>
      <c r="B1016" s="36">
        <v>202509</v>
      </c>
      <c r="C1016" s="24" t="s">
        <v>736</v>
      </c>
      <c r="D1016" s="24" t="s">
        <v>119</v>
      </c>
      <c r="E1016" s="62">
        <v>45901</v>
      </c>
      <c r="F1016" s="62">
        <v>46265</v>
      </c>
      <c r="G1016" s="37" t="s">
        <v>1513</v>
      </c>
      <c r="H1016" s="36">
        <v>362137</v>
      </c>
      <c r="I1016" s="63">
        <v>34591</v>
      </c>
      <c r="J1016" s="24" t="s">
        <v>3921</v>
      </c>
      <c r="K1016" s="63">
        <f t="shared" si="277"/>
        <v>45901</v>
      </c>
      <c r="L1016" s="55">
        <f t="shared" si="278"/>
        <v>0.04</v>
      </c>
      <c r="M1016" s="76">
        <v>0.22500000000000001</v>
      </c>
      <c r="N1016" s="62">
        <v>45901</v>
      </c>
      <c r="O1016" s="62">
        <v>46265</v>
      </c>
      <c r="P1016" s="63"/>
      <c r="Q1016" s="63"/>
      <c r="R1016" s="78">
        <v>30</v>
      </c>
      <c r="S1016" s="63" t="str">
        <f>VLOOKUP(R1016,SA!$B$3:$C$11,2,1)</f>
        <v>26-35</v>
      </c>
      <c r="T1016" s="38" t="s">
        <v>98</v>
      </c>
      <c r="U1016" s="24" t="s">
        <v>5743</v>
      </c>
      <c r="V1016" s="24">
        <v>300000</v>
      </c>
      <c r="W1016" s="39">
        <f t="shared" si="279"/>
        <v>0</v>
      </c>
      <c r="X1016" s="29">
        <f t="shared" si="280"/>
        <v>0</v>
      </c>
      <c r="Y1016" s="40">
        <f t="shared" si="281"/>
        <v>365</v>
      </c>
      <c r="Z1016" s="38">
        <f t="shared" si="282"/>
        <v>46081</v>
      </c>
      <c r="AA1016" s="41">
        <f t="shared" si="283"/>
        <v>181</v>
      </c>
      <c r="AB1016" s="24" t="s">
        <v>113</v>
      </c>
      <c r="AC1016" s="41">
        <f t="shared" si="284"/>
        <v>4124.4657999999999</v>
      </c>
      <c r="AD1016" s="41">
        <v>1</v>
      </c>
      <c r="AE1016" s="72">
        <f>INDEX(SA!$C$2:$G$11,MATCH(Details!S1016,SA!$C$2:$C$11,0),MATCH(Details!V1016,SA!$C$2:$G$2,0))*Y1016/(F1016-E1016+1)</f>
        <v>3495.31</v>
      </c>
      <c r="AF1016" s="41">
        <f t="shared" si="285"/>
        <v>0</v>
      </c>
      <c r="AG1016" s="41">
        <f t="shared" si="286"/>
        <v>0</v>
      </c>
      <c r="AH1016" s="41">
        <f t="shared" si="287"/>
        <v>629.1558</v>
      </c>
      <c r="AI1016" s="60">
        <f t="shared" si="288"/>
        <v>139.8124</v>
      </c>
      <c r="AJ1016" s="60">
        <f t="shared" si="289"/>
        <v>786.44475</v>
      </c>
      <c r="AK1016" s="60">
        <f t="shared" si="290"/>
        <v>1733.2907123287671</v>
      </c>
      <c r="AL1016" s="60">
        <f t="shared" si="291"/>
        <v>1273.9686735616438</v>
      </c>
      <c r="AM1016" s="41">
        <f t="shared" si="292"/>
        <v>1295.0841764383563</v>
      </c>
      <c r="AN1016" s="42">
        <f t="shared" si="293"/>
        <v>45715</v>
      </c>
      <c r="AO1016" s="43">
        <f t="shared" si="294"/>
        <v>3495.31</v>
      </c>
    </row>
    <row r="1017" spans="1:41" s="24" customFormat="1" ht="15.75" customHeight="1" x14ac:dyDescent="0.35">
      <c r="A1017" s="36" t="s">
        <v>27</v>
      </c>
      <c r="B1017" s="36">
        <v>202509</v>
      </c>
      <c r="C1017" s="24" t="s">
        <v>736</v>
      </c>
      <c r="D1017" s="24" t="s">
        <v>119</v>
      </c>
      <c r="E1017" s="62">
        <v>45901</v>
      </c>
      <c r="F1017" s="62">
        <v>46265</v>
      </c>
      <c r="G1017" s="37" t="s">
        <v>1514</v>
      </c>
      <c r="H1017" s="36">
        <v>362137</v>
      </c>
      <c r="I1017" s="63">
        <v>22909</v>
      </c>
      <c r="J1017" s="24" t="s">
        <v>3922</v>
      </c>
      <c r="K1017" s="63">
        <f t="shared" si="277"/>
        <v>45901</v>
      </c>
      <c r="L1017" s="55">
        <f t="shared" si="278"/>
        <v>0.04</v>
      </c>
      <c r="M1017" s="76">
        <v>0.22500000000000001</v>
      </c>
      <c r="N1017" s="62">
        <v>45901</v>
      </c>
      <c r="O1017" s="62">
        <v>46265</v>
      </c>
      <c r="P1017" s="63"/>
      <c r="Q1017" s="63"/>
      <c r="R1017" s="78">
        <v>62</v>
      </c>
      <c r="S1017" s="63" t="str">
        <f>VLOOKUP(R1017,SA!$B$3:$C$11,2,1)</f>
        <v>56-65</v>
      </c>
      <c r="T1017" s="38" t="s">
        <v>97</v>
      </c>
      <c r="U1017" s="24" t="s">
        <v>5744</v>
      </c>
      <c r="V1017" s="24">
        <v>300000</v>
      </c>
      <c r="W1017" s="39">
        <f t="shared" si="279"/>
        <v>0</v>
      </c>
      <c r="X1017" s="29">
        <f t="shared" si="280"/>
        <v>0</v>
      </c>
      <c r="Y1017" s="40">
        <f t="shared" si="281"/>
        <v>365</v>
      </c>
      <c r="Z1017" s="38">
        <f t="shared" si="282"/>
        <v>46081</v>
      </c>
      <c r="AA1017" s="41">
        <f t="shared" si="283"/>
        <v>181</v>
      </c>
      <c r="AB1017" s="24" t="s">
        <v>113</v>
      </c>
      <c r="AC1017" s="41">
        <f t="shared" si="284"/>
        <v>10831.751</v>
      </c>
      <c r="AD1017" s="41">
        <v>1</v>
      </c>
      <c r="AE1017" s="72">
        <f>INDEX(SA!$C$2:$G$11,MATCH(Details!S1017,SA!$C$2:$C$11,0),MATCH(Details!V1017,SA!$C$2:$G$2,0))*Y1017/(F1017-E1017+1)</f>
        <v>9179.4500000000007</v>
      </c>
      <c r="AF1017" s="41">
        <f t="shared" si="285"/>
        <v>0</v>
      </c>
      <c r="AG1017" s="41">
        <f t="shared" si="286"/>
        <v>0</v>
      </c>
      <c r="AH1017" s="41">
        <f t="shared" si="287"/>
        <v>1652.3010000000002</v>
      </c>
      <c r="AI1017" s="60">
        <f t="shared" si="288"/>
        <v>367.17800000000005</v>
      </c>
      <c r="AJ1017" s="60">
        <f t="shared" si="289"/>
        <v>2065.3762500000003</v>
      </c>
      <c r="AK1017" s="60">
        <f t="shared" si="290"/>
        <v>4552.0012328767125</v>
      </c>
      <c r="AL1017" s="60">
        <f t="shared" si="291"/>
        <v>3345.7209061643835</v>
      </c>
      <c r="AM1017" s="41">
        <f t="shared" si="292"/>
        <v>3401.1748438356171</v>
      </c>
      <c r="AN1017" s="42">
        <f t="shared" si="293"/>
        <v>45715</v>
      </c>
      <c r="AO1017" s="43">
        <f t="shared" si="294"/>
        <v>9179.4500000000007</v>
      </c>
    </row>
    <row r="1018" spans="1:41" s="24" customFormat="1" ht="15.75" customHeight="1" x14ac:dyDescent="0.35">
      <c r="A1018" s="36" t="s">
        <v>27</v>
      </c>
      <c r="B1018" s="36">
        <v>202509</v>
      </c>
      <c r="C1018" s="24" t="s">
        <v>736</v>
      </c>
      <c r="D1018" s="24" t="s">
        <v>119</v>
      </c>
      <c r="E1018" s="62">
        <v>45901</v>
      </c>
      <c r="F1018" s="62">
        <v>46265</v>
      </c>
      <c r="G1018" s="37" t="s">
        <v>557</v>
      </c>
      <c r="H1018" s="36">
        <v>362137</v>
      </c>
      <c r="I1018" s="63">
        <v>31630</v>
      </c>
      <c r="J1018" s="24" t="s">
        <v>3923</v>
      </c>
      <c r="K1018" s="63">
        <f t="shared" si="277"/>
        <v>45901</v>
      </c>
      <c r="L1018" s="55">
        <f t="shared" si="278"/>
        <v>0.04</v>
      </c>
      <c r="M1018" s="76">
        <v>0.22500000000000001</v>
      </c>
      <c r="N1018" s="62">
        <v>45901</v>
      </c>
      <c r="O1018" s="62">
        <v>46265</v>
      </c>
      <c r="P1018" s="63"/>
      <c r="Q1018" s="63"/>
      <c r="R1018" s="78">
        <v>39</v>
      </c>
      <c r="S1018" s="63" t="str">
        <f>VLOOKUP(R1018,SA!$B$3:$C$11,2,1)</f>
        <v>36-45</v>
      </c>
      <c r="T1018" s="38" t="s">
        <v>97</v>
      </c>
      <c r="U1018" s="24" t="s">
        <v>56</v>
      </c>
      <c r="V1018" s="24">
        <v>300000</v>
      </c>
      <c r="W1018" s="39">
        <f t="shared" si="279"/>
        <v>300000</v>
      </c>
      <c r="X1018" s="29">
        <f t="shared" si="280"/>
        <v>1</v>
      </c>
      <c r="Y1018" s="40">
        <f t="shared" si="281"/>
        <v>365</v>
      </c>
      <c r="Z1018" s="38">
        <f t="shared" si="282"/>
        <v>46081</v>
      </c>
      <c r="AA1018" s="41">
        <f t="shared" si="283"/>
        <v>181</v>
      </c>
      <c r="AB1018" s="24" t="s">
        <v>113</v>
      </c>
      <c r="AC1018" s="41">
        <f t="shared" si="284"/>
        <v>5119.5716000000002</v>
      </c>
      <c r="AD1018" s="41">
        <v>1</v>
      </c>
      <c r="AE1018" s="72">
        <f>INDEX(SA!$C$2:$G$11,MATCH(Details!S1018,SA!$C$2:$C$11,0),MATCH(Details!V1018,SA!$C$2:$G$2,0))*Y1018/(F1018-E1018+1)</f>
        <v>4338.62</v>
      </c>
      <c r="AF1018" s="41">
        <f t="shared" si="285"/>
        <v>0</v>
      </c>
      <c r="AG1018" s="41">
        <f t="shared" si="286"/>
        <v>0</v>
      </c>
      <c r="AH1018" s="41">
        <f t="shared" si="287"/>
        <v>780.95159999999998</v>
      </c>
      <c r="AI1018" s="60">
        <f t="shared" si="288"/>
        <v>173.54480000000001</v>
      </c>
      <c r="AJ1018" s="60">
        <f t="shared" si="289"/>
        <v>976.18949999999995</v>
      </c>
      <c r="AK1018" s="60">
        <f t="shared" si="290"/>
        <v>2151.4800547945206</v>
      </c>
      <c r="AL1018" s="60">
        <f t="shared" si="291"/>
        <v>1581.3378402739727</v>
      </c>
      <c r="AM1018" s="41">
        <f t="shared" si="292"/>
        <v>1607.5478597260276</v>
      </c>
      <c r="AN1018" s="42">
        <f t="shared" si="293"/>
        <v>45715</v>
      </c>
      <c r="AO1018" s="43">
        <f t="shared" si="294"/>
        <v>4338.62</v>
      </c>
    </row>
    <row r="1019" spans="1:41" s="24" customFormat="1" ht="15.75" customHeight="1" x14ac:dyDescent="0.35">
      <c r="A1019" s="36" t="s">
        <v>27</v>
      </c>
      <c r="B1019" s="36">
        <v>202509</v>
      </c>
      <c r="C1019" s="24" t="s">
        <v>736</v>
      </c>
      <c r="D1019" s="24" t="s">
        <v>119</v>
      </c>
      <c r="E1019" s="62">
        <v>45901</v>
      </c>
      <c r="F1019" s="62">
        <v>46265</v>
      </c>
      <c r="G1019" s="37" t="s">
        <v>1515</v>
      </c>
      <c r="H1019" s="36">
        <v>362138</v>
      </c>
      <c r="I1019" s="63">
        <v>31985</v>
      </c>
      <c r="J1019" s="24" t="s">
        <v>3924</v>
      </c>
      <c r="K1019" s="63">
        <f t="shared" si="277"/>
        <v>45901</v>
      </c>
      <c r="L1019" s="55">
        <f t="shared" si="278"/>
        <v>0.04</v>
      </c>
      <c r="M1019" s="76">
        <v>0.22500000000000001</v>
      </c>
      <c r="N1019" s="62">
        <v>45901</v>
      </c>
      <c r="O1019" s="62">
        <v>46265</v>
      </c>
      <c r="P1019" s="63"/>
      <c r="Q1019" s="63"/>
      <c r="R1019" s="78">
        <v>38</v>
      </c>
      <c r="S1019" s="63" t="str">
        <f>VLOOKUP(R1019,SA!$B$3:$C$11,2,1)</f>
        <v>36-45</v>
      </c>
      <c r="T1019" s="38" t="s">
        <v>98</v>
      </c>
      <c r="U1019" s="24" t="s">
        <v>5743</v>
      </c>
      <c r="V1019" s="24">
        <v>500000</v>
      </c>
      <c r="W1019" s="39">
        <f t="shared" si="279"/>
        <v>0</v>
      </c>
      <c r="X1019" s="29">
        <f t="shared" si="280"/>
        <v>0</v>
      </c>
      <c r="Y1019" s="40">
        <f t="shared" si="281"/>
        <v>365</v>
      </c>
      <c r="Z1019" s="38">
        <f t="shared" si="282"/>
        <v>46081</v>
      </c>
      <c r="AA1019" s="41">
        <f t="shared" si="283"/>
        <v>181</v>
      </c>
      <c r="AB1019" s="24" t="s">
        <v>113</v>
      </c>
      <c r="AC1019" s="41">
        <f t="shared" si="284"/>
        <v>6046.1902</v>
      </c>
      <c r="AD1019" s="41">
        <v>1</v>
      </c>
      <c r="AE1019" s="72">
        <f>INDEX(SA!$C$2:$G$11,MATCH(Details!S1019,SA!$C$2:$C$11,0),MATCH(Details!V1019,SA!$C$2:$G$2,0))*Y1019/(F1019-E1019+1)</f>
        <v>5123.8900000000003</v>
      </c>
      <c r="AF1019" s="41">
        <f t="shared" si="285"/>
        <v>0</v>
      </c>
      <c r="AG1019" s="41">
        <f t="shared" si="286"/>
        <v>0</v>
      </c>
      <c r="AH1019" s="41">
        <f t="shared" si="287"/>
        <v>922.30020000000002</v>
      </c>
      <c r="AI1019" s="60">
        <f t="shared" si="288"/>
        <v>204.9556</v>
      </c>
      <c r="AJ1019" s="60">
        <f t="shared" si="289"/>
        <v>1152.8752500000001</v>
      </c>
      <c r="AK1019" s="60">
        <f t="shared" si="290"/>
        <v>2540.8879178082193</v>
      </c>
      <c r="AL1019" s="60">
        <f t="shared" si="291"/>
        <v>1867.5526195890411</v>
      </c>
      <c r="AM1019" s="41">
        <f t="shared" si="292"/>
        <v>1898.5065304109589</v>
      </c>
      <c r="AN1019" s="42">
        <f t="shared" si="293"/>
        <v>45715</v>
      </c>
      <c r="AO1019" s="43">
        <f t="shared" si="294"/>
        <v>5123.8900000000003</v>
      </c>
    </row>
    <row r="1020" spans="1:41" s="24" customFormat="1" ht="15.75" customHeight="1" x14ac:dyDescent="0.35">
      <c r="A1020" s="36" t="s">
        <v>27</v>
      </c>
      <c r="B1020" s="36">
        <v>202509</v>
      </c>
      <c r="C1020" s="24" t="s">
        <v>736</v>
      </c>
      <c r="D1020" s="24" t="s">
        <v>119</v>
      </c>
      <c r="E1020" s="62">
        <v>45901</v>
      </c>
      <c r="F1020" s="62">
        <v>46265</v>
      </c>
      <c r="G1020" s="37" t="s">
        <v>1516</v>
      </c>
      <c r="H1020" s="36">
        <v>362138</v>
      </c>
      <c r="I1020" s="63">
        <v>42981</v>
      </c>
      <c r="J1020" s="24" t="s">
        <v>3925</v>
      </c>
      <c r="K1020" s="63">
        <f t="shared" si="277"/>
        <v>45901</v>
      </c>
      <c r="L1020" s="55">
        <f t="shared" si="278"/>
        <v>0.04</v>
      </c>
      <c r="M1020" s="76">
        <v>0.22500000000000001</v>
      </c>
      <c r="N1020" s="62">
        <v>45901</v>
      </c>
      <c r="O1020" s="62">
        <v>46265</v>
      </c>
      <c r="P1020" s="63"/>
      <c r="Q1020" s="63"/>
      <c r="R1020" s="78">
        <v>7</v>
      </c>
      <c r="S1020" s="63" t="str">
        <f>VLOOKUP(R1020,SA!$B$3:$C$11,2,1)</f>
        <v>0-25</v>
      </c>
      <c r="T1020" s="38" t="s">
        <v>97</v>
      </c>
      <c r="U1020" s="24" t="s">
        <v>5745</v>
      </c>
      <c r="V1020" s="24">
        <v>500000</v>
      </c>
      <c r="W1020" s="39">
        <f t="shared" si="279"/>
        <v>0</v>
      </c>
      <c r="X1020" s="29">
        <f t="shared" si="280"/>
        <v>0</v>
      </c>
      <c r="Y1020" s="40">
        <f t="shared" si="281"/>
        <v>365</v>
      </c>
      <c r="Z1020" s="38">
        <f t="shared" si="282"/>
        <v>46081</v>
      </c>
      <c r="AA1020" s="41">
        <f t="shared" si="283"/>
        <v>181</v>
      </c>
      <c r="AB1020" s="24" t="s">
        <v>113</v>
      </c>
      <c r="AC1020" s="41">
        <f t="shared" si="284"/>
        <v>4448.2106000000003</v>
      </c>
      <c r="AD1020" s="41">
        <v>1</v>
      </c>
      <c r="AE1020" s="72">
        <f>INDEX(SA!$C$2:$G$11,MATCH(Details!S1020,SA!$C$2:$C$11,0),MATCH(Details!V1020,SA!$C$2:$G$2,0))*Y1020/(F1020-E1020+1)</f>
        <v>3769.67</v>
      </c>
      <c r="AF1020" s="41">
        <f t="shared" si="285"/>
        <v>0</v>
      </c>
      <c r="AG1020" s="41">
        <f t="shared" si="286"/>
        <v>0</v>
      </c>
      <c r="AH1020" s="41">
        <f t="shared" si="287"/>
        <v>678.54060000000004</v>
      </c>
      <c r="AI1020" s="60">
        <f t="shared" si="288"/>
        <v>150.7868</v>
      </c>
      <c r="AJ1020" s="60">
        <f t="shared" si="289"/>
        <v>848.17574999999999</v>
      </c>
      <c r="AK1020" s="60">
        <f t="shared" si="290"/>
        <v>1869.3432054794521</v>
      </c>
      <c r="AL1020" s="60">
        <f t="shared" si="291"/>
        <v>1373.9672560273973</v>
      </c>
      <c r="AM1020" s="41">
        <f t="shared" si="292"/>
        <v>1396.7401939726028</v>
      </c>
      <c r="AN1020" s="42">
        <f t="shared" si="293"/>
        <v>45715</v>
      </c>
      <c r="AO1020" s="43">
        <f t="shared" si="294"/>
        <v>3769.67</v>
      </c>
    </row>
    <row r="1021" spans="1:41" s="24" customFormat="1" ht="15.75" customHeight="1" x14ac:dyDescent="0.35">
      <c r="A1021" s="36" t="s">
        <v>27</v>
      </c>
      <c r="B1021" s="36">
        <v>202509</v>
      </c>
      <c r="C1021" s="24" t="s">
        <v>736</v>
      </c>
      <c r="D1021" s="24" t="s">
        <v>119</v>
      </c>
      <c r="E1021" s="62">
        <v>45901</v>
      </c>
      <c r="F1021" s="62">
        <v>46265</v>
      </c>
      <c r="G1021" s="37" t="s">
        <v>1517</v>
      </c>
      <c r="H1021" s="36">
        <v>362138</v>
      </c>
      <c r="I1021" s="63">
        <v>44989</v>
      </c>
      <c r="J1021" s="24" t="s">
        <v>3926</v>
      </c>
      <c r="K1021" s="63">
        <f t="shared" si="277"/>
        <v>45901</v>
      </c>
      <c r="L1021" s="55">
        <f t="shared" si="278"/>
        <v>0.04</v>
      </c>
      <c r="M1021" s="76">
        <v>0.22500000000000001</v>
      </c>
      <c r="N1021" s="62">
        <v>45901</v>
      </c>
      <c r="O1021" s="62">
        <v>46265</v>
      </c>
      <c r="P1021" s="63"/>
      <c r="Q1021" s="63"/>
      <c r="R1021" s="78">
        <v>2</v>
      </c>
      <c r="S1021" s="63" t="str">
        <f>VLOOKUP(R1021,SA!$B$3:$C$11,2,1)</f>
        <v>0-25</v>
      </c>
      <c r="T1021" s="38" t="s">
        <v>97</v>
      </c>
      <c r="U1021" s="24" t="s">
        <v>5745</v>
      </c>
      <c r="V1021" s="24">
        <v>500000</v>
      </c>
      <c r="W1021" s="39">
        <f t="shared" si="279"/>
        <v>0</v>
      </c>
      <c r="X1021" s="29">
        <f t="shared" si="280"/>
        <v>0</v>
      </c>
      <c r="Y1021" s="40">
        <f t="shared" si="281"/>
        <v>365</v>
      </c>
      <c r="Z1021" s="38">
        <f t="shared" si="282"/>
        <v>46081</v>
      </c>
      <c r="AA1021" s="41">
        <f t="shared" si="283"/>
        <v>181</v>
      </c>
      <c r="AB1021" s="24" t="s">
        <v>113</v>
      </c>
      <c r="AC1021" s="41">
        <f t="shared" si="284"/>
        <v>4448.2106000000003</v>
      </c>
      <c r="AD1021" s="41">
        <v>1</v>
      </c>
      <c r="AE1021" s="72">
        <f>INDEX(SA!$C$2:$G$11,MATCH(Details!S1021,SA!$C$2:$C$11,0),MATCH(Details!V1021,SA!$C$2:$G$2,0))*Y1021/(F1021-E1021+1)</f>
        <v>3769.67</v>
      </c>
      <c r="AF1021" s="41">
        <f t="shared" si="285"/>
        <v>0</v>
      </c>
      <c r="AG1021" s="41">
        <f t="shared" si="286"/>
        <v>0</v>
      </c>
      <c r="AH1021" s="41">
        <f t="shared" si="287"/>
        <v>678.54060000000004</v>
      </c>
      <c r="AI1021" s="60">
        <f t="shared" si="288"/>
        <v>150.7868</v>
      </c>
      <c r="AJ1021" s="60">
        <f t="shared" si="289"/>
        <v>848.17574999999999</v>
      </c>
      <c r="AK1021" s="60">
        <f t="shared" si="290"/>
        <v>1869.3432054794521</v>
      </c>
      <c r="AL1021" s="60">
        <f t="shared" si="291"/>
        <v>1373.9672560273973</v>
      </c>
      <c r="AM1021" s="41">
        <f t="shared" si="292"/>
        <v>1396.7401939726028</v>
      </c>
      <c r="AN1021" s="42">
        <f t="shared" si="293"/>
        <v>45715</v>
      </c>
      <c r="AO1021" s="43">
        <f t="shared" si="294"/>
        <v>3769.67</v>
      </c>
    </row>
    <row r="1022" spans="1:41" s="24" customFormat="1" ht="15.75" customHeight="1" x14ac:dyDescent="0.35">
      <c r="A1022" s="36" t="s">
        <v>27</v>
      </c>
      <c r="B1022" s="36">
        <v>202509</v>
      </c>
      <c r="C1022" s="24" t="s">
        <v>736</v>
      </c>
      <c r="D1022" s="24" t="s">
        <v>119</v>
      </c>
      <c r="E1022" s="62">
        <v>45901</v>
      </c>
      <c r="F1022" s="62">
        <v>46265</v>
      </c>
      <c r="G1022" s="37" t="s">
        <v>581</v>
      </c>
      <c r="H1022" s="36">
        <v>362138</v>
      </c>
      <c r="I1022" s="63">
        <v>31136</v>
      </c>
      <c r="J1022" s="24" t="s">
        <v>3927</v>
      </c>
      <c r="K1022" s="63">
        <f t="shared" si="277"/>
        <v>45901</v>
      </c>
      <c r="L1022" s="55">
        <f t="shared" si="278"/>
        <v>0.04</v>
      </c>
      <c r="M1022" s="76">
        <v>0.22500000000000001</v>
      </c>
      <c r="N1022" s="62">
        <v>45901</v>
      </c>
      <c r="O1022" s="62">
        <v>46265</v>
      </c>
      <c r="P1022" s="63"/>
      <c r="Q1022" s="63"/>
      <c r="R1022" s="78">
        <v>40</v>
      </c>
      <c r="S1022" s="63" t="str">
        <f>VLOOKUP(R1022,SA!$B$3:$C$11,2,1)</f>
        <v>36-45</v>
      </c>
      <c r="T1022" s="38" t="s">
        <v>97</v>
      </c>
      <c r="U1022" s="24" t="s">
        <v>56</v>
      </c>
      <c r="V1022" s="24">
        <v>500000</v>
      </c>
      <c r="W1022" s="39">
        <f t="shared" si="279"/>
        <v>500000</v>
      </c>
      <c r="X1022" s="29">
        <f t="shared" si="280"/>
        <v>1</v>
      </c>
      <c r="Y1022" s="40">
        <f t="shared" si="281"/>
        <v>365</v>
      </c>
      <c r="Z1022" s="38">
        <f t="shared" si="282"/>
        <v>46081</v>
      </c>
      <c r="AA1022" s="41">
        <f t="shared" si="283"/>
        <v>181</v>
      </c>
      <c r="AB1022" s="24" t="s">
        <v>113</v>
      </c>
      <c r="AC1022" s="41">
        <f t="shared" si="284"/>
        <v>6046.1902</v>
      </c>
      <c r="AD1022" s="41">
        <v>1</v>
      </c>
      <c r="AE1022" s="72">
        <f>INDEX(SA!$C$2:$G$11,MATCH(Details!S1022,SA!$C$2:$C$11,0),MATCH(Details!V1022,SA!$C$2:$G$2,0))*Y1022/(F1022-E1022+1)</f>
        <v>5123.8900000000003</v>
      </c>
      <c r="AF1022" s="41">
        <f t="shared" si="285"/>
        <v>0</v>
      </c>
      <c r="AG1022" s="41">
        <f t="shared" si="286"/>
        <v>0</v>
      </c>
      <c r="AH1022" s="41">
        <f t="shared" si="287"/>
        <v>922.30020000000002</v>
      </c>
      <c r="AI1022" s="60">
        <f t="shared" si="288"/>
        <v>204.9556</v>
      </c>
      <c r="AJ1022" s="60">
        <f t="shared" si="289"/>
        <v>1152.8752500000001</v>
      </c>
      <c r="AK1022" s="60">
        <f t="shared" si="290"/>
        <v>2540.8879178082193</v>
      </c>
      <c r="AL1022" s="60">
        <f t="shared" si="291"/>
        <v>1867.5526195890411</v>
      </c>
      <c r="AM1022" s="41">
        <f t="shared" si="292"/>
        <v>1898.5065304109589</v>
      </c>
      <c r="AN1022" s="42">
        <f t="shared" si="293"/>
        <v>45715</v>
      </c>
      <c r="AO1022" s="43">
        <f t="shared" si="294"/>
        <v>5123.8900000000003</v>
      </c>
    </row>
    <row r="1023" spans="1:41" s="24" customFormat="1" ht="15.75" customHeight="1" x14ac:dyDescent="0.35">
      <c r="A1023" s="36" t="s">
        <v>27</v>
      </c>
      <c r="B1023" s="36">
        <v>202509</v>
      </c>
      <c r="C1023" s="24" t="s">
        <v>736</v>
      </c>
      <c r="D1023" s="24" t="s">
        <v>119</v>
      </c>
      <c r="E1023" s="62">
        <v>45901</v>
      </c>
      <c r="F1023" s="62">
        <v>46265</v>
      </c>
      <c r="G1023" s="37" t="s">
        <v>1518</v>
      </c>
      <c r="H1023" s="36">
        <v>362138</v>
      </c>
      <c r="I1023" s="63">
        <v>24573</v>
      </c>
      <c r="J1023" s="24" t="s">
        <v>3928</v>
      </c>
      <c r="K1023" s="63">
        <f t="shared" si="277"/>
        <v>45901</v>
      </c>
      <c r="L1023" s="55">
        <f t="shared" si="278"/>
        <v>0.04</v>
      </c>
      <c r="M1023" s="76">
        <v>0.22500000000000001</v>
      </c>
      <c r="N1023" s="62">
        <v>45901</v>
      </c>
      <c r="O1023" s="62">
        <v>46265</v>
      </c>
      <c r="P1023" s="63"/>
      <c r="Q1023" s="63"/>
      <c r="R1023" s="78">
        <v>58</v>
      </c>
      <c r="S1023" s="63" t="str">
        <f>VLOOKUP(R1023,SA!$B$3:$C$11,2,1)</f>
        <v>56-65</v>
      </c>
      <c r="T1023" s="38" t="s">
        <v>98</v>
      </c>
      <c r="U1023" s="24" t="s">
        <v>5747</v>
      </c>
      <c r="V1023" s="24">
        <v>500000</v>
      </c>
      <c r="W1023" s="39">
        <f t="shared" si="279"/>
        <v>0</v>
      </c>
      <c r="X1023" s="29">
        <f t="shared" si="280"/>
        <v>0</v>
      </c>
      <c r="Y1023" s="40">
        <f t="shared" si="281"/>
        <v>365</v>
      </c>
      <c r="Z1023" s="38">
        <f t="shared" si="282"/>
        <v>46081</v>
      </c>
      <c r="AA1023" s="41">
        <f t="shared" si="283"/>
        <v>181</v>
      </c>
      <c r="AB1023" s="24" t="s">
        <v>113</v>
      </c>
      <c r="AC1023" s="41">
        <f t="shared" si="284"/>
        <v>13100.714</v>
      </c>
      <c r="AD1023" s="41">
        <v>1</v>
      </c>
      <c r="AE1023" s="72">
        <f>INDEX(SA!$C$2:$G$11,MATCH(Details!S1023,SA!$C$2:$C$11,0),MATCH(Details!V1023,SA!$C$2:$G$2,0))*Y1023/(F1023-E1023+1)</f>
        <v>11102.3</v>
      </c>
      <c r="AF1023" s="41">
        <f t="shared" si="285"/>
        <v>0</v>
      </c>
      <c r="AG1023" s="41">
        <f t="shared" si="286"/>
        <v>0</v>
      </c>
      <c r="AH1023" s="41">
        <f t="shared" si="287"/>
        <v>1998.4139999999998</v>
      </c>
      <c r="AI1023" s="60">
        <f t="shared" si="288"/>
        <v>444.09199999999998</v>
      </c>
      <c r="AJ1023" s="60">
        <f t="shared" si="289"/>
        <v>2498.0174999999999</v>
      </c>
      <c r="AK1023" s="60">
        <f t="shared" si="290"/>
        <v>5505.5241095890406</v>
      </c>
      <c r="AL1023" s="60">
        <f t="shared" si="291"/>
        <v>4046.5602205479449</v>
      </c>
      <c r="AM1023" s="41">
        <f t="shared" si="292"/>
        <v>4113.6302794520543</v>
      </c>
      <c r="AN1023" s="42">
        <f t="shared" si="293"/>
        <v>45715</v>
      </c>
      <c r="AO1023" s="43">
        <f t="shared" si="294"/>
        <v>11102.3</v>
      </c>
    </row>
    <row r="1024" spans="1:41" s="24" customFormat="1" ht="15.75" customHeight="1" x14ac:dyDescent="0.35">
      <c r="A1024" s="36" t="s">
        <v>27</v>
      </c>
      <c r="B1024" s="36">
        <v>202509</v>
      </c>
      <c r="C1024" s="24" t="s">
        <v>736</v>
      </c>
      <c r="D1024" s="24" t="s">
        <v>119</v>
      </c>
      <c r="E1024" s="62">
        <v>45901</v>
      </c>
      <c r="F1024" s="62">
        <v>46265</v>
      </c>
      <c r="G1024" s="37" t="s">
        <v>1519</v>
      </c>
      <c r="H1024" s="36">
        <v>362138</v>
      </c>
      <c r="I1024" s="63">
        <v>22715</v>
      </c>
      <c r="J1024" s="24" t="s">
        <v>3929</v>
      </c>
      <c r="K1024" s="63">
        <f t="shared" si="277"/>
        <v>45901</v>
      </c>
      <c r="L1024" s="55">
        <f t="shared" si="278"/>
        <v>0.04</v>
      </c>
      <c r="M1024" s="76">
        <v>0.22500000000000001</v>
      </c>
      <c r="N1024" s="62">
        <v>45901</v>
      </c>
      <c r="O1024" s="62">
        <v>46265</v>
      </c>
      <c r="P1024" s="63"/>
      <c r="Q1024" s="63"/>
      <c r="R1024" s="78">
        <v>63</v>
      </c>
      <c r="S1024" s="63" t="str">
        <f>VLOOKUP(R1024,SA!$B$3:$C$11,2,1)</f>
        <v>56-65</v>
      </c>
      <c r="T1024" s="38" t="s">
        <v>97</v>
      </c>
      <c r="U1024" s="24" t="s">
        <v>5744</v>
      </c>
      <c r="V1024" s="24">
        <v>500000</v>
      </c>
      <c r="W1024" s="39">
        <f t="shared" si="279"/>
        <v>0</v>
      </c>
      <c r="X1024" s="29">
        <f t="shared" si="280"/>
        <v>0</v>
      </c>
      <c r="Y1024" s="40">
        <f t="shared" si="281"/>
        <v>365</v>
      </c>
      <c r="Z1024" s="38">
        <f t="shared" si="282"/>
        <v>46081</v>
      </c>
      <c r="AA1024" s="41">
        <f t="shared" si="283"/>
        <v>181</v>
      </c>
      <c r="AB1024" s="24" t="s">
        <v>113</v>
      </c>
      <c r="AC1024" s="41">
        <f t="shared" si="284"/>
        <v>13100.714</v>
      </c>
      <c r="AD1024" s="41">
        <v>1</v>
      </c>
      <c r="AE1024" s="72">
        <f>INDEX(SA!$C$2:$G$11,MATCH(Details!S1024,SA!$C$2:$C$11,0),MATCH(Details!V1024,SA!$C$2:$G$2,0))*Y1024/(F1024-E1024+1)</f>
        <v>11102.3</v>
      </c>
      <c r="AF1024" s="41">
        <f t="shared" si="285"/>
        <v>0</v>
      </c>
      <c r="AG1024" s="41">
        <f t="shared" si="286"/>
        <v>0</v>
      </c>
      <c r="AH1024" s="41">
        <f t="shared" si="287"/>
        <v>1998.4139999999998</v>
      </c>
      <c r="AI1024" s="60">
        <f t="shared" si="288"/>
        <v>444.09199999999998</v>
      </c>
      <c r="AJ1024" s="60">
        <f t="shared" si="289"/>
        <v>2498.0174999999999</v>
      </c>
      <c r="AK1024" s="60">
        <f t="shared" si="290"/>
        <v>5505.5241095890406</v>
      </c>
      <c r="AL1024" s="60">
        <f t="shared" si="291"/>
        <v>4046.5602205479449</v>
      </c>
      <c r="AM1024" s="41">
        <f t="shared" si="292"/>
        <v>4113.6302794520543</v>
      </c>
      <c r="AN1024" s="42">
        <f t="shared" si="293"/>
        <v>45715</v>
      </c>
      <c r="AO1024" s="43">
        <f t="shared" si="294"/>
        <v>11102.3</v>
      </c>
    </row>
    <row r="1025" spans="1:41" s="24" customFormat="1" ht="15.75" customHeight="1" x14ac:dyDescent="0.35">
      <c r="A1025" s="36" t="s">
        <v>27</v>
      </c>
      <c r="B1025" s="36">
        <v>202509</v>
      </c>
      <c r="C1025" s="24" t="s">
        <v>736</v>
      </c>
      <c r="D1025" s="24" t="s">
        <v>119</v>
      </c>
      <c r="E1025" s="62">
        <v>45901</v>
      </c>
      <c r="F1025" s="62">
        <v>46265</v>
      </c>
      <c r="G1025" s="37" t="s">
        <v>1520</v>
      </c>
      <c r="H1025" s="36">
        <v>362139</v>
      </c>
      <c r="I1025" s="63">
        <v>25569</v>
      </c>
      <c r="J1025" s="24" t="s">
        <v>3930</v>
      </c>
      <c r="K1025" s="63">
        <f t="shared" si="277"/>
        <v>45901</v>
      </c>
      <c r="L1025" s="55">
        <f t="shared" si="278"/>
        <v>0.04</v>
      </c>
      <c r="M1025" s="76">
        <v>0.22500000000000001</v>
      </c>
      <c r="N1025" s="62">
        <v>45901</v>
      </c>
      <c r="O1025" s="62">
        <v>46265</v>
      </c>
      <c r="P1025" s="63"/>
      <c r="Q1025" s="63"/>
      <c r="R1025" s="78">
        <v>55</v>
      </c>
      <c r="S1025" s="63" t="str">
        <f>VLOOKUP(R1025,SA!$B$3:$C$11,2,1)</f>
        <v>46-55</v>
      </c>
      <c r="T1025" s="38" t="s">
        <v>98</v>
      </c>
      <c r="U1025" s="24" t="s">
        <v>5747</v>
      </c>
      <c r="V1025" s="24">
        <v>500000</v>
      </c>
      <c r="W1025" s="39">
        <f t="shared" si="279"/>
        <v>0</v>
      </c>
      <c r="X1025" s="29">
        <f t="shared" si="280"/>
        <v>0</v>
      </c>
      <c r="Y1025" s="40">
        <f t="shared" si="281"/>
        <v>365</v>
      </c>
      <c r="Z1025" s="38">
        <f t="shared" si="282"/>
        <v>46081</v>
      </c>
      <c r="AA1025" s="41">
        <f t="shared" si="283"/>
        <v>181</v>
      </c>
      <c r="AB1025" s="24" t="s">
        <v>113</v>
      </c>
      <c r="AC1025" s="41">
        <f t="shared" si="284"/>
        <v>8919.0417999999991</v>
      </c>
      <c r="AD1025" s="41">
        <v>1</v>
      </c>
      <c r="AE1025" s="72">
        <f>INDEX(SA!$C$2:$G$11,MATCH(Details!S1025,SA!$C$2:$C$11,0),MATCH(Details!V1025,SA!$C$2:$G$2,0))*Y1025/(F1025-E1025+1)</f>
        <v>7558.5099999999993</v>
      </c>
      <c r="AF1025" s="41">
        <f t="shared" si="285"/>
        <v>0</v>
      </c>
      <c r="AG1025" s="41">
        <f t="shared" si="286"/>
        <v>0</v>
      </c>
      <c r="AH1025" s="41">
        <f t="shared" si="287"/>
        <v>1360.5317999999997</v>
      </c>
      <c r="AI1025" s="60">
        <f t="shared" si="288"/>
        <v>302.34039999999999</v>
      </c>
      <c r="AJ1025" s="60">
        <f t="shared" si="289"/>
        <v>1700.6647499999999</v>
      </c>
      <c r="AK1025" s="60">
        <f t="shared" si="290"/>
        <v>3748.1926301369858</v>
      </c>
      <c r="AL1025" s="60">
        <f t="shared" si="291"/>
        <v>2754.9215831506845</v>
      </c>
      <c r="AM1025" s="41">
        <f t="shared" si="292"/>
        <v>2800.5832668493149</v>
      </c>
      <c r="AN1025" s="42">
        <f t="shared" si="293"/>
        <v>45715</v>
      </c>
      <c r="AO1025" s="43">
        <f t="shared" si="294"/>
        <v>7558.5099999999993</v>
      </c>
    </row>
    <row r="1026" spans="1:41" s="24" customFormat="1" ht="15.75" customHeight="1" x14ac:dyDescent="0.35">
      <c r="A1026" s="36" t="s">
        <v>27</v>
      </c>
      <c r="B1026" s="36">
        <v>202509</v>
      </c>
      <c r="C1026" s="24" t="s">
        <v>736</v>
      </c>
      <c r="D1026" s="24" t="s">
        <v>119</v>
      </c>
      <c r="E1026" s="62">
        <v>45901</v>
      </c>
      <c r="F1026" s="62">
        <v>46265</v>
      </c>
      <c r="G1026" s="37" t="s">
        <v>595</v>
      </c>
      <c r="H1026" s="36">
        <v>362139</v>
      </c>
      <c r="I1026" s="63">
        <v>33180</v>
      </c>
      <c r="J1026" s="24" t="s">
        <v>3931</v>
      </c>
      <c r="K1026" s="63">
        <f t="shared" si="277"/>
        <v>45901</v>
      </c>
      <c r="L1026" s="55">
        <f t="shared" si="278"/>
        <v>0.04</v>
      </c>
      <c r="M1026" s="76">
        <v>0.22500000000000001</v>
      </c>
      <c r="N1026" s="62">
        <v>45901</v>
      </c>
      <c r="O1026" s="62">
        <v>46265</v>
      </c>
      <c r="P1026" s="63"/>
      <c r="Q1026" s="63"/>
      <c r="R1026" s="78">
        <v>34</v>
      </c>
      <c r="S1026" s="63" t="str">
        <f>VLOOKUP(R1026,SA!$B$3:$C$11,2,1)</f>
        <v>26-35</v>
      </c>
      <c r="T1026" s="38" t="s">
        <v>97</v>
      </c>
      <c r="U1026" s="24" t="s">
        <v>56</v>
      </c>
      <c r="V1026" s="24">
        <v>500000</v>
      </c>
      <c r="W1026" s="39">
        <f t="shared" si="279"/>
        <v>500000</v>
      </c>
      <c r="X1026" s="29">
        <f t="shared" si="280"/>
        <v>1</v>
      </c>
      <c r="Y1026" s="40">
        <f t="shared" si="281"/>
        <v>365</v>
      </c>
      <c r="Z1026" s="38">
        <f t="shared" si="282"/>
        <v>46081</v>
      </c>
      <c r="AA1026" s="41">
        <f t="shared" si="283"/>
        <v>181</v>
      </c>
      <c r="AB1026" s="24" t="s">
        <v>113</v>
      </c>
      <c r="AC1026" s="41">
        <f t="shared" si="284"/>
        <v>4986.3141999999998</v>
      </c>
      <c r="AD1026" s="41">
        <v>1</v>
      </c>
      <c r="AE1026" s="72">
        <f>INDEX(SA!$C$2:$G$11,MATCH(Details!S1026,SA!$C$2:$C$11,0),MATCH(Details!V1026,SA!$C$2:$G$2,0))*Y1026/(F1026-E1026+1)</f>
        <v>4225.6899999999996</v>
      </c>
      <c r="AF1026" s="41">
        <f t="shared" si="285"/>
        <v>0</v>
      </c>
      <c r="AG1026" s="41">
        <f t="shared" si="286"/>
        <v>0</v>
      </c>
      <c r="AH1026" s="41">
        <f t="shared" si="287"/>
        <v>760.62419999999986</v>
      </c>
      <c r="AI1026" s="60">
        <f t="shared" si="288"/>
        <v>169.02759999999998</v>
      </c>
      <c r="AJ1026" s="60">
        <f t="shared" si="289"/>
        <v>950.78024999999991</v>
      </c>
      <c r="AK1026" s="60">
        <f t="shared" si="290"/>
        <v>2095.479150684931</v>
      </c>
      <c r="AL1026" s="60">
        <f t="shared" si="291"/>
        <v>1540.1771757534243</v>
      </c>
      <c r="AM1026" s="41">
        <f t="shared" si="292"/>
        <v>1565.7049742465756</v>
      </c>
      <c r="AN1026" s="42">
        <f t="shared" si="293"/>
        <v>45715</v>
      </c>
      <c r="AO1026" s="43">
        <f t="shared" si="294"/>
        <v>4225.6899999999996</v>
      </c>
    </row>
    <row r="1027" spans="1:41" s="24" customFormat="1" ht="15.75" customHeight="1" x14ac:dyDescent="0.35">
      <c r="A1027" s="36" t="s">
        <v>27</v>
      </c>
      <c r="B1027" s="36">
        <v>202509</v>
      </c>
      <c r="C1027" s="24" t="s">
        <v>736</v>
      </c>
      <c r="D1027" s="24" t="s">
        <v>119</v>
      </c>
      <c r="E1027" s="62">
        <v>45901</v>
      </c>
      <c r="F1027" s="62">
        <v>46265</v>
      </c>
      <c r="G1027" s="37" t="s">
        <v>1521</v>
      </c>
      <c r="H1027" s="36">
        <v>362140</v>
      </c>
      <c r="I1027" s="63">
        <v>26665</v>
      </c>
      <c r="J1027" s="24" t="s">
        <v>3932</v>
      </c>
      <c r="K1027" s="63">
        <f t="shared" si="277"/>
        <v>45901</v>
      </c>
      <c r="L1027" s="55">
        <f t="shared" si="278"/>
        <v>0.04</v>
      </c>
      <c r="M1027" s="76">
        <v>0.22500000000000001</v>
      </c>
      <c r="N1027" s="62">
        <v>45901</v>
      </c>
      <c r="O1027" s="62">
        <v>46265</v>
      </c>
      <c r="P1027" s="63"/>
      <c r="Q1027" s="63"/>
      <c r="R1027" s="78">
        <v>52</v>
      </c>
      <c r="S1027" s="63" t="str">
        <f>VLOOKUP(R1027,SA!$B$3:$C$11,2,1)</f>
        <v>46-55</v>
      </c>
      <c r="T1027" s="38" t="s">
        <v>98</v>
      </c>
      <c r="U1027" s="24" t="s">
        <v>5747</v>
      </c>
      <c r="V1027" s="24">
        <v>300000</v>
      </c>
      <c r="W1027" s="39">
        <f t="shared" si="279"/>
        <v>0</v>
      </c>
      <c r="X1027" s="29">
        <f t="shared" si="280"/>
        <v>0</v>
      </c>
      <c r="Y1027" s="40">
        <f t="shared" si="281"/>
        <v>365</v>
      </c>
      <c r="Z1027" s="38">
        <f t="shared" si="282"/>
        <v>46081</v>
      </c>
      <c r="AA1027" s="41">
        <f t="shared" si="283"/>
        <v>181</v>
      </c>
      <c r="AB1027" s="24" t="s">
        <v>113</v>
      </c>
      <c r="AC1027" s="41">
        <f t="shared" si="284"/>
        <v>7373.4659999999994</v>
      </c>
      <c r="AD1027" s="41">
        <v>1</v>
      </c>
      <c r="AE1027" s="72">
        <f>INDEX(SA!$C$2:$G$11,MATCH(Details!S1027,SA!$C$2:$C$11,0),MATCH(Details!V1027,SA!$C$2:$G$2,0))*Y1027/(F1027-E1027+1)</f>
        <v>6248.7</v>
      </c>
      <c r="AF1027" s="41">
        <f t="shared" si="285"/>
        <v>0</v>
      </c>
      <c r="AG1027" s="41">
        <f t="shared" si="286"/>
        <v>0</v>
      </c>
      <c r="AH1027" s="41">
        <f t="shared" si="287"/>
        <v>1124.7659999999998</v>
      </c>
      <c r="AI1027" s="60">
        <f t="shared" si="288"/>
        <v>249.94800000000001</v>
      </c>
      <c r="AJ1027" s="60">
        <f t="shared" si="289"/>
        <v>1405.9575</v>
      </c>
      <c r="AK1027" s="60">
        <f t="shared" si="290"/>
        <v>3098.6704109589041</v>
      </c>
      <c r="AL1027" s="60">
        <f t="shared" si="291"/>
        <v>2277.5227520547946</v>
      </c>
      <c r="AM1027" s="41">
        <f t="shared" si="292"/>
        <v>2315.2717479452049</v>
      </c>
      <c r="AN1027" s="42">
        <f t="shared" si="293"/>
        <v>45715</v>
      </c>
      <c r="AO1027" s="43">
        <f t="shared" si="294"/>
        <v>6248.7</v>
      </c>
    </row>
    <row r="1028" spans="1:41" s="24" customFormat="1" ht="15.75" customHeight="1" x14ac:dyDescent="0.35">
      <c r="A1028" s="36" t="s">
        <v>27</v>
      </c>
      <c r="B1028" s="36">
        <v>202509</v>
      </c>
      <c r="C1028" s="24" t="s">
        <v>736</v>
      </c>
      <c r="D1028" s="24" t="s">
        <v>119</v>
      </c>
      <c r="E1028" s="62">
        <v>45901</v>
      </c>
      <c r="F1028" s="62">
        <v>46265</v>
      </c>
      <c r="G1028" s="37" t="s">
        <v>1522</v>
      </c>
      <c r="H1028" s="36">
        <v>362140</v>
      </c>
      <c r="I1028" s="63">
        <v>23193</v>
      </c>
      <c r="J1028" s="24" t="s">
        <v>3933</v>
      </c>
      <c r="K1028" s="63">
        <f t="shared" ref="K1028:K1091" si="295">N1028</f>
        <v>45901</v>
      </c>
      <c r="L1028" s="55">
        <f t="shared" ref="L1028:L1091" si="296">IF(K1028&gt;=DATE(2022,4,1),4%,5%)</f>
        <v>0.04</v>
      </c>
      <c r="M1028" s="76">
        <v>0.22500000000000001</v>
      </c>
      <c r="N1028" s="62">
        <v>45901</v>
      </c>
      <c r="O1028" s="62">
        <v>46265</v>
      </c>
      <c r="P1028" s="63"/>
      <c r="Q1028" s="63"/>
      <c r="R1028" s="78">
        <v>62</v>
      </c>
      <c r="S1028" s="63" t="str">
        <f>VLOOKUP(R1028,SA!$B$3:$C$11,2,1)</f>
        <v>56-65</v>
      </c>
      <c r="T1028" s="38" t="s">
        <v>97</v>
      </c>
      <c r="U1028" s="24" t="s">
        <v>5744</v>
      </c>
      <c r="V1028" s="24">
        <v>300000</v>
      </c>
      <c r="W1028" s="39">
        <f t="shared" ref="W1028:W1091" si="297">IF(U1028="self",V1028,0)</f>
        <v>0</v>
      </c>
      <c r="X1028" s="29">
        <f t="shared" ref="X1028:X1091" si="298">IF(U1028="self",1,0)</f>
        <v>0</v>
      </c>
      <c r="Y1028" s="40">
        <f t="shared" ref="Y1028:Y1091" si="299">O1028-N1028+1</f>
        <v>365</v>
      </c>
      <c r="Z1028" s="38">
        <f t="shared" ref="Z1028:Z1091" si="300">$Z$1</f>
        <v>46081</v>
      </c>
      <c r="AA1028" s="41">
        <f t="shared" ref="AA1028:AA1091" si="301">IF(MIN((Z1028-N1028)+1,Y1028)&lt;0,0,MIN((Z1028-N1028)+1,Y1028))</f>
        <v>181</v>
      </c>
      <c r="AB1028" s="24" t="s">
        <v>113</v>
      </c>
      <c r="AC1028" s="41">
        <f t="shared" ref="AC1028:AC1091" si="302">AE1028+AF1028+AG1028+AH1028</f>
        <v>10831.751</v>
      </c>
      <c r="AD1028" s="41">
        <v>1</v>
      </c>
      <c r="AE1028" s="72">
        <f>INDEX(SA!$C$2:$G$11,MATCH(Details!S1028,SA!$C$2:$C$11,0),MATCH(Details!V1028,SA!$C$2:$G$2,0))*Y1028/(F1028-E1028+1)</f>
        <v>9179.4500000000007</v>
      </c>
      <c r="AF1028" s="41">
        <f t="shared" ref="AF1028:AF1091" si="303">IF(AB1028="Karnataka",AE1028*9%,0)</f>
        <v>0</v>
      </c>
      <c r="AG1028" s="41">
        <f t="shared" ref="AG1028:AG1091" si="304">IF(AB1028="Karnataka",AE1028*9%,0)</f>
        <v>0</v>
      </c>
      <c r="AH1028" s="41">
        <f t="shared" ref="AH1028:AH1091" si="305">IF(AF1028+AG1028&gt;0,0,AE1028*18%)</f>
        <v>1652.3010000000002</v>
      </c>
      <c r="AI1028" s="60">
        <f t="shared" ref="AI1028:AI1091" si="306">AE1028*L1028</f>
        <v>367.17800000000005</v>
      </c>
      <c r="AJ1028" s="60">
        <f t="shared" ref="AJ1028:AJ1091" si="307">$AE1028*M1028</f>
        <v>2065.3762500000003</v>
      </c>
      <c r="AK1028" s="60">
        <f t="shared" ref="AK1028:AK1091" si="308">(AE1028)*AA1028/Y1028</f>
        <v>4552.0012328767125</v>
      </c>
      <c r="AL1028" s="60">
        <f t="shared" ref="AL1028:AL1091" si="309">AK1028*(1-L1028-M1028)</f>
        <v>3345.7209061643835</v>
      </c>
      <c r="AM1028" s="41">
        <f t="shared" ref="AM1028:AM1091" si="310">AE1028-AI1028-AL1028-AJ1028</f>
        <v>3401.1748438356171</v>
      </c>
      <c r="AN1028" s="42">
        <f t="shared" ref="AN1028:AN1091" si="311">Z1028-366</f>
        <v>45715</v>
      </c>
      <c r="AO1028" s="43">
        <f t="shared" ref="AO1028:AO1091" si="312">IF(AND(O1028&gt;Z1028,N1028&gt;AN1028),AE1028,0)</f>
        <v>9179.4500000000007</v>
      </c>
    </row>
    <row r="1029" spans="1:41" s="24" customFormat="1" ht="15.75" customHeight="1" x14ac:dyDescent="0.35">
      <c r="A1029" s="36" t="s">
        <v>27</v>
      </c>
      <c r="B1029" s="36">
        <v>202509</v>
      </c>
      <c r="C1029" s="24" t="s">
        <v>736</v>
      </c>
      <c r="D1029" s="24" t="s">
        <v>119</v>
      </c>
      <c r="E1029" s="62">
        <v>45901</v>
      </c>
      <c r="F1029" s="62">
        <v>46265</v>
      </c>
      <c r="G1029" s="37" t="s">
        <v>599</v>
      </c>
      <c r="H1029" s="36">
        <v>362140</v>
      </c>
      <c r="I1029" s="63">
        <v>35185</v>
      </c>
      <c r="J1029" s="24" t="s">
        <v>3934</v>
      </c>
      <c r="K1029" s="63">
        <f t="shared" si="295"/>
        <v>45901</v>
      </c>
      <c r="L1029" s="55">
        <f t="shared" si="296"/>
        <v>0.04</v>
      </c>
      <c r="M1029" s="76">
        <v>0.22500000000000001</v>
      </c>
      <c r="N1029" s="62">
        <v>45901</v>
      </c>
      <c r="O1029" s="62">
        <v>46265</v>
      </c>
      <c r="P1029" s="63"/>
      <c r="Q1029" s="63"/>
      <c r="R1029" s="78">
        <v>29</v>
      </c>
      <c r="S1029" s="63" t="str">
        <f>VLOOKUP(R1029,SA!$B$3:$C$11,2,1)</f>
        <v>26-35</v>
      </c>
      <c r="T1029" s="38" t="s">
        <v>97</v>
      </c>
      <c r="U1029" s="24" t="s">
        <v>56</v>
      </c>
      <c r="V1029" s="24">
        <v>300000</v>
      </c>
      <c r="W1029" s="39">
        <f t="shared" si="297"/>
        <v>300000</v>
      </c>
      <c r="X1029" s="29">
        <f t="shared" si="298"/>
        <v>1</v>
      </c>
      <c r="Y1029" s="40">
        <f t="shared" si="299"/>
        <v>365</v>
      </c>
      <c r="Z1029" s="38">
        <f t="shared" si="300"/>
        <v>46081</v>
      </c>
      <c r="AA1029" s="41">
        <f t="shared" si="301"/>
        <v>181</v>
      </c>
      <c r="AB1029" s="24" t="s">
        <v>113</v>
      </c>
      <c r="AC1029" s="41">
        <f t="shared" si="302"/>
        <v>4124.4657999999999</v>
      </c>
      <c r="AD1029" s="41">
        <v>1</v>
      </c>
      <c r="AE1029" s="72">
        <f>INDEX(SA!$C$2:$G$11,MATCH(Details!S1029,SA!$C$2:$C$11,0),MATCH(Details!V1029,SA!$C$2:$G$2,0))*Y1029/(F1029-E1029+1)</f>
        <v>3495.31</v>
      </c>
      <c r="AF1029" s="41">
        <f t="shared" si="303"/>
        <v>0</v>
      </c>
      <c r="AG1029" s="41">
        <f t="shared" si="304"/>
        <v>0</v>
      </c>
      <c r="AH1029" s="41">
        <f t="shared" si="305"/>
        <v>629.1558</v>
      </c>
      <c r="AI1029" s="60">
        <f t="shared" si="306"/>
        <v>139.8124</v>
      </c>
      <c r="AJ1029" s="60">
        <f t="shared" si="307"/>
        <v>786.44475</v>
      </c>
      <c r="AK1029" s="60">
        <f t="shared" si="308"/>
        <v>1733.2907123287671</v>
      </c>
      <c r="AL1029" s="60">
        <f t="shared" si="309"/>
        <v>1273.9686735616438</v>
      </c>
      <c r="AM1029" s="41">
        <f t="shared" si="310"/>
        <v>1295.0841764383563</v>
      </c>
      <c r="AN1029" s="42">
        <f t="shared" si="311"/>
        <v>45715</v>
      </c>
      <c r="AO1029" s="43">
        <f t="shared" si="312"/>
        <v>3495.31</v>
      </c>
    </row>
    <row r="1030" spans="1:41" s="24" customFormat="1" ht="15.75" customHeight="1" x14ac:dyDescent="0.35">
      <c r="A1030" s="36" t="s">
        <v>27</v>
      </c>
      <c r="B1030" s="36">
        <v>202509</v>
      </c>
      <c r="C1030" s="24" t="s">
        <v>736</v>
      </c>
      <c r="D1030" s="24" t="s">
        <v>119</v>
      </c>
      <c r="E1030" s="62">
        <v>45901</v>
      </c>
      <c r="F1030" s="62">
        <v>46265</v>
      </c>
      <c r="G1030" s="37" t="s">
        <v>1523</v>
      </c>
      <c r="H1030" s="36">
        <v>362141</v>
      </c>
      <c r="I1030" s="63">
        <v>21604</v>
      </c>
      <c r="J1030" s="24" t="s">
        <v>3935</v>
      </c>
      <c r="K1030" s="63">
        <f t="shared" si="295"/>
        <v>45901</v>
      </c>
      <c r="L1030" s="55">
        <f t="shared" si="296"/>
        <v>0.04</v>
      </c>
      <c r="M1030" s="76">
        <v>0.22500000000000001</v>
      </c>
      <c r="N1030" s="62">
        <v>45901</v>
      </c>
      <c r="O1030" s="62">
        <v>46265</v>
      </c>
      <c r="P1030" s="63"/>
      <c r="Q1030" s="63"/>
      <c r="R1030" s="78">
        <v>66</v>
      </c>
      <c r="S1030" s="63" t="str">
        <f>VLOOKUP(R1030,SA!$B$3:$C$11,2,1)</f>
        <v>66-70</v>
      </c>
      <c r="T1030" s="38" t="s">
        <v>97</v>
      </c>
      <c r="U1030" s="24" t="s">
        <v>5744</v>
      </c>
      <c r="V1030" s="24">
        <v>500000</v>
      </c>
      <c r="W1030" s="39">
        <f t="shared" si="297"/>
        <v>0</v>
      </c>
      <c r="X1030" s="29">
        <f t="shared" si="298"/>
        <v>0</v>
      </c>
      <c r="Y1030" s="40">
        <f t="shared" si="299"/>
        <v>365</v>
      </c>
      <c r="Z1030" s="38">
        <f t="shared" si="300"/>
        <v>46081</v>
      </c>
      <c r="AA1030" s="41">
        <f t="shared" si="301"/>
        <v>181</v>
      </c>
      <c r="AB1030" s="24" t="s">
        <v>113</v>
      </c>
      <c r="AC1030" s="41">
        <f t="shared" si="302"/>
        <v>18713.136199999997</v>
      </c>
      <c r="AD1030" s="41">
        <v>1</v>
      </c>
      <c r="AE1030" s="72">
        <f>INDEX(SA!$C$2:$G$11,MATCH(Details!S1030,SA!$C$2:$C$11,0),MATCH(Details!V1030,SA!$C$2:$G$2,0))*Y1030/(F1030-E1030+1)</f>
        <v>15858.589999999998</v>
      </c>
      <c r="AF1030" s="41">
        <f t="shared" si="303"/>
        <v>0</v>
      </c>
      <c r="AG1030" s="41">
        <f t="shared" si="304"/>
        <v>0</v>
      </c>
      <c r="AH1030" s="41">
        <f t="shared" si="305"/>
        <v>2854.5461999999998</v>
      </c>
      <c r="AI1030" s="60">
        <f t="shared" si="306"/>
        <v>634.34359999999992</v>
      </c>
      <c r="AJ1030" s="60">
        <f t="shared" si="307"/>
        <v>3568.1827499999995</v>
      </c>
      <c r="AK1030" s="60">
        <f t="shared" si="308"/>
        <v>7864.1227123287663</v>
      </c>
      <c r="AL1030" s="60">
        <f t="shared" si="309"/>
        <v>5780.130193561643</v>
      </c>
      <c r="AM1030" s="41">
        <f t="shared" si="310"/>
        <v>5875.9334564383553</v>
      </c>
      <c r="AN1030" s="42">
        <f t="shared" si="311"/>
        <v>45715</v>
      </c>
      <c r="AO1030" s="43">
        <f t="shared" si="312"/>
        <v>15858.589999999998</v>
      </c>
    </row>
    <row r="1031" spans="1:41" s="24" customFormat="1" ht="15.75" customHeight="1" x14ac:dyDescent="0.35">
      <c r="A1031" s="36" t="s">
        <v>27</v>
      </c>
      <c r="B1031" s="36">
        <v>202509</v>
      </c>
      <c r="C1031" s="24" t="s">
        <v>736</v>
      </c>
      <c r="D1031" s="24" t="s">
        <v>119</v>
      </c>
      <c r="E1031" s="62">
        <v>45901</v>
      </c>
      <c r="F1031" s="62">
        <v>46265</v>
      </c>
      <c r="G1031" s="37" t="s">
        <v>1524</v>
      </c>
      <c r="H1031" s="36">
        <v>362141</v>
      </c>
      <c r="I1031" s="63">
        <v>25569</v>
      </c>
      <c r="J1031" s="24" t="s">
        <v>3936</v>
      </c>
      <c r="K1031" s="63">
        <f t="shared" si="295"/>
        <v>45901</v>
      </c>
      <c r="L1031" s="55">
        <f t="shared" si="296"/>
        <v>0.04</v>
      </c>
      <c r="M1031" s="76">
        <v>0.22500000000000001</v>
      </c>
      <c r="N1031" s="62">
        <v>45901</v>
      </c>
      <c r="O1031" s="62">
        <v>46265</v>
      </c>
      <c r="P1031" s="63"/>
      <c r="Q1031" s="63"/>
      <c r="R1031" s="78">
        <v>55</v>
      </c>
      <c r="S1031" s="63" t="str">
        <f>VLOOKUP(R1031,SA!$B$3:$C$11,2,1)</f>
        <v>46-55</v>
      </c>
      <c r="T1031" s="38" t="s">
        <v>98</v>
      </c>
      <c r="U1031" s="24" t="s">
        <v>5747</v>
      </c>
      <c r="V1031" s="24">
        <v>500000</v>
      </c>
      <c r="W1031" s="39">
        <f t="shared" si="297"/>
        <v>0</v>
      </c>
      <c r="X1031" s="29">
        <f t="shared" si="298"/>
        <v>0</v>
      </c>
      <c r="Y1031" s="40">
        <f t="shared" si="299"/>
        <v>365</v>
      </c>
      <c r="Z1031" s="38">
        <f t="shared" si="300"/>
        <v>46081</v>
      </c>
      <c r="AA1031" s="41">
        <f t="shared" si="301"/>
        <v>181</v>
      </c>
      <c r="AB1031" s="24" t="s">
        <v>113</v>
      </c>
      <c r="AC1031" s="41">
        <f t="shared" si="302"/>
        <v>8919.0417999999991</v>
      </c>
      <c r="AD1031" s="41">
        <v>1</v>
      </c>
      <c r="AE1031" s="72">
        <f>INDEX(SA!$C$2:$G$11,MATCH(Details!S1031,SA!$C$2:$C$11,0),MATCH(Details!V1031,SA!$C$2:$G$2,0))*Y1031/(F1031-E1031+1)</f>
        <v>7558.5099999999993</v>
      </c>
      <c r="AF1031" s="41">
        <f t="shared" si="303"/>
        <v>0</v>
      </c>
      <c r="AG1031" s="41">
        <f t="shared" si="304"/>
        <v>0</v>
      </c>
      <c r="AH1031" s="41">
        <f t="shared" si="305"/>
        <v>1360.5317999999997</v>
      </c>
      <c r="AI1031" s="60">
        <f t="shared" si="306"/>
        <v>302.34039999999999</v>
      </c>
      <c r="AJ1031" s="60">
        <f t="shared" si="307"/>
        <v>1700.6647499999999</v>
      </c>
      <c r="AK1031" s="60">
        <f t="shared" si="308"/>
        <v>3748.1926301369858</v>
      </c>
      <c r="AL1031" s="60">
        <f t="shared" si="309"/>
        <v>2754.9215831506845</v>
      </c>
      <c r="AM1031" s="41">
        <f t="shared" si="310"/>
        <v>2800.5832668493149</v>
      </c>
      <c r="AN1031" s="42">
        <f t="shared" si="311"/>
        <v>45715</v>
      </c>
      <c r="AO1031" s="43">
        <f t="shared" si="312"/>
        <v>7558.5099999999993</v>
      </c>
    </row>
    <row r="1032" spans="1:41" s="24" customFormat="1" ht="15.75" customHeight="1" x14ac:dyDescent="0.35">
      <c r="A1032" s="36" t="s">
        <v>27</v>
      </c>
      <c r="B1032" s="36">
        <v>202509</v>
      </c>
      <c r="C1032" s="24" t="s">
        <v>736</v>
      </c>
      <c r="D1032" s="24" t="s">
        <v>119</v>
      </c>
      <c r="E1032" s="62">
        <v>45901</v>
      </c>
      <c r="F1032" s="62">
        <v>46265</v>
      </c>
      <c r="G1032" s="37" t="s">
        <v>603</v>
      </c>
      <c r="H1032" s="36">
        <v>362141</v>
      </c>
      <c r="I1032" s="63">
        <v>34707</v>
      </c>
      <c r="J1032" s="24" t="s">
        <v>3937</v>
      </c>
      <c r="K1032" s="63">
        <f t="shared" si="295"/>
        <v>45901</v>
      </c>
      <c r="L1032" s="55">
        <f t="shared" si="296"/>
        <v>0.04</v>
      </c>
      <c r="M1032" s="76">
        <v>0.22500000000000001</v>
      </c>
      <c r="N1032" s="62">
        <v>45901</v>
      </c>
      <c r="O1032" s="62">
        <v>46265</v>
      </c>
      <c r="P1032" s="63"/>
      <c r="Q1032" s="63"/>
      <c r="R1032" s="78">
        <v>30</v>
      </c>
      <c r="S1032" s="63" t="str">
        <f>VLOOKUP(R1032,SA!$B$3:$C$11,2,1)</f>
        <v>26-35</v>
      </c>
      <c r="T1032" s="38" t="s">
        <v>97</v>
      </c>
      <c r="U1032" s="24" t="s">
        <v>56</v>
      </c>
      <c r="V1032" s="24">
        <v>500000</v>
      </c>
      <c r="W1032" s="39">
        <f t="shared" si="297"/>
        <v>500000</v>
      </c>
      <c r="X1032" s="29">
        <f t="shared" si="298"/>
        <v>1</v>
      </c>
      <c r="Y1032" s="40">
        <f t="shared" si="299"/>
        <v>365</v>
      </c>
      <c r="Z1032" s="38">
        <f t="shared" si="300"/>
        <v>46081</v>
      </c>
      <c r="AA1032" s="41">
        <f t="shared" si="301"/>
        <v>181</v>
      </c>
      <c r="AB1032" s="24" t="s">
        <v>113</v>
      </c>
      <c r="AC1032" s="41">
        <f t="shared" si="302"/>
        <v>4986.3141999999998</v>
      </c>
      <c r="AD1032" s="41">
        <v>1</v>
      </c>
      <c r="AE1032" s="72">
        <f>INDEX(SA!$C$2:$G$11,MATCH(Details!S1032,SA!$C$2:$C$11,0),MATCH(Details!V1032,SA!$C$2:$G$2,0))*Y1032/(F1032-E1032+1)</f>
        <v>4225.6899999999996</v>
      </c>
      <c r="AF1032" s="41">
        <f t="shared" si="303"/>
        <v>0</v>
      </c>
      <c r="AG1032" s="41">
        <f t="shared" si="304"/>
        <v>0</v>
      </c>
      <c r="AH1032" s="41">
        <f t="shared" si="305"/>
        <v>760.62419999999986</v>
      </c>
      <c r="AI1032" s="60">
        <f t="shared" si="306"/>
        <v>169.02759999999998</v>
      </c>
      <c r="AJ1032" s="60">
        <f t="shared" si="307"/>
        <v>950.78024999999991</v>
      </c>
      <c r="AK1032" s="60">
        <f t="shared" si="308"/>
        <v>2095.479150684931</v>
      </c>
      <c r="AL1032" s="60">
        <f t="shared" si="309"/>
        <v>1540.1771757534243</v>
      </c>
      <c r="AM1032" s="41">
        <f t="shared" si="310"/>
        <v>1565.7049742465756</v>
      </c>
      <c r="AN1032" s="42">
        <f t="shared" si="311"/>
        <v>45715</v>
      </c>
      <c r="AO1032" s="43">
        <f t="shared" si="312"/>
        <v>4225.6899999999996</v>
      </c>
    </row>
    <row r="1033" spans="1:41" s="24" customFormat="1" ht="15.75" customHeight="1" x14ac:dyDescent="0.35">
      <c r="A1033" s="36" t="s">
        <v>27</v>
      </c>
      <c r="B1033" s="36">
        <v>202509</v>
      </c>
      <c r="C1033" s="24" t="s">
        <v>736</v>
      </c>
      <c r="D1033" s="24" t="s">
        <v>119</v>
      </c>
      <c r="E1033" s="62">
        <v>45901</v>
      </c>
      <c r="F1033" s="62">
        <v>46265</v>
      </c>
      <c r="G1033" s="37" t="s">
        <v>1525</v>
      </c>
      <c r="H1033" s="36">
        <v>362142</v>
      </c>
      <c r="I1033" s="63">
        <v>23262</v>
      </c>
      <c r="J1033" s="24" t="s">
        <v>3938</v>
      </c>
      <c r="K1033" s="63">
        <f t="shared" si="295"/>
        <v>45901</v>
      </c>
      <c r="L1033" s="55">
        <f t="shared" si="296"/>
        <v>0.04</v>
      </c>
      <c r="M1033" s="76">
        <v>0.22500000000000001</v>
      </c>
      <c r="N1033" s="62">
        <v>45901</v>
      </c>
      <c r="O1033" s="62">
        <v>46265</v>
      </c>
      <c r="P1033" s="63"/>
      <c r="Q1033" s="63"/>
      <c r="R1033" s="78">
        <v>61</v>
      </c>
      <c r="S1033" s="63" t="str">
        <f>VLOOKUP(R1033,SA!$B$3:$C$11,2,1)</f>
        <v>56-65</v>
      </c>
      <c r="T1033" s="38" t="s">
        <v>97</v>
      </c>
      <c r="U1033" s="24" t="s">
        <v>5744</v>
      </c>
      <c r="V1033" s="24">
        <v>300000</v>
      </c>
      <c r="W1033" s="39">
        <f t="shared" si="297"/>
        <v>0</v>
      </c>
      <c r="X1033" s="29">
        <f t="shared" si="298"/>
        <v>0</v>
      </c>
      <c r="Y1033" s="40">
        <f t="shared" si="299"/>
        <v>365</v>
      </c>
      <c r="Z1033" s="38">
        <f t="shared" si="300"/>
        <v>46081</v>
      </c>
      <c r="AA1033" s="41">
        <f t="shared" si="301"/>
        <v>181</v>
      </c>
      <c r="AB1033" s="24" t="s">
        <v>113</v>
      </c>
      <c r="AC1033" s="41">
        <f t="shared" si="302"/>
        <v>10831.751</v>
      </c>
      <c r="AD1033" s="41">
        <v>1</v>
      </c>
      <c r="AE1033" s="72">
        <f>INDEX(SA!$C$2:$G$11,MATCH(Details!S1033,SA!$C$2:$C$11,0),MATCH(Details!V1033,SA!$C$2:$G$2,0))*Y1033/(F1033-E1033+1)</f>
        <v>9179.4500000000007</v>
      </c>
      <c r="AF1033" s="41">
        <f t="shared" si="303"/>
        <v>0</v>
      </c>
      <c r="AG1033" s="41">
        <f t="shared" si="304"/>
        <v>0</v>
      </c>
      <c r="AH1033" s="41">
        <f t="shared" si="305"/>
        <v>1652.3010000000002</v>
      </c>
      <c r="AI1033" s="60">
        <f t="shared" si="306"/>
        <v>367.17800000000005</v>
      </c>
      <c r="AJ1033" s="60">
        <f t="shared" si="307"/>
        <v>2065.3762500000003</v>
      </c>
      <c r="AK1033" s="60">
        <f t="shared" si="308"/>
        <v>4552.0012328767125</v>
      </c>
      <c r="AL1033" s="60">
        <f t="shared" si="309"/>
        <v>3345.7209061643835</v>
      </c>
      <c r="AM1033" s="41">
        <f t="shared" si="310"/>
        <v>3401.1748438356171</v>
      </c>
      <c r="AN1033" s="42">
        <f t="shared" si="311"/>
        <v>45715</v>
      </c>
      <c r="AO1033" s="43">
        <f t="shared" si="312"/>
        <v>9179.4500000000007</v>
      </c>
    </row>
    <row r="1034" spans="1:41" s="24" customFormat="1" ht="15.75" customHeight="1" x14ac:dyDescent="0.35">
      <c r="A1034" s="36" t="s">
        <v>27</v>
      </c>
      <c r="B1034" s="36">
        <v>202509</v>
      </c>
      <c r="C1034" s="24" t="s">
        <v>736</v>
      </c>
      <c r="D1034" s="24" t="s">
        <v>119</v>
      </c>
      <c r="E1034" s="62">
        <v>45901</v>
      </c>
      <c r="F1034" s="62">
        <v>46265</v>
      </c>
      <c r="G1034" s="37" t="s">
        <v>1526</v>
      </c>
      <c r="H1034" s="36">
        <v>362142</v>
      </c>
      <c r="I1034" s="63">
        <v>26373</v>
      </c>
      <c r="J1034" s="24" t="s">
        <v>3939</v>
      </c>
      <c r="K1034" s="63">
        <f t="shared" si="295"/>
        <v>45901</v>
      </c>
      <c r="L1034" s="55">
        <f t="shared" si="296"/>
        <v>0.04</v>
      </c>
      <c r="M1034" s="76">
        <v>0.22500000000000001</v>
      </c>
      <c r="N1034" s="62">
        <v>45901</v>
      </c>
      <c r="O1034" s="62">
        <v>46265</v>
      </c>
      <c r="P1034" s="63"/>
      <c r="Q1034" s="63"/>
      <c r="R1034" s="78">
        <v>53</v>
      </c>
      <c r="S1034" s="63" t="str">
        <f>VLOOKUP(R1034,SA!$B$3:$C$11,2,1)</f>
        <v>46-55</v>
      </c>
      <c r="T1034" s="38" t="s">
        <v>98</v>
      </c>
      <c r="U1034" s="24" t="s">
        <v>5747</v>
      </c>
      <c r="V1034" s="24">
        <v>300000</v>
      </c>
      <c r="W1034" s="39">
        <f t="shared" si="297"/>
        <v>0</v>
      </c>
      <c r="X1034" s="29">
        <f t="shared" si="298"/>
        <v>0</v>
      </c>
      <c r="Y1034" s="40">
        <f t="shared" si="299"/>
        <v>365</v>
      </c>
      <c r="Z1034" s="38">
        <f t="shared" si="300"/>
        <v>46081</v>
      </c>
      <c r="AA1034" s="41">
        <f t="shared" si="301"/>
        <v>181</v>
      </c>
      <c r="AB1034" s="24" t="s">
        <v>113</v>
      </c>
      <c r="AC1034" s="41">
        <f t="shared" si="302"/>
        <v>7373.4659999999994</v>
      </c>
      <c r="AD1034" s="41">
        <v>1</v>
      </c>
      <c r="AE1034" s="72">
        <f>INDEX(SA!$C$2:$G$11,MATCH(Details!S1034,SA!$C$2:$C$11,0),MATCH(Details!V1034,SA!$C$2:$G$2,0))*Y1034/(F1034-E1034+1)</f>
        <v>6248.7</v>
      </c>
      <c r="AF1034" s="41">
        <f t="shared" si="303"/>
        <v>0</v>
      </c>
      <c r="AG1034" s="41">
        <f t="shared" si="304"/>
        <v>0</v>
      </c>
      <c r="AH1034" s="41">
        <f t="shared" si="305"/>
        <v>1124.7659999999998</v>
      </c>
      <c r="AI1034" s="60">
        <f t="shared" si="306"/>
        <v>249.94800000000001</v>
      </c>
      <c r="AJ1034" s="60">
        <f t="shared" si="307"/>
        <v>1405.9575</v>
      </c>
      <c r="AK1034" s="60">
        <f t="shared" si="308"/>
        <v>3098.6704109589041</v>
      </c>
      <c r="AL1034" s="60">
        <f t="shared" si="309"/>
        <v>2277.5227520547946</v>
      </c>
      <c r="AM1034" s="41">
        <f t="shared" si="310"/>
        <v>2315.2717479452049</v>
      </c>
      <c r="AN1034" s="42">
        <f t="shared" si="311"/>
        <v>45715</v>
      </c>
      <c r="AO1034" s="43">
        <f t="shared" si="312"/>
        <v>6248.7</v>
      </c>
    </row>
    <row r="1035" spans="1:41" s="24" customFormat="1" ht="15.75" customHeight="1" x14ac:dyDescent="0.35">
      <c r="A1035" s="36" t="s">
        <v>27</v>
      </c>
      <c r="B1035" s="36">
        <v>202509</v>
      </c>
      <c r="C1035" s="24" t="s">
        <v>736</v>
      </c>
      <c r="D1035" s="24" t="s">
        <v>119</v>
      </c>
      <c r="E1035" s="62">
        <v>45901</v>
      </c>
      <c r="F1035" s="62">
        <v>46265</v>
      </c>
      <c r="G1035" s="37" t="s">
        <v>614</v>
      </c>
      <c r="H1035" s="36">
        <v>362142</v>
      </c>
      <c r="I1035" s="63">
        <v>35393</v>
      </c>
      <c r="J1035" s="24" t="s">
        <v>3940</v>
      </c>
      <c r="K1035" s="63">
        <f t="shared" si="295"/>
        <v>45901</v>
      </c>
      <c r="L1035" s="55">
        <f t="shared" si="296"/>
        <v>0.04</v>
      </c>
      <c r="M1035" s="76">
        <v>0.22500000000000001</v>
      </c>
      <c r="N1035" s="62">
        <v>45901</v>
      </c>
      <c r="O1035" s="62">
        <v>46265</v>
      </c>
      <c r="P1035" s="63"/>
      <c r="Q1035" s="63"/>
      <c r="R1035" s="78">
        <v>28</v>
      </c>
      <c r="S1035" s="63" t="str">
        <f>VLOOKUP(R1035,SA!$B$3:$C$11,2,1)</f>
        <v>26-35</v>
      </c>
      <c r="T1035" s="38" t="s">
        <v>97</v>
      </c>
      <c r="U1035" s="24" t="s">
        <v>56</v>
      </c>
      <c r="V1035" s="24">
        <v>300000</v>
      </c>
      <c r="W1035" s="39">
        <f t="shared" si="297"/>
        <v>300000</v>
      </c>
      <c r="X1035" s="29">
        <f t="shared" si="298"/>
        <v>1</v>
      </c>
      <c r="Y1035" s="40">
        <f t="shared" si="299"/>
        <v>365</v>
      </c>
      <c r="Z1035" s="38">
        <f t="shared" si="300"/>
        <v>46081</v>
      </c>
      <c r="AA1035" s="41">
        <f t="shared" si="301"/>
        <v>181</v>
      </c>
      <c r="AB1035" s="24" t="s">
        <v>113</v>
      </c>
      <c r="AC1035" s="41">
        <f t="shared" si="302"/>
        <v>4124.4657999999999</v>
      </c>
      <c r="AD1035" s="41">
        <v>1</v>
      </c>
      <c r="AE1035" s="72">
        <f>INDEX(SA!$C$2:$G$11,MATCH(Details!S1035,SA!$C$2:$C$11,0),MATCH(Details!V1035,SA!$C$2:$G$2,0))*Y1035/(F1035-E1035+1)</f>
        <v>3495.31</v>
      </c>
      <c r="AF1035" s="41">
        <f t="shared" si="303"/>
        <v>0</v>
      </c>
      <c r="AG1035" s="41">
        <f t="shared" si="304"/>
        <v>0</v>
      </c>
      <c r="AH1035" s="41">
        <f t="shared" si="305"/>
        <v>629.1558</v>
      </c>
      <c r="AI1035" s="60">
        <f t="shared" si="306"/>
        <v>139.8124</v>
      </c>
      <c r="AJ1035" s="60">
        <f t="shared" si="307"/>
        <v>786.44475</v>
      </c>
      <c r="AK1035" s="60">
        <f t="shared" si="308"/>
        <v>1733.2907123287671</v>
      </c>
      <c r="AL1035" s="60">
        <f t="shared" si="309"/>
        <v>1273.9686735616438</v>
      </c>
      <c r="AM1035" s="41">
        <f t="shared" si="310"/>
        <v>1295.0841764383563</v>
      </c>
      <c r="AN1035" s="42">
        <f t="shared" si="311"/>
        <v>45715</v>
      </c>
      <c r="AO1035" s="43">
        <f t="shared" si="312"/>
        <v>3495.31</v>
      </c>
    </row>
    <row r="1036" spans="1:41" s="24" customFormat="1" ht="15.75" customHeight="1" x14ac:dyDescent="0.35">
      <c r="A1036" s="36" t="s">
        <v>27</v>
      </c>
      <c r="B1036" s="36">
        <v>202509</v>
      </c>
      <c r="C1036" s="24" t="s">
        <v>736</v>
      </c>
      <c r="D1036" s="24" t="s">
        <v>119</v>
      </c>
      <c r="E1036" s="62">
        <v>45901</v>
      </c>
      <c r="F1036" s="62">
        <v>46265</v>
      </c>
      <c r="G1036" s="37" t="s">
        <v>1527</v>
      </c>
      <c r="H1036" s="36">
        <v>362143</v>
      </c>
      <c r="I1036" s="63">
        <v>22035</v>
      </c>
      <c r="J1036" s="24" t="s">
        <v>3941</v>
      </c>
      <c r="K1036" s="63">
        <f t="shared" si="295"/>
        <v>45901</v>
      </c>
      <c r="L1036" s="55">
        <f t="shared" si="296"/>
        <v>0.04</v>
      </c>
      <c r="M1036" s="76">
        <v>0.22500000000000001</v>
      </c>
      <c r="N1036" s="62">
        <v>45901</v>
      </c>
      <c r="O1036" s="62">
        <v>46265</v>
      </c>
      <c r="P1036" s="63"/>
      <c r="Q1036" s="63"/>
      <c r="R1036" s="78">
        <v>65</v>
      </c>
      <c r="S1036" s="63" t="str">
        <f>VLOOKUP(R1036,SA!$B$3:$C$11,2,1)</f>
        <v>56-65</v>
      </c>
      <c r="T1036" s="38" t="s">
        <v>98</v>
      </c>
      <c r="U1036" s="24" t="s">
        <v>5747</v>
      </c>
      <c r="V1036" s="24">
        <v>400000</v>
      </c>
      <c r="W1036" s="39">
        <f t="shared" si="297"/>
        <v>0</v>
      </c>
      <c r="X1036" s="29">
        <f t="shared" si="298"/>
        <v>0</v>
      </c>
      <c r="Y1036" s="40">
        <f t="shared" si="299"/>
        <v>365</v>
      </c>
      <c r="Z1036" s="38">
        <f t="shared" si="300"/>
        <v>46081</v>
      </c>
      <c r="AA1036" s="41">
        <f t="shared" si="301"/>
        <v>181</v>
      </c>
      <c r="AB1036" s="24" t="s">
        <v>113</v>
      </c>
      <c r="AC1036" s="41">
        <f t="shared" si="302"/>
        <v>11909.7282</v>
      </c>
      <c r="AD1036" s="41">
        <v>1</v>
      </c>
      <c r="AE1036" s="72">
        <f>INDEX(SA!$C$2:$G$11,MATCH(Details!S1036,SA!$C$2:$C$11,0),MATCH(Details!V1036,SA!$C$2:$G$2,0))*Y1036/(F1036-E1036+1)</f>
        <v>10092.99</v>
      </c>
      <c r="AF1036" s="41">
        <f t="shared" si="303"/>
        <v>0</v>
      </c>
      <c r="AG1036" s="41">
        <f t="shared" si="304"/>
        <v>0</v>
      </c>
      <c r="AH1036" s="41">
        <f t="shared" si="305"/>
        <v>1816.7382</v>
      </c>
      <c r="AI1036" s="60">
        <f t="shared" si="306"/>
        <v>403.71960000000001</v>
      </c>
      <c r="AJ1036" s="60">
        <f t="shared" si="307"/>
        <v>2270.9227500000002</v>
      </c>
      <c r="AK1036" s="60">
        <f t="shared" si="308"/>
        <v>5005.0169589041097</v>
      </c>
      <c r="AL1036" s="60">
        <f t="shared" si="309"/>
        <v>3678.6874647945206</v>
      </c>
      <c r="AM1036" s="41">
        <f t="shared" si="310"/>
        <v>3739.6601852054787</v>
      </c>
      <c r="AN1036" s="42">
        <f t="shared" si="311"/>
        <v>45715</v>
      </c>
      <c r="AO1036" s="43">
        <f t="shared" si="312"/>
        <v>10092.99</v>
      </c>
    </row>
    <row r="1037" spans="1:41" s="24" customFormat="1" ht="15.75" customHeight="1" x14ac:dyDescent="0.35">
      <c r="A1037" s="36" t="s">
        <v>27</v>
      </c>
      <c r="B1037" s="36">
        <v>202509</v>
      </c>
      <c r="C1037" s="24" t="s">
        <v>736</v>
      </c>
      <c r="D1037" s="24" t="s">
        <v>119</v>
      </c>
      <c r="E1037" s="62">
        <v>45901</v>
      </c>
      <c r="F1037" s="62">
        <v>46265</v>
      </c>
      <c r="G1037" s="37" t="s">
        <v>660</v>
      </c>
      <c r="H1037" s="36">
        <v>362143</v>
      </c>
      <c r="I1037" s="63">
        <v>32740</v>
      </c>
      <c r="J1037" s="24" t="s">
        <v>3942</v>
      </c>
      <c r="K1037" s="63">
        <f t="shared" si="295"/>
        <v>45901</v>
      </c>
      <c r="L1037" s="55">
        <f t="shared" si="296"/>
        <v>0.04</v>
      </c>
      <c r="M1037" s="76">
        <v>0.22500000000000001</v>
      </c>
      <c r="N1037" s="62">
        <v>45901</v>
      </c>
      <c r="O1037" s="62">
        <v>46265</v>
      </c>
      <c r="P1037" s="63"/>
      <c r="Q1037" s="63"/>
      <c r="R1037" s="78">
        <v>36</v>
      </c>
      <c r="S1037" s="63" t="str">
        <f>VLOOKUP(R1037,SA!$B$3:$C$11,2,1)</f>
        <v>36-45</v>
      </c>
      <c r="T1037" s="38" t="s">
        <v>97</v>
      </c>
      <c r="U1037" s="24" t="s">
        <v>56</v>
      </c>
      <c r="V1037" s="24">
        <v>400000</v>
      </c>
      <c r="W1037" s="39">
        <f t="shared" si="297"/>
        <v>400000</v>
      </c>
      <c r="X1037" s="29">
        <f t="shared" si="298"/>
        <v>1</v>
      </c>
      <c r="Y1037" s="40">
        <f t="shared" si="299"/>
        <v>365</v>
      </c>
      <c r="Z1037" s="38">
        <f t="shared" si="300"/>
        <v>46081</v>
      </c>
      <c r="AA1037" s="41">
        <f t="shared" si="301"/>
        <v>181</v>
      </c>
      <c r="AB1037" s="24" t="s">
        <v>113</v>
      </c>
      <c r="AC1037" s="41">
        <f t="shared" si="302"/>
        <v>5496.5225999999993</v>
      </c>
      <c r="AD1037" s="41">
        <v>1</v>
      </c>
      <c r="AE1037" s="72">
        <f>INDEX(SA!$C$2:$G$11,MATCH(Details!S1037,SA!$C$2:$C$11,0),MATCH(Details!V1037,SA!$C$2:$G$2,0))*Y1037/(F1037-E1037+1)</f>
        <v>4658.07</v>
      </c>
      <c r="AF1037" s="41">
        <f t="shared" si="303"/>
        <v>0</v>
      </c>
      <c r="AG1037" s="41">
        <f t="shared" si="304"/>
        <v>0</v>
      </c>
      <c r="AH1037" s="41">
        <f t="shared" si="305"/>
        <v>838.45259999999996</v>
      </c>
      <c r="AI1037" s="60">
        <f t="shared" si="306"/>
        <v>186.3228</v>
      </c>
      <c r="AJ1037" s="60">
        <f t="shared" si="307"/>
        <v>1048.06575</v>
      </c>
      <c r="AK1037" s="60">
        <f t="shared" si="308"/>
        <v>2309.8922465753421</v>
      </c>
      <c r="AL1037" s="60">
        <f t="shared" si="309"/>
        <v>1697.7708012328765</v>
      </c>
      <c r="AM1037" s="41">
        <f t="shared" si="310"/>
        <v>1725.9106487671231</v>
      </c>
      <c r="AN1037" s="42">
        <f t="shared" si="311"/>
        <v>45715</v>
      </c>
      <c r="AO1037" s="43">
        <f t="shared" si="312"/>
        <v>4658.07</v>
      </c>
    </row>
    <row r="1038" spans="1:41" s="24" customFormat="1" ht="15.75" customHeight="1" x14ac:dyDescent="0.35">
      <c r="A1038" s="36" t="s">
        <v>27</v>
      </c>
      <c r="B1038" s="36">
        <v>202509</v>
      </c>
      <c r="C1038" s="24" t="s">
        <v>736</v>
      </c>
      <c r="D1038" s="24" t="s">
        <v>119</v>
      </c>
      <c r="E1038" s="62">
        <v>45901</v>
      </c>
      <c r="F1038" s="62">
        <v>46265</v>
      </c>
      <c r="G1038" s="37" t="s">
        <v>1528</v>
      </c>
      <c r="H1038" s="36">
        <v>362144</v>
      </c>
      <c r="I1038" s="63">
        <v>26665</v>
      </c>
      <c r="J1038" s="24" t="s">
        <v>3943</v>
      </c>
      <c r="K1038" s="63">
        <f t="shared" si="295"/>
        <v>45901</v>
      </c>
      <c r="L1038" s="55">
        <f t="shared" si="296"/>
        <v>0.04</v>
      </c>
      <c r="M1038" s="76">
        <v>0.22500000000000001</v>
      </c>
      <c r="N1038" s="62">
        <v>45901</v>
      </c>
      <c r="O1038" s="62">
        <v>46265</v>
      </c>
      <c r="P1038" s="63"/>
      <c r="Q1038" s="63"/>
      <c r="R1038" s="78">
        <v>52</v>
      </c>
      <c r="S1038" s="63" t="str">
        <f>VLOOKUP(R1038,SA!$B$3:$C$11,2,1)</f>
        <v>46-55</v>
      </c>
      <c r="T1038" s="38" t="s">
        <v>98</v>
      </c>
      <c r="U1038" s="24" t="s">
        <v>5747</v>
      </c>
      <c r="V1038" s="24">
        <v>400000</v>
      </c>
      <c r="W1038" s="39">
        <f t="shared" si="297"/>
        <v>0</v>
      </c>
      <c r="X1038" s="29">
        <f t="shared" si="298"/>
        <v>0</v>
      </c>
      <c r="Y1038" s="40">
        <f t="shared" si="299"/>
        <v>365</v>
      </c>
      <c r="Z1038" s="38">
        <f t="shared" si="300"/>
        <v>46081</v>
      </c>
      <c r="AA1038" s="41">
        <f t="shared" si="301"/>
        <v>181</v>
      </c>
      <c r="AB1038" s="24" t="s">
        <v>113</v>
      </c>
      <c r="AC1038" s="41">
        <f t="shared" si="302"/>
        <v>8108.2165999999997</v>
      </c>
      <c r="AD1038" s="41">
        <v>1</v>
      </c>
      <c r="AE1038" s="72">
        <f>INDEX(SA!$C$2:$G$11,MATCH(Details!S1038,SA!$C$2:$C$11,0),MATCH(Details!V1038,SA!$C$2:$G$2,0))*Y1038/(F1038-E1038+1)</f>
        <v>6871.37</v>
      </c>
      <c r="AF1038" s="41">
        <f t="shared" si="303"/>
        <v>0</v>
      </c>
      <c r="AG1038" s="41">
        <f t="shared" si="304"/>
        <v>0</v>
      </c>
      <c r="AH1038" s="41">
        <f t="shared" si="305"/>
        <v>1236.8465999999999</v>
      </c>
      <c r="AI1038" s="60">
        <f t="shared" si="306"/>
        <v>274.85480000000001</v>
      </c>
      <c r="AJ1038" s="60">
        <f t="shared" si="307"/>
        <v>1546.05825</v>
      </c>
      <c r="AK1038" s="60">
        <f t="shared" si="308"/>
        <v>3407.446493150685</v>
      </c>
      <c r="AL1038" s="60">
        <f t="shared" si="309"/>
        <v>2504.4731724657536</v>
      </c>
      <c r="AM1038" s="41">
        <f t="shared" si="310"/>
        <v>2545.9837775342462</v>
      </c>
      <c r="AN1038" s="42">
        <f t="shared" si="311"/>
        <v>45715</v>
      </c>
      <c r="AO1038" s="43">
        <f t="shared" si="312"/>
        <v>6871.37</v>
      </c>
    </row>
    <row r="1039" spans="1:41" s="24" customFormat="1" ht="15.75" customHeight="1" x14ac:dyDescent="0.35">
      <c r="A1039" s="36" t="s">
        <v>27</v>
      </c>
      <c r="B1039" s="36">
        <v>202509</v>
      </c>
      <c r="C1039" s="24" t="s">
        <v>736</v>
      </c>
      <c r="D1039" s="24" t="s">
        <v>119</v>
      </c>
      <c r="E1039" s="62">
        <v>45901</v>
      </c>
      <c r="F1039" s="62">
        <v>46265</v>
      </c>
      <c r="G1039" s="37" t="s">
        <v>1529</v>
      </c>
      <c r="H1039" s="36">
        <v>362144</v>
      </c>
      <c r="I1039" s="63">
        <v>23112</v>
      </c>
      <c r="J1039" s="24" t="s">
        <v>3944</v>
      </c>
      <c r="K1039" s="63">
        <f t="shared" si="295"/>
        <v>45901</v>
      </c>
      <c r="L1039" s="55">
        <f t="shared" si="296"/>
        <v>0.04</v>
      </c>
      <c r="M1039" s="76">
        <v>0.22500000000000001</v>
      </c>
      <c r="N1039" s="62">
        <v>45901</v>
      </c>
      <c r="O1039" s="62">
        <v>46265</v>
      </c>
      <c r="P1039" s="63"/>
      <c r="Q1039" s="63"/>
      <c r="R1039" s="78">
        <v>62</v>
      </c>
      <c r="S1039" s="63" t="str">
        <f>VLOOKUP(R1039,SA!$B$3:$C$11,2,1)</f>
        <v>56-65</v>
      </c>
      <c r="T1039" s="38" t="s">
        <v>97</v>
      </c>
      <c r="U1039" s="24" t="s">
        <v>5744</v>
      </c>
      <c r="V1039" s="24">
        <v>400000</v>
      </c>
      <c r="W1039" s="39">
        <f t="shared" si="297"/>
        <v>0</v>
      </c>
      <c r="X1039" s="29">
        <f t="shared" si="298"/>
        <v>0</v>
      </c>
      <c r="Y1039" s="40">
        <f t="shared" si="299"/>
        <v>365</v>
      </c>
      <c r="Z1039" s="38">
        <f t="shared" si="300"/>
        <v>46081</v>
      </c>
      <c r="AA1039" s="41">
        <f t="shared" si="301"/>
        <v>181</v>
      </c>
      <c r="AB1039" s="24" t="s">
        <v>113</v>
      </c>
      <c r="AC1039" s="41">
        <f t="shared" si="302"/>
        <v>11909.7282</v>
      </c>
      <c r="AD1039" s="41">
        <v>1</v>
      </c>
      <c r="AE1039" s="72">
        <f>INDEX(SA!$C$2:$G$11,MATCH(Details!S1039,SA!$C$2:$C$11,0),MATCH(Details!V1039,SA!$C$2:$G$2,0))*Y1039/(F1039-E1039+1)</f>
        <v>10092.99</v>
      </c>
      <c r="AF1039" s="41">
        <f t="shared" si="303"/>
        <v>0</v>
      </c>
      <c r="AG1039" s="41">
        <f t="shared" si="304"/>
        <v>0</v>
      </c>
      <c r="AH1039" s="41">
        <f t="shared" si="305"/>
        <v>1816.7382</v>
      </c>
      <c r="AI1039" s="60">
        <f t="shared" si="306"/>
        <v>403.71960000000001</v>
      </c>
      <c r="AJ1039" s="60">
        <f t="shared" si="307"/>
        <v>2270.9227500000002</v>
      </c>
      <c r="AK1039" s="60">
        <f t="shared" si="308"/>
        <v>5005.0169589041097</v>
      </c>
      <c r="AL1039" s="60">
        <f t="shared" si="309"/>
        <v>3678.6874647945206</v>
      </c>
      <c r="AM1039" s="41">
        <f t="shared" si="310"/>
        <v>3739.6601852054787</v>
      </c>
      <c r="AN1039" s="42">
        <f t="shared" si="311"/>
        <v>45715</v>
      </c>
      <c r="AO1039" s="43">
        <f t="shared" si="312"/>
        <v>10092.99</v>
      </c>
    </row>
    <row r="1040" spans="1:41" s="24" customFormat="1" ht="15.75" customHeight="1" x14ac:dyDescent="0.35">
      <c r="A1040" s="36" t="s">
        <v>27</v>
      </c>
      <c r="B1040" s="36">
        <v>202509</v>
      </c>
      <c r="C1040" s="24" t="s">
        <v>736</v>
      </c>
      <c r="D1040" s="24" t="s">
        <v>119</v>
      </c>
      <c r="E1040" s="62">
        <v>45901</v>
      </c>
      <c r="F1040" s="62">
        <v>46265</v>
      </c>
      <c r="G1040" s="37" t="s">
        <v>666</v>
      </c>
      <c r="H1040" s="36">
        <v>362144</v>
      </c>
      <c r="I1040" s="63">
        <v>36681</v>
      </c>
      <c r="J1040" s="24" t="s">
        <v>3945</v>
      </c>
      <c r="K1040" s="63">
        <f t="shared" si="295"/>
        <v>45901</v>
      </c>
      <c r="L1040" s="55">
        <f t="shared" si="296"/>
        <v>0.04</v>
      </c>
      <c r="M1040" s="76">
        <v>0.22500000000000001</v>
      </c>
      <c r="N1040" s="62">
        <v>45901</v>
      </c>
      <c r="O1040" s="62">
        <v>46265</v>
      </c>
      <c r="P1040" s="63"/>
      <c r="Q1040" s="63"/>
      <c r="R1040" s="78">
        <v>25</v>
      </c>
      <c r="S1040" s="63" t="str">
        <f>VLOOKUP(R1040,SA!$B$3:$C$11,2,1)</f>
        <v>0-25</v>
      </c>
      <c r="T1040" s="38" t="s">
        <v>97</v>
      </c>
      <c r="U1040" s="24" t="s">
        <v>56</v>
      </c>
      <c r="V1040" s="24">
        <v>400000</v>
      </c>
      <c r="W1040" s="39">
        <f t="shared" si="297"/>
        <v>400000</v>
      </c>
      <c r="X1040" s="29">
        <f t="shared" si="298"/>
        <v>1</v>
      </c>
      <c r="Y1040" s="40">
        <f t="shared" si="299"/>
        <v>365</v>
      </c>
      <c r="Z1040" s="38">
        <f t="shared" si="300"/>
        <v>46081</v>
      </c>
      <c r="AA1040" s="41">
        <f t="shared" si="301"/>
        <v>181</v>
      </c>
      <c r="AB1040" s="24" t="s">
        <v>113</v>
      </c>
      <c r="AC1040" s="41">
        <f t="shared" si="302"/>
        <v>4043.8364000000001</v>
      </c>
      <c r="AD1040" s="41">
        <v>1</v>
      </c>
      <c r="AE1040" s="72">
        <f>INDEX(SA!$C$2:$G$11,MATCH(Details!S1040,SA!$C$2:$C$11,0),MATCH(Details!V1040,SA!$C$2:$G$2,0))*Y1040/(F1040-E1040+1)</f>
        <v>3426.98</v>
      </c>
      <c r="AF1040" s="41">
        <f t="shared" si="303"/>
        <v>0</v>
      </c>
      <c r="AG1040" s="41">
        <f t="shared" si="304"/>
        <v>0</v>
      </c>
      <c r="AH1040" s="41">
        <f t="shared" si="305"/>
        <v>616.85640000000001</v>
      </c>
      <c r="AI1040" s="60">
        <f t="shared" si="306"/>
        <v>137.07920000000001</v>
      </c>
      <c r="AJ1040" s="60">
        <f t="shared" si="307"/>
        <v>771.07050000000004</v>
      </c>
      <c r="AK1040" s="60">
        <f t="shared" si="308"/>
        <v>1699.4065205479453</v>
      </c>
      <c r="AL1040" s="60">
        <f t="shared" si="309"/>
        <v>1249.0637926027398</v>
      </c>
      <c r="AM1040" s="41">
        <f t="shared" si="310"/>
        <v>1269.7665073972601</v>
      </c>
      <c r="AN1040" s="42">
        <f t="shared" si="311"/>
        <v>45715</v>
      </c>
      <c r="AO1040" s="43">
        <f t="shared" si="312"/>
        <v>3426.98</v>
      </c>
    </row>
    <row r="1041" spans="1:41" s="24" customFormat="1" ht="15.75" customHeight="1" x14ac:dyDescent="0.35">
      <c r="A1041" s="36" t="s">
        <v>27</v>
      </c>
      <c r="B1041" s="36">
        <v>202509</v>
      </c>
      <c r="C1041" s="24" t="s">
        <v>736</v>
      </c>
      <c r="D1041" s="24" t="s">
        <v>119</v>
      </c>
      <c r="E1041" s="62">
        <v>45901</v>
      </c>
      <c r="F1041" s="62">
        <v>46265</v>
      </c>
      <c r="G1041" s="37" t="s">
        <v>1530</v>
      </c>
      <c r="H1041" s="36">
        <v>362145</v>
      </c>
      <c r="I1041" s="63">
        <v>18750</v>
      </c>
      <c r="J1041" s="24" t="s">
        <v>3946</v>
      </c>
      <c r="K1041" s="63">
        <f t="shared" si="295"/>
        <v>45901</v>
      </c>
      <c r="L1041" s="55">
        <f t="shared" si="296"/>
        <v>0.04</v>
      </c>
      <c r="M1041" s="76">
        <v>0.22500000000000001</v>
      </c>
      <c r="N1041" s="62">
        <v>45901</v>
      </c>
      <c r="O1041" s="62">
        <v>46265</v>
      </c>
      <c r="P1041" s="63"/>
      <c r="Q1041" s="63"/>
      <c r="R1041" s="78">
        <v>74</v>
      </c>
      <c r="S1041" s="63" t="str">
        <f>VLOOKUP(R1041,SA!$B$3:$C$11,2,1)</f>
        <v>71-75</v>
      </c>
      <c r="T1041" s="38" t="s">
        <v>97</v>
      </c>
      <c r="U1041" s="24" t="s">
        <v>5744</v>
      </c>
      <c r="V1041" s="24">
        <v>500000</v>
      </c>
      <c r="W1041" s="39">
        <f t="shared" si="297"/>
        <v>0</v>
      </c>
      <c r="X1041" s="29">
        <f t="shared" si="298"/>
        <v>0</v>
      </c>
      <c r="Y1041" s="40">
        <f t="shared" si="299"/>
        <v>365</v>
      </c>
      <c r="Z1041" s="38">
        <f t="shared" si="300"/>
        <v>46081</v>
      </c>
      <c r="AA1041" s="41">
        <f t="shared" si="301"/>
        <v>181</v>
      </c>
      <c r="AB1041" s="24" t="s">
        <v>113</v>
      </c>
      <c r="AC1041" s="41">
        <f t="shared" si="302"/>
        <v>23735.924199999998</v>
      </c>
      <c r="AD1041" s="41">
        <v>1</v>
      </c>
      <c r="AE1041" s="72">
        <f>INDEX(SA!$C$2:$G$11,MATCH(Details!S1041,SA!$C$2:$C$11,0),MATCH(Details!V1041,SA!$C$2:$G$2,0))*Y1041/(F1041-E1041+1)</f>
        <v>20115.189999999999</v>
      </c>
      <c r="AF1041" s="41">
        <f t="shared" si="303"/>
        <v>0</v>
      </c>
      <c r="AG1041" s="41">
        <f t="shared" si="304"/>
        <v>0</v>
      </c>
      <c r="AH1041" s="41">
        <f t="shared" si="305"/>
        <v>3620.7341999999994</v>
      </c>
      <c r="AI1041" s="60">
        <f t="shared" si="306"/>
        <v>804.60759999999993</v>
      </c>
      <c r="AJ1041" s="60">
        <f t="shared" si="307"/>
        <v>4525.9177499999996</v>
      </c>
      <c r="AK1041" s="60">
        <f t="shared" si="308"/>
        <v>9974.9298356164381</v>
      </c>
      <c r="AL1041" s="60">
        <f t="shared" si="309"/>
        <v>7331.5734291780818</v>
      </c>
      <c r="AM1041" s="41">
        <f t="shared" si="310"/>
        <v>7453.091220821917</v>
      </c>
      <c r="AN1041" s="42">
        <f t="shared" si="311"/>
        <v>45715</v>
      </c>
      <c r="AO1041" s="43">
        <f t="shared" si="312"/>
        <v>20115.189999999999</v>
      </c>
    </row>
    <row r="1042" spans="1:41" s="24" customFormat="1" ht="15.75" customHeight="1" x14ac:dyDescent="0.35">
      <c r="A1042" s="36" t="s">
        <v>27</v>
      </c>
      <c r="B1042" s="36">
        <v>202509</v>
      </c>
      <c r="C1042" s="24" t="s">
        <v>736</v>
      </c>
      <c r="D1042" s="24" t="s">
        <v>119</v>
      </c>
      <c r="E1042" s="62">
        <v>45901</v>
      </c>
      <c r="F1042" s="62">
        <v>46265</v>
      </c>
      <c r="G1042" s="37" t="s">
        <v>1531</v>
      </c>
      <c r="H1042" s="36">
        <v>362145</v>
      </c>
      <c r="I1042" s="63">
        <v>45246</v>
      </c>
      <c r="J1042" s="24" t="s">
        <v>3947</v>
      </c>
      <c r="K1042" s="63">
        <f t="shared" si="295"/>
        <v>45901</v>
      </c>
      <c r="L1042" s="55">
        <f t="shared" si="296"/>
        <v>0.04</v>
      </c>
      <c r="M1042" s="76">
        <v>0.22500000000000001</v>
      </c>
      <c r="N1042" s="62">
        <v>45901</v>
      </c>
      <c r="O1042" s="62">
        <v>46265</v>
      </c>
      <c r="P1042" s="63"/>
      <c r="Q1042" s="63"/>
      <c r="R1042" s="78">
        <v>1</v>
      </c>
      <c r="S1042" s="63" t="str">
        <f>VLOOKUP(R1042,SA!$B$3:$C$11,2,1)</f>
        <v>0-25</v>
      </c>
      <c r="T1042" s="38" t="s">
        <v>98</v>
      </c>
      <c r="U1042" s="24" t="s">
        <v>5746</v>
      </c>
      <c r="V1042" s="24">
        <v>500000</v>
      </c>
      <c r="W1042" s="39">
        <f t="shared" si="297"/>
        <v>0</v>
      </c>
      <c r="X1042" s="29">
        <f t="shared" si="298"/>
        <v>0</v>
      </c>
      <c r="Y1042" s="40">
        <f t="shared" si="299"/>
        <v>365</v>
      </c>
      <c r="Z1042" s="38">
        <f t="shared" si="300"/>
        <v>46081</v>
      </c>
      <c r="AA1042" s="41">
        <f t="shared" si="301"/>
        <v>181</v>
      </c>
      <c r="AB1042" s="24" t="s">
        <v>113</v>
      </c>
      <c r="AC1042" s="41">
        <f t="shared" si="302"/>
        <v>4448.2106000000003</v>
      </c>
      <c r="AD1042" s="41">
        <v>1</v>
      </c>
      <c r="AE1042" s="72">
        <f>INDEX(SA!$C$2:$G$11,MATCH(Details!S1042,SA!$C$2:$C$11,0),MATCH(Details!V1042,SA!$C$2:$G$2,0))*Y1042/(F1042-E1042+1)</f>
        <v>3769.67</v>
      </c>
      <c r="AF1042" s="41">
        <f t="shared" si="303"/>
        <v>0</v>
      </c>
      <c r="AG1042" s="41">
        <f t="shared" si="304"/>
        <v>0</v>
      </c>
      <c r="AH1042" s="41">
        <f t="shared" si="305"/>
        <v>678.54060000000004</v>
      </c>
      <c r="AI1042" s="60">
        <f t="shared" si="306"/>
        <v>150.7868</v>
      </c>
      <c r="AJ1042" s="60">
        <f t="shared" si="307"/>
        <v>848.17574999999999</v>
      </c>
      <c r="AK1042" s="60">
        <f t="shared" si="308"/>
        <v>1869.3432054794521</v>
      </c>
      <c r="AL1042" s="60">
        <f t="shared" si="309"/>
        <v>1373.9672560273973</v>
      </c>
      <c r="AM1042" s="41">
        <f t="shared" si="310"/>
        <v>1396.7401939726028</v>
      </c>
      <c r="AN1042" s="42">
        <f t="shared" si="311"/>
        <v>45715</v>
      </c>
      <c r="AO1042" s="43">
        <f t="shared" si="312"/>
        <v>3769.67</v>
      </c>
    </row>
    <row r="1043" spans="1:41" s="24" customFormat="1" ht="15.75" customHeight="1" x14ac:dyDescent="0.35">
      <c r="A1043" s="36" t="s">
        <v>27</v>
      </c>
      <c r="B1043" s="36">
        <v>202509</v>
      </c>
      <c r="C1043" s="24" t="s">
        <v>736</v>
      </c>
      <c r="D1043" s="24" t="s">
        <v>119</v>
      </c>
      <c r="E1043" s="62">
        <v>45901</v>
      </c>
      <c r="F1043" s="62">
        <v>46265</v>
      </c>
      <c r="G1043" s="37" t="s">
        <v>1532</v>
      </c>
      <c r="H1043" s="36">
        <v>362145</v>
      </c>
      <c r="I1043" s="63">
        <v>34197</v>
      </c>
      <c r="J1043" s="24" t="s">
        <v>3948</v>
      </c>
      <c r="K1043" s="63">
        <f t="shared" si="295"/>
        <v>45901</v>
      </c>
      <c r="L1043" s="55">
        <f t="shared" si="296"/>
        <v>0.04</v>
      </c>
      <c r="M1043" s="76">
        <v>0.22500000000000001</v>
      </c>
      <c r="N1043" s="62">
        <v>45901</v>
      </c>
      <c r="O1043" s="62">
        <v>46265</v>
      </c>
      <c r="P1043" s="63"/>
      <c r="Q1043" s="63"/>
      <c r="R1043" s="78">
        <v>32</v>
      </c>
      <c r="S1043" s="63" t="str">
        <f>VLOOKUP(R1043,SA!$B$3:$C$11,2,1)</f>
        <v>26-35</v>
      </c>
      <c r="T1043" s="38" t="s">
        <v>98</v>
      </c>
      <c r="U1043" s="24" t="s">
        <v>5743</v>
      </c>
      <c r="V1043" s="24">
        <v>500000</v>
      </c>
      <c r="W1043" s="39">
        <f t="shared" si="297"/>
        <v>0</v>
      </c>
      <c r="X1043" s="29">
        <f t="shared" si="298"/>
        <v>0</v>
      </c>
      <c r="Y1043" s="40">
        <f t="shared" si="299"/>
        <v>365</v>
      </c>
      <c r="Z1043" s="38">
        <f t="shared" si="300"/>
        <v>46081</v>
      </c>
      <c r="AA1043" s="41">
        <f t="shared" si="301"/>
        <v>181</v>
      </c>
      <c r="AB1043" s="24" t="s">
        <v>113</v>
      </c>
      <c r="AC1043" s="41">
        <f t="shared" si="302"/>
        <v>4986.3141999999998</v>
      </c>
      <c r="AD1043" s="41">
        <v>1</v>
      </c>
      <c r="AE1043" s="72">
        <f>INDEX(SA!$C$2:$G$11,MATCH(Details!S1043,SA!$C$2:$C$11,0),MATCH(Details!V1043,SA!$C$2:$G$2,0))*Y1043/(F1043-E1043+1)</f>
        <v>4225.6899999999996</v>
      </c>
      <c r="AF1043" s="41">
        <f t="shared" si="303"/>
        <v>0</v>
      </c>
      <c r="AG1043" s="41">
        <f t="shared" si="304"/>
        <v>0</v>
      </c>
      <c r="AH1043" s="41">
        <f t="shared" si="305"/>
        <v>760.62419999999986</v>
      </c>
      <c r="AI1043" s="60">
        <f t="shared" si="306"/>
        <v>169.02759999999998</v>
      </c>
      <c r="AJ1043" s="60">
        <f t="shared" si="307"/>
        <v>950.78024999999991</v>
      </c>
      <c r="AK1043" s="60">
        <f t="shared" si="308"/>
        <v>2095.479150684931</v>
      </c>
      <c r="AL1043" s="60">
        <f t="shared" si="309"/>
        <v>1540.1771757534243</v>
      </c>
      <c r="AM1043" s="41">
        <f t="shared" si="310"/>
        <v>1565.7049742465756</v>
      </c>
      <c r="AN1043" s="42">
        <f t="shared" si="311"/>
        <v>45715</v>
      </c>
      <c r="AO1043" s="43">
        <f t="shared" si="312"/>
        <v>4225.6899999999996</v>
      </c>
    </row>
    <row r="1044" spans="1:41" s="24" customFormat="1" ht="15.75" customHeight="1" x14ac:dyDescent="0.35">
      <c r="A1044" s="36" t="s">
        <v>27</v>
      </c>
      <c r="B1044" s="36">
        <v>202509</v>
      </c>
      <c r="C1044" s="24" t="s">
        <v>736</v>
      </c>
      <c r="D1044" s="24" t="s">
        <v>119</v>
      </c>
      <c r="E1044" s="62">
        <v>45901</v>
      </c>
      <c r="F1044" s="62">
        <v>46265</v>
      </c>
      <c r="G1044" s="37" t="s">
        <v>665</v>
      </c>
      <c r="H1044" s="36">
        <v>362145</v>
      </c>
      <c r="I1044" s="63">
        <v>34284</v>
      </c>
      <c r="J1044" s="24" t="s">
        <v>3949</v>
      </c>
      <c r="K1044" s="63">
        <f t="shared" si="295"/>
        <v>45901</v>
      </c>
      <c r="L1044" s="55">
        <f t="shared" si="296"/>
        <v>0.04</v>
      </c>
      <c r="M1044" s="76">
        <v>0.22500000000000001</v>
      </c>
      <c r="N1044" s="62">
        <v>45901</v>
      </c>
      <c r="O1044" s="62">
        <v>46265</v>
      </c>
      <c r="P1044" s="63"/>
      <c r="Q1044" s="63"/>
      <c r="R1044" s="78">
        <v>31</v>
      </c>
      <c r="S1044" s="63" t="str">
        <f>VLOOKUP(R1044,SA!$B$3:$C$11,2,1)</f>
        <v>26-35</v>
      </c>
      <c r="T1044" s="38" t="s">
        <v>97</v>
      </c>
      <c r="U1044" s="24" t="s">
        <v>56</v>
      </c>
      <c r="V1044" s="24">
        <v>500000</v>
      </c>
      <c r="W1044" s="39">
        <f t="shared" si="297"/>
        <v>500000</v>
      </c>
      <c r="X1044" s="29">
        <f t="shared" si="298"/>
        <v>1</v>
      </c>
      <c r="Y1044" s="40">
        <f t="shared" si="299"/>
        <v>365</v>
      </c>
      <c r="Z1044" s="38">
        <f t="shared" si="300"/>
        <v>46081</v>
      </c>
      <c r="AA1044" s="41">
        <f t="shared" si="301"/>
        <v>181</v>
      </c>
      <c r="AB1044" s="24" t="s">
        <v>113</v>
      </c>
      <c r="AC1044" s="41">
        <f t="shared" si="302"/>
        <v>4986.3141999999998</v>
      </c>
      <c r="AD1044" s="41">
        <v>1</v>
      </c>
      <c r="AE1044" s="72">
        <f>INDEX(SA!$C$2:$G$11,MATCH(Details!S1044,SA!$C$2:$C$11,0),MATCH(Details!V1044,SA!$C$2:$G$2,0))*Y1044/(F1044-E1044+1)</f>
        <v>4225.6899999999996</v>
      </c>
      <c r="AF1044" s="41">
        <f t="shared" si="303"/>
        <v>0</v>
      </c>
      <c r="AG1044" s="41">
        <f t="shared" si="304"/>
        <v>0</v>
      </c>
      <c r="AH1044" s="41">
        <f t="shared" si="305"/>
        <v>760.62419999999986</v>
      </c>
      <c r="AI1044" s="60">
        <f t="shared" si="306"/>
        <v>169.02759999999998</v>
      </c>
      <c r="AJ1044" s="60">
        <f t="shared" si="307"/>
        <v>950.78024999999991</v>
      </c>
      <c r="AK1044" s="60">
        <f t="shared" si="308"/>
        <v>2095.479150684931</v>
      </c>
      <c r="AL1044" s="60">
        <f t="shared" si="309"/>
        <v>1540.1771757534243</v>
      </c>
      <c r="AM1044" s="41">
        <f t="shared" si="310"/>
        <v>1565.7049742465756</v>
      </c>
      <c r="AN1044" s="42">
        <f t="shared" si="311"/>
        <v>45715</v>
      </c>
      <c r="AO1044" s="43">
        <f t="shared" si="312"/>
        <v>4225.6899999999996</v>
      </c>
    </row>
    <row r="1045" spans="1:41" s="24" customFormat="1" ht="15.75" customHeight="1" x14ac:dyDescent="0.35">
      <c r="A1045" s="36" t="s">
        <v>27</v>
      </c>
      <c r="B1045" s="36">
        <v>202509</v>
      </c>
      <c r="C1045" s="24" t="s">
        <v>736</v>
      </c>
      <c r="D1045" s="24" t="s">
        <v>119</v>
      </c>
      <c r="E1045" s="62">
        <v>45901</v>
      </c>
      <c r="F1045" s="62">
        <v>46265</v>
      </c>
      <c r="G1045" s="37" t="s">
        <v>1533</v>
      </c>
      <c r="H1045" s="36">
        <v>362146</v>
      </c>
      <c r="I1045" s="63">
        <v>21186</v>
      </c>
      <c r="J1045" s="24" t="s">
        <v>3950</v>
      </c>
      <c r="K1045" s="63">
        <f t="shared" si="295"/>
        <v>45901</v>
      </c>
      <c r="L1045" s="55">
        <f t="shared" si="296"/>
        <v>0.04</v>
      </c>
      <c r="M1045" s="76">
        <v>0.22500000000000001</v>
      </c>
      <c r="N1045" s="62">
        <v>45901</v>
      </c>
      <c r="O1045" s="62">
        <v>46265</v>
      </c>
      <c r="P1045" s="63"/>
      <c r="Q1045" s="63"/>
      <c r="R1045" s="78">
        <v>67</v>
      </c>
      <c r="S1045" s="63" t="str">
        <f>VLOOKUP(R1045,SA!$B$3:$C$11,2,1)</f>
        <v>66-70</v>
      </c>
      <c r="T1045" s="38" t="s">
        <v>98</v>
      </c>
      <c r="U1045" s="24" t="s">
        <v>5747</v>
      </c>
      <c r="V1045" s="24">
        <v>500000</v>
      </c>
      <c r="W1045" s="39">
        <f t="shared" si="297"/>
        <v>0</v>
      </c>
      <c r="X1045" s="29">
        <f t="shared" si="298"/>
        <v>0</v>
      </c>
      <c r="Y1045" s="40">
        <f t="shared" si="299"/>
        <v>365</v>
      </c>
      <c r="Z1045" s="38">
        <f t="shared" si="300"/>
        <v>46081</v>
      </c>
      <c r="AA1045" s="41">
        <f t="shared" si="301"/>
        <v>181</v>
      </c>
      <c r="AB1045" s="24" t="s">
        <v>113</v>
      </c>
      <c r="AC1045" s="41">
        <f t="shared" si="302"/>
        <v>18713.136199999997</v>
      </c>
      <c r="AD1045" s="41">
        <v>1</v>
      </c>
      <c r="AE1045" s="72">
        <f>INDEX(SA!$C$2:$G$11,MATCH(Details!S1045,SA!$C$2:$C$11,0),MATCH(Details!V1045,SA!$C$2:$G$2,0))*Y1045/(F1045-E1045+1)</f>
        <v>15858.589999999998</v>
      </c>
      <c r="AF1045" s="41">
        <f t="shared" si="303"/>
        <v>0</v>
      </c>
      <c r="AG1045" s="41">
        <f t="shared" si="304"/>
        <v>0</v>
      </c>
      <c r="AH1045" s="41">
        <f t="shared" si="305"/>
        <v>2854.5461999999998</v>
      </c>
      <c r="AI1045" s="60">
        <f t="shared" si="306"/>
        <v>634.34359999999992</v>
      </c>
      <c r="AJ1045" s="60">
        <f t="shared" si="307"/>
        <v>3568.1827499999995</v>
      </c>
      <c r="AK1045" s="60">
        <f t="shared" si="308"/>
        <v>7864.1227123287663</v>
      </c>
      <c r="AL1045" s="60">
        <f t="shared" si="309"/>
        <v>5780.130193561643</v>
      </c>
      <c r="AM1045" s="41">
        <f t="shared" si="310"/>
        <v>5875.9334564383553</v>
      </c>
      <c r="AN1045" s="42">
        <f t="shared" si="311"/>
        <v>45715</v>
      </c>
      <c r="AO1045" s="43">
        <f t="shared" si="312"/>
        <v>15858.589999999998</v>
      </c>
    </row>
    <row r="1046" spans="1:41" s="24" customFormat="1" ht="15.75" customHeight="1" x14ac:dyDescent="0.35">
      <c r="A1046" s="36" t="s">
        <v>27</v>
      </c>
      <c r="B1046" s="36">
        <v>202509</v>
      </c>
      <c r="C1046" s="24" t="s">
        <v>736</v>
      </c>
      <c r="D1046" s="24" t="s">
        <v>119</v>
      </c>
      <c r="E1046" s="62">
        <v>45901</v>
      </c>
      <c r="F1046" s="62">
        <v>46265</v>
      </c>
      <c r="G1046" s="37" t="s">
        <v>1534</v>
      </c>
      <c r="H1046" s="36">
        <v>362146</v>
      </c>
      <c r="I1046" s="63">
        <v>44129</v>
      </c>
      <c r="J1046" s="24" t="s">
        <v>3951</v>
      </c>
      <c r="K1046" s="63">
        <f t="shared" si="295"/>
        <v>45901</v>
      </c>
      <c r="L1046" s="55">
        <f t="shared" si="296"/>
        <v>0.04</v>
      </c>
      <c r="M1046" s="76">
        <v>0.22500000000000001</v>
      </c>
      <c r="N1046" s="62">
        <v>45901</v>
      </c>
      <c r="O1046" s="62">
        <v>46265</v>
      </c>
      <c r="P1046" s="63"/>
      <c r="Q1046" s="63"/>
      <c r="R1046" s="78">
        <v>4</v>
      </c>
      <c r="S1046" s="63" t="str">
        <f>VLOOKUP(R1046,SA!$B$3:$C$11,2,1)</f>
        <v>0-25</v>
      </c>
      <c r="T1046" s="38" t="s">
        <v>97</v>
      </c>
      <c r="U1046" s="24" t="s">
        <v>5745</v>
      </c>
      <c r="V1046" s="24">
        <v>500000</v>
      </c>
      <c r="W1046" s="39">
        <f t="shared" si="297"/>
        <v>0</v>
      </c>
      <c r="X1046" s="29">
        <f t="shared" si="298"/>
        <v>0</v>
      </c>
      <c r="Y1046" s="40">
        <f t="shared" si="299"/>
        <v>365</v>
      </c>
      <c r="Z1046" s="38">
        <f t="shared" si="300"/>
        <v>46081</v>
      </c>
      <c r="AA1046" s="41">
        <f t="shared" si="301"/>
        <v>181</v>
      </c>
      <c r="AB1046" s="24" t="s">
        <v>113</v>
      </c>
      <c r="AC1046" s="41">
        <f t="shared" si="302"/>
        <v>4448.2106000000003</v>
      </c>
      <c r="AD1046" s="41">
        <v>1</v>
      </c>
      <c r="AE1046" s="72">
        <f>INDEX(SA!$C$2:$G$11,MATCH(Details!S1046,SA!$C$2:$C$11,0),MATCH(Details!V1046,SA!$C$2:$G$2,0))*Y1046/(F1046-E1046+1)</f>
        <v>3769.67</v>
      </c>
      <c r="AF1046" s="41">
        <f t="shared" si="303"/>
        <v>0</v>
      </c>
      <c r="AG1046" s="41">
        <f t="shared" si="304"/>
        <v>0</v>
      </c>
      <c r="AH1046" s="41">
        <f t="shared" si="305"/>
        <v>678.54060000000004</v>
      </c>
      <c r="AI1046" s="60">
        <f t="shared" si="306"/>
        <v>150.7868</v>
      </c>
      <c r="AJ1046" s="60">
        <f t="shared" si="307"/>
        <v>848.17574999999999</v>
      </c>
      <c r="AK1046" s="60">
        <f t="shared" si="308"/>
        <v>1869.3432054794521</v>
      </c>
      <c r="AL1046" s="60">
        <f t="shared" si="309"/>
        <v>1373.9672560273973</v>
      </c>
      <c r="AM1046" s="41">
        <f t="shared" si="310"/>
        <v>1396.7401939726028</v>
      </c>
      <c r="AN1046" s="42">
        <f t="shared" si="311"/>
        <v>45715</v>
      </c>
      <c r="AO1046" s="43">
        <f t="shared" si="312"/>
        <v>3769.67</v>
      </c>
    </row>
    <row r="1047" spans="1:41" s="24" customFormat="1" ht="15.75" customHeight="1" x14ac:dyDescent="0.35">
      <c r="A1047" s="36" t="s">
        <v>27</v>
      </c>
      <c r="B1047" s="36">
        <v>202509</v>
      </c>
      <c r="C1047" s="24" t="s">
        <v>736</v>
      </c>
      <c r="D1047" s="24" t="s">
        <v>119</v>
      </c>
      <c r="E1047" s="62">
        <v>45901</v>
      </c>
      <c r="F1047" s="62">
        <v>46265</v>
      </c>
      <c r="G1047" s="37" t="s">
        <v>1535</v>
      </c>
      <c r="H1047" s="36">
        <v>362146</v>
      </c>
      <c r="I1047" s="63">
        <v>33070</v>
      </c>
      <c r="J1047" s="24" t="s">
        <v>3952</v>
      </c>
      <c r="K1047" s="63">
        <f t="shared" si="295"/>
        <v>45901</v>
      </c>
      <c r="L1047" s="55">
        <f t="shared" si="296"/>
        <v>0.04</v>
      </c>
      <c r="M1047" s="76">
        <v>0.22500000000000001</v>
      </c>
      <c r="N1047" s="62">
        <v>45901</v>
      </c>
      <c r="O1047" s="62">
        <v>46265</v>
      </c>
      <c r="P1047" s="63"/>
      <c r="Q1047" s="63"/>
      <c r="R1047" s="78">
        <v>35</v>
      </c>
      <c r="S1047" s="63" t="str">
        <f>VLOOKUP(R1047,SA!$B$3:$C$11,2,1)</f>
        <v>26-35</v>
      </c>
      <c r="T1047" s="38" t="s">
        <v>98</v>
      </c>
      <c r="U1047" s="24" t="s">
        <v>5743</v>
      </c>
      <c r="V1047" s="24">
        <v>500000</v>
      </c>
      <c r="W1047" s="39">
        <f t="shared" si="297"/>
        <v>0</v>
      </c>
      <c r="X1047" s="29">
        <f t="shared" si="298"/>
        <v>0</v>
      </c>
      <c r="Y1047" s="40">
        <f t="shared" si="299"/>
        <v>365</v>
      </c>
      <c r="Z1047" s="38">
        <f t="shared" si="300"/>
        <v>46081</v>
      </c>
      <c r="AA1047" s="41">
        <f t="shared" si="301"/>
        <v>181</v>
      </c>
      <c r="AB1047" s="24" t="s">
        <v>113</v>
      </c>
      <c r="AC1047" s="41">
        <f t="shared" si="302"/>
        <v>4986.3141999999998</v>
      </c>
      <c r="AD1047" s="41">
        <v>1</v>
      </c>
      <c r="AE1047" s="72">
        <f>INDEX(SA!$C$2:$G$11,MATCH(Details!S1047,SA!$C$2:$C$11,0),MATCH(Details!V1047,SA!$C$2:$G$2,0))*Y1047/(F1047-E1047+1)</f>
        <v>4225.6899999999996</v>
      </c>
      <c r="AF1047" s="41">
        <f t="shared" si="303"/>
        <v>0</v>
      </c>
      <c r="AG1047" s="41">
        <f t="shared" si="304"/>
        <v>0</v>
      </c>
      <c r="AH1047" s="41">
        <f t="shared" si="305"/>
        <v>760.62419999999986</v>
      </c>
      <c r="AI1047" s="60">
        <f t="shared" si="306"/>
        <v>169.02759999999998</v>
      </c>
      <c r="AJ1047" s="60">
        <f t="shared" si="307"/>
        <v>950.78024999999991</v>
      </c>
      <c r="AK1047" s="60">
        <f t="shared" si="308"/>
        <v>2095.479150684931</v>
      </c>
      <c r="AL1047" s="60">
        <f t="shared" si="309"/>
        <v>1540.1771757534243</v>
      </c>
      <c r="AM1047" s="41">
        <f t="shared" si="310"/>
        <v>1565.7049742465756</v>
      </c>
      <c r="AN1047" s="42">
        <f t="shared" si="311"/>
        <v>45715</v>
      </c>
      <c r="AO1047" s="43">
        <f t="shared" si="312"/>
        <v>4225.6899999999996</v>
      </c>
    </row>
    <row r="1048" spans="1:41" s="24" customFormat="1" ht="15.75" customHeight="1" x14ac:dyDescent="0.35">
      <c r="A1048" s="36" t="s">
        <v>27</v>
      </c>
      <c r="B1048" s="36">
        <v>202509</v>
      </c>
      <c r="C1048" s="24" t="s">
        <v>736</v>
      </c>
      <c r="D1048" s="24" t="s">
        <v>119</v>
      </c>
      <c r="E1048" s="62">
        <v>45901</v>
      </c>
      <c r="F1048" s="62">
        <v>46265</v>
      </c>
      <c r="G1048" s="37" t="s">
        <v>1536</v>
      </c>
      <c r="H1048" s="36">
        <v>362146</v>
      </c>
      <c r="I1048" s="63">
        <v>21186</v>
      </c>
      <c r="J1048" s="24" t="s">
        <v>3953</v>
      </c>
      <c r="K1048" s="63">
        <f t="shared" si="295"/>
        <v>45901</v>
      </c>
      <c r="L1048" s="55">
        <f t="shared" si="296"/>
        <v>0.04</v>
      </c>
      <c r="M1048" s="76">
        <v>0.22500000000000001</v>
      </c>
      <c r="N1048" s="62">
        <v>45901</v>
      </c>
      <c r="O1048" s="62">
        <v>46265</v>
      </c>
      <c r="P1048" s="63"/>
      <c r="Q1048" s="63"/>
      <c r="R1048" s="78">
        <v>67</v>
      </c>
      <c r="S1048" s="63" t="str">
        <f>VLOOKUP(R1048,SA!$B$3:$C$11,2,1)</f>
        <v>66-70</v>
      </c>
      <c r="T1048" s="38" t="s">
        <v>97</v>
      </c>
      <c r="U1048" s="24" t="s">
        <v>5744</v>
      </c>
      <c r="V1048" s="24">
        <v>500000</v>
      </c>
      <c r="W1048" s="39">
        <f t="shared" si="297"/>
        <v>0</v>
      </c>
      <c r="X1048" s="29">
        <f t="shared" si="298"/>
        <v>0</v>
      </c>
      <c r="Y1048" s="40">
        <f t="shared" si="299"/>
        <v>365</v>
      </c>
      <c r="Z1048" s="38">
        <f t="shared" si="300"/>
        <v>46081</v>
      </c>
      <c r="AA1048" s="41">
        <f t="shared" si="301"/>
        <v>181</v>
      </c>
      <c r="AB1048" s="24" t="s">
        <v>113</v>
      </c>
      <c r="AC1048" s="41">
        <f t="shared" si="302"/>
        <v>18713.136199999997</v>
      </c>
      <c r="AD1048" s="41">
        <v>1</v>
      </c>
      <c r="AE1048" s="72">
        <f>INDEX(SA!$C$2:$G$11,MATCH(Details!S1048,SA!$C$2:$C$11,0),MATCH(Details!V1048,SA!$C$2:$G$2,0))*Y1048/(F1048-E1048+1)</f>
        <v>15858.589999999998</v>
      </c>
      <c r="AF1048" s="41">
        <f t="shared" si="303"/>
        <v>0</v>
      </c>
      <c r="AG1048" s="41">
        <f t="shared" si="304"/>
        <v>0</v>
      </c>
      <c r="AH1048" s="41">
        <f t="shared" si="305"/>
        <v>2854.5461999999998</v>
      </c>
      <c r="AI1048" s="60">
        <f t="shared" si="306"/>
        <v>634.34359999999992</v>
      </c>
      <c r="AJ1048" s="60">
        <f t="shared" si="307"/>
        <v>3568.1827499999995</v>
      </c>
      <c r="AK1048" s="60">
        <f t="shared" si="308"/>
        <v>7864.1227123287663</v>
      </c>
      <c r="AL1048" s="60">
        <f t="shared" si="309"/>
        <v>5780.130193561643</v>
      </c>
      <c r="AM1048" s="41">
        <f t="shared" si="310"/>
        <v>5875.9334564383553</v>
      </c>
      <c r="AN1048" s="42">
        <f t="shared" si="311"/>
        <v>45715</v>
      </c>
      <c r="AO1048" s="43">
        <f t="shared" si="312"/>
        <v>15858.589999999998</v>
      </c>
    </row>
    <row r="1049" spans="1:41" s="24" customFormat="1" ht="15.75" customHeight="1" x14ac:dyDescent="0.35">
      <c r="A1049" s="36" t="s">
        <v>27</v>
      </c>
      <c r="B1049" s="36">
        <v>202509</v>
      </c>
      <c r="C1049" s="24" t="s">
        <v>736</v>
      </c>
      <c r="D1049" s="24" t="s">
        <v>119</v>
      </c>
      <c r="E1049" s="62">
        <v>45901</v>
      </c>
      <c r="F1049" s="62">
        <v>46265</v>
      </c>
      <c r="G1049" s="37" t="s">
        <v>671</v>
      </c>
      <c r="H1049" s="36">
        <v>362146</v>
      </c>
      <c r="I1049" s="63">
        <v>33228</v>
      </c>
      <c r="J1049" s="24" t="s">
        <v>3954</v>
      </c>
      <c r="K1049" s="63">
        <f t="shared" si="295"/>
        <v>45901</v>
      </c>
      <c r="L1049" s="55">
        <f t="shared" si="296"/>
        <v>0.04</v>
      </c>
      <c r="M1049" s="76">
        <v>0.22500000000000001</v>
      </c>
      <c r="N1049" s="62">
        <v>45901</v>
      </c>
      <c r="O1049" s="62">
        <v>46265</v>
      </c>
      <c r="P1049" s="63"/>
      <c r="Q1049" s="63"/>
      <c r="R1049" s="78">
        <v>34</v>
      </c>
      <c r="S1049" s="63" t="str">
        <f>VLOOKUP(R1049,SA!$B$3:$C$11,2,1)</f>
        <v>26-35</v>
      </c>
      <c r="T1049" s="38" t="s">
        <v>97</v>
      </c>
      <c r="U1049" s="24" t="s">
        <v>56</v>
      </c>
      <c r="V1049" s="24">
        <v>500000</v>
      </c>
      <c r="W1049" s="39">
        <f t="shared" si="297"/>
        <v>500000</v>
      </c>
      <c r="X1049" s="29">
        <f t="shared" si="298"/>
        <v>1</v>
      </c>
      <c r="Y1049" s="40">
        <f t="shared" si="299"/>
        <v>365</v>
      </c>
      <c r="Z1049" s="38">
        <f t="shared" si="300"/>
        <v>46081</v>
      </c>
      <c r="AA1049" s="41">
        <f t="shared" si="301"/>
        <v>181</v>
      </c>
      <c r="AB1049" s="24" t="s">
        <v>113</v>
      </c>
      <c r="AC1049" s="41">
        <f t="shared" si="302"/>
        <v>4986.3141999999998</v>
      </c>
      <c r="AD1049" s="41">
        <v>1</v>
      </c>
      <c r="AE1049" s="72">
        <f>INDEX(SA!$C$2:$G$11,MATCH(Details!S1049,SA!$C$2:$C$11,0),MATCH(Details!V1049,SA!$C$2:$G$2,0))*Y1049/(F1049-E1049+1)</f>
        <v>4225.6899999999996</v>
      </c>
      <c r="AF1049" s="41">
        <f t="shared" si="303"/>
        <v>0</v>
      </c>
      <c r="AG1049" s="41">
        <f t="shared" si="304"/>
        <v>0</v>
      </c>
      <c r="AH1049" s="41">
        <f t="shared" si="305"/>
        <v>760.62419999999986</v>
      </c>
      <c r="AI1049" s="60">
        <f t="shared" si="306"/>
        <v>169.02759999999998</v>
      </c>
      <c r="AJ1049" s="60">
        <f t="shared" si="307"/>
        <v>950.78024999999991</v>
      </c>
      <c r="AK1049" s="60">
        <f t="shared" si="308"/>
        <v>2095.479150684931</v>
      </c>
      <c r="AL1049" s="60">
        <f t="shared" si="309"/>
        <v>1540.1771757534243</v>
      </c>
      <c r="AM1049" s="41">
        <f t="shared" si="310"/>
        <v>1565.7049742465756</v>
      </c>
      <c r="AN1049" s="42">
        <f t="shared" si="311"/>
        <v>45715</v>
      </c>
      <c r="AO1049" s="43">
        <f t="shared" si="312"/>
        <v>4225.6899999999996</v>
      </c>
    </row>
    <row r="1050" spans="1:41" s="24" customFormat="1" ht="15.75" customHeight="1" x14ac:dyDescent="0.35">
      <c r="A1050" s="36" t="s">
        <v>27</v>
      </c>
      <c r="B1050" s="36">
        <v>202509</v>
      </c>
      <c r="C1050" s="24" t="s">
        <v>736</v>
      </c>
      <c r="D1050" s="24" t="s">
        <v>119</v>
      </c>
      <c r="E1050" s="62">
        <v>45901</v>
      </c>
      <c r="F1050" s="62">
        <v>46265</v>
      </c>
      <c r="G1050" s="37" t="s">
        <v>1537</v>
      </c>
      <c r="H1050" s="36">
        <v>362147</v>
      </c>
      <c r="I1050" s="63">
        <v>33486</v>
      </c>
      <c r="J1050" s="24" t="s">
        <v>3955</v>
      </c>
      <c r="K1050" s="63">
        <f t="shared" si="295"/>
        <v>45901</v>
      </c>
      <c r="L1050" s="55">
        <f t="shared" si="296"/>
        <v>0.04</v>
      </c>
      <c r="M1050" s="76">
        <v>0.22500000000000001</v>
      </c>
      <c r="N1050" s="62">
        <v>45901</v>
      </c>
      <c r="O1050" s="62">
        <v>46265</v>
      </c>
      <c r="P1050" s="63"/>
      <c r="Q1050" s="63"/>
      <c r="R1050" s="78">
        <v>33</v>
      </c>
      <c r="S1050" s="63" t="str">
        <f>VLOOKUP(R1050,SA!$B$3:$C$11,2,1)</f>
        <v>26-35</v>
      </c>
      <c r="T1050" s="38" t="s">
        <v>98</v>
      </c>
      <c r="U1050" s="24" t="s">
        <v>56</v>
      </c>
      <c r="V1050" s="24">
        <v>500000</v>
      </c>
      <c r="W1050" s="39">
        <f t="shared" si="297"/>
        <v>500000</v>
      </c>
      <c r="X1050" s="29">
        <f t="shared" si="298"/>
        <v>1</v>
      </c>
      <c r="Y1050" s="40">
        <f t="shared" si="299"/>
        <v>365</v>
      </c>
      <c r="Z1050" s="38">
        <f t="shared" si="300"/>
        <v>46081</v>
      </c>
      <c r="AA1050" s="41">
        <f t="shared" si="301"/>
        <v>181</v>
      </c>
      <c r="AB1050" s="24" t="s">
        <v>113</v>
      </c>
      <c r="AC1050" s="41">
        <f t="shared" si="302"/>
        <v>4986.3141999999998</v>
      </c>
      <c r="AD1050" s="41">
        <v>1</v>
      </c>
      <c r="AE1050" s="72">
        <f>INDEX(SA!$C$2:$G$11,MATCH(Details!S1050,SA!$C$2:$C$11,0),MATCH(Details!V1050,SA!$C$2:$G$2,0))*Y1050/(F1050-E1050+1)</f>
        <v>4225.6899999999996</v>
      </c>
      <c r="AF1050" s="41">
        <f t="shared" si="303"/>
        <v>0</v>
      </c>
      <c r="AG1050" s="41">
        <f t="shared" si="304"/>
        <v>0</v>
      </c>
      <c r="AH1050" s="41">
        <f t="shared" si="305"/>
        <v>760.62419999999986</v>
      </c>
      <c r="AI1050" s="60">
        <f t="shared" si="306"/>
        <v>169.02759999999998</v>
      </c>
      <c r="AJ1050" s="60">
        <f t="shared" si="307"/>
        <v>950.78024999999991</v>
      </c>
      <c r="AK1050" s="60">
        <f t="shared" si="308"/>
        <v>2095.479150684931</v>
      </c>
      <c r="AL1050" s="60">
        <f t="shared" si="309"/>
        <v>1540.1771757534243</v>
      </c>
      <c r="AM1050" s="41">
        <f t="shared" si="310"/>
        <v>1565.7049742465756</v>
      </c>
      <c r="AN1050" s="42">
        <f t="shared" si="311"/>
        <v>45715</v>
      </c>
      <c r="AO1050" s="43">
        <f t="shared" si="312"/>
        <v>4225.6899999999996</v>
      </c>
    </row>
    <row r="1051" spans="1:41" s="24" customFormat="1" ht="15.75" customHeight="1" x14ac:dyDescent="0.35">
      <c r="A1051" s="36" t="s">
        <v>27</v>
      </c>
      <c r="B1051" s="36">
        <v>202509</v>
      </c>
      <c r="C1051" s="24" t="s">
        <v>736</v>
      </c>
      <c r="D1051" s="24" t="s">
        <v>119</v>
      </c>
      <c r="E1051" s="62">
        <v>45901</v>
      </c>
      <c r="F1051" s="62">
        <v>46265</v>
      </c>
      <c r="G1051" s="37" t="s">
        <v>1538</v>
      </c>
      <c r="H1051" s="36">
        <v>362147</v>
      </c>
      <c r="I1051" s="63">
        <v>32482</v>
      </c>
      <c r="J1051" s="24" t="s">
        <v>3956</v>
      </c>
      <c r="K1051" s="63">
        <f t="shared" si="295"/>
        <v>45901</v>
      </c>
      <c r="L1051" s="55">
        <f t="shared" si="296"/>
        <v>0.04</v>
      </c>
      <c r="M1051" s="76">
        <v>0.22500000000000001</v>
      </c>
      <c r="N1051" s="62">
        <v>45901</v>
      </c>
      <c r="O1051" s="62">
        <v>46265</v>
      </c>
      <c r="P1051" s="63"/>
      <c r="Q1051" s="63"/>
      <c r="R1051" s="78">
        <v>36</v>
      </c>
      <c r="S1051" s="63" t="str">
        <f>VLOOKUP(R1051,SA!$B$3:$C$11,2,1)</f>
        <v>36-45</v>
      </c>
      <c r="T1051" s="38" t="s">
        <v>97</v>
      </c>
      <c r="U1051" s="24" t="s">
        <v>5743</v>
      </c>
      <c r="V1051" s="24">
        <v>500000</v>
      </c>
      <c r="W1051" s="39">
        <f t="shared" si="297"/>
        <v>0</v>
      </c>
      <c r="X1051" s="29">
        <f t="shared" si="298"/>
        <v>0</v>
      </c>
      <c r="Y1051" s="40">
        <f t="shared" si="299"/>
        <v>365</v>
      </c>
      <c r="Z1051" s="38">
        <f t="shared" si="300"/>
        <v>46081</v>
      </c>
      <c r="AA1051" s="41">
        <f t="shared" si="301"/>
        <v>181</v>
      </c>
      <c r="AB1051" s="24" t="s">
        <v>113</v>
      </c>
      <c r="AC1051" s="41">
        <f t="shared" si="302"/>
        <v>6046.1902</v>
      </c>
      <c r="AD1051" s="41">
        <v>1</v>
      </c>
      <c r="AE1051" s="72">
        <f>INDEX(SA!$C$2:$G$11,MATCH(Details!S1051,SA!$C$2:$C$11,0),MATCH(Details!V1051,SA!$C$2:$G$2,0))*Y1051/(F1051-E1051+1)</f>
        <v>5123.8900000000003</v>
      </c>
      <c r="AF1051" s="41">
        <f t="shared" si="303"/>
        <v>0</v>
      </c>
      <c r="AG1051" s="41">
        <f t="shared" si="304"/>
        <v>0</v>
      </c>
      <c r="AH1051" s="41">
        <f t="shared" si="305"/>
        <v>922.30020000000002</v>
      </c>
      <c r="AI1051" s="60">
        <f t="shared" si="306"/>
        <v>204.9556</v>
      </c>
      <c r="AJ1051" s="60">
        <f t="shared" si="307"/>
        <v>1152.8752500000001</v>
      </c>
      <c r="AK1051" s="60">
        <f t="shared" si="308"/>
        <v>2540.8879178082193</v>
      </c>
      <c r="AL1051" s="60">
        <f t="shared" si="309"/>
        <v>1867.5526195890411</v>
      </c>
      <c r="AM1051" s="41">
        <f t="shared" si="310"/>
        <v>1898.5065304109589</v>
      </c>
      <c r="AN1051" s="42">
        <f t="shared" si="311"/>
        <v>45715</v>
      </c>
      <c r="AO1051" s="43">
        <f t="shared" si="312"/>
        <v>5123.8900000000003</v>
      </c>
    </row>
    <row r="1052" spans="1:41" s="24" customFormat="1" ht="15.75" customHeight="1" x14ac:dyDescent="0.35">
      <c r="A1052" s="36" t="s">
        <v>27</v>
      </c>
      <c r="B1052" s="36">
        <v>202509</v>
      </c>
      <c r="C1052" s="24" t="s">
        <v>736</v>
      </c>
      <c r="D1052" s="24" t="s">
        <v>119</v>
      </c>
      <c r="E1052" s="62">
        <v>45901</v>
      </c>
      <c r="F1052" s="62">
        <v>46265</v>
      </c>
      <c r="G1052" s="37" t="s">
        <v>1539</v>
      </c>
      <c r="H1052" s="36">
        <v>362148</v>
      </c>
      <c r="I1052" s="63">
        <v>20132</v>
      </c>
      <c r="J1052" s="24" t="s">
        <v>3957</v>
      </c>
      <c r="K1052" s="63">
        <f t="shared" si="295"/>
        <v>45901</v>
      </c>
      <c r="L1052" s="55">
        <f t="shared" si="296"/>
        <v>0.04</v>
      </c>
      <c r="M1052" s="76">
        <v>0.22500000000000001</v>
      </c>
      <c r="N1052" s="62">
        <v>45901</v>
      </c>
      <c r="O1052" s="62">
        <v>46265</v>
      </c>
      <c r="P1052" s="63"/>
      <c r="Q1052" s="63"/>
      <c r="R1052" s="78">
        <v>70</v>
      </c>
      <c r="S1052" s="63" t="str">
        <f>VLOOKUP(R1052,SA!$B$3:$C$11,2,1)</f>
        <v>66-70</v>
      </c>
      <c r="T1052" s="38" t="s">
        <v>98</v>
      </c>
      <c r="U1052" s="24" t="s">
        <v>5747</v>
      </c>
      <c r="V1052" s="24">
        <v>500000</v>
      </c>
      <c r="W1052" s="39">
        <f t="shared" si="297"/>
        <v>0</v>
      </c>
      <c r="X1052" s="29">
        <f t="shared" si="298"/>
        <v>0</v>
      </c>
      <c r="Y1052" s="40">
        <f t="shared" si="299"/>
        <v>365</v>
      </c>
      <c r="Z1052" s="38">
        <f t="shared" si="300"/>
        <v>46081</v>
      </c>
      <c r="AA1052" s="41">
        <f t="shared" si="301"/>
        <v>181</v>
      </c>
      <c r="AB1052" s="24" t="s">
        <v>113</v>
      </c>
      <c r="AC1052" s="41">
        <f t="shared" si="302"/>
        <v>18713.136199999997</v>
      </c>
      <c r="AD1052" s="41">
        <v>1</v>
      </c>
      <c r="AE1052" s="72">
        <f>INDEX(SA!$C$2:$G$11,MATCH(Details!S1052,SA!$C$2:$C$11,0),MATCH(Details!V1052,SA!$C$2:$G$2,0))*Y1052/(F1052-E1052+1)</f>
        <v>15858.589999999998</v>
      </c>
      <c r="AF1052" s="41">
        <f t="shared" si="303"/>
        <v>0</v>
      </c>
      <c r="AG1052" s="41">
        <f t="shared" si="304"/>
        <v>0</v>
      </c>
      <c r="AH1052" s="41">
        <f t="shared" si="305"/>
        <v>2854.5461999999998</v>
      </c>
      <c r="AI1052" s="60">
        <f t="shared" si="306"/>
        <v>634.34359999999992</v>
      </c>
      <c r="AJ1052" s="60">
        <f t="shared" si="307"/>
        <v>3568.1827499999995</v>
      </c>
      <c r="AK1052" s="60">
        <f t="shared" si="308"/>
        <v>7864.1227123287663</v>
      </c>
      <c r="AL1052" s="60">
        <f t="shared" si="309"/>
        <v>5780.130193561643</v>
      </c>
      <c r="AM1052" s="41">
        <f t="shared" si="310"/>
        <v>5875.9334564383553</v>
      </c>
      <c r="AN1052" s="42">
        <f t="shared" si="311"/>
        <v>45715</v>
      </c>
      <c r="AO1052" s="43">
        <f t="shared" si="312"/>
        <v>15858.589999999998</v>
      </c>
    </row>
    <row r="1053" spans="1:41" s="24" customFormat="1" ht="15.75" customHeight="1" x14ac:dyDescent="0.35">
      <c r="A1053" s="36" t="s">
        <v>27</v>
      </c>
      <c r="B1053" s="36">
        <v>202509</v>
      </c>
      <c r="C1053" s="24" t="s">
        <v>736</v>
      </c>
      <c r="D1053" s="24" t="s">
        <v>119</v>
      </c>
      <c r="E1053" s="62">
        <v>45901</v>
      </c>
      <c r="F1053" s="62">
        <v>46265</v>
      </c>
      <c r="G1053" s="37" t="s">
        <v>1540</v>
      </c>
      <c r="H1053" s="36">
        <v>362148</v>
      </c>
      <c r="I1053" s="63">
        <v>18793</v>
      </c>
      <c r="J1053" s="24" t="s">
        <v>3958</v>
      </c>
      <c r="K1053" s="63">
        <f t="shared" si="295"/>
        <v>45901</v>
      </c>
      <c r="L1053" s="55">
        <f t="shared" si="296"/>
        <v>0.04</v>
      </c>
      <c r="M1053" s="76">
        <v>0.22500000000000001</v>
      </c>
      <c r="N1053" s="62">
        <v>45901</v>
      </c>
      <c r="O1053" s="62">
        <v>46265</v>
      </c>
      <c r="P1053" s="63"/>
      <c r="Q1053" s="63"/>
      <c r="R1053" s="78">
        <v>74</v>
      </c>
      <c r="S1053" s="63" t="str">
        <f>VLOOKUP(R1053,SA!$B$3:$C$11,2,1)</f>
        <v>71-75</v>
      </c>
      <c r="T1053" s="38" t="s">
        <v>97</v>
      </c>
      <c r="U1053" s="24" t="s">
        <v>5744</v>
      </c>
      <c r="V1053" s="24">
        <v>500000</v>
      </c>
      <c r="W1053" s="39">
        <f t="shared" si="297"/>
        <v>0</v>
      </c>
      <c r="X1053" s="29">
        <f t="shared" si="298"/>
        <v>0</v>
      </c>
      <c r="Y1053" s="40">
        <f t="shared" si="299"/>
        <v>365</v>
      </c>
      <c r="Z1053" s="38">
        <f t="shared" si="300"/>
        <v>46081</v>
      </c>
      <c r="AA1053" s="41">
        <f t="shared" si="301"/>
        <v>181</v>
      </c>
      <c r="AB1053" s="24" t="s">
        <v>113</v>
      </c>
      <c r="AC1053" s="41">
        <f t="shared" si="302"/>
        <v>23735.924199999998</v>
      </c>
      <c r="AD1053" s="41">
        <v>1</v>
      </c>
      <c r="AE1053" s="72">
        <f>INDEX(SA!$C$2:$G$11,MATCH(Details!S1053,SA!$C$2:$C$11,0),MATCH(Details!V1053,SA!$C$2:$G$2,0))*Y1053/(F1053-E1053+1)</f>
        <v>20115.189999999999</v>
      </c>
      <c r="AF1053" s="41">
        <f t="shared" si="303"/>
        <v>0</v>
      </c>
      <c r="AG1053" s="41">
        <f t="shared" si="304"/>
        <v>0</v>
      </c>
      <c r="AH1053" s="41">
        <f t="shared" si="305"/>
        <v>3620.7341999999994</v>
      </c>
      <c r="AI1053" s="60">
        <f t="shared" si="306"/>
        <v>804.60759999999993</v>
      </c>
      <c r="AJ1053" s="60">
        <f t="shared" si="307"/>
        <v>4525.9177499999996</v>
      </c>
      <c r="AK1053" s="60">
        <f t="shared" si="308"/>
        <v>9974.9298356164381</v>
      </c>
      <c r="AL1053" s="60">
        <f t="shared" si="309"/>
        <v>7331.5734291780818</v>
      </c>
      <c r="AM1053" s="41">
        <f t="shared" si="310"/>
        <v>7453.091220821917</v>
      </c>
      <c r="AN1053" s="42">
        <f t="shared" si="311"/>
        <v>45715</v>
      </c>
      <c r="AO1053" s="43">
        <f t="shared" si="312"/>
        <v>20115.189999999999</v>
      </c>
    </row>
    <row r="1054" spans="1:41" s="24" customFormat="1" ht="15.75" customHeight="1" x14ac:dyDescent="0.35">
      <c r="A1054" s="36" t="s">
        <v>27</v>
      </c>
      <c r="B1054" s="36">
        <v>202509</v>
      </c>
      <c r="C1054" s="24" t="s">
        <v>736</v>
      </c>
      <c r="D1054" s="24" t="s">
        <v>119</v>
      </c>
      <c r="E1054" s="62">
        <v>45901</v>
      </c>
      <c r="F1054" s="62">
        <v>46265</v>
      </c>
      <c r="G1054" s="37" t="s">
        <v>1541</v>
      </c>
      <c r="H1054" s="36">
        <v>362148</v>
      </c>
      <c r="I1054" s="63">
        <v>41641</v>
      </c>
      <c r="J1054" s="24" t="s">
        <v>3959</v>
      </c>
      <c r="K1054" s="63">
        <f t="shared" si="295"/>
        <v>45901</v>
      </c>
      <c r="L1054" s="55">
        <f t="shared" si="296"/>
        <v>0.04</v>
      </c>
      <c r="M1054" s="76">
        <v>0.22500000000000001</v>
      </c>
      <c r="N1054" s="62">
        <v>45901</v>
      </c>
      <c r="O1054" s="62">
        <v>46265</v>
      </c>
      <c r="P1054" s="63"/>
      <c r="Q1054" s="63"/>
      <c r="R1054" s="78">
        <v>11</v>
      </c>
      <c r="S1054" s="63" t="str">
        <f>VLOOKUP(R1054,SA!$B$3:$C$11,2,1)</f>
        <v>0-25</v>
      </c>
      <c r="T1054" s="38" t="s">
        <v>97</v>
      </c>
      <c r="U1054" s="24" t="s">
        <v>5745</v>
      </c>
      <c r="V1054" s="24">
        <v>500000</v>
      </c>
      <c r="W1054" s="39">
        <f t="shared" si="297"/>
        <v>0</v>
      </c>
      <c r="X1054" s="29">
        <f t="shared" si="298"/>
        <v>0</v>
      </c>
      <c r="Y1054" s="40">
        <f t="shared" si="299"/>
        <v>365</v>
      </c>
      <c r="Z1054" s="38">
        <f t="shared" si="300"/>
        <v>46081</v>
      </c>
      <c r="AA1054" s="41">
        <f t="shared" si="301"/>
        <v>181</v>
      </c>
      <c r="AB1054" s="24" t="s">
        <v>113</v>
      </c>
      <c r="AC1054" s="41">
        <f t="shared" si="302"/>
        <v>4448.2106000000003</v>
      </c>
      <c r="AD1054" s="41">
        <v>1</v>
      </c>
      <c r="AE1054" s="72">
        <f>INDEX(SA!$C$2:$G$11,MATCH(Details!S1054,SA!$C$2:$C$11,0),MATCH(Details!V1054,SA!$C$2:$G$2,0))*Y1054/(F1054-E1054+1)</f>
        <v>3769.67</v>
      </c>
      <c r="AF1054" s="41">
        <f t="shared" si="303"/>
        <v>0</v>
      </c>
      <c r="AG1054" s="41">
        <f t="shared" si="304"/>
        <v>0</v>
      </c>
      <c r="AH1054" s="41">
        <f t="shared" si="305"/>
        <v>678.54060000000004</v>
      </c>
      <c r="AI1054" s="60">
        <f t="shared" si="306"/>
        <v>150.7868</v>
      </c>
      <c r="AJ1054" s="60">
        <f t="shared" si="307"/>
        <v>848.17574999999999</v>
      </c>
      <c r="AK1054" s="60">
        <f t="shared" si="308"/>
        <v>1869.3432054794521</v>
      </c>
      <c r="AL1054" s="60">
        <f t="shared" si="309"/>
        <v>1373.9672560273973</v>
      </c>
      <c r="AM1054" s="41">
        <f t="shared" si="310"/>
        <v>1396.7401939726028</v>
      </c>
      <c r="AN1054" s="42">
        <f t="shared" si="311"/>
        <v>45715</v>
      </c>
      <c r="AO1054" s="43">
        <f t="shared" si="312"/>
        <v>3769.67</v>
      </c>
    </row>
    <row r="1055" spans="1:41" s="24" customFormat="1" ht="15.75" customHeight="1" x14ac:dyDescent="0.35">
      <c r="A1055" s="36" t="s">
        <v>27</v>
      </c>
      <c r="B1055" s="36">
        <v>202509</v>
      </c>
      <c r="C1055" s="24" t="s">
        <v>736</v>
      </c>
      <c r="D1055" s="24" t="s">
        <v>119</v>
      </c>
      <c r="E1055" s="62">
        <v>45901</v>
      </c>
      <c r="F1055" s="62">
        <v>46265</v>
      </c>
      <c r="G1055" s="37" t="s">
        <v>1542</v>
      </c>
      <c r="H1055" s="36">
        <v>362148</v>
      </c>
      <c r="I1055" s="63">
        <v>32135</v>
      </c>
      <c r="J1055" s="24" t="s">
        <v>3960</v>
      </c>
      <c r="K1055" s="63">
        <f t="shared" si="295"/>
        <v>45901</v>
      </c>
      <c r="L1055" s="55">
        <f t="shared" si="296"/>
        <v>0.04</v>
      </c>
      <c r="M1055" s="76">
        <v>0.22500000000000001</v>
      </c>
      <c r="N1055" s="62">
        <v>45901</v>
      </c>
      <c r="O1055" s="62">
        <v>46265</v>
      </c>
      <c r="P1055" s="63"/>
      <c r="Q1055" s="63"/>
      <c r="R1055" s="78">
        <v>37</v>
      </c>
      <c r="S1055" s="63" t="str">
        <f>VLOOKUP(R1055,SA!$B$3:$C$11,2,1)</f>
        <v>36-45</v>
      </c>
      <c r="T1055" s="38" t="s">
        <v>98</v>
      </c>
      <c r="U1055" s="24" t="s">
        <v>5743</v>
      </c>
      <c r="V1055" s="24">
        <v>500000</v>
      </c>
      <c r="W1055" s="39">
        <f t="shared" si="297"/>
        <v>0</v>
      </c>
      <c r="X1055" s="29">
        <f t="shared" si="298"/>
        <v>0</v>
      </c>
      <c r="Y1055" s="40">
        <f t="shared" si="299"/>
        <v>365</v>
      </c>
      <c r="Z1055" s="38">
        <f t="shared" si="300"/>
        <v>46081</v>
      </c>
      <c r="AA1055" s="41">
        <f t="shared" si="301"/>
        <v>181</v>
      </c>
      <c r="AB1055" s="24" t="s">
        <v>113</v>
      </c>
      <c r="AC1055" s="41">
        <f t="shared" si="302"/>
        <v>6046.1902</v>
      </c>
      <c r="AD1055" s="41">
        <v>1</v>
      </c>
      <c r="AE1055" s="72">
        <f>INDEX(SA!$C$2:$G$11,MATCH(Details!S1055,SA!$C$2:$C$11,0),MATCH(Details!V1055,SA!$C$2:$G$2,0))*Y1055/(F1055-E1055+1)</f>
        <v>5123.8900000000003</v>
      </c>
      <c r="AF1055" s="41">
        <f t="shared" si="303"/>
        <v>0</v>
      </c>
      <c r="AG1055" s="41">
        <f t="shared" si="304"/>
        <v>0</v>
      </c>
      <c r="AH1055" s="41">
        <f t="shared" si="305"/>
        <v>922.30020000000002</v>
      </c>
      <c r="AI1055" s="60">
        <f t="shared" si="306"/>
        <v>204.9556</v>
      </c>
      <c r="AJ1055" s="60">
        <f t="shared" si="307"/>
        <v>1152.8752500000001</v>
      </c>
      <c r="AK1055" s="60">
        <f t="shared" si="308"/>
        <v>2540.8879178082193</v>
      </c>
      <c r="AL1055" s="60">
        <f t="shared" si="309"/>
        <v>1867.5526195890411</v>
      </c>
      <c r="AM1055" s="41">
        <f t="shared" si="310"/>
        <v>1898.5065304109589</v>
      </c>
      <c r="AN1055" s="42">
        <f t="shared" si="311"/>
        <v>45715</v>
      </c>
      <c r="AO1055" s="43">
        <f t="shared" si="312"/>
        <v>5123.8900000000003</v>
      </c>
    </row>
    <row r="1056" spans="1:41" s="24" customFormat="1" ht="15.75" customHeight="1" x14ac:dyDescent="0.35">
      <c r="A1056" s="36" t="s">
        <v>27</v>
      </c>
      <c r="B1056" s="36">
        <v>202509</v>
      </c>
      <c r="C1056" s="24" t="s">
        <v>736</v>
      </c>
      <c r="D1056" s="24" t="s">
        <v>119</v>
      </c>
      <c r="E1056" s="62">
        <v>45901</v>
      </c>
      <c r="F1056" s="62">
        <v>46265</v>
      </c>
      <c r="G1056" s="37" t="s">
        <v>697</v>
      </c>
      <c r="H1056" s="36">
        <v>362148</v>
      </c>
      <c r="I1056" s="63">
        <v>31833</v>
      </c>
      <c r="J1056" s="24" t="s">
        <v>3961</v>
      </c>
      <c r="K1056" s="63">
        <f t="shared" si="295"/>
        <v>45901</v>
      </c>
      <c r="L1056" s="55">
        <f t="shared" si="296"/>
        <v>0.04</v>
      </c>
      <c r="M1056" s="76">
        <v>0.22500000000000001</v>
      </c>
      <c r="N1056" s="62">
        <v>45901</v>
      </c>
      <c r="O1056" s="62">
        <v>46265</v>
      </c>
      <c r="P1056" s="63"/>
      <c r="Q1056" s="63"/>
      <c r="R1056" s="78">
        <v>38</v>
      </c>
      <c r="S1056" s="63" t="str">
        <f>VLOOKUP(R1056,SA!$B$3:$C$11,2,1)</f>
        <v>36-45</v>
      </c>
      <c r="T1056" s="38" t="s">
        <v>97</v>
      </c>
      <c r="U1056" s="24" t="s">
        <v>56</v>
      </c>
      <c r="V1056" s="24">
        <v>500000</v>
      </c>
      <c r="W1056" s="39">
        <f t="shared" si="297"/>
        <v>500000</v>
      </c>
      <c r="X1056" s="29">
        <f t="shared" si="298"/>
        <v>1</v>
      </c>
      <c r="Y1056" s="40">
        <f t="shared" si="299"/>
        <v>365</v>
      </c>
      <c r="Z1056" s="38">
        <f t="shared" si="300"/>
        <v>46081</v>
      </c>
      <c r="AA1056" s="41">
        <f t="shared" si="301"/>
        <v>181</v>
      </c>
      <c r="AB1056" s="24" t="s">
        <v>113</v>
      </c>
      <c r="AC1056" s="41">
        <f t="shared" si="302"/>
        <v>6046.1902</v>
      </c>
      <c r="AD1056" s="41">
        <v>1</v>
      </c>
      <c r="AE1056" s="72">
        <f>INDEX(SA!$C$2:$G$11,MATCH(Details!S1056,SA!$C$2:$C$11,0),MATCH(Details!V1056,SA!$C$2:$G$2,0))*Y1056/(F1056-E1056+1)</f>
        <v>5123.8900000000003</v>
      </c>
      <c r="AF1056" s="41">
        <f t="shared" si="303"/>
        <v>0</v>
      </c>
      <c r="AG1056" s="41">
        <f t="shared" si="304"/>
        <v>0</v>
      </c>
      <c r="AH1056" s="41">
        <f t="shared" si="305"/>
        <v>922.30020000000002</v>
      </c>
      <c r="AI1056" s="60">
        <f t="shared" si="306"/>
        <v>204.9556</v>
      </c>
      <c r="AJ1056" s="60">
        <f t="shared" si="307"/>
        <v>1152.8752500000001</v>
      </c>
      <c r="AK1056" s="60">
        <f t="shared" si="308"/>
        <v>2540.8879178082193</v>
      </c>
      <c r="AL1056" s="60">
        <f t="shared" si="309"/>
        <v>1867.5526195890411</v>
      </c>
      <c r="AM1056" s="41">
        <f t="shared" si="310"/>
        <v>1898.5065304109589</v>
      </c>
      <c r="AN1056" s="42">
        <f t="shared" si="311"/>
        <v>45715</v>
      </c>
      <c r="AO1056" s="43">
        <f t="shared" si="312"/>
        <v>5123.8900000000003</v>
      </c>
    </row>
    <row r="1057" spans="1:41" s="24" customFormat="1" ht="15.75" customHeight="1" x14ac:dyDescent="0.35">
      <c r="A1057" s="36" t="s">
        <v>27</v>
      </c>
      <c r="B1057" s="36">
        <v>202509</v>
      </c>
      <c r="C1057" s="24" t="s">
        <v>736</v>
      </c>
      <c r="D1057" s="24" t="s">
        <v>119</v>
      </c>
      <c r="E1057" s="62">
        <v>45901</v>
      </c>
      <c r="F1057" s="62">
        <v>46265</v>
      </c>
      <c r="G1057" s="37" t="s">
        <v>6220</v>
      </c>
      <c r="H1057" s="36">
        <v>362149</v>
      </c>
      <c r="I1057" s="63">
        <v>35494</v>
      </c>
      <c r="J1057" s="24" t="s">
        <v>3962</v>
      </c>
      <c r="K1057" s="63">
        <f t="shared" si="295"/>
        <v>45901</v>
      </c>
      <c r="L1057" s="55">
        <f t="shared" si="296"/>
        <v>0.04</v>
      </c>
      <c r="M1057" s="76">
        <v>0.22500000000000001</v>
      </c>
      <c r="N1057" s="62">
        <v>45901</v>
      </c>
      <c r="O1057" s="62">
        <v>46265</v>
      </c>
      <c r="P1057" s="63"/>
      <c r="Q1057" s="63"/>
      <c r="R1057" s="78">
        <v>28</v>
      </c>
      <c r="S1057" s="63" t="str">
        <f>VLOOKUP(R1057,SA!$B$3:$C$11,2,1)</f>
        <v>26-35</v>
      </c>
      <c r="T1057" s="38" t="s">
        <v>98</v>
      </c>
      <c r="U1057" s="24" t="s">
        <v>5743</v>
      </c>
      <c r="V1057" s="24">
        <v>300000</v>
      </c>
      <c r="W1057" s="39">
        <f t="shared" si="297"/>
        <v>0</v>
      </c>
      <c r="X1057" s="29">
        <f t="shared" si="298"/>
        <v>0</v>
      </c>
      <c r="Y1057" s="40">
        <f t="shared" si="299"/>
        <v>365</v>
      </c>
      <c r="Z1057" s="38">
        <f t="shared" si="300"/>
        <v>46081</v>
      </c>
      <c r="AA1057" s="41">
        <f t="shared" si="301"/>
        <v>181</v>
      </c>
      <c r="AB1057" s="24" t="s">
        <v>113</v>
      </c>
      <c r="AC1057" s="41">
        <f t="shared" si="302"/>
        <v>4124.4657999999999</v>
      </c>
      <c r="AD1057" s="41">
        <v>1</v>
      </c>
      <c r="AE1057" s="72">
        <f>INDEX(SA!$C$2:$G$11,MATCH(Details!S1057,SA!$C$2:$C$11,0),MATCH(Details!V1057,SA!$C$2:$G$2,0))*Y1057/(F1057-E1057+1)</f>
        <v>3495.31</v>
      </c>
      <c r="AF1057" s="41">
        <f t="shared" si="303"/>
        <v>0</v>
      </c>
      <c r="AG1057" s="41">
        <f t="shared" si="304"/>
        <v>0</v>
      </c>
      <c r="AH1057" s="41">
        <f t="shared" si="305"/>
        <v>629.1558</v>
      </c>
      <c r="AI1057" s="60">
        <f t="shared" si="306"/>
        <v>139.8124</v>
      </c>
      <c r="AJ1057" s="60">
        <f t="shared" si="307"/>
        <v>786.44475</v>
      </c>
      <c r="AK1057" s="60">
        <f t="shared" si="308"/>
        <v>1733.2907123287671</v>
      </c>
      <c r="AL1057" s="60">
        <f t="shared" si="309"/>
        <v>1273.9686735616438</v>
      </c>
      <c r="AM1057" s="41">
        <f t="shared" si="310"/>
        <v>1295.0841764383563</v>
      </c>
      <c r="AN1057" s="42">
        <f t="shared" si="311"/>
        <v>45715</v>
      </c>
      <c r="AO1057" s="43">
        <f t="shared" si="312"/>
        <v>3495.31</v>
      </c>
    </row>
    <row r="1058" spans="1:41" s="24" customFormat="1" ht="15.75" customHeight="1" x14ac:dyDescent="0.35">
      <c r="A1058" s="36" t="s">
        <v>27</v>
      </c>
      <c r="B1058" s="36">
        <v>202509</v>
      </c>
      <c r="C1058" s="24" t="s">
        <v>736</v>
      </c>
      <c r="D1058" s="24" t="s">
        <v>119</v>
      </c>
      <c r="E1058" s="62">
        <v>45901</v>
      </c>
      <c r="F1058" s="62">
        <v>46265</v>
      </c>
      <c r="G1058" s="37" t="s">
        <v>1543</v>
      </c>
      <c r="H1058" s="36">
        <v>362149</v>
      </c>
      <c r="I1058" s="63">
        <v>24421</v>
      </c>
      <c r="J1058" s="24" t="s">
        <v>3963</v>
      </c>
      <c r="K1058" s="63">
        <f t="shared" si="295"/>
        <v>45901</v>
      </c>
      <c r="L1058" s="55">
        <f t="shared" si="296"/>
        <v>0.04</v>
      </c>
      <c r="M1058" s="76">
        <v>0.22500000000000001</v>
      </c>
      <c r="N1058" s="62">
        <v>45901</v>
      </c>
      <c r="O1058" s="62">
        <v>46265</v>
      </c>
      <c r="P1058" s="63"/>
      <c r="Q1058" s="63"/>
      <c r="R1058" s="78">
        <v>58</v>
      </c>
      <c r="S1058" s="63" t="str">
        <f>VLOOKUP(R1058,SA!$B$3:$C$11,2,1)</f>
        <v>56-65</v>
      </c>
      <c r="T1058" s="38" t="s">
        <v>97</v>
      </c>
      <c r="U1058" s="24" t="s">
        <v>5744</v>
      </c>
      <c r="V1058" s="24">
        <v>300000</v>
      </c>
      <c r="W1058" s="39">
        <f t="shared" si="297"/>
        <v>0</v>
      </c>
      <c r="X1058" s="29">
        <f t="shared" si="298"/>
        <v>0</v>
      </c>
      <c r="Y1058" s="40">
        <f t="shared" si="299"/>
        <v>365</v>
      </c>
      <c r="Z1058" s="38">
        <f t="shared" si="300"/>
        <v>46081</v>
      </c>
      <c r="AA1058" s="41">
        <f t="shared" si="301"/>
        <v>181</v>
      </c>
      <c r="AB1058" s="24" t="s">
        <v>113</v>
      </c>
      <c r="AC1058" s="41">
        <f t="shared" si="302"/>
        <v>10831.751</v>
      </c>
      <c r="AD1058" s="41">
        <v>1</v>
      </c>
      <c r="AE1058" s="72">
        <f>INDEX(SA!$C$2:$G$11,MATCH(Details!S1058,SA!$C$2:$C$11,0),MATCH(Details!V1058,SA!$C$2:$G$2,0))*Y1058/(F1058-E1058+1)</f>
        <v>9179.4500000000007</v>
      </c>
      <c r="AF1058" s="41">
        <f t="shared" si="303"/>
        <v>0</v>
      </c>
      <c r="AG1058" s="41">
        <f t="shared" si="304"/>
        <v>0</v>
      </c>
      <c r="AH1058" s="41">
        <f t="shared" si="305"/>
        <v>1652.3010000000002</v>
      </c>
      <c r="AI1058" s="60">
        <f t="shared" si="306"/>
        <v>367.17800000000005</v>
      </c>
      <c r="AJ1058" s="60">
        <f t="shared" si="307"/>
        <v>2065.3762500000003</v>
      </c>
      <c r="AK1058" s="60">
        <f t="shared" si="308"/>
        <v>4552.0012328767125</v>
      </c>
      <c r="AL1058" s="60">
        <f t="shared" si="309"/>
        <v>3345.7209061643835</v>
      </c>
      <c r="AM1058" s="41">
        <f t="shared" si="310"/>
        <v>3401.1748438356171</v>
      </c>
      <c r="AN1058" s="42">
        <f t="shared" si="311"/>
        <v>45715</v>
      </c>
      <c r="AO1058" s="43">
        <f t="shared" si="312"/>
        <v>9179.4500000000007</v>
      </c>
    </row>
    <row r="1059" spans="1:41" s="24" customFormat="1" ht="15.75" customHeight="1" x14ac:dyDescent="0.35">
      <c r="A1059" s="36" t="s">
        <v>27</v>
      </c>
      <c r="B1059" s="36">
        <v>202509</v>
      </c>
      <c r="C1059" s="24" t="s">
        <v>736</v>
      </c>
      <c r="D1059" s="24" t="s">
        <v>119</v>
      </c>
      <c r="E1059" s="62">
        <v>45901</v>
      </c>
      <c r="F1059" s="62">
        <v>46265</v>
      </c>
      <c r="G1059" s="37" t="s">
        <v>1544</v>
      </c>
      <c r="H1059" s="36">
        <v>362149</v>
      </c>
      <c r="I1059" s="63">
        <v>34578</v>
      </c>
      <c r="J1059" s="24" t="s">
        <v>3964</v>
      </c>
      <c r="K1059" s="63">
        <f t="shared" si="295"/>
        <v>45901</v>
      </c>
      <c r="L1059" s="55">
        <f t="shared" si="296"/>
        <v>0.04</v>
      </c>
      <c r="M1059" s="76">
        <v>0.22500000000000001</v>
      </c>
      <c r="N1059" s="62">
        <v>45901</v>
      </c>
      <c r="O1059" s="62">
        <v>46265</v>
      </c>
      <c r="P1059" s="63"/>
      <c r="Q1059" s="63"/>
      <c r="R1059" s="78">
        <v>31</v>
      </c>
      <c r="S1059" s="63" t="str">
        <f>VLOOKUP(R1059,SA!$B$3:$C$11,2,1)</f>
        <v>26-35</v>
      </c>
      <c r="T1059" s="38" t="s">
        <v>97</v>
      </c>
      <c r="U1059" s="24" t="s">
        <v>56</v>
      </c>
      <c r="V1059" s="24">
        <v>300000</v>
      </c>
      <c r="W1059" s="39">
        <f t="shared" si="297"/>
        <v>300000</v>
      </c>
      <c r="X1059" s="29">
        <f t="shared" si="298"/>
        <v>1</v>
      </c>
      <c r="Y1059" s="40">
        <f t="shared" si="299"/>
        <v>365</v>
      </c>
      <c r="Z1059" s="38">
        <f t="shared" si="300"/>
        <v>46081</v>
      </c>
      <c r="AA1059" s="41">
        <f t="shared" si="301"/>
        <v>181</v>
      </c>
      <c r="AB1059" s="24" t="s">
        <v>113</v>
      </c>
      <c r="AC1059" s="41">
        <f t="shared" si="302"/>
        <v>4124.4657999999999</v>
      </c>
      <c r="AD1059" s="41">
        <v>1</v>
      </c>
      <c r="AE1059" s="72">
        <f>INDEX(SA!$C$2:$G$11,MATCH(Details!S1059,SA!$C$2:$C$11,0),MATCH(Details!V1059,SA!$C$2:$G$2,0))*Y1059/(F1059-E1059+1)</f>
        <v>3495.31</v>
      </c>
      <c r="AF1059" s="41">
        <f t="shared" si="303"/>
        <v>0</v>
      </c>
      <c r="AG1059" s="41">
        <f t="shared" si="304"/>
        <v>0</v>
      </c>
      <c r="AH1059" s="41">
        <f t="shared" si="305"/>
        <v>629.1558</v>
      </c>
      <c r="AI1059" s="60">
        <f t="shared" si="306"/>
        <v>139.8124</v>
      </c>
      <c r="AJ1059" s="60">
        <f t="shared" si="307"/>
        <v>786.44475</v>
      </c>
      <c r="AK1059" s="60">
        <f t="shared" si="308"/>
        <v>1733.2907123287671</v>
      </c>
      <c r="AL1059" s="60">
        <f t="shared" si="309"/>
        <v>1273.9686735616438</v>
      </c>
      <c r="AM1059" s="41">
        <f t="shared" si="310"/>
        <v>1295.0841764383563</v>
      </c>
      <c r="AN1059" s="42">
        <f t="shared" si="311"/>
        <v>45715</v>
      </c>
      <c r="AO1059" s="43">
        <f t="shared" si="312"/>
        <v>3495.31</v>
      </c>
    </row>
    <row r="1060" spans="1:41" s="24" customFormat="1" ht="15.75" customHeight="1" x14ac:dyDescent="0.35">
      <c r="A1060" s="36" t="s">
        <v>27</v>
      </c>
      <c r="B1060" s="36">
        <v>202509</v>
      </c>
      <c r="C1060" s="24" t="s">
        <v>736</v>
      </c>
      <c r="D1060" s="24" t="s">
        <v>119</v>
      </c>
      <c r="E1060" s="62">
        <v>45901</v>
      </c>
      <c r="F1060" s="62">
        <v>46265</v>
      </c>
      <c r="G1060" s="37" t="s">
        <v>1545</v>
      </c>
      <c r="H1060" s="36">
        <v>362149</v>
      </c>
      <c r="I1060" s="63">
        <v>25065</v>
      </c>
      <c r="J1060" s="24" t="s">
        <v>3965</v>
      </c>
      <c r="K1060" s="63">
        <f t="shared" si="295"/>
        <v>45901</v>
      </c>
      <c r="L1060" s="55">
        <f t="shared" si="296"/>
        <v>0.04</v>
      </c>
      <c r="M1060" s="76">
        <v>0.22500000000000001</v>
      </c>
      <c r="N1060" s="62">
        <v>45901</v>
      </c>
      <c r="O1060" s="62">
        <v>46265</v>
      </c>
      <c r="P1060" s="63"/>
      <c r="Q1060" s="63"/>
      <c r="R1060" s="78">
        <v>57</v>
      </c>
      <c r="S1060" s="63" t="str">
        <f>VLOOKUP(R1060,SA!$B$3:$C$11,2,1)</f>
        <v>56-65</v>
      </c>
      <c r="T1060" s="38" t="s">
        <v>98</v>
      </c>
      <c r="U1060" s="24" t="s">
        <v>5747</v>
      </c>
      <c r="V1060" s="24">
        <v>300000</v>
      </c>
      <c r="W1060" s="39">
        <f t="shared" si="297"/>
        <v>0</v>
      </c>
      <c r="X1060" s="29">
        <f t="shared" si="298"/>
        <v>0</v>
      </c>
      <c r="Y1060" s="40">
        <f t="shared" si="299"/>
        <v>365</v>
      </c>
      <c r="Z1060" s="38">
        <f t="shared" si="300"/>
        <v>46081</v>
      </c>
      <c r="AA1060" s="41">
        <f t="shared" si="301"/>
        <v>181</v>
      </c>
      <c r="AB1060" s="24" t="s">
        <v>113</v>
      </c>
      <c r="AC1060" s="41">
        <f t="shared" si="302"/>
        <v>10831.751</v>
      </c>
      <c r="AD1060" s="41">
        <v>1</v>
      </c>
      <c r="AE1060" s="72">
        <f>INDEX(SA!$C$2:$G$11,MATCH(Details!S1060,SA!$C$2:$C$11,0),MATCH(Details!V1060,SA!$C$2:$G$2,0))*Y1060/(F1060-E1060+1)</f>
        <v>9179.4500000000007</v>
      </c>
      <c r="AF1060" s="41">
        <f t="shared" si="303"/>
        <v>0</v>
      </c>
      <c r="AG1060" s="41">
        <f t="shared" si="304"/>
        <v>0</v>
      </c>
      <c r="AH1060" s="41">
        <f t="shared" si="305"/>
        <v>1652.3010000000002</v>
      </c>
      <c r="AI1060" s="60">
        <f t="shared" si="306"/>
        <v>367.17800000000005</v>
      </c>
      <c r="AJ1060" s="60">
        <f t="shared" si="307"/>
        <v>2065.3762500000003</v>
      </c>
      <c r="AK1060" s="60">
        <f t="shared" si="308"/>
        <v>4552.0012328767125</v>
      </c>
      <c r="AL1060" s="60">
        <f t="shared" si="309"/>
        <v>3345.7209061643835</v>
      </c>
      <c r="AM1060" s="41">
        <f t="shared" si="310"/>
        <v>3401.1748438356171</v>
      </c>
      <c r="AN1060" s="42">
        <f t="shared" si="311"/>
        <v>45715</v>
      </c>
      <c r="AO1060" s="43">
        <f t="shared" si="312"/>
        <v>9179.4500000000007</v>
      </c>
    </row>
    <row r="1061" spans="1:41" s="24" customFormat="1" ht="15.75" customHeight="1" x14ac:dyDescent="0.35">
      <c r="A1061" s="36" t="s">
        <v>27</v>
      </c>
      <c r="B1061" s="36">
        <v>202509</v>
      </c>
      <c r="C1061" s="24" t="s">
        <v>736</v>
      </c>
      <c r="D1061" s="24" t="s">
        <v>119</v>
      </c>
      <c r="E1061" s="62">
        <v>45901</v>
      </c>
      <c r="F1061" s="62">
        <v>46265</v>
      </c>
      <c r="G1061" s="37" t="s">
        <v>1546</v>
      </c>
      <c r="H1061" s="36">
        <v>362150</v>
      </c>
      <c r="I1061" s="63">
        <v>39771</v>
      </c>
      <c r="J1061" s="24" t="s">
        <v>3966</v>
      </c>
      <c r="K1061" s="63">
        <f t="shared" si="295"/>
        <v>45901</v>
      </c>
      <c r="L1061" s="55">
        <f t="shared" si="296"/>
        <v>0.04</v>
      </c>
      <c r="M1061" s="76">
        <v>0.22500000000000001</v>
      </c>
      <c r="N1061" s="62">
        <v>45901</v>
      </c>
      <c r="O1061" s="62">
        <v>46265</v>
      </c>
      <c r="P1061" s="63"/>
      <c r="Q1061" s="63"/>
      <c r="R1061" s="78">
        <v>16</v>
      </c>
      <c r="S1061" s="63" t="str">
        <f>VLOOKUP(R1061,SA!$B$3:$C$11,2,1)</f>
        <v>0-25</v>
      </c>
      <c r="T1061" s="38" t="s">
        <v>97</v>
      </c>
      <c r="U1061" s="24" t="s">
        <v>5745</v>
      </c>
      <c r="V1061" s="24">
        <v>500000</v>
      </c>
      <c r="W1061" s="39">
        <f t="shared" si="297"/>
        <v>0</v>
      </c>
      <c r="X1061" s="29">
        <f t="shared" si="298"/>
        <v>0</v>
      </c>
      <c r="Y1061" s="40">
        <f t="shared" si="299"/>
        <v>365</v>
      </c>
      <c r="Z1061" s="38">
        <f t="shared" si="300"/>
        <v>46081</v>
      </c>
      <c r="AA1061" s="41">
        <f t="shared" si="301"/>
        <v>181</v>
      </c>
      <c r="AB1061" s="24" t="s">
        <v>113</v>
      </c>
      <c r="AC1061" s="41">
        <f t="shared" si="302"/>
        <v>4448.2106000000003</v>
      </c>
      <c r="AD1061" s="41">
        <v>1</v>
      </c>
      <c r="AE1061" s="72">
        <f>INDEX(SA!$C$2:$G$11,MATCH(Details!S1061,SA!$C$2:$C$11,0),MATCH(Details!V1061,SA!$C$2:$G$2,0))*Y1061/(F1061-E1061+1)</f>
        <v>3769.67</v>
      </c>
      <c r="AF1061" s="41">
        <f t="shared" si="303"/>
        <v>0</v>
      </c>
      <c r="AG1061" s="41">
        <f t="shared" si="304"/>
        <v>0</v>
      </c>
      <c r="AH1061" s="41">
        <f t="shared" si="305"/>
        <v>678.54060000000004</v>
      </c>
      <c r="AI1061" s="60">
        <f t="shared" si="306"/>
        <v>150.7868</v>
      </c>
      <c r="AJ1061" s="60">
        <f t="shared" si="307"/>
        <v>848.17574999999999</v>
      </c>
      <c r="AK1061" s="60">
        <f t="shared" si="308"/>
        <v>1869.3432054794521</v>
      </c>
      <c r="AL1061" s="60">
        <f t="shared" si="309"/>
        <v>1373.9672560273973</v>
      </c>
      <c r="AM1061" s="41">
        <f t="shared" si="310"/>
        <v>1396.7401939726028</v>
      </c>
      <c r="AN1061" s="42">
        <f t="shared" si="311"/>
        <v>45715</v>
      </c>
      <c r="AO1061" s="43">
        <f t="shared" si="312"/>
        <v>3769.67</v>
      </c>
    </row>
    <row r="1062" spans="1:41" s="24" customFormat="1" ht="15.75" customHeight="1" x14ac:dyDescent="0.35">
      <c r="A1062" s="36" t="s">
        <v>27</v>
      </c>
      <c r="B1062" s="36">
        <v>202509</v>
      </c>
      <c r="C1062" s="24" t="s">
        <v>736</v>
      </c>
      <c r="D1062" s="24" t="s">
        <v>119</v>
      </c>
      <c r="E1062" s="62">
        <v>45901</v>
      </c>
      <c r="F1062" s="62">
        <v>46265</v>
      </c>
      <c r="G1062" s="37" t="s">
        <v>1547</v>
      </c>
      <c r="H1062" s="36">
        <v>362150</v>
      </c>
      <c r="I1062" s="63">
        <v>31104</v>
      </c>
      <c r="J1062" s="24" t="s">
        <v>3967</v>
      </c>
      <c r="K1062" s="63">
        <f t="shared" si="295"/>
        <v>45901</v>
      </c>
      <c r="L1062" s="55">
        <f t="shared" si="296"/>
        <v>0.04</v>
      </c>
      <c r="M1062" s="76">
        <v>0.22500000000000001</v>
      </c>
      <c r="N1062" s="62">
        <v>45901</v>
      </c>
      <c r="O1062" s="62">
        <v>46265</v>
      </c>
      <c r="P1062" s="63"/>
      <c r="Q1062" s="63"/>
      <c r="R1062" s="78">
        <v>40</v>
      </c>
      <c r="S1062" s="63" t="str">
        <f>VLOOKUP(R1062,SA!$B$3:$C$11,2,1)</f>
        <v>36-45</v>
      </c>
      <c r="T1062" s="38" t="s">
        <v>98</v>
      </c>
      <c r="U1062" s="24" t="s">
        <v>5743</v>
      </c>
      <c r="V1062" s="24">
        <v>500000</v>
      </c>
      <c r="W1062" s="39">
        <f t="shared" si="297"/>
        <v>0</v>
      </c>
      <c r="X1062" s="29">
        <f t="shared" si="298"/>
        <v>0</v>
      </c>
      <c r="Y1062" s="40">
        <f t="shared" si="299"/>
        <v>365</v>
      </c>
      <c r="Z1062" s="38">
        <f t="shared" si="300"/>
        <v>46081</v>
      </c>
      <c r="AA1062" s="41">
        <f t="shared" si="301"/>
        <v>181</v>
      </c>
      <c r="AB1062" s="24" t="s">
        <v>113</v>
      </c>
      <c r="AC1062" s="41">
        <f t="shared" si="302"/>
        <v>6046.1902</v>
      </c>
      <c r="AD1062" s="41">
        <v>1</v>
      </c>
      <c r="AE1062" s="72">
        <f>INDEX(SA!$C$2:$G$11,MATCH(Details!S1062,SA!$C$2:$C$11,0),MATCH(Details!V1062,SA!$C$2:$G$2,0))*Y1062/(F1062-E1062+1)</f>
        <v>5123.8900000000003</v>
      </c>
      <c r="AF1062" s="41">
        <f t="shared" si="303"/>
        <v>0</v>
      </c>
      <c r="AG1062" s="41">
        <f t="shared" si="304"/>
        <v>0</v>
      </c>
      <c r="AH1062" s="41">
        <f t="shared" si="305"/>
        <v>922.30020000000002</v>
      </c>
      <c r="AI1062" s="60">
        <f t="shared" si="306"/>
        <v>204.9556</v>
      </c>
      <c r="AJ1062" s="60">
        <f t="shared" si="307"/>
        <v>1152.8752500000001</v>
      </c>
      <c r="AK1062" s="60">
        <f t="shared" si="308"/>
        <v>2540.8879178082193</v>
      </c>
      <c r="AL1062" s="60">
        <f t="shared" si="309"/>
        <v>1867.5526195890411</v>
      </c>
      <c r="AM1062" s="41">
        <f t="shared" si="310"/>
        <v>1898.5065304109589</v>
      </c>
      <c r="AN1062" s="42">
        <f t="shared" si="311"/>
        <v>45715</v>
      </c>
      <c r="AO1062" s="43">
        <f t="shared" si="312"/>
        <v>5123.8900000000003</v>
      </c>
    </row>
    <row r="1063" spans="1:41" s="24" customFormat="1" ht="15.75" customHeight="1" x14ac:dyDescent="0.35">
      <c r="A1063" s="36" t="s">
        <v>27</v>
      </c>
      <c r="B1063" s="36">
        <v>202509</v>
      </c>
      <c r="C1063" s="24" t="s">
        <v>736</v>
      </c>
      <c r="D1063" s="24" t="s">
        <v>119</v>
      </c>
      <c r="E1063" s="62">
        <v>45901</v>
      </c>
      <c r="F1063" s="62">
        <v>46265</v>
      </c>
      <c r="G1063" s="37" t="s">
        <v>1548</v>
      </c>
      <c r="H1063" s="36">
        <v>362150</v>
      </c>
      <c r="I1063" s="63">
        <v>22690</v>
      </c>
      <c r="J1063" s="24" t="s">
        <v>3968</v>
      </c>
      <c r="K1063" s="63">
        <f t="shared" si="295"/>
        <v>45901</v>
      </c>
      <c r="L1063" s="55">
        <f t="shared" si="296"/>
        <v>0.04</v>
      </c>
      <c r="M1063" s="76">
        <v>0.22500000000000001</v>
      </c>
      <c r="N1063" s="62">
        <v>45901</v>
      </c>
      <c r="O1063" s="62">
        <v>46265</v>
      </c>
      <c r="P1063" s="63"/>
      <c r="Q1063" s="63"/>
      <c r="R1063" s="78">
        <v>63</v>
      </c>
      <c r="S1063" s="63" t="str">
        <f>VLOOKUP(R1063,SA!$B$3:$C$11,2,1)</f>
        <v>56-65</v>
      </c>
      <c r="T1063" s="38" t="s">
        <v>98</v>
      </c>
      <c r="U1063" s="24" t="s">
        <v>5747</v>
      </c>
      <c r="V1063" s="24">
        <v>500000</v>
      </c>
      <c r="W1063" s="39">
        <f t="shared" si="297"/>
        <v>0</v>
      </c>
      <c r="X1063" s="29">
        <f t="shared" si="298"/>
        <v>0</v>
      </c>
      <c r="Y1063" s="40">
        <f t="shared" si="299"/>
        <v>365</v>
      </c>
      <c r="Z1063" s="38">
        <f t="shared" si="300"/>
        <v>46081</v>
      </c>
      <c r="AA1063" s="41">
        <f t="shared" si="301"/>
        <v>181</v>
      </c>
      <c r="AB1063" s="24" t="s">
        <v>113</v>
      </c>
      <c r="AC1063" s="41">
        <f t="shared" si="302"/>
        <v>13100.714</v>
      </c>
      <c r="AD1063" s="41">
        <v>1</v>
      </c>
      <c r="AE1063" s="72">
        <f>INDEX(SA!$C$2:$G$11,MATCH(Details!S1063,SA!$C$2:$C$11,0),MATCH(Details!V1063,SA!$C$2:$G$2,0))*Y1063/(F1063-E1063+1)</f>
        <v>11102.3</v>
      </c>
      <c r="AF1063" s="41">
        <f t="shared" si="303"/>
        <v>0</v>
      </c>
      <c r="AG1063" s="41">
        <f t="shared" si="304"/>
        <v>0</v>
      </c>
      <c r="AH1063" s="41">
        <f t="shared" si="305"/>
        <v>1998.4139999999998</v>
      </c>
      <c r="AI1063" s="60">
        <f t="shared" si="306"/>
        <v>444.09199999999998</v>
      </c>
      <c r="AJ1063" s="60">
        <f t="shared" si="307"/>
        <v>2498.0174999999999</v>
      </c>
      <c r="AK1063" s="60">
        <f t="shared" si="308"/>
        <v>5505.5241095890406</v>
      </c>
      <c r="AL1063" s="60">
        <f t="shared" si="309"/>
        <v>4046.5602205479449</v>
      </c>
      <c r="AM1063" s="41">
        <f t="shared" si="310"/>
        <v>4113.6302794520543</v>
      </c>
      <c r="AN1063" s="42">
        <f t="shared" si="311"/>
        <v>45715</v>
      </c>
      <c r="AO1063" s="43">
        <f t="shared" si="312"/>
        <v>11102.3</v>
      </c>
    </row>
    <row r="1064" spans="1:41" s="24" customFormat="1" ht="15.75" customHeight="1" x14ac:dyDescent="0.35">
      <c r="A1064" s="36" t="s">
        <v>27</v>
      </c>
      <c r="B1064" s="36">
        <v>202509</v>
      </c>
      <c r="C1064" s="24" t="s">
        <v>736</v>
      </c>
      <c r="D1064" s="24" t="s">
        <v>119</v>
      </c>
      <c r="E1064" s="62">
        <v>45901</v>
      </c>
      <c r="F1064" s="62">
        <v>46265</v>
      </c>
      <c r="G1064" s="37" t="s">
        <v>1549</v>
      </c>
      <c r="H1064" s="36">
        <v>362150</v>
      </c>
      <c r="I1064" s="63">
        <v>43988</v>
      </c>
      <c r="J1064" s="24" t="s">
        <v>3969</v>
      </c>
      <c r="K1064" s="63">
        <f t="shared" si="295"/>
        <v>45901</v>
      </c>
      <c r="L1064" s="55">
        <f t="shared" si="296"/>
        <v>0.04</v>
      </c>
      <c r="M1064" s="76">
        <v>0.22500000000000001</v>
      </c>
      <c r="N1064" s="62">
        <v>45901</v>
      </c>
      <c r="O1064" s="62">
        <v>46265</v>
      </c>
      <c r="P1064" s="63"/>
      <c r="Q1064" s="63"/>
      <c r="R1064" s="78">
        <v>5</v>
      </c>
      <c r="S1064" s="63" t="str">
        <f>VLOOKUP(R1064,SA!$B$3:$C$11,2,1)</f>
        <v>0-25</v>
      </c>
      <c r="T1064" s="38" t="s">
        <v>97</v>
      </c>
      <c r="U1064" s="24" t="s">
        <v>5745</v>
      </c>
      <c r="V1064" s="24">
        <v>500000</v>
      </c>
      <c r="W1064" s="39">
        <f t="shared" si="297"/>
        <v>0</v>
      </c>
      <c r="X1064" s="29">
        <f t="shared" si="298"/>
        <v>0</v>
      </c>
      <c r="Y1064" s="40">
        <f t="shared" si="299"/>
        <v>365</v>
      </c>
      <c r="Z1064" s="38">
        <f t="shared" si="300"/>
        <v>46081</v>
      </c>
      <c r="AA1064" s="41">
        <f t="shared" si="301"/>
        <v>181</v>
      </c>
      <c r="AB1064" s="24" t="s">
        <v>113</v>
      </c>
      <c r="AC1064" s="41">
        <f t="shared" si="302"/>
        <v>4448.2106000000003</v>
      </c>
      <c r="AD1064" s="41">
        <v>1</v>
      </c>
      <c r="AE1064" s="72">
        <f>INDEX(SA!$C$2:$G$11,MATCH(Details!S1064,SA!$C$2:$C$11,0),MATCH(Details!V1064,SA!$C$2:$G$2,0))*Y1064/(F1064-E1064+1)</f>
        <v>3769.67</v>
      </c>
      <c r="AF1064" s="41">
        <f t="shared" si="303"/>
        <v>0</v>
      </c>
      <c r="AG1064" s="41">
        <f t="shared" si="304"/>
        <v>0</v>
      </c>
      <c r="AH1064" s="41">
        <f t="shared" si="305"/>
        <v>678.54060000000004</v>
      </c>
      <c r="AI1064" s="60">
        <f t="shared" si="306"/>
        <v>150.7868</v>
      </c>
      <c r="AJ1064" s="60">
        <f t="shared" si="307"/>
        <v>848.17574999999999</v>
      </c>
      <c r="AK1064" s="60">
        <f t="shared" si="308"/>
        <v>1869.3432054794521</v>
      </c>
      <c r="AL1064" s="60">
        <f t="shared" si="309"/>
        <v>1373.9672560273973</v>
      </c>
      <c r="AM1064" s="41">
        <f t="shared" si="310"/>
        <v>1396.7401939726028</v>
      </c>
      <c r="AN1064" s="42">
        <f t="shared" si="311"/>
        <v>45715</v>
      </c>
      <c r="AO1064" s="43">
        <f t="shared" si="312"/>
        <v>3769.67</v>
      </c>
    </row>
    <row r="1065" spans="1:41" s="24" customFormat="1" ht="15.75" customHeight="1" x14ac:dyDescent="0.35">
      <c r="A1065" s="36" t="s">
        <v>27</v>
      </c>
      <c r="B1065" s="36">
        <v>202509</v>
      </c>
      <c r="C1065" s="24" t="s">
        <v>736</v>
      </c>
      <c r="D1065" s="24" t="s">
        <v>119</v>
      </c>
      <c r="E1065" s="62">
        <v>45901</v>
      </c>
      <c r="F1065" s="62">
        <v>46265</v>
      </c>
      <c r="G1065" s="37" t="s">
        <v>1550</v>
      </c>
      <c r="H1065" s="36">
        <v>362150</v>
      </c>
      <c r="I1065" s="63">
        <v>29936</v>
      </c>
      <c r="J1065" s="24" t="s">
        <v>3970</v>
      </c>
      <c r="K1065" s="63">
        <f t="shared" si="295"/>
        <v>45901</v>
      </c>
      <c r="L1065" s="55">
        <f t="shared" si="296"/>
        <v>0.04</v>
      </c>
      <c r="M1065" s="76">
        <v>0.22500000000000001</v>
      </c>
      <c r="N1065" s="62">
        <v>45901</v>
      </c>
      <c r="O1065" s="62">
        <v>46265</v>
      </c>
      <c r="P1065" s="63"/>
      <c r="Q1065" s="63"/>
      <c r="R1065" s="78">
        <v>43</v>
      </c>
      <c r="S1065" s="63" t="str">
        <f>VLOOKUP(R1065,SA!$B$3:$C$11,2,1)</f>
        <v>36-45</v>
      </c>
      <c r="T1065" s="38" t="s">
        <v>97</v>
      </c>
      <c r="U1065" s="24" t="s">
        <v>56</v>
      </c>
      <c r="V1065" s="24">
        <v>500000</v>
      </c>
      <c r="W1065" s="39">
        <f t="shared" si="297"/>
        <v>500000</v>
      </c>
      <c r="X1065" s="29">
        <f t="shared" si="298"/>
        <v>1</v>
      </c>
      <c r="Y1065" s="40">
        <f t="shared" si="299"/>
        <v>365</v>
      </c>
      <c r="Z1065" s="38">
        <f t="shared" si="300"/>
        <v>46081</v>
      </c>
      <c r="AA1065" s="41">
        <f t="shared" si="301"/>
        <v>181</v>
      </c>
      <c r="AB1065" s="24" t="s">
        <v>113</v>
      </c>
      <c r="AC1065" s="41">
        <f t="shared" si="302"/>
        <v>6046.1902</v>
      </c>
      <c r="AD1065" s="41">
        <v>1</v>
      </c>
      <c r="AE1065" s="72">
        <f>INDEX(SA!$C$2:$G$11,MATCH(Details!S1065,SA!$C$2:$C$11,0),MATCH(Details!V1065,SA!$C$2:$G$2,0))*Y1065/(F1065-E1065+1)</f>
        <v>5123.8900000000003</v>
      </c>
      <c r="AF1065" s="41">
        <f t="shared" si="303"/>
        <v>0</v>
      </c>
      <c r="AG1065" s="41">
        <f t="shared" si="304"/>
        <v>0</v>
      </c>
      <c r="AH1065" s="41">
        <f t="shared" si="305"/>
        <v>922.30020000000002</v>
      </c>
      <c r="AI1065" s="60">
        <f t="shared" si="306"/>
        <v>204.9556</v>
      </c>
      <c r="AJ1065" s="60">
        <f t="shared" si="307"/>
        <v>1152.8752500000001</v>
      </c>
      <c r="AK1065" s="60">
        <f t="shared" si="308"/>
        <v>2540.8879178082193</v>
      </c>
      <c r="AL1065" s="60">
        <f t="shared" si="309"/>
        <v>1867.5526195890411</v>
      </c>
      <c r="AM1065" s="41">
        <f t="shared" si="310"/>
        <v>1898.5065304109589</v>
      </c>
      <c r="AN1065" s="42">
        <f t="shared" si="311"/>
        <v>45715</v>
      </c>
      <c r="AO1065" s="43">
        <f t="shared" si="312"/>
        <v>5123.8900000000003</v>
      </c>
    </row>
    <row r="1066" spans="1:41" s="24" customFormat="1" ht="15.75" customHeight="1" x14ac:dyDescent="0.35">
      <c r="A1066" s="36" t="s">
        <v>27</v>
      </c>
      <c r="B1066" s="36">
        <v>202509</v>
      </c>
      <c r="C1066" s="24" t="s">
        <v>736</v>
      </c>
      <c r="D1066" s="24" t="s">
        <v>119</v>
      </c>
      <c r="E1066" s="62">
        <v>45901</v>
      </c>
      <c r="F1066" s="62">
        <v>46265</v>
      </c>
      <c r="G1066" s="37" t="s">
        <v>719</v>
      </c>
      <c r="H1066" s="36">
        <v>362151</v>
      </c>
      <c r="I1066" s="63">
        <v>33687</v>
      </c>
      <c r="J1066" s="24" t="s">
        <v>3971</v>
      </c>
      <c r="K1066" s="63">
        <f t="shared" si="295"/>
        <v>45901</v>
      </c>
      <c r="L1066" s="55">
        <f t="shared" si="296"/>
        <v>0.04</v>
      </c>
      <c r="M1066" s="76">
        <v>0.22500000000000001</v>
      </c>
      <c r="N1066" s="62">
        <v>45901</v>
      </c>
      <c r="O1066" s="62">
        <v>46265</v>
      </c>
      <c r="P1066" s="63"/>
      <c r="Q1066" s="63"/>
      <c r="R1066" s="78">
        <v>33</v>
      </c>
      <c r="S1066" s="63" t="str">
        <f>VLOOKUP(R1066,SA!$B$3:$C$11,2,1)</f>
        <v>26-35</v>
      </c>
      <c r="T1066" s="38" t="s">
        <v>97</v>
      </c>
      <c r="U1066" s="24" t="s">
        <v>56</v>
      </c>
      <c r="V1066" s="24">
        <v>300000</v>
      </c>
      <c r="W1066" s="39">
        <f t="shared" si="297"/>
        <v>300000</v>
      </c>
      <c r="X1066" s="29">
        <f t="shared" si="298"/>
        <v>1</v>
      </c>
      <c r="Y1066" s="40">
        <f t="shared" si="299"/>
        <v>365</v>
      </c>
      <c r="Z1066" s="38">
        <f t="shared" si="300"/>
        <v>46081</v>
      </c>
      <c r="AA1066" s="41">
        <f t="shared" si="301"/>
        <v>181</v>
      </c>
      <c r="AB1066" s="24" t="s">
        <v>113</v>
      </c>
      <c r="AC1066" s="41">
        <f t="shared" si="302"/>
        <v>4124.4657999999999</v>
      </c>
      <c r="AD1066" s="41">
        <v>1</v>
      </c>
      <c r="AE1066" s="72">
        <f>INDEX(SA!$C$2:$G$11,MATCH(Details!S1066,SA!$C$2:$C$11,0),MATCH(Details!V1066,SA!$C$2:$G$2,0))*Y1066/(F1066-E1066+1)</f>
        <v>3495.31</v>
      </c>
      <c r="AF1066" s="41">
        <f t="shared" si="303"/>
        <v>0</v>
      </c>
      <c r="AG1066" s="41">
        <f t="shared" si="304"/>
        <v>0</v>
      </c>
      <c r="AH1066" s="41">
        <f t="shared" si="305"/>
        <v>629.1558</v>
      </c>
      <c r="AI1066" s="60">
        <f t="shared" si="306"/>
        <v>139.8124</v>
      </c>
      <c r="AJ1066" s="60">
        <f t="shared" si="307"/>
        <v>786.44475</v>
      </c>
      <c r="AK1066" s="60">
        <f t="shared" si="308"/>
        <v>1733.2907123287671</v>
      </c>
      <c r="AL1066" s="60">
        <f t="shared" si="309"/>
        <v>1273.9686735616438</v>
      </c>
      <c r="AM1066" s="41">
        <f t="shared" si="310"/>
        <v>1295.0841764383563</v>
      </c>
      <c r="AN1066" s="42">
        <f t="shared" si="311"/>
        <v>45715</v>
      </c>
      <c r="AO1066" s="43">
        <f t="shared" si="312"/>
        <v>3495.31</v>
      </c>
    </row>
    <row r="1067" spans="1:41" s="24" customFormat="1" ht="15.75" customHeight="1" x14ac:dyDescent="0.35">
      <c r="A1067" s="36" t="s">
        <v>27</v>
      </c>
      <c r="B1067" s="36">
        <v>202509</v>
      </c>
      <c r="C1067" s="24" t="s">
        <v>736</v>
      </c>
      <c r="D1067" s="24" t="s">
        <v>119</v>
      </c>
      <c r="E1067" s="62">
        <v>45901</v>
      </c>
      <c r="F1067" s="62">
        <v>46265</v>
      </c>
      <c r="G1067" s="37" t="s">
        <v>1551</v>
      </c>
      <c r="H1067" s="36">
        <v>362151</v>
      </c>
      <c r="I1067" s="63">
        <v>35073</v>
      </c>
      <c r="J1067" s="24" t="s">
        <v>3972</v>
      </c>
      <c r="K1067" s="63">
        <f t="shared" si="295"/>
        <v>45901</v>
      </c>
      <c r="L1067" s="55">
        <f t="shared" si="296"/>
        <v>0.04</v>
      </c>
      <c r="M1067" s="76">
        <v>0.22500000000000001</v>
      </c>
      <c r="N1067" s="62">
        <v>45901</v>
      </c>
      <c r="O1067" s="62">
        <v>46265</v>
      </c>
      <c r="P1067" s="63"/>
      <c r="Q1067" s="63"/>
      <c r="R1067" s="78">
        <v>29</v>
      </c>
      <c r="S1067" s="63" t="str">
        <f>VLOOKUP(R1067,SA!$B$3:$C$11,2,1)</f>
        <v>26-35</v>
      </c>
      <c r="T1067" s="38" t="s">
        <v>98</v>
      </c>
      <c r="U1067" s="24" t="s">
        <v>5743</v>
      </c>
      <c r="V1067" s="24">
        <v>300000</v>
      </c>
      <c r="W1067" s="39">
        <f t="shared" si="297"/>
        <v>0</v>
      </c>
      <c r="X1067" s="29">
        <f t="shared" si="298"/>
        <v>0</v>
      </c>
      <c r="Y1067" s="40">
        <f t="shared" si="299"/>
        <v>365</v>
      </c>
      <c r="Z1067" s="38">
        <f t="shared" si="300"/>
        <v>46081</v>
      </c>
      <c r="AA1067" s="41">
        <f t="shared" si="301"/>
        <v>181</v>
      </c>
      <c r="AB1067" s="24" t="s">
        <v>113</v>
      </c>
      <c r="AC1067" s="41">
        <f t="shared" si="302"/>
        <v>4124.4657999999999</v>
      </c>
      <c r="AD1067" s="41">
        <v>1</v>
      </c>
      <c r="AE1067" s="72">
        <f>INDEX(SA!$C$2:$G$11,MATCH(Details!S1067,SA!$C$2:$C$11,0),MATCH(Details!V1067,SA!$C$2:$G$2,0))*Y1067/(F1067-E1067+1)</f>
        <v>3495.31</v>
      </c>
      <c r="AF1067" s="41">
        <f t="shared" si="303"/>
        <v>0</v>
      </c>
      <c r="AG1067" s="41">
        <f t="shared" si="304"/>
        <v>0</v>
      </c>
      <c r="AH1067" s="41">
        <f t="shared" si="305"/>
        <v>629.1558</v>
      </c>
      <c r="AI1067" s="60">
        <f t="shared" si="306"/>
        <v>139.8124</v>
      </c>
      <c r="AJ1067" s="60">
        <f t="shared" si="307"/>
        <v>786.44475</v>
      </c>
      <c r="AK1067" s="60">
        <f t="shared" si="308"/>
        <v>1733.2907123287671</v>
      </c>
      <c r="AL1067" s="60">
        <f t="shared" si="309"/>
        <v>1273.9686735616438</v>
      </c>
      <c r="AM1067" s="41">
        <f t="shared" si="310"/>
        <v>1295.0841764383563</v>
      </c>
      <c r="AN1067" s="42">
        <f t="shared" si="311"/>
        <v>45715</v>
      </c>
      <c r="AO1067" s="43">
        <f t="shared" si="312"/>
        <v>3495.31</v>
      </c>
    </row>
    <row r="1068" spans="1:41" s="24" customFormat="1" ht="15.75" customHeight="1" x14ac:dyDescent="0.35">
      <c r="A1068" s="36" t="s">
        <v>27</v>
      </c>
      <c r="B1068" s="36">
        <v>202509</v>
      </c>
      <c r="C1068" s="24" t="s">
        <v>736</v>
      </c>
      <c r="D1068" s="24" t="s">
        <v>119</v>
      </c>
      <c r="E1068" s="62">
        <v>45901</v>
      </c>
      <c r="F1068" s="62">
        <v>46265</v>
      </c>
      <c r="G1068" s="37" t="s">
        <v>1552</v>
      </c>
      <c r="H1068" s="36">
        <v>362151</v>
      </c>
      <c r="I1068" s="63">
        <v>45640</v>
      </c>
      <c r="J1068" s="24" t="s">
        <v>3973</v>
      </c>
      <c r="K1068" s="63">
        <f t="shared" si="295"/>
        <v>45901</v>
      </c>
      <c r="L1068" s="55">
        <f t="shared" si="296"/>
        <v>0.04</v>
      </c>
      <c r="M1068" s="76">
        <v>0.22500000000000001</v>
      </c>
      <c r="N1068" s="62">
        <v>45901</v>
      </c>
      <c r="O1068" s="62">
        <v>46265</v>
      </c>
      <c r="P1068" s="63"/>
      <c r="Q1068" s="63"/>
      <c r="R1068" s="78">
        <v>0</v>
      </c>
      <c r="S1068" s="63" t="str">
        <f>VLOOKUP(R1068,SA!$B$3:$C$11,2,1)</f>
        <v>0-25</v>
      </c>
      <c r="T1068" s="38" t="s">
        <v>97</v>
      </c>
      <c r="U1068" s="24" t="s">
        <v>5745</v>
      </c>
      <c r="V1068" s="24">
        <v>300000</v>
      </c>
      <c r="W1068" s="39">
        <f t="shared" si="297"/>
        <v>0</v>
      </c>
      <c r="X1068" s="29">
        <f t="shared" si="298"/>
        <v>0</v>
      </c>
      <c r="Y1068" s="40">
        <f t="shared" si="299"/>
        <v>365</v>
      </c>
      <c r="Z1068" s="38">
        <f t="shared" si="300"/>
        <v>46081</v>
      </c>
      <c r="AA1068" s="41">
        <f t="shared" si="301"/>
        <v>181</v>
      </c>
      <c r="AB1068" s="24" t="s">
        <v>113</v>
      </c>
      <c r="AC1068" s="41">
        <f t="shared" si="302"/>
        <v>3690.3792000000003</v>
      </c>
      <c r="AD1068" s="41">
        <v>1</v>
      </c>
      <c r="AE1068" s="72">
        <f>INDEX(SA!$C$2:$G$11,MATCH(Details!S1068,SA!$C$2:$C$11,0),MATCH(Details!V1068,SA!$C$2:$G$2,0))*Y1068/(F1068-E1068+1)</f>
        <v>3127.44</v>
      </c>
      <c r="AF1068" s="41">
        <f t="shared" si="303"/>
        <v>0</v>
      </c>
      <c r="AG1068" s="41">
        <f t="shared" si="304"/>
        <v>0</v>
      </c>
      <c r="AH1068" s="41">
        <f t="shared" si="305"/>
        <v>562.93920000000003</v>
      </c>
      <c r="AI1068" s="60">
        <f t="shared" si="306"/>
        <v>125.0976</v>
      </c>
      <c r="AJ1068" s="60">
        <f t="shared" si="307"/>
        <v>703.67399999999998</v>
      </c>
      <c r="AK1068" s="60">
        <f t="shared" si="308"/>
        <v>1550.8675068493151</v>
      </c>
      <c r="AL1068" s="60">
        <f t="shared" si="309"/>
        <v>1139.8876175342466</v>
      </c>
      <c r="AM1068" s="41">
        <f t="shared" si="310"/>
        <v>1158.7807824657534</v>
      </c>
      <c r="AN1068" s="42">
        <f t="shared" si="311"/>
        <v>45715</v>
      </c>
      <c r="AO1068" s="43">
        <f t="shared" si="312"/>
        <v>3127.44</v>
      </c>
    </row>
    <row r="1069" spans="1:41" s="24" customFormat="1" ht="15.75" customHeight="1" x14ac:dyDescent="0.35">
      <c r="A1069" s="36" t="s">
        <v>27</v>
      </c>
      <c r="B1069" s="36">
        <v>202509</v>
      </c>
      <c r="C1069" s="24" t="s">
        <v>736</v>
      </c>
      <c r="D1069" s="24" t="s">
        <v>119</v>
      </c>
      <c r="E1069" s="62">
        <v>45901</v>
      </c>
      <c r="F1069" s="62">
        <v>46265</v>
      </c>
      <c r="G1069" s="37" t="s">
        <v>1553</v>
      </c>
      <c r="H1069" s="36">
        <v>550002</v>
      </c>
      <c r="I1069" s="63">
        <v>25264</v>
      </c>
      <c r="J1069" s="24" t="s">
        <v>3974</v>
      </c>
      <c r="K1069" s="63">
        <f t="shared" si="295"/>
        <v>45901</v>
      </c>
      <c r="L1069" s="55">
        <f t="shared" si="296"/>
        <v>0.04</v>
      </c>
      <c r="M1069" s="76">
        <v>0.22500000000000001</v>
      </c>
      <c r="N1069" s="62">
        <v>45901</v>
      </c>
      <c r="O1069" s="62">
        <v>46265</v>
      </c>
      <c r="P1069" s="63"/>
      <c r="Q1069" s="63"/>
      <c r="R1069" s="78">
        <v>56</v>
      </c>
      <c r="S1069" s="63" t="str">
        <f>VLOOKUP(R1069,SA!$B$3:$C$11,2,1)</f>
        <v>56-65</v>
      </c>
      <c r="T1069" s="38" t="s">
        <v>98</v>
      </c>
      <c r="U1069" s="24" t="s">
        <v>5743</v>
      </c>
      <c r="V1069" s="24">
        <v>400000</v>
      </c>
      <c r="W1069" s="39">
        <f t="shared" si="297"/>
        <v>0</v>
      </c>
      <c r="X1069" s="29">
        <f t="shared" si="298"/>
        <v>0</v>
      </c>
      <c r="Y1069" s="40">
        <f t="shared" si="299"/>
        <v>365</v>
      </c>
      <c r="Z1069" s="38">
        <f t="shared" si="300"/>
        <v>46081</v>
      </c>
      <c r="AA1069" s="41">
        <f t="shared" si="301"/>
        <v>181</v>
      </c>
      <c r="AB1069" s="24" t="s">
        <v>113</v>
      </c>
      <c r="AC1069" s="41">
        <f t="shared" si="302"/>
        <v>11909.7282</v>
      </c>
      <c r="AD1069" s="41">
        <v>1</v>
      </c>
      <c r="AE1069" s="72">
        <f>INDEX(SA!$C$2:$G$11,MATCH(Details!S1069,SA!$C$2:$C$11,0),MATCH(Details!V1069,SA!$C$2:$G$2,0))*Y1069/(F1069-E1069+1)</f>
        <v>10092.99</v>
      </c>
      <c r="AF1069" s="41">
        <f t="shared" si="303"/>
        <v>0</v>
      </c>
      <c r="AG1069" s="41">
        <f t="shared" si="304"/>
        <v>0</v>
      </c>
      <c r="AH1069" s="41">
        <f t="shared" si="305"/>
        <v>1816.7382</v>
      </c>
      <c r="AI1069" s="60">
        <f t="shared" si="306"/>
        <v>403.71960000000001</v>
      </c>
      <c r="AJ1069" s="60">
        <f t="shared" si="307"/>
        <v>2270.9227500000002</v>
      </c>
      <c r="AK1069" s="60">
        <f t="shared" si="308"/>
        <v>5005.0169589041097</v>
      </c>
      <c r="AL1069" s="60">
        <f t="shared" si="309"/>
        <v>3678.6874647945206</v>
      </c>
      <c r="AM1069" s="41">
        <f t="shared" si="310"/>
        <v>3739.6601852054787</v>
      </c>
      <c r="AN1069" s="42">
        <f t="shared" si="311"/>
        <v>45715</v>
      </c>
      <c r="AO1069" s="43">
        <f t="shared" si="312"/>
        <v>10092.99</v>
      </c>
    </row>
    <row r="1070" spans="1:41" s="24" customFormat="1" ht="15.75" customHeight="1" x14ac:dyDescent="0.35">
      <c r="A1070" s="36" t="s">
        <v>27</v>
      </c>
      <c r="B1070" s="36">
        <v>202509</v>
      </c>
      <c r="C1070" s="24" t="s">
        <v>736</v>
      </c>
      <c r="D1070" s="24" t="s">
        <v>119</v>
      </c>
      <c r="E1070" s="62">
        <v>45901</v>
      </c>
      <c r="F1070" s="62">
        <v>46265</v>
      </c>
      <c r="G1070" s="37" t="s">
        <v>367</v>
      </c>
      <c r="H1070" s="36">
        <v>550002</v>
      </c>
      <c r="I1070" s="63">
        <v>25028</v>
      </c>
      <c r="J1070" s="24" t="s">
        <v>3975</v>
      </c>
      <c r="K1070" s="63">
        <f t="shared" si="295"/>
        <v>45901</v>
      </c>
      <c r="L1070" s="55">
        <f t="shared" si="296"/>
        <v>0.04</v>
      </c>
      <c r="M1070" s="76">
        <v>0.22500000000000001</v>
      </c>
      <c r="N1070" s="62">
        <v>45901</v>
      </c>
      <c r="O1070" s="62">
        <v>46265</v>
      </c>
      <c r="P1070" s="63"/>
      <c r="Q1070" s="63"/>
      <c r="R1070" s="78">
        <v>57</v>
      </c>
      <c r="S1070" s="63" t="str">
        <f>VLOOKUP(R1070,SA!$B$3:$C$11,2,1)</f>
        <v>56-65</v>
      </c>
      <c r="T1070" s="38" t="s">
        <v>97</v>
      </c>
      <c r="U1070" s="24" t="s">
        <v>56</v>
      </c>
      <c r="V1070" s="24">
        <v>400000</v>
      </c>
      <c r="W1070" s="39">
        <f t="shared" si="297"/>
        <v>400000</v>
      </c>
      <c r="X1070" s="29">
        <f t="shared" si="298"/>
        <v>1</v>
      </c>
      <c r="Y1070" s="40">
        <f t="shared" si="299"/>
        <v>365</v>
      </c>
      <c r="Z1070" s="38">
        <f t="shared" si="300"/>
        <v>46081</v>
      </c>
      <c r="AA1070" s="41">
        <f t="shared" si="301"/>
        <v>181</v>
      </c>
      <c r="AB1070" s="24" t="s">
        <v>113</v>
      </c>
      <c r="AC1070" s="41">
        <f t="shared" si="302"/>
        <v>11909.7282</v>
      </c>
      <c r="AD1070" s="41">
        <v>1</v>
      </c>
      <c r="AE1070" s="72">
        <f>INDEX(SA!$C$2:$G$11,MATCH(Details!S1070,SA!$C$2:$C$11,0),MATCH(Details!V1070,SA!$C$2:$G$2,0))*Y1070/(F1070-E1070+1)</f>
        <v>10092.99</v>
      </c>
      <c r="AF1070" s="41">
        <f t="shared" si="303"/>
        <v>0</v>
      </c>
      <c r="AG1070" s="41">
        <f t="shared" si="304"/>
        <v>0</v>
      </c>
      <c r="AH1070" s="41">
        <f t="shared" si="305"/>
        <v>1816.7382</v>
      </c>
      <c r="AI1070" s="60">
        <f t="shared" si="306"/>
        <v>403.71960000000001</v>
      </c>
      <c r="AJ1070" s="60">
        <f t="shared" si="307"/>
        <v>2270.9227500000002</v>
      </c>
      <c r="AK1070" s="60">
        <f t="shared" si="308"/>
        <v>5005.0169589041097</v>
      </c>
      <c r="AL1070" s="60">
        <f t="shared" si="309"/>
        <v>3678.6874647945206</v>
      </c>
      <c r="AM1070" s="41">
        <f t="shared" si="310"/>
        <v>3739.6601852054787</v>
      </c>
      <c r="AN1070" s="42">
        <f t="shared" si="311"/>
        <v>45715</v>
      </c>
      <c r="AO1070" s="43">
        <f t="shared" si="312"/>
        <v>10092.99</v>
      </c>
    </row>
    <row r="1071" spans="1:41" s="24" customFormat="1" ht="15.75" customHeight="1" x14ac:dyDescent="0.35">
      <c r="A1071" s="36" t="s">
        <v>27</v>
      </c>
      <c r="B1071" s="36">
        <v>202509</v>
      </c>
      <c r="C1071" s="24" t="s">
        <v>736</v>
      </c>
      <c r="D1071" s="24" t="s">
        <v>119</v>
      </c>
      <c r="E1071" s="62">
        <v>45901</v>
      </c>
      <c r="F1071" s="62">
        <v>46265</v>
      </c>
      <c r="G1071" s="37" t="s">
        <v>1554</v>
      </c>
      <c r="H1071" s="36">
        <v>550003</v>
      </c>
      <c r="I1071" s="63">
        <v>24023</v>
      </c>
      <c r="J1071" s="24" t="s">
        <v>3976</v>
      </c>
      <c r="K1071" s="63">
        <f t="shared" si="295"/>
        <v>45901</v>
      </c>
      <c r="L1071" s="55">
        <f t="shared" si="296"/>
        <v>0.04</v>
      </c>
      <c r="M1071" s="76">
        <v>0.22500000000000001</v>
      </c>
      <c r="N1071" s="62">
        <v>45901</v>
      </c>
      <c r="O1071" s="62">
        <v>46265</v>
      </c>
      <c r="P1071" s="63"/>
      <c r="Q1071" s="63"/>
      <c r="R1071" s="78">
        <v>59</v>
      </c>
      <c r="S1071" s="63" t="str">
        <f>VLOOKUP(R1071,SA!$B$3:$C$11,2,1)</f>
        <v>56-65</v>
      </c>
      <c r="T1071" s="38" t="s">
        <v>98</v>
      </c>
      <c r="U1071" s="24" t="s">
        <v>5743</v>
      </c>
      <c r="V1071" s="24">
        <v>400000</v>
      </c>
      <c r="W1071" s="39">
        <f t="shared" si="297"/>
        <v>0</v>
      </c>
      <c r="X1071" s="29">
        <f t="shared" si="298"/>
        <v>0</v>
      </c>
      <c r="Y1071" s="40">
        <f t="shared" si="299"/>
        <v>365</v>
      </c>
      <c r="Z1071" s="38">
        <f t="shared" si="300"/>
        <v>46081</v>
      </c>
      <c r="AA1071" s="41">
        <f t="shared" si="301"/>
        <v>181</v>
      </c>
      <c r="AB1071" s="24" t="s">
        <v>113</v>
      </c>
      <c r="AC1071" s="41">
        <f t="shared" si="302"/>
        <v>11909.7282</v>
      </c>
      <c r="AD1071" s="41">
        <v>1</v>
      </c>
      <c r="AE1071" s="72">
        <f>INDEX(SA!$C$2:$G$11,MATCH(Details!S1071,SA!$C$2:$C$11,0),MATCH(Details!V1071,SA!$C$2:$G$2,0))*Y1071/(F1071-E1071+1)</f>
        <v>10092.99</v>
      </c>
      <c r="AF1071" s="41">
        <f t="shared" si="303"/>
        <v>0</v>
      </c>
      <c r="AG1071" s="41">
        <f t="shared" si="304"/>
        <v>0</v>
      </c>
      <c r="AH1071" s="41">
        <f t="shared" si="305"/>
        <v>1816.7382</v>
      </c>
      <c r="AI1071" s="60">
        <f t="shared" si="306"/>
        <v>403.71960000000001</v>
      </c>
      <c r="AJ1071" s="60">
        <f t="shared" si="307"/>
        <v>2270.9227500000002</v>
      </c>
      <c r="AK1071" s="60">
        <f t="shared" si="308"/>
        <v>5005.0169589041097</v>
      </c>
      <c r="AL1071" s="60">
        <f t="shared" si="309"/>
        <v>3678.6874647945206</v>
      </c>
      <c r="AM1071" s="41">
        <f t="shared" si="310"/>
        <v>3739.6601852054787</v>
      </c>
      <c r="AN1071" s="42">
        <f t="shared" si="311"/>
        <v>45715</v>
      </c>
      <c r="AO1071" s="43">
        <f t="shared" si="312"/>
        <v>10092.99</v>
      </c>
    </row>
    <row r="1072" spans="1:41" s="24" customFormat="1" ht="15.75" customHeight="1" x14ac:dyDescent="0.35">
      <c r="A1072" s="36" t="s">
        <v>27</v>
      </c>
      <c r="B1072" s="36">
        <v>202509</v>
      </c>
      <c r="C1072" s="24" t="s">
        <v>736</v>
      </c>
      <c r="D1072" s="24" t="s">
        <v>119</v>
      </c>
      <c r="E1072" s="62">
        <v>45901</v>
      </c>
      <c r="F1072" s="62">
        <v>46265</v>
      </c>
      <c r="G1072" s="37" t="s">
        <v>229</v>
      </c>
      <c r="H1072" s="36">
        <v>550003</v>
      </c>
      <c r="I1072" s="63">
        <v>25091</v>
      </c>
      <c r="J1072" s="24" t="s">
        <v>3977</v>
      </c>
      <c r="K1072" s="63">
        <f t="shared" si="295"/>
        <v>45901</v>
      </c>
      <c r="L1072" s="55">
        <f t="shared" si="296"/>
        <v>0.04</v>
      </c>
      <c r="M1072" s="76">
        <v>0.22500000000000001</v>
      </c>
      <c r="N1072" s="62">
        <v>45901</v>
      </c>
      <c r="O1072" s="62">
        <v>46265</v>
      </c>
      <c r="P1072" s="63"/>
      <c r="Q1072" s="63"/>
      <c r="R1072" s="78">
        <v>56</v>
      </c>
      <c r="S1072" s="63" t="str">
        <f>VLOOKUP(R1072,SA!$B$3:$C$11,2,1)</f>
        <v>56-65</v>
      </c>
      <c r="T1072" s="38" t="s">
        <v>97</v>
      </c>
      <c r="U1072" s="24" t="s">
        <v>56</v>
      </c>
      <c r="V1072" s="24">
        <v>400000</v>
      </c>
      <c r="W1072" s="39">
        <f t="shared" si="297"/>
        <v>400000</v>
      </c>
      <c r="X1072" s="29">
        <f t="shared" si="298"/>
        <v>1</v>
      </c>
      <c r="Y1072" s="40">
        <f t="shared" si="299"/>
        <v>365</v>
      </c>
      <c r="Z1072" s="38">
        <f t="shared" si="300"/>
        <v>46081</v>
      </c>
      <c r="AA1072" s="41">
        <f t="shared" si="301"/>
        <v>181</v>
      </c>
      <c r="AB1072" s="24" t="s">
        <v>113</v>
      </c>
      <c r="AC1072" s="41">
        <f t="shared" si="302"/>
        <v>11909.7282</v>
      </c>
      <c r="AD1072" s="41">
        <v>1</v>
      </c>
      <c r="AE1072" s="72">
        <f>INDEX(SA!$C$2:$G$11,MATCH(Details!S1072,SA!$C$2:$C$11,0),MATCH(Details!V1072,SA!$C$2:$G$2,0))*Y1072/(F1072-E1072+1)</f>
        <v>10092.99</v>
      </c>
      <c r="AF1072" s="41">
        <f t="shared" si="303"/>
        <v>0</v>
      </c>
      <c r="AG1072" s="41">
        <f t="shared" si="304"/>
        <v>0</v>
      </c>
      <c r="AH1072" s="41">
        <f t="shared" si="305"/>
        <v>1816.7382</v>
      </c>
      <c r="AI1072" s="60">
        <f t="shared" si="306"/>
        <v>403.71960000000001</v>
      </c>
      <c r="AJ1072" s="60">
        <f t="shared" si="307"/>
        <v>2270.9227500000002</v>
      </c>
      <c r="AK1072" s="60">
        <f t="shared" si="308"/>
        <v>5005.0169589041097</v>
      </c>
      <c r="AL1072" s="60">
        <f t="shared" si="309"/>
        <v>3678.6874647945206</v>
      </c>
      <c r="AM1072" s="41">
        <f t="shared" si="310"/>
        <v>3739.6601852054787</v>
      </c>
      <c r="AN1072" s="42">
        <f t="shared" si="311"/>
        <v>45715</v>
      </c>
      <c r="AO1072" s="43">
        <f t="shared" si="312"/>
        <v>10092.99</v>
      </c>
    </row>
    <row r="1073" spans="1:41" s="24" customFormat="1" ht="15.75" customHeight="1" x14ac:dyDescent="0.35">
      <c r="A1073" s="36" t="s">
        <v>27</v>
      </c>
      <c r="B1073" s="36">
        <v>202509</v>
      </c>
      <c r="C1073" s="24" t="s">
        <v>736</v>
      </c>
      <c r="D1073" s="24" t="s">
        <v>119</v>
      </c>
      <c r="E1073" s="62">
        <v>45901</v>
      </c>
      <c r="F1073" s="62">
        <v>46265</v>
      </c>
      <c r="G1073" s="37" t="s">
        <v>374</v>
      </c>
      <c r="H1073" s="36">
        <v>550007</v>
      </c>
      <c r="I1073" s="63">
        <v>25723</v>
      </c>
      <c r="J1073" s="24" t="s">
        <v>3978</v>
      </c>
      <c r="K1073" s="63">
        <f t="shared" si="295"/>
        <v>45901</v>
      </c>
      <c r="L1073" s="55">
        <f t="shared" si="296"/>
        <v>0.04</v>
      </c>
      <c r="M1073" s="76">
        <v>0.22500000000000001</v>
      </c>
      <c r="N1073" s="62">
        <v>45901</v>
      </c>
      <c r="O1073" s="62">
        <v>46265</v>
      </c>
      <c r="P1073" s="63"/>
      <c r="Q1073" s="63"/>
      <c r="R1073" s="78">
        <v>55</v>
      </c>
      <c r="S1073" s="63" t="str">
        <f>VLOOKUP(R1073,SA!$B$3:$C$11,2,1)</f>
        <v>46-55</v>
      </c>
      <c r="T1073" s="38" t="s">
        <v>97</v>
      </c>
      <c r="U1073" s="24" t="s">
        <v>56</v>
      </c>
      <c r="V1073" s="24">
        <v>400000</v>
      </c>
      <c r="W1073" s="39">
        <f t="shared" si="297"/>
        <v>400000</v>
      </c>
      <c r="X1073" s="29">
        <f t="shared" si="298"/>
        <v>1</v>
      </c>
      <c r="Y1073" s="40">
        <f t="shared" si="299"/>
        <v>365</v>
      </c>
      <c r="Z1073" s="38">
        <f t="shared" si="300"/>
        <v>46081</v>
      </c>
      <c r="AA1073" s="41">
        <f t="shared" si="301"/>
        <v>181</v>
      </c>
      <c r="AB1073" s="24" t="s">
        <v>113</v>
      </c>
      <c r="AC1073" s="41">
        <f t="shared" si="302"/>
        <v>8108.2165999999997</v>
      </c>
      <c r="AD1073" s="41">
        <v>1</v>
      </c>
      <c r="AE1073" s="72">
        <f>INDEX(SA!$C$2:$G$11,MATCH(Details!S1073,SA!$C$2:$C$11,0),MATCH(Details!V1073,SA!$C$2:$G$2,0))*Y1073/(F1073-E1073+1)</f>
        <v>6871.37</v>
      </c>
      <c r="AF1073" s="41">
        <f t="shared" si="303"/>
        <v>0</v>
      </c>
      <c r="AG1073" s="41">
        <f t="shared" si="304"/>
        <v>0</v>
      </c>
      <c r="AH1073" s="41">
        <f t="shared" si="305"/>
        <v>1236.8465999999999</v>
      </c>
      <c r="AI1073" s="60">
        <f t="shared" si="306"/>
        <v>274.85480000000001</v>
      </c>
      <c r="AJ1073" s="60">
        <f t="shared" si="307"/>
        <v>1546.05825</v>
      </c>
      <c r="AK1073" s="60">
        <f t="shared" si="308"/>
        <v>3407.446493150685</v>
      </c>
      <c r="AL1073" s="60">
        <f t="shared" si="309"/>
        <v>2504.4731724657536</v>
      </c>
      <c r="AM1073" s="41">
        <f t="shared" si="310"/>
        <v>2545.9837775342462</v>
      </c>
      <c r="AN1073" s="42">
        <f t="shared" si="311"/>
        <v>45715</v>
      </c>
      <c r="AO1073" s="43">
        <f t="shared" si="312"/>
        <v>6871.37</v>
      </c>
    </row>
    <row r="1074" spans="1:41" s="24" customFormat="1" ht="15.75" customHeight="1" x14ac:dyDescent="0.35">
      <c r="A1074" s="36" t="s">
        <v>27</v>
      </c>
      <c r="B1074" s="36">
        <v>202509</v>
      </c>
      <c r="C1074" s="24" t="s">
        <v>736</v>
      </c>
      <c r="D1074" s="24" t="s">
        <v>119</v>
      </c>
      <c r="E1074" s="62">
        <v>45901</v>
      </c>
      <c r="F1074" s="62">
        <v>46265</v>
      </c>
      <c r="G1074" s="37" t="s">
        <v>1555</v>
      </c>
      <c r="H1074" s="36">
        <v>550007</v>
      </c>
      <c r="I1074" s="63">
        <v>18264</v>
      </c>
      <c r="J1074" s="24" t="s">
        <v>3979</v>
      </c>
      <c r="K1074" s="63">
        <f t="shared" si="295"/>
        <v>45901</v>
      </c>
      <c r="L1074" s="55">
        <f t="shared" si="296"/>
        <v>0.04</v>
      </c>
      <c r="M1074" s="76">
        <v>0.22500000000000001</v>
      </c>
      <c r="N1074" s="62">
        <v>45901</v>
      </c>
      <c r="O1074" s="62">
        <v>46265</v>
      </c>
      <c r="P1074" s="63"/>
      <c r="Q1074" s="63"/>
      <c r="R1074" s="78">
        <v>75</v>
      </c>
      <c r="S1074" s="63" t="str">
        <f>VLOOKUP(R1074,SA!$B$3:$C$11,2,1)</f>
        <v>71-75</v>
      </c>
      <c r="T1074" s="38" t="s">
        <v>98</v>
      </c>
      <c r="U1074" s="24" t="s">
        <v>5747</v>
      </c>
      <c r="V1074" s="24">
        <v>400000</v>
      </c>
      <c r="W1074" s="39">
        <f t="shared" si="297"/>
        <v>0</v>
      </c>
      <c r="X1074" s="29">
        <f t="shared" si="298"/>
        <v>0</v>
      </c>
      <c r="Y1074" s="40">
        <f t="shared" si="299"/>
        <v>365</v>
      </c>
      <c r="Z1074" s="38">
        <f t="shared" si="300"/>
        <v>46081</v>
      </c>
      <c r="AA1074" s="41">
        <f t="shared" si="301"/>
        <v>181</v>
      </c>
      <c r="AB1074" s="24" t="s">
        <v>113</v>
      </c>
      <c r="AC1074" s="41">
        <f t="shared" si="302"/>
        <v>21578.034600000003</v>
      </c>
      <c r="AD1074" s="41">
        <v>1</v>
      </c>
      <c r="AE1074" s="72">
        <f>INDEX(SA!$C$2:$G$11,MATCH(Details!S1074,SA!$C$2:$C$11,0),MATCH(Details!V1074,SA!$C$2:$G$2,0))*Y1074/(F1074-E1074+1)</f>
        <v>18286.47</v>
      </c>
      <c r="AF1074" s="41">
        <f t="shared" si="303"/>
        <v>0</v>
      </c>
      <c r="AG1074" s="41">
        <f t="shared" si="304"/>
        <v>0</v>
      </c>
      <c r="AH1074" s="41">
        <f t="shared" si="305"/>
        <v>3291.5646000000002</v>
      </c>
      <c r="AI1074" s="60">
        <f t="shared" si="306"/>
        <v>731.45880000000011</v>
      </c>
      <c r="AJ1074" s="60">
        <f t="shared" si="307"/>
        <v>4114.4557500000001</v>
      </c>
      <c r="AK1074" s="60">
        <f t="shared" si="308"/>
        <v>9068.0851232876721</v>
      </c>
      <c r="AL1074" s="60">
        <f t="shared" si="309"/>
        <v>6665.0425656164389</v>
      </c>
      <c r="AM1074" s="41">
        <f t="shared" si="310"/>
        <v>6775.5128843835619</v>
      </c>
      <c r="AN1074" s="42">
        <f t="shared" si="311"/>
        <v>45715</v>
      </c>
      <c r="AO1074" s="43">
        <f t="shared" si="312"/>
        <v>18286.47</v>
      </c>
    </row>
    <row r="1075" spans="1:41" s="24" customFormat="1" ht="15.75" customHeight="1" x14ac:dyDescent="0.35">
      <c r="A1075" s="36" t="s">
        <v>27</v>
      </c>
      <c r="B1075" s="36">
        <v>202509</v>
      </c>
      <c r="C1075" s="24" t="s">
        <v>736</v>
      </c>
      <c r="D1075" s="24" t="s">
        <v>119</v>
      </c>
      <c r="E1075" s="62">
        <v>45901</v>
      </c>
      <c r="F1075" s="62">
        <v>46265</v>
      </c>
      <c r="G1075" s="37" t="s">
        <v>1556</v>
      </c>
      <c r="H1075" s="36">
        <v>550007</v>
      </c>
      <c r="I1075" s="63">
        <v>26424</v>
      </c>
      <c r="J1075" s="24" t="s">
        <v>3980</v>
      </c>
      <c r="K1075" s="63">
        <f t="shared" si="295"/>
        <v>45901</v>
      </c>
      <c r="L1075" s="55">
        <f t="shared" si="296"/>
        <v>0.04</v>
      </c>
      <c r="M1075" s="76">
        <v>0.22500000000000001</v>
      </c>
      <c r="N1075" s="62">
        <v>45901</v>
      </c>
      <c r="O1075" s="62">
        <v>46265</v>
      </c>
      <c r="P1075" s="63"/>
      <c r="Q1075" s="63"/>
      <c r="R1075" s="78">
        <v>53</v>
      </c>
      <c r="S1075" s="63" t="str">
        <f>VLOOKUP(R1075,SA!$B$3:$C$11,2,1)</f>
        <v>46-55</v>
      </c>
      <c r="T1075" s="38" t="s">
        <v>98</v>
      </c>
      <c r="U1075" s="24" t="s">
        <v>5743</v>
      </c>
      <c r="V1075" s="24">
        <v>400000</v>
      </c>
      <c r="W1075" s="39">
        <f t="shared" si="297"/>
        <v>0</v>
      </c>
      <c r="X1075" s="29">
        <f t="shared" si="298"/>
        <v>0</v>
      </c>
      <c r="Y1075" s="40">
        <f t="shared" si="299"/>
        <v>365</v>
      </c>
      <c r="Z1075" s="38">
        <f t="shared" si="300"/>
        <v>46081</v>
      </c>
      <c r="AA1075" s="41">
        <f t="shared" si="301"/>
        <v>181</v>
      </c>
      <c r="AB1075" s="24" t="s">
        <v>113</v>
      </c>
      <c r="AC1075" s="41">
        <f t="shared" si="302"/>
        <v>8108.2165999999997</v>
      </c>
      <c r="AD1075" s="41">
        <v>1</v>
      </c>
      <c r="AE1075" s="72">
        <f>INDEX(SA!$C$2:$G$11,MATCH(Details!S1075,SA!$C$2:$C$11,0),MATCH(Details!V1075,SA!$C$2:$G$2,0))*Y1075/(F1075-E1075+1)</f>
        <v>6871.37</v>
      </c>
      <c r="AF1075" s="41">
        <f t="shared" si="303"/>
        <v>0</v>
      </c>
      <c r="AG1075" s="41">
        <f t="shared" si="304"/>
        <v>0</v>
      </c>
      <c r="AH1075" s="41">
        <f t="shared" si="305"/>
        <v>1236.8465999999999</v>
      </c>
      <c r="AI1075" s="60">
        <f t="shared" si="306"/>
        <v>274.85480000000001</v>
      </c>
      <c r="AJ1075" s="60">
        <f t="shared" si="307"/>
        <v>1546.05825</v>
      </c>
      <c r="AK1075" s="60">
        <f t="shared" si="308"/>
        <v>3407.446493150685</v>
      </c>
      <c r="AL1075" s="60">
        <f t="shared" si="309"/>
        <v>2504.4731724657536</v>
      </c>
      <c r="AM1075" s="41">
        <f t="shared" si="310"/>
        <v>2545.9837775342462</v>
      </c>
      <c r="AN1075" s="42">
        <f t="shared" si="311"/>
        <v>45715</v>
      </c>
      <c r="AO1075" s="43">
        <f t="shared" si="312"/>
        <v>6871.37</v>
      </c>
    </row>
    <row r="1076" spans="1:41" s="24" customFormat="1" ht="15.75" customHeight="1" x14ac:dyDescent="0.35">
      <c r="A1076" s="36" t="s">
        <v>27</v>
      </c>
      <c r="B1076" s="36">
        <v>202509</v>
      </c>
      <c r="C1076" s="24" t="s">
        <v>736</v>
      </c>
      <c r="D1076" s="24" t="s">
        <v>119</v>
      </c>
      <c r="E1076" s="62">
        <v>45901</v>
      </c>
      <c r="F1076" s="62">
        <v>46265</v>
      </c>
      <c r="G1076" s="37" t="s">
        <v>1557</v>
      </c>
      <c r="H1076" s="36">
        <v>550007</v>
      </c>
      <c r="I1076" s="63">
        <v>16438</v>
      </c>
      <c r="J1076" s="24" t="s">
        <v>3981</v>
      </c>
      <c r="K1076" s="63">
        <f t="shared" si="295"/>
        <v>45901</v>
      </c>
      <c r="L1076" s="55">
        <f t="shared" si="296"/>
        <v>0.04</v>
      </c>
      <c r="M1076" s="76">
        <v>0.22500000000000001</v>
      </c>
      <c r="N1076" s="62">
        <v>45901</v>
      </c>
      <c r="O1076" s="62">
        <v>46265</v>
      </c>
      <c r="P1076" s="63"/>
      <c r="Q1076" s="63"/>
      <c r="R1076" s="78">
        <v>80</v>
      </c>
      <c r="S1076" s="63" t="str">
        <f>VLOOKUP(R1076,SA!$B$3:$C$11,2,1)</f>
        <v>76-80</v>
      </c>
      <c r="T1076" s="38" t="s">
        <v>97</v>
      </c>
      <c r="U1076" s="24" t="s">
        <v>5744</v>
      </c>
      <c r="V1076" s="24">
        <v>400000</v>
      </c>
      <c r="W1076" s="39">
        <f t="shared" si="297"/>
        <v>0</v>
      </c>
      <c r="X1076" s="29">
        <f t="shared" si="298"/>
        <v>0</v>
      </c>
      <c r="Y1076" s="40">
        <f t="shared" si="299"/>
        <v>365</v>
      </c>
      <c r="Z1076" s="38">
        <f t="shared" si="300"/>
        <v>46081</v>
      </c>
      <c r="AA1076" s="41">
        <f t="shared" si="301"/>
        <v>181</v>
      </c>
      <c r="AB1076" s="24" t="s">
        <v>113</v>
      </c>
      <c r="AC1076" s="41">
        <f t="shared" si="302"/>
        <v>27110.087</v>
      </c>
      <c r="AD1076" s="41">
        <v>1</v>
      </c>
      <c r="AE1076" s="72">
        <f>INDEX(SA!$C$2:$G$11,MATCH(Details!S1076,SA!$C$2:$C$11,0),MATCH(Details!V1076,SA!$C$2:$G$2,0))*Y1076/(F1076-E1076+1)</f>
        <v>22974.65</v>
      </c>
      <c r="AF1076" s="41">
        <f t="shared" si="303"/>
        <v>0</v>
      </c>
      <c r="AG1076" s="41">
        <f t="shared" si="304"/>
        <v>0</v>
      </c>
      <c r="AH1076" s="41">
        <f t="shared" si="305"/>
        <v>4135.4369999999999</v>
      </c>
      <c r="AI1076" s="60">
        <f t="shared" si="306"/>
        <v>918.9860000000001</v>
      </c>
      <c r="AJ1076" s="60">
        <f t="shared" si="307"/>
        <v>5169.2962500000003</v>
      </c>
      <c r="AK1076" s="60">
        <f t="shared" si="308"/>
        <v>11392.908630136988</v>
      </c>
      <c r="AL1076" s="60">
        <f t="shared" si="309"/>
        <v>8373.7878431506851</v>
      </c>
      <c r="AM1076" s="41">
        <f t="shared" si="310"/>
        <v>8512.5799068493143</v>
      </c>
      <c r="AN1076" s="42">
        <f t="shared" si="311"/>
        <v>45715</v>
      </c>
      <c r="AO1076" s="43">
        <f t="shared" si="312"/>
        <v>22974.65</v>
      </c>
    </row>
    <row r="1077" spans="1:41" s="24" customFormat="1" ht="15.75" customHeight="1" x14ac:dyDescent="0.35">
      <c r="A1077" s="36" t="s">
        <v>27</v>
      </c>
      <c r="B1077" s="36">
        <v>202509</v>
      </c>
      <c r="C1077" s="24" t="s">
        <v>736</v>
      </c>
      <c r="D1077" s="24" t="s">
        <v>119</v>
      </c>
      <c r="E1077" s="62">
        <v>45901</v>
      </c>
      <c r="F1077" s="62">
        <v>46265</v>
      </c>
      <c r="G1077" s="37" t="s">
        <v>1558</v>
      </c>
      <c r="H1077" s="36">
        <v>550008</v>
      </c>
      <c r="I1077" s="63">
        <v>25109</v>
      </c>
      <c r="J1077" s="24" t="s">
        <v>3982</v>
      </c>
      <c r="K1077" s="63">
        <f t="shared" si="295"/>
        <v>45901</v>
      </c>
      <c r="L1077" s="55">
        <f t="shared" si="296"/>
        <v>0.04</v>
      </c>
      <c r="M1077" s="76">
        <v>0.22500000000000001</v>
      </c>
      <c r="N1077" s="62">
        <v>45901</v>
      </c>
      <c r="O1077" s="62">
        <v>46265</v>
      </c>
      <c r="P1077" s="63"/>
      <c r="Q1077" s="63"/>
      <c r="R1077" s="78">
        <v>56</v>
      </c>
      <c r="S1077" s="63" t="str">
        <f>VLOOKUP(R1077,SA!$B$3:$C$11,2,1)</f>
        <v>56-65</v>
      </c>
      <c r="T1077" s="38" t="s">
        <v>98</v>
      </c>
      <c r="U1077" s="24" t="s">
        <v>5743</v>
      </c>
      <c r="V1077" s="24">
        <v>400000</v>
      </c>
      <c r="W1077" s="39">
        <f t="shared" si="297"/>
        <v>0</v>
      </c>
      <c r="X1077" s="29">
        <f t="shared" si="298"/>
        <v>0</v>
      </c>
      <c r="Y1077" s="40">
        <f t="shared" si="299"/>
        <v>365</v>
      </c>
      <c r="Z1077" s="38">
        <f t="shared" si="300"/>
        <v>46081</v>
      </c>
      <c r="AA1077" s="41">
        <f t="shared" si="301"/>
        <v>181</v>
      </c>
      <c r="AB1077" s="24" t="s">
        <v>113</v>
      </c>
      <c r="AC1077" s="41">
        <f t="shared" si="302"/>
        <v>11909.7282</v>
      </c>
      <c r="AD1077" s="41">
        <v>1</v>
      </c>
      <c r="AE1077" s="72">
        <f>INDEX(SA!$C$2:$G$11,MATCH(Details!S1077,SA!$C$2:$C$11,0),MATCH(Details!V1077,SA!$C$2:$G$2,0))*Y1077/(F1077-E1077+1)</f>
        <v>10092.99</v>
      </c>
      <c r="AF1077" s="41">
        <f t="shared" si="303"/>
        <v>0</v>
      </c>
      <c r="AG1077" s="41">
        <f t="shared" si="304"/>
        <v>0</v>
      </c>
      <c r="AH1077" s="41">
        <f t="shared" si="305"/>
        <v>1816.7382</v>
      </c>
      <c r="AI1077" s="60">
        <f t="shared" si="306"/>
        <v>403.71960000000001</v>
      </c>
      <c r="AJ1077" s="60">
        <f t="shared" si="307"/>
        <v>2270.9227500000002</v>
      </c>
      <c r="AK1077" s="60">
        <f t="shared" si="308"/>
        <v>5005.0169589041097</v>
      </c>
      <c r="AL1077" s="60">
        <f t="shared" si="309"/>
        <v>3678.6874647945206</v>
      </c>
      <c r="AM1077" s="41">
        <f t="shared" si="310"/>
        <v>3739.6601852054787</v>
      </c>
      <c r="AN1077" s="42">
        <f t="shared" si="311"/>
        <v>45715</v>
      </c>
      <c r="AO1077" s="43">
        <f t="shared" si="312"/>
        <v>10092.99</v>
      </c>
    </row>
    <row r="1078" spans="1:41" s="24" customFormat="1" ht="15.75" customHeight="1" x14ac:dyDescent="0.35">
      <c r="A1078" s="36" t="s">
        <v>27</v>
      </c>
      <c r="B1078" s="36">
        <v>202509</v>
      </c>
      <c r="C1078" s="24" t="s">
        <v>736</v>
      </c>
      <c r="D1078" s="24" t="s">
        <v>119</v>
      </c>
      <c r="E1078" s="62">
        <v>45901</v>
      </c>
      <c r="F1078" s="62">
        <v>46265</v>
      </c>
      <c r="G1078" s="37" t="s">
        <v>1559</v>
      </c>
      <c r="H1078" s="36">
        <v>550008</v>
      </c>
      <c r="I1078" s="63">
        <v>36234</v>
      </c>
      <c r="J1078" s="24" t="s">
        <v>3983</v>
      </c>
      <c r="K1078" s="63">
        <f t="shared" si="295"/>
        <v>45901</v>
      </c>
      <c r="L1078" s="55">
        <f t="shared" si="296"/>
        <v>0.04</v>
      </c>
      <c r="M1078" s="76">
        <v>0.22500000000000001</v>
      </c>
      <c r="N1078" s="62">
        <v>45901</v>
      </c>
      <c r="O1078" s="62">
        <v>46265</v>
      </c>
      <c r="P1078" s="63"/>
      <c r="Q1078" s="63"/>
      <c r="R1078" s="78">
        <v>26</v>
      </c>
      <c r="S1078" s="63" t="str">
        <f>VLOOKUP(R1078,SA!$B$3:$C$11,2,1)</f>
        <v>26-35</v>
      </c>
      <c r="T1078" s="38" t="s">
        <v>98</v>
      </c>
      <c r="U1078" s="24" t="s">
        <v>5746</v>
      </c>
      <c r="V1078" s="24">
        <v>400000</v>
      </c>
      <c r="W1078" s="39">
        <f t="shared" si="297"/>
        <v>0</v>
      </c>
      <c r="X1078" s="29">
        <f t="shared" si="298"/>
        <v>0</v>
      </c>
      <c r="Y1078" s="40">
        <f t="shared" si="299"/>
        <v>365</v>
      </c>
      <c r="Z1078" s="38">
        <f t="shared" si="300"/>
        <v>46081</v>
      </c>
      <c r="AA1078" s="41">
        <f t="shared" si="301"/>
        <v>181</v>
      </c>
      <c r="AB1078" s="24" t="s">
        <v>113</v>
      </c>
      <c r="AC1078" s="41">
        <f t="shared" si="302"/>
        <v>4533.0290000000005</v>
      </c>
      <c r="AD1078" s="41">
        <v>1</v>
      </c>
      <c r="AE1078" s="72">
        <f>INDEX(SA!$C$2:$G$11,MATCH(Details!S1078,SA!$C$2:$C$11,0),MATCH(Details!V1078,SA!$C$2:$G$2,0))*Y1078/(F1078-E1078+1)</f>
        <v>3841.55</v>
      </c>
      <c r="AF1078" s="41">
        <f t="shared" si="303"/>
        <v>0</v>
      </c>
      <c r="AG1078" s="41">
        <f t="shared" si="304"/>
        <v>0</v>
      </c>
      <c r="AH1078" s="41">
        <f t="shared" si="305"/>
        <v>691.47900000000004</v>
      </c>
      <c r="AI1078" s="60">
        <f t="shared" si="306"/>
        <v>153.66200000000001</v>
      </c>
      <c r="AJ1078" s="60">
        <f t="shared" si="307"/>
        <v>864.34875000000011</v>
      </c>
      <c r="AK1078" s="60">
        <f t="shared" si="308"/>
        <v>1904.9878082191783</v>
      </c>
      <c r="AL1078" s="60">
        <f t="shared" si="309"/>
        <v>1400.1660390410959</v>
      </c>
      <c r="AM1078" s="41">
        <f t="shared" si="310"/>
        <v>1423.3732109589046</v>
      </c>
      <c r="AN1078" s="42">
        <f t="shared" si="311"/>
        <v>45715</v>
      </c>
      <c r="AO1078" s="43">
        <f t="shared" si="312"/>
        <v>3841.55</v>
      </c>
    </row>
    <row r="1079" spans="1:41" s="24" customFormat="1" ht="15.75" customHeight="1" x14ac:dyDescent="0.35">
      <c r="A1079" s="36" t="s">
        <v>27</v>
      </c>
      <c r="B1079" s="36">
        <v>202509</v>
      </c>
      <c r="C1079" s="24" t="s">
        <v>736</v>
      </c>
      <c r="D1079" s="24" t="s">
        <v>119</v>
      </c>
      <c r="E1079" s="62">
        <v>45901</v>
      </c>
      <c r="F1079" s="62">
        <v>46265</v>
      </c>
      <c r="G1079" s="37" t="s">
        <v>259</v>
      </c>
      <c r="H1079" s="36">
        <v>550008</v>
      </c>
      <c r="I1079" s="63">
        <v>25614</v>
      </c>
      <c r="J1079" s="24" t="s">
        <v>3984</v>
      </c>
      <c r="K1079" s="63">
        <f t="shared" si="295"/>
        <v>45901</v>
      </c>
      <c r="L1079" s="55">
        <f t="shared" si="296"/>
        <v>0.04</v>
      </c>
      <c r="M1079" s="76">
        <v>0.22500000000000001</v>
      </c>
      <c r="N1079" s="62">
        <v>45901</v>
      </c>
      <c r="O1079" s="62">
        <v>46265</v>
      </c>
      <c r="P1079" s="63"/>
      <c r="Q1079" s="63"/>
      <c r="R1079" s="78">
        <v>55</v>
      </c>
      <c r="S1079" s="63" t="str">
        <f>VLOOKUP(R1079,SA!$B$3:$C$11,2,1)</f>
        <v>46-55</v>
      </c>
      <c r="T1079" s="38" t="s">
        <v>97</v>
      </c>
      <c r="U1079" s="24" t="s">
        <v>56</v>
      </c>
      <c r="V1079" s="24">
        <v>400000</v>
      </c>
      <c r="W1079" s="39">
        <f t="shared" si="297"/>
        <v>400000</v>
      </c>
      <c r="X1079" s="29">
        <f t="shared" si="298"/>
        <v>1</v>
      </c>
      <c r="Y1079" s="40">
        <f t="shared" si="299"/>
        <v>365</v>
      </c>
      <c r="Z1079" s="38">
        <f t="shared" si="300"/>
        <v>46081</v>
      </c>
      <c r="AA1079" s="41">
        <f t="shared" si="301"/>
        <v>181</v>
      </c>
      <c r="AB1079" s="24" t="s">
        <v>113</v>
      </c>
      <c r="AC1079" s="41">
        <f t="shared" si="302"/>
        <v>8108.2165999999997</v>
      </c>
      <c r="AD1079" s="41">
        <v>1</v>
      </c>
      <c r="AE1079" s="72">
        <f>INDEX(SA!$C$2:$G$11,MATCH(Details!S1079,SA!$C$2:$C$11,0),MATCH(Details!V1079,SA!$C$2:$G$2,0))*Y1079/(F1079-E1079+1)</f>
        <v>6871.37</v>
      </c>
      <c r="AF1079" s="41">
        <f t="shared" si="303"/>
        <v>0</v>
      </c>
      <c r="AG1079" s="41">
        <f t="shared" si="304"/>
        <v>0</v>
      </c>
      <c r="AH1079" s="41">
        <f t="shared" si="305"/>
        <v>1236.8465999999999</v>
      </c>
      <c r="AI1079" s="60">
        <f t="shared" si="306"/>
        <v>274.85480000000001</v>
      </c>
      <c r="AJ1079" s="60">
        <f t="shared" si="307"/>
        <v>1546.05825</v>
      </c>
      <c r="AK1079" s="60">
        <f t="shared" si="308"/>
        <v>3407.446493150685</v>
      </c>
      <c r="AL1079" s="60">
        <f t="shared" si="309"/>
        <v>2504.4731724657536</v>
      </c>
      <c r="AM1079" s="41">
        <f t="shared" si="310"/>
        <v>2545.9837775342462</v>
      </c>
      <c r="AN1079" s="42">
        <f t="shared" si="311"/>
        <v>45715</v>
      </c>
      <c r="AO1079" s="43">
        <f t="shared" si="312"/>
        <v>6871.37</v>
      </c>
    </row>
    <row r="1080" spans="1:41" s="24" customFormat="1" ht="15.75" customHeight="1" x14ac:dyDescent="0.35">
      <c r="A1080" s="36" t="s">
        <v>27</v>
      </c>
      <c r="B1080" s="36">
        <v>202509</v>
      </c>
      <c r="C1080" s="24" t="s">
        <v>736</v>
      </c>
      <c r="D1080" s="24" t="s">
        <v>119</v>
      </c>
      <c r="E1080" s="62">
        <v>45901</v>
      </c>
      <c r="F1080" s="62">
        <v>46265</v>
      </c>
      <c r="G1080" s="37" t="s">
        <v>1560</v>
      </c>
      <c r="H1080" s="36">
        <v>550010</v>
      </c>
      <c r="I1080" s="63">
        <v>17333</v>
      </c>
      <c r="J1080" s="24" t="s">
        <v>3985</v>
      </c>
      <c r="K1080" s="63">
        <f t="shared" si="295"/>
        <v>45901</v>
      </c>
      <c r="L1080" s="55">
        <f t="shared" si="296"/>
        <v>0.04</v>
      </c>
      <c r="M1080" s="76">
        <v>0.22500000000000001</v>
      </c>
      <c r="N1080" s="62">
        <v>45901</v>
      </c>
      <c r="O1080" s="62">
        <v>46265</v>
      </c>
      <c r="P1080" s="63"/>
      <c r="Q1080" s="63"/>
      <c r="R1080" s="78">
        <v>78</v>
      </c>
      <c r="S1080" s="63" t="str">
        <f>VLOOKUP(R1080,SA!$B$3:$C$11,2,1)</f>
        <v>76-80</v>
      </c>
      <c r="T1080" s="38" t="s">
        <v>98</v>
      </c>
      <c r="U1080" s="24" t="s">
        <v>5747</v>
      </c>
      <c r="V1080" s="24">
        <v>500000</v>
      </c>
      <c r="W1080" s="39">
        <f t="shared" si="297"/>
        <v>0</v>
      </c>
      <c r="X1080" s="29">
        <f t="shared" si="298"/>
        <v>0</v>
      </c>
      <c r="Y1080" s="40">
        <f t="shared" si="299"/>
        <v>365</v>
      </c>
      <c r="Z1080" s="38">
        <f t="shared" si="300"/>
        <v>46081</v>
      </c>
      <c r="AA1080" s="41">
        <f t="shared" si="301"/>
        <v>181</v>
      </c>
      <c r="AB1080" s="24" t="s">
        <v>113</v>
      </c>
      <c r="AC1080" s="41">
        <f t="shared" si="302"/>
        <v>29821.089800000002</v>
      </c>
      <c r="AD1080" s="41">
        <v>1</v>
      </c>
      <c r="AE1080" s="72">
        <f>INDEX(SA!$C$2:$G$11,MATCH(Details!S1080,SA!$C$2:$C$11,0),MATCH(Details!V1080,SA!$C$2:$G$2,0))*Y1080/(F1080-E1080+1)</f>
        <v>25272.11</v>
      </c>
      <c r="AF1080" s="41">
        <f t="shared" si="303"/>
        <v>0</v>
      </c>
      <c r="AG1080" s="41">
        <f t="shared" si="304"/>
        <v>0</v>
      </c>
      <c r="AH1080" s="41">
        <f t="shared" si="305"/>
        <v>4548.9798000000001</v>
      </c>
      <c r="AI1080" s="60">
        <f t="shared" si="306"/>
        <v>1010.8844</v>
      </c>
      <c r="AJ1080" s="60">
        <f t="shared" si="307"/>
        <v>5686.2247500000003</v>
      </c>
      <c r="AK1080" s="60">
        <f t="shared" si="308"/>
        <v>12532.197013698631</v>
      </c>
      <c r="AL1080" s="60">
        <f t="shared" si="309"/>
        <v>9211.1648050684944</v>
      </c>
      <c r="AM1080" s="41">
        <f t="shared" si="310"/>
        <v>9363.8360449315078</v>
      </c>
      <c r="AN1080" s="42">
        <f t="shared" si="311"/>
        <v>45715</v>
      </c>
      <c r="AO1080" s="43">
        <f t="shared" si="312"/>
        <v>25272.11</v>
      </c>
    </row>
    <row r="1081" spans="1:41" s="24" customFormat="1" ht="15.75" customHeight="1" x14ac:dyDescent="0.35">
      <c r="A1081" s="36" t="s">
        <v>27</v>
      </c>
      <c r="B1081" s="36">
        <v>202509</v>
      </c>
      <c r="C1081" s="24" t="s">
        <v>736</v>
      </c>
      <c r="D1081" s="24" t="s">
        <v>119</v>
      </c>
      <c r="E1081" s="62">
        <v>45901</v>
      </c>
      <c r="F1081" s="62">
        <v>46265</v>
      </c>
      <c r="G1081" s="37" t="s">
        <v>1561</v>
      </c>
      <c r="H1081" s="36">
        <v>550010</v>
      </c>
      <c r="I1081" s="63">
        <v>16540</v>
      </c>
      <c r="J1081" s="24" t="s">
        <v>3986</v>
      </c>
      <c r="K1081" s="63">
        <f t="shared" si="295"/>
        <v>45901</v>
      </c>
      <c r="L1081" s="55">
        <f t="shared" si="296"/>
        <v>0.04</v>
      </c>
      <c r="M1081" s="76">
        <v>0.22500000000000001</v>
      </c>
      <c r="N1081" s="62">
        <v>45901</v>
      </c>
      <c r="O1081" s="62">
        <v>46265</v>
      </c>
      <c r="P1081" s="63"/>
      <c r="Q1081" s="63"/>
      <c r="R1081" s="78">
        <v>80</v>
      </c>
      <c r="S1081" s="63" t="str">
        <f>VLOOKUP(R1081,SA!$B$3:$C$11,2,1)</f>
        <v>76-80</v>
      </c>
      <c r="T1081" s="38" t="s">
        <v>97</v>
      </c>
      <c r="U1081" s="24" t="s">
        <v>5744</v>
      </c>
      <c r="V1081" s="24">
        <v>500000</v>
      </c>
      <c r="W1081" s="39">
        <f t="shared" si="297"/>
        <v>0</v>
      </c>
      <c r="X1081" s="29">
        <f t="shared" si="298"/>
        <v>0</v>
      </c>
      <c r="Y1081" s="40">
        <f t="shared" si="299"/>
        <v>365</v>
      </c>
      <c r="Z1081" s="38">
        <f t="shared" si="300"/>
        <v>46081</v>
      </c>
      <c r="AA1081" s="41">
        <f t="shared" si="301"/>
        <v>181</v>
      </c>
      <c r="AB1081" s="24" t="s">
        <v>113</v>
      </c>
      <c r="AC1081" s="41">
        <f t="shared" si="302"/>
        <v>29821.089800000002</v>
      </c>
      <c r="AD1081" s="41">
        <v>1</v>
      </c>
      <c r="AE1081" s="72">
        <f>INDEX(SA!$C$2:$G$11,MATCH(Details!S1081,SA!$C$2:$C$11,0),MATCH(Details!V1081,SA!$C$2:$G$2,0))*Y1081/(F1081-E1081+1)</f>
        <v>25272.11</v>
      </c>
      <c r="AF1081" s="41">
        <f t="shared" si="303"/>
        <v>0</v>
      </c>
      <c r="AG1081" s="41">
        <f t="shared" si="304"/>
        <v>0</v>
      </c>
      <c r="AH1081" s="41">
        <f t="shared" si="305"/>
        <v>4548.9798000000001</v>
      </c>
      <c r="AI1081" s="60">
        <f t="shared" si="306"/>
        <v>1010.8844</v>
      </c>
      <c r="AJ1081" s="60">
        <f t="shared" si="307"/>
        <v>5686.2247500000003</v>
      </c>
      <c r="AK1081" s="60">
        <f t="shared" si="308"/>
        <v>12532.197013698631</v>
      </c>
      <c r="AL1081" s="60">
        <f t="shared" si="309"/>
        <v>9211.1648050684944</v>
      </c>
      <c r="AM1081" s="41">
        <f t="shared" si="310"/>
        <v>9363.8360449315078</v>
      </c>
      <c r="AN1081" s="42">
        <f t="shared" si="311"/>
        <v>45715</v>
      </c>
      <c r="AO1081" s="43">
        <f t="shared" si="312"/>
        <v>25272.11</v>
      </c>
    </row>
    <row r="1082" spans="1:41" s="24" customFormat="1" ht="15.75" customHeight="1" x14ac:dyDescent="0.35">
      <c r="A1082" s="36" t="s">
        <v>27</v>
      </c>
      <c r="B1082" s="36">
        <v>202509</v>
      </c>
      <c r="C1082" s="24" t="s">
        <v>736</v>
      </c>
      <c r="D1082" s="24" t="s">
        <v>119</v>
      </c>
      <c r="E1082" s="62">
        <v>45901</v>
      </c>
      <c r="F1082" s="62">
        <v>46265</v>
      </c>
      <c r="G1082" s="37" t="s">
        <v>494</v>
      </c>
      <c r="H1082" s="36">
        <v>550010</v>
      </c>
      <c r="I1082" s="63">
        <v>24821</v>
      </c>
      <c r="J1082" s="24" t="s">
        <v>3987</v>
      </c>
      <c r="K1082" s="63">
        <f t="shared" si="295"/>
        <v>45901</v>
      </c>
      <c r="L1082" s="55">
        <f t="shared" si="296"/>
        <v>0.04</v>
      </c>
      <c r="M1082" s="76">
        <v>0.22500000000000001</v>
      </c>
      <c r="N1082" s="62">
        <v>45901</v>
      </c>
      <c r="O1082" s="62">
        <v>46265</v>
      </c>
      <c r="P1082" s="63"/>
      <c r="Q1082" s="63"/>
      <c r="R1082" s="78">
        <v>57</v>
      </c>
      <c r="S1082" s="63" t="str">
        <f>VLOOKUP(R1082,SA!$B$3:$C$11,2,1)</f>
        <v>56-65</v>
      </c>
      <c r="T1082" s="38" t="s">
        <v>97</v>
      </c>
      <c r="U1082" s="24" t="s">
        <v>56</v>
      </c>
      <c r="V1082" s="24">
        <v>500000</v>
      </c>
      <c r="W1082" s="39">
        <f t="shared" si="297"/>
        <v>500000</v>
      </c>
      <c r="X1082" s="29">
        <f t="shared" si="298"/>
        <v>1</v>
      </c>
      <c r="Y1082" s="40">
        <f t="shared" si="299"/>
        <v>365</v>
      </c>
      <c r="Z1082" s="38">
        <f t="shared" si="300"/>
        <v>46081</v>
      </c>
      <c r="AA1082" s="41">
        <f t="shared" si="301"/>
        <v>181</v>
      </c>
      <c r="AB1082" s="24" t="s">
        <v>113</v>
      </c>
      <c r="AC1082" s="41">
        <f t="shared" si="302"/>
        <v>13100.714</v>
      </c>
      <c r="AD1082" s="41">
        <v>1</v>
      </c>
      <c r="AE1082" s="72">
        <f>INDEX(SA!$C$2:$G$11,MATCH(Details!S1082,SA!$C$2:$C$11,0),MATCH(Details!V1082,SA!$C$2:$G$2,0))*Y1082/(F1082-E1082+1)</f>
        <v>11102.3</v>
      </c>
      <c r="AF1082" s="41">
        <f t="shared" si="303"/>
        <v>0</v>
      </c>
      <c r="AG1082" s="41">
        <f t="shared" si="304"/>
        <v>0</v>
      </c>
      <c r="AH1082" s="41">
        <f t="shared" si="305"/>
        <v>1998.4139999999998</v>
      </c>
      <c r="AI1082" s="60">
        <f t="shared" si="306"/>
        <v>444.09199999999998</v>
      </c>
      <c r="AJ1082" s="60">
        <f t="shared" si="307"/>
        <v>2498.0174999999999</v>
      </c>
      <c r="AK1082" s="60">
        <f t="shared" si="308"/>
        <v>5505.5241095890406</v>
      </c>
      <c r="AL1082" s="60">
        <f t="shared" si="309"/>
        <v>4046.5602205479449</v>
      </c>
      <c r="AM1082" s="41">
        <f t="shared" si="310"/>
        <v>4113.6302794520543</v>
      </c>
      <c r="AN1082" s="42">
        <f t="shared" si="311"/>
        <v>45715</v>
      </c>
      <c r="AO1082" s="43">
        <f t="shared" si="312"/>
        <v>11102.3</v>
      </c>
    </row>
    <row r="1083" spans="1:41" s="24" customFormat="1" ht="15.75" customHeight="1" x14ac:dyDescent="0.35">
      <c r="A1083" s="36" t="s">
        <v>27</v>
      </c>
      <c r="B1083" s="36">
        <v>202509</v>
      </c>
      <c r="C1083" s="24" t="s">
        <v>736</v>
      </c>
      <c r="D1083" s="24" t="s">
        <v>119</v>
      </c>
      <c r="E1083" s="62">
        <v>45901</v>
      </c>
      <c r="F1083" s="62">
        <v>46265</v>
      </c>
      <c r="G1083" s="37" t="s">
        <v>1562</v>
      </c>
      <c r="H1083" s="36">
        <v>550010</v>
      </c>
      <c r="I1083" s="63">
        <v>26635</v>
      </c>
      <c r="J1083" s="24" t="s">
        <v>3988</v>
      </c>
      <c r="K1083" s="63">
        <f t="shared" si="295"/>
        <v>45901</v>
      </c>
      <c r="L1083" s="55">
        <f t="shared" si="296"/>
        <v>0.04</v>
      </c>
      <c r="M1083" s="76">
        <v>0.22500000000000001</v>
      </c>
      <c r="N1083" s="62">
        <v>45901</v>
      </c>
      <c r="O1083" s="62">
        <v>46265</v>
      </c>
      <c r="P1083" s="63"/>
      <c r="Q1083" s="63"/>
      <c r="R1083" s="78">
        <v>52</v>
      </c>
      <c r="S1083" s="63" t="str">
        <f>VLOOKUP(R1083,SA!$B$3:$C$11,2,1)</f>
        <v>46-55</v>
      </c>
      <c r="T1083" s="38" t="s">
        <v>98</v>
      </c>
      <c r="U1083" s="24" t="s">
        <v>5743</v>
      </c>
      <c r="V1083" s="24">
        <v>500000</v>
      </c>
      <c r="W1083" s="39">
        <f t="shared" si="297"/>
        <v>0</v>
      </c>
      <c r="X1083" s="29">
        <f t="shared" si="298"/>
        <v>0</v>
      </c>
      <c r="Y1083" s="40">
        <f t="shared" si="299"/>
        <v>365</v>
      </c>
      <c r="Z1083" s="38">
        <f t="shared" si="300"/>
        <v>46081</v>
      </c>
      <c r="AA1083" s="41">
        <f t="shared" si="301"/>
        <v>181</v>
      </c>
      <c r="AB1083" s="24" t="s">
        <v>113</v>
      </c>
      <c r="AC1083" s="41">
        <f t="shared" si="302"/>
        <v>8919.0417999999991</v>
      </c>
      <c r="AD1083" s="41">
        <v>1</v>
      </c>
      <c r="AE1083" s="72">
        <f>INDEX(SA!$C$2:$G$11,MATCH(Details!S1083,SA!$C$2:$C$11,0),MATCH(Details!V1083,SA!$C$2:$G$2,0))*Y1083/(F1083-E1083+1)</f>
        <v>7558.5099999999993</v>
      </c>
      <c r="AF1083" s="41">
        <f t="shared" si="303"/>
        <v>0</v>
      </c>
      <c r="AG1083" s="41">
        <f t="shared" si="304"/>
        <v>0</v>
      </c>
      <c r="AH1083" s="41">
        <f t="shared" si="305"/>
        <v>1360.5317999999997</v>
      </c>
      <c r="AI1083" s="60">
        <f t="shared" si="306"/>
        <v>302.34039999999999</v>
      </c>
      <c r="AJ1083" s="60">
        <f t="shared" si="307"/>
        <v>1700.6647499999999</v>
      </c>
      <c r="AK1083" s="60">
        <f t="shared" si="308"/>
        <v>3748.1926301369858</v>
      </c>
      <c r="AL1083" s="60">
        <f t="shared" si="309"/>
        <v>2754.9215831506845</v>
      </c>
      <c r="AM1083" s="41">
        <f t="shared" si="310"/>
        <v>2800.5832668493149</v>
      </c>
      <c r="AN1083" s="42">
        <f t="shared" si="311"/>
        <v>45715</v>
      </c>
      <c r="AO1083" s="43">
        <f t="shared" si="312"/>
        <v>7558.5099999999993</v>
      </c>
    </row>
    <row r="1084" spans="1:41" s="24" customFormat="1" ht="15.75" customHeight="1" x14ac:dyDescent="0.35">
      <c r="A1084" s="36" t="s">
        <v>27</v>
      </c>
      <c r="B1084" s="36">
        <v>202509</v>
      </c>
      <c r="C1084" s="24" t="s">
        <v>736</v>
      </c>
      <c r="D1084" s="24" t="s">
        <v>119</v>
      </c>
      <c r="E1084" s="62">
        <v>45901</v>
      </c>
      <c r="F1084" s="62">
        <v>46265</v>
      </c>
      <c r="G1084" s="37" t="s">
        <v>1563</v>
      </c>
      <c r="H1084" s="36">
        <v>550011</v>
      </c>
      <c r="I1084" s="63">
        <v>24838</v>
      </c>
      <c r="J1084" s="24" t="s">
        <v>3989</v>
      </c>
      <c r="K1084" s="63">
        <f t="shared" si="295"/>
        <v>45901</v>
      </c>
      <c r="L1084" s="55">
        <f t="shared" si="296"/>
        <v>0.04</v>
      </c>
      <c r="M1084" s="76">
        <v>0.22500000000000001</v>
      </c>
      <c r="N1084" s="62">
        <v>45901</v>
      </c>
      <c r="O1084" s="62">
        <v>46265</v>
      </c>
      <c r="P1084" s="63"/>
      <c r="Q1084" s="63"/>
      <c r="R1084" s="78">
        <v>57</v>
      </c>
      <c r="S1084" s="63" t="str">
        <f>VLOOKUP(R1084,SA!$B$3:$C$11,2,1)</f>
        <v>56-65</v>
      </c>
      <c r="T1084" s="38" t="s">
        <v>97</v>
      </c>
      <c r="U1084" s="24" t="s">
        <v>5744</v>
      </c>
      <c r="V1084" s="24">
        <v>500000</v>
      </c>
      <c r="W1084" s="39">
        <f t="shared" si="297"/>
        <v>0</v>
      </c>
      <c r="X1084" s="29">
        <f t="shared" si="298"/>
        <v>0</v>
      </c>
      <c r="Y1084" s="40">
        <f t="shared" si="299"/>
        <v>365</v>
      </c>
      <c r="Z1084" s="38">
        <f t="shared" si="300"/>
        <v>46081</v>
      </c>
      <c r="AA1084" s="41">
        <f t="shared" si="301"/>
        <v>181</v>
      </c>
      <c r="AB1084" s="24" t="s">
        <v>113</v>
      </c>
      <c r="AC1084" s="41">
        <f t="shared" si="302"/>
        <v>13100.714</v>
      </c>
      <c r="AD1084" s="41">
        <v>1</v>
      </c>
      <c r="AE1084" s="72">
        <f>INDEX(SA!$C$2:$G$11,MATCH(Details!S1084,SA!$C$2:$C$11,0),MATCH(Details!V1084,SA!$C$2:$G$2,0))*Y1084/(F1084-E1084+1)</f>
        <v>11102.3</v>
      </c>
      <c r="AF1084" s="41">
        <f t="shared" si="303"/>
        <v>0</v>
      </c>
      <c r="AG1084" s="41">
        <f t="shared" si="304"/>
        <v>0</v>
      </c>
      <c r="AH1084" s="41">
        <f t="shared" si="305"/>
        <v>1998.4139999999998</v>
      </c>
      <c r="AI1084" s="60">
        <f t="shared" si="306"/>
        <v>444.09199999999998</v>
      </c>
      <c r="AJ1084" s="60">
        <f t="shared" si="307"/>
        <v>2498.0174999999999</v>
      </c>
      <c r="AK1084" s="60">
        <f t="shared" si="308"/>
        <v>5505.5241095890406</v>
      </c>
      <c r="AL1084" s="60">
        <f t="shared" si="309"/>
        <v>4046.5602205479449</v>
      </c>
      <c r="AM1084" s="41">
        <f t="shared" si="310"/>
        <v>4113.6302794520543</v>
      </c>
      <c r="AN1084" s="42">
        <f t="shared" si="311"/>
        <v>45715</v>
      </c>
      <c r="AO1084" s="43">
        <f t="shared" si="312"/>
        <v>11102.3</v>
      </c>
    </row>
    <row r="1085" spans="1:41" s="24" customFormat="1" ht="15.75" customHeight="1" x14ac:dyDescent="0.35">
      <c r="A1085" s="36" t="s">
        <v>27</v>
      </c>
      <c r="B1085" s="36">
        <v>202509</v>
      </c>
      <c r="C1085" s="24" t="s">
        <v>736</v>
      </c>
      <c r="D1085" s="24" t="s">
        <v>119</v>
      </c>
      <c r="E1085" s="62">
        <v>45901</v>
      </c>
      <c r="F1085" s="62">
        <v>46265</v>
      </c>
      <c r="G1085" s="37" t="s">
        <v>1564</v>
      </c>
      <c r="H1085" s="36">
        <v>550011</v>
      </c>
      <c r="I1085" s="63">
        <v>39374</v>
      </c>
      <c r="J1085" s="24" t="s">
        <v>3990</v>
      </c>
      <c r="K1085" s="63">
        <f t="shared" si="295"/>
        <v>45901</v>
      </c>
      <c r="L1085" s="55">
        <f t="shared" si="296"/>
        <v>0.04</v>
      </c>
      <c r="M1085" s="76">
        <v>0.22500000000000001</v>
      </c>
      <c r="N1085" s="62">
        <v>45901</v>
      </c>
      <c r="O1085" s="62">
        <v>46265</v>
      </c>
      <c r="P1085" s="63"/>
      <c r="Q1085" s="63"/>
      <c r="R1085" s="78">
        <v>17</v>
      </c>
      <c r="S1085" s="63" t="str">
        <f>VLOOKUP(R1085,SA!$B$3:$C$11,2,1)</f>
        <v>0-25</v>
      </c>
      <c r="T1085" s="38" t="s">
        <v>97</v>
      </c>
      <c r="U1085" s="24" t="s">
        <v>5745</v>
      </c>
      <c r="V1085" s="24">
        <v>500000</v>
      </c>
      <c r="W1085" s="39">
        <f t="shared" si="297"/>
        <v>0</v>
      </c>
      <c r="X1085" s="29">
        <f t="shared" si="298"/>
        <v>0</v>
      </c>
      <c r="Y1085" s="40">
        <f t="shared" si="299"/>
        <v>365</v>
      </c>
      <c r="Z1085" s="38">
        <f t="shared" si="300"/>
        <v>46081</v>
      </c>
      <c r="AA1085" s="41">
        <f t="shared" si="301"/>
        <v>181</v>
      </c>
      <c r="AB1085" s="24" t="s">
        <v>113</v>
      </c>
      <c r="AC1085" s="41">
        <f t="shared" si="302"/>
        <v>4448.2106000000003</v>
      </c>
      <c r="AD1085" s="41">
        <v>1</v>
      </c>
      <c r="AE1085" s="72">
        <f>INDEX(SA!$C$2:$G$11,MATCH(Details!S1085,SA!$C$2:$C$11,0),MATCH(Details!V1085,SA!$C$2:$G$2,0))*Y1085/(F1085-E1085+1)</f>
        <v>3769.67</v>
      </c>
      <c r="AF1085" s="41">
        <f t="shared" si="303"/>
        <v>0</v>
      </c>
      <c r="AG1085" s="41">
        <f t="shared" si="304"/>
        <v>0</v>
      </c>
      <c r="AH1085" s="41">
        <f t="shared" si="305"/>
        <v>678.54060000000004</v>
      </c>
      <c r="AI1085" s="60">
        <f t="shared" si="306"/>
        <v>150.7868</v>
      </c>
      <c r="AJ1085" s="60">
        <f t="shared" si="307"/>
        <v>848.17574999999999</v>
      </c>
      <c r="AK1085" s="60">
        <f t="shared" si="308"/>
        <v>1869.3432054794521</v>
      </c>
      <c r="AL1085" s="60">
        <f t="shared" si="309"/>
        <v>1373.9672560273973</v>
      </c>
      <c r="AM1085" s="41">
        <f t="shared" si="310"/>
        <v>1396.7401939726028</v>
      </c>
      <c r="AN1085" s="42">
        <f t="shared" si="311"/>
        <v>45715</v>
      </c>
      <c r="AO1085" s="43">
        <f t="shared" si="312"/>
        <v>3769.67</v>
      </c>
    </row>
    <row r="1086" spans="1:41" s="24" customFormat="1" ht="15.75" customHeight="1" x14ac:dyDescent="0.35">
      <c r="A1086" s="36" t="s">
        <v>27</v>
      </c>
      <c r="B1086" s="36">
        <v>202509</v>
      </c>
      <c r="C1086" s="24" t="s">
        <v>736</v>
      </c>
      <c r="D1086" s="24" t="s">
        <v>119</v>
      </c>
      <c r="E1086" s="62">
        <v>45901</v>
      </c>
      <c r="F1086" s="62">
        <v>46265</v>
      </c>
      <c r="G1086" s="37" t="s">
        <v>1565</v>
      </c>
      <c r="H1086" s="36">
        <v>550011</v>
      </c>
      <c r="I1086" s="63">
        <v>31602</v>
      </c>
      <c r="J1086" s="24" t="s">
        <v>3991</v>
      </c>
      <c r="K1086" s="63">
        <f t="shared" si="295"/>
        <v>45901</v>
      </c>
      <c r="L1086" s="55">
        <f t="shared" si="296"/>
        <v>0.04</v>
      </c>
      <c r="M1086" s="76">
        <v>0.22500000000000001</v>
      </c>
      <c r="N1086" s="62">
        <v>45901</v>
      </c>
      <c r="O1086" s="62">
        <v>46265</v>
      </c>
      <c r="P1086" s="63"/>
      <c r="Q1086" s="63"/>
      <c r="R1086" s="78">
        <v>39</v>
      </c>
      <c r="S1086" s="63" t="str">
        <f>VLOOKUP(R1086,SA!$B$3:$C$11,2,1)</f>
        <v>36-45</v>
      </c>
      <c r="T1086" s="38" t="s">
        <v>97</v>
      </c>
      <c r="U1086" s="24" t="s">
        <v>56</v>
      </c>
      <c r="V1086" s="24">
        <v>500000</v>
      </c>
      <c r="W1086" s="39">
        <f t="shared" si="297"/>
        <v>500000</v>
      </c>
      <c r="X1086" s="29">
        <f t="shared" si="298"/>
        <v>1</v>
      </c>
      <c r="Y1086" s="40">
        <f t="shared" si="299"/>
        <v>365</v>
      </c>
      <c r="Z1086" s="38">
        <f t="shared" si="300"/>
        <v>46081</v>
      </c>
      <c r="AA1086" s="41">
        <f t="shared" si="301"/>
        <v>181</v>
      </c>
      <c r="AB1086" s="24" t="s">
        <v>113</v>
      </c>
      <c r="AC1086" s="41">
        <f t="shared" si="302"/>
        <v>6046.1902</v>
      </c>
      <c r="AD1086" s="41">
        <v>1</v>
      </c>
      <c r="AE1086" s="72">
        <f>INDEX(SA!$C$2:$G$11,MATCH(Details!S1086,SA!$C$2:$C$11,0),MATCH(Details!V1086,SA!$C$2:$G$2,0))*Y1086/(F1086-E1086+1)</f>
        <v>5123.8900000000003</v>
      </c>
      <c r="AF1086" s="41">
        <f t="shared" si="303"/>
        <v>0</v>
      </c>
      <c r="AG1086" s="41">
        <f t="shared" si="304"/>
        <v>0</v>
      </c>
      <c r="AH1086" s="41">
        <f t="shared" si="305"/>
        <v>922.30020000000002</v>
      </c>
      <c r="AI1086" s="60">
        <f t="shared" si="306"/>
        <v>204.9556</v>
      </c>
      <c r="AJ1086" s="60">
        <f t="shared" si="307"/>
        <v>1152.8752500000001</v>
      </c>
      <c r="AK1086" s="60">
        <f t="shared" si="308"/>
        <v>2540.8879178082193</v>
      </c>
      <c r="AL1086" s="60">
        <f t="shared" si="309"/>
        <v>1867.5526195890411</v>
      </c>
      <c r="AM1086" s="41">
        <f t="shared" si="310"/>
        <v>1898.5065304109589</v>
      </c>
      <c r="AN1086" s="42">
        <f t="shared" si="311"/>
        <v>45715</v>
      </c>
      <c r="AO1086" s="43">
        <f t="shared" si="312"/>
        <v>5123.8900000000003</v>
      </c>
    </row>
    <row r="1087" spans="1:41" s="24" customFormat="1" ht="15.75" customHeight="1" x14ac:dyDescent="0.35">
      <c r="A1087" s="36" t="s">
        <v>27</v>
      </c>
      <c r="B1087" s="36">
        <v>202509</v>
      </c>
      <c r="C1087" s="24" t="s">
        <v>736</v>
      </c>
      <c r="D1087" s="24" t="s">
        <v>119</v>
      </c>
      <c r="E1087" s="62">
        <v>45901</v>
      </c>
      <c r="F1087" s="62">
        <v>46265</v>
      </c>
      <c r="G1087" s="37" t="s">
        <v>1566</v>
      </c>
      <c r="H1087" s="36">
        <v>550011</v>
      </c>
      <c r="I1087" s="63">
        <v>22647</v>
      </c>
      <c r="J1087" s="24" t="s">
        <v>3992</v>
      </c>
      <c r="K1087" s="63">
        <f t="shared" si="295"/>
        <v>45901</v>
      </c>
      <c r="L1087" s="55">
        <f t="shared" si="296"/>
        <v>0.04</v>
      </c>
      <c r="M1087" s="76">
        <v>0.22500000000000001</v>
      </c>
      <c r="N1087" s="62">
        <v>45901</v>
      </c>
      <c r="O1087" s="62">
        <v>46265</v>
      </c>
      <c r="P1087" s="63"/>
      <c r="Q1087" s="63"/>
      <c r="R1087" s="78">
        <v>63</v>
      </c>
      <c r="S1087" s="63" t="str">
        <f>VLOOKUP(R1087,SA!$B$3:$C$11,2,1)</f>
        <v>56-65</v>
      </c>
      <c r="T1087" s="38" t="s">
        <v>98</v>
      </c>
      <c r="U1087" s="24" t="s">
        <v>5747</v>
      </c>
      <c r="V1087" s="24">
        <v>500000</v>
      </c>
      <c r="W1087" s="39">
        <f t="shared" si="297"/>
        <v>0</v>
      </c>
      <c r="X1087" s="29">
        <f t="shared" si="298"/>
        <v>0</v>
      </c>
      <c r="Y1087" s="40">
        <f t="shared" si="299"/>
        <v>365</v>
      </c>
      <c r="Z1087" s="38">
        <f t="shared" si="300"/>
        <v>46081</v>
      </c>
      <c r="AA1087" s="41">
        <f t="shared" si="301"/>
        <v>181</v>
      </c>
      <c r="AB1087" s="24" t="s">
        <v>113</v>
      </c>
      <c r="AC1087" s="41">
        <f t="shared" si="302"/>
        <v>13100.714</v>
      </c>
      <c r="AD1087" s="41">
        <v>1</v>
      </c>
      <c r="AE1087" s="72">
        <f>INDEX(SA!$C$2:$G$11,MATCH(Details!S1087,SA!$C$2:$C$11,0),MATCH(Details!V1087,SA!$C$2:$G$2,0))*Y1087/(F1087-E1087+1)</f>
        <v>11102.3</v>
      </c>
      <c r="AF1087" s="41">
        <f t="shared" si="303"/>
        <v>0</v>
      </c>
      <c r="AG1087" s="41">
        <f t="shared" si="304"/>
        <v>0</v>
      </c>
      <c r="AH1087" s="41">
        <f t="shared" si="305"/>
        <v>1998.4139999999998</v>
      </c>
      <c r="AI1087" s="60">
        <f t="shared" si="306"/>
        <v>444.09199999999998</v>
      </c>
      <c r="AJ1087" s="60">
        <f t="shared" si="307"/>
        <v>2498.0174999999999</v>
      </c>
      <c r="AK1087" s="60">
        <f t="shared" si="308"/>
        <v>5505.5241095890406</v>
      </c>
      <c r="AL1087" s="60">
        <f t="shared" si="309"/>
        <v>4046.5602205479449</v>
      </c>
      <c r="AM1087" s="41">
        <f t="shared" si="310"/>
        <v>4113.6302794520543</v>
      </c>
      <c r="AN1087" s="42">
        <f t="shared" si="311"/>
        <v>45715</v>
      </c>
      <c r="AO1087" s="43">
        <f t="shared" si="312"/>
        <v>11102.3</v>
      </c>
    </row>
    <row r="1088" spans="1:41" s="24" customFormat="1" ht="15.75" customHeight="1" x14ac:dyDescent="0.35">
      <c r="A1088" s="36" t="s">
        <v>27</v>
      </c>
      <c r="B1088" s="36">
        <v>202509</v>
      </c>
      <c r="C1088" s="24" t="s">
        <v>736</v>
      </c>
      <c r="D1088" s="24" t="s">
        <v>119</v>
      </c>
      <c r="E1088" s="62">
        <v>45901</v>
      </c>
      <c r="F1088" s="62">
        <v>46265</v>
      </c>
      <c r="G1088" s="37" t="s">
        <v>1567</v>
      </c>
      <c r="H1088" s="36">
        <v>550011</v>
      </c>
      <c r="I1088" s="63">
        <v>31917</v>
      </c>
      <c r="J1088" s="24" t="s">
        <v>3993</v>
      </c>
      <c r="K1088" s="63">
        <f t="shared" si="295"/>
        <v>45901</v>
      </c>
      <c r="L1088" s="55">
        <f t="shared" si="296"/>
        <v>0.04</v>
      </c>
      <c r="M1088" s="76">
        <v>0.22500000000000001</v>
      </c>
      <c r="N1088" s="62">
        <v>45901</v>
      </c>
      <c r="O1088" s="62">
        <v>46265</v>
      </c>
      <c r="P1088" s="63"/>
      <c r="Q1088" s="63"/>
      <c r="R1088" s="78">
        <v>38</v>
      </c>
      <c r="S1088" s="63" t="str">
        <f>VLOOKUP(R1088,SA!$B$3:$C$11,2,1)</f>
        <v>36-45</v>
      </c>
      <c r="T1088" s="38" t="s">
        <v>98</v>
      </c>
      <c r="U1088" s="24" t="s">
        <v>5743</v>
      </c>
      <c r="V1088" s="24">
        <v>500000</v>
      </c>
      <c r="W1088" s="39">
        <f t="shared" si="297"/>
        <v>0</v>
      </c>
      <c r="X1088" s="29">
        <f t="shared" si="298"/>
        <v>0</v>
      </c>
      <c r="Y1088" s="40">
        <f t="shared" si="299"/>
        <v>365</v>
      </c>
      <c r="Z1088" s="38">
        <f t="shared" si="300"/>
        <v>46081</v>
      </c>
      <c r="AA1088" s="41">
        <f t="shared" si="301"/>
        <v>181</v>
      </c>
      <c r="AB1088" s="24" t="s">
        <v>113</v>
      </c>
      <c r="AC1088" s="41">
        <f t="shared" si="302"/>
        <v>6046.1902</v>
      </c>
      <c r="AD1088" s="41">
        <v>1</v>
      </c>
      <c r="AE1088" s="72">
        <f>INDEX(SA!$C$2:$G$11,MATCH(Details!S1088,SA!$C$2:$C$11,0),MATCH(Details!V1088,SA!$C$2:$G$2,0))*Y1088/(F1088-E1088+1)</f>
        <v>5123.8900000000003</v>
      </c>
      <c r="AF1088" s="41">
        <f t="shared" si="303"/>
        <v>0</v>
      </c>
      <c r="AG1088" s="41">
        <f t="shared" si="304"/>
        <v>0</v>
      </c>
      <c r="AH1088" s="41">
        <f t="shared" si="305"/>
        <v>922.30020000000002</v>
      </c>
      <c r="AI1088" s="60">
        <f t="shared" si="306"/>
        <v>204.9556</v>
      </c>
      <c r="AJ1088" s="60">
        <f t="shared" si="307"/>
        <v>1152.8752500000001</v>
      </c>
      <c r="AK1088" s="60">
        <f t="shared" si="308"/>
        <v>2540.8879178082193</v>
      </c>
      <c r="AL1088" s="60">
        <f t="shared" si="309"/>
        <v>1867.5526195890411</v>
      </c>
      <c r="AM1088" s="41">
        <f t="shared" si="310"/>
        <v>1898.5065304109589</v>
      </c>
      <c r="AN1088" s="42">
        <f t="shared" si="311"/>
        <v>45715</v>
      </c>
      <c r="AO1088" s="43">
        <f t="shared" si="312"/>
        <v>5123.8900000000003</v>
      </c>
    </row>
    <row r="1089" spans="1:41" s="24" customFormat="1" ht="15.75" customHeight="1" x14ac:dyDescent="0.35">
      <c r="A1089" s="36" t="s">
        <v>27</v>
      </c>
      <c r="B1089" s="36">
        <v>202509</v>
      </c>
      <c r="C1089" s="24" t="s">
        <v>736</v>
      </c>
      <c r="D1089" s="24" t="s">
        <v>119</v>
      </c>
      <c r="E1089" s="62">
        <v>45901</v>
      </c>
      <c r="F1089" s="62">
        <v>46265</v>
      </c>
      <c r="G1089" s="37" t="s">
        <v>1568</v>
      </c>
      <c r="H1089" s="36">
        <v>550011</v>
      </c>
      <c r="I1089" s="63">
        <v>40155</v>
      </c>
      <c r="J1089" s="24" t="s">
        <v>3994</v>
      </c>
      <c r="K1089" s="63">
        <f t="shared" si="295"/>
        <v>45901</v>
      </c>
      <c r="L1089" s="55">
        <f t="shared" si="296"/>
        <v>0.04</v>
      </c>
      <c r="M1089" s="76">
        <v>0.22500000000000001</v>
      </c>
      <c r="N1089" s="62">
        <v>45901</v>
      </c>
      <c r="O1089" s="62">
        <v>46265</v>
      </c>
      <c r="P1089" s="63"/>
      <c r="Q1089" s="63"/>
      <c r="R1089" s="78">
        <v>15</v>
      </c>
      <c r="S1089" s="63" t="str">
        <f>VLOOKUP(R1089,SA!$B$3:$C$11,2,1)</f>
        <v>0-25</v>
      </c>
      <c r="T1089" s="38" t="s">
        <v>97</v>
      </c>
      <c r="U1089" s="24" t="s">
        <v>5745</v>
      </c>
      <c r="V1089" s="24">
        <v>500000</v>
      </c>
      <c r="W1089" s="39">
        <f t="shared" si="297"/>
        <v>0</v>
      </c>
      <c r="X1089" s="29">
        <f t="shared" si="298"/>
        <v>0</v>
      </c>
      <c r="Y1089" s="40">
        <f t="shared" si="299"/>
        <v>365</v>
      </c>
      <c r="Z1089" s="38">
        <f t="shared" si="300"/>
        <v>46081</v>
      </c>
      <c r="AA1089" s="41">
        <f t="shared" si="301"/>
        <v>181</v>
      </c>
      <c r="AB1089" s="24" t="s">
        <v>113</v>
      </c>
      <c r="AC1089" s="41">
        <f t="shared" si="302"/>
        <v>4448.2106000000003</v>
      </c>
      <c r="AD1089" s="41">
        <v>1</v>
      </c>
      <c r="AE1089" s="72">
        <f>INDEX(SA!$C$2:$G$11,MATCH(Details!S1089,SA!$C$2:$C$11,0),MATCH(Details!V1089,SA!$C$2:$G$2,0))*Y1089/(F1089-E1089+1)</f>
        <v>3769.67</v>
      </c>
      <c r="AF1089" s="41">
        <f t="shared" si="303"/>
        <v>0</v>
      </c>
      <c r="AG1089" s="41">
        <f t="shared" si="304"/>
        <v>0</v>
      </c>
      <c r="AH1089" s="41">
        <f t="shared" si="305"/>
        <v>678.54060000000004</v>
      </c>
      <c r="AI1089" s="60">
        <f t="shared" si="306"/>
        <v>150.7868</v>
      </c>
      <c r="AJ1089" s="60">
        <f t="shared" si="307"/>
        <v>848.17574999999999</v>
      </c>
      <c r="AK1089" s="60">
        <f t="shared" si="308"/>
        <v>1869.3432054794521</v>
      </c>
      <c r="AL1089" s="60">
        <f t="shared" si="309"/>
        <v>1373.9672560273973</v>
      </c>
      <c r="AM1089" s="41">
        <f t="shared" si="310"/>
        <v>1396.7401939726028</v>
      </c>
      <c r="AN1089" s="42">
        <f t="shared" si="311"/>
        <v>45715</v>
      </c>
      <c r="AO1089" s="43">
        <f t="shared" si="312"/>
        <v>3769.67</v>
      </c>
    </row>
    <row r="1090" spans="1:41" s="24" customFormat="1" ht="15.75" customHeight="1" x14ac:dyDescent="0.35">
      <c r="A1090" s="36" t="s">
        <v>27</v>
      </c>
      <c r="B1090" s="36">
        <v>202509</v>
      </c>
      <c r="C1090" s="24" t="s">
        <v>736</v>
      </c>
      <c r="D1090" s="24" t="s">
        <v>119</v>
      </c>
      <c r="E1090" s="62">
        <v>45901</v>
      </c>
      <c r="F1090" s="62">
        <v>46265</v>
      </c>
      <c r="G1090" s="37" t="s">
        <v>183</v>
      </c>
      <c r="H1090" s="36">
        <v>550012</v>
      </c>
      <c r="I1090" s="63">
        <v>29497</v>
      </c>
      <c r="J1090" s="24" t="s">
        <v>3995</v>
      </c>
      <c r="K1090" s="63">
        <f t="shared" si="295"/>
        <v>45901</v>
      </c>
      <c r="L1090" s="55">
        <f t="shared" si="296"/>
        <v>0.04</v>
      </c>
      <c r="M1090" s="76">
        <v>0.22500000000000001</v>
      </c>
      <c r="N1090" s="62">
        <v>45901</v>
      </c>
      <c r="O1090" s="62">
        <v>46265</v>
      </c>
      <c r="P1090" s="63"/>
      <c r="Q1090" s="63"/>
      <c r="R1090" s="78">
        <v>44</v>
      </c>
      <c r="S1090" s="63" t="str">
        <f>VLOOKUP(R1090,SA!$B$3:$C$11,2,1)</f>
        <v>36-45</v>
      </c>
      <c r="T1090" s="38" t="s">
        <v>97</v>
      </c>
      <c r="U1090" s="24" t="s">
        <v>56</v>
      </c>
      <c r="V1090" s="24">
        <v>400000</v>
      </c>
      <c r="W1090" s="39">
        <f t="shared" si="297"/>
        <v>400000</v>
      </c>
      <c r="X1090" s="29">
        <f t="shared" si="298"/>
        <v>1</v>
      </c>
      <c r="Y1090" s="40">
        <f t="shared" si="299"/>
        <v>365</v>
      </c>
      <c r="Z1090" s="38">
        <f t="shared" si="300"/>
        <v>46081</v>
      </c>
      <c r="AA1090" s="41">
        <f t="shared" si="301"/>
        <v>181</v>
      </c>
      <c r="AB1090" s="24" t="s">
        <v>113</v>
      </c>
      <c r="AC1090" s="41">
        <f t="shared" si="302"/>
        <v>5496.5225999999993</v>
      </c>
      <c r="AD1090" s="41">
        <v>1</v>
      </c>
      <c r="AE1090" s="72">
        <f>INDEX(SA!$C$2:$G$11,MATCH(Details!S1090,SA!$C$2:$C$11,0),MATCH(Details!V1090,SA!$C$2:$G$2,0))*Y1090/(F1090-E1090+1)</f>
        <v>4658.07</v>
      </c>
      <c r="AF1090" s="41">
        <f t="shared" si="303"/>
        <v>0</v>
      </c>
      <c r="AG1090" s="41">
        <f t="shared" si="304"/>
        <v>0</v>
      </c>
      <c r="AH1090" s="41">
        <f t="shared" si="305"/>
        <v>838.45259999999996</v>
      </c>
      <c r="AI1090" s="60">
        <f t="shared" si="306"/>
        <v>186.3228</v>
      </c>
      <c r="AJ1090" s="60">
        <f t="shared" si="307"/>
        <v>1048.06575</v>
      </c>
      <c r="AK1090" s="60">
        <f t="shared" si="308"/>
        <v>2309.8922465753421</v>
      </c>
      <c r="AL1090" s="60">
        <f t="shared" si="309"/>
        <v>1697.7708012328765</v>
      </c>
      <c r="AM1090" s="41">
        <f t="shared" si="310"/>
        <v>1725.9106487671231</v>
      </c>
      <c r="AN1090" s="42">
        <f t="shared" si="311"/>
        <v>45715</v>
      </c>
      <c r="AO1090" s="43">
        <f t="shared" si="312"/>
        <v>4658.07</v>
      </c>
    </row>
    <row r="1091" spans="1:41" s="24" customFormat="1" ht="15.75" customHeight="1" x14ac:dyDescent="0.35">
      <c r="A1091" s="36" t="s">
        <v>27</v>
      </c>
      <c r="B1091" s="36">
        <v>202509</v>
      </c>
      <c r="C1091" s="24" t="s">
        <v>736</v>
      </c>
      <c r="D1091" s="24" t="s">
        <v>119</v>
      </c>
      <c r="E1091" s="62">
        <v>45901</v>
      </c>
      <c r="F1091" s="62">
        <v>46265</v>
      </c>
      <c r="G1091" s="37" t="s">
        <v>1569</v>
      </c>
      <c r="H1091" s="36">
        <v>550012</v>
      </c>
      <c r="I1091" s="63">
        <v>31299</v>
      </c>
      <c r="J1091" s="24" t="s">
        <v>3996</v>
      </c>
      <c r="K1091" s="63">
        <f t="shared" si="295"/>
        <v>45901</v>
      </c>
      <c r="L1091" s="55">
        <f t="shared" si="296"/>
        <v>0.04</v>
      </c>
      <c r="M1091" s="76">
        <v>0.22500000000000001</v>
      </c>
      <c r="N1091" s="62">
        <v>45901</v>
      </c>
      <c r="O1091" s="62">
        <v>46265</v>
      </c>
      <c r="P1091" s="63"/>
      <c r="Q1091" s="63"/>
      <c r="R1091" s="78">
        <v>39</v>
      </c>
      <c r="S1091" s="63" t="str">
        <f>VLOOKUP(R1091,SA!$B$3:$C$11,2,1)</f>
        <v>36-45</v>
      </c>
      <c r="T1091" s="38" t="s">
        <v>98</v>
      </c>
      <c r="U1091" s="24" t="s">
        <v>5743</v>
      </c>
      <c r="V1091" s="24">
        <v>400000</v>
      </c>
      <c r="W1091" s="39">
        <f t="shared" si="297"/>
        <v>0</v>
      </c>
      <c r="X1091" s="29">
        <f t="shared" si="298"/>
        <v>0</v>
      </c>
      <c r="Y1091" s="40">
        <f t="shared" si="299"/>
        <v>365</v>
      </c>
      <c r="Z1091" s="38">
        <f t="shared" si="300"/>
        <v>46081</v>
      </c>
      <c r="AA1091" s="41">
        <f t="shared" si="301"/>
        <v>181</v>
      </c>
      <c r="AB1091" s="24" t="s">
        <v>113</v>
      </c>
      <c r="AC1091" s="41">
        <f t="shared" si="302"/>
        <v>5496.5225999999993</v>
      </c>
      <c r="AD1091" s="41">
        <v>1</v>
      </c>
      <c r="AE1091" s="72">
        <f>INDEX(SA!$C$2:$G$11,MATCH(Details!S1091,SA!$C$2:$C$11,0),MATCH(Details!V1091,SA!$C$2:$G$2,0))*Y1091/(F1091-E1091+1)</f>
        <v>4658.07</v>
      </c>
      <c r="AF1091" s="41">
        <f t="shared" si="303"/>
        <v>0</v>
      </c>
      <c r="AG1091" s="41">
        <f t="shared" si="304"/>
        <v>0</v>
      </c>
      <c r="AH1091" s="41">
        <f t="shared" si="305"/>
        <v>838.45259999999996</v>
      </c>
      <c r="AI1091" s="60">
        <f t="shared" si="306"/>
        <v>186.3228</v>
      </c>
      <c r="AJ1091" s="60">
        <f t="shared" si="307"/>
        <v>1048.06575</v>
      </c>
      <c r="AK1091" s="60">
        <f t="shared" si="308"/>
        <v>2309.8922465753421</v>
      </c>
      <c r="AL1091" s="60">
        <f t="shared" si="309"/>
        <v>1697.7708012328765</v>
      </c>
      <c r="AM1091" s="41">
        <f t="shared" si="310"/>
        <v>1725.9106487671231</v>
      </c>
      <c r="AN1091" s="42">
        <f t="shared" si="311"/>
        <v>45715</v>
      </c>
      <c r="AO1091" s="43">
        <f t="shared" si="312"/>
        <v>4658.07</v>
      </c>
    </row>
    <row r="1092" spans="1:41" s="24" customFormat="1" ht="15.75" customHeight="1" x14ac:dyDescent="0.35">
      <c r="A1092" s="36" t="s">
        <v>27</v>
      </c>
      <c r="B1092" s="36">
        <v>202509</v>
      </c>
      <c r="C1092" s="24" t="s">
        <v>736</v>
      </c>
      <c r="D1092" s="24" t="s">
        <v>119</v>
      </c>
      <c r="E1092" s="62">
        <v>45901</v>
      </c>
      <c r="F1092" s="62">
        <v>46265</v>
      </c>
      <c r="G1092" s="37" t="s">
        <v>1570</v>
      </c>
      <c r="H1092" s="36">
        <v>550012</v>
      </c>
      <c r="I1092" s="63">
        <v>40556</v>
      </c>
      <c r="J1092" s="24" t="s">
        <v>3997</v>
      </c>
      <c r="K1092" s="63">
        <f t="shared" ref="K1092:K1155" si="313">N1092</f>
        <v>45901</v>
      </c>
      <c r="L1092" s="55">
        <f t="shared" ref="L1092:L1155" si="314">IF(K1092&gt;=DATE(2022,4,1),4%,5%)</f>
        <v>0.04</v>
      </c>
      <c r="M1092" s="76">
        <v>0.22500000000000001</v>
      </c>
      <c r="N1092" s="62">
        <v>45901</v>
      </c>
      <c r="O1092" s="62">
        <v>46265</v>
      </c>
      <c r="P1092" s="63"/>
      <c r="Q1092" s="63"/>
      <c r="R1092" s="78">
        <v>14</v>
      </c>
      <c r="S1092" s="63" t="str">
        <f>VLOOKUP(R1092,SA!$B$3:$C$11,2,1)</f>
        <v>0-25</v>
      </c>
      <c r="T1092" s="38" t="s">
        <v>97</v>
      </c>
      <c r="U1092" s="24" t="s">
        <v>5745</v>
      </c>
      <c r="V1092" s="24">
        <v>400000</v>
      </c>
      <c r="W1092" s="39">
        <f t="shared" ref="W1092:W1155" si="315">IF(U1092="self",V1092,0)</f>
        <v>0</v>
      </c>
      <c r="X1092" s="29">
        <f t="shared" ref="X1092:X1155" si="316">IF(U1092="self",1,0)</f>
        <v>0</v>
      </c>
      <c r="Y1092" s="40">
        <f t="shared" ref="Y1092:Y1155" si="317">O1092-N1092+1</f>
        <v>365</v>
      </c>
      <c r="Z1092" s="38">
        <f t="shared" ref="Z1092:Z1155" si="318">$Z$1</f>
        <v>46081</v>
      </c>
      <c r="AA1092" s="41">
        <f t="shared" ref="AA1092:AA1155" si="319">IF(MIN((Z1092-N1092)+1,Y1092)&lt;0,0,MIN((Z1092-N1092)+1,Y1092))</f>
        <v>181</v>
      </c>
      <c r="AB1092" s="24" t="s">
        <v>113</v>
      </c>
      <c r="AC1092" s="41">
        <f t="shared" ref="AC1092:AC1155" si="320">AE1092+AF1092+AG1092+AH1092</f>
        <v>4043.8364000000001</v>
      </c>
      <c r="AD1092" s="41">
        <v>1</v>
      </c>
      <c r="AE1092" s="72">
        <f>INDEX(SA!$C$2:$G$11,MATCH(Details!S1092,SA!$C$2:$C$11,0),MATCH(Details!V1092,SA!$C$2:$G$2,0))*Y1092/(F1092-E1092+1)</f>
        <v>3426.98</v>
      </c>
      <c r="AF1092" s="41">
        <f t="shared" ref="AF1092:AF1155" si="321">IF(AB1092="Karnataka",AE1092*9%,0)</f>
        <v>0</v>
      </c>
      <c r="AG1092" s="41">
        <f t="shared" ref="AG1092:AG1155" si="322">IF(AB1092="Karnataka",AE1092*9%,0)</f>
        <v>0</v>
      </c>
      <c r="AH1092" s="41">
        <f t="shared" ref="AH1092:AH1155" si="323">IF(AF1092+AG1092&gt;0,0,AE1092*18%)</f>
        <v>616.85640000000001</v>
      </c>
      <c r="AI1092" s="60">
        <f t="shared" ref="AI1092:AI1155" si="324">AE1092*L1092</f>
        <v>137.07920000000001</v>
      </c>
      <c r="AJ1092" s="60">
        <f t="shared" ref="AJ1092:AJ1155" si="325">$AE1092*M1092</f>
        <v>771.07050000000004</v>
      </c>
      <c r="AK1092" s="60">
        <f t="shared" ref="AK1092:AK1155" si="326">(AE1092)*AA1092/Y1092</f>
        <v>1699.4065205479453</v>
      </c>
      <c r="AL1092" s="60">
        <f t="shared" ref="AL1092:AL1155" si="327">AK1092*(1-L1092-M1092)</f>
        <v>1249.0637926027398</v>
      </c>
      <c r="AM1092" s="41">
        <f t="shared" ref="AM1092:AM1155" si="328">AE1092-AI1092-AL1092-AJ1092</f>
        <v>1269.7665073972601</v>
      </c>
      <c r="AN1092" s="42">
        <f t="shared" ref="AN1092:AN1155" si="329">Z1092-366</f>
        <v>45715</v>
      </c>
      <c r="AO1092" s="43">
        <f t="shared" ref="AO1092:AO1155" si="330">IF(AND(O1092&gt;Z1092,N1092&gt;AN1092),AE1092,0)</f>
        <v>3426.98</v>
      </c>
    </row>
    <row r="1093" spans="1:41" s="24" customFormat="1" ht="15.75" customHeight="1" x14ac:dyDescent="0.35">
      <c r="A1093" s="36" t="s">
        <v>27</v>
      </c>
      <c r="B1093" s="36">
        <v>202509</v>
      </c>
      <c r="C1093" s="24" t="s">
        <v>736</v>
      </c>
      <c r="D1093" s="24" t="s">
        <v>119</v>
      </c>
      <c r="E1093" s="62">
        <v>45901</v>
      </c>
      <c r="F1093" s="62">
        <v>46265</v>
      </c>
      <c r="G1093" s="37" t="s">
        <v>1571</v>
      </c>
      <c r="H1093" s="36">
        <v>550012</v>
      </c>
      <c r="I1093" s="63">
        <v>40032</v>
      </c>
      <c r="J1093" s="24" t="s">
        <v>3998</v>
      </c>
      <c r="K1093" s="63">
        <f t="shared" si="313"/>
        <v>45901</v>
      </c>
      <c r="L1093" s="55">
        <f t="shared" si="314"/>
        <v>0.04</v>
      </c>
      <c r="M1093" s="76">
        <v>0.22500000000000001</v>
      </c>
      <c r="N1093" s="62">
        <v>45901</v>
      </c>
      <c r="O1093" s="62">
        <v>46265</v>
      </c>
      <c r="P1093" s="63"/>
      <c r="Q1093" s="63"/>
      <c r="R1093" s="78">
        <v>16</v>
      </c>
      <c r="S1093" s="63" t="str">
        <f>VLOOKUP(R1093,SA!$B$3:$C$11,2,1)</f>
        <v>0-25</v>
      </c>
      <c r="T1093" s="38" t="s">
        <v>97</v>
      </c>
      <c r="U1093" s="24" t="s">
        <v>5745</v>
      </c>
      <c r="V1093" s="24">
        <v>400000</v>
      </c>
      <c r="W1093" s="39">
        <f t="shared" si="315"/>
        <v>0</v>
      </c>
      <c r="X1093" s="29">
        <f t="shared" si="316"/>
        <v>0</v>
      </c>
      <c r="Y1093" s="40">
        <f t="shared" si="317"/>
        <v>365</v>
      </c>
      <c r="Z1093" s="38">
        <f t="shared" si="318"/>
        <v>46081</v>
      </c>
      <c r="AA1093" s="41">
        <f t="shared" si="319"/>
        <v>181</v>
      </c>
      <c r="AB1093" s="24" t="s">
        <v>113</v>
      </c>
      <c r="AC1093" s="41">
        <f t="shared" si="320"/>
        <v>4043.8364000000001</v>
      </c>
      <c r="AD1093" s="41">
        <v>1</v>
      </c>
      <c r="AE1093" s="72">
        <f>INDEX(SA!$C$2:$G$11,MATCH(Details!S1093,SA!$C$2:$C$11,0),MATCH(Details!V1093,SA!$C$2:$G$2,0))*Y1093/(F1093-E1093+1)</f>
        <v>3426.98</v>
      </c>
      <c r="AF1093" s="41">
        <f t="shared" si="321"/>
        <v>0</v>
      </c>
      <c r="AG1093" s="41">
        <f t="shared" si="322"/>
        <v>0</v>
      </c>
      <c r="AH1093" s="41">
        <f t="shared" si="323"/>
        <v>616.85640000000001</v>
      </c>
      <c r="AI1093" s="60">
        <f t="shared" si="324"/>
        <v>137.07920000000001</v>
      </c>
      <c r="AJ1093" s="60">
        <f t="shared" si="325"/>
        <v>771.07050000000004</v>
      </c>
      <c r="AK1093" s="60">
        <f t="shared" si="326"/>
        <v>1699.4065205479453</v>
      </c>
      <c r="AL1093" s="60">
        <f t="shared" si="327"/>
        <v>1249.0637926027398</v>
      </c>
      <c r="AM1093" s="41">
        <f t="shared" si="328"/>
        <v>1269.7665073972601</v>
      </c>
      <c r="AN1093" s="42">
        <f t="shared" si="329"/>
        <v>45715</v>
      </c>
      <c r="AO1093" s="43">
        <f t="shared" si="330"/>
        <v>3426.98</v>
      </c>
    </row>
    <row r="1094" spans="1:41" s="24" customFormat="1" ht="15.75" customHeight="1" x14ac:dyDescent="0.35">
      <c r="A1094" s="36" t="s">
        <v>27</v>
      </c>
      <c r="B1094" s="36">
        <v>202509</v>
      </c>
      <c r="C1094" s="24" t="s">
        <v>736</v>
      </c>
      <c r="D1094" s="24" t="s">
        <v>119</v>
      </c>
      <c r="E1094" s="62">
        <v>45901</v>
      </c>
      <c r="F1094" s="62">
        <v>46265</v>
      </c>
      <c r="G1094" s="37" t="s">
        <v>422</v>
      </c>
      <c r="H1094" s="36">
        <v>550014</v>
      </c>
      <c r="I1094" s="63">
        <v>32723</v>
      </c>
      <c r="J1094" s="24" t="s">
        <v>3999</v>
      </c>
      <c r="K1094" s="63">
        <f t="shared" si="313"/>
        <v>45901</v>
      </c>
      <c r="L1094" s="55">
        <f t="shared" si="314"/>
        <v>0.04</v>
      </c>
      <c r="M1094" s="76">
        <v>0.22500000000000001</v>
      </c>
      <c r="N1094" s="62">
        <v>45901</v>
      </c>
      <c r="O1094" s="62">
        <v>46265</v>
      </c>
      <c r="P1094" s="63"/>
      <c r="Q1094" s="63"/>
      <c r="R1094" s="78">
        <v>36</v>
      </c>
      <c r="S1094" s="63" t="str">
        <f>VLOOKUP(R1094,SA!$B$3:$C$11,2,1)</f>
        <v>36-45</v>
      </c>
      <c r="T1094" s="38" t="s">
        <v>97</v>
      </c>
      <c r="U1094" s="24" t="s">
        <v>56</v>
      </c>
      <c r="V1094" s="24">
        <v>400000</v>
      </c>
      <c r="W1094" s="39">
        <f t="shared" si="315"/>
        <v>400000</v>
      </c>
      <c r="X1094" s="29">
        <f t="shared" si="316"/>
        <v>1</v>
      </c>
      <c r="Y1094" s="40">
        <f t="shared" si="317"/>
        <v>365</v>
      </c>
      <c r="Z1094" s="38">
        <f t="shared" si="318"/>
        <v>46081</v>
      </c>
      <c r="AA1094" s="41">
        <f t="shared" si="319"/>
        <v>181</v>
      </c>
      <c r="AB1094" s="24" t="s">
        <v>113</v>
      </c>
      <c r="AC1094" s="41">
        <f t="shared" si="320"/>
        <v>5496.5225999999993</v>
      </c>
      <c r="AD1094" s="41">
        <v>1</v>
      </c>
      <c r="AE1094" s="72">
        <f>INDEX(SA!$C$2:$G$11,MATCH(Details!S1094,SA!$C$2:$C$11,0),MATCH(Details!V1094,SA!$C$2:$G$2,0))*Y1094/(F1094-E1094+1)</f>
        <v>4658.07</v>
      </c>
      <c r="AF1094" s="41">
        <f t="shared" si="321"/>
        <v>0</v>
      </c>
      <c r="AG1094" s="41">
        <f t="shared" si="322"/>
        <v>0</v>
      </c>
      <c r="AH1094" s="41">
        <f t="shared" si="323"/>
        <v>838.45259999999996</v>
      </c>
      <c r="AI1094" s="60">
        <f t="shared" si="324"/>
        <v>186.3228</v>
      </c>
      <c r="AJ1094" s="60">
        <f t="shared" si="325"/>
        <v>1048.06575</v>
      </c>
      <c r="AK1094" s="60">
        <f t="shared" si="326"/>
        <v>2309.8922465753421</v>
      </c>
      <c r="AL1094" s="60">
        <f t="shared" si="327"/>
        <v>1697.7708012328765</v>
      </c>
      <c r="AM1094" s="41">
        <f t="shared" si="328"/>
        <v>1725.9106487671231</v>
      </c>
      <c r="AN1094" s="42">
        <f t="shared" si="329"/>
        <v>45715</v>
      </c>
      <c r="AO1094" s="43">
        <f t="shared" si="330"/>
        <v>4658.07</v>
      </c>
    </row>
    <row r="1095" spans="1:41" s="24" customFormat="1" ht="15.75" customHeight="1" x14ac:dyDescent="0.35">
      <c r="A1095" s="36" t="s">
        <v>27</v>
      </c>
      <c r="B1095" s="36">
        <v>202509</v>
      </c>
      <c r="C1095" s="24" t="s">
        <v>736</v>
      </c>
      <c r="D1095" s="24" t="s">
        <v>119</v>
      </c>
      <c r="E1095" s="62">
        <v>45901</v>
      </c>
      <c r="F1095" s="62">
        <v>46265</v>
      </c>
      <c r="G1095" s="37" t="s">
        <v>1572</v>
      </c>
      <c r="H1095" s="36">
        <v>550014</v>
      </c>
      <c r="I1095" s="63">
        <v>44782</v>
      </c>
      <c r="J1095" s="24" t="s">
        <v>4000</v>
      </c>
      <c r="K1095" s="63">
        <f t="shared" si="313"/>
        <v>45901</v>
      </c>
      <c r="L1095" s="55">
        <f t="shared" si="314"/>
        <v>0.04</v>
      </c>
      <c r="M1095" s="76">
        <v>0.22500000000000001</v>
      </c>
      <c r="N1095" s="62">
        <v>45901</v>
      </c>
      <c r="O1095" s="62">
        <v>46265</v>
      </c>
      <c r="P1095" s="63"/>
      <c r="Q1095" s="63"/>
      <c r="R1095" s="78">
        <v>3</v>
      </c>
      <c r="S1095" s="63" t="str">
        <f>VLOOKUP(R1095,SA!$B$3:$C$11,2,1)</f>
        <v>0-25</v>
      </c>
      <c r="T1095" s="38" t="s">
        <v>98</v>
      </c>
      <c r="U1095" s="24" t="s">
        <v>5746</v>
      </c>
      <c r="V1095" s="24">
        <v>400000</v>
      </c>
      <c r="W1095" s="39">
        <f t="shared" si="315"/>
        <v>0</v>
      </c>
      <c r="X1095" s="29">
        <f t="shared" si="316"/>
        <v>0</v>
      </c>
      <c r="Y1095" s="40">
        <f t="shared" si="317"/>
        <v>365</v>
      </c>
      <c r="Z1095" s="38">
        <f t="shared" si="318"/>
        <v>46081</v>
      </c>
      <c r="AA1095" s="41">
        <f t="shared" si="319"/>
        <v>181</v>
      </c>
      <c r="AB1095" s="24" t="s">
        <v>113</v>
      </c>
      <c r="AC1095" s="41">
        <f t="shared" si="320"/>
        <v>4043.8364000000001</v>
      </c>
      <c r="AD1095" s="41">
        <v>1</v>
      </c>
      <c r="AE1095" s="72">
        <f>INDEX(SA!$C$2:$G$11,MATCH(Details!S1095,SA!$C$2:$C$11,0),MATCH(Details!V1095,SA!$C$2:$G$2,0))*Y1095/(F1095-E1095+1)</f>
        <v>3426.98</v>
      </c>
      <c r="AF1095" s="41">
        <f t="shared" si="321"/>
        <v>0</v>
      </c>
      <c r="AG1095" s="41">
        <f t="shared" si="322"/>
        <v>0</v>
      </c>
      <c r="AH1095" s="41">
        <f t="shared" si="323"/>
        <v>616.85640000000001</v>
      </c>
      <c r="AI1095" s="60">
        <f t="shared" si="324"/>
        <v>137.07920000000001</v>
      </c>
      <c r="AJ1095" s="60">
        <f t="shared" si="325"/>
        <v>771.07050000000004</v>
      </c>
      <c r="AK1095" s="60">
        <f t="shared" si="326"/>
        <v>1699.4065205479453</v>
      </c>
      <c r="AL1095" s="60">
        <f t="shared" si="327"/>
        <v>1249.0637926027398</v>
      </c>
      <c r="AM1095" s="41">
        <f t="shared" si="328"/>
        <v>1269.7665073972601</v>
      </c>
      <c r="AN1095" s="42">
        <f t="shared" si="329"/>
        <v>45715</v>
      </c>
      <c r="AO1095" s="43">
        <f t="shared" si="330"/>
        <v>3426.98</v>
      </c>
    </row>
    <row r="1096" spans="1:41" s="24" customFormat="1" ht="15.75" customHeight="1" x14ac:dyDescent="0.35">
      <c r="A1096" s="36" t="s">
        <v>27</v>
      </c>
      <c r="B1096" s="36">
        <v>202509</v>
      </c>
      <c r="C1096" s="24" t="s">
        <v>736</v>
      </c>
      <c r="D1096" s="24" t="s">
        <v>119</v>
      </c>
      <c r="E1096" s="62">
        <v>45901</v>
      </c>
      <c r="F1096" s="62">
        <v>46265</v>
      </c>
      <c r="G1096" s="37" t="s">
        <v>1573</v>
      </c>
      <c r="H1096" s="36">
        <v>550014</v>
      </c>
      <c r="I1096" s="63">
        <v>45700</v>
      </c>
      <c r="J1096" s="24" t="s">
        <v>4001</v>
      </c>
      <c r="K1096" s="63">
        <f t="shared" si="313"/>
        <v>45901</v>
      </c>
      <c r="L1096" s="55">
        <f t="shared" si="314"/>
        <v>0.04</v>
      </c>
      <c r="M1096" s="76">
        <v>0.22500000000000001</v>
      </c>
      <c r="N1096" s="62">
        <v>45901</v>
      </c>
      <c r="O1096" s="62">
        <v>46265</v>
      </c>
      <c r="P1096" s="63"/>
      <c r="Q1096" s="63"/>
      <c r="R1096" s="78">
        <v>0</v>
      </c>
      <c r="S1096" s="63" t="str">
        <f>VLOOKUP(R1096,SA!$B$3:$C$11,2,1)</f>
        <v>0-25</v>
      </c>
      <c r="T1096" s="38" t="s">
        <v>98</v>
      </c>
      <c r="U1096" s="24" t="s">
        <v>5746</v>
      </c>
      <c r="V1096" s="24">
        <v>400000</v>
      </c>
      <c r="W1096" s="39">
        <f t="shared" si="315"/>
        <v>0</v>
      </c>
      <c r="X1096" s="29">
        <f t="shared" si="316"/>
        <v>0</v>
      </c>
      <c r="Y1096" s="40">
        <f t="shared" si="317"/>
        <v>365</v>
      </c>
      <c r="Z1096" s="38">
        <f t="shared" si="318"/>
        <v>46081</v>
      </c>
      <c r="AA1096" s="41">
        <f t="shared" si="319"/>
        <v>181</v>
      </c>
      <c r="AB1096" s="24" t="s">
        <v>113</v>
      </c>
      <c r="AC1096" s="41">
        <f t="shared" si="320"/>
        <v>4043.8364000000001</v>
      </c>
      <c r="AD1096" s="41">
        <v>1</v>
      </c>
      <c r="AE1096" s="72">
        <f>INDEX(SA!$C$2:$G$11,MATCH(Details!S1096,SA!$C$2:$C$11,0),MATCH(Details!V1096,SA!$C$2:$G$2,0))*Y1096/(F1096-E1096+1)</f>
        <v>3426.98</v>
      </c>
      <c r="AF1096" s="41">
        <f t="shared" si="321"/>
        <v>0</v>
      </c>
      <c r="AG1096" s="41">
        <f t="shared" si="322"/>
        <v>0</v>
      </c>
      <c r="AH1096" s="41">
        <f t="shared" si="323"/>
        <v>616.85640000000001</v>
      </c>
      <c r="AI1096" s="60">
        <f t="shared" si="324"/>
        <v>137.07920000000001</v>
      </c>
      <c r="AJ1096" s="60">
        <f t="shared" si="325"/>
        <v>771.07050000000004</v>
      </c>
      <c r="AK1096" s="60">
        <f t="shared" si="326"/>
        <v>1699.4065205479453</v>
      </c>
      <c r="AL1096" s="60">
        <f t="shared" si="327"/>
        <v>1249.0637926027398</v>
      </c>
      <c r="AM1096" s="41">
        <f t="shared" si="328"/>
        <v>1269.7665073972601</v>
      </c>
      <c r="AN1096" s="42">
        <f t="shared" si="329"/>
        <v>45715</v>
      </c>
      <c r="AO1096" s="43">
        <f t="shared" si="330"/>
        <v>3426.98</v>
      </c>
    </row>
    <row r="1097" spans="1:41" s="24" customFormat="1" ht="15.75" customHeight="1" x14ac:dyDescent="0.35">
      <c r="A1097" s="36" t="s">
        <v>27</v>
      </c>
      <c r="B1097" s="36">
        <v>202509</v>
      </c>
      <c r="C1097" s="24" t="s">
        <v>736</v>
      </c>
      <c r="D1097" s="24" t="s">
        <v>119</v>
      </c>
      <c r="E1097" s="62">
        <v>45901</v>
      </c>
      <c r="F1097" s="62">
        <v>46265</v>
      </c>
      <c r="G1097" s="37" t="s">
        <v>1574</v>
      </c>
      <c r="H1097" s="36">
        <v>550014</v>
      </c>
      <c r="I1097" s="63">
        <v>22282</v>
      </c>
      <c r="J1097" s="24" t="s">
        <v>4002</v>
      </c>
      <c r="K1097" s="63">
        <f t="shared" si="313"/>
        <v>45901</v>
      </c>
      <c r="L1097" s="55">
        <f t="shared" si="314"/>
        <v>0.04</v>
      </c>
      <c r="M1097" s="76">
        <v>0.22500000000000001</v>
      </c>
      <c r="N1097" s="62">
        <v>45901</v>
      </c>
      <c r="O1097" s="62">
        <v>46265</v>
      </c>
      <c r="P1097" s="63"/>
      <c r="Q1097" s="63"/>
      <c r="R1097" s="78">
        <v>64</v>
      </c>
      <c r="S1097" s="63" t="str">
        <f>VLOOKUP(R1097,SA!$B$3:$C$11,2,1)</f>
        <v>56-65</v>
      </c>
      <c r="T1097" s="38" t="s">
        <v>98</v>
      </c>
      <c r="U1097" s="24" t="s">
        <v>5747</v>
      </c>
      <c r="V1097" s="24">
        <v>400000</v>
      </c>
      <c r="W1097" s="39">
        <f t="shared" si="315"/>
        <v>0</v>
      </c>
      <c r="X1097" s="29">
        <f t="shared" si="316"/>
        <v>0</v>
      </c>
      <c r="Y1097" s="40">
        <f t="shared" si="317"/>
        <v>365</v>
      </c>
      <c r="Z1097" s="38">
        <f t="shared" si="318"/>
        <v>46081</v>
      </c>
      <c r="AA1097" s="41">
        <f t="shared" si="319"/>
        <v>181</v>
      </c>
      <c r="AB1097" s="24" t="s">
        <v>113</v>
      </c>
      <c r="AC1097" s="41">
        <f t="shared" si="320"/>
        <v>11909.7282</v>
      </c>
      <c r="AD1097" s="41">
        <v>1</v>
      </c>
      <c r="AE1097" s="72">
        <f>INDEX(SA!$C$2:$G$11,MATCH(Details!S1097,SA!$C$2:$C$11,0),MATCH(Details!V1097,SA!$C$2:$G$2,0))*Y1097/(F1097-E1097+1)</f>
        <v>10092.99</v>
      </c>
      <c r="AF1097" s="41">
        <f t="shared" si="321"/>
        <v>0</v>
      </c>
      <c r="AG1097" s="41">
        <f t="shared" si="322"/>
        <v>0</v>
      </c>
      <c r="AH1097" s="41">
        <f t="shared" si="323"/>
        <v>1816.7382</v>
      </c>
      <c r="AI1097" s="60">
        <f t="shared" si="324"/>
        <v>403.71960000000001</v>
      </c>
      <c r="AJ1097" s="60">
        <f t="shared" si="325"/>
        <v>2270.9227500000002</v>
      </c>
      <c r="AK1097" s="60">
        <f t="shared" si="326"/>
        <v>5005.0169589041097</v>
      </c>
      <c r="AL1097" s="60">
        <f t="shared" si="327"/>
        <v>3678.6874647945206</v>
      </c>
      <c r="AM1097" s="41">
        <f t="shared" si="328"/>
        <v>3739.6601852054787</v>
      </c>
      <c r="AN1097" s="42">
        <f t="shared" si="329"/>
        <v>45715</v>
      </c>
      <c r="AO1097" s="43">
        <f t="shared" si="330"/>
        <v>10092.99</v>
      </c>
    </row>
    <row r="1098" spans="1:41" s="24" customFormat="1" ht="15.75" customHeight="1" x14ac:dyDescent="0.35">
      <c r="A1098" s="36" t="s">
        <v>27</v>
      </c>
      <c r="B1098" s="36">
        <v>202509</v>
      </c>
      <c r="C1098" s="24" t="s">
        <v>736</v>
      </c>
      <c r="D1098" s="24" t="s">
        <v>119</v>
      </c>
      <c r="E1098" s="62">
        <v>45901</v>
      </c>
      <c r="F1098" s="62">
        <v>46265</v>
      </c>
      <c r="G1098" s="37" t="s">
        <v>1575</v>
      </c>
      <c r="H1098" s="36">
        <v>550014</v>
      </c>
      <c r="I1098" s="63">
        <v>22282</v>
      </c>
      <c r="J1098" s="24" t="s">
        <v>4003</v>
      </c>
      <c r="K1098" s="63">
        <f t="shared" si="313"/>
        <v>45901</v>
      </c>
      <c r="L1098" s="55">
        <f t="shared" si="314"/>
        <v>0.04</v>
      </c>
      <c r="M1098" s="76">
        <v>0.22500000000000001</v>
      </c>
      <c r="N1098" s="62">
        <v>45901</v>
      </c>
      <c r="O1098" s="62">
        <v>46265</v>
      </c>
      <c r="P1098" s="63"/>
      <c r="Q1098" s="63"/>
      <c r="R1098" s="78">
        <v>64</v>
      </c>
      <c r="S1098" s="63" t="str">
        <f>VLOOKUP(R1098,SA!$B$3:$C$11,2,1)</f>
        <v>56-65</v>
      </c>
      <c r="T1098" s="38" t="s">
        <v>97</v>
      </c>
      <c r="U1098" s="24" t="s">
        <v>5744</v>
      </c>
      <c r="V1098" s="24">
        <v>400000</v>
      </c>
      <c r="W1098" s="39">
        <f t="shared" si="315"/>
        <v>0</v>
      </c>
      <c r="X1098" s="29">
        <f t="shared" si="316"/>
        <v>0</v>
      </c>
      <c r="Y1098" s="40">
        <f t="shared" si="317"/>
        <v>365</v>
      </c>
      <c r="Z1098" s="38">
        <f t="shared" si="318"/>
        <v>46081</v>
      </c>
      <c r="AA1098" s="41">
        <f t="shared" si="319"/>
        <v>181</v>
      </c>
      <c r="AB1098" s="24" t="s">
        <v>113</v>
      </c>
      <c r="AC1098" s="41">
        <f t="shared" si="320"/>
        <v>11909.7282</v>
      </c>
      <c r="AD1098" s="41">
        <v>1</v>
      </c>
      <c r="AE1098" s="72">
        <f>INDEX(SA!$C$2:$G$11,MATCH(Details!S1098,SA!$C$2:$C$11,0),MATCH(Details!V1098,SA!$C$2:$G$2,0))*Y1098/(F1098-E1098+1)</f>
        <v>10092.99</v>
      </c>
      <c r="AF1098" s="41">
        <f t="shared" si="321"/>
        <v>0</v>
      </c>
      <c r="AG1098" s="41">
        <f t="shared" si="322"/>
        <v>0</v>
      </c>
      <c r="AH1098" s="41">
        <f t="shared" si="323"/>
        <v>1816.7382</v>
      </c>
      <c r="AI1098" s="60">
        <f t="shared" si="324"/>
        <v>403.71960000000001</v>
      </c>
      <c r="AJ1098" s="60">
        <f t="shared" si="325"/>
        <v>2270.9227500000002</v>
      </c>
      <c r="AK1098" s="60">
        <f t="shared" si="326"/>
        <v>5005.0169589041097</v>
      </c>
      <c r="AL1098" s="60">
        <f t="shared" si="327"/>
        <v>3678.6874647945206</v>
      </c>
      <c r="AM1098" s="41">
        <f t="shared" si="328"/>
        <v>3739.6601852054787</v>
      </c>
      <c r="AN1098" s="42">
        <f t="shared" si="329"/>
        <v>45715</v>
      </c>
      <c r="AO1098" s="43">
        <f t="shared" si="330"/>
        <v>10092.99</v>
      </c>
    </row>
    <row r="1099" spans="1:41" s="24" customFormat="1" ht="15.75" customHeight="1" x14ac:dyDescent="0.35">
      <c r="A1099" s="36" t="s">
        <v>27</v>
      </c>
      <c r="B1099" s="36">
        <v>202509</v>
      </c>
      <c r="C1099" s="24" t="s">
        <v>736</v>
      </c>
      <c r="D1099" s="24" t="s">
        <v>119</v>
      </c>
      <c r="E1099" s="62">
        <v>45901</v>
      </c>
      <c r="F1099" s="62">
        <v>46265</v>
      </c>
      <c r="G1099" s="37" t="s">
        <v>1576</v>
      </c>
      <c r="H1099" s="36">
        <v>550014</v>
      </c>
      <c r="I1099" s="63">
        <v>36176</v>
      </c>
      <c r="J1099" s="24" t="s">
        <v>4004</v>
      </c>
      <c r="K1099" s="63">
        <f t="shared" si="313"/>
        <v>45901</v>
      </c>
      <c r="L1099" s="55">
        <f t="shared" si="314"/>
        <v>0.04</v>
      </c>
      <c r="M1099" s="76">
        <v>0.22500000000000001</v>
      </c>
      <c r="N1099" s="62">
        <v>45901</v>
      </c>
      <c r="O1099" s="62">
        <v>46265</v>
      </c>
      <c r="P1099" s="63"/>
      <c r="Q1099" s="63"/>
      <c r="R1099" s="78">
        <v>26</v>
      </c>
      <c r="S1099" s="63" t="str">
        <f>VLOOKUP(R1099,SA!$B$3:$C$11,2,1)</f>
        <v>26-35</v>
      </c>
      <c r="T1099" s="38" t="s">
        <v>98</v>
      </c>
      <c r="U1099" s="24" t="s">
        <v>5743</v>
      </c>
      <c r="V1099" s="24">
        <v>400000</v>
      </c>
      <c r="W1099" s="39">
        <f t="shared" si="315"/>
        <v>0</v>
      </c>
      <c r="X1099" s="29">
        <f t="shared" si="316"/>
        <v>0</v>
      </c>
      <c r="Y1099" s="40">
        <f t="shared" si="317"/>
        <v>365</v>
      </c>
      <c r="Z1099" s="38">
        <f t="shared" si="318"/>
        <v>46081</v>
      </c>
      <c r="AA1099" s="41">
        <f t="shared" si="319"/>
        <v>181</v>
      </c>
      <c r="AB1099" s="24" t="s">
        <v>113</v>
      </c>
      <c r="AC1099" s="41">
        <f t="shared" si="320"/>
        <v>4533.0290000000005</v>
      </c>
      <c r="AD1099" s="41">
        <v>1</v>
      </c>
      <c r="AE1099" s="72">
        <f>INDEX(SA!$C$2:$G$11,MATCH(Details!S1099,SA!$C$2:$C$11,0),MATCH(Details!V1099,SA!$C$2:$G$2,0))*Y1099/(F1099-E1099+1)</f>
        <v>3841.55</v>
      </c>
      <c r="AF1099" s="41">
        <f t="shared" si="321"/>
        <v>0</v>
      </c>
      <c r="AG1099" s="41">
        <f t="shared" si="322"/>
        <v>0</v>
      </c>
      <c r="AH1099" s="41">
        <f t="shared" si="323"/>
        <v>691.47900000000004</v>
      </c>
      <c r="AI1099" s="60">
        <f t="shared" si="324"/>
        <v>153.66200000000001</v>
      </c>
      <c r="AJ1099" s="60">
        <f t="shared" si="325"/>
        <v>864.34875000000011</v>
      </c>
      <c r="AK1099" s="60">
        <f t="shared" si="326"/>
        <v>1904.9878082191783</v>
      </c>
      <c r="AL1099" s="60">
        <f t="shared" si="327"/>
        <v>1400.1660390410959</v>
      </c>
      <c r="AM1099" s="41">
        <f t="shared" si="328"/>
        <v>1423.3732109589046</v>
      </c>
      <c r="AN1099" s="42">
        <f t="shared" si="329"/>
        <v>45715</v>
      </c>
      <c r="AO1099" s="43">
        <f t="shared" si="330"/>
        <v>3841.55</v>
      </c>
    </row>
    <row r="1100" spans="1:41" s="24" customFormat="1" ht="15.75" customHeight="1" x14ac:dyDescent="0.35">
      <c r="A1100" s="36" t="s">
        <v>27</v>
      </c>
      <c r="B1100" s="36">
        <v>202509</v>
      </c>
      <c r="C1100" s="24" t="s">
        <v>736</v>
      </c>
      <c r="D1100" s="24" t="s">
        <v>119</v>
      </c>
      <c r="E1100" s="62">
        <v>45901</v>
      </c>
      <c r="F1100" s="62">
        <v>46265</v>
      </c>
      <c r="G1100" s="37" t="s">
        <v>1577</v>
      </c>
      <c r="H1100" s="36">
        <v>550015</v>
      </c>
      <c r="I1100" s="63">
        <v>43146</v>
      </c>
      <c r="J1100" s="24" t="s">
        <v>4005</v>
      </c>
      <c r="K1100" s="63">
        <f t="shared" si="313"/>
        <v>45901</v>
      </c>
      <c r="L1100" s="55">
        <f t="shared" si="314"/>
        <v>0.04</v>
      </c>
      <c r="M1100" s="76">
        <v>0.22500000000000001</v>
      </c>
      <c r="N1100" s="62">
        <v>45901</v>
      </c>
      <c r="O1100" s="62">
        <v>46265</v>
      </c>
      <c r="P1100" s="63"/>
      <c r="Q1100" s="63"/>
      <c r="R1100" s="78">
        <v>7</v>
      </c>
      <c r="S1100" s="63" t="str">
        <f>VLOOKUP(R1100,SA!$B$3:$C$11,2,1)</f>
        <v>0-25</v>
      </c>
      <c r="T1100" s="38" t="s">
        <v>98</v>
      </c>
      <c r="U1100" s="24" t="s">
        <v>5746</v>
      </c>
      <c r="V1100" s="24">
        <v>400000</v>
      </c>
      <c r="W1100" s="39">
        <f t="shared" si="315"/>
        <v>0</v>
      </c>
      <c r="X1100" s="29">
        <f t="shared" si="316"/>
        <v>0</v>
      </c>
      <c r="Y1100" s="40">
        <f t="shared" si="317"/>
        <v>365</v>
      </c>
      <c r="Z1100" s="38">
        <f t="shared" si="318"/>
        <v>46081</v>
      </c>
      <c r="AA1100" s="41">
        <f t="shared" si="319"/>
        <v>181</v>
      </c>
      <c r="AB1100" s="24" t="s">
        <v>113</v>
      </c>
      <c r="AC1100" s="41">
        <f t="shared" si="320"/>
        <v>4043.8364000000001</v>
      </c>
      <c r="AD1100" s="41">
        <v>1</v>
      </c>
      <c r="AE1100" s="72">
        <f>INDEX(SA!$C$2:$G$11,MATCH(Details!S1100,SA!$C$2:$C$11,0),MATCH(Details!V1100,SA!$C$2:$G$2,0))*Y1100/(F1100-E1100+1)</f>
        <v>3426.98</v>
      </c>
      <c r="AF1100" s="41">
        <f t="shared" si="321"/>
        <v>0</v>
      </c>
      <c r="AG1100" s="41">
        <f t="shared" si="322"/>
        <v>0</v>
      </c>
      <c r="AH1100" s="41">
        <f t="shared" si="323"/>
        <v>616.85640000000001</v>
      </c>
      <c r="AI1100" s="60">
        <f t="shared" si="324"/>
        <v>137.07920000000001</v>
      </c>
      <c r="AJ1100" s="60">
        <f t="shared" si="325"/>
        <v>771.07050000000004</v>
      </c>
      <c r="AK1100" s="60">
        <f t="shared" si="326"/>
        <v>1699.4065205479453</v>
      </c>
      <c r="AL1100" s="60">
        <f t="shared" si="327"/>
        <v>1249.0637926027398</v>
      </c>
      <c r="AM1100" s="41">
        <f t="shared" si="328"/>
        <v>1269.7665073972601</v>
      </c>
      <c r="AN1100" s="42">
        <f t="shared" si="329"/>
        <v>45715</v>
      </c>
      <c r="AO1100" s="43">
        <f t="shared" si="330"/>
        <v>3426.98</v>
      </c>
    </row>
    <row r="1101" spans="1:41" s="24" customFormat="1" ht="15.75" customHeight="1" x14ac:dyDescent="0.35">
      <c r="A1101" s="36" t="s">
        <v>27</v>
      </c>
      <c r="B1101" s="36">
        <v>202509</v>
      </c>
      <c r="C1101" s="24" t="s">
        <v>736</v>
      </c>
      <c r="D1101" s="24" t="s">
        <v>119</v>
      </c>
      <c r="E1101" s="62">
        <v>45901</v>
      </c>
      <c r="F1101" s="62">
        <v>46265</v>
      </c>
      <c r="G1101" s="37" t="s">
        <v>1578</v>
      </c>
      <c r="H1101" s="36">
        <v>550015</v>
      </c>
      <c r="I1101" s="63">
        <v>19360</v>
      </c>
      <c r="J1101" s="24" t="s">
        <v>4006</v>
      </c>
      <c r="K1101" s="63">
        <f t="shared" si="313"/>
        <v>45901</v>
      </c>
      <c r="L1101" s="55">
        <f t="shared" si="314"/>
        <v>0.04</v>
      </c>
      <c r="M1101" s="76">
        <v>0.22500000000000001</v>
      </c>
      <c r="N1101" s="62">
        <v>45901</v>
      </c>
      <c r="O1101" s="62">
        <v>46265</v>
      </c>
      <c r="P1101" s="63"/>
      <c r="Q1101" s="63"/>
      <c r="R1101" s="78">
        <v>72</v>
      </c>
      <c r="S1101" s="63" t="str">
        <f>VLOOKUP(R1101,SA!$B$3:$C$11,2,1)</f>
        <v>71-75</v>
      </c>
      <c r="T1101" s="38" t="s">
        <v>98</v>
      </c>
      <c r="U1101" s="24" t="s">
        <v>5747</v>
      </c>
      <c r="V1101" s="24">
        <v>400000</v>
      </c>
      <c r="W1101" s="39">
        <f t="shared" si="315"/>
        <v>0</v>
      </c>
      <c r="X1101" s="29">
        <f t="shared" si="316"/>
        <v>0</v>
      </c>
      <c r="Y1101" s="40">
        <f t="shared" si="317"/>
        <v>365</v>
      </c>
      <c r="Z1101" s="38">
        <f t="shared" si="318"/>
        <v>46081</v>
      </c>
      <c r="AA1101" s="41">
        <f t="shared" si="319"/>
        <v>181</v>
      </c>
      <c r="AB1101" s="24" t="s">
        <v>113</v>
      </c>
      <c r="AC1101" s="41">
        <f t="shared" si="320"/>
        <v>21578.034600000003</v>
      </c>
      <c r="AD1101" s="41">
        <v>1</v>
      </c>
      <c r="AE1101" s="72">
        <f>INDEX(SA!$C$2:$G$11,MATCH(Details!S1101,SA!$C$2:$C$11,0),MATCH(Details!V1101,SA!$C$2:$G$2,0))*Y1101/(F1101-E1101+1)</f>
        <v>18286.47</v>
      </c>
      <c r="AF1101" s="41">
        <f t="shared" si="321"/>
        <v>0</v>
      </c>
      <c r="AG1101" s="41">
        <f t="shared" si="322"/>
        <v>0</v>
      </c>
      <c r="AH1101" s="41">
        <f t="shared" si="323"/>
        <v>3291.5646000000002</v>
      </c>
      <c r="AI1101" s="60">
        <f t="shared" si="324"/>
        <v>731.45880000000011</v>
      </c>
      <c r="AJ1101" s="60">
        <f t="shared" si="325"/>
        <v>4114.4557500000001</v>
      </c>
      <c r="AK1101" s="60">
        <f t="shared" si="326"/>
        <v>9068.0851232876721</v>
      </c>
      <c r="AL1101" s="60">
        <f t="shared" si="327"/>
        <v>6665.0425656164389</v>
      </c>
      <c r="AM1101" s="41">
        <f t="shared" si="328"/>
        <v>6775.5128843835619</v>
      </c>
      <c r="AN1101" s="42">
        <f t="shared" si="329"/>
        <v>45715</v>
      </c>
      <c r="AO1101" s="43">
        <f t="shared" si="330"/>
        <v>18286.47</v>
      </c>
    </row>
    <row r="1102" spans="1:41" s="24" customFormat="1" ht="15.75" customHeight="1" x14ac:dyDescent="0.35">
      <c r="A1102" s="36" t="s">
        <v>27</v>
      </c>
      <c r="B1102" s="36">
        <v>202509</v>
      </c>
      <c r="C1102" s="24" t="s">
        <v>736</v>
      </c>
      <c r="D1102" s="24" t="s">
        <v>119</v>
      </c>
      <c r="E1102" s="62">
        <v>45901</v>
      </c>
      <c r="F1102" s="62">
        <v>46265</v>
      </c>
      <c r="G1102" s="37" t="s">
        <v>1579</v>
      </c>
      <c r="H1102" s="36">
        <v>550015</v>
      </c>
      <c r="I1102" s="63">
        <v>42257</v>
      </c>
      <c r="J1102" s="24" t="s">
        <v>4007</v>
      </c>
      <c r="K1102" s="63">
        <f t="shared" si="313"/>
        <v>45901</v>
      </c>
      <c r="L1102" s="55">
        <f t="shared" si="314"/>
        <v>0.04</v>
      </c>
      <c r="M1102" s="76">
        <v>0.22500000000000001</v>
      </c>
      <c r="N1102" s="62">
        <v>45901</v>
      </c>
      <c r="O1102" s="62">
        <v>46265</v>
      </c>
      <c r="P1102" s="63"/>
      <c r="Q1102" s="63"/>
      <c r="R1102" s="78">
        <v>9</v>
      </c>
      <c r="S1102" s="63" t="str">
        <f>VLOOKUP(R1102,SA!$B$3:$C$11,2,1)</f>
        <v>0-25</v>
      </c>
      <c r="T1102" s="38" t="s">
        <v>97</v>
      </c>
      <c r="U1102" s="24" t="s">
        <v>5745</v>
      </c>
      <c r="V1102" s="24">
        <v>400000</v>
      </c>
      <c r="W1102" s="39">
        <f t="shared" si="315"/>
        <v>0</v>
      </c>
      <c r="X1102" s="29">
        <f t="shared" si="316"/>
        <v>0</v>
      </c>
      <c r="Y1102" s="40">
        <f t="shared" si="317"/>
        <v>365</v>
      </c>
      <c r="Z1102" s="38">
        <f t="shared" si="318"/>
        <v>46081</v>
      </c>
      <c r="AA1102" s="41">
        <f t="shared" si="319"/>
        <v>181</v>
      </c>
      <c r="AB1102" s="24" t="s">
        <v>113</v>
      </c>
      <c r="AC1102" s="41">
        <f t="shared" si="320"/>
        <v>4043.8364000000001</v>
      </c>
      <c r="AD1102" s="41">
        <v>1</v>
      </c>
      <c r="AE1102" s="72">
        <f>INDEX(SA!$C$2:$G$11,MATCH(Details!S1102,SA!$C$2:$C$11,0),MATCH(Details!V1102,SA!$C$2:$G$2,0))*Y1102/(F1102-E1102+1)</f>
        <v>3426.98</v>
      </c>
      <c r="AF1102" s="41">
        <f t="shared" si="321"/>
        <v>0</v>
      </c>
      <c r="AG1102" s="41">
        <f t="shared" si="322"/>
        <v>0</v>
      </c>
      <c r="AH1102" s="41">
        <f t="shared" si="323"/>
        <v>616.85640000000001</v>
      </c>
      <c r="AI1102" s="60">
        <f t="shared" si="324"/>
        <v>137.07920000000001</v>
      </c>
      <c r="AJ1102" s="60">
        <f t="shared" si="325"/>
        <v>771.07050000000004</v>
      </c>
      <c r="AK1102" s="60">
        <f t="shared" si="326"/>
        <v>1699.4065205479453</v>
      </c>
      <c r="AL1102" s="60">
        <f t="shared" si="327"/>
        <v>1249.0637926027398</v>
      </c>
      <c r="AM1102" s="41">
        <f t="shared" si="328"/>
        <v>1269.7665073972601</v>
      </c>
      <c r="AN1102" s="42">
        <f t="shared" si="329"/>
        <v>45715</v>
      </c>
      <c r="AO1102" s="43">
        <f t="shared" si="330"/>
        <v>3426.98</v>
      </c>
    </row>
    <row r="1103" spans="1:41" s="24" customFormat="1" ht="15.75" customHeight="1" x14ac:dyDescent="0.35">
      <c r="A1103" s="36" t="s">
        <v>27</v>
      </c>
      <c r="B1103" s="36">
        <v>202509</v>
      </c>
      <c r="C1103" s="24" t="s">
        <v>736</v>
      </c>
      <c r="D1103" s="24" t="s">
        <v>119</v>
      </c>
      <c r="E1103" s="62">
        <v>45901</v>
      </c>
      <c r="F1103" s="62">
        <v>46265</v>
      </c>
      <c r="G1103" s="37" t="s">
        <v>1580</v>
      </c>
      <c r="H1103" s="36">
        <v>550015</v>
      </c>
      <c r="I1103" s="63">
        <v>34283</v>
      </c>
      <c r="J1103" s="24" t="s">
        <v>4008</v>
      </c>
      <c r="K1103" s="63">
        <f t="shared" si="313"/>
        <v>45901</v>
      </c>
      <c r="L1103" s="55">
        <f t="shared" si="314"/>
        <v>0.04</v>
      </c>
      <c r="M1103" s="76">
        <v>0.22500000000000001</v>
      </c>
      <c r="N1103" s="62">
        <v>45901</v>
      </c>
      <c r="O1103" s="62">
        <v>46265</v>
      </c>
      <c r="P1103" s="63"/>
      <c r="Q1103" s="63"/>
      <c r="R1103" s="78">
        <v>31</v>
      </c>
      <c r="S1103" s="63" t="str">
        <f>VLOOKUP(R1103,SA!$B$3:$C$11,2,1)</f>
        <v>26-35</v>
      </c>
      <c r="T1103" s="38" t="s">
        <v>98</v>
      </c>
      <c r="U1103" s="24" t="s">
        <v>5743</v>
      </c>
      <c r="V1103" s="24">
        <v>400000</v>
      </c>
      <c r="W1103" s="39">
        <f t="shared" si="315"/>
        <v>0</v>
      </c>
      <c r="X1103" s="29">
        <f t="shared" si="316"/>
        <v>0</v>
      </c>
      <c r="Y1103" s="40">
        <f t="shared" si="317"/>
        <v>365</v>
      </c>
      <c r="Z1103" s="38">
        <f t="shared" si="318"/>
        <v>46081</v>
      </c>
      <c r="AA1103" s="41">
        <f t="shared" si="319"/>
        <v>181</v>
      </c>
      <c r="AB1103" s="24" t="s">
        <v>113</v>
      </c>
      <c r="AC1103" s="41">
        <f t="shared" si="320"/>
        <v>4533.0290000000005</v>
      </c>
      <c r="AD1103" s="41">
        <v>1</v>
      </c>
      <c r="AE1103" s="72">
        <f>INDEX(SA!$C$2:$G$11,MATCH(Details!S1103,SA!$C$2:$C$11,0),MATCH(Details!V1103,SA!$C$2:$G$2,0))*Y1103/(F1103-E1103+1)</f>
        <v>3841.55</v>
      </c>
      <c r="AF1103" s="41">
        <f t="shared" si="321"/>
        <v>0</v>
      </c>
      <c r="AG1103" s="41">
        <f t="shared" si="322"/>
        <v>0</v>
      </c>
      <c r="AH1103" s="41">
        <f t="shared" si="323"/>
        <v>691.47900000000004</v>
      </c>
      <c r="AI1103" s="60">
        <f t="shared" si="324"/>
        <v>153.66200000000001</v>
      </c>
      <c r="AJ1103" s="60">
        <f t="shared" si="325"/>
        <v>864.34875000000011</v>
      </c>
      <c r="AK1103" s="60">
        <f t="shared" si="326"/>
        <v>1904.9878082191783</v>
      </c>
      <c r="AL1103" s="60">
        <f t="shared" si="327"/>
        <v>1400.1660390410959</v>
      </c>
      <c r="AM1103" s="41">
        <f t="shared" si="328"/>
        <v>1423.3732109589046</v>
      </c>
      <c r="AN1103" s="42">
        <f t="shared" si="329"/>
        <v>45715</v>
      </c>
      <c r="AO1103" s="43">
        <f t="shared" si="330"/>
        <v>3841.55</v>
      </c>
    </row>
    <row r="1104" spans="1:41" s="24" customFormat="1" ht="15.75" customHeight="1" x14ac:dyDescent="0.35">
      <c r="A1104" s="36" t="s">
        <v>27</v>
      </c>
      <c r="B1104" s="36">
        <v>202509</v>
      </c>
      <c r="C1104" s="24" t="s">
        <v>736</v>
      </c>
      <c r="D1104" s="24" t="s">
        <v>119</v>
      </c>
      <c r="E1104" s="62">
        <v>45901</v>
      </c>
      <c r="F1104" s="62">
        <v>46265</v>
      </c>
      <c r="G1104" s="37" t="s">
        <v>486</v>
      </c>
      <c r="H1104" s="36">
        <v>550015</v>
      </c>
      <c r="I1104" s="63">
        <v>32417</v>
      </c>
      <c r="J1104" s="24" t="s">
        <v>4009</v>
      </c>
      <c r="K1104" s="63">
        <f t="shared" si="313"/>
        <v>45901</v>
      </c>
      <c r="L1104" s="55">
        <f t="shared" si="314"/>
        <v>0.04</v>
      </c>
      <c r="M1104" s="76">
        <v>0.22500000000000001</v>
      </c>
      <c r="N1104" s="62">
        <v>45901</v>
      </c>
      <c r="O1104" s="62">
        <v>46265</v>
      </c>
      <c r="P1104" s="63"/>
      <c r="Q1104" s="63"/>
      <c r="R1104" s="78">
        <v>36</v>
      </c>
      <c r="S1104" s="63" t="str">
        <f>VLOOKUP(R1104,SA!$B$3:$C$11,2,1)</f>
        <v>36-45</v>
      </c>
      <c r="T1104" s="38" t="s">
        <v>97</v>
      </c>
      <c r="U1104" s="24" t="s">
        <v>56</v>
      </c>
      <c r="V1104" s="24">
        <v>400000</v>
      </c>
      <c r="W1104" s="39">
        <f t="shared" si="315"/>
        <v>400000</v>
      </c>
      <c r="X1104" s="29">
        <f t="shared" si="316"/>
        <v>1</v>
      </c>
      <c r="Y1104" s="40">
        <f t="shared" si="317"/>
        <v>365</v>
      </c>
      <c r="Z1104" s="38">
        <f t="shared" si="318"/>
        <v>46081</v>
      </c>
      <c r="AA1104" s="41">
        <f t="shared" si="319"/>
        <v>181</v>
      </c>
      <c r="AB1104" s="24" t="s">
        <v>113</v>
      </c>
      <c r="AC1104" s="41">
        <f t="shared" si="320"/>
        <v>5496.5225999999993</v>
      </c>
      <c r="AD1104" s="41">
        <v>1</v>
      </c>
      <c r="AE1104" s="72">
        <f>INDEX(SA!$C$2:$G$11,MATCH(Details!S1104,SA!$C$2:$C$11,0),MATCH(Details!V1104,SA!$C$2:$G$2,0))*Y1104/(F1104-E1104+1)</f>
        <v>4658.07</v>
      </c>
      <c r="AF1104" s="41">
        <f t="shared" si="321"/>
        <v>0</v>
      </c>
      <c r="AG1104" s="41">
        <f t="shared" si="322"/>
        <v>0</v>
      </c>
      <c r="AH1104" s="41">
        <f t="shared" si="323"/>
        <v>838.45259999999996</v>
      </c>
      <c r="AI1104" s="60">
        <f t="shared" si="324"/>
        <v>186.3228</v>
      </c>
      <c r="AJ1104" s="60">
        <f t="shared" si="325"/>
        <v>1048.06575</v>
      </c>
      <c r="AK1104" s="60">
        <f t="shared" si="326"/>
        <v>2309.8922465753421</v>
      </c>
      <c r="AL1104" s="60">
        <f t="shared" si="327"/>
        <v>1697.7708012328765</v>
      </c>
      <c r="AM1104" s="41">
        <f t="shared" si="328"/>
        <v>1725.9106487671231</v>
      </c>
      <c r="AN1104" s="42">
        <f t="shared" si="329"/>
        <v>45715</v>
      </c>
      <c r="AO1104" s="43">
        <f t="shared" si="330"/>
        <v>4658.07</v>
      </c>
    </row>
    <row r="1105" spans="1:41" s="24" customFormat="1" ht="15.75" customHeight="1" x14ac:dyDescent="0.35">
      <c r="A1105" s="36" t="s">
        <v>27</v>
      </c>
      <c r="B1105" s="36">
        <v>202509</v>
      </c>
      <c r="C1105" s="24" t="s">
        <v>736</v>
      </c>
      <c r="D1105" s="24" t="s">
        <v>119</v>
      </c>
      <c r="E1105" s="62">
        <v>45901</v>
      </c>
      <c r="F1105" s="62">
        <v>46265</v>
      </c>
      <c r="G1105" s="37" t="s">
        <v>1267</v>
      </c>
      <c r="H1105" s="36">
        <v>550016</v>
      </c>
      <c r="I1105" s="63">
        <v>25843</v>
      </c>
      <c r="J1105" s="24" t="s">
        <v>4010</v>
      </c>
      <c r="K1105" s="63">
        <f t="shared" si="313"/>
        <v>45901</v>
      </c>
      <c r="L1105" s="55">
        <f t="shared" si="314"/>
        <v>0.04</v>
      </c>
      <c r="M1105" s="76">
        <v>0.22500000000000001</v>
      </c>
      <c r="N1105" s="62">
        <v>45901</v>
      </c>
      <c r="O1105" s="62">
        <v>46265</v>
      </c>
      <c r="P1105" s="63"/>
      <c r="Q1105" s="63"/>
      <c r="R1105" s="78">
        <v>54</v>
      </c>
      <c r="S1105" s="63" t="str">
        <f>VLOOKUP(R1105,SA!$B$3:$C$11,2,1)</f>
        <v>46-55</v>
      </c>
      <c r="T1105" s="38" t="s">
        <v>98</v>
      </c>
      <c r="U1105" s="24" t="s">
        <v>5747</v>
      </c>
      <c r="V1105" s="24">
        <v>400000</v>
      </c>
      <c r="W1105" s="39">
        <f t="shared" si="315"/>
        <v>0</v>
      </c>
      <c r="X1105" s="29">
        <f t="shared" si="316"/>
        <v>0</v>
      </c>
      <c r="Y1105" s="40">
        <f t="shared" si="317"/>
        <v>365</v>
      </c>
      <c r="Z1105" s="38">
        <f t="shared" si="318"/>
        <v>46081</v>
      </c>
      <c r="AA1105" s="41">
        <f t="shared" si="319"/>
        <v>181</v>
      </c>
      <c r="AB1105" s="24" t="s">
        <v>113</v>
      </c>
      <c r="AC1105" s="41">
        <f t="shared" si="320"/>
        <v>8108.2165999999997</v>
      </c>
      <c r="AD1105" s="41">
        <v>1</v>
      </c>
      <c r="AE1105" s="72">
        <f>INDEX(SA!$C$2:$G$11,MATCH(Details!S1105,SA!$C$2:$C$11,0),MATCH(Details!V1105,SA!$C$2:$G$2,0))*Y1105/(F1105-E1105+1)</f>
        <v>6871.37</v>
      </c>
      <c r="AF1105" s="41">
        <f t="shared" si="321"/>
        <v>0</v>
      </c>
      <c r="AG1105" s="41">
        <f t="shared" si="322"/>
        <v>0</v>
      </c>
      <c r="AH1105" s="41">
        <f t="shared" si="323"/>
        <v>1236.8465999999999</v>
      </c>
      <c r="AI1105" s="60">
        <f t="shared" si="324"/>
        <v>274.85480000000001</v>
      </c>
      <c r="AJ1105" s="60">
        <f t="shared" si="325"/>
        <v>1546.05825</v>
      </c>
      <c r="AK1105" s="60">
        <f t="shared" si="326"/>
        <v>3407.446493150685</v>
      </c>
      <c r="AL1105" s="60">
        <f t="shared" si="327"/>
        <v>2504.4731724657536</v>
      </c>
      <c r="AM1105" s="41">
        <f t="shared" si="328"/>
        <v>2545.9837775342462</v>
      </c>
      <c r="AN1105" s="42">
        <f t="shared" si="329"/>
        <v>45715</v>
      </c>
      <c r="AO1105" s="43">
        <f t="shared" si="330"/>
        <v>6871.37</v>
      </c>
    </row>
    <row r="1106" spans="1:41" s="24" customFormat="1" ht="15.75" customHeight="1" x14ac:dyDescent="0.35">
      <c r="A1106" s="36" t="s">
        <v>27</v>
      </c>
      <c r="B1106" s="36">
        <v>202509</v>
      </c>
      <c r="C1106" s="24" t="s">
        <v>736</v>
      </c>
      <c r="D1106" s="24" t="s">
        <v>119</v>
      </c>
      <c r="E1106" s="62">
        <v>45901</v>
      </c>
      <c r="F1106" s="62">
        <v>46265</v>
      </c>
      <c r="G1106" s="37" t="s">
        <v>1581</v>
      </c>
      <c r="H1106" s="36">
        <v>550016</v>
      </c>
      <c r="I1106" s="63">
        <v>33644</v>
      </c>
      <c r="J1106" s="24" t="s">
        <v>4011</v>
      </c>
      <c r="K1106" s="63">
        <f t="shared" si="313"/>
        <v>45901</v>
      </c>
      <c r="L1106" s="55">
        <f t="shared" si="314"/>
        <v>0.04</v>
      </c>
      <c r="M1106" s="76">
        <v>0.22500000000000001</v>
      </c>
      <c r="N1106" s="62">
        <v>45901</v>
      </c>
      <c r="O1106" s="62">
        <v>46265</v>
      </c>
      <c r="P1106" s="63"/>
      <c r="Q1106" s="63"/>
      <c r="R1106" s="78">
        <v>33</v>
      </c>
      <c r="S1106" s="63" t="str">
        <f>VLOOKUP(R1106,SA!$B$3:$C$11,2,1)</f>
        <v>26-35</v>
      </c>
      <c r="T1106" s="38" t="s">
        <v>98</v>
      </c>
      <c r="U1106" s="24" t="s">
        <v>5743</v>
      </c>
      <c r="V1106" s="24">
        <v>400000</v>
      </c>
      <c r="W1106" s="39">
        <f t="shared" si="315"/>
        <v>0</v>
      </c>
      <c r="X1106" s="29">
        <f t="shared" si="316"/>
        <v>0</v>
      </c>
      <c r="Y1106" s="40">
        <f t="shared" si="317"/>
        <v>365</v>
      </c>
      <c r="Z1106" s="38">
        <f t="shared" si="318"/>
        <v>46081</v>
      </c>
      <c r="AA1106" s="41">
        <f t="shared" si="319"/>
        <v>181</v>
      </c>
      <c r="AB1106" s="24" t="s">
        <v>113</v>
      </c>
      <c r="AC1106" s="41">
        <f t="shared" si="320"/>
        <v>4533.0290000000005</v>
      </c>
      <c r="AD1106" s="41">
        <v>1</v>
      </c>
      <c r="AE1106" s="72">
        <f>INDEX(SA!$C$2:$G$11,MATCH(Details!S1106,SA!$C$2:$C$11,0),MATCH(Details!V1106,SA!$C$2:$G$2,0))*Y1106/(F1106-E1106+1)</f>
        <v>3841.55</v>
      </c>
      <c r="AF1106" s="41">
        <f t="shared" si="321"/>
        <v>0</v>
      </c>
      <c r="AG1106" s="41">
        <f t="shared" si="322"/>
        <v>0</v>
      </c>
      <c r="AH1106" s="41">
        <f t="shared" si="323"/>
        <v>691.47900000000004</v>
      </c>
      <c r="AI1106" s="60">
        <f t="shared" si="324"/>
        <v>153.66200000000001</v>
      </c>
      <c r="AJ1106" s="60">
        <f t="shared" si="325"/>
        <v>864.34875000000011</v>
      </c>
      <c r="AK1106" s="60">
        <f t="shared" si="326"/>
        <v>1904.9878082191783</v>
      </c>
      <c r="AL1106" s="60">
        <f t="shared" si="327"/>
        <v>1400.1660390410959</v>
      </c>
      <c r="AM1106" s="41">
        <f t="shared" si="328"/>
        <v>1423.3732109589046</v>
      </c>
      <c r="AN1106" s="42">
        <f t="shared" si="329"/>
        <v>45715</v>
      </c>
      <c r="AO1106" s="43">
        <f t="shared" si="330"/>
        <v>3841.55</v>
      </c>
    </row>
    <row r="1107" spans="1:41" s="24" customFormat="1" ht="15.75" customHeight="1" x14ac:dyDescent="0.35">
      <c r="A1107" s="36" t="s">
        <v>27</v>
      </c>
      <c r="B1107" s="36">
        <v>202509</v>
      </c>
      <c r="C1107" s="24" t="s">
        <v>736</v>
      </c>
      <c r="D1107" s="24" t="s">
        <v>119</v>
      </c>
      <c r="E1107" s="62">
        <v>45901</v>
      </c>
      <c r="F1107" s="62">
        <v>46265</v>
      </c>
      <c r="G1107" s="37" t="s">
        <v>1582</v>
      </c>
      <c r="H1107" s="36">
        <v>550016</v>
      </c>
      <c r="I1107" s="63">
        <v>40788</v>
      </c>
      <c r="J1107" s="24" t="s">
        <v>4012</v>
      </c>
      <c r="K1107" s="63">
        <f t="shared" si="313"/>
        <v>45901</v>
      </c>
      <c r="L1107" s="55">
        <f t="shared" si="314"/>
        <v>0.04</v>
      </c>
      <c r="M1107" s="76">
        <v>0.22500000000000001</v>
      </c>
      <c r="N1107" s="62">
        <v>45901</v>
      </c>
      <c r="O1107" s="62">
        <v>46265</v>
      </c>
      <c r="P1107" s="63"/>
      <c r="Q1107" s="63"/>
      <c r="R1107" s="78">
        <v>13</v>
      </c>
      <c r="S1107" s="63" t="str">
        <f>VLOOKUP(R1107,SA!$B$3:$C$11,2,1)</f>
        <v>0-25</v>
      </c>
      <c r="T1107" s="38" t="s">
        <v>98</v>
      </c>
      <c r="U1107" s="24" t="s">
        <v>5746</v>
      </c>
      <c r="V1107" s="24">
        <v>400000</v>
      </c>
      <c r="W1107" s="39">
        <f t="shared" si="315"/>
        <v>0</v>
      </c>
      <c r="X1107" s="29">
        <f t="shared" si="316"/>
        <v>0</v>
      </c>
      <c r="Y1107" s="40">
        <f t="shared" si="317"/>
        <v>365</v>
      </c>
      <c r="Z1107" s="38">
        <f t="shared" si="318"/>
        <v>46081</v>
      </c>
      <c r="AA1107" s="41">
        <f t="shared" si="319"/>
        <v>181</v>
      </c>
      <c r="AB1107" s="24" t="s">
        <v>113</v>
      </c>
      <c r="AC1107" s="41">
        <f t="shared" si="320"/>
        <v>4043.8364000000001</v>
      </c>
      <c r="AD1107" s="41">
        <v>1</v>
      </c>
      <c r="AE1107" s="72">
        <f>INDEX(SA!$C$2:$G$11,MATCH(Details!S1107,SA!$C$2:$C$11,0),MATCH(Details!V1107,SA!$C$2:$G$2,0))*Y1107/(F1107-E1107+1)</f>
        <v>3426.98</v>
      </c>
      <c r="AF1107" s="41">
        <f t="shared" si="321"/>
        <v>0</v>
      </c>
      <c r="AG1107" s="41">
        <f t="shared" si="322"/>
        <v>0</v>
      </c>
      <c r="AH1107" s="41">
        <f t="shared" si="323"/>
        <v>616.85640000000001</v>
      </c>
      <c r="AI1107" s="60">
        <f t="shared" si="324"/>
        <v>137.07920000000001</v>
      </c>
      <c r="AJ1107" s="60">
        <f t="shared" si="325"/>
        <v>771.07050000000004</v>
      </c>
      <c r="AK1107" s="60">
        <f t="shared" si="326"/>
        <v>1699.4065205479453</v>
      </c>
      <c r="AL1107" s="60">
        <f t="shared" si="327"/>
        <v>1249.0637926027398</v>
      </c>
      <c r="AM1107" s="41">
        <f t="shared" si="328"/>
        <v>1269.7665073972601</v>
      </c>
      <c r="AN1107" s="42">
        <f t="shared" si="329"/>
        <v>45715</v>
      </c>
      <c r="AO1107" s="43">
        <f t="shared" si="330"/>
        <v>3426.98</v>
      </c>
    </row>
    <row r="1108" spans="1:41" s="24" customFormat="1" ht="15.75" customHeight="1" x14ac:dyDescent="0.35">
      <c r="A1108" s="36" t="s">
        <v>27</v>
      </c>
      <c r="B1108" s="36">
        <v>202509</v>
      </c>
      <c r="C1108" s="24" t="s">
        <v>736</v>
      </c>
      <c r="D1108" s="24" t="s">
        <v>119</v>
      </c>
      <c r="E1108" s="62">
        <v>45901</v>
      </c>
      <c r="F1108" s="62">
        <v>46265</v>
      </c>
      <c r="G1108" s="37" t="s">
        <v>389</v>
      </c>
      <c r="H1108" s="36">
        <v>550016</v>
      </c>
      <c r="I1108" s="63">
        <v>32453</v>
      </c>
      <c r="J1108" s="24" t="s">
        <v>4013</v>
      </c>
      <c r="K1108" s="63">
        <f t="shared" si="313"/>
        <v>45901</v>
      </c>
      <c r="L1108" s="55">
        <f t="shared" si="314"/>
        <v>0.04</v>
      </c>
      <c r="M1108" s="76">
        <v>0.22500000000000001</v>
      </c>
      <c r="N1108" s="62">
        <v>45901</v>
      </c>
      <c r="O1108" s="62">
        <v>46265</v>
      </c>
      <c r="P1108" s="63"/>
      <c r="Q1108" s="63"/>
      <c r="R1108" s="78">
        <v>36</v>
      </c>
      <c r="S1108" s="63" t="str">
        <f>VLOOKUP(R1108,SA!$B$3:$C$11,2,1)</f>
        <v>36-45</v>
      </c>
      <c r="T1108" s="38" t="s">
        <v>97</v>
      </c>
      <c r="U1108" s="24" t="s">
        <v>56</v>
      </c>
      <c r="V1108" s="24">
        <v>400000</v>
      </c>
      <c r="W1108" s="39">
        <f t="shared" si="315"/>
        <v>400000</v>
      </c>
      <c r="X1108" s="29">
        <f t="shared" si="316"/>
        <v>1</v>
      </c>
      <c r="Y1108" s="40">
        <f t="shared" si="317"/>
        <v>365</v>
      </c>
      <c r="Z1108" s="38">
        <f t="shared" si="318"/>
        <v>46081</v>
      </c>
      <c r="AA1108" s="41">
        <f t="shared" si="319"/>
        <v>181</v>
      </c>
      <c r="AB1108" s="24" t="s">
        <v>113</v>
      </c>
      <c r="AC1108" s="41">
        <f t="shared" si="320"/>
        <v>5496.5225999999993</v>
      </c>
      <c r="AD1108" s="41">
        <v>1</v>
      </c>
      <c r="AE1108" s="72">
        <f>INDEX(SA!$C$2:$G$11,MATCH(Details!S1108,SA!$C$2:$C$11,0),MATCH(Details!V1108,SA!$C$2:$G$2,0))*Y1108/(F1108-E1108+1)</f>
        <v>4658.07</v>
      </c>
      <c r="AF1108" s="41">
        <f t="shared" si="321"/>
        <v>0</v>
      </c>
      <c r="AG1108" s="41">
        <f t="shared" si="322"/>
        <v>0</v>
      </c>
      <c r="AH1108" s="41">
        <f t="shared" si="323"/>
        <v>838.45259999999996</v>
      </c>
      <c r="AI1108" s="60">
        <f t="shared" si="324"/>
        <v>186.3228</v>
      </c>
      <c r="AJ1108" s="60">
        <f t="shared" si="325"/>
        <v>1048.06575</v>
      </c>
      <c r="AK1108" s="60">
        <f t="shared" si="326"/>
        <v>2309.8922465753421</v>
      </c>
      <c r="AL1108" s="60">
        <f t="shared" si="327"/>
        <v>1697.7708012328765</v>
      </c>
      <c r="AM1108" s="41">
        <f t="shared" si="328"/>
        <v>1725.9106487671231</v>
      </c>
      <c r="AN1108" s="42">
        <f t="shared" si="329"/>
        <v>45715</v>
      </c>
      <c r="AO1108" s="43">
        <f t="shared" si="330"/>
        <v>4658.07</v>
      </c>
    </row>
    <row r="1109" spans="1:41" s="24" customFormat="1" ht="15.75" customHeight="1" x14ac:dyDescent="0.35">
      <c r="A1109" s="36" t="s">
        <v>27</v>
      </c>
      <c r="B1109" s="36">
        <v>202509</v>
      </c>
      <c r="C1109" s="24" t="s">
        <v>736</v>
      </c>
      <c r="D1109" s="24" t="s">
        <v>119</v>
      </c>
      <c r="E1109" s="62">
        <v>45901</v>
      </c>
      <c r="F1109" s="62">
        <v>46265</v>
      </c>
      <c r="G1109" s="37" t="s">
        <v>1583</v>
      </c>
      <c r="H1109" s="36">
        <v>550016</v>
      </c>
      <c r="I1109" s="63">
        <v>42172</v>
      </c>
      <c r="J1109" s="24" t="s">
        <v>4014</v>
      </c>
      <c r="K1109" s="63">
        <f t="shared" si="313"/>
        <v>45901</v>
      </c>
      <c r="L1109" s="55">
        <f t="shared" si="314"/>
        <v>0.04</v>
      </c>
      <c r="M1109" s="76">
        <v>0.22500000000000001</v>
      </c>
      <c r="N1109" s="62">
        <v>45901</v>
      </c>
      <c r="O1109" s="62">
        <v>46265</v>
      </c>
      <c r="P1109" s="63"/>
      <c r="Q1109" s="63"/>
      <c r="R1109" s="78">
        <v>10</v>
      </c>
      <c r="S1109" s="63" t="str">
        <f>VLOOKUP(R1109,SA!$B$3:$C$11,2,1)</f>
        <v>0-25</v>
      </c>
      <c r="T1109" s="38" t="s">
        <v>97</v>
      </c>
      <c r="U1109" s="24" t="s">
        <v>5745</v>
      </c>
      <c r="V1109" s="24">
        <v>400000</v>
      </c>
      <c r="W1109" s="39">
        <f t="shared" si="315"/>
        <v>0</v>
      </c>
      <c r="X1109" s="29">
        <f t="shared" si="316"/>
        <v>0</v>
      </c>
      <c r="Y1109" s="40">
        <f t="shared" si="317"/>
        <v>365</v>
      </c>
      <c r="Z1109" s="38">
        <f t="shared" si="318"/>
        <v>46081</v>
      </c>
      <c r="AA1109" s="41">
        <f t="shared" si="319"/>
        <v>181</v>
      </c>
      <c r="AB1109" s="24" t="s">
        <v>113</v>
      </c>
      <c r="AC1109" s="41">
        <f t="shared" si="320"/>
        <v>4043.8364000000001</v>
      </c>
      <c r="AD1109" s="41">
        <v>1</v>
      </c>
      <c r="AE1109" s="72">
        <f>INDEX(SA!$C$2:$G$11,MATCH(Details!S1109,SA!$C$2:$C$11,0),MATCH(Details!V1109,SA!$C$2:$G$2,0))*Y1109/(F1109-E1109+1)</f>
        <v>3426.98</v>
      </c>
      <c r="AF1109" s="41">
        <f t="shared" si="321"/>
        <v>0</v>
      </c>
      <c r="AG1109" s="41">
        <f t="shared" si="322"/>
        <v>0</v>
      </c>
      <c r="AH1109" s="41">
        <f t="shared" si="323"/>
        <v>616.85640000000001</v>
      </c>
      <c r="AI1109" s="60">
        <f t="shared" si="324"/>
        <v>137.07920000000001</v>
      </c>
      <c r="AJ1109" s="60">
        <f t="shared" si="325"/>
        <v>771.07050000000004</v>
      </c>
      <c r="AK1109" s="60">
        <f t="shared" si="326"/>
        <v>1699.4065205479453</v>
      </c>
      <c r="AL1109" s="60">
        <f t="shared" si="327"/>
        <v>1249.0637926027398</v>
      </c>
      <c r="AM1109" s="41">
        <f t="shared" si="328"/>
        <v>1269.7665073972601</v>
      </c>
      <c r="AN1109" s="42">
        <f t="shared" si="329"/>
        <v>45715</v>
      </c>
      <c r="AO1109" s="43">
        <f t="shared" si="330"/>
        <v>3426.98</v>
      </c>
    </row>
    <row r="1110" spans="1:41" s="24" customFormat="1" ht="15.75" customHeight="1" x14ac:dyDescent="0.35">
      <c r="A1110" s="36" t="s">
        <v>27</v>
      </c>
      <c r="B1110" s="36">
        <v>202509</v>
      </c>
      <c r="C1110" s="24" t="s">
        <v>736</v>
      </c>
      <c r="D1110" s="24" t="s">
        <v>119</v>
      </c>
      <c r="E1110" s="62">
        <v>45901</v>
      </c>
      <c r="F1110" s="62">
        <v>46265</v>
      </c>
      <c r="G1110" s="37" t="s">
        <v>1584</v>
      </c>
      <c r="H1110" s="36">
        <v>550018</v>
      </c>
      <c r="I1110" s="63">
        <v>39706</v>
      </c>
      <c r="J1110" s="24" t="s">
        <v>4015</v>
      </c>
      <c r="K1110" s="63">
        <f t="shared" si="313"/>
        <v>45901</v>
      </c>
      <c r="L1110" s="55">
        <f t="shared" si="314"/>
        <v>0.04</v>
      </c>
      <c r="M1110" s="76">
        <v>0.22500000000000001</v>
      </c>
      <c r="N1110" s="62">
        <v>45901</v>
      </c>
      <c r="O1110" s="62">
        <v>46265</v>
      </c>
      <c r="P1110" s="63"/>
      <c r="Q1110" s="63"/>
      <c r="R1110" s="78">
        <v>16</v>
      </c>
      <c r="S1110" s="63" t="str">
        <f>VLOOKUP(R1110,SA!$B$3:$C$11,2,1)</f>
        <v>0-25</v>
      </c>
      <c r="T1110" s="38" t="s">
        <v>97</v>
      </c>
      <c r="U1110" s="24" t="s">
        <v>5745</v>
      </c>
      <c r="V1110" s="24">
        <v>400000</v>
      </c>
      <c r="W1110" s="39">
        <f t="shared" si="315"/>
        <v>0</v>
      </c>
      <c r="X1110" s="29">
        <f t="shared" si="316"/>
        <v>0</v>
      </c>
      <c r="Y1110" s="40">
        <f t="shared" si="317"/>
        <v>365</v>
      </c>
      <c r="Z1110" s="38">
        <f t="shared" si="318"/>
        <v>46081</v>
      </c>
      <c r="AA1110" s="41">
        <f t="shared" si="319"/>
        <v>181</v>
      </c>
      <c r="AB1110" s="24" t="s">
        <v>113</v>
      </c>
      <c r="AC1110" s="41">
        <f t="shared" si="320"/>
        <v>4043.8364000000001</v>
      </c>
      <c r="AD1110" s="41">
        <v>1</v>
      </c>
      <c r="AE1110" s="72">
        <f>INDEX(SA!$C$2:$G$11,MATCH(Details!S1110,SA!$C$2:$C$11,0),MATCH(Details!V1110,SA!$C$2:$G$2,0))*Y1110/(F1110-E1110+1)</f>
        <v>3426.98</v>
      </c>
      <c r="AF1110" s="41">
        <f t="shared" si="321"/>
        <v>0</v>
      </c>
      <c r="AG1110" s="41">
        <f t="shared" si="322"/>
        <v>0</v>
      </c>
      <c r="AH1110" s="41">
        <f t="shared" si="323"/>
        <v>616.85640000000001</v>
      </c>
      <c r="AI1110" s="60">
        <f t="shared" si="324"/>
        <v>137.07920000000001</v>
      </c>
      <c r="AJ1110" s="60">
        <f t="shared" si="325"/>
        <v>771.07050000000004</v>
      </c>
      <c r="AK1110" s="60">
        <f t="shared" si="326"/>
        <v>1699.4065205479453</v>
      </c>
      <c r="AL1110" s="60">
        <f t="shared" si="327"/>
        <v>1249.0637926027398</v>
      </c>
      <c r="AM1110" s="41">
        <f t="shared" si="328"/>
        <v>1269.7665073972601</v>
      </c>
      <c r="AN1110" s="42">
        <f t="shared" si="329"/>
        <v>45715</v>
      </c>
      <c r="AO1110" s="43">
        <f t="shared" si="330"/>
        <v>3426.98</v>
      </c>
    </row>
    <row r="1111" spans="1:41" s="24" customFormat="1" ht="15.75" customHeight="1" x14ac:dyDescent="0.35">
      <c r="A1111" s="36" t="s">
        <v>27</v>
      </c>
      <c r="B1111" s="36">
        <v>202509</v>
      </c>
      <c r="C1111" s="24" t="s">
        <v>736</v>
      </c>
      <c r="D1111" s="24" t="s">
        <v>119</v>
      </c>
      <c r="E1111" s="62">
        <v>45901</v>
      </c>
      <c r="F1111" s="62">
        <v>46265</v>
      </c>
      <c r="G1111" s="37" t="s">
        <v>1585</v>
      </c>
      <c r="H1111" s="36">
        <v>550018</v>
      </c>
      <c r="I1111" s="63">
        <v>39706</v>
      </c>
      <c r="J1111" s="24" t="s">
        <v>4016</v>
      </c>
      <c r="K1111" s="63">
        <f t="shared" si="313"/>
        <v>45901</v>
      </c>
      <c r="L1111" s="55">
        <f t="shared" si="314"/>
        <v>0.04</v>
      </c>
      <c r="M1111" s="76">
        <v>0.22500000000000001</v>
      </c>
      <c r="N1111" s="62">
        <v>45901</v>
      </c>
      <c r="O1111" s="62">
        <v>46265</v>
      </c>
      <c r="P1111" s="63"/>
      <c r="Q1111" s="63"/>
      <c r="R1111" s="78">
        <v>16</v>
      </c>
      <c r="S1111" s="63" t="str">
        <f>VLOOKUP(R1111,SA!$B$3:$C$11,2,1)</f>
        <v>0-25</v>
      </c>
      <c r="T1111" s="38" t="s">
        <v>98</v>
      </c>
      <c r="U1111" s="24" t="s">
        <v>5746</v>
      </c>
      <c r="V1111" s="24">
        <v>400000</v>
      </c>
      <c r="W1111" s="39">
        <f t="shared" si="315"/>
        <v>0</v>
      </c>
      <c r="X1111" s="29">
        <f t="shared" si="316"/>
        <v>0</v>
      </c>
      <c r="Y1111" s="40">
        <f t="shared" si="317"/>
        <v>365</v>
      </c>
      <c r="Z1111" s="38">
        <f t="shared" si="318"/>
        <v>46081</v>
      </c>
      <c r="AA1111" s="41">
        <f t="shared" si="319"/>
        <v>181</v>
      </c>
      <c r="AB1111" s="24" t="s">
        <v>113</v>
      </c>
      <c r="AC1111" s="41">
        <f t="shared" si="320"/>
        <v>4043.8364000000001</v>
      </c>
      <c r="AD1111" s="41">
        <v>1</v>
      </c>
      <c r="AE1111" s="72">
        <f>INDEX(SA!$C$2:$G$11,MATCH(Details!S1111,SA!$C$2:$C$11,0),MATCH(Details!V1111,SA!$C$2:$G$2,0))*Y1111/(F1111-E1111+1)</f>
        <v>3426.98</v>
      </c>
      <c r="AF1111" s="41">
        <f t="shared" si="321"/>
        <v>0</v>
      </c>
      <c r="AG1111" s="41">
        <f t="shared" si="322"/>
        <v>0</v>
      </c>
      <c r="AH1111" s="41">
        <f t="shared" si="323"/>
        <v>616.85640000000001</v>
      </c>
      <c r="AI1111" s="60">
        <f t="shared" si="324"/>
        <v>137.07920000000001</v>
      </c>
      <c r="AJ1111" s="60">
        <f t="shared" si="325"/>
        <v>771.07050000000004</v>
      </c>
      <c r="AK1111" s="60">
        <f t="shared" si="326"/>
        <v>1699.4065205479453</v>
      </c>
      <c r="AL1111" s="60">
        <f t="shared" si="327"/>
        <v>1249.0637926027398</v>
      </c>
      <c r="AM1111" s="41">
        <f t="shared" si="328"/>
        <v>1269.7665073972601</v>
      </c>
      <c r="AN1111" s="42">
        <f t="shared" si="329"/>
        <v>45715</v>
      </c>
      <c r="AO1111" s="43">
        <f t="shared" si="330"/>
        <v>3426.98</v>
      </c>
    </row>
    <row r="1112" spans="1:41" s="24" customFormat="1" ht="15.75" customHeight="1" x14ac:dyDescent="0.35">
      <c r="A1112" s="36" t="s">
        <v>27</v>
      </c>
      <c r="B1112" s="36">
        <v>202509</v>
      </c>
      <c r="C1112" s="24" t="s">
        <v>736</v>
      </c>
      <c r="D1112" s="24" t="s">
        <v>119</v>
      </c>
      <c r="E1112" s="62">
        <v>45901</v>
      </c>
      <c r="F1112" s="62">
        <v>46265</v>
      </c>
      <c r="G1112" s="37" t="s">
        <v>1586</v>
      </c>
      <c r="H1112" s="36">
        <v>550018</v>
      </c>
      <c r="I1112" s="63">
        <v>31088</v>
      </c>
      <c r="J1112" s="24" t="s">
        <v>4017</v>
      </c>
      <c r="K1112" s="63">
        <f t="shared" si="313"/>
        <v>45901</v>
      </c>
      <c r="L1112" s="55">
        <f t="shared" si="314"/>
        <v>0.04</v>
      </c>
      <c r="M1112" s="76">
        <v>0.22500000000000001</v>
      </c>
      <c r="N1112" s="62">
        <v>45901</v>
      </c>
      <c r="O1112" s="62">
        <v>46265</v>
      </c>
      <c r="P1112" s="63"/>
      <c r="Q1112" s="63"/>
      <c r="R1112" s="78">
        <v>40</v>
      </c>
      <c r="S1112" s="63" t="str">
        <f>VLOOKUP(R1112,SA!$B$3:$C$11,2,1)</f>
        <v>36-45</v>
      </c>
      <c r="T1112" s="38" t="s">
        <v>98</v>
      </c>
      <c r="U1112" s="24" t="s">
        <v>5743</v>
      </c>
      <c r="V1112" s="24">
        <v>400000</v>
      </c>
      <c r="W1112" s="39">
        <f t="shared" si="315"/>
        <v>0</v>
      </c>
      <c r="X1112" s="29">
        <f t="shared" si="316"/>
        <v>0</v>
      </c>
      <c r="Y1112" s="40">
        <f t="shared" si="317"/>
        <v>365</v>
      </c>
      <c r="Z1112" s="38">
        <f t="shared" si="318"/>
        <v>46081</v>
      </c>
      <c r="AA1112" s="41">
        <f t="shared" si="319"/>
        <v>181</v>
      </c>
      <c r="AB1112" s="24" t="s">
        <v>113</v>
      </c>
      <c r="AC1112" s="41">
        <f t="shared" si="320"/>
        <v>5496.5225999999993</v>
      </c>
      <c r="AD1112" s="41">
        <v>1</v>
      </c>
      <c r="AE1112" s="72">
        <f>INDEX(SA!$C$2:$G$11,MATCH(Details!S1112,SA!$C$2:$C$11,0),MATCH(Details!V1112,SA!$C$2:$G$2,0))*Y1112/(F1112-E1112+1)</f>
        <v>4658.07</v>
      </c>
      <c r="AF1112" s="41">
        <f t="shared" si="321"/>
        <v>0</v>
      </c>
      <c r="AG1112" s="41">
        <f t="shared" si="322"/>
        <v>0</v>
      </c>
      <c r="AH1112" s="41">
        <f t="shared" si="323"/>
        <v>838.45259999999996</v>
      </c>
      <c r="AI1112" s="60">
        <f t="shared" si="324"/>
        <v>186.3228</v>
      </c>
      <c r="AJ1112" s="60">
        <f t="shared" si="325"/>
        <v>1048.06575</v>
      </c>
      <c r="AK1112" s="60">
        <f t="shared" si="326"/>
        <v>2309.8922465753421</v>
      </c>
      <c r="AL1112" s="60">
        <f t="shared" si="327"/>
        <v>1697.7708012328765</v>
      </c>
      <c r="AM1112" s="41">
        <f t="shared" si="328"/>
        <v>1725.9106487671231</v>
      </c>
      <c r="AN1112" s="42">
        <f t="shared" si="329"/>
        <v>45715</v>
      </c>
      <c r="AO1112" s="43">
        <f t="shared" si="330"/>
        <v>4658.07</v>
      </c>
    </row>
    <row r="1113" spans="1:41" s="24" customFormat="1" ht="15.75" customHeight="1" x14ac:dyDescent="0.35">
      <c r="A1113" s="36" t="s">
        <v>27</v>
      </c>
      <c r="B1113" s="36">
        <v>202509</v>
      </c>
      <c r="C1113" s="24" t="s">
        <v>736</v>
      </c>
      <c r="D1113" s="24" t="s">
        <v>119</v>
      </c>
      <c r="E1113" s="62">
        <v>45901</v>
      </c>
      <c r="F1113" s="62">
        <v>46265</v>
      </c>
      <c r="G1113" s="37" t="s">
        <v>1587</v>
      </c>
      <c r="H1113" s="36">
        <v>550018</v>
      </c>
      <c r="I1113" s="63">
        <v>17635</v>
      </c>
      <c r="J1113" s="24" t="s">
        <v>4018</v>
      </c>
      <c r="K1113" s="63">
        <f t="shared" si="313"/>
        <v>45901</v>
      </c>
      <c r="L1113" s="55">
        <f t="shared" si="314"/>
        <v>0.04</v>
      </c>
      <c r="M1113" s="76">
        <v>0.22500000000000001</v>
      </c>
      <c r="N1113" s="62">
        <v>45901</v>
      </c>
      <c r="O1113" s="62">
        <v>46265</v>
      </c>
      <c r="P1113" s="63"/>
      <c r="Q1113" s="63"/>
      <c r="R1113" s="78">
        <v>77</v>
      </c>
      <c r="S1113" s="63" t="str">
        <f>VLOOKUP(R1113,SA!$B$3:$C$11,2,1)</f>
        <v>76-80</v>
      </c>
      <c r="T1113" s="38" t="s">
        <v>98</v>
      </c>
      <c r="U1113" s="24" t="s">
        <v>5747</v>
      </c>
      <c r="V1113" s="24">
        <v>400000</v>
      </c>
      <c r="W1113" s="39">
        <f t="shared" si="315"/>
        <v>0</v>
      </c>
      <c r="X1113" s="29">
        <f t="shared" si="316"/>
        <v>0</v>
      </c>
      <c r="Y1113" s="40">
        <f t="shared" si="317"/>
        <v>365</v>
      </c>
      <c r="Z1113" s="38">
        <f t="shared" si="318"/>
        <v>46081</v>
      </c>
      <c r="AA1113" s="41">
        <f t="shared" si="319"/>
        <v>181</v>
      </c>
      <c r="AB1113" s="24" t="s">
        <v>113</v>
      </c>
      <c r="AC1113" s="41">
        <f t="shared" si="320"/>
        <v>27110.087</v>
      </c>
      <c r="AD1113" s="41">
        <v>1</v>
      </c>
      <c r="AE1113" s="72">
        <f>INDEX(SA!$C$2:$G$11,MATCH(Details!S1113,SA!$C$2:$C$11,0),MATCH(Details!V1113,SA!$C$2:$G$2,0))*Y1113/(F1113-E1113+1)</f>
        <v>22974.65</v>
      </c>
      <c r="AF1113" s="41">
        <f t="shared" si="321"/>
        <v>0</v>
      </c>
      <c r="AG1113" s="41">
        <f t="shared" si="322"/>
        <v>0</v>
      </c>
      <c r="AH1113" s="41">
        <f t="shared" si="323"/>
        <v>4135.4369999999999</v>
      </c>
      <c r="AI1113" s="60">
        <f t="shared" si="324"/>
        <v>918.9860000000001</v>
      </c>
      <c r="AJ1113" s="60">
        <f t="shared" si="325"/>
        <v>5169.2962500000003</v>
      </c>
      <c r="AK1113" s="60">
        <f t="shared" si="326"/>
        <v>11392.908630136988</v>
      </c>
      <c r="AL1113" s="60">
        <f t="shared" si="327"/>
        <v>8373.7878431506851</v>
      </c>
      <c r="AM1113" s="41">
        <f t="shared" si="328"/>
        <v>8512.5799068493143</v>
      </c>
      <c r="AN1113" s="42">
        <f t="shared" si="329"/>
        <v>45715</v>
      </c>
      <c r="AO1113" s="43">
        <f t="shared" si="330"/>
        <v>22974.65</v>
      </c>
    </row>
    <row r="1114" spans="1:41" s="24" customFormat="1" ht="15.75" customHeight="1" x14ac:dyDescent="0.35">
      <c r="A1114" s="36" t="s">
        <v>27</v>
      </c>
      <c r="B1114" s="36">
        <v>202509</v>
      </c>
      <c r="C1114" s="24" t="s">
        <v>736</v>
      </c>
      <c r="D1114" s="24" t="s">
        <v>119</v>
      </c>
      <c r="E1114" s="62">
        <v>45901</v>
      </c>
      <c r="F1114" s="62">
        <v>46265</v>
      </c>
      <c r="G1114" s="37" t="s">
        <v>1588</v>
      </c>
      <c r="H1114" s="36">
        <v>550018</v>
      </c>
      <c r="I1114" s="63">
        <v>16876</v>
      </c>
      <c r="J1114" s="24" t="s">
        <v>4019</v>
      </c>
      <c r="K1114" s="63">
        <f t="shared" si="313"/>
        <v>45901</v>
      </c>
      <c r="L1114" s="55">
        <f t="shared" si="314"/>
        <v>0.04</v>
      </c>
      <c r="M1114" s="76">
        <v>0.22500000000000001</v>
      </c>
      <c r="N1114" s="62">
        <v>45901</v>
      </c>
      <c r="O1114" s="62">
        <v>46265</v>
      </c>
      <c r="P1114" s="63"/>
      <c r="Q1114" s="63"/>
      <c r="R1114" s="78">
        <v>79</v>
      </c>
      <c r="S1114" s="63" t="str">
        <f>VLOOKUP(R1114,SA!$B$3:$C$11,2,1)</f>
        <v>76-80</v>
      </c>
      <c r="T1114" s="38" t="s">
        <v>97</v>
      </c>
      <c r="U1114" s="24" t="s">
        <v>5744</v>
      </c>
      <c r="V1114" s="24">
        <v>400000</v>
      </c>
      <c r="W1114" s="39">
        <f t="shared" si="315"/>
        <v>0</v>
      </c>
      <c r="X1114" s="29">
        <f t="shared" si="316"/>
        <v>0</v>
      </c>
      <c r="Y1114" s="40">
        <f t="shared" si="317"/>
        <v>365</v>
      </c>
      <c r="Z1114" s="38">
        <f t="shared" si="318"/>
        <v>46081</v>
      </c>
      <c r="AA1114" s="41">
        <f t="shared" si="319"/>
        <v>181</v>
      </c>
      <c r="AB1114" s="24" t="s">
        <v>113</v>
      </c>
      <c r="AC1114" s="41">
        <f t="shared" si="320"/>
        <v>27110.087</v>
      </c>
      <c r="AD1114" s="41">
        <v>1</v>
      </c>
      <c r="AE1114" s="72">
        <f>INDEX(SA!$C$2:$G$11,MATCH(Details!S1114,SA!$C$2:$C$11,0),MATCH(Details!V1114,SA!$C$2:$G$2,0))*Y1114/(F1114-E1114+1)</f>
        <v>22974.65</v>
      </c>
      <c r="AF1114" s="41">
        <f t="shared" si="321"/>
        <v>0</v>
      </c>
      <c r="AG1114" s="41">
        <f t="shared" si="322"/>
        <v>0</v>
      </c>
      <c r="AH1114" s="41">
        <f t="shared" si="323"/>
        <v>4135.4369999999999</v>
      </c>
      <c r="AI1114" s="60">
        <f t="shared" si="324"/>
        <v>918.9860000000001</v>
      </c>
      <c r="AJ1114" s="60">
        <f t="shared" si="325"/>
        <v>5169.2962500000003</v>
      </c>
      <c r="AK1114" s="60">
        <f t="shared" si="326"/>
        <v>11392.908630136988</v>
      </c>
      <c r="AL1114" s="60">
        <f t="shared" si="327"/>
        <v>8373.7878431506851</v>
      </c>
      <c r="AM1114" s="41">
        <f t="shared" si="328"/>
        <v>8512.5799068493143</v>
      </c>
      <c r="AN1114" s="42">
        <f t="shared" si="329"/>
        <v>45715</v>
      </c>
      <c r="AO1114" s="43">
        <f t="shared" si="330"/>
        <v>22974.65</v>
      </c>
    </row>
    <row r="1115" spans="1:41" s="24" customFormat="1" ht="15.75" customHeight="1" x14ac:dyDescent="0.35">
      <c r="A1115" s="36" t="s">
        <v>27</v>
      </c>
      <c r="B1115" s="36">
        <v>202509</v>
      </c>
      <c r="C1115" s="24" t="s">
        <v>736</v>
      </c>
      <c r="D1115" s="24" t="s">
        <v>119</v>
      </c>
      <c r="E1115" s="62">
        <v>45901</v>
      </c>
      <c r="F1115" s="62">
        <v>46265</v>
      </c>
      <c r="G1115" s="37" t="s">
        <v>377</v>
      </c>
      <c r="H1115" s="36">
        <v>550018</v>
      </c>
      <c r="I1115" s="63">
        <v>29682</v>
      </c>
      <c r="J1115" s="24" t="s">
        <v>4020</v>
      </c>
      <c r="K1115" s="63">
        <f t="shared" si="313"/>
        <v>45901</v>
      </c>
      <c r="L1115" s="55">
        <f t="shared" si="314"/>
        <v>0.04</v>
      </c>
      <c r="M1115" s="76">
        <v>0.22500000000000001</v>
      </c>
      <c r="N1115" s="62">
        <v>45901</v>
      </c>
      <c r="O1115" s="62">
        <v>46265</v>
      </c>
      <c r="P1115" s="63"/>
      <c r="Q1115" s="63"/>
      <c r="R1115" s="78">
        <v>44</v>
      </c>
      <c r="S1115" s="63" t="str">
        <f>VLOOKUP(R1115,SA!$B$3:$C$11,2,1)</f>
        <v>36-45</v>
      </c>
      <c r="T1115" s="38" t="s">
        <v>97</v>
      </c>
      <c r="U1115" s="24" t="s">
        <v>56</v>
      </c>
      <c r="V1115" s="24">
        <v>400000</v>
      </c>
      <c r="W1115" s="39">
        <f t="shared" si="315"/>
        <v>400000</v>
      </c>
      <c r="X1115" s="29">
        <f t="shared" si="316"/>
        <v>1</v>
      </c>
      <c r="Y1115" s="40">
        <f t="shared" si="317"/>
        <v>365</v>
      </c>
      <c r="Z1115" s="38">
        <f t="shared" si="318"/>
        <v>46081</v>
      </c>
      <c r="AA1115" s="41">
        <f t="shared" si="319"/>
        <v>181</v>
      </c>
      <c r="AB1115" s="24" t="s">
        <v>113</v>
      </c>
      <c r="AC1115" s="41">
        <f t="shared" si="320"/>
        <v>5496.5225999999993</v>
      </c>
      <c r="AD1115" s="41">
        <v>1</v>
      </c>
      <c r="AE1115" s="72">
        <f>INDEX(SA!$C$2:$G$11,MATCH(Details!S1115,SA!$C$2:$C$11,0),MATCH(Details!V1115,SA!$C$2:$G$2,0))*Y1115/(F1115-E1115+1)</f>
        <v>4658.07</v>
      </c>
      <c r="AF1115" s="41">
        <f t="shared" si="321"/>
        <v>0</v>
      </c>
      <c r="AG1115" s="41">
        <f t="shared" si="322"/>
        <v>0</v>
      </c>
      <c r="AH1115" s="41">
        <f t="shared" si="323"/>
        <v>838.45259999999996</v>
      </c>
      <c r="AI1115" s="60">
        <f t="shared" si="324"/>
        <v>186.3228</v>
      </c>
      <c r="AJ1115" s="60">
        <f t="shared" si="325"/>
        <v>1048.06575</v>
      </c>
      <c r="AK1115" s="60">
        <f t="shared" si="326"/>
        <v>2309.8922465753421</v>
      </c>
      <c r="AL1115" s="60">
        <f t="shared" si="327"/>
        <v>1697.7708012328765</v>
      </c>
      <c r="AM1115" s="41">
        <f t="shared" si="328"/>
        <v>1725.9106487671231</v>
      </c>
      <c r="AN1115" s="42">
        <f t="shared" si="329"/>
        <v>45715</v>
      </c>
      <c r="AO1115" s="43">
        <f t="shared" si="330"/>
        <v>4658.07</v>
      </c>
    </row>
    <row r="1116" spans="1:41" s="24" customFormat="1" ht="15.75" customHeight="1" x14ac:dyDescent="0.35">
      <c r="A1116" s="36" t="s">
        <v>27</v>
      </c>
      <c r="B1116" s="36">
        <v>202509</v>
      </c>
      <c r="C1116" s="24" t="s">
        <v>736</v>
      </c>
      <c r="D1116" s="24" t="s">
        <v>119</v>
      </c>
      <c r="E1116" s="62">
        <v>45901</v>
      </c>
      <c r="F1116" s="62">
        <v>46265</v>
      </c>
      <c r="G1116" s="37" t="s">
        <v>1589</v>
      </c>
      <c r="H1116" s="36">
        <v>550020</v>
      </c>
      <c r="I1116" s="63">
        <v>28506</v>
      </c>
      <c r="J1116" s="24" t="s">
        <v>4021</v>
      </c>
      <c r="K1116" s="63">
        <f t="shared" si="313"/>
        <v>45901</v>
      </c>
      <c r="L1116" s="55">
        <f t="shared" si="314"/>
        <v>0.04</v>
      </c>
      <c r="M1116" s="76">
        <v>0.22500000000000001</v>
      </c>
      <c r="N1116" s="62">
        <v>45901</v>
      </c>
      <c r="O1116" s="62">
        <v>46265</v>
      </c>
      <c r="P1116" s="63"/>
      <c r="Q1116" s="63"/>
      <c r="R1116" s="78">
        <v>47</v>
      </c>
      <c r="S1116" s="63" t="str">
        <f>VLOOKUP(R1116,SA!$B$3:$C$11,2,1)</f>
        <v>46-55</v>
      </c>
      <c r="T1116" s="38" t="s">
        <v>98</v>
      </c>
      <c r="U1116" s="24" t="s">
        <v>5743</v>
      </c>
      <c r="V1116" s="24">
        <v>400000</v>
      </c>
      <c r="W1116" s="39">
        <f t="shared" si="315"/>
        <v>0</v>
      </c>
      <c r="X1116" s="29">
        <f t="shared" si="316"/>
        <v>0</v>
      </c>
      <c r="Y1116" s="40">
        <f t="shared" si="317"/>
        <v>365</v>
      </c>
      <c r="Z1116" s="38">
        <f t="shared" si="318"/>
        <v>46081</v>
      </c>
      <c r="AA1116" s="41">
        <f t="shared" si="319"/>
        <v>181</v>
      </c>
      <c r="AB1116" s="24" t="s">
        <v>113</v>
      </c>
      <c r="AC1116" s="41">
        <f t="shared" si="320"/>
        <v>8108.2165999999997</v>
      </c>
      <c r="AD1116" s="41">
        <v>1</v>
      </c>
      <c r="AE1116" s="72">
        <f>INDEX(SA!$C$2:$G$11,MATCH(Details!S1116,SA!$C$2:$C$11,0),MATCH(Details!V1116,SA!$C$2:$G$2,0))*Y1116/(F1116-E1116+1)</f>
        <v>6871.37</v>
      </c>
      <c r="AF1116" s="41">
        <f t="shared" si="321"/>
        <v>0</v>
      </c>
      <c r="AG1116" s="41">
        <f t="shared" si="322"/>
        <v>0</v>
      </c>
      <c r="AH1116" s="41">
        <f t="shared" si="323"/>
        <v>1236.8465999999999</v>
      </c>
      <c r="AI1116" s="60">
        <f t="shared" si="324"/>
        <v>274.85480000000001</v>
      </c>
      <c r="AJ1116" s="60">
        <f t="shared" si="325"/>
        <v>1546.05825</v>
      </c>
      <c r="AK1116" s="60">
        <f t="shared" si="326"/>
        <v>3407.446493150685</v>
      </c>
      <c r="AL1116" s="60">
        <f t="shared" si="327"/>
        <v>2504.4731724657536</v>
      </c>
      <c r="AM1116" s="41">
        <f t="shared" si="328"/>
        <v>2545.9837775342462</v>
      </c>
      <c r="AN1116" s="42">
        <f t="shared" si="329"/>
        <v>45715</v>
      </c>
      <c r="AO1116" s="43">
        <f t="shared" si="330"/>
        <v>6871.37</v>
      </c>
    </row>
    <row r="1117" spans="1:41" s="24" customFormat="1" ht="15.75" customHeight="1" x14ac:dyDescent="0.35">
      <c r="A1117" s="36" t="s">
        <v>27</v>
      </c>
      <c r="B1117" s="36">
        <v>202509</v>
      </c>
      <c r="C1117" s="24" t="s">
        <v>736</v>
      </c>
      <c r="D1117" s="24" t="s">
        <v>119</v>
      </c>
      <c r="E1117" s="62">
        <v>45901</v>
      </c>
      <c r="F1117" s="62">
        <v>46265</v>
      </c>
      <c r="G1117" s="37" t="s">
        <v>1590</v>
      </c>
      <c r="H1117" s="36">
        <v>550020</v>
      </c>
      <c r="I1117" s="63">
        <v>17899</v>
      </c>
      <c r="J1117" s="24" t="s">
        <v>4022</v>
      </c>
      <c r="K1117" s="63">
        <f t="shared" si="313"/>
        <v>45901</v>
      </c>
      <c r="L1117" s="55">
        <f t="shared" si="314"/>
        <v>0.04</v>
      </c>
      <c r="M1117" s="76">
        <v>0.22500000000000001</v>
      </c>
      <c r="N1117" s="62">
        <v>45901</v>
      </c>
      <c r="O1117" s="62">
        <v>46265</v>
      </c>
      <c r="P1117" s="63"/>
      <c r="Q1117" s="63"/>
      <c r="R1117" s="78">
        <v>76</v>
      </c>
      <c r="S1117" s="63" t="str">
        <f>VLOOKUP(R1117,SA!$B$3:$C$11,2,1)</f>
        <v>76-80</v>
      </c>
      <c r="T1117" s="38" t="s">
        <v>97</v>
      </c>
      <c r="U1117" s="24" t="s">
        <v>5744</v>
      </c>
      <c r="V1117" s="24">
        <v>400000</v>
      </c>
      <c r="W1117" s="39">
        <f t="shared" si="315"/>
        <v>0</v>
      </c>
      <c r="X1117" s="29">
        <f t="shared" si="316"/>
        <v>0</v>
      </c>
      <c r="Y1117" s="40">
        <f t="shared" si="317"/>
        <v>365</v>
      </c>
      <c r="Z1117" s="38">
        <f t="shared" si="318"/>
        <v>46081</v>
      </c>
      <c r="AA1117" s="41">
        <f t="shared" si="319"/>
        <v>181</v>
      </c>
      <c r="AB1117" s="24" t="s">
        <v>113</v>
      </c>
      <c r="AC1117" s="41">
        <f t="shared" si="320"/>
        <v>27110.087</v>
      </c>
      <c r="AD1117" s="41">
        <v>1</v>
      </c>
      <c r="AE1117" s="72">
        <f>INDEX(SA!$C$2:$G$11,MATCH(Details!S1117,SA!$C$2:$C$11,0),MATCH(Details!V1117,SA!$C$2:$G$2,0))*Y1117/(F1117-E1117+1)</f>
        <v>22974.65</v>
      </c>
      <c r="AF1117" s="41">
        <f t="shared" si="321"/>
        <v>0</v>
      </c>
      <c r="AG1117" s="41">
        <f t="shared" si="322"/>
        <v>0</v>
      </c>
      <c r="AH1117" s="41">
        <f t="shared" si="323"/>
        <v>4135.4369999999999</v>
      </c>
      <c r="AI1117" s="60">
        <f t="shared" si="324"/>
        <v>918.9860000000001</v>
      </c>
      <c r="AJ1117" s="60">
        <f t="shared" si="325"/>
        <v>5169.2962500000003</v>
      </c>
      <c r="AK1117" s="60">
        <f t="shared" si="326"/>
        <v>11392.908630136988</v>
      </c>
      <c r="AL1117" s="60">
        <f t="shared" si="327"/>
        <v>8373.7878431506851</v>
      </c>
      <c r="AM1117" s="41">
        <f t="shared" si="328"/>
        <v>8512.5799068493143</v>
      </c>
      <c r="AN1117" s="42">
        <f t="shared" si="329"/>
        <v>45715</v>
      </c>
      <c r="AO1117" s="43">
        <f t="shared" si="330"/>
        <v>22974.65</v>
      </c>
    </row>
    <row r="1118" spans="1:41" s="24" customFormat="1" ht="15.75" customHeight="1" x14ac:dyDescent="0.35">
      <c r="A1118" s="36" t="s">
        <v>27</v>
      </c>
      <c r="B1118" s="36">
        <v>202509</v>
      </c>
      <c r="C1118" s="24" t="s">
        <v>736</v>
      </c>
      <c r="D1118" s="24" t="s">
        <v>119</v>
      </c>
      <c r="E1118" s="62">
        <v>45901</v>
      </c>
      <c r="F1118" s="62">
        <v>46265</v>
      </c>
      <c r="G1118" s="37" t="s">
        <v>1591</v>
      </c>
      <c r="H1118" s="36">
        <v>550020</v>
      </c>
      <c r="I1118" s="63">
        <v>41497</v>
      </c>
      <c r="J1118" s="24" t="s">
        <v>4023</v>
      </c>
      <c r="K1118" s="63">
        <f t="shared" si="313"/>
        <v>45901</v>
      </c>
      <c r="L1118" s="55">
        <f t="shared" si="314"/>
        <v>0.04</v>
      </c>
      <c r="M1118" s="76">
        <v>0.22500000000000001</v>
      </c>
      <c r="N1118" s="62">
        <v>45901</v>
      </c>
      <c r="O1118" s="62">
        <v>46265</v>
      </c>
      <c r="P1118" s="63"/>
      <c r="Q1118" s="63"/>
      <c r="R1118" s="78">
        <v>12</v>
      </c>
      <c r="S1118" s="63" t="str">
        <f>VLOOKUP(R1118,SA!$B$3:$C$11,2,1)</f>
        <v>0-25</v>
      </c>
      <c r="T1118" s="38" t="s">
        <v>98</v>
      </c>
      <c r="U1118" s="24" t="s">
        <v>5746</v>
      </c>
      <c r="V1118" s="24">
        <v>400000</v>
      </c>
      <c r="W1118" s="39">
        <f t="shared" si="315"/>
        <v>0</v>
      </c>
      <c r="X1118" s="29">
        <f t="shared" si="316"/>
        <v>0</v>
      </c>
      <c r="Y1118" s="40">
        <f t="shared" si="317"/>
        <v>365</v>
      </c>
      <c r="Z1118" s="38">
        <f t="shared" si="318"/>
        <v>46081</v>
      </c>
      <c r="AA1118" s="41">
        <f t="shared" si="319"/>
        <v>181</v>
      </c>
      <c r="AB1118" s="24" t="s">
        <v>113</v>
      </c>
      <c r="AC1118" s="41">
        <f t="shared" si="320"/>
        <v>4043.8364000000001</v>
      </c>
      <c r="AD1118" s="41">
        <v>1</v>
      </c>
      <c r="AE1118" s="72">
        <f>INDEX(SA!$C$2:$G$11,MATCH(Details!S1118,SA!$C$2:$C$11,0),MATCH(Details!V1118,SA!$C$2:$G$2,0))*Y1118/(F1118-E1118+1)</f>
        <v>3426.98</v>
      </c>
      <c r="AF1118" s="41">
        <f t="shared" si="321"/>
        <v>0</v>
      </c>
      <c r="AG1118" s="41">
        <f t="shared" si="322"/>
        <v>0</v>
      </c>
      <c r="AH1118" s="41">
        <f t="shared" si="323"/>
        <v>616.85640000000001</v>
      </c>
      <c r="AI1118" s="60">
        <f t="shared" si="324"/>
        <v>137.07920000000001</v>
      </c>
      <c r="AJ1118" s="60">
        <f t="shared" si="325"/>
        <v>771.07050000000004</v>
      </c>
      <c r="AK1118" s="60">
        <f t="shared" si="326"/>
        <v>1699.4065205479453</v>
      </c>
      <c r="AL1118" s="60">
        <f t="shared" si="327"/>
        <v>1249.0637926027398</v>
      </c>
      <c r="AM1118" s="41">
        <f t="shared" si="328"/>
        <v>1269.7665073972601</v>
      </c>
      <c r="AN1118" s="42">
        <f t="shared" si="329"/>
        <v>45715</v>
      </c>
      <c r="AO1118" s="43">
        <f t="shared" si="330"/>
        <v>3426.98</v>
      </c>
    </row>
    <row r="1119" spans="1:41" s="24" customFormat="1" ht="15.75" customHeight="1" x14ac:dyDescent="0.35">
      <c r="A1119" s="36" t="s">
        <v>27</v>
      </c>
      <c r="B1119" s="36">
        <v>202509</v>
      </c>
      <c r="C1119" s="24" t="s">
        <v>736</v>
      </c>
      <c r="D1119" s="24" t="s">
        <v>119</v>
      </c>
      <c r="E1119" s="62">
        <v>45901</v>
      </c>
      <c r="F1119" s="62">
        <v>46265</v>
      </c>
      <c r="G1119" s="37" t="s">
        <v>1592</v>
      </c>
      <c r="H1119" s="36">
        <v>550020</v>
      </c>
      <c r="I1119" s="63">
        <v>43314</v>
      </c>
      <c r="J1119" s="24" t="s">
        <v>4024</v>
      </c>
      <c r="K1119" s="63">
        <f t="shared" si="313"/>
        <v>45901</v>
      </c>
      <c r="L1119" s="55">
        <f t="shared" si="314"/>
        <v>0.04</v>
      </c>
      <c r="M1119" s="76">
        <v>0.22500000000000001</v>
      </c>
      <c r="N1119" s="62">
        <v>45901</v>
      </c>
      <c r="O1119" s="62">
        <v>46265</v>
      </c>
      <c r="P1119" s="63"/>
      <c r="Q1119" s="63"/>
      <c r="R1119" s="78">
        <v>7</v>
      </c>
      <c r="S1119" s="63" t="str">
        <f>VLOOKUP(R1119,SA!$B$3:$C$11,2,1)</f>
        <v>0-25</v>
      </c>
      <c r="T1119" s="38" t="s">
        <v>97</v>
      </c>
      <c r="U1119" s="24" t="s">
        <v>5745</v>
      </c>
      <c r="V1119" s="24">
        <v>400000</v>
      </c>
      <c r="W1119" s="39">
        <f t="shared" si="315"/>
        <v>0</v>
      </c>
      <c r="X1119" s="29">
        <f t="shared" si="316"/>
        <v>0</v>
      </c>
      <c r="Y1119" s="40">
        <f t="shared" si="317"/>
        <v>365</v>
      </c>
      <c r="Z1119" s="38">
        <f t="shared" si="318"/>
        <v>46081</v>
      </c>
      <c r="AA1119" s="41">
        <f t="shared" si="319"/>
        <v>181</v>
      </c>
      <c r="AB1119" s="24" t="s">
        <v>113</v>
      </c>
      <c r="AC1119" s="41">
        <f t="shared" si="320"/>
        <v>4043.8364000000001</v>
      </c>
      <c r="AD1119" s="41">
        <v>1</v>
      </c>
      <c r="AE1119" s="72">
        <f>INDEX(SA!$C$2:$G$11,MATCH(Details!S1119,SA!$C$2:$C$11,0),MATCH(Details!V1119,SA!$C$2:$G$2,0))*Y1119/(F1119-E1119+1)</f>
        <v>3426.98</v>
      </c>
      <c r="AF1119" s="41">
        <f t="shared" si="321"/>
        <v>0</v>
      </c>
      <c r="AG1119" s="41">
        <f t="shared" si="322"/>
        <v>0</v>
      </c>
      <c r="AH1119" s="41">
        <f t="shared" si="323"/>
        <v>616.85640000000001</v>
      </c>
      <c r="AI1119" s="60">
        <f t="shared" si="324"/>
        <v>137.07920000000001</v>
      </c>
      <c r="AJ1119" s="60">
        <f t="shared" si="325"/>
        <v>771.07050000000004</v>
      </c>
      <c r="AK1119" s="60">
        <f t="shared" si="326"/>
        <v>1699.4065205479453</v>
      </c>
      <c r="AL1119" s="60">
        <f t="shared" si="327"/>
        <v>1249.0637926027398</v>
      </c>
      <c r="AM1119" s="41">
        <f t="shared" si="328"/>
        <v>1269.7665073972601</v>
      </c>
      <c r="AN1119" s="42">
        <f t="shared" si="329"/>
        <v>45715</v>
      </c>
      <c r="AO1119" s="43">
        <f t="shared" si="330"/>
        <v>3426.98</v>
      </c>
    </row>
    <row r="1120" spans="1:41" s="24" customFormat="1" ht="15.75" customHeight="1" x14ac:dyDescent="0.35">
      <c r="A1120" s="36" t="s">
        <v>27</v>
      </c>
      <c r="B1120" s="36">
        <v>202509</v>
      </c>
      <c r="C1120" s="24" t="s">
        <v>736</v>
      </c>
      <c r="D1120" s="24" t="s">
        <v>119</v>
      </c>
      <c r="E1120" s="62">
        <v>45901</v>
      </c>
      <c r="F1120" s="62">
        <v>46265</v>
      </c>
      <c r="G1120" s="37" t="s">
        <v>395</v>
      </c>
      <c r="H1120" s="36">
        <v>550020</v>
      </c>
      <c r="I1120" s="63">
        <v>29220</v>
      </c>
      <c r="J1120" s="24" t="s">
        <v>4025</v>
      </c>
      <c r="K1120" s="63">
        <f t="shared" si="313"/>
        <v>45901</v>
      </c>
      <c r="L1120" s="55">
        <f t="shared" si="314"/>
        <v>0.04</v>
      </c>
      <c r="M1120" s="76">
        <v>0.22500000000000001</v>
      </c>
      <c r="N1120" s="62">
        <v>45901</v>
      </c>
      <c r="O1120" s="62">
        <v>46265</v>
      </c>
      <c r="P1120" s="63"/>
      <c r="Q1120" s="63"/>
      <c r="R1120" s="78">
        <v>45</v>
      </c>
      <c r="S1120" s="63" t="str">
        <f>VLOOKUP(R1120,SA!$B$3:$C$11,2,1)</f>
        <v>36-45</v>
      </c>
      <c r="T1120" s="38" t="s">
        <v>97</v>
      </c>
      <c r="U1120" s="24" t="s">
        <v>56</v>
      </c>
      <c r="V1120" s="24">
        <v>400000</v>
      </c>
      <c r="W1120" s="39">
        <f t="shared" si="315"/>
        <v>400000</v>
      </c>
      <c r="X1120" s="29">
        <f t="shared" si="316"/>
        <v>1</v>
      </c>
      <c r="Y1120" s="40">
        <f t="shared" si="317"/>
        <v>365</v>
      </c>
      <c r="Z1120" s="38">
        <f t="shared" si="318"/>
        <v>46081</v>
      </c>
      <c r="AA1120" s="41">
        <f t="shared" si="319"/>
        <v>181</v>
      </c>
      <c r="AB1120" s="24" t="s">
        <v>113</v>
      </c>
      <c r="AC1120" s="41">
        <f t="shared" si="320"/>
        <v>5496.5225999999993</v>
      </c>
      <c r="AD1120" s="41">
        <v>1</v>
      </c>
      <c r="AE1120" s="72">
        <f>INDEX(SA!$C$2:$G$11,MATCH(Details!S1120,SA!$C$2:$C$11,0),MATCH(Details!V1120,SA!$C$2:$G$2,0))*Y1120/(F1120-E1120+1)</f>
        <v>4658.07</v>
      </c>
      <c r="AF1120" s="41">
        <f t="shared" si="321"/>
        <v>0</v>
      </c>
      <c r="AG1120" s="41">
        <f t="shared" si="322"/>
        <v>0</v>
      </c>
      <c r="AH1120" s="41">
        <f t="shared" si="323"/>
        <v>838.45259999999996</v>
      </c>
      <c r="AI1120" s="60">
        <f t="shared" si="324"/>
        <v>186.3228</v>
      </c>
      <c r="AJ1120" s="60">
        <f t="shared" si="325"/>
        <v>1048.06575</v>
      </c>
      <c r="AK1120" s="60">
        <f t="shared" si="326"/>
        <v>2309.8922465753421</v>
      </c>
      <c r="AL1120" s="60">
        <f t="shared" si="327"/>
        <v>1697.7708012328765</v>
      </c>
      <c r="AM1120" s="41">
        <f t="shared" si="328"/>
        <v>1725.9106487671231</v>
      </c>
      <c r="AN1120" s="42">
        <f t="shared" si="329"/>
        <v>45715</v>
      </c>
      <c r="AO1120" s="43">
        <f t="shared" si="330"/>
        <v>4658.07</v>
      </c>
    </row>
    <row r="1121" spans="1:41" s="24" customFormat="1" ht="15.75" customHeight="1" x14ac:dyDescent="0.35">
      <c r="A1121" s="36" t="s">
        <v>27</v>
      </c>
      <c r="B1121" s="36">
        <v>202509</v>
      </c>
      <c r="C1121" s="24" t="s">
        <v>736</v>
      </c>
      <c r="D1121" s="24" t="s">
        <v>119</v>
      </c>
      <c r="E1121" s="62">
        <v>45901</v>
      </c>
      <c r="F1121" s="62">
        <v>46265</v>
      </c>
      <c r="G1121" s="37" t="s">
        <v>1593</v>
      </c>
      <c r="H1121" s="36">
        <v>550020</v>
      </c>
      <c r="I1121" s="63">
        <v>21186</v>
      </c>
      <c r="J1121" s="24" t="s">
        <v>4026</v>
      </c>
      <c r="K1121" s="63">
        <f t="shared" si="313"/>
        <v>45901</v>
      </c>
      <c r="L1121" s="55">
        <f t="shared" si="314"/>
        <v>0.04</v>
      </c>
      <c r="M1121" s="76">
        <v>0.22500000000000001</v>
      </c>
      <c r="N1121" s="62">
        <v>45901</v>
      </c>
      <c r="O1121" s="62">
        <v>46265</v>
      </c>
      <c r="P1121" s="63"/>
      <c r="Q1121" s="63"/>
      <c r="R1121" s="78">
        <v>67</v>
      </c>
      <c r="S1121" s="63" t="str">
        <f>VLOOKUP(R1121,SA!$B$3:$C$11,2,1)</f>
        <v>66-70</v>
      </c>
      <c r="T1121" s="38" t="s">
        <v>98</v>
      </c>
      <c r="U1121" s="24" t="s">
        <v>5747</v>
      </c>
      <c r="V1121" s="24">
        <v>400000</v>
      </c>
      <c r="W1121" s="39">
        <f t="shared" si="315"/>
        <v>0</v>
      </c>
      <c r="X1121" s="29">
        <f t="shared" si="316"/>
        <v>0</v>
      </c>
      <c r="Y1121" s="40">
        <f t="shared" si="317"/>
        <v>365</v>
      </c>
      <c r="Z1121" s="38">
        <f t="shared" si="318"/>
        <v>46081</v>
      </c>
      <c r="AA1121" s="41">
        <f t="shared" si="319"/>
        <v>181</v>
      </c>
      <c r="AB1121" s="24" t="s">
        <v>113</v>
      </c>
      <c r="AC1121" s="41">
        <f t="shared" si="320"/>
        <v>17021.971999999998</v>
      </c>
      <c r="AD1121" s="41">
        <v>1</v>
      </c>
      <c r="AE1121" s="72">
        <f>INDEX(SA!$C$2:$G$11,MATCH(Details!S1121,SA!$C$2:$C$11,0),MATCH(Details!V1121,SA!$C$2:$G$2,0))*Y1121/(F1121-E1121+1)</f>
        <v>14425.4</v>
      </c>
      <c r="AF1121" s="41">
        <f t="shared" si="321"/>
        <v>0</v>
      </c>
      <c r="AG1121" s="41">
        <f t="shared" si="322"/>
        <v>0</v>
      </c>
      <c r="AH1121" s="41">
        <f t="shared" si="323"/>
        <v>2596.5719999999997</v>
      </c>
      <c r="AI1121" s="60">
        <f t="shared" si="324"/>
        <v>577.01599999999996</v>
      </c>
      <c r="AJ1121" s="60">
        <f t="shared" si="325"/>
        <v>3245.7150000000001</v>
      </c>
      <c r="AK1121" s="60">
        <f t="shared" si="326"/>
        <v>7153.4175342465751</v>
      </c>
      <c r="AL1121" s="60">
        <f t="shared" si="327"/>
        <v>5257.7618876712322</v>
      </c>
      <c r="AM1121" s="41">
        <f t="shared" si="328"/>
        <v>5344.9071123287686</v>
      </c>
      <c r="AN1121" s="42">
        <f t="shared" si="329"/>
        <v>45715</v>
      </c>
      <c r="AO1121" s="43">
        <f t="shared" si="330"/>
        <v>14425.4</v>
      </c>
    </row>
    <row r="1122" spans="1:41" s="24" customFormat="1" ht="15.75" customHeight="1" x14ac:dyDescent="0.35">
      <c r="A1122" s="36" t="s">
        <v>27</v>
      </c>
      <c r="B1122" s="36">
        <v>202509</v>
      </c>
      <c r="C1122" s="24" t="s">
        <v>736</v>
      </c>
      <c r="D1122" s="24" t="s">
        <v>119</v>
      </c>
      <c r="E1122" s="62">
        <v>45901</v>
      </c>
      <c r="F1122" s="62">
        <v>46265</v>
      </c>
      <c r="G1122" s="37" t="s">
        <v>1594</v>
      </c>
      <c r="H1122" s="36">
        <v>550021</v>
      </c>
      <c r="I1122" s="63">
        <v>19725</v>
      </c>
      <c r="J1122" s="24" t="s">
        <v>4027</v>
      </c>
      <c r="K1122" s="63">
        <f t="shared" si="313"/>
        <v>45901</v>
      </c>
      <c r="L1122" s="55">
        <f t="shared" si="314"/>
        <v>0.04</v>
      </c>
      <c r="M1122" s="76">
        <v>0.22500000000000001</v>
      </c>
      <c r="N1122" s="62">
        <v>45901</v>
      </c>
      <c r="O1122" s="62">
        <v>46265</v>
      </c>
      <c r="P1122" s="63"/>
      <c r="Q1122" s="63"/>
      <c r="R1122" s="78">
        <v>71</v>
      </c>
      <c r="S1122" s="63" t="str">
        <f>VLOOKUP(R1122,SA!$B$3:$C$11,2,1)</f>
        <v>71-75</v>
      </c>
      <c r="T1122" s="38" t="s">
        <v>97</v>
      </c>
      <c r="U1122" s="24" t="s">
        <v>5744</v>
      </c>
      <c r="V1122" s="24">
        <v>400000</v>
      </c>
      <c r="W1122" s="39">
        <f t="shared" si="315"/>
        <v>0</v>
      </c>
      <c r="X1122" s="29">
        <f t="shared" si="316"/>
        <v>0</v>
      </c>
      <c r="Y1122" s="40">
        <f t="shared" si="317"/>
        <v>365</v>
      </c>
      <c r="Z1122" s="38">
        <f t="shared" si="318"/>
        <v>46081</v>
      </c>
      <c r="AA1122" s="41">
        <f t="shared" si="319"/>
        <v>181</v>
      </c>
      <c r="AB1122" s="24" t="s">
        <v>113</v>
      </c>
      <c r="AC1122" s="41">
        <f t="shared" si="320"/>
        <v>21578.034600000003</v>
      </c>
      <c r="AD1122" s="41">
        <v>1</v>
      </c>
      <c r="AE1122" s="72">
        <f>INDEX(SA!$C$2:$G$11,MATCH(Details!S1122,SA!$C$2:$C$11,0),MATCH(Details!V1122,SA!$C$2:$G$2,0))*Y1122/(F1122-E1122+1)</f>
        <v>18286.47</v>
      </c>
      <c r="AF1122" s="41">
        <f t="shared" si="321"/>
        <v>0</v>
      </c>
      <c r="AG1122" s="41">
        <f t="shared" si="322"/>
        <v>0</v>
      </c>
      <c r="AH1122" s="41">
        <f t="shared" si="323"/>
        <v>3291.5646000000002</v>
      </c>
      <c r="AI1122" s="60">
        <f t="shared" si="324"/>
        <v>731.45880000000011</v>
      </c>
      <c r="AJ1122" s="60">
        <f t="shared" si="325"/>
        <v>4114.4557500000001</v>
      </c>
      <c r="AK1122" s="60">
        <f t="shared" si="326"/>
        <v>9068.0851232876721</v>
      </c>
      <c r="AL1122" s="60">
        <f t="shared" si="327"/>
        <v>6665.0425656164389</v>
      </c>
      <c r="AM1122" s="41">
        <f t="shared" si="328"/>
        <v>6775.5128843835619</v>
      </c>
      <c r="AN1122" s="42">
        <f t="shared" si="329"/>
        <v>45715</v>
      </c>
      <c r="AO1122" s="43">
        <f t="shared" si="330"/>
        <v>18286.47</v>
      </c>
    </row>
    <row r="1123" spans="1:41" s="24" customFormat="1" ht="15.75" customHeight="1" x14ac:dyDescent="0.35">
      <c r="A1123" s="36" t="s">
        <v>27</v>
      </c>
      <c r="B1123" s="36">
        <v>202509</v>
      </c>
      <c r="C1123" s="24" t="s">
        <v>736</v>
      </c>
      <c r="D1123" s="24" t="s">
        <v>119</v>
      </c>
      <c r="E1123" s="62">
        <v>45901</v>
      </c>
      <c r="F1123" s="62">
        <v>46265</v>
      </c>
      <c r="G1123" s="37" t="s">
        <v>1595</v>
      </c>
      <c r="H1123" s="36">
        <v>550021</v>
      </c>
      <c r="I1123" s="63">
        <v>42102</v>
      </c>
      <c r="J1123" s="24" t="s">
        <v>4028</v>
      </c>
      <c r="K1123" s="63">
        <f t="shared" si="313"/>
        <v>45901</v>
      </c>
      <c r="L1123" s="55">
        <f t="shared" si="314"/>
        <v>0.04</v>
      </c>
      <c r="M1123" s="76">
        <v>0.22500000000000001</v>
      </c>
      <c r="N1123" s="62">
        <v>45901</v>
      </c>
      <c r="O1123" s="62">
        <v>46265</v>
      </c>
      <c r="P1123" s="63"/>
      <c r="Q1123" s="63"/>
      <c r="R1123" s="78">
        <v>10</v>
      </c>
      <c r="S1123" s="63" t="str">
        <f>VLOOKUP(R1123,SA!$B$3:$C$11,2,1)</f>
        <v>0-25</v>
      </c>
      <c r="T1123" s="38" t="s">
        <v>98</v>
      </c>
      <c r="U1123" s="24" t="s">
        <v>5746</v>
      </c>
      <c r="V1123" s="24">
        <v>400000</v>
      </c>
      <c r="W1123" s="39">
        <f t="shared" si="315"/>
        <v>0</v>
      </c>
      <c r="X1123" s="29">
        <f t="shared" si="316"/>
        <v>0</v>
      </c>
      <c r="Y1123" s="40">
        <f t="shared" si="317"/>
        <v>365</v>
      </c>
      <c r="Z1123" s="38">
        <f t="shared" si="318"/>
        <v>46081</v>
      </c>
      <c r="AA1123" s="41">
        <f t="shared" si="319"/>
        <v>181</v>
      </c>
      <c r="AB1123" s="24" t="s">
        <v>113</v>
      </c>
      <c r="AC1123" s="41">
        <f t="shared" si="320"/>
        <v>4043.8364000000001</v>
      </c>
      <c r="AD1123" s="41">
        <v>1</v>
      </c>
      <c r="AE1123" s="72">
        <f>INDEX(SA!$C$2:$G$11,MATCH(Details!S1123,SA!$C$2:$C$11,0),MATCH(Details!V1123,SA!$C$2:$G$2,0))*Y1123/(F1123-E1123+1)</f>
        <v>3426.98</v>
      </c>
      <c r="AF1123" s="41">
        <f t="shared" si="321"/>
        <v>0</v>
      </c>
      <c r="AG1123" s="41">
        <f t="shared" si="322"/>
        <v>0</v>
      </c>
      <c r="AH1123" s="41">
        <f t="shared" si="323"/>
        <v>616.85640000000001</v>
      </c>
      <c r="AI1123" s="60">
        <f t="shared" si="324"/>
        <v>137.07920000000001</v>
      </c>
      <c r="AJ1123" s="60">
        <f t="shared" si="325"/>
        <v>771.07050000000004</v>
      </c>
      <c r="AK1123" s="60">
        <f t="shared" si="326"/>
        <v>1699.4065205479453</v>
      </c>
      <c r="AL1123" s="60">
        <f t="shared" si="327"/>
        <v>1249.0637926027398</v>
      </c>
      <c r="AM1123" s="41">
        <f t="shared" si="328"/>
        <v>1269.7665073972601</v>
      </c>
      <c r="AN1123" s="42">
        <f t="shared" si="329"/>
        <v>45715</v>
      </c>
      <c r="AO1123" s="43">
        <f t="shared" si="330"/>
        <v>3426.98</v>
      </c>
    </row>
    <row r="1124" spans="1:41" s="24" customFormat="1" ht="15.75" customHeight="1" x14ac:dyDescent="0.35">
      <c r="A1124" s="36" t="s">
        <v>27</v>
      </c>
      <c r="B1124" s="36">
        <v>202509</v>
      </c>
      <c r="C1124" s="24" t="s">
        <v>736</v>
      </c>
      <c r="D1124" s="24" t="s">
        <v>119</v>
      </c>
      <c r="E1124" s="62">
        <v>45901</v>
      </c>
      <c r="F1124" s="62">
        <v>46265</v>
      </c>
      <c r="G1124" s="37" t="s">
        <v>116</v>
      </c>
      <c r="H1124" s="36">
        <v>550021</v>
      </c>
      <c r="I1124" s="63">
        <v>31601</v>
      </c>
      <c r="J1124" s="24" t="s">
        <v>4029</v>
      </c>
      <c r="K1124" s="63">
        <f t="shared" si="313"/>
        <v>45901</v>
      </c>
      <c r="L1124" s="55">
        <f t="shared" si="314"/>
        <v>0.04</v>
      </c>
      <c r="M1124" s="76">
        <v>0.22500000000000001</v>
      </c>
      <c r="N1124" s="62">
        <v>45901</v>
      </c>
      <c r="O1124" s="62">
        <v>46265</v>
      </c>
      <c r="P1124" s="63"/>
      <c r="Q1124" s="63"/>
      <c r="R1124" s="78">
        <v>39</v>
      </c>
      <c r="S1124" s="63" t="str">
        <f>VLOOKUP(R1124,SA!$B$3:$C$11,2,1)</f>
        <v>36-45</v>
      </c>
      <c r="T1124" s="38" t="s">
        <v>97</v>
      </c>
      <c r="U1124" s="24" t="s">
        <v>56</v>
      </c>
      <c r="V1124" s="24">
        <v>400000</v>
      </c>
      <c r="W1124" s="39">
        <f t="shared" si="315"/>
        <v>400000</v>
      </c>
      <c r="X1124" s="29">
        <f t="shared" si="316"/>
        <v>1</v>
      </c>
      <c r="Y1124" s="40">
        <f t="shared" si="317"/>
        <v>365</v>
      </c>
      <c r="Z1124" s="38">
        <f t="shared" si="318"/>
        <v>46081</v>
      </c>
      <c r="AA1124" s="41">
        <f t="shared" si="319"/>
        <v>181</v>
      </c>
      <c r="AB1124" s="24" t="s">
        <v>113</v>
      </c>
      <c r="AC1124" s="41">
        <f t="shared" si="320"/>
        <v>5496.5225999999993</v>
      </c>
      <c r="AD1124" s="41">
        <v>1</v>
      </c>
      <c r="AE1124" s="72">
        <f>INDEX(SA!$C$2:$G$11,MATCH(Details!S1124,SA!$C$2:$C$11,0),MATCH(Details!V1124,SA!$C$2:$G$2,0))*Y1124/(F1124-E1124+1)</f>
        <v>4658.07</v>
      </c>
      <c r="AF1124" s="41">
        <f t="shared" si="321"/>
        <v>0</v>
      </c>
      <c r="AG1124" s="41">
        <f t="shared" si="322"/>
        <v>0</v>
      </c>
      <c r="AH1124" s="41">
        <f t="shared" si="323"/>
        <v>838.45259999999996</v>
      </c>
      <c r="AI1124" s="60">
        <f t="shared" si="324"/>
        <v>186.3228</v>
      </c>
      <c r="AJ1124" s="60">
        <f t="shared" si="325"/>
        <v>1048.06575</v>
      </c>
      <c r="AK1124" s="60">
        <f t="shared" si="326"/>
        <v>2309.8922465753421</v>
      </c>
      <c r="AL1124" s="60">
        <f t="shared" si="327"/>
        <v>1697.7708012328765</v>
      </c>
      <c r="AM1124" s="41">
        <f t="shared" si="328"/>
        <v>1725.9106487671231</v>
      </c>
      <c r="AN1124" s="42">
        <f t="shared" si="329"/>
        <v>45715</v>
      </c>
      <c r="AO1124" s="43">
        <f t="shared" si="330"/>
        <v>4658.07</v>
      </c>
    </row>
    <row r="1125" spans="1:41" s="24" customFormat="1" ht="15.75" customHeight="1" x14ac:dyDescent="0.35">
      <c r="A1125" s="36" t="s">
        <v>27</v>
      </c>
      <c r="B1125" s="36">
        <v>202509</v>
      </c>
      <c r="C1125" s="24" t="s">
        <v>736</v>
      </c>
      <c r="D1125" s="24" t="s">
        <v>119</v>
      </c>
      <c r="E1125" s="62">
        <v>45901</v>
      </c>
      <c r="F1125" s="62">
        <v>46265</v>
      </c>
      <c r="G1125" s="37" t="s">
        <v>1596</v>
      </c>
      <c r="H1125" s="36">
        <v>550021</v>
      </c>
      <c r="I1125" s="63">
        <v>31901</v>
      </c>
      <c r="J1125" s="24" t="s">
        <v>4030</v>
      </c>
      <c r="K1125" s="63">
        <f t="shared" si="313"/>
        <v>45901</v>
      </c>
      <c r="L1125" s="55">
        <f t="shared" si="314"/>
        <v>0.04</v>
      </c>
      <c r="M1125" s="76">
        <v>0.22500000000000001</v>
      </c>
      <c r="N1125" s="62">
        <v>45901</v>
      </c>
      <c r="O1125" s="62">
        <v>46265</v>
      </c>
      <c r="P1125" s="63"/>
      <c r="Q1125" s="63"/>
      <c r="R1125" s="78">
        <v>38</v>
      </c>
      <c r="S1125" s="63" t="str">
        <f>VLOOKUP(R1125,SA!$B$3:$C$11,2,1)</f>
        <v>36-45</v>
      </c>
      <c r="T1125" s="38" t="s">
        <v>98</v>
      </c>
      <c r="U1125" s="24" t="s">
        <v>5743</v>
      </c>
      <c r="V1125" s="24">
        <v>400000</v>
      </c>
      <c r="W1125" s="39">
        <f t="shared" si="315"/>
        <v>0</v>
      </c>
      <c r="X1125" s="29">
        <f t="shared" si="316"/>
        <v>0</v>
      </c>
      <c r="Y1125" s="40">
        <f t="shared" si="317"/>
        <v>365</v>
      </c>
      <c r="Z1125" s="38">
        <f t="shared" si="318"/>
        <v>46081</v>
      </c>
      <c r="AA1125" s="41">
        <f t="shared" si="319"/>
        <v>181</v>
      </c>
      <c r="AB1125" s="24" t="s">
        <v>113</v>
      </c>
      <c r="AC1125" s="41">
        <f t="shared" si="320"/>
        <v>5496.5225999999993</v>
      </c>
      <c r="AD1125" s="41">
        <v>1</v>
      </c>
      <c r="AE1125" s="72">
        <f>INDEX(SA!$C$2:$G$11,MATCH(Details!S1125,SA!$C$2:$C$11,0),MATCH(Details!V1125,SA!$C$2:$G$2,0))*Y1125/(F1125-E1125+1)</f>
        <v>4658.07</v>
      </c>
      <c r="AF1125" s="41">
        <f t="shared" si="321"/>
        <v>0</v>
      </c>
      <c r="AG1125" s="41">
        <f t="shared" si="322"/>
        <v>0</v>
      </c>
      <c r="AH1125" s="41">
        <f t="shared" si="323"/>
        <v>838.45259999999996</v>
      </c>
      <c r="AI1125" s="60">
        <f t="shared" si="324"/>
        <v>186.3228</v>
      </c>
      <c r="AJ1125" s="60">
        <f t="shared" si="325"/>
        <v>1048.06575</v>
      </c>
      <c r="AK1125" s="60">
        <f t="shared" si="326"/>
        <v>2309.8922465753421</v>
      </c>
      <c r="AL1125" s="60">
        <f t="shared" si="327"/>
        <v>1697.7708012328765</v>
      </c>
      <c r="AM1125" s="41">
        <f t="shared" si="328"/>
        <v>1725.9106487671231</v>
      </c>
      <c r="AN1125" s="42">
        <f t="shared" si="329"/>
        <v>45715</v>
      </c>
      <c r="AO1125" s="43">
        <f t="shared" si="330"/>
        <v>4658.07</v>
      </c>
    </row>
    <row r="1126" spans="1:41" s="24" customFormat="1" ht="15.75" customHeight="1" x14ac:dyDescent="0.35">
      <c r="A1126" s="36" t="s">
        <v>27</v>
      </c>
      <c r="B1126" s="36">
        <v>202509</v>
      </c>
      <c r="C1126" s="24" t="s">
        <v>736</v>
      </c>
      <c r="D1126" s="24" t="s">
        <v>119</v>
      </c>
      <c r="E1126" s="62">
        <v>45901</v>
      </c>
      <c r="F1126" s="62">
        <v>46265</v>
      </c>
      <c r="G1126" s="37" t="s">
        <v>1597</v>
      </c>
      <c r="H1126" s="36">
        <v>550021</v>
      </c>
      <c r="I1126" s="63">
        <v>39462</v>
      </c>
      <c r="J1126" s="24" t="s">
        <v>4031</v>
      </c>
      <c r="K1126" s="63">
        <f t="shared" si="313"/>
        <v>45901</v>
      </c>
      <c r="L1126" s="55">
        <f t="shared" si="314"/>
        <v>0.04</v>
      </c>
      <c r="M1126" s="76">
        <v>0.22500000000000001</v>
      </c>
      <c r="N1126" s="62">
        <v>45901</v>
      </c>
      <c r="O1126" s="62">
        <v>46265</v>
      </c>
      <c r="P1126" s="63"/>
      <c r="Q1126" s="63"/>
      <c r="R1126" s="78">
        <v>17</v>
      </c>
      <c r="S1126" s="63" t="str">
        <f>VLOOKUP(R1126,SA!$B$3:$C$11,2,1)</f>
        <v>0-25</v>
      </c>
      <c r="T1126" s="38" t="s">
        <v>97</v>
      </c>
      <c r="U1126" s="24" t="s">
        <v>5745</v>
      </c>
      <c r="V1126" s="24">
        <v>400000</v>
      </c>
      <c r="W1126" s="39">
        <f t="shared" si="315"/>
        <v>0</v>
      </c>
      <c r="X1126" s="29">
        <f t="shared" si="316"/>
        <v>0</v>
      </c>
      <c r="Y1126" s="40">
        <f t="shared" si="317"/>
        <v>365</v>
      </c>
      <c r="Z1126" s="38">
        <f t="shared" si="318"/>
        <v>46081</v>
      </c>
      <c r="AA1126" s="41">
        <f t="shared" si="319"/>
        <v>181</v>
      </c>
      <c r="AB1126" s="24" t="s">
        <v>113</v>
      </c>
      <c r="AC1126" s="41">
        <f t="shared" si="320"/>
        <v>4043.8364000000001</v>
      </c>
      <c r="AD1126" s="41">
        <v>1</v>
      </c>
      <c r="AE1126" s="72">
        <f>INDEX(SA!$C$2:$G$11,MATCH(Details!S1126,SA!$C$2:$C$11,0),MATCH(Details!V1126,SA!$C$2:$G$2,0))*Y1126/(F1126-E1126+1)</f>
        <v>3426.98</v>
      </c>
      <c r="AF1126" s="41">
        <f t="shared" si="321"/>
        <v>0</v>
      </c>
      <c r="AG1126" s="41">
        <f t="shared" si="322"/>
        <v>0</v>
      </c>
      <c r="AH1126" s="41">
        <f t="shared" si="323"/>
        <v>616.85640000000001</v>
      </c>
      <c r="AI1126" s="60">
        <f t="shared" si="324"/>
        <v>137.07920000000001</v>
      </c>
      <c r="AJ1126" s="60">
        <f t="shared" si="325"/>
        <v>771.07050000000004</v>
      </c>
      <c r="AK1126" s="60">
        <f t="shared" si="326"/>
        <v>1699.4065205479453</v>
      </c>
      <c r="AL1126" s="60">
        <f t="shared" si="327"/>
        <v>1249.0637926027398</v>
      </c>
      <c r="AM1126" s="41">
        <f t="shared" si="328"/>
        <v>1269.7665073972601</v>
      </c>
      <c r="AN1126" s="42">
        <f t="shared" si="329"/>
        <v>45715</v>
      </c>
      <c r="AO1126" s="43">
        <f t="shared" si="330"/>
        <v>3426.98</v>
      </c>
    </row>
    <row r="1127" spans="1:41" s="24" customFormat="1" ht="15.75" customHeight="1" x14ac:dyDescent="0.35">
      <c r="A1127" s="36" t="s">
        <v>27</v>
      </c>
      <c r="B1127" s="36">
        <v>202509</v>
      </c>
      <c r="C1127" s="24" t="s">
        <v>736</v>
      </c>
      <c r="D1127" s="24" t="s">
        <v>119</v>
      </c>
      <c r="E1127" s="62">
        <v>45901</v>
      </c>
      <c r="F1127" s="62">
        <v>46265</v>
      </c>
      <c r="G1127" s="37" t="s">
        <v>1598</v>
      </c>
      <c r="H1127" s="36">
        <v>550024</v>
      </c>
      <c r="I1127" s="63">
        <v>21892</v>
      </c>
      <c r="J1127" s="24" t="s">
        <v>4032</v>
      </c>
      <c r="K1127" s="63">
        <f t="shared" si="313"/>
        <v>45901</v>
      </c>
      <c r="L1127" s="55">
        <f t="shared" si="314"/>
        <v>0.04</v>
      </c>
      <c r="M1127" s="76">
        <v>0.22500000000000001</v>
      </c>
      <c r="N1127" s="62">
        <v>45901</v>
      </c>
      <c r="O1127" s="62">
        <v>46265</v>
      </c>
      <c r="P1127" s="63"/>
      <c r="Q1127" s="63"/>
      <c r="R1127" s="78">
        <v>65</v>
      </c>
      <c r="S1127" s="63" t="str">
        <f>VLOOKUP(R1127,SA!$B$3:$C$11,2,1)</f>
        <v>56-65</v>
      </c>
      <c r="T1127" s="38" t="s">
        <v>98</v>
      </c>
      <c r="U1127" s="24" t="s">
        <v>5747</v>
      </c>
      <c r="V1127" s="24">
        <v>500000</v>
      </c>
      <c r="W1127" s="39">
        <f t="shared" si="315"/>
        <v>0</v>
      </c>
      <c r="X1127" s="29">
        <f t="shared" si="316"/>
        <v>0</v>
      </c>
      <c r="Y1127" s="40">
        <f t="shared" si="317"/>
        <v>365</v>
      </c>
      <c r="Z1127" s="38">
        <f t="shared" si="318"/>
        <v>46081</v>
      </c>
      <c r="AA1127" s="41">
        <f t="shared" si="319"/>
        <v>181</v>
      </c>
      <c r="AB1127" s="24" t="s">
        <v>113</v>
      </c>
      <c r="AC1127" s="41">
        <f t="shared" si="320"/>
        <v>13100.714</v>
      </c>
      <c r="AD1127" s="41">
        <v>1</v>
      </c>
      <c r="AE1127" s="72">
        <f>INDEX(SA!$C$2:$G$11,MATCH(Details!S1127,SA!$C$2:$C$11,0),MATCH(Details!V1127,SA!$C$2:$G$2,0))*Y1127/(F1127-E1127+1)</f>
        <v>11102.3</v>
      </c>
      <c r="AF1127" s="41">
        <f t="shared" si="321"/>
        <v>0</v>
      </c>
      <c r="AG1127" s="41">
        <f t="shared" si="322"/>
        <v>0</v>
      </c>
      <c r="AH1127" s="41">
        <f t="shared" si="323"/>
        <v>1998.4139999999998</v>
      </c>
      <c r="AI1127" s="60">
        <f t="shared" si="324"/>
        <v>444.09199999999998</v>
      </c>
      <c r="AJ1127" s="60">
        <f t="shared" si="325"/>
        <v>2498.0174999999999</v>
      </c>
      <c r="AK1127" s="60">
        <f t="shared" si="326"/>
        <v>5505.5241095890406</v>
      </c>
      <c r="AL1127" s="60">
        <f t="shared" si="327"/>
        <v>4046.5602205479449</v>
      </c>
      <c r="AM1127" s="41">
        <f t="shared" si="328"/>
        <v>4113.6302794520543</v>
      </c>
      <c r="AN1127" s="42">
        <f t="shared" si="329"/>
        <v>45715</v>
      </c>
      <c r="AO1127" s="43">
        <f t="shared" si="330"/>
        <v>11102.3</v>
      </c>
    </row>
    <row r="1128" spans="1:41" s="24" customFormat="1" ht="15.75" customHeight="1" x14ac:dyDescent="0.35">
      <c r="A1128" s="36" t="s">
        <v>27</v>
      </c>
      <c r="B1128" s="36">
        <v>202509</v>
      </c>
      <c r="C1128" s="24" t="s">
        <v>736</v>
      </c>
      <c r="D1128" s="24" t="s">
        <v>119</v>
      </c>
      <c r="E1128" s="62">
        <v>45901</v>
      </c>
      <c r="F1128" s="62">
        <v>46265</v>
      </c>
      <c r="G1128" s="37" t="s">
        <v>1599</v>
      </c>
      <c r="H1128" s="36">
        <v>550024</v>
      </c>
      <c r="I1128" s="63">
        <v>32384</v>
      </c>
      <c r="J1128" s="24" t="s">
        <v>4033</v>
      </c>
      <c r="K1128" s="63">
        <f t="shared" si="313"/>
        <v>45901</v>
      </c>
      <c r="L1128" s="55">
        <f t="shared" si="314"/>
        <v>0.04</v>
      </c>
      <c r="M1128" s="76">
        <v>0.22500000000000001</v>
      </c>
      <c r="N1128" s="62">
        <v>45901</v>
      </c>
      <c r="O1128" s="62">
        <v>46265</v>
      </c>
      <c r="P1128" s="63"/>
      <c r="Q1128" s="63"/>
      <c r="R1128" s="78">
        <v>37</v>
      </c>
      <c r="S1128" s="63" t="str">
        <f>VLOOKUP(R1128,SA!$B$3:$C$11,2,1)</f>
        <v>36-45</v>
      </c>
      <c r="T1128" s="38" t="s">
        <v>98</v>
      </c>
      <c r="U1128" s="24" t="s">
        <v>5743</v>
      </c>
      <c r="V1128" s="24">
        <v>500000</v>
      </c>
      <c r="W1128" s="39">
        <f t="shared" si="315"/>
        <v>0</v>
      </c>
      <c r="X1128" s="29">
        <f t="shared" si="316"/>
        <v>0</v>
      </c>
      <c r="Y1128" s="40">
        <f t="shared" si="317"/>
        <v>365</v>
      </c>
      <c r="Z1128" s="38">
        <f t="shared" si="318"/>
        <v>46081</v>
      </c>
      <c r="AA1128" s="41">
        <f t="shared" si="319"/>
        <v>181</v>
      </c>
      <c r="AB1128" s="24" t="s">
        <v>113</v>
      </c>
      <c r="AC1128" s="41">
        <f t="shared" si="320"/>
        <v>6046.1902</v>
      </c>
      <c r="AD1128" s="41">
        <v>1</v>
      </c>
      <c r="AE1128" s="72">
        <f>INDEX(SA!$C$2:$G$11,MATCH(Details!S1128,SA!$C$2:$C$11,0),MATCH(Details!V1128,SA!$C$2:$G$2,0))*Y1128/(F1128-E1128+1)</f>
        <v>5123.8900000000003</v>
      </c>
      <c r="AF1128" s="41">
        <f t="shared" si="321"/>
        <v>0</v>
      </c>
      <c r="AG1128" s="41">
        <f t="shared" si="322"/>
        <v>0</v>
      </c>
      <c r="AH1128" s="41">
        <f t="shared" si="323"/>
        <v>922.30020000000002</v>
      </c>
      <c r="AI1128" s="60">
        <f t="shared" si="324"/>
        <v>204.9556</v>
      </c>
      <c r="AJ1128" s="60">
        <f t="shared" si="325"/>
        <v>1152.8752500000001</v>
      </c>
      <c r="AK1128" s="60">
        <f t="shared" si="326"/>
        <v>2540.8879178082193</v>
      </c>
      <c r="AL1128" s="60">
        <f t="shared" si="327"/>
        <v>1867.5526195890411</v>
      </c>
      <c r="AM1128" s="41">
        <f t="shared" si="328"/>
        <v>1898.5065304109589</v>
      </c>
      <c r="AN1128" s="42">
        <f t="shared" si="329"/>
        <v>45715</v>
      </c>
      <c r="AO1128" s="43">
        <f t="shared" si="330"/>
        <v>5123.8900000000003</v>
      </c>
    </row>
    <row r="1129" spans="1:41" s="24" customFormat="1" ht="15.75" customHeight="1" x14ac:dyDescent="0.35">
      <c r="A1129" s="36" t="s">
        <v>27</v>
      </c>
      <c r="B1129" s="36">
        <v>202509</v>
      </c>
      <c r="C1129" s="24" t="s">
        <v>736</v>
      </c>
      <c r="D1129" s="24" t="s">
        <v>119</v>
      </c>
      <c r="E1129" s="62">
        <v>45901</v>
      </c>
      <c r="F1129" s="62">
        <v>46265</v>
      </c>
      <c r="G1129" s="37" t="s">
        <v>1600</v>
      </c>
      <c r="H1129" s="36">
        <v>550024</v>
      </c>
      <c r="I1129" s="63">
        <v>43320</v>
      </c>
      <c r="J1129" s="24" t="s">
        <v>4034</v>
      </c>
      <c r="K1129" s="63">
        <f t="shared" si="313"/>
        <v>45901</v>
      </c>
      <c r="L1129" s="55">
        <f t="shared" si="314"/>
        <v>0.04</v>
      </c>
      <c r="M1129" s="76">
        <v>0.22500000000000001</v>
      </c>
      <c r="N1129" s="62">
        <v>45901</v>
      </c>
      <c r="O1129" s="62">
        <v>46265</v>
      </c>
      <c r="P1129" s="63"/>
      <c r="Q1129" s="63"/>
      <c r="R1129" s="78">
        <v>7</v>
      </c>
      <c r="S1129" s="63" t="str">
        <f>VLOOKUP(R1129,SA!$B$3:$C$11,2,1)</f>
        <v>0-25</v>
      </c>
      <c r="T1129" s="38" t="s">
        <v>97</v>
      </c>
      <c r="U1129" s="24" t="s">
        <v>5745</v>
      </c>
      <c r="V1129" s="24">
        <v>500000</v>
      </c>
      <c r="W1129" s="39">
        <f t="shared" si="315"/>
        <v>0</v>
      </c>
      <c r="X1129" s="29">
        <f t="shared" si="316"/>
        <v>0</v>
      </c>
      <c r="Y1129" s="40">
        <f t="shared" si="317"/>
        <v>365</v>
      </c>
      <c r="Z1129" s="38">
        <f t="shared" si="318"/>
        <v>46081</v>
      </c>
      <c r="AA1129" s="41">
        <f t="shared" si="319"/>
        <v>181</v>
      </c>
      <c r="AB1129" s="24" t="s">
        <v>113</v>
      </c>
      <c r="AC1129" s="41">
        <f t="shared" si="320"/>
        <v>4448.2106000000003</v>
      </c>
      <c r="AD1129" s="41">
        <v>1</v>
      </c>
      <c r="AE1129" s="72">
        <f>INDEX(SA!$C$2:$G$11,MATCH(Details!S1129,SA!$C$2:$C$11,0),MATCH(Details!V1129,SA!$C$2:$G$2,0))*Y1129/(F1129-E1129+1)</f>
        <v>3769.67</v>
      </c>
      <c r="AF1129" s="41">
        <f t="shared" si="321"/>
        <v>0</v>
      </c>
      <c r="AG1129" s="41">
        <f t="shared" si="322"/>
        <v>0</v>
      </c>
      <c r="AH1129" s="41">
        <f t="shared" si="323"/>
        <v>678.54060000000004</v>
      </c>
      <c r="AI1129" s="60">
        <f t="shared" si="324"/>
        <v>150.7868</v>
      </c>
      <c r="AJ1129" s="60">
        <f t="shared" si="325"/>
        <v>848.17574999999999</v>
      </c>
      <c r="AK1129" s="60">
        <f t="shared" si="326"/>
        <v>1869.3432054794521</v>
      </c>
      <c r="AL1129" s="60">
        <f t="shared" si="327"/>
        <v>1373.9672560273973</v>
      </c>
      <c r="AM1129" s="41">
        <f t="shared" si="328"/>
        <v>1396.7401939726028</v>
      </c>
      <c r="AN1129" s="42">
        <f t="shared" si="329"/>
        <v>45715</v>
      </c>
      <c r="AO1129" s="43">
        <f t="shared" si="330"/>
        <v>3769.67</v>
      </c>
    </row>
    <row r="1130" spans="1:41" s="24" customFormat="1" ht="15.75" customHeight="1" x14ac:dyDescent="0.35">
      <c r="A1130" s="36" t="s">
        <v>27</v>
      </c>
      <c r="B1130" s="36">
        <v>202509</v>
      </c>
      <c r="C1130" s="24" t="s">
        <v>736</v>
      </c>
      <c r="D1130" s="24" t="s">
        <v>119</v>
      </c>
      <c r="E1130" s="62">
        <v>45901</v>
      </c>
      <c r="F1130" s="62">
        <v>46265</v>
      </c>
      <c r="G1130" s="37" t="s">
        <v>538</v>
      </c>
      <c r="H1130" s="36">
        <v>550024</v>
      </c>
      <c r="I1130" s="63">
        <v>31102</v>
      </c>
      <c r="J1130" s="24" t="s">
        <v>4035</v>
      </c>
      <c r="K1130" s="63">
        <f t="shared" si="313"/>
        <v>45901</v>
      </c>
      <c r="L1130" s="55">
        <f t="shared" si="314"/>
        <v>0.04</v>
      </c>
      <c r="M1130" s="76">
        <v>0.22500000000000001</v>
      </c>
      <c r="N1130" s="62">
        <v>45901</v>
      </c>
      <c r="O1130" s="62">
        <v>46265</v>
      </c>
      <c r="P1130" s="63"/>
      <c r="Q1130" s="63"/>
      <c r="R1130" s="78">
        <v>40</v>
      </c>
      <c r="S1130" s="63" t="str">
        <f>VLOOKUP(R1130,SA!$B$3:$C$11,2,1)</f>
        <v>36-45</v>
      </c>
      <c r="T1130" s="38" t="s">
        <v>97</v>
      </c>
      <c r="U1130" s="24" t="s">
        <v>56</v>
      </c>
      <c r="V1130" s="24">
        <v>500000</v>
      </c>
      <c r="W1130" s="39">
        <f t="shared" si="315"/>
        <v>500000</v>
      </c>
      <c r="X1130" s="29">
        <f t="shared" si="316"/>
        <v>1</v>
      </c>
      <c r="Y1130" s="40">
        <f t="shared" si="317"/>
        <v>365</v>
      </c>
      <c r="Z1130" s="38">
        <f t="shared" si="318"/>
        <v>46081</v>
      </c>
      <c r="AA1130" s="41">
        <f t="shared" si="319"/>
        <v>181</v>
      </c>
      <c r="AB1130" s="24" t="s">
        <v>113</v>
      </c>
      <c r="AC1130" s="41">
        <f t="shared" si="320"/>
        <v>6046.1902</v>
      </c>
      <c r="AD1130" s="41">
        <v>1</v>
      </c>
      <c r="AE1130" s="72">
        <f>INDEX(SA!$C$2:$G$11,MATCH(Details!S1130,SA!$C$2:$C$11,0),MATCH(Details!V1130,SA!$C$2:$G$2,0))*Y1130/(F1130-E1130+1)</f>
        <v>5123.8900000000003</v>
      </c>
      <c r="AF1130" s="41">
        <f t="shared" si="321"/>
        <v>0</v>
      </c>
      <c r="AG1130" s="41">
        <f t="shared" si="322"/>
        <v>0</v>
      </c>
      <c r="AH1130" s="41">
        <f t="shared" si="323"/>
        <v>922.30020000000002</v>
      </c>
      <c r="AI1130" s="60">
        <f t="shared" si="324"/>
        <v>204.9556</v>
      </c>
      <c r="AJ1130" s="60">
        <f t="shared" si="325"/>
        <v>1152.8752500000001</v>
      </c>
      <c r="AK1130" s="60">
        <f t="shared" si="326"/>
        <v>2540.8879178082193</v>
      </c>
      <c r="AL1130" s="60">
        <f t="shared" si="327"/>
        <v>1867.5526195890411</v>
      </c>
      <c r="AM1130" s="41">
        <f t="shared" si="328"/>
        <v>1898.5065304109589</v>
      </c>
      <c r="AN1130" s="42">
        <f t="shared" si="329"/>
        <v>45715</v>
      </c>
      <c r="AO1130" s="43">
        <f t="shared" si="330"/>
        <v>5123.8900000000003</v>
      </c>
    </row>
    <row r="1131" spans="1:41" s="24" customFormat="1" ht="15.75" customHeight="1" x14ac:dyDescent="0.35">
      <c r="A1131" s="36" t="s">
        <v>27</v>
      </c>
      <c r="B1131" s="36">
        <v>202509</v>
      </c>
      <c r="C1131" s="24" t="s">
        <v>736</v>
      </c>
      <c r="D1131" s="24" t="s">
        <v>119</v>
      </c>
      <c r="E1131" s="62">
        <v>45901</v>
      </c>
      <c r="F1131" s="62">
        <v>46265</v>
      </c>
      <c r="G1131" s="37" t="s">
        <v>1601</v>
      </c>
      <c r="H1131" s="36">
        <v>550030</v>
      </c>
      <c r="I1131" s="63">
        <v>44715</v>
      </c>
      <c r="J1131" s="24" t="s">
        <v>4036</v>
      </c>
      <c r="K1131" s="63">
        <f t="shared" si="313"/>
        <v>45901</v>
      </c>
      <c r="L1131" s="55">
        <f t="shared" si="314"/>
        <v>0.04</v>
      </c>
      <c r="M1131" s="76">
        <v>0.22500000000000001</v>
      </c>
      <c r="N1131" s="62">
        <v>45901</v>
      </c>
      <c r="O1131" s="62">
        <v>46265</v>
      </c>
      <c r="P1131" s="63"/>
      <c r="Q1131" s="63"/>
      <c r="R1131" s="78">
        <v>3</v>
      </c>
      <c r="S1131" s="63" t="str">
        <f>VLOOKUP(R1131,SA!$B$3:$C$11,2,1)</f>
        <v>0-25</v>
      </c>
      <c r="T1131" s="38" t="s">
        <v>97</v>
      </c>
      <c r="U1131" s="24" t="s">
        <v>5745</v>
      </c>
      <c r="V1131" s="24">
        <v>500000</v>
      </c>
      <c r="W1131" s="39">
        <f t="shared" si="315"/>
        <v>0</v>
      </c>
      <c r="X1131" s="29">
        <f t="shared" si="316"/>
        <v>0</v>
      </c>
      <c r="Y1131" s="40">
        <f t="shared" si="317"/>
        <v>365</v>
      </c>
      <c r="Z1131" s="38">
        <f t="shared" si="318"/>
        <v>46081</v>
      </c>
      <c r="AA1131" s="41">
        <f t="shared" si="319"/>
        <v>181</v>
      </c>
      <c r="AB1131" s="24" t="s">
        <v>113</v>
      </c>
      <c r="AC1131" s="41">
        <f t="shared" si="320"/>
        <v>4448.2106000000003</v>
      </c>
      <c r="AD1131" s="41">
        <v>1</v>
      </c>
      <c r="AE1131" s="72">
        <f>INDEX(SA!$C$2:$G$11,MATCH(Details!S1131,SA!$C$2:$C$11,0),MATCH(Details!V1131,SA!$C$2:$G$2,0))*Y1131/(F1131-E1131+1)</f>
        <v>3769.67</v>
      </c>
      <c r="AF1131" s="41">
        <f t="shared" si="321"/>
        <v>0</v>
      </c>
      <c r="AG1131" s="41">
        <f t="shared" si="322"/>
        <v>0</v>
      </c>
      <c r="AH1131" s="41">
        <f t="shared" si="323"/>
        <v>678.54060000000004</v>
      </c>
      <c r="AI1131" s="60">
        <f t="shared" si="324"/>
        <v>150.7868</v>
      </c>
      <c r="AJ1131" s="60">
        <f t="shared" si="325"/>
        <v>848.17574999999999</v>
      </c>
      <c r="AK1131" s="60">
        <f t="shared" si="326"/>
        <v>1869.3432054794521</v>
      </c>
      <c r="AL1131" s="60">
        <f t="shared" si="327"/>
        <v>1373.9672560273973</v>
      </c>
      <c r="AM1131" s="41">
        <f t="shared" si="328"/>
        <v>1396.7401939726028</v>
      </c>
      <c r="AN1131" s="42">
        <f t="shared" si="329"/>
        <v>45715</v>
      </c>
      <c r="AO1131" s="43">
        <f t="shared" si="330"/>
        <v>3769.67</v>
      </c>
    </row>
    <row r="1132" spans="1:41" s="24" customFormat="1" ht="15.75" customHeight="1" x14ac:dyDescent="0.35">
      <c r="A1132" s="36" t="s">
        <v>27</v>
      </c>
      <c r="B1132" s="36">
        <v>202509</v>
      </c>
      <c r="C1132" s="24" t="s">
        <v>736</v>
      </c>
      <c r="D1132" s="24" t="s">
        <v>119</v>
      </c>
      <c r="E1132" s="62">
        <v>45901</v>
      </c>
      <c r="F1132" s="62">
        <v>46265</v>
      </c>
      <c r="G1132" s="37" t="s">
        <v>1602</v>
      </c>
      <c r="H1132" s="36">
        <v>550030</v>
      </c>
      <c r="I1132" s="63">
        <v>23969</v>
      </c>
      <c r="J1132" s="24" t="s">
        <v>4037</v>
      </c>
      <c r="K1132" s="63">
        <f t="shared" si="313"/>
        <v>45901</v>
      </c>
      <c r="L1132" s="55">
        <f t="shared" si="314"/>
        <v>0.04</v>
      </c>
      <c r="M1132" s="76">
        <v>0.22500000000000001</v>
      </c>
      <c r="N1132" s="62">
        <v>45901</v>
      </c>
      <c r="O1132" s="62">
        <v>46265</v>
      </c>
      <c r="P1132" s="63"/>
      <c r="Q1132" s="63"/>
      <c r="R1132" s="78">
        <v>60</v>
      </c>
      <c r="S1132" s="63" t="str">
        <f>VLOOKUP(R1132,SA!$B$3:$C$11,2,1)</f>
        <v>56-65</v>
      </c>
      <c r="T1132" s="38" t="s">
        <v>98</v>
      </c>
      <c r="U1132" s="24" t="s">
        <v>5747</v>
      </c>
      <c r="V1132" s="24">
        <v>500000</v>
      </c>
      <c r="W1132" s="39">
        <f t="shared" si="315"/>
        <v>0</v>
      </c>
      <c r="X1132" s="29">
        <f t="shared" si="316"/>
        <v>0</v>
      </c>
      <c r="Y1132" s="40">
        <f t="shared" si="317"/>
        <v>365</v>
      </c>
      <c r="Z1132" s="38">
        <f t="shared" si="318"/>
        <v>46081</v>
      </c>
      <c r="AA1132" s="41">
        <f t="shared" si="319"/>
        <v>181</v>
      </c>
      <c r="AB1132" s="24" t="s">
        <v>113</v>
      </c>
      <c r="AC1132" s="41">
        <f t="shared" si="320"/>
        <v>13100.714</v>
      </c>
      <c r="AD1132" s="41">
        <v>1</v>
      </c>
      <c r="AE1132" s="72">
        <f>INDEX(SA!$C$2:$G$11,MATCH(Details!S1132,SA!$C$2:$C$11,0),MATCH(Details!V1132,SA!$C$2:$G$2,0))*Y1132/(F1132-E1132+1)</f>
        <v>11102.3</v>
      </c>
      <c r="AF1132" s="41">
        <f t="shared" si="321"/>
        <v>0</v>
      </c>
      <c r="AG1132" s="41">
        <f t="shared" si="322"/>
        <v>0</v>
      </c>
      <c r="AH1132" s="41">
        <f t="shared" si="323"/>
        <v>1998.4139999999998</v>
      </c>
      <c r="AI1132" s="60">
        <f t="shared" si="324"/>
        <v>444.09199999999998</v>
      </c>
      <c r="AJ1132" s="60">
        <f t="shared" si="325"/>
        <v>2498.0174999999999</v>
      </c>
      <c r="AK1132" s="60">
        <f t="shared" si="326"/>
        <v>5505.5241095890406</v>
      </c>
      <c r="AL1132" s="60">
        <f t="shared" si="327"/>
        <v>4046.5602205479449</v>
      </c>
      <c r="AM1132" s="41">
        <f t="shared" si="328"/>
        <v>4113.6302794520543</v>
      </c>
      <c r="AN1132" s="42">
        <f t="shared" si="329"/>
        <v>45715</v>
      </c>
      <c r="AO1132" s="43">
        <f t="shared" si="330"/>
        <v>11102.3</v>
      </c>
    </row>
    <row r="1133" spans="1:41" s="24" customFormat="1" ht="15.75" customHeight="1" x14ac:dyDescent="0.35">
      <c r="A1133" s="36" t="s">
        <v>27</v>
      </c>
      <c r="B1133" s="36">
        <v>202509</v>
      </c>
      <c r="C1133" s="24" t="s">
        <v>736</v>
      </c>
      <c r="D1133" s="24" t="s">
        <v>119</v>
      </c>
      <c r="E1133" s="62">
        <v>45901</v>
      </c>
      <c r="F1133" s="62">
        <v>46265</v>
      </c>
      <c r="G1133" s="37" t="s">
        <v>1603</v>
      </c>
      <c r="H1133" s="36">
        <v>550030</v>
      </c>
      <c r="I1133" s="63">
        <v>33100</v>
      </c>
      <c r="J1133" s="24" t="s">
        <v>4038</v>
      </c>
      <c r="K1133" s="63">
        <f t="shared" si="313"/>
        <v>45901</v>
      </c>
      <c r="L1133" s="55">
        <f t="shared" si="314"/>
        <v>0.04</v>
      </c>
      <c r="M1133" s="76">
        <v>0.22500000000000001</v>
      </c>
      <c r="N1133" s="62">
        <v>45901</v>
      </c>
      <c r="O1133" s="62">
        <v>46265</v>
      </c>
      <c r="P1133" s="63"/>
      <c r="Q1133" s="63"/>
      <c r="R1133" s="78">
        <v>35</v>
      </c>
      <c r="S1133" s="63" t="str">
        <f>VLOOKUP(R1133,SA!$B$3:$C$11,2,1)</f>
        <v>26-35</v>
      </c>
      <c r="T1133" s="38" t="s">
        <v>98</v>
      </c>
      <c r="U1133" s="24" t="s">
        <v>5743</v>
      </c>
      <c r="V1133" s="24">
        <v>500000</v>
      </c>
      <c r="W1133" s="39">
        <f t="shared" si="315"/>
        <v>0</v>
      </c>
      <c r="X1133" s="29">
        <f t="shared" si="316"/>
        <v>0</v>
      </c>
      <c r="Y1133" s="40">
        <f t="shared" si="317"/>
        <v>365</v>
      </c>
      <c r="Z1133" s="38">
        <f t="shared" si="318"/>
        <v>46081</v>
      </c>
      <c r="AA1133" s="41">
        <f t="shared" si="319"/>
        <v>181</v>
      </c>
      <c r="AB1133" s="24" t="s">
        <v>113</v>
      </c>
      <c r="AC1133" s="41">
        <f t="shared" si="320"/>
        <v>4986.3141999999998</v>
      </c>
      <c r="AD1133" s="41">
        <v>1</v>
      </c>
      <c r="AE1133" s="72">
        <f>INDEX(SA!$C$2:$G$11,MATCH(Details!S1133,SA!$C$2:$C$11,0),MATCH(Details!V1133,SA!$C$2:$G$2,0))*Y1133/(F1133-E1133+1)</f>
        <v>4225.6899999999996</v>
      </c>
      <c r="AF1133" s="41">
        <f t="shared" si="321"/>
        <v>0</v>
      </c>
      <c r="AG1133" s="41">
        <f t="shared" si="322"/>
        <v>0</v>
      </c>
      <c r="AH1133" s="41">
        <f t="shared" si="323"/>
        <v>760.62419999999986</v>
      </c>
      <c r="AI1133" s="60">
        <f t="shared" si="324"/>
        <v>169.02759999999998</v>
      </c>
      <c r="AJ1133" s="60">
        <f t="shared" si="325"/>
        <v>950.78024999999991</v>
      </c>
      <c r="AK1133" s="60">
        <f t="shared" si="326"/>
        <v>2095.479150684931</v>
      </c>
      <c r="AL1133" s="60">
        <f t="shared" si="327"/>
        <v>1540.1771757534243</v>
      </c>
      <c r="AM1133" s="41">
        <f t="shared" si="328"/>
        <v>1565.7049742465756</v>
      </c>
      <c r="AN1133" s="42">
        <f t="shared" si="329"/>
        <v>45715</v>
      </c>
      <c r="AO1133" s="43">
        <f t="shared" si="330"/>
        <v>4225.6899999999996</v>
      </c>
    </row>
    <row r="1134" spans="1:41" s="24" customFormat="1" ht="15.75" customHeight="1" x14ac:dyDescent="0.35">
      <c r="A1134" s="36" t="s">
        <v>27</v>
      </c>
      <c r="B1134" s="36">
        <v>202509</v>
      </c>
      <c r="C1134" s="24" t="s">
        <v>736</v>
      </c>
      <c r="D1134" s="24" t="s">
        <v>119</v>
      </c>
      <c r="E1134" s="62">
        <v>45901</v>
      </c>
      <c r="F1134" s="62">
        <v>46265</v>
      </c>
      <c r="G1134" s="37" t="s">
        <v>209</v>
      </c>
      <c r="H1134" s="36">
        <v>550030</v>
      </c>
      <c r="I1134" s="63">
        <v>32235</v>
      </c>
      <c r="J1134" s="24" t="s">
        <v>4039</v>
      </c>
      <c r="K1134" s="63">
        <f t="shared" si="313"/>
        <v>45901</v>
      </c>
      <c r="L1134" s="55">
        <f t="shared" si="314"/>
        <v>0.04</v>
      </c>
      <c r="M1134" s="76">
        <v>0.22500000000000001</v>
      </c>
      <c r="N1134" s="62">
        <v>45901</v>
      </c>
      <c r="O1134" s="62">
        <v>46265</v>
      </c>
      <c r="P1134" s="63"/>
      <c r="Q1134" s="63"/>
      <c r="R1134" s="78">
        <v>37</v>
      </c>
      <c r="S1134" s="63" t="str">
        <f>VLOOKUP(R1134,SA!$B$3:$C$11,2,1)</f>
        <v>36-45</v>
      </c>
      <c r="T1134" s="38" t="s">
        <v>97</v>
      </c>
      <c r="U1134" s="24" t="s">
        <v>56</v>
      </c>
      <c r="V1134" s="24">
        <v>500000</v>
      </c>
      <c r="W1134" s="39">
        <f t="shared" si="315"/>
        <v>500000</v>
      </c>
      <c r="X1134" s="29">
        <f t="shared" si="316"/>
        <v>1</v>
      </c>
      <c r="Y1134" s="40">
        <f t="shared" si="317"/>
        <v>365</v>
      </c>
      <c r="Z1134" s="38">
        <f t="shared" si="318"/>
        <v>46081</v>
      </c>
      <c r="AA1134" s="41">
        <f t="shared" si="319"/>
        <v>181</v>
      </c>
      <c r="AB1134" s="24" t="s">
        <v>113</v>
      </c>
      <c r="AC1134" s="41">
        <f t="shared" si="320"/>
        <v>6046.1902</v>
      </c>
      <c r="AD1134" s="41">
        <v>1</v>
      </c>
      <c r="AE1134" s="72">
        <f>INDEX(SA!$C$2:$G$11,MATCH(Details!S1134,SA!$C$2:$C$11,0),MATCH(Details!V1134,SA!$C$2:$G$2,0))*Y1134/(F1134-E1134+1)</f>
        <v>5123.8900000000003</v>
      </c>
      <c r="AF1134" s="41">
        <f t="shared" si="321"/>
        <v>0</v>
      </c>
      <c r="AG1134" s="41">
        <f t="shared" si="322"/>
        <v>0</v>
      </c>
      <c r="AH1134" s="41">
        <f t="shared" si="323"/>
        <v>922.30020000000002</v>
      </c>
      <c r="AI1134" s="60">
        <f t="shared" si="324"/>
        <v>204.9556</v>
      </c>
      <c r="AJ1134" s="60">
        <f t="shared" si="325"/>
        <v>1152.8752500000001</v>
      </c>
      <c r="AK1134" s="60">
        <f t="shared" si="326"/>
        <v>2540.8879178082193</v>
      </c>
      <c r="AL1134" s="60">
        <f t="shared" si="327"/>
        <v>1867.5526195890411</v>
      </c>
      <c r="AM1134" s="41">
        <f t="shared" si="328"/>
        <v>1898.5065304109589</v>
      </c>
      <c r="AN1134" s="42">
        <f t="shared" si="329"/>
        <v>45715</v>
      </c>
      <c r="AO1134" s="43">
        <f t="shared" si="330"/>
        <v>5123.8900000000003</v>
      </c>
    </row>
    <row r="1135" spans="1:41" s="24" customFormat="1" ht="15.75" customHeight="1" x14ac:dyDescent="0.35">
      <c r="A1135" s="36" t="s">
        <v>27</v>
      </c>
      <c r="B1135" s="36">
        <v>202509</v>
      </c>
      <c r="C1135" s="24" t="s">
        <v>736</v>
      </c>
      <c r="D1135" s="24" t="s">
        <v>119</v>
      </c>
      <c r="E1135" s="62">
        <v>45901</v>
      </c>
      <c r="F1135" s="62">
        <v>46265</v>
      </c>
      <c r="G1135" s="37" t="s">
        <v>1604</v>
      </c>
      <c r="H1135" s="36">
        <v>550030</v>
      </c>
      <c r="I1135" s="63">
        <v>42807</v>
      </c>
      <c r="J1135" s="24" t="s">
        <v>4040</v>
      </c>
      <c r="K1135" s="63">
        <f t="shared" si="313"/>
        <v>45901</v>
      </c>
      <c r="L1135" s="55">
        <f t="shared" si="314"/>
        <v>0.04</v>
      </c>
      <c r="M1135" s="76">
        <v>0.22500000000000001</v>
      </c>
      <c r="N1135" s="62">
        <v>45901</v>
      </c>
      <c r="O1135" s="62">
        <v>46265</v>
      </c>
      <c r="P1135" s="63"/>
      <c r="Q1135" s="63"/>
      <c r="R1135" s="78">
        <v>8</v>
      </c>
      <c r="S1135" s="63" t="str">
        <f>VLOOKUP(R1135,SA!$B$3:$C$11,2,1)</f>
        <v>0-25</v>
      </c>
      <c r="T1135" s="38" t="s">
        <v>98</v>
      </c>
      <c r="U1135" s="24" t="s">
        <v>5746</v>
      </c>
      <c r="V1135" s="24">
        <v>500000</v>
      </c>
      <c r="W1135" s="39">
        <f t="shared" si="315"/>
        <v>0</v>
      </c>
      <c r="X1135" s="29">
        <f t="shared" si="316"/>
        <v>0</v>
      </c>
      <c r="Y1135" s="40">
        <f t="shared" si="317"/>
        <v>365</v>
      </c>
      <c r="Z1135" s="38">
        <f t="shared" si="318"/>
        <v>46081</v>
      </c>
      <c r="AA1135" s="41">
        <f t="shared" si="319"/>
        <v>181</v>
      </c>
      <c r="AB1135" s="24" t="s">
        <v>113</v>
      </c>
      <c r="AC1135" s="41">
        <f t="shared" si="320"/>
        <v>4448.2106000000003</v>
      </c>
      <c r="AD1135" s="41">
        <v>1</v>
      </c>
      <c r="AE1135" s="72">
        <f>INDEX(SA!$C$2:$G$11,MATCH(Details!S1135,SA!$C$2:$C$11,0),MATCH(Details!V1135,SA!$C$2:$G$2,0))*Y1135/(F1135-E1135+1)</f>
        <v>3769.67</v>
      </c>
      <c r="AF1135" s="41">
        <f t="shared" si="321"/>
        <v>0</v>
      </c>
      <c r="AG1135" s="41">
        <f t="shared" si="322"/>
        <v>0</v>
      </c>
      <c r="AH1135" s="41">
        <f t="shared" si="323"/>
        <v>678.54060000000004</v>
      </c>
      <c r="AI1135" s="60">
        <f t="shared" si="324"/>
        <v>150.7868</v>
      </c>
      <c r="AJ1135" s="60">
        <f t="shared" si="325"/>
        <v>848.17574999999999</v>
      </c>
      <c r="AK1135" s="60">
        <f t="shared" si="326"/>
        <v>1869.3432054794521</v>
      </c>
      <c r="AL1135" s="60">
        <f t="shared" si="327"/>
        <v>1373.9672560273973</v>
      </c>
      <c r="AM1135" s="41">
        <f t="shared" si="328"/>
        <v>1396.7401939726028</v>
      </c>
      <c r="AN1135" s="42">
        <f t="shared" si="329"/>
        <v>45715</v>
      </c>
      <c r="AO1135" s="43">
        <f t="shared" si="330"/>
        <v>3769.67</v>
      </c>
    </row>
    <row r="1136" spans="1:41" s="24" customFormat="1" ht="15.75" customHeight="1" x14ac:dyDescent="0.35">
      <c r="A1136" s="36" t="s">
        <v>27</v>
      </c>
      <c r="B1136" s="36">
        <v>202509</v>
      </c>
      <c r="C1136" s="24" t="s">
        <v>736</v>
      </c>
      <c r="D1136" s="24" t="s">
        <v>119</v>
      </c>
      <c r="E1136" s="62">
        <v>45901</v>
      </c>
      <c r="F1136" s="62">
        <v>46265</v>
      </c>
      <c r="G1136" s="37" t="s">
        <v>1605</v>
      </c>
      <c r="H1136" s="36">
        <v>550033</v>
      </c>
      <c r="I1136" s="63">
        <v>26702</v>
      </c>
      <c r="J1136" s="24" t="s">
        <v>4041</v>
      </c>
      <c r="K1136" s="63">
        <f t="shared" si="313"/>
        <v>45901</v>
      </c>
      <c r="L1136" s="55">
        <f t="shared" si="314"/>
        <v>0.04</v>
      </c>
      <c r="M1136" s="76">
        <v>0.22500000000000001</v>
      </c>
      <c r="N1136" s="62">
        <v>45901</v>
      </c>
      <c r="O1136" s="62">
        <v>46265</v>
      </c>
      <c r="P1136" s="63"/>
      <c r="Q1136" s="63"/>
      <c r="R1136" s="78">
        <v>52</v>
      </c>
      <c r="S1136" s="63" t="str">
        <f>VLOOKUP(R1136,SA!$B$3:$C$11,2,1)</f>
        <v>46-55</v>
      </c>
      <c r="T1136" s="38" t="s">
        <v>98</v>
      </c>
      <c r="U1136" s="24" t="s">
        <v>5743</v>
      </c>
      <c r="V1136" s="24">
        <v>300000</v>
      </c>
      <c r="W1136" s="39">
        <f t="shared" si="315"/>
        <v>0</v>
      </c>
      <c r="X1136" s="29">
        <f t="shared" si="316"/>
        <v>0</v>
      </c>
      <c r="Y1136" s="40">
        <f t="shared" si="317"/>
        <v>365</v>
      </c>
      <c r="Z1136" s="38">
        <f t="shared" si="318"/>
        <v>46081</v>
      </c>
      <c r="AA1136" s="41">
        <f t="shared" si="319"/>
        <v>181</v>
      </c>
      <c r="AB1136" s="24" t="s">
        <v>113</v>
      </c>
      <c r="AC1136" s="41">
        <f t="shared" si="320"/>
        <v>7373.4659999999994</v>
      </c>
      <c r="AD1136" s="41">
        <v>1</v>
      </c>
      <c r="AE1136" s="72">
        <f>INDEX(SA!$C$2:$G$11,MATCH(Details!S1136,SA!$C$2:$C$11,0),MATCH(Details!V1136,SA!$C$2:$G$2,0))*Y1136/(F1136-E1136+1)</f>
        <v>6248.7</v>
      </c>
      <c r="AF1136" s="41">
        <f t="shared" si="321"/>
        <v>0</v>
      </c>
      <c r="AG1136" s="41">
        <f t="shared" si="322"/>
        <v>0</v>
      </c>
      <c r="AH1136" s="41">
        <f t="shared" si="323"/>
        <v>1124.7659999999998</v>
      </c>
      <c r="AI1136" s="60">
        <f t="shared" si="324"/>
        <v>249.94800000000001</v>
      </c>
      <c r="AJ1136" s="60">
        <f t="shared" si="325"/>
        <v>1405.9575</v>
      </c>
      <c r="AK1136" s="60">
        <f t="shared" si="326"/>
        <v>3098.6704109589041</v>
      </c>
      <c r="AL1136" s="60">
        <f t="shared" si="327"/>
        <v>2277.5227520547946</v>
      </c>
      <c r="AM1136" s="41">
        <f t="shared" si="328"/>
        <v>2315.2717479452049</v>
      </c>
      <c r="AN1136" s="42">
        <f t="shared" si="329"/>
        <v>45715</v>
      </c>
      <c r="AO1136" s="43">
        <f t="shared" si="330"/>
        <v>6248.7</v>
      </c>
    </row>
    <row r="1137" spans="1:41" s="24" customFormat="1" ht="15.75" customHeight="1" x14ac:dyDescent="0.35">
      <c r="A1137" s="36" t="s">
        <v>27</v>
      </c>
      <c r="B1137" s="36">
        <v>202509</v>
      </c>
      <c r="C1137" s="24" t="s">
        <v>736</v>
      </c>
      <c r="D1137" s="24" t="s">
        <v>119</v>
      </c>
      <c r="E1137" s="62">
        <v>45901</v>
      </c>
      <c r="F1137" s="62">
        <v>46265</v>
      </c>
      <c r="G1137" s="37" t="s">
        <v>1606</v>
      </c>
      <c r="H1137" s="36">
        <v>550033</v>
      </c>
      <c r="I1137" s="63">
        <v>36982</v>
      </c>
      <c r="J1137" s="24" t="s">
        <v>4042</v>
      </c>
      <c r="K1137" s="63">
        <f t="shared" si="313"/>
        <v>45901</v>
      </c>
      <c r="L1137" s="55">
        <f t="shared" si="314"/>
        <v>0.04</v>
      </c>
      <c r="M1137" s="76">
        <v>0.22500000000000001</v>
      </c>
      <c r="N1137" s="62">
        <v>45901</v>
      </c>
      <c r="O1137" s="62">
        <v>46265</v>
      </c>
      <c r="P1137" s="63"/>
      <c r="Q1137" s="63"/>
      <c r="R1137" s="78">
        <v>24</v>
      </c>
      <c r="S1137" s="63" t="str">
        <f>VLOOKUP(R1137,SA!$B$3:$C$11,2,1)</f>
        <v>0-25</v>
      </c>
      <c r="T1137" s="38" t="s">
        <v>97</v>
      </c>
      <c r="U1137" s="24" t="s">
        <v>5745</v>
      </c>
      <c r="V1137" s="24">
        <v>300000</v>
      </c>
      <c r="W1137" s="39">
        <f t="shared" si="315"/>
        <v>0</v>
      </c>
      <c r="X1137" s="29">
        <f t="shared" si="316"/>
        <v>0</v>
      </c>
      <c r="Y1137" s="40">
        <f t="shared" si="317"/>
        <v>365</v>
      </c>
      <c r="Z1137" s="38">
        <f t="shared" si="318"/>
        <v>46081</v>
      </c>
      <c r="AA1137" s="41">
        <f t="shared" si="319"/>
        <v>181</v>
      </c>
      <c r="AB1137" s="24" t="s">
        <v>113</v>
      </c>
      <c r="AC1137" s="41">
        <f t="shared" si="320"/>
        <v>3690.3792000000003</v>
      </c>
      <c r="AD1137" s="41">
        <v>1</v>
      </c>
      <c r="AE1137" s="72">
        <f>INDEX(SA!$C$2:$G$11,MATCH(Details!S1137,SA!$C$2:$C$11,0),MATCH(Details!V1137,SA!$C$2:$G$2,0))*Y1137/(F1137-E1137+1)</f>
        <v>3127.44</v>
      </c>
      <c r="AF1137" s="41">
        <f t="shared" si="321"/>
        <v>0</v>
      </c>
      <c r="AG1137" s="41">
        <f t="shared" si="322"/>
        <v>0</v>
      </c>
      <c r="AH1137" s="41">
        <f t="shared" si="323"/>
        <v>562.93920000000003</v>
      </c>
      <c r="AI1137" s="60">
        <f t="shared" si="324"/>
        <v>125.0976</v>
      </c>
      <c r="AJ1137" s="60">
        <f t="shared" si="325"/>
        <v>703.67399999999998</v>
      </c>
      <c r="AK1137" s="60">
        <f t="shared" si="326"/>
        <v>1550.8675068493151</v>
      </c>
      <c r="AL1137" s="60">
        <f t="shared" si="327"/>
        <v>1139.8876175342466</v>
      </c>
      <c r="AM1137" s="41">
        <f t="shared" si="328"/>
        <v>1158.7807824657534</v>
      </c>
      <c r="AN1137" s="42">
        <f t="shared" si="329"/>
        <v>45715</v>
      </c>
      <c r="AO1137" s="43">
        <f t="shared" si="330"/>
        <v>3127.44</v>
      </c>
    </row>
    <row r="1138" spans="1:41" s="24" customFormat="1" ht="15.75" customHeight="1" x14ac:dyDescent="0.35">
      <c r="A1138" s="36" t="s">
        <v>27</v>
      </c>
      <c r="B1138" s="36">
        <v>202509</v>
      </c>
      <c r="C1138" s="24" t="s">
        <v>736</v>
      </c>
      <c r="D1138" s="24" t="s">
        <v>119</v>
      </c>
      <c r="E1138" s="62">
        <v>45901</v>
      </c>
      <c r="F1138" s="62">
        <v>46265</v>
      </c>
      <c r="G1138" s="37" t="s">
        <v>1607</v>
      </c>
      <c r="H1138" s="36">
        <v>550033</v>
      </c>
      <c r="I1138" s="63">
        <v>17265</v>
      </c>
      <c r="J1138" s="24" t="s">
        <v>4043</v>
      </c>
      <c r="K1138" s="63">
        <f t="shared" si="313"/>
        <v>45901</v>
      </c>
      <c r="L1138" s="55">
        <f t="shared" si="314"/>
        <v>0.04</v>
      </c>
      <c r="M1138" s="76">
        <v>0.22500000000000001</v>
      </c>
      <c r="N1138" s="62">
        <v>45901</v>
      </c>
      <c r="O1138" s="62">
        <v>46265</v>
      </c>
      <c r="P1138" s="63"/>
      <c r="Q1138" s="63"/>
      <c r="R1138" s="78">
        <v>78</v>
      </c>
      <c r="S1138" s="63" t="str">
        <f>VLOOKUP(R1138,SA!$B$3:$C$11,2,1)</f>
        <v>76-80</v>
      </c>
      <c r="T1138" s="38" t="s">
        <v>98</v>
      </c>
      <c r="U1138" s="24" t="s">
        <v>5747</v>
      </c>
      <c r="V1138" s="24">
        <v>300000</v>
      </c>
      <c r="W1138" s="39">
        <f t="shared" si="315"/>
        <v>0</v>
      </c>
      <c r="X1138" s="29">
        <f t="shared" si="316"/>
        <v>0</v>
      </c>
      <c r="Y1138" s="40">
        <f t="shared" si="317"/>
        <v>365</v>
      </c>
      <c r="Z1138" s="38">
        <f t="shared" si="318"/>
        <v>46081</v>
      </c>
      <c r="AA1138" s="41">
        <f t="shared" si="319"/>
        <v>181</v>
      </c>
      <c r="AB1138" s="24" t="s">
        <v>113</v>
      </c>
      <c r="AC1138" s="41">
        <f t="shared" si="320"/>
        <v>24649.078999999998</v>
      </c>
      <c r="AD1138" s="41">
        <v>1</v>
      </c>
      <c r="AE1138" s="72">
        <f>INDEX(SA!$C$2:$G$11,MATCH(Details!S1138,SA!$C$2:$C$11,0),MATCH(Details!V1138,SA!$C$2:$G$2,0))*Y1138/(F1138-E1138+1)</f>
        <v>20889.05</v>
      </c>
      <c r="AF1138" s="41">
        <f t="shared" si="321"/>
        <v>0</v>
      </c>
      <c r="AG1138" s="41">
        <f t="shared" si="322"/>
        <v>0</v>
      </c>
      <c r="AH1138" s="41">
        <f t="shared" si="323"/>
        <v>3760.0289999999995</v>
      </c>
      <c r="AI1138" s="60">
        <f t="shared" si="324"/>
        <v>835.56200000000001</v>
      </c>
      <c r="AJ1138" s="60">
        <f t="shared" si="325"/>
        <v>4700.0362500000001</v>
      </c>
      <c r="AK1138" s="60">
        <f t="shared" si="326"/>
        <v>10358.679589041096</v>
      </c>
      <c r="AL1138" s="60">
        <f t="shared" si="327"/>
        <v>7613.629497945205</v>
      </c>
      <c r="AM1138" s="41">
        <f t="shared" si="328"/>
        <v>7739.8222520547924</v>
      </c>
      <c r="AN1138" s="42">
        <f t="shared" si="329"/>
        <v>45715</v>
      </c>
      <c r="AO1138" s="43">
        <f t="shared" si="330"/>
        <v>20889.05</v>
      </c>
    </row>
    <row r="1139" spans="1:41" s="24" customFormat="1" ht="15.75" customHeight="1" x14ac:dyDescent="0.35">
      <c r="A1139" s="36" t="s">
        <v>27</v>
      </c>
      <c r="B1139" s="36">
        <v>202509</v>
      </c>
      <c r="C1139" s="24" t="s">
        <v>736</v>
      </c>
      <c r="D1139" s="24" t="s">
        <v>119</v>
      </c>
      <c r="E1139" s="62">
        <v>45901</v>
      </c>
      <c r="F1139" s="62">
        <v>46265</v>
      </c>
      <c r="G1139" s="37" t="s">
        <v>555</v>
      </c>
      <c r="H1139" s="36">
        <v>550033</v>
      </c>
      <c r="I1139" s="63">
        <v>26285</v>
      </c>
      <c r="J1139" s="24" t="s">
        <v>4044</v>
      </c>
      <c r="K1139" s="63">
        <f t="shared" si="313"/>
        <v>45901</v>
      </c>
      <c r="L1139" s="55">
        <f t="shared" si="314"/>
        <v>0.04</v>
      </c>
      <c r="M1139" s="76">
        <v>0.22500000000000001</v>
      </c>
      <c r="N1139" s="62">
        <v>45901</v>
      </c>
      <c r="O1139" s="62">
        <v>46265</v>
      </c>
      <c r="P1139" s="63"/>
      <c r="Q1139" s="63"/>
      <c r="R1139" s="78">
        <v>53</v>
      </c>
      <c r="S1139" s="63" t="str">
        <f>VLOOKUP(R1139,SA!$B$3:$C$11,2,1)</f>
        <v>46-55</v>
      </c>
      <c r="T1139" s="38" t="s">
        <v>97</v>
      </c>
      <c r="U1139" s="24" t="s">
        <v>56</v>
      </c>
      <c r="V1139" s="24">
        <v>300000</v>
      </c>
      <c r="W1139" s="39">
        <f t="shared" si="315"/>
        <v>300000</v>
      </c>
      <c r="X1139" s="29">
        <f t="shared" si="316"/>
        <v>1</v>
      </c>
      <c r="Y1139" s="40">
        <f t="shared" si="317"/>
        <v>365</v>
      </c>
      <c r="Z1139" s="38">
        <f t="shared" si="318"/>
        <v>46081</v>
      </c>
      <c r="AA1139" s="41">
        <f t="shared" si="319"/>
        <v>181</v>
      </c>
      <c r="AB1139" s="24" t="s">
        <v>113</v>
      </c>
      <c r="AC1139" s="41">
        <f t="shared" si="320"/>
        <v>7373.4659999999994</v>
      </c>
      <c r="AD1139" s="41">
        <v>1</v>
      </c>
      <c r="AE1139" s="72">
        <f>INDEX(SA!$C$2:$G$11,MATCH(Details!S1139,SA!$C$2:$C$11,0),MATCH(Details!V1139,SA!$C$2:$G$2,0))*Y1139/(F1139-E1139+1)</f>
        <v>6248.7</v>
      </c>
      <c r="AF1139" s="41">
        <f t="shared" si="321"/>
        <v>0</v>
      </c>
      <c r="AG1139" s="41">
        <f t="shared" si="322"/>
        <v>0</v>
      </c>
      <c r="AH1139" s="41">
        <f t="shared" si="323"/>
        <v>1124.7659999999998</v>
      </c>
      <c r="AI1139" s="60">
        <f t="shared" si="324"/>
        <v>249.94800000000001</v>
      </c>
      <c r="AJ1139" s="60">
        <f t="shared" si="325"/>
        <v>1405.9575</v>
      </c>
      <c r="AK1139" s="60">
        <f t="shared" si="326"/>
        <v>3098.6704109589041</v>
      </c>
      <c r="AL1139" s="60">
        <f t="shared" si="327"/>
        <v>2277.5227520547946</v>
      </c>
      <c r="AM1139" s="41">
        <f t="shared" si="328"/>
        <v>2315.2717479452049</v>
      </c>
      <c r="AN1139" s="42">
        <f t="shared" si="329"/>
        <v>45715</v>
      </c>
      <c r="AO1139" s="43">
        <f t="shared" si="330"/>
        <v>6248.7</v>
      </c>
    </row>
    <row r="1140" spans="1:41" s="24" customFormat="1" ht="15.75" customHeight="1" x14ac:dyDescent="0.35">
      <c r="A1140" s="36" t="s">
        <v>27</v>
      </c>
      <c r="B1140" s="36">
        <v>202509</v>
      </c>
      <c r="C1140" s="24" t="s">
        <v>736</v>
      </c>
      <c r="D1140" s="24" t="s">
        <v>119</v>
      </c>
      <c r="E1140" s="62">
        <v>45901</v>
      </c>
      <c r="F1140" s="62">
        <v>46265</v>
      </c>
      <c r="G1140" s="37" t="s">
        <v>1608</v>
      </c>
      <c r="H1140" s="36">
        <v>550034</v>
      </c>
      <c r="I1140" s="63">
        <v>37665</v>
      </c>
      <c r="J1140" s="24" t="s">
        <v>4045</v>
      </c>
      <c r="K1140" s="63">
        <f t="shared" si="313"/>
        <v>45901</v>
      </c>
      <c r="L1140" s="55">
        <f t="shared" si="314"/>
        <v>0.04</v>
      </c>
      <c r="M1140" s="76">
        <v>0.22500000000000001</v>
      </c>
      <c r="N1140" s="62">
        <v>45901</v>
      </c>
      <c r="O1140" s="62">
        <v>46265</v>
      </c>
      <c r="P1140" s="63"/>
      <c r="Q1140" s="63"/>
      <c r="R1140" s="78">
        <v>22</v>
      </c>
      <c r="S1140" s="63" t="str">
        <f>VLOOKUP(R1140,SA!$B$3:$C$11,2,1)</f>
        <v>0-25</v>
      </c>
      <c r="T1140" s="38" t="s">
        <v>98</v>
      </c>
      <c r="U1140" s="24" t="s">
        <v>5746</v>
      </c>
      <c r="V1140" s="24">
        <v>300000</v>
      </c>
      <c r="W1140" s="39">
        <f t="shared" si="315"/>
        <v>0</v>
      </c>
      <c r="X1140" s="29">
        <f t="shared" si="316"/>
        <v>0</v>
      </c>
      <c r="Y1140" s="40">
        <f t="shared" si="317"/>
        <v>365</v>
      </c>
      <c r="Z1140" s="38">
        <f t="shared" si="318"/>
        <v>46081</v>
      </c>
      <c r="AA1140" s="41">
        <f t="shared" si="319"/>
        <v>181</v>
      </c>
      <c r="AB1140" s="24" t="s">
        <v>113</v>
      </c>
      <c r="AC1140" s="41">
        <f t="shared" si="320"/>
        <v>3690.3792000000003</v>
      </c>
      <c r="AD1140" s="41">
        <v>1</v>
      </c>
      <c r="AE1140" s="72">
        <f>INDEX(SA!$C$2:$G$11,MATCH(Details!S1140,SA!$C$2:$C$11,0),MATCH(Details!V1140,SA!$C$2:$G$2,0))*Y1140/(F1140-E1140+1)</f>
        <v>3127.44</v>
      </c>
      <c r="AF1140" s="41">
        <f t="shared" si="321"/>
        <v>0</v>
      </c>
      <c r="AG1140" s="41">
        <f t="shared" si="322"/>
        <v>0</v>
      </c>
      <c r="AH1140" s="41">
        <f t="shared" si="323"/>
        <v>562.93920000000003</v>
      </c>
      <c r="AI1140" s="60">
        <f t="shared" si="324"/>
        <v>125.0976</v>
      </c>
      <c r="AJ1140" s="60">
        <f t="shared" si="325"/>
        <v>703.67399999999998</v>
      </c>
      <c r="AK1140" s="60">
        <f t="shared" si="326"/>
        <v>1550.8675068493151</v>
      </c>
      <c r="AL1140" s="60">
        <f t="shared" si="327"/>
        <v>1139.8876175342466</v>
      </c>
      <c r="AM1140" s="41">
        <f t="shared" si="328"/>
        <v>1158.7807824657534</v>
      </c>
      <c r="AN1140" s="42">
        <f t="shared" si="329"/>
        <v>45715</v>
      </c>
      <c r="AO1140" s="43">
        <f t="shared" si="330"/>
        <v>3127.44</v>
      </c>
    </row>
    <row r="1141" spans="1:41" s="24" customFormat="1" ht="15.75" customHeight="1" x14ac:dyDescent="0.35">
      <c r="A1141" s="36" t="s">
        <v>27</v>
      </c>
      <c r="B1141" s="36">
        <v>202509</v>
      </c>
      <c r="C1141" s="24" t="s">
        <v>736</v>
      </c>
      <c r="D1141" s="24" t="s">
        <v>119</v>
      </c>
      <c r="E1141" s="62">
        <v>45901</v>
      </c>
      <c r="F1141" s="62">
        <v>46265</v>
      </c>
      <c r="G1141" s="37" t="s">
        <v>173</v>
      </c>
      <c r="H1141" s="36">
        <v>550034</v>
      </c>
      <c r="I1141" s="63">
        <v>26665</v>
      </c>
      <c r="J1141" s="24" t="s">
        <v>4046</v>
      </c>
      <c r="K1141" s="63">
        <f t="shared" si="313"/>
        <v>45901</v>
      </c>
      <c r="L1141" s="55">
        <f t="shared" si="314"/>
        <v>0.04</v>
      </c>
      <c r="M1141" s="76">
        <v>0.22500000000000001</v>
      </c>
      <c r="N1141" s="62">
        <v>45901</v>
      </c>
      <c r="O1141" s="62">
        <v>46265</v>
      </c>
      <c r="P1141" s="63"/>
      <c r="Q1141" s="63"/>
      <c r="R1141" s="78">
        <v>52</v>
      </c>
      <c r="S1141" s="63" t="str">
        <f>VLOOKUP(R1141,SA!$B$3:$C$11,2,1)</f>
        <v>46-55</v>
      </c>
      <c r="T1141" s="38" t="s">
        <v>97</v>
      </c>
      <c r="U1141" s="24" t="s">
        <v>56</v>
      </c>
      <c r="V1141" s="24">
        <v>300000</v>
      </c>
      <c r="W1141" s="39">
        <f t="shared" si="315"/>
        <v>300000</v>
      </c>
      <c r="X1141" s="29">
        <f t="shared" si="316"/>
        <v>1</v>
      </c>
      <c r="Y1141" s="40">
        <f t="shared" si="317"/>
        <v>365</v>
      </c>
      <c r="Z1141" s="38">
        <f t="shared" si="318"/>
        <v>46081</v>
      </c>
      <c r="AA1141" s="41">
        <f t="shared" si="319"/>
        <v>181</v>
      </c>
      <c r="AB1141" s="24" t="s">
        <v>113</v>
      </c>
      <c r="AC1141" s="41">
        <f t="shared" si="320"/>
        <v>7373.4659999999994</v>
      </c>
      <c r="AD1141" s="41">
        <v>1</v>
      </c>
      <c r="AE1141" s="72">
        <f>INDEX(SA!$C$2:$G$11,MATCH(Details!S1141,SA!$C$2:$C$11,0),MATCH(Details!V1141,SA!$C$2:$G$2,0))*Y1141/(F1141-E1141+1)</f>
        <v>6248.7</v>
      </c>
      <c r="AF1141" s="41">
        <f t="shared" si="321"/>
        <v>0</v>
      </c>
      <c r="AG1141" s="41">
        <f t="shared" si="322"/>
        <v>0</v>
      </c>
      <c r="AH1141" s="41">
        <f t="shared" si="323"/>
        <v>1124.7659999999998</v>
      </c>
      <c r="AI1141" s="60">
        <f t="shared" si="324"/>
        <v>249.94800000000001</v>
      </c>
      <c r="AJ1141" s="60">
        <f t="shared" si="325"/>
        <v>1405.9575</v>
      </c>
      <c r="AK1141" s="60">
        <f t="shared" si="326"/>
        <v>3098.6704109589041</v>
      </c>
      <c r="AL1141" s="60">
        <f t="shared" si="327"/>
        <v>2277.5227520547946</v>
      </c>
      <c r="AM1141" s="41">
        <f t="shared" si="328"/>
        <v>2315.2717479452049</v>
      </c>
      <c r="AN1141" s="42">
        <f t="shared" si="329"/>
        <v>45715</v>
      </c>
      <c r="AO1141" s="43">
        <f t="shared" si="330"/>
        <v>6248.7</v>
      </c>
    </row>
    <row r="1142" spans="1:41" s="24" customFormat="1" ht="15.75" customHeight="1" x14ac:dyDescent="0.35">
      <c r="A1142" s="36" t="s">
        <v>27</v>
      </c>
      <c r="B1142" s="36">
        <v>202509</v>
      </c>
      <c r="C1142" s="24" t="s">
        <v>736</v>
      </c>
      <c r="D1142" s="24" t="s">
        <v>119</v>
      </c>
      <c r="E1142" s="62">
        <v>45901</v>
      </c>
      <c r="F1142" s="62">
        <v>46265</v>
      </c>
      <c r="G1142" s="37" t="s">
        <v>6525</v>
      </c>
      <c r="H1142" s="36">
        <v>550034</v>
      </c>
      <c r="I1142" s="63">
        <v>36927</v>
      </c>
      <c r="J1142" s="24" t="s">
        <v>4047</v>
      </c>
      <c r="K1142" s="63">
        <f t="shared" si="313"/>
        <v>45901</v>
      </c>
      <c r="L1142" s="55">
        <f t="shared" si="314"/>
        <v>0.04</v>
      </c>
      <c r="M1142" s="76">
        <v>0.22500000000000001</v>
      </c>
      <c r="N1142" s="62">
        <v>45901</v>
      </c>
      <c r="O1142" s="62">
        <v>46265</v>
      </c>
      <c r="P1142" s="63"/>
      <c r="Q1142" s="63"/>
      <c r="R1142" s="78">
        <v>24</v>
      </c>
      <c r="S1142" s="63" t="str">
        <f>VLOOKUP(R1142,SA!$B$3:$C$11,2,1)</f>
        <v>0-25</v>
      </c>
      <c r="T1142" s="38" t="s">
        <v>98</v>
      </c>
      <c r="U1142" s="24" t="s">
        <v>5746</v>
      </c>
      <c r="V1142" s="24">
        <v>300000</v>
      </c>
      <c r="W1142" s="39">
        <f t="shared" si="315"/>
        <v>0</v>
      </c>
      <c r="X1142" s="29">
        <f t="shared" si="316"/>
        <v>0</v>
      </c>
      <c r="Y1142" s="40">
        <f t="shared" si="317"/>
        <v>365</v>
      </c>
      <c r="Z1142" s="38">
        <f t="shared" si="318"/>
        <v>46081</v>
      </c>
      <c r="AA1142" s="41">
        <f t="shared" si="319"/>
        <v>181</v>
      </c>
      <c r="AB1142" s="24" t="s">
        <v>113</v>
      </c>
      <c r="AC1142" s="41">
        <f t="shared" si="320"/>
        <v>3690.3792000000003</v>
      </c>
      <c r="AD1142" s="41">
        <v>1</v>
      </c>
      <c r="AE1142" s="72">
        <f>INDEX(SA!$C$2:$G$11,MATCH(Details!S1142,SA!$C$2:$C$11,0),MATCH(Details!V1142,SA!$C$2:$G$2,0))*Y1142/(F1142-E1142+1)</f>
        <v>3127.44</v>
      </c>
      <c r="AF1142" s="41">
        <f t="shared" si="321"/>
        <v>0</v>
      </c>
      <c r="AG1142" s="41">
        <f t="shared" si="322"/>
        <v>0</v>
      </c>
      <c r="AH1142" s="41">
        <f t="shared" si="323"/>
        <v>562.93920000000003</v>
      </c>
      <c r="AI1142" s="60">
        <f t="shared" si="324"/>
        <v>125.0976</v>
      </c>
      <c r="AJ1142" s="60">
        <f t="shared" si="325"/>
        <v>703.67399999999998</v>
      </c>
      <c r="AK1142" s="60">
        <f t="shared" si="326"/>
        <v>1550.8675068493151</v>
      </c>
      <c r="AL1142" s="60">
        <f t="shared" si="327"/>
        <v>1139.8876175342466</v>
      </c>
      <c r="AM1142" s="41">
        <f t="shared" si="328"/>
        <v>1158.7807824657534</v>
      </c>
      <c r="AN1142" s="42">
        <f t="shared" si="329"/>
        <v>45715</v>
      </c>
      <c r="AO1142" s="43">
        <f t="shared" si="330"/>
        <v>3127.44</v>
      </c>
    </row>
    <row r="1143" spans="1:41" s="24" customFormat="1" ht="15.75" customHeight="1" x14ac:dyDescent="0.35">
      <c r="A1143" s="36" t="s">
        <v>27</v>
      </c>
      <c r="B1143" s="36">
        <v>202509</v>
      </c>
      <c r="C1143" s="24" t="s">
        <v>736</v>
      </c>
      <c r="D1143" s="24" t="s">
        <v>119</v>
      </c>
      <c r="E1143" s="62">
        <v>45901</v>
      </c>
      <c r="F1143" s="62">
        <v>46265</v>
      </c>
      <c r="G1143" s="37" t="s">
        <v>1609</v>
      </c>
      <c r="H1143" s="36">
        <v>550034</v>
      </c>
      <c r="I1143" s="63">
        <v>28897</v>
      </c>
      <c r="J1143" s="24" t="s">
        <v>4048</v>
      </c>
      <c r="K1143" s="63">
        <f t="shared" si="313"/>
        <v>45901</v>
      </c>
      <c r="L1143" s="55">
        <f t="shared" si="314"/>
        <v>0.04</v>
      </c>
      <c r="M1143" s="76">
        <v>0.22500000000000001</v>
      </c>
      <c r="N1143" s="62">
        <v>45901</v>
      </c>
      <c r="O1143" s="62">
        <v>46265</v>
      </c>
      <c r="P1143" s="63"/>
      <c r="Q1143" s="63"/>
      <c r="R1143" s="78">
        <v>46</v>
      </c>
      <c r="S1143" s="63" t="str">
        <f>VLOOKUP(R1143,SA!$B$3:$C$11,2,1)</f>
        <v>46-55</v>
      </c>
      <c r="T1143" s="38" t="s">
        <v>98</v>
      </c>
      <c r="U1143" s="24" t="s">
        <v>5743</v>
      </c>
      <c r="V1143" s="24">
        <v>300000</v>
      </c>
      <c r="W1143" s="39">
        <f t="shared" si="315"/>
        <v>0</v>
      </c>
      <c r="X1143" s="29">
        <f t="shared" si="316"/>
        <v>0</v>
      </c>
      <c r="Y1143" s="40">
        <f t="shared" si="317"/>
        <v>365</v>
      </c>
      <c r="Z1143" s="38">
        <f t="shared" si="318"/>
        <v>46081</v>
      </c>
      <c r="AA1143" s="41">
        <f t="shared" si="319"/>
        <v>181</v>
      </c>
      <c r="AB1143" s="24" t="s">
        <v>113</v>
      </c>
      <c r="AC1143" s="41">
        <f t="shared" si="320"/>
        <v>7373.4659999999994</v>
      </c>
      <c r="AD1143" s="41">
        <v>1</v>
      </c>
      <c r="AE1143" s="72">
        <f>INDEX(SA!$C$2:$G$11,MATCH(Details!S1143,SA!$C$2:$C$11,0),MATCH(Details!V1143,SA!$C$2:$G$2,0))*Y1143/(F1143-E1143+1)</f>
        <v>6248.7</v>
      </c>
      <c r="AF1143" s="41">
        <f t="shared" si="321"/>
        <v>0</v>
      </c>
      <c r="AG1143" s="41">
        <f t="shared" si="322"/>
        <v>0</v>
      </c>
      <c r="AH1143" s="41">
        <f t="shared" si="323"/>
        <v>1124.7659999999998</v>
      </c>
      <c r="AI1143" s="60">
        <f t="shared" si="324"/>
        <v>249.94800000000001</v>
      </c>
      <c r="AJ1143" s="60">
        <f t="shared" si="325"/>
        <v>1405.9575</v>
      </c>
      <c r="AK1143" s="60">
        <f t="shared" si="326"/>
        <v>3098.6704109589041</v>
      </c>
      <c r="AL1143" s="60">
        <f t="shared" si="327"/>
        <v>2277.5227520547946</v>
      </c>
      <c r="AM1143" s="41">
        <f t="shared" si="328"/>
        <v>2315.2717479452049</v>
      </c>
      <c r="AN1143" s="42">
        <f t="shared" si="329"/>
        <v>45715</v>
      </c>
      <c r="AO1143" s="43">
        <f t="shared" si="330"/>
        <v>6248.7</v>
      </c>
    </row>
    <row r="1144" spans="1:41" s="24" customFormat="1" ht="15.75" customHeight="1" x14ac:dyDescent="0.35">
      <c r="A1144" s="36" t="s">
        <v>27</v>
      </c>
      <c r="B1144" s="36">
        <v>202509</v>
      </c>
      <c r="C1144" s="24" t="s">
        <v>736</v>
      </c>
      <c r="D1144" s="24" t="s">
        <v>119</v>
      </c>
      <c r="E1144" s="62">
        <v>45901</v>
      </c>
      <c r="F1144" s="62">
        <v>46265</v>
      </c>
      <c r="G1144" s="37" t="s">
        <v>1610</v>
      </c>
      <c r="H1144" s="36">
        <v>550035</v>
      </c>
      <c r="I1144" s="63">
        <v>37491</v>
      </c>
      <c r="J1144" s="24" t="s">
        <v>4049</v>
      </c>
      <c r="K1144" s="63">
        <f t="shared" si="313"/>
        <v>45901</v>
      </c>
      <c r="L1144" s="55">
        <f t="shared" si="314"/>
        <v>0.04</v>
      </c>
      <c r="M1144" s="76">
        <v>0.22500000000000001</v>
      </c>
      <c r="N1144" s="62">
        <v>45901</v>
      </c>
      <c r="O1144" s="62">
        <v>46265</v>
      </c>
      <c r="P1144" s="63"/>
      <c r="Q1144" s="63"/>
      <c r="R1144" s="78">
        <v>23</v>
      </c>
      <c r="S1144" s="63" t="str">
        <f>VLOOKUP(R1144,SA!$B$3:$C$11,2,1)</f>
        <v>0-25</v>
      </c>
      <c r="T1144" s="38" t="s">
        <v>97</v>
      </c>
      <c r="U1144" s="24" t="s">
        <v>5745</v>
      </c>
      <c r="V1144" s="24">
        <v>300000</v>
      </c>
      <c r="W1144" s="39">
        <f t="shared" si="315"/>
        <v>0</v>
      </c>
      <c r="X1144" s="29">
        <f t="shared" si="316"/>
        <v>0</v>
      </c>
      <c r="Y1144" s="40">
        <f t="shared" si="317"/>
        <v>365</v>
      </c>
      <c r="Z1144" s="38">
        <f t="shared" si="318"/>
        <v>46081</v>
      </c>
      <c r="AA1144" s="41">
        <f t="shared" si="319"/>
        <v>181</v>
      </c>
      <c r="AB1144" s="24" t="s">
        <v>113</v>
      </c>
      <c r="AC1144" s="41">
        <f t="shared" si="320"/>
        <v>3690.3792000000003</v>
      </c>
      <c r="AD1144" s="41">
        <v>1</v>
      </c>
      <c r="AE1144" s="72">
        <f>INDEX(SA!$C$2:$G$11,MATCH(Details!S1144,SA!$C$2:$C$11,0),MATCH(Details!V1144,SA!$C$2:$G$2,0))*Y1144/(F1144-E1144+1)</f>
        <v>3127.44</v>
      </c>
      <c r="AF1144" s="41">
        <f t="shared" si="321"/>
        <v>0</v>
      </c>
      <c r="AG1144" s="41">
        <f t="shared" si="322"/>
        <v>0</v>
      </c>
      <c r="AH1144" s="41">
        <f t="shared" si="323"/>
        <v>562.93920000000003</v>
      </c>
      <c r="AI1144" s="60">
        <f t="shared" si="324"/>
        <v>125.0976</v>
      </c>
      <c r="AJ1144" s="60">
        <f t="shared" si="325"/>
        <v>703.67399999999998</v>
      </c>
      <c r="AK1144" s="60">
        <f t="shared" si="326"/>
        <v>1550.8675068493151</v>
      </c>
      <c r="AL1144" s="60">
        <f t="shared" si="327"/>
        <v>1139.8876175342466</v>
      </c>
      <c r="AM1144" s="41">
        <f t="shared" si="328"/>
        <v>1158.7807824657534</v>
      </c>
      <c r="AN1144" s="42">
        <f t="shared" si="329"/>
        <v>45715</v>
      </c>
      <c r="AO1144" s="43">
        <f t="shared" si="330"/>
        <v>3127.44</v>
      </c>
    </row>
    <row r="1145" spans="1:41" s="24" customFormat="1" ht="15.75" customHeight="1" x14ac:dyDescent="0.35">
      <c r="A1145" s="36" t="s">
        <v>27</v>
      </c>
      <c r="B1145" s="36">
        <v>202509</v>
      </c>
      <c r="C1145" s="24" t="s">
        <v>736</v>
      </c>
      <c r="D1145" s="24" t="s">
        <v>119</v>
      </c>
      <c r="E1145" s="62">
        <v>45901</v>
      </c>
      <c r="F1145" s="62">
        <v>46265</v>
      </c>
      <c r="G1145" s="37" t="s">
        <v>1611</v>
      </c>
      <c r="H1145" s="36">
        <v>550035</v>
      </c>
      <c r="I1145" s="63">
        <v>28220</v>
      </c>
      <c r="J1145" s="24" t="s">
        <v>4050</v>
      </c>
      <c r="K1145" s="63">
        <f t="shared" si="313"/>
        <v>45901</v>
      </c>
      <c r="L1145" s="55">
        <f t="shared" si="314"/>
        <v>0.04</v>
      </c>
      <c r="M1145" s="76">
        <v>0.22500000000000001</v>
      </c>
      <c r="N1145" s="62">
        <v>45901</v>
      </c>
      <c r="O1145" s="62">
        <v>46265</v>
      </c>
      <c r="P1145" s="63"/>
      <c r="Q1145" s="63"/>
      <c r="R1145" s="78">
        <v>48</v>
      </c>
      <c r="S1145" s="63" t="str">
        <f>VLOOKUP(R1145,SA!$B$3:$C$11,2,1)</f>
        <v>46-55</v>
      </c>
      <c r="T1145" s="38" t="s">
        <v>98</v>
      </c>
      <c r="U1145" s="24" t="s">
        <v>5743</v>
      </c>
      <c r="V1145" s="24">
        <v>300000</v>
      </c>
      <c r="W1145" s="39">
        <f t="shared" si="315"/>
        <v>0</v>
      </c>
      <c r="X1145" s="29">
        <f t="shared" si="316"/>
        <v>0</v>
      </c>
      <c r="Y1145" s="40">
        <f t="shared" si="317"/>
        <v>365</v>
      </c>
      <c r="Z1145" s="38">
        <f t="shared" si="318"/>
        <v>46081</v>
      </c>
      <c r="AA1145" s="41">
        <f t="shared" si="319"/>
        <v>181</v>
      </c>
      <c r="AB1145" s="24" t="s">
        <v>113</v>
      </c>
      <c r="AC1145" s="41">
        <f t="shared" si="320"/>
        <v>7373.4659999999994</v>
      </c>
      <c r="AD1145" s="41">
        <v>1</v>
      </c>
      <c r="AE1145" s="72">
        <f>INDEX(SA!$C$2:$G$11,MATCH(Details!S1145,SA!$C$2:$C$11,0),MATCH(Details!V1145,SA!$C$2:$G$2,0))*Y1145/(F1145-E1145+1)</f>
        <v>6248.7</v>
      </c>
      <c r="AF1145" s="41">
        <f t="shared" si="321"/>
        <v>0</v>
      </c>
      <c r="AG1145" s="41">
        <f t="shared" si="322"/>
        <v>0</v>
      </c>
      <c r="AH1145" s="41">
        <f t="shared" si="323"/>
        <v>1124.7659999999998</v>
      </c>
      <c r="AI1145" s="60">
        <f t="shared" si="324"/>
        <v>249.94800000000001</v>
      </c>
      <c r="AJ1145" s="60">
        <f t="shared" si="325"/>
        <v>1405.9575</v>
      </c>
      <c r="AK1145" s="60">
        <f t="shared" si="326"/>
        <v>3098.6704109589041</v>
      </c>
      <c r="AL1145" s="60">
        <f t="shared" si="327"/>
        <v>2277.5227520547946</v>
      </c>
      <c r="AM1145" s="41">
        <f t="shared" si="328"/>
        <v>2315.2717479452049</v>
      </c>
      <c r="AN1145" s="42">
        <f t="shared" si="329"/>
        <v>45715</v>
      </c>
      <c r="AO1145" s="43">
        <f t="shared" si="330"/>
        <v>6248.7</v>
      </c>
    </row>
    <row r="1146" spans="1:41" s="24" customFormat="1" ht="15.75" customHeight="1" x14ac:dyDescent="0.35">
      <c r="A1146" s="36" t="s">
        <v>27</v>
      </c>
      <c r="B1146" s="36">
        <v>202509</v>
      </c>
      <c r="C1146" s="24" t="s">
        <v>736</v>
      </c>
      <c r="D1146" s="24" t="s">
        <v>119</v>
      </c>
      <c r="E1146" s="62">
        <v>45901</v>
      </c>
      <c r="F1146" s="62">
        <v>46265</v>
      </c>
      <c r="G1146" s="37" t="s">
        <v>1612</v>
      </c>
      <c r="H1146" s="36">
        <v>550035</v>
      </c>
      <c r="I1146" s="63">
        <v>38274</v>
      </c>
      <c r="J1146" s="24" t="s">
        <v>4051</v>
      </c>
      <c r="K1146" s="63">
        <f t="shared" si="313"/>
        <v>45901</v>
      </c>
      <c r="L1146" s="55">
        <f t="shared" si="314"/>
        <v>0.04</v>
      </c>
      <c r="M1146" s="76">
        <v>0.22500000000000001</v>
      </c>
      <c r="N1146" s="62">
        <v>45901</v>
      </c>
      <c r="O1146" s="62">
        <v>46265</v>
      </c>
      <c r="P1146" s="63"/>
      <c r="Q1146" s="63"/>
      <c r="R1146" s="78">
        <v>20</v>
      </c>
      <c r="S1146" s="63" t="str">
        <f>VLOOKUP(R1146,SA!$B$3:$C$11,2,1)</f>
        <v>0-25</v>
      </c>
      <c r="T1146" s="38" t="s">
        <v>98</v>
      </c>
      <c r="U1146" s="24" t="s">
        <v>5746</v>
      </c>
      <c r="V1146" s="24">
        <v>300000</v>
      </c>
      <c r="W1146" s="39">
        <f t="shared" si="315"/>
        <v>0</v>
      </c>
      <c r="X1146" s="29">
        <f t="shared" si="316"/>
        <v>0</v>
      </c>
      <c r="Y1146" s="40">
        <f t="shared" si="317"/>
        <v>365</v>
      </c>
      <c r="Z1146" s="38">
        <f t="shared" si="318"/>
        <v>46081</v>
      </c>
      <c r="AA1146" s="41">
        <f t="shared" si="319"/>
        <v>181</v>
      </c>
      <c r="AB1146" s="24" t="s">
        <v>113</v>
      </c>
      <c r="AC1146" s="41">
        <f t="shared" si="320"/>
        <v>3690.3792000000003</v>
      </c>
      <c r="AD1146" s="41">
        <v>1</v>
      </c>
      <c r="AE1146" s="72">
        <f>INDEX(SA!$C$2:$G$11,MATCH(Details!S1146,SA!$C$2:$C$11,0),MATCH(Details!V1146,SA!$C$2:$G$2,0))*Y1146/(F1146-E1146+1)</f>
        <v>3127.44</v>
      </c>
      <c r="AF1146" s="41">
        <f t="shared" si="321"/>
        <v>0</v>
      </c>
      <c r="AG1146" s="41">
        <f t="shared" si="322"/>
        <v>0</v>
      </c>
      <c r="AH1146" s="41">
        <f t="shared" si="323"/>
        <v>562.93920000000003</v>
      </c>
      <c r="AI1146" s="60">
        <f t="shared" si="324"/>
        <v>125.0976</v>
      </c>
      <c r="AJ1146" s="60">
        <f t="shared" si="325"/>
        <v>703.67399999999998</v>
      </c>
      <c r="AK1146" s="60">
        <f t="shared" si="326"/>
        <v>1550.8675068493151</v>
      </c>
      <c r="AL1146" s="60">
        <f t="shared" si="327"/>
        <v>1139.8876175342466</v>
      </c>
      <c r="AM1146" s="41">
        <f t="shared" si="328"/>
        <v>1158.7807824657534</v>
      </c>
      <c r="AN1146" s="42">
        <f t="shared" si="329"/>
        <v>45715</v>
      </c>
      <c r="AO1146" s="43">
        <f t="shared" si="330"/>
        <v>3127.44</v>
      </c>
    </row>
    <row r="1147" spans="1:41" s="24" customFormat="1" ht="15.75" customHeight="1" x14ac:dyDescent="0.35">
      <c r="A1147" s="36" t="s">
        <v>27</v>
      </c>
      <c r="B1147" s="36">
        <v>202509</v>
      </c>
      <c r="C1147" s="24" t="s">
        <v>736</v>
      </c>
      <c r="D1147" s="24" t="s">
        <v>119</v>
      </c>
      <c r="E1147" s="62">
        <v>45901</v>
      </c>
      <c r="F1147" s="62">
        <v>46265</v>
      </c>
      <c r="G1147" s="37" t="s">
        <v>480</v>
      </c>
      <c r="H1147" s="36">
        <v>550035</v>
      </c>
      <c r="I1147" s="63">
        <v>26195</v>
      </c>
      <c r="J1147" s="24" t="s">
        <v>4052</v>
      </c>
      <c r="K1147" s="63">
        <f t="shared" si="313"/>
        <v>45901</v>
      </c>
      <c r="L1147" s="55">
        <f t="shared" si="314"/>
        <v>0.04</v>
      </c>
      <c r="M1147" s="76">
        <v>0.22500000000000001</v>
      </c>
      <c r="N1147" s="62">
        <v>45901</v>
      </c>
      <c r="O1147" s="62">
        <v>46265</v>
      </c>
      <c r="P1147" s="63"/>
      <c r="Q1147" s="63"/>
      <c r="R1147" s="78">
        <v>53</v>
      </c>
      <c r="S1147" s="63" t="str">
        <f>VLOOKUP(R1147,SA!$B$3:$C$11,2,1)</f>
        <v>46-55</v>
      </c>
      <c r="T1147" s="38" t="s">
        <v>97</v>
      </c>
      <c r="U1147" s="24" t="s">
        <v>56</v>
      </c>
      <c r="V1147" s="24">
        <v>300000</v>
      </c>
      <c r="W1147" s="39">
        <f t="shared" si="315"/>
        <v>300000</v>
      </c>
      <c r="X1147" s="29">
        <f t="shared" si="316"/>
        <v>1</v>
      </c>
      <c r="Y1147" s="40">
        <f t="shared" si="317"/>
        <v>365</v>
      </c>
      <c r="Z1147" s="38">
        <f t="shared" si="318"/>
        <v>46081</v>
      </c>
      <c r="AA1147" s="41">
        <f t="shared" si="319"/>
        <v>181</v>
      </c>
      <c r="AB1147" s="24" t="s">
        <v>113</v>
      </c>
      <c r="AC1147" s="41">
        <f t="shared" si="320"/>
        <v>7373.4659999999994</v>
      </c>
      <c r="AD1147" s="41">
        <v>1</v>
      </c>
      <c r="AE1147" s="72">
        <f>INDEX(SA!$C$2:$G$11,MATCH(Details!S1147,SA!$C$2:$C$11,0),MATCH(Details!V1147,SA!$C$2:$G$2,0))*Y1147/(F1147-E1147+1)</f>
        <v>6248.7</v>
      </c>
      <c r="AF1147" s="41">
        <f t="shared" si="321"/>
        <v>0</v>
      </c>
      <c r="AG1147" s="41">
        <f t="shared" si="322"/>
        <v>0</v>
      </c>
      <c r="AH1147" s="41">
        <f t="shared" si="323"/>
        <v>1124.7659999999998</v>
      </c>
      <c r="AI1147" s="60">
        <f t="shared" si="324"/>
        <v>249.94800000000001</v>
      </c>
      <c r="AJ1147" s="60">
        <f t="shared" si="325"/>
        <v>1405.9575</v>
      </c>
      <c r="AK1147" s="60">
        <f t="shared" si="326"/>
        <v>3098.6704109589041</v>
      </c>
      <c r="AL1147" s="60">
        <f t="shared" si="327"/>
        <v>2277.5227520547946</v>
      </c>
      <c r="AM1147" s="41">
        <f t="shared" si="328"/>
        <v>2315.2717479452049</v>
      </c>
      <c r="AN1147" s="42">
        <f t="shared" si="329"/>
        <v>45715</v>
      </c>
      <c r="AO1147" s="43">
        <f t="shared" si="330"/>
        <v>6248.7</v>
      </c>
    </row>
    <row r="1148" spans="1:41" s="24" customFormat="1" ht="15.75" customHeight="1" x14ac:dyDescent="0.35">
      <c r="A1148" s="36" t="s">
        <v>27</v>
      </c>
      <c r="B1148" s="36">
        <v>202509</v>
      </c>
      <c r="C1148" s="24" t="s">
        <v>736</v>
      </c>
      <c r="D1148" s="24" t="s">
        <v>119</v>
      </c>
      <c r="E1148" s="62">
        <v>45901</v>
      </c>
      <c r="F1148" s="62">
        <v>46265</v>
      </c>
      <c r="G1148" s="37" t="s">
        <v>1613</v>
      </c>
      <c r="H1148" s="36">
        <v>550035</v>
      </c>
      <c r="I1148" s="63">
        <v>14246</v>
      </c>
      <c r="J1148" s="24" t="s">
        <v>4053</v>
      </c>
      <c r="K1148" s="63">
        <f t="shared" si="313"/>
        <v>45901</v>
      </c>
      <c r="L1148" s="55">
        <f t="shared" si="314"/>
        <v>0.04</v>
      </c>
      <c r="M1148" s="76">
        <v>0.22500000000000001</v>
      </c>
      <c r="N1148" s="62">
        <v>45901</v>
      </c>
      <c r="O1148" s="62">
        <v>46265</v>
      </c>
      <c r="P1148" s="63"/>
      <c r="Q1148" s="63"/>
      <c r="R1148" s="78">
        <v>86</v>
      </c>
      <c r="S1148" s="63" t="str">
        <f>VLOOKUP(R1148,SA!$B$3:$C$11,2,1)</f>
        <v>81-100</v>
      </c>
      <c r="T1148" s="38" t="s">
        <v>98</v>
      </c>
      <c r="U1148" s="24" t="s">
        <v>5747</v>
      </c>
      <c r="V1148" s="24">
        <v>300000</v>
      </c>
      <c r="W1148" s="39">
        <f t="shared" si="315"/>
        <v>0</v>
      </c>
      <c r="X1148" s="29">
        <f t="shared" si="316"/>
        <v>0</v>
      </c>
      <c r="Y1148" s="40">
        <f t="shared" si="317"/>
        <v>365</v>
      </c>
      <c r="Z1148" s="38">
        <f t="shared" si="318"/>
        <v>46081</v>
      </c>
      <c r="AA1148" s="41">
        <f t="shared" si="319"/>
        <v>181</v>
      </c>
      <c r="AB1148" s="24" t="s">
        <v>113</v>
      </c>
      <c r="AC1148" s="41">
        <f t="shared" si="320"/>
        <v>26913.322</v>
      </c>
      <c r="AD1148" s="41">
        <v>1</v>
      </c>
      <c r="AE1148" s="72">
        <f>INDEX(SA!$C$2:$G$11,MATCH(Details!S1148,SA!$C$2:$C$11,0),MATCH(Details!V1148,SA!$C$2:$G$2,0))*Y1148/(F1148-E1148+1)</f>
        <v>22807.9</v>
      </c>
      <c r="AF1148" s="41">
        <f t="shared" si="321"/>
        <v>0</v>
      </c>
      <c r="AG1148" s="41">
        <f t="shared" si="322"/>
        <v>0</v>
      </c>
      <c r="AH1148" s="41">
        <f t="shared" si="323"/>
        <v>4105.4220000000005</v>
      </c>
      <c r="AI1148" s="60">
        <f t="shared" si="324"/>
        <v>912.31600000000003</v>
      </c>
      <c r="AJ1148" s="60">
        <f t="shared" si="325"/>
        <v>5131.7775000000001</v>
      </c>
      <c r="AK1148" s="60">
        <f t="shared" si="326"/>
        <v>11310.21890410959</v>
      </c>
      <c r="AL1148" s="60">
        <f t="shared" si="327"/>
        <v>8313.0108945205484</v>
      </c>
      <c r="AM1148" s="41">
        <f t="shared" si="328"/>
        <v>8450.795605479454</v>
      </c>
      <c r="AN1148" s="42">
        <f t="shared" si="329"/>
        <v>45715</v>
      </c>
      <c r="AO1148" s="43">
        <f t="shared" si="330"/>
        <v>22807.9</v>
      </c>
    </row>
    <row r="1149" spans="1:41" s="24" customFormat="1" ht="15.75" customHeight="1" x14ac:dyDescent="0.35">
      <c r="A1149" s="36" t="s">
        <v>27</v>
      </c>
      <c r="B1149" s="36">
        <v>202509</v>
      </c>
      <c r="C1149" s="24" t="s">
        <v>736</v>
      </c>
      <c r="D1149" s="24" t="s">
        <v>119</v>
      </c>
      <c r="E1149" s="62">
        <v>45901</v>
      </c>
      <c r="F1149" s="62">
        <v>46265</v>
      </c>
      <c r="G1149" s="37" t="s">
        <v>1614</v>
      </c>
      <c r="H1149" s="36">
        <v>550036</v>
      </c>
      <c r="I1149" s="63">
        <v>17533</v>
      </c>
      <c r="J1149" s="24" t="s">
        <v>4054</v>
      </c>
      <c r="K1149" s="63">
        <f t="shared" si="313"/>
        <v>45901</v>
      </c>
      <c r="L1149" s="55">
        <f t="shared" si="314"/>
        <v>0.04</v>
      </c>
      <c r="M1149" s="76">
        <v>0.22500000000000001</v>
      </c>
      <c r="N1149" s="62">
        <v>45901</v>
      </c>
      <c r="O1149" s="62">
        <v>46265</v>
      </c>
      <c r="P1149" s="63"/>
      <c r="Q1149" s="63"/>
      <c r="R1149" s="78">
        <v>77</v>
      </c>
      <c r="S1149" s="63" t="str">
        <f>VLOOKUP(R1149,SA!$B$3:$C$11,2,1)</f>
        <v>76-80</v>
      </c>
      <c r="T1149" s="38" t="s">
        <v>98</v>
      </c>
      <c r="U1149" s="24" t="s">
        <v>5747</v>
      </c>
      <c r="V1149" s="24">
        <v>300000</v>
      </c>
      <c r="W1149" s="39">
        <f t="shared" si="315"/>
        <v>0</v>
      </c>
      <c r="X1149" s="29">
        <f t="shared" si="316"/>
        <v>0</v>
      </c>
      <c r="Y1149" s="40">
        <f t="shared" si="317"/>
        <v>365</v>
      </c>
      <c r="Z1149" s="38">
        <f t="shared" si="318"/>
        <v>46081</v>
      </c>
      <c r="AA1149" s="41">
        <f t="shared" si="319"/>
        <v>181</v>
      </c>
      <c r="AB1149" s="24" t="s">
        <v>113</v>
      </c>
      <c r="AC1149" s="41">
        <f t="shared" si="320"/>
        <v>24649.078999999998</v>
      </c>
      <c r="AD1149" s="41">
        <v>1</v>
      </c>
      <c r="AE1149" s="72">
        <f>INDEX(SA!$C$2:$G$11,MATCH(Details!S1149,SA!$C$2:$C$11,0),MATCH(Details!V1149,SA!$C$2:$G$2,0))*Y1149/(F1149-E1149+1)</f>
        <v>20889.05</v>
      </c>
      <c r="AF1149" s="41">
        <f t="shared" si="321"/>
        <v>0</v>
      </c>
      <c r="AG1149" s="41">
        <f t="shared" si="322"/>
        <v>0</v>
      </c>
      <c r="AH1149" s="41">
        <f t="shared" si="323"/>
        <v>3760.0289999999995</v>
      </c>
      <c r="AI1149" s="60">
        <f t="shared" si="324"/>
        <v>835.56200000000001</v>
      </c>
      <c r="AJ1149" s="60">
        <f t="shared" si="325"/>
        <v>4700.0362500000001</v>
      </c>
      <c r="AK1149" s="60">
        <f t="shared" si="326"/>
        <v>10358.679589041096</v>
      </c>
      <c r="AL1149" s="60">
        <f t="shared" si="327"/>
        <v>7613.629497945205</v>
      </c>
      <c r="AM1149" s="41">
        <f t="shared" si="328"/>
        <v>7739.8222520547924</v>
      </c>
      <c r="AN1149" s="42">
        <f t="shared" si="329"/>
        <v>45715</v>
      </c>
      <c r="AO1149" s="43">
        <f t="shared" si="330"/>
        <v>20889.05</v>
      </c>
    </row>
    <row r="1150" spans="1:41" s="24" customFormat="1" ht="15.75" customHeight="1" x14ac:dyDescent="0.35">
      <c r="A1150" s="36" t="s">
        <v>27</v>
      </c>
      <c r="B1150" s="36">
        <v>202509</v>
      </c>
      <c r="C1150" s="24" t="s">
        <v>736</v>
      </c>
      <c r="D1150" s="24" t="s">
        <v>119</v>
      </c>
      <c r="E1150" s="62">
        <v>45901</v>
      </c>
      <c r="F1150" s="62">
        <v>46265</v>
      </c>
      <c r="G1150" s="37" t="s">
        <v>317</v>
      </c>
      <c r="H1150" s="36">
        <v>550036</v>
      </c>
      <c r="I1150" s="63">
        <v>27777</v>
      </c>
      <c r="J1150" s="24" t="s">
        <v>4055</v>
      </c>
      <c r="K1150" s="63">
        <f t="shared" si="313"/>
        <v>45901</v>
      </c>
      <c r="L1150" s="55">
        <f t="shared" si="314"/>
        <v>0.04</v>
      </c>
      <c r="M1150" s="76">
        <v>0.22500000000000001</v>
      </c>
      <c r="N1150" s="62">
        <v>45901</v>
      </c>
      <c r="O1150" s="62">
        <v>46265</v>
      </c>
      <c r="P1150" s="63"/>
      <c r="Q1150" s="63"/>
      <c r="R1150" s="78">
        <v>49</v>
      </c>
      <c r="S1150" s="63" t="str">
        <f>VLOOKUP(R1150,SA!$B$3:$C$11,2,1)</f>
        <v>46-55</v>
      </c>
      <c r="T1150" s="38" t="s">
        <v>97</v>
      </c>
      <c r="U1150" s="24" t="s">
        <v>56</v>
      </c>
      <c r="V1150" s="24">
        <v>300000</v>
      </c>
      <c r="W1150" s="39">
        <f t="shared" si="315"/>
        <v>300000</v>
      </c>
      <c r="X1150" s="29">
        <f t="shared" si="316"/>
        <v>1</v>
      </c>
      <c r="Y1150" s="40">
        <f t="shared" si="317"/>
        <v>365</v>
      </c>
      <c r="Z1150" s="38">
        <f t="shared" si="318"/>
        <v>46081</v>
      </c>
      <c r="AA1150" s="41">
        <f t="shared" si="319"/>
        <v>181</v>
      </c>
      <c r="AB1150" s="24" t="s">
        <v>113</v>
      </c>
      <c r="AC1150" s="41">
        <f t="shared" si="320"/>
        <v>7373.4659999999994</v>
      </c>
      <c r="AD1150" s="41">
        <v>1</v>
      </c>
      <c r="AE1150" s="72">
        <f>INDEX(SA!$C$2:$G$11,MATCH(Details!S1150,SA!$C$2:$C$11,0),MATCH(Details!V1150,SA!$C$2:$G$2,0))*Y1150/(F1150-E1150+1)</f>
        <v>6248.7</v>
      </c>
      <c r="AF1150" s="41">
        <f t="shared" si="321"/>
        <v>0</v>
      </c>
      <c r="AG1150" s="41">
        <f t="shared" si="322"/>
        <v>0</v>
      </c>
      <c r="AH1150" s="41">
        <f t="shared" si="323"/>
        <v>1124.7659999999998</v>
      </c>
      <c r="AI1150" s="60">
        <f t="shared" si="324"/>
        <v>249.94800000000001</v>
      </c>
      <c r="AJ1150" s="60">
        <f t="shared" si="325"/>
        <v>1405.9575</v>
      </c>
      <c r="AK1150" s="60">
        <f t="shared" si="326"/>
        <v>3098.6704109589041</v>
      </c>
      <c r="AL1150" s="60">
        <f t="shared" si="327"/>
        <v>2277.5227520547946</v>
      </c>
      <c r="AM1150" s="41">
        <f t="shared" si="328"/>
        <v>2315.2717479452049</v>
      </c>
      <c r="AN1150" s="42">
        <f t="shared" si="329"/>
        <v>45715</v>
      </c>
      <c r="AO1150" s="43">
        <f t="shared" si="330"/>
        <v>6248.7</v>
      </c>
    </row>
    <row r="1151" spans="1:41" s="24" customFormat="1" ht="15.75" customHeight="1" x14ac:dyDescent="0.35">
      <c r="A1151" s="36" t="s">
        <v>27</v>
      </c>
      <c r="B1151" s="36">
        <v>202509</v>
      </c>
      <c r="C1151" s="24" t="s">
        <v>736</v>
      </c>
      <c r="D1151" s="24" t="s">
        <v>119</v>
      </c>
      <c r="E1151" s="62">
        <v>45901</v>
      </c>
      <c r="F1151" s="62">
        <v>46265</v>
      </c>
      <c r="G1151" s="37" t="s">
        <v>1615</v>
      </c>
      <c r="H1151" s="36">
        <v>550036</v>
      </c>
      <c r="I1151" s="63">
        <v>37511</v>
      </c>
      <c r="J1151" s="24" t="s">
        <v>4056</v>
      </c>
      <c r="K1151" s="63">
        <f t="shared" si="313"/>
        <v>45901</v>
      </c>
      <c r="L1151" s="55">
        <f t="shared" si="314"/>
        <v>0.04</v>
      </c>
      <c r="M1151" s="76">
        <v>0.22500000000000001</v>
      </c>
      <c r="N1151" s="62">
        <v>45901</v>
      </c>
      <c r="O1151" s="62">
        <v>46265</v>
      </c>
      <c r="P1151" s="63"/>
      <c r="Q1151" s="63"/>
      <c r="R1151" s="78">
        <v>22</v>
      </c>
      <c r="S1151" s="63" t="str">
        <f>VLOOKUP(R1151,SA!$B$3:$C$11,2,1)</f>
        <v>0-25</v>
      </c>
      <c r="T1151" s="38" t="s">
        <v>97</v>
      </c>
      <c r="U1151" s="24" t="s">
        <v>5745</v>
      </c>
      <c r="V1151" s="24">
        <v>300000</v>
      </c>
      <c r="W1151" s="39">
        <f t="shared" si="315"/>
        <v>0</v>
      </c>
      <c r="X1151" s="29">
        <f t="shared" si="316"/>
        <v>0</v>
      </c>
      <c r="Y1151" s="40">
        <f t="shared" si="317"/>
        <v>365</v>
      </c>
      <c r="Z1151" s="38">
        <f t="shared" si="318"/>
        <v>46081</v>
      </c>
      <c r="AA1151" s="41">
        <f t="shared" si="319"/>
        <v>181</v>
      </c>
      <c r="AB1151" s="24" t="s">
        <v>113</v>
      </c>
      <c r="AC1151" s="41">
        <f t="shared" si="320"/>
        <v>3690.3792000000003</v>
      </c>
      <c r="AD1151" s="41">
        <v>1</v>
      </c>
      <c r="AE1151" s="72">
        <f>INDEX(SA!$C$2:$G$11,MATCH(Details!S1151,SA!$C$2:$C$11,0),MATCH(Details!V1151,SA!$C$2:$G$2,0))*Y1151/(F1151-E1151+1)</f>
        <v>3127.44</v>
      </c>
      <c r="AF1151" s="41">
        <f t="shared" si="321"/>
        <v>0</v>
      </c>
      <c r="AG1151" s="41">
        <f t="shared" si="322"/>
        <v>0</v>
      </c>
      <c r="AH1151" s="41">
        <f t="shared" si="323"/>
        <v>562.93920000000003</v>
      </c>
      <c r="AI1151" s="60">
        <f t="shared" si="324"/>
        <v>125.0976</v>
      </c>
      <c r="AJ1151" s="60">
        <f t="shared" si="325"/>
        <v>703.67399999999998</v>
      </c>
      <c r="AK1151" s="60">
        <f t="shared" si="326"/>
        <v>1550.8675068493151</v>
      </c>
      <c r="AL1151" s="60">
        <f t="shared" si="327"/>
        <v>1139.8876175342466</v>
      </c>
      <c r="AM1151" s="41">
        <f t="shared" si="328"/>
        <v>1158.7807824657534</v>
      </c>
      <c r="AN1151" s="42">
        <f t="shared" si="329"/>
        <v>45715</v>
      </c>
      <c r="AO1151" s="43">
        <f t="shared" si="330"/>
        <v>3127.44</v>
      </c>
    </row>
    <row r="1152" spans="1:41" s="24" customFormat="1" ht="15.75" customHeight="1" x14ac:dyDescent="0.35">
      <c r="A1152" s="36" t="s">
        <v>27</v>
      </c>
      <c r="B1152" s="36">
        <v>202509</v>
      </c>
      <c r="C1152" s="24" t="s">
        <v>736</v>
      </c>
      <c r="D1152" s="24" t="s">
        <v>119</v>
      </c>
      <c r="E1152" s="62">
        <v>45901</v>
      </c>
      <c r="F1152" s="62">
        <v>46265</v>
      </c>
      <c r="G1152" s="37" t="s">
        <v>1616</v>
      </c>
      <c r="H1152" s="36">
        <v>550036</v>
      </c>
      <c r="I1152" s="63">
        <v>39795</v>
      </c>
      <c r="J1152" s="24" t="s">
        <v>4057</v>
      </c>
      <c r="K1152" s="63">
        <f t="shared" si="313"/>
        <v>45901</v>
      </c>
      <c r="L1152" s="55">
        <f t="shared" si="314"/>
        <v>0.04</v>
      </c>
      <c r="M1152" s="76">
        <v>0.22500000000000001</v>
      </c>
      <c r="N1152" s="62">
        <v>45901</v>
      </c>
      <c r="O1152" s="62">
        <v>46265</v>
      </c>
      <c r="P1152" s="63"/>
      <c r="Q1152" s="63"/>
      <c r="R1152" s="78">
        <v>16</v>
      </c>
      <c r="S1152" s="63" t="str">
        <f>VLOOKUP(R1152,SA!$B$3:$C$11,2,1)</f>
        <v>0-25</v>
      </c>
      <c r="T1152" s="38" t="s">
        <v>97</v>
      </c>
      <c r="U1152" s="24" t="s">
        <v>5745</v>
      </c>
      <c r="V1152" s="24">
        <v>300000</v>
      </c>
      <c r="W1152" s="39">
        <f t="shared" si="315"/>
        <v>0</v>
      </c>
      <c r="X1152" s="29">
        <f t="shared" si="316"/>
        <v>0</v>
      </c>
      <c r="Y1152" s="40">
        <f t="shared" si="317"/>
        <v>365</v>
      </c>
      <c r="Z1152" s="38">
        <f t="shared" si="318"/>
        <v>46081</v>
      </c>
      <c r="AA1152" s="41">
        <f t="shared" si="319"/>
        <v>181</v>
      </c>
      <c r="AB1152" s="24" t="s">
        <v>113</v>
      </c>
      <c r="AC1152" s="41">
        <f t="shared" si="320"/>
        <v>3690.3792000000003</v>
      </c>
      <c r="AD1152" s="41">
        <v>1</v>
      </c>
      <c r="AE1152" s="72">
        <f>INDEX(SA!$C$2:$G$11,MATCH(Details!S1152,SA!$C$2:$C$11,0),MATCH(Details!V1152,SA!$C$2:$G$2,0))*Y1152/(F1152-E1152+1)</f>
        <v>3127.44</v>
      </c>
      <c r="AF1152" s="41">
        <f t="shared" si="321"/>
        <v>0</v>
      </c>
      <c r="AG1152" s="41">
        <f t="shared" si="322"/>
        <v>0</v>
      </c>
      <c r="AH1152" s="41">
        <f t="shared" si="323"/>
        <v>562.93920000000003</v>
      </c>
      <c r="AI1152" s="60">
        <f t="shared" si="324"/>
        <v>125.0976</v>
      </c>
      <c r="AJ1152" s="60">
        <f t="shared" si="325"/>
        <v>703.67399999999998</v>
      </c>
      <c r="AK1152" s="60">
        <f t="shared" si="326"/>
        <v>1550.8675068493151</v>
      </c>
      <c r="AL1152" s="60">
        <f t="shared" si="327"/>
        <v>1139.8876175342466</v>
      </c>
      <c r="AM1152" s="41">
        <f t="shared" si="328"/>
        <v>1158.7807824657534</v>
      </c>
      <c r="AN1152" s="42">
        <f t="shared" si="329"/>
        <v>45715</v>
      </c>
      <c r="AO1152" s="43">
        <f t="shared" si="330"/>
        <v>3127.44</v>
      </c>
    </row>
    <row r="1153" spans="1:41" s="24" customFormat="1" ht="15.75" customHeight="1" x14ac:dyDescent="0.35">
      <c r="A1153" s="36" t="s">
        <v>27</v>
      </c>
      <c r="B1153" s="36">
        <v>202509</v>
      </c>
      <c r="C1153" s="24" t="s">
        <v>736</v>
      </c>
      <c r="D1153" s="24" t="s">
        <v>119</v>
      </c>
      <c r="E1153" s="62">
        <v>45901</v>
      </c>
      <c r="F1153" s="62">
        <v>46265</v>
      </c>
      <c r="G1153" s="37" t="s">
        <v>1617</v>
      </c>
      <c r="H1153" s="36">
        <v>550036</v>
      </c>
      <c r="I1153" s="63">
        <v>30979</v>
      </c>
      <c r="J1153" s="24" t="s">
        <v>4058</v>
      </c>
      <c r="K1153" s="63">
        <f t="shared" si="313"/>
        <v>45901</v>
      </c>
      <c r="L1153" s="55">
        <f t="shared" si="314"/>
        <v>0.04</v>
      </c>
      <c r="M1153" s="76">
        <v>0.22500000000000001</v>
      </c>
      <c r="N1153" s="62">
        <v>45901</v>
      </c>
      <c r="O1153" s="62">
        <v>46265</v>
      </c>
      <c r="P1153" s="63"/>
      <c r="Q1153" s="63"/>
      <c r="R1153" s="78">
        <v>40</v>
      </c>
      <c r="S1153" s="63" t="str">
        <f>VLOOKUP(R1153,SA!$B$3:$C$11,2,1)</f>
        <v>36-45</v>
      </c>
      <c r="T1153" s="38" t="s">
        <v>98</v>
      </c>
      <c r="U1153" s="24" t="s">
        <v>5743</v>
      </c>
      <c r="V1153" s="24">
        <v>300000</v>
      </c>
      <c r="W1153" s="39">
        <f t="shared" si="315"/>
        <v>0</v>
      </c>
      <c r="X1153" s="29">
        <f t="shared" si="316"/>
        <v>0</v>
      </c>
      <c r="Y1153" s="40">
        <f t="shared" si="317"/>
        <v>365</v>
      </c>
      <c r="Z1153" s="38">
        <f t="shared" si="318"/>
        <v>46081</v>
      </c>
      <c r="AA1153" s="41">
        <f t="shared" si="319"/>
        <v>181</v>
      </c>
      <c r="AB1153" s="24" t="s">
        <v>113</v>
      </c>
      <c r="AC1153" s="41">
        <f t="shared" si="320"/>
        <v>5119.5716000000002</v>
      </c>
      <c r="AD1153" s="41">
        <v>1</v>
      </c>
      <c r="AE1153" s="72">
        <f>INDEX(SA!$C$2:$G$11,MATCH(Details!S1153,SA!$C$2:$C$11,0),MATCH(Details!V1153,SA!$C$2:$G$2,0))*Y1153/(F1153-E1153+1)</f>
        <v>4338.62</v>
      </c>
      <c r="AF1153" s="41">
        <f t="shared" si="321"/>
        <v>0</v>
      </c>
      <c r="AG1153" s="41">
        <f t="shared" si="322"/>
        <v>0</v>
      </c>
      <c r="AH1153" s="41">
        <f t="shared" si="323"/>
        <v>780.95159999999998</v>
      </c>
      <c r="AI1153" s="60">
        <f t="shared" si="324"/>
        <v>173.54480000000001</v>
      </c>
      <c r="AJ1153" s="60">
        <f t="shared" si="325"/>
        <v>976.18949999999995</v>
      </c>
      <c r="AK1153" s="60">
        <f t="shared" si="326"/>
        <v>2151.4800547945206</v>
      </c>
      <c r="AL1153" s="60">
        <f t="shared" si="327"/>
        <v>1581.3378402739727</v>
      </c>
      <c r="AM1153" s="41">
        <f t="shared" si="328"/>
        <v>1607.5478597260276</v>
      </c>
      <c r="AN1153" s="42">
        <f t="shared" si="329"/>
        <v>45715</v>
      </c>
      <c r="AO1153" s="43">
        <f t="shared" si="330"/>
        <v>4338.62</v>
      </c>
    </row>
    <row r="1154" spans="1:41" s="24" customFormat="1" ht="15.75" customHeight="1" x14ac:dyDescent="0.35">
      <c r="A1154" s="36" t="s">
        <v>27</v>
      </c>
      <c r="B1154" s="36">
        <v>202509</v>
      </c>
      <c r="C1154" s="24" t="s">
        <v>736</v>
      </c>
      <c r="D1154" s="24" t="s">
        <v>119</v>
      </c>
      <c r="E1154" s="62">
        <v>45901</v>
      </c>
      <c r="F1154" s="62">
        <v>46265</v>
      </c>
      <c r="G1154" s="37" t="s">
        <v>1618</v>
      </c>
      <c r="H1154" s="36">
        <v>550037</v>
      </c>
      <c r="I1154" s="63">
        <v>36127</v>
      </c>
      <c r="J1154" s="24" t="s">
        <v>4059</v>
      </c>
      <c r="K1154" s="63">
        <f t="shared" si="313"/>
        <v>45901</v>
      </c>
      <c r="L1154" s="55">
        <f t="shared" si="314"/>
        <v>0.04</v>
      </c>
      <c r="M1154" s="76">
        <v>0.22500000000000001</v>
      </c>
      <c r="N1154" s="62">
        <v>45901</v>
      </c>
      <c r="O1154" s="62">
        <v>46265</v>
      </c>
      <c r="P1154" s="63"/>
      <c r="Q1154" s="63"/>
      <c r="R1154" s="78">
        <v>26</v>
      </c>
      <c r="S1154" s="63" t="str">
        <f>VLOOKUP(R1154,SA!$B$3:$C$11,2,1)</f>
        <v>26-35</v>
      </c>
      <c r="T1154" s="38" t="s">
        <v>97</v>
      </c>
      <c r="U1154" s="24" t="s">
        <v>5745</v>
      </c>
      <c r="V1154" s="24">
        <v>300000</v>
      </c>
      <c r="W1154" s="39">
        <f t="shared" si="315"/>
        <v>0</v>
      </c>
      <c r="X1154" s="29">
        <f t="shared" si="316"/>
        <v>0</v>
      </c>
      <c r="Y1154" s="40">
        <f t="shared" si="317"/>
        <v>365</v>
      </c>
      <c r="Z1154" s="38">
        <f t="shared" si="318"/>
        <v>46081</v>
      </c>
      <c r="AA1154" s="41">
        <f t="shared" si="319"/>
        <v>181</v>
      </c>
      <c r="AB1154" s="24" t="s">
        <v>113</v>
      </c>
      <c r="AC1154" s="41">
        <f t="shared" si="320"/>
        <v>4124.4657999999999</v>
      </c>
      <c r="AD1154" s="41">
        <v>1</v>
      </c>
      <c r="AE1154" s="72">
        <f>INDEX(SA!$C$2:$G$11,MATCH(Details!S1154,SA!$C$2:$C$11,0),MATCH(Details!V1154,SA!$C$2:$G$2,0))*Y1154/(F1154-E1154+1)</f>
        <v>3495.31</v>
      </c>
      <c r="AF1154" s="41">
        <f t="shared" si="321"/>
        <v>0</v>
      </c>
      <c r="AG1154" s="41">
        <f t="shared" si="322"/>
        <v>0</v>
      </c>
      <c r="AH1154" s="41">
        <f t="shared" si="323"/>
        <v>629.1558</v>
      </c>
      <c r="AI1154" s="60">
        <f t="shared" si="324"/>
        <v>139.8124</v>
      </c>
      <c r="AJ1154" s="60">
        <f t="shared" si="325"/>
        <v>786.44475</v>
      </c>
      <c r="AK1154" s="60">
        <f t="shared" si="326"/>
        <v>1733.2907123287671</v>
      </c>
      <c r="AL1154" s="60">
        <f t="shared" si="327"/>
        <v>1273.9686735616438</v>
      </c>
      <c r="AM1154" s="41">
        <f t="shared" si="328"/>
        <v>1295.0841764383563</v>
      </c>
      <c r="AN1154" s="42">
        <f t="shared" si="329"/>
        <v>45715</v>
      </c>
      <c r="AO1154" s="43">
        <f t="shared" si="330"/>
        <v>3495.31</v>
      </c>
    </row>
    <row r="1155" spans="1:41" s="24" customFormat="1" ht="15.75" customHeight="1" x14ac:dyDescent="0.35">
      <c r="A1155" s="36" t="s">
        <v>27</v>
      </c>
      <c r="B1155" s="36">
        <v>202509</v>
      </c>
      <c r="C1155" s="24" t="s">
        <v>736</v>
      </c>
      <c r="D1155" s="24" t="s">
        <v>119</v>
      </c>
      <c r="E1155" s="62">
        <v>45901</v>
      </c>
      <c r="F1155" s="62">
        <v>46265</v>
      </c>
      <c r="G1155" s="37" t="s">
        <v>126</v>
      </c>
      <c r="H1155" s="36">
        <v>550037</v>
      </c>
      <c r="I1155" s="63">
        <v>13881</v>
      </c>
      <c r="J1155" s="24" t="s">
        <v>4060</v>
      </c>
      <c r="K1155" s="63">
        <f t="shared" si="313"/>
        <v>45901</v>
      </c>
      <c r="L1155" s="55">
        <f t="shared" si="314"/>
        <v>0.04</v>
      </c>
      <c r="M1155" s="76">
        <v>0.22500000000000001</v>
      </c>
      <c r="N1155" s="62">
        <v>45901</v>
      </c>
      <c r="O1155" s="62">
        <v>46265</v>
      </c>
      <c r="P1155" s="63"/>
      <c r="Q1155" s="63"/>
      <c r="R1155" s="78">
        <v>87</v>
      </c>
      <c r="S1155" s="63" t="str">
        <f>VLOOKUP(R1155,SA!$B$3:$C$11,2,1)</f>
        <v>81-100</v>
      </c>
      <c r="T1155" s="38" t="s">
        <v>97</v>
      </c>
      <c r="U1155" s="24" t="s">
        <v>5744</v>
      </c>
      <c r="V1155" s="24">
        <v>300000</v>
      </c>
      <c r="W1155" s="39">
        <f t="shared" si="315"/>
        <v>0</v>
      </c>
      <c r="X1155" s="29">
        <f t="shared" si="316"/>
        <v>0</v>
      </c>
      <c r="Y1155" s="40">
        <f t="shared" si="317"/>
        <v>365</v>
      </c>
      <c r="Z1155" s="38">
        <f t="shared" si="318"/>
        <v>46081</v>
      </c>
      <c r="AA1155" s="41">
        <f t="shared" si="319"/>
        <v>181</v>
      </c>
      <c r="AB1155" s="24" t="s">
        <v>113</v>
      </c>
      <c r="AC1155" s="41">
        <f t="shared" si="320"/>
        <v>26913.322</v>
      </c>
      <c r="AD1155" s="41">
        <v>1</v>
      </c>
      <c r="AE1155" s="72">
        <f>INDEX(SA!$C$2:$G$11,MATCH(Details!S1155,SA!$C$2:$C$11,0),MATCH(Details!V1155,SA!$C$2:$G$2,0))*Y1155/(F1155-E1155+1)</f>
        <v>22807.9</v>
      </c>
      <c r="AF1155" s="41">
        <f t="shared" si="321"/>
        <v>0</v>
      </c>
      <c r="AG1155" s="41">
        <f t="shared" si="322"/>
        <v>0</v>
      </c>
      <c r="AH1155" s="41">
        <f t="shared" si="323"/>
        <v>4105.4220000000005</v>
      </c>
      <c r="AI1155" s="60">
        <f t="shared" si="324"/>
        <v>912.31600000000003</v>
      </c>
      <c r="AJ1155" s="60">
        <f t="shared" si="325"/>
        <v>5131.7775000000001</v>
      </c>
      <c r="AK1155" s="60">
        <f t="shared" si="326"/>
        <v>11310.21890410959</v>
      </c>
      <c r="AL1155" s="60">
        <f t="shared" si="327"/>
        <v>8313.0108945205484</v>
      </c>
      <c r="AM1155" s="41">
        <f t="shared" si="328"/>
        <v>8450.795605479454</v>
      </c>
      <c r="AN1155" s="42">
        <f t="shared" si="329"/>
        <v>45715</v>
      </c>
      <c r="AO1155" s="43">
        <f t="shared" si="330"/>
        <v>22807.9</v>
      </c>
    </row>
    <row r="1156" spans="1:41" s="24" customFormat="1" ht="15.75" customHeight="1" x14ac:dyDescent="0.35">
      <c r="A1156" s="36" t="s">
        <v>27</v>
      </c>
      <c r="B1156" s="36">
        <v>202509</v>
      </c>
      <c r="C1156" s="24" t="s">
        <v>736</v>
      </c>
      <c r="D1156" s="24" t="s">
        <v>119</v>
      </c>
      <c r="E1156" s="62">
        <v>45901</v>
      </c>
      <c r="F1156" s="62">
        <v>46265</v>
      </c>
      <c r="G1156" s="37" t="s">
        <v>1556</v>
      </c>
      <c r="H1156" s="36">
        <v>550037</v>
      </c>
      <c r="I1156" s="63">
        <v>28491</v>
      </c>
      <c r="J1156" s="24" t="s">
        <v>4061</v>
      </c>
      <c r="K1156" s="63">
        <f t="shared" ref="K1156:K1219" si="331">N1156</f>
        <v>45901</v>
      </c>
      <c r="L1156" s="55">
        <f t="shared" ref="L1156:L1219" si="332">IF(K1156&gt;=DATE(2022,4,1),4%,5%)</f>
        <v>0.04</v>
      </c>
      <c r="M1156" s="76">
        <v>0.22500000000000001</v>
      </c>
      <c r="N1156" s="62">
        <v>45901</v>
      </c>
      <c r="O1156" s="62">
        <v>46265</v>
      </c>
      <c r="P1156" s="63"/>
      <c r="Q1156" s="63"/>
      <c r="R1156" s="78">
        <v>47</v>
      </c>
      <c r="S1156" s="63" t="str">
        <f>VLOOKUP(R1156,SA!$B$3:$C$11,2,1)</f>
        <v>46-55</v>
      </c>
      <c r="T1156" s="38" t="s">
        <v>98</v>
      </c>
      <c r="U1156" s="24" t="s">
        <v>5743</v>
      </c>
      <c r="V1156" s="24">
        <v>300000</v>
      </c>
      <c r="W1156" s="39">
        <f t="shared" ref="W1156:W1219" si="333">IF(U1156="self",V1156,0)</f>
        <v>0</v>
      </c>
      <c r="X1156" s="29">
        <f t="shared" ref="X1156:X1219" si="334">IF(U1156="self",1,0)</f>
        <v>0</v>
      </c>
      <c r="Y1156" s="40">
        <f t="shared" ref="Y1156:Y1219" si="335">O1156-N1156+1</f>
        <v>365</v>
      </c>
      <c r="Z1156" s="38">
        <f t="shared" ref="Z1156:Z1219" si="336">$Z$1</f>
        <v>46081</v>
      </c>
      <c r="AA1156" s="41">
        <f t="shared" ref="AA1156:AA1219" si="337">IF(MIN((Z1156-N1156)+1,Y1156)&lt;0,0,MIN((Z1156-N1156)+1,Y1156))</f>
        <v>181</v>
      </c>
      <c r="AB1156" s="24" t="s">
        <v>113</v>
      </c>
      <c r="AC1156" s="41">
        <f t="shared" ref="AC1156:AC1219" si="338">AE1156+AF1156+AG1156+AH1156</f>
        <v>7373.4659999999994</v>
      </c>
      <c r="AD1156" s="41">
        <v>1</v>
      </c>
      <c r="AE1156" s="72">
        <f>INDEX(SA!$C$2:$G$11,MATCH(Details!S1156,SA!$C$2:$C$11,0),MATCH(Details!V1156,SA!$C$2:$G$2,0))*Y1156/(F1156-E1156+1)</f>
        <v>6248.7</v>
      </c>
      <c r="AF1156" s="41">
        <f t="shared" ref="AF1156:AF1219" si="339">IF(AB1156="Karnataka",AE1156*9%,0)</f>
        <v>0</v>
      </c>
      <c r="AG1156" s="41">
        <f t="shared" ref="AG1156:AG1219" si="340">IF(AB1156="Karnataka",AE1156*9%,0)</f>
        <v>0</v>
      </c>
      <c r="AH1156" s="41">
        <f t="shared" ref="AH1156:AH1219" si="341">IF(AF1156+AG1156&gt;0,0,AE1156*18%)</f>
        <v>1124.7659999999998</v>
      </c>
      <c r="AI1156" s="60">
        <f t="shared" ref="AI1156:AI1219" si="342">AE1156*L1156</f>
        <v>249.94800000000001</v>
      </c>
      <c r="AJ1156" s="60">
        <f t="shared" ref="AJ1156:AJ1219" si="343">$AE1156*M1156</f>
        <v>1405.9575</v>
      </c>
      <c r="AK1156" s="60">
        <f t="shared" ref="AK1156:AK1219" si="344">(AE1156)*AA1156/Y1156</f>
        <v>3098.6704109589041</v>
      </c>
      <c r="AL1156" s="60">
        <f t="shared" ref="AL1156:AL1219" si="345">AK1156*(1-L1156-M1156)</f>
        <v>2277.5227520547946</v>
      </c>
      <c r="AM1156" s="41">
        <f t="shared" ref="AM1156:AM1219" si="346">AE1156-AI1156-AL1156-AJ1156</f>
        <v>2315.2717479452049</v>
      </c>
      <c r="AN1156" s="42">
        <f t="shared" ref="AN1156:AN1219" si="347">Z1156-366</f>
        <v>45715</v>
      </c>
      <c r="AO1156" s="43">
        <f t="shared" ref="AO1156:AO1219" si="348">IF(AND(O1156&gt;Z1156,N1156&gt;AN1156),AE1156,0)</f>
        <v>6248.7</v>
      </c>
    </row>
    <row r="1157" spans="1:41" s="24" customFormat="1" ht="15.75" customHeight="1" x14ac:dyDescent="0.35">
      <c r="A1157" s="36" t="s">
        <v>27</v>
      </c>
      <c r="B1157" s="36">
        <v>202509</v>
      </c>
      <c r="C1157" s="24" t="s">
        <v>736</v>
      </c>
      <c r="D1157" s="24" t="s">
        <v>119</v>
      </c>
      <c r="E1157" s="62">
        <v>45901</v>
      </c>
      <c r="F1157" s="62">
        <v>46265</v>
      </c>
      <c r="G1157" s="37" t="s">
        <v>493</v>
      </c>
      <c r="H1157" s="36">
        <v>550037</v>
      </c>
      <c r="I1157" s="63">
        <v>25661</v>
      </c>
      <c r="J1157" s="24" t="s">
        <v>4062</v>
      </c>
      <c r="K1157" s="63">
        <f t="shared" si="331"/>
        <v>45901</v>
      </c>
      <c r="L1157" s="55">
        <f t="shared" si="332"/>
        <v>0.04</v>
      </c>
      <c r="M1157" s="76">
        <v>0.22500000000000001</v>
      </c>
      <c r="N1157" s="62">
        <v>45901</v>
      </c>
      <c r="O1157" s="62">
        <v>46265</v>
      </c>
      <c r="P1157" s="63"/>
      <c r="Q1157" s="63"/>
      <c r="R1157" s="78">
        <v>55</v>
      </c>
      <c r="S1157" s="63" t="str">
        <f>VLOOKUP(R1157,SA!$B$3:$C$11,2,1)</f>
        <v>46-55</v>
      </c>
      <c r="T1157" s="38" t="s">
        <v>97</v>
      </c>
      <c r="U1157" s="24" t="s">
        <v>56</v>
      </c>
      <c r="V1157" s="24">
        <v>300000</v>
      </c>
      <c r="W1157" s="39">
        <f t="shared" si="333"/>
        <v>300000</v>
      </c>
      <c r="X1157" s="29">
        <f t="shared" si="334"/>
        <v>1</v>
      </c>
      <c r="Y1157" s="40">
        <f t="shared" si="335"/>
        <v>365</v>
      </c>
      <c r="Z1157" s="38">
        <f t="shared" si="336"/>
        <v>46081</v>
      </c>
      <c r="AA1157" s="41">
        <f t="shared" si="337"/>
        <v>181</v>
      </c>
      <c r="AB1157" s="24" t="s">
        <v>113</v>
      </c>
      <c r="AC1157" s="41">
        <f t="shared" si="338"/>
        <v>7373.4659999999994</v>
      </c>
      <c r="AD1157" s="41">
        <v>1</v>
      </c>
      <c r="AE1157" s="72">
        <f>INDEX(SA!$C$2:$G$11,MATCH(Details!S1157,SA!$C$2:$C$11,0),MATCH(Details!V1157,SA!$C$2:$G$2,0))*Y1157/(F1157-E1157+1)</f>
        <v>6248.7</v>
      </c>
      <c r="AF1157" s="41">
        <f t="shared" si="339"/>
        <v>0</v>
      </c>
      <c r="AG1157" s="41">
        <f t="shared" si="340"/>
        <v>0</v>
      </c>
      <c r="AH1157" s="41">
        <f t="shared" si="341"/>
        <v>1124.7659999999998</v>
      </c>
      <c r="AI1157" s="60">
        <f t="shared" si="342"/>
        <v>249.94800000000001</v>
      </c>
      <c r="AJ1157" s="60">
        <f t="shared" si="343"/>
        <v>1405.9575</v>
      </c>
      <c r="AK1157" s="60">
        <f t="shared" si="344"/>
        <v>3098.6704109589041</v>
      </c>
      <c r="AL1157" s="60">
        <f t="shared" si="345"/>
        <v>2277.5227520547946</v>
      </c>
      <c r="AM1157" s="41">
        <f t="shared" si="346"/>
        <v>2315.2717479452049</v>
      </c>
      <c r="AN1157" s="42">
        <f t="shared" si="347"/>
        <v>45715</v>
      </c>
      <c r="AO1157" s="43">
        <f t="shared" si="348"/>
        <v>6248.7</v>
      </c>
    </row>
    <row r="1158" spans="1:41" s="24" customFormat="1" ht="15.75" customHeight="1" x14ac:dyDescent="0.35">
      <c r="A1158" s="36" t="s">
        <v>27</v>
      </c>
      <c r="B1158" s="36">
        <v>202509</v>
      </c>
      <c r="C1158" s="24" t="s">
        <v>736</v>
      </c>
      <c r="D1158" s="24" t="s">
        <v>119</v>
      </c>
      <c r="E1158" s="62">
        <v>45901</v>
      </c>
      <c r="F1158" s="62">
        <v>46265</v>
      </c>
      <c r="G1158" s="37" t="s">
        <v>1619</v>
      </c>
      <c r="H1158" s="36">
        <v>550038</v>
      </c>
      <c r="I1158" s="63">
        <v>27242</v>
      </c>
      <c r="J1158" s="24" t="s">
        <v>4063</v>
      </c>
      <c r="K1158" s="63">
        <f t="shared" si="331"/>
        <v>45901</v>
      </c>
      <c r="L1158" s="55">
        <f t="shared" si="332"/>
        <v>0.04</v>
      </c>
      <c r="M1158" s="76">
        <v>0.22500000000000001</v>
      </c>
      <c r="N1158" s="62">
        <v>45901</v>
      </c>
      <c r="O1158" s="62">
        <v>46265</v>
      </c>
      <c r="P1158" s="63"/>
      <c r="Q1158" s="63"/>
      <c r="R1158" s="78">
        <v>51</v>
      </c>
      <c r="S1158" s="63" t="str">
        <f>VLOOKUP(R1158,SA!$B$3:$C$11,2,1)</f>
        <v>46-55</v>
      </c>
      <c r="T1158" s="38" t="s">
        <v>98</v>
      </c>
      <c r="U1158" s="24" t="s">
        <v>5743</v>
      </c>
      <c r="V1158" s="24">
        <v>300000</v>
      </c>
      <c r="W1158" s="39">
        <f t="shared" si="333"/>
        <v>0</v>
      </c>
      <c r="X1158" s="29">
        <f t="shared" si="334"/>
        <v>0</v>
      </c>
      <c r="Y1158" s="40">
        <f t="shared" si="335"/>
        <v>365</v>
      </c>
      <c r="Z1158" s="38">
        <f t="shared" si="336"/>
        <v>46081</v>
      </c>
      <c r="AA1158" s="41">
        <f t="shared" si="337"/>
        <v>181</v>
      </c>
      <c r="AB1158" s="24" t="s">
        <v>113</v>
      </c>
      <c r="AC1158" s="41">
        <f t="shared" si="338"/>
        <v>7373.4659999999994</v>
      </c>
      <c r="AD1158" s="41">
        <v>1</v>
      </c>
      <c r="AE1158" s="72">
        <f>INDEX(SA!$C$2:$G$11,MATCH(Details!S1158,SA!$C$2:$C$11,0),MATCH(Details!V1158,SA!$C$2:$G$2,0))*Y1158/(F1158-E1158+1)</f>
        <v>6248.7</v>
      </c>
      <c r="AF1158" s="41">
        <f t="shared" si="339"/>
        <v>0</v>
      </c>
      <c r="AG1158" s="41">
        <f t="shared" si="340"/>
        <v>0</v>
      </c>
      <c r="AH1158" s="41">
        <f t="shared" si="341"/>
        <v>1124.7659999999998</v>
      </c>
      <c r="AI1158" s="60">
        <f t="shared" si="342"/>
        <v>249.94800000000001</v>
      </c>
      <c r="AJ1158" s="60">
        <f t="shared" si="343"/>
        <v>1405.9575</v>
      </c>
      <c r="AK1158" s="60">
        <f t="shared" si="344"/>
        <v>3098.6704109589041</v>
      </c>
      <c r="AL1158" s="60">
        <f t="shared" si="345"/>
        <v>2277.5227520547946</v>
      </c>
      <c r="AM1158" s="41">
        <f t="shared" si="346"/>
        <v>2315.2717479452049</v>
      </c>
      <c r="AN1158" s="42">
        <f t="shared" si="347"/>
        <v>45715</v>
      </c>
      <c r="AO1158" s="43">
        <f t="shared" si="348"/>
        <v>6248.7</v>
      </c>
    </row>
    <row r="1159" spans="1:41" s="24" customFormat="1" ht="15.75" customHeight="1" x14ac:dyDescent="0.35">
      <c r="A1159" s="36" t="s">
        <v>27</v>
      </c>
      <c r="B1159" s="36">
        <v>202509</v>
      </c>
      <c r="C1159" s="24" t="s">
        <v>736</v>
      </c>
      <c r="D1159" s="24" t="s">
        <v>119</v>
      </c>
      <c r="E1159" s="62">
        <v>45901</v>
      </c>
      <c r="F1159" s="62">
        <v>46265</v>
      </c>
      <c r="G1159" s="37" t="s">
        <v>270</v>
      </c>
      <c r="H1159" s="36">
        <v>550038</v>
      </c>
      <c r="I1159" s="63">
        <v>24716</v>
      </c>
      <c r="J1159" s="24" t="s">
        <v>4064</v>
      </c>
      <c r="K1159" s="63">
        <f t="shared" si="331"/>
        <v>45901</v>
      </c>
      <c r="L1159" s="55">
        <f t="shared" si="332"/>
        <v>0.04</v>
      </c>
      <c r="M1159" s="76">
        <v>0.22500000000000001</v>
      </c>
      <c r="N1159" s="62">
        <v>45901</v>
      </c>
      <c r="O1159" s="62">
        <v>46265</v>
      </c>
      <c r="P1159" s="63"/>
      <c r="Q1159" s="63"/>
      <c r="R1159" s="78">
        <v>58</v>
      </c>
      <c r="S1159" s="63" t="str">
        <f>VLOOKUP(R1159,SA!$B$3:$C$11,2,1)</f>
        <v>56-65</v>
      </c>
      <c r="T1159" s="38" t="s">
        <v>97</v>
      </c>
      <c r="U1159" s="24" t="s">
        <v>56</v>
      </c>
      <c r="V1159" s="24">
        <v>300000</v>
      </c>
      <c r="W1159" s="39">
        <f t="shared" si="333"/>
        <v>300000</v>
      </c>
      <c r="X1159" s="29">
        <f t="shared" si="334"/>
        <v>1</v>
      </c>
      <c r="Y1159" s="40">
        <f t="shared" si="335"/>
        <v>365</v>
      </c>
      <c r="Z1159" s="38">
        <f t="shared" si="336"/>
        <v>46081</v>
      </c>
      <c r="AA1159" s="41">
        <f t="shared" si="337"/>
        <v>181</v>
      </c>
      <c r="AB1159" s="24" t="s">
        <v>113</v>
      </c>
      <c r="AC1159" s="41">
        <f t="shared" si="338"/>
        <v>10831.751</v>
      </c>
      <c r="AD1159" s="41">
        <v>1</v>
      </c>
      <c r="AE1159" s="72">
        <f>INDEX(SA!$C$2:$G$11,MATCH(Details!S1159,SA!$C$2:$C$11,0),MATCH(Details!V1159,SA!$C$2:$G$2,0))*Y1159/(F1159-E1159+1)</f>
        <v>9179.4500000000007</v>
      </c>
      <c r="AF1159" s="41">
        <f t="shared" si="339"/>
        <v>0</v>
      </c>
      <c r="AG1159" s="41">
        <f t="shared" si="340"/>
        <v>0</v>
      </c>
      <c r="AH1159" s="41">
        <f t="shared" si="341"/>
        <v>1652.3010000000002</v>
      </c>
      <c r="AI1159" s="60">
        <f t="shared" si="342"/>
        <v>367.17800000000005</v>
      </c>
      <c r="AJ1159" s="60">
        <f t="shared" si="343"/>
        <v>2065.3762500000003</v>
      </c>
      <c r="AK1159" s="60">
        <f t="shared" si="344"/>
        <v>4552.0012328767125</v>
      </c>
      <c r="AL1159" s="60">
        <f t="shared" si="345"/>
        <v>3345.7209061643835</v>
      </c>
      <c r="AM1159" s="41">
        <f t="shared" si="346"/>
        <v>3401.1748438356171</v>
      </c>
      <c r="AN1159" s="42">
        <f t="shared" si="347"/>
        <v>45715</v>
      </c>
      <c r="AO1159" s="43">
        <f t="shared" si="348"/>
        <v>9179.4500000000007</v>
      </c>
    </row>
    <row r="1160" spans="1:41" s="24" customFormat="1" ht="15.75" customHeight="1" x14ac:dyDescent="0.35">
      <c r="A1160" s="36" t="s">
        <v>27</v>
      </c>
      <c r="B1160" s="36">
        <v>202509</v>
      </c>
      <c r="C1160" s="24" t="s">
        <v>736</v>
      </c>
      <c r="D1160" s="24" t="s">
        <v>119</v>
      </c>
      <c r="E1160" s="62">
        <v>45901</v>
      </c>
      <c r="F1160" s="62">
        <v>46265</v>
      </c>
      <c r="G1160" s="37" t="s">
        <v>510</v>
      </c>
      <c r="H1160" s="36">
        <v>550039</v>
      </c>
      <c r="I1160" s="63">
        <v>26042</v>
      </c>
      <c r="J1160" s="24" t="s">
        <v>4065</v>
      </c>
      <c r="K1160" s="63">
        <f t="shared" si="331"/>
        <v>45901</v>
      </c>
      <c r="L1160" s="55">
        <f t="shared" si="332"/>
        <v>0.04</v>
      </c>
      <c r="M1160" s="76">
        <v>0.22500000000000001</v>
      </c>
      <c r="N1160" s="62">
        <v>45901</v>
      </c>
      <c r="O1160" s="62">
        <v>46265</v>
      </c>
      <c r="P1160" s="63"/>
      <c r="Q1160" s="63"/>
      <c r="R1160" s="78">
        <v>54</v>
      </c>
      <c r="S1160" s="63" t="str">
        <f>VLOOKUP(R1160,SA!$B$3:$C$11,2,1)</f>
        <v>46-55</v>
      </c>
      <c r="T1160" s="38" t="s">
        <v>97</v>
      </c>
      <c r="U1160" s="24" t="s">
        <v>56</v>
      </c>
      <c r="V1160" s="24">
        <v>300000</v>
      </c>
      <c r="W1160" s="39">
        <f t="shared" si="333"/>
        <v>300000</v>
      </c>
      <c r="X1160" s="29">
        <f t="shared" si="334"/>
        <v>1</v>
      </c>
      <c r="Y1160" s="40">
        <f t="shared" si="335"/>
        <v>365</v>
      </c>
      <c r="Z1160" s="38">
        <f t="shared" si="336"/>
        <v>46081</v>
      </c>
      <c r="AA1160" s="41">
        <f t="shared" si="337"/>
        <v>181</v>
      </c>
      <c r="AB1160" s="24" t="s">
        <v>113</v>
      </c>
      <c r="AC1160" s="41">
        <f t="shared" si="338"/>
        <v>7373.4659999999994</v>
      </c>
      <c r="AD1160" s="41">
        <v>1</v>
      </c>
      <c r="AE1160" s="72">
        <f>INDEX(SA!$C$2:$G$11,MATCH(Details!S1160,SA!$C$2:$C$11,0),MATCH(Details!V1160,SA!$C$2:$G$2,0))*Y1160/(F1160-E1160+1)</f>
        <v>6248.7</v>
      </c>
      <c r="AF1160" s="41">
        <f t="shared" si="339"/>
        <v>0</v>
      </c>
      <c r="AG1160" s="41">
        <f t="shared" si="340"/>
        <v>0</v>
      </c>
      <c r="AH1160" s="41">
        <f t="shared" si="341"/>
        <v>1124.7659999999998</v>
      </c>
      <c r="AI1160" s="60">
        <f t="shared" si="342"/>
        <v>249.94800000000001</v>
      </c>
      <c r="AJ1160" s="60">
        <f t="shared" si="343"/>
        <v>1405.9575</v>
      </c>
      <c r="AK1160" s="60">
        <f t="shared" si="344"/>
        <v>3098.6704109589041</v>
      </c>
      <c r="AL1160" s="60">
        <f t="shared" si="345"/>
        <v>2277.5227520547946</v>
      </c>
      <c r="AM1160" s="41">
        <f t="shared" si="346"/>
        <v>2315.2717479452049</v>
      </c>
      <c r="AN1160" s="42">
        <f t="shared" si="347"/>
        <v>45715</v>
      </c>
      <c r="AO1160" s="43">
        <f t="shared" si="348"/>
        <v>6248.7</v>
      </c>
    </row>
    <row r="1161" spans="1:41" s="24" customFormat="1" ht="15.75" customHeight="1" x14ac:dyDescent="0.35">
      <c r="A1161" s="36" t="s">
        <v>27</v>
      </c>
      <c r="B1161" s="36">
        <v>202509</v>
      </c>
      <c r="C1161" s="24" t="s">
        <v>736</v>
      </c>
      <c r="D1161" s="24" t="s">
        <v>119</v>
      </c>
      <c r="E1161" s="62">
        <v>45901</v>
      </c>
      <c r="F1161" s="62">
        <v>46265</v>
      </c>
      <c r="G1161" s="37" t="s">
        <v>1620</v>
      </c>
      <c r="H1161" s="36">
        <v>550039</v>
      </c>
      <c r="I1161" s="63">
        <v>36373</v>
      </c>
      <c r="J1161" s="24" t="s">
        <v>4066</v>
      </c>
      <c r="K1161" s="63">
        <f t="shared" si="331"/>
        <v>45901</v>
      </c>
      <c r="L1161" s="55">
        <f t="shared" si="332"/>
        <v>0.04</v>
      </c>
      <c r="M1161" s="76">
        <v>0.22500000000000001</v>
      </c>
      <c r="N1161" s="62">
        <v>45901</v>
      </c>
      <c r="O1161" s="62">
        <v>46265</v>
      </c>
      <c r="P1161" s="63"/>
      <c r="Q1161" s="63"/>
      <c r="R1161" s="78">
        <v>26</v>
      </c>
      <c r="S1161" s="63" t="str">
        <f>VLOOKUP(R1161,SA!$B$3:$C$11,2,1)</f>
        <v>26-35</v>
      </c>
      <c r="T1161" s="38" t="s">
        <v>97</v>
      </c>
      <c r="U1161" s="24" t="s">
        <v>5745</v>
      </c>
      <c r="V1161" s="24">
        <v>300000</v>
      </c>
      <c r="W1161" s="39">
        <f t="shared" si="333"/>
        <v>0</v>
      </c>
      <c r="X1161" s="29">
        <f t="shared" si="334"/>
        <v>0</v>
      </c>
      <c r="Y1161" s="40">
        <f t="shared" si="335"/>
        <v>365</v>
      </c>
      <c r="Z1161" s="38">
        <f t="shared" si="336"/>
        <v>46081</v>
      </c>
      <c r="AA1161" s="41">
        <f t="shared" si="337"/>
        <v>181</v>
      </c>
      <c r="AB1161" s="24" t="s">
        <v>113</v>
      </c>
      <c r="AC1161" s="41">
        <f t="shared" si="338"/>
        <v>4124.4657999999999</v>
      </c>
      <c r="AD1161" s="41">
        <v>1</v>
      </c>
      <c r="AE1161" s="72">
        <f>INDEX(SA!$C$2:$G$11,MATCH(Details!S1161,SA!$C$2:$C$11,0),MATCH(Details!V1161,SA!$C$2:$G$2,0))*Y1161/(F1161-E1161+1)</f>
        <v>3495.31</v>
      </c>
      <c r="AF1161" s="41">
        <f t="shared" si="339"/>
        <v>0</v>
      </c>
      <c r="AG1161" s="41">
        <f t="shared" si="340"/>
        <v>0</v>
      </c>
      <c r="AH1161" s="41">
        <f t="shared" si="341"/>
        <v>629.1558</v>
      </c>
      <c r="AI1161" s="60">
        <f t="shared" si="342"/>
        <v>139.8124</v>
      </c>
      <c r="AJ1161" s="60">
        <f t="shared" si="343"/>
        <v>786.44475</v>
      </c>
      <c r="AK1161" s="60">
        <f t="shared" si="344"/>
        <v>1733.2907123287671</v>
      </c>
      <c r="AL1161" s="60">
        <f t="shared" si="345"/>
        <v>1273.9686735616438</v>
      </c>
      <c r="AM1161" s="41">
        <f t="shared" si="346"/>
        <v>1295.0841764383563</v>
      </c>
      <c r="AN1161" s="42">
        <f t="shared" si="347"/>
        <v>45715</v>
      </c>
      <c r="AO1161" s="43">
        <f t="shared" si="348"/>
        <v>3495.31</v>
      </c>
    </row>
    <row r="1162" spans="1:41" s="24" customFormat="1" ht="15.75" customHeight="1" x14ac:dyDescent="0.35">
      <c r="A1162" s="36" t="s">
        <v>27</v>
      </c>
      <c r="B1162" s="36">
        <v>202509</v>
      </c>
      <c r="C1162" s="24" t="s">
        <v>736</v>
      </c>
      <c r="D1162" s="24" t="s">
        <v>119</v>
      </c>
      <c r="E1162" s="62">
        <v>45901</v>
      </c>
      <c r="F1162" s="62">
        <v>46265</v>
      </c>
      <c r="G1162" s="37" t="s">
        <v>1621</v>
      </c>
      <c r="H1162" s="36">
        <v>550039</v>
      </c>
      <c r="I1162" s="63">
        <v>27890</v>
      </c>
      <c r="J1162" s="24" t="s">
        <v>4067</v>
      </c>
      <c r="K1162" s="63">
        <f t="shared" si="331"/>
        <v>45901</v>
      </c>
      <c r="L1162" s="55">
        <f t="shared" si="332"/>
        <v>0.04</v>
      </c>
      <c r="M1162" s="76">
        <v>0.22500000000000001</v>
      </c>
      <c r="N1162" s="62">
        <v>45901</v>
      </c>
      <c r="O1162" s="62">
        <v>46265</v>
      </c>
      <c r="P1162" s="63"/>
      <c r="Q1162" s="63"/>
      <c r="R1162" s="78">
        <v>49</v>
      </c>
      <c r="S1162" s="63" t="str">
        <f>VLOOKUP(R1162,SA!$B$3:$C$11,2,1)</f>
        <v>46-55</v>
      </c>
      <c r="T1162" s="38" t="s">
        <v>98</v>
      </c>
      <c r="U1162" s="24" t="s">
        <v>5743</v>
      </c>
      <c r="V1162" s="24">
        <v>300000</v>
      </c>
      <c r="W1162" s="39">
        <f t="shared" si="333"/>
        <v>0</v>
      </c>
      <c r="X1162" s="29">
        <f t="shared" si="334"/>
        <v>0</v>
      </c>
      <c r="Y1162" s="40">
        <f t="shared" si="335"/>
        <v>365</v>
      </c>
      <c r="Z1162" s="38">
        <f t="shared" si="336"/>
        <v>46081</v>
      </c>
      <c r="AA1162" s="41">
        <f t="shared" si="337"/>
        <v>181</v>
      </c>
      <c r="AB1162" s="24" t="s">
        <v>113</v>
      </c>
      <c r="AC1162" s="41">
        <f t="shared" si="338"/>
        <v>7373.4659999999994</v>
      </c>
      <c r="AD1162" s="41">
        <v>1</v>
      </c>
      <c r="AE1162" s="72">
        <f>INDEX(SA!$C$2:$G$11,MATCH(Details!S1162,SA!$C$2:$C$11,0),MATCH(Details!V1162,SA!$C$2:$G$2,0))*Y1162/(F1162-E1162+1)</f>
        <v>6248.7</v>
      </c>
      <c r="AF1162" s="41">
        <f t="shared" si="339"/>
        <v>0</v>
      </c>
      <c r="AG1162" s="41">
        <f t="shared" si="340"/>
        <v>0</v>
      </c>
      <c r="AH1162" s="41">
        <f t="shared" si="341"/>
        <v>1124.7659999999998</v>
      </c>
      <c r="AI1162" s="60">
        <f t="shared" si="342"/>
        <v>249.94800000000001</v>
      </c>
      <c r="AJ1162" s="60">
        <f t="shared" si="343"/>
        <v>1405.9575</v>
      </c>
      <c r="AK1162" s="60">
        <f t="shared" si="344"/>
        <v>3098.6704109589041</v>
      </c>
      <c r="AL1162" s="60">
        <f t="shared" si="345"/>
        <v>2277.5227520547946</v>
      </c>
      <c r="AM1162" s="41">
        <f t="shared" si="346"/>
        <v>2315.2717479452049</v>
      </c>
      <c r="AN1162" s="42">
        <f t="shared" si="347"/>
        <v>45715</v>
      </c>
      <c r="AO1162" s="43">
        <f t="shared" si="348"/>
        <v>6248.7</v>
      </c>
    </row>
    <row r="1163" spans="1:41" s="24" customFormat="1" ht="15.75" customHeight="1" x14ac:dyDescent="0.35">
      <c r="A1163" s="36" t="s">
        <v>27</v>
      </c>
      <c r="B1163" s="36">
        <v>202509</v>
      </c>
      <c r="C1163" s="24" t="s">
        <v>736</v>
      </c>
      <c r="D1163" s="24" t="s">
        <v>119</v>
      </c>
      <c r="E1163" s="62">
        <v>45901</v>
      </c>
      <c r="F1163" s="62">
        <v>46265</v>
      </c>
      <c r="G1163" s="37" t="s">
        <v>1622</v>
      </c>
      <c r="H1163" s="36">
        <v>550039</v>
      </c>
      <c r="I1163" s="63">
        <v>18629</v>
      </c>
      <c r="J1163" s="24" t="s">
        <v>4068</v>
      </c>
      <c r="K1163" s="63">
        <f t="shared" si="331"/>
        <v>45901</v>
      </c>
      <c r="L1163" s="55">
        <f t="shared" si="332"/>
        <v>0.04</v>
      </c>
      <c r="M1163" s="76">
        <v>0.22500000000000001</v>
      </c>
      <c r="N1163" s="62">
        <v>45901</v>
      </c>
      <c r="O1163" s="62">
        <v>46265</v>
      </c>
      <c r="P1163" s="63"/>
      <c r="Q1163" s="63"/>
      <c r="R1163" s="78">
        <v>74</v>
      </c>
      <c r="S1163" s="63" t="str">
        <f>VLOOKUP(R1163,SA!$B$3:$C$11,2,1)</f>
        <v>71-75</v>
      </c>
      <c r="T1163" s="38" t="s">
        <v>98</v>
      </c>
      <c r="U1163" s="24" t="s">
        <v>5747</v>
      </c>
      <c r="V1163" s="24">
        <v>300000</v>
      </c>
      <c r="W1163" s="39">
        <f t="shared" si="333"/>
        <v>0</v>
      </c>
      <c r="X1163" s="29">
        <f t="shared" si="334"/>
        <v>0</v>
      </c>
      <c r="Y1163" s="40">
        <f t="shared" si="335"/>
        <v>365</v>
      </c>
      <c r="Z1163" s="38">
        <f t="shared" si="336"/>
        <v>46081</v>
      </c>
      <c r="AA1163" s="41">
        <f t="shared" si="337"/>
        <v>181</v>
      </c>
      <c r="AB1163" s="24" t="s">
        <v>113</v>
      </c>
      <c r="AC1163" s="41">
        <f t="shared" si="338"/>
        <v>19621.1934</v>
      </c>
      <c r="AD1163" s="41">
        <v>1</v>
      </c>
      <c r="AE1163" s="72">
        <f>INDEX(SA!$C$2:$G$11,MATCH(Details!S1163,SA!$C$2:$C$11,0),MATCH(Details!V1163,SA!$C$2:$G$2,0))*Y1163/(F1163-E1163+1)</f>
        <v>16628.13</v>
      </c>
      <c r="AF1163" s="41">
        <f t="shared" si="339"/>
        <v>0</v>
      </c>
      <c r="AG1163" s="41">
        <f t="shared" si="340"/>
        <v>0</v>
      </c>
      <c r="AH1163" s="41">
        <f t="shared" si="341"/>
        <v>2993.0634</v>
      </c>
      <c r="AI1163" s="60">
        <f t="shared" si="342"/>
        <v>665.12520000000006</v>
      </c>
      <c r="AJ1163" s="60">
        <f t="shared" si="343"/>
        <v>3741.3292500000002</v>
      </c>
      <c r="AK1163" s="60">
        <f t="shared" si="344"/>
        <v>8245.7302191780836</v>
      </c>
      <c r="AL1163" s="60">
        <f t="shared" si="345"/>
        <v>6060.6117110958912</v>
      </c>
      <c r="AM1163" s="41">
        <f t="shared" si="346"/>
        <v>6161.0638389041087</v>
      </c>
      <c r="AN1163" s="42">
        <f t="shared" si="347"/>
        <v>45715</v>
      </c>
      <c r="AO1163" s="43">
        <f t="shared" si="348"/>
        <v>16628.13</v>
      </c>
    </row>
    <row r="1164" spans="1:41" s="24" customFormat="1" ht="15.75" customHeight="1" x14ac:dyDescent="0.35">
      <c r="A1164" s="36" t="s">
        <v>27</v>
      </c>
      <c r="B1164" s="36">
        <v>202509</v>
      </c>
      <c r="C1164" s="24" t="s">
        <v>736</v>
      </c>
      <c r="D1164" s="24" t="s">
        <v>119</v>
      </c>
      <c r="E1164" s="62">
        <v>45901</v>
      </c>
      <c r="F1164" s="62">
        <v>46265</v>
      </c>
      <c r="G1164" s="37" t="s">
        <v>1623</v>
      </c>
      <c r="H1164" s="36">
        <v>550040</v>
      </c>
      <c r="I1164" s="63">
        <v>37261</v>
      </c>
      <c r="J1164" s="24" t="s">
        <v>4069</v>
      </c>
      <c r="K1164" s="63">
        <f t="shared" si="331"/>
        <v>45901</v>
      </c>
      <c r="L1164" s="55">
        <f t="shared" si="332"/>
        <v>0.04</v>
      </c>
      <c r="M1164" s="76">
        <v>0.22500000000000001</v>
      </c>
      <c r="N1164" s="62">
        <v>45901</v>
      </c>
      <c r="O1164" s="62">
        <v>46265</v>
      </c>
      <c r="P1164" s="63"/>
      <c r="Q1164" s="63"/>
      <c r="R1164" s="78">
        <v>23</v>
      </c>
      <c r="S1164" s="63" t="str">
        <f>VLOOKUP(R1164,SA!$B$3:$C$11,2,1)</f>
        <v>0-25</v>
      </c>
      <c r="T1164" s="38" t="s">
        <v>98</v>
      </c>
      <c r="U1164" s="24" t="s">
        <v>5746</v>
      </c>
      <c r="V1164" s="24">
        <v>300000</v>
      </c>
      <c r="W1164" s="39">
        <f t="shared" si="333"/>
        <v>0</v>
      </c>
      <c r="X1164" s="29">
        <f t="shared" si="334"/>
        <v>0</v>
      </c>
      <c r="Y1164" s="40">
        <f t="shared" si="335"/>
        <v>365</v>
      </c>
      <c r="Z1164" s="38">
        <f t="shared" si="336"/>
        <v>46081</v>
      </c>
      <c r="AA1164" s="41">
        <f t="shared" si="337"/>
        <v>181</v>
      </c>
      <c r="AB1164" s="24" t="s">
        <v>113</v>
      </c>
      <c r="AC1164" s="41">
        <f t="shared" si="338"/>
        <v>3690.3792000000003</v>
      </c>
      <c r="AD1164" s="41">
        <v>1</v>
      </c>
      <c r="AE1164" s="72">
        <f>INDEX(SA!$C$2:$G$11,MATCH(Details!S1164,SA!$C$2:$C$11,0),MATCH(Details!V1164,SA!$C$2:$G$2,0))*Y1164/(F1164-E1164+1)</f>
        <v>3127.44</v>
      </c>
      <c r="AF1164" s="41">
        <f t="shared" si="339"/>
        <v>0</v>
      </c>
      <c r="AG1164" s="41">
        <f t="shared" si="340"/>
        <v>0</v>
      </c>
      <c r="AH1164" s="41">
        <f t="shared" si="341"/>
        <v>562.93920000000003</v>
      </c>
      <c r="AI1164" s="60">
        <f t="shared" si="342"/>
        <v>125.0976</v>
      </c>
      <c r="AJ1164" s="60">
        <f t="shared" si="343"/>
        <v>703.67399999999998</v>
      </c>
      <c r="AK1164" s="60">
        <f t="shared" si="344"/>
        <v>1550.8675068493151</v>
      </c>
      <c r="AL1164" s="60">
        <f t="shared" si="345"/>
        <v>1139.8876175342466</v>
      </c>
      <c r="AM1164" s="41">
        <f t="shared" si="346"/>
        <v>1158.7807824657534</v>
      </c>
      <c r="AN1164" s="42">
        <f t="shared" si="347"/>
        <v>45715</v>
      </c>
      <c r="AO1164" s="43">
        <f t="shared" si="348"/>
        <v>3127.44</v>
      </c>
    </row>
    <row r="1165" spans="1:41" s="24" customFormat="1" ht="15.75" customHeight="1" x14ac:dyDescent="0.35">
      <c r="A1165" s="36" t="s">
        <v>27</v>
      </c>
      <c r="B1165" s="36">
        <v>202509</v>
      </c>
      <c r="C1165" s="24" t="s">
        <v>736</v>
      </c>
      <c r="D1165" s="24" t="s">
        <v>119</v>
      </c>
      <c r="E1165" s="62">
        <v>45901</v>
      </c>
      <c r="F1165" s="62">
        <v>46265</v>
      </c>
      <c r="G1165" s="37" t="s">
        <v>1624</v>
      </c>
      <c r="H1165" s="36">
        <v>550040</v>
      </c>
      <c r="I1165" s="63">
        <v>29983</v>
      </c>
      <c r="J1165" s="24" t="s">
        <v>4070</v>
      </c>
      <c r="K1165" s="63">
        <f t="shared" si="331"/>
        <v>45901</v>
      </c>
      <c r="L1165" s="55">
        <f t="shared" si="332"/>
        <v>0.04</v>
      </c>
      <c r="M1165" s="76">
        <v>0.22500000000000001</v>
      </c>
      <c r="N1165" s="62">
        <v>45901</v>
      </c>
      <c r="O1165" s="62">
        <v>46265</v>
      </c>
      <c r="P1165" s="63"/>
      <c r="Q1165" s="63"/>
      <c r="R1165" s="78">
        <v>43</v>
      </c>
      <c r="S1165" s="63" t="str">
        <f>VLOOKUP(R1165,SA!$B$3:$C$11,2,1)</f>
        <v>36-45</v>
      </c>
      <c r="T1165" s="38" t="s">
        <v>98</v>
      </c>
      <c r="U1165" s="24" t="s">
        <v>5743</v>
      </c>
      <c r="V1165" s="24">
        <v>300000</v>
      </c>
      <c r="W1165" s="39">
        <f t="shared" si="333"/>
        <v>0</v>
      </c>
      <c r="X1165" s="29">
        <f t="shared" si="334"/>
        <v>0</v>
      </c>
      <c r="Y1165" s="40">
        <f t="shared" si="335"/>
        <v>365</v>
      </c>
      <c r="Z1165" s="38">
        <f t="shared" si="336"/>
        <v>46081</v>
      </c>
      <c r="AA1165" s="41">
        <f t="shared" si="337"/>
        <v>181</v>
      </c>
      <c r="AB1165" s="24" t="s">
        <v>113</v>
      </c>
      <c r="AC1165" s="41">
        <f t="shared" si="338"/>
        <v>5119.5716000000002</v>
      </c>
      <c r="AD1165" s="41">
        <v>1</v>
      </c>
      <c r="AE1165" s="72">
        <f>INDEX(SA!$C$2:$G$11,MATCH(Details!S1165,SA!$C$2:$C$11,0),MATCH(Details!V1165,SA!$C$2:$G$2,0))*Y1165/(F1165-E1165+1)</f>
        <v>4338.62</v>
      </c>
      <c r="AF1165" s="41">
        <f t="shared" si="339"/>
        <v>0</v>
      </c>
      <c r="AG1165" s="41">
        <f t="shared" si="340"/>
        <v>0</v>
      </c>
      <c r="AH1165" s="41">
        <f t="shared" si="341"/>
        <v>780.95159999999998</v>
      </c>
      <c r="AI1165" s="60">
        <f t="shared" si="342"/>
        <v>173.54480000000001</v>
      </c>
      <c r="AJ1165" s="60">
        <f t="shared" si="343"/>
        <v>976.18949999999995</v>
      </c>
      <c r="AK1165" s="60">
        <f t="shared" si="344"/>
        <v>2151.4800547945206</v>
      </c>
      <c r="AL1165" s="60">
        <f t="shared" si="345"/>
        <v>1581.3378402739727</v>
      </c>
      <c r="AM1165" s="41">
        <f t="shared" si="346"/>
        <v>1607.5478597260276</v>
      </c>
      <c r="AN1165" s="42">
        <f t="shared" si="347"/>
        <v>45715</v>
      </c>
      <c r="AO1165" s="43">
        <f t="shared" si="348"/>
        <v>4338.62</v>
      </c>
    </row>
    <row r="1166" spans="1:41" s="24" customFormat="1" ht="15.75" customHeight="1" x14ac:dyDescent="0.35">
      <c r="A1166" s="36" t="s">
        <v>27</v>
      </c>
      <c r="B1166" s="36">
        <v>202509</v>
      </c>
      <c r="C1166" s="24" t="s">
        <v>736</v>
      </c>
      <c r="D1166" s="24" t="s">
        <v>119</v>
      </c>
      <c r="E1166" s="62">
        <v>45901</v>
      </c>
      <c r="F1166" s="62">
        <v>46265</v>
      </c>
      <c r="G1166" s="37" t="s">
        <v>269</v>
      </c>
      <c r="H1166" s="36">
        <v>550040</v>
      </c>
      <c r="I1166" s="63">
        <v>26967</v>
      </c>
      <c r="J1166" s="24" t="s">
        <v>4071</v>
      </c>
      <c r="K1166" s="63">
        <f t="shared" si="331"/>
        <v>45901</v>
      </c>
      <c r="L1166" s="55">
        <f t="shared" si="332"/>
        <v>0.04</v>
      </c>
      <c r="M1166" s="76">
        <v>0.22500000000000001</v>
      </c>
      <c r="N1166" s="62">
        <v>45901</v>
      </c>
      <c r="O1166" s="62">
        <v>46265</v>
      </c>
      <c r="P1166" s="63"/>
      <c r="Q1166" s="63"/>
      <c r="R1166" s="78">
        <v>51</v>
      </c>
      <c r="S1166" s="63" t="str">
        <f>VLOOKUP(R1166,SA!$B$3:$C$11,2,1)</f>
        <v>46-55</v>
      </c>
      <c r="T1166" s="38" t="s">
        <v>97</v>
      </c>
      <c r="U1166" s="24" t="s">
        <v>56</v>
      </c>
      <c r="V1166" s="24">
        <v>300000</v>
      </c>
      <c r="W1166" s="39">
        <f t="shared" si="333"/>
        <v>300000</v>
      </c>
      <c r="X1166" s="29">
        <f t="shared" si="334"/>
        <v>1</v>
      </c>
      <c r="Y1166" s="40">
        <f t="shared" si="335"/>
        <v>365</v>
      </c>
      <c r="Z1166" s="38">
        <f t="shared" si="336"/>
        <v>46081</v>
      </c>
      <c r="AA1166" s="41">
        <f t="shared" si="337"/>
        <v>181</v>
      </c>
      <c r="AB1166" s="24" t="s">
        <v>113</v>
      </c>
      <c r="AC1166" s="41">
        <f t="shared" si="338"/>
        <v>7373.4659999999994</v>
      </c>
      <c r="AD1166" s="41">
        <v>1</v>
      </c>
      <c r="AE1166" s="72">
        <f>INDEX(SA!$C$2:$G$11,MATCH(Details!S1166,SA!$C$2:$C$11,0),MATCH(Details!V1166,SA!$C$2:$G$2,0))*Y1166/(F1166-E1166+1)</f>
        <v>6248.7</v>
      </c>
      <c r="AF1166" s="41">
        <f t="shared" si="339"/>
        <v>0</v>
      </c>
      <c r="AG1166" s="41">
        <f t="shared" si="340"/>
        <v>0</v>
      </c>
      <c r="AH1166" s="41">
        <f t="shared" si="341"/>
        <v>1124.7659999999998</v>
      </c>
      <c r="AI1166" s="60">
        <f t="shared" si="342"/>
        <v>249.94800000000001</v>
      </c>
      <c r="AJ1166" s="60">
        <f t="shared" si="343"/>
        <v>1405.9575</v>
      </c>
      <c r="AK1166" s="60">
        <f t="shared" si="344"/>
        <v>3098.6704109589041</v>
      </c>
      <c r="AL1166" s="60">
        <f t="shared" si="345"/>
        <v>2277.5227520547946</v>
      </c>
      <c r="AM1166" s="41">
        <f t="shared" si="346"/>
        <v>2315.2717479452049</v>
      </c>
      <c r="AN1166" s="42">
        <f t="shared" si="347"/>
        <v>45715</v>
      </c>
      <c r="AO1166" s="43">
        <f t="shared" si="348"/>
        <v>6248.7</v>
      </c>
    </row>
    <row r="1167" spans="1:41" s="24" customFormat="1" ht="15.75" customHeight="1" x14ac:dyDescent="0.35">
      <c r="A1167" s="36" t="s">
        <v>27</v>
      </c>
      <c r="B1167" s="36">
        <v>202509</v>
      </c>
      <c r="C1167" s="24" t="s">
        <v>736</v>
      </c>
      <c r="D1167" s="24" t="s">
        <v>119</v>
      </c>
      <c r="E1167" s="62">
        <v>45901</v>
      </c>
      <c r="F1167" s="62">
        <v>46265</v>
      </c>
      <c r="G1167" s="37" t="s">
        <v>1625</v>
      </c>
      <c r="H1167" s="36">
        <v>550040</v>
      </c>
      <c r="I1167" s="63">
        <v>38327</v>
      </c>
      <c r="J1167" s="24" t="s">
        <v>4072</v>
      </c>
      <c r="K1167" s="63">
        <f t="shared" si="331"/>
        <v>45901</v>
      </c>
      <c r="L1167" s="55">
        <f t="shared" si="332"/>
        <v>0.04</v>
      </c>
      <c r="M1167" s="76">
        <v>0.22500000000000001</v>
      </c>
      <c r="N1167" s="62">
        <v>45901</v>
      </c>
      <c r="O1167" s="62">
        <v>46265</v>
      </c>
      <c r="P1167" s="63"/>
      <c r="Q1167" s="63"/>
      <c r="R1167" s="78">
        <v>20</v>
      </c>
      <c r="S1167" s="63" t="str">
        <f>VLOOKUP(R1167,SA!$B$3:$C$11,2,1)</f>
        <v>0-25</v>
      </c>
      <c r="T1167" s="38" t="s">
        <v>97</v>
      </c>
      <c r="U1167" s="24" t="s">
        <v>5745</v>
      </c>
      <c r="V1167" s="24">
        <v>300000</v>
      </c>
      <c r="W1167" s="39">
        <f t="shared" si="333"/>
        <v>0</v>
      </c>
      <c r="X1167" s="29">
        <f t="shared" si="334"/>
        <v>0</v>
      </c>
      <c r="Y1167" s="40">
        <f t="shared" si="335"/>
        <v>365</v>
      </c>
      <c r="Z1167" s="38">
        <f t="shared" si="336"/>
        <v>46081</v>
      </c>
      <c r="AA1167" s="41">
        <f t="shared" si="337"/>
        <v>181</v>
      </c>
      <c r="AB1167" s="24" t="s">
        <v>113</v>
      </c>
      <c r="AC1167" s="41">
        <f t="shared" si="338"/>
        <v>3690.3792000000003</v>
      </c>
      <c r="AD1167" s="41">
        <v>1</v>
      </c>
      <c r="AE1167" s="72">
        <f>INDEX(SA!$C$2:$G$11,MATCH(Details!S1167,SA!$C$2:$C$11,0),MATCH(Details!V1167,SA!$C$2:$G$2,0))*Y1167/(F1167-E1167+1)</f>
        <v>3127.44</v>
      </c>
      <c r="AF1167" s="41">
        <f t="shared" si="339"/>
        <v>0</v>
      </c>
      <c r="AG1167" s="41">
        <f t="shared" si="340"/>
        <v>0</v>
      </c>
      <c r="AH1167" s="41">
        <f t="shared" si="341"/>
        <v>562.93920000000003</v>
      </c>
      <c r="AI1167" s="60">
        <f t="shared" si="342"/>
        <v>125.0976</v>
      </c>
      <c r="AJ1167" s="60">
        <f t="shared" si="343"/>
        <v>703.67399999999998</v>
      </c>
      <c r="AK1167" s="60">
        <f t="shared" si="344"/>
        <v>1550.8675068493151</v>
      </c>
      <c r="AL1167" s="60">
        <f t="shared" si="345"/>
        <v>1139.8876175342466</v>
      </c>
      <c r="AM1167" s="41">
        <f t="shared" si="346"/>
        <v>1158.7807824657534</v>
      </c>
      <c r="AN1167" s="42">
        <f t="shared" si="347"/>
        <v>45715</v>
      </c>
      <c r="AO1167" s="43">
        <f t="shared" si="348"/>
        <v>3127.44</v>
      </c>
    </row>
    <row r="1168" spans="1:41" s="24" customFormat="1" ht="15.75" customHeight="1" x14ac:dyDescent="0.35">
      <c r="A1168" s="36" t="s">
        <v>27</v>
      </c>
      <c r="B1168" s="36">
        <v>202509</v>
      </c>
      <c r="C1168" s="24" t="s">
        <v>736</v>
      </c>
      <c r="D1168" s="24" t="s">
        <v>119</v>
      </c>
      <c r="E1168" s="62">
        <v>45901</v>
      </c>
      <c r="F1168" s="62">
        <v>46265</v>
      </c>
      <c r="G1168" s="37" t="s">
        <v>1626</v>
      </c>
      <c r="H1168" s="36">
        <v>550041</v>
      </c>
      <c r="I1168" s="63">
        <v>37500</v>
      </c>
      <c r="J1168" s="24" t="s">
        <v>4073</v>
      </c>
      <c r="K1168" s="63">
        <f t="shared" si="331"/>
        <v>45901</v>
      </c>
      <c r="L1168" s="55">
        <f t="shared" si="332"/>
        <v>0.04</v>
      </c>
      <c r="M1168" s="76">
        <v>0.22500000000000001</v>
      </c>
      <c r="N1168" s="62">
        <v>45901</v>
      </c>
      <c r="O1168" s="62">
        <v>46265</v>
      </c>
      <c r="P1168" s="63"/>
      <c r="Q1168" s="63"/>
      <c r="R1168" s="78">
        <v>23</v>
      </c>
      <c r="S1168" s="63" t="str">
        <f>VLOOKUP(R1168,SA!$B$3:$C$11,2,1)</f>
        <v>0-25</v>
      </c>
      <c r="T1168" s="38" t="s">
        <v>97</v>
      </c>
      <c r="U1168" s="24" t="s">
        <v>5745</v>
      </c>
      <c r="V1168" s="24">
        <v>300000</v>
      </c>
      <c r="W1168" s="39">
        <f t="shared" si="333"/>
        <v>0</v>
      </c>
      <c r="X1168" s="29">
        <f t="shared" si="334"/>
        <v>0</v>
      </c>
      <c r="Y1168" s="40">
        <f t="shared" si="335"/>
        <v>365</v>
      </c>
      <c r="Z1168" s="38">
        <f t="shared" si="336"/>
        <v>46081</v>
      </c>
      <c r="AA1168" s="41">
        <f t="shared" si="337"/>
        <v>181</v>
      </c>
      <c r="AB1168" s="24" t="s">
        <v>113</v>
      </c>
      <c r="AC1168" s="41">
        <f t="shared" si="338"/>
        <v>3690.3792000000003</v>
      </c>
      <c r="AD1168" s="41">
        <v>1</v>
      </c>
      <c r="AE1168" s="72">
        <f>INDEX(SA!$C$2:$G$11,MATCH(Details!S1168,SA!$C$2:$C$11,0),MATCH(Details!V1168,SA!$C$2:$G$2,0))*Y1168/(F1168-E1168+1)</f>
        <v>3127.44</v>
      </c>
      <c r="AF1168" s="41">
        <f t="shared" si="339"/>
        <v>0</v>
      </c>
      <c r="AG1168" s="41">
        <f t="shared" si="340"/>
        <v>0</v>
      </c>
      <c r="AH1168" s="41">
        <f t="shared" si="341"/>
        <v>562.93920000000003</v>
      </c>
      <c r="AI1168" s="60">
        <f t="shared" si="342"/>
        <v>125.0976</v>
      </c>
      <c r="AJ1168" s="60">
        <f t="shared" si="343"/>
        <v>703.67399999999998</v>
      </c>
      <c r="AK1168" s="60">
        <f t="shared" si="344"/>
        <v>1550.8675068493151</v>
      </c>
      <c r="AL1168" s="60">
        <f t="shared" si="345"/>
        <v>1139.8876175342466</v>
      </c>
      <c r="AM1168" s="41">
        <f t="shared" si="346"/>
        <v>1158.7807824657534</v>
      </c>
      <c r="AN1168" s="42">
        <f t="shared" si="347"/>
        <v>45715</v>
      </c>
      <c r="AO1168" s="43">
        <f t="shared" si="348"/>
        <v>3127.44</v>
      </c>
    </row>
    <row r="1169" spans="1:41" s="24" customFormat="1" ht="15.75" customHeight="1" x14ac:dyDescent="0.35">
      <c r="A1169" s="36" t="s">
        <v>27</v>
      </c>
      <c r="B1169" s="36">
        <v>202509</v>
      </c>
      <c r="C1169" s="24" t="s">
        <v>736</v>
      </c>
      <c r="D1169" s="24" t="s">
        <v>119</v>
      </c>
      <c r="E1169" s="62">
        <v>45901</v>
      </c>
      <c r="F1169" s="62">
        <v>46265</v>
      </c>
      <c r="G1169" s="37" t="s">
        <v>1627</v>
      </c>
      <c r="H1169" s="36">
        <v>550041</v>
      </c>
      <c r="I1169" s="63">
        <v>27454</v>
      </c>
      <c r="J1169" s="24" t="s">
        <v>4074</v>
      </c>
      <c r="K1169" s="63">
        <f t="shared" si="331"/>
        <v>45901</v>
      </c>
      <c r="L1169" s="55">
        <f t="shared" si="332"/>
        <v>0.04</v>
      </c>
      <c r="M1169" s="76">
        <v>0.22500000000000001</v>
      </c>
      <c r="N1169" s="62">
        <v>45901</v>
      </c>
      <c r="O1169" s="62">
        <v>46265</v>
      </c>
      <c r="P1169" s="63"/>
      <c r="Q1169" s="63"/>
      <c r="R1169" s="78">
        <v>50</v>
      </c>
      <c r="S1169" s="63" t="str">
        <f>VLOOKUP(R1169,SA!$B$3:$C$11,2,1)</f>
        <v>46-55</v>
      </c>
      <c r="T1169" s="38" t="s">
        <v>98</v>
      </c>
      <c r="U1169" s="24" t="s">
        <v>5743</v>
      </c>
      <c r="V1169" s="24">
        <v>300000</v>
      </c>
      <c r="W1169" s="39">
        <f t="shared" si="333"/>
        <v>0</v>
      </c>
      <c r="X1169" s="29">
        <f t="shared" si="334"/>
        <v>0</v>
      </c>
      <c r="Y1169" s="40">
        <f t="shared" si="335"/>
        <v>365</v>
      </c>
      <c r="Z1169" s="38">
        <f t="shared" si="336"/>
        <v>46081</v>
      </c>
      <c r="AA1169" s="41">
        <f t="shared" si="337"/>
        <v>181</v>
      </c>
      <c r="AB1169" s="24" t="s">
        <v>113</v>
      </c>
      <c r="AC1169" s="41">
        <f t="shared" si="338"/>
        <v>7373.4659999999994</v>
      </c>
      <c r="AD1169" s="41">
        <v>1</v>
      </c>
      <c r="AE1169" s="72">
        <f>INDEX(SA!$C$2:$G$11,MATCH(Details!S1169,SA!$C$2:$C$11,0),MATCH(Details!V1169,SA!$C$2:$G$2,0))*Y1169/(F1169-E1169+1)</f>
        <v>6248.7</v>
      </c>
      <c r="AF1169" s="41">
        <f t="shared" si="339"/>
        <v>0</v>
      </c>
      <c r="AG1169" s="41">
        <f t="shared" si="340"/>
        <v>0</v>
      </c>
      <c r="AH1169" s="41">
        <f t="shared" si="341"/>
        <v>1124.7659999999998</v>
      </c>
      <c r="AI1169" s="60">
        <f t="shared" si="342"/>
        <v>249.94800000000001</v>
      </c>
      <c r="AJ1169" s="60">
        <f t="shared" si="343"/>
        <v>1405.9575</v>
      </c>
      <c r="AK1169" s="60">
        <f t="shared" si="344"/>
        <v>3098.6704109589041</v>
      </c>
      <c r="AL1169" s="60">
        <f t="shared" si="345"/>
        <v>2277.5227520547946</v>
      </c>
      <c r="AM1169" s="41">
        <f t="shared" si="346"/>
        <v>2315.2717479452049</v>
      </c>
      <c r="AN1169" s="42">
        <f t="shared" si="347"/>
        <v>45715</v>
      </c>
      <c r="AO1169" s="43">
        <f t="shared" si="348"/>
        <v>6248.7</v>
      </c>
    </row>
    <row r="1170" spans="1:41" s="24" customFormat="1" ht="15.75" customHeight="1" x14ac:dyDescent="0.35">
      <c r="A1170" s="36" t="s">
        <v>27</v>
      </c>
      <c r="B1170" s="36">
        <v>202509</v>
      </c>
      <c r="C1170" s="24" t="s">
        <v>736</v>
      </c>
      <c r="D1170" s="24" t="s">
        <v>119</v>
      </c>
      <c r="E1170" s="62">
        <v>45901</v>
      </c>
      <c r="F1170" s="62">
        <v>46265</v>
      </c>
      <c r="G1170" s="37" t="s">
        <v>428</v>
      </c>
      <c r="H1170" s="36">
        <v>550041</v>
      </c>
      <c r="I1170" s="63">
        <v>27338</v>
      </c>
      <c r="J1170" s="24" t="s">
        <v>4075</v>
      </c>
      <c r="K1170" s="63">
        <f t="shared" si="331"/>
        <v>45901</v>
      </c>
      <c r="L1170" s="55">
        <f t="shared" si="332"/>
        <v>0.04</v>
      </c>
      <c r="M1170" s="76">
        <v>0.22500000000000001</v>
      </c>
      <c r="N1170" s="62">
        <v>45901</v>
      </c>
      <c r="O1170" s="62">
        <v>46265</v>
      </c>
      <c r="P1170" s="63"/>
      <c r="Q1170" s="63"/>
      <c r="R1170" s="78">
        <v>50</v>
      </c>
      <c r="S1170" s="63" t="str">
        <f>VLOOKUP(R1170,SA!$B$3:$C$11,2,1)</f>
        <v>46-55</v>
      </c>
      <c r="T1170" s="38" t="s">
        <v>97</v>
      </c>
      <c r="U1170" s="24" t="s">
        <v>56</v>
      </c>
      <c r="V1170" s="24">
        <v>300000</v>
      </c>
      <c r="W1170" s="39">
        <f t="shared" si="333"/>
        <v>300000</v>
      </c>
      <c r="X1170" s="29">
        <f t="shared" si="334"/>
        <v>1</v>
      </c>
      <c r="Y1170" s="40">
        <f t="shared" si="335"/>
        <v>365</v>
      </c>
      <c r="Z1170" s="38">
        <f t="shared" si="336"/>
        <v>46081</v>
      </c>
      <c r="AA1170" s="41">
        <f t="shared" si="337"/>
        <v>181</v>
      </c>
      <c r="AB1170" s="24" t="s">
        <v>113</v>
      </c>
      <c r="AC1170" s="41">
        <f t="shared" si="338"/>
        <v>7373.4659999999994</v>
      </c>
      <c r="AD1170" s="41">
        <v>1</v>
      </c>
      <c r="AE1170" s="72">
        <f>INDEX(SA!$C$2:$G$11,MATCH(Details!S1170,SA!$C$2:$C$11,0),MATCH(Details!V1170,SA!$C$2:$G$2,0))*Y1170/(F1170-E1170+1)</f>
        <v>6248.7</v>
      </c>
      <c r="AF1170" s="41">
        <f t="shared" si="339"/>
        <v>0</v>
      </c>
      <c r="AG1170" s="41">
        <f t="shared" si="340"/>
        <v>0</v>
      </c>
      <c r="AH1170" s="41">
        <f t="shared" si="341"/>
        <v>1124.7659999999998</v>
      </c>
      <c r="AI1170" s="60">
        <f t="shared" si="342"/>
        <v>249.94800000000001</v>
      </c>
      <c r="AJ1170" s="60">
        <f t="shared" si="343"/>
        <v>1405.9575</v>
      </c>
      <c r="AK1170" s="60">
        <f t="shared" si="344"/>
        <v>3098.6704109589041</v>
      </c>
      <c r="AL1170" s="60">
        <f t="shared" si="345"/>
        <v>2277.5227520547946</v>
      </c>
      <c r="AM1170" s="41">
        <f t="shared" si="346"/>
        <v>2315.2717479452049</v>
      </c>
      <c r="AN1170" s="42">
        <f t="shared" si="347"/>
        <v>45715</v>
      </c>
      <c r="AO1170" s="43">
        <f t="shared" si="348"/>
        <v>6248.7</v>
      </c>
    </row>
    <row r="1171" spans="1:41" s="24" customFormat="1" ht="15.75" customHeight="1" x14ac:dyDescent="0.35">
      <c r="A1171" s="36" t="s">
        <v>27</v>
      </c>
      <c r="B1171" s="36">
        <v>202509</v>
      </c>
      <c r="C1171" s="24" t="s">
        <v>736</v>
      </c>
      <c r="D1171" s="24" t="s">
        <v>119</v>
      </c>
      <c r="E1171" s="62">
        <v>45901</v>
      </c>
      <c r="F1171" s="62">
        <v>46265</v>
      </c>
      <c r="G1171" s="37" t="s">
        <v>1628</v>
      </c>
      <c r="H1171" s="36">
        <v>550042</v>
      </c>
      <c r="I1171" s="63">
        <v>13150</v>
      </c>
      <c r="J1171" s="24" t="s">
        <v>4076</v>
      </c>
      <c r="K1171" s="63">
        <f t="shared" si="331"/>
        <v>45901</v>
      </c>
      <c r="L1171" s="55">
        <f t="shared" si="332"/>
        <v>0.04</v>
      </c>
      <c r="M1171" s="76">
        <v>0.22500000000000001</v>
      </c>
      <c r="N1171" s="62">
        <v>45901</v>
      </c>
      <c r="O1171" s="62">
        <v>46265</v>
      </c>
      <c r="P1171" s="63"/>
      <c r="Q1171" s="63"/>
      <c r="R1171" s="78">
        <v>89</v>
      </c>
      <c r="S1171" s="63" t="str">
        <f>VLOOKUP(R1171,SA!$B$3:$C$11,2,1)</f>
        <v>81-100</v>
      </c>
      <c r="T1171" s="38" t="s">
        <v>97</v>
      </c>
      <c r="U1171" s="24" t="s">
        <v>5744</v>
      </c>
      <c r="V1171" s="24">
        <v>300000</v>
      </c>
      <c r="W1171" s="39">
        <f t="shared" si="333"/>
        <v>0</v>
      </c>
      <c r="X1171" s="29">
        <f t="shared" si="334"/>
        <v>0</v>
      </c>
      <c r="Y1171" s="40">
        <f t="shared" si="335"/>
        <v>365</v>
      </c>
      <c r="Z1171" s="38">
        <f t="shared" si="336"/>
        <v>46081</v>
      </c>
      <c r="AA1171" s="41">
        <f t="shared" si="337"/>
        <v>181</v>
      </c>
      <c r="AB1171" s="24" t="s">
        <v>113</v>
      </c>
      <c r="AC1171" s="41">
        <f t="shared" si="338"/>
        <v>26913.322</v>
      </c>
      <c r="AD1171" s="41">
        <v>1</v>
      </c>
      <c r="AE1171" s="72">
        <f>INDEX(SA!$C$2:$G$11,MATCH(Details!S1171,SA!$C$2:$C$11,0),MATCH(Details!V1171,SA!$C$2:$G$2,0))*Y1171/(F1171-E1171+1)</f>
        <v>22807.9</v>
      </c>
      <c r="AF1171" s="41">
        <f t="shared" si="339"/>
        <v>0</v>
      </c>
      <c r="AG1171" s="41">
        <f t="shared" si="340"/>
        <v>0</v>
      </c>
      <c r="AH1171" s="41">
        <f t="shared" si="341"/>
        <v>4105.4220000000005</v>
      </c>
      <c r="AI1171" s="60">
        <f t="shared" si="342"/>
        <v>912.31600000000003</v>
      </c>
      <c r="AJ1171" s="60">
        <f t="shared" si="343"/>
        <v>5131.7775000000001</v>
      </c>
      <c r="AK1171" s="60">
        <f t="shared" si="344"/>
        <v>11310.21890410959</v>
      </c>
      <c r="AL1171" s="60">
        <f t="shared" si="345"/>
        <v>8313.0108945205484</v>
      </c>
      <c r="AM1171" s="41">
        <f t="shared" si="346"/>
        <v>8450.795605479454</v>
      </c>
      <c r="AN1171" s="42">
        <f t="shared" si="347"/>
        <v>45715</v>
      </c>
      <c r="AO1171" s="43">
        <f t="shared" si="348"/>
        <v>22807.9</v>
      </c>
    </row>
    <row r="1172" spans="1:41" s="24" customFormat="1" ht="15.75" customHeight="1" x14ac:dyDescent="0.35">
      <c r="A1172" s="36" t="s">
        <v>27</v>
      </c>
      <c r="B1172" s="36">
        <v>202509</v>
      </c>
      <c r="C1172" s="24" t="s">
        <v>736</v>
      </c>
      <c r="D1172" s="24" t="s">
        <v>119</v>
      </c>
      <c r="E1172" s="62">
        <v>45901</v>
      </c>
      <c r="F1172" s="62">
        <v>46265</v>
      </c>
      <c r="G1172" s="37" t="s">
        <v>1629</v>
      </c>
      <c r="H1172" s="36">
        <v>550042</v>
      </c>
      <c r="I1172" s="63">
        <v>16438</v>
      </c>
      <c r="J1172" s="24" t="s">
        <v>4077</v>
      </c>
      <c r="K1172" s="63">
        <f t="shared" si="331"/>
        <v>45901</v>
      </c>
      <c r="L1172" s="55">
        <f t="shared" si="332"/>
        <v>0.04</v>
      </c>
      <c r="M1172" s="76">
        <v>0.22500000000000001</v>
      </c>
      <c r="N1172" s="62">
        <v>45901</v>
      </c>
      <c r="O1172" s="62">
        <v>46265</v>
      </c>
      <c r="P1172" s="63"/>
      <c r="Q1172" s="63"/>
      <c r="R1172" s="78">
        <v>80</v>
      </c>
      <c r="S1172" s="63" t="str">
        <f>VLOOKUP(R1172,SA!$B$3:$C$11,2,1)</f>
        <v>76-80</v>
      </c>
      <c r="T1172" s="38" t="s">
        <v>98</v>
      </c>
      <c r="U1172" s="24" t="s">
        <v>5747</v>
      </c>
      <c r="V1172" s="24">
        <v>300000</v>
      </c>
      <c r="W1172" s="39">
        <f t="shared" si="333"/>
        <v>0</v>
      </c>
      <c r="X1172" s="29">
        <f t="shared" si="334"/>
        <v>0</v>
      </c>
      <c r="Y1172" s="40">
        <f t="shared" si="335"/>
        <v>365</v>
      </c>
      <c r="Z1172" s="38">
        <f t="shared" si="336"/>
        <v>46081</v>
      </c>
      <c r="AA1172" s="41">
        <f t="shared" si="337"/>
        <v>181</v>
      </c>
      <c r="AB1172" s="24" t="s">
        <v>113</v>
      </c>
      <c r="AC1172" s="41">
        <f t="shared" si="338"/>
        <v>24649.078999999998</v>
      </c>
      <c r="AD1172" s="41">
        <v>1</v>
      </c>
      <c r="AE1172" s="72">
        <f>INDEX(SA!$C$2:$G$11,MATCH(Details!S1172,SA!$C$2:$C$11,0),MATCH(Details!V1172,SA!$C$2:$G$2,0))*Y1172/(F1172-E1172+1)</f>
        <v>20889.05</v>
      </c>
      <c r="AF1172" s="41">
        <f t="shared" si="339"/>
        <v>0</v>
      </c>
      <c r="AG1172" s="41">
        <f t="shared" si="340"/>
        <v>0</v>
      </c>
      <c r="AH1172" s="41">
        <f t="shared" si="341"/>
        <v>3760.0289999999995</v>
      </c>
      <c r="AI1172" s="60">
        <f t="shared" si="342"/>
        <v>835.56200000000001</v>
      </c>
      <c r="AJ1172" s="60">
        <f t="shared" si="343"/>
        <v>4700.0362500000001</v>
      </c>
      <c r="AK1172" s="60">
        <f t="shared" si="344"/>
        <v>10358.679589041096</v>
      </c>
      <c r="AL1172" s="60">
        <f t="shared" si="345"/>
        <v>7613.629497945205</v>
      </c>
      <c r="AM1172" s="41">
        <f t="shared" si="346"/>
        <v>7739.8222520547924</v>
      </c>
      <c r="AN1172" s="42">
        <f t="shared" si="347"/>
        <v>45715</v>
      </c>
      <c r="AO1172" s="43">
        <f t="shared" si="348"/>
        <v>20889.05</v>
      </c>
    </row>
    <row r="1173" spans="1:41" s="24" customFormat="1" ht="15.75" customHeight="1" x14ac:dyDescent="0.35">
      <c r="A1173" s="36" t="s">
        <v>27</v>
      </c>
      <c r="B1173" s="36">
        <v>202509</v>
      </c>
      <c r="C1173" s="24" t="s">
        <v>736</v>
      </c>
      <c r="D1173" s="24" t="s">
        <v>119</v>
      </c>
      <c r="E1173" s="62">
        <v>45901</v>
      </c>
      <c r="F1173" s="62">
        <v>46265</v>
      </c>
      <c r="G1173" s="37" t="s">
        <v>400</v>
      </c>
      <c r="H1173" s="36">
        <v>550042</v>
      </c>
      <c r="I1173" s="63">
        <v>25969</v>
      </c>
      <c r="J1173" s="24" t="s">
        <v>4078</v>
      </c>
      <c r="K1173" s="63">
        <f t="shared" si="331"/>
        <v>45901</v>
      </c>
      <c r="L1173" s="55">
        <f t="shared" si="332"/>
        <v>0.04</v>
      </c>
      <c r="M1173" s="76">
        <v>0.22500000000000001</v>
      </c>
      <c r="N1173" s="62">
        <v>45901</v>
      </c>
      <c r="O1173" s="62">
        <v>46265</v>
      </c>
      <c r="P1173" s="63"/>
      <c r="Q1173" s="63"/>
      <c r="R1173" s="78">
        <v>54</v>
      </c>
      <c r="S1173" s="63" t="str">
        <f>VLOOKUP(R1173,SA!$B$3:$C$11,2,1)</f>
        <v>46-55</v>
      </c>
      <c r="T1173" s="38" t="s">
        <v>97</v>
      </c>
      <c r="U1173" s="24" t="s">
        <v>56</v>
      </c>
      <c r="V1173" s="24">
        <v>300000</v>
      </c>
      <c r="W1173" s="39">
        <f t="shared" si="333"/>
        <v>300000</v>
      </c>
      <c r="X1173" s="29">
        <f t="shared" si="334"/>
        <v>1</v>
      </c>
      <c r="Y1173" s="40">
        <f t="shared" si="335"/>
        <v>365</v>
      </c>
      <c r="Z1173" s="38">
        <f t="shared" si="336"/>
        <v>46081</v>
      </c>
      <c r="AA1173" s="41">
        <f t="shared" si="337"/>
        <v>181</v>
      </c>
      <c r="AB1173" s="24" t="s">
        <v>113</v>
      </c>
      <c r="AC1173" s="41">
        <f t="shared" si="338"/>
        <v>7373.4659999999994</v>
      </c>
      <c r="AD1173" s="41">
        <v>1</v>
      </c>
      <c r="AE1173" s="72">
        <f>INDEX(SA!$C$2:$G$11,MATCH(Details!S1173,SA!$C$2:$C$11,0),MATCH(Details!V1173,SA!$C$2:$G$2,0))*Y1173/(F1173-E1173+1)</f>
        <v>6248.7</v>
      </c>
      <c r="AF1173" s="41">
        <f t="shared" si="339"/>
        <v>0</v>
      </c>
      <c r="AG1173" s="41">
        <f t="shared" si="340"/>
        <v>0</v>
      </c>
      <c r="AH1173" s="41">
        <f t="shared" si="341"/>
        <v>1124.7659999999998</v>
      </c>
      <c r="AI1173" s="60">
        <f t="shared" si="342"/>
        <v>249.94800000000001</v>
      </c>
      <c r="AJ1173" s="60">
        <f t="shared" si="343"/>
        <v>1405.9575</v>
      </c>
      <c r="AK1173" s="60">
        <f t="shared" si="344"/>
        <v>3098.6704109589041</v>
      </c>
      <c r="AL1173" s="60">
        <f t="shared" si="345"/>
        <v>2277.5227520547946</v>
      </c>
      <c r="AM1173" s="41">
        <f t="shared" si="346"/>
        <v>2315.2717479452049</v>
      </c>
      <c r="AN1173" s="42">
        <f t="shared" si="347"/>
        <v>45715</v>
      </c>
      <c r="AO1173" s="43">
        <f t="shared" si="348"/>
        <v>6248.7</v>
      </c>
    </row>
    <row r="1174" spans="1:41" s="24" customFormat="1" ht="15.75" customHeight="1" x14ac:dyDescent="0.35">
      <c r="A1174" s="36" t="s">
        <v>27</v>
      </c>
      <c r="B1174" s="36">
        <v>202509</v>
      </c>
      <c r="C1174" s="24" t="s">
        <v>736</v>
      </c>
      <c r="D1174" s="24" t="s">
        <v>119</v>
      </c>
      <c r="E1174" s="62">
        <v>45901</v>
      </c>
      <c r="F1174" s="62">
        <v>46265</v>
      </c>
      <c r="G1174" s="37" t="s">
        <v>1630</v>
      </c>
      <c r="H1174" s="36">
        <v>550042</v>
      </c>
      <c r="I1174" s="63">
        <v>40179</v>
      </c>
      <c r="J1174" s="24" t="s">
        <v>4079</v>
      </c>
      <c r="K1174" s="63">
        <f t="shared" si="331"/>
        <v>45901</v>
      </c>
      <c r="L1174" s="55">
        <f t="shared" si="332"/>
        <v>0.04</v>
      </c>
      <c r="M1174" s="76">
        <v>0.22500000000000001</v>
      </c>
      <c r="N1174" s="62">
        <v>45901</v>
      </c>
      <c r="O1174" s="62">
        <v>46265</v>
      </c>
      <c r="P1174" s="63"/>
      <c r="Q1174" s="63"/>
      <c r="R1174" s="78">
        <v>15</v>
      </c>
      <c r="S1174" s="63" t="str">
        <f>VLOOKUP(R1174,SA!$B$3:$C$11,2,1)</f>
        <v>0-25</v>
      </c>
      <c r="T1174" s="38" t="s">
        <v>98</v>
      </c>
      <c r="U1174" s="24" t="s">
        <v>5746</v>
      </c>
      <c r="V1174" s="24">
        <v>300000</v>
      </c>
      <c r="W1174" s="39">
        <f t="shared" si="333"/>
        <v>0</v>
      </c>
      <c r="X1174" s="29">
        <f t="shared" si="334"/>
        <v>0</v>
      </c>
      <c r="Y1174" s="40">
        <f t="shared" si="335"/>
        <v>365</v>
      </c>
      <c r="Z1174" s="38">
        <f t="shared" si="336"/>
        <v>46081</v>
      </c>
      <c r="AA1174" s="41">
        <f t="shared" si="337"/>
        <v>181</v>
      </c>
      <c r="AB1174" s="24" t="s">
        <v>113</v>
      </c>
      <c r="AC1174" s="41">
        <f t="shared" si="338"/>
        <v>3690.3792000000003</v>
      </c>
      <c r="AD1174" s="41">
        <v>1</v>
      </c>
      <c r="AE1174" s="72">
        <f>INDEX(SA!$C$2:$G$11,MATCH(Details!S1174,SA!$C$2:$C$11,0),MATCH(Details!V1174,SA!$C$2:$G$2,0))*Y1174/(F1174-E1174+1)</f>
        <v>3127.44</v>
      </c>
      <c r="AF1174" s="41">
        <f t="shared" si="339"/>
        <v>0</v>
      </c>
      <c r="AG1174" s="41">
        <f t="shared" si="340"/>
        <v>0</v>
      </c>
      <c r="AH1174" s="41">
        <f t="shared" si="341"/>
        <v>562.93920000000003</v>
      </c>
      <c r="AI1174" s="60">
        <f t="shared" si="342"/>
        <v>125.0976</v>
      </c>
      <c r="AJ1174" s="60">
        <f t="shared" si="343"/>
        <v>703.67399999999998</v>
      </c>
      <c r="AK1174" s="60">
        <f t="shared" si="344"/>
        <v>1550.8675068493151</v>
      </c>
      <c r="AL1174" s="60">
        <f t="shared" si="345"/>
        <v>1139.8876175342466</v>
      </c>
      <c r="AM1174" s="41">
        <f t="shared" si="346"/>
        <v>1158.7807824657534</v>
      </c>
      <c r="AN1174" s="42">
        <f t="shared" si="347"/>
        <v>45715</v>
      </c>
      <c r="AO1174" s="43">
        <f t="shared" si="348"/>
        <v>3127.44</v>
      </c>
    </row>
    <row r="1175" spans="1:41" s="24" customFormat="1" ht="15.75" customHeight="1" x14ac:dyDescent="0.35">
      <c r="A1175" s="36" t="s">
        <v>27</v>
      </c>
      <c r="B1175" s="36">
        <v>202509</v>
      </c>
      <c r="C1175" s="24" t="s">
        <v>736</v>
      </c>
      <c r="D1175" s="24" t="s">
        <v>119</v>
      </c>
      <c r="E1175" s="62">
        <v>45901</v>
      </c>
      <c r="F1175" s="62">
        <v>46265</v>
      </c>
      <c r="G1175" s="37" t="s">
        <v>1631</v>
      </c>
      <c r="H1175" s="36">
        <v>550042</v>
      </c>
      <c r="I1175" s="63">
        <v>23377</v>
      </c>
      <c r="J1175" s="24" t="s">
        <v>4080</v>
      </c>
      <c r="K1175" s="63">
        <f t="shared" si="331"/>
        <v>45901</v>
      </c>
      <c r="L1175" s="55">
        <f t="shared" si="332"/>
        <v>0.04</v>
      </c>
      <c r="M1175" s="76">
        <v>0.22500000000000001</v>
      </c>
      <c r="N1175" s="62">
        <v>45901</v>
      </c>
      <c r="O1175" s="62">
        <v>46265</v>
      </c>
      <c r="P1175" s="63"/>
      <c r="Q1175" s="63"/>
      <c r="R1175" s="78">
        <v>61</v>
      </c>
      <c r="S1175" s="63" t="str">
        <f>VLOOKUP(R1175,SA!$B$3:$C$11,2,1)</f>
        <v>56-65</v>
      </c>
      <c r="T1175" s="38" t="s">
        <v>98</v>
      </c>
      <c r="U1175" s="24" t="s">
        <v>5743</v>
      </c>
      <c r="V1175" s="24">
        <v>300000</v>
      </c>
      <c r="W1175" s="39">
        <f t="shared" si="333"/>
        <v>0</v>
      </c>
      <c r="X1175" s="29">
        <f t="shared" si="334"/>
        <v>0</v>
      </c>
      <c r="Y1175" s="40">
        <f t="shared" si="335"/>
        <v>365</v>
      </c>
      <c r="Z1175" s="38">
        <f t="shared" si="336"/>
        <v>46081</v>
      </c>
      <c r="AA1175" s="41">
        <f t="shared" si="337"/>
        <v>181</v>
      </c>
      <c r="AB1175" s="24" t="s">
        <v>113</v>
      </c>
      <c r="AC1175" s="41">
        <f t="shared" si="338"/>
        <v>10831.751</v>
      </c>
      <c r="AD1175" s="41">
        <v>1</v>
      </c>
      <c r="AE1175" s="72">
        <f>INDEX(SA!$C$2:$G$11,MATCH(Details!S1175,SA!$C$2:$C$11,0),MATCH(Details!V1175,SA!$C$2:$G$2,0))*Y1175/(F1175-E1175+1)</f>
        <v>9179.4500000000007</v>
      </c>
      <c r="AF1175" s="41">
        <f t="shared" si="339"/>
        <v>0</v>
      </c>
      <c r="AG1175" s="41">
        <f t="shared" si="340"/>
        <v>0</v>
      </c>
      <c r="AH1175" s="41">
        <f t="shared" si="341"/>
        <v>1652.3010000000002</v>
      </c>
      <c r="AI1175" s="60">
        <f t="shared" si="342"/>
        <v>367.17800000000005</v>
      </c>
      <c r="AJ1175" s="60">
        <f t="shared" si="343"/>
        <v>2065.3762500000003</v>
      </c>
      <c r="AK1175" s="60">
        <f t="shared" si="344"/>
        <v>4552.0012328767125</v>
      </c>
      <c r="AL1175" s="60">
        <f t="shared" si="345"/>
        <v>3345.7209061643835</v>
      </c>
      <c r="AM1175" s="41">
        <f t="shared" si="346"/>
        <v>3401.1748438356171</v>
      </c>
      <c r="AN1175" s="42">
        <f t="shared" si="347"/>
        <v>45715</v>
      </c>
      <c r="AO1175" s="43">
        <f t="shared" si="348"/>
        <v>9179.4500000000007</v>
      </c>
    </row>
    <row r="1176" spans="1:41" s="24" customFormat="1" ht="15.75" customHeight="1" x14ac:dyDescent="0.35">
      <c r="A1176" s="36" t="s">
        <v>27</v>
      </c>
      <c r="B1176" s="36">
        <v>202509</v>
      </c>
      <c r="C1176" s="24" t="s">
        <v>736</v>
      </c>
      <c r="D1176" s="24" t="s">
        <v>119</v>
      </c>
      <c r="E1176" s="62">
        <v>45901</v>
      </c>
      <c r="F1176" s="62">
        <v>46265</v>
      </c>
      <c r="G1176" s="37" t="s">
        <v>1632</v>
      </c>
      <c r="H1176" s="36">
        <v>550043</v>
      </c>
      <c r="I1176" s="63">
        <v>39653</v>
      </c>
      <c r="J1176" s="24" t="s">
        <v>4081</v>
      </c>
      <c r="K1176" s="63">
        <f t="shared" si="331"/>
        <v>45901</v>
      </c>
      <c r="L1176" s="55">
        <f t="shared" si="332"/>
        <v>0.04</v>
      </c>
      <c r="M1176" s="76">
        <v>0.22500000000000001</v>
      </c>
      <c r="N1176" s="62">
        <v>45901</v>
      </c>
      <c r="O1176" s="62">
        <v>46265</v>
      </c>
      <c r="P1176" s="63"/>
      <c r="Q1176" s="63"/>
      <c r="R1176" s="78">
        <v>17</v>
      </c>
      <c r="S1176" s="63" t="str">
        <f>VLOOKUP(R1176,SA!$B$3:$C$11,2,1)</f>
        <v>0-25</v>
      </c>
      <c r="T1176" s="38" t="s">
        <v>97</v>
      </c>
      <c r="U1176" s="24" t="s">
        <v>5745</v>
      </c>
      <c r="V1176" s="24">
        <v>300000</v>
      </c>
      <c r="W1176" s="39">
        <f t="shared" si="333"/>
        <v>0</v>
      </c>
      <c r="X1176" s="29">
        <f t="shared" si="334"/>
        <v>0</v>
      </c>
      <c r="Y1176" s="40">
        <f t="shared" si="335"/>
        <v>365</v>
      </c>
      <c r="Z1176" s="38">
        <f t="shared" si="336"/>
        <v>46081</v>
      </c>
      <c r="AA1176" s="41">
        <f t="shared" si="337"/>
        <v>181</v>
      </c>
      <c r="AB1176" s="24" t="s">
        <v>113</v>
      </c>
      <c r="AC1176" s="41">
        <f t="shared" si="338"/>
        <v>3690.3792000000003</v>
      </c>
      <c r="AD1176" s="41">
        <v>1</v>
      </c>
      <c r="AE1176" s="72">
        <f>INDEX(SA!$C$2:$G$11,MATCH(Details!S1176,SA!$C$2:$C$11,0),MATCH(Details!V1176,SA!$C$2:$G$2,0))*Y1176/(F1176-E1176+1)</f>
        <v>3127.44</v>
      </c>
      <c r="AF1176" s="41">
        <f t="shared" si="339"/>
        <v>0</v>
      </c>
      <c r="AG1176" s="41">
        <f t="shared" si="340"/>
        <v>0</v>
      </c>
      <c r="AH1176" s="41">
        <f t="shared" si="341"/>
        <v>562.93920000000003</v>
      </c>
      <c r="AI1176" s="60">
        <f t="shared" si="342"/>
        <v>125.0976</v>
      </c>
      <c r="AJ1176" s="60">
        <f t="shared" si="343"/>
        <v>703.67399999999998</v>
      </c>
      <c r="AK1176" s="60">
        <f t="shared" si="344"/>
        <v>1550.8675068493151</v>
      </c>
      <c r="AL1176" s="60">
        <f t="shared" si="345"/>
        <v>1139.8876175342466</v>
      </c>
      <c r="AM1176" s="41">
        <f t="shared" si="346"/>
        <v>1158.7807824657534</v>
      </c>
      <c r="AN1176" s="42">
        <f t="shared" si="347"/>
        <v>45715</v>
      </c>
      <c r="AO1176" s="43">
        <f t="shared" si="348"/>
        <v>3127.44</v>
      </c>
    </row>
    <row r="1177" spans="1:41" s="24" customFormat="1" ht="15.75" customHeight="1" x14ac:dyDescent="0.35">
      <c r="A1177" s="36" t="s">
        <v>27</v>
      </c>
      <c r="B1177" s="36">
        <v>202509</v>
      </c>
      <c r="C1177" s="24" t="s">
        <v>736</v>
      </c>
      <c r="D1177" s="24" t="s">
        <v>119</v>
      </c>
      <c r="E1177" s="62">
        <v>45901</v>
      </c>
      <c r="F1177" s="62">
        <v>46265</v>
      </c>
      <c r="G1177" s="37" t="s">
        <v>1633</v>
      </c>
      <c r="H1177" s="36">
        <v>550043</v>
      </c>
      <c r="I1177" s="63">
        <v>28126</v>
      </c>
      <c r="J1177" s="24" t="s">
        <v>4082</v>
      </c>
      <c r="K1177" s="63">
        <f t="shared" si="331"/>
        <v>45901</v>
      </c>
      <c r="L1177" s="55">
        <f t="shared" si="332"/>
        <v>0.04</v>
      </c>
      <c r="M1177" s="76">
        <v>0.22500000000000001</v>
      </c>
      <c r="N1177" s="62">
        <v>45901</v>
      </c>
      <c r="O1177" s="62">
        <v>46265</v>
      </c>
      <c r="P1177" s="63"/>
      <c r="Q1177" s="63"/>
      <c r="R1177" s="78">
        <v>48</v>
      </c>
      <c r="S1177" s="63" t="str">
        <f>VLOOKUP(R1177,SA!$B$3:$C$11,2,1)</f>
        <v>46-55</v>
      </c>
      <c r="T1177" s="38" t="s">
        <v>98</v>
      </c>
      <c r="U1177" s="24" t="s">
        <v>5743</v>
      </c>
      <c r="V1177" s="24">
        <v>300000</v>
      </c>
      <c r="W1177" s="39">
        <f t="shared" si="333"/>
        <v>0</v>
      </c>
      <c r="X1177" s="29">
        <f t="shared" si="334"/>
        <v>0</v>
      </c>
      <c r="Y1177" s="40">
        <f t="shared" si="335"/>
        <v>365</v>
      </c>
      <c r="Z1177" s="38">
        <f t="shared" si="336"/>
        <v>46081</v>
      </c>
      <c r="AA1177" s="41">
        <f t="shared" si="337"/>
        <v>181</v>
      </c>
      <c r="AB1177" s="24" t="s">
        <v>113</v>
      </c>
      <c r="AC1177" s="41">
        <f t="shared" si="338"/>
        <v>7373.4659999999994</v>
      </c>
      <c r="AD1177" s="41">
        <v>1</v>
      </c>
      <c r="AE1177" s="72">
        <f>INDEX(SA!$C$2:$G$11,MATCH(Details!S1177,SA!$C$2:$C$11,0),MATCH(Details!V1177,SA!$C$2:$G$2,0))*Y1177/(F1177-E1177+1)</f>
        <v>6248.7</v>
      </c>
      <c r="AF1177" s="41">
        <f t="shared" si="339"/>
        <v>0</v>
      </c>
      <c r="AG1177" s="41">
        <f t="shared" si="340"/>
        <v>0</v>
      </c>
      <c r="AH1177" s="41">
        <f t="shared" si="341"/>
        <v>1124.7659999999998</v>
      </c>
      <c r="AI1177" s="60">
        <f t="shared" si="342"/>
        <v>249.94800000000001</v>
      </c>
      <c r="AJ1177" s="60">
        <f t="shared" si="343"/>
        <v>1405.9575</v>
      </c>
      <c r="AK1177" s="60">
        <f t="shared" si="344"/>
        <v>3098.6704109589041</v>
      </c>
      <c r="AL1177" s="60">
        <f t="shared" si="345"/>
        <v>2277.5227520547946</v>
      </c>
      <c r="AM1177" s="41">
        <f t="shared" si="346"/>
        <v>2315.2717479452049</v>
      </c>
      <c r="AN1177" s="42">
        <f t="shared" si="347"/>
        <v>45715</v>
      </c>
      <c r="AO1177" s="43">
        <f t="shared" si="348"/>
        <v>6248.7</v>
      </c>
    </row>
    <row r="1178" spans="1:41" s="24" customFormat="1" ht="15.75" customHeight="1" x14ac:dyDescent="0.35">
      <c r="A1178" s="36" t="s">
        <v>27</v>
      </c>
      <c r="B1178" s="36">
        <v>202509</v>
      </c>
      <c r="C1178" s="24" t="s">
        <v>736</v>
      </c>
      <c r="D1178" s="24" t="s">
        <v>119</v>
      </c>
      <c r="E1178" s="62">
        <v>45901</v>
      </c>
      <c r="F1178" s="62">
        <v>46265</v>
      </c>
      <c r="G1178" s="37" t="s">
        <v>1634</v>
      </c>
      <c r="H1178" s="36">
        <v>550043</v>
      </c>
      <c r="I1178" s="63">
        <v>38421</v>
      </c>
      <c r="J1178" s="24" t="s">
        <v>4083</v>
      </c>
      <c r="K1178" s="63">
        <f t="shared" si="331"/>
        <v>45901</v>
      </c>
      <c r="L1178" s="55">
        <f t="shared" si="332"/>
        <v>0.04</v>
      </c>
      <c r="M1178" s="76">
        <v>0.22500000000000001</v>
      </c>
      <c r="N1178" s="62">
        <v>45901</v>
      </c>
      <c r="O1178" s="62">
        <v>46265</v>
      </c>
      <c r="P1178" s="63"/>
      <c r="Q1178" s="63"/>
      <c r="R1178" s="78">
        <v>20</v>
      </c>
      <c r="S1178" s="63" t="str">
        <f>VLOOKUP(R1178,SA!$B$3:$C$11,2,1)</f>
        <v>0-25</v>
      </c>
      <c r="T1178" s="38" t="s">
        <v>97</v>
      </c>
      <c r="U1178" s="24" t="s">
        <v>5745</v>
      </c>
      <c r="V1178" s="24">
        <v>300000</v>
      </c>
      <c r="W1178" s="39">
        <f t="shared" si="333"/>
        <v>0</v>
      </c>
      <c r="X1178" s="29">
        <f t="shared" si="334"/>
        <v>0</v>
      </c>
      <c r="Y1178" s="40">
        <f t="shared" si="335"/>
        <v>365</v>
      </c>
      <c r="Z1178" s="38">
        <f t="shared" si="336"/>
        <v>46081</v>
      </c>
      <c r="AA1178" s="41">
        <f t="shared" si="337"/>
        <v>181</v>
      </c>
      <c r="AB1178" s="24" t="s">
        <v>113</v>
      </c>
      <c r="AC1178" s="41">
        <f t="shared" si="338"/>
        <v>3690.3792000000003</v>
      </c>
      <c r="AD1178" s="41">
        <v>1</v>
      </c>
      <c r="AE1178" s="72">
        <f>INDEX(SA!$C$2:$G$11,MATCH(Details!S1178,SA!$C$2:$C$11,0),MATCH(Details!V1178,SA!$C$2:$G$2,0))*Y1178/(F1178-E1178+1)</f>
        <v>3127.44</v>
      </c>
      <c r="AF1178" s="41">
        <f t="shared" si="339"/>
        <v>0</v>
      </c>
      <c r="AG1178" s="41">
        <f t="shared" si="340"/>
        <v>0</v>
      </c>
      <c r="AH1178" s="41">
        <f t="shared" si="341"/>
        <v>562.93920000000003</v>
      </c>
      <c r="AI1178" s="60">
        <f t="shared" si="342"/>
        <v>125.0976</v>
      </c>
      <c r="AJ1178" s="60">
        <f t="shared" si="343"/>
        <v>703.67399999999998</v>
      </c>
      <c r="AK1178" s="60">
        <f t="shared" si="344"/>
        <v>1550.8675068493151</v>
      </c>
      <c r="AL1178" s="60">
        <f t="shared" si="345"/>
        <v>1139.8876175342466</v>
      </c>
      <c r="AM1178" s="41">
        <f t="shared" si="346"/>
        <v>1158.7807824657534</v>
      </c>
      <c r="AN1178" s="42">
        <f t="shared" si="347"/>
        <v>45715</v>
      </c>
      <c r="AO1178" s="43">
        <f t="shared" si="348"/>
        <v>3127.44</v>
      </c>
    </row>
    <row r="1179" spans="1:41" s="24" customFormat="1" ht="15.75" customHeight="1" x14ac:dyDescent="0.35">
      <c r="A1179" s="36" t="s">
        <v>27</v>
      </c>
      <c r="B1179" s="36">
        <v>202509</v>
      </c>
      <c r="C1179" s="24" t="s">
        <v>736</v>
      </c>
      <c r="D1179" s="24" t="s">
        <v>119</v>
      </c>
      <c r="E1179" s="62">
        <v>45901</v>
      </c>
      <c r="F1179" s="62">
        <v>46265</v>
      </c>
      <c r="G1179" s="37" t="s">
        <v>224</v>
      </c>
      <c r="H1179" s="36">
        <v>550043</v>
      </c>
      <c r="I1179" s="63">
        <v>27592</v>
      </c>
      <c r="J1179" s="24" t="s">
        <v>4084</v>
      </c>
      <c r="K1179" s="63">
        <f t="shared" si="331"/>
        <v>45901</v>
      </c>
      <c r="L1179" s="55">
        <f t="shared" si="332"/>
        <v>0.04</v>
      </c>
      <c r="M1179" s="76">
        <v>0.22500000000000001</v>
      </c>
      <c r="N1179" s="62">
        <v>45901</v>
      </c>
      <c r="O1179" s="62">
        <v>46265</v>
      </c>
      <c r="P1179" s="63"/>
      <c r="Q1179" s="63"/>
      <c r="R1179" s="78">
        <v>50</v>
      </c>
      <c r="S1179" s="63" t="str">
        <f>VLOOKUP(R1179,SA!$B$3:$C$11,2,1)</f>
        <v>46-55</v>
      </c>
      <c r="T1179" s="38" t="s">
        <v>97</v>
      </c>
      <c r="U1179" s="24" t="s">
        <v>56</v>
      </c>
      <c r="V1179" s="24">
        <v>300000</v>
      </c>
      <c r="W1179" s="39">
        <f t="shared" si="333"/>
        <v>300000</v>
      </c>
      <c r="X1179" s="29">
        <f t="shared" si="334"/>
        <v>1</v>
      </c>
      <c r="Y1179" s="40">
        <f t="shared" si="335"/>
        <v>365</v>
      </c>
      <c r="Z1179" s="38">
        <f t="shared" si="336"/>
        <v>46081</v>
      </c>
      <c r="AA1179" s="41">
        <f t="shared" si="337"/>
        <v>181</v>
      </c>
      <c r="AB1179" s="24" t="s">
        <v>113</v>
      </c>
      <c r="AC1179" s="41">
        <f t="shared" si="338"/>
        <v>7373.4659999999994</v>
      </c>
      <c r="AD1179" s="41">
        <v>1</v>
      </c>
      <c r="AE1179" s="72">
        <f>INDEX(SA!$C$2:$G$11,MATCH(Details!S1179,SA!$C$2:$C$11,0),MATCH(Details!V1179,SA!$C$2:$G$2,0))*Y1179/(F1179-E1179+1)</f>
        <v>6248.7</v>
      </c>
      <c r="AF1179" s="41">
        <f t="shared" si="339"/>
        <v>0</v>
      </c>
      <c r="AG1179" s="41">
        <f t="shared" si="340"/>
        <v>0</v>
      </c>
      <c r="AH1179" s="41">
        <f t="shared" si="341"/>
        <v>1124.7659999999998</v>
      </c>
      <c r="AI1179" s="60">
        <f t="shared" si="342"/>
        <v>249.94800000000001</v>
      </c>
      <c r="AJ1179" s="60">
        <f t="shared" si="343"/>
        <v>1405.9575</v>
      </c>
      <c r="AK1179" s="60">
        <f t="shared" si="344"/>
        <v>3098.6704109589041</v>
      </c>
      <c r="AL1179" s="60">
        <f t="shared" si="345"/>
        <v>2277.5227520547946</v>
      </c>
      <c r="AM1179" s="41">
        <f t="shared" si="346"/>
        <v>2315.2717479452049</v>
      </c>
      <c r="AN1179" s="42">
        <f t="shared" si="347"/>
        <v>45715</v>
      </c>
      <c r="AO1179" s="43">
        <f t="shared" si="348"/>
        <v>6248.7</v>
      </c>
    </row>
    <row r="1180" spans="1:41" s="24" customFormat="1" ht="15.75" customHeight="1" x14ac:dyDescent="0.35">
      <c r="A1180" s="36" t="s">
        <v>27</v>
      </c>
      <c r="B1180" s="36">
        <v>202509</v>
      </c>
      <c r="C1180" s="24" t="s">
        <v>736</v>
      </c>
      <c r="D1180" s="24" t="s">
        <v>119</v>
      </c>
      <c r="E1180" s="62">
        <v>45901</v>
      </c>
      <c r="F1180" s="62">
        <v>46265</v>
      </c>
      <c r="G1180" s="37" t="s">
        <v>1635</v>
      </c>
      <c r="H1180" s="36">
        <v>550045</v>
      </c>
      <c r="I1180" s="63">
        <v>30454</v>
      </c>
      <c r="J1180" s="24" t="s">
        <v>4085</v>
      </c>
      <c r="K1180" s="63">
        <f t="shared" si="331"/>
        <v>45901</v>
      </c>
      <c r="L1180" s="55">
        <f t="shared" si="332"/>
        <v>0.04</v>
      </c>
      <c r="M1180" s="76">
        <v>0.22500000000000001</v>
      </c>
      <c r="N1180" s="62">
        <v>45901</v>
      </c>
      <c r="O1180" s="62">
        <v>46265</v>
      </c>
      <c r="P1180" s="63"/>
      <c r="Q1180" s="63"/>
      <c r="R1180" s="78">
        <v>42</v>
      </c>
      <c r="S1180" s="63" t="str">
        <f>VLOOKUP(R1180,SA!$B$3:$C$11,2,1)</f>
        <v>36-45</v>
      </c>
      <c r="T1180" s="38" t="s">
        <v>98</v>
      </c>
      <c r="U1180" s="24" t="s">
        <v>5743</v>
      </c>
      <c r="V1180" s="24">
        <v>300000</v>
      </c>
      <c r="W1180" s="39">
        <f t="shared" si="333"/>
        <v>0</v>
      </c>
      <c r="X1180" s="29">
        <f t="shared" si="334"/>
        <v>0</v>
      </c>
      <c r="Y1180" s="40">
        <f t="shared" si="335"/>
        <v>365</v>
      </c>
      <c r="Z1180" s="38">
        <f t="shared" si="336"/>
        <v>46081</v>
      </c>
      <c r="AA1180" s="41">
        <f t="shared" si="337"/>
        <v>181</v>
      </c>
      <c r="AB1180" s="24" t="s">
        <v>113</v>
      </c>
      <c r="AC1180" s="41">
        <f t="shared" si="338"/>
        <v>5119.5716000000002</v>
      </c>
      <c r="AD1180" s="41">
        <v>1</v>
      </c>
      <c r="AE1180" s="72">
        <f>INDEX(SA!$C$2:$G$11,MATCH(Details!S1180,SA!$C$2:$C$11,0),MATCH(Details!V1180,SA!$C$2:$G$2,0))*Y1180/(F1180-E1180+1)</f>
        <v>4338.62</v>
      </c>
      <c r="AF1180" s="41">
        <f t="shared" si="339"/>
        <v>0</v>
      </c>
      <c r="AG1180" s="41">
        <f t="shared" si="340"/>
        <v>0</v>
      </c>
      <c r="AH1180" s="41">
        <f t="shared" si="341"/>
        <v>780.95159999999998</v>
      </c>
      <c r="AI1180" s="60">
        <f t="shared" si="342"/>
        <v>173.54480000000001</v>
      </c>
      <c r="AJ1180" s="60">
        <f t="shared" si="343"/>
        <v>976.18949999999995</v>
      </c>
      <c r="AK1180" s="60">
        <f t="shared" si="344"/>
        <v>2151.4800547945206</v>
      </c>
      <c r="AL1180" s="60">
        <f t="shared" si="345"/>
        <v>1581.3378402739727</v>
      </c>
      <c r="AM1180" s="41">
        <f t="shared" si="346"/>
        <v>1607.5478597260276</v>
      </c>
      <c r="AN1180" s="42">
        <f t="shared" si="347"/>
        <v>45715</v>
      </c>
      <c r="AO1180" s="43">
        <f t="shared" si="348"/>
        <v>4338.62</v>
      </c>
    </row>
    <row r="1181" spans="1:41" s="24" customFormat="1" ht="15.75" customHeight="1" x14ac:dyDescent="0.35">
      <c r="A1181" s="36" t="s">
        <v>27</v>
      </c>
      <c r="B1181" s="36">
        <v>202509</v>
      </c>
      <c r="C1181" s="24" t="s">
        <v>736</v>
      </c>
      <c r="D1181" s="24" t="s">
        <v>119</v>
      </c>
      <c r="E1181" s="62">
        <v>45901</v>
      </c>
      <c r="F1181" s="62">
        <v>46265</v>
      </c>
      <c r="G1181" s="37" t="s">
        <v>1636</v>
      </c>
      <c r="H1181" s="36">
        <v>550045</v>
      </c>
      <c r="I1181" s="63">
        <v>41363</v>
      </c>
      <c r="J1181" s="24" t="s">
        <v>4086</v>
      </c>
      <c r="K1181" s="63">
        <f t="shared" si="331"/>
        <v>45901</v>
      </c>
      <c r="L1181" s="55">
        <f t="shared" si="332"/>
        <v>0.04</v>
      </c>
      <c r="M1181" s="76">
        <v>0.22500000000000001</v>
      </c>
      <c r="N1181" s="62">
        <v>45901</v>
      </c>
      <c r="O1181" s="62">
        <v>46265</v>
      </c>
      <c r="P1181" s="63"/>
      <c r="Q1181" s="63"/>
      <c r="R1181" s="78">
        <v>12</v>
      </c>
      <c r="S1181" s="63" t="str">
        <f>VLOOKUP(R1181,SA!$B$3:$C$11,2,1)</f>
        <v>0-25</v>
      </c>
      <c r="T1181" s="38" t="s">
        <v>97</v>
      </c>
      <c r="U1181" s="24" t="s">
        <v>5745</v>
      </c>
      <c r="V1181" s="24">
        <v>300000</v>
      </c>
      <c r="W1181" s="39">
        <f t="shared" si="333"/>
        <v>0</v>
      </c>
      <c r="X1181" s="29">
        <f t="shared" si="334"/>
        <v>0</v>
      </c>
      <c r="Y1181" s="40">
        <f t="shared" si="335"/>
        <v>365</v>
      </c>
      <c r="Z1181" s="38">
        <f t="shared" si="336"/>
        <v>46081</v>
      </c>
      <c r="AA1181" s="41">
        <f t="shared" si="337"/>
        <v>181</v>
      </c>
      <c r="AB1181" s="24" t="s">
        <v>113</v>
      </c>
      <c r="AC1181" s="41">
        <f t="shared" si="338"/>
        <v>3690.3792000000003</v>
      </c>
      <c r="AD1181" s="41">
        <v>1</v>
      </c>
      <c r="AE1181" s="72">
        <f>INDEX(SA!$C$2:$G$11,MATCH(Details!S1181,SA!$C$2:$C$11,0),MATCH(Details!V1181,SA!$C$2:$G$2,0))*Y1181/(F1181-E1181+1)</f>
        <v>3127.44</v>
      </c>
      <c r="AF1181" s="41">
        <f t="shared" si="339"/>
        <v>0</v>
      </c>
      <c r="AG1181" s="41">
        <f t="shared" si="340"/>
        <v>0</v>
      </c>
      <c r="AH1181" s="41">
        <f t="shared" si="341"/>
        <v>562.93920000000003</v>
      </c>
      <c r="AI1181" s="60">
        <f t="shared" si="342"/>
        <v>125.0976</v>
      </c>
      <c r="AJ1181" s="60">
        <f t="shared" si="343"/>
        <v>703.67399999999998</v>
      </c>
      <c r="AK1181" s="60">
        <f t="shared" si="344"/>
        <v>1550.8675068493151</v>
      </c>
      <c r="AL1181" s="60">
        <f t="shared" si="345"/>
        <v>1139.8876175342466</v>
      </c>
      <c r="AM1181" s="41">
        <f t="shared" si="346"/>
        <v>1158.7807824657534</v>
      </c>
      <c r="AN1181" s="42">
        <f t="shared" si="347"/>
        <v>45715</v>
      </c>
      <c r="AO1181" s="43">
        <f t="shared" si="348"/>
        <v>3127.44</v>
      </c>
    </row>
    <row r="1182" spans="1:41" s="24" customFormat="1" ht="15.75" customHeight="1" x14ac:dyDescent="0.35">
      <c r="A1182" s="36" t="s">
        <v>27</v>
      </c>
      <c r="B1182" s="36">
        <v>202509</v>
      </c>
      <c r="C1182" s="24" t="s">
        <v>736</v>
      </c>
      <c r="D1182" s="24" t="s">
        <v>119</v>
      </c>
      <c r="E1182" s="62">
        <v>45901</v>
      </c>
      <c r="F1182" s="62">
        <v>46265</v>
      </c>
      <c r="G1182" s="37" t="s">
        <v>1637</v>
      </c>
      <c r="H1182" s="36">
        <v>550045</v>
      </c>
      <c r="I1182" s="63">
        <v>14977</v>
      </c>
      <c r="J1182" s="24" t="s">
        <v>4087</v>
      </c>
      <c r="K1182" s="63">
        <f t="shared" si="331"/>
        <v>45901</v>
      </c>
      <c r="L1182" s="55">
        <f t="shared" si="332"/>
        <v>0.04</v>
      </c>
      <c r="M1182" s="76">
        <v>0.22500000000000001</v>
      </c>
      <c r="N1182" s="62">
        <v>45901</v>
      </c>
      <c r="O1182" s="62">
        <v>46265</v>
      </c>
      <c r="P1182" s="63"/>
      <c r="Q1182" s="63"/>
      <c r="R1182" s="78">
        <v>84</v>
      </c>
      <c r="S1182" s="63" t="str">
        <f>VLOOKUP(R1182,SA!$B$3:$C$11,2,1)</f>
        <v>81-100</v>
      </c>
      <c r="T1182" s="38" t="s">
        <v>98</v>
      </c>
      <c r="U1182" s="24" t="s">
        <v>5747</v>
      </c>
      <c r="V1182" s="24">
        <v>300000</v>
      </c>
      <c r="W1182" s="39">
        <f t="shared" si="333"/>
        <v>0</v>
      </c>
      <c r="X1182" s="29">
        <f t="shared" si="334"/>
        <v>0</v>
      </c>
      <c r="Y1182" s="40">
        <f t="shared" si="335"/>
        <v>365</v>
      </c>
      <c r="Z1182" s="38">
        <f t="shared" si="336"/>
        <v>46081</v>
      </c>
      <c r="AA1182" s="41">
        <f t="shared" si="337"/>
        <v>181</v>
      </c>
      <c r="AB1182" s="24" t="s">
        <v>113</v>
      </c>
      <c r="AC1182" s="41">
        <f t="shared" si="338"/>
        <v>26913.322</v>
      </c>
      <c r="AD1182" s="41">
        <v>1</v>
      </c>
      <c r="AE1182" s="72">
        <f>INDEX(SA!$C$2:$G$11,MATCH(Details!S1182,SA!$C$2:$C$11,0),MATCH(Details!V1182,SA!$C$2:$G$2,0))*Y1182/(F1182-E1182+1)</f>
        <v>22807.9</v>
      </c>
      <c r="AF1182" s="41">
        <f t="shared" si="339"/>
        <v>0</v>
      </c>
      <c r="AG1182" s="41">
        <f t="shared" si="340"/>
        <v>0</v>
      </c>
      <c r="AH1182" s="41">
        <f t="shared" si="341"/>
        <v>4105.4220000000005</v>
      </c>
      <c r="AI1182" s="60">
        <f t="shared" si="342"/>
        <v>912.31600000000003</v>
      </c>
      <c r="AJ1182" s="60">
        <f t="shared" si="343"/>
        <v>5131.7775000000001</v>
      </c>
      <c r="AK1182" s="60">
        <f t="shared" si="344"/>
        <v>11310.21890410959</v>
      </c>
      <c r="AL1182" s="60">
        <f t="shared" si="345"/>
        <v>8313.0108945205484</v>
      </c>
      <c r="AM1182" s="41">
        <f t="shared" si="346"/>
        <v>8450.795605479454</v>
      </c>
      <c r="AN1182" s="42">
        <f t="shared" si="347"/>
        <v>45715</v>
      </c>
      <c r="AO1182" s="43">
        <f t="shared" si="348"/>
        <v>22807.9</v>
      </c>
    </row>
    <row r="1183" spans="1:41" s="24" customFormat="1" ht="15.75" customHeight="1" x14ac:dyDescent="0.35">
      <c r="A1183" s="36" t="s">
        <v>27</v>
      </c>
      <c r="B1183" s="36">
        <v>202509</v>
      </c>
      <c r="C1183" s="24" t="s">
        <v>736</v>
      </c>
      <c r="D1183" s="24" t="s">
        <v>119</v>
      </c>
      <c r="E1183" s="62">
        <v>45901</v>
      </c>
      <c r="F1183" s="62">
        <v>46265</v>
      </c>
      <c r="G1183" s="37" t="s">
        <v>1638</v>
      </c>
      <c r="H1183" s="36">
        <v>550045</v>
      </c>
      <c r="I1183" s="63">
        <v>39348</v>
      </c>
      <c r="J1183" s="24" t="s">
        <v>4088</v>
      </c>
      <c r="K1183" s="63">
        <f t="shared" si="331"/>
        <v>45901</v>
      </c>
      <c r="L1183" s="55">
        <f t="shared" si="332"/>
        <v>0.04</v>
      </c>
      <c r="M1183" s="76">
        <v>0.22500000000000001</v>
      </c>
      <c r="N1183" s="62">
        <v>45901</v>
      </c>
      <c r="O1183" s="62">
        <v>46265</v>
      </c>
      <c r="P1183" s="63"/>
      <c r="Q1183" s="63"/>
      <c r="R1183" s="78">
        <v>17</v>
      </c>
      <c r="S1183" s="63" t="str">
        <f>VLOOKUP(R1183,SA!$B$3:$C$11,2,1)</f>
        <v>0-25</v>
      </c>
      <c r="T1183" s="38" t="s">
        <v>98</v>
      </c>
      <c r="U1183" s="24" t="s">
        <v>5746</v>
      </c>
      <c r="V1183" s="24">
        <v>300000</v>
      </c>
      <c r="W1183" s="39">
        <f t="shared" si="333"/>
        <v>0</v>
      </c>
      <c r="X1183" s="29">
        <f t="shared" si="334"/>
        <v>0</v>
      </c>
      <c r="Y1183" s="40">
        <f t="shared" si="335"/>
        <v>365</v>
      </c>
      <c r="Z1183" s="38">
        <f t="shared" si="336"/>
        <v>46081</v>
      </c>
      <c r="AA1183" s="41">
        <f t="shared" si="337"/>
        <v>181</v>
      </c>
      <c r="AB1183" s="24" t="s">
        <v>113</v>
      </c>
      <c r="AC1183" s="41">
        <f t="shared" si="338"/>
        <v>3690.3792000000003</v>
      </c>
      <c r="AD1183" s="41">
        <v>1</v>
      </c>
      <c r="AE1183" s="72">
        <f>INDEX(SA!$C$2:$G$11,MATCH(Details!S1183,SA!$C$2:$C$11,0),MATCH(Details!V1183,SA!$C$2:$G$2,0))*Y1183/(F1183-E1183+1)</f>
        <v>3127.44</v>
      </c>
      <c r="AF1183" s="41">
        <f t="shared" si="339"/>
        <v>0</v>
      </c>
      <c r="AG1183" s="41">
        <f t="shared" si="340"/>
        <v>0</v>
      </c>
      <c r="AH1183" s="41">
        <f t="shared" si="341"/>
        <v>562.93920000000003</v>
      </c>
      <c r="AI1183" s="60">
        <f t="shared" si="342"/>
        <v>125.0976</v>
      </c>
      <c r="AJ1183" s="60">
        <f t="shared" si="343"/>
        <v>703.67399999999998</v>
      </c>
      <c r="AK1183" s="60">
        <f t="shared" si="344"/>
        <v>1550.8675068493151</v>
      </c>
      <c r="AL1183" s="60">
        <f t="shared" si="345"/>
        <v>1139.8876175342466</v>
      </c>
      <c r="AM1183" s="41">
        <f t="shared" si="346"/>
        <v>1158.7807824657534</v>
      </c>
      <c r="AN1183" s="42">
        <f t="shared" si="347"/>
        <v>45715</v>
      </c>
      <c r="AO1183" s="43">
        <f t="shared" si="348"/>
        <v>3127.44</v>
      </c>
    </row>
    <row r="1184" spans="1:41" s="24" customFormat="1" ht="15.75" customHeight="1" x14ac:dyDescent="0.35">
      <c r="A1184" s="36" t="s">
        <v>27</v>
      </c>
      <c r="B1184" s="36">
        <v>202509</v>
      </c>
      <c r="C1184" s="24" t="s">
        <v>736</v>
      </c>
      <c r="D1184" s="24" t="s">
        <v>119</v>
      </c>
      <c r="E1184" s="62">
        <v>45901</v>
      </c>
      <c r="F1184" s="62">
        <v>46265</v>
      </c>
      <c r="G1184" s="37" t="s">
        <v>210</v>
      </c>
      <c r="H1184" s="36">
        <v>550045</v>
      </c>
      <c r="I1184" s="63">
        <v>27030</v>
      </c>
      <c r="J1184" s="24" t="s">
        <v>4089</v>
      </c>
      <c r="K1184" s="63">
        <f t="shared" si="331"/>
        <v>45901</v>
      </c>
      <c r="L1184" s="55">
        <f t="shared" si="332"/>
        <v>0.04</v>
      </c>
      <c r="M1184" s="76">
        <v>0.22500000000000001</v>
      </c>
      <c r="N1184" s="62">
        <v>45901</v>
      </c>
      <c r="O1184" s="62">
        <v>46265</v>
      </c>
      <c r="P1184" s="63"/>
      <c r="Q1184" s="63"/>
      <c r="R1184" s="78">
        <v>51</v>
      </c>
      <c r="S1184" s="63" t="str">
        <f>VLOOKUP(R1184,SA!$B$3:$C$11,2,1)</f>
        <v>46-55</v>
      </c>
      <c r="T1184" s="38" t="s">
        <v>97</v>
      </c>
      <c r="U1184" s="24" t="s">
        <v>56</v>
      </c>
      <c r="V1184" s="24">
        <v>300000</v>
      </c>
      <c r="W1184" s="39">
        <f t="shared" si="333"/>
        <v>300000</v>
      </c>
      <c r="X1184" s="29">
        <f t="shared" si="334"/>
        <v>1</v>
      </c>
      <c r="Y1184" s="40">
        <f t="shared" si="335"/>
        <v>365</v>
      </c>
      <c r="Z1184" s="38">
        <f t="shared" si="336"/>
        <v>46081</v>
      </c>
      <c r="AA1184" s="41">
        <f t="shared" si="337"/>
        <v>181</v>
      </c>
      <c r="AB1184" s="24" t="s">
        <v>113</v>
      </c>
      <c r="AC1184" s="41">
        <f t="shared" si="338"/>
        <v>7373.4659999999994</v>
      </c>
      <c r="AD1184" s="41">
        <v>1</v>
      </c>
      <c r="AE1184" s="72">
        <f>INDEX(SA!$C$2:$G$11,MATCH(Details!S1184,SA!$C$2:$C$11,0),MATCH(Details!V1184,SA!$C$2:$G$2,0))*Y1184/(F1184-E1184+1)</f>
        <v>6248.7</v>
      </c>
      <c r="AF1184" s="41">
        <f t="shared" si="339"/>
        <v>0</v>
      </c>
      <c r="AG1184" s="41">
        <f t="shared" si="340"/>
        <v>0</v>
      </c>
      <c r="AH1184" s="41">
        <f t="shared" si="341"/>
        <v>1124.7659999999998</v>
      </c>
      <c r="AI1184" s="60">
        <f t="shared" si="342"/>
        <v>249.94800000000001</v>
      </c>
      <c r="AJ1184" s="60">
        <f t="shared" si="343"/>
        <v>1405.9575</v>
      </c>
      <c r="AK1184" s="60">
        <f t="shared" si="344"/>
        <v>3098.6704109589041</v>
      </c>
      <c r="AL1184" s="60">
        <f t="shared" si="345"/>
        <v>2277.5227520547946</v>
      </c>
      <c r="AM1184" s="41">
        <f t="shared" si="346"/>
        <v>2315.2717479452049</v>
      </c>
      <c r="AN1184" s="42">
        <f t="shared" si="347"/>
        <v>45715</v>
      </c>
      <c r="AO1184" s="43">
        <f t="shared" si="348"/>
        <v>6248.7</v>
      </c>
    </row>
    <row r="1185" spans="1:41" s="24" customFormat="1" ht="15.75" customHeight="1" x14ac:dyDescent="0.35">
      <c r="A1185" s="36" t="s">
        <v>27</v>
      </c>
      <c r="B1185" s="36">
        <v>202509</v>
      </c>
      <c r="C1185" s="24" t="s">
        <v>736</v>
      </c>
      <c r="D1185" s="24" t="s">
        <v>119</v>
      </c>
      <c r="E1185" s="62">
        <v>45901</v>
      </c>
      <c r="F1185" s="62">
        <v>46265</v>
      </c>
      <c r="G1185" s="37" t="s">
        <v>1639</v>
      </c>
      <c r="H1185" s="36">
        <v>550046</v>
      </c>
      <c r="I1185" s="63">
        <v>27225</v>
      </c>
      <c r="J1185" s="24" t="s">
        <v>4090</v>
      </c>
      <c r="K1185" s="63">
        <f t="shared" si="331"/>
        <v>45901</v>
      </c>
      <c r="L1185" s="55">
        <f t="shared" si="332"/>
        <v>0.04</v>
      </c>
      <c r="M1185" s="76">
        <v>0.22500000000000001</v>
      </c>
      <c r="N1185" s="62">
        <v>45901</v>
      </c>
      <c r="O1185" s="62">
        <v>46265</v>
      </c>
      <c r="P1185" s="63"/>
      <c r="Q1185" s="63"/>
      <c r="R1185" s="78">
        <v>51</v>
      </c>
      <c r="S1185" s="63" t="str">
        <f>VLOOKUP(R1185,SA!$B$3:$C$11,2,1)</f>
        <v>46-55</v>
      </c>
      <c r="T1185" s="38" t="s">
        <v>98</v>
      </c>
      <c r="U1185" s="24" t="s">
        <v>5743</v>
      </c>
      <c r="V1185" s="24">
        <v>300000</v>
      </c>
      <c r="W1185" s="39">
        <f t="shared" si="333"/>
        <v>0</v>
      </c>
      <c r="X1185" s="29">
        <f t="shared" si="334"/>
        <v>0</v>
      </c>
      <c r="Y1185" s="40">
        <f t="shared" si="335"/>
        <v>365</v>
      </c>
      <c r="Z1185" s="38">
        <f t="shared" si="336"/>
        <v>46081</v>
      </c>
      <c r="AA1185" s="41">
        <f t="shared" si="337"/>
        <v>181</v>
      </c>
      <c r="AB1185" s="24" t="s">
        <v>113</v>
      </c>
      <c r="AC1185" s="41">
        <f t="shared" si="338"/>
        <v>7373.4659999999994</v>
      </c>
      <c r="AD1185" s="41">
        <v>1</v>
      </c>
      <c r="AE1185" s="72">
        <f>INDEX(SA!$C$2:$G$11,MATCH(Details!S1185,SA!$C$2:$C$11,0),MATCH(Details!V1185,SA!$C$2:$G$2,0))*Y1185/(F1185-E1185+1)</f>
        <v>6248.7</v>
      </c>
      <c r="AF1185" s="41">
        <f t="shared" si="339"/>
        <v>0</v>
      </c>
      <c r="AG1185" s="41">
        <f t="shared" si="340"/>
        <v>0</v>
      </c>
      <c r="AH1185" s="41">
        <f t="shared" si="341"/>
        <v>1124.7659999999998</v>
      </c>
      <c r="AI1185" s="60">
        <f t="shared" si="342"/>
        <v>249.94800000000001</v>
      </c>
      <c r="AJ1185" s="60">
        <f t="shared" si="343"/>
        <v>1405.9575</v>
      </c>
      <c r="AK1185" s="60">
        <f t="shared" si="344"/>
        <v>3098.6704109589041</v>
      </c>
      <c r="AL1185" s="60">
        <f t="shared" si="345"/>
        <v>2277.5227520547946</v>
      </c>
      <c r="AM1185" s="41">
        <f t="shared" si="346"/>
        <v>2315.2717479452049</v>
      </c>
      <c r="AN1185" s="42">
        <f t="shared" si="347"/>
        <v>45715</v>
      </c>
      <c r="AO1185" s="43">
        <f t="shared" si="348"/>
        <v>6248.7</v>
      </c>
    </row>
    <row r="1186" spans="1:41" s="24" customFormat="1" ht="15.75" customHeight="1" x14ac:dyDescent="0.35">
      <c r="A1186" s="36" t="s">
        <v>27</v>
      </c>
      <c r="B1186" s="36">
        <v>202509</v>
      </c>
      <c r="C1186" s="24" t="s">
        <v>736</v>
      </c>
      <c r="D1186" s="24" t="s">
        <v>119</v>
      </c>
      <c r="E1186" s="62">
        <v>45901</v>
      </c>
      <c r="F1186" s="62">
        <v>46265</v>
      </c>
      <c r="G1186" s="37" t="s">
        <v>1640</v>
      </c>
      <c r="H1186" s="36">
        <v>550046</v>
      </c>
      <c r="I1186" s="63">
        <v>15980</v>
      </c>
      <c r="J1186" s="24" t="s">
        <v>4091</v>
      </c>
      <c r="K1186" s="63">
        <f t="shared" si="331"/>
        <v>45901</v>
      </c>
      <c r="L1186" s="55">
        <f t="shared" si="332"/>
        <v>0.04</v>
      </c>
      <c r="M1186" s="76">
        <v>0.22500000000000001</v>
      </c>
      <c r="N1186" s="62">
        <v>45901</v>
      </c>
      <c r="O1186" s="62">
        <v>46265</v>
      </c>
      <c r="P1186" s="63"/>
      <c r="Q1186" s="63"/>
      <c r="R1186" s="78">
        <v>81</v>
      </c>
      <c r="S1186" s="63" t="str">
        <f>VLOOKUP(R1186,SA!$B$3:$C$11,2,1)</f>
        <v>81-100</v>
      </c>
      <c r="T1186" s="38" t="s">
        <v>98</v>
      </c>
      <c r="U1186" s="24" t="s">
        <v>5747</v>
      </c>
      <c r="V1186" s="24">
        <v>300000</v>
      </c>
      <c r="W1186" s="39">
        <f t="shared" si="333"/>
        <v>0</v>
      </c>
      <c r="X1186" s="29">
        <f t="shared" si="334"/>
        <v>0</v>
      </c>
      <c r="Y1186" s="40">
        <f t="shared" si="335"/>
        <v>365</v>
      </c>
      <c r="Z1186" s="38">
        <f t="shared" si="336"/>
        <v>46081</v>
      </c>
      <c r="AA1186" s="41">
        <f t="shared" si="337"/>
        <v>181</v>
      </c>
      <c r="AB1186" s="24" t="s">
        <v>113</v>
      </c>
      <c r="AC1186" s="41">
        <f t="shared" si="338"/>
        <v>26913.322</v>
      </c>
      <c r="AD1186" s="41">
        <v>1</v>
      </c>
      <c r="AE1186" s="72">
        <f>INDEX(SA!$C$2:$G$11,MATCH(Details!S1186,SA!$C$2:$C$11,0),MATCH(Details!V1186,SA!$C$2:$G$2,0))*Y1186/(F1186-E1186+1)</f>
        <v>22807.9</v>
      </c>
      <c r="AF1186" s="41">
        <f t="shared" si="339"/>
        <v>0</v>
      </c>
      <c r="AG1186" s="41">
        <f t="shared" si="340"/>
        <v>0</v>
      </c>
      <c r="AH1186" s="41">
        <f t="shared" si="341"/>
        <v>4105.4220000000005</v>
      </c>
      <c r="AI1186" s="60">
        <f t="shared" si="342"/>
        <v>912.31600000000003</v>
      </c>
      <c r="AJ1186" s="60">
        <f t="shared" si="343"/>
        <v>5131.7775000000001</v>
      </c>
      <c r="AK1186" s="60">
        <f t="shared" si="344"/>
        <v>11310.21890410959</v>
      </c>
      <c r="AL1186" s="60">
        <f t="shared" si="345"/>
        <v>8313.0108945205484</v>
      </c>
      <c r="AM1186" s="41">
        <f t="shared" si="346"/>
        <v>8450.795605479454</v>
      </c>
      <c r="AN1186" s="42">
        <f t="shared" si="347"/>
        <v>45715</v>
      </c>
      <c r="AO1186" s="43">
        <f t="shared" si="348"/>
        <v>22807.9</v>
      </c>
    </row>
    <row r="1187" spans="1:41" s="24" customFormat="1" ht="15.75" customHeight="1" x14ac:dyDescent="0.35">
      <c r="A1187" s="36" t="s">
        <v>27</v>
      </c>
      <c r="B1187" s="36">
        <v>202509</v>
      </c>
      <c r="C1187" s="24" t="s">
        <v>736</v>
      </c>
      <c r="D1187" s="24" t="s">
        <v>119</v>
      </c>
      <c r="E1187" s="62">
        <v>45901</v>
      </c>
      <c r="F1187" s="62">
        <v>46265</v>
      </c>
      <c r="G1187" s="37" t="s">
        <v>1641</v>
      </c>
      <c r="H1187" s="36">
        <v>550046</v>
      </c>
      <c r="I1187" s="63">
        <v>38811</v>
      </c>
      <c r="J1187" s="24" t="s">
        <v>4092</v>
      </c>
      <c r="K1187" s="63">
        <f t="shared" si="331"/>
        <v>45901</v>
      </c>
      <c r="L1187" s="55">
        <f t="shared" si="332"/>
        <v>0.04</v>
      </c>
      <c r="M1187" s="76">
        <v>0.22500000000000001</v>
      </c>
      <c r="N1187" s="62">
        <v>45901</v>
      </c>
      <c r="O1187" s="62">
        <v>46265</v>
      </c>
      <c r="P1187" s="63"/>
      <c r="Q1187" s="63"/>
      <c r="R1187" s="78">
        <v>19</v>
      </c>
      <c r="S1187" s="63" t="str">
        <f>VLOOKUP(R1187,SA!$B$3:$C$11,2,1)</f>
        <v>0-25</v>
      </c>
      <c r="T1187" s="38" t="s">
        <v>98</v>
      </c>
      <c r="U1187" s="24" t="s">
        <v>5746</v>
      </c>
      <c r="V1187" s="24">
        <v>300000</v>
      </c>
      <c r="W1187" s="39">
        <f t="shared" si="333"/>
        <v>0</v>
      </c>
      <c r="X1187" s="29">
        <f t="shared" si="334"/>
        <v>0</v>
      </c>
      <c r="Y1187" s="40">
        <f t="shared" si="335"/>
        <v>365</v>
      </c>
      <c r="Z1187" s="38">
        <f t="shared" si="336"/>
        <v>46081</v>
      </c>
      <c r="AA1187" s="41">
        <f t="shared" si="337"/>
        <v>181</v>
      </c>
      <c r="AB1187" s="24" t="s">
        <v>113</v>
      </c>
      <c r="AC1187" s="41">
        <f t="shared" si="338"/>
        <v>3690.3792000000003</v>
      </c>
      <c r="AD1187" s="41">
        <v>1</v>
      </c>
      <c r="AE1187" s="72">
        <f>INDEX(SA!$C$2:$G$11,MATCH(Details!S1187,SA!$C$2:$C$11,0),MATCH(Details!V1187,SA!$C$2:$G$2,0))*Y1187/(F1187-E1187+1)</f>
        <v>3127.44</v>
      </c>
      <c r="AF1187" s="41">
        <f t="shared" si="339"/>
        <v>0</v>
      </c>
      <c r="AG1187" s="41">
        <f t="shared" si="340"/>
        <v>0</v>
      </c>
      <c r="AH1187" s="41">
        <f t="shared" si="341"/>
        <v>562.93920000000003</v>
      </c>
      <c r="AI1187" s="60">
        <f t="shared" si="342"/>
        <v>125.0976</v>
      </c>
      <c r="AJ1187" s="60">
        <f t="shared" si="343"/>
        <v>703.67399999999998</v>
      </c>
      <c r="AK1187" s="60">
        <f t="shared" si="344"/>
        <v>1550.8675068493151</v>
      </c>
      <c r="AL1187" s="60">
        <f t="shared" si="345"/>
        <v>1139.8876175342466</v>
      </c>
      <c r="AM1187" s="41">
        <f t="shared" si="346"/>
        <v>1158.7807824657534</v>
      </c>
      <c r="AN1187" s="42">
        <f t="shared" si="347"/>
        <v>45715</v>
      </c>
      <c r="AO1187" s="43">
        <f t="shared" si="348"/>
        <v>3127.44</v>
      </c>
    </row>
    <row r="1188" spans="1:41" s="24" customFormat="1" ht="15.75" customHeight="1" x14ac:dyDescent="0.35">
      <c r="A1188" s="36" t="s">
        <v>27</v>
      </c>
      <c r="B1188" s="36">
        <v>202509</v>
      </c>
      <c r="C1188" s="24" t="s">
        <v>736</v>
      </c>
      <c r="D1188" s="24" t="s">
        <v>119</v>
      </c>
      <c r="E1188" s="62">
        <v>45901</v>
      </c>
      <c r="F1188" s="62">
        <v>46265</v>
      </c>
      <c r="G1188" s="37" t="s">
        <v>335</v>
      </c>
      <c r="H1188" s="36">
        <v>550046</v>
      </c>
      <c r="I1188" s="63">
        <v>25341</v>
      </c>
      <c r="J1188" s="24" t="s">
        <v>4093</v>
      </c>
      <c r="K1188" s="63">
        <f t="shared" si="331"/>
        <v>45901</v>
      </c>
      <c r="L1188" s="55">
        <f t="shared" si="332"/>
        <v>0.04</v>
      </c>
      <c r="M1188" s="76">
        <v>0.22500000000000001</v>
      </c>
      <c r="N1188" s="62">
        <v>45901</v>
      </c>
      <c r="O1188" s="62">
        <v>46265</v>
      </c>
      <c r="P1188" s="63"/>
      <c r="Q1188" s="63"/>
      <c r="R1188" s="78">
        <v>56</v>
      </c>
      <c r="S1188" s="63" t="str">
        <f>VLOOKUP(R1188,SA!$B$3:$C$11,2,1)</f>
        <v>56-65</v>
      </c>
      <c r="T1188" s="38" t="s">
        <v>97</v>
      </c>
      <c r="U1188" s="24" t="s">
        <v>56</v>
      </c>
      <c r="V1188" s="24">
        <v>300000</v>
      </c>
      <c r="W1188" s="39">
        <f t="shared" si="333"/>
        <v>300000</v>
      </c>
      <c r="X1188" s="29">
        <f t="shared" si="334"/>
        <v>1</v>
      </c>
      <c r="Y1188" s="40">
        <f t="shared" si="335"/>
        <v>365</v>
      </c>
      <c r="Z1188" s="38">
        <f t="shared" si="336"/>
        <v>46081</v>
      </c>
      <c r="AA1188" s="41">
        <f t="shared" si="337"/>
        <v>181</v>
      </c>
      <c r="AB1188" s="24" t="s">
        <v>113</v>
      </c>
      <c r="AC1188" s="41">
        <f t="shared" si="338"/>
        <v>10831.751</v>
      </c>
      <c r="AD1188" s="41">
        <v>1</v>
      </c>
      <c r="AE1188" s="72">
        <f>INDEX(SA!$C$2:$G$11,MATCH(Details!S1188,SA!$C$2:$C$11,0),MATCH(Details!V1188,SA!$C$2:$G$2,0))*Y1188/(F1188-E1188+1)</f>
        <v>9179.4500000000007</v>
      </c>
      <c r="AF1188" s="41">
        <f t="shared" si="339"/>
        <v>0</v>
      </c>
      <c r="AG1188" s="41">
        <f t="shared" si="340"/>
        <v>0</v>
      </c>
      <c r="AH1188" s="41">
        <f t="shared" si="341"/>
        <v>1652.3010000000002</v>
      </c>
      <c r="AI1188" s="60">
        <f t="shared" si="342"/>
        <v>367.17800000000005</v>
      </c>
      <c r="AJ1188" s="60">
        <f t="shared" si="343"/>
        <v>2065.3762500000003</v>
      </c>
      <c r="AK1188" s="60">
        <f t="shared" si="344"/>
        <v>4552.0012328767125</v>
      </c>
      <c r="AL1188" s="60">
        <f t="shared" si="345"/>
        <v>3345.7209061643835</v>
      </c>
      <c r="AM1188" s="41">
        <f t="shared" si="346"/>
        <v>3401.1748438356171</v>
      </c>
      <c r="AN1188" s="42">
        <f t="shared" si="347"/>
        <v>45715</v>
      </c>
      <c r="AO1188" s="43">
        <f t="shared" si="348"/>
        <v>9179.4500000000007</v>
      </c>
    </row>
    <row r="1189" spans="1:41" s="24" customFormat="1" ht="15.75" customHeight="1" x14ac:dyDescent="0.35">
      <c r="A1189" s="36" t="s">
        <v>27</v>
      </c>
      <c r="B1189" s="36">
        <v>202509</v>
      </c>
      <c r="C1189" s="24" t="s">
        <v>736</v>
      </c>
      <c r="D1189" s="24" t="s">
        <v>119</v>
      </c>
      <c r="E1189" s="62">
        <v>45901</v>
      </c>
      <c r="F1189" s="62">
        <v>46265</v>
      </c>
      <c r="G1189" s="37" t="s">
        <v>1642</v>
      </c>
      <c r="H1189" s="36">
        <v>550046</v>
      </c>
      <c r="I1189" s="63">
        <v>37577</v>
      </c>
      <c r="J1189" s="24" t="s">
        <v>4094</v>
      </c>
      <c r="K1189" s="63">
        <f t="shared" si="331"/>
        <v>45901</v>
      </c>
      <c r="L1189" s="55">
        <f t="shared" si="332"/>
        <v>0.04</v>
      </c>
      <c r="M1189" s="76">
        <v>0.22500000000000001</v>
      </c>
      <c r="N1189" s="62">
        <v>45901</v>
      </c>
      <c r="O1189" s="62">
        <v>46265</v>
      </c>
      <c r="P1189" s="63"/>
      <c r="Q1189" s="63"/>
      <c r="R1189" s="78">
        <v>22</v>
      </c>
      <c r="S1189" s="63" t="str">
        <f>VLOOKUP(R1189,SA!$B$3:$C$11,2,1)</f>
        <v>0-25</v>
      </c>
      <c r="T1189" s="38" t="s">
        <v>97</v>
      </c>
      <c r="U1189" s="24" t="s">
        <v>5745</v>
      </c>
      <c r="V1189" s="24">
        <v>300000</v>
      </c>
      <c r="W1189" s="39">
        <f t="shared" si="333"/>
        <v>0</v>
      </c>
      <c r="X1189" s="29">
        <f t="shared" si="334"/>
        <v>0</v>
      </c>
      <c r="Y1189" s="40">
        <f t="shared" si="335"/>
        <v>365</v>
      </c>
      <c r="Z1189" s="38">
        <f t="shared" si="336"/>
        <v>46081</v>
      </c>
      <c r="AA1189" s="41">
        <f t="shared" si="337"/>
        <v>181</v>
      </c>
      <c r="AB1189" s="24" t="s">
        <v>113</v>
      </c>
      <c r="AC1189" s="41">
        <f t="shared" si="338"/>
        <v>3690.3792000000003</v>
      </c>
      <c r="AD1189" s="41">
        <v>1</v>
      </c>
      <c r="AE1189" s="72">
        <f>INDEX(SA!$C$2:$G$11,MATCH(Details!S1189,SA!$C$2:$C$11,0),MATCH(Details!V1189,SA!$C$2:$G$2,0))*Y1189/(F1189-E1189+1)</f>
        <v>3127.44</v>
      </c>
      <c r="AF1189" s="41">
        <f t="shared" si="339"/>
        <v>0</v>
      </c>
      <c r="AG1189" s="41">
        <f t="shared" si="340"/>
        <v>0</v>
      </c>
      <c r="AH1189" s="41">
        <f t="shared" si="341"/>
        <v>562.93920000000003</v>
      </c>
      <c r="AI1189" s="60">
        <f t="shared" si="342"/>
        <v>125.0976</v>
      </c>
      <c r="AJ1189" s="60">
        <f t="shared" si="343"/>
        <v>703.67399999999998</v>
      </c>
      <c r="AK1189" s="60">
        <f t="shared" si="344"/>
        <v>1550.8675068493151</v>
      </c>
      <c r="AL1189" s="60">
        <f t="shared" si="345"/>
        <v>1139.8876175342466</v>
      </c>
      <c r="AM1189" s="41">
        <f t="shared" si="346"/>
        <v>1158.7807824657534</v>
      </c>
      <c r="AN1189" s="42">
        <f t="shared" si="347"/>
        <v>45715</v>
      </c>
      <c r="AO1189" s="43">
        <f t="shared" si="348"/>
        <v>3127.44</v>
      </c>
    </row>
    <row r="1190" spans="1:41" s="24" customFormat="1" ht="15.75" customHeight="1" x14ac:dyDescent="0.35">
      <c r="A1190" s="36" t="s">
        <v>27</v>
      </c>
      <c r="B1190" s="36">
        <v>202509</v>
      </c>
      <c r="C1190" s="24" t="s">
        <v>736</v>
      </c>
      <c r="D1190" s="24" t="s">
        <v>119</v>
      </c>
      <c r="E1190" s="62">
        <v>45901</v>
      </c>
      <c r="F1190" s="62">
        <v>46265</v>
      </c>
      <c r="G1190" s="37" t="s">
        <v>1643</v>
      </c>
      <c r="H1190" s="36">
        <v>550047</v>
      </c>
      <c r="I1190" s="63">
        <v>26982</v>
      </c>
      <c r="J1190" s="24" t="s">
        <v>4095</v>
      </c>
      <c r="K1190" s="63">
        <f t="shared" si="331"/>
        <v>45901</v>
      </c>
      <c r="L1190" s="55">
        <f t="shared" si="332"/>
        <v>0.04</v>
      </c>
      <c r="M1190" s="76">
        <v>0.22500000000000001</v>
      </c>
      <c r="N1190" s="62">
        <v>45901</v>
      </c>
      <c r="O1190" s="62">
        <v>46265</v>
      </c>
      <c r="P1190" s="63"/>
      <c r="Q1190" s="63"/>
      <c r="R1190" s="78">
        <v>51</v>
      </c>
      <c r="S1190" s="63" t="str">
        <f>VLOOKUP(R1190,SA!$B$3:$C$11,2,1)</f>
        <v>46-55</v>
      </c>
      <c r="T1190" s="38" t="s">
        <v>98</v>
      </c>
      <c r="U1190" s="24" t="s">
        <v>5743</v>
      </c>
      <c r="V1190" s="24">
        <v>300000</v>
      </c>
      <c r="W1190" s="39">
        <f t="shared" si="333"/>
        <v>0</v>
      </c>
      <c r="X1190" s="29">
        <f t="shared" si="334"/>
        <v>0</v>
      </c>
      <c r="Y1190" s="40">
        <f t="shared" si="335"/>
        <v>365</v>
      </c>
      <c r="Z1190" s="38">
        <f t="shared" si="336"/>
        <v>46081</v>
      </c>
      <c r="AA1190" s="41">
        <f t="shared" si="337"/>
        <v>181</v>
      </c>
      <c r="AB1190" s="24" t="s">
        <v>113</v>
      </c>
      <c r="AC1190" s="41">
        <f t="shared" si="338"/>
        <v>7373.4659999999994</v>
      </c>
      <c r="AD1190" s="41">
        <v>1</v>
      </c>
      <c r="AE1190" s="72">
        <f>INDEX(SA!$C$2:$G$11,MATCH(Details!S1190,SA!$C$2:$C$11,0),MATCH(Details!V1190,SA!$C$2:$G$2,0))*Y1190/(F1190-E1190+1)</f>
        <v>6248.7</v>
      </c>
      <c r="AF1190" s="41">
        <f t="shared" si="339"/>
        <v>0</v>
      </c>
      <c r="AG1190" s="41">
        <f t="shared" si="340"/>
        <v>0</v>
      </c>
      <c r="AH1190" s="41">
        <f t="shared" si="341"/>
        <v>1124.7659999999998</v>
      </c>
      <c r="AI1190" s="60">
        <f t="shared" si="342"/>
        <v>249.94800000000001</v>
      </c>
      <c r="AJ1190" s="60">
        <f t="shared" si="343"/>
        <v>1405.9575</v>
      </c>
      <c r="AK1190" s="60">
        <f t="shared" si="344"/>
        <v>3098.6704109589041</v>
      </c>
      <c r="AL1190" s="60">
        <f t="shared" si="345"/>
        <v>2277.5227520547946</v>
      </c>
      <c r="AM1190" s="41">
        <f t="shared" si="346"/>
        <v>2315.2717479452049</v>
      </c>
      <c r="AN1190" s="42">
        <f t="shared" si="347"/>
        <v>45715</v>
      </c>
      <c r="AO1190" s="43">
        <f t="shared" si="348"/>
        <v>6248.7</v>
      </c>
    </row>
    <row r="1191" spans="1:41" s="24" customFormat="1" ht="15.75" customHeight="1" x14ac:dyDescent="0.35">
      <c r="A1191" s="36" t="s">
        <v>27</v>
      </c>
      <c r="B1191" s="36">
        <v>202509</v>
      </c>
      <c r="C1191" s="24" t="s">
        <v>736</v>
      </c>
      <c r="D1191" s="24" t="s">
        <v>119</v>
      </c>
      <c r="E1191" s="62">
        <v>45901</v>
      </c>
      <c r="F1191" s="62">
        <v>46265</v>
      </c>
      <c r="G1191" s="37" t="s">
        <v>525</v>
      </c>
      <c r="H1191" s="36">
        <v>550047</v>
      </c>
      <c r="I1191" s="63">
        <v>37851</v>
      </c>
      <c r="J1191" s="24" t="s">
        <v>4096</v>
      </c>
      <c r="K1191" s="63">
        <f t="shared" si="331"/>
        <v>45901</v>
      </c>
      <c r="L1191" s="55">
        <f t="shared" si="332"/>
        <v>0.04</v>
      </c>
      <c r="M1191" s="76">
        <v>0.22500000000000001</v>
      </c>
      <c r="N1191" s="62">
        <v>45901</v>
      </c>
      <c r="O1191" s="62">
        <v>46265</v>
      </c>
      <c r="P1191" s="63"/>
      <c r="Q1191" s="63"/>
      <c r="R1191" s="78">
        <v>22</v>
      </c>
      <c r="S1191" s="63" t="str">
        <f>VLOOKUP(R1191,SA!$B$3:$C$11,2,1)</f>
        <v>0-25</v>
      </c>
      <c r="T1191" s="38" t="s">
        <v>97</v>
      </c>
      <c r="U1191" s="24" t="s">
        <v>5745</v>
      </c>
      <c r="V1191" s="24">
        <v>300000</v>
      </c>
      <c r="W1191" s="39">
        <f t="shared" si="333"/>
        <v>0</v>
      </c>
      <c r="X1191" s="29">
        <f t="shared" si="334"/>
        <v>0</v>
      </c>
      <c r="Y1191" s="40">
        <f t="shared" si="335"/>
        <v>365</v>
      </c>
      <c r="Z1191" s="38">
        <f t="shared" si="336"/>
        <v>46081</v>
      </c>
      <c r="AA1191" s="41">
        <f t="shared" si="337"/>
        <v>181</v>
      </c>
      <c r="AB1191" s="24" t="s">
        <v>113</v>
      </c>
      <c r="AC1191" s="41">
        <f t="shared" si="338"/>
        <v>3690.3792000000003</v>
      </c>
      <c r="AD1191" s="41">
        <v>1</v>
      </c>
      <c r="AE1191" s="72">
        <f>INDEX(SA!$C$2:$G$11,MATCH(Details!S1191,SA!$C$2:$C$11,0),MATCH(Details!V1191,SA!$C$2:$G$2,0))*Y1191/(F1191-E1191+1)</f>
        <v>3127.44</v>
      </c>
      <c r="AF1191" s="41">
        <f t="shared" si="339"/>
        <v>0</v>
      </c>
      <c r="AG1191" s="41">
        <f t="shared" si="340"/>
        <v>0</v>
      </c>
      <c r="AH1191" s="41">
        <f t="shared" si="341"/>
        <v>562.93920000000003</v>
      </c>
      <c r="AI1191" s="60">
        <f t="shared" si="342"/>
        <v>125.0976</v>
      </c>
      <c r="AJ1191" s="60">
        <f t="shared" si="343"/>
        <v>703.67399999999998</v>
      </c>
      <c r="AK1191" s="60">
        <f t="shared" si="344"/>
        <v>1550.8675068493151</v>
      </c>
      <c r="AL1191" s="60">
        <f t="shared" si="345"/>
        <v>1139.8876175342466</v>
      </c>
      <c r="AM1191" s="41">
        <f t="shared" si="346"/>
        <v>1158.7807824657534</v>
      </c>
      <c r="AN1191" s="42">
        <f t="shared" si="347"/>
        <v>45715</v>
      </c>
      <c r="AO1191" s="43">
        <f t="shared" si="348"/>
        <v>3127.44</v>
      </c>
    </row>
    <row r="1192" spans="1:41" s="24" customFormat="1" ht="15.75" customHeight="1" x14ac:dyDescent="0.35">
      <c r="A1192" s="36" t="s">
        <v>27</v>
      </c>
      <c r="B1192" s="36">
        <v>202509</v>
      </c>
      <c r="C1192" s="24" t="s">
        <v>736</v>
      </c>
      <c r="D1192" s="24" t="s">
        <v>119</v>
      </c>
      <c r="E1192" s="62">
        <v>45901</v>
      </c>
      <c r="F1192" s="62">
        <v>46265</v>
      </c>
      <c r="G1192" s="37" t="s">
        <v>1644</v>
      </c>
      <c r="H1192" s="36">
        <v>550047</v>
      </c>
      <c r="I1192" s="63">
        <v>38595</v>
      </c>
      <c r="J1192" s="24" t="s">
        <v>4097</v>
      </c>
      <c r="K1192" s="63">
        <f t="shared" si="331"/>
        <v>45901</v>
      </c>
      <c r="L1192" s="55">
        <f t="shared" si="332"/>
        <v>0.04</v>
      </c>
      <c r="M1192" s="76">
        <v>0.22500000000000001</v>
      </c>
      <c r="N1192" s="62">
        <v>45901</v>
      </c>
      <c r="O1192" s="62">
        <v>46265</v>
      </c>
      <c r="P1192" s="63"/>
      <c r="Q1192" s="63"/>
      <c r="R1192" s="78">
        <v>20</v>
      </c>
      <c r="S1192" s="63" t="str">
        <f>VLOOKUP(R1192,SA!$B$3:$C$11,2,1)</f>
        <v>0-25</v>
      </c>
      <c r="T1192" s="38" t="s">
        <v>98</v>
      </c>
      <c r="U1192" s="24" t="s">
        <v>5746</v>
      </c>
      <c r="V1192" s="24">
        <v>300000</v>
      </c>
      <c r="W1192" s="39">
        <f t="shared" si="333"/>
        <v>0</v>
      </c>
      <c r="X1192" s="29">
        <f t="shared" si="334"/>
        <v>0</v>
      </c>
      <c r="Y1192" s="40">
        <f t="shared" si="335"/>
        <v>365</v>
      </c>
      <c r="Z1192" s="38">
        <f t="shared" si="336"/>
        <v>46081</v>
      </c>
      <c r="AA1192" s="41">
        <f t="shared" si="337"/>
        <v>181</v>
      </c>
      <c r="AB1192" s="24" t="s">
        <v>113</v>
      </c>
      <c r="AC1192" s="41">
        <f t="shared" si="338"/>
        <v>3690.3792000000003</v>
      </c>
      <c r="AD1192" s="41">
        <v>1</v>
      </c>
      <c r="AE1192" s="72">
        <f>INDEX(SA!$C$2:$G$11,MATCH(Details!S1192,SA!$C$2:$C$11,0),MATCH(Details!V1192,SA!$C$2:$G$2,0))*Y1192/(F1192-E1192+1)</f>
        <v>3127.44</v>
      </c>
      <c r="AF1192" s="41">
        <f t="shared" si="339"/>
        <v>0</v>
      </c>
      <c r="AG1192" s="41">
        <f t="shared" si="340"/>
        <v>0</v>
      </c>
      <c r="AH1192" s="41">
        <f t="shared" si="341"/>
        <v>562.93920000000003</v>
      </c>
      <c r="AI1192" s="60">
        <f t="shared" si="342"/>
        <v>125.0976</v>
      </c>
      <c r="AJ1192" s="60">
        <f t="shared" si="343"/>
        <v>703.67399999999998</v>
      </c>
      <c r="AK1192" s="60">
        <f t="shared" si="344"/>
        <v>1550.8675068493151</v>
      </c>
      <c r="AL1192" s="60">
        <f t="shared" si="345"/>
        <v>1139.8876175342466</v>
      </c>
      <c r="AM1192" s="41">
        <f t="shared" si="346"/>
        <v>1158.7807824657534</v>
      </c>
      <c r="AN1192" s="42">
        <f t="shared" si="347"/>
        <v>45715</v>
      </c>
      <c r="AO1192" s="43">
        <f t="shared" si="348"/>
        <v>3127.44</v>
      </c>
    </row>
    <row r="1193" spans="1:41" s="24" customFormat="1" ht="15.75" customHeight="1" x14ac:dyDescent="0.35">
      <c r="A1193" s="36" t="s">
        <v>27</v>
      </c>
      <c r="B1193" s="36">
        <v>202509</v>
      </c>
      <c r="C1193" s="24" t="s">
        <v>736</v>
      </c>
      <c r="D1193" s="24" t="s">
        <v>119</v>
      </c>
      <c r="E1193" s="62">
        <v>45901</v>
      </c>
      <c r="F1193" s="62">
        <v>46265</v>
      </c>
      <c r="G1193" s="37" t="s">
        <v>263</v>
      </c>
      <c r="H1193" s="36">
        <v>550047</v>
      </c>
      <c r="I1193" s="63">
        <v>25583</v>
      </c>
      <c r="J1193" s="24" t="s">
        <v>4098</v>
      </c>
      <c r="K1193" s="63">
        <f t="shared" si="331"/>
        <v>45901</v>
      </c>
      <c r="L1193" s="55">
        <f t="shared" si="332"/>
        <v>0.04</v>
      </c>
      <c r="M1193" s="76">
        <v>0.22500000000000001</v>
      </c>
      <c r="N1193" s="62">
        <v>45901</v>
      </c>
      <c r="O1193" s="62">
        <v>46265</v>
      </c>
      <c r="P1193" s="63"/>
      <c r="Q1193" s="63"/>
      <c r="R1193" s="78">
        <v>55</v>
      </c>
      <c r="S1193" s="63" t="str">
        <f>VLOOKUP(R1193,SA!$B$3:$C$11,2,1)</f>
        <v>46-55</v>
      </c>
      <c r="T1193" s="38" t="s">
        <v>97</v>
      </c>
      <c r="U1193" s="24" t="s">
        <v>56</v>
      </c>
      <c r="V1193" s="24">
        <v>300000</v>
      </c>
      <c r="W1193" s="39">
        <f t="shared" si="333"/>
        <v>300000</v>
      </c>
      <c r="X1193" s="29">
        <f t="shared" si="334"/>
        <v>1</v>
      </c>
      <c r="Y1193" s="40">
        <f t="shared" si="335"/>
        <v>365</v>
      </c>
      <c r="Z1193" s="38">
        <f t="shared" si="336"/>
        <v>46081</v>
      </c>
      <c r="AA1193" s="41">
        <f t="shared" si="337"/>
        <v>181</v>
      </c>
      <c r="AB1193" s="24" t="s">
        <v>113</v>
      </c>
      <c r="AC1193" s="41">
        <f t="shared" si="338"/>
        <v>7373.4659999999994</v>
      </c>
      <c r="AD1193" s="41">
        <v>1</v>
      </c>
      <c r="AE1193" s="72">
        <f>INDEX(SA!$C$2:$G$11,MATCH(Details!S1193,SA!$C$2:$C$11,0),MATCH(Details!V1193,SA!$C$2:$G$2,0))*Y1193/(F1193-E1193+1)</f>
        <v>6248.7</v>
      </c>
      <c r="AF1193" s="41">
        <f t="shared" si="339"/>
        <v>0</v>
      </c>
      <c r="AG1193" s="41">
        <f t="shared" si="340"/>
        <v>0</v>
      </c>
      <c r="AH1193" s="41">
        <f t="shared" si="341"/>
        <v>1124.7659999999998</v>
      </c>
      <c r="AI1193" s="60">
        <f t="shared" si="342"/>
        <v>249.94800000000001</v>
      </c>
      <c r="AJ1193" s="60">
        <f t="shared" si="343"/>
        <v>1405.9575</v>
      </c>
      <c r="AK1193" s="60">
        <f t="shared" si="344"/>
        <v>3098.6704109589041</v>
      </c>
      <c r="AL1193" s="60">
        <f t="shared" si="345"/>
        <v>2277.5227520547946</v>
      </c>
      <c r="AM1193" s="41">
        <f t="shared" si="346"/>
        <v>2315.2717479452049</v>
      </c>
      <c r="AN1193" s="42">
        <f t="shared" si="347"/>
        <v>45715</v>
      </c>
      <c r="AO1193" s="43">
        <f t="shared" si="348"/>
        <v>6248.7</v>
      </c>
    </row>
    <row r="1194" spans="1:41" s="24" customFormat="1" ht="15.75" customHeight="1" x14ac:dyDescent="0.35">
      <c r="A1194" s="36" t="s">
        <v>27</v>
      </c>
      <c r="B1194" s="36">
        <v>202509</v>
      </c>
      <c r="C1194" s="24" t="s">
        <v>736</v>
      </c>
      <c r="D1194" s="24" t="s">
        <v>119</v>
      </c>
      <c r="E1194" s="62">
        <v>45901</v>
      </c>
      <c r="F1194" s="62">
        <v>46265</v>
      </c>
      <c r="G1194" s="37" t="s">
        <v>1645</v>
      </c>
      <c r="H1194" s="36">
        <v>550048</v>
      </c>
      <c r="I1194" s="63">
        <v>16072</v>
      </c>
      <c r="J1194" s="24" t="s">
        <v>4099</v>
      </c>
      <c r="K1194" s="63">
        <f t="shared" si="331"/>
        <v>45901</v>
      </c>
      <c r="L1194" s="55">
        <f t="shared" si="332"/>
        <v>0.04</v>
      </c>
      <c r="M1194" s="76">
        <v>0.22500000000000001</v>
      </c>
      <c r="N1194" s="62">
        <v>45901</v>
      </c>
      <c r="O1194" s="62">
        <v>46265</v>
      </c>
      <c r="P1194" s="63"/>
      <c r="Q1194" s="63"/>
      <c r="R1194" s="78">
        <v>81</v>
      </c>
      <c r="S1194" s="63" t="str">
        <f>VLOOKUP(R1194,SA!$B$3:$C$11,2,1)</f>
        <v>81-100</v>
      </c>
      <c r="T1194" s="38" t="s">
        <v>97</v>
      </c>
      <c r="U1194" s="24" t="s">
        <v>5744</v>
      </c>
      <c r="V1194" s="24">
        <v>300000</v>
      </c>
      <c r="W1194" s="39">
        <f t="shared" si="333"/>
        <v>0</v>
      </c>
      <c r="X1194" s="29">
        <f t="shared" si="334"/>
        <v>0</v>
      </c>
      <c r="Y1194" s="40">
        <f t="shared" si="335"/>
        <v>365</v>
      </c>
      <c r="Z1194" s="38">
        <f t="shared" si="336"/>
        <v>46081</v>
      </c>
      <c r="AA1194" s="41">
        <f t="shared" si="337"/>
        <v>181</v>
      </c>
      <c r="AB1194" s="24" t="s">
        <v>113</v>
      </c>
      <c r="AC1194" s="41">
        <f t="shared" si="338"/>
        <v>26913.322</v>
      </c>
      <c r="AD1194" s="41">
        <v>1</v>
      </c>
      <c r="AE1194" s="72">
        <f>INDEX(SA!$C$2:$G$11,MATCH(Details!S1194,SA!$C$2:$C$11,0),MATCH(Details!V1194,SA!$C$2:$G$2,0))*Y1194/(F1194-E1194+1)</f>
        <v>22807.9</v>
      </c>
      <c r="AF1194" s="41">
        <f t="shared" si="339"/>
        <v>0</v>
      </c>
      <c r="AG1194" s="41">
        <f t="shared" si="340"/>
        <v>0</v>
      </c>
      <c r="AH1194" s="41">
        <f t="shared" si="341"/>
        <v>4105.4220000000005</v>
      </c>
      <c r="AI1194" s="60">
        <f t="shared" si="342"/>
        <v>912.31600000000003</v>
      </c>
      <c r="AJ1194" s="60">
        <f t="shared" si="343"/>
        <v>5131.7775000000001</v>
      </c>
      <c r="AK1194" s="60">
        <f t="shared" si="344"/>
        <v>11310.21890410959</v>
      </c>
      <c r="AL1194" s="60">
        <f t="shared" si="345"/>
        <v>8313.0108945205484</v>
      </c>
      <c r="AM1194" s="41">
        <f t="shared" si="346"/>
        <v>8450.795605479454</v>
      </c>
      <c r="AN1194" s="42">
        <f t="shared" si="347"/>
        <v>45715</v>
      </c>
      <c r="AO1194" s="43">
        <f t="shared" si="348"/>
        <v>22807.9</v>
      </c>
    </row>
    <row r="1195" spans="1:41" s="24" customFormat="1" ht="15.75" customHeight="1" x14ac:dyDescent="0.35">
      <c r="A1195" s="36" t="s">
        <v>27</v>
      </c>
      <c r="B1195" s="36">
        <v>202509</v>
      </c>
      <c r="C1195" s="24" t="s">
        <v>736</v>
      </c>
      <c r="D1195" s="24" t="s">
        <v>119</v>
      </c>
      <c r="E1195" s="62">
        <v>45901</v>
      </c>
      <c r="F1195" s="62">
        <v>46265</v>
      </c>
      <c r="G1195" s="37" t="s">
        <v>1646</v>
      </c>
      <c r="H1195" s="36">
        <v>550048</v>
      </c>
      <c r="I1195" s="63">
        <v>38466</v>
      </c>
      <c r="J1195" s="24" t="s">
        <v>4100</v>
      </c>
      <c r="K1195" s="63">
        <f t="shared" si="331"/>
        <v>45901</v>
      </c>
      <c r="L1195" s="55">
        <f t="shared" si="332"/>
        <v>0.04</v>
      </c>
      <c r="M1195" s="76">
        <v>0.22500000000000001</v>
      </c>
      <c r="N1195" s="62">
        <v>45901</v>
      </c>
      <c r="O1195" s="62">
        <v>46265</v>
      </c>
      <c r="P1195" s="63"/>
      <c r="Q1195" s="63"/>
      <c r="R1195" s="78">
        <v>20</v>
      </c>
      <c r="S1195" s="63" t="str">
        <f>VLOOKUP(R1195,SA!$B$3:$C$11,2,1)</f>
        <v>0-25</v>
      </c>
      <c r="T1195" s="38" t="s">
        <v>97</v>
      </c>
      <c r="U1195" s="24" t="s">
        <v>5745</v>
      </c>
      <c r="V1195" s="24">
        <v>300000</v>
      </c>
      <c r="W1195" s="39">
        <f t="shared" si="333"/>
        <v>0</v>
      </c>
      <c r="X1195" s="29">
        <f t="shared" si="334"/>
        <v>0</v>
      </c>
      <c r="Y1195" s="40">
        <f t="shared" si="335"/>
        <v>365</v>
      </c>
      <c r="Z1195" s="38">
        <f t="shared" si="336"/>
        <v>46081</v>
      </c>
      <c r="AA1195" s="41">
        <f t="shared" si="337"/>
        <v>181</v>
      </c>
      <c r="AB1195" s="24" t="s">
        <v>113</v>
      </c>
      <c r="AC1195" s="41">
        <f t="shared" si="338"/>
        <v>3690.3792000000003</v>
      </c>
      <c r="AD1195" s="41">
        <v>1</v>
      </c>
      <c r="AE1195" s="72">
        <f>INDEX(SA!$C$2:$G$11,MATCH(Details!S1195,SA!$C$2:$C$11,0),MATCH(Details!V1195,SA!$C$2:$G$2,0))*Y1195/(F1195-E1195+1)</f>
        <v>3127.44</v>
      </c>
      <c r="AF1195" s="41">
        <f t="shared" si="339"/>
        <v>0</v>
      </c>
      <c r="AG1195" s="41">
        <f t="shared" si="340"/>
        <v>0</v>
      </c>
      <c r="AH1195" s="41">
        <f t="shared" si="341"/>
        <v>562.93920000000003</v>
      </c>
      <c r="AI1195" s="60">
        <f t="shared" si="342"/>
        <v>125.0976</v>
      </c>
      <c r="AJ1195" s="60">
        <f t="shared" si="343"/>
        <v>703.67399999999998</v>
      </c>
      <c r="AK1195" s="60">
        <f t="shared" si="344"/>
        <v>1550.8675068493151</v>
      </c>
      <c r="AL1195" s="60">
        <f t="shared" si="345"/>
        <v>1139.8876175342466</v>
      </c>
      <c r="AM1195" s="41">
        <f t="shared" si="346"/>
        <v>1158.7807824657534</v>
      </c>
      <c r="AN1195" s="42">
        <f t="shared" si="347"/>
        <v>45715</v>
      </c>
      <c r="AO1195" s="43">
        <f t="shared" si="348"/>
        <v>3127.44</v>
      </c>
    </row>
    <row r="1196" spans="1:41" s="24" customFormat="1" ht="15.75" customHeight="1" x14ac:dyDescent="0.35">
      <c r="A1196" s="36" t="s">
        <v>27</v>
      </c>
      <c r="B1196" s="36">
        <v>202509</v>
      </c>
      <c r="C1196" s="24" t="s">
        <v>736</v>
      </c>
      <c r="D1196" s="24" t="s">
        <v>119</v>
      </c>
      <c r="E1196" s="62">
        <v>45901</v>
      </c>
      <c r="F1196" s="62">
        <v>46265</v>
      </c>
      <c r="G1196" s="37" t="s">
        <v>1647</v>
      </c>
      <c r="H1196" s="36">
        <v>550048</v>
      </c>
      <c r="I1196" s="63">
        <v>37754</v>
      </c>
      <c r="J1196" s="24" t="s">
        <v>4101</v>
      </c>
      <c r="K1196" s="63">
        <f t="shared" si="331"/>
        <v>45901</v>
      </c>
      <c r="L1196" s="55">
        <f t="shared" si="332"/>
        <v>0.04</v>
      </c>
      <c r="M1196" s="76">
        <v>0.22500000000000001</v>
      </c>
      <c r="N1196" s="62">
        <v>45901</v>
      </c>
      <c r="O1196" s="62">
        <v>46265</v>
      </c>
      <c r="P1196" s="63"/>
      <c r="Q1196" s="63"/>
      <c r="R1196" s="78">
        <v>22</v>
      </c>
      <c r="S1196" s="63" t="str">
        <f>VLOOKUP(R1196,SA!$B$3:$C$11,2,1)</f>
        <v>0-25</v>
      </c>
      <c r="T1196" s="38" t="s">
        <v>97</v>
      </c>
      <c r="U1196" s="24" t="s">
        <v>5745</v>
      </c>
      <c r="V1196" s="24">
        <v>300000</v>
      </c>
      <c r="W1196" s="39">
        <f t="shared" si="333"/>
        <v>0</v>
      </c>
      <c r="X1196" s="29">
        <f t="shared" si="334"/>
        <v>0</v>
      </c>
      <c r="Y1196" s="40">
        <f t="shared" si="335"/>
        <v>365</v>
      </c>
      <c r="Z1196" s="38">
        <f t="shared" si="336"/>
        <v>46081</v>
      </c>
      <c r="AA1196" s="41">
        <f t="shared" si="337"/>
        <v>181</v>
      </c>
      <c r="AB1196" s="24" t="s">
        <v>113</v>
      </c>
      <c r="AC1196" s="41">
        <f t="shared" si="338"/>
        <v>3690.3792000000003</v>
      </c>
      <c r="AD1196" s="41">
        <v>1</v>
      </c>
      <c r="AE1196" s="72">
        <f>INDEX(SA!$C$2:$G$11,MATCH(Details!S1196,SA!$C$2:$C$11,0),MATCH(Details!V1196,SA!$C$2:$G$2,0))*Y1196/(F1196-E1196+1)</f>
        <v>3127.44</v>
      </c>
      <c r="AF1196" s="41">
        <f t="shared" si="339"/>
        <v>0</v>
      </c>
      <c r="AG1196" s="41">
        <f t="shared" si="340"/>
        <v>0</v>
      </c>
      <c r="AH1196" s="41">
        <f t="shared" si="341"/>
        <v>562.93920000000003</v>
      </c>
      <c r="AI1196" s="60">
        <f t="shared" si="342"/>
        <v>125.0976</v>
      </c>
      <c r="AJ1196" s="60">
        <f t="shared" si="343"/>
        <v>703.67399999999998</v>
      </c>
      <c r="AK1196" s="60">
        <f t="shared" si="344"/>
        <v>1550.8675068493151</v>
      </c>
      <c r="AL1196" s="60">
        <f t="shared" si="345"/>
        <v>1139.8876175342466</v>
      </c>
      <c r="AM1196" s="41">
        <f t="shared" si="346"/>
        <v>1158.7807824657534</v>
      </c>
      <c r="AN1196" s="42">
        <f t="shared" si="347"/>
        <v>45715</v>
      </c>
      <c r="AO1196" s="43">
        <f t="shared" si="348"/>
        <v>3127.44</v>
      </c>
    </row>
    <row r="1197" spans="1:41" s="24" customFormat="1" ht="15.75" customHeight="1" x14ac:dyDescent="0.35">
      <c r="A1197" s="36" t="s">
        <v>27</v>
      </c>
      <c r="B1197" s="36">
        <v>202509</v>
      </c>
      <c r="C1197" s="24" t="s">
        <v>736</v>
      </c>
      <c r="D1197" s="24" t="s">
        <v>119</v>
      </c>
      <c r="E1197" s="62">
        <v>45901</v>
      </c>
      <c r="F1197" s="62">
        <v>46265</v>
      </c>
      <c r="G1197" s="37" t="s">
        <v>1648</v>
      </c>
      <c r="H1197" s="36">
        <v>550048</v>
      </c>
      <c r="I1197" s="63">
        <v>30317</v>
      </c>
      <c r="J1197" s="24" t="s">
        <v>4102</v>
      </c>
      <c r="K1197" s="63">
        <f t="shared" si="331"/>
        <v>45901</v>
      </c>
      <c r="L1197" s="55">
        <f t="shared" si="332"/>
        <v>0.04</v>
      </c>
      <c r="M1197" s="76">
        <v>0.22500000000000001</v>
      </c>
      <c r="N1197" s="62">
        <v>45901</v>
      </c>
      <c r="O1197" s="62">
        <v>46265</v>
      </c>
      <c r="P1197" s="63"/>
      <c r="Q1197" s="63"/>
      <c r="R1197" s="78">
        <v>42</v>
      </c>
      <c r="S1197" s="63" t="str">
        <f>VLOOKUP(R1197,SA!$B$3:$C$11,2,1)</f>
        <v>36-45</v>
      </c>
      <c r="T1197" s="38" t="s">
        <v>98</v>
      </c>
      <c r="U1197" s="24" t="s">
        <v>5743</v>
      </c>
      <c r="V1197" s="24">
        <v>300000</v>
      </c>
      <c r="W1197" s="39">
        <f t="shared" si="333"/>
        <v>0</v>
      </c>
      <c r="X1197" s="29">
        <f t="shared" si="334"/>
        <v>0</v>
      </c>
      <c r="Y1197" s="40">
        <f t="shared" si="335"/>
        <v>365</v>
      </c>
      <c r="Z1197" s="38">
        <f t="shared" si="336"/>
        <v>46081</v>
      </c>
      <c r="AA1197" s="41">
        <f t="shared" si="337"/>
        <v>181</v>
      </c>
      <c r="AB1197" s="24" t="s">
        <v>113</v>
      </c>
      <c r="AC1197" s="41">
        <f t="shared" si="338"/>
        <v>5119.5716000000002</v>
      </c>
      <c r="AD1197" s="41">
        <v>1</v>
      </c>
      <c r="AE1197" s="72">
        <f>INDEX(SA!$C$2:$G$11,MATCH(Details!S1197,SA!$C$2:$C$11,0),MATCH(Details!V1197,SA!$C$2:$G$2,0))*Y1197/(F1197-E1197+1)</f>
        <v>4338.62</v>
      </c>
      <c r="AF1197" s="41">
        <f t="shared" si="339"/>
        <v>0</v>
      </c>
      <c r="AG1197" s="41">
        <f t="shared" si="340"/>
        <v>0</v>
      </c>
      <c r="AH1197" s="41">
        <f t="shared" si="341"/>
        <v>780.95159999999998</v>
      </c>
      <c r="AI1197" s="60">
        <f t="shared" si="342"/>
        <v>173.54480000000001</v>
      </c>
      <c r="AJ1197" s="60">
        <f t="shared" si="343"/>
        <v>976.18949999999995</v>
      </c>
      <c r="AK1197" s="60">
        <f t="shared" si="344"/>
        <v>2151.4800547945206</v>
      </c>
      <c r="AL1197" s="60">
        <f t="shared" si="345"/>
        <v>1581.3378402739727</v>
      </c>
      <c r="AM1197" s="41">
        <f t="shared" si="346"/>
        <v>1607.5478597260276</v>
      </c>
      <c r="AN1197" s="42">
        <f t="shared" si="347"/>
        <v>45715</v>
      </c>
      <c r="AO1197" s="43">
        <f t="shared" si="348"/>
        <v>4338.62</v>
      </c>
    </row>
    <row r="1198" spans="1:41" s="24" customFormat="1" ht="15.75" customHeight="1" x14ac:dyDescent="0.35">
      <c r="A1198" s="36" t="s">
        <v>27</v>
      </c>
      <c r="B1198" s="36">
        <v>202509</v>
      </c>
      <c r="C1198" s="24" t="s">
        <v>736</v>
      </c>
      <c r="D1198" s="24" t="s">
        <v>119</v>
      </c>
      <c r="E1198" s="62">
        <v>45901</v>
      </c>
      <c r="F1198" s="62">
        <v>46265</v>
      </c>
      <c r="G1198" s="37" t="s">
        <v>354</v>
      </c>
      <c r="H1198" s="36">
        <v>550048</v>
      </c>
      <c r="I1198" s="63">
        <v>28766</v>
      </c>
      <c r="J1198" s="24" t="s">
        <v>4103</v>
      </c>
      <c r="K1198" s="63">
        <f t="shared" si="331"/>
        <v>45901</v>
      </c>
      <c r="L1198" s="55">
        <f t="shared" si="332"/>
        <v>0.04</v>
      </c>
      <c r="M1198" s="76">
        <v>0.22500000000000001</v>
      </c>
      <c r="N1198" s="62">
        <v>45901</v>
      </c>
      <c r="O1198" s="62">
        <v>46265</v>
      </c>
      <c r="P1198" s="63"/>
      <c r="Q1198" s="63"/>
      <c r="R1198" s="78">
        <v>46</v>
      </c>
      <c r="S1198" s="63" t="str">
        <f>VLOOKUP(R1198,SA!$B$3:$C$11,2,1)</f>
        <v>46-55</v>
      </c>
      <c r="T1198" s="38" t="s">
        <v>97</v>
      </c>
      <c r="U1198" s="24" t="s">
        <v>56</v>
      </c>
      <c r="V1198" s="24">
        <v>300000</v>
      </c>
      <c r="W1198" s="39">
        <f t="shared" si="333"/>
        <v>300000</v>
      </c>
      <c r="X1198" s="29">
        <f t="shared" si="334"/>
        <v>1</v>
      </c>
      <c r="Y1198" s="40">
        <f t="shared" si="335"/>
        <v>365</v>
      </c>
      <c r="Z1198" s="38">
        <f t="shared" si="336"/>
        <v>46081</v>
      </c>
      <c r="AA1198" s="41">
        <f t="shared" si="337"/>
        <v>181</v>
      </c>
      <c r="AB1198" s="24" t="s">
        <v>113</v>
      </c>
      <c r="AC1198" s="41">
        <f t="shared" si="338"/>
        <v>7373.4659999999994</v>
      </c>
      <c r="AD1198" s="41">
        <v>1</v>
      </c>
      <c r="AE1198" s="72">
        <f>INDEX(SA!$C$2:$G$11,MATCH(Details!S1198,SA!$C$2:$C$11,0),MATCH(Details!V1198,SA!$C$2:$G$2,0))*Y1198/(F1198-E1198+1)</f>
        <v>6248.7</v>
      </c>
      <c r="AF1198" s="41">
        <f t="shared" si="339"/>
        <v>0</v>
      </c>
      <c r="AG1198" s="41">
        <f t="shared" si="340"/>
        <v>0</v>
      </c>
      <c r="AH1198" s="41">
        <f t="shared" si="341"/>
        <v>1124.7659999999998</v>
      </c>
      <c r="AI1198" s="60">
        <f t="shared" si="342"/>
        <v>249.94800000000001</v>
      </c>
      <c r="AJ1198" s="60">
        <f t="shared" si="343"/>
        <v>1405.9575</v>
      </c>
      <c r="AK1198" s="60">
        <f t="shared" si="344"/>
        <v>3098.6704109589041</v>
      </c>
      <c r="AL1198" s="60">
        <f t="shared" si="345"/>
        <v>2277.5227520547946</v>
      </c>
      <c r="AM1198" s="41">
        <f t="shared" si="346"/>
        <v>2315.2717479452049</v>
      </c>
      <c r="AN1198" s="42">
        <f t="shared" si="347"/>
        <v>45715</v>
      </c>
      <c r="AO1198" s="43">
        <f t="shared" si="348"/>
        <v>6248.7</v>
      </c>
    </row>
    <row r="1199" spans="1:41" s="24" customFormat="1" ht="15.75" customHeight="1" x14ac:dyDescent="0.35">
      <c r="A1199" s="36" t="s">
        <v>27</v>
      </c>
      <c r="B1199" s="36">
        <v>202509</v>
      </c>
      <c r="C1199" s="24" t="s">
        <v>736</v>
      </c>
      <c r="D1199" s="24" t="s">
        <v>119</v>
      </c>
      <c r="E1199" s="62">
        <v>45901</v>
      </c>
      <c r="F1199" s="62">
        <v>46265</v>
      </c>
      <c r="G1199" s="37" t="s">
        <v>1649</v>
      </c>
      <c r="H1199" s="36">
        <v>550049</v>
      </c>
      <c r="I1199" s="63">
        <v>28491</v>
      </c>
      <c r="J1199" s="24" t="s">
        <v>4104</v>
      </c>
      <c r="K1199" s="63">
        <f t="shared" si="331"/>
        <v>45901</v>
      </c>
      <c r="L1199" s="55">
        <f t="shared" si="332"/>
        <v>0.04</v>
      </c>
      <c r="M1199" s="76">
        <v>0.22500000000000001</v>
      </c>
      <c r="N1199" s="62">
        <v>45901</v>
      </c>
      <c r="O1199" s="62">
        <v>46265</v>
      </c>
      <c r="P1199" s="63"/>
      <c r="Q1199" s="63"/>
      <c r="R1199" s="78">
        <v>47</v>
      </c>
      <c r="S1199" s="63" t="str">
        <f>VLOOKUP(R1199,SA!$B$3:$C$11,2,1)</f>
        <v>46-55</v>
      </c>
      <c r="T1199" s="38" t="s">
        <v>98</v>
      </c>
      <c r="U1199" s="24" t="s">
        <v>5743</v>
      </c>
      <c r="V1199" s="24">
        <v>300000</v>
      </c>
      <c r="W1199" s="39">
        <f t="shared" si="333"/>
        <v>0</v>
      </c>
      <c r="X1199" s="29">
        <f t="shared" si="334"/>
        <v>0</v>
      </c>
      <c r="Y1199" s="40">
        <f t="shared" si="335"/>
        <v>365</v>
      </c>
      <c r="Z1199" s="38">
        <f t="shared" si="336"/>
        <v>46081</v>
      </c>
      <c r="AA1199" s="41">
        <f t="shared" si="337"/>
        <v>181</v>
      </c>
      <c r="AB1199" s="24" t="s">
        <v>113</v>
      </c>
      <c r="AC1199" s="41">
        <f t="shared" si="338"/>
        <v>7373.4659999999994</v>
      </c>
      <c r="AD1199" s="41">
        <v>1</v>
      </c>
      <c r="AE1199" s="72">
        <f>INDEX(SA!$C$2:$G$11,MATCH(Details!S1199,SA!$C$2:$C$11,0),MATCH(Details!V1199,SA!$C$2:$G$2,0))*Y1199/(F1199-E1199+1)</f>
        <v>6248.7</v>
      </c>
      <c r="AF1199" s="41">
        <f t="shared" si="339"/>
        <v>0</v>
      </c>
      <c r="AG1199" s="41">
        <f t="shared" si="340"/>
        <v>0</v>
      </c>
      <c r="AH1199" s="41">
        <f t="shared" si="341"/>
        <v>1124.7659999999998</v>
      </c>
      <c r="AI1199" s="60">
        <f t="shared" si="342"/>
        <v>249.94800000000001</v>
      </c>
      <c r="AJ1199" s="60">
        <f t="shared" si="343"/>
        <v>1405.9575</v>
      </c>
      <c r="AK1199" s="60">
        <f t="shared" si="344"/>
        <v>3098.6704109589041</v>
      </c>
      <c r="AL1199" s="60">
        <f t="shared" si="345"/>
        <v>2277.5227520547946</v>
      </c>
      <c r="AM1199" s="41">
        <f t="shared" si="346"/>
        <v>2315.2717479452049</v>
      </c>
      <c r="AN1199" s="42">
        <f t="shared" si="347"/>
        <v>45715</v>
      </c>
      <c r="AO1199" s="43">
        <f t="shared" si="348"/>
        <v>6248.7</v>
      </c>
    </row>
    <row r="1200" spans="1:41" s="24" customFormat="1" ht="15.75" customHeight="1" x14ac:dyDescent="0.35">
      <c r="A1200" s="36" t="s">
        <v>27</v>
      </c>
      <c r="B1200" s="36">
        <v>202509</v>
      </c>
      <c r="C1200" s="24" t="s">
        <v>736</v>
      </c>
      <c r="D1200" s="24" t="s">
        <v>119</v>
      </c>
      <c r="E1200" s="62">
        <v>45901</v>
      </c>
      <c r="F1200" s="62">
        <v>46265</v>
      </c>
      <c r="G1200" s="37" t="s">
        <v>1650</v>
      </c>
      <c r="H1200" s="36">
        <v>550049</v>
      </c>
      <c r="I1200" s="63">
        <v>37806</v>
      </c>
      <c r="J1200" s="24" t="s">
        <v>4105</v>
      </c>
      <c r="K1200" s="63">
        <f t="shared" si="331"/>
        <v>45901</v>
      </c>
      <c r="L1200" s="55">
        <f t="shared" si="332"/>
        <v>0.04</v>
      </c>
      <c r="M1200" s="76">
        <v>0.22500000000000001</v>
      </c>
      <c r="N1200" s="62">
        <v>45901</v>
      </c>
      <c r="O1200" s="62">
        <v>46265</v>
      </c>
      <c r="P1200" s="63"/>
      <c r="Q1200" s="63"/>
      <c r="R1200" s="78">
        <v>22</v>
      </c>
      <c r="S1200" s="63" t="str">
        <f>VLOOKUP(R1200,SA!$B$3:$C$11,2,1)</f>
        <v>0-25</v>
      </c>
      <c r="T1200" s="38" t="s">
        <v>98</v>
      </c>
      <c r="U1200" s="24" t="s">
        <v>5746</v>
      </c>
      <c r="V1200" s="24">
        <v>300000</v>
      </c>
      <c r="W1200" s="39">
        <f t="shared" si="333"/>
        <v>0</v>
      </c>
      <c r="X1200" s="29">
        <f t="shared" si="334"/>
        <v>0</v>
      </c>
      <c r="Y1200" s="40">
        <f t="shared" si="335"/>
        <v>365</v>
      </c>
      <c r="Z1200" s="38">
        <f t="shared" si="336"/>
        <v>46081</v>
      </c>
      <c r="AA1200" s="41">
        <f t="shared" si="337"/>
        <v>181</v>
      </c>
      <c r="AB1200" s="24" t="s">
        <v>113</v>
      </c>
      <c r="AC1200" s="41">
        <f t="shared" si="338"/>
        <v>3690.3792000000003</v>
      </c>
      <c r="AD1200" s="41">
        <v>1</v>
      </c>
      <c r="AE1200" s="72">
        <f>INDEX(SA!$C$2:$G$11,MATCH(Details!S1200,SA!$C$2:$C$11,0),MATCH(Details!V1200,SA!$C$2:$G$2,0))*Y1200/(F1200-E1200+1)</f>
        <v>3127.44</v>
      </c>
      <c r="AF1200" s="41">
        <f t="shared" si="339"/>
        <v>0</v>
      </c>
      <c r="AG1200" s="41">
        <f t="shared" si="340"/>
        <v>0</v>
      </c>
      <c r="AH1200" s="41">
        <f t="shared" si="341"/>
        <v>562.93920000000003</v>
      </c>
      <c r="AI1200" s="60">
        <f t="shared" si="342"/>
        <v>125.0976</v>
      </c>
      <c r="AJ1200" s="60">
        <f t="shared" si="343"/>
        <v>703.67399999999998</v>
      </c>
      <c r="AK1200" s="60">
        <f t="shared" si="344"/>
        <v>1550.8675068493151</v>
      </c>
      <c r="AL1200" s="60">
        <f t="shared" si="345"/>
        <v>1139.8876175342466</v>
      </c>
      <c r="AM1200" s="41">
        <f t="shared" si="346"/>
        <v>1158.7807824657534</v>
      </c>
      <c r="AN1200" s="42">
        <f t="shared" si="347"/>
        <v>45715</v>
      </c>
      <c r="AO1200" s="43">
        <f t="shared" si="348"/>
        <v>3127.44</v>
      </c>
    </row>
    <row r="1201" spans="1:41" s="24" customFormat="1" ht="15.75" customHeight="1" x14ac:dyDescent="0.35">
      <c r="A1201" s="36" t="s">
        <v>27</v>
      </c>
      <c r="B1201" s="36">
        <v>202509</v>
      </c>
      <c r="C1201" s="24" t="s">
        <v>736</v>
      </c>
      <c r="D1201" s="24" t="s">
        <v>119</v>
      </c>
      <c r="E1201" s="62">
        <v>45901</v>
      </c>
      <c r="F1201" s="62">
        <v>46265</v>
      </c>
      <c r="G1201" s="37" t="s">
        <v>1651</v>
      </c>
      <c r="H1201" s="36">
        <v>550049</v>
      </c>
      <c r="I1201" s="63">
        <v>39155</v>
      </c>
      <c r="J1201" s="24" t="s">
        <v>4106</v>
      </c>
      <c r="K1201" s="63">
        <f t="shared" si="331"/>
        <v>45901</v>
      </c>
      <c r="L1201" s="55">
        <f t="shared" si="332"/>
        <v>0.04</v>
      </c>
      <c r="M1201" s="76">
        <v>0.22500000000000001</v>
      </c>
      <c r="N1201" s="62">
        <v>45901</v>
      </c>
      <c r="O1201" s="62">
        <v>46265</v>
      </c>
      <c r="P1201" s="63"/>
      <c r="Q1201" s="63"/>
      <c r="R1201" s="78">
        <v>18</v>
      </c>
      <c r="S1201" s="63" t="str">
        <f>VLOOKUP(R1201,SA!$B$3:$C$11,2,1)</f>
        <v>0-25</v>
      </c>
      <c r="T1201" s="38" t="s">
        <v>97</v>
      </c>
      <c r="U1201" s="24" t="s">
        <v>5745</v>
      </c>
      <c r="V1201" s="24">
        <v>300000</v>
      </c>
      <c r="W1201" s="39">
        <f t="shared" si="333"/>
        <v>0</v>
      </c>
      <c r="X1201" s="29">
        <f t="shared" si="334"/>
        <v>0</v>
      </c>
      <c r="Y1201" s="40">
        <f t="shared" si="335"/>
        <v>365</v>
      </c>
      <c r="Z1201" s="38">
        <f t="shared" si="336"/>
        <v>46081</v>
      </c>
      <c r="AA1201" s="41">
        <f t="shared" si="337"/>
        <v>181</v>
      </c>
      <c r="AB1201" s="24" t="s">
        <v>113</v>
      </c>
      <c r="AC1201" s="41">
        <f t="shared" si="338"/>
        <v>3690.3792000000003</v>
      </c>
      <c r="AD1201" s="41">
        <v>1</v>
      </c>
      <c r="AE1201" s="72">
        <f>INDEX(SA!$C$2:$G$11,MATCH(Details!S1201,SA!$C$2:$C$11,0),MATCH(Details!V1201,SA!$C$2:$G$2,0))*Y1201/(F1201-E1201+1)</f>
        <v>3127.44</v>
      </c>
      <c r="AF1201" s="41">
        <f t="shared" si="339"/>
        <v>0</v>
      </c>
      <c r="AG1201" s="41">
        <f t="shared" si="340"/>
        <v>0</v>
      </c>
      <c r="AH1201" s="41">
        <f t="shared" si="341"/>
        <v>562.93920000000003</v>
      </c>
      <c r="AI1201" s="60">
        <f t="shared" si="342"/>
        <v>125.0976</v>
      </c>
      <c r="AJ1201" s="60">
        <f t="shared" si="343"/>
        <v>703.67399999999998</v>
      </c>
      <c r="AK1201" s="60">
        <f t="shared" si="344"/>
        <v>1550.8675068493151</v>
      </c>
      <c r="AL1201" s="60">
        <f t="shared" si="345"/>
        <v>1139.8876175342466</v>
      </c>
      <c r="AM1201" s="41">
        <f t="shared" si="346"/>
        <v>1158.7807824657534</v>
      </c>
      <c r="AN1201" s="42">
        <f t="shared" si="347"/>
        <v>45715</v>
      </c>
      <c r="AO1201" s="43">
        <f t="shared" si="348"/>
        <v>3127.44</v>
      </c>
    </row>
    <row r="1202" spans="1:41" s="24" customFormat="1" ht="15.75" customHeight="1" x14ac:dyDescent="0.35">
      <c r="A1202" s="36" t="s">
        <v>27</v>
      </c>
      <c r="B1202" s="36">
        <v>202509</v>
      </c>
      <c r="C1202" s="24" t="s">
        <v>736</v>
      </c>
      <c r="D1202" s="24" t="s">
        <v>119</v>
      </c>
      <c r="E1202" s="62">
        <v>45901</v>
      </c>
      <c r="F1202" s="62">
        <v>46265</v>
      </c>
      <c r="G1202" s="37" t="s">
        <v>126</v>
      </c>
      <c r="H1202" s="36">
        <v>550049</v>
      </c>
      <c r="I1202" s="63">
        <v>26881</v>
      </c>
      <c r="J1202" s="24" t="s">
        <v>4107</v>
      </c>
      <c r="K1202" s="63">
        <f t="shared" si="331"/>
        <v>45901</v>
      </c>
      <c r="L1202" s="55">
        <f t="shared" si="332"/>
        <v>0.04</v>
      </c>
      <c r="M1202" s="76">
        <v>0.22500000000000001</v>
      </c>
      <c r="N1202" s="62">
        <v>45901</v>
      </c>
      <c r="O1202" s="62">
        <v>46265</v>
      </c>
      <c r="P1202" s="63"/>
      <c r="Q1202" s="63"/>
      <c r="R1202" s="78">
        <v>52</v>
      </c>
      <c r="S1202" s="63" t="str">
        <f>VLOOKUP(R1202,SA!$B$3:$C$11,2,1)</f>
        <v>46-55</v>
      </c>
      <c r="T1202" s="38" t="s">
        <v>97</v>
      </c>
      <c r="U1202" s="24" t="s">
        <v>56</v>
      </c>
      <c r="V1202" s="24">
        <v>300000</v>
      </c>
      <c r="W1202" s="39">
        <f t="shared" si="333"/>
        <v>300000</v>
      </c>
      <c r="X1202" s="29">
        <f t="shared" si="334"/>
        <v>1</v>
      </c>
      <c r="Y1202" s="40">
        <f t="shared" si="335"/>
        <v>365</v>
      </c>
      <c r="Z1202" s="38">
        <f t="shared" si="336"/>
        <v>46081</v>
      </c>
      <c r="AA1202" s="41">
        <f t="shared" si="337"/>
        <v>181</v>
      </c>
      <c r="AB1202" s="24" t="s">
        <v>113</v>
      </c>
      <c r="AC1202" s="41">
        <f t="shared" si="338"/>
        <v>7373.4659999999994</v>
      </c>
      <c r="AD1202" s="41">
        <v>1</v>
      </c>
      <c r="AE1202" s="72">
        <f>INDEX(SA!$C$2:$G$11,MATCH(Details!S1202,SA!$C$2:$C$11,0),MATCH(Details!V1202,SA!$C$2:$G$2,0))*Y1202/(F1202-E1202+1)</f>
        <v>6248.7</v>
      </c>
      <c r="AF1202" s="41">
        <f t="shared" si="339"/>
        <v>0</v>
      </c>
      <c r="AG1202" s="41">
        <f t="shared" si="340"/>
        <v>0</v>
      </c>
      <c r="AH1202" s="41">
        <f t="shared" si="341"/>
        <v>1124.7659999999998</v>
      </c>
      <c r="AI1202" s="60">
        <f t="shared" si="342"/>
        <v>249.94800000000001</v>
      </c>
      <c r="AJ1202" s="60">
        <f t="shared" si="343"/>
        <v>1405.9575</v>
      </c>
      <c r="AK1202" s="60">
        <f t="shared" si="344"/>
        <v>3098.6704109589041</v>
      </c>
      <c r="AL1202" s="60">
        <f t="shared" si="345"/>
        <v>2277.5227520547946</v>
      </c>
      <c r="AM1202" s="41">
        <f t="shared" si="346"/>
        <v>2315.2717479452049</v>
      </c>
      <c r="AN1202" s="42">
        <f t="shared" si="347"/>
        <v>45715</v>
      </c>
      <c r="AO1202" s="43">
        <f t="shared" si="348"/>
        <v>6248.7</v>
      </c>
    </row>
    <row r="1203" spans="1:41" s="24" customFormat="1" ht="15.75" customHeight="1" x14ac:dyDescent="0.35">
      <c r="A1203" s="36" t="s">
        <v>27</v>
      </c>
      <c r="B1203" s="36">
        <v>202509</v>
      </c>
      <c r="C1203" s="24" t="s">
        <v>736</v>
      </c>
      <c r="D1203" s="24" t="s">
        <v>119</v>
      </c>
      <c r="E1203" s="62">
        <v>45901</v>
      </c>
      <c r="F1203" s="62">
        <v>46265</v>
      </c>
      <c r="G1203" s="37" t="s">
        <v>1652</v>
      </c>
      <c r="H1203" s="36">
        <v>550050</v>
      </c>
      <c r="I1203" s="63">
        <v>25934</v>
      </c>
      <c r="J1203" s="24" t="s">
        <v>4108</v>
      </c>
      <c r="K1203" s="63">
        <f t="shared" si="331"/>
        <v>45901</v>
      </c>
      <c r="L1203" s="55">
        <f t="shared" si="332"/>
        <v>0.04</v>
      </c>
      <c r="M1203" s="76">
        <v>0.22500000000000001</v>
      </c>
      <c r="N1203" s="62">
        <v>45901</v>
      </c>
      <c r="O1203" s="62">
        <v>46265</v>
      </c>
      <c r="P1203" s="63"/>
      <c r="Q1203" s="63"/>
      <c r="R1203" s="78">
        <v>54</v>
      </c>
      <c r="S1203" s="63" t="str">
        <f>VLOOKUP(R1203,SA!$B$3:$C$11,2,1)</f>
        <v>46-55</v>
      </c>
      <c r="T1203" s="38" t="s">
        <v>98</v>
      </c>
      <c r="U1203" s="24" t="s">
        <v>5743</v>
      </c>
      <c r="V1203" s="24">
        <v>300000</v>
      </c>
      <c r="W1203" s="39">
        <f t="shared" si="333"/>
        <v>0</v>
      </c>
      <c r="X1203" s="29">
        <f t="shared" si="334"/>
        <v>0</v>
      </c>
      <c r="Y1203" s="40">
        <f t="shared" si="335"/>
        <v>365</v>
      </c>
      <c r="Z1203" s="38">
        <f t="shared" si="336"/>
        <v>46081</v>
      </c>
      <c r="AA1203" s="41">
        <f t="shared" si="337"/>
        <v>181</v>
      </c>
      <c r="AB1203" s="24" t="s">
        <v>113</v>
      </c>
      <c r="AC1203" s="41">
        <f t="shared" si="338"/>
        <v>7373.4659999999994</v>
      </c>
      <c r="AD1203" s="41">
        <v>1</v>
      </c>
      <c r="AE1203" s="72">
        <f>INDEX(SA!$C$2:$G$11,MATCH(Details!S1203,SA!$C$2:$C$11,0),MATCH(Details!V1203,SA!$C$2:$G$2,0))*Y1203/(F1203-E1203+1)</f>
        <v>6248.7</v>
      </c>
      <c r="AF1203" s="41">
        <f t="shared" si="339"/>
        <v>0</v>
      </c>
      <c r="AG1203" s="41">
        <f t="shared" si="340"/>
        <v>0</v>
      </c>
      <c r="AH1203" s="41">
        <f t="shared" si="341"/>
        <v>1124.7659999999998</v>
      </c>
      <c r="AI1203" s="60">
        <f t="shared" si="342"/>
        <v>249.94800000000001</v>
      </c>
      <c r="AJ1203" s="60">
        <f t="shared" si="343"/>
        <v>1405.9575</v>
      </c>
      <c r="AK1203" s="60">
        <f t="shared" si="344"/>
        <v>3098.6704109589041</v>
      </c>
      <c r="AL1203" s="60">
        <f t="shared" si="345"/>
        <v>2277.5227520547946</v>
      </c>
      <c r="AM1203" s="41">
        <f t="shared" si="346"/>
        <v>2315.2717479452049</v>
      </c>
      <c r="AN1203" s="42">
        <f t="shared" si="347"/>
        <v>45715</v>
      </c>
      <c r="AO1203" s="43">
        <f t="shared" si="348"/>
        <v>6248.7</v>
      </c>
    </row>
    <row r="1204" spans="1:41" s="24" customFormat="1" ht="15.75" customHeight="1" x14ac:dyDescent="0.35">
      <c r="A1204" s="36" t="s">
        <v>27</v>
      </c>
      <c r="B1204" s="36">
        <v>202509</v>
      </c>
      <c r="C1204" s="24" t="s">
        <v>736</v>
      </c>
      <c r="D1204" s="24" t="s">
        <v>119</v>
      </c>
      <c r="E1204" s="62">
        <v>45901</v>
      </c>
      <c r="F1204" s="62">
        <v>46265</v>
      </c>
      <c r="G1204" s="37" t="s">
        <v>310</v>
      </c>
      <c r="H1204" s="36">
        <v>550050</v>
      </c>
      <c r="I1204" s="63">
        <v>26366</v>
      </c>
      <c r="J1204" s="24" t="s">
        <v>4109</v>
      </c>
      <c r="K1204" s="63">
        <f t="shared" si="331"/>
        <v>45901</v>
      </c>
      <c r="L1204" s="55">
        <f t="shared" si="332"/>
        <v>0.04</v>
      </c>
      <c r="M1204" s="76">
        <v>0.22500000000000001</v>
      </c>
      <c r="N1204" s="62">
        <v>45901</v>
      </c>
      <c r="O1204" s="62">
        <v>46265</v>
      </c>
      <c r="P1204" s="63"/>
      <c r="Q1204" s="63"/>
      <c r="R1204" s="78">
        <v>53</v>
      </c>
      <c r="S1204" s="63" t="str">
        <f>VLOOKUP(R1204,SA!$B$3:$C$11,2,1)</f>
        <v>46-55</v>
      </c>
      <c r="T1204" s="38" t="s">
        <v>97</v>
      </c>
      <c r="U1204" s="24" t="s">
        <v>56</v>
      </c>
      <c r="V1204" s="24">
        <v>300000</v>
      </c>
      <c r="W1204" s="39">
        <f t="shared" si="333"/>
        <v>300000</v>
      </c>
      <c r="X1204" s="29">
        <f t="shared" si="334"/>
        <v>1</v>
      </c>
      <c r="Y1204" s="40">
        <f t="shared" si="335"/>
        <v>365</v>
      </c>
      <c r="Z1204" s="38">
        <f t="shared" si="336"/>
        <v>46081</v>
      </c>
      <c r="AA1204" s="41">
        <f t="shared" si="337"/>
        <v>181</v>
      </c>
      <c r="AB1204" s="24" t="s">
        <v>113</v>
      </c>
      <c r="AC1204" s="41">
        <f t="shared" si="338"/>
        <v>7373.4659999999994</v>
      </c>
      <c r="AD1204" s="41">
        <v>1</v>
      </c>
      <c r="AE1204" s="72">
        <f>INDEX(SA!$C$2:$G$11,MATCH(Details!S1204,SA!$C$2:$C$11,0),MATCH(Details!V1204,SA!$C$2:$G$2,0))*Y1204/(F1204-E1204+1)</f>
        <v>6248.7</v>
      </c>
      <c r="AF1204" s="41">
        <f t="shared" si="339"/>
        <v>0</v>
      </c>
      <c r="AG1204" s="41">
        <f t="shared" si="340"/>
        <v>0</v>
      </c>
      <c r="AH1204" s="41">
        <f t="shared" si="341"/>
        <v>1124.7659999999998</v>
      </c>
      <c r="AI1204" s="60">
        <f t="shared" si="342"/>
        <v>249.94800000000001</v>
      </c>
      <c r="AJ1204" s="60">
        <f t="shared" si="343"/>
        <v>1405.9575</v>
      </c>
      <c r="AK1204" s="60">
        <f t="shared" si="344"/>
        <v>3098.6704109589041</v>
      </c>
      <c r="AL1204" s="60">
        <f t="shared" si="345"/>
        <v>2277.5227520547946</v>
      </c>
      <c r="AM1204" s="41">
        <f t="shared" si="346"/>
        <v>2315.2717479452049</v>
      </c>
      <c r="AN1204" s="42">
        <f t="shared" si="347"/>
        <v>45715</v>
      </c>
      <c r="AO1204" s="43">
        <f t="shared" si="348"/>
        <v>6248.7</v>
      </c>
    </row>
    <row r="1205" spans="1:41" s="24" customFormat="1" ht="15.75" customHeight="1" x14ac:dyDescent="0.35">
      <c r="A1205" s="36" t="s">
        <v>27</v>
      </c>
      <c r="B1205" s="36">
        <v>202509</v>
      </c>
      <c r="C1205" s="24" t="s">
        <v>736</v>
      </c>
      <c r="D1205" s="24" t="s">
        <v>119</v>
      </c>
      <c r="E1205" s="62">
        <v>45901</v>
      </c>
      <c r="F1205" s="62">
        <v>46265</v>
      </c>
      <c r="G1205" s="37" t="s">
        <v>1653</v>
      </c>
      <c r="H1205" s="36">
        <v>550051</v>
      </c>
      <c r="I1205" s="63">
        <v>29952</v>
      </c>
      <c r="J1205" s="24" t="s">
        <v>4110</v>
      </c>
      <c r="K1205" s="63">
        <f t="shared" si="331"/>
        <v>45901</v>
      </c>
      <c r="L1205" s="55">
        <f t="shared" si="332"/>
        <v>0.04</v>
      </c>
      <c r="M1205" s="76">
        <v>0.22500000000000001</v>
      </c>
      <c r="N1205" s="62">
        <v>45901</v>
      </c>
      <c r="O1205" s="62">
        <v>46265</v>
      </c>
      <c r="P1205" s="63"/>
      <c r="Q1205" s="63"/>
      <c r="R1205" s="78">
        <v>43</v>
      </c>
      <c r="S1205" s="63" t="str">
        <f>VLOOKUP(R1205,SA!$B$3:$C$11,2,1)</f>
        <v>36-45</v>
      </c>
      <c r="T1205" s="38" t="s">
        <v>98</v>
      </c>
      <c r="U1205" s="24" t="s">
        <v>5743</v>
      </c>
      <c r="V1205" s="24">
        <v>300000</v>
      </c>
      <c r="W1205" s="39">
        <f t="shared" si="333"/>
        <v>0</v>
      </c>
      <c r="X1205" s="29">
        <f t="shared" si="334"/>
        <v>0</v>
      </c>
      <c r="Y1205" s="40">
        <f t="shared" si="335"/>
        <v>365</v>
      </c>
      <c r="Z1205" s="38">
        <f t="shared" si="336"/>
        <v>46081</v>
      </c>
      <c r="AA1205" s="41">
        <f t="shared" si="337"/>
        <v>181</v>
      </c>
      <c r="AB1205" s="24" t="s">
        <v>113</v>
      </c>
      <c r="AC1205" s="41">
        <f t="shared" si="338"/>
        <v>5119.5716000000002</v>
      </c>
      <c r="AD1205" s="41">
        <v>1</v>
      </c>
      <c r="AE1205" s="72">
        <f>INDEX(SA!$C$2:$G$11,MATCH(Details!S1205,SA!$C$2:$C$11,0),MATCH(Details!V1205,SA!$C$2:$G$2,0))*Y1205/(F1205-E1205+1)</f>
        <v>4338.62</v>
      </c>
      <c r="AF1205" s="41">
        <f t="shared" si="339"/>
        <v>0</v>
      </c>
      <c r="AG1205" s="41">
        <f t="shared" si="340"/>
        <v>0</v>
      </c>
      <c r="AH1205" s="41">
        <f t="shared" si="341"/>
        <v>780.95159999999998</v>
      </c>
      <c r="AI1205" s="60">
        <f t="shared" si="342"/>
        <v>173.54480000000001</v>
      </c>
      <c r="AJ1205" s="60">
        <f t="shared" si="343"/>
        <v>976.18949999999995</v>
      </c>
      <c r="AK1205" s="60">
        <f t="shared" si="344"/>
        <v>2151.4800547945206</v>
      </c>
      <c r="AL1205" s="60">
        <f t="shared" si="345"/>
        <v>1581.3378402739727</v>
      </c>
      <c r="AM1205" s="41">
        <f t="shared" si="346"/>
        <v>1607.5478597260276</v>
      </c>
      <c r="AN1205" s="42">
        <f t="shared" si="347"/>
        <v>45715</v>
      </c>
      <c r="AO1205" s="43">
        <f t="shared" si="348"/>
        <v>4338.62</v>
      </c>
    </row>
    <row r="1206" spans="1:41" s="24" customFormat="1" ht="15.75" customHeight="1" x14ac:dyDescent="0.35">
      <c r="A1206" s="36" t="s">
        <v>27</v>
      </c>
      <c r="B1206" s="36">
        <v>202509</v>
      </c>
      <c r="C1206" s="24" t="s">
        <v>736</v>
      </c>
      <c r="D1206" s="24" t="s">
        <v>119</v>
      </c>
      <c r="E1206" s="62">
        <v>45901</v>
      </c>
      <c r="F1206" s="62">
        <v>46265</v>
      </c>
      <c r="G1206" s="37" t="s">
        <v>1654</v>
      </c>
      <c r="H1206" s="36">
        <v>550051</v>
      </c>
      <c r="I1206" s="63">
        <v>40113</v>
      </c>
      <c r="J1206" s="24" t="s">
        <v>4111</v>
      </c>
      <c r="K1206" s="63">
        <f t="shared" si="331"/>
        <v>45901</v>
      </c>
      <c r="L1206" s="55">
        <f t="shared" si="332"/>
        <v>0.04</v>
      </c>
      <c r="M1206" s="76">
        <v>0.22500000000000001</v>
      </c>
      <c r="N1206" s="62">
        <v>45901</v>
      </c>
      <c r="O1206" s="62">
        <v>46265</v>
      </c>
      <c r="P1206" s="63"/>
      <c r="Q1206" s="63"/>
      <c r="R1206" s="78">
        <v>15</v>
      </c>
      <c r="S1206" s="63" t="str">
        <f>VLOOKUP(R1206,SA!$B$3:$C$11,2,1)</f>
        <v>0-25</v>
      </c>
      <c r="T1206" s="38" t="s">
        <v>97</v>
      </c>
      <c r="U1206" s="24" t="s">
        <v>5745</v>
      </c>
      <c r="V1206" s="24">
        <v>300000</v>
      </c>
      <c r="W1206" s="39">
        <f t="shared" si="333"/>
        <v>0</v>
      </c>
      <c r="X1206" s="29">
        <f t="shared" si="334"/>
        <v>0</v>
      </c>
      <c r="Y1206" s="40">
        <f t="shared" si="335"/>
        <v>365</v>
      </c>
      <c r="Z1206" s="38">
        <f t="shared" si="336"/>
        <v>46081</v>
      </c>
      <c r="AA1206" s="41">
        <f t="shared" si="337"/>
        <v>181</v>
      </c>
      <c r="AB1206" s="24" t="s">
        <v>113</v>
      </c>
      <c r="AC1206" s="41">
        <f t="shared" si="338"/>
        <v>3690.3792000000003</v>
      </c>
      <c r="AD1206" s="41">
        <v>1</v>
      </c>
      <c r="AE1206" s="72">
        <f>INDEX(SA!$C$2:$G$11,MATCH(Details!S1206,SA!$C$2:$C$11,0),MATCH(Details!V1206,SA!$C$2:$G$2,0))*Y1206/(F1206-E1206+1)</f>
        <v>3127.44</v>
      </c>
      <c r="AF1206" s="41">
        <f t="shared" si="339"/>
        <v>0</v>
      </c>
      <c r="AG1206" s="41">
        <f t="shared" si="340"/>
        <v>0</v>
      </c>
      <c r="AH1206" s="41">
        <f t="shared" si="341"/>
        <v>562.93920000000003</v>
      </c>
      <c r="AI1206" s="60">
        <f t="shared" si="342"/>
        <v>125.0976</v>
      </c>
      <c r="AJ1206" s="60">
        <f t="shared" si="343"/>
        <v>703.67399999999998</v>
      </c>
      <c r="AK1206" s="60">
        <f t="shared" si="344"/>
        <v>1550.8675068493151</v>
      </c>
      <c r="AL1206" s="60">
        <f t="shared" si="345"/>
        <v>1139.8876175342466</v>
      </c>
      <c r="AM1206" s="41">
        <f t="shared" si="346"/>
        <v>1158.7807824657534</v>
      </c>
      <c r="AN1206" s="42">
        <f t="shared" si="347"/>
        <v>45715</v>
      </c>
      <c r="AO1206" s="43">
        <f t="shared" si="348"/>
        <v>3127.44</v>
      </c>
    </row>
    <row r="1207" spans="1:41" s="24" customFormat="1" ht="15.75" customHeight="1" x14ac:dyDescent="0.35">
      <c r="A1207" s="36" t="s">
        <v>27</v>
      </c>
      <c r="B1207" s="36">
        <v>202509</v>
      </c>
      <c r="C1207" s="24" t="s">
        <v>736</v>
      </c>
      <c r="D1207" s="24" t="s">
        <v>119</v>
      </c>
      <c r="E1207" s="62">
        <v>45901</v>
      </c>
      <c r="F1207" s="62">
        <v>46265</v>
      </c>
      <c r="G1207" s="37" t="s">
        <v>1655</v>
      </c>
      <c r="H1207" s="36">
        <v>550051</v>
      </c>
      <c r="I1207" s="63">
        <v>41399</v>
      </c>
      <c r="J1207" s="24" t="s">
        <v>4112</v>
      </c>
      <c r="K1207" s="63">
        <f t="shared" si="331"/>
        <v>45901</v>
      </c>
      <c r="L1207" s="55">
        <f t="shared" si="332"/>
        <v>0.04</v>
      </c>
      <c r="M1207" s="76">
        <v>0.22500000000000001</v>
      </c>
      <c r="N1207" s="62">
        <v>45901</v>
      </c>
      <c r="O1207" s="62">
        <v>46265</v>
      </c>
      <c r="P1207" s="63"/>
      <c r="Q1207" s="63"/>
      <c r="R1207" s="78">
        <v>12</v>
      </c>
      <c r="S1207" s="63" t="str">
        <f>VLOOKUP(R1207,SA!$B$3:$C$11,2,1)</f>
        <v>0-25</v>
      </c>
      <c r="T1207" s="38" t="s">
        <v>98</v>
      </c>
      <c r="U1207" s="24" t="s">
        <v>5746</v>
      </c>
      <c r="V1207" s="24">
        <v>300000</v>
      </c>
      <c r="W1207" s="39">
        <f t="shared" si="333"/>
        <v>0</v>
      </c>
      <c r="X1207" s="29">
        <f t="shared" si="334"/>
        <v>0</v>
      </c>
      <c r="Y1207" s="40">
        <f t="shared" si="335"/>
        <v>365</v>
      </c>
      <c r="Z1207" s="38">
        <f t="shared" si="336"/>
        <v>46081</v>
      </c>
      <c r="AA1207" s="41">
        <f t="shared" si="337"/>
        <v>181</v>
      </c>
      <c r="AB1207" s="24" t="s">
        <v>113</v>
      </c>
      <c r="AC1207" s="41">
        <f t="shared" si="338"/>
        <v>3690.3792000000003</v>
      </c>
      <c r="AD1207" s="41">
        <v>1</v>
      </c>
      <c r="AE1207" s="72">
        <f>INDEX(SA!$C$2:$G$11,MATCH(Details!S1207,SA!$C$2:$C$11,0),MATCH(Details!V1207,SA!$C$2:$G$2,0))*Y1207/(F1207-E1207+1)</f>
        <v>3127.44</v>
      </c>
      <c r="AF1207" s="41">
        <f t="shared" si="339"/>
        <v>0</v>
      </c>
      <c r="AG1207" s="41">
        <f t="shared" si="340"/>
        <v>0</v>
      </c>
      <c r="AH1207" s="41">
        <f t="shared" si="341"/>
        <v>562.93920000000003</v>
      </c>
      <c r="AI1207" s="60">
        <f t="shared" si="342"/>
        <v>125.0976</v>
      </c>
      <c r="AJ1207" s="60">
        <f t="shared" si="343"/>
        <v>703.67399999999998</v>
      </c>
      <c r="AK1207" s="60">
        <f t="shared" si="344"/>
        <v>1550.8675068493151</v>
      </c>
      <c r="AL1207" s="60">
        <f t="shared" si="345"/>
        <v>1139.8876175342466</v>
      </c>
      <c r="AM1207" s="41">
        <f t="shared" si="346"/>
        <v>1158.7807824657534</v>
      </c>
      <c r="AN1207" s="42">
        <f t="shared" si="347"/>
        <v>45715</v>
      </c>
      <c r="AO1207" s="43">
        <f t="shared" si="348"/>
        <v>3127.44</v>
      </c>
    </row>
    <row r="1208" spans="1:41" s="24" customFormat="1" ht="15.75" customHeight="1" x14ac:dyDescent="0.35">
      <c r="A1208" s="36" t="s">
        <v>27</v>
      </c>
      <c r="B1208" s="36">
        <v>202509</v>
      </c>
      <c r="C1208" s="24" t="s">
        <v>736</v>
      </c>
      <c r="D1208" s="24" t="s">
        <v>119</v>
      </c>
      <c r="E1208" s="62">
        <v>45901</v>
      </c>
      <c r="F1208" s="62">
        <v>46265</v>
      </c>
      <c r="G1208" s="37" t="s">
        <v>553</v>
      </c>
      <c r="H1208" s="36">
        <v>550051</v>
      </c>
      <c r="I1208" s="63">
        <v>27515</v>
      </c>
      <c r="J1208" s="24" t="s">
        <v>4113</v>
      </c>
      <c r="K1208" s="63">
        <f t="shared" si="331"/>
        <v>45901</v>
      </c>
      <c r="L1208" s="55">
        <f t="shared" si="332"/>
        <v>0.04</v>
      </c>
      <c r="M1208" s="76">
        <v>0.22500000000000001</v>
      </c>
      <c r="N1208" s="62">
        <v>45901</v>
      </c>
      <c r="O1208" s="62">
        <v>46265</v>
      </c>
      <c r="P1208" s="63"/>
      <c r="Q1208" s="63"/>
      <c r="R1208" s="78">
        <v>50</v>
      </c>
      <c r="S1208" s="63" t="str">
        <f>VLOOKUP(R1208,SA!$B$3:$C$11,2,1)</f>
        <v>46-55</v>
      </c>
      <c r="T1208" s="38" t="s">
        <v>97</v>
      </c>
      <c r="U1208" s="24" t="s">
        <v>56</v>
      </c>
      <c r="V1208" s="24">
        <v>300000</v>
      </c>
      <c r="W1208" s="39">
        <f t="shared" si="333"/>
        <v>300000</v>
      </c>
      <c r="X1208" s="29">
        <f t="shared" si="334"/>
        <v>1</v>
      </c>
      <c r="Y1208" s="40">
        <f t="shared" si="335"/>
        <v>365</v>
      </c>
      <c r="Z1208" s="38">
        <f t="shared" si="336"/>
        <v>46081</v>
      </c>
      <c r="AA1208" s="41">
        <f t="shared" si="337"/>
        <v>181</v>
      </c>
      <c r="AB1208" s="24" t="s">
        <v>113</v>
      </c>
      <c r="AC1208" s="41">
        <f t="shared" si="338"/>
        <v>7373.4659999999994</v>
      </c>
      <c r="AD1208" s="41">
        <v>1</v>
      </c>
      <c r="AE1208" s="72">
        <f>INDEX(SA!$C$2:$G$11,MATCH(Details!S1208,SA!$C$2:$C$11,0),MATCH(Details!V1208,SA!$C$2:$G$2,0))*Y1208/(F1208-E1208+1)</f>
        <v>6248.7</v>
      </c>
      <c r="AF1208" s="41">
        <f t="shared" si="339"/>
        <v>0</v>
      </c>
      <c r="AG1208" s="41">
        <f t="shared" si="340"/>
        <v>0</v>
      </c>
      <c r="AH1208" s="41">
        <f t="shared" si="341"/>
        <v>1124.7659999999998</v>
      </c>
      <c r="AI1208" s="60">
        <f t="shared" si="342"/>
        <v>249.94800000000001</v>
      </c>
      <c r="AJ1208" s="60">
        <f t="shared" si="343"/>
        <v>1405.9575</v>
      </c>
      <c r="AK1208" s="60">
        <f t="shared" si="344"/>
        <v>3098.6704109589041</v>
      </c>
      <c r="AL1208" s="60">
        <f t="shared" si="345"/>
        <v>2277.5227520547946</v>
      </c>
      <c r="AM1208" s="41">
        <f t="shared" si="346"/>
        <v>2315.2717479452049</v>
      </c>
      <c r="AN1208" s="42">
        <f t="shared" si="347"/>
        <v>45715</v>
      </c>
      <c r="AO1208" s="43">
        <f t="shared" si="348"/>
        <v>6248.7</v>
      </c>
    </row>
    <row r="1209" spans="1:41" s="24" customFormat="1" ht="15.75" customHeight="1" x14ac:dyDescent="0.35">
      <c r="A1209" s="36" t="s">
        <v>27</v>
      </c>
      <c r="B1209" s="36">
        <v>202509</v>
      </c>
      <c r="C1209" s="24" t="s">
        <v>736</v>
      </c>
      <c r="D1209" s="24" t="s">
        <v>119</v>
      </c>
      <c r="E1209" s="62">
        <v>45901</v>
      </c>
      <c r="F1209" s="62">
        <v>46265</v>
      </c>
      <c r="G1209" s="37" t="s">
        <v>1656</v>
      </c>
      <c r="H1209" s="36">
        <v>550052</v>
      </c>
      <c r="I1209" s="63">
        <v>39720</v>
      </c>
      <c r="J1209" s="24" t="s">
        <v>4114</v>
      </c>
      <c r="K1209" s="63">
        <f t="shared" si="331"/>
        <v>45901</v>
      </c>
      <c r="L1209" s="55">
        <f t="shared" si="332"/>
        <v>0.04</v>
      </c>
      <c r="M1209" s="76">
        <v>0.22500000000000001</v>
      </c>
      <c r="N1209" s="62">
        <v>45901</v>
      </c>
      <c r="O1209" s="62">
        <v>46265</v>
      </c>
      <c r="P1209" s="63"/>
      <c r="Q1209" s="63"/>
      <c r="R1209" s="78">
        <v>16</v>
      </c>
      <c r="S1209" s="63" t="str">
        <f>VLOOKUP(R1209,SA!$B$3:$C$11,2,1)</f>
        <v>0-25</v>
      </c>
      <c r="T1209" s="38" t="s">
        <v>97</v>
      </c>
      <c r="U1209" s="24" t="s">
        <v>5745</v>
      </c>
      <c r="V1209" s="24">
        <v>300000</v>
      </c>
      <c r="W1209" s="39">
        <f t="shared" si="333"/>
        <v>0</v>
      </c>
      <c r="X1209" s="29">
        <f t="shared" si="334"/>
        <v>0</v>
      </c>
      <c r="Y1209" s="40">
        <f t="shared" si="335"/>
        <v>365</v>
      </c>
      <c r="Z1209" s="38">
        <f t="shared" si="336"/>
        <v>46081</v>
      </c>
      <c r="AA1209" s="41">
        <f t="shared" si="337"/>
        <v>181</v>
      </c>
      <c r="AB1209" s="24" t="s">
        <v>113</v>
      </c>
      <c r="AC1209" s="41">
        <f t="shared" si="338"/>
        <v>3690.3792000000003</v>
      </c>
      <c r="AD1209" s="41">
        <v>1</v>
      </c>
      <c r="AE1209" s="72">
        <f>INDEX(SA!$C$2:$G$11,MATCH(Details!S1209,SA!$C$2:$C$11,0),MATCH(Details!V1209,SA!$C$2:$G$2,0))*Y1209/(F1209-E1209+1)</f>
        <v>3127.44</v>
      </c>
      <c r="AF1209" s="41">
        <f t="shared" si="339"/>
        <v>0</v>
      </c>
      <c r="AG1209" s="41">
        <f t="shared" si="340"/>
        <v>0</v>
      </c>
      <c r="AH1209" s="41">
        <f t="shared" si="341"/>
        <v>562.93920000000003</v>
      </c>
      <c r="AI1209" s="60">
        <f t="shared" si="342"/>
        <v>125.0976</v>
      </c>
      <c r="AJ1209" s="60">
        <f t="shared" si="343"/>
        <v>703.67399999999998</v>
      </c>
      <c r="AK1209" s="60">
        <f t="shared" si="344"/>
        <v>1550.8675068493151</v>
      </c>
      <c r="AL1209" s="60">
        <f t="shared" si="345"/>
        <v>1139.8876175342466</v>
      </c>
      <c r="AM1209" s="41">
        <f t="shared" si="346"/>
        <v>1158.7807824657534</v>
      </c>
      <c r="AN1209" s="42">
        <f t="shared" si="347"/>
        <v>45715</v>
      </c>
      <c r="AO1209" s="43">
        <f t="shared" si="348"/>
        <v>3127.44</v>
      </c>
    </row>
    <row r="1210" spans="1:41" s="24" customFormat="1" ht="15.75" customHeight="1" x14ac:dyDescent="0.35">
      <c r="A1210" s="36" t="s">
        <v>27</v>
      </c>
      <c r="B1210" s="36">
        <v>202509</v>
      </c>
      <c r="C1210" s="24" t="s">
        <v>736</v>
      </c>
      <c r="D1210" s="24" t="s">
        <v>119</v>
      </c>
      <c r="E1210" s="62">
        <v>45901</v>
      </c>
      <c r="F1210" s="62">
        <v>46265</v>
      </c>
      <c r="G1210" s="37" t="s">
        <v>1657</v>
      </c>
      <c r="H1210" s="36">
        <v>550052</v>
      </c>
      <c r="I1210" s="63">
        <v>24108</v>
      </c>
      <c r="J1210" s="24" t="s">
        <v>4115</v>
      </c>
      <c r="K1210" s="63">
        <f t="shared" si="331"/>
        <v>45901</v>
      </c>
      <c r="L1210" s="55">
        <f t="shared" si="332"/>
        <v>0.04</v>
      </c>
      <c r="M1210" s="76">
        <v>0.22500000000000001</v>
      </c>
      <c r="N1210" s="62">
        <v>45901</v>
      </c>
      <c r="O1210" s="62">
        <v>46265</v>
      </c>
      <c r="P1210" s="63"/>
      <c r="Q1210" s="63"/>
      <c r="R1210" s="78">
        <v>59</v>
      </c>
      <c r="S1210" s="63" t="str">
        <f>VLOOKUP(R1210,SA!$B$3:$C$11,2,1)</f>
        <v>56-65</v>
      </c>
      <c r="T1210" s="38" t="s">
        <v>98</v>
      </c>
      <c r="U1210" s="24" t="s">
        <v>5747</v>
      </c>
      <c r="V1210" s="24">
        <v>300000</v>
      </c>
      <c r="W1210" s="39">
        <f t="shared" si="333"/>
        <v>0</v>
      </c>
      <c r="X1210" s="29">
        <f t="shared" si="334"/>
        <v>0</v>
      </c>
      <c r="Y1210" s="40">
        <f t="shared" si="335"/>
        <v>365</v>
      </c>
      <c r="Z1210" s="38">
        <f t="shared" si="336"/>
        <v>46081</v>
      </c>
      <c r="AA1210" s="41">
        <f t="shared" si="337"/>
        <v>181</v>
      </c>
      <c r="AB1210" s="24" t="s">
        <v>113</v>
      </c>
      <c r="AC1210" s="41">
        <f t="shared" si="338"/>
        <v>10831.751</v>
      </c>
      <c r="AD1210" s="41">
        <v>1</v>
      </c>
      <c r="AE1210" s="72">
        <f>INDEX(SA!$C$2:$G$11,MATCH(Details!S1210,SA!$C$2:$C$11,0),MATCH(Details!V1210,SA!$C$2:$G$2,0))*Y1210/(F1210-E1210+1)</f>
        <v>9179.4500000000007</v>
      </c>
      <c r="AF1210" s="41">
        <f t="shared" si="339"/>
        <v>0</v>
      </c>
      <c r="AG1210" s="41">
        <f t="shared" si="340"/>
        <v>0</v>
      </c>
      <c r="AH1210" s="41">
        <f t="shared" si="341"/>
        <v>1652.3010000000002</v>
      </c>
      <c r="AI1210" s="60">
        <f t="shared" si="342"/>
        <v>367.17800000000005</v>
      </c>
      <c r="AJ1210" s="60">
        <f t="shared" si="343"/>
        <v>2065.3762500000003</v>
      </c>
      <c r="AK1210" s="60">
        <f t="shared" si="344"/>
        <v>4552.0012328767125</v>
      </c>
      <c r="AL1210" s="60">
        <f t="shared" si="345"/>
        <v>3345.7209061643835</v>
      </c>
      <c r="AM1210" s="41">
        <f t="shared" si="346"/>
        <v>3401.1748438356171</v>
      </c>
      <c r="AN1210" s="42">
        <f t="shared" si="347"/>
        <v>45715</v>
      </c>
      <c r="AO1210" s="43">
        <f t="shared" si="348"/>
        <v>9179.4500000000007</v>
      </c>
    </row>
    <row r="1211" spans="1:41" s="24" customFormat="1" ht="15.75" customHeight="1" x14ac:dyDescent="0.35">
      <c r="A1211" s="36" t="s">
        <v>27</v>
      </c>
      <c r="B1211" s="36">
        <v>202509</v>
      </c>
      <c r="C1211" s="24" t="s">
        <v>736</v>
      </c>
      <c r="D1211" s="24" t="s">
        <v>119</v>
      </c>
      <c r="E1211" s="62">
        <v>45901</v>
      </c>
      <c r="F1211" s="62">
        <v>46265</v>
      </c>
      <c r="G1211" s="37" t="s">
        <v>504</v>
      </c>
      <c r="H1211" s="36">
        <v>550052</v>
      </c>
      <c r="I1211" s="63">
        <v>31970</v>
      </c>
      <c r="J1211" s="24" t="s">
        <v>4116</v>
      </c>
      <c r="K1211" s="63">
        <f t="shared" si="331"/>
        <v>45901</v>
      </c>
      <c r="L1211" s="55">
        <f t="shared" si="332"/>
        <v>0.04</v>
      </c>
      <c r="M1211" s="76">
        <v>0.22500000000000001</v>
      </c>
      <c r="N1211" s="62">
        <v>45901</v>
      </c>
      <c r="O1211" s="62">
        <v>46265</v>
      </c>
      <c r="P1211" s="63"/>
      <c r="Q1211" s="63"/>
      <c r="R1211" s="78">
        <v>38</v>
      </c>
      <c r="S1211" s="63" t="str">
        <f>VLOOKUP(R1211,SA!$B$3:$C$11,2,1)</f>
        <v>36-45</v>
      </c>
      <c r="T1211" s="38" t="s">
        <v>97</v>
      </c>
      <c r="U1211" s="24" t="s">
        <v>56</v>
      </c>
      <c r="V1211" s="24">
        <v>300000</v>
      </c>
      <c r="W1211" s="39">
        <f t="shared" si="333"/>
        <v>300000</v>
      </c>
      <c r="X1211" s="29">
        <f t="shared" si="334"/>
        <v>1</v>
      </c>
      <c r="Y1211" s="40">
        <f t="shared" si="335"/>
        <v>365</v>
      </c>
      <c r="Z1211" s="38">
        <f t="shared" si="336"/>
        <v>46081</v>
      </c>
      <c r="AA1211" s="41">
        <f t="shared" si="337"/>
        <v>181</v>
      </c>
      <c r="AB1211" s="24" t="s">
        <v>113</v>
      </c>
      <c r="AC1211" s="41">
        <f t="shared" si="338"/>
        <v>5119.5716000000002</v>
      </c>
      <c r="AD1211" s="41">
        <v>1</v>
      </c>
      <c r="AE1211" s="72">
        <f>INDEX(SA!$C$2:$G$11,MATCH(Details!S1211,SA!$C$2:$C$11,0),MATCH(Details!V1211,SA!$C$2:$G$2,0))*Y1211/(F1211-E1211+1)</f>
        <v>4338.62</v>
      </c>
      <c r="AF1211" s="41">
        <f t="shared" si="339"/>
        <v>0</v>
      </c>
      <c r="AG1211" s="41">
        <f t="shared" si="340"/>
        <v>0</v>
      </c>
      <c r="AH1211" s="41">
        <f t="shared" si="341"/>
        <v>780.95159999999998</v>
      </c>
      <c r="AI1211" s="60">
        <f t="shared" si="342"/>
        <v>173.54480000000001</v>
      </c>
      <c r="AJ1211" s="60">
        <f t="shared" si="343"/>
        <v>976.18949999999995</v>
      </c>
      <c r="AK1211" s="60">
        <f t="shared" si="344"/>
        <v>2151.4800547945206</v>
      </c>
      <c r="AL1211" s="60">
        <f t="shared" si="345"/>
        <v>1581.3378402739727</v>
      </c>
      <c r="AM1211" s="41">
        <f t="shared" si="346"/>
        <v>1607.5478597260276</v>
      </c>
      <c r="AN1211" s="42">
        <f t="shared" si="347"/>
        <v>45715</v>
      </c>
      <c r="AO1211" s="43">
        <f t="shared" si="348"/>
        <v>4338.62</v>
      </c>
    </row>
    <row r="1212" spans="1:41" s="24" customFormat="1" ht="15.75" customHeight="1" x14ac:dyDescent="0.35">
      <c r="A1212" s="36" t="s">
        <v>27</v>
      </c>
      <c r="B1212" s="36">
        <v>202509</v>
      </c>
      <c r="C1212" s="24" t="s">
        <v>736</v>
      </c>
      <c r="D1212" s="24" t="s">
        <v>119</v>
      </c>
      <c r="E1212" s="62">
        <v>45901</v>
      </c>
      <c r="F1212" s="62">
        <v>46265</v>
      </c>
      <c r="G1212" s="37" t="s">
        <v>1658</v>
      </c>
      <c r="H1212" s="36">
        <v>550052</v>
      </c>
      <c r="I1212" s="63">
        <v>23012</v>
      </c>
      <c r="J1212" s="24" t="s">
        <v>4117</v>
      </c>
      <c r="K1212" s="63">
        <f t="shared" si="331"/>
        <v>45901</v>
      </c>
      <c r="L1212" s="55">
        <f t="shared" si="332"/>
        <v>0.04</v>
      </c>
      <c r="M1212" s="76">
        <v>0.22500000000000001</v>
      </c>
      <c r="N1212" s="62">
        <v>45901</v>
      </c>
      <c r="O1212" s="62">
        <v>46265</v>
      </c>
      <c r="P1212" s="63"/>
      <c r="Q1212" s="63"/>
      <c r="R1212" s="78">
        <v>62</v>
      </c>
      <c r="S1212" s="63" t="str">
        <f>VLOOKUP(R1212,SA!$B$3:$C$11,2,1)</f>
        <v>56-65</v>
      </c>
      <c r="T1212" s="38" t="s">
        <v>97</v>
      </c>
      <c r="U1212" s="24" t="s">
        <v>5744</v>
      </c>
      <c r="V1212" s="24">
        <v>300000</v>
      </c>
      <c r="W1212" s="39">
        <f t="shared" si="333"/>
        <v>0</v>
      </c>
      <c r="X1212" s="29">
        <f t="shared" si="334"/>
        <v>0</v>
      </c>
      <c r="Y1212" s="40">
        <f t="shared" si="335"/>
        <v>365</v>
      </c>
      <c r="Z1212" s="38">
        <f t="shared" si="336"/>
        <v>46081</v>
      </c>
      <c r="AA1212" s="41">
        <f t="shared" si="337"/>
        <v>181</v>
      </c>
      <c r="AB1212" s="24" t="s">
        <v>113</v>
      </c>
      <c r="AC1212" s="41">
        <f t="shared" si="338"/>
        <v>10831.751</v>
      </c>
      <c r="AD1212" s="41">
        <v>1</v>
      </c>
      <c r="AE1212" s="72">
        <f>INDEX(SA!$C$2:$G$11,MATCH(Details!S1212,SA!$C$2:$C$11,0),MATCH(Details!V1212,SA!$C$2:$G$2,0))*Y1212/(F1212-E1212+1)</f>
        <v>9179.4500000000007</v>
      </c>
      <c r="AF1212" s="41">
        <f t="shared" si="339"/>
        <v>0</v>
      </c>
      <c r="AG1212" s="41">
        <f t="shared" si="340"/>
        <v>0</v>
      </c>
      <c r="AH1212" s="41">
        <f t="shared" si="341"/>
        <v>1652.3010000000002</v>
      </c>
      <c r="AI1212" s="60">
        <f t="shared" si="342"/>
        <v>367.17800000000005</v>
      </c>
      <c r="AJ1212" s="60">
        <f t="shared" si="343"/>
        <v>2065.3762500000003</v>
      </c>
      <c r="AK1212" s="60">
        <f t="shared" si="344"/>
        <v>4552.0012328767125</v>
      </c>
      <c r="AL1212" s="60">
        <f t="shared" si="345"/>
        <v>3345.7209061643835</v>
      </c>
      <c r="AM1212" s="41">
        <f t="shared" si="346"/>
        <v>3401.1748438356171</v>
      </c>
      <c r="AN1212" s="42">
        <f t="shared" si="347"/>
        <v>45715</v>
      </c>
      <c r="AO1212" s="43">
        <f t="shared" si="348"/>
        <v>9179.4500000000007</v>
      </c>
    </row>
    <row r="1213" spans="1:41" s="24" customFormat="1" ht="15.75" customHeight="1" x14ac:dyDescent="0.35">
      <c r="A1213" s="36" t="s">
        <v>27</v>
      </c>
      <c r="B1213" s="36">
        <v>202509</v>
      </c>
      <c r="C1213" s="24" t="s">
        <v>736</v>
      </c>
      <c r="D1213" s="24" t="s">
        <v>119</v>
      </c>
      <c r="E1213" s="62">
        <v>45901</v>
      </c>
      <c r="F1213" s="62">
        <v>46265</v>
      </c>
      <c r="G1213" s="37" t="s">
        <v>1659</v>
      </c>
      <c r="H1213" s="36">
        <v>550052</v>
      </c>
      <c r="I1213" s="63">
        <v>32942</v>
      </c>
      <c r="J1213" s="24" t="s">
        <v>4118</v>
      </c>
      <c r="K1213" s="63">
        <f t="shared" si="331"/>
        <v>45901</v>
      </c>
      <c r="L1213" s="55">
        <f t="shared" si="332"/>
        <v>0.04</v>
      </c>
      <c r="M1213" s="76">
        <v>0.22500000000000001</v>
      </c>
      <c r="N1213" s="62">
        <v>45901</v>
      </c>
      <c r="O1213" s="62">
        <v>46265</v>
      </c>
      <c r="P1213" s="63"/>
      <c r="Q1213" s="63"/>
      <c r="R1213" s="78">
        <v>35</v>
      </c>
      <c r="S1213" s="63" t="str">
        <f>VLOOKUP(R1213,SA!$B$3:$C$11,2,1)</f>
        <v>26-35</v>
      </c>
      <c r="T1213" s="38" t="s">
        <v>98</v>
      </c>
      <c r="U1213" s="24" t="s">
        <v>5743</v>
      </c>
      <c r="V1213" s="24">
        <v>300000</v>
      </c>
      <c r="W1213" s="39">
        <f t="shared" si="333"/>
        <v>0</v>
      </c>
      <c r="X1213" s="29">
        <f t="shared" si="334"/>
        <v>0</v>
      </c>
      <c r="Y1213" s="40">
        <f t="shared" si="335"/>
        <v>365</v>
      </c>
      <c r="Z1213" s="38">
        <f t="shared" si="336"/>
        <v>46081</v>
      </c>
      <c r="AA1213" s="41">
        <f t="shared" si="337"/>
        <v>181</v>
      </c>
      <c r="AB1213" s="24" t="s">
        <v>113</v>
      </c>
      <c r="AC1213" s="41">
        <f t="shared" si="338"/>
        <v>4124.4657999999999</v>
      </c>
      <c r="AD1213" s="41">
        <v>1</v>
      </c>
      <c r="AE1213" s="72">
        <f>INDEX(SA!$C$2:$G$11,MATCH(Details!S1213,SA!$C$2:$C$11,0),MATCH(Details!V1213,SA!$C$2:$G$2,0))*Y1213/(F1213-E1213+1)</f>
        <v>3495.31</v>
      </c>
      <c r="AF1213" s="41">
        <f t="shared" si="339"/>
        <v>0</v>
      </c>
      <c r="AG1213" s="41">
        <f t="shared" si="340"/>
        <v>0</v>
      </c>
      <c r="AH1213" s="41">
        <f t="shared" si="341"/>
        <v>629.1558</v>
      </c>
      <c r="AI1213" s="60">
        <f t="shared" si="342"/>
        <v>139.8124</v>
      </c>
      <c r="AJ1213" s="60">
        <f t="shared" si="343"/>
        <v>786.44475</v>
      </c>
      <c r="AK1213" s="60">
        <f t="shared" si="344"/>
        <v>1733.2907123287671</v>
      </c>
      <c r="AL1213" s="60">
        <f t="shared" si="345"/>
        <v>1273.9686735616438</v>
      </c>
      <c r="AM1213" s="41">
        <f t="shared" si="346"/>
        <v>1295.0841764383563</v>
      </c>
      <c r="AN1213" s="42">
        <f t="shared" si="347"/>
        <v>45715</v>
      </c>
      <c r="AO1213" s="43">
        <f t="shared" si="348"/>
        <v>3495.31</v>
      </c>
    </row>
    <row r="1214" spans="1:41" s="24" customFormat="1" ht="15.75" customHeight="1" x14ac:dyDescent="0.35">
      <c r="A1214" s="36" t="s">
        <v>27</v>
      </c>
      <c r="B1214" s="36">
        <v>202509</v>
      </c>
      <c r="C1214" s="24" t="s">
        <v>736</v>
      </c>
      <c r="D1214" s="24" t="s">
        <v>119</v>
      </c>
      <c r="E1214" s="62">
        <v>45901</v>
      </c>
      <c r="F1214" s="62">
        <v>46265</v>
      </c>
      <c r="G1214" s="37" t="s">
        <v>1660</v>
      </c>
      <c r="H1214" s="36">
        <v>550052</v>
      </c>
      <c r="I1214" s="63">
        <v>40435</v>
      </c>
      <c r="J1214" s="24" t="s">
        <v>4119</v>
      </c>
      <c r="K1214" s="63">
        <f t="shared" si="331"/>
        <v>45901</v>
      </c>
      <c r="L1214" s="55">
        <f t="shared" si="332"/>
        <v>0.04</v>
      </c>
      <c r="M1214" s="76">
        <v>0.22500000000000001</v>
      </c>
      <c r="N1214" s="62">
        <v>45901</v>
      </c>
      <c r="O1214" s="62">
        <v>46265</v>
      </c>
      <c r="P1214" s="63"/>
      <c r="Q1214" s="63"/>
      <c r="R1214" s="78">
        <v>14</v>
      </c>
      <c r="S1214" s="63" t="str">
        <f>VLOOKUP(R1214,SA!$B$3:$C$11,2,1)</f>
        <v>0-25</v>
      </c>
      <c r="T1214" s="38" t="s">
        <v>97</v>
      </c>
      <c r="U1214" s="24" t="s">
        <v>5745</v>
      </c>
      <c r="V1214" s="24">
        <v>300000</v>
      </c>
      <c r="W1214" s="39">
        <f t="shared" si="333"/>
        <v>0</v>
      </c>
      <c r="X1214" s="29">
        <f t="shared" si="334"/>
        <v>0</v>
      </c>
      <c r="Y1214" s="40">
        <f t="shared" si="335"/>
        <v>365</v>
      </c>
      <c r="Z1214" s="38">
        <f t="shared" si="336"/>
        <v>46081</v>
      </c>
      <c r="AA1214" s="41">
        <f t="shared" si="337"/>
        <v>181</v>
      </c>
      <c r="AB1214" s="24" t="s">
        <v>113</v>
      </c>
      <c r="AC1214" s="41">
        <f t="shared" si="338"/>
        <v>3690.3792000000003</v>
      </c>
      <c r="AD1214" s="41">
        <v>1</v>
      </c>
      <c r="AE1214" s="72">
        <f>INDEX(SA!$C$2:$G$11,MATCH(Details!S1214,SA!$C$2:$C$11,0),MATCH(Details!V1214,SA!$C$2:$G$2,0))*Y1214/(F1214-E1214+1)</f>
        <v>3127.44</v>
      </c>
      <c r="AF1214" s="41">
        <f t="shared" si="339"/>
        <v>0</v>
      </c>
      <c r="AG1214" s="41">
        <f t="shared" si="340"/>
        <v>0</v>
      </c>
      <c r="AH1214" s="41">
        <f t="shared" si="341"/>
        <v>562.93920000000003</v>
      </c>
      <c r="AI1214" s="60">
        <f t="shared" si="342"/>
        <v>125.0976</v>
      </c>
      <c r="AJ1214" s="60">
        <f t="shared" si="343"/>
        <v>703.67399999999998</v>
      </c>
      <c r="AK1214" s="60">
        <f t="shared" si="344"/>
        <v>1550.8675068493151</v>
      </c>
      <c r="AL1214" s="60">
        <f t="shared" si="345"/>
        <v>1139.8876175342466</v>
      </c>
      <c r="AM1214" s="41">
        <f t="shared" si="346"/>
        <v>1158.7807824657534</v>
      </c>
      <c r="AN1214" s="42">
        <f t="shared" si="347"/>
        <v>45715</v>
      </c>
      <c r="AO1214" s="43">
        <f t="shared" si="348"/>
        <v>3127.44</v>
      </c>
    </row>
    <row r="1215" spans="1:41" s="24" customFormat="1" ht="15.75" customHeight="1" x14ac:dyDescent="0.35">
      <c r="A1215" s="36" t="s">
        <v>27</v>
      </c>
      <c r="B1215" s="36">
        <v>202509</v>
      </c>
      <c r="C1215" s="24" t="s">
        <v>736</v>
      </c>
      <c r="D1215" s="24" t="s">
        <v>119</v>
      </c>
      <c r="E1215" s="62">
        <v>45901</v>
      </c>
      <c r="F1215" s="62">
        <v>46265</v>
      </c>
      <c r="G1215" s="37" t="s">
        <v>1661</v>
      </c>
      <c r="H1215" s="36">
        <v>550055</v>
      </c>
      <c r="I1215" s="63">
        <v>24301</v>
      </c>
      <c r="J1215" s="24" t="s">
        <v>4120</v>
      </c>
      <c r="K1215" s="63">
        <f t="shared" si="331"/>
        <v>45901</v>
      </c>
      <c r="L1215" s="55">
        <f t="shared" si="332"/>
        <v>0.04</v>
      </c>
      <c r="M1215" s="76">
        <v>0.22500000000000001</v>
      </c>
      <c r="N1215" s="62">
        <v>45901</v>
      </c>
      <c r="O1215" s="62">
        <v>46265</v>
      </c>
      <c r="P1215" s="63"/>
      <c r="Q1215" s="63"/>
      <c r="R1215" s="78">
        <v>59</v>
      </c>
      <c r="S1215" s="63" t="str">
        <f>VLOOKUP(R1215,SA!$B$3:$C$11,2,1)</f>
        <v>56-65</v>
      </c>
      <c r="T1215" s="38" t="s">
        <v>98</v>
      </c>
      <c r="U1215" s="24" t="s">
        <v>5747</v>
      </c>
      <c r="V1215" s="24">
        <v>400000</v>
      </c>
      <c r="W1215" s="39">
        <f t="shared" si="333"/>
        <v>0</v>
      </c>
      <c r="X1215" s="29">
        <f t="shared" si="334"/>
        <v>0</v>
      </c>
      <c r="Y1215" s="40">
        <f t="shared" si="335"/>
        <v>365</v>
      </c>
      <c r="Z1215" s="38">
        <f t="shared" si="336"/>
        <v>46081</v>
      </c>
      <c r="AA1215" s="41">
        <f t="shared" si="337"/>
        <v>181</v>
      </c>
      <c r="AB1215" s="24" t="s">
        <v>113</v>
      </c>
      <c r="AC1215" s="41">
        <f t="shared" si="338"/>
        <v>11909.7282</v>
      </c>
      <c r="AD1215" s="41">
        <v>1</v>
      </c>
      <c r="AE1215" s="72">
        <f>INDEX(SA!$C$2:$G$11,MATCH(Details!S1215,SA!$C$2:$C$11,0),MATCH(Details!V1215,SA!$C$2:$G$2,0))*Y1215/(F1215-E1215+1)</f>
        <v>10092.99</v>
      </c>
      <c r="AF1215" s="41">
        <f t="shared" si="339"/>
        <v>0</v>
      </c>
      <c r="AG1215" s="41">
        <f t="shared" si="340"/>
        <v>0</v>
      </c>
      <c r="AH1215" s="41">
        <f t="shared" si="341"/>
        <v>1816.7382</v>
      </c>
      <c r="AI1215" s="60">
        <f t="shared" si="342"/>
        <v>403.71960000000001</v>
      </c>
      <c r="AJ1215" s="60">
        <f t="shared" si="343"/>
        <v>2270.9227500000002</v>
      </c>
      <c r="AK1215" s="60">
        <f t="shared" si="344"/>
        <v>5005.0169589041097</v>
      </c>
      <c r="AL1215" s="60">
        <f t="shared" si="345"/>
        <v>3678.6874647945206</v>
      </c>
      <c r="AM1215" s="41">
        <f t="shared" si="346"/>
        <v>3739.6601852054787</v>
      </c>
      <c r="AN1215" s="42">
        <f t="shared" si="347"/>
        <v>45715</v>
      </c>
      <c r="AO1215" s="43">
        <f t="shared" si="348"/>
        <v>10092.99</v>
      </c>
    </row>
    <row r="1216" spans="1:41" s="24" customFormat="1" ht="15.75" customHeight="1" x14ac:dyDescent="0.35">
      <c r="A1216" s="36" t="s">
        <v>27</v>
      </c>
      <c r="B1216" s="36">
        <v>202509</v>
      </c>
      <c r="C1216" s="24" t="s">
        <v>736</v>
      </c>
      <c r="D1216" s="24" t="s">
        <v>119</v>
      </c>
      <c r="E1216" s="62">
        <v>45901</v>
      </c>
      <c r="F1216" s="62">
        <v>46265</v>
      </c>
      <c r="G1216" s="37" t="s">
        <v>1662</v>
      </c>
      <c r="H1216" s="36">
        <v>550055</v>
      </c>
      <c r="I1216" s="63">
        <v>22524</v>
      </c>
      <c r="J1216" s="24" t="s">
        <v>4121</v>
      </c>
      <c r="K1216" s="63">
        <f t="shared" si="331"/>
        <v>45901</v>
      </c>
      <c r="L1216" s="55">
        <f t="shared" si="332"/>
        <v>0.04</v>
      </c>
      <c r="M1216" s="76">
        <v>0.22500000000000001</v>
      </c>
      <c r="N1216" s="62">
        <v>45901</v>
      </c>
      <c r="O1216" s="62">
        <v>46265</v>
      </c>
      <c r="P1216" s="63"/>
      <c r="Q1216" s="63"/>
      <c r="R1216" s="78">
        <v>64</v>
      </c>
      <c r="S1216" s="63" t="str">
        <f>VLOOKUP(R1216,SA!$B$3:$C$11,2,1)</f>
        <v>56-65</v>
      </c>
      <c r="T1216" s="38" t="s">
        <v>97</v>
      </c>
      <c r="U1216" s="24" t="s">
        <v>5744</v>
      </c>
      <c r="V1216" s="24">
        <v>400000</v>
      </c>
      <c r="W1216" s="39">
        <f t="shared" si="333"/>
        <v>0</v>
      </c>
      <c r="X1216" s="29">
        <f t="shared" si="334"/>
        <v>0</v>
      </c>
      <c r="Y1216" s="40">
        <f t="shared" si="335"/>
        <v>365</v>
      </c>
      <c r="Z1216" s="38">
        <f t="shared" si="336"/>
        <v>46081</v>
      </c>
      <c r="AA1216" s="41">
        <f t="shared" si="337"/>
        <v>181</v>
      </c>
      <c r="AB1216" s="24" t="s">
        <v>113</v>
      </c>
      <c r="AC1216" s="41">
        <f t="shared" si="338"/>
        <v>11909.7282</v>
      </c>
      <c r="AD1216" s="41">
        <v>1</v>
      </c>
      <c r="AE1216" s="72">
        <f>INDEX(SA!$C$2:$G$11,MATCH(Details!S1216,SA!$C$2:$C$11,0),MATCH(Details!V1216,SA!$C$2:$G$2,0))*Y1216/(F1216-E1216+1)</f>
        <v>10092.99</v>
      </c>
      <c r="AF1216" s="41">
        <f t="shared" si="339"/>
        <v>0</v>
      </c>
      <c r="AG1216" s="41">
        <f t="shared" si="340"/>
        <v>0</v>
      </c>
      <c r="AH1216" s="41">
        <f t="shared" si="341"/>
        <v>1816.7382</v>
      </c>
      <c r="AI1216" s="60">
        <f t="shared" si="342"/>
        <v>403.71960000000001</v>
      </c>
      <c r="AJ1216" s="60">
        <f t="shared" si="343"/>
        <v>2270.9227500000002</v>
      </c>
      <c r="AK1216" s="60">
        <f t="shared" si="344"/>
        <v>5005.0169589041097</v>
      </c>
      <c r="AL1216" s="60">
        <f t="shared" si="345"/>
        <v>3678.6874647945206</v>
      </c>
      <c r="AM1216" s="41">
        <f t="shared" si="346"/>
        <v>3739.6601852054787</v>
      </c>
      <c r="AN1216" s="42">
        <f t="shared" si="347"/>
        <v>45715</v>
      </c>
      <c r="AO1216" s="43">
        <f t="shared" si="348"/>
        <v>10092.99</v>
      </c>
    </row>
    <row r="1217" spans="1:41" s="24" customFormat="1" ht="15.75" customHeight="1" x14ac:dyDescent="0.35">
      <c r="A1217" s="36" t="s">
        <v>27</v>
      </c>
      <c r="B1217" s="36">
        <v>202509</v>
      </c>
      <c r="C1217" s="24" t="s">
        <v>736</v>
      </c>
      <c r="D1217" s="24" t="s">
        <v>119</v>
      </c>
      <c r="E1217" s="62">
        <v>45901</v>
      </c>
      <c r="F1217" s="62">
        <v>46265</v>
      </c>
      <c r="G1217" s="37" t="s">
        <v>370</v>
      </c>
      <c r="H1217" s="36">
        <v>550055</v>
      </c>
      <c r="I1217" s="63">
        <v>34053</v>
      </c>
      <c r="J1217" s="24" t="s">
        <v>4122</v>
      </c>
      <c r="K1217" s="63">
        <f t="shared" si="331"/>
        <v>45901</v>
      </c>
      <c r="L1217" s="55">
        <f t="shared" si="332"/>
        <v>0.04</v>
      </c>
      <c r="M1217" s="76">
        <v>0.22500000000000001</v>
      </c>
      <c r="N1217" s="62">
        <v>45901</v>
      </c>
      <c r="O1217" s="62">
        <v>46265</v>
      </c>
      <c r="P1217" s="63"/>
      <c r="Q1217" s="63"/>
      <c r="R1217" s="78">
        <v>32</v>
      </c>
      <c r="S1217" s="63" t="str">
        <f>VLOOKUP(R1217,SA!$B$3:$C$11,2,1)</f>
        <v>26-35</v>
      </c>
      <c r="T1217" s="38" t="s">
        <v>97</v>
      </c>
      <c r="U1217" s="24" t="s">
        <v>56</v>
      </c>
      <c r="V1217" s="24">
        <v>400000</v>
      </c>
      <c r="W1217" s="39">
        <f t="shared" si="333"/>
        <v>400000</v>
      </c>
      <c r="X1217" s="29">
        <f t="shared" si="334"/>
        <v>1</v>
      </c>
      <c r="Y1217" s="40">
        <f t="shared" si="335"/>
        <v>365</v>
      </c>
      <c r="Z1217" s="38">
        <f t="shared" si="336"/>
        <v>46081</v>
      </c>
      <c r="AA1217" s="41">
        <f t="shared" si="337"/>
        <v>181</v>
      </c>
      <c r="AB1217" s="24" t="s">
        <v>113</v>
      </c>
      <c r="AC1217" s="41">
        <f t="shared" si="338"/>
        <v>4533.0290000000005</v>
      </c>
      <c r="AD1217" s="41">
        <v>1</v>
      </c>
      <c r="AE1217" s="72">
        <f>INDEX(SA!$C$2:$G$11,MATCH(Details!S1217,SA!$C$2:$C$11,0),MATCH(Details!V1217,SA!$C$2:$G$2,0))*Y1217/(F1217-E1217+1)</f>
        <v>3841.55</v>
      </c>
      <c r="AF1217" s="41">
        <f t="shared" si="339"/>
        <v>0</v>
      </c>
      <c r="AG1217" s="41">
        <f t="shared" si="340"/>
        <v>0</v>
      </c>
      <c r="AH1217" s="41">
        <f t="shared" si="341"/>
        <v>691.47900000000004</v>
      </c>
      <c r="AI1217" s="60">
        <f t="shared" si="342"/>
        <v>153.66200000000001</v>
      </c>
      <c r="AJ1217" s="60">
        <f t="shared" si="343"/>
        <v>864.34875000000011</v>
      </c>
      <c r="AK1217" s="60">
        <f t="shared" si="344"/>
        <v>1904.9878082191783</v>
      </c>
      <c r="AL1217" s="60">
        <f t="shared" si="345"/>
        <v>1400.1660390410959</v>
      </c>
      <c r="AM1217" s="41">
        <f t="shared" si="346"/>
        <v>1423.3732109589046</v>
      </c>
      <c r="AN1217" s="42">
        <f t="shared" si="347"/>
        <v>45715</v>
      </c>
      <c r="AO1217" s="43">
        <f t="shared" si="348"/>
        <v>3841.55</v>
      </c>
    </row>
    <row r="1218" spans="1:41" s="24" customFormat="1" ht="15.75" customHeight="1" x14ac:dyDescent="0.35">
      <c r="A1218" s="36" t="s">
        <v>27</v>
      </c>
      <c r="B1218" s="36">
        <v>202509</v>
      </c>
      <c r="C1218" s="24" t="s">
        <v>736</v>
      </c>
      <c r="D1218" s="24" t="s">
        <v>119</v>
      </c>
      <c r="E1218" s="62">
        <v>45901</v>
      </c>
      <c r="F1218" s="62">
        <v>46265</v>
      </c>
      <c r="G1218" s="37" t="s">
        <v>1663</v>
      </c>
      <c r="H1218" s="36">
        <v>550056</v>
      </c>
      <c r="I1218" s="63">
        <v>33704</v>
      </c>
      <c r="J1218" s="24" t="s">
        <v>4123</v>
      </c>
      <c r="K1218" s="63">
        <f t="shared" si="331"/>
        <v>45901</v>
      </c>
      <c r="L1218" s="55">
        <f t="shared" si="332"/>
        <v>0.04</v>
      </c>
      <c r="M1218" s="76">
        <v>0.22500000000000001</v>
      </c>
      <c r="N1218" s="62">
        <v>45901</v>
      </c>
      <c r="O1218" s="62">
        <v>46265</v>
      </c>
      <c r="P1218" s="63"/>
      <c r="Q1218" s="63"/>
      <c r="R1218" s="78">
        <v>33</v>
      </c>
      <c r="S1218" s="63" t="str">
        <f>VLOOKUP(R1218,SA!$B$3:$C$11,2,1)</f>
        <v>26-35</v>
      </c>
      <c r="T1218" s="38" t="s">
        <v>98</v>
      </c>
      <c r="U1218" s="24" t="s">
        <v>5743</v>
      </c>
      <c r="V1218" s="24">
        <v>400000</v>
      </c>
      <c r="W1218" s="39">
        <f t="shared" si="333"/>
        <v>0</v>
      </c>
      <c r="X1218" s="29">
        <f t="shared" si="334"/>
        <v>0</v>
      </c>
      <c r="Y1218" s="40">
        <f t="shared" si="335"/>
        <v>365</v>
      </c>
      <c r="Z1218" s="38">
        <f t="shared" si="336"/>
        <v>46081</v>
      </c>
      <c r="AA1218" s="41">
        <f t="shared" si="337"/>
        <v>181</v>
      </c>
      <c r="AB1218" s="24" t="s">
        <v>113</v>
      </c>
      <c r="AC1218" s="41">
        <f t="shared" si="338"/>
        <v>4533.0290000000005</v>
      </c>
      <c r="AD1218" s="41">
        <v>1</v>
      </c>
      <c r="AE1218" s="72">
        <f>INDEX(SA!$C$2:$G$11,MATCH(Details!S1218,SA!$C$2:$C$11,0),MATCH(Details!V1218,SA!$C$2:$G$2,0))*Y1218/(F1218-E1218+1)</f>
        <v>3841.55</v>
      </c>
      <c r="AF1218" s="41">
        <f t="shared" si="339"/>
        <v>0</v>
      </c>
      <c r="AG1218" s="41">
        <f t="shared" si="340"/>
        <v>0</v>
      </c>
      <c r="AH1218" s="41">
        <f t="shared" si="341"/>
        <v>691.47900000000004</v>
      </c>
      <c r="AI1218" s="60">
        <f t="shared" si="342"/>
        <v>153.66200000000001</v>
      </c>
      <c r="AJ1218" s="60">
        <f t="shared" si="343"/>
        <v>864.34875000000011</v>
      </c>
      <c r="AK1218" s="60">
        <f t="shared" si="344"/>
        <v>1904.9878082191783</v>
      </c>
      <c r="AL1218" s="60">
        <f t="shared" si="345"/>
        <v>1400.1660390410959</v>
      </c>
      <c r="AM1218" s="41">
        <f t="shared" si="346"/>
        <v>1423.3732109589046</v>
      </c>
      <c r="AN1218" s="42">
        <f t="shared" si="347"/>
        <v>45715</v>
      </c>
      <c r="AO1218" s="43">
        <f t="shared" si="348"/>
        <v>3841.55</v>
      </c>
    </row>
    <row r="1219" spans="1:41" s="24" customFormat="1" ht="15.75" customHeight="1" x14ac:dyDescent="0.35">
      <c r="A1219" s="36" t="s">
        <v>27</v>
      </c>
      <c r="B1219" s="36">
        <v>202509</v>
      </c>
      <c r="C1219" s="24" t="s">
        <v>736</v>
      </c>
      <c r="D1219" s="24" t="s">
        <v>119</v>
      </c>
      <c r="E1219" s="62">
        <v>45901</v>
      </c>
      <c r="F1219" s="62">
        <v>46265</v>
      </c>
      <c r="G1219" s="37" t="s">
        <v>1664</v>
      </c>
      <c r="H1219" s="36">
        <v>550056</v>
      </c>
      <c r="I1219" s="63">
        <v>20934</v>
      </c>
      <c r="J1219" s="24" t="s">
        <v>4124</v>
      </c>
      <c r="K1219" s="63">
        <f t="shared" si="331"/>
        <v>45901</v>
      </c>
      <c r="L1219" s="55">
        <f t="shared" si="332"/>
        <v>0.04</v>
      </c>
      <c r="M1219" s="76">
        <v>0.22500000000000001</v>
      </c>
      <c r="N1219" s="62">
        <v>45901</v>
      </c>
      <c r="O1219" s="62">
        <v>46265</v>
      </c>
      <c r="P1219" s="63"/>
      <c r="Q1219" s="63"/>
      <c r="R1219" s="78">
        <v>68</v>
      </c>
      <c r="S1219" s="63" t="str">
        <f>VLOOKUP(R1219,SA!$B$3:$C$11,2,1)</f>
        <v>66-70</v>
      </c>
      <c r="T1219" s="38" t="s">
        <v>98</v>
      </c>
      <c r="U1219" s="24" t="s">
        <v>5747</v>
      </c>
      <c r="V1219" s="24">
        <v>400000</v>
      </c>
      <c r="W1219" s="39">
        <f t="shared" si="333"/>
        <v>0</v>
      </c>
      <c r="X1219" s="29">
        <f t="shared" si="334"/>
        <v>0</v>
      </c>
      <c r="Y1219" s="40">
        <f t="shared" si="335"/>
        <v>365</v>
      </c>
      <c r="Z1219" s="38">
        <f t="shared" si="336"/>
        <v>46081</v>
      </c>
      <c r="AA1219" s="41">
        <f t="shared" si="337"/>
        <v>181</v>
      </c>
      <c r="AB1219" s="24" t="s">
        <v>113</v>
      </c>
      <c r="AC1219" s="41">
        <f t="shared" si="338"/>
        <v>17021.971999999998</v>
      </c>
      <c r="AD1219" s="41">
        <v>1</v>
      </c>
      <c r="AE1219" s="72">
        <f>INDEX(SA!$C$2:$G$11,MATCH(Details!S1219,SA!$C$2:$C$11,0),MATCH(Details!V1219,SA!$C$2:$G$2,0))*Y1219/(F1219-E1219+1)</f>
        <v>14425.4</v>
      </c>
      <c r="AF1219" s="41">
        <f t="shared" si="339"/>
        <v>0</v>
      </c>
      <c r="AG1219" s="41">
        <f t="shared" si="340"/>
        <v>0</v>
      </c>
      <c r="AH1219" s="41">
        <f t="shared" si="341"/>
        <v>2596.5719999999997</v>
      </c>
      <c r="AI1219" s="60">
        <f t="shared" si="342"/>
        <v>577.01599999999996</v>
      </c>
      <c r="AJ1219" s="60">
        <f t="shared" si="343"/>
        <v>3245.7150000000001</v>
      </c>
      <c r="AK1219" s="60">
        <f t="shared" si="344"/>
        <v>7153.4175342465751</v>
      </c>
      <c r="AL1219" s="60">
        <f t="shared" si="345"/>
        <v>5257.7618876712322</v>
      </c>
      <c r="AM1219" s="41">
        <f t="shared" si="346"/>
        <v>5344.9071123287686</v>
      </c>
      <c r="AN1219" s="42">
        <f t="shared" si="347"/>
        <v>45715</v>
      </c>
      <c r="AO1219" s="43">
        <f t="shared" si="348"/>
        <v>14425.4</v>
      </c>
    </row>
    <row r="1220" spans="1:41" s="24" customFormat="1" ht="15.75" customHeight="1" x14ac:dyDescent="0.35">
      <c r="A1220" s="36" t="s">
        <v>27</v>
      </c>
      <c r="B1220" s="36">
        <v>202509</v>
      </c>
      <c r="C1220" s="24" t="s">
        <v>736</v>
      </c>
      <c r="D1220" s="24" t="s">
        <v>119</v>
      </c>
      <c r="E1220" s="62">
        <v>45901</v>
      </c>
      <c r="F1220" s="62">
        <v>46265</v>
      </c>
      <c r="G1220" s="37" t="s">
        <v>1665</v>
      </c>
      <c r="H1220" s="36">
        <v>550056</v>
      </c>
      <c r="I1220" s="63">
        <v>18775</v>
      </c>
      <c r="J1220" s="24" t="s">
        <v>4125</v>
      </c>
      <c r="K1220" s="63">
        <f t="shared" ref="K1220:K1283" si="349">N1220</f>
        <v>45901</v>
      </c>
      <c r="L1220" s="55">
        <f t="shared" ref="L1220:L1283" si="350">IF(K1220&gt;=DATE(2022,4,1),4%,5%)</f>
        <v>0.04</v>
      </c>
      <c r="M1220" s="76">
        <v>0.22500000000000001</v>
      </c>
      <c r="N1220" s="62">
        <v>45901</v>
      </c>
      <c r="O1220" s="62">
        <v>46265</v>
      </c>
      <c r="P1220" s="63"/>
      <c r="Q1220" s="63"/>
      <c r="R1220" s="78">
        <v>74</v>
      </c>
      <c r="S1220" s="63" t="str">
        <f>VLOOKUP(R1220,SA!$B$3:$C$11,2,1)</f>
        <v>71-75</v>
      </c>
      <c r="T1220" s="38" t="s">
        <v>97</v>
      </c>
      <c r="U1220" s="24" t="s">
        <v>5744</v>
      </c>
      <c r="V1220" s="24">
        <v>400000</v>
      </c>
      <c r="W1220" s="39">
        <f t="shared" ref="W1220:W1283" si="351">IF(U1220="self",V1220,0)</f>
        <v>0</v>
      </c>
      <c r="X1220" s="29">
        <f t="shared" ref="X1220:X1283" si="352">IF(U1220="self",1,0)</f>
        <v>0</v>
      </c>
      <c r="Y1220" s="40">
        <f t="shared" ref="Y1220:Y1283" si="353">O1220-N1220+1</f>
        <v>365</v>
      </c>
      <c r="Z1220" s="38">
        <f t="shared" ref="Z1220:Z1283" si="354">$Z$1</f>
        <v>46081</v>
      </c>
      <c r="AA1220" s="41">
        <f t="shared" ref="AA1220:AA1283" si="355">IF(MIN((Z1220-N1220)+1,Y1220)&lt;0,0,MIN((Z1220-N1220)+1,Y1220))</f>
        <v>181</v>
      </c>
      <c r="AB1220" s="24" t="s">
        <v>113</v>
      </c>
      <c r="AC1220" s="41">
        <f t="shared" ref="AC1220:AC1283" si="356">AE1220+AF1220+AG1220+AH1220</f>
        <v>21578.034600000003</v>
      </c>
      <c r="AD1220" s="41">
        <v>1</v>
      </c>
      <c r="AE1220" s="72">
        <f>INDEX(SA!$C$2:$G$11,MATCH(Details!S1220,SA!$C$2:$C$11,0),MATCH(Details!V1220,SA!$C$2:$G$2,0))*Y1220/(F1220-E1220+1)</f>
        <v>18286.47</v>
      </c>
      <c r="AF1220" s="41">
        <f t="shared" ref="AF1220:AF1283" si="357">IF(AB1220="Karnataka",AE1220*9%,0)</f>
        <v>0</v>
      </c>
      <c r="AG1220" s="41">
        <f t="shared" ref="AG1220:AG1283" si="358">IF(AB1220="Karnataka",AE1220*9%,0)</f>
        <v>0</v>
      </c>
      <c r="AH1220" s="41">
        <f t="shared" ref="AH1220:AH1283" si="359">IF(AF1220+AG1220&gt;0,0,AE1220*18%)</f>
        <v>3291.5646000000002</v>
      </c>
      <c r="AI1220" s="60">
        <f t="shared" ref="AI1220:AI1283" si="360">AE1220*L1220</f>
        <v>731.45880000000011</v>
      </c>
      <c r="AJ1220" s="60">
        <f t="shared" ref="AJ1220:AJ1283" si="361">$AE1220*M1220</f>
        <v>4114.4557500000001</v>
      </c>
      <c r="AK1220" s="60">
        <f t="shared" ref="AK1220:AK1283" si="362">(AE1220)*AA1220/Y1220</f>
        <v>9068.0851232876721</v>
      </c>
      <c r="AL1220" s="60">
        <f t="shared" ref="AL1220:AL1283" si="363">AK1220*(1-L1220-M1220)</f>
        <v>6665.0425656164389</v>
      </c>
      <c r="AM1220" s="41">
        <f t="shared" ref="AM1220:AM1283" si="364">AE1220-AI1220-AL1220-AJ1220</f>
        <v>6775.5128843835619</v>
      </c>
      <c r="AN1220" s="42">
        <f t="shared" ref="AN1220:AN1283" si="365">Z1220-366</f>
        <v>45715</v>
      </c>
      <c r="AO1220" s="43">
        <f t="shared" ref="AO1220:AO1283" si="366">IF(AND(O1220&gt;Z1220,N1220&gt;AN1220),AE1220,0)</f>
        <v>18286.47</v>
      </c>
    </row>
    <row r="1221" spans="1:41" s="24" customFormat="1" ht="15.75" customHeight="1" x14ac:dyDescent="0.35">
      <c r="A1221" s="36" t="s">
        <v>27</v>
      </c>
      <c r="B1221" s="36">
        <v>202509</v>
      </c>
      <c r="C1221" s="24" t="s">
        <v>736</v>
      </c>
      <c r="D1221" s="24" t="s">
        <v>119</v>
      </c>
      <c r="E1221" s="62">
        <v>45901</v>
      </c>
      <c r="F1221" s="62">
        <v>46265</v>
      </c>
      <c r="G1221" s="37" t="s">
        <v>151</v>
      </c>
      <c r="H1221" s="36">
        <v>550056</v>
      </c>
      <c r="I1221" s="63">
        <v>31293</v>
      </c>
      <c r="J1221" s="24" t="s">
        <v>4126</v>
      </c>
      <c r="K1221" s="63">
        <f t="shared" si="349"/>
        <v>45901</v>
      </c>
      <c r="L1221" s="55">
        <f t="shared" si="350"/>
        <v>0.04</v>
      </c>
      <c r="M1221" s="76">
        <v>0.22500000000000001</v>
      </c>
      <c r="N1221" s="62">
        <v>45901</v>
      </c>
      <c r="O1221" s="62">
        <v>46265</v>
      </c>
      <c r="P1221" s="63"/>
      <c r="Q1221" s="63"/>
      <c r="R1221" s="78">
        <v>39</v>
      </c>
      <c r="S1221" s="63" t="str">
        <f>VLOOKUP(R1221,SA!$B$3:$C$11,2,1)</f>
        <v>36-45</v>
      </c>
      <c r="T1221" s="38" t="s">
        <v>97</v>
      </c>
      <c r="U1221" s="24" t="s">
        <v>56</v>
      </c>
      <c r="V1221" s="24">
        <v>400000</v>
      </c>
      <c r="W1221" s="39">
        <f t="shared" si="351"/>
        <v>400000</v>
      </c>
      <c r="X1221" s="29">
        <f t="shared" si="352"/>
        <v>1</v>
      </c>
      <c r="Y1221" s="40">
        <f t="shared" si="353"/>
        <v>365</v>
      </c>
      <c r="Z1221" s="38">
        <f t="shared" si="354"/>
        <v>46081</v>
      </c>
      <c r="AA1221" s="41">
        <f t="shared" si="355"/>
        <v>181</v>
      </c>
      <c r="AB1221" s="24" t="s">
        <v>113</v>
      </c>
      <c r="AC1221" s="41">
        <f t="shared" si="356"/>
        <v>5496.5225999999993</v>
      </c>
      <c r="AD1221" s="41">
        <v>1</v>
      </c>
      <c r="AE1221" s="72">
        <f>INDEX(SA!$C$2:$G$11,MATCH(Details!S1221,SA!$C$2:$C$11,0),MATCH(Details!V1221,SA!$C$2:$G$2,0))*Y1221/(F1221-E1221+1)</f>
        <v>4658.07</v>
      </c>
      <c r="AF1221" s="41">
        <f t="shared" si="357"/>
        <v>0</v>
      </c>
      <c r="AG1221" s="41">
        <f t="shared" si="358"/>
        <v>0</v>
      </c>
      <c r="AH1221" s="41">
        <f t="shared" si="359"/>
        <v>838.45259999999996</v>
      </c>
      <c r="AI1221" s="60">
        <f t="shared" si="360"/>
        <v>186.3228</v>
      </c>
      <c r="AJ1221" s="60">
        <f t="shared" si="361"/>
        <v>1048.06575</v>
      </c>
      <c r="AK1221" s="60">
        <f t="shared" si="362"/>
        <v>2309.8922465753421</v>
      </c>
      <c r="AL1221" s="60">
        <f t="shared" si="363"/>
        <v>1697.7708012328765</v>
      </c>
      <c r="AM1221" s="41">
        <f t="shared" si="364"/>
        <v>1725.9106487671231</v>
      </c>
      <c r="AN1221" s="42">
        <f t="shared" si="365"/>
        <v>45715</v>
      </c>
      <c r="AO1221" s="43">
        <f t="shared" si="366"/>
        <v>4658.07</v>
      </c>
    </row>
    <row r="1222" spans="1:41" s="24" customFormat="1" ht="15.75" customHeight="1" x14ac:dyDescent="0.35">
      <c r="A1222" s="36" t="s">
        <v>27</v>
      </c>
      <c r="B1222" s="36">
        <v>202509</v>
      </c>
      <c r="C1222" s="24" t="s">
        <v>736</v>
      </c>
      <c r="D1222" s="24" t="s">
        <v>119</v>
      </c>
      <c r="E1222" s="62">
        <v>45901</v>
      </c>
      <c r="F1222" s="62">
        <v>46265</v>
      </c>
      <c r="G1222" s="37" t="s">
        <v>1666</v>
      </c>
      <c r="H1222" s="36">
        <v>550058</v>
      </c>
      <c r="I1222" s="63">
        <v>43509</v>
      </c>
      <c r="J1222" s="24" t="s">
        <v>4127</v>
      </c>
      <c r="K1222" s="63">
        <f t="shared" si="349"/>
        <v>45901</v>
      </c>
      <c r="L1222" s="55">
        <f t="shared" si="350"/>
        <v>0.04</v>
      </c>
      <c r="M1222" s="76">
        <v>0.22500000000000001</v>
      </c>
      <c r="N1222" s="62">
        <v>45901</v>
      </c>
      <c r="O1222" s="62">
        <v>46265</v>
      </c>
      <c r="P1222" s="63"/>
      <c r="Q1222" s="63"/>
      <c r="R1222" s="78">
        <v>6</v>
      </c>
      <c r="S1222" s="63" t="str">
        <f>VLOOKUP(R1222,SA!$B$3:$C$11,2,1)</f>
        <v>0-25</v>
      </c>
      <c r="T1222" s="38" t="s">
        <v>97</v>
      </c>
      <c r="U1222" s="24" t="s">
        <v>5745</v>
      </c>
      <c r="V1222" s="24">
        <v>400000</v>
      </c>
      <c r="W1222" s="39">
        <f t="shared" si="351"/>
        <v>0</v>
      </c>
      <c r="X1222" s="29">
        <f t="shared" si="352"/>
        <v>0</v>
      </c>
      <c r="Y1222" s="40">
        <f t="shared" si="353"/>
        <v>365</v>
      </c>
      <c r="Z1222" s="38">
        <f t="shared" si="354"/>
        <v>46081</v>
      </c>
      <c r="AA1222" s="41">
        <f t="shared" si="355"/>
        <v>181</v>
      </c>
      <c r="AB1222" s="24" t="s">
        <v>113</v>
      </c>
      <c r="AC1222" s="41">
        <f t="shared" si="356"/>
        <v>4043.8364000000001</v>
      </c>
      <c r="AD1222" s="41">
        <v>1</v>
      </c>
      <c r="AE1222" s="72">
        <f>INDEX(SA!$C$2:$G$11,MATCH(Details!S1222,SA!$C$2:$C$11,0),MATCH(Details!V1222,SA!$C$2:$G$2,0))*Y1222/(F1222-E1222+1)</f>
        <v>3426.98</v>
      </c>
      <c r="AF1222" s="41">
        <f t="shared" si="357"/>
        <v>0</v>
      </c>
      <c r="AG1222" s="41">
        <f t="shared" si="358"/>
        <v>0</v>
      </c>
      <c r="AH1222" s="41">
        <f t="shared" si="359"/>
        <v>616.85640000000001</v>
      </c>
      <c r="AI1222" s="60">
        <f t="shared" si="360"/>
        <v>137.07920000000001</v>
      </c>
      <c r="AJ1222" s="60">
        <f t="shared" si="361"/>
        <v>771.07050000000004</v>
      </c>
      <c r="AK1222" s="60">
        <f t="shared" si="362"/>
        <v>1699.4065205479453</v>
      </c>
      <c r="AL1222" s="60">
        <f t="shared" si="363"/>
        <v>1249.0637926027398</v>
      </c>
      <c r="AM1222" s="41">
        <f t="shared" si="364"/>
        <v>1269.7665073972601</v>
      </c>
      <c r="AN1222" s="42">
        <f t="shared" si="365"/>
        <v>45715</v>
      </c>
      <c r="AO1222" s="43">
        <f t="shared" si="366"/>
        <v>3426.98</v>
      </c>
    </row>
    <row r="1223" spans="1:41" s="24" customFormat="1" ht="15.75" customHeight="1" x14ac:dyDescent="0.35">
      <c r="A1223" s="36" t="s">
        <v>27</v>
      </c>
      <c r="B1223" s="36">
        <v>202509</v>
      </c>
      <c r="C1223" s="24" t="s">
        <v>736</v>
      </c>
      <c r="D1223" s="24" t="s">
        <v>119</v>
      </c>
      <c r="E1223" s="62">
        <v>45901</v>
      </c>
      <c r="F1223" s="62">
        <v>46265</v>
      </c>
      <c r="G1223" s="37" t="s">
        <v>923</v>
      </c>
      <c r="H1223" s="36">
        <v>550058</v>
      </c>
      <c r="I1223" s="63">
        <v>34700</v>
      </c>
      <c r="J1223" s="24" t="s">
        <v>4128</v>
      </c>
      <c r="K1223" s="63">
        <f t="shared" si="349"/>
        <v>45901</v>
      </c>
      <c r="L1223" s="55">
        <f t="shared" si="350"/>
        <v>0.04</v>
      </c>
      <c r="M1223" s="76">
        <v>0.22500000000000001</v>
      </c>
      <c r="N1223" s="62">
        <v>45901</v>
      </c>
      <c r="O1223" s="62">
        <v>46265</v>
      </c>
      <c r="P1223" s="63"/>
      <c r="Q1223" s="63"/>
      <c r="R1223" s="78">
        <v>30</v>
      </c>
      <c r="S1223" s="63" t="str">
        <f>VLOOKUP(R1223,SA!$B$3:$C$11,2,1)</f>
        <v>26-35</v>
      </c>
      <c r="T1223" s="38" t="s">
        <v>98</v>
      </c>
      <c r="U1223" s="24" t="s">
        <v>5743</v>
      </c>
      <c r="V1223" s="24">
        <v>400000</v>
      </c>
      <c r="W1223" s="39">
        <f t="shared" si="351"/>
        <v>0</v>
      </c>
      <c r="X1223" s="29">
        <f t="shared" si="352"/>
        <v>0</v>
      </c>
      <c r="Y1223" s="40">
        <f t="shared" si="353"/>
        <v>365</v>
      </c>
      <c r="Z1223" s="38">
        <f t="shared" si="354"/>
        <v>46081</v>
      </c>
      <c r="AA1223" s="41">
        <f t="shared" si="355"/>
        <v>181</v>
      </c>
      <c r="AB1223" s="24" t="s">
        <v>113</v>
      </c>
      <c r="AC1223" s="41">
        <f t="shared" si="356"/>
        <v>4533.0290000000005</v>
      </c>
      <c r="AD1223" s="41">
        <v>1</v>
      </c>
      <c r="AE1223" s="72">
        <f>INDEX(SA!$C$2:$G$11,MATCH(Details!S1223,SA!$C$2:$C$11,0),MATCH(Details!V1223,SA!$C$2:$G$2,0))*Y1223/(F1223-E1223+1)</f>
        <v>3841.55</v>
      </c>
      <c r="AF1223" s="41">
        <f t="shared" si="357"/>
        <v>0</v>
      </c>
      <c r="AG1223" s="41">
        <f t="shared" si="358"/>
        <v>0</v>
      </c>
      <c r="AH1223" s="41">
        <f t="shared" si="359"/>
        <v>691.47900000000004</v>
      </c>
      <c r="AI1223" s="60">
        <f t="shared" si="360"/>
        <v>153.66200000000001</v>
      </c>
      <c r="AJ1223" s="60">
        <f t="shared" si="361"/>
        <v>864.34875000000011</v>
      </c>
      <c r="AK1223" s="60">
        <f t="shared" si="362"/>
        <v>1904.9878082191783</v>
      </c>
      <c r="AL1223" s="60">
        <f t="shared" si="363"/>
        <v>1400.1660390410959</v>
      </c>
      <c r="AM1223" s="41">
        <f t="shared" si="364"/>
        <v>1423.3732109589046</v>
      </c>
      <c r="AN1223" s="42">
        <f t="shared" si="365"/>
        <v>45715</v>
      </c>
      <c r="AO1223" s="43">
        <f t="shared" si="366"/>
        <v>3841.55</v>
      </c>
    </row>
    <row r="1224" spans="1:41" s="24" customFormat="1" ht="15.75" customHeight="1" x14ac:dyDescent="0.35">
      <c r="A1224" s="36" t="s">
        <v>27</v>
      </c>
      <c r="B1224" s="36">
        <v>202509</v>
      </c>
      <c r="C1224" s="24" t="s">
        <v>736</v>
      </c>
      <c r="D1224" s="24" t="s">
        <v>119</v>
      </c>
      <c r="E1224" s="62">
        <v>45901</v>
      </c>
      <c r="F1224" s="62">
        <v>46265</v>
      </c>
      <c r="G1224" s="37" t="s">
        <v>1667</v>
      </c>
      <c r="H1224" s="36">
        <v>550058</v>
      </c>
      <c r="I1224" s="63">
        <v>25934</v>
      </c>
      <c r="J1224" s="24" t="s">
        <v>4129</v>
      </c>
      <c r="K1224" s="63">
        <f t="shared" si="349"/>
        <v>45901</v>
      </c>
      <c r="L1224" s="55">
        <f t="shared" si="350"/>
        <v>0.04</v>
      </c>
      <c r="M1224" s="76">
        <v>0.22500000000000001</v>
      </c>
      <c r="N1224" s="62">
        <v>45901</v>
      </c>
      <c r="O1224" s="62">
        <v>46265</v>
      </c>
      <c r="P1224" s="63"/>
      <c r="Q1224" s="63"/>
      <c r="R1224" s="78">
        <v>54</v>
      </c>
      <c r="S1224" s="63" t="str">
        <f>VLOOKUP(R1224,SA!$B$3:$C$11,2,1)</f>
        <v>46-55</v>
      </c>
      <c r="T1224" s="38" t="s">
        <v>97</v>
      </c>
      <c r="U1224" s="24" t="s">
        <v>5744</v>
      </c>
      <c r="V1224" s="24">
        <v>400000</v>
      </c>
      <c r="W1224" s="39">
        <f t="shared" si="351"/>
        <v>0</v>
      </c>
      <c r="X1224" s="29">
        <f t="shared" si="352"/>
        <v>0</v>
      </c>
      <c r="Y1224" s="40">
        <f t="shared" si="353"/>
        <v>365</v>
      </c>
      <c r="Z1224" s="38">
        <f t="shared" si="354"/>
        <v>46081</v>
      </c>
      <c r="AA1224" s="41">
        <f t="shared" si="355"/>
        <v>181</v>
      </c>
      <c r="AB1224" s="24" t="s">
        <v>113</v>
      </c>
      <c r="AC1224" s="41">
        <f t="shared" si="356"/>
        <v>8108.2165999999997</v>
      </c>
      <c r="AD1224" s="41">
        <v>1</v>
      </c>
      <c r="AE1224" s="72">
        <f>INDEX(SA!$C$2:$G$11,MATCH(Details!S1224,SA!$C$2:$C$11,0),MATCH(Details!V1224,SA!$C$2:$G$2,0))*Y1224/(F1224-E1224+1)</f>
        <v>6871.37</v>
      </c>
      <c r="AF1224" s="41">
        <f t="shared" si="357"/>
        <v>0</v>
      </c>
      <c r="AG1224" s="41">
        <f t="shared" si="358"/>
        <v>0</v>
      </c>
      <c r="AH1224" s="41">
        <f t="shared" si="359"/>
        <v>1236.8465999999999</v>
      </c>
      <c r="AI1224" s="60">
        <f t="shared" si="360"/>
        <v>274.85480000000001</v>
      </c>
      <c r="AJ1224" s="60">
        <f t="shared" si="361"/>
        <v>1546.05825</v>
      </c>
      <c r="AK1224" s="60">
        <f t="shared" si="362"/>
        <v>3407.446493150685</v>
      </c>
      <c r="AL1224" s="60">
        <f t="shared" si="363"/>
        <v>2504.4731724657536</v>
      </c>
      <c r="AM1224" s="41">
        <f t="shared" si="364"/>
        <v>2545.9837775342462</v>
      </c>
      <c r="AN1224" s="42">
        <f t="shared" si="365"/>
        <v>45715</v>
      </c>
      <c r="AO1224" s="43">
        <f t="shared" si="366"/>
        <v>6871.37</v>
      </c>
    </row>
    <row r="1225" spans="1:41" s="24" customFormat="1" ht="15.75" customHeight="1" x14ac:dyDescent="0.35">
      <c r="A1225" s="36" t="s">
        <v>27</v>
      </c>
      <c r="B1225" s="36">
        <v>202509</v>
      </c>
      <c r="C1225" s="24" t="s">
        <v>736</v>
      </c>
      <c r="D1225" s="24" t="s">
        <v>119</v>
      </c>
      <c r="E1225" s="62">
        <v>45901</v>
      </c>
      <c r="F1225" s="62">
        <v>46265</v>
      </c>
      <c r="G1225" s="37" t="s">
        <v>1556</v>
      </c>
      <c r="H1225" s="36">
        <v>550058</v>
      </c>
      <c r="I1225" s="63">
        <v>28126</v>
      </c>
      <c r="J1225" s="24" t="s">
        <v>4130</v>
      </c>
      <c r="K1225" s="63">
        <f t="shared" si="349"/>
        <v>45901</v>
      </c>
      <c r="L1225" s="55">
        <f t="shared" si="350"/>
        <v>0.04</v>
      </c>
      <c r="M1225" s="76">
        <v>0.22500000000000001</v>
      </c>
      <c r="N1225" s="62">
        <v>45901</v>
      </c>
      <c r="O1225" s="62">
        <v>46265</v>
      </c>
      <c r="P1225" s="63"/>
      <c r="Q1225" s="63"/>
      <c r="R1225" s="78">
        <v>48</v>
      </c>
      <c r="S1225" s="63" t="str">
        <f>VLOOKUP(R1225,SA!$B$3:$C$11,2,1)</f>
        <v>46-55</v>
      </c>
      <c r="T1225" s="38" t="s">
        <v>98</v>
      </c>
      <c r="U1225" s="24" t="s">
        <v>5747</v>
      </c>
      <c r="V1225" s="24">
        <v>400000</v>
      </c>
      <c r="W1225" s="39">
        <f t="shared" si="351"/>
        <v>0</v>
      </c>
      <c r="X1225" s="29">
        <f t="shared" si="352"/>
        <v>0</v>
      </c>
      <c r="Y1225" s="40">
        <f t="shared" si="353"/>
        <v>365</v>
      </c>
      <c r="Z1225" s="38">
        <f t="shared" si="354"/>
        <v>46081</v>
      </c>
      <c r="AA1225" s="41">
        <f t="shared" si="355"/>
        <v>181</v>
      </c>
      <c r="AB1225" s="24" t="s">
        <v>113</v>
      </c>
      <c r="AC1225" s="41">
        <f t="shared" si="356"/>
        <v>8108.2165999999997</v>
      </c>
      <c r="AD1225" s="41">
        <v>1</v>
      </c>
      <c r="AE1225" s="72">
        <f>INDEX(SA!$C$2:$G$11,MATCH(Details!S1225,SA!$C$2:$C$11,0),MATCH(Details!V1225,SA!$C$2:$G$2,0))*Y1225/(F1225-E1225+1)</f>
        <v>6871.37</v>
      </c>
      <c r="AF1225" s="41">
        <f t="shared" si="357"/>
        <v>0</v>
      </c>
      <c r="AG1225" s="41">
        <f t="shared" si="358"/>
        <v>0</v>
      </c>
      <c r="AH1225" s="41">
        <f t="shared" si="359"/>
        <v>1236.8465999999999</v>
      </c>
      <c r="AI1225" s="60">
        <f t="shared" si="360"/>
        <v>274.85480000000001</v>
      </c>
      <c r="AJ1225" s="60">
        <f t="shared" si="361"/>
        <v>1546.05825</v>
      </c>
      <c r="AK1225" s="60">
        <f t="shared" si="362"/>
        <v>3407.446493150685</v>
      </c>
      <c r="AL1225" s="60">
        <f t="shared" si="363"/>
        <v>2504.4731724657536</v>
      </c>
      <c r="AM1225" s="41">
        <f t="shared" si="364"/>
        <v>2545.9837775342462</v>
      </c>
      <c r="AN1225" s="42">
        <f t="shared" si="365"/>
        <v>45715</v>
      </c>
      <c r="AO1225" s="43">
        <f t="shared" si="366"/>
        <v>6871.37</v>
      </c>
    </row>
    <row r="1226" spans="1:41" s="24" customFormat="1" ht="15.75" customHeight="1" x14ac:dyDescent="0.35">
      <c r="A1226" s="36" t="s">
        <v>27</v>
      </c>
      <c r="B1226" s="36">
        <v>202509</v>
      </c>
      <c r="C1226" s="24" t="s">
        <v>736</v>
      </c>
      <c r="D1226" s="24" t="s">
        <v>119</v>
      </c>
      <c r="E1226" s="62">
        <v>45901</v>
      </c>
      <c r="F1226" s="62">
        <v>46265</v>
      </c>
      <c r="G1226" s="37" t="s">
        <v>1668</v>
      </c>
      <c r="H1226" s="36">
        <v>550058</v>
      </c>
      <c r="I1226" s="63">
        <v>43864</v>
      </c>
      <c r="J1226" s="24" t="s">
        <v>4131</v>
      </c>
      <c r="K1226" s="63">
        <f t="shared" si="349"/>
        <v>45901</v>
      </c>
      <c r="L1226" s="55">
        <f t="shared" si="350"/>
        <v>0.04</v>
      </c>
      <c r="M1226" s="76">
        <v>0.22500000000000001</v>
      </c>
      <c r="N1226" s="62">
        <v>45901</v>
      </c>
      <c r="O1226" s="62">
        <v>46265</v>
      </c>
      <c r="P1226" s="63"/>
      <c r="Q1226" s="63"/>
      <c r="R1226" s="78">
        <v>5</v>
      </c>
      <c r="S1226" s="63" t="str">
        <f>VLOOKUP(R1226,SA!$B$3:$C$11,2,1)</f>
        <v>0-25</v>
      </c>
      <c r="T1226" s="38" t="s">
        <v>97</v>
      </c>
      <c r="U1226" s="24" t="s">
        <v>5745</v>
      </c>
      <c r="V1226" s="24">
        <v>400000</v>
      </c>
      <c r="W1226" s="39">
        <f t="shared" si="351"/>
        <v>0</v>
      </c>
      <c r="X1226" s="29">
        <f t="shared" si="352"/>
        <v>0</v>
      </c>
      <c r="Y1226" s="40">
        <f t="shared" si="353"/>
        <v>365</v>
      </c>
      <c r="Z1226" s="38">
        <f t="shared" si="354"/>
        <v>46081</v>
      </c>
      <c r="AA1226" s="41">
        <f t="shared" si="355"/>
        <v>181</v>
      </c>
      <c r="AB1226" s="24" t="s">
        <v>113</v>
      </c>
      <c r="AC1226" s="41">
        <f t="shared" si="356"/>
        <v>4043.8364000000001</v>
      </c>
      <c r="AD1226" s="41">
        <v>1</v>
      </c>
      <c r="AE1226" s="72">
        <f>INDEX(SA!$C$2:$G$11,MATCH(Details!S1226,SA!$C$2:$C$11,0),MATCH(Details!V1226,SA!$C$2:$G$2,0))*Y1226/(F1226-E1226+1)</f>
        <v>3426.98</v>
      </c>
      <c r="AF1226" s="41">
        <f t="shared" si="357"/>
        <v>0</v>
      </c>
      <c r="AG1226" s="41">
        <f t="shared" si="358"/>
        <v>0</v>
      </c>
      <c r="AH1226" s="41">
        <f t="shared" si="359"/>
        <v>616.85640000000001</v>
      </c>
      <c r="AI1226" s="60">
        <f t="shared" si="360"/>
        <v>137.07920000000001</v>
      </c>
      <c r="AJ1226" s="60">
        <f t="shared" si="361"/>
        <v>771.07050000000004</v>
      </c>
      <c r="AK1226" s="60">
        <f t="shared" si="362"/>
        <v>1699.4065205479453</v>
      </c>
      <c r="AL1226" s="60">
        <f t="shared" si="363"/>
        <v>1249.0637926027398</v>
      </c>
      <c r="AM1226" s="41">
        <f t="shared" si="364"/>
        <v>1269.7665073972601</v>
      </c>
      <c r="AN1226" s="42">
        <f t="shared" si="365"/>
        <v>45715</v>
      </c>
      <c r="AO1226" s="43">
        <f t="shared" si="366"/>
        <v>3426.98</v>
      </c>
    </row>
    <row r="1227" spans="1:41" s="24" customFormat="1" ht="15.75" customHeight="1" x14ac:dyDescent="0.35">
      <c r="A1227" s="36" t="s">
        <v>27</v>
      </c>
      <c r="B1227" s="36">
        <v>202509</v>
      </c>
      <c r="C1227" s="24" t="s">
        <v>736</v>
      </c>
      <c r="D1227" s="24" t="s">
        <v>119</v>
      </c>
      <c r="E1227" s="62">
        <v>45901</v>
      </c>
      <c r="F1227" s="62">
        <v>46265</v>
      </c>
      <c r="G1227" s="37" t="s">
        <v>528</v>
      </c>
      <c r="H1227" s="36">
        <v>550058</v>
      </c>
      <c r="I1227" s="63">
        <v>32862</v>
      </c>
      <c r="J1227" s="24" t="s">
        <v>4132</v>
      </c>
      <c r="K1227" s="63">
        <f t="shared" si="349"/>
        <v>45901</v>
      </c>
      <c r="L1227" s="55">
        <f t="shared" si="350"/>
        <v>0.04</v>
      </c>
      <c r="M1227" s="76">
        <v>0.22500000000000001</v>
      </c>
      <c r="N1227" s="62">
        <v>45901</v>
      </c>
      <c r="O1227" s="62">
        <v>46265</v>
      </c>
      <c r="P1227" s="63"/>
      <c r="Q1227" s="63"/>
      <c r="R1227" s="78">
        <v>35</v>
      </c>
      <c r="S1227" s="63" t="str">
        <f>VLOOKUP(R1227,SA!$B$3:$C$11,2,1)</f>
        <v>26-35</v>
      </c>
      <c r="T1227" s="38" t="s">
        <v>97</v>
      </c>
      <c r="U1227" s="24" t="s">
        <v>56</v>
      </c>
      <c r="V1227" s="24">
        <v>400000</v>
      </c>
      <c r="W1227" s="39">
        <f t="shared" si="351"/>
        <v>400000</v>
      </c>
      <c r="X1227" s="29">
        <f t="shared" si="352"/>
        <v>1</v>
      </c>
      <c r="Y1227" s="40">
        <f t="shared" si="353"/>
        <v>365</v>
      </c>
      <c r="Z1227" s="38">
        <f t="shared" si="354"/>
        <v>46081</v>
      </c>
      <c r="AA1227" s="41">
        <f t="shared" si="355"/>
        <v>181</v>
      </c>
      <c r="AB1227" s="24" t="s">
        <v>113</v>
      </c>
      <c r="AC1227" s="41">
        <f t="shared" si="356"/>
        <v>4533.0290000000005</v>
      </c>
      <c r="AD1227" s="41">
        <v>1</v>
      </c>
      <c r="AE1227" s="72">
        <f>INDEX(SA!$C$2:$G$11,MATCH(Details!S1227,SA!$C$2:$C$11,0),MATCH(Details!V1227,SA!$C$2:$G$2,0))*Y1227/(F1227-E1227+1)</f>
        <v>3841.55</v>
      </c>
      <c r="AF1227" s="41">
        <f t="shared" si="357"/>
        <v>0</v>
      </c>
      <c r="AG1227" s="41">
        <f t="shared" si="358"/>
        <v>0</v>
      </c>
      <c r="AH1227" s="41">
        <f t="shared" si="359"/>
        <v>691.47900000000004</v>
      </c>
      <c r="AI1227" s="60">
        <f t="shared" si="360"/>
        <v>153.66200000000001</v>
      </c>
      <c r="AJ1227" s="60">
        <f t="shared" si="361"/>
        <v>864.34875000000011</v>
      </c>
      <c r="AK1227" s="60">
        <f t="shared" si="362"/>
        <v>1904.9878082191783</v>
      </c>
      <c r="AL1227" s="60">
        <f t="shared" si="363"/>
        <v>1400.1660390410959</v>
      </c>
      <c r="AM1227" s="41">
        <f t="shared" si="364"/>
        <v>1423.3732109589046</v>
      </c>
      <c r="AN1227" s="42">
        <f t="shared" si="365"/>
        <v>45715</v>
      </c>
      <c r="AO1227" s="43">
        <f t="shared" si="366"/>
        <v>3841.55</v>
      </c>
    </row>
    <row r="1228" spans="1:41" s="24" customFormat="1" ht="15.75" customHeight="1" x14ac:dyDescent="0.35">
      <c r="A1228" s="36" t="s">
        <v>27</v>
      </c>
      <c r="B1228" s="36">
        <v>202509</v>
      </c>
      <c r="C1228" s="24" t="s">
        <v>736</v>
      </c>
      <c r="D1228" s="24" t="s">
        <v>119</v>
      </c>
      <c r="E1228" s="62">
        <v>45901</v>
      </c>
      <c r="F1228" s="62">
        <v>46265</v>
      </c>
      <c r="G1228" s="37" t="s">
        <v>1669</v>
      </c>
      <c r="H1228" s="36">
        <v>550062</v>
      </c>
      <c r="I1228" s="63">
        <v>36347</v>
      </c>
      <c r="J1228" s="24" t="s">
        <v>4133</v>
      </c>
      <c r="K1228" s="63">
        <f t="shared" si="349"/>
        <v>45901</v>
      </c>
      <c r="L1228" s="55">
        <f t="shared" si="350"/>
        <v>0.04</v>
      </c>
      <c r="M1228" s="76">
        <v>0.22500000000000001</v>
      </c>
      <c r="N1228" s="62">
        <v>45901</v>
      </c>
      <c r="O1228" s="62">
        <v>46265</v>
      </c>
      <c r="P1228" s="63"/>
      <c r="Q1228" s="63"/>
      <c r="R1228" s="78">
        <v>26</v>
      </c>
      <c r="S1228" s="63" t="str">
        <f>VLOOKUP(R1228,SA!$B$3:$C$11,2,1)</f>
        <v>26-35</v>
      </c>
      <c r="T1228" s="38" t="s">
        <v>97</v>
      </c>
      <c r="U1228" s="24" t="s">
        <v>5745</v>
      </c>
      <c r="V1228" s="24">
        <v>300000</v>
      </c>
      <c r="W1228" s="39">
        <f t="shared" si="351"/>
        <v>0</v>
      </c>
      <c r="X1228" s="29">
        <f t="shared" si="352"/>
        <v>0</v>
      </c>
      <c r="Y1228" s="40">
        <f t="shared" si="353"/>
        <v>365</v>
      </c>
      <c r="Z1228" s="38">
        <f t="shared" si="354"/>
        <v>46081</v>
      </c>
      <c r="AA1228" s="41">
        <f t="shared" si="355"/>
        <v>181</v>
      </c>
      <c r="AB1228" s="24" t="s">
        <v>113</v>
      </c>
      <c r="AC1228" s="41">
        <f t="shared" si="356"/>
        <v>4124.4657999999999</v>
      </c>
      <c r="AD1228" s="41">
        <v>1</v>
      </c>
      <c r="AE1228" s="72">
        <f>INDEX(SA!$C$2:$G$11,MATCH(Details!S1228,SA!$C$2:$C$11,0),MATCH(Details!V1228,SA!$C$2:$G$2,0))*Y1228/(F1228-E1228+1)</f>
        <v>3495.31</v>
      </c>
      <c r="AF1228" s="41">
        <f t="shared" si="357"/>
        <v>0</v>
      </c>
      <c r="AG1228" s="41">
        <f t="shared" si="358"/>
        <v>0</v>
      </c>
      <c r="AH1228" s="41">
        <f t="shared" si="359"/>
        <v>629.1558</v>
      </c>
      <c r="AI1228" s="60">
        <f t="shared" si="360"/>
        <v>139.8124</v>
      </c>
      <c r="AJ1228" s="60">
        <f t="shared" si="361"/>
        <v>786.44475</v>
      </c>
      <c r="AK1228" s="60">
        <f t="shared" si="362"/>
        <v>1733.2907123287671</v>
      </c>
      <c r="AL1228" s="60">
        <f t="shared" si="363"/>
        <v>1273.9686735616438</v>
      </c>
      <c r="AM1228" s="41">
        <f t="shared" si="364"/>
        <v>1295.0841764383563</v>
      </c>
      <c r="AN1228" s="42">
        <f t="shared" si="365"/>
        <v>45715</v>
      </c>
      <c r="AO1228" s="43">
        <f t="shared" si="366"/>
        <v>3495.31</v>
      </c>
    </row>
    <row r="1229" spans="1:41" s="24" customFormat="1" ht="15.75" customHeight="1" x14ac:dyDescent="0.35">
      <c r="A1229" s="36" t="s">
        <v>27</v>
      </c>
      <c r="B1229" s="36">
        <v>202509</v>
      </c>
      <c r="C1229" s="24" t="s">
        <v>736</v>
      </c>
      <c r="D1229" s="24" t="s">
        <v>119</v>
      </c>
      <c r="E1229" s="62">
        <v>45901</v>
      </c>
      <c r="F1229" s="62">
        <v>46265</v>
      </c>
      <c r="G1229" s="37" t="s">
        <v>1670</v>
      </c>
      <c r="H1229" s="36">
        <v>550062</v>
      </c>
      <c r="I1229" s="63">
        <v>19360</v>
      </c>
      <c r="J1229" s="24" t="s">
        <v>4134</v>
      </c>
      <c r="K1229" s="63">
        <f t="shared" si="349"/>
        <v>45901</v>
      </c>
      <c r="L1229" s="55">
        <f t="shared" si="350"/>
        <v>0.04</v>
      </c>
      <c r="M1229" s="76">
        <v>0.22500000000000001</v>
      </c>
      <c r="N1229" s="62">
        <v>45901</v>
      </c>
      <c r="O1229" s="62">
        <v>46265</v>
      </c>
      <c r="P1229" s="63"/>
      <c r="Q1229" s="63"/>
      <c r="R1229" s="78">
        <v>72</v>
      </c>
      <c r="S1229" s="63" t="str">
        <f>VLOOKUP(R1229,SA!$B$3:$C$11,2,1)</f>
        <v>71-75</v>
      </c>
      <c r="T1229" s="38" t="s">
        <v>98</v>
      </c>
      <c r="U1229" s="24" t="s">
        <v>5747</v>
      </c>
      <c r="V1229" s="24">
        <v>300000</v>
      </c>
      <c r="W1229" s="39">
        <f t="shared" si="351"/>
        <v>0</v>
      </c>
      <c r="X1229" s="29">
        <f t="shared" si="352"/>
        <v>0</v>
      </c>
      <c r="Y1229" s="40">
        <f t="shared" si="353"/>
        <v>365</v>
      </c>
      <c r="Z1229" s="38">
        <f t="shared" si="354"/>
        <v>46081</v>
      </c>
      <c r="AA1229" s="41">
        <f t="shared" si="355"/>
        <v>181</v>
      </c>
      <c r="AB1229" s="24" t="s">
        <v>113</v>
      </c>
      <c r="AC1229" s="41">
        <f t="shared" si="356"/>
        <v>19621.1934</v>
      </c>
      <c r="AD1229" s="41">
        <v>1</v>
      </c>
      <c r="AE1229" s="72">
        <f>INDEX(SA!$C$2:$G$11,MATCH(Details!S1229,SA!$C$2:$C$11,0),MATCH(Details!V1229,SA!$C$2:$G$2,0))*Y1229/(F1229-E1229+1)</f>
        <v>16628.13</v>
      </c>
      <c r="AF1229" s="41">
        <f t="shared" si="357"/>
        <v>0</v>
      </c>
      <c r="AG1229" s="41">
        <f t="shared" si="358"/>
        <v>0</v>
      </c>
      <c r="AH1229" s="41">
        <f t="shared" si="359"/>
        <v>2993.0634</v>
      </c>
      <c r="AI1229" s="60">
        <f t="shared" si="360"/>
        <v>665.12520000000006</v>
      </c>
      <c r="AJ1229" s="60">
        <f t="shared" si="361"/>
        <v>3741.3292500000002</v>
      </c>
      <c r="AK1229" s="60">
        <f t="shared" si="362"/>
        <v>8245.7302191780836</v>
      </c>
      <c r="AL1229" s="60">
        <f t="shared" si="363"/>
        <v>6060.6117110958912</v>
      </c>
      <c r="AM1229" s="41">
        <f t="shared" si="364"/>
        <v>6161.0638389041087</v>
      </c>
      <c r="AN1229" s="42">
        <f t="shared" si="365"/>
        <v>45715</v>
      </c>
      <c r="AO1229" s="43">
        <f t="shared" si="366"/>
        <v>16628.13</v>
      </c>
    </row>
    <row r="1230" spans="1:41" s="24" customFormat="1" ht="15.75" customHeight="1" x14ac:dyDescent="0.35">
      <c r="A1230" s="36" t="s">
        <v>27</v>
      </c>
      <c r="B1230" s="36">
        <v>202509</v>
      </c>
      <c r="C1230" s="24" t="s">
        <v>736</v>
      </c>
      <c r="D1230" s="24" t="s">
        <v>119</v>
      </c>
      <c r="E1230" s="62">
        <v>45901</v>
      </c>
      <c r="F1230" s="62">
        <v>46265</v>
      </c>
      <c r="G1230" s="37" t="s">
        <v>1671</v>
      </c>
      <c r="H1230" s="36">
        <v>550062</v>
      </c>
      <c r="I1230" s="63">
        <v>27900</v>
      </c>
      <c r="J1230" s="24" t="s">
        <v>4135</v>
      </c>
      <c r="K1230" s="63">
        <f t="shared" si="349"/>
        <v>45901</v>
      </c>
      <c r="L1230" s="55">
        <f t="shared" si="350"/>
        <v>0.04</v>
      </c>
      <c r="M1230" s="76">
        <v>0.22500000000000001</v>
      </c>
      <c r="N1230" s="62">
        <v>45901</v>
      </c>
      <c r="O1230" s="62">
        <v>46265</v>
      </c>
      <c r="P1230" s="63"/>
      <c r="Q1230" s="63"/>
      <c r="R1230" s="78">
        <v>49</v>
      </c>
      <c r="S1230" s="63" t="str">
        <f>VLOOKUP(R1230,SA!$B$3:$C$11,2,1)</f>
        <v>46-55</v>
      </c>
      <c r="T1230" s="38" t="s">
        <v>98</v>
      </c>
      <c r="U1230" s="24" t="s">
        <v>5743</v>
      </c>
      <c r="V1230" s="24">
        <v>300000</v>
      </c>
      <c r="W1230" s="39">
        <f t="shared" si="351"/>
        <v>0</v>
      </c>
      <c r="X1230" s="29">
        <f t="shared" si="352"/>
        <v>0</v>
      </c>
      <c r="Y1230" s="40">
        <f t="shared" si="353"/>
        <v>365</v>
      </c>
      <c r="Z1230" s="38">
        <f t="shared" si="354"/>
        <v>46081</v>
      </c>
      <c r="AA1230" s="41">
        <f t="shared" si="355"/>
        <v>181</v>
      </c>
      <c r="AB1230" s="24" t="s">
        <v>113</v>
      </c>
      <c r="AC1230" s="41">
        <f t="shared" si="356"/>
        <v>7373.4659999999994</v>
      </c>
      <c r="AD1230" s="41">
        <v>1</v>
      </c>
      <c r="AE1230" s="72">
        <f>INDEX(SA!$C$2:$G$11,MATCH(Details!S1230,SA!$C$2:$C$11,0),MATCH(Details!V1230,SA!$C$2:$G$2,0))*Y1230/(F1230-E1230+1)</f>
        <v>6248.7</v>
      </c>
      <c r="AF1230" s="41">
        <f t="shared" si="357"/>
        <v>0</v>
      </c>
      <c r="AG1230" s="41">
        <f t="shared" si="358"/>
        <v>0</v>
      </c>
      <c r="AH1230" s="41">
        <f t="shared" si="359"/>
        <v>1124.7659999999998</v>
      </c>
      <c r="AI1230" s="60">
        <f t="shared" si="360"/>
        <v>249.94800000000001</v>
      </c>
      <c r="AJ1230" s="60">
        <f t="shared" si="361"/>
        <v>1405.9575</v>
      </c>
      <c r="AK1230" s="60">
        <f t="shared" si="362"/>
        <v>3098.6704109589041</v>
      </c>
      <c r="AL1230" s="60">
        <f t="shared" si="363"/>
        <v>2277.5227520547946</v>
      </c>
      <c r="AM1230" s="41">
        <f t="shared" si="364"/>
        <v>2315.2717479452049</v>
      </c>
      <c r="AN1230" s="42">
        <f t="shared" si="365"/>
        <v>45715</v>
      </c>
      <c r="AO1230" s="43">
        <f t="shared" si="366"/>
        <v>6248.7</v>
      </c>
    </row>
    <row r="1231" spans="1:41" s="24" customFormat="1" ht="15.75" customHeight="1" x14ac:dyDescent="0.35">
      <c r="A1231" s="36" t="s">
        <v>27</v>
      </c>
      <c r="B1231" s="36">
        <v>202509</v>
      </c>
      <c r="C1231" s="24" t="s">
        <v>736</v>
      </c>
      <c r="D1231" s="24" t="s">
        <v>119</v>
      </c>
      <c r="E1231" s="62">
        <v>45901</v>
      </c>
      <c r="F1231" s="62">
        <v>46265</v>
      </c>
      <c r="G1231" s="37" t="s">
        <v>1672</v>
      </c>
      <c r="H1231" s="36">
        <v>550062</v>
      </c>
      <c r="I1231" s="63">
        <v>19422</v>
      </c>
      <c r="J1231" s="24" t="s">
        <v>4136</v>
      </c>
      <c r="K1231" s="63">
        <f t="shared" si="349"/>
        <v>45901</v>
      </c>
      <c r="L1231" s="55">
        <f t="shared" si="350"/>
        <v>0.04</v>
      </c>
      <c r="M1231" s="76">
        <v>0.22500000000000001</v>
      </c>
      <c r="N1231" s="62">
        <v>45901</v>
      </c>
      <c r="O1231" s="62">
        <v>46265</v>
      </c>
      <c r="P1231" s="63"/>
      <c r="Q1231" s="63"/>
      <c r="R1231" s="78">
        <v>72</v>
      </c>
      <c r="S1231" s="63" t="str">
        <f>VLOOKUP(R1231,SA!$B$3:$C$11,2,1)</f>
        <v>71-75</v>
      </c>
      <c r="T1231" s="38" t="s">
        <v>97</v>
      </c>
      <c r="U1231" s="24" t="s">
        <v>5744</v>
      </c>
      <c r="V1231" s="24">
        <v>300000</v>
      </c>
      <c r="W1231" s="39">
        <f t="shared" si="351"/>
        <v>0</v>
      </c>
      <c r="X1231" s="29">
        <f t="shared" si="352"/>
        <v>0</v>
      </c>
      <c r="Y1231" s="40">
        <f t="shared" si="353"/>
        <v>365</v>
      </c>
      <c r="Z1231" s="38">
        <f t="shared" si="354"/>
        <v>46081</v>
      </c>
      <c r="AA1231" s="41">
        <f t="shared" si="355"/>
        <v>181</v>
      </c>
      <c r="AB1231" s="24" t="s">
        <v>113</v>
      </c>
      <c r="AC1231" s="41">
        <f t="shared" si="356"/>
        <v>19621.1934</v>
      </c>
      <c r="AD1231" s="41">
        <v>1</v>
      </c>
      <c r="AE1231" s="72">
        <f>INDEX(SA!$C$2:$G$11,MATCH(Details!S1231,SA!$C$2:$C$11,0),MATCH(Details!V1231,SA!$C$2:$G$2,0))*Y1231/(F1231-E1231+1)</f>
        <v>16628.13</v>
      </c>
      <c r="AF1231" s="41">
        <f t="shared" si="357"/>
        <v>0</v>
      </c>
      <c r="AG1231" s="41">
        <f t="shared" si="358"/>
        <v>0</v>
      </c>
      <c r="AH1231" s="41">
        <f t="shared" si="359"/>
        <v>2993.0634</v>
      </c>
      <c r="AI1231" s="60">
        <f t="shared" si="360"/>
        <v>665.12520000000006</v>
      </c>
      <c r="AJ1231" s="60">
        <f t="shared" si="361"/>
        <v>3741.3292500000002</v>
      </c>
      <c r="AK1231" s="60">
        <f t="shared" si="362"/>
        <v>8245.7302191780836</v>
      </c>
      <c r="AL1231" s="60">
        <f t="shared" si="363"/>
        <v>6060.6117110958912</v>
      </c>
      <c r="AM1231" s="41">
        <f t="shared" si="364"/>
        <v>6161.0638389041087</v>
      </c>
      <c r="AN1231" s="42">
        <f t="shared" si="365"/>
        <v>45715</v>
      </c>
      <c r="AO1231" s="43">
        <f t="shared" si="366"/>
        <v>16628.13</v>
      </c>
    </row>
    <row r="1232" spans="1:41" s="24" customFormat="1" ht="15.75" customHeight="1" x14ac:dyDescent="0.35">
      <c r="A1232" s="36" t="s">
        <v>27</v>
      </c>
      <c r="B1232" s="36">
        <v>202509</v>
      </c>
      <c r="C1232" s="24" t="s">
        <v>736</v>
      </c>
      <c r="D1232" s="24" t="s">
        <v>119</v>
      </c>
      <c r="E1232" s="62">
        <v>45901</v>
      </c>
      <c r="F1232" s="62">
        <v>46265</v>
      </c>
      <c r="G1232" s="37" t="s">
        <v>507</v>
      </c>
      <c r="H1232" s="36">
        <v>550062</v>
      </c>
      <c r="I1232" s="63">
        <v>28121</v>
      </c>
      <c r="J1232" s="24" t="s">
        <v>4137</v>
      </c>
      <c r="K1232" s="63">
        <f t="shared" si="349"/>
        <v>45901</v>
      </c>
      <c r="L1232" s="55">
        <f t="shared" si="350"/>
        <v>0.04</v>
      </c>
      <c r="M1232" s="76">
        <v>0.22500000000000001</v>
      </c>
      <c r="N1232" s="62">
        <v>45901</v>
      </c>
      <c r="O1232" s="62">
        <v>46265</v>
      </c>
      <c r="P1232" s="63"/>
      <c r="Q1232" s="63"/>
      <c r="R1232" s="78">
        <v>48</v>
      </c>
      <c r="S1232" s="63" t="str">
        <f>VLOOKUP(R1232,SA!$B$3:$C$11,2,1)</f>
        <v>46-55</v>
      </c>
      <c r="T1232" s="38" t="s">
        <v>97</v>
      </c>
      <c r="U1232" s="24" t="s">
        <v>56</v>
      </c>
      <c r="V1232" s="24">
        <v>300000</v>
      </c>
      <c r="W1232" s="39">
        <f t="shared" si="351"/>
        <v>300000</v>
      </c>
      <c r="X1232" s="29">
        <f t="shared" si="352"/>
        <v>1</v>
      </c>
      <c r="Y1232" s="40">
        <f t="shared" si="353"/>
        <v>365</v>
      </c>
      <c r="Z1232" s="38">
        <f t="shared" si="354"/>
        <v>46081</v>
      </c>
      <c r="AA1232" s="41">
        <f t="shared" si="355"/>
        <v>181</v>
      </c>
      <c r="AB1232" s="24" t="s">
        <v>113</v>
      </c>
      <c r="AC1232" s="41">
        <f t="shared" si="356"/>
        <v>7373.4659999999994</v>
      </c>
      <c r="AD1232" s="41">
        <v>1</v>
      </c>
      <c r="AE1232" s="72">
        <f>INDEX(SA!$C$2:$G$11,MATCH(Details!S1232,SA!$C$2:$C$11,0),MATCH(Details!V1232,SA!$C$2:$G$2,0))*Y1232/(F1232-E1232+1)</f>
        <v>6248.7</v>
      </c>
      <c r="AF1232" s="41">
        <f t="shared" si="357"/>
        <v>0</v>
      </c>
      <c r="AG1232" s="41">
        <f t="shared" si="358"/>
        <v>0</v>
      </c>
      <c r="AH1232" s="41">
        <f t="shared" si="359"/>
        <v>1124.7659999999998</v>
      </c>
      <c r="AI1232" s="60">
        <f t="shared" si="360"/>
        <v>249.94800000000001</v>
      </c>
      <c r="AJ1232" s="60">
        <f t="shared" si="361"/>
        <v>1405.9575</v>
      </c>
      <c r="AK1232" s="60">
        <f t="shared" si="362"/>
        <v>3098.6704109589041</v>
      </c>
      <c r="AL1232" s="60">
        <f t="shared" si="363"/>
        <v>2277.5227520547946</v>
      </c>
      <c r="AM1232" s="41">
        <f t="shared" si="364"/>
        <v>2315.2717479452049</v>
      </c>
      <c r="AN1232" s="42">
        <f t="shared" si="365"/>
        <v>45715</v>
      </c>
      <c r="AO1232" s="43">
        <f t="shared" si="366"/>
        <v>6248.7</v>
      </c>
    </row>
    <row r="1233" spans="1:41" s="24" customFormat="1" ht="15.75" customHeight="1" x14ac:dyDescent="0.35">
      <c r="A1233" s="36" t="s">
        <v>27</v>
      </c>
      <c r="B1233" s="36">
        <v>202509</v>
      </c>
      <c r="C1233" s="24" t="s">
        <v>736</v>
      </c>
      <c r="D1233" s="24" t="s">
        <v>119</v>
      </c>
      <c r="E1233" s="62">
        <v>45901</v>
      </c>
      <c r="F1233" s="62">
        <v>46265</v>
      </c>
      <c r="G1233" s="37" t="s">
        <v>1673</v>
      </c>
      <c r="H1233" s="36">
        <v>550065</v>
      </c>
      <c r="I1233" s="63">
        <v>39637</v>
      </c>
      <c r="J1233" s="24" t="s">
        <v>4138</v>
      </c>
      <c r="K1233" s="63">
        <f t="shared" si="349"/>
        <v>45901</v>
      </c>
      <c r="L1233" s="55">
        <f t="shared" si="350"/>
        <v>0.04</v>
      </c>
      <c r="M1233" s="76">
        <v>0.22500000000000001</v>
      </c>
      <c r="N1233" s="62">
        <v>45901</v>
      </c>
      <c r="O1233" s="62">
        <v>46265</v>
      </c>
      <c r="P1233" s="63"/>
      <c r="Q1233" s="63"/>
      <c r="R1233" s="78">
        <v>17</v>
      </c>
      <c r="S1233" s="63" t="str">
        <f>VLOOKUP(R1233,SA!$B$3:$C$11,2,1)</f>
        <v>0-25</v>
      </c>
      <c r="T1233" s="38" t="s">
        <v>98</v>
      </c>
      <c r="U1233" s="24" t="s">
        <v>5746</v>
      </c>
      <c r="V1233" s="24">
        <v>400000</v>
      </c>
      <c r="W1233" s="39">
        <f t="shared" si="351"/>
        <v>0</v>
      </c>
      <c r="X1233" s="29">
        <f t="shared" si="352"/>
        <v>0</v>
      </c>
      <c r="Y1233" s="40">
        <f t="shared" si="353"/>
        <v>365</v>
      </c>
      <c r="Z1233" s="38">
        <f t="shared" si="354"/>
        <v>46081</v>
      </c>
      <c r="AA1233" s="41">
        <f t="shared" si="355"/>
        <v>181</v>
      </c>
      <c r="AB1233" s="24" t="s">
        <v>113</v>
      </c>
      <c r="AC1233" s="41">
        <f t="shared" si="356"/>
        <v>4043.8364000000001</v>
      </c>
      <c r="AD1233" s="41">
        <v>1</v>
      </c>
      <c r="AE1233" s="72">
        <f>INDEX(SA!$C$2:$G$11,MATCH(Details!S1233,SA!$C$2:$C$11,0),MATCH(Details!V1233,SA!$C$2:$G$2,0))*Y1233/(F1233-E1233+1)</f>
        <v>3426.98</v>
      </c>
      <c r="AF1233" s="41">
        <f t="shared" si="357"/>
        <v>0</v>
      </c>
      <c r="AG1233" s="41">
        <f t="shared" si="358"/>
        <v>0</v>
      </c>
      <c r="AH1233" s="41">
        <f t="shared" si="359"/>
        <v>616.85640000000001</v>
      </c>
      <c r="AI1233" s="60">
        <f t="shared" si="360"/>
        <v>137.07920000000001</v>
      </c>
      <c r="AJ1233" s="60">
        <f t="shared" si="361"/>
        <v>771.07050000000004</v>
      </c>
      <c r="AK1233" s="60">
        <f t="shared" si="362"/>
        <v>1699.4065205479453</v>
      </c>
      <c r="AL1233" s="60">
        <f t="shared" si="363"/>
        <v>1249.0637926027398</v>
      </c>
      <c r="AM1233" s="41">
        <f t="shared" si="364"/>
        <v>1269.7665073972601</v>
      </c>
      <c r="AN1233" s="42">
        <f t="shared" si="365"/>
        <v>45715</v>
      </c>
      <c r="AO1233" s="43">
        <f t="shared" si="366"/>
        <v>3426.98</v>
      </c>
    </row>
    <row r="1234" spans="1:41" s="24" customFormat="1" ht="15.75" customHeight="1" x14ac:dyDescent="0.35">
      <c r="A1234" s="36" t="s">
        <v>27</v>
      </c>
      <c r="B1234" s="36">
        <v>202509</v>
      </c>
      <c r="C1234" s="24" t="s">
        <v>736</v>
      </c>
      <c r="D1234" s="24" t="s">
        <v>119</v>
      </c>
      <c r="E1234" s="62">
        <v>45901</v>
      </c>
      <c r="F1234" s="62">
        <v>46265</v>
      </c>
      <c r="G1234" s="37" t="s">
        <v>1674</v>
      </c>
      <c r="H1234" s="36">
        <v>550065</v>
      </c>
      <c r="I1234" s="63">
        <v>21738</v>
      </c>
      <c r="J1234" s="24" t="s">
        <v>4139</v>
      </c>
      <c r="K1234" s="63">
        <f t="shared" si="349"/>
        <v>45901</v>
      </c>
      <c r="L1234" s="55">
        <f t="shared" si="350"/>
        <v>0.04</v>
      </c>
      <c r="M1234" s="76">
        <v>0.22500000000000001</v>
      </c>
      <c r="N1234" s="62">
        <v>45901</v>
      </c>
      <c r="O1234" s="62">
        <v>46265</v>
      </c>
      <c r="P1234" s="63"/>
      <c r="Q1234" s="63"/>
      <c r="R1234" s="78">
        <v>66</v>
      </c>
      <c r="S1234" s="63" t="str">
        <f>VLOOKUP(R1234,SA!$B$3:$C$11,2,1)</f>
        <v>66-70</v>
      </c>
      <c r="T1234" s="38" t="s">
        <v>97</v>
      </c>
      <c r="U1234" s="24" t="s">
        <v>5744</v>
      </c>
      <c r="V1234" s="24">
        <v>400000</v>
      </c>
      <c r="W1234" s="39">
        <f t="shared" si="351"/>
        <v>0</v>
      </c>
      <c r="X1234" s="29">
        <f t="shared" si="352"/>
        <v>0</v>
      </c>
      <c r="Y1234" s="40">
        <f t="shared" si="353"/>
        <v>365</v>
      </c>
      <c r="Z1234" s="38">
        <f t="shared" si="354"/>
        <v>46081</v>
      </c>
      <c r="AA1234" s="41">
        <f t="shared" si="355"/>
        <v>181</v>
      </c>
      <c r="AB1234" s="24" t="s">
        <v>113</v>
      </c>
      <c r="AC1234" s="41">
        <f t="shared" si="356"/>
        <v>17021.971999999998</v>
      </c>
      <c r="AD1234" s="41">
        <v>1</v>
      </c>
      <c r="AE1234" s="72">
        <f>INDEX(SA!$C$2:$G$11,MATCH(Details!S1234,SA!$C$2:$C$11,0),MATCH(Details!V1234,SA!$C$2:$G$2,0))*Y1234/(F1234-E1234+1)</f>
        <v>14425.4</v>
      </c>
      <c r="AF1234" s="41">
        <f t="shared" si="357"/>
        <v>0</v>
      </c>
      <c r="AG1234" s="41">
        <f t="shared" si="358"/>
        <v>0</v>
      </c>
      <c r="AH1234" s="41">
        <f t="shared" si="359"/>
        <v>2596.5719999999997</v>
      </c>
      <c r="AI1234" s="60">
        <f t="shared" si="360"/>
        <v>577.01599999999996</v>
      </c>
      <c r="AJ1234" s="60">
        <f t="shared" si="361"/>
        <v>3245.7150000000001</v>
      </c>
      <c r="AK1234" s="60">
        <f t="shared" si="362"/>
        <v>7153.4175342465751</v>
      </c>
      <c r="AL1234" s="60">
        <f t="shared" si="363"/>
        <v>5257.7618876712322</v>
      </c>
      <c r="AM1234" s="41">
        <f t="shared" si="364"/>
        <v>5344.9071123287686</v>
      </c>
      <c r="AN1234" s="42">
        <f t="shared" si="365"/>
        <v>45715</v>
      </c>
      <c r="AO1234" s="43">
        <f t="shared" si="366"/>
        <v>14425.4</v>
      </c>
    </row>
    <row r="1235" spans="1:41" s="24" customFormat="1" ht="15.75" customHeight="1" x14ac:dyDescent="0.35">
      <c r="A1235" s="36" t="s">
        <v>27</v>
      </c>
      <c r="B1235" s="36">
        <v>202509</v>
      </c>
      <c r="C1235" s="24" t="s">
        <v>736</v>
      </c>
      <c r="D1235" s="24" t="s">
        <v>119</v>
      </c>
      <c r="E1235" s="62">
        <v>45901</v>
      </c>
      <c r="F1235" s="62">
        <v>46265</v>
      </c>
      <c r="G1235" s="37" t="s">
        <v>1675</v>
      </c>
      <c r="H1235" s="36">
        <v>550065</v>
      </c>
      <c r="I1235" s="63">
        <v>39010</v>
      </c>
      <c r="J1235" s="24" t="s">
        <v>4140</v>
      </c>
      <c r="K1235" s="63">
        <f t="shared" si="349"/>
        <v>45901</v>
      </c>
      <c r="L1235" s="55">
        <f t="shared" si="350"/>
        <v>0.04</v>
      </c>
      <c r="M1235" s="76">
        <v>0.22500000000000001</v>
      </c>
      <c r="N1235" s="62">
        <v>45901</v>
      </c>
      <c r="O1235" s="62">
        <v>46265</v>
      </c>
      <c r="P1235" s="63"/>
      <c r="Q1235" s="63"/>
      <c r="R1235" s="78">
        <v>18</v>
      </c>
      <c r="S1235" s="63" t="str">
        <f>VLOOKUP(R1235,SA!$B$3:$C$11,2,1)</f>
        <v>0-25</v>
      </c>
      <c r="T1235" s="38" t="s">
        <v>97</v>
      </c>
      <c r="U1235" s="24" t="s">
        <v>5745</v>
      </c>
      <c r="V1235" s="24">
        <v>400000</v>
      </c>
      <c r="W1235" s="39">
        <f t="shared" si="351"/>
        <v>0</v>
      </c>
      <c r="X1235" s="29">
        <f t="shared" si="352"/>
        <v>0</v>
      </c>
      <c r="Y1235" s="40">
        <f t="shared" si="353"/>
        <v>365</v>
      </c>
      <c r="Z1235" s="38">
        <f t="shared" si="354"/>
        <v>46081</v>
      </c>
      <c r="AA1235" s="41">
        <f t="shared" si="355"/>
        <v>181</v>
      </c>
      <c r="AB1235" s="24" t="s">
        <v>113</v>
      </c>
      <c r="AC1235" s="41">
        <f t="shared" si="356"/>
        <v>4043.8364000000001</v>
      </c>
      <c r="AD1235" s="41">
        <v>1</v>
      </c>
      <c r="AE1235" s="72">
        <f>INDEX(SA!$C$2:$G$11,MATCH(Details!S1235,SA!$C$2:$C$11,0),MATCH(Details!V1235,SA!$C$2:$G$2,0))*Y1235/(F1235-E1235+1)</f>
        <v>3426.98</v>
      </c>
      <c r="AF1235" s="41">
        <f t="shared" si="357"/>
        <v>0</v>
      </c>
      <c r="AG1235" s="41">
        <f t="shared" si="358"/>
        <v>0</v>
      </c>
      <c r="AH1235" s="41">
        <f t="shared" si="359"/>
        <v>616.85640000000001</v>
      </c>
      <c r="AI1235" s="60">
        <f t="shared" si="360"/>
        <v>137.07920000000001</v>
      </c>
      <c r="AJ1235" s="60">
        <f t="shared" si="361"/>
        <v>771.07050000000004</v>
      </c>
      <c r="AK1235" s="60">
        <f t="shared" si="362"/>
        <v>1699.4065205479453</v>
      </c>
      <c r="AL1235" s="60">
        <f t="shared" si="363"/>
        <v>1249.0637926027398</v>
      </c>
      <c r="AM1235" s="41">
        <f t="shared" si="364"/>
        <v>1269.7665073972601</v>
      </c>
      <c r="AN1235" s="42">
        <f t="shared" si="365"/>
        <v>45715</v>
      </c>
      <c r="AO1235" s="43">
        <f t="shared" si="366"/>
        <v>3426.98</v>
      </c>
    </row>
    <row r="1236" spans="1:41" s="24" customFormat="1" ht="15.75" customHeight="1" x14ac:dyDescent="0.35">
      <c r="A1236" s="36" t="s">
        <v>27</v>
      </c>
      <c r="B1236" s="36">
        <v>202509</v>
      </c>
      <c r="C1236" s="24" t="s">
        <v>736</v>
      </c>
      <c r="D1236" s="24" t="s">
        <v>119</v>
      </c>
      <c r="E1236" s="62">
        <v>45901</v>
      </c>
      <c r="F1236" s="62">
        <v>46265</v>
      </c>
      <c r="G1236" s="37" t="s">
        <v>1676</v>
      </c>
      <c r="H1236" s="36">
        <v>550065</v>
      </c>
      <c r="I1236" s="63">
        <v>30225</v>
      </c>
      <c r="J1236" s="24" t="s">
        <v>4141</v>
      </c>
      <c r="K1236" s="63">
        <f t="shared" si="349"/>
        <v>45901</v>
      </c>
      <c r="L1236" s="55">
        <f t="shared" si="350"/>
        <v>0.04</v>
      </c>
      <c r="M1236" s="76">
        <v>0.22500000000000001</v>
      </c>
      <c r="N1236" s="62">
        <v>45901</v>
      </c>
      <c r="O1236" s="62">
        <v>46265</v>
      </c>
      <c r="P1236" s="63"/>
      <c r="Q1236" s="63"/>
      <c r="R1236" s="78">
        <v>42</v>
      </c>
      <c r="S1236" s="63" t="str">
        <f>VLOOKUP(R1236,SA!$B$3:$C$11,2,1)</f>
        <v>36-45</v>
      </c>
      <c r="T1236" s="38" t="s">
        <v>98</v>
      </c>
      <c r="U1236" s="24" t="s">
        <v>5743</v>
      </c>
      <c r="V1236" s="24">
        <v>400000</v>
      </c>
      <c r="W1236" s="39">
        <f t="shared" si="351"/>
        <v>0</v>
      </c>
      <c r="X1236" s="29">
        <f t="shared" si="352"/>
        <v>0</v>
      </c>
      <c r="Y1236" s="40">
        <f t="shared" si="353"/>
        <v>365</v>
      </c>
      <c r="Z1236" s="38">
        <f t="shared" si="354"/>
        <v>46081</v>
      </c>
      <c r="AA1236" s="41">
        <f t="shared" si="355"/>
        <v>181</v>
      </c>
      <c r="AB1236" s="24" t="s">
        <v>113</v>
      </c>
      <c r="AC1236" s="41">
        <f t="shared" si="356"/>
        <v>5496.5225999999993</v>
      </c>
      <c r="AD1236" s="41">
        <v>1</v>
      </c>
      <c r="AE1236" s="72">
        <f>INDEX(SA!$C$2:$G$11,MATCH(Details!S1236,SA!$C$2:$C$11,0),MATCH(Details!V1236,SA!$C$2:$G$2,0))*Y1236/(F1236-E1236+1)</f>
        <v>4658.07</v>
      </c>
      <c r="AF1236" s="41">
        <f t="shared" si="357"/>
        <v>0</v>
      </c>
      <c r="AG1236" s="41">
        <f t="shared" si="358"/>
        <v>0</v>
      </c>
      <c r="AH1236" s="41">
        <f t="shared" si="359"/>
        <v>838.45259999999996</v>
      </c>
      <c r="AI1236" s="60">
        <f t="shared" si="360"/>
        <v>186.3228</v>
      </c>
      <c r="AJ1236" s="60">
        <f t="shared" si="361"/>
        <v>1048.06575</v>
      </c>
      <c r="AK1236" s="60">
        <f t="shared" si="362"/>
        <v>2309.8922465753421</v>
      </c>
      <c r="AL1236" s="60">
        <f t="shared" si="363"/>
        <v>1697.7708012328765</v>
      </c>
      <c r="AM1236" s="41">
        <f t="shared" si="364"/>
        <v>1725.9106487671231</v>
      </c>
      <c r="AN1236" s="42">
        <f t="shared" si="365"/>
        <v>45715</v>
      </c>
      <c r="AO1236" s="43">
        <f t="shared" si="366"/>
        <v>4658.07</v>
      </c>
    </row>
    <row r="1237" spans="1:41" s="24" customFormat="1" ht="15.75" customHeight="1" x14ac:dyDescent="0.35">
      <c r="A1237" s="36" t="s">
        <v>27</v>
      </c>
      <c r="B1237" s="36">
        <v>202509</v>
      </c>
      <c r="C1237" s="24" t="s">
        <v>736</v>
      </c>
      <c r="D1237" s="24" t="s">
        <v>119</v>
      </c>
      <c r="E1237" s="62">
        <v>45901</v>
      </c>
      <c r="F1237" s="62">
        <v>46265</v>
      </c>
      <c r="G1237" s="37" t="s">
        <v>238</v>
      </c>
      <c r="H1237" s="36">
        <v>550065</v>
      </c>
      <c r="I1237" s="63">
        <v>30159</v>
      </c>
      <c r="J1237" s="24" t="s">
        <v>4142</v>
      </c>
      <c r="K1237" s="63">
        <f t="shared" si="349"/>
        <v>45901</v>
      </c>
      <c r="L1237" s="55">
        <f t="shared" si="350"/>
        <v>0.04</v>
      </c>
      <c r="M1237" s="76">
        <v>0.22500000000000001</v>
      </c>
      <c r="N1237" s="62">
        <v>45901</v>
      </c>
      <c r="O1237" s="62">
        <v>46265</v>
      </c>
      <c r="P1237" s="63"/>
      <c r="Q1237" s="63"/>
      <c r="R1237" s="78">
        <v>43</v>
      </c>
      <c r="S1237" s="63" t="str">
        <f>VLOOKUP(R1237,SA!$B$3:$C$11,2,1)</f>
        <v>36-45</v>
      </c>
      <c r="T1237" s="38" t="s">
        <v>97</v>
      </c>
      <c r="U1237" s="24" t="s">
        <v>56</v>
      </c>
      <c r="V1237" s="24">
        <v>400000</v>
      </c>
      <c r="W1237" s="39">
        <f t="shared" si="351"/>
        <v>400000</v>
      </c>
      <c r="X1237" s="29">
        <f t="shared" si="352"/>
        <v>1</v>
      </c>
      <c r="Y1237" s="40">
        <f t="shared" si="353"/>
        <v>365</v>
      </c>
      <c r="Z1237" s="38">
        <f t="shared" si="354"/>
        <v>46081</v>
      </c>
      <c r="AA1237" s="41">
        <f t="shared" si="355"/>
        <v>181</v>
      </c>
      <c r="AB1237" s="24" t="s">
        <v>113</v>
      </c>
      <c r="AC1237" s="41">
        <f t="shared" si="356"/>
        <v>5496.5225999999993</v>
      </c>
      <c r="AD1237" s="41">
        <v>1</v>
      </c>
      <c r="AE1237" s="72">
        <f>INDEX(SA!$C$2:$G$11,MATCH(Details!S1237,SA!$C$2:$C$11,0),MATCH(Details!V1237,SA!$C$2:$G$2,0))*Y1237/(F1237-E1237+1)</f>
        <v>4658.07</v>
      </c>
      <c r="AF1237" s="41">
        <f t="shared" si="357"/>
        <v>0</v>
      </c>
      <c r="AG1237" s="41">
        <f t="shared" si="358"/>
        <v>0</v>
      </c>
      <c r="AH1237" s="41">
        <f t="shared" si="359"/>
        <v>838.45259999999996</v>
      </c>
      <c r="AI1237" s="60">
        <f t="shared" si="360"/>
        <v>186.3228</v>
      </c>
      <c r="AJ1237" s="60">
        <f t="shared" si="361"/>
        <v>1048.06575</v>
      </c>
      <c r="AK1237" s="60">
        <f t="shared" si="362"/>
        <v>2309.8922465753421</v>
      </c>
      <c r="AL1237" s="60">
        <f t="shared" si="363"/>
        <v>1697.7708012328765</v>
      </c>
      <c r="AM1237" s="41">
        <f t="shared" si="364"/>
        <v>1725.9106487671231</v>
      </c>
      <c r="AN1237" s="42">
        <f t="shared" si="365"/>
        <v>45715</v>
      </c>
      <c r="AO1237" s="43">
        <f t="shared" si="366"/>
        <v>4658.07</v>
      </c>
    </row>
    <row r="1238" spans="1:41" s="24" customFormat="1" ht="15.75" customHeight="1" x14ac:dyDescent="0.35">
      <c r="A1238" s="36" t="s">
        <v>27</v>
      </c>
      <c r="B1238" s="36">
        <v>202509</v>
      </c>
      <c r="C1238" s="24" t="s">
        <v>736</v>
      </c>
      <c r="D1238" s="24" t="s">
        <v>119</v>
      </c>
      <c r="E1238" s="62">
        <v>45901</v>
      </c>
      <c r="F1238" s="62">
        <v>46265</v>
      </c>
      <c r="G1238" s="37" t="s">
        <v>1677</v>
      </c>
      <c r="H1238" s="36">
        <v>550065</v>
      </c>
      <c r="I1238" s="63">
        <v>22421</v>
      </c>
      <c r="J1238" s="24" t="s">
        <v>4143</v>
      </c>
      <c r="K1238" s="63">
        <f t="shared" si="349"/>
        <v>45901</v>
      </c>
      <c r="L1238" s="55">
        <f t="shared" si="350"/>
        <v>0.04</v>
      </c>
      <c r="M1238" s="76">
        <v>0.22500000000000001</v>
      </c>
      <c r="N1238" s="62">
        <v>45901</v>
      </c>
      <c r="O1238" s="62">
        <v>46265</v>
      </c>
      <c r="P1238" s="63"/>
      <c r="Q1238" s="63"/>
      <c r="R1238" s="78">
        <v>64</v>
      </c>
      <c r="S1238" s="63" t="str">
        <f>VLOOKUP(R1238,SA!$B$3:$C$11,2,1)</f>
        <v>56-65</v>
      </c>
      <c r="T1238" s="38" t="s">
        <v>98</v>
      </c>
      <c r="U1238" s="24" t="s">
        <v>5747</v>
      </c>
      <c r="V1238" s="24">
        <v>400000</v>
      </c>
      <c r="W1238" s="39">
        <f t="shared" si="351"/>
        <v>0</v>
      </c>
      <c r="X1238" s="29">
        <f t="shared" si="352"/>
        <v>0</v>
      </c>
      <c r="Y1238" s="40">
        <f t="shared" si="353"/>
        <v>365</v>
      </c>
      <c r="Z1238" s="38">
        <f t="shared" si="354"/>
        <v>46081</v>
      </c>
      <c r="AA1238" s="41">
        <f t="shared" si="355"/>
        <v>181</v>
      </c>
      <c r="AB1238" s="24" t="s">
        <v>113</v>
      </c>
      <c r="AC1238" s="41">
        <f t="shared" si="356"/>
        <v>11909.7282</v>
      </c>
      <c r="AD1238" s="41">
        <v>1</v>
      </c>
      <c r="AE1238" s="72">
        <f>INDEX(SA!$C$2:$G$11,MATCH(Details!S1238,SA!$C$2:$C$11,0),MATCH(Details!V1238,SA!$C$2:$G$2,0))*Y1238/(F1238-E1238+1)</f>
        <v>10092.99</v>
      </c>
      <c r="AF1238" s="41">
        <f t="shared" si="357"/>
        <v>0</v>
      </c>
      <c r="AG1238" s="41">
        <f t="shared" si="358"/>
        <v>0</v>
      </c>
      <c r="AH1238" s="41">
        <f t="shared" si="359"/>
        <v>1816.7382</v>
      </c>
      <c r="AI1238" s="60">
        <f t="shared" si="360"/>
        <v>403.71960000000001</v>
      </c>
      <c r="AJ1238" s="60">
        <f t="shared" si="361"/>
        <v>2270.9227500000002</v>
      </c>
      <c r="AK1238" s="60">
        <f t="shared" si="362"/>
        <v>5005.0169589041097</v>
      </c>
      <c r="AL1238" s="60">
        <f t="shared" si="363"/>
        <v>3678.6874647945206</v>
      </c>
      <c r="AM1238" s="41">
        <f t="shared" si="364"/>
        <v>3739.6601852054787</v>
      </c>
      <c r="AN1238" s="42">
        <f t="shared" si="365"/>
        <v>45715</v>
      </c>
      <c r="AO1238" s="43">
        <f t="shared" si="366"/>
        <v>10092.99</v>
      </c>
    </row>
    <row r="1239" spans="1:41" s="24" customFormat="1" ht="15.75" customHeight="1" x14ac:dyDescent="0.35">
      <c r="A1239" s="36" t="s">
        <v>27</v>
      </c>
      <c r="B1239" s="36">
        <v>202509</v>
      </c>
      <c r="C1239" s="24" t="s">
        <v>736</v>
      </c>
      <c r="D1239" s="24" t="s">
        <v>119</v>
      </c>
      <c r="E1239" s="62">
        <v>45901</v>
      </c>
      <c r="F1239" s="62">
        <v>46265</v>
      </c>
      <c r="G1239" s="37" t="s">
        <v>1678</v>
      </c>
      <c r="H1239" s="36">
        <v>550067</v>
      </c>
      <c r="I1239" s="63">
        <v>28798</v>
      </c>
      <c r="J1239" s="24" t="s">
        <v>4144</v>
      </c>
      <c r="K1239" s="63">
        <f t="shared" si="349"/>
        <v>45901</v>
      </c>
      <c r="L1239" s="55">
        <f t="shared" si="350"/>
        <v>0.04</v>
      </c>
      <c r="M1239" s="76">
        <v>0.22500000000000001</v>
      </c>
      <c r="N1239" s="62">
        <v>45901</v>
      </c>
      <c r="O1239" s="62">
        <v>46265</v>
      </c>
      <c r="P1239" s="63"/>
      <c r="Q1239" s="63"/>
      <c r="R1239" s="78">
        <v>46</v>
      </c>
      <c r="S1239" s="63" t="str">
        <f>VLOOKUP(R1239,SA!$B$3:$C$11,2,1)</f>
        <v>46-55</v>
      </c>
      <c r="T1239" s="38" t="s">
        <v>97</v>
      </c>
      <c r="U1239" s="24" t="s">
        <v>5744</v>
      </c>
      <c r="V1239" s="24">
        <v>300000</v>
      </c>
      <c r="W1239" s="39">
        <f t="shared" si="351"/>
        <v>0</v>
      </c>
      <c r="X1239" s="29">
        <f t="shared" si="352"/>
        <v>0</v>
      </c>
      <c r="Y1239" s="40">
        <f t="shared" si="353"/>
        <v>365</v>
      </c>
      <c r="Z1239" s="38">
        <f t="shared" si="354"/>
        <v>46081</v>
      </c>
      <c r="AA1239" s="41">
        <f t="shared" si="355"/>
        <v>181</v>
      </c>
      <c r="AB1239" s="24" t="s">
        <v>113</v>
      </c>
      <c r="AC1239" s="41">
        <f t="shared" si="356"/>
        <v>7373.4659999999994</v>
      </c>
      <c r="AD1239" s="41">
        <v>1</v>
      </c>
      <c r="AE1239" s="72">
        <f>INDEX(SA!$C$2:$G$11,MATCH(Details!S1239,SA!$C$2:$C$11,0),MATCH(Details!V1239,SA!$C$2:$G$2,0))*Y1239/(F1239-E1239+1)</f>
        <v>6248.7</v>
      </c>
      <c r="AF1239" s="41">
        <f t="shared" si="357"/>
        <v>0</v>
      </c>
      <c r="AG1239" s="41">
        <f t="shared" si="358"/>
        <v>0</v>
      </c>
      <c r="AH1239" s="41">
        <f t="shared" si="359"/>
        <v>1124.7659999999998</v>
      </c>
      <c r="AI1239" s="60">
        <f t="shared" si="360"/>
        <v>249.94800000000001</v>
      </c>
      <c r="AJ1239" s="60">
        <f t="shared" si="361"/>
        <v>1405.9575</v>
      </c>
      <c r="AK1239" s="60">
        <f t="shared" si="362"/>
        <v>3098.6704109589041</v>
      </c>
      <c r="AL1239" s="60">
        <f t="shared" si="363"/>
        <v>2277.5227520547946</v>
      </c>
      <c r="AM1239" s="41">
        <f t="shared" si="364"/>
        <v>2315.2717479452049</v>
      </c>
      <c r="AN1239" s="42">
        <f t="shared" si="365"/>
        <v>45715</v>
      </c>
      <c r="AO1239" s="43">
        <f t="shared" si="366"/>
        <v>6248.7</v>
      </c>
    </row>
    <row r="1240" spans="1:41" s="24" customFormat="1" ht="15.75" customHeight="1" x14ac:dyDescent="0.35">
      <c r="A1240" s="36" t="s">
        <v>27</v>
      </c>
      <c r="B1240" s="36">
        <v>202509</v>
      </c>
      <c r="C1240" s="24" t="s">
        <v>736</v>
      </c>
      <c r="D1240" s="24" t="s">
        <v>119</v>
      </c>
      <c r="E1240" s="62">
        <v>45901</v>
      </c>
      <c r="F1240" s="62">
        <v>46265</v>
      </c>
      <c r="G1240" s="37" t="s">
        <v>1679</v>
      </c>
      <c r="H1240" s="36">
        <v>550067</v>
      </c>
      <c r="I1240" s="63">
        <v>30538</v>
      </c>
      <c r="J1240" s="24" t="s">
        <v>4145</v>
      </c>
      <c r="K1240" s="63">
        <f t="shared" si="349"/>
        <v>45901</v>
      </c>
      <c r="L1240" s="55">
        <f t="shared" si="350"/>
        <v>0.04</v>
      </c>
      <c r="M1240" s="76">
        <v>0.22500000000000001</v>
      </c>
      <c r="N1240" s="62">
        <v>45901</v>
      </c>
      <c r="O1240" s="62">
        <v>46265</v>
      </c>
      <c r="P1240" s="63"/>
      <c r="Q1240" s="63"/>
      <c r="R1240" s="78">
        <v>42</v>
      </c>
      <c r="S1240" s="63" t="str">
        <f>VLOOKUP(R1240,SA!$B$3:$C$11,2,1)</f>
        <v>36-45</v>
      </c>
      <c r="T1240" s="38" t="s">
        <v>98</v>
      </c>
      <c r="U1240" s="24" t="s">
        <v>5747</v>
      </c>
      <c r="V1240" s="24">
        <v>300000</v>
      </c>
      <c r="W1240" s="39">
        <f t="shared" si="351"/>
        <v>0</v>
      </c>
      <c r="X1240" s="29">
        <f t="shared" si="352"/>
        <v>0</v>
      </c>
      <c r="Y1240" s="40">
        <f t="shared" si="353"/>
        <v>365</v>
      </c>
      <c r="Z1240" s="38">
        <f t="shared" si="354"/>
        <v>46081</v>
      </c>
      <c r="AA1240" s="41">
        <f t="shared" si="355"/>
        <v>181</v>
      </c>
      <c r="AB1240" s="24" t="s">
        <v>113</v>
      </c>
      <c r="AC1240" s="41">
        <f t="shared" si="356"/>
        <v>5119.5716000000002</v>
      </c>
      <c r="AD1240" s="41">
        <v>1</v>
      </c>
      <c r="AE1240" s="72">
        <f>INDEX(SA!$C$2:$G$11,MATCH(Details!S1240,SA!$C$2:$C$11,0),MATCH(Details!V1240,SA!$C$2:$G$2,0))*Y1240/(F1240-E1240+1)</f>
        <v>4338.62</v>
      </c>
      <c r="AF1240" s="41">
        <f t="shared" si="357"/>
        <v>0</v>
      </c>
      <c r="AG1240" s="41">
        <f t="shared" si="358"/>
        <v>0</v>
      </c>
      <c r="AH1240" s="41">
        <f t="shared" si="359"/>
        <v>780.95159999999998</v>
      </c>
      <c r="AI1240" s="60">
        <f t="shared" si="360"/>
        <v>173.54480000000001</v>
      </c>
      <c r="AJ1240" s="60">
        <f t="shared" si="361"/>
        <v>976.18949999999995</v>
      </c>
      <c r="AK1240" s="60">
        <f t="shared" si="362"/>
        <v>2151.4800547945206</v>
      </c>
      <c r="AL1240" s="60">
        <f t="shared" si="363"/>
        <v>1581.3378402739727</v>
      </c>
      <c r="AM1240" s="41">
        <f t="shared" si="364"/>
        <v>1607.5478597260276</v>
      </c>
      <c r="AN1240" s="42">
        <f t="shared" si="365"/>
        <v>45715</v>
      </c>
      <c r="AO1240" s="43">
        <f t="shared" si="366"/>
        <v>4338.62</v>
      </c>
    </row>
    <row r="1241" spans="1:41" s="24" customFormat="1" ht="15.75" customHeight="1" x14ac:dyDescent="0.35">
      <c r="A1241" s="36" t="s">
        <v>27</v>
      </c>
      <c r="B1241" s="36">
        <v>202509</v>
      </c>
      <c r="C1241" s="24" t="s">
        <v>736</v>
      </c>
      <c r="D1241" s="24" t="s">
        <v>119</v>
      </c>
      <c r="E1241" s="62">
        <v>45901</v>
      </c>
      <c r="F1241" s="62">
        <v>46265</v>
      </c>
      <c r="G1241" s="37" t="s">
        <v>1680</v>
      </c>
      <c r="H1241" s="36">
        <v>550067</v>
      </c>
      <c r="I1241" s="63">
        <v>36682</v>
      </c>
      <c r="J1241" s="24" t="s">
        <v>4146</v>
      </c>
      <c r="K1241" s="63">
        <f t="shared" si="349"/>
        <v>45901</v>
      </c>
      <c r="L1241" s="55">
        <f t="shared" si="350"/>
        <v>0.04</v>
      </c>
      <c r="M1241" s="76">
        <v>0.22500000000000001</v>
      </c>
      <c r="N1241" s="62">
        <v>45901</v>
      </c>
      <c r="O1241" s="62">
        <v>46265</v>
      </c>
      <c r="P1241" s="63"/>
      <c r="Q1241" s="63"/>
      <c r="R1241" s="78">
        <v>25</v>
      </c>
      <c r="S1241" s="63" t="str">
        <f>VLOOKUP(R1241,SA!$B$3:$C$11,2,1)</f>
        <v>0-25</v>
      </c>
      <c r="T1241" s="38" t="s">
        <v>97</v>
      </c>
      <c r="U1241" s="24" t="s">
        <v>56</v>
      </c>
      <c r="V1241" s="24">
        <v>300000</v>
      </c>
      <c r="W1241" s="39">
        <f t="shared" si="351"/>
        <v>300000</v>
      </c>
      <c r="X1241" s="29">
        <f t="shared" si="352"/>
        <v>1</v>
      </c>
      <c r="Y1241" s="40">
        <f t="shared" si="353"/>
        <v>365</v>
      </c>
      <c r="Z1241" s="38">
        <f t="shared" si="354"/>
        <v>46081</v>
      </c>
      <c r="AA1241" s="41">
        <f t="shared" si="355"/>
        <v>181</v>
      </c>
      <c r="AB1241" s="24" t="s">
        <v>113</v>
      </c>
      <c r="AC1241" s="41">
        <f t="shared" si="356"/>
        <v>3690.3792000000003</v>
      </c>
      <c r="AD1241" s="41">
        <v>1</v>
      </c>
      <c r="AE1241" s="72">
        <f>INDEX(SA!$C$2:$G$11,MATCH(Details!S1241,SA!$C$2:$C$11,0),MATCH(Details!V1241,SA!$C$2:$G$2,0))*Y1241/(F1241-E1241+1)</f>
        <v>3127.44</v>
      </c>
      <c r="AF1241" s="41">
        <f t="shared" si="357"/>
        <v>0</v>
      </c>
      <c r="AG1241" s="41">
        <f t="shared" si="358"/>
        <v>0</v>
      </c>
      <c r="AH1241" s="41">
        <f t="shared" si="359"/>
        <v>562.93920000000003</v>
      </c>
      <c r="AI1241" s="60">
        <f t="shared" si="360"/>
        <v>125.0976</v>
      </c>
      <c r="AJ1241" s="60">
        <f t="shared" si="361"/>
        <v>703.67399999999998</v>
      </c>
      <c r="AK1241" s="60">
        <f t="shared" si="362"/>
        <v>1550.8675068493151</v>
      </c>
      <c r="AL1241" s="60">
        <f t="shared" si="363"/>
        <v>1139.8876175342466</v>
      </c>
      <c r="AM1241" s="41">
        <f t="shared" si="364"/>
        <v>1158.7807824657534</v>
      </c>
      <c r="AN1241" s="42">
        <f t="shared" si="365"/>
        <v>45715</v>
      </c>
      <c r="AO1241" s="43">
        <f t="shared" si="366"/>
        <v>3127.44</v>
      </c>
    </row>
    <row r="1242" spans="1:41" s="24" customFormat="1" ht="15.75" customHeight="1" x14ac:dyDescent="0.35">
      <c r="A1242" s="36" t="s">
        <v>27</v>
      </c>
      <c r="B1242" s="36">
        <v>202509</v>
      </c>
      <c r="C1242" s="24" t="s">
        <v>736</v>
      </c>
      <c r="D1242" s="24" t="s">
        <v>119</v>
      </c>
      <c r="E1242" s="62">
        <v>45901</v>
      </c>
      <c r="F1242" s="62">
        <v>46265</v>
      </c>
      <c r="G1242" s="37" t="s">
        <v>1681</v>
      </c>
      <c r="H1242" s="36">
        <v>550068</v>
      </c>
      <c r="I1242" s="63">
        <v>45352</v>
      </c>
      <c r="J1242" s="24" t="s">
        <v>4147</v>
      </c>
      <c r="K1242" s="63">
        <f t="shared" si="349"/>
        <v>45901</v>
      </c>
      <c r="L1242" s="55">
        <f t="shared" si="350"/>
        <v>0.04</v>
      </c>
      <c r="M1242" s="76">
        <v>0.22500000000000001</v>
      </c>
      <c r="N1242" s="62">
        <v>45901</v>
      </c>
      <c r="O1242" s="62">
        <v>46265</v>
      </c>
      <c r="P1242" s="63"/>
      <c r="Q1242" s="63"/>
      <c r="R1242" s="78">
        <v>1</v>
      </c>
      <c r="S1242" s="63" t="str">
        <f>VLOOKUP(R1242,SA!$B$3:$C$11,2,1)</f>
        <v>0-25</v>
      </c>
      <c r="T1242" s="38" t="s">
        <v>97</v>
      </c>
      <c r="U1242" s="24" t="s">
        <v>5745</v>
      </c>
      <c r="V1242" s="24">
        <v>300000</v>
      </c>
      <c r="W1242" s="39">
        <f t="shared" si="351"/>
        <v>0</v>
      </c>
      <c r="X1242" s="29">
        <f t="shared" si="352"/>
        <v>0</v>
      </c>
      <c r="Y1242" s="40">
        <f t="shared" si="353"/>
        <v>365</v>
      </c>
      <c r="Z1242" s="38">
        <f t="shared" si="354"/>
        <v>46081</v>
      </c>
      <c r="AA1242" s="41">
        <f t="shared" si="355"/>
        <v>181</v>
      </c>
      <c r="AB1242" s="24" t="s">
        <v>113</v>
      </c>
      <c r="AC1242" s="41">
        <f t="shared" si="356"/>
        <v>3690.3792000000003</v>
      </c>
      <c r="AD1242" s="41">
        <v>1</v>
      </c>
      <c r="AE1242" s="72">
        <f>INDEX(SA!$C$2:$G$11,MATCH(Details!S1242,SA!$C$2:$C$11,0),MATCH(Details!V1242,SA!$C$2:$G$2,0))*Y1242/(F1242-E1242+1)</f>
        <v>3127.44</v>
      </c>
      <c r="AF1242" s="41">
        <f t="shared" si="357"/>
        <v>0</v>
      </c>
      <c r="AG1242" s="41">
        <f t="shared" si="358"/>
        <v>0</v>
      </c>
      <c r="AH1242" s="41">
        <f t="shared" si="359"/>
        <v>562.93920000000003</v>
      </c>
      <c r="AI1242" s="60">
        <f t="shared" si="360"/>
        <v>125.0976</v>
      </c>
      <c r="AJ1242" s="60">
        <f t="shared" si="361"/>
        <v>703.67399999999998</v>
      </c>
      <c r="AK1242" s="60">
        <f t="shared" si="362"/>
        <v>1550.8675068493151</v>
      </c>
      <c r="AL1242" s="60">
        <f t="shared" si="363"/>
        <v>1139.8876175342466</v>
      </c>
      <c r="AM1242" s="41">
        <f t="shared" si="364"/>
        <v>1158.7807824657534</v>
      </c>
      <c r="AN1242" s="42">
        <f t="shared" si="365"/>
        <v>45715</v>
      </c>
      <c r="AO1242" s="43">
        <f t="shared" si="366"/>
        <v>3127.44</v>
      </c>
    </row>
    <row r="1243" spans="1:41" s="24" customFormat="1" ht="15.75" customHeight="1" x14ac:dyDescent="0.35">
      <c r="A1243" s="36" t="s">
        <v>27</v>
      </c>
      <c r="B1243" s="36">
        <v>202509</v>
      </c>
      <c r="C1243" s="24" t="s">
        <v>736</v>
      </c>
      <c r="D1243" s="24" t="s">
        <v>119</v>
      </c>
      <c r="E1243" s="62">
        <v>45901</v>
      </c>
      <c r="F1243" s="62">
        <v>46265</v>
      </c>
      <c r="G1243" s="37" t="s">
        <v>1682</v>
      </c>
      <c r="H1243" s="36">
        <v>550068</v>
      </c>
      <c r="I1243" s="63">
        <v>35431</v>
      </c>
      <c r="J1243" s="24" t="s">
        <v>4148</v>
      </c>
      <c r="K1243" s="63">
        <f t="shared" si="349"/>
        <v>45901</v>
      </c>
      <c r="L1243" s="55">
        <f t="shared" si="350"/>
        <v>0.04</v>
      </c>
      <c r="M1243" s="76">
        <v>0.22500000000000001</v>
      </c>
      <c r="N1243" s="62">
        <v>45901</v>
      </c>
      <c r="O1243" s="62">
        <v>46265</v>
      </c>
      <c r="P1243" s="63"/>
      <c r="Q1243" s="63"/>
      <c r="R1243" s="78">
        <v>28</v>
      </c>
      <c r="S1243" s="63" t="str">
        <f>VLOOKUP(R1243,SA!$B$3:$C$11,2,1)</f>
        <v>26-35</v>
      </c>
      <c r="T1243" s="38" t="s">
        <v>98</v>
      </c>
      <c r="U1243" s="24" t="s">
        <v>5743</v>
      </c>
      <c r="V1243" s="24">
        <v>300000</v>
      </c>
      <c r="W1243" s="39">
        <f t="shared" si="351"/>
        <v>0</v>
      </c>
      <c r="X1243" s="29">
        <f t="shared" si="352"/>
        <v>0</v>
      </c>
      <c r="Y1243" s="40">
        <f t="shared" si="353"/>
        <v>365</v>
      </c>
      <c r="Z1243" s="38">
        <f t="shared" si="354"/>
        <v>46081</v>
      </c>
      <c r="AA1243" s="41">
        <f t="shared" si="355"/>
        <v>181</v>
      </c>
      <c r="AB1243" s="24" t="s">
        <v>113</v>
      </c>
      <c r="AC1243" s="41">
        <f t="shared" si="356"/>
        <v>4124.4657999999999</v>
      </c>
      <c r="AD1243" s="41">
        <v>1</v>
      </c>
      <c r="AE1243" s="72">
        <f>INDEX(SA!$C$2:$G$11,MATCH(Details!S1243,SA!$C$2:$C$11,0),MATCH(Details!V1243,SA!$C$2:$G$2,0))*Y1243/(F1243-E1243+1)</f>
        <v>3495.31</v>
      </c>
      <c r="AF1243" s="41">
        <f t="shared" si="357"/>
        <v>0</v>
      </c>
      <c r="AG1243" s="41">
        <f t="shared" si="358"/>
        <v>0</v>
      </c>
      <c r="AH1243" s="41">
        <f t="shared" si="359"/>
        <v>629.1558</v>
      </c>
      <c r="AI1243" s="60">
        <f t="shared" si="360"/>
        <v>139.8124</v>
      </c>
      <c r="AJ1243" s="60">
        <f t="shared" si="361"/>
        <v>786.44475</v>
      </c>
      <c r="AK1243" s="60">
        <f t="shared" si="362"/>
        <v>1733.2907123287671</v>
      </c>
      <c r="AL1243" s="60">
        <f t="shared" si="363"/>
        <v>1273.9686735616438</v>
      </c>
      <c r="AM1243" s="41">
        <f t="shared" si="364"/>
        <v>1295.0841764383563</v>
      </c>
      <c r="AN1243" s="42">
        <f t="shared" si="365"/>
        <v>45715</v>
      </c>
      <c r="AO1243" s="43">
        <f t="shared" si="366"/>
        <v>3495.31</v>
      </c>
    </row>
    <row r="1244" spans="1:41" s="24" customFormat="1" ht="15.75" customHeight="1" x14ac:dyDescent="0.35">
      <c r="A1244" s="36" t="s">
        <v>27</v>
      </c>
      <c r="B1244" s="36">
        <v>202509</v>
      </c>
      <c r="C1244" s="24" t="s">
        <v>736</v>
      </c>
      <c r="D1244" s="24" t="s">
        <v>119</v>
      </c>
      <c r="E1244" s="62">
        <v>45901</v>
      </c>
      <c r="F1244" s="62">
        <v>46265</v>
      </c>
      <c r="G1244" s="37" t="s">
        <v>1683</v>
      </c>
      <c r="H1244" s="36">
        <v>550068</v>
      </c>
      <c r="I1244" s="63">
        <v>28611</v>
      </c>
      <c r="J1244" s="24" t="s">
        <v>4149</v>
      </c>
      <c r="K1244" s="63">
        <f t="shared" si="349"/>
        <v>45901</v>
      </c>
      <c r="L1244" s="55">
        <f t="shared" si="350"/>
        <v>0.04</v>
      </c>
      <c r="M1244" s="76">
        <v>0.22500000000000001</v>
      </c>
      <c r="N1244" s="62">
        <v>45901</v>
      </c>
      <c r="O1244" s="62">
        <v>46265</v>
      </c>
      <c r="P1244" s="63"/>
      <c r="Q1244" s="63"/>
      <c r="R1244" s="78">
        <v>47</v>
      </c>
      <c r="S1244" s="63" t="str">
        <f>VLOOKUP(R1244,SA!$B$3:$C$11,2,1)</f>
        <v>46-55</v>
      </c>
      <c r="T1244" s="38" t="s">
        <v>98</v>
      </c>
      <c r="U1244" s="24" t="s">
        <v>5747</v>
      </c>
      <c r="V1244" s="24">
        <v>300000</v>
      </c>
      <c r="W1244" s="39">
        <f t="shared" si="351"/>
        <v>0</v>
      </c>
      <c r="X1244" s="29">
        <f t="shared" si="352"/>
        <v>0</v>
      </c>
      <c r="Y1244" s="40">
        <f t="shared" si="353"/>
        <v>365</v>
      </c>
      <c r="Z1244" s="38">
        <f t="shared" si="354"/>
        <v>46081</v>
      </c>
      <c r="AA1244" s="41">
        <f t="shared" si="355"/>
        <v>181</v>
      </c>
      <c r="AB1244" s="24" t="s">
        <v>113</v>
      </c>
      <c r="AC1244" s="41">
        <f t="shared" si="356"/>
        <v>7373.4659999999994</v>
      </c>
      <c r="AD1244" s="41">
        <v>1</v>
      </c>
      <c r="AE1244" s="72">
        <f>INDEX(SA!$C$2:$G$11,MATCH(Details!S1244,SA!$C$2:$C$11,0),MATCH(Details!V1244,SA!$C$2:$G$2,0))*Y1244/(F1244-E1244+1)</f>
        <v>6248.7</v>
      </c>
      <c r="AF1244" s="41">
        <f t="shared" si="357"/>
        <v>0</v>
      </c>
      <c r="AG1244" s="41">
        <f t="shared" si="358"/>
        <v>0</v>
      </c>
      <c r="AH1244" s="41">
        <f t="shared" si="359"/>
        <v>1124.7659999999998</v>
      </c>
      <c r="AI1244" s="60">
        <f t="shared" si="360"/>
        <v>249.94800000000001</v>
      </c>
      <c r="AJ1244" s="60">
        <f t="shared" si="361"/>
        <v>1405.9575</v>
      </c>
      <c r="AK1244" s="60">
        <f t="shared" si="362"/>
        <v>3098.6704109589041</v>
      </c>
      <c r="AL1244" s="60">
        <f t="shared" si="363"/>
        <v>2277.5227520547946</v>
      </c>
      <c r="AM1244" s="41">
        <f t="shared" si="364"/>
        <v>2315.2717479452049</v>
      </c>
      <c r="AN1244" s="42">
        <f t="shared" si="365"/>
        <v>45715</v>
      </c>
      <c r="AO1244" s="43">
        <f t="shared" si="366"/>
        <v>6248.7</v>
      </c>
    </row>
    <row r="1245" spans="1:41" s="24" customFormat="1" ht="15.75" customHeight="1" x14ac:dyDescent="0.35">
      <c r="A1245" s="36" t="s">
        <v>27</v>
      </c>
      <c r="B1245" s="36">
        <v>202509</v>
      </c>
      <c r="C1245" s="24" t="s">
        <v>736</v>
      </c>
      <c r="D1245" s="24" t="s">
        <v>119</v>
      </c>
      <c r="E1245" s="62">
        <v>45901</v>
      </c>
      <c r="F1245" s="62">
        <v>46265</v>
      </c>
      <c r="G1245" s="37" t="s">
        <v>1684</v>
      </c>
      <c r="H1245" s="36">
        <v>550068</v>
      </c>
      <c r="I1245" s="63">
        <v>43963</v>
      </c>
      <c r="J1245" s="24" t="s">
        <v>4150</v>
      </c>
      <c r="K1245" s="63">
        <f t="shared" si="349"/>
        <v>45901</v>
      </c>
      <c r="L1245" s="55">
        <f t="shared" si="350"/>
        <v>0.04</v>
      </c>
      <c r="M1245" s="76">
        <v>0.22500000000000001</v>
      </c>
      <c r="N1245" s="62">
        <v>45901</v>
      </c>
      <c r="O1245" s="62">
        <v>46265</v>
      </c>
      <c r="P1245" s="63"/>
      <c r="Q1245" s="63"/>
      <c r="R1245" s="78">
        <v>5</v>
      </c>
      <c r="S1245" s="63" t="str">
        <f>VLOOKUP(R1245,SA!$B$3:$C$11,2,1)</f>
        <v>0-25</v>
      </c>
      <c r="T1245" s="38" t="s">
        <v>98</v>
      </c>
      <c r="U1245" s="24" t="s">
        <v>5746</v>
      </c>
      <c r="V1245" s="24">
        <v>300000</v>
      </c>
      <c r="W1245" s="39">
        <f t="shared" si="351"/>
        <v>0</v>
      </c>
      <c r="X1245" s="29">
        <f t="shared" si="352"/>
        <v>0</v>
      </c>
      <c r="Y1245" s="40">
        <f t="shared" si="353"/>
        <v>365</v>
      </c>
      <c r="Z1245" s="38">
        <f t="shared" si="354"/>
        <v>46081</v>
      </c>
      <c r="AA1245" s="41">
        <f t="shared" si="355"/>
        <v>181</v>
      </c>
      <c r="AB1245" s="24" t="s">
        <v>113</v>
      </c>
      <c r="AC1245" s="41">
        <f t="shared" si="356"/>
        <v>3690.3792000000003</v>
      </c>
      <c r="AD1245" s="41">
        <v>1</v>
      </c>
      <c r="AE1245" s="72">
        <f>INDEX(SA!$C$2:$G$11,MATCH(Details!S1245,SA!$C$2:$C$11,0),MATCH(Details!V1245,SA!$C$2:$G$2,0))*Y1245/(F1245-E1245+1)</f>
        <v>3127.44</v>
      </c>
      <c r="AF1245" s="41">
        <f t="shared" si="357"/>
        <v>0</v>
      </c>
      <c r="AG1245" s="41">
        <f t="shared" si="358"/>
        <v>0</v>
      </c>
      <c r="AH1245" s="41">
        <f t="shared" si="359"/>
        <v>562.93920000000003</v>
      </c>
      <c r="AI1245" s="60">
        <f t="shared" si="360"/>
        <v>125.0976</v>
      </c>
      <c r="AJ1245" s="60">
        <f t="shared" si="361"/>
        <v>703.67399999999998</v>
      </c>
      <c r="AK1245" s="60">
        <f t="shared" si="362"/>
        <v>1550.8675068493151</v>
      </c>
      <c r="AL1245" s="60">
        <f t="shared" si="363"/>
        <v>1139.8876175342466</v>
      </c>
      <c r="AM1245" s="41">
        <f t="shared" si="364"/>
        <v>1158.7807824657534</v>
      </c>
      <c r="AN1245" s="42">
        <f t="shared" si="365"/>
        <v>45715</v>
      </c>
      <c r="AO1245" s="43">
        <f t="shared" si="366"/>
        <v>3127.44</v>
      </c>
    </row>
    <row r="1246" spans="1:41" s="24" customFormat="1" ht="15.75" customHeight="1" x14ac:dyDescent="0.35">
      <c r="A1246" s="36" t="s">
        <v>27</v>
      </c>
      <c r="B1246" s="36">
        <v>202509</v>
      </c>
      <c r="C1246" s="24" t="s">
        <v>736</v>
      </c>
      <c r="D1246" s="24" t="s">
        <v>119</v>
      </c>
      <c r="E1246" s="62">
        <v>45901</v>
      </c>
      <c r="F1246" s="62">
        <v>46265</v>
      </c>
      <c r="G1246" s="37" t="s">
        <v>115</v>
      </c>
      <c r="H1246" s="36">
        <v>550068</v>
      </c>
      <c r="I1246" s="63">
        <v>33780</v>
      </c>
      <c r="J1246" s="24" t="s">
        <v>4151</v>
      </c>
      <c r="K1246" s="63">
        <f t="shared" si="349"/>
        <v>45901</v>
      </c>
      <c r="L1246" s="55">
        <f t="shared" si="350"/>
        <v>0.04</v>
      </c>
      <c r="M1246" s="76">
        <v>0.22500000000000001</v>
      </c>
      <c r="N1246" s="62">
        <v>45901</v>
      </c>
      <c r="O1246" s="62">
        <v>46265</v>
      </c>
      <c r="P1246" s="63"/>
      <c r="Q1246" s="63"/>
      <c r="R1246" s="78">
        <v>33</v>
      </c>
      <c r="S1246" s="63" t="str">
        <f>VLOOKUP(R1246,SA!$B$3:$C$11,2,1)</f>
        <v>26-35</v>
      </c>
      <c r="T1246" s="38" t="s">
        <v>97</v>
      </c>
      <c r="U1246" s="24" t="s">
        <v>56</v>
      </c>
      <c r="V1246" s="24">
        <v>300000</v>
      </c>
      <c r="W1246" s="39">
        <f t="shared" si="351"/>
        <v>300000</v>
      </c>
      <c r="X1246" s="29">
        <f t="shared" si="352"/>
        <v>1</v>
      </c>
      <c r="Y1246" s="40">
        <f t="shared" si="353"/>
        <v>365</v>
      </c>
      <c r="Z1246" s="38">
        <f t="shared" si="354"/>
        <v>46081</v>
      </c>
      <c r="AA1246" s="41">
        <f t="shared" si="355"/>
        <v>181</v>
      </c>
      <c r="AB1246" s="24" t="s">
        <v>113</v>
      </c>
      <c r="AC1246" s="41">
        <f t="shared" si="356"/>
        <v>4124.4657999999999</v>
      </c>
      <c r="AD1246" s="41">
        <v>1</v>
      </c>
      <c r="AE1246" s="72">
        <f>INDEX(SA!$C$2:$G$11,MATCH(Details!S1246,SA!$C$2:$C$11,0),MATCH(Details!V1246,SA!$C$2:$G$2,0))*Y1246/(F1246-E1246+1)</f>
        <v>3495.31</v>
      </c>
      <c r="AF1246" s="41">
        <f t="shared" si="357"/>
        <v>0</v>
      </c>
      <c r="AG1246" s="41">
        <f t="shared" si="358"/>
        <v>0</v>
      </c>
      <c r="AH1246" s="41">
        <f t="shared" si="359"/>
        <v>629.1558</v>
      </c>
      <c r="AI1246" s="60">
        <f t="shared" si="360"/>
        <v>139.8124</v>
      </c>
      <c r="AJ1246" s="60">
        <f t="shared" si="361"/>
        <v>786.44475</v>
      </c>
      <c r="AK1246" s="60">
        <f t="shared" si="362"/>
        <v>1733.2907123287671</v>
      </c>
      <c r="AL1246" s="60">
        <f t="shared" si="363"/>
        <v>1273.9686735616438</v>
      </c>
      <c r="AM1246" s="41">
        <f t="shared" si="364"/>
        <v>1295.0841764383563</v>
      </c>
      <c r="AN1246" s="42">
        <f t="shared" si="365"/>
        <v>45715</v>
      </c>
      <c r="AO1246" s="43">
        <f t="shared" si="366"/>
        <v>3495.31</v>
      </c>
    </row>
    <row r="1247" spans="1:41" s="24" customFormat="1" ht="15.75" customHeight="1" x14ac:dyDescent="0.35">
      <c r="A1247" s="36" t="s">
        <v>27</v>
      </c>
      <c r="B1247" s="36">
        <v>202509</v>
      </c>
      <c r="C1247" s="24" t="s">
        <v>736</v>
      </c>
      <c r="D1247" s="24" t="s">
        <v>119</v>
      </c>
      <c r="E1247" s="62">
        <v>45901</v>
      </c>
      <c r="F1247" s="62">
        <v>46265</v>
      </c>
      <c r="G1247" s="37" t="s">
        <v>1685</v>
      </c>
      <c r="H1247" s="36">
        <v>550068</v>
      </c>
      <c r="I1247" s="63">
        <v>26481</v>
      </c>
      <c r="J1247" s="24" t="s">
        <v>4152</v>
      </c>
      <c r="K1247" s="63">
        <f t="shared" si="349"/>
        <v>45901</v>
      </c>
      <c r="L1247" s="55">
        <f t="shared" si="350"/>
        <v>0.04</v>
      </c>
      <c r="M1247" s="76">
        <v>0.22500000000000001</v>
      </c>
      <c r="N1247" s="62">
        <v>45901</v>
      </c>
      <c r="O1247" s="62">
        <v>46265</v>
      </c>
      <c r="P1247" s="63"/>
      <c r="Q1247" s="63"/>
      <c r="R1247" s="78">
        <v>53</v>
      </c>
      <c r="S1247" s="63" t="str">
        <f>VLOOKUP(R1247,SA!$B$3:$C$11,2,1)</f>
        <v>46-55</v>
      </c>
      <c r="T1247" s="38" t="s">
        <v>97</v>
      </c>
      <c r="U1247" s="24" t="s">
        <v>5744</v>
      </c>
      <c r="V1247" s="24">
        <v>300000</v>
      </c>
      <c r="W1247" s="39">
        <f t="shared" si="351"/>
        <v>0</v>
      </c>
      <c r="X1247" s="29">
        <f t="shared" si="352"/>
        <v>0</v>
      </c>
      <c r="Y1247" s="40">
        <f t="shared" si="353"/>
        <v>365</v>
      </c>
      <c r="Z1247" s="38">
        <f t="shared" si="354"/>
        <v>46081</v>
      </c>
      <c r="AA1247" s="41">
        <f t="shared" si="355"/>
        <v>181</v>
      </c>
      <c r="AB1247" s="24" t="s">
        <v>113</v>
      </c>
      <c r="AC1247" s="41">
        <f t="shared" si="356"/>
        <v>7373.4659999999994</v>
      </c>
      <c r="AD1247" s="41">
        <v>1</v>
      </c>
      <c r="AE1247" s="72">
        <f>INDEX(SA!$C$2:$G$11,MATCH(Details!S1247,SA!$C$2:$C$11,0),MATCH(Details!V1247,SA!$C$2:$G$2,0))*Y1247/(F1247-E1247+1)</f>
        <v>6248.7</v>
      </c>
      <c r="AF1247" s="41">
        <f t="shared" si="357"/>
        <v>0</v>
      </c>
      <c r="AG1247" s="41">
        <f t="shared" si="358"/>
        <v>0</v>
      </c>
      <c r="AH1247" s="41">
        <f t="shared" si="359"/>
        <v>1124.7659999999998</v>
      </c>
      <c r="AI1247" s="60">
        <f t="shared" si="360"/>
        <v>249.94800000000001</v>
      </c>
      <c r="AJ1247" s="60">
        <f t="shared" si="361"/>
        <v>1405.9575</v>
      </c>
      <c r="AK1247" s="60">
        <f t="shared" si="362"/>
        <v>3098.6704109589041</v>
      </c>
      <c r="AL1247" s="60">
        <f t="shared" si="363"/>
        <v>2277.5227520547946</v>
      </c>
      <c r="AM1247" s="41">
        <f t="shared" si="364"/>
        <v>2315.2717479452049</v>
      </c>
      <c r="AN1247" s="42">
        <f t="shared" si="365"/>
        <v>45715</v>
      </c>
      <c r="AO1247" s="43">
        <f t="shared" si="366"/>
        <v>6248.7</v>
      </c>
    </row>
    <row r="1248" spans="1:41" s="24" customFormat="1" ht="15.75" customHeight="1" x14ac:dyDescent="0.35">
      <c r="A1248" s="36" t="s">
        <v>27</v>
      </c>
      <c r="B1248" s="36">
        <v>202509</v>
      </c>
      <c r="C1248" s="24" t="s">
        <v>736</v>
      </c>
      <c r="D1248" s="24" t="s">
        <v>119</v>
      </c>
      <c r="E1248" s="62">
        <v>45901</v>
      </c>
      <c r="F1248" s="62">
        <v>46265</v>
      </c>
      <c r="G1248" s="37" t="s">
        <v>1686</v>
      </c>
      <c r="H1248" s="36">
        <v>550069</v>
      </c>
      <c r="I1248" s="63">
        <v>23874</v>
      </c>
      <c r="J1248" s="24" t="s">
        <v>4153</v>
      </c>
      <c r="K1248" s="63">
        <f t="shared" si="349"/>
        <v>45901</v>
      </c>
      <c r="L1248" s="55">
        <f t="shared" si="350"/>
        <v>0.04</v>
      </c>
      <c r="M1248" s="76">
        <v>0.22500000000000001</v>
      </c>
      <c r="N1248" s="62">
        <v>45901</v>
      </c>
      <c r="O1248" s="62">
        <v>46265</v>
      </c>
      <c r="P1248" s="63"/>
      <c r="Q1248" s="63"/>
      <c r="R1248" s="78">
        <v>60</v>
      </c>
      <c r="S1248" s="63" t="str">
        <f>VLOOKUP(R1248,SA!$B$3:$C$11,2,1)</f>
        <v>56-65</v>
      </c>
      <c r="T1248" s="38" t="s">
        <v>98</v>
      </c>
      <c r="U1248" s="24" t="s">
        <v>5747</v>
      </c>
      <c r="V1248" s="24">
        <v>400000</v>
      </c>
      <c r="W1248" s="39">
        <f t="shared" si="351"/>
        <v>0</v>
      </c>
      <c r="X1248" s="29">
        <f t="shared" si="352"/>
        <v>0</v>
      </c>
      <c r="Y1248" s="40">
        <f t="shared" si="353"/>
        <v>365</v>
      </c>
      <c r="Z1248" s="38">
        <f t="shared" si="354"/>
        <v>46081</v>
      </c>
      <c r="AA1248" s="41">
        <f t="shared" si="355"/>
        <v>181</v>
      </c>
      <c r="AB1248" s="24" t="s">
        <v>113</v>
      </c>
      <c r="AC1248" s="41">
        <f t="shared" si="356"/>
        <v>11909.7282</v>
      </c>
      <c r="AD1248" s="41">
        <v>1</v>
      </c>
      <c r="AE1248" s="72">
        <f>INDEX(SA!$C$2:$G$11,MATCH(Details!S1248,SA!$C$2:$C$11,0),MATCH(Details!V1248,SA!$C$2:$G$2,0))*Y1248/(F1248-E1248+1)</f>
        <v>10092.99</v>
      </c>
      <c r="AF1248" s="41">
        <f t="shared" si="357"/>
        <v>0</v>
      </c>
      <c r="AG1248" s="41">
        <f t="shared" si="358"/>
        <v>0</v>
      </c>
      <c r="AH1248" s="41">
        <f t="shared" si="359"/>
        <v>1816.7382</v>
      </c>
      <c r="AI1248" s="60">
        <f t="shared" si="360"/>
        <v>403.71960000000001</v>
      </c>
      <c r="AJ1248" s="60">
        <f t="shared" si="361"/>
        <v>2270.9227500000002</v>
      </c>
      <c r="AK1248" s="60">
        <f t="shared" si="362"/>
        <v>5005.0169589041097</v>
      </c>
      <c r="AL1248" s="60">
        <f t="shared" si="363"/>
        <v>3678.6874647945206</v>
      </c>
      <c r="AM1248" s="41">
        <f t="shared" si="364"/>
        <v>3739.6601852054787</v>
      </c>
      <c r="AN1248" s="42">
        <f t="shared" si="365"/>
        <v>45715</v>
      </c>
      <c r="AO1248" s="43">
        <f t="shared" si="366"/>
        <v>10092.99</v>
      </c>
    </row>
    <row r="1249" spans="1:41" s="24" customFormat="1" ht="15.75" customHeight="1" x14ac:dyDescent="0.35">
      <c r="A1249" s="36" t="s">
        <v>27</v>
      </c>
      <c r="B1249" s="36">
        <v>202509</v>
      </c>
      <c r="C1249" s="24" t="s">
        <v>736</v>
      </c>
      <c r="D1249" s="24" t="s">
        <v>119</v>
      </c>
      <c r="E1249" s="62">
        <v>45901</v>
      </c>
      <c r="F1249" s="62">
        <v>46265</v>
      </c>
      <c r="G1249" s="37" t="s">
        <v>578</v>
      </c>
      <c r="H1249" s="36">
        <v>550069</v>
      </c>
      <c r="I1249" s="63">
        <v>32630</v>
      </c>
      <c r="J1249" s="24" t="s">
        <v>4154</v>
      </c>
      <c r="K1249" s="63">
        <f t="shared" si="349"/>
        <v>45901</v>
      </c>
      <c r="L1249" s="55">
        <f t="shared" si="350"/>
        <v>0.04</v>
      </c>
      <c r="M1249" s="76">
        <v>0.22500000000000001</v>
      </c>
      <c r="N1249" s="62">
        <v>45901</v>
      </c>
      <c r="O1249" s="62">
        <v>46265</v>
      </c>
      <c r="P1249" s="63"/>
      <c r="Q1249" s="63"/>
      <c r="R1249" s="78">
        <v>36</v>
      </c>
      <c r="S1249" s="63" t="str">
        <f>VLOOKUP(R1249,SA!$B$3:$C$11,2,1)</f>
        <v>36-45</v>
      </c>
      <c r="T1249" s="38" t="s">
        <v>97</v>
      </c>
      <c r="U1249" s="24" t="s">
        <v>56</v>
      </c>
      <c r="V1249" s="24">
        <v>400000</v>
      </c>
      <c r="W1249" s="39">
        <f t="shared" si="351"/>
        <v>400000</v>
      </c>
      <c r="X1249" s="29">
        <f t="shared" si="352"/>
        <v>1</v>
      </c>
      <c r="Y1249" s="40">
        <f t="shared" si="353"/>
        <v>365</v>
      </c>
      <c r="Z1249" s="38">
        <f t="shared" si="354"/>
        <v>46081</v>
      </c>
      <c r="AA1249" s="41">
        <f t="shared" si="355"/>
        <v>181</v>
      </c>
      <c r="AB1249" s="24" t="s">
        <v>113</v>
      </c>
      <c r="AC1249" s="41">
        <f t="shared" si="356"/>
        <v>5496.5225999999993</v>
      </c>
      <c r="AD1249" s="41">
        <v>1</v>
      </c>
      <c r="AE1249" s="72">
        <f>INDEX(SA!$C$2:$G$11,MATCH(Details!S1249,SA!$C$2:$C$11,0),MATCH(Details!V1249,SA!$C$2:$G$2,0))*Y1249/(F1249-E1249+1)</f>
        <v>4658.07</v>
      </c>
      <c r="AF1249" s="41">
        <f t="shared" si="357"/>
        <v>0</v>
      </c>
      <c r="AG1249" s="41">
        <f t="shared" si="358"/>
        <v>0</v>
      </c>
      <c r="AH1249" s="41">
        <f t="shared" si="359"/>
        <v>838.45259999999996</v>
      </c>
      <c r="AI1249" s="60">
        <f t="shared" si="360"/>
        <v>186.3228</v>
      </c>
      <c r="AJ1249" s="60">
        <f t="shared" si="361"/>
        <v>1048.06575</v>
      </c>
      <c r="AK1249" s="60">
        <f t="shared" si="362"/>
        <v>2309.8922465753421</v>
      </c>
      <c r="AL1249" s="60">
        <f t="shared" si="363"/>
        <v>1697.7708012328765</v>
      </c>
      <c r="AM1249" s="41">
        <f t="shared" si="364"/>
        <v>1725.9106487671231</v>
      </c>
      <c r="AN1249" s="42">
        <f t="shared" si="365"/>
        <v>45715</v>
      </c>
      <c r="AO1249" s="43">
        <f t="shared" si="366"/>
        <v>4658.07</v>
      </c>
    </row>
    <row r="1250" spans="1:41" s="24" customFormat="1" ht="15.75" customHeight="1" x14ac:dyDescent="0.35">
      <c r="A1250" s="36" t="s">
        <v>27</v>
      </c>
      <c r="B1250" s="36">
        <v>202509</v>
      </c>
      <c r="C1250" s="24" t="s">
        <v>736</v>
      </c>
      <c r="D1250" s="24" t="s">
        <v>119</v>
      </c>
      <c r="E1250" s="62">
        <v>45901</v>
      </c>
      <c r="F1250" s="62">
        <v>46265</v>
      </c>
      <c r="G1250" s="37" t="s">
        <v>1687</v>
      </c>
      <c r="H1250" s="36">
        <v>550070</v>
      </c>
      <c r="I1250" s="63">
        <v>44878</v>
      </c>
      <c r="J1250" s="24" t="s">
        <v>4155</v>
      </c>
      <c r="K1250" s="63">
        <f t="shared" si="349"/>
        <v>45901</v>
      </c>
      <c r="L1250" s="55">
        <f t="shared" si="350"/>
        <v>0.04</v>
      </c>
      <c r="M1250" s="76">
        <v>0.22500000000000001</v>
      </c>
      <c r="N1250" s="62">
        <v>45901</v>
      </c>
      <c r="O1250" s="62">
        <v>46265</v>
      </c>
      <c r="P1250" s="63"/>
      <c r="Q1250" s="63"/>
      <c r="R1250" s="78">
        <v>2</v>
      </c>
      <c r="S1250" s="63" t="str">
        <f>VLOOKUP(R1250,SA!$B$3:$C$11,2,1)</f>
        <v>0-25</v>
      </c>
      <c r="T1250" s="38" t="s">
        <v>97</v>
      </c>
      <c r="U1250" s="24" t="s">
        <v>5745</v>
      </c>
      <c r="V1250" s="24">
        <v>500000</v>
      </c>
      <c r="W1250" s="39">
        <f t="shared" si="351"/>
        <v>0</v>
      </c>
      <c r="X1250" s="29">
        <f t="shared" si="352"/>
        <v>0</v>
      </c>
      <c r="Y1250" s="40">
        <f t="shared" si="353"/>
        <v>365</v>
      </c>
      <c r="Z1250" s="38">
        <f t="shared" si="354"/>
        <v>46081</v>
      </c>
      <c r="AA1250" s="41">
        <f t="shared" si="355"/>
        <v>181</v>
      </c>
      <c r="AB1250" s="24" t="s">
        <v>113</v>
      </c>
      <c r="AC1250" s="41">
        <f t="shared" si="356"/>
        <v>4448.2106000000003</v>
      </c>
      <c r="AD1250" s="41">
        <v>1</v>
      </c>
      <c r="AE1250" s="72">
        <f>INDEX(SA!$C$2:$G$11,MATCH(Details!S1250,SA!$C$2:$C$11,0),MATCH(Details!V1250,SA!$C$2:$G$2,0))*Y1250/(F1250-E1250+1)</f>
        <v>3769.67</v>
      </c>
      <c r="AF1250" s="41">
        <f t="shared" si="357"/>
        <v>0</v>
      </c>
      <c r="AG1250" s="41">
        <f t="shared" si="358"/>
        <v>0</v>
      </c>
      <c r="AH1250" s="41">
        <f t="shared" si="359"/>
        <v>678.54060000000004</v>
      </c>
      <c r="AI1250" s="60">
        <f t="shared" si="360"/>
        <v>150.7868</v>
      </c>
      <c r="AJ1250" s="60">
        <f t="shared" si="361"/>
        <v>848.17574999999999</v>
      </c>
      <c r="AK1250" s="60">
        <f t="shared" si="362"/>
        <v>1869.3432054794521</v>
      </c>
      <c r="AL1250" s="60">
        <f t="shared" si="363"/>
        <v>1373.9672560273973</v>
      </c>
      <c r="AM1250" s="41">
        <f t="shared" si="364"/>
        <v>1396.7401939726028</v>
      </c>
      <c r="AN1250" s="42">
        <f t="shared" si="365"/>
        <v>45715</v>
      </c>
      <c r="AO1250" s="43">
        <f t="shared" si="366"/>
        <v>3769.67</v>
      </c>
    </row>
    <row r="1251" spans="1:41" s="24" customFormat="1" ht="15.75" customHeight="1" x14ac:dyDescent="0.35">
      <c r="A1251" s="36" t="s">
        <v>27</v>
      </c>
      <c r="B1251" s="36">
        <v>202509</v>
      </c>
      <c r="C1251" s="24" t="s">
        <v>736</v>
      </c>
      <c r="D1251" s="24" t="s">
        <v>119</v>
      </c>
      <c r="E1251" s="62">
        <v>45901</v>
      </c>
      <c r="F1251" s="62">
        <v>46265</v>
      </c>
      <c r="G1251" s="37" t="s">
        <v>1688</v>
      </c>
      <c r="H1251" s="36">
        <v>550070</v>
      </c>
      <c r="I1251" s="63">
        <v>22715</v>
      </c>
      <c r="J1251" s="24" t="s">
        <v>4156</v>
      </c>
      <c r="K1251" s="63">
        <f t="shared" si="349"/>
        <v>45901</v>
      </c>
      <c r="L1251" s="55">
        <f t="shared" si="350"/>
        <v>0.04</v>
      </c>
      <c r="M1251" s="76">
        <v>0.22500000000000001</v>
      </c>
      <c r="N1251" s="62">
        <v>45901</v>
      </c>
      <c r="O1251" s="62">
        <v>46265</v>
      </c>
      <c r="P1251" s="63"/>
      <c r="Q1251" s="63"/>
      <c r="R1251" s="78">
        <v>63</v>
      </c>
      <c r="S1251" s="63" t="str">
        <f>VLOOKUP(R1251,SA!$B$3:$C$11,2,1)</f>
        <v>56-65</v>
      </c>
      <c r="T1251" s="38" t="s">
        <v>97</v>
      </c>
      <c r="U1251" s="24" t="s">
        <v>5744</v>
      </c>
      <c r="V1251" s="24">
        <v>500000</v>
      </c>
      <c r="W1251" s="39">
        <f t="shared" si="351"/>
        <v>0</v>
      </c>
      <c r="X1251" s="29">
        <f t="shared" si="352"/>
        <v>0</v>
      </c>
      <c r="Y1251" s="40">
        <f t="shared" si="353"/>
        <v>365</v>
      </c>
      <c r="Z1251" s="38">
        <f t="shared" si="354"/>
        <v>46081</v>
      </c>
      <c r="AA1251" s="41">
        <f t="shared" si="355"/>
        <v>181</v>
      </c>
      <c r="AB1251" s="24" t="s">
        <v>113</v>
      </c>
      <c r="AC1251" s="41">
        <f t="shared" si="356"/>
        <v>13100.714</v>
      </c>
      <c r="AD1251" s="41">
        <v>1</v>
      </c>
      <c r="AE1251" s="72">
        <f>INDEX(SA!$C$2:$G$11,MATCH(Details!S1251,SA!$C$2:$C$11,0),MATCH(Details!V1251,SA!$C$2:$G$2,0))*Y1251/(F1251-E1251+1)</f>
        <v>11102.3</v>
      </c>
      <c r="AF1251" s="41">
        <f t="shared" si="357"/>
        <v>0</v>
      </c>
      <c r="AG1251" s="41">
        <f t="shared" si="358"/>
        <v>0</v>
      </c>
      <c r="AH1251" s="41">
        <f t="shared" si="359"/>
        <v>1998.4139999999998</v>
      </c>
      <c r="AI1251" s="60">
        <f t="shared" si="360"/>
        <v>444.09199999999998</v>
      </c>
      <c r="AJ1251" s="60">
        <f t="shared" si="361"/>
        <v>2498.0174999999999</v>
      </c>
      <c r="AK1251" s="60">
        <f t="shared" si="362"/>
        <v>5505.5241095890406</v>
      </c>
      <c r="AL1251" s="60">
        <f t="shared" si="363"/>
        <v>4046.5602205479449</v>
      </c>
      <c r="AM1251" s="41">
        <f t="shared" si="364"/>
        <v>4113.6302794520543</v>
      </c>
      <c r="AN1251" s="42">
        <f t="shared" si="365"/>
        <v>45715</v>
      </c>
      <c r="AO1251" s="43">
        <f t="shared" si="366"/>
        <v>11102.3</v>
      </c>
    </row>
    <row r="1252" spans="1:41" s="24" customFormat="1" ht="15.75" customHeight="1" x14ac:dyDescent="0.35">
      <c r="A1252" s="36" t="s">
        <v>27</v>
      </c>
      <c r="B1252" s="36">
        <v>202509</v>
      </c>
      <c r="C1252" s="24" t="s">
        <v>736</v>
      </c>
      <c r="D1252" s="24" t="s">
        <v>119</v>
      </c>
      <c r="E1252" s="62">
        <v>45901</v>
      </c>
      <c r="F1252" s="62">
        <v>46265</v>
      </c>
      <c r="G1252" s="37" t="s">
        <v>1689</v>
      </c>
      <c r="H1252" s="36">
        <v>550070</v>
      </c>
      <c r="I1252" s="63">
        <v>24207</v>
      </c>
      <c r="J1252" s="24" t="s">
        <v>4157</v>
      </c>
      <c r="K1252" s="63">
        <f t="shared" si="349"/>
        <v>45901</v>
      </c>
      <c r="L1252" s="55">
        <f t="shared" si="350"/>
        <v>0.04</v>
      </c>
      <c r="M1252" s="76">
        <v>0.22500000000000001</v>
      </c>
      <c r="N1252" s="62">
        <v>45901</v>
      </c>
      <c r="O1252" s="62">
        <v>46265</v>
      </c>
      <c r="P1252" s="63"/>
      <c r="Q1252" s="63"/>
      <c r="R1252" s="78">
        <v>59</v>
      </c>
      <c r="S1252" s="63" t="str">
        <f>VLOOKUP(R1252,SA!$B$3:$C$11,2,1)</f>
        <v>56-65</v>
      </c>
      <c r="T1252" s="38" t="s">
        <v>98</v>
      </c>
      <c r="U1252" s="24" t="s">
        <v>5747</v>
      </c>
      <c r="V1252" s="24">
        <v>500000</v>
      </c>
      <c r="W1252" s="39">
        <f t="shared" si="351"/>
        <v>0</v>
      </c>
      <c r="X1252" s="29">
        <f t="shared" si="352"/>
        <v>0</v>
      </c>
      <c r="Y1252" s="40">
        <f t="shared" si="353"/>
        <v>365</v>
      </c>
      <c r="Z1252" s="38">
        <f t="shared" si="354"/>
        <v>46081</v>
      </c>
      <c r="AA1252" s="41">
        <f t="shared" si="355"/>
        <v>181</v>
      </c>
      <c r="AB1252" s="24" t="s">
        <v>113</v>
      </c>
      <c r="AC1252" s="41">
        <f t="shared" si="356"/>
        <v>13100.714</v>
      </c>
      <c r="AD1252" s="41">
        <v>1</v>
      </c>
      <c r="AE1252" s="72">
        <f>INDEX(SA!$C$2:$G$11,MATCH(Details!S1252,SA!$C$2:$C$11,0),MATCH(Details!V1252,SA!$C$2:$G$2,0))*Y1252/(F1252-E1252+1)</f>
        <v>11102.3</v>
      </c>
      <c r="AF1252" s="41">
        <f t="shared" si="357"/>
        <v>0</v>
      </c>
      <c r="AG1252" s="41">
        <f t="shared" si="358"/>
        <v>0</v>
      </c>
      <c r="AH1252" s="41">
        <f t="shared" si="359"/>
        <v>1998.4139999999998</v>
      </c>
      <c r="AI1252" s="60">
        <f t="shared" si="360"/>
        <v>444.09199999999998</v>
      </c>
      <c r="AJ1252" s="60">
        <f t="shared" si="361"/>
        <v>2498.0174999999999</v>
      </c>
      <c r="AK1252" s="60">
        <f t="shared" si="362"/>
        <v>5505.5241095890406</v>
      </c>
      <c r="AL1252" s="60">
        <f t="shared" si="363"/>
        <v>4046.5602205479449</v>
      </c>
      <c r="AM1252" s="41">
        <f t="shared" si="364"/>
        <v>4113.6302794520543</v>
      </c>
      <c r="AN1252" s="42">
        <f t="shared" si="365"/>
        <v>45715</v>
      </c>
      <c r="AO1252" s="43">
        <f t="shared" si="366"/>
        <v>11102.3</v>
      </c>
    </row>
    <row r="1253" spans="1:41" s="24" customFormat="1" ht="15.75" customHeight="1" x14ac:dyDescent="0.35">
      <c r="A1253" s="36" t="s">
        <v>27</v>
      </c>
      <c r="B1253" s="36">
        <v>202509</v>
      </c>
      <c r="C1253" s="24" t="s">
        <v>736</v>
      </c>
      <c r="D1253" s="24" t="s">
        <v>119</v>
      </c>
      <c r="E1253" s="62">
        <v>45901</v>
      </c>
      <c r="F1253" s="62">
        <v>46265</v>
      </c>
      <c r="G1253" s="37" t="s">
        <v>592</v>
      </c>
      <c r="H1253" s="36">
        <v>550070</v>
      </c>
      <c r="I1253" s="63">
        <v>33282</v>
      </c>
      <c r="J1253" s="24" t="s">
        <v>4158</v>
      </c>
      <c r="K1253" s="63">
        <f t="shared" si="349"/>
        <v>45901</v>
      </c>
      <c r="L1253" s="55">
        <f t="shared" si="350"/>
        <v>0.04</v>
      </c>
      <c r="M1253" s="76">
        <v>0.22500000000000001</v>
      </c>
      <c r="N1253" s="62">
        <v>45901</v>
      </c>
      <c r="O1253" s="62">
        <v>46265</v>
      </c>
      <c r="P1253" s="63"/>
      <c r="Q1253" s="63"/>
      <c r="R1253" s="78">
        <v>34</v>
      </c>
      <c r="S1253" s="63" t="str">
        <f>VLOOKUP(R1253,SA!$B$3:$C$11,2,1)</f>
        <v>26-35</v>
      </c>
      <c r="T1253" s="38" t="s">
        <v>97</v>
      </c>
      <c r="U1253" s="24" t="s">
        <v>56</v>
      </c>
      <c r="V1253" s="24">
        <v>500000</v>
      </c>
      <c r="W1253" s="39">
        <f t="shared" si="351"/>
        <v>500000</v>
      </c>
      <c r="X1253" s="29">
        <f t="shared" si="352"/>
        <v>1</v>
      </c>
      <c r="Y1253" s="40">
        <f t="shared" si="353"/>
        <v>365</v>
      </c>
      <c r="Z1253" s="38">
        <f t="shared" si="354"/>
        <v>46081</v>
      </c>
      <c r="AA1253" s="41">
        <f t="shared" si="355"/>
        <v>181</v>
      </c>
      <c r="AB1253" s="24" t="s">
        <v>113</v>
      </c>
      <c r="AC1253" s="41">
        <f t="shared" si="356"/>
        <v>4986.3141999999998</v>
      </c>
      <c r="AD1253" s="41">
        <v>1</v>
      </c>
      <c r="AE1253" s="72">
        <f>INDEX(SA!$C$2:$G$11,MATCH(Details!S1253,SA!$C$2:$C$11,0),MATCH(Details!V1253,SA!$C$2:$G$2,0))*Y1253/(F1253-E1253+1)</f>
        <v>4225.6899999999996</v>
      </c>
      <c r="AF1253" s="41">
        <f t="shared" si="357"/>
        <v>0</v>
      </c>
      <c r="AG1253" s="41">
        <f t="shared" si="358"/>
        <v>0</v>
      </c>
      <c r="AH1253" s="41">
        <f t="shared" si="359"/>
        <v>760.62419999999986</v>
      </c>
      <c r="AI1253" s="60">
        <f t="shared" si="360"/>
        <v>169.02759999999998</v>
      </c>
      <c r="AJ1253" s="60">
        <f t="shared" si="361"/>
        <v>950.78024999999991</v>
      </c>
      <c r="AK1253" s="60">
        <f t="shared" si="362"/>
        <v>2095.479150684931</v>
      </c>
      <c r="AL1253" s="60">
        <f t="shared" si="363"/>
        <v>1540.1771757534243</v>
      </c>
      <c r="AM1253" s="41">
        <f t="shared" si="364"/>
        <v>1565.7049742465756</v>
      </c>
      <c r="AN1253" s="42">
        <f t="shared" si="365"/>
        <v>45715</v>
      </c>
      <c r="AO1253" s="43">
        <f t="shared" si="366"/>
        <v>4225.6899999999996</v>
      </c>
    </row>
    <row r="1254" spans="1:41" s="24" customFormat="1" ht="15.75" customHeight="1" x14ac:dyDescent="0.35">
      <c r="A1254" s="36" t="s">
        <v>27</v>
      </c>
      <c r="B1254" s="36">
        <v>202509</v>
      </c>
      <c r="C1254" s="24" t="s">
        <v>736</v>
      </c>
      <c r="D1254" s="24" t="s">
        <v>119</v>
      </c>
      <c r="E1254" s="62">
        <v>45901</v>
      </c>
      <c r="F1254" s="62">
        <v>46265</v>
      </c>
      <c r="G1254" s="37" t="s">
        <v>1690</v>
      </c>
      <c r="H1254" s="36">
        <v>550070</v>
      </c>
      <c r="I1254" s="63">
        <v>34605</v>
      </c>
      <c r="J1254" s="24" t="s">
        <v>4159</v>
      </c>
      <c r="K1254" s="63">
        <f t="shared" si="349"/>
        <v>45901</v>
      </c>
      <c r="L1254" s="55">
        <f t="shared" si="350"/>
        <v>0.04</v>
      </c>
      <c r="M1254" s="76">
        <v>0.22500000000000001</v>
      </c>
      <c r="N1254" s="62">
        <v>45901</v>
      </c>
      <c r="O1254" s="62">
        <v>46265</v>
      </c>
      <c r="P1254" s="63"/>
      <c r="Q1254" s="63"/>
      <c r="R1254" s="78">
        <v>30</v>
      </c>
      <c r="S1254" s="63" t="str">
        <f>VLOOKUP(R1254,SA!$B$3:$C$11,2,1)</f>
        <v>26-35</v>
      </c>
      <c r="T1254" s="38" t="s">
        <v>98</v>
      </c>
      <c r="U1254" s="24" t="s">
        <v>5743</v>
      </c>
      <c r="V1254" s="24">
        <v>500000</v>
      </c>
      <c r="W1254" s="39">
        <f t="shared" si="351"/>
        <v>0</v>
      </c>
      <c r="X1254" s="29">
        <f t="shared" si="352"/>
        <v>0</v>
      </c>
      <c r="Y1254" s="40">
        <f t="shared" si="353"/>
        <v>365</v>
      </c>
      <c r="Z1254" s="38">
        <f t="shared" si="354"/>
        <v>46081</v>
      </c>
      <c r="AA1254" s="41">
        <f t="shared" si="355"/>
        <v>181</v>
      </c>
      <c r="AB1254" s="24" t="s">
        <v>113</v>
      </c>
      <c r="AC1254" s="41">
        <f t="shared" si="356"/>
        <v>4986.3141999999998</v>
      </c>
      <c r="AD1254" s="41">
        <v>1</v>
      </c>
      <c r="AE1254" s="72">
        <f>INDEX(SA!$C$2:$G$11,MATCH(Details!S1254,SA!$C$2:$C$11,0),MATCH(Details!V1254,SA!$C$2:$G$2,0))*Y1254/(F1254-E1254+1)</f>
        <v>4225.6899999999996</v>
      </c>
      <c r="AF1254" s="41">
        <f t="shared" si="357"/>
        <v>0</v>
      </c>
      <c r="AG1254" s="41">
        <f t="shared" si="358"/>
        <v>0</v>
      </c>
      <c r="AH1254" s="41">
        <f t="shared" si="359"/>
        <v>760.62419999999986</v>
      </c>
      <c r="AI1254" s="60">
        <f t="shared" si="360"/>
        <v>169.02759999999998</v>
      </c>
      <c r="AJ1254" s="60">
        <f t="shared" si="361"/>
        <v>950.78024999999991</v>
      </c>
      <c r="AK1254" s="60">
        <f t="shared" si="362"/>
        <v>2095.479150684931</v>
      </c>
      <c r="AL1254" s="60">
        <f t="shared" si="363"/>
        <v>1540.1771757534243</v>
      </c>
      <c r="AM1254" s="41">
        <f t="shared" si="364"/>
        <v>1565.7049742465756</v>
      </c>
      <c r="AN1254" s="42">
        <f t="shared" si="365"/>
        <v>45715</v>
      </c>
      <c r="AO1254" s="43">
        <f t="shared" si="366"/>
        <v>4225.6899999999996</v>
      </c>
    </row>
    <row r="1255" spans="1:41" s="24" customFormat="1" ht="15.75" customHeight="1" x14ac:dyDescent="0.35">
      <c r="A1255" s="36" t="s">
        <v>27</v>
      </c>
      <c r="B1255" s="36">
        <v>202509</v>
      </c>
      <c r="C1255" s="24" t="s">
        <v>736</v>
      </c>
      <c r="D1255" s="24" t="s">
        <v>119</v>
      </c>
      <c r="E1255" s="62">
        <v>45901</v>
      </c>
      <c r="F1255" s="62">
        <v>46265</v>
      </c>
      <c r="G1255" s="37" t="s">
        <v>1691</v>
      </c>
      <c r="H1255" s="36">
        <v>550071</v>
      </c>
      <c r="I1255" s="63">
        <v>18415</v>
      </c>
      <c r="J1255" s="24" t="s">
        <v>4160</v>
      </c>
      <c r="K1255" s="63">
        <f t="shared" si="349"/>
        <v>45901</v>
      </c>
      <c r="L1255" s="55">
        <f t="shared" si="350"/>
        <v>0.04</v>
      </c>
      <c r="M1255" s="76">
        <v>0.22500000000000001</v>
      </c>
      <c r="N1255" s="62">
        <v>45901</v>
      </c>
      <c r="O1255" s="62">
        <v>46265</v>
      </c>
      <c r="P1255" s="63"/>
      <c r="Q1255" s="63"/>
      <c r="R1255" s="78">
        <v>75</v>
      </c>
      <c r="S1255" s="63" t="str">
        <f>VLOOKUP(R1255,SA!$B$3:$C$11,2,1)</f>
        <v>71-75</v>
      </c>
      <c r="T1255" s="38" t="s">
        <v>97</v>
      </c>
      <c r="U1255" s="24" t="s">
        <v>5744</v>
      </c>
      <c r="V1255" s="24">
        <v>500000</v>
      </c>
      <c r="W1255" s="39">
        <f t="shared" si="351"/>
        <v>0</v>
      </c>
      <c r="X1255" s="29">
        <f t="shared" si="352"/>
        <v>0</v>
      </c>
      <c r="Y1255" s="40">
        <f t="shared" si="353"/>
        <v>365</v>
      </c>
      <c r="Z1255" s="38">
        <f t="shared" si="354"/>
        <v>46081</v>
      </c>
      <c r="AA1255" s="41">
        <f t="shared" si="355"/>
        <v>181</v>
      </c>
      <c r="AB1255" s="24" t="s">
        <v>113</v>
      </c>
      <c r="AC1255" s="41">
        <f t="shared" si="356"/>
        <v>23735.924199999998</v>
      </c>
      <c r="AD1255" s="41">
        <v>1</v>
      </c>
      <c r="AE1255" s="72">
        <f>INDEX(SA!$C$2:$G$11,MATCH(Details!S1255,SA!$C$2:$C$11,0),MATCH(Details!V1255,SA!$C$2:$G$2,0))*Y1255/(F1255-E1255+1)</f>
        <v>20115.189999999999</v>
      </c>
      <c r="AF1255" s="41">
        <f t="shared" si="357"/>
        <v>0</v>
      </c>
      <c r="AG1255" s="41">
        <f t="shared" si="358"/>
        <v>0</v>
      </c>
      <c r="AH1255" s="41">
        <f t="shared" si="359"/>
        <v>3620.7341999999994</v>
      </c>
      <c r="AI1255" s="60">
        <f t="shared" si="360"/>
        <v>804.60759999999993</v>
      </c>
      <c r="AJ1255" s="60">
        <f t="shared" si="361"/>
        <v>4525.9177499999996</v>
      </c>
      <c r="AK1255" s="60">
        <f t="shared" si="362"/>
        <v>9974.9298356164381</v>
      </c>
      <c r="AL1255" s="60">
        <f t="shared" si="363"/>
        <v>7331.5734291780818</v>
      </c>
      <c r="AM1255" s="41">
        <f t="shared" si="364"/>
        <v>7453.091220821917</v>
      </c>
      <c r="AN1255" s="42">
        <f t="shared" si="365"/>
        <v>45715</v>
      </c>
      <c r="AO1255" s="43">
        <f t="shared" si="366"/>
        <v>20115.189999999999</v>
      </c>
    </row>
    <row r="1256" spans="1:41" s="24" customFormat="1" ht="15.75" customHeight="1" x14ac:dyDescent="0.35">
      <c r="A1256" s="36" t="s">
        <v>27</v>
      </c>
      <c r="B1256" s="36">
        <v>202509</v>
      </c>
      <c r="C1256" s="24" t="s">
        <v>736</v>
      </c>
      <c r="D1256" s="24" t="s">
        <v>119</v>
      </c>
      <c r="E1256" s="62">
        <v>45901</v>
      </c>
      <c r="F1256" s="62">
        <v>46265</v>
      </c>
      <c r="G1256" s="37" t="s">
        <v>1692</v>
      </c>
      <c r="H1256" s="36">
        <v>550071</v>
      </c>
      <c r="I1256" s="63">
        <v>20611</v>
      </c>
      <c r="J1256" s="24" t="s">
        <v>4161</v>
      </c>
      <c r="K1256" s="63">
        <f t="shared" si="349"/>
        <v>45901</v>
      </c>
      <c r="L1256" s="55">
        <f t="shared" si="350"/>
        <v>0.04</v>
      </c>
      <c r="M1256" s="76">
        <v>0.22500000000000001</v>
      </c>
      <c r="N1256" s="62">
        <v>45901</v>
      </c>
      <c r="O1256" s="62">
        <v>46265</v>
      </c>
      <c r="P1256" s="63"/>
      <c r="Q1256" s="63"/>
      <c r="R1256" s="78">
        <v>69</v>
      </c>
      <c r="S1256" s="63" t="str">
        <f>VLOOKUP(R1256,SA!$B$3:$C$11,2,1)</f>
        <v>66-70</v>
      </c>
      <c r="T1256" s="38" t="s">
        <v>98</v>
      </c>
      <c r="U1256" s="24" t="s">
        <v>5747</v>
      </c>
      <c r="V1256" s="24">
        <v>500000</v>
      </c>
      <c r="W1256" s="39">
        <f t="shared" si="351"/>
        <v>0</v>
      </c>
      <c r="X1256" s="29">
        <f t="shared" si="352"/>
        <v>0</v>
      </c>
      <c r="Y1256" s="40">
        <f t="shared" si="353"/>
        <v>365</v>
      </c>
      <c r="Z1256" s="38">
        <f t="shared" si="354"/>
        <v>46081</v>
      </c>
      <c r="AA1256" s="41">
        <f t="shared" si="355"/>
        <v>181</v>
      </c>
      <c r="AB1256" s="24" t="s">
        <v>113</v>
      </c>
      <c r="AC1256" s="41">
        <f t="shared" si="356"/>
        <v>18713.136199999997</v>
      </c>
      <c r="AD1256" s="41">
        <v>1</v>
      </c>
      <c r="AE1256" s="72">
        <f>INDEX(SA!$C$2:$G$11,MATCH(Details!S1256,SA!$C$2:$C$11,0),MATCH(Details!V1256,SA!$C$2:$G$2,0))*Y1256/(F1256-E1256+1)</f>
        <v>15858.589999999998</v>
      </c>
      <c r="AF1256" s="41">
        <f t="shared" si="357"/>
        <v>0</v>
      </c>
      <c r="AG1256" s="41">
        <f t="shared" si="358"/>
        <v>0</v>
      </c>
      <c r="AH1256" s="41">
        <f t="shared" si="359"/>
        <v>2854.5461999999998</v>
      </c>
      <c r="AI1256" s="60">
        <f t="shared" si="360"/>
        <v>634.34359999999992</v>
      </c>
      <c r="AJ1256" s="60">
        <f t="shared" si="361"/>
        <v>3568.1827499999995</v>
      </c>
      <c r="AK1256" s="60">
        <f t="shared" si="362"/>
        <v>7864.1227123287663</v>
      </c>
      <c r="AL1256" s="60">
        <f t="shared" si="363"/>
        <v>5780.130193561643</v>
      </c>
      <c r="AM1256" s="41">
        <f t="shared" si="364"/>
        <v>5875.9334564383553</v>
      </c>
      <c r="AN1256" s="42">
        <f t="shared" si="365"/>
        <v>45715</v>
      </c>
      <c r="AO1256" s="43">
        <f t="shared" si="366"/>
        <v>15858.589999999998</v>
      </c>
    </row>
    <row r="1257" spans="1:41" s="24" customFormat="1" ht="15.75" customHeight="1" x14ac:dyDescent="0.35">
      <c r="A1257" s="36" t="s">
        <v>27</v>
      </c>
      <c r="B1257" s="36">
        <v>202509</v>
      </c>
      <c r="C1257" s="24" t="s">
        <v>736</v>
      </c>
      <c r="D1257" s="24" t="s">
        <v>119</v>
      </c>
      <c r="E1257" s="62">
        <v>45901</v>
      </c>
      <c r="F1257" s="62">
        <v>46265</v>
      </c>
      <c r="G1257" s="37" t="s">
        <v>1693</v>
      </c>
      <c r="H1257" s="36">
        <v>550071</v>
      </c>
      <c r="I1257" s="63">
        <v>42205</v>
      </c>
      <c r="J1257" s="24" t="s">
        <v>4162</v>
      </c>
      <c r="K1257" s="63">
        <f t="shared" si="349"/>
        <v>45901</v>
      </c>
      <c r="L1257" s="55">
        <f t="shared" si="350"/>
        <v>0.04</v>
      </c>
      <c r="M1257" s="76">
        <v>0.22500000000000001</v>
      </c>
      <c r="N1257" s="62">
        <v>45901</v>
      </c>
      <c r="O1257" s="62">
        <v>46265</v>
      </c>
      <c r="P1257" s="63"/>
      <c r="Q1257" s="63"/>
      <c r="R1257" s="78">
        <v>10</v>
      </c>
      <c r="S1257" s="63" t="str">
        <f>VLOOKUP(R1257,SA!$B$3:$C$11,2,1)</f>
        <v>0-25</v>
      </c>
      <c r="T1257" s="38" t="s">
        <v>97</v>
      </c>
      <c r="U1257" s="24" t="s">
        <v>5745</v>
      </c>
      <c r="V1257" s="24">
        <v>500000</v>
      </c>
      <c r="W1257" s="39">
        <f t="shared" si="351"/>
        <v>0</v>
      </c>
      <c r="X1257" s="29">
        <f t="shared" si="352"/>
        <v>0</v>
      </c>
      <c r="Y1257" s="40">
        <f t="shared" si="353"/>
        <v>365</v>
      </c>
      <c r="Z1257" s="38">
        <f t="shared" si="354"/>
        <v>46081</v>
      </c>
      <c r="AA1257" s="41">
        <f t="shared" si="355"/>
        <v>181</v>
      </c>
      <c r="AB1257" s="24" t="s">
        <v>113</v>
      </c>
      <c r="AC1257" s="41">
        <f t="shared" si="356"/>
        <v>4448.2106000000003</v>
      </c>
      <c r="AD1257" s="41">
        <v>1</v>
      </c>
      <c r="AE1257" s="72">
        <f>INDEX(SA!$C$2:$G$11,MATCH(Details!S1257,SA!$C$2:$C$11,0),MATCH(Details!V1257,SA!$C$2:$G$2,0))*Y1257/(F1257-E1257+1)</f>
        <v>3769.67</v>
      </c>
      <c r="AF1257" s="41">
        <f t="shared" si="357"/>
        <v>0</v>
      </c>
      <c r="AG1257" s="41">
        <f t="shared" si="358"/>
        <v>0</v>
      </c>
      <c r="AH1257" s="41">
        <f t="shared" si="359"/>
        <v>678.54060000000004</v>
      </c>
      <c r="AI1257" s="60">
        <f t="shared" si="360"/>
        <v>150.7868</v>
      </c>
      <c r="AJ1257" s="60">
        <f t="shared" si="361"/>
        <v>848.17574999999999</v>
      </c>
      <c r="AK1257" s="60">
        <f t="shared" si="362"/>
        <v>1869.3432054794521</v>
      </c>
      <c r="AL1257" s="60">
        <f t="shared" si="363"/>
        <v>1373.9672560273973</v>
      </c>
      <c r="AM1257" s="41">
        <f t="shared" si="364"/>
        <v>1396.7401939726028</v>
      </c>
      <c r="AN1257" s="42">
        <f t="shared" si="365"/>
        <v>45715</v>
      </c>
      <c r="AO1257" s="43">
        <f t="shared" si="366"/>
        <v>3769.67</v>
      </c>
    </row>
    <row r="1258" spans="1:41" s="24" customFormat="1" ht="15.75" customHeight="1" x14ac:dyDescent="0.35">
      <c r="A1258" s="36" t="s">
        <v>27</v>
      </c>
      <c r="B1258" s="36">
        <v>202509</v>
      </c>
      <c r="C1258" s="24" t="s">
        <v>736</v>
      </c>
      <c r="D1258" s="24" t="s">
        <v>119</v>
      </c>
      <c r="E1258" s="62">
        <v>45901</v>
      </c>
      <c r="F1258" s="62">
        <v>46265</v>
      </c>
      <c r="G1258" s="37" t="s">
        <v>1694</v>
      </c>
      <c r="H1258" s="36">
        <v>550071</v>
      </c>
      <c r="I1258" s="63">
        <v>30252</v>
      </c>
      <c r="J1258" s="24" t="s">
        <v>4163</v>
      </c>
      <c r="K1258" s="63">
        <f t="shared" si="349"/>
        <v>45901</v>
      </c>
      <c r="L1258" s="55">
        <f t="shared" si="350"/>
        <v>0.04</v>
      </c>
      <c r="M1258" s="76">
        <v>0.22500000000000001</v>
      </c>
      <c r="N1258" s="62">
        <v>45901</v>
      </c>
      <c r="O1258" s="62">
        <v>46265</v>
      </c>
      <c r="P1258" s="63"/>
      <c r="Q1258" s="63"/>
      <c r="R1258" s="78">
        <v>42</v>
      </c>
      <c r="S1258" s="63" t="str">
        <f>VLOOKUP(R1258,SA!$B$3:$C$11,2,1)</f>
        <v>36-45</v>
      </c>
      <c r="T1258" s="38" t="s">
        <v>98</v>
      </c>
      <c r="U1258" s="24" t="s">
        <v>5743</v>
      </c>
      <c r="V1258" s="24">
        <v>500000</v>
      </c>
      <c r="W1258" s="39">
        <f t="shared" si="351"/>
        <v>0</v>
      </c>
      <c r="X1258" s="29">
        <f t="shared" si="352"/>
        <v>0</v>
      </c>
      <c r="Y1258" s="40">
        <f t="shared" si="353"/>
        <v>365</v>
      </c>
      <c r="Z1258" s="38">
        <f t="shared" si="354"/>
        <v>46081</v>
      </c>
      <c r="AA1258" s="41">
        <f t="shared" si="355"/>
        <v>181</v>
      </c>
      <c r="AB1258" s="24" t="s">
        <v>113</v>
      </c>
      <c r="AC1258" s="41">
        <f t="shared" si="356"/>
        <v>6046.1902</v>
      </c>
      <c r="AD1258" s="41">
        <v>1</v>
      </c>
      <c r="AE1258" s="72">
        <f>INDEX(SA!$C$2:$G$11,MATCH(Details!S1258,SA!$C$2:$C$11,0),MATCH(Details!V1258,SA!$C$2:$G$2,0))*Y1258/(F1258-E1258+1)</f>
        <v>5123.8900000000003</v>
      </c>
      <c r="AF1258" s="41">
        <f t="shared" si="357"/>
        <v>0</v>
      </c>
      <c r="AG1258" s="41">
        <f t="shared" si="358"/>
        <v>0</v>
      </c>
      <c r="AH1258" s="41">
        <f t="shared" si="359"/>
        <v>922.30020000000002</v>
      </c>
      <c r="AI1258" s="60">
        <f t="shared" si="360"/>
        <v>204.9556</v>
      </c>
      <c r="AJ1258" s="60">
        <f t="shared" si="361"/>
        <v>1152.8752500000001</v>
      </c>
      <c r="AK1258" s="60">
        <f t="shared" si="362"/>
        <v>2540.8879178082193</v>
      </c>
      <c r="AL1258" s="60">
        <f t="shared" si="363"/>
        <v>1867.5526195890411</v>
      </c>
      <c r="AM1258" s="41">
        <f t="shared" si="364"/>
        <v>1898.5065304109589</v>
      </c>
      <c r="AN1258" s="42">
        <f t="shared" si="365"/>
        <v>45715</v>
      </c>
      <c r="AO1258" s="43">
        <f t="shared" si="366"/>
        <v>5123.8900000000003</v>
      </c>
    </row>
    <row r="1259" spans="1:41" s="24" customFormat="1" ht="15.75" customHeight="1" x14ac:dyDescent="0.35">
      <c r="A1259" s="36" t="s">
        <v>27</v>
      </c>
      <c r="B1259" s="36">
        <v>202509</v>
      </c>
      <c r="C1259" s="24" t="s">
        <v>736</v>
      </c>
      <c r="D1259" s="24" t="s">
        <v>119</v>
      </c>
      <c r="E1259" s="62">
        <v>45901</v>
      </c>
      <c r="F1259" s="62">
        <v>46265</v>
      </c>
      <c r="G1259" s="37" t="s">
        <v>601</v>
      </c>
      <c r="H1259" s="36">
        <v>550071</v>
      </c>
      <c r="I1259" s="63">
        <v>29898</v>
      </c>
      <c r="J1259" s="24" t="s">
        <v>4164</v>
      </c>
      <c r="K1259" s="63">
        <f t="shared" si="349"/>
        <v>45901</v>
      </c>
      <c r="L1259" s="55">
        <f t="shared" si="350"/>
        <v>0.04</v>
      </c>
      <c r="M1259" s="76">
        <v>0.22500000000000001</v>
      </c>
      <c r="N1259" s="62">
        <v>45901</v>
      </c>
      <c r="O1259" s="62">
        <v>46265</v>
      </c>
      <c r="P1259" s="63"/>
      <c r="Q1259" s="63"/>
      <c r="R1259" s="78">
        <v>43</v>
      </c>
      <c r="S1259" s="63" t="str">
        <f>VLOOKUP(R1259,SA!$B$3:$C$11,2,1)</f>
        <v>36-45</v>
      </c>
      <c r="T1259" s="38" t="s">
        <v>97</v>
      </c>
      <c r="U1259" s="24" t="s">
        <v>56</v>
      </c>
      <c r="V1259" s="24">
        <v>500000</v>
      </c>
      <c r="W1259" s="39">
        <f t="shared" si="351"/>
        <v>500000</v>
      </c>
      <c r="X1259" s="29">
        <f t="shared" si="352"/>
        <v>1</v>
      </c>
      <c r="Y1259" s="40">
        <f t="shared" si="353"/>
        <v>365</v>
      </c>
      <c r="Z1259" s="38">
        <f t="shared" si="354"/>
        <v>46081</v>
      </c>
      <c r="AA1259" s="41">
        <f t="shared" si="355"/>
        <v>181</v>
      </c>
      <c r="AB1259" s="24" t="s">
        <v>113</v>
      </c>
      <c r="AC1259" s="41">
        <f t="shared" si="356"/>
        <v>6046.1902</v>
      </c>
      <c r="AD1259" s="41">
        <v>1</v>
      </c>
      <c r="AE1259" s="72">
        <f>INDEX(SA!$C$2:$G$11,MATCH(Details!S1259,SA!$C$2:$C$11,0),MATCH(Details!V1259,SA!$C$2:$G$2,0))*Y1259/(F1259-E1259+1)</f>
        <v>5123.8900000000003</v>
      </c>
      <c r="AF1259" s="41">
        <f t="shared" si="357"/>
        <v>0</v>
      </c>
      <c r="AG1259" s="41">
        <f t="shared" si="358"/>
        <v>0</v>
      </c>
      <c r="AH1259" s="41">
        <f t="shared" si="359"/>
        <v>922.30020000000002</v>
      </c>
      <c r="AI1259" s="60">
        <f t="shared" si="360"/>
        <v>204.9556</v>
      </c>
      <c r="AJ1259" s="60">
        <f t="shared" si="361"/>
        <v>1152.8752500000001</v>
      </c>
      <c r="AK1259" s="60">
        <f t="shared" si="362"/>
        <v>2540.8879178082193</v>
      </c>
      <c r="AL1259" s="60">
        <f t="shared" si="363"/>
        <v>1867.5526195890411</v>
      </c>
      <c r="AM1259" s="41">
        <f t="shared" si="364"/>
        <v>1898.5065304109589</v>
      </c>
      <c r="AN1259" s="42">
        <f t="shared" si="365"/>
        <v>45715</v>
      </c>
      <c r="AO1259" s="43">
        <f t="shared" si="366"/>
        <v>5123.8900000000003</v>
      </c>
    </row>
    <row r="1260" spans="1:41" s="24" customFormat="1" ht="15.75" customHeight="1" x14ac:dyDescent="0.35">
      <c r="A1260" s="36" t="s">
        <v>27</v>
      </c>
      <c r="B1260" s="36">
        <v>202509</v>
      </c>
      <c r="C1260" s="24" t="s">
        <v>736</v>
      </c>
      <c r="D1260" s="24" t="s">
        <v>119</v>
      </c>
      <c r="E1260" s="62">
        <v>45901</v>
      </c>
      <c r="F1260" s="62">
        <v>46265</v>
      </c>
      <c r="G1260" s="37" t="s">
        <v>1695</v>
      </c>
      <c r="H1260" s="36">
        <v>550073</v>
      </c>
      <c r="I1260" s="63">
        <v>24674</v>
      </c>
      <c r="J1260" s="24" t="s">
        <v>4165</v>
      </c>
      <c r="K1260" s="63">
        <f t="shared" si="349"/>
        <v>45901</v>
      </c>
      <c r="L1260" s="55">
        <f t="shared" si="350"/>
        <v>0.04</v>
      </c>
      <c r="M1260" s="76">
        <v>0.22500000000000001</v>
      </c>
      <c r="N1260" s="62">
        <v>45901</v>
      </c>
      <c r="O1260" s="62">
        <v>46265</v>
      </c>
      <c r="P1260" s="63"/>
      <c r="Q1260" s="63"/>
      <c r="R1260" s="78">
        <v>58</v>
      </c>
      <c r="S1260" s="63" t="str">
        <f>VLOOKUP(R1260,SA!$B$3:$C$11,2,1)</f>
        <v>56-65</v>
      </c>
      <c r="T1260" s="38" t="s">
        <v>97</v>
      </c>
      <c r="U1260" s="24" t="s">
        <v>5744</v>
      </c>
      <c r="V1260" s="24">
        <v>400000</v>
      </c>
      <c r="W1260" s="39">
        <f t="shared" si="351"/>
        <v>0</v>
      </c>
      <c r="X1260" s="29">
        <f t="shared" si="352"/>
        <v>0</v>
      </c>
      <c r="Y1260" s="40">
        <f t="shared" si="353"/>
        <v>365</v>
      </c>
      <c r="Z1260" s="38">
        <f t="shared" si="354"/>
        <v>46081</v>
      </c>
      <c r="AA1260" s="41">
        <f t="shared" si="355"/>
        <v>181</v>
      </c>
      <c r="AB1260" s="24" t="s">
        <v>113</v>
      </c>
      <c r="AC1260" s="41">
        <f t="shared" si="356"/>
        <v>11909.7282</v>
      </c>
      <c r="AD1260" s="41">
        <v>1</v>
      </c>
      <c r="AE1260" s="72">
        <f>INDEX(SA!$C$2:$G$11,MATCH(Details!S1260,SA!$C$2:$C$11,0),MATCH(Details!V1260,SA!$C$2:$G$2,0))*Y1260/(F1260-E1260+1)</f>
        <v>10092.99</v>
      </c>
      <c r="AF1260" s="41">
        <f t="shared" si="357"/>
        <v>0</v>
      </c>
      <c r="AG1260" s="41">
        <f t="shared" si="358"/>
        <v>0</v>
      </c>
      <c r="AH1260" s="41">
        <f t="shared" si="359"/>
        <v>1816.7382</v>
      </c>
      <c r="AI1260" s="60">
        <f t="shared" si="360"/>
        <v>403.71960000000001</v>
      </c>
      <c r="AJ1260" s="60">
        <f t="shared" si="361"/>
        <v>2270.9227500000002</v>
      </c>
      <c r="AK1260" s="60">
        <f t="shared" si="362"/>
        <v>5005.0169589041097</v>
      </c>
      <c r="AL1260" s="60">
        <f t="shared" si="363"/>
        <v>3678.6874647945206</v>
      </c>
      <c r="AM1260" s="41">
        <f t="shared" si="364"/>
        <v>3739.6601852054787</v>
      </c>
      <c r="AN1260" s="42">
        <f t="shared" si="365"/>
        <v>45715</v>
      </c>
      <c r="AO1260" s="43">
        <f t="shared" si="366"/>
        <v>10092.99</v>
      </c>
    </row>
    <row r="1261" spans="1:41" s="24" customFormat="1" ht="15.75" customHeight="1" x14ac:dyDescent="0.35">
      <c r="A1261" s="36" t="s">
        <v>27</v>
      </c>
      <c r="B1261" s="36">
        <v>202509</v>
      </c>
      <c r="C1261" s="24" t="s">
        <v>736</v>
      </c>
      <c r="D1261" s="24" t="s">
        <v>119</v>
      </c>
      <c r="E1261" s="62">
        <v>45901</v>
      </c>
      <c r="F1261" s="62">
        <v>46265</v>
      </c>
      <c r="G1261" s="37" t="s">
        <v>1696</v>
      </c>
      <c r="H1261" s="36">
        <v>550073</v>
      </c>
      <c r="I1261" s="63">
        <v>36479</v>
      </c>
      <c r="J1261" s="24" t="s">
        <v>4166</v>
      </c>
      <c r="K1261" s="63">
        <f t="shared" si="349"/>
        <v>45901</v>
      </c>
      <c r="L1261" s="55">
        <f t="shared" si="350"/>
        <v>0.04</v>
      </c>
      <c r="M1261" s="76">
        <v>0.22500000000000001</v>
      </c>
      <c r="N1261" s="62">
        <v>45901</v>
      </c>
      <c r="O1261" s="62">
        <v>46265</v>
      </c>
      <c r="P1261" s="63"/>
      <c r="Q1261" s="63"/>
      <c r="R1261" s="78">
        <v>25</v>
      </c>
      <c r="S1261" s="63" t="str">
        <f>VLOOKUP(R1261,SA!$B$3:$C$11,2,1)</f>
        <v>0-25</v>
      </c>
      <c r="T1261" s="38" t="s">
        <v>98</v>
      </c>
      <c r="U1261" s="24" t="s">
        <v>5743</v>
      </c>
      <c r="V1261" s="24">
        <v>400000</v>
      </c>
      <c r="W1261" s="39">
        <f t="shared" si="351"/>
        <v>0</v>
      </c>
      <c r="X1261" s="29">
        <f t="shared" si="352"/>
        <v>0</v>
      </c>
      <c r="Y1261" s="40">
        <f t="shared" si="353"/>
        <v>365</v>
      </c>
      <c r="Z1261" s="38">
        <f t="shared" si="354"/>
        <v>46081</v>
      </c>
      <c r="AA1261" s="41">
        <f t="shared" si="355"/>
        <v>181</v>
      </c>
      <c r="AB1261" s="24" t="s">
        <v>113</v>
      </c>
      <c r="AC1261" s="41">
        <f t="shared" si="356"/>
        <v>4043.8364000000001</v>
      </c>
      <c r="AD1261" s="41">
        <v>1</v>
      </c>
      <c r="AE1261" s="72">
        <f>INDEX(SA!$C$2:$G$11,MATCH(Details!S1261,SA!$C$2:$C$11,0),MATCH(Details!V1261,SA!$C$2:$G$2,0))*Y1261/(F1261-E1261+1)</f>
        <v>3426.98</v>
      </c>
      <c r="AF1261" s="41">
        <f t="shared" si="357"/>
        <v>0</v>
      </c>
      <c r="AG1261" s="41">
        <f t="shared" si="358"/>
        <v>0</v>
      </c>
      <c r="AH1261" s="41">
        <f t="shared" si="359"/>
        <v>616.85640000000001</v>
      </c>
      <c r="AI1261" s="60">
        <f t="shared" si="360"/>
        <v>137.07920000000001</v>
      </c>
      <c r="AJ1261" s="60">
        <f t="shared" si="361"/>
        <v>771.07050000000004</v>
      </c>
      <c r="AK1261" s="60">
        <f t="shared" si="362"/>
        <v>1699.4065205479453</v>
      </c>
      <c r="AL1261" s="60">
        <f t="shared" si="363"/>
        <v>1249.0637926027398</v>
      </c>
      <c r="AM1261" s="41">
        <f t="shared" si="364"/>
        <v>1269.7665073972601</v>
      </c>
      <c r="AN1261" s="42">
        <f t="shared" si="365"/>
        <v>45715</v>
      </c>
      <c r="AO1261" s="43">
        <f t="shared" si="366"/>
        <v>3426.98</v>
      </c>
    </row>
    <row r="1262" spans="1:41" s="24" customFormat="1" ht="15.75" customHeight="1" x14ac:dyDescent="0.35">
      <c r="A1262" s="36" t="s">
        <v>27</v>
      </c>
      <c r="B1262" s="36">
        <v>202509</v>
      </c>
      <c r="C1262" s="24" t="s">
        <v>736</v>
      </c>
      <c r="D1262" s="24" t="s">
        <v>119</v>
      </c>
      <c r="E1262" s="62">
        <v>45901</v>
      </c>
      <c r="F1262" s="62">
        <v>46265</v>
      </c>
      <c r="G1262" s="37" t="s">
        <v>1697</v>
      </c>
      <c r="H1262" s="36">
        <v>550073</v>
      </c>
      <c r="I1262" s="63">
        <v>45549</v>
      </c>
      <c r="J1262" s="24" t="s">
        <v>4167</v>
      </c>
      <c r="K1262" s="63">
        <f t="shared" si="349"/>
        <v>45901</v>
      </c>
      <c r="L1262" s="55">
        <f t="shared" si="350"/>
        <v>0.04</v>
      </c>
      <c r="M1262" s="76">
        <v>0.22500000000000001</v>
      </c>
      <c r="N1262" s="62">
        <v>45901</v>
      </c>
      <c r="O1262" s="62">
        <v>46265</v>
      </c>
      <c r="P1262" s="63"/>
      <c r="Q1262" s="63"/>
      <c r="R1262" s="78">
        <v>0</v>
      </c>
      <c r="S1262" s="63" t="str">
        <f>VLOOKUP(R1262,SA!$B$3:$C$11,2,1)</f>
        <v>0-25</v>
      </c>
      <c r="T1262" s="38" t="s">
        <v>97</v>
      </c>
      <c r="U1262" s="24" t="s">
        <v>5745</v>
      </c>
      <c r="V1262" s="24">
        <v>400000</v>
      </c>
      <c r="W1262" s="39">
        <f t="shared" si="351"/>
        <v>0</v>
      </c>
      <c r="X1262" s="29">
        <f t="shared" si="352"/>
        <v>0</v>
      </c>
      <c r="Y1262" s="40">
        <f t="shared" si="353"/>
        <v>365</v>
      </c>
      <c r="Z1262" s="38">
        <f t="shared" si="354"/>
        <v>46081</v>
      </c>
      <c r="AA1262" s="41">
        <f t="shared" si="355"/>
        <v>181</v>
      </c>
      <c r="AB1262" s="24" t="s">
        <v>113</v>
      </c>
      <c r="AC1262" s="41">
        <f t="shared" si="356"/>
        <v>4043.8364000000001</v>
      </c>
      <c r="AD1262" s="41">
        <v>1</v>
      </c>
      <c r="AE1262" s="72">
        <f>INDEX(SA!$C$2:$G$11,MATCH(Details!S1262,SA!$C$2:$C$11,0),MATCH(Details!V1262,SA!$C$2:$G$2,0))*Y1262/(F1262-E1262+1)</f>
        <v>3426.98</v>
      </c>
      <c r="AF1262" s="41">
        <f t="shared" si="357"/>
        <v>0</v>
      </c>
      <c r="AG1262" s="41">
        <f t="shared" si="358"/>
        <v>0</v>
      </c>
      <c r="AH1262" s="41">
        <f t="shared" si="359"/>
        <v>616.85640000000001</v>
      </c>
      <c r="AI1262" s="60">
        <f t="shared" si="360"/>
        <v>137.07920000000001</v>
      </c>
      <c r="AJ1262" s="60">
        <f t="shared" si="361"/>
        <v>771.07050000000004</v>
      </c>
      <c r="AK1262" s="60">
        <f t="shared" si="362"/>
        <v>1699.4065205479453</v>
      </c>
      <c r="AL1262" s="60">
        <f t="shared" si="363"/>
        <v>1249.0637926027398</v>
      </c>
      <c r="AM1262" s="41">
        <f t="shared" si="364"/>
        <v>1269.7665073972601</v>
      </c>
      <c r="AN1262" s="42">
        <f t="shared" si="365"/>
        <v>45715</v>
      </c>
      <c r="AO1262" s="43">
        <f t="shared" si="366"/>
        <v>3426.98</v>
      </c>
    </row>
    <row r="1263" spans="1:41" s="24" customFormat="1" ht="15.75" customHeight="1" x14ac:dyDescent="0.35">
      <c r="A1263" s="36" t="s">
        <v>27</v>
      </c>
      <c r="B1263" s="36">
        <v>202509</v>
      </c>
      <c r="C1263" s="24" t="s">
        <v>736</v>
      </c>
      <c r="D1263" s="24" t="s">
        <v>119</v>
      </c>
      <c r="E1263" s="62">
        <v>45901</v>
      </c>
      <c r="F1263" s="62">
        <v>46265</v>
      </c>
      <c r="G1263" s="37" t="s">
        <v>1698</v>
      </c>
      <c r="H1263" s="36">
        <v>550073</v>
      </c>
      <c r="I1263" s="63">
        <v>35732</v>
      </c>
      <c r="J1263" s="24" t="s">
        <v>4168</v>
      </c>
      <c r="K1263" s="63">
        <f t="shared" si="349"/>
        <v>45901</v>
      </c>
      <c r="L1263" s="55">
        <f t="shared" si="350"/>
        <v>0.04</v>
      </c>
      <c r="M1263" s="76">
        <v>0.22500000000000001</v>
      </c>
      <c r="N1263" s="62">
        <v>45901</v>
      </c>
      <c r="O1263" s="62">
        <v>46265</v>
      </c>
      <c r="P1263" s="63"/>
      <c r="Q1263" s="63"/>
      <c r="R1263" s="78">
        <v>27</v>
      </c>
      <c r="S1263" s="63" t="str">
        <f>VLOOKUP(R1263,SA!$B$3:$C$11,2,1)</f>
        <v>26-35</v>
      </c>
      <c r="T1263" s="38" t="s">
        <v>97</v>
      </c>
      <c r="U1263" s="24" t="s">
        <v>56</v>
      </c>
      <c r="V1263" s="24">
        <v>400000</v>
      </c>
      <c r="W1263" s="39">
        <f t="shared" si="351"/>
        <v>400000</v>
      </c>
      <c r="X1263" s="29">
        <f t="shared" si="352"/>
        <v>1</v>
      </c>
      <c r="Y1263" s="40">
        <f t="shared" si="353"/>
        <v>365</v>
      </c>
      <c r="Z1263" s="38">
        <f t="shared" si="354"/>
        <v>46081</v>
      </c>
      <c r="AA1263" s="41">
        <f t="shared" si="355"/>
        <v>181</v>
      </c>
      <c r="AB1263" s="24" t="s">
        <v>113</v>
      </c>
      <c r="AC1263" s="41">
        <f t="shared" si="356"/>
        <v>4533.0290000000005</v>
      </c>
      <c r="AD1263" s="41">
        <v>1</v>
      </c>
      <c r="AE1263" s="72">
        <f>INDEX(SA!$C$2:$G$11,MATCH(Details!S1263,SA!$C$2:$C$11,0),MATCH(Details!V1263,SA!$C$2:$G$2,0))*Y1263/(F1263-E1263+1)</f>
        <v>3841.55</v>
      </c>
      <c r="AF1263" s="41">
        <f t="shared" si="357"/>
        <v>0</v>
      </c>
      <c r="AG1263" s="41">
        <f t="shared" si="358"/>
        <v>0</v>
      </c>
      <c r="AH1263" s="41">
        <f t="shared" si="359"/>
        <v>691.47900000000004</v>
      </c>
      <c r="AI1263" s="60">
        <f t="shared" si="360"/>
        <v>153.66200000000001</v>
      </c>
      <c r="AJ1263" s="60">
        <f t="shared" si="361"/>
        <v>864.34875000000011</v>
      </c>
      <c r="AK1263" s="60">
        <f t="shared" si="362"/>
        <v>1904.9878082191783</v>
      </c>
      <c r="AL1263" s="60">
        <f t="shared" si="363"/>
        <v>1400.1660390410959</v>
      </c>
      <c r="AM1263" s="41">
        <f t="shared" si="364"/>
        <v>1423.3732109589046</v>
      </c>
      <c r="AN1263" s="42">
        <f t="shared" si="365"/>
        <v>45715</v>
      </c>
      <c r="AO1263" s="43">
        <f t="shared" si="366"/>
        <v>3841.55</v>
      </c>
    </row>
    <row r="1264" spans="1:41" s="24" customFormat="1" ht="15.75" customHeight="1" x14ac:dyDescent="0.35">
      <c r="A1264" s="36" t="s">
        <v>27</v>
      </c>
      <c r="B1264" s="36">
        <v>202509</v>
      </c>
      <c r="C1264" s="24" t="s">
        <v>736</v>
      </c>
      <c r="D1264" s="24" t="s">
        <v>119</v>
      </c>
      <c r="E1264" s="62">
        <v>45901</v>
      </c>
      <c r="F1264" s="62">
        <v>46265</v>
      </c>
      <c r="G1264" s="37" t="s">
        <v>1699</v>
      </c>
      <c r="H1264" s="36">
        <v>550073</v>
      </c>
      <c r="I1264" s="63">
        <v>27395</v>
      </c>
      <c r="J1264" s="24" t="s">
        <v>4169</v>
      </c>
      <c r="K1264" s="63">
        <f t="shared" si="349"/>
        <v>45901</v>
      </c>
      <c r="L1264" s="55">
        <f t="shared" si="350"/>
        <v>0.04</v>
      </c>
      <c r="M1264" s="76">
        <v>0.22500000000000001</v>
      </c>
      <c r="N1264" s="62">
        <v>45901</v>
      </c>
      <c r="O1264" s="62">
        <v>46265</v>
      </c>
      <c r="P1264" s="63"/>
      <c r="Q1264" s="63"/>
      <c r="R1264" s="78">
        <v>50</v>
      </c>
      <c r="S1264" s="63" t="str">
        <f>VLOOKUP(R1264,SA!$B$3:$C$11,2,1)</f>
        <v>46-55</v>
      </c>
      <c r="T1264" s="38" t="s">
        <v>98</v>
      </c>
      <c r="U1264" s="24" t="s">
        <v>5747</v>
      </c>
      <c r="V1264" s="24">
        <v>400000</v>
      </c>
      <c r="W1264" s="39">
        <f t="shared" si="351"/>
        <v>0</v>
      </c>
      <c r="X1264" s="29">
        <f t="shared" si="352"/>
        <v>0</v>
      </c>
      <c r="Y1264" s="40">
        <f t="shared" si="353"/>
        <v>365</v>
      </c>
      <c r="Z1264" s="38">
        <f t="shared" si="354"/>
        <v>46081</v>
      </c>
      <c r="AA1264" s="41">
        <f t="shared" si="355"/>
        <v>181</v>
      </c>
      <c r="AB1264" s="24" t="s">
        <v>113</v>
      </c>
      <c r="AC1264" s="41">
        <f t="shared" si="356"/>
        <v>8108.2165999999997</v>
      </c>
      <c r="AD1264" s="41">
        <v>1</v>
      </c>
      <c r="AE1264" s="72">
        <f>INDEX(SA!$C$2:$G$11,MATCH(Details!S1264,SA!$C$2:$C$11,0),MATCH(Details!V1264,SA!$C$2:$G$2,0))*Y1264/(F1264-E1264+1)</f>
        <v>6871.37</v>
      </c>
      <c r="AF1264" s="41">
        <f t="shared" si="357"/>
        <v>0</v>
      </c>
      <c r="AG1264" s="41">
        <f t="shared" si="358"/>
        <v>0</v>
      </c>
      <c r="AH1264" s="41">
        <f t="shared" si="359"/>
        <v>1236.8465999999999</v>
      </c>
      <c r="AI1264" s="60">
        <f t="shared" si="360"/>
        <v>274.85480000000001</v>
      </c>
      <c r="AJ1264" s="60">
        <f t="shared" si="361"/>
        <v>1546.05825</v>
      </c>
      <c r="AK1264" s="60">
        <f t="shared" si="362"/>
        <v>3407.446493150685</v>
      </c>
      <c r="AL1264" s="60">
        <f t="shared" si="363"/>
        <v>2504.4731724657536</v>
      </c>
      <c r="AM1264" s="41">
        <f t="shared" si="364"/>
        <v>2545.9837775342462</v>
      </c>
      <c r="AN1264" s="42">
        <f t="shared" si="365"/>
        <v>45715</v>
      </c>
      <c r="AO1264" s="43">
        <f t="shared" si="366"/>
        <v>6871.37</v>
      </c>
    </row>
    <row r="1265" spans="1:41" s="24" customFormat="1" ht="15.75" customHeight="1" x14ac:dyDescent="0.35">
      <c r="A1265" s="36" t="s">
        <v>27</v>
      </c>
      <c r="B1265" s="36">
        <v>202509</v>
      </c>
      <c r="C1265" s="24" t="s">
        <v>736</v>
      </c>
      <c r="D1265" s="24" t="s">
        <v>119</v>
      </c>
      <c r="E1265" s="62">
        <v>45901</v>
      </c>
      <c r="F1265" s="62">
        <v>46265</v>
      </c>
      <c r="G1265" s="37" t="s">
        <v>1700</v>
      </c>
      <c r="H1265" s="36">
        <v>550074</v>
      </c>
      <c r="I1265" s="63">
        <v>27705</v>
      </c>
      <c r="J1265" s="24" t="s">
        <v>4170</v>
      </c>
      <c r="K1265" s="63">
        <f t="shared" si="349"/>
        <v>45901</v>
      </c>
      <c r="L1265" s="55">
        <f t="shared" si="350"/>
        <v>0.04</v>
      </c>
      <c r="M1265" s="76">
        <v>0.22500000000000001</v>
      </c>
      <c r="N1265" s="62">
        <v>45901</v>
      </c>
      <c r="O1265" s="62">
        <v>46265</v>
      </c>
      <c r="P1265" s="63"/>
      <c r="Q1265" s="63"/>
      <c r="R1265" s="78">
        <v>49</v>
      </c>
      <c r="S1265" s="63" t="str">
        <f>VLOOKUP(R1265,SA!$B$3:$C$11,2,1)</f>
        <v>46-55</v>
      </c>
      <c r="T1265" s="38" t="s">
        <v>98</v>
      </c>
      <c r="U1265" s="24" t="s">
        <v>5747</v>
      </c>
      <c r="V1265" s="24">
        <v>400000</v>
      </c>
      <c r="W1265" s="39">
        <f t="shared" si="351"/>
        <v>0</v>
      </c>
      <c r="X1265" s="29">
        <f t="shared" si="352"/>
        <v>0</v>
      </c>
      <c r="Y1265" s="40">
        <f t="shared" si="353"/>
        <v>365</v>
      </c>
      <c r="Z1265" s="38">
        <f t="shared" si="354"/>
        <v>46081</v>
      </c>
      <c r="AA1265" s="41">
        <f t="shared" si="355"/>
        <v>181</v>
      </c>
      <c r="AB1265" s="24" t="s">
        <v>113</v>
      </c>
      <c r="AC1265" s="41">
        <f t="shared" si="356"/>
        <v>8108.2165999999997</v>
      </c>
      <c r="AD1265" s="41">
        <v>1</v>
      </c>
      <c r="AE1265" s="72">
        <f>INDEX(SA!$C$2:$G$11,MATCH(Details!S1265,SA!$C$2:$C$11,0),MATCH(Details!V1265,SA!$C$2:$G$2,0))*Y1265/(F1265-E1265+1)</f>
        <v>6871.37</v>
      </c>
      <c r="AF1265" s="41">
        <f t="shared" si="357"/>
        <v>0</v>
      </c>
      <c r="AG1265" s="41">
        <f t="shared" si="358"/>
        <v>0</v>
      </c>
      <c r="AH1265" s="41">
        <f t="shared" si="359"/>
        <v>1236.8465999999999</v>
      </c>
      <c r="AI1265" s="60">
        <f t="shared" si="360"/>
        <v>274.85480000000001</v>
      </c>
      <c r="AJ1265" s="60">
        <f t="shared" si="361"/>
        <v>1546.05825</v>
      </c>
      <c r="AK1265" s="60">
        <f t="shared" si="362"/>
        <v>3407.446493150685</v>
      </c>
      <c r="AL1265" s="60">
        <f t="shared" si="363"/>
        <v>2504.4731724657536</v>
      </c>
      <c r="AM1265" s="41">
        <f t="shared" si="364"/>
        <v>2545.9837775342462</v>
      </c>
      <c r="AN1265" s="42">
        <f t="shared" si="365"/>
        <v>45715</v>
      </c>
      <c r="AO1265" s="43">
        <f t="shared" si="366"/>
        <v>6871.37</v>
      </c>
    </row>
    <row r="1266" spans="1:41" s="24" customFormat="1" ht="15.75" customHeight="1" x14ac:dyDescent="0.35">
      <c r="A1266" s="36" t="s">
        <v>27</v>
      </c>
      <c r="B1266" s="36">
        <v>202509</v>
      </c>
      <c r="C1266" s="24" t="s">
        <v>736</v>
      </c>
      <c r="D1266" s="24" t="s">
        <v>119</v>
      </c>
      <c r="E1266" s="62">
        <v>45901</v>
      </c>
      <c r="F1266" s="62">
        <v>46265</v>
      </c>
      <c r="G1266" s="37" t="s">
        <v>669</v>
      </c>
      <c r="H1266" s="36">
        <v>550074</v>
      </c>
      <c r="I1266" s="63">
        <v>36179</v>
      </c>
      <c r="J1266" s="24" t="s">
        <v>4171</v>
      </c>
      <c r="K1266" s="63">
        <f t="shared" si="349"/>
        <v>45901</v>
      </c>
      <c r="L1266" s="55">
        <f t="shared" si="350"/>
        <v>0.04</v>
      </c>
      <c r="M1266" s="76">
        <v>0.22500000000000001</v>
      </c>
      <c r="N1266" s="62">
        <v>45901</v>
      </c>
      <c r="O1266" s="62">
        <v>46265</v>
      </c>
      <c r="P1266" s="63"/>
      <c r="Q1266" s="63"/>
      <c r="R1266" s="78">
        <v>26</v>
      </c>
      <c r="S1266" s="63" t="str">
        <f>VLOOKUP(R1266,SA!$B$3:$C$11,2,1)</f>
        <v>26-35</v>
      </c>
      <c r="T1266" s="38" t="s">
        <v>97</v>
      </c>
      <c r="U1266" s="24" t="s">
        <v>56</v>
      </c>
      <c r="V1266" s="24">
        <v>400000</v>
      </c>
      <c r="W1266" s="39">
        <f t="shared" si="351"/>
        <v>400000</v>
      </c>
      <c r="X1266" s="29">
        <f t="shared" si="352"/>
        <v>1</v>
      </c>
      <c r="Y1266" s="40">
        <f t="shared" si="353"/>
        <v>365</v>
      </c>
      <c r="Z1266" s="38">
        <f t="shared" si="354"/>
        <v>46081</v>
      </c>
      <c r="AA1266" s="41">
        <f t="shared" si="355"/>
        <v>181</v>
      </c>
      <c r="AB1266" s="24" t="s">
        <v>113</v>
      </c>
      <c r="AC1266" s="41">
        <f t="shared" si="356"/>
        <v>4533.0290000000005</v>
      </c>
      <c r="AD1266" s="41">
        <v>1</v>
      </c>
      <c r="AE1266" s="72">
        <f>INDEX(SA!$C$2:$G$11,MATCH(Details!S1266,SA!$C$2:$C$11,0),MATCH(Details!V1266,SA!$C$2:$G$2,0))*Y1266/(F1266-E1266+1)</f>
        <v>3841.55</v>
      </c>
      <c r="AF1266" s="41">
        <f t="shared" si="357"/>
        <v>0</v>
      </c>
      <c r="AG1266" s="41">
        <f t="shared" si="358"/>
        <v>0</v>
      </c>
      <c r="AH1266" s="41">
        <f t="shared" si="359"/>
        <v>691.47900000000004</v>
      </c>
      <c r="AI1266" s="60">
        <f t="shared" si="360"/>
        <v>153.66200000000001</v>
      </c>
      <c r="AJ1266" s="60">
        <f t="shared" si="361"/>
        <v>864.34875000000011</v>
      </c>
      <c r="AK1266" s="60">
        <f t="shared" si="362"/>
        <v>1904.9878082191783</v>
      </c>
      <c r="AL1266" s="60">
        <f t="shared" si="363"/>
        <v>1400.1660390410959</v>
      </c>
      <c r="AM1266" s="41">
        <f t="shared" si="364"/>
        <v>1423.3732109589046</v>
      </c>
      <c r="AN1266" s="42">
        <f t="shared" si="365"/>
        <v>45715</v>
      </c>
      <c r="AO1266" s="43">
        <f t="shared" si="366"/>
        <v>3841.55</v>
      </c>
    </row>
    <row r="1267" spans="1:41" s="24" customFormat="1" ht="15.75" customHeight="1" x14ac:dyDescent="0.35">
      <c r="A1267" s="36" t="s">
        <v>27</v>
      </c>
      <c r="B1267" s="36">
        <v>202509</v>
      </c>
      <c r="C1267" s="24" t="s">
        <v>736</v>
      </c>
      <c r="D1267" s="24" t="s">
        <v>119</v>
      </c>
      <c r="E1267" s="62">
        <v>45901</v>
      </c>
      <c r="F1267" s="62">
        <v>46265</v>
      </c>
      <c r="G1267" s="37" t="s">
        <v>691</v>
      </c>
      <c r="H1267" s="36">
        <v>550075</v>
      </c>
      <c r="I1267" s="63">
        <v>33439</v>
      </c>
      <c r="J1267" s="24" t="s">
        <v>4172</v>
      </c>
      <c r="K1267" s="63">
        <f t="shared" si="349"/>
        <v>45901</v>
      </c>
      <c r="L1267" s="55">
        <f t="shared" si="350"/>
        <v>0.04</v>
      </c>
      <c r="M1267" s="76">
        <v>0.22500000000000001</v>
      </c>
      <c r="N1267" s="62">
        <v>45901</v>
      </c>
      <c r="O1267" s="62">
        <v>46265</v>
      </c>
      <c r="P1267" s="63"/>
      <c r="Q1267" s="63"/>
      <c r="R1267" s="78">
        <v>34</v>
      </c>
      <c r="S1267" s="63" t="str">
        <f>VLOOKUP(R1267,SA!$B$3:$C$11,2,1)</f>
        <v>26-35</v>
      </c>
      <c r="T1267" s="38" t="s">
        <v>97</v>
      </c>
      <c r="U1267" s="24" t="s">
        <v>56</v>
      </c>
      <c r="V1267" s="24">
        <v>400000</v>
      </c>
      <c r="W1267" s="39">
        <f t="shared" si="351"/>
        <v>400000</v>
      </c>
      <c r="X1267" s="29">
        <f t="shared" si="352"/>
        <v>1</v>
      </c>
      <c r="Y1267" s="40">
        <f t="shared" si="353"/>
        <v>365</v>
      </c>
      <c r="Z1267" s="38">
        <f t="shared" si="354"/>
        <v>46081</v>
      </c>
      <c r="AA1267" s="41">
        <f t="shared" si="355"/>
        <v>181</v>
      </c>
      <c r="AB1267" s="24" t="s">
        <v>113</v>
      </c>
      <c r="AC1267" s="41">
        <f t="shared" si="356"/>
        <v>4533.0290000000005</v>
      </c>
      <c r="AD1267" s="41">
        <v>1</v>
      </c>
      <c r="AE1267" s="72">
        <f>INDEX(SA!$C$2:$G$11,MATCH(Details!S1267,SA!$C$2:$C$11,0),MATCH(Details!V1267,SA!$C$2:$G$2,0))*Y1267/(F1267-E1267+1)</f>
        <v>3841.55</v>
      </c>
      <c r="AF1267" s="41">
        <f t="shared" si="357"/>
        <v>0</v>
      </c>
      <c r="AG1267" s="41">
        <f t="shared" si="358"/>
        <v>0</v>
      </c>
      <c r="AH1267" s="41">
        <f t="shared" si="359"/>
        <v>691.47900000000004</v>
      </c>
      <c r="AI1267" s="60">
        <f t="shared" si="360"/>
        <v>153.66200000000001</v>
      </c>
      <c r="AJ1267" s="60">
        <f t="shared" si="361"/>
        <v>864.34875000000011</v>
      </c>
      <c r="AK1267" s="60">
        <f t="shared" si="362"/>
        <v>1904.9878082191783</v>
      </c>
      <c r="AL1267" s="60">
        <f t="shared" si="363"/>
        <v>1400.1660390410959</v>
      </c>
      <c r="AM1267" s="41">
        <f t="shared" si="364"/>
        <v>1423.3732109589046</v>
      </c>
      <c r="AN1267" s="42">
        <f t="shared" si="365"/>
        <v>45715</v>
      </c>
      <c r="AO1267" s="43">
        <f t="shared" si="366"/>
        <v>3841.55</v>
      </c>
    </row>
    <row r="1268" spans="1:41" s="24" customFormat="1" ht="15.75" customHeight="1" x14ac:dyDescent="0.35">
      <c r="A1268" s="36" t="s">
        <v>27</v>
      </c>
      <c r="B1268" s="36">
        <v>202509</v>
      </c>
      <c r="C1268" s="24" t="s">
        <v>736</v>
      </c>
      <c r="D1268" s="24" t="s">
        <v>119</v>
      </c>
      <c r="E1268" s="62">
        <v>45901</v>
      </c>
      <c r="F1268" s="62">
        <v>46265</v>
      </c>
      <c r="G1268" s="37" t="s">
        <v>1701</v>
      </c>
      <c r="H1268" s="36">
        <v>550075</v>
      </c>
      <c r="I1268" s="63">
        <v>44498</v>
      </c>
      <c r="J1268" s="24" t="s">
        <v>4173</v>
      </c>
      <c r="K1268" s="63">
        <f t="shared" si="349"/>
        <v>45901</v>
      </c>
      <c r="L1268" s="55">
        <f t="shared" si="350"/>
        <v>0.04</v>
      </c>
      <c r="M1268" s="76">
        <v>0.22500000000000001</v>
      </c>
      <c r="N1268" s="62">
        <v>45901</v>
      </c>
      <c r="O1268" s="62">
        <v>46265</v>
      </c>
      <c r="P1268" s="63"/>
      <c r="Q1268" s="63"/>
      <c r="R1268" s="78">
        <v>3</v>
      </c>
      <c r="S1268" s="63" t="str">
        <f>VLOOKUP(R1268,SA!$B$3:$C$11,2,1)</f>
        <v>0-25</v>
      </c>
      <c r="T1268" s="38" t="s">
        <v>98</v>
      </c>
      <c r="U1268" s="24" t="s">
        <v>5746</v>
      </c>
      <c r="V1268" s="24">
        <v>400000</v>
      </c>
      <c r="W1268" s="39">
        <f t="shared" si="351"/>
        <v>0</v>
      </c>
      <c r="X1268" s="29">
        <f t="shared" si="352"/>
        <v>0</v>
      </c>
      <c r="Y1268" s="40">
        <f t="shared" si="353"/>
        <v>365</v>
      </c>
      <c r="Z1268" s="38">
        <f t="shared" si="354"/>
        <v>46081</v>
      </c>
      <c r="AA1268" s="41">
        <f t="shared" si="355"/>
        <v>181</v>
      </c>
      <c r="AB1268" s="24" t="s">
        <v>113</v>
      </c>
      <c r="AC1268" s="41">
        <f t="shared" si="356"/>
        <v>4043.8364000000001</v>
      </c>
      <c r="AD1268" s="41">
        <v>1</v>
      </c>
      <c r="AE1268" s="72">
        <f>INDEX(SA!$C$2:$G$11,MATCH(Details!S1268,SA!$C$2:$C$11,0),MATCH(Details!V1268,SA!$C$2:$G$2,0))*Y1268/(F1268-E1268+1)</f>
        <v>3426.98</v>
      </c>
      <c r="AF1268" s="41">
        <f t="shared" si="357"/>
        <v>0</v>
      </c>
      <c r="AG1268" s="41">
        <f t="shared" si="358"/>
        <v>0</v>
      </c>
      <c r="AH1268" s="41">
        <f t="shared" si="359"/>
        <v>616.85640000000001</v>
      </c>
      <c r="AI1268" s="60">
        <f t="shared" si="360"/>
        <v>137.07920000000001</v>
      </c>
      <c r="AJ1268" s="60">
        <f t="shared" si="361"/>
        <v>771.07050000000004</v>
      </c>
      <c r="AK1268" s="60">
        <f t="shared" si="362"/>
        <v>1699.4065205479453</v>
      </c>
      <c r="AL1268" s="60">
        <f t="shared" si="363"/>
        <v>1249.0637926027398</v>
      </c>
      <c r="AM1268" s="41">
        <f t="shared" si="364"/>
        <v>1269.7665073972601</v>
      </c>
      <c r="AN1268" s="42">
        <f t="shared" si="365"/>
        <v>45715</v>
      </c>
      <c r="AO1268" s="43">
        <f t="shared" si="366"/>
        <v>3426.98</v>
      </c>
    </row>
    <row r="1269" spans="1:41" s="24" customFormat="1" ht="15.75" customHeight="1" x14ac:dyDescent="0.35">
      <c r="A1269" s="36" t="s">
        <v>27</v>
      </c>
      <c r="B1269" s="36">
        <v>202509</v>
      </c>
      <c r="C1269" s="24" t="s">
        <v>736</v>
      </c>
      <c r="D1269" s="24" t="s">
        <v>119</v>
      </c>
      <c r="E1269" s="62">
        <v>45901</v>
      </c>
      <c r="F1269" s="62">
        <v>46265</v>
      </c>
      <c r="G1269" s="37" t="s">
        <v>1702</v>
      </c>
      <c r="H1269" s="36">
        <v>550075</v>
      </c>
      <c r="I1269" s="63">
        <v>32176</v>
      </c>
      <c r="J1269" s="24" t="s">
        <v>4174</v>
      </c>
      <c r="K1269" s="63">
        <f t="shared" si="349"/>
        <v>45901</v>
      </c>
      <c r="L1269" s="55">
        <f t="shared" si="350"/>
        <v>0.04</v>
      </c>
      <c r="M1269" s="76">
        <v>0.22500000000000001</v>
      </c>
      <c r="N1269" s="62">
        <v>45901</v>
      </c>
      <c r="O1269" s="62">
        <v>46265</v>
      </c>
      <c r="P1269" s="63"/>
      <c r="Q1269" s="63"/>
      <c r="R1269" s="78">
        <v>37</v>
      </c>
      <c r="S1269" s="63" t="str">
        <f>VLOOKUP(R1269,SA!$B$3:$C$11,2,1)</f>
        <v>36-45</v>
      </c>
      <c r="T1269" s="38" t="s">
        <v>98</v>
      </c>
      <c r="U1269" s="24" t="s">
        <v>5743</v>
      </c>
      <c r="V1269" s="24">
        <v>400000</v>
      </c>
      <c r="W1269" s="39">
        <f t="shared" si="351"/>
        <v>0</v>
      </c>
      <c r="X1269" s="29">
        <f t="shared" si="352"/>
        <v>0</v>
      </c>
      <c r="Y1269" s="40">
        <f t="shared" si="353"/>
        <v>365</v>
      </c>
      <c r="Z1269" s="38">
        <f t="shared" si="354"/>
        <v>46081</v>
      </c>
      <c r="AA1269" s="41">
        <f t="shared" si="355"/>
        <v>181</v>
      </c>
      <c r="AB1269" s="24" t="s">
        <v>113</v>
      </c>
      <c r="AC1269" s="41">
        <f t="shared" si="356"/>
        <v>5496.5225999999993</v>
      </c>
      <c r="AD1269" s="41">
        <v>1</v>
      </c>
      <c r="AE1269" s="72">
        <f>INDEX(SA!$C$2:$G$11,MATCH(Details!S1269,SA!$C$2:$C$11,0),MATCH(Details!V1269,SA!$C$2:$G$2,0))*Y1269/(F1269-E1269+1)</f>
        <v>4658.07</v>
      </c>
      <c r="AF1269" s="41">
        <f t="shared" si="357"/>
        <v>0</v>
      </c>
      <c r="AG1269" s="41">
        <f t="shared" si="358"/>
        <v>0</v>
      </c>
      <c r="AH1269" s="41">
        <f t="shared" si="359"/>
        <v>838.45259999999996</v>
      </c>
      <c r="AI1269" s="60">
        <f t="shared" si="360"/>
        <v>186.3228</v>
      </c>
      <c r="AJ1269" s="60">
        <f t="shared" si="361"/>
        <v>1048.06575</v>
      </c>
      <c r="AK1269" s="60">
        <f t="shared" si="362"/>
        <v>2309.8922465753421</v>
      </c>
      <c r="AL1269" s="60">
        <f t="shared" si="363"/>
        <v>1697.7708012328765</v>
      </c>
      <c r="AM1269" s="41">
        <f t="shared" si="364"/>
        <v>1725.9106487671231</v>
      </c>
      <c r="AN1269" s="42">
        <f t="shared" si="365"/>
        <v>45715</v>
      </c>
      <c r="AO1269" s="43">
        <f t="shared" si="366"/>
        <v>4658.07</v>
      </c>
    </row>
    <row r="1270" spans="1:41" s="24" customFormat="1" ht="15.75" customHeight="1" x14ac:dyDescent="0.35">
      <c r="A1270" s="36" t="s">
        <v>27</v>
      </c>
      <c r="B1270" s="36">
        <v>202509</v>
      </c>
      <c r="C1270" s="24" t="s">
        <v>736</v>
      </c>
      <c r="D1270" s="24" t="s">
        <v>119</v>
      </c>
      <c r="E1270" s="62">
        <v>45901</v>
      </c>
      <c r="F1270" s="62">
        <v>46265</v>
      </c>
      <c r="G1270" s="37" t="s">
        <v>1703</v>
      </c>
      <c r="H1270" s="36">
        <v>550075</v>
      </c>
      <c r="I1270" s="63">
        <v>42455</v>
      </c>
      <c r="J1270" s="24" t="s">
        <v>4175</v>
      </c>
      <c r="K1270" s="63">
        <f t="shared" si="349"/>
        <v>45901</v>
      </c>
      <c r="L1270" s="55">
        <f t="shared" si="350"/>
        <v>0.04</v>
      </c>
      <c r="M1270" s="76">
        <v>0.22500000000000001</v>
      </c>
      <c r="N1270" s="62">
        <v>45901</v>
      </c>
      <c r="O1270" s="62">
        <v>46265</v>
      </c>
      <c r="P1270" s="63"/>
      <c r="Q1270" s="63"/>
      <c r="R1270" s="78">
        <v>9</v>
      </c>
      <c r="S1270" s="63" t="str">
        <f>VLOOKUP(R1270,SA!$B$3:$C$11,2,1)</f>
        <v>0-25</v>
      </c>
      <c r="T1270" s="38" t="s">
        <v>97</v>
      </c>
      <c r="U1270" s="24" t="s">
        <v>5745</v>
      </c>
      <c r="V1270" s="24">
        <v>400000</v>
      </c>
      <c r="W1270" s="39">
        <f t="shared" si="351"/>
        <v>0</v>
      </c>
      <c r="X1270" s="29">
        <f t="shared" si="352"/>
        <v>0</v>
      </c>
      <c r="Y1270" s="40">
        <f t="shared" si="353"/>
        <v>365</v>
      </c>
      <c r="Z1270" s="38">
        <f t="shared" si="354"/>
        <v>46081</v>
      </c>
      <c r="AA1270" s="41">
        <f t="shared" si="355"/>
        <v>181</v>
      </c>
      <c r="AB1270" s="24" t="s">
        <v>113</v>
      </c>
      <c r="AC1270" s="41">
        <f t="shared" si="356"/>
        <v>4043.8364000000001</v>
      </c>
      <c r="AD1270" s="41">
        <v>1</v>
      </c>
      <c r="AE1270" s="72">
        <f>INDEX(SA!$C$2:$G$11,MATCH(Details!S1270,SA!$C$2:$C$11,0),MATCH(Details!V1270,SA!$C$2:$G$2,0))*Y1270/(F1270-E1270+1)</f>
        <v>3426.98</v>
      </c>
      <c r="AF1270" s="41">
        <f t="shared" si="357"/>
        <v>0</v>
      </c>
      <c r="AG1270" s="41">
        <f t="shared" si="358"/>
        <v>0</v>
      </c>
      <c r="AH1270" s="41">
        <f t="shared" si="359"/>
        <v>616.85640000000001</v>
      </c>
      <c r="AI1270" s="60">
        <f t="shared" si="360"/>
        <v>137.07920000000001</v>
      </c>
      <c r="AJ1270" s="60">
        <f t="shared" si="361"/>
        <v>771.07050000000004</v>
      </c>
      <c r="AK1270" s="60">
        <f t="shared" si="362"/>
        <v>1699.4065205479453</v>
      </c>
      <c r="AL1270" s="60">
        <f t="shared" si="363"/>
        <v>1249.0637926027398</v>
      </c>
      <c r="AM1270" s="41">
        <f t="shared" si="364"/>
        <v>1269.7665073972601</v>
      </c>
      <c r="AN1270" s="42">
        <f t="shared" si="365"/>
        <v>45715</v>
      </c>
      <c r="AO1270" s="43">
        <f t="shared" si="366"/>
        <v>3426.98</v>
      </c>
    </row>
    <row r="1271" spans="1:41" s="24" customFormat="1" ht="15.75" customHeight="1" x14ac:dyDescent="0.35">
      <c r="A1271" s="36" t="s">
        <v>27</v>
      </c>
      <c r="B1271" s="36">
        <v>202509</v>
      </c>
      <c r="C1271" s="24" t="s">
        <v>736</v>
      </c>
      <c r="D1271" s="24" t="s">
        <v>119</v>
      </c>
      <c r="E1271" s="62">
        <v>45901</v>
      </c>
      <c r="F1271" s="62">
        <v>46265</v>
      </c>
      <c r="G1271" s="37" t="s">
        <v>1704</v>
      </c>
      <c r="H1271" s="36">
        <v>550075</v>
      </c>
      <c r="I1271" s="63">
        <v>24117</v>
      </c>
      <c r="J1271" s="24" t="s">
        <v>4176</v>
      </c>
      <c r="K1271" s="63">
        <f t="shared" si="349"/>
        <v>45901</v>
      </c>
      <c r="L1271" s="55">
        <f t="shared" si="350"/>
        <v>0.04</v>
      </c>
      <c r="M1271" s="76">
        <v>0.22500000000000001</v>
      </c>
      <c r="N1271" s="62">
        <v>45901</v>
      </c>
      <c r="O1271" s="62">
        <v>46265</v>
      </c>
      <c r="P1271" s="63"/>
      <c r="Q1271" s="63"/>
      <c r="R1271" s="78">
        <v>59</v>
      </c>
      <c r="S1271" s="63" t="str">
        <f>VLOOKUP(R1271,SA!$B$3:$C$11,2,1)</f>
        <v>56-65</v>
      </c>
      <c r="T1271" s="38" t="s">
        <v>97</v>
      </c>
      <c r="U1271" s="24" t="s">
        <v>5744</v>
      </c>
      <c r="V1271" s="24">
        <v>400000</v>
      </c>
      <c r="W1271" s="39">
        <f t="shared" si="351"/>
        <v>0</v>
      </c>
      <c r="X1271" s="29">
        <f t="shared" si="352"/>
        <v>0</v>
      </c>
      <c r="Y1271" s="40">
        <f t="shared" si="353"/>
        <v>365</v>
      </c>
      <c r="Z1271" s="38">
        <f t="shared" si="354"/>
        <v>46081</v>
      </c>
      <c r="AA1271" s="41">
        <f t="shared" si="355"/>
        <v>181</v>
      </c>
      <c r="AB1271" s="24" t="s">
        <v>113</v>
      </c>
      <c r="AC1271" s="41">
        <f t="shared" si="356"/>
        <v>11909.7282</v>
      </c>
      <c r="AD1271" s="41">
        <v>1</v>
      </c>
      <c r="AE1271" s="72">
        <f>INDEX(SA!$C$2:$G$11,MATCH(Details!S1271,SA!$C$2:$C$11,0),MATCH(Details!V1271,SA!$C$2:$G$2,0))*Y1271/(F1271-E1271+1)</f>
        <v>10092.99</v>
      </c>
      <c r="AF1271" s="41">
        <f t="shared" si="357"/>
        <v>0</v>
      </c>
      <c r="AG1271" s="41">
        <f t="shared" si="358"/>
        <v>0</v>
      </c>
      <c r="AH1271" s="41">
        <f t="shared" si="359"/>
        <v>1816.7382</v>
      </c>
      <c r="AI1271" s="60">
        <f t="shared" si="360"/>
        <v>403.71960000000001</v>
      </c>
      <c r="AJ1271" s="60">
        <f t="shared" si="361"/>
        <v>2270.9227500000002</v>
      </c>
      <c r="AK1271" s="60">
        <f t="shared" si="362"/>
        <v>5005.0169589041097</v>
      </c>
      <c r="AL1271" s="60">
        <f t="shared" si="363"/>
        <v>3678.6874647945206</v>
      </c>
      <c r="AM1271" s="41">
        <f t="shared" si="364"/>
        <v>3739.6601852054787</v>
      </c>
      <c r="AN1271" s="42">
        <f t="shared" si="365"/>
        <v>45715</v>
      </c>
      <c r="AO1271" s="43">
        <f t="shared" si="366"/>
        <v>10092.99</v>
      </c>
    </row>
    <row r="1272" spans="1:41" s="24" customFormat="1" ht="15.75" customHeight="1" x14ac:dyDescent="0.35">
      <c r="A1272" s="36" t="s">
        <v>27</v>
      </c>
      <c r="B1272" s="36">
        <v>202509</v>
      </c>
      <c r="C1272" s="24" t="s">
        <v>736</v>
      </c>
      <c r="D1272" s="24" t="s">
        <v>119</v>
      </c>
      <c r="E1272" s="62">
        <v>45901</v>
      </c>
      <c r="F1272" s="62">
        <v>46265</v>
      </c>
      <c r="G1272" s="37" t="s">
        <v>1705</v>
      </c>
      <c r="H1272" s="36">
        <v>550076</v>
      </c>
      <c r="I1272" s="63">
        <v>24166</v>
      </c>
      <c r="J1272" s="24" t="s">
        <v>4177</v>
      </c>
      <c r="K1272" s="63">
        <f t="shared" si="349"/>
        <v>45901</v>
      </c>
      <c r="L1272" s="55">
        <f t="shared" si="350"/>
        <v>0.04</v>
      </c>
      <c r="M1272" s="76">
        <v>0.22500000000000001</v>
      </c>
      <c r="N1272" s="62">
        <v>45901</v>
      </c>
      <c r="O1272" s="62">
        <v>46265</v>
      </c>
      <c r="P1272" s="63"/>
      <c r="Q1272" s="63"/>
      <c r="R1272" s="78">
        <v>59</v>
      </c>
      <c r="S1272" s="63" t="str">
        <f>VLOOKUP(R1272,SA!$B$3:$C$11,2,1)</f>
        <v>56-65</v>
      </c>
      <c r="T1272" s="38" t="s">
        <v>97</v>
      </c>
      <c r="U1272" s="24" t="s">
        <v>5744</v>
      </c>
      <c r="V1272" s="24">
        <v>400000</v>
      </c>
      <c r="W1272" s="39">
        <f t="shared" si="351"/>
        <v>0</v>
      </c>
      <c r="X1272" s="29">
        <f t="shared" si="352"/>
        <v>0</v>
      </c>
      <c r="Y1272" s="40">
        <f t="shared" si="353"/>
        <v>365</v>
      </c>
      <c r="Z1272" s="38">
        <f t="shared" si="354"/>
        <v>46081</v>
      </c>
      <c r="AA1272" s="41">
        <f t="shared" si="355"/>
        <v>181</v>
      </c>
      <c r="AB1272" s="24" t="s">
        <v>113</v>
      </c>
      <c r="AC1272" s="41">
        <f t="shared" si="356"/>
        <v>11909.7282</v>
      </c>
      <c r="AD1272" s="41">
        <v>1</v>
      </c>
      <c r="AE1272" s="72">
        <f>INDEX(SA!$C$2:$G$11,MATCH(Details!S1272,SA!$C$2:$C$11,0),MATCH(Details!V1272,SA!$C$2:$G$2,0))*Y1272/(F1272-E1272+1)</f>
        <v>10092.99</v>
      </c>
      <c r="AF1272" s="41">
        <f t="shared" si="357"/>
        <v>0</v>
      </c>
      <c r="AG1272" s="41">
        <f t="shared" si="358"/>
        <v>0</v>
      </c>
      <c r="AH1272" s="41">
        <f t="shared" si="359"/>
        <v>1816.7382</v>
      </c>
      <c r="AI1272" s="60">
        <f t="shared" si="360"/>
        <v>403.71960000000001</v>
      </c>
      <c r="AJ1272" s="60">
        <f t="shared" si="361"/>
        <v>2270.9227500000002</v>
      </c>
      <c r="AK1272" s="60">
        <f t="shared" si="362"/>
        <v>5005.0169589041097</v>
      </c>
      <c r="AL1272" s="60">
        <f t="shared" si="363"/>
        <v>3678.6874647945206</v>
      </c>
      <c r="AM1272" s="41">
        <f t="shared" si="364"/>
        <v>3739.6601852054787</v>
      </c>
      <c r="AN1272" s="42">
        <f t="shared" si="365"/>
        <v>45715</v>
      </c>
      <c r="AO1272" s="43">
        <f t="shared" si="366"/>
        <v>10092.99</v>
      </c>
    </row>
    <row r="1273" spans="1:41" s="24" customFormat="1" ht="15.75" customHeight="1" x14ac:dyDescent="0.35">
      <c r="A1273" s="36" t="s">
        <v>27</v>
      </c>
      <c r="B1273" s="36">
        <v>202509</v>
      </c>
      <c r="C1273" s="24" t="s">
        <v>736</v>
      </c>
      <c r="D1273" s="24" t="s">
        <v>119</v>
      </c>
      <c r="E1273" s="62">
        <v>45901</v>
      </c>
      <c r="F1273" s="62">
        <v>46265</v>
      </c>
      <c r="G1273" s="37" t="s">
        <v>1706</v>
      </c>
      <c r="H1273" s="36">
        <v>550076</v>
      </c>
      <c r="I1273" s="63">
        <v>45472</v>
      </c>
      <c r="J1273" s="24" t="s">
        <v>4178</v>
      </c>
      <c r="K1273" s="63">
        <f t="shared" si="349"/>
        <v>45901</v>
      </c>
      <c r="L1273" s="55">
        <f t="shared" si="350"/>
        <v>0.04</v>
      </c>
      <c r="M1273" s="76">
        <v>0.22500000000000001</v>
      </c>
      <c r="N1273" s="62">
        <v>45901</v>
      </c>
      <c r="O1273" s="62">
        <v>46265</v>
      </c>
      <c r="P1273" s="63"/>
      <c r="Q1273" s="63"/>
      <c r="R1273" s="78">
        <v>1</v>
      </c>
      <c r="S1273" s="63" t="str">
        <f>VLOOKUP(R1273,SA!$B$3:$C$11,2,1)</f>
        <v>0-25</v>
      </c>
      <c r="T1273" s="38" t="s">
        <v>98</v>
      </c>
      <c r="U1273" s="24" t="s">
        <v>5746</v>
      </c>
      <c r="V1273" s="24">
        <v>400000</v>
      </c>
      <c r="W1273" s="39">
        <f t="shared" si="351"/>
        <v>0</v>
      </c>
      <c r="X1273" s="29">
        <f t="shared" si="352"/>
        <v>0</v>
      </c>
      <c r="Y1273" s="40">
        <f t="shared" si="353"/>
        <v>365</v>
      </c>
      <c r="Z1273" s="38">
        <f t="shared" si="354"/>
        <v>46081</v>
      </c>
      <c r="AA1273" s="41">
        <f t="shared" si="355"/>
        <v>181</v>
      </c>
      <c r="AB1273" s="24" t="s">
        <v>113</v>
      </c>
      <c r="AC1273" s="41">
        <f t="shared" si="356"/>
        <v>4043.8364000000001</v>
      </c>
      <c r="AD1273" s="41">
        <v>1</v>
      </c>
      <c r="AE1273" s="72">
        <f>INDEX(SA!$C$2:$G$11,MATCH(Details!S1273,SA!$C$2:$C$11,0),MATCH(Details!V1273,SA!$C$2:$G$2,0))*Y1273/(F1273-E1273+1)</f>
        <v>3426.98</v>
      </c>
      <c r="AF1273" s="41">
        <f t="shared" si="357"/>
        <v>0</v>
      </c>
      <c r="AG1273" s="41">
        <f t="shared" si="358"/>
        <v>0</v>
      </c>
      <c r="AH1273" s="41">
        <f t="shared" si="359"/>
        <v>616.85640000000001</v>
      </c>
      <c r="AI1273" s="60">
        <f t="shared" si="360"/>
        <v>137.07920000000001</v>
      </c>
      <c r="AJ1273" s="60">
        <f t="shared" si="361"/>
        <v>771.07050000000004</v>
      </c>
      <c r="AK1273" s="60">
        <f t="shared" si="362"/>
        <v>1699.4065205479453</v>
      </c>
      <c r="AL1273" s="60">
        <f t="shared" si="363"/>
        <v>1249.0637926027398</v>
      </c>
      <c r="AM1273" s="41">
        <f t="shared" si="364"/>
        <v>1269.7665073972601</v>
      </c>
      <c r="AN1273" s="42">
        <f t="shared" si="365"/>
        <v>45715</v>
      </c>
      <c r="AO1273" s="43">
        <f t="shared" si="366"/>
        <v>3426.98</v>
      </c>
    </row>
    <row r="1274" spans="1:41" s="24" customFormat="1" ht="15.75" customHeight="1" x14ac:dyDescent="0.35">
      <c r="A1274" s="36" t="s">
        <v>27</v>
      </c>
      <c r="B1274" s="36">
        <v>202509</v>
      </c>
      <c r="C1274" s="24" t="s">
        <v>736</v>
      </c>
      <c r="D1274" s="24" t="s">
        <v>119</v>
      </c>
      <c r="E1274" s="62">
        <v>45901</v>
      </c>
      <c r="F1274" s="62">
        <v>46265</v>
      </c>
      <c r="G1274" s="37" t="s">
        <v>1566</v>
      </c>
      <c r="H1274" s="36">
        <v>550076</v>
      </c>
      <c r="I1274" s="63">
        <v>24844</v>
      </c>
      <c r="J1274" s="24" t="s">
        <v>4179</v>
      </c>
      <c r="K1274" s="63">
        <f t="shared" si="349"/>
        <v>45901</v>
      </c>
      <c r="L1274" s="55">
        <f t="shared" si="350"/>
        <v>0.04</v>
      </c>
      <c r="M1274" s="76">
        <v>0.22500000000000001</v>
      </c>
      <c r="N1274" s="62">
        <v>45901</v>
      </c>
      <c r="O1274" s="62">
        <v>46265</v>
      </c>
      <c r="P1274" s="63"/>
      <c r="Q1274" s="63"/>
      <c r="R1274" s="78">
        <v>57</v>
      </c>
      <c r="S1274" s="63" t="str">
        <f>VLOOKUP(R1274,SA!$B$3:$C$11,2,1)</f>
        <v>56-65</v>
      </c>
      <c r="T1274" s="38" t="s">
        <v>98</v>
      </c>
      <c r="U1274" s="24" t="s">
        <v>5747</v>
      </c>
      <c r="V1274" s="24">
        <v>400000</v>
      </c>
      <c r="W1274" s="39">
        <f t="shared" si="351"/>
        <v>0</v>
      </c>
      <c r="X1274" s="29">
        <f t="shared" si="352"/>
        <v>0</v>
      </c>
      <c r="Y1274" s="40">
        <f t="shared" si="353"/>
        <v>365</v>
      </c>
      <c r="Z1274" s="38">
        <f t="shared" si="354"/>
        <v>46081</v>
      </c>
      <c r="AA1274" s="41">
        <f t="shared" si="355"/>
        <v>181</v>
      </c>
      <c r="AB1274" s="24" t="s">
        <v>113</v>
      </c>
      <c r="AC1274" s="41">
        <f t="shared" si="356"/>
        <v>11909.7282</v>
      </c>
      <c r="AD1274" s="41">
        <v>1</v>
      </c>
      <c r="AE1274" s="72">
        <f>INDEX(SA!$C$2:$G$11,MATCH(Details!S1274,SA!$C$2:$C$11,0),MATCH(Details!V1274,SA!$C$2:$G$2,0))*Y1274/(F1274-E1274+1)</f>
        <v>10092.99</v>
      </c>
      <c r="AF1274" s="41">
        <f t="shared" si="357"/>
        <v>0</v>
      </c>
      <c r="AG1274" s="41">
        <f t="shared" si="358"/>
        <v>0</v>
      </c>
      <c r="AH1274" s="41">
        <f t="shared" si="359"/>
        <v>1816.7382</v>
      </c>
      <c r="AI1274" s="60">
        <f t="shared" si="360"/>
        <v>403.71960000000001</v>
      </c>
      <c r="AJ1274" s="60">
        <f t="shared" si="361"/>
        <v>2270.9227500000002</v>
      </c>
      <c r="AK1274" s="60">
        <f t="shared" si="362"/>
        <v>5005.0169589041097</v>
      </c>
      <c r="AL1274" s="60">
        <f t="shared" si="363"/>
        <v>3678.6874647945206</v>
      </c>
      <c r="AM1274" s="41">
        <f t="shared" si="364"/>
        <v>3739.6601852054787</v>
      </c>
      <c r="AN1274" s="42">
        <f t="shared" si="365"/>
        <v>45715</v>
      </c>
      <c r="AO1274" s="43">
        <f t="shared" si="366"/>
        <v>10092.99</v>
      </c>
    </row>
    <row r="1275" spans="1:41" s="24" customFormat="1" ht="15.75" customHeight="1" x14ac:dyDescent="0.35">
      <c r="A1275" s="36" t="s">
        <v>27</v>
      </c>
      <c r="B1275" s="36">
        <v>202509</v>
      </c>
      <c r="C1275" s="24" t="s">
        <v>736</v>
      </c>
      <c r="D1275" s="24" t="s">
        <v>119</v>
      </c>
      <c r="E1275" s="62">
        <v>45901</v>
      </c>
      <c r="F1275" s="62">
        <v>46265</v>
      </c>
      <c r="G1275" s="37" t="s">
        <v>1707</v>
      </c>
      <c r="H1275" s="36">
        <v>550076</v>
      </c>
      <c r="I1275" s="63">
        <v>44458</v>
      </c>
      <c r="J1275" s="24" t="s">
        <v>4180</v>
      </c>
      <c r="K1275" s="63">
        <f t="shared" si="349"/>
        <v>45901</v>
      </c>
      <c r="L1275" s="55">
        <f t="shared" si="350"/>
        <v>0.04</v>
      </c>
      <c r="M1275" s="76">
        <v>0.22500000000000001</v>
      </c>
      <c r="N1275" s="62">
        <v>45901</v>
      </c>
      <c r="O1275" s="62">
        <v>46265</v>
      </c>
      <c r="P1275" s="63"/>
      <c r="Q1275" s="63"/>
      <c r="R1275" s="78">
        <v>3</v>
      </c>
      <c r="S1275" s="63" t="str">
        <f>VLOOKUP(R1275,SA!$B$3:$C$11,2,1)</f>
        <v>0-25</v>
      </c>
      <c r="T1275" s="38" t="s">
        <v>98</v>
      </c>
      <c r="U1275" s="24" t="s">
        <v>5746</v>
      </c>
      <c r="V1275" s="24">
        <v>400000</v>
      </c>
      <c r="W1275" s="39">
        <f t="shared" si="351"/>
        <v>0</v>
      </c>
      <c r="X1275" s="29">
        <f t="shared" si="352"/>
        <v>0</v>
      </c>
      <c r="Y1275" s="40">
        <f t="shared" si="353"/>
        <v>365</v>
      </c>
      <c r="Z1275" s="38">
        <f t="shared" si="354"/>
        <v>46081</v>
      </c>
      <c r="AA1275" s="41">
        <f t="shared" si="355"/>
        <v>181</v>
      </c>
      <c r="AB1275" s="24" t="s">
        <v>113</v>
      </c>
      <c r="AC1275" s="41">
        <f t="shared" si="356"/>
        <v>4043.8364000000001</v>
      </c>
      <c r="AD1275" s="41">
        <v>1</v>
      </c>
      <c r="AE1275" s="72">
        <f>INDEX(SA!$C$2:$G$11,MATCH(Details!S1275,SA!$C$2:$C$11,0),MATCH(Details!V1275,SA!$C$2:$G$2,0))*Y1275/(F1275-E1275+1)</f>
        <v>3426.98</v>
      </c>
      <c r="AF1275" s="41">
        <f t="shared" si="357"/>
        <v>0</v>
      </c>
      <c r="AG1275" s="41">
        <f t="shared" si="358"/>
        <v>0</v>
      </c>
      <c r="AH1275" s="41">
        <f t="shared" si="359"/>
        <v>616.85640000000001</v>
      </c>
      <c r="AI1275" s="60">
        <f t="shared" si="360"/>
        <v>137.07920000000001</v>
      </c>
      <c r="AJ1275" s="60">
        <f t="shared" si="361"/>
        <v>771.07050000000004</v>
      </c>
      <c r="AK1275" s="60">
        <f t="shared" si="362"/>
        <v>1699.4065205479453</v>
      </c>
      <c r="AL1275" s="60">
        <f t="shared" si="363"/>
        <v>1249.0637926027398</v>
      </c>
      <c r="AM1275" s="41">
        <f t="shared" si="364"/>
        <v>1269.7665073972601</v>
      </c>
      <c r="AN1275" s="42">
        <f t="shared" si="365"/>
        <v>45715</v>
      </c>
      <c r="AO1275" s="43">
        <f t="shared" si="366"/>
        <v>3426.98</v>
      </c>
    </row>
    <row r="1276" spans="1:41" s="24" customFormat="1" ht="15.75" customHeight="1" x14ac:dyDescent="0.35">
      <c r="A1276" s="36" t="s">
        <v>27</v>
      </c>
      <c r="B1276" s="36">
        <v>202509</v>
      </c>
      <c r="C1276" s="24" t="s">
        <v>736</v>
      </c>
      <c r="D1276" s="24" t="s">
        <v>119</v>
      </c>
      <c r="E1276" s="62">
        <v>45901</v>
      </c>
      <c r="F1276" s="62">
        <v>46265</v>
      </c>
      <c r="G1276" s="37" t="s">
        <v>1708</v>
      </c>
      <c r="H1276" s="36">
        <v>550076</v>
      </c>
      <c r="I1276" s="63">
        <v>35593</v>
      </c>
      <c r="J1276" s="24" t="s">
        <v>4181</v>
      </c>
      <c r="K1276" s="63">
        <f t="shared" si="349"/>
        <v>45901</v>
      </c>
      <c r="L1276" s="55">
        <f t="shared" si="350"/>
        <v>0.04</v>
      </c>
      <c r="M1276" s="76">
        <v>0.22500000000000001</v>
      </c>
      <c r="N1276" s="62">
        <v>45901</v>
      </c>
      <c r="O1276" s="62">
        <v>46265</v>
      </c>
      <c r="P1276" s="63"/>
      <c r="Q1276" s="63"/>
      <c r="R1276" s="78">
        <v>28</v>
      </c>
      <c r="S1276" s="63" t="str">
        <f>VLOOKUP(R1276,SA!$B$3:$C$11,2,1)</f>
        <v>26-35</v>
      </c>
      <c r="T1276" s="38" t="s">
        <v>98</v>
      </c>
      <c r="U1276" s="24" t="s">
        <v>5743</v>
      </c>
      <c r="V1276" s="24">
        <v>400000</v>
      </c>
      <c r="W1276" s="39">
        <f t="shared" si="351"/>
        <v>0</v>
      </c>
      <c r="X1276" s="29">
        <f t="shared" si="352"/>
        <v>0</v>
      </c>
      <c r="Y1276" s="40">
        <f t="shared" si="353"/>
        <v>365</v>
      </c>
      <c r="Z1276" s="38">
        <f t="shared" si="354"/>
        <v>46081</v>
      </c>
      <c r="AA1276" s="41">
        <f t="shared" si="355"/>
        <v>181</v>
      </c>
      <c r="AB1276" s="24" t="s">
        <v>113</v>
      </c>
      <c r="AC1276" s="41">
        <f t="shared" si="356"/>
        <v>4533.0290000000005</v>
      </c>
      <c r="AD1276" s="41">
        <v>1</v>
      </c>
      <c r="AE1276" s="72">
        <f>INDEX(SA!$C$2:$G$11,MATCH(Details!S1276,SA!$C$2:$C$11,0),MATCH(Details!V1276,SA!$C$2:$G$2,0))*Y1276/(F1276-E1276+1)</f>
        <v>3841.55</v>
      </c>
      <c r="AF1276" s="41">
        <f t="shared" si="357"/>
        <v>0</v>
      </c>
      <c r="AG1276" s="41">
        <f t="shared" si="358"/>
        <v>0</v>
      </c>
      <c r="AH1276" s="41">
        <f t="shared" si="359"/>
        <v>691.47900000000004</v>
      </c>
      <c r="AI1276" s="60">
        <f t="shared" si="360"/>
        <v>153.66200000000001</v>
      </c>
      <c r="AJ1276" s="60">
        <f t="shared" si="361"/>
        <v>864.34875000000011</v>
      </c>
      <c r="AK1276" s="60">
        <f t="shared" si="362"/>
        <v>1904.9878082191783</v>
      </c>
      <c r="AL1276" s="60">
        <f t="shared" si="363"/>
        <v>1400.1660390410959</v>
      </c>
      <c r="AM1276" s="41">
        <f t="shared" si="364"/>
        <v>1423.3732109589046</v>
      </c>
      <c r="AN1276" s="42">
        <f t="shared" si="365"/>
        <v>45715</v>
      </c>
      <c r="AO1276" s="43">
        <f t="shared" si="366"/>
        <v>3841.55</v>
      </c>
    </row>
    <row r="1277" spans="1:41" s="24" customFormat="1" ht="15.75" customHeight="1" x14ac:dyDescent="0.35">
      <c r="A1277" s="36" t="s">
        <v>27</v>
      </c>
      <c r="B1277" s="36">
        <v>202509</v>
      </c>
      <c r="C1277" s="24" t="s">
        <v>736</v>
      </c>
      <c r="D1277" s="24" t="s">
        <v>119</v>
      </c>
      <c r="E1277" s="62">
        <v>45901</v>
      </c>
      <c r="F1277" s="62">
        <v>46265</v>
      </c>
      <c r="G1277" s="37" t="s">
        <v>1709</v>
      </c>
      <c r="H1277" s="36">
        <v>550076</v>
      </c>
      <c r="I1277" s="63">
        <v>33674</v>
      </c>
      <c r="J1277" s="24" t="s">
        <v>4182</v>
      </c>
      <c r="K1277" s="63">
        <f t="shared" si="349"/>
        <v>45901</v>
      </c>
      <c r="L1277" s="55">
        <f t="shared" si="350"/>
        <v>0.04</v>
      </c>
      <c r="M1277" s="76">
        <v>0.22500000000000001</v>
      </c>
      <c r="N1277" s="62">
        <v>45901</v>
      </c>
      <c r="O1277" s="62">
        <v>46265</v>
      </c>
      <c r="P1277" s="63"/>
      <c r="Q1277" s="63"/>
      <c r="R1277" s="78">
        <v>33</v>
      </c>
      <c r="S1277" s="63" t="str">
        <f>VLOOKUP(R1277,SA!$B$3:$C$11,2,1)</f>
        <v>26-35</v>
      </c>
      <c r="T1277" s="38" t="s">
        <v>97</v>
      </c>
      <c r="U1277" s="24" t="s">
        <v>56</v>
      </c>
      <c r="V1277" s="24">
        <v>400000</v>
      </c>
      <c r="W1277" s="39">
        <f t="shared" si="351"/>
        <v>400000</v>
      </c>
      <c r="X1277" s="29">
        <f t="shared" si="352"/>
        <v>1</v>
      </c>
      <c r="Y1277" s="40">
        <f t="shared" si="353"/>
        <v>365</v>
      </c>
      <c r="Z1277" s="38">
        <f t="shared" si="354"/>
        <v>46081</v>
      </c>
      <c r="AA1277" s="41">
        <f t="shared" si="355"/>
        <v>181</v>
      </c>
      <c r="AB1277" s="24" t="s">
        <v>113</v>
      </c>
      <c r="AC1277" s="41">
        <f t="shared" si="356"/>
        <v>4533.0290000000005</v>
      </c>
      <c r="AD1277" s="41">
        <v>1</v>
      </c>
      <c r="AE1277" s="72">
        <f>INDEX(SA!$C$2:$G$11,MATCH(Details!S1277,SA!$C$2:$C$11,0),MATCH(Details!V1277,SA!$C$2:$G$2,0))*Y1277/(F1277-E1277+1)</f>
        <v>3841.55</v>
      </c>
      <c r="AF1277" s="41">
        <f t="shared" si="357"/>
        <v>0</v>
      </c>
      <c r="AG1277" s="41">
        <f t="shared" si="358"/>
        <v>0</v>
      </c>
      <c r="AH1277" s="41">
        <f t="shared" si="359"/>
        <v>691.47900000000004</v>
      </c>
      <c r="AI1277" s="60">
        <f t="shared" si="360"/>
        <v>153.66200000000001</v>
      </c>
      <c r="AJ1277" s="60">
        <f t="shared" si="361"/>
        <v>864.34875000000011</v>
      </c>
      <c r="AK1277" s="60">
        <f t="shared" si="362"/>
        <v>1904.9878082191783</v>
      </c>
      <c r="AL1277" s="60">
        <f t="shared" si="363"/>
        <v>1400.1660390410959</v>
      </c>
      <c r="AM1277" s="41">
        <f t="shared" si="364"/>
        <v>1423.3732109589046</v>
      </c>
      <c r="AN1277" s="42">
        <f t="shared" si="365"/>
        <v>45715</v>
      </c>
      <c r="AO1277" s="43">
        <f t="shared" si="366"/>
        <v>3841.55</v>
      </c>
    </row>
    <row r="1278" spans="1:41" s="24" customFormat="1" ht="15.75" customHeight="1" x14ac:dyDescent="0.35">
      <c r="A1278" s="36" t="s">
        <v>27</v>
      </c>
      <c r="B1278" s="36">
        <v>202509</v>
      </c>
      <c r="C1278" s="24" t="s">
        <v>736</v>
      </c>
      <c r="D1278" s="24" t="s">
        <v>119</v>
      </c>
      <c r="E1278" s="62">
        <v>45901</v>
      </c>
      <c r="F1278" s="62">
        <v>46265</v>
      </c>
      <c r="G1278" s="37" t="s">
        <v>720</v>
      </c>
      <c r="H1278" s="36">
        <v>550077</v>
      </c>
      <c r="I1278" s="63">
        <v>37610</v>
      </c>
      <c r="J1278" s="24" t="s">
        <v>4183</v>
      </c>
      <c r="K1278" s="63">
        <f t="shared" si="349"/>
        <v>45901</v>
      </c>
      <c r="L1278" s="55">
        <f t="shared" si="350"/>
        <v>0.04</v>
      </c>
      <c r="M1278" s="76">
        <v>0.22500000000000001</v>
      </c>
      <c r="N1278" s="62">
        <v>45901</v>
      </c>
      <c r="O1278" s="62">
        <v>46265</v>
      </c>
      <c r="P1278" s="63"/>
      <c r="Q1278" s="63"/>
      <c r="R1278" s="78">
        <v>22</v>
      </c>
      <c r="S1278" s="63" t="str">
        <f>VLOOKUP(R1278,SA!$B$3:$C$11,2,1)</f>
        <v>0-25</v>
      </c>
      <c r="T1278" s="38" t="s">
        <v>97</v>
      </c>
      <c r="U1278" s="24" t="s">
        <v>56</v>
      </c>
      <c r="V1278" s="24">
        <v>300000</v>
      </c>
      <c r="W1278" s="39">
        <f t="shared" si="351"/>
        <v>300000</v>
      </c>
      <c r="X1278" s="29">
        <f t="shared" si="352"/>
        <v>1</v>
      </c>
      <c r="Y1278" s="40">
        <f t="shared" si="353"/>
        <v>365</v>
      </c>
      <c r="Z1278" s="38">
        <f t="shared" si="354"/>
        <v>46081</v>
      </c>
      <c r="AA1278" s="41">
        <f t="shared" si="355"/>
        <v>181</v>
      </c>
      <c r="AB1278" s="24" t="s">
        <v>113</v>
      </c>
      <c r="AC1278" s="41">
        <f t="shared" si="356"/>
        <v>3690.3792000000003</v>
      </c>
      <c r="AD1278" s="41">
        <v>1</v>
      </c>
      <c r="AE1278" s="72">
        <f>INDEX(SA!$C$2:$G$11,MATCH(Details!S1278,SA!$C$2:$C$11,0),MATCH(Details!V1278,SA!$C$2:$G$2,0))*Y1278/(F1278-E1278+1)</f>
        <v>3127.44</v>
      </c>
      <c r="AF1278" s="41">
        <f t="shared" si="357"/>
        <v>0</v>
      </c>
      <c r="AG1278" s="41">
        <f t="shared" si="358"/>
        <v>0</v>
      </c>
      <c r="AH1278" s="41">
        <f t="shared" si="359"/>
        <v>562.93920000000003</v>
      </c>
      <c r="AI1278" s="60">
        <f t="shared" si="360"/>
        <v>125.0976</v>
      </c>
      <c r="AJ1278" s="60">
        <f t="shared" si="361"/>
        <v>703.67399999999998</v>
      </c>
      <c r="AK1278" s="60">
        <f t="shared" si="362"/>
        <v>1550.8675068493151</v>
      </c>
      <c r="AL1278" s="60">
        <f t="shared" si="363"/>
        <v>1139.8876175342466</v>
      </c>
      <c r="AM1278" s="41">
        <f t="shared" si="364"/>
        <v>1158.7807824657534</v>
      </c>
      <c r="AN1278" s="42">
        <f t="shared" si="365"/>
        <v>45715</v>
      </c>
      <c r="AO1278" s="43">
        <f t="shared" si="366"/>
        <v>3127.44</v>
      </c>
    </row>
    <row r="1279" spans="1:41" s="24" customFormat="1" ht="15.75" customHeight="1" x14ac:dyDescent="0.35">
      <c r="A1279" s="36" t="s">
        <v>27</v>
      </c>
      <c r="B1279" s="36">
        <v>202509</v>
      </c>
      <c r="C1279" s="24" t="s">
        <v>736</v>
      </c>
      <c r="D1279" s="24" t="s">
        <v>119</v>
      </c>
      <c r="E1279" s="62">
        <v>45901</v>
      </c>
      <c r="F1279" s="62">
        <v>46265</v>
      </c>
      <c r="G1279" s="37" t="s">
        <v>1710</v>
      </c>
      <c r="H1279" s="36">
        <v>550077</v>
      </c>
      <c r="I1279" s="63">
        <v>26431</v>
      </c>
      <c r="J1279" s="24" t="s">
        <v>4184</v>
      </c>
      <c r="K1279" s="63">
        <f t="shared" si="349"/>
        <v>45901</v>
      </c>
      <c r="L1279" s="55">
        <f t="shared" si="350"/>
        <v>0.04</v>
      </c>
      <c r="M1279" s="76">
        <v>0.22500000000000001</v>
      </c>
      <c r="N1279" s="62">
        <v>45901</v>
      </c>
      <c r="O1279" s="62">
        <v>46265</v>
      </c>
      <c r="P1279" s="63"/>
      <c r="Q1279" s="63"/>
      <c r="R1279" s="78">
        <v>53</v>
      </c>
      <c r="S1279" s="63" t="str">
        <f>VLOOKUP(R1279,SA!$B$3:$C$11,2,1)</f>
        <v>46-55</v>
      </c>
      <c r="T1279" s="38" t="s">
        <v>97</v>
      </c>
      <c r="U1279" s="24" t="s">
        <v>5744</v>
      </c>
      <c r="V1279" s="24">
        <v>300000</v>
      </c>
      <c r="W1279" s="39">
        <f t="shared" si="351"/>
        <v>0</v>
      </c>
      <c r="X1279" s="29">
        <f t="shared" si="352"/>
        <v>0</v>
      </c>
      <c r="Y1279" s="40">
        <f t="shared" si="353"/>
        <v>365</v>
      </c>
      <c r="Z1279" s="38">
        <f t="shared" si="354"/>
        <v>46081</v>
      </c>
      <c r="AA1279" s="41">
        <f t="shared" si="355"/>
        <v>181</v>
      </c>
      <c r="AB1279" s="24" t="s">
        <v>113</v>
      </c>
      <c r="AC1279" s="41">
        <f t="shared" si="356"/>
        <v>7373.4659999999994</v>
      </c>
      <c r="AD1279" s="41">
        <v>1</v>
      </c>
      <c r="AE1279" s="72">
        <f>INDEX(SA!$C$2:$G$11,MATCH(Details!S1279,SA!$C$2:$C$11,0),MATCH(Details!V1279,SA!$C$2:$G$2,0))*Y1279/(F1279-E1279+1)</f>
        <v>6248.7</v>
      </c>
      <c r="AF1279" s="41">
        <f t="shared" si="357"/>
        <v>0</v>
      </c>
      <c r="AG1279" s="41">
        <f t="shared" si="358"/>
        <v>0</v>
      </c>
      <c r="AH1279" s="41">
        <f t="shared" si="359"/>
        <v>1124.7659999999998</v>
      </c>
      <c r="AI1279" s="60">
        <f t="shared" si="360"/>
        <v>249.94800000000001</v>
      </c>
      <c r="AJ1279" s="60">
        <f t="shared" si="361"/>
        <v>1405.9575</v>
      </c>
      <c r="AK1279" s="60">
        <f t="shared" si="362"/>
        <v>3098.6704109589041</v>
      </c>
      <c r="AL1279" s="60">
        <f t="shared" si="363"/>
        <v>2277.5227520547946</v>
      </c>
      <c r="AM1279" s="41">
        <f t="shared" si="364"/>
        <v>2315.2717479452049</v>
      </c>
      <c r="AN1279" s="42">
        <f t="shared" si="365"/>
        <v>45715</v>
      </c>
      <c r="AO1279" s="43">
        <f t="shared" si="366"/>
        <v>6248.7</v>
      </c>
    </row>
    <row r="1280" spans="1:41" s="24" customFormat="1" ht="15.75" customHeight="1" x14ac:dyDescent="0.35">
      <c r="A1280" s="36" t="s">
        <v>27</v>
      </c>
      <c r="B1280" s="36">
        <v>202509</v>
      </c>
      <c r="C1280" s="24" t="s">
        <v>736</v>
      </c>
      <c r="D1280" s="24" t="s">
        <v>119</v>
      </c>
      <c r="E1280" s="62">
        <v>45901</v>
      </c>
      <c r="F1280" s="62">
        <v>46265</v>
      </c>
      <c r="G1280" s="37" t="s">
        <v>1711</v>
      </c>
      <c r="H1280" s="36">
        <v>550077</v>
      </c>
      <c r="I1280" s="63">
        <v>30682</v>
      </c>
      <c r="J1280" s="24" t="s">
        <v>4185</v>
      </c>
      <c r="K1280" s="63">
        <f t="shared" si="349"/>
        <v>45901</v>
      </c>
      <c r="L1280" s="55">
        <f t="shared" si="350"/>
        <v>0.04</v>
      </c>
      <c r="M1280" s="76">
        <v>0.22500000000000001</v>
      </c>
      <c r="N1280" s="62">
        <v>45901</v>
      </c>
      <c r="O1280" s="62">
        <v>46265</v>
      </c>
      <c r="P1280" s="63"/>
      <c r="Q1280" s="63"/>
      <c r="R1280" s="78">
        <v>41</v>
      </c>
      <c r="S1280" s="63" t="str">
        <f>VLOOKUP(R1280,SA!$B$3:$C$11,2,1)</f>
        <v>36-45</v>
      </c>
      <c r="T1280" s="38" t="s">
        <v>98</v>
      </c>
      <c r="U1280" s="24" t="s">
        <v>5747</v>
      </c>
      <c r="V1280" s="24">
        <v>300000</v>
      </c>
      <c r="W1280" s="39">
        <f t="shared" si="351"/>
        <v>0</v>
      </c>
      <c r="X1280" s="29">
        <f t="shared" si="352"/>
        <v>0</v>
      </c>
      <c r="Y1280" s="40">
        <f t="shared" si="353"/>
        <v>365</v>
      </c>
      <c r="Z1280" s="38">
        <f t="shared" si="354"/>
        <v>46081</v>
      </c>
      <c r="AA1280" s="41">
        <f t="shared" si="355"/>
        <v>181</v>
      </c>
      <c r="AB1280" s="24" t="s">
        <v>113</v>
      </c>
      <c r="AC1280" s="41">
        <f t="shared" si="356"/>
        <v>5119.5716000000002</v>
      </c>
      <c r="AD1280" s="41">
        <v>1</v>
      </c>
      <c r="AE1280" s="72">
        <f>INDEX(SA!$C$2:$G$11,MATCH(Details!S1280,SA!$C$2:$C$11,0),MATCH(Details!V1280,SA!$C$2:$G$2,0))*Y1280/(F1280-E1280+1)</f>
        <v>4338.62</v>
      </c>
      <c r="AF1280" s="41">
        <f t="shared" si="357"/>
        <v>0</v>
      </c>
      <c r="AG1280" s="41">
        <f t="shared" si="358"/>
        <v>0</v>
      </c>
      <c r="AH1280" s="41">
        <f t="shared" si="359"/>
        <v>780.95159999999998</v>
      </c>
      <c r="AI1280" s="60">
        <f t="shared" si="360"/>
        <v>173.54480000000001</v>
      </c>
      <c r="AJ1280" s="60">
        <f t="shared" si="361"/>
        <v>976.18949999999995</v>
      </c>
      <c r="AK1280" s="60">
        <f t="shared" si="362"/>
        <v>2151.4800547945206</v>
      </c>
      <c r="AL1280" s="60">
        <f t="shared" si="363"/>
        <v>1581.3378402739727</v>
      </c>
      <c r="AM1280" s="41">
        <f t="shared" si="364"/>
        <v>1607.5478597260276</v>
      </c>
      <c r="AN1280" s="42">
        <f t="shared" si="365"/>
        <v>45715</v>
      </c>
      <c r="AO1280" s="43">
        <f t="shared" si="366"/>
        <v>4338.62</v>
      </c>
    </row>
    <row r="1281" spans="1:41" s="24" customFormat="1" ht="15.75" customHeight="1" x14ac:dyDescent="0.35">
      <c r="A1281" s="36" t="s">
        <v>27</v>
      </c>
      <c r="B1281" s="36">
        <v>202509</v>
      </c>
      <c r="C1281" s="24" t="s">
        <v>736</v>
      </c>
      <c r="D1281" s="24" t="s">
        <v>119</v>
      </c>
      <c r="E1281" s="62">
        <v>45901</v>
      </c>
      <c r="F1281" s="62">
        <v>46265</v>
      </c>
      <c r="G1281" s="37" t="s">
        <v>721</v>
      </c>
      <c r="H1281" s="36">
        <v>550078</v>
      </c>
      <c r="I1281" s="63">
        <v>35626</v>
      </c>
      <c r="J1281" s="24" t="s">
        <v>4186</v>
      </c>
      <c r="K1281" s="63">
        <f t="shared" si="349"/>
        <v>45901</v>
      </c>
      <c r="L1281" s="55">
        <f t="shared" si="350"/>
        <v>0.04</v>
      </c>
      <c r="M1281" s="76">
        <v>0.22500000000000001</v>
      </c>
      <c r="N1281" s="62">
        <v>45901</v>
      </c>
      <c r="O1281" s="62">
        <v>46265</v>
      </c>
      <c r="P1281" s="63"/>
      <c r="Q1281" s="63"/>
      <c r="R1281" s="78">
        <v>28</v>
      </c>
      <c r="S1281" s="63" t="str">
        <f>VLOOKUP(R1281,SA!$B$3:$C$11,2,1)</f>
        <v>26-35</v>
      </c>
      <c r="T1281" s="38" t="s">
        <v>97</v>
      </c>
      <c r="U1281" s="24" t="s">
        <v>56</v>
      </c>
      <c r="V1281" s="24">
        <v>300000</v>
      </c>
      <c r="W1281" s="39">
        <f t="shared" si="351"/>
        <v>300000</v>
      </c>
      <c r="X1281" s="29">
        <f t="shared" si="352"/>
        <v>1</v>
      </c>
      <c r="Y1281" s="40">
        <f t="shared" si="353"/>
        <v>365</v>
      </c>
      <c r="Z1281" s="38">
        <f t="shared" si="354"/>
        <v>46081</v>
      </c>
      <c r="AA1281" s="41">
        <f t="shared" si="355"/>
        <v>181</v>
      </c>
      <c r="AB1281" s="24" t="s">
        <v>113</v>
      </c>
      <c r="AC1281" s="41">
        <f t="shared" si="356"/>
        <v>4124.4657999999999</v>
      </c>
      <c r="AD1281" s="41">
        <v>1</v>
      </c>
      <c r="AE1281" s="72">
        <f>INDEX(SA!$C$2:$G$11,MATCH(Details!S1281,SA!$C$2:$C$11,0),MATCH(Details!V1281,SA!$C$2:$G$2,0))*Y1281/(F1281-E1281+1)</f>
        <v>3495.31</v>
      </c>
      <c r="AF1281" s="41">
        <f t="shared" si="357"/>
        <v>0</v>
      </c>
      <c r="AG1281" s="41">
        <f t="shared" si="358"/>
        <v>0</v>
      </c>
      <c r="AH1281" s="41">
        <f t="shared" si="359"/>
        <v>629.1558</v>
      </c>
      <c r="AI1281" s="60">
        <f t="shared" si="360"/>
        <v>139.8124</v>
      </c>
      <c r="AJ1281" s="60">
        <f t="shared" si="361"/>
        <v>786.44475</v>
      </c>
      <c r="AK1281" s="60">
        <f t="shared" si="362"/>
        <v>1733.2907123287671</v>
      </c>
      <c r="AL1281" s="60">
        <f t="shared" si="363"/>
        <v>1273.9686735616438</v>
      </c>
      <c r="AM1281" s="41">
        <f t="shared" si="364"/>
        <v>1295.0841764383563</v>
      </c>
      <c r="AN1281" s="42">
        <f t="shared" si="365"/>
        <v>45715</v>
      </c>
      <c r="AO1281" s="43">
        <f t="shared" si="366"/>
        <v>3495.31</v>
      </c>
    </row>
    <row r="1282" spans="1:41" s="24" customFormat="1" ht="15.75" customHeight="1" x14ac:dyDescent="0.35">
      <c r="A1282" s="36" t="s">
        <v>27</v>
      </c>
      <c r="B1282" s="36">
        <v>202509</v>
      </c>
      <c r="C1282" s="24" t="s">
        <v>736</v>
      </c>
      <c r="D1282" s="24" t="s">
        <v>119</v>
      </c>
      <c r="E1282" s="62">
        <v>45901</v>
      </c>
      <c r="F1282" s="62">
        <v>46265</v>
      </c>
      <c r="G1282" s="37" t="s">
        <v>1712</v>
      </c>
      <c r="H1282" s="36">
        <v>550078</v>
      </c>
      <c r="I1282" s="63">
        <v>25204</v>
      </c>
      <c r="J1282" s="24" t="s">
        <v>4187</v>
      </c>
      <c r="K1282" s="63">
        <f t="shared" si="349"/>
        <v>45901</v>
      </c>
      <c r="L1282" s="55">
        <f t="shared" si="350"/>
        <v>0.04</v>
      </c>
      <c r="M1282" s="76">
        <v>0.22500000000000001</v>
      </c>
      <c r="N1282" s="62">
        <v>45901</v>
      </c>
      <c r="O1282" s="62">
        <v>46265</v>
      </c>
      <c r="P1282" s="63"/>
      <c r="Q1282" s="63"/>
      <c r="R1282" s="78">
        <v>56</v>
      </c>
      <c r="S1282" s="63" t="str">
        <f>VLOOKUP(R1282,SA!$B$3:$C$11,2,1)</f>
        <v>56-65</v>
      </c>
      <c r="T1282" s="38" t="s">
        <v>97</v>
      </c>
      <c r="U1282" s="24" t="s">
        <v>5744</v>
      </c>
      <c r="V1282" s="24">
        <v>300000</v>
      </c>
      <c r="W1282" s="39">
        <f t="shared" si="351"/>
        <v>0</v>
      </c>
      <c r="X1282" s="29">
        <f t="shared" si="352"/>
        <v>0</v>
      </c>
      <c r="Y1282" s="40">
        <f t="shared" si="353"/>
        <v>365</v>
      </c>
      <c r="Z1282" s="38">
        <f t="shared" si="354"/>
        <v>46081</v>
      </c>
      <c r="AA1282" s="41">
        <f t="shared" si="355"/>
        <v>181</v>
      </c>
      <c r="AB1282" s="24" t="s">
        <v>113</v>
      </c>
      <c r="AC1282" s="41">
        <f t="shared" si="356"/>
        <v>10831.751</v>
      </c>
      <c r="AD1282" s="41">
        <v>1</v>
      </c>
      <c r="AE1282" s="72">
        <f>INDEX(SA!$C$2:$G$11,MATCH(Details!S1282,SA!$C$2:$C$11,0),MATCH(Details!V1282,SA!$C$2:$G$2,0))*Y1282/(F1282-E1282+1)</f>
        <v>9179.4500000000007</v>
      </c>
      <c r="AF1282" s="41">
        <f t="shared" si="357"/>
        <v>0</v>
      </c>
      <c r="AG1282" s="41">
        <f t="shared" si="358"/>
        <v>0</v>
      </c>
      <c r="AH1282" s="41">
        <f t="shared" si="359"/>
        <v>1652.3010000000002</v>
      </c>
      <c r="AI1282" s="60">
        <f t="shared" si="360"/>
        <v>367.17800000000005</v>
      </c>
      <c r="AJ1282" s="60">
        <f t="shared" si="361"/>
        <v>2065.3762500000003</v>
      </c>
      <c r="AK1282" s="60">
        <f t="shared" si="362"/>
        <v>4552.0012328767125</v>
      </c>
      <c r="AL1282" s="60">
        <f t="shared" si="363"/>
        <v>3345.7209061643835</v>
      </c>
      <c r="AM1282" s="41">
        <f t="shared" si="364"/>
        <v>3401.1748438356171</v>
      </c>
      <c r="AN1282" s="42">
        <f t="shared" si="365"/>
        <v>45715</v>
      </c>
      <c r="AO1282" s="43">
        <f t="shared" si="366"/>
        <v>9179.4500000000007</v>
      </c>
    </row>
    <row r="1283" spans="1:41" s="24" customFormat="1" ht="15.75" customHeight="1" x14ac:dyDescent="0.35">
      <c r="A1283" s="36" t="s">
        <v>27</v>
      </c>
      <c r="B1283" s="36">
        <v>202509</v>
      </c>
      <c r="C1283" s="24" t="s">
        <v>736</v>
      </c>
      <c r="D1283" s="24" t="s">
        <v>119</v>
      </c>
      <c r="E1283" s="62">
        <v>45901</v>
      </c>
      <c r="F1283" s="62">
        <v>46265</v>
      </c>
      <c r="G1283" s="37" t="s">
        <v>1631</v>
      </c>
      <c r="H1283" s="36">
        <v>550078</v>
      </c>
      <c r="I1283" s="63">
        <v>26665</v>
      </c>
      <c r="J1283" s="24" t="s">
        <v>4188</v>
      </c>
      <c r="K1283" s="63">
        <f t="shared" si="349"/>
        <v>45901</v>
      </c>
      <c r="L1283" s="55">
        <f t="shared" si="350"/>
        <v>0.04</v>
      </c>
      <c r="M1283" s="76">
        <v>0.22500000000000001</v>
      </c>
      <c r="N1283" s="62">
        <v>45901</v>
      </c>
      <c r="O1283" s="62">
        <v>46265</v>
      </c>
      <c r="P1283" s="63"/>
      <c r="Q1283" s="63"/>
      <c r="R1283" s="78">
        <v>52</v>
      </c>
      <c r="S1283" s="63" t="str">
        <f>VLOOKUP(R1283,SA!$B$3:$C$11,2,1)</f>
        <v>46-55</v>
      </c>
      <c r="T1283" s="38" t="s">
        <v>98</v>
      </c>
      <c r="U1283" s="24" t="s">
        <v>5747</v>
      </c>
      <c r="V1283" s="24">
        <v>300000</v>
      </c>
      <c r="W1283" s="39">
        <f t="shared" si="351"/>
        <v>0</v>
      </c>
      <c r="X1283" s="29">
        <f t="shared" si="352"/>
        <v>0</v>
      </c>
      <c r="Y1283" s="40">
        <f t="shared" si="353"/>
        <v>365</v>
      </c>
      <c r="Z1283" s="38">
        <f t="shared" si="354"/>
        <v>46081</v>
      </c>
      <c r="AA1283" s="41">
        <f t="shared" si="355"/>
        <v>181</v>
      </c>
      <c r="AB1283" s="24" t="s">
        <v>113</v>
      </c>
      <c r="AC1283" s="41">
        <f t="shared" si="356"/>
        <v>7373.4659999999994</v>
      </c>
      <c r="AD1283" s="41">
        <v>1</v>
      </c>
      <c r="AE1283" s="72">
        <f>INDEX(SA!$C$2:$G$11,MATCH(Details!S1283,SA!$C$2:$C$11,0),MATCH(Details!V1283,SA!$C$2:$G$2,0))*Y1283/(F1283-E1283+1)</f>
        <v>6248.7</v>
      </c>
      <c r="AF1283" s="41">
        <f t="shared" si="357"/>
        <v>0</v>
      </c>
      <c r="AG1283" s="41">
        <f t="shared" si="358"/>
        <v>0</v>
      </c>
      <c r="AH1283" s="41">
        <f t="shared" si="359"/>
        <v>1124.7659999999998</v>
      </c>
      <c r="AI1283" s="60">
        <f t="shared" si="360"/>
        <v>249.94800000000001</v>
      </c>
      <c r="AJ1283" s="60">
        <f t="shared" si="361"/>
        <v>1405.9575</v>
      </c>
      <c r="AK1283" s="60">
        <f t="shared" si="362"/>
        <v>3098.6704109589041</v>
      </c>
      <c r="AL1283" s="60">
        <f t="shared" si="363"/>
        <v>2277.5227520547946</v>
      </c>
      <c r="AM1283" s="41">
        <f t="shared" si="364"/>
        <v>2315.2717479452049</v>
      </c>
      <c r="AN1283" s="42">
        <f t="shared" si="365"/>
        <v>45715</v>
      </c>
      <c r="AO1283" s="43">
        <f t="shared" si="366"/>
        <v>6248.7</v>
      </c>
    </row>
    <row r="1284" spans="1:41" s="24" customFormat="1" ht="15.75" customHeight="1" x14ac:dyDescent="0.35">
      <c r="A1284" s="36" t="s">
        <v>27</v>
      </c>
      <c r="B1284" s="36">
        <v>202509</v>
      </c>
      <c r="C1284" s="24" t="s">
        <v>736</v>
      </c>
      <c r="D1284" s="24" t="s">
        <v>119</v>
      </c>
      <c r="E1284" s="62">
        <v>45901</v>
      </c>
      <c r="F1284" s="62">
        <v>46265</v>
      </c>
      <c r="G1284" s="37" t="s">
        <v>722</v>
      </c>
      <c r="H1284" s="36">
        <v>550079</v>
      </c>
      <c r="I1284" s="63">
        <v>30805</v>
      </c>
      <c r="J1284" s="24" t="s">
        <v>4189</v>
      </c>
      <c r="K1284" s="63">
        <f t="shared" ref="K1284:K1347" si="367">N1284</f>
        <v>45901</v>
      </c>
      <c r="L1284" s="55">
        <f t="shared" ref="L1284:L1347" si="368">IF(K1284&gt;=DATE(2022,4,1),4%,5%)</f>
        <v>0.04</v>
      </c>
      <c r="M1284" s="76">
        <v>0.22500000000000001</v>
      </c>
      <c r="N1284" s="62">
        <v>45901</v>
      </c>
      <c r="O1284" s="62">
        <v>46265</v>
      </c>
      <c r="P1284" s="63"/>
      <c r="Q1284" s="63"/>
      <c r="R1284" s="78">
        <v>41</v>
      </c>
      <c r="S1284" s="63" t="str">
        <f>VLOOKUP(R1284,SA!$B$3:$C$11,2,1)</f>
        <v>36-45</v>
      </c>
      <c r="T1284" s="38" t="s">
        <v>97</v>
      </c>
      <c r="U1284" s="24" t="s">
        <v>56</v>
      </c>
      <c r="V1284" s="24">
        <v>300000</v>
      </c>
      <c r="W1284" s="39">
        <f t="shared" ref="W1284:W1347" si="369">IF(U1284="self",V1284,0)</f>
        <v>300000</v>
      </c>
      <c r="X1284" s="29">
        <f t="shared" ref="X1284:X1347" si="370">IF(U1284="self",1,0)</f>
        <v>1</v>
      </c>
      <c r="Y1284" s="40">
        <f t="shared" ref="Y1284:Y1347" si="371">O1284-N1284+1</f>
        <v>365</v>
      </c>
      <c r="Z1284" s="38">
        <f t="shared" ref="Z1284:Z1347" si="372">$Z$1</f>
        <v>46081</v>
      </c>
      <c r="AA1284" s="41">
        <f t="shared" ref="AA1284:AA1347" si="373">IF(MIN((Z1284-N1284)+1,Y1284)&lt;0,0,MIN((Z1284-N1284)+1,Y1284))</f>
        <v>181</v>
      </c>
      <c r="AB1284" s="24" t="s">
        <v>113</v>
      </c>
      <c r="AC1284" s="41">
        <f t="shared" ref="AC1284:AC1347" si="374">AE1284+AF1284+AG1284+AH1284</f>
        <v>5119.5716000000002</v>
      </c>
      <c r="AD1284" s="41">
        <v>1</v>
      </c>
      <c r="AE1284" s="72">
        <f>INDEX(SA!$C$2:$G$11,MATCH(Details!S1284,SA!$C$2:$C$11,0),MATCH(Details!V1284,SA!$C$2:$G$2,0))*Y1284/(F1284-E1284+1)</f>
        <v>4338.62</v>
      </c>
      <c r="AF1284" s="41">
        <f t="shared" ref="AF1284:AF1347" si="375">IF(AB1284="Karnataka",AE1284*9%,0)</f>
        <v>0</v>
      </c>
      <c r="AG1284" s="41">
        <f t="shared" ref="AG1284:AG1347" si="376">IF(AB1284="Karnataka",AE1284*9%,0)</f>
        <v>0</v>
      </c>
      <c r="AH1284" s="41">
        <f t="shared" ref="AH1284:AH1347" si="377">IF(AF1284+AG1284&gt;0,0,AE1284*18%)</f>
        <v>780.95159999999998</v>
      </c>
      <c r="AI1284" s="60">
        <f t="shared" ref="AI1284:AI1347" si="378">AE1284*L1284</f>
        <v>173.54480000000001</v>
      </c>
      <c r="AJ1284" s="60">
        <f t="shared" ref="AJ1284:AJ1347" si="379">$AE1284*M1284</f>
        <v>976.18949999999995</v>
      </c>
      <c r="AK1284" s="60">
        <f t="shared" ref="AK1284:AK1347" si="380">(AE1284)*AA1284/Y1284</f>
        <v>2151.4800547945206</v>
      </c>
      <c r="AL1284" s="60">
        <f t="shared" ref="AL1284:AL1347" si="381">AK1284*(1-L1284-M1284)</f>
        <v>1581.3378402739727</v>
      </c>
      <c r="AM1284" s="41">
        <f t="shared" ref="AM1284:AM1347" si="382">AE1284-AI1284-AL1284-AJ1284</f>
        <v>1607.5478597260276</v>
      </c>
      <c r="AN1284" s="42">
        <f t="shared" ref="AN1284:AN1347" si="383">Z1284-366</f>
        <v>45715</v>
      </c>
      <c r="AO1284" s="43">
        <f t="shared" ref="AO1284:AO1347" si="384">IF(AND(O1284&gt;Z1284,N1284&gt;AN1284),AE1284,0)</f>
        <v>4338.62</v>
      </c>
    </row>
    <row r="1285" spans="1:41" s="24" customFormat="1" ht="15.75" customHeight="1" x14ac:dyDescent="0.35">
      <c r="A1285" s="36" t="s">
        <v>27</v>
      </c>
      <c r="B1285" s="36">
        <v>202509</v>
      </c>
      <c r="C1285" s="24" t="s">
        <v>736</v>
      </c>
      <c r="D1285" s="24" t="s">
        <v>119</v>
      </c>
      <c r="E1285" s="62">
        <v>45901</v>
      </c>
      <c r="F1285" s="62">
        <v>46265</v>
      </c>
      <c r="G1285" s="37" t="s">
        <v>1713</v>
      </c>
      <c r="H1285" s="36">
        <v>550079</v>
      </c>
      <c r="I1285" s="63">
        <v>32143</v>
      </c>
      <c r="J1285" s="24" t="s">
        <v>4190</v>
      </c>
      <c r="K1285" s="63">
        <f t="shared" si="367"/>
        <v>45901</v>
      </c>
      <c r="L1285" s="55">
        <f t="shared" si="368"/>
        <v>0.04</v>
      </c>
      <c r="M1285" s="76">
        <v>0.22500000000000001</v>
      </c>
      <c r="N1285" s="62">
        <v>45901</v>
      </c>
      <c r="O1285" s="62">
        <v>46265</v>
      </c>
      <c r="P1285" s="63"/>
      <c r="Q1285" s="63"/>
      <c r="R1285" s="78">
        <v>37</v>
      </c>
      <c r="S1285" s="63" t="str">
        <f>VLOOKUP(R1285,SA!$B$3:$C$11,2,1)</f>
        <v>36-45</v>
      </c>
      <c r="T1285" s="38" t="s">
        <v>98</v>
      </c>
      <c r="U1285" s="24" t="s">
        <v>5743</v>
      </c>
      <c r="V1285" s="24">
        <v>300000</v>
      </c>
      <c r="W1285" s="39">
        <f t="shared" si="369"/>
        <v>0</v>
      </c>
      <c r="X1285" s="29">
        <f t="shared" si="370"/>
        <v>0</v>
      </c>
      <c r="Y1285" s="40">
        <f t="shared" si="371"/>
        <v>365</v>
      </c>
      <c r="Z1285" s="38">
        <f t="shared" si="372"/>
        <v>46081</v>
      </c>
      <c r="AA1285" s="41">
        <f t="shared" si="373"/>
        <v>181</v>
      </c>
      <c r="AB1285" s="24" t="s">
        <v>113</v>
      </c>
      <c r="AC1285" s="41">
        <f t="shared" si="374"/>
        <v>5119.5716000000002</v>
      </c>
      <c r="AD1285" s="41">
        <v>1</v>
      </c>
      <c r="AE1285" s="72">
        <f>INDEX(SA!$C$2:$G$11,MATCH(Details!S1285,SA!$C$2:$C$11,0),MATCH(Details!V1285,SA!$C$2:$G$2,0))*Y1285/(F1285-E1285+1)</f>
        <v>4338.62</v>
      </c>
      <c r="AF1285" s="41">
        <f t="shared" si="375"/>
        <v>0</v>
      </c>
      <c r="AG1285" s="41">
        <f t="shared" si="376"/>
        <v>0</v>
      </c>
      <c r="AH1285" s="41">
        <f t="shared" si="377"/>
        <v>780.95159999999998</v>
      </c>
      <c r="AI1285" s="60">
        <f t="shared" si="378"/>
        <v>173.54480000000001</v>
      </c>
      <c r="AJ1285" s="60">
        <f t="shared" si="379"/>
        <v>976.18949999999995</v>
      </c>
      <c r="AK1285" s="60">
        <f t="shared" si="380"/>
        <v>2151.4800547945206</v>
      </c>
      <c r="AL1285" s="60">
        <f t="shared" si="381"/>
        <v>1581.3378402739727</v>
      </c>
      <c r="AM1285" s="41">
        <f t="shared" si="382"/>
        <v>1607.5478597260276</v>
      </c>
      <c r="AN1285" s="42">
        <f t="shared" si="383"/>
        <v>45715</v>
      </c>
      <c r="AO1285" s="43">
        <f t="shared" si="384"/>
        <v>4338.62</v>
      </c>
    </row>
    <row r="1286" spans="1:41" s="24" customFormat="1" ht="15.75" customHeight="1" x14ac:dyDescent="0.35">
      <c r="A1286" s="36" t="s">
        <v>27</v>
      </c>
      <c r="B1286" s="36">
        <v>202509</v>
      </c>
      <c r="C1286" s="24" t="s">
        <v>736</v>
      </c>
      <c r="D1286" s="24" t="s">
        <v>119</v>
      </c>
      <c r="E1286" s="62">
        <v>45901</v>
      </c>
      <c r="F1286" s="62">
        <v>46265</v>
      </c>
      <c r="G1286" s="37" t="s">
        <v>1714</v>
      </c>
      <c r="H1286" s="36">
        <v>550079</v>
      </c>
      <c r="I1286" s="63">
        <v>39015</v>
      </c>
      <c r="J1286" s="24" t="s">
        <v>4191</v>
      </c>
      <c r="K1286" s="63">
        <f t="shared" si="367"/>
        <v>45901</v>
      </c>
      <c r="L1286" s="55">
        <f t="shared" si="368"/>
        <v>0.04</v>
      </c>
      <c r="M1286" s="76">
        <v>0.22500000000000001</v>
      </c>
      <c r="N1286" s="62">
        <v>45901</v>
      </c>
      <c r="O1286" s="62">
        <v>46265</v>
      </c>
      <c r="P1286" s="63"/>
      <c r="Q1286" s="63"/>
      <c r="R1286" s="78">
        <v>18</v>
      </c>
      <c r="S1286" s="63" t="str">
        <f>VLOOKUP(R1286,SA!$B$3:$C$11,2,1)</f>
        <v>0-25</v>
      </c>
      <c r="T1286" s="38" t="s">
        <v>98</v>
      </c>
      <c r="U1286" s="24" t="s">
        <v>5746</v>
      </c>
      <c r="V1286" s="24">
        <v>300000</v>
      </c>
      <c r="W1286" s="39">
        <f t="shared" si="369"/>
        <v>0</v>
      </c>
      <c r="X1286" s="29">
        <f t="shared" si="370"/>
        <v>0</v>
      </c>
      <c r="Y1286" s="40">
        <f t="shared" si="371"/>
        <v>365</v>
      </c>
      <c r="Z1286" s="38">
        <f t="shared" si="372"/>
        <v>46081</v>
      </c>
      <c r="AA1286" s="41">
        <f t="shared" si="373"/>
        <v>181</v>
      </c>
      <c r="AB1286" s="24" t="s">
        <v>113</v>
      </c>
      <c r="AC1286" s="41">
        <f t="shared" si="374"/>
        <v>3690.3792000000003</v>
      </c>
      <c r="AD1286" s="41">
        <v>1</v>
      </c>
      <c r="AE1286" s="72">
        <f>INDEX(SA!$C$2:$G$11,MATCH(Details!S1286,SA!$C$2:$C$11,0),MATCH(Details!V1286,SA!$C$2:$G$2,0))*Y1286/(F1286-E1286+1)</f>
        <v>3127.44</v>
      </c>
      <c r="AF1286" s="41">
        <f t="shared" si="375"/>
        <v>0</v>
      </c>
      <c r="AG1286" s="41">
        <f t="shared" si="376"/>
        <v>0</v>
      </c>
      <c r="AH1286" s="41">
        <f t="shared" si="377"/>
        <v>562.93920000000003</v>
      </c>
      <c r="AI1286" s="60">
        <f t="shared" si="378"/>
        <v>125.0976</v>
      </c>
      <c r="AJ1286" s="60">
        <f t="shared" si="379"/>
        <v>703.67399999999998</v>
      </c>
      <c r="AK1286" s="60">
        <f t="shared" si="380"/>
        <v>1550.8675068493151</v>
      </c>
      <c r="AL1286" s="60">
        <f t="shared" si="381"/>
        <v>1139.8876175342466</v>
      </c>
      <c r="AM1286" s="41">
        <f t="shared" si="382"/>
        <v>1158.7807824657534</v>
      </c>
      <c r="AN1286" s="42">
        <f t="shared" si="383"/>
        <v>45715</v>
      </c>
      <c r="AO1286" s="43">
        <f t="shared" si="384"/>
        <v>3127.44</v>
      </c>
    </row>
    <row r="1287" spans="1:41" s="24" customFormat="1" ht="15.75" customHeight="1" x14ac:dyDescent="0.35">
      <c r="A1287" s="36" t="s">
        <v>27</v>
      </c>
      <c r="B1287" s="36">
        <v>202509</v>
      </c>
      <c r="C1287" s="24" t="s">
        <v>736</v>
      </c>
      <c r="D1287" s="24" t="s">
        <v>119</v>
      </c>
      <c r="E1287" s="62">
        <v>45901</v>
      </c>
      <c r="F1287" s="62">
        <v>46265</v>
      </c>
      <c r="G1287" s="37" t="s">
        <v>1715</v>
      </c>
      <c r="H1287" s="36">
        <v>550079</v>
      </c>
      <c r="I1287" s="63">
        <v>38489</v>
      </c>
      <c r="J1287" s="24" t="s">
        <v>4192</v>
      </c>
      <c r="K1287" s="63">
        <f t="shared" si="367"/>
        <v>45901</v>
      </c>
      <c r="L1287" s="55">
        <f t="shared" si="368"/>
        <v>0.04</v>
      </c>
      <c r="M1287" s="76">
        <v>0.22500000000000001</v>
      </c>
      <c r="N1287" s="62">
        <v>45901</v>
      </c>
      <c r="O1287" s="62">
        <v>46265</v>
      </c>
      <c r="P1287" s="63"/>
      <c r="Q1287" s="63"/>
      <c r="R1287" s="78">
        <v>20</v>
      </c>
      <c r="S1287" s="63" t="str">
        <f>VLOOKUP(R1287,SA!$B$3:$C$11,2,1)</f>
        <v>0-25</v>
      </c>
      <c r="T1287" s="38" t="s">
        <v>97</v>
      </c>
      <c r="U1287" s="24" t="s">
        <v>5745</v>
      </c>
      <c r="V1287" s="24">
        <v>300000</v>
      </c>
      <c r="W1287" s="39">
        <f t="shared" si="369"/>
        <v>0</v>
      </c>
      <c r="X1287" s="29">
        <f t="shared" si="370"/>
        <v>0</v>
      </c>
      <c r="Y1287" s="40">
        <f t="shared" si="371"/>
        <v>365</v>
      </c>
      <c r="Z1287" s="38">
        <f t="shared" si="372"/>
        <v>46081</v>
      </c>
      <c r="AA1287" s="41">
        <f t="shared" si="373"/>
        <v>181</v>
      </c>
      <c r="AB1287" s="24" t="s">
        <v>113</v>
      </c>
      <c r="AC1287" s="41">
        <f t="shared" si="374"/>
        <v>3690.3792000000003</v>
      </c>
      <c r="AD1287" s="41">
        <v>1</v>
      </c>
      <c r="AE1287" s="72">
        <f>INDEX(SA!$C$2:$G$11,MATCH(Details!S1287,SA!$C$2:$C$11,0),MATCH(Details!V1287,SA!$C$2:$G$2,0))*Y1287/(F1287-E1287+1)</f>
        <v>3127.44</v>
      </c>
      <c r="AF1287" s="41">
        <f t="shared" si="375"/>
        <v>0</v>
      </c>
      <c r="AG1287" s="41">
        <f t="shared" si="376"/>
        <v>0</v>
      </c>
      <c r="AH1287" s="41">
        <f t="shared" si="377"/>
        <v>562.93920000000003</v>
      </c>
      <c r="AI1287" s="60">
        <f t="shared" si="378"/>
        <v>125.0976</v>
      </c>
      <c r="AJ1287" s="60">
        <f t="shared" si="379"/>
        <v>703.67399999999998</v>
      </c>
      <c r="AK1287" s="60">
        <f t="shared" si="380"/>
        <v>1550.8675068493151</v>
      </c>
      <c r="AL1287" s="60">
        <f t="shared" si="381"/>
        <v>1139.8876175342466</v>
      </c>
      <c r="AM1287" s="41">
        <f t="shared" si="382"/>
        <v>1158.7807824657534</v>
      </c>
      <c r="AN1287" s="42">
        <f t="shared" si="383"/>
        <v>45715</v>
      </c>
      <c r="AO1287" s="43">
        <f t="shared" si="384"/>
        <v>3127.44</v>
      </c>
    </row>
    <row r="1288" spans="1:41" s="24" customFormat="1" ht="15.75" customHeight="1" x14ac:dyDescent="0.35">
      <c r="A1288" s="36" t="s">
        <v>27</v>
      </c>
      <c r="B1288" s="36">
        <v>202509</v>
      </c>
      <c r="C1288" s="24" t="s">
        <v>736</v>
      </c>
      <c r="D1288" s="24" t="s">
        <v>119</v>
      </c>
      <c r="E1288" s="62">
        <v>45901</v>
      </c>
      <c r="F1288" s="62">
        <v>46265</v>
      </c>
      <c r="G1288" s="37" t="s">
        <v>1716</v>
      </c>
      <c r="H1288" s="36">
        <v>652002</v>
      </c>
      <c r="I1288" s="63">
        <v>15949</v>
      </c>
      <c r="J1288" s="24" t="s">
        <v>4193</v>
      </c>
      <c r="K1288" s="63">
        <f t="shared" si="367"/>
        <v>45901</v>
      </c>
      <c r="L1288" s="55">
        <f t="shared" si="368"/>
        <v>0.04</v>
      </c>
      <c r="M1288" s="76">
        <v>0.22500000000000001</v>
      </c>
      <c r="N1288" s="62">
        <v>45901</v>
      </c>
      <c r="O1288" s="62">
        <v>46265</v>
      </c>
      <c r="P1288" s="63"/>
      <c r="Q1288" s="63"/>
      <c r="R1288" s="78">
        <v>82</v>
      </c>
      <c r="S1288" s="63" t="str">
        <f>VLOOKUP(R1288,SA!$B$3:$C$11,2,1)</f>
        <v>81-100</v>
      </c>
      <c r="T1288" s="38" t="s">
        <v>98</v>
      </c>
      <c r="U1288" s="24" t="s">
        <v>5747</v>
      </c>
      <c r="V1288" s="24">
        <v>600000</v>
      </c>
      <c r="W1288" s="39">
        <f t="shared" si="369"/>
        <v>0</v>
      </c>
      <c r="X1288" s="29">
        <f t="shared" si="370"/>
        <v>0</v>
      </c>
      <c r="Y1288" s="40">
        <f t="shared" si="371"/>
        <v>365</v>
      </c>
      <c r="Z1288" s="38">
        <f t="shared" si="372"/>
        <v>46081</v>
      </c>
      <c r="AA1288" s="41">
        <f t="shared" si="373"/>
        <v>181</v>
      </c>
      <c r="AB1288" s="24" t="s">
        <v>113</v>
      </c>
      <c r="AC1288" s="41">
        <f t="shared" si="374"/>
        <v>35815.419000000002</v>
      </c>
      <c r="AD1288" s="41">
        <v>1</v>
      </c>
      <c r="AE1288" s="72">
        <f>INDEX(SA!$C$2:$G$11,MATCH(Details!S1288,SA!$C$2:$C$11,0),MATCH(Details!V1288,SA!$C$2:$G$2,0))*Y1288/(F1288-E1288+1)</f>
        <v>30352.05</v>
      </c>
      <c r="AF1288" s="41">
        <f t="shared" si="375"/>
        <v>0</v>
      </c>
      <c r="AG1288" s="41">
        <f t="shared" si="376"/>
        <v>0</v>
      </c>
      <c r="AH1288" s="41">
        <f t="shared" si="377"/>
        <v>5463.3689999999997</v>
      </c>
      <c r="AI1288" s="60">
        <f t="shared" si="378"/>
        <v>1214.0820000000001</v>
      </c>
      <c r="AJ1288" s="60">
        <f t="shared" si="379"/>
        <v>6829.2112500000003</v>
      </c>
      <c r="AK1288" s="60">
        <f t="shared" si="380"/>
        <v>15051.290547945206</v>
      </c>
      <c r="AL1288" s="60">
        <f t="shared" si="381"/>
        <v>11062.698552739726</v>
      </c>
      <c r="AM1288" s="41">
        <f t="shared" si="382"/>
        <v>11246.058197260274</v>
      </c>
      <c r="AN1288" s="42">
        <f t="shared" si="383"/>
        <v>45715</v>
      </c>
      <c r="AO1288" s="43">
        <f t="shared" si="384"/>
        <v>30352.05</v>
      </c>
    </row>
    <row r="1289" spans="1:41" s="24" customFormat="1" ht="15.75" customHeight="1" x14ac:dyDescent="0.35">
      <c r="A1289" s="36" t="s">
        <v>27</v>
      </c>
      <c r="B1289" s="36">
        <v>202509</v>
      </c>
      <c r="C1289" s="24" t="s">
        <v>736</v>
      </c>
      <c r="D1289" s="24" t="s">
        <v>119</v>
      </c>
      <c r="E1289" s="62">
        <v>45901</v>
      </c>
      <c r="F1289" s="62">
        <v>46265</v>
      </c>
      <c r="G1289" s="37" t="s">
        <v>1717</v>
      </c>
      <c r="H1289" s="36">
        <v>652002</v>
      </c>
      <c r="I1289" s="63">
        <v>39206</v>
      </c>
      <c r="J1289" s="24" t="s">
        <v>4194</v>
      </c>
      <c r="K1289" s="63">
        <f t="shared" si="367"/>
        <v>45901</v>
      </c>
      <c r="L1289" s="55">
        <f t="shared" si="368"/>
        <v>0.04</v>
      </c>
      <c r="M1289" s="76">
        <v>0.22500000000000001</v>
      </c>
      <c r="N1289" s="62">
        <v>45901</v>
      </c>
      <c r="O1289" s="62">
        <v>46265</v>
      </c>
      <c r="P1289" s="63"/>
      <c r="Q1289" s="63"/>
      <c r="R1289" s="78">
        <v>18</v>
      </c>
      <c r="S1289" s="63" t="str">
        <f>VLOOKUP(R1289,SA!$B$3:$C$11,2,1)</f>
        <v>0-25</v>
      </c>
      <c r="T1289" s="38" t="s">
        <v>98</v>
      </c>
      <c r="U1289" s="24" t="s">
        <v>5746</v>
      </c>
      <c r="V1289" s="24">
        <v>600000</v>
      </c>
      <c r="W1289" s="39">
        <f t="shared" si="369"/>
        <v>0</v>
      </c>
      <c r="X1289" s="29">
        <f t="shared" si="370"/>
        <v>0</v>
      </c>
      <c r="Y1289" s="40">
        <f t="shared" si="371"/>
        <v>365</v>
      </c>
      <c r="Z1289" s="38">
        <f t="shared" si="372"/>
        <v>46081</v>
      </c>
      <c r="AA1289" s="41">
        <f t="shared" si="373"/>
        <v>181</v>
      </c>
      <c r="AB1289" s="24" t="s">
        <v>113</v>
      </c>
      <c r="AC1289" s="41">
        <f t="shared" si="374"/>
        <v>4893.0234</v>
      </c>
      <c r="AD1289" s="41">
        <v>1</v>
      </c>
      <c r="AE1289" s="72">
        <f>INDEX(SA!$C$2:$G$11,MATCH(Details!S1289,SA!$C$2:$C$11,0),MATCH(Details!V1289,SA!$C$2:$G$2,0))*Y1289/(F1289-E1289+1)</f>
        <v>4146.63</v>
      </c>
      <c r="AF1289" s="41">
        <f t="shared" si="375"/>
        <v>0</v>
      </c>
      <c r="AG1289" s="41">
        <f t="shared" si="376"/>
        <v>0</v>
      </c>
      <c r="AH1289" s="41">
        <f t="shared" si="377"/>
        <v>746.39340000000004</v>
      </c>
      <c r="AI1289" s="60">
        <f t="shared" si="378"/>
        <v>165.86520000000002</v>
      </c>
      <c r="AJ1289" s="60">
        <f t="shared" si="379"/>
        <v>932.99175000000002</v>
      </c>
      <c r="AK1289" s="60">
        <f t="shared" si="380"/>
        <v>2056.2740547945205</v>
      </c>
      <c r="AL1289" s="60">
        <f t="shared" si="381"/>
        <v>1511.3614302739725</v>
      </c>
      <c r="AM1289" s="41">
        <f t="shared" si="382"/>
        <v>1536.4116197260273</v>
      </c>
      <c r="AN1289" s="42">
        <f t="shared" si="383"/>
        <v>45715</v>
      </c>
      <c r="AO1289" s="43">
        <f t="shared" si="384"/>
        <v>4146.63</v>
      </c>
    </row>
    <row r="1290" spans="1:41" s="24" customFormat="1" ht="15.75" customHeight="1" x14ac:dyDescent="0.35">
      <c r="A1290" s="36" t="s">
        <v>27</v>
      </c>
      <c r="B1290" s="36">
        <v>202509</v>
      </c>
      <c r="C1290" s="24" t="s">
        <v>736</v>
      </c>
      <c r="D1290" s="24" t="s">
        <v>119</v>
      </c>
      <c r="E1290" s="62">
        <v>45901</v>
      </c>
      <c r="F1290" s="62">
        <v>46265</v>
      </c>
      <c r="G1290" s="37" t="s">
        <v>1718</v>
      </c>
      <c r="H1290" s="36">
        <v>652002</v>
      </c>
      <c r="I1290" s="63">
        <v>14219</v>
      </c>
      <c r="J1290" s="24" t="s">
        <v>4195</v>
      </c>
      <c r="K1290" s="63">
        <f t="shared" si="367"/>
        <v>45901</v>
      </c>
      <c r="L1290" s="55">
        <f t="shared" si="368"/>
        <v>0.04</v>
      </c>
      <c r="M1290" s="76">
        <v>0.22500000000000001</v>
      </c>
      <c r="N1290" s="62">
        <v>45901</v>
      </c>
      <c r="O1290" s="62">
        <v>46265</v>
      </c>
      <c r="P1290" s="63"/>
      <c r="Q1290" s="63"/>
      <c r="R1290" s="78">
        <v>86</v>
      </c>
      <c r="S1290" s="63" t="str">
        <f>VLOOKUP(R1290,SA!$B$3:$C$11,2,1)</f>
        <v>81-100</v>
      </c>
      <c r="T1290" s="38" t="s">
        <v>97</v>
      </c>
      <c r="U1290" s="24" t="s">
        <v>5744</v>
      </c>
      <c r="V1290" s="24">
        <v>600000</v>
      </c>
      <c r="W1290" s="39">
        <f t="shared" si="369"/>
        <v>0</v>
      </c>
      <c r="X1290" s="29">
        <f t="shared" si="370"/>
        <v>0</v>
      </c>
      <c r="Y1290" s="40">
        <f t="shared" si="371"/>
        <v>365</v>
      </c>
      <c r="Z1290" s="38">
        <f t="shared" si="372"/>
        <v>46081</v>
      </c>
      <c r="AA1290" s="41">
        <f t="shared" si="373"/>
        <v>181</v>
      </c>
      <c r="AB1290" s="24" t="s">
        <v>113</v>
      </c>
      <c r="AC1290" s="41">
        <f t="shared" si="374"/>
        <v>35815.419000000002</v>
      </c>
      <c r="AD1290" s="41">
        <v>1</v>
      </c>
      <c r="AE1290" s="72">
        <f>INDEX(SA!$C$2:$G$11,MATCH(Details!S1290,SA!$C$2:$C$11,0),MATCH(Details!V1290,SA!$C$2:$G$2,0))*Y1290/(F1290-E1290+1)</f>
        <v>30352.05</v>
      </c>
      <c r="AF1290" s="41">
        <f t="shared" si="375"/>
        <v>0</v>
      </c>
      <c r="AG1290" s="41">
        <f t="shared" si="376"/>
        <v>0</v>
      </c>
      <c r="AH1290" s="41">
        <f t="shared" si="377"/>
        <v>5463.3689999999997</v>
      </c>
      <c r="AI1290" s="60">
        <f t="shared" si="378"/>
        <v>1214.0820000000001</v>
      </c>
      <c r="AJ1290" s="60">
        <f t="shared" si="379"/>
        <v>6829.2112500000003</v>
      </c>
      <c r="AK1290" s="60">
        <f t="shared" si="380"/>
        <v>15051.290547945206</v>
      </c>
      <c r="AL1290" s="60">
        <f t="shared" si="381"/>
        <v>11062.698552739726</v>
      </c>
      <c r="AM1290" s="41">
        <f t="shared" si="382"/>
        <v>11246.058197260274</v>
      </c>
      <c r="AN1290" s="42">
        <f t="shared" si="383"/>
        <v>45715</v>
      </c>
      <c r="AO1290" s="43">
        <f t="shared" si="384"/>
        <v>30352.05</v>
      </c>
    </row>
    <row r="1291" spans="1:41" s="24" customFormat="1" ht="15.75" customHeight="1" x14ac:dyDescent="0.35">
      <c r="A1291" s="36" t="s">
        <v>27</v>
      </c>
      <c r="B1291" s="36">
        <v>202509</v>
      </c>
      <c r="C1291" s="24" t="s">
        <v>736</v>
      </c>
      <c r="D1291" s="24" t="s">
        <v>119</v>
      </c>
      <c r="E1291" s="62">
        <v>45901</v>
      </c>
      <c r="F1291" s="62">
        <v>46265</v>
      </c>
      <c r="G1291" s="37" t="s">
        <v>1719</v>
      </c>
      <c r="H1291" s="36">
        <v>652002</v>
      </c>
      <c r="I1291" s="63">
        <v>28622</v>
      </c>
      <c r="J1291" s="24" t="s">
        <v>4196</v>
      </c>
      <c r="K1291" s="63">
        <f t="shared" si="367"/>
        <v>45901</v>
      </c>
      <c r="L1291" s="55">
        <f t="shared" si="368"/>
        <v>0.04</v>
      </c>
      <c r="M1291" s="76">
        <v>0.22500000000000001</v>
      </c>
      <c r="N1291" s="62">
        <v>45901</v>
      </c>
      <c r="O1291" s="62">
        <v>46265</v>
      </c>
      <c r="P1291" s="63"/>
      <c r="Q1291" s="63"/>
      <c r="R1291" s="78">
        <v>47</v>
      </c>
      <c r="S1291" s="63" t="str">
        <f>VLOOKUP(R1291,SA!$B$3:$C$11,2,1)</f>
        <v>46-55</v>
      </c>
      <c r="T1291" s="38" t="s">
        <v>98</v>
      </c>
      <c r="U1291" s="24" t="s">
        <v>5743</v>
      </c>
      <c r="V1291" s="24">
        <v>600000</v>
      </c>
      <c r="W1291" s="39">
        <f t="shared" si="369"/>
        <v>0</v>
      </c>
      <c r="X1291" s="29">
        <f t="shared" si="370"/>
        <v>0</v>
      </c>
      <c r="Y1291" s="40">
        <f t="shared" si="371"/>
        <v>365</v>
      </c>
      <c r="Z1291" s="38">
        <f t="shared" si="372"/>
        <v>46081</v>
      </c>
      <c r="AA1291" s="41">
        <f t="shared" si="373"/>
        <v>181</v>
      </c>
      <c r="AB1291" s="24" t="s">
        <v>113</v>
      </c>
      <c r="AC1291" s="41">
        <f t="shared" si="374"/>
        <v>9810.9566000000013</v>
      </c>
      <c r="AD1291" s="41">
        <v>1</v>
      </c>
      <c r="AE1291" s="72">
        <f>INDEX(SA!$C$2:$G$11,MATCH(Details!S1291,SA!$C$2:$C$11,0),MATCH(Details!V1291,SA!$C$2:$G$2,0))*Y1291/(F1291-E1291+1)</f>
        <v>8314.3700000000008</v>
      </c>
      <c r="AF1291" s="41">
        <f t="shared" si="375"/>
        <v>0</v>
      </c>
      <c r="AG1291" s="41">
        <f t="shared" si="376"/>
        <v>0</v>
      </c>
      <c r="AH1291" s="41">
        <f t="shared" si="377"/>
        <v>1496.5866000000001</v>
      </c>
      <c r="AI1291" s="60">
        <f t="shared" si="378"/>
        <v>332.57480000000004</v>
      </c>
      <c r="AJ1291" s="60">
        <f t="shared" si="379"/>
        <v>1870.7332500000002</v>
      </c>
      <c r="AK1291" s="60">
        <f t="shared" si="380"/>
        <v>4123.016356164384</v>
      </c>
      <c r="AL1291" s="60">
        <f t="shared" si="381"/>
        <v>3030.4170217808223</v>
      </c>
      <c r="AM1291" s="41">
        <f t="shared" si="382"/>
        <v>3080.6449282191779</v>
      </c>
      <c r="AN1291" s="42">
        <f t="shared" si="383"/>
        <v>45715</v>
      </c>
      <c r="AO1291" s="43">
        <f t="shared" si="384"/>
        <v>8314.3700000000008</v>
      </c>
    </row>
    <row r="1292" spans="1:41" s="24" customFormat="1" ht="15.75" customHeight="1" x14ac:dyDescent="0.35">
      <c r="A1292" s="36" t="s">
        <v>27</v>
      </c>
      <c r="B1292" s="36">
        <v>202509</v>
      </c>
      <c r="C1292" s="24" t="s">
        <v>736</v>
      </c>
      <c r="D1292" s="24" t="s">
        <v>119</v>
      </c>
      <c r="E1292" s="62">
        <v>45901</v>
      </c>
      <c r="F1292" s="62">
        <v>46265</v>
      </c>
      <c r="G1292" s="37" t="s">
        <v>393</v>
      </c>
      <c r="H1292" s="36">
        <v>652002</v>
      </c>
      <c r="I1292" s="63">
        <v>27272</v>
      </c>
      <c r="J1292" s="24" t="s">
        <v>4197</v>
      </c>
      <c r="K1292" s="63">
        <f t="shared" si="367"/>
        <v>45901</v>
      </c>
      <c r="L1292" s="55">
        <f t="shared" si="368"/>
        <v>0.04</v>
      </c>
      <c r="M1292" s="76">
        <v>0.22500000000000001</v>
      </c>
      <c r="N1292" s="62">
        <v>45901</v>
      </c>
      <c r="O1292" s="62">
        <v>46265</v>
      </c>
      <c r="P1292" s="63"/>
      <c r="Q1292" s="63"/>
      <c r="R1292" s="78">
        <v>51</v>
      </c>
      <c r="S1292" s="63" t="str">
        <f>VLOOKUP(R1292,SA!$B$3:$C$11,2,1)</f>
        <v>46-55</v>
      </c>
      <c r="T1292" s="38" t="s">
        <v>97</v>
      </c>
      <c r="U1292" s="24" t="s">
        <v>56</v>
      </c>
      <c r="V1292" s="24">
        <v>600000</v>
      </c>
      <c r="W1292" s="39">
        <f t="shared" si="369"/>
        <v>600000</v>
      </c>
      <c r="X1292" s="29">
        <f t="shared" si="370"/>
        <v>1</v>
      </c>
      <c r="Y1292" s="40">
        <f t="shared" si="371"/>
        <v>365</v>
      </c>
      <c r="Z1292" s="38">
        <f t="shared" si="372"/>
        <v>46081</v>
      </c>
      <c r="AA1292" s="41">
        <f t="shared" si="373"/>
        <v>181</v>
      </c>
      <c r="AB1292" s="24" t="s">
        <v>113</v>
      </c>
      <c r="AC1292" s="41">
        <f t="shared" si="374"/>
        <v>9810.9566000000013</v>
      </c>
      <c r="AD1292" s="41">
        <v>1</v>
      </c>
      <c r="AE1292" s="72">
        <f>INDEX(SA!$C$2:$G$11,MATCH(Details!S1292,SA!$C$2:$C$11,0),MATCH(Details!V1292,SA!$C$2:$G$2,0))*Y1292/(F1292-E1292+1)</f>
        <v>8314.3700000000008</v>
      </c>
      <c r="AF1292" s="41">
        <f t="shared" si="375"/>
        <v>0</v>
      </c>
      <c r="AG1292" s="41">
        <f t="shared" si="376"/>
        <v>0</v>
      </c>
      <c r="AH1292" s="41">
        <f t="shared" si="377"/>
        <v>1496.5866000000001</v>
      </c>
      <c r="AI1292" s="60">
        <f t="shared" si="378"/>
        <v>332.57480000000004</v>
      </c>
      <c r="AJ1292" s="60">
        <f t="shared" si="379"/>
        <v>1870.7332500000002</v>
      </c>
      <c r="AK1292" s="60">
        <f t="shared" si="380"/>
        <v>4123.016356164384</v>
      </c>
      <c r="AL1292" s="60">
        <f t="shared" si="381"/>
        <v>3030.4170217808223</v>
      </c>
      <c r="AM1292" s="41">
        <f t="shared" si="382"/>
        <v>3080.6449282191779</v>
      </c>
      <c r="AN1292" s="42">
        <f t="shared" si="383"/>
        <v>45715</v>
      </c>
      <c r="AO1292" s="43">
        <f t="shared" si="384"/>
        <v>8314.3700000000008</v>
      </c>
    </row>
    <row r="1293" spans="1:41" s="24" customFormat="1" ht="15.75" customHeight="1" x14ac:dyDescent="0.35">
      <c r="A1293" s="36" t="s">
        <v>27</v>
      </c>
      <c r="B1293" s="36">
        <v>202509</v>
      </c>
      <c r="C1293" s="24" t="s">
        <v>736</v>
      </c>
      <c r="D1293" s="24" t="s">
        <v>119</v>
      </c>
      <c r="E1293" s="62">
        <v>45901</v>
      </c>
      <c r="F1293" s="62">
        <v>46265</v>
      </c>
      <c r="G1293" s="37" t="s">
        <v>1720</v>
      </c>
      <c r="H1293" s="36">
        <v>652006</v>
      </c>
      <c r="I1293" s="63">
        <v>26448</v>
      </c>
      <c r="J1293" s="24" t="s">
        <v>4198</v>
      </c>
      <c r="K1293" s="63">
        <f t="shared" si="367"/>
        <v>45901</v>
      </c>
      <c r="L1293" s="55">
        <f t="shared" si="368"/>
        <v>0.04</v>
      </c>
      <c r="M1293" s="76">
        <v>0.22500000000000001</v>
      </c>
      <c r="N1293" s="62">
        <v>45901</v>
      </c>
      <c r="O1293" s="62">
        <v>46265</v>
      </c>
      <c r="P1293" s="63"/>
      <c r="Q1293" s="63"/>
      <c r="R1293" s="78">
        <v>53</v>
      </c>
      <c r="S1293" s="63" t="str">
        <f>VLOOKUP(R1293,SA!$B$3:$C$11,2,1)</f>
        <v>46-55</v>
      </c>
      <c r="T1293" s="38" t="s">
        <v>98</v>
      </c>
      <c r="U1293" s="24" t="s">
        <v>5743</v>
      </c>
      <c r="V1293" s="24">
        <v>500000</v>
      </c>
      <c r="W1293" s="39">
        <f t="shared" si="369"/>
        <v>0</v>
      </c>
      <c r="X1293" s="29">
        <f t="shared" si="370"/>
        <v>0</v>
      </c>
      <c r="Y1293" s="40">
        <f t="shared" si="371"/>
        <v>365</v>
      </c>
      <c r="Z1293" s="38">
        <f t="shared" si="372"/>
        <v>46081</v>
      </c>
      <c r="AA1293" s="41">
        <f t="shared" si="373"/>
        <v>181</v>
      </c>
      <c r="AB1293" s="24" t="s">
        <v>113</v>
      </c>
      <c r="AC1293" s="41">
        <f t="shared" si="374"/>
        <v>8919.0417999999991</v>
      </c>
      <c r="AD1293" s="41">
        <v>1</v>
      </c>
      <c r="AE1293" s="72">
        <f>INDEX(SA!$C$2:$G$11,MATCH(Details!S1293,SA!$C$2:$C$11,0),MATCH(Details!V1293,SA!$C$2:$G$2,0))*Y1293/(F1293-E1293+1)</f>
        <v>7558.5099999999993</v>
      </c>
      <c r="AF1293" s="41">
        <f t="shared" si="375"/>
        <v>0</v>
      </c>
      <c r="AG1293" s="41">
        <f t="shared" si="376"/>
        <v>0</v>
      </c>
      <c r="AH1293" s="41">
        <f t="shared" si="377"/>
        <v>1360.5317999999997</v>
      </c>
      <c r="AI1293" s="60">
        <f t="shared" si="378"/>
        <v>302.34039999999999</v>
      </c>
      <c r="AJ1293" s="60">
        <f t="shared" si="379"/>
        <v>1700.6647499999999</v>
      </c>
      <c r="AK1293" s="60">
        <f t="shared" si="380"/>
        <v>3748.1926301369858</v>
      </c>
      <c r="AL1293" s="60">
        <f t="shared" si="381"/>
        <v>2754.9215831506845</v>
      </c>
      <c r="AM1293" s="41">
        <f t="shared" si="382"/>
        <v>2800.5832668493149</v>
      </c>
      <c r="AN1293" s="42">
        <f t="shared" si="383"/>
        <v>45715</v>
      </c>
      <c r="AO1293" s="43">
        <f t="shared" si="384"/>
        <v>7558.5099999999993</v>
      </c>
    </row>
    <row r="1294" spans="1:41" s="24" customFormat="1" ht="15.75" customHeight="1" x14ac:dyDescent="0.35">
      <c r="A1294" s="36" t="s">
        <v>27</v>
      </c>
      <c r="B1294" s="36">
        <v>202509</v>
      </c>
      <c r="C1294" s="24" t="s">
        <v>736</v>
      </c>
      <c r="D1294" s="24" t="s">
        <v>119</v>
      </c>
      <c r="E1294" s="62">
        <v>45901</v>
      </c>
      <c r="F1294" s="62">
        <v>46265</v>
      </c>
      <c r="G1294" s="37" t="s">
        <v>252</v>
      </c>
      <c r="H1294" s="36">
        <v>652006</v>
      </c>
      <c r="I1294" s="63">
        <v>24109</v>
      </c>
      <c r="J1294" s="24" t="s">
        <v>4199</v>
      </c>
      <c r="K1294" s="63">
        <f t="shared" si="367"/>
        <v>45901</v>
      </c>
      <c r="L1294" s="55">
        <f t="shared" si="368"/>
        <v>0.04</v>
      </c>
      <c r="M1294" s="76">
        <v>0.22500000000000001</v>
      </c>
      <c r="N1294" s="62">
        <v>45901</v>
      </c>
      <c r="O1294" s="62">
        <v>46265</v>
      </c>
      <c r="P1294" s="63"/>
      <c r="Q1294" s="63"/>
      <c r="R1294" s="78">
        <v>59</v>
      </c>
      <c r="S1294" s="63" t="str">
        <f>VLOOKUP(R1294,SA!$B$3:$C$11,2,1)</f>
        <v>56-65</v>
      </c>
      <c r="T1294" s="38" t="s">
        <v>97</v>
      </c>
      <c r="U1294" s="24" t="s">
        <v>56</v>
      </c>
      <c r="V1294" s="24">
        <v>500000</v>
      </c>
      <c r="W1294" s="39">
        <f t="shared" si="369"/>
        <v>500000</v>
      </c>
      <c r="X1294" s="29">
        <f t="shared" si="370"/>
        <v>1</v>
      </c>
      <c r="Y1294" s="40">
        <f t="shared" si="371"/>
        <v>365</v>
      </c>
      <c r="Z1294" s="38">
        <f t="shared" si="372"/>
        <v>46081</v>
      </c>
      <c r="AA1294" s="41">
        <f t="shared" si="373"/>
        <v>181</v>
      </c>
      <c r="AB1294" s="24" t="s">
        <v>113</v>
      </c>
      <c r="AC1294" s="41">
        <f t="shared" si="374"/>
        <v>13100.714</v>
      </c>
      <c r="AD1294" s="41">
        <v>1</v>
      </c>
      <c r="AE1294" s="72">
        <f>INDEX(SA!$C$2:$G$11,MATCH(Details!S1294,SA!$C$2:$C$11,0),MATCH(Details!V1294,SA!$C$2:$G$2,0))*Y1294/(F1294-E1294+1)</f>
        <v>11102.3</v>
      </c>
      <c r="AF1294" s="41">
        <f t="shared" si="375"/>
        <v>0</v>
      </c>
      <c r="AG1294" s="41">
        <f t="shared" si="376"/>
        <v>0</v>
      </c>
      <c r="AH1294" s="41">
        <f t="shared" si="377"/>
        <v>1998.4139999999998</v>
      </c>
      <c r="AI1294" s="60">
        <f t="shared" si="378"/>
        <v>444.09199999999998</v>
      </c>
      <c r="AJ1294" s="60">
        <f t="shared" si="379"/>
        <v>2498.0174999999999</v>
      </c>
      <c r="AK1294" s="60">
        <f t="shared" si="380"/>
        <v>5505.5241095890406</v>
      </c>
      <c r="AL1294" s="60">
        <f t="shared" si="381"/>
        <v>4046.5602205479449</v>
      </c>
      <c r="AM1294" s="41">
        <f t="shared" si="382"/>
        <v>4113.6302794520543</v>
      </c>
      <c r="AN1294" s="42">
        <f t="shared" si="383"/>
        <v>45715</v>
      </c>
      <c r="AO1294" s="43">
        <f t="shared" si="384"/>
        <v>11102.3</v>
      </c>
    </row>
    <row r="1295" spans="1:41" s="24" customFormat="1" ht="15.75" customHeight="1" x14ac:dyDescent="0.35">
      <c r="A1295" s="36" t="s">
        <v>27</v>
      </c>
      <c r="B1295" s="36">
        <v>202509</v>
      </c>
      <c r="C1295" s="24" t="s">
        <v>736</v>
      </c>
      <c r="D1295" s="24" t="s">
        <v>119</v>
      </c>
      <c r="E1295" s="62">
        <v>45901</v>
      </c>
      <c r="F1295" s="62">
        <v>46265</v>
      </c>
      <c r="G1295" s="37" t="s">
        <v>1721</v>
      </c>
      <c r="H1295" s="36">
        <v>652006</v>
      </c>
      <c r="I1295" s="63">
        <v>37390</v>
      </c>
      <c r="J1295" s="24" t="s">
        <v>4200</v>
      </c>
      <c r="K1295" s="63">
        <f t="shared" si="367"/>
        <v>45901</v>
      </c>
      <c r="L1295" s="55">
        <f t="shared" si="368"/>
        <v>0.04</v>
      </c>
      <c r="M1295" s="76">
        <v>0.22500000000000001</v>
      </c>
      <c r="N1295" s="62">
        <v>45901</v>
      </c>
      <c r="O1295" s="62">
        <v>46265</v>
      </c>
      <c r="P1295" s="63"/>
      <c r="Q1295" s="63"/>
      <c r="R1295" s="78">
        <v>23</v>
      </c>
      <c r="S1295" s="63" t="str">
        <f>VLOOKUP(R1295,SA!$B$3:$C$11,2,1)</f>
        <v>0-25</v>
      </c>
      <c r="T1295" s="38" t="s">
        <v>97</v>
      </c>
      <c r="U1295" s="24" t="s">
        <v>5745</v>
      </c>
      <c r="V1295" s="24">
        <v>500000</v>
      </c>
      <c r="W1295" s="39">
        <f t="shared" si="369"/>
        <v>0</v>
      </c>
      <c r="X1295" s="29">
        <f t="shared" si="370"/>
        <v>0</v>
      </c>
      <c r="Y1295" s="40">
        <f t="shared" si="371"/>
        <v>365</v>
      </c>
      <c r="Z1295" s="38">
        <f t="shared" si="372"/>
        <v>46081</v>
      </c>
      <c r="AA1295" s="41">
        <f t="shared" si="373"/>
        <v>181</v>
      </c>
      <c r="AB1295" s="24" t="s">
        <v>113</v>
      </c>
      <c r="AC1295" s="41">
        <f t="shared" si="374"/>
        <v>4448.2106000000003</v>
      </c>
      <c r="AD1295" s="41">
        <v>1</v>
      </c>
      <c r="AE1295" s="72">
        <f>INDEX(SA!$C$2:$G$11,MATCH(Details!S1295,SA!$C$2:$C$11,0),MATCH(Details!V1295,SA!$C$2:$G$2,0))*Y1295/(F1295-E1295+1)</f>
        <v>3769.67</v>
      </c>
      <c r="AF1295" s="41">
        <f t="shared" si="375"/>
        <v>0</v>
      </c>
      <c r="AG1295" s="41">
        <f t="shared" si="376"/>
        <v>0</v>
      </c>
      <c r="AH1295" s="41">
        <f t="shared" si="377"/>
        <v>678.54060000000004</v>
      </c>
      <c r="AI1295" s="60">
        <f t="shared" si="378"/>
        <v>150.7868</v>
      </c>
      <c r="AJ1295" s="60">
        <f t="shared" si="379"/>
        <v>848.17574999999999</v>
      </c>
      <c r="AK1295" s="60">
        <f t="shared" si="380"/>
        <v>1869.3432054794521</v>
      </c>
      <c r="AL1295" s="60">
        <f t="shared" si="381"/>
        <v>1373.9672560273973</v>
      </c>
      <c r="AM1295" s="41">
        <f t="shared" si="382"/>
        <v>1396.7401939726028</v>
      </c>
      <c r="AN1295" s="42">
        <f t="shared" si="383"/>
        <v>45715</v>
      </c>
      <c r="AO1295" s="43">
        <f t="shared" si="384"/>
        <v>3769.67</v>
      </c>
    </row>
    <row r="1296" spans="1:41" s="24" customFormat="1" ht="15.75" customHeight="1" x14ac:dyDescent="0.35">
      <c r="A1296" s="36" t="s">
        <v>27</v>
      </c>
      <c r="B1296" s="36">
        <v>202509</v>
      </c>
      <c r="C1296" s="24" t="s">
        <v>736</v>
      </c>
      <c r="D1296" s="24" t="s">
        <v>119</v>
      </c>
      <c r="E1296" s="62">
        <v>45901</v>
      </c>
      <c r="F1296" s="62">
        <v>46265</v>
      </c>
      <c r="G1296" s="37" t="s">
        <v>1722</v>
      </c>
      <c r="H1296" s="36">
        <v>652020</v>
      </c>
      <c r="I1296" s="63">
        <v>39022</v>
      </c>
      <c r="J1296" s="24" t="s">
        <v>4201</v>
      </c>
      <c r="K1296" s="63">
        <f t="shared" si="367"/>
        <v>45901</v>
      </c>
      <c r="L1296" s="55">
        <f t="shared" si="368"/>
        <v>0.04</v>
      </c>
      <c r="M1296" s="76">
        <v>0.22500000000000001</v>
      </c>
      <c r="N1296" s="62">
        <v>45901</v>
      </c>
      <c r="O1296" s="62">
        <v>46265</v>
      </c>
      <c r="P1296" s="63"/>
      <c r="Q1296" s="63"/>
      <c r="R1296" s="78">
        <v>18</v>
      </c>
      <c r="S1296" s="63" t="str">
        <f>VLOOKUP(R1296,SA!$B$3:$C$11,2,1)</f>
        <v>0-25</v>
      </c>
      <c r="T1296" s="38" t="s">
        <v>97</v>
      </c>
      <c r="U1296" s="24" t="s">
        <v>5745</v>
      </c>
      <c r="V1296" s="24">
        <v>600000</v>
      </c>
      <c r="W1296" s="39">
        <f t="shared" si="369"/>
        <v>0</v>
      </c>
      <c r="X1296" s="29">
        <f t="shared" si="370"/>
        <v>0</v>
      </c>
      <c r="Y1296" s="40">
        <f t="shared" si="371"/>
        <v>365</v>
      </c>
      <c r="Z1296" s="38">
        <f t="shared" si="372"/>
        <v>46081</v>
      </c>
      <c r="AA1296" s="41">
        <f t="shared" si="373"/>
        <v>181</v>
      </c>
      <c r="AB1296" s="24" t="s">
        <v>113</v>
      </c>
      <c r="AC1296" s="41">
        <f t="shared" si="374"/>
        <v>4893.0234</v>
      </c>
      <c r="AD1296" s="41">
        <v>1</v>
      </c>
      <c r="AE1296" s="72">
        <f>INDEX(SA!$C$2:$G$11,MATCH(Details!S1296,SA!$C$2:$C$11,0),MATCH(Details!V1296,SA!$C$2:$G$2,0))*Y1296/(F1296-E1296+1)</f>
        <v>4146.63</v>
      </c>
      <c r="AF1296" s="41">
        <f t="shared" si="375"/>
        <v>0</v>
      </c>
      <c r="AG1296" s="41">
        <f t="shared" si="376"/>
        <v>0</v>
      </c>
      <c r="AH1296" s="41">
        <f t="shared" si="377"/>
        <v>746.39340000000004</v>
      </c>
      <c r="AI1296" s="60">
        <f t="shared" si="378"/>
        <v>165.86520000000002</v>
      </c>
      <c r="AJ1296" s="60">
        <f t="shared" si="379"/>
        <v>932.99175000000002</v>
      </c>
      <c r="AK1296" s="60">
        <f t="shared" si="380"/>
        <v>2056.2740547945205</v>
      </c>
      <c r="AL1296" s="60">
        <f t="shared" si="381"/>
        <v>1511.3614302739725</v>
      </c>
      <c r="AM1296" s="41">
        <f t="shared" si="382"/>
        <v>1536.4116197260273</v>
      </c>
      <c r="AN1296" s="42">
        <f t="shared" si="383"/>
        <v>45715</v>
      </c>
      <c r="AO1296" s="43">
        <f t="shared" si="384"/>
        <v>4146.63</v>
      </c>
    </row>
    <row r="1297" spans="1:41" s="24" customFormat="1" ht="15.75" customHeight="1" x14ac:dyDescent="0.35">
      <c r="A1297" s="36" t="s">
        <v>27</v>
      </c>
      <c r="B1297" s="36">
        <v>202509</v>
      </c>
      <c r="C1297" s="24" t="s">
        <v>736</v>
      </c>
      <c r="D1297" s="24" t="s">
        <v>119</v>
      </c>
      <c r="E1297" s="62">
        <v>45901</v>
      </c>
      <c r="F1297" s="62">
        <v>46265</v>
      </c>
      <c r="G1297" s="37" t="s">
        <v>1723</v>
      </c>
      <c r="H1297" s="36">
        <v>652020</v>
      </c>
      <c r="I1297" s="63">
        <v>17914</v>
      </c>
      <c r="J1297" s="24" t="s">
        <v>4202</v>
      </c>
      <c r="K1297" s="63">
        <f t="shared" si="367"/>
        <v>45901</v>
      </c>
      <c r="L1297" s="55">
        <f t="shared" si="368"/>
        <v>0.04</v>
      </c>
      <c r="M1297" s="76">
        <v>0.22500000000000001</v>
      </c>
      <c r="N1297" s="62">
        <v>45901</v>
      </c>
      <c r="O1297" s="62">
        <v>46265</v>
      </c>
      <c r="P1297" s="63"/>
      <c r="Q1297" s="63"/>
      <c r="R1297" s="78">
        <v>76</v>
      </c>
      <c r="S1297" s="63" t="str">
        <f>VLOOKUP(R1297,SA!$B$3:$C$11,2,1)</f>
        <v>76-80</v>
      </c>
      <c r="T1297" s="38" t="s">
        <v>98</v>
      </c>
      <c r="U1297" s="24" t="s">
        <v>5747</v>
      </c>
      <c r="V1297" s="24">
        <v>600000</v>
      </c>
      <c r="W1297" s="39">
        <f t="shared" si="369"/>
        <v>0</v>
      </c>
      <c r="X1297" s="29">
        <f t="shared" si="370"/>
        <v>0</v>
      </c>
      <c r="Y1297" s="40">
        <f t="shared" si="371"/>
        <v>365</v>
      </c>
      <c r="Z1297" s="38">
        <f t="shared" si="372"/>
        <v>46081</v>
      </c>
      <c r="AA1297" s="41">
        <f t="shared" si="373"/>
        <v>181</v>
      </c>
      <c r="AB1297" s="24" t="s">
        <v>113</v>
      </c>
      <c r="AC1297" s="41">
        <f t="shared" si="374"/>
        <v>32803.185799999999</v>
      </c>
      <c r="AD1297" s="41">
        <v>1</v>
      </c>
      <c r="AE1297" s="72">
        <f>INDEX(SA!$C$2:$G$11,MATCH(Details!S1297,SA!$C$2:$C$11,0),MATCH(Details!V1297,SA!$C$2:$G$2,0))*Y1297/(F1297-E1297+1)</f>
        <v>27799.31</v>
      </c>
      <c r="AF1297" s="41">
        <f t="shared" si="375"/>
        <v>0</v>
      </c>
      <c r="AG1297" s="41">
        <f t="shared" si="376"/>
        <v>0</v>
      </c>
      <c r="AH1297" s="41">
        <f t="shared" si="377"/>
        <v>5003.8757999999998</v>
      </c>
      <c r="AI1297" s="60">
        <f t="shared" si="378"/>
        <v>1111.9724000000001</v>
      </c>
      <c r="AJ1297" s="60">
        <f t="shared" si="379"/>
        <v>6254.8447500000002</v>
      </c>
      <c r="AK1297" s="60">
        <f t="shared" si="380"/>
        <v>13785.411260273973</v>
      </c>
      <c r="AL1297" s="60">
        <f t="shared" si="381"/>
        <v>10132.277276301371</v>
      </c>
      <c r="AM1297" s="41">
        <f t="shared" si="382"/>
        <v>10300.215573698631</v>
      </c>
      <c r="AN1297" s="42">
        <f t="shared" si="383"/>
        <v>45715</v>
      </c>
      <c r="AO1297" s="43">
        <f t="shared" si="384"/>
        <v>27799.31</v>
      </c>
    </row>
    <row r="1298" spans="1:41" s="24" customFormat="1" ht="15.75" customHeight="1" x14ac:dyDescent="0.35">
      <c r="A1298" s="36" t="s">
        <v>27</v>
      </c>
      <c r="B1298" s="36">
        <v>202509</v>
      </c>
      <c r="C1298" s="24" t="s">
        <v>736</v>
      </c>
      <c r="D1298" s="24" t="s">
        <v>119</v>
      </c>
      <c r="E1298" s="62">
        <v>45901</v>
      </c>
      <c r="F1298" s="62">
        <v>46265</v>
      </c>
      <c r="G1298" s="37" t="s">
        <v>1724</v>
      </c>
      <c r="H1298" s="36">
        <v>652020</v>
      </c>
      <c r="I1298" s="63">
        <v>30226</v>
      </c>
      <c r="J1298" s="24" t="s">
        <v>4203</v>
      </c>
      <c r="K1298" s="63">
        <f t="shared" si="367"/>
        <v>45901</v>
      </c>
      <c r="L1298" s="55">
        <f t="shared" si="368"/>
        <v>0.04</v>
      </c>
      <c r="M1298" s="76">
        <v>0.22500000000000001</v>
      </c>
      <c r="N1298" s="62">
        <v>45901</v>
      </c>
      <c r="O1298" s="62">
        <v>46265</v>
      </c>
      <c r="P1298" s="63"/>
      <c r="Q1298" s="63"/>
      <c r="R1298" s="78">
        <v>42</v>
      </c>
      <c r="S1298" s="63" t="str">
        <f>VLOOKUP(R1298,SA!$B$3:$C$11,2,1)</f>
        <v>36-45</v>
      </c>
      <c r="T1298" s="38" t="s">
        <v>98</v>
      </c>
      <c r="U1298" s="24" t="s">
        <v>5743</v>
      </c>
      <c r="V1298" s="24">
        <v>600000</v>
      </c>
      <c r="W1298" s="39">
        <f t="shared" si="369"/>
        <v>0</v>
      </c>
      <c r="X1298" s="29">
        <f t="shared" si="370"/>
        <v>0</v>
      </c>
      <c r="Y1298" s="40">
        <f t="shared" si="371"/>
        <v>365</v>
      </c>
      <c r="Z1298" s="38">
        <f t="shared" si="372"/>
        <v>46081</v>
      </c>
      <c r="AA1298" s="41">
        <f t="shared" si="373"/>
        <v>181</v>
      </c>
      <c r="AB1298" s="24" t="s">
        <v>113</v>
      </c>
      <c r="AC1298" s="41">
        <f t="shared" si="374"/>
        <v>6650.8221999999996</v>
      </c>
      <c r="AD1298" s="41">
        <v>1</v>
      </c>
      <c r="AE1298" s="72">
        <f>INDEX(SA!$C$2:$G$11,MATCH(Details!S1298,SA!$C$2:$C$11,0),MATCH(Details!V1298,SA!$C$2:$G$2,0))*Y1298/(F1298-E1298+1)</f>
        <v>5636.29</v>
      </c>
      <c r="AF1298" s="41">
        <f t="shared" si="375"/>
        <v>0</v>
      </c>
      <c r="AG1298" s="41">
        <f t="shared" si="376"/>
        <v>0</v>
      </c>
      <c r="AH1298" s="41">
        <f t="shared" si="377"/>
        <v>1014.5322</v>
      </c>
      <c r="AI1298" s="60">
        <f t="shared" si="378"/>
        <v>225.45160000000001</v>
      </c>
      <c r="AJ1298" s="60">
        <f t="shared" si="379"/>
        <v>1268.16525</v>
      </c>
      <c r="AK1298" s="60">
        <f t="shared" si="380"/>
        <v>2794.9821643835617</v>
      </c>
      <c r="AL1298" s="60">
        <f t="shared" si="381"/>
        <v>2054.3118908219176</v>
      </c>
      <c r="AM1298" s="41">
        <f t="shared" si="382"/>
        <v>2088.361259178082</v>
      </c>
      <c r="AN1298" s="42">
        <f t="shared" si="383"/>
        <v>45715</v>
      </c>
      <c r="AO1298" s="43">
        <f t="shared" si="384"/>
        <v>5636.29</v>
      </c>
    </row>
    <row r="1299" spans="1:41" s="24" customFormat="1" ht="15.75" customHeight="1" x14ac:dyDescent="0.35">
      <c r="A1299" s="36" t="s">
        <v>27</v>
      </c>
      <c r="B1299" s="36">
        <v>202509</v>
      </c>
      <c r="C1299" s="24" t="s">
        <v>736</v>
      </c>
      <c r="D1299" s="24" t="s">
        <v>119</v>
      </c>
      <c r="E1299" s="62">
        <v>45901</v>
      </c>
      <c r="F1299" s="62">
        <v>46265</v>
      </c>
      <c r="G1299" s="37" t="s">
        <v>1725</v>
      </c>
      <c r="H1299" s="36">
        <v>652020</v>
      </c>
      <c r="I1299" s="63">
        <v>16616</v>
      </c>
      <c r="J1299" s="24" t="s">
        <v>4204</v>
      </c>
      <c r="K1299" s="63">
        <f t="shared" si="367"/>
        <v>45901</v>
      </c>
      <c r="L1299" s="55">
        <f t="shared" si="368"/>
        <v>0.04</v>
      </c>
      <c r="M1299" s="76">
        <v>0.22500000000000001</v>
      </c>
      <c r="N1299" s="62">
        <v>45901</v>
      </c>
      <c r="O1299" s="62">
        <v>46265</v>
      </c>
      <c r="P1299" s="63"/>
      <c r="Q1299" s="63"/>
      <c r="R1299" s="78">
        <v>80</v>
      </c>
      <c r="S1299" s="63" t="str">
        <f>VLOOKUP(R1299,SA!$B$3:$C$11,2,1)</f>
        <v>76-80</v>
      </c>
      <c r="T1299" s="38" t="s">
        <v>97</v>
      </c>
      <c r="U1299" s="24" t="s">
        <v>5744</v>
      </c>
      <c r="V1299" s="24">
        <v>600000</v>
      </c>
      <c r="W1299" s="39">
        <f t="shared" si="369"/>
        <v>0</v>
      </c>
      <c r="X1299" s="29">
        <f t="shared" si="370"/>
        <v>0</v>
      </c>
      <c r="Y1299" s="40">
        <f t="shared" si="371"/>
        <v>365</v>
      </c>
      <c r="Z1299" s="38">
        <f t="shared" si="372"/>
        <v>46081</v>
      </c>
      <c r="AA1299" s="41">
        <f t="shared" si="373"/>
        <v>181</v>
      </c>
      <c r="AB1299" s="24" t="s">
        <v>113</v>
      </c>
      <c r="AC1299" s="41">
        <f t="shared" si="374"/>
        <v>32803.185799999999</v>
      </c>
      <c r="AD1299" s="41">
        <v>1</v>
      </c>
      <c r="AE1299" s="72">
        <f>INDEX(SA!$C$2:$G$11,MATCH(Details!S1299,SA!$C$2:$C$11,0),MATCH(Details!V1299,SA!$C$2:$G$2,0))*Y1299/(F1299-E1299+1)</f>
        <v>27799.31</v>
      </c>
      <c r="AF1299" s="41">
        <f t="shared" si="375"/>
        <v>0</v>
      </c>
      <c r="AG1299" s="41">
        <f t="shared" si="376"/>
        <v>0</v>
      </c>
      <c r="AH1299" s="41">
        <f t="shared" si="377"/>
        <v>5003.8757999999998</v>
      </c>
      <c r="AI1299" s="60">
        <f t="shared" si="378"/>
        <v>1111.9724000000001</v>
      </c>
      <c r="AJ1299" s="60">
        <f t="shared" si="379"/>
        <v>6254.8447500000002</v>
      </c>
      <c r="AK1299" s="60">
        <f t="shared" si="380"/>
        <v>13785.411260273973</v>
      </c>
      <c r="AL1299" s="60">
        <f t="shared" si="381"/>
        <v>10132.277276301371</v>
      </c>
      <c r="AM1299" s="41">
        <f t="shared" si="382"/>
        <v>10300.215573698631</v>
      </c>
      <c r="AN1299" s="42">
        <f t="shared" si="383"/>
        <v>45715</v>
      </c>
      <c r="AO1299" s="43">
        <f t="shared" si="384"/>
        <v>27799.31</v>
      </c>
    </row>
    <row r="1300" spans="1:41" s="24" customFormat="1" ht="15.75" customHeight="1" x14ac:dyDescent="0.35">
      <c r="A1300" s="36" t="s">
        <v>27</v>
      </c>
      <c r="B1300" s="36">
        <v>202509</v>
      </c>
      <c r="C1300" s="24" t="s">
        <v>736</v>
      </c>
      <c r="D1300" s="24" t="s">
        <v>119</v>
      </c>
      <c r="E1300" s="62">
        <v>45901</v>
      </c>
      <c r="F1300" s="62">
        <v>46265</v>
      </c>
      <c r="G1300" s="37" t="s">
        <v>1726</v>
      </c>
      <c r="H1300" s="36">
        <v>652020</v>
      </c>
      <c r="I1300" s="63">
        <v>27154</v>
      </c>
      <c r="J1300" s="24" t="s">
        <v>4205</v>
      </c>
      <c r="K1300" s="63">
        <f t="shared" si="367"/>
        <v>45901</v>
      </c>
      <c r="L1300" s="55">
        <f t="shared" si="368"/>
        <v>0.04</v>
      </c>
      <c r="M1300" s="76">
        <v>0.22500000000000001</v>
      </c>
      <c r="N1300" s="62">
        <v>45901</v>
      </c>
      <c r="O1300" s="62">
        <v>46265</v>
      </c>
      <c r="P1300" s="63"/>
      <c r="Q1300" s="63"/>
      <c r="R1300" s="78">
        <v>51</v>
      </c>
      <c r="S1300" s="63" t="str">
        <f>VLOOKUP(R1300,SA!$B$3:$C$11,2,1)</f>
        <v>46-55</v>
      </c>
      <c r="T1300" s="38" t="s">
        <v>97</v>
      </c>
      <c r="U1300" s="24" t="s">
        <v>56</v>
      </c>
      <c r="V1300" s="24">
        <v>600000</v>
      </c>
      <c r="W1300" s="39">
        <f t="shared" si="369"/>
        <v>600000</v>
      </c>
      <c r="X1300" s="29">
        <f t="shared" si="370"/>
        <v>1</v>
      </c>
      <c r="Y1300" s="40">
        <f t="shared" si="371"/>
        <v>365</v>
      </c>
      <c r="Z1300" s="38">
        <f t="shared" si="372"/>
        <v>46081</v>
      </c>
      <c r="AA1300" s="41">
        <f t="shared" si="373"/>
        <v>181</v>
      </c>
      <c r="AB1300" s="24" t="s">
        <v>113</v>
      </c>
      <c r="AC1300" s="41">
        <f t="shared" si="374"/>
        <v>9810.9566000000013</v>
      </c>
      <c r="AD1300" s="41">
        <v>1</v>
      </c>
      <c r="AE1300" s="72">
        <f>INDEX(SA!$C$2:$G$11,MATCH(Details!S1300,SA!$C$2:$C$11,0),MATCH(Details!V1300,SA!$C$2:$G$2,0))*Y1300/(F1300-E1300+1)</f>
        <v>8314.3700000000008</v>
      </c>
      <c r="AF1300" s="41">
        <f t="shared" si="375"/>
        <v>0</v>
      </c>
      <c r="AG1300" s="41">
        <f t="shared" si="376"/>
        <v>0</v>
      </c>
      <c r="AH1300" s="41">
        <f t="shared" si="377"/>
        <v>1496.5866000000001</v>
      </c>
      <c r="AI1300" s="60">
        <f t="shared" si="378"/>
        <v>332.57480000000004</v>
      </c>
      <c r="AJ1300" s="60">
        <f t="shared" si="379"/>
        <v>1870.7332500000002</v>
      </c>
      <c r="AK1300" s="60">
        <f t="shared" si="380"/>
        <v>4123.016356164384</v>
      </c>
      <c r="AL1300" s="60">
        <f t="shared" si="381"/>
        <v>3030.4170217808223</v>
      </c>
      <c r="AM1300" s="41">
        <f t="shared" si="382"/>
        <v>3080.6449282191779</v>
      </c>
      <c r="AN1300" s="42">
        <f t="shared" si="383"/>
        <v>45715</v>
      </c>
      <c r="AO1300" s="43">
        <f t="shared" si="384"/>
        <v>8314.3700000000008</v>
      </c>
    </row>
    <row r="1301" spans="1:41" s="24" customFormat="1" ht="15.75" customHeight="1" x14ac:dyDescent="0.35">
      <c r="A1301" s="36" t="s">
        <v>27</v>
      </c>
      <c r="B1301" s="36">
        <v>202509</v>
      </c>
      <c r="C1301" s="24" t="s">
        <v>736</v>
      </c>
      <c r="D1301" s="24" t="s">
        <v>119</v>
      </c>
      <c r="E1301" s="62">
        <v>45901</v>
      </c>
      <c r="F1301" s="62">
        <v>46265</v>
      </c>
      <c r="G1301" s="37" t="s">
        <v>208</v>
      </c>
      <c r="H1301" s="36">
        <v>652021</v>
      </c>
      <c r="I1301" s="63">
        <v>24500</v>
      </c>
      <c r="J1301" s="24" t="s">
        <v>4206</v>
      </c>
      <c r="K1301" s="63">
        <f t="shared" si="367"/>
        <v>45901</v>
      </c>
      <c r="L1301" s="55">
        <f t="shared" si="368"/>
        <v>0.04</v>
      </c>
      <c r="M1301" s="76">
        <v>0.22500000000000001</v>
      </c>
      <c r="N1301" s="62">
        <v>45901</v>
      </c>
      <c r="O1301" s="62">
        <v>46265</v>
      </c>
      <c r="P1301" s="63"/>
      <c r="Q1301" s="63"/>
      <c r="R1301" s="78">
        <v>58</v>
      </c>
      <c r="S1301" s="63" t="str">
        <f>VLOOKUP(R1301,SA!$B$3:$C$11,2,1)</f>
        <v>56-65</v>
      </c>
      <c r="T1301" s="38" t="s">
        <v>97</v>
      </c>
      <c r="U1301" s="24" t="s">
        <v>56</v>
      </c>
      <c r="V1301" s="24">
        <v>500000</v>
      </c>
      <c r="W1301" s="39">
        <f t="shared" si="369"/>
        <v>500000</v>
      </c>
      <c r="X1301" s="29">
        <f t="shared" si="370"/>
        <v>1</v>
      </c>
      <c r="Y1301" s="40">
        <f t="shared" si="371"/>
        <v>365</v>
      </c>
      <c r="Z1301" s="38">
        <f t="shared" si="372"/>
        <v>46081</v>
      </c>
      <c r="AA1301" s="41">
        <f t="shared" si="373"/>
        <v>181</v>
      </c>
      <c r="AB1301" s="24" t="s">
        <v>113</v>
      </c>
      <c r="AC1301" s="41">
        <f t="shared" si="374"/>
        <v>13100.714</v>
      </c>
      <c r="AD1301" s="41">
        <v>1</v>
      </c>
      <c r="AE1301" s="72">
        <f>INDEX(SA!$C$2:$G$11,MATCH(Details!S1301,SA!$C$2:$C$11,0),MATCH(Details!V1301,SA!$C$2:$G$2,0))*Y1301/(F1301-E1301+1)</f>
        <v>11102.3</v>
      </c>
      <c r="AF1301" s="41">
        <f t="shared" si="375"/>
        <v>0</v>
      </c>
      <c r="AG1301" s="41">
        <f t="shared" si="376"/>
        <v>0</v>
      </c>
      <c r="AH1301" s="41">
        <f t="shared" si="377"/>
        <v>1998.4139999999998</v>
      </c>
      <c r="AI1301" s="60">
        <f t="shared" si="378"/>
        <v>444.09199999999998</v>
      </c>
      <c r="AJ1301" s="60">
        <f t="shared" si="379"/>
        <v>2498.0174999999999</v>
      </c>
      <c r="AK1301" s="60">
        <f t="shared" si="380"/>
        <v>5505.5241095890406</v>
      </c>
      <c r="AL1301" s="60">
        <f t="shared" si="381"/>
        <v>4046.5602205479449</v>
      </c>
      <c r="AM1301" s="41">
        <f t="shared" si="382"/>
        <v>4113.6302794520543</v>
      </c>
      <c r="AN1301" s="42">
        <f t="shared" si="383"/>
        <v>45715</v>
      </c>
      <c r="AO1301" s="43">
        <f t="shared" si="384"/>
        <v>11102.3</v>
      </c>
    </row>
    <row r="1302" spans="1:41" s="24" customFormat="1" ht="15.75" customHeight="1" x14ac:dyDescent="0.35">
      <c r="A1302" s="36" t="s">
        <v>27</v>
      </c>
      <c r="B1302" s="36">
        <v>202509</v>
      </c>
      <c r="C1302" s="24" t="s">
        <v>736</v>
      </c>
      <c r="D1302" s="24" t="s">
        <v>119</v>
      </c>
      <c r="E1302" s="62">
        <v>45901</v>
      </c>
      <c r="F1302" s="62">
        <v>46265</v>
      </c>
      <c r="G1302" s="37" t="s">
        <v>1727</v>
      </c>
      <c r="H1302" s="36">
        <v>652021</v>
      </c>
      <c r="I1302" s="63">
        <v>28155</v>
      </c>
      <c r="J1302" s="24" t="s">
        <v>4207</v>
      </c>
      <c r="K1302" s="63">
        <f t="shared" si="367"/>
        <v>45901</v>
      </c>
      <c r="L1302" s="55">
        <f t="shared" si="368"/>
        <v>0.04</v>
      </c>
      <c r="M1302" s="76">
        <v>0.22500000000000001</v>
      </c>
      <c r="N1302" s="62">
        <v>45901</v>
      </c>
      <c r="O1302" s="62">
        <v>46265</v>
      </c>
      <c r="P1302" s="63"/>
      <c r="Q1302" s="63"/>
      <c r="R1302" s="78">
        <v>48</v>
      </c>
      <c r="S1302" s="63" t="str">
        <f>VLOOKUP(R1302,SA!$B$3:$C$11,2,1)</f>
        <v>46-55</v>
      </c>
      <c r="T1302" s="38" t="s">
        <v>98</v>
      </c>
      <c r="U1302" s="24" t="s">
        <v>5743</v>
      </c>
      <c r="V1302" s="24">
        <v>500000</v>
      </c>
      <c r="W1302" s="39">
        <f t="shared" si="369"/>
        <v>0</v>
      </c>
      <c r="X1302" s="29">
        <f t="shared" si="370"/>
        <v>0</v>
      </c>
      <c r="Y1302" s="40">
        <f t="shared" si="371"/>
        <v>365</v>
      </c>
      <c r="Z1302" s="38">
        <f t="shared" si="372"/>
        <v>46081</v>
      </c>
      <c r="AA1302" s="41">
        <f t="shared" si="373"/>
        <v>181</v>
      </c>
      <c r="AB1302" s="24" t="s">
        <v>113</v>
      </c>
      <c r="AC1302" s="41">
        <f t="shared" si="374"/>
        <v>8919.0417999999991</v>
      </c>
      <c r="AD1302" s="41">
        <v>1</v>
      </c>
      <c r="AE1302" s="72">
        <f>INDEX(SA!$C$2:$G$11,MATCH(Details!S1302,SA!$C$2:$C$11,0),MATCH(Details!V1302,SA!$C$2:$G$2,0))*Y1302/(F1302-E1302+1)</f>
        <v>7558.5099999999993</v>
      </c>
      <c r="AF1302" s="41">
        <f t="shared" si="375"/>
        <v>0</v>
      </c>
      <c r="AG1302" s="41">
        <f t="shared" si="376"/>
        <v>0</v>
      </c>
      <c r="AH1302" s="41">
        <f t="shared" si="377"/>
        <v>1360.5317999999997</v>
      </c>
      <c r="AI1302" s="60">
        <f t="shared" si="378"/>
        <v>302.34039999999999</v>
      </c>
      <c r="AJ1302" s="60">
        <f t="shared" si="379"/>
        <v>1700.6647499999999</v>
      </c>
      <c r="AK1302" s="60">
        <f t="shared" si="380"/>
        <v>3748.1926301369858</v>
      </c>
      <c r="AL1302" s="60">
        <f t="shared" si="381"/>
        <v>2754.9215831506845</v>
      </c>
      <c r="AM1302" s="41">
        <f t="shared" si="382"/>
        <v>2800.5832668493149</v>
      </c>
      <c r="AN1302" s="42">
        <f t="shared" si="383"/>
        <v>45715</v>
      </c>
      <c r="AO1302" s="43">
        <f t="shared" si="384"/>
        <v>7558.5099999999993</v>
      </c>
    </row>
    <row r="1303" spans="1:41" s="24" customFormat="1" ht="15.75" customHeight="1" x14ac:dyDescent="0.35">
      <c r="A1303" s="36" t="s">
        <v>27</v>
      </c>
      <c r="B1303" s="36">
        <v>202509</v>
      </c>
      <c r="C1303" s="24" t="s">
        <v>736</v>
      </c>
      <c r="D1303" s="24" t="s">
        <v>119</v>
      </c>
      <c r="E1303" s="62">
        <v>45901</v>
      </c>
      <c r="F1303" s="62">
        <v>46265</v>
      </c>
      <c r="G1303" s="37" t="s">
        <v>1728</v>
      </c>
      <c r="H1303" s="36">
        <v>652021</v>
      </c>
      <c r="I1303" s="63">
        <v>37836</v>
      </c>
      <c r="J1303" s="24" t="s">
        <v>4208</v>
      </c>
      <c r="K1303" s="63">
        <f t="shared" si="367"/>
        <v>45901</v>
      </c>
      <c r="L1303" s="55">
        <f t="shared" si="368"/>
        <v>0.04</v>
      </c>
      <c r="M1303" s="76">
        <v>0.22500000000000001</v>
      </c>
      <c r="N1303" s="62">
        <v>45901</v>
      </c>
      <c r="O1303" s="62">
        <v>46265</v>
      </c>
      <c r="P1303" s="63"/>
      <c r="Q1303" s="63"/>
      <c r="R1303" s="78">
        <v>22</v>
      </c>
      <c r="S1303" s="63" t="str">
        <f>VLOOKUP(R1303,SA!$B$3:$C$11,2,1)</f>
        <v>0-25</v>
      </c>
      <c r="T1303" s="38" t="s">
        <v>98</v>
      </c>
      <c r="U1303" s="24" t="s">
        <v>5746</v>
      </c>
      <c r="V1303" s="24">
        <v>500000</v>
      </c>
      <c r="W1303" s="39">
        <f t="shared" si="369"/>
        <v>0</v>
      </c>
      <c r="X1303" s="29">
        <f t="shared" si="370"/>
        <v>0</v>
      </c>
      <c r="Y1303" s="40">
        <f t="shared" si="371"/>
        <v>365</v>
      </c>
      <c r="Z1303" s="38">
        <f t="shared" si="372"/>
        <v>46081</v>
      </c>
      <c r="AA1303" s="41">
        <f t="shared" si="373"/>
        <v>181</v>
      </c>
      <c r="AB1303" s="24" t="s">
        <v>113</v>
      </c>
      <c r="AC1303" s="41">
        <f t="shared" si="374"/>
        <v>4448.2106000000003</v>
      </c>
      <c r="AD1303" s="41">
        <v>1</v>
      </c>
      <c r="AE1303" s="72">
        <f>INDEX(SA!$C$2:$G$11,MATCH(Details!S1303,SA!$C$2:$C$11,0),MATCH(Details!V1303,SA!$C$2:$G$2,0))*Y1303/(F1303-E1303+1)</f>
        <v>3769.67</v>
      </c>
      <c r="AF1303" s="41">
        <f t="shared" si="375"/>
        <v>0</v>
      </c>
      <c r="AG1303" s="41">
        <f t="shared" si="376"/>
        <v>0</v>
      </c>
      <c r="AH1303" s="41">
        <f t="shared" si="377"/>
        <v>678.54060000000004</v>
      </c>
      <c r="AI1303" s="60">
        <f t="shared" si="378"/>
        <v>150.7868</v>
      </c>
      <c r="AJ1303" s="60">
        <f t="shared" si="379"/>
        <v>848.17574999999999</v>
      </c>
      <c r="AK1303" s="60">
        <f t="shared" si="380"/>
        <v>1869.3432054794521</v>
      </c>
      <c r="AL1303" s="60">
        <f t="shared" si="381"/>
        <v>1373.9672560273973</v>
      </c>
      <c r="AM1303" s="41">
        <f t="shared" si="382"/>
        <v>1396.7401939726028</v>
      </c>
      <c r="AN1303" s="42">
        <f t="shared" si="383"/>
        <v>45715</v>
      </c>
      <c r="AO1303" s="43">
        <f t="shared" si="384"/>
        <v>3769.67</v>
      </c>
    </row>
    <row r="1304" spans="1:41" s="24" customFormat="1" ht="15.75" customHeight="1" x14ac:dyDescent="0.35">
      <c r="A1304" s="36" t="s">
        <v>27</v>
      </c>
      <c r="B1304" s="36">
        <v>202509</v>
      </c>
      <c r="C1304" s="24" t="s">
        <v>736</v>
      </c>
      <c r="D1304" s="24" t="s">
        <v>119</v>
      </c>
      <c r="E1304" s="62">
        <v>45901</v>
      </c>
      <c r="F1304" s="62">
        <v>46265</v>
      </c>
      <c r="G1304" s="37" t="s">
        <v>1729</v>
      </c>
      <c r="H1304" s="36">
        <v>652021</v>
      </c>
      <c r="I1304" s="63">
        <v>17281</v>
      </c>
      <c r="J1304" s="24" t="s">
        <v>4209</v>
      </c>
      <c r="K1304" s="63">
        <f t="shared" si="367"/>
        <v>45901</v>
      </c>
      <c r="L1304" s="55">
        <f t="shared" si="368"/>
        <v>0.04</v>
      </c>
      <c r="M1304" s="76">
        <v>0.22500000000000001</v>
      </c>
      <c r="N1304" s="62">
        <v>45901</v>
      </c>
      <c r="O1304" s="62">
        <v>46265</v>
      </c>
      <c r="P1304" s="63"/>
      <c r="Q1304" s="63"/>
      <c r="R1304" s="78">
        <v>78</v>
      </c>
      <c r="S1304" s="63" t="str">
        <f>VLOOKUP(R1304,SA!$B$3:$C$11,2,1)</f>
        <v>76-80</v>
      </c>
      <c r="T1304" s="38" t="s">
        <v>98</v>
      </c>
      <c r="U1304" s="24" t="s">
        <v>5747</v>
      </c>
      <c r="V1304" s="24">
        <v>500000</v>
      </c>
      <c r="W1304" s="39">
        <f t="shared" si="369"/>
        <v>0</v>
      </c>
      <c r="X1304" s="29">
        <f t="shared" si="370"/>
        <v>0</v>
      </c>
      <c r="Y1304" s="40">
        <f t="shared" si="371"/>
        <v>365</v>
      </c>
      <c r="Z1304" s="38">
        <f t="shared" si="372"/>
        <v>46081</v>
      </c>
      <c r="AA1304" s="41">
        <f t="shared" si="373"/>
        <v>181</v>
      </c>
      <c r="AB1304" s="24" t="s">
        <v>113</v>
      </c>
      <c r="AC1304" s="41">
        <f t="shared" si="374"/>
        <v>29821.089800000002</v>
      </c>
      <c r="AD1304" s="41">
        <v>1</v>
      </c>
      <c r="AE1304" s="72">
        <f>INDEX(SA!$C$2:$G$11,MATCH(Details!S1304,SA!$C$2:$C$11,0),MATCH(Details!V1304,SA!$C$2:$G$2,0))*Y1304/(F1304-E1304+1)</f>
        <v>25272.11</v>
      </c>
      <c r="AF1304" s="41">
        <f t="shared" si="375"/>
        <v>0</v>
      </c>
      <c r="AG1304" s="41">
        <f t="shared" si="376"/>
        <v>0</v>
      </c>
      <c r="AH1304" s="41">
        <f t="shared" si="377"/>
        <v>4548.9798000000001</v>
      </c>
      <c r="AI1304" s="60">
        <f t="shared" si="378"/>
        <v>1010.8844</v>
      </c>
      <c r="AJ1304" s="60">
        <f t="shared" si="379"/>
        <v>5686.2247500000003</v>
      </c>
      <c r="AK1304" s="60">
        <f t="shared" si="380"/>
        <v>12532.197013698631</v>
      </c>
      <c r="AL1304" s="60">
        <f t="shared" si="381"/>
        <v>9211.1648050684944</v>
      </c>
      <c r="AM1304" s="41">
        <f t="shared" si="382"/>
        <v>9363.8360449315078</v>
      </c>
      <c r="AN1304" s="42">
        <f t="shared" si="383"/>
        <v>45715</v>
      </c>
      <c r="AO1304" s="43">
        <f t="shared" si="384"/>
        <v>25272.11</v>
      </c>
    </row>
    <row r="1305" spans="1:41" s="24" customFormat="1" ht="15.75" customHeight="1" x14ac:dyDescent="0.35">
      <c r="A1305" s="36" t="s">
        <v>27</v>
      </c>
      <c r="B1305" s="36">
        <v>202509</v>
      </c>
      <c r="C1305" s="24" t="s">
        <v>736</v>
      </c>
      <c r="D1305" s="24" t="s">
        <v>119</v>
      </c>
      <c r="E1305" s="62">
        <v>45901</v>
      </c>
      <c r="F1305" s="62">
        <v>46265</v>
      </c>
      <c r="G1305" s="37" t="s">
        <v>1730</v>
      </c>
      <c r="H1305" s="36">
        <v>652021</v>
      </c>
      <c r="I1305" s="63">
        <v>36667</v>
      </c>
      <c r="J1305" s="24" t="s">
        <v>4210</v>
      </c>
      <c r="K1305" s="63">
        <f t="shared" si="367"/>
        <v>45901</v>
      </c>
      <c r="L1305" s="55">
        <f t="shared" si="368"/>
        <v>0.04</v>
      </c>
      <c r="M1305" s="76">
        <v>0.22500000000000001</v>
      </c>
      <c r="N1305" s="62">
        <v>45901</v>
      </c>
      <c r="O1305" s="62">
        <v>46265</v>
      </c>
      <c r="P1305" s="63"/>
      <c r="Q1305" s="63"/>
      <c r="R1305" s="78">
        <v>25</v>
      </c>
      <c r="S1305" s="63" t="str">
        <f>VLOOKUP(R1305,SA!$B$3:$C$11,2,1)</f>
        <v>0-25</v>
      </c>
      <c r="T1305" s="38" t="s">
        <v>97</v>
      </c>
      <c r="U1305" s="24" t="s">
        <v>5745</v>
      </c>
      <c r="V1305" s="24">
        <v>500000</v>
      </c>
      <c r="W1305" s="39">
        <f t="shared" si="369"/>
        <v>0</v>
      </c>
      <c r="X1305" s="29">
        <f t="shared" si="370"/>
        <v>0</v>
      </c>
      <c r="Y1305" s="40">
        <f t="shared" si="371"/>
        <v>365</v>
      </c>
      <c r="Z1305" s="38">
        <f t="shared" si="372"/>
        <v>46081</v>
      </c>
      <c r="AA1305" s="41">
        <f t="shared" si="373"/>
        <v>181</v>
      </c>
      <c r="AB1305" s="24" t="s">
        <v>113</v>
      </c>
      <c r="AC1305" s="41">
        <f t="shared" si="374"/>
        <v>4448.2106000000003</v>
      </c>
      <c r="AD1305" s="41">
        <v>1</v>
      </c>
      <c r="AE1305" s="72">
        <f>INDEX(SA!$C$2:$G$11,MATCH(Details!S1305,SA!$C$2:$C$11,0),MATCH(Details!V1305,SA!$C$2:$G$2,0))*Y1305/(F1305-E1305+1)</f>
        <v>3769.67</v>
      </c>
      <c r="AF1305" s="41">
        <f t="shared" si="375"/>
        <v>0</v>
      </c>
      <c r="AG1305" s="41">
        <f t="shared" si="376"/>
        <v>0</v>
      </c>
      <c r="AH1305" s="41">
        <f t="shared" si="377"/>
        <v>678.54060000000004</v>
      </c>
      <c r="AI1305" s="60">
        <f t="shared" si="378"/>
        <v>150.7868</v>
      </c>
      <c r="AJ1305" s="60">
        <f t="shared" si="379"/>
        <v>848.17574999999999</v>
      </c>
      <c r="AK1305" s="60">
        <f t="shared" si="380"/>
        <v>1869.3432054794521</v>
      </c>
      <c r="AL1305" s="60">
        <f t="shared" si="381"/>
        <v>1373.9672560273973</v>
      </c>
      <c r="AM1305" s="41">
        <f t="shared" si="382"/>
        <v>1396.7401939726028</v>
      </c>
      <c r="AN1305" s="42">
        <f t="shared" si="383"/>
        <v>45715</v>
      </c>
      <c r="AO1305" s="43">
        <f t="shared" si="384"/>
        <v>3769.67</v>
      </c>
    </row>
    <row r="1306" spans="1:41" s="24" customFormat="1" ht="15.75" customHeight="1" x14ac:dyDescent="0.35">
      <c r="A1306" s="36" t="s">
        <v>27</v>
      </c>
      <c r="B1306" s="36">
        <v>202509</v>
      </c>
      <c r="C1306" s="24" t="s">
        <v>736</v>
      </c>
      <c r="D1306" s="24" t="s">
        <v>119</v>
      </c>
      <c r="E1306" s="62">
        <v>45901</v>
      </c>
      <c r="F1306" s="62">
        <v>46265</v>
      </c>
      <c r="G1306" s="37" t="s">
        <v>1731</v>
      </c>
      <c r="H1306" s="36">
        <v>652024</v>
      </c>
      <c r="I1306" s="63">
        <v>39768</v>
      </c>
      <c r="J1306" s="24" t="s">
        <v>4211</v>
      </c>
      <c r="K1306" s="63">
        <f t="shared" si="367"/>
        <v>45901</v>
      </c>
      <c r="L1306" s="55">
        <f t="shared" si="368"/>
        <v>0.04</v>
      </c>
      <c r="M1306" s="76">
        <v>0.22500000000000001</v>
      </c>
      <c r="N1306" s="62">
        <v>45901</v>
      </c>
      <c r="O1306" s="62">
        <v>46265</v>
      </c>
      <c r="P1306" s="63"/>
      <c r="Q1306" s="63"/>
      <c r="R1306" s="78">
        <v>16</v>
      </c>
      <c r="S1306" s="63" t="str">
        <f>VLOOKUP(R1306,SA!$B$3:$C$11,2,1)</f>
        <v>0-25</v>
      </c>
      <c r="T1306" s="38" t="s">
        <v>98</v>
      </c>
      <c r="U1306" s="24" t="s">
        <v>5746</v>
      </c>
      <c r="V1306" s="24">
        <v>600000</v>
      </c>
      <c r="W1306" s="39">
        <f t="shared" si="369"/>
        <v>0</v>
      </c>
      <c r="X1306" s="29">
        <f t="shared" si="370"/>
        <v>0</v>
      </c>
      <c r="Y1306" s="40">
        <f t="shared" si="371"/>
        <v>365</v>
      </c>
      <c r="Z1306" s="38">
        <f t="shared" si="372"/>
        <v>46081</v>
      </c>
      <c r="AA1306" s="41">
        <f t="shared" si="373"/>
        <v>181</v>
      </c>
      <c r="AB1306" s="24" t="s">
        <v>113</v>
      </c>
      <c r="AC1306" s="41">
        <f t="shared" si="374"/>
        <v>4893.0234</v>
      </c>
      <c r="AD1306" s="41">
        <v>1</v>
      </c>
      <c r="AE1306" s="72">
        <f>INDEX(SA!$C$2:$G$11,MATCH(Details!S1306,SA!$C$2:$C$11,0),MATCH(Details!V1306,SA!$C$2:$G$2,0))*Y1306/(F1306-E1306+1)</f>
        <v>4146.63</v>
      </c>
      <c r="AF1306" s="41">
        <f t="shared" si="375"/>
        <v>0</v>
      </c>
      <c r="AG1306" s="41">
        <f t="shared" si="376"/>
        <v>0</v>
      </c>
      <c r="AH1306" s="41">
        <f t="shared" si="377"/>
        <v>746.39340000000004</v>
      </c>
      <c r="AI1306" s="60">
        <f t="shared" si="378"/>
        <v>165.86520000000002</v>
      </c>
      <c r="AJ1306" s="60">
        <f t="shared" si="379"/>
        <v>932.99175000000002</v>
      </c>
      <c r="AK1306" s="60">
        <f t="shared" si="380"/>
        <v>2056.2740547945205</v>
      </c>
      <c r="AL1306" s="60">
        <f t="shared" si="381"/>
        <v>1511.3614302739725</v>
      </c>
      <c r="AM1306" s="41">
        <f t="shared" si="382"/>
        <v>1536.4116197260273</v>
      </c>
      <c r="AN1306" s="42">
        <f t="shared" si="383"/>
        <v>45715</v>
      </c>
      <c r="AO1306" s="43">
        <f t="shared" si="384"/>
        <v>4146.63</v>
      </c>
    </row>
    <row r="1307" spans="1:41" s="24" customFormat="1" ht="15.75" customHeight="1" x14ac:dyDescent="0.35">
      <c r="A1307" s="36" t="s">
        <v>27</v>
      </c>
      <c r="B1307" s="36">
        <v>202509</v>
      </c>
      <c r="C1307" s="24" t="s">
        <v>736</v>
      </c>
      <c r="D1307" s="24" t="s">
        <v>119</v>
      </c>
      <c r="E1307" s="62">
        <v>45901</v>
      </c>
      <c r="F1307" s="62">
        <v>46265</v>
      </c>
      <c r="G1307" s="37" t="s">
        <v>1732</v>
      </c>
      <c r="H1307" s="36">
        <v>652024</v>
      </c>
      <c r="I1307" s="63">
        <v>39768</v>
      </c>
      <c r="J1307" s="24" t="s">
        <v>4212</v>
      </c>
      <c r="K1307" s="63">
        <f t="shared" si="367"/>
        <v>45901</v>
      </c>
      <c r="L1307" s="55">
        <f t="shared" si="368"/>
        <v>0.04</v>
      </c>
      <c r="M1307" s="76">
        <v>0.22500000000000001</v>
      </c>
      <c r="N1307" s="62">
        <v>45901</v>
      </c>
      <c r="O1307" s="62">
        <v>46265</v>
      </c>
      <c r="P1307" s="63"/>
      <c r="Q1307" s="63"/>
      <c r="R1307" s="78">
        <v>16</v>
      </c>
      <c r="S1307" s="63" t="str">
        <f>VLOOKUP(R1307,SA!$B$3:$C$11,2,1)</f>
        <v>0-25</v>
      </c>
      <c r="T1307" s="38" t="s">
        <v>98</v>
      </c>
      <c r="U1307" s="24" t="s">
        <v>5746</v>
      </c>
      <c r="V1307" s="24">
        <v>600000</v>
      </c>
      <c r="W1307" s="39">
        <f t="shared" si="369"/>
        <v>0</v>
      </c>
      <c r="X1307" s="29">
        <f t="shared" si="370"/>
        <v>0</v>
      </c>
      <c r="Y1307" s="40">
        <f t="shared" si="371"/>
        <v>365</v>
      </c>
      <c r="Z1307" s="38">
        <f t="shared" si="372"/>
        <v>46081</v>
      </c>
      <c r="AA1307" s="41">
        <f t="shared" si="373"/>
        <v>181</v>
      </c>
      <c r="AB1307" s="24" t="s">
        <v>113</v>
      </c>
      <c r="AC1307" s="41">
        <f t="shared" si="374"/>
        <v>4893.0234</v>
      </c>
      <c r="AD1307" s="41">
        <v>1</v>
      </c>
      <c r="AE1307" s="72">
        <f>INDEX(SA!$C$2:$G$11,MATCH(Details!S1307,SA!$C$2:$C$11,0),MATCH(Details!V1307,SA!$C$2:$G$2,0))*Y1307/(F1307-E1307+1)</f>
        <v>4146.63</v>
      </c>
      <c r="AF1307" s="41">
        <f t="shared" si="375"/>
        <v>0</v>
      </c>
      <c r="AG1307" s="41">
        <f t="shared" si="376"/>
        <v>0</v>
      </c>
      <c r="AH1307" s="41">
        <f t="shared" si="377"/>
        <v>746.39340000000004</v>
      </c>
      <c r="AI1307" s="60">
        <f t="shared" si="378"/>
        <v>165.86520000000002</v>
      </c>
      <c r="AJ1307" s="60">
        <f t="shared" si="379"/>
        <v>932.99175000000002</v>
      </c>
      <c r="AK1307" s="60">
        <f t="shared" si="380"/>
        <v>2056.2740547945205</v>
      </c>
      <c r="AL1307" s="60">
        <f t="shared" si="381"/>
        <v>1511.3614302739725</v>
      </c>
      <c r="AM1307" s="41">
        <f t="shared" si="382"/>
        <v>1536.4116197260273</v>
      </c>
      <c r="AN1307" s="42">
        <f t="shared" si="383"/>
        <v>45715</v>
      </c>
      <c r="AO1307" s="43">
        <f t="shared" si="384"/>
        <v>4146.63</v>
      </c>
    </row>
    <row r="1308" spans="1:41" s="24" customFormat="1" ht="15.75" customHeight="1" x14ac:dyDescent="0.35">
      <c r="A1308" s="36" t="s">
        <v>27</v>
      </c>
      <c r="B1308" s="36">
        <v>202509</v>
      </c>
      <c r="C1308" s="24" t="s">
        <v>736</v>
      </c>
      <c r="D1308" s="24" t="s">
        <v>119</v>
      </c>
      <c r="E1308" s="62">
        <v>45901</v>
      </c>
      <c r="F1308" s="62">
        <v>46265</v>
      </c>
      <c r="G1308" s="37" t="s">
        <v>1733</v>
      </c>
      <c r="H1308" s="36">
        <v>652024</v>
      </c>
      <c r="I1308" s="63">
        <v>17349</v>
      </c>
      <c r="J1308" s="24" t="s">
        <v>4213</v>
      </c>
      <c r="K1308" s="63">
        <f t="shared" si="367"/>
        <v>45901</v>
      </c>
      <c r="L1308" s="55">
        <f t="shared" si="368"/>
        <v>0.04</v>
      </c>
      <c r="M1308" s="76">
        <v>0.22500000000000001</v>
      </c>
      <c r="N1308" s="62">
        <v>45901</v>
      </c>
      <c r="O1308" s="62">
        <v>46265</v>
      </c>
      <c r="P1308" s="63"/>
      <c r="Q1308" s="63"/>
      <c r="R1308" s="78">
        <v>78</v>
      </c>
      <c r="S1308" s="63" t="str">
        <f>VLOOKUP(R1308,SA!$B$3:$C$11,2,1)</f>
        <v>76-80</v>
      </c>
      <c r="T1308" s="38" t="s">
        <v>97</v>
      </c>
      <c r="U1308" s="24" t="s">
        <v>5744</v>
      </c>
      <c r="V1308" s="24">
        <v>600000</v>
      </c>
      <c r="W1308" s="39">
        <f t="shared" si="369"/>
        <v>0</v>
      </c>
      <c r="X1308" s="29">
        <f t="shared" si="370"/>
        <v>0</v>
      </c>
      <c r="Y1308" s="40">
        <f t="shared" si="371"/>
        <v>365</v>
      </c>
      <c r="Z1308" s="38">
        <f t="shared" si="372"/>
        <v>46081</v>
      </c>
      <c r="AA1308" s="41">
        <f t="shared" si="373"/>
        <v>181</v>
      </c>
      <c r="AB1308" s="24" t="s">
        <v>113</v>
      </c>
      <c r="AC1308" s="41">
        <f t="shared" si="374"/>
        <v>32803.185799999999</v>
      </c>
      <c r="AD1308" s="41">
        <v>1</v>
      </c>
      <c r="AE1308" s="72">
        <f>INDEX(SA!$C$2:$G$11,MATCH(Details!S1308,SA!$C$2:$C$11,0),MATCH(Details!V1308,SA!$C$2:$G$2,0))*Y1308/(F1308-E1308+1)</f>
        <v>27799.31</v>
      </c>
      <c r="AF1308" s="41">
        <f t="shared" si="375"/>
        <v>0</v>
      </c>
      <c r="AG1308" s="41">
        <f t="shared" si="376"/>
        <v>0</v>
      </c>
      <c r="AH1308" s="41">
        <f t="shared" si="377"/>
        <v>5003.8757999999998</v>
      </c>
      <c r="AI1308" s="60">
        <f t="shared" si="378"/>
        <v>1111.9724000000001</v>
      </c>
      <c r="AJ1308" s="60">
        <f t="shared" si="379"/>
        <v>6254.8447500000002</v>
      </c>
      <c r="AK1308" s="60">
        <f t="shared" si="380"/>
        <v>13785.411260273973</v>
      </c>
      <c r="AL1308" s="60">
        <f t="shared" si="381"/>
        <v>10132.277276301371</v>
      </c>
      <c r="AM1308" s="41">
        <f t="shared" si="382"/>
        <v>10300.215573698631</v>
      </c>
      <c r="AN1308" s="42">
        <f t="shared" si="383"/>
        <v>45715</v>
      </c>
      <c r="AO1308" s="43">
        <f t="shared" si="384"/>
        <v>27799.31</v>
      </c>
    </row>
    <row r="1309" spans="1:41" s="24" customFormat="1" ht="15.75" customHeight="1" x14ac:dyDescent="0.35">
      <c r="A1309" s="36" t="s">
        <v>27</v>
      </c>
      <c r="B1309" s="36">
        <v>202509</v>
      </c>
      <c r="C1309" s="24" t="s">
        <v>736</v>
      </c>
      <c r="D1309" s="24" t="s">
        <v>119</v>
      </c>
      <c r="E1309" s="62">
        <v>45901</v>
      </c>
      <c r="F1309" s="62">
        <v>46265</v>
      </c>
      <c r="G1309" s="37" t="s">
        <v>1734</v>
      </c>
      <c r="H1309" s="36">
        <v>652024</v>
      </c>
      <c r="I1309" s="63">
        <v>28360</v>
      </c>
      <c r="J1309" s="24" t="s">
        <v>4214</v>
      </c>
      <c r="K1309" s="63">
        <f t="shared" si="367"/>
        <v>45901</v>
      </c>
      <c r="L1309" s="55">
        <f t="shared" si="368"/>
        <v>0.04</v>
      </c>
      <c r="M1309" s="76">
        <v>0.22500000000000001</v>
      </c>
      <c r="N1309" s="62">
        <v>45901</v>
      </c>
      <c r="O1309" s="62">
        <v>46265</v>
      </c>
      <c r="P1309" s="63"/>
      <c r="Q1309" s="63"/>
      <c r="R1309" s="78">
        <v>48</v>
      </c>
      <c r="S1309" s="63" t="str">
        <f>VLOOKUP(R1309,SA!$B$3:$C$11,2,1)</f>
        <v>46-55</v>
      </c>
      <c r="T1309" s="38" t="s">
        <v>98</v>
      </c>
      <c r="U1309" s="24" t="s">
        <v>5743</v>
      </c>
      <c r="V1309" s="24">
        <v>600000</v>
      </c>
      <c r="W1309" s="39">
        <f t="shared" si="369"/>
        <v>0</v>
      </c>
      <c r="X1309" s="29">
        <f t="shared" si="370"/>
        <v>0</v>
      </c>
      <c r="Y1309" s="40">
        <f t="shared" si="371"/>
        <v>365</v>
      </c>
      <c r="Z1309" s="38">
        <f t="shared" si="372"/>
        <v>46081</v>
      </c>
      <c r="AA1309" s="41">
        <f t="shared" si="373"/>
        <v>181</v>
      </c>
      <c r="AB1309" s="24" t="s">
        <v>113</v>
      </c>
      <c r="AC1309" s="41">
        <f t="shared" si="374"/>
        <v>9810.9566000000013</v>
      </c>
      <c r="AD1309" s="41">
        <v>1</v>
      </c>
      <c r="AE1309" s="72">
        <f>INDEX(SA!$C$2:$G$11,MATCH(Details!S1309,SA!$C$2:$C$11,0),MATCH(Details!V1309,SA!$C$2:$G$2,0))*Y1309/(F1309-E1309+1)</f>
        <v>8314.3700000000008</v>
      </c>
      <c r="AF1309" s="41">
        <f t="shared" si="375"/>
        <v>0</v>
      </c>
      <c r="AG1309" s="41">
        <f t="shared" si="376"/>
        <v>0</v>
      </c>
      <c r="AH1309" s="41">
        <f t="shared" si="377"/>
        <v>1496.5866000000001</v>
      </c>
      <c r="AI1309" s="60">
        <f t="shared" si="378"/>
        <v>332.57480000000004</v>
      </c>
      <c r="AJ1309" s="60">
        <f t="shared" si="379"/>
        <v>1870.7332500000002</v>
      </c>
      <c r="AK1309" s="60">
        <f t="shared" si="380"/>
        <v>4123.016356164384</v>
      </c>
      <c r="AL1309" s="60">
        <f t="shared" si="381"/>
        <v>3030.4170217808223</v>
      </c>
      <c r="AM1309" s="41">
        <f t="shared" si="382"/>
        <v>3080.6449282191779</v>
      </c>
      <c r="AN1309" s="42">
        <f t="shared" si="383"/>
        <v>45715</v>
      </c>
      <c r="AO1309" s="43">
        <f t="shared" si="384"/>
        <v>8314.3700000000008</v>
      </c>
    </row>
    <row r="1310" spans="1:41" s="24" customFormat="1" ht="15.75" customHeight="1" x14ac:dyDescent="0.35">
      <c r="A1310" s="36" t="s">
        <v>27</v>
      </c>
      <c r="B1310" s="36">
        <v>202509</v>
      </c>
      <c r="C1310" s="24" t="s">
        <v>736</v>
      </c>
      <c r="D1310" s="24" t="s">
        <v>119</v>
      </c>
      <c r="E1310" s="62">
        <v>45901</v>
      </c>
      <c r="F1310" s="62">
        <v>46265</v>
      </c>
      <c r="G1310" s="37" t="s">
        <v>1735</v>
      </c>
      <c r="H1310" s="36">
        <v>652024</v>
      </c>
      <c r="I1310" s="63">
        <v>19450</v>
      </c>
      <c r="J1310" s="24" t="s">
        <v>4215</v>
      </c>
      <c r="K1310" s="63">
        <f t="shared" si="367"/>
        <v>45901</v>
      </c>
      <c r="L1310" s="55">
        <f t="shared" si="368"/>
        <v>0.04</v>
      </c>
      <c r="M1310" s="76">
        <v>0.22500000000000001</v>
      </c>
      <c r="N1310" s="62">
        <v>45901</v>
      </c>
      <c r="O1310" s="62">
        <v>46265</v>
      </c>
      <c r="P1310" s="63"/>
      <c r="Q1310" s="63"/>
      <c r="R1310" s="78">
        <v>72</v>
      </c>
      <c r="S1310" s="63" t="str">
        <f>VLOOKUP(R1310,SA!$B$3:$C$11,2,1)</f>
        <v>71-75</v>
      </c>
      <c r="T1310" s="38" t="s">
        <v>98</v>
      </c>
      <c r="U1310" s="24" t="s">
        <v>5747</v>
      </c>
      <c r="V1310" s="24">
        <v>600000</v>
      </c>
      <c r="W1310" s="39">
        <f t="shared" si="369"/>
        <v>0</v>
      </c>
      <c r="X1310" s="29">
        <f t="shared" si="370"/>
        <v>0</v>
      </c>
      <c r="Y1310" s="40">
        <f t="shared" si="371"/>
        <v>365</v>
      </c>
      <c r="Z1310" s="38">
        <f t="shared" si="372"/>
        <v>46081</v>
      </c>
      <c r="AA1310" s="41">
        <f t="shared" si="373"/>
        <v>181</v>
      </c>
      <c r="AB1310" s="24" t="s">
        <v>113</v>
      </c>
      <c r="AC1310" s="41">
        <f t="shared" si="374"/>
        <v>26109.210999999999</v>
      </c>
      <c r="AD1310" s="41">
        <v>1</v>
      </c>
      <c r="AE1310" s="72">
        <f>INDEX(SA!$C$2:$G$11,MATCH(Details!S1310,SA!$C$2:$C$11,0),MATCH(Details!V1310,SA!$C$2:$G$2,0))*Y1310/(F1310-E1310+1)</f>
        <v>22126.45</v>
      </c>
      <c r="AF1310" s="41">
        <f t="shared" si="375"/>
        <v>0</v>
      </c>
      <c r="AG1310" s="41">
        <f t="shared" si="376"/>
        <v>0</v>
      </c>
      <c r="AH1310" s="41">
        <f t="shared" si="377"/>
        <v>3982.761</v>
      </c>
      <c r="AI1310" s="60">
        <f t="shared" si="378"/>
        <v>885.05799999999999</v>
      </c>
      <c r="AJ1310" s="60">
        <f t="shared" si="379"/>
        <v>4978.4512500000001</v>
      </c>
      <c r="AK1310" s="60">
        <f t="shared" si="380"/>
        <v>10972.294383561644</v>
      </c>
      <c r="AL1310" s="60">
        <f t="shared" si="381"/>
        <v>8064.636371917808</v>
      </c>
      <c r="AM1310" s="41">
        <f t="shared" si="382"/>
        <v>8198.3043780821918</v>
      </c>
      <c r="AN1310" s="42">
        <f t="shared" si="383"/>
        <v>45715</v>
      </c>
      <c r="AO1310" s="43">
        <f t="shared" si="384"/>
        <v>22126.45</v>
      </c>
    </row>
    <row r="1311" spans="1:41" s="24" customFormat="1" ht="15.75" customHeight="1" x14ac:dyDescent="0.35">
      <c r="A1311" s="36" t="s">
        <v>27</v>
      </c>
      <c r="B1311" s="36">
        <v>202509</v>
      </c>
      <c r="C1311" s="24" t="s">
        <v>736</v>
      </c>
      <c r="D1311" s="24" t="s">
        <v>119</v>
      </c>
      <c r="E1311" s="62">
        <v>45901</v>
      </c>
      <c r="F1311" s="62">
        <v>46265</v>
      </c>
      <c r="G1311" s="37" t="s">
        <v>500</v>
      </c>
      <c r="H1311" s="36">
        <v>652024</v>
      </c>
      <c r="I1311" s="63">
        <v>26998</v>
      </c>
      <c r="J1311" s="24" t="s">
        <v>4216</v>
      </c>
      <c r="K1311" s="63">
        <f t="shared" si="367"/>
        <v>45901</v>
      </c>
      <c r="L1311" s="55">
        <f t="shared" si="368"/>
        <v>0.04</v>
      </c>
      <c r="M1311" s="76">
        <v>0.22500000000000001</v>
      </c>
      <c r="N1311" s="62">
        <v>45901</v>
      </c>
      <c r="O1311" s="62">
        <v>46265</v>
      </c>
      <c r="P1311" s="63"/>
      <c r="Q1311" s="63"/>
      <c r="R1311" s="78">
        <v>51</v>
      </c>
      <c r="S1311" s="63" t="str">
        <f>VLOOKUP(R1311,SA!$B$3:$C$11,2,1)</f>
        <v>46-55</v>
      </c>
      <c r="T1311" s="38" t="s">
        <v>97</v>
      </c>
      <c r="U1311" s="24" t="s">
        <v>56</v>
      </c>
      <c r="V1311" s="24">
        <v>600000</v>
      </c>
      <c r="W1311" s="39">
        <f t="shared" si="369"/>
        <v>600000</v>
      </c>
      <c r="X1311" s="29">
        <f t="shared" si="370"/>
        <v>1</v>
      </c>
      <c r="Y1311" s="40">
        <f t="shared" si="371"/>
        <v>365</v>
      </c>
      <c r="Z1311" s="38">
        <f t="shared" si="372"/>
        <v>46081</v>
      </c>
      <c r="AA1311" s="41">
        <f t="shared" si="373"/>
        <v>181</v>
      </c>
      <c r="AB1311" s="24" t="s">
        <v>113</v>
      </c>
      <c r="AC1311" s="41">
        <f t="shared" si="374"/>
        <v>9810.9566000000013</v>
      </c>
      <c r="AD1311" s="41">
        <v>1</v>
      </c>
      <c r="AE1311" s="72">
        <f>INDEX(SA!$C$2:$G$11,MATCH(Details!S1311,SA!$C$2:$C$11,0),MATCH(Details!V1311,SA!$C$2:$G$2,0))*Y1311/(F1311-E1311+1)</f>
        <v>8314.3700000000008</v>
      </c>
      <c r="AF1311" s="41">
        <f t="shared" si="375"/>
        <v>0</v>
      </c>
      <c r="AG1311" s="41">
        <f t="shared" si="376"/>
        <v>0</v>
      </c>
      <c r="AH1311" s="41">
        <f t="shared" si="377"/>
        <v>1496.5866000000001</v>
      </c>
      <c r="AI1311" s="60">
        <f t="shared" si="378"/>
        <v>332.57480000000004</v>
      </c>
      <c r="AJ1311" s="60">
        <f t="shared" si="379"/>
        <v>1870.7332500000002</v>
      </c>
      <c r="AK1311" s="60">
        <f t="shared" si="380"/>
        <v>4123.016356164384</v>
      </c>
      <c r="AL1311" s="60">
        <f t="shared" si="381"/>
        <v>3030.4170217808223</v>
      </c>
      <c r="AM1311" s="41">
        <f t="shared" si="382"/>
        <v>3080.6449282191779</v>
      </c>
      <c r="AN1311" s="42">
        <f t="shared" si="383"/>
        <v>45715</v>
      </c>
      <c r="AO1311" s="43">
        <f t="shared" si="384"/>
        <v>8314.3700000000008</v>
      </c>
    </row>
    <row r="1312" spans="1:41" s="24" customFormat="1" ht="15.75" customHeight="1" x14ac:dyDescent="0.35">
      <c r="A1312" s="36" t="s">
        <v>27</v>
      </c>
      <c r="B1312" s="36">
        <v>202509</v>
      </c>
      <c r="C1312" s="24" t="s">
        <v>736</v>
      </c>
      <c r="D1312" s="24" t="s">
        <v>119</v>
      </c>
      <c r="E1312" s="62">
        <v>45901</v>
      </c>
      <c r="F1312" s="62">
        <v>46265</v>
      </c>
      <c r="G1312" s="37" t="s">
        <v>181</v>
      </c>
      <c r="H1312" s="36">
        <v>652025</v>
      </c>
      <c r="I1312" s="63">
        <v>29833</v>
      </c>
      <c r="J1312" s="24" t="s">
        <v>4217</v>
      </c>
      <c r="K1312" s="63">
        <f t="shared" si="367"/>
        <v>45901</v>
      </c>
      <c r="L1312" s="55">
        <f t="shared" si="368"/>
        <v>0.04</v>
      </c>
      <c r="M1312" s="76">
        <v>0.22500000000000001</v>
      </c>
      <c r="N1312" s="62">
        <v>45901</v>
      </c>
      <c r="O1312" s="62">
        <v>46265</v>
      </c>
      <c r="P1312" s="63"/>
      <c r="Q1312" s="63"/>
      <c r="R1312" s="78">
        <v>43</v>
      </c>
      <c r="S1312" s="63" t="str">
        <f>VLOOKUP(R1312,SA!$B$3:$C$11,2,1)</f>
        <v>36-45</v>
      </c>
      <c r="T1312" s="38" t="s">
        <v>97</v>
      </c>
      <c r="U1312" s="24" t="s">
        <v>56</v>
      </c>
      <c r="V1312" s="24">
        <v>500000</v>
      </c>
      <c r="W1312" s="39">
        <f t="shared" si="369"/>
        <v>500000</v>
      </c>
      <c r="X1312" s="29">
        <f t="shared" si="370"/>
        <v>1</v>
      </c>
      <c r="Y1312" s="40">
        <f t="shared" si="371"/>
        <v>365</v>
      </c>
      <c r="Z1312" s="38">
        <f t="shared" si="372"/>
        <v>46081</v>
      </c>
      <c r="AA1312" s="41">
        <f t="shared" si="373"/>
        <v>181</v>
      </c>
      <c r="AB1312" s="24" t="s">
        <v>113</v>
      </c>
      <c r="AC1312" s="41">
        <f t="shared" si="374"/>
        <v>6046.1902</v>
      </c>
      <c r="AD1312" s="41">
        <v>1</v>
      </c>
      <c r="AE1312" s="72">
        <f>INDEX(SA!$C$2:$G$11,MATCH(Details!S1312,SA!$C$2:$C$11,0),MATCH(Details!V1312,SA!$C$2:$G$2,0))*Y1312/(F1312-E1312+1)</f>
        <v>5123.8900000000003</v>
      </c>
      <c r="AF1312" s="41">
        <f t="shared" si="375"/>
        <v>0</v>
      </c>
      <c r="AG1312" s="41">
        <f t="shared" si="376"/>
        <v>0</v>
      </c>
      <c r="AH1312" s="41">
        <f t="shared" si="377"/>
        <v>922.30020000000002</v>
      </c>
      <c r="AI1312" s="60">
        <f t="shared" si="378"/>
        <v>204.9556</v>
      </c>
      <c r="AJ1312" s="60">
        <f t="shared" si="379"/>
        <v>1152.8752500000001</v>
      </c>
      <c r="AK1312" s="60">
        <f t="shared" si="380"/>
        <v>2540.8879178082193</v>
      </c>
      <c r="AL1312" s="60">
        <f t="shared" si="381"/>
        <v>1867.5526195890411</v>
      </c>
      <c r="AM1312" s="41">
        <f t="shared" si="382"/>
        <v>1898.5065304109589</v>
      </c>
      <c r="AN1312" s="42">
        <f t="shared" si="383"/>
        <v>45715</v>
      </c>
      <c r="AO1312" s="43">
        <f t="shared" si="384"/>
        <v>5123.8900000000003</v>
      </c>
    </row>
    <row r="1313" spans="1:41" s="24" customFormat="1" ht="15.75" customHeight="1" x14ac:dyDescent="0.35">
      <c r="A1313" s="36" t="s">
        <v>27</v>
      </c>
      <c r="B1313" s="36">
        <v>202509</v>
      </c>
      <c r="C1313" s="24" t="s">
        <v>736</v>
      </c>
      <c r="D1313" s="24" t="s">
        <v>119</v>
      </c>
      <c r="E1313" s="62">
        <v>45901</v>
      </c>
      <c r="F1313" s="62">
        <v>46265</v>
      </c>
      <c r="G1313" s="37" t="s">
        <v>1736</v>
      </c>
      <c r="H1313" s="36">
        <v>652025</v>
      </c>
      <c r="I1313" s="63">
        <v>21544</v>
      </c>
      <c r="J1313" s="24" t="s">
        <v>4218</v>
      </c>
      <c r="K1313" s="63">
        <f t="shared" si="367"/>
        <v>45901</v>
      </c>
      <c r="L1313" s="55">
        <f t="shared" si="368"/>
        <v>0.04</v>
      </c>
      <c r="M1313" s="76">
        <v>0.22500000000000001</v>
      </c>
      <c r="N1313" s="62">
        <v>45901</v>
      </c>
      <c r="O1313" s="62">
        <v>46265</v>
      </c>
      <c r="P1313" s="63"/>
      <c r="Q1313" s="63"/>
      <c r="R1313" s="78">
        <v>66</v>
      </c>
      <c r="S1313" s="63" t="str">
        <f>VLOOKUP(R1313,SA!$B$3:$C$11,2,1)</f>
        <v>66-70</v>
      </c>
      <c r="T1313" s="38" t="s">
        <v>98</v>
      </c>
      <c r="U1313" s="24" t="s">
        <v>5747</v>
      </c>
      <c r="V1313" s="24">
        <v>500000</v>
      </c>
      <c r="W1313" s="39">
        <f t="shared" si="369"/>
        <v>0</v>
      </c>
      <c r="X1313" s="29">
        <f t="shared" si="370"/>
        <v>0</v>
      </c>
      <c r="Y1313" s="40">
        <f t="shared" si="371"/>
        <v>365</v>
      </c>
      <c r="Z1313" s="38">
        <f t="shared" si="372"/>
        <v>46081</v>
      </c>
      <c r="AA1313" s="41">
        <f t="shared" si="373"/>
        <v>181</v>
      </c>
      <c r="AB1313" s="24" t="s">
        <v>113</v>
      </c>
      <c r="AC1313" s="41">
        <f t="shared" si="374"/>
        <v>18713.136199999997</v>
      </c>
      <c r="AD1313" s="41">
        <v>1</v>
      </c>
      <c r="AE1313" s="72">
        <f>INDEX(SA!$C$2:$G$11,MATCH(Details!S1313,SA!$C$2:$C$11,0),MATCH(Details!V1313,SA!$C$2:$G$2,0))*Y1313/(F1313-E1313+1)</f>
        <v>15858.589999999998</v>
      </c>
      <c r="AF1313" s="41">
        <f t="shared" si="375"/>
        <v>0</v>
      </c>
      <c r="AG1313" s="41">
        <f t="shared" si="376"/>
        <v>0</v>
      </c>
      <c r="AH1313" s="41">
        <f t="shared" si="377"/>
        <v>2854.5461999999998</v>
      </c>
      <c r="AI1313" s="60">
        <f t="shared" si="378"/>
        <v>634.34359999999992</v>
      </c>
      <c r="AJ1313" s="60">
        <f t="shared" si="379"/>
        <v>3568.1827499999995</v>
      </c>
      <c r="AK1313" s="60">
        <f t="shared" si="380"/>
        <v>7864.1227123287663</v>
      </c>
      <c r="AL1313" s="60">
        <f t="shared" si="381"/>
        <v>5780.130193561643</v>
      </c>
      <c r="AM1313" s="41">
        <f t="shared" si="382"/>
        <v>5875.9334564383553</v>
      </c>
      <c r="AN1313" s="42">
        <f t="shared" si="383"/>
        <v>45715</v>
      </c>
      <c r="AO1313" s="43">
        <f t="shared" si="384"/>
        <v>15858.589999999998</v>
      </c>
    </row>
    <row r="1314" spans="1:41" s="24" customFormat="1" ht="15.75" customHeight="1" x14ac:dyDescent="0.35">
      <c r="A1314" s="36" t="s">
        <v>27</v>
      </c>
      <c r="B1314" s="36">
        <v>202509</v>
      </c>
      <c r="C1314" s="24" t="s">
        <v>736</v>
      </c>
      <c r="D1314" s="24" t="s">
        <v>119</v>
      </c>
      <c r="E1314" s="62">
        <v>45901</v>
      </c>
      <c r="F1314" s="62">
        <v>46265</v>
      </c>
      <c r="G1314" s="37" t="s">
        <v>1737</v>
      </c>
      <c r="H1314" s="36">
        <v>652025</v>
      </c>
      <c r="I1314" s="63">
        <v>20286</v>
      </c>
      <c r="J1314" s="24" t="s">
        <v>4219</v>
      </c>
      <c r="K1314" s="63">
        <f t="shared" si="367"/>
        <v>45901</v>
      </c>
      <c r="L1314" s="55">
        <f t="shared" si="368"/>
        <v>0.04</v>
      </c>
      <c r="M1314" s="76">
        <v>0.22500000000000001</v>
      </c>
      <c r="N1314" s="62">
        <v>45901</v>
      </c>
      <c r="O1314" s="62">
        <v>46265</v>
      </c>
      <c r="P1314" s="63"/>
      <c r="Q1314" s="63"/>
      <c r="R1314" s="78">
        <v>70</v>
      </c>
      <c r="S1314" s="63" t="str">
        <f>VLOOKUP(R1314,SA!$B$3:$C$11,2,1)</f>
        <v>66-70</v>
      </c>
      <c r="T1314" s="38" t="s">
        <v>97</v>
      </c>
      <c r="U1314" s="24" t="s">
        <v>5744</v>
      </c>
      <c r="V1314" s="24">
        <v>500000</v>
      </c>
      <c r="W1314" s="39">
        <f t="shared" si="369"/>
        <v>0</v>
      </c>
      <c r="X1314" s="29">
        <f t="shared" si="370"/>
        <v>0</v>
      </c>
      <c r="Y1314" s="40">
        <f t="shared" si="371"/>
        <v>365</v>
      </c>
      <c r="Z1314" s="38">
        <f t="shared" si="372"/>
        <v>46081</v>
      </c>
      <c r="AA1314" s="41">
        <f t="shared" si="373"/>
        <v>181</v>
      </c>
      <c r="AB1314" s="24" t="s">
        <v>113</v>
      </c>
      <c r="AC1314" s="41">
        <f t="shared" si="374"/>
        <v>18713.136199999997</v>
      </c>
      <c r="AD1314" s="41">
        <v>1</v>
      </c>
      <c r="AE1314" s="72">
        <f>INDEX(SA!$C$2:$G$11,MATCH(Details!S1314,SA!$C$2:$C$11,0),MATCH(Details!V1314,SA!$C$2:$G$2,0))*Y1314/(F1314-E1314+1)</f>
        <v>15858.589999999998</v>
      </c>
      <c r="AF1314" s="41">
        <f t="shared" si="375"/>
        <v>0</v>
      </c>
      <c r="AG1314" s="41">
        <f t="shared" si="376"/>
        <v>0</v>
      </c>
      <c r="AH1314" s="41">
        <f t="shared" si="377"/>
        <v>2854.5461999999998</v>
      </c>
      <c r="AI1314" s="60">
        <f t="shared" si="378"/>
        <v>634.34359999999992</v>
      </c>
      <c r="AJ1314" s="60">
        <f t="shared" si="379"/>
        <v>3568.1827499999995</v>
      </c>
      <c r="AK1314" s="60">
        <f t="shared" si="380"/>
        <v>7864.1227123287663</v>
      </c>
      <c r="AL1314" s="60">
        <f t="shared" si="381"/>
        <v>5780.130193561643</v>
      </c>
      <c r="AM1314" s="41">
        <f t="shared" si="382"/>
        <v>5875.9334564383553</v>
      </c>
      <c r="AN1314" s="42">
        <f t="shared" si="383"/>
        <v>45715</v>
      </c>
      <c r="AO1314" s="43">
        <f t="shared" si="384"/>
        <v>15858.589999999998</v>
      </c>
    </row>
    <row r="1315" spans="1:41" s="24" customFormat="1" ht="15.75" customHeight="1" x14ac:dyDescent="0.35">
      <c r="A1315" s="36" t="s">
        <v>27</v>
      </c>
      <c r="B1315" s="36">
        <v>202509</v>
      </c>
      <c r="C1315" s="24" t="s">
        <v>736</v>
      </c>
      <c r="D1315" s="24" t="s">
        <v>119</v>
      </c>
      <c r="E1315" s="62">
        <v>45901</v>
      </c>
      <c r="F1315" s="62">
        <v>46265</v>
      </c>
      <c r="G1315" s="37" t="s">
        <v>1738</v>
      </c>
      <c r="H1315" s="36">
        <v>652025</v>
      </c>
      <c r="I1315" s="63">
        <v>30432</v>
      </c>
      <c r="J1315" s="24" t="s">
        <v>4220</v>
      </c>
      <c r="K1315" s="63">
        <f t="shared" si="367"/>
        <v>45901</v>
      </c>
      <c r="L1315" s="55">
        <f t="shared" si="368"/>
        <v>0.04</v>
      </c>
      <c r="M1315" s="76">
        <v>0.22500000000000001</v>
      </c>
      <c r="N1315" s="62">
        <v>45901</v>
      </c>
      <c r="O1315" s="62">
        <v>46265</v>
      </c>
      <c r="P1315" s="63"/>
      <c r="Q1315" s="63"/>
      <c r="R1315" s="78">
        <v>42</v>
      </c>
      <c r="S1315" s="63" t="str">
        <f>VLOOKUP(R1315,SA!$B$3:$C$11,2,1)</f>
        <v>36-45</v>
      </c>
      <c r="T1315" s="38" t="s">
        <v>98</v>
      </c>
      <c r="U1315" s="24" t="s">
        <v>5743</v>
      </c>
      <c r="V1315" s="24">
        <v>500000</v>
      </c>
      <c r="W1315" s="39">
        <f t="shared" si="369"/>
        <v>0</v>
      </c>
      <c r="X1315" s="29">
        <f t="shared" si="370"/>
        <v>0</v>
      </c>
      <c r="Y1315" s="40">
        <f t="shared" si="371"/>
        <v>365</v>
      </c>
      <c r="Z1315" s="38">
        <f t="shared" si="372"/>
        <v>46081</v>
      </c>
      <c r="AA1315" s="41">
        <f t="shared" si="373"/>
        <v>181</v>
      </c>
      <c r="AB1315" s="24" t="s">
        <v>113</v>
      </c>
      <c r="AC1315" s="41">
        <f t="shared" si="374"/>
        <v>6046.1902</v>
      </c>
      <c r="AD1315" s="41">
        <v>1</v>
      </c>
      <c r="AE1315" s="72">
        <f>INDEX(SA!$C$2:$G$11,MATCH(Details!S1315,SA!$C$2:$C$11,0),MATCH(Details!V1315,SA!$C$2:$G$2,0))*Y1315/(F1315-E1315+1)</f>
        <v>5123.8900000000003</v>
      </c>
      <c r="AF1315" s="41">
        <f t="shared" si="375"/>
        <v>0</v>
      </c>
      <c r="AG1315" s="41">
        <f t="shared" si="376"/>
        <v>0</v>
      </c>
      <c r="AH1315" s="41">
        <f t="shared" si="377"/>
        <v>922.30020000000002</v>
      </c>
      <c r="AI1315" s="60">
        <f t="shared" si="378"/>
        <v>204.9556</v>
      </c>
      <c r="AJ1315" s="60">
        <f t="shared" si="379"/>
        <v>1152.8752500000001</v>
      </c>
      <c r="AK1315" s="60">
        <f t="shared" si="380"/>
        <v>2540.8879178082193</v>
      </c>
      <c r="AL1315" s="60">
        <f t="shared" si="381"/>
        <v>1867.5526195890411</v>
      </c>
      <c r="AM1315" s="41">
        <f t="shared" si="382"/>
        <v>1898.5065304109589</v>
      </c>
      <c r="AN1315" s="42">
        <f t="shared" si="383"/>
        <v>45715</v>
      </c>
      <c r="AO1315" s="43">
        <f t="shared" si="384"/>
        <v>5123.8900000000003</v>
      </c>
    </row>
    <row r="1316" spans="1:41" s="24" customFormat="1" ht="15.75" customHeight="1" x14ac:dyDescent="0.35">
      <c r="A1316" s="36" t="s">
        <v>27</v>
      </c>
      <c r="B1316" s="36">
        <v>202509</v>
      </c>
      <c r="C1316" s="24" t="s">
        <v>736</v>
      </c>
      <c r="D1316" s="24" t="s">
        <v>119</v>
      </c>
      <c r="E1316" s="62">
        <v>45901</v>
      </c>
      <c r="F1316" s="62">
        <v>46265</v>
      </c>
      <c r="G1316" s="37" t="s">
        <v>1739</v>
      </c>
      <c r="H1316" s="36">
        <v>652025</v>
      </c>
      <c r="I1316" s="63">
        <v>40397</v>
      </c>
      <c r="J1316" s="24" t="s">
        <v>4221</v>
      </c>
      <c r="K1316" s="63">
        <f t="shared" si="367"/>
        <v>45901</v>
      </c>
      <c r="L1316" s="55">
        <f t="shared" si="368"/>
        <v>0.04</v>
      </c>
      <c r="M1316" s="76">
        <v>0.22500000000000001</v>
      </c>
      <c r="N1316" s="62">
        <v>45901</v>
      </c>
      <c r="O1316" s="62">
        <v>46265</v>
      </c>
      <c r="P1316" s="63"/>
      <c r="Q1316" s="63"/>
      <c r="R1316" s="78">
        <v>15</v>
      </c>
      <c r="S1316" s="63" t="str">
        <f>VLOOKUP(R1316,SA!$B$3:$C$11,2,1)</f>
        <v>0-25</v>
      </c>
      <c r="T1316" s="38" t="s">
        <v>98</v>
      </c>
      <c r="U1316" s="24" t="s">
        <v>5746</v>
      </c>
      <c r="V1316" s="24">
        <v>500000</v>
      </c>
      <c r="W1316" s="39">
        <f t="shared" si="369"/>
        <v>0</v>
      </c>
      <c r="X1316" s="29">
        <f t="shared" si="370"/>
        <v>0</v>
      </c>
      <c r="Y1316" s="40">
        <f t="shared" si="371"/>
        <v>365</v>
      </c>
      <c r="Z1316" s="38">
        <f t="shared" si="372"/>
        <v>46081</v>
      </c>
      <c r="AA1316" s="41">
        <f t="shared" si="373"/>
        <v>181</v>
      </c>
      <c r="AB1316" s="24" t="s">
        <v>113</v>
      </c>
      <c r="AC1316" s="41">
        <f t="shared" si="374"/>
        <v>4448.2106000000003</v>
      </c>
      <c r="AD1316" s="41">
        <v>1</v>
      </c>
      <c r="AE1316" s="72">
        <f>INDEX(SA!$C$2:$G$11,MATCH(Details!S1316,SA!$C$2:$C$11,0),MATCH(Details!V1316,SA!$C$2:$G$2,0))*Y1316/(F1316-E1316+1)</f>
        <v>3769.67</v>
      </c>
      <c r="AF1316" s="41">
        <f t="shared" si="375"/>
        <v>0</v>
      </c>
      <c r="AG1316" s="41">
        <f t="shared" si="376"/>
        <v>0</v>
      </c>
      <c r="AH1316" s="41">
        <f t="shared" si="377"/>
        <v>678.54060000000004</v>
      </c>
      <c r="AI1316" s="60">
        <f t="shared" si="378"/>
        <v>150.7868</v>
      </c>
      <c r="AJ1316" s="60">
        <f t="shared" si="379"/>
        <v>848.17574999999999</v>
      </c>
      <c r="AK1316" s="60">
        <f t="shared" si="380"/>
        <v>1869.3432054794521</v>
      </c>
      <c r="AL1316" s="60">
        <f t="shared" si="381"/>
        <v>1373.9672560273973</v>
      </c>
      <c r="AM1316" s="41">
        <f t="shared" si="382"/>
        <v>1396.7401939726028</v>
      </c>
      <c r="AN1316" s="42">
        <f t="shared" si="383"/>
        <v>45715</v>
      </c>
      <c r="AO1316" s="43">
        <f t="shared" si="384"/>
        <v>3769.67</v>
      </c>
    </row>
    <row r="1317" spans="1:41" s="24" customFormat="1" ht="15.75" customHeight="1" x14ac:dyDescent="0.35">
      <c r="A1317" s="36" t="s">
        <v>27</v>
      </c>
      <c r="B1317" s="36">
        <v>202509</v>
      </c>
      <c r="C1317" s="24" t="s">
        <v>736</v>
      </c>
      <c r="D1317" s="24" t="s">
        <v>119</v>
      </c>
      <c r="E1317" s="62">
        <v>45901</v>
      </c>
      <c r="F1317" s="62">
        <v>46265</v>
      </c>
      <c r="G1317" s="37" t="s">
        <v>1740</v>
      </c>
      <c r="H1317" s="36">
        <v>652028</v>
      </c>
      <c r="I1317" s="63">
        <v>40479</v>
      </c>
      <c r="J1317" s="24" t="s">
        <v>4222</v>
      </c>
      <c r="K1317" s="63">
        <f t="shared" si="367"/>
        <v>45901</v>
      </c>
      <c r="L1317" s="55">
        <f t="shared" si="368"/>
        <v>0.04</v>
      </c>
      <c r="M1317" s="76">
        <v>0.22500000000000001</v>
      </c>
      <c r="N1317" s="62">
        <v>45901</v>
      </c>
      <c r="O1317" s="62">
        <v>46265</v>
      </c>
      <c r="P1317" s="63"/>
      <c r="Q1317" s="63"/>
      <c r="R1317" s="78">
        <v>14</v>
      </c>
      <c r="S1317" s="63" t="str">
        <f>VLOOKUP(R1317,SA!$B$3:$C$11,2,1)</f>
        <v>0-25</v>
      </c>
      <c r="T1317" s="38" t="s">
        <v>98</v>
      </c>
      <c r="U1317" s="24" t="s">
        <v>5746</v>
      </c>
      <c r="V1317" s="24">
        <v>500000</v>
      </c>
      <c r="W1317" s="39">
        <f t="shared" si="369"/>
        <v>0</v>
      </c>
      <c r="X1317" s="29">
        <f t="shared" si="370"/>
        <v>0</v>
      </c>
      <c r="Y1317" s="40">
        <f t="shared" si="371"/>
        <v>365</v>
      </c>
      <c r="Z1317" s="38">
        <f t="shared" si="372"/>
        <v>46081</v>
      </c>
      <c r="AA1317" s="41">
        <f t="shared" si="373"/>
        <v>181</v>
      </c>
      <c r="AB1317" s="24" t="s">
        <v>113</v>
      </c>
      <c r="AC1317" s="41">
        <f t="shared" si="374"/>
        <v>4448.2106000000003</v>
      </c>
      <c r="AD1317" s="41">
        <v>1</v>
      </c>
      <c r="AE1317" s="72">
        <f>INDEX(SA!$C$2:$G$11,MATCH(Details!S1317,SA!$C$2:$C$11,0),MATCH(Details!V1317,SA!$C$2:$G$2,0))*Y1317/(F1317-E1317+1)</f>
        <v>3769.67</v>
      </c>
      <c r="AF1317" s="41">
        <f t="shared" si="375"/>
        <v>0</v>
      </c>
      <c r="AG1317" s="41">
        <f t="shared" si="376"/>
        <v>0</v>
      </c>
      <c r="AH1317" s="41">
        <f t="shared" si="377"/>
        <v>678.54060000000004</v>
      </c>
      <c r="AI1317" s="60">
        <f t="shared" si="378"/>
        <v>150.7868</v>
      </c>
      <c r="AJ1317" s="60">
        <f t="shared" si="379"/>
        <v>848.17574999999999</v>
      </c>
      <c r="AK1317" s="60">
        <f t="shared" si="380"/>
        <v>1869.3432054794521</v>
      </c>
      <c r="AL1317" s="60">
        <f t="shared" si="381"/>
        <v>1373.9672560273973</v>
      </c>
      <c r="AM1317" s="41">
        <f t="shared" si="382"/>
        <v>1396.7401939726028</v>
      </c>
      <c r="AN1317" s="42">
        <f t="shared" si="383"/>
        <v>45715</v>
      </c>
      <c r="AO1317" s="43">
        <f t="shared" si="384"/>
        <v>3769.67</v>
      </c>
    </row>
    <row r="1318" spans="1:41" s="24" customFormat="1" ht="15.75" customHeight="1" x14ac:dyDescent="0.35">
      <c r="A1318" s="36" t="s">
        <v>27</v>
      </c>
      <c r="B1318" s="36">
        <v>202509</v>
      </c>
      <c r="C1318" s="24" t="s">
        <v>736</v>
      </c>
      <c r="D1318" s="24" t="s">
        <v>119</v>
      </c>
      <c r="E1318" s="62">
        <v>45901</v>
      </c>
      <c r="F1318" s="62">
        <v>46265</v>
      </c>
      <c r="G1318" s="37" t="s">
        <v>1741</v>
      </c>
      <c r="H1318" s="36">
        <v>652028</v>
      </c>
      <c r="I1318" s="63">
        <v>20912</v>
      </c>
      <c r="J1318" s="24" t="s">
        <v>4223</v>
      </c>
      <c r="K1318" s="63">
        <f t="shared" si="367"/>
        <v>45901</v>
      </c>
      <c r="L1318" s="55">
        <f t="shared" si="368"/>
        <v>0.04</v>
      </c>
      <c r="M1318" s="76">
        <v>0.22500000000000001</v>
      </c>
      <c r="N1318" s="62">
        <v>45901</v>
      </c>
      <c r="O1318" s="62">
        <v>46265</v>
      </c>
      <c r="P1318" s="63"/>
      <c r="Q1318" s="63"/>
      <c r="R1318" s="78">
        <v>68</v>
      </c>
      <c r="S1318" s="63" t="str">
        <f>VLOOKUP(R1318,SA!$B$3:$C$11,2,1)</f>
        <v>66-70</v>
      </c>
      <c r="T1318" s="38" t="s">
        <v>98</v>
      </c>
      <c r="U1318" s="24" t="s">
        <v>5749</v>
      </c>
      <c r="V1318" s="24">
        <v>500000</v>
      </c>
      <c r="W1318" s="39">
        <f t="shared" si="369"/>
        <v>0</v>
      </c>
      <c r="X1318" s="29">
        <f t="shared" si="370"/>
        <v>0</v>
      </c>
      <c r="Y1318" s="40">
        <f t="shared" si="371"/>
        <v>365</v>
      </c>
      <c r="Z1318" s="38">
        <f t="shared" si="372"/>
        <v>46081</v>
      </c>
      <c r="AA1318" s="41">
        <f t="shared" si="373"/>
        <v>181</v>
      </c>
      <c r="AB1318" s="24" t="s">
        <v>113</v>
      </c>
      <c r="AC1318" s="41">
        <f t="shared" si="374"/>
        <v>18713.136199999997</v>
      </c>
      <c r="AD1318" s="41">
        <v>1</v>
      </c>
      <c r="AE1318" s="72">
        <f>INDEX(SA!$C$2:$G$11,MATCH(Details!S1318,SA!$C$2:$C$11,0),MATCH(Details!V1318,SA!$C$2:$G$2,0))*Y1318/(F1318-E1318+1)</f>
        <v>15858.589999999998</v>
      </c>
      <c r="AF1318" s="41">
        <f t="shared" si="375"/>
        <v>0</v>
      </c>
      <c r="AG1318" s="41">
        <f t="shared" si="376"/>
        <v>0</v>
      </c>
      <c r="AH1318" s="41">
        <f t="shared" si="377"/>
        <v>2854.5461999999998</v>
      </c>
      <c r="AI1318" s="60">
        <f t="shared" si="378"/>
        <v>634.34359999999992</v>
      </c>
      <c r="AJ1318" s="60">
        <f t="shared" si="379"/>
        <v>3568.1827499999995</v>
      </c>
      <c r="AK1318" s="60">
        <f t="shared" si="380"/>
        <v>7864.1227123287663</v>
      </c>
      <c r="AL1318" s="60">
        <f t="shared" si="381"/>
        <v>5780.130193561643</v>
      </c>
      <c r="AM1318" s="41">
        <f t="shared" si="382"/>
        <v>5875.9334564383553</v>
      </c>
      <c r="AN1318" s="42">
        <f t="shared" si="383"/>
        <v>45715</v>
      </c>
      <c r="AO1318" s="43">
        <f t="shared" si="384"/>
        <v>15858.589999999998</v>
      </c>
    </row>
    <row r="1319" spans="1:41" s="24" customFormat="1" ht="15.75" customHeight="1" x14ac:dyDescent="0.35">
      <c r="A1319" s="36" t="s">
        <v>27</v>
      </c>
      <c r="B1319" s="36">
        <v>202509</v>
      </c>
      <c r="C1319" s="24" t="s">
        <v>736</v>
      </c>
      <c r="D1319" s="24" t="s">
        <v>119</v>
      </c>
      <c r="E1319" s="62">
        <v>45901</v>
      </c>
      <c r="F1319" s="62">
        <v>46265</v>
      </c>
      <c r="G1319" s="37" t="s">
        <v>501</v>
      </c>
      <c r="H1319" s="36">
        <v>652028</v>
      </c>
      <c r="I1319" s="63">
        <v>26323</v>
      </c>
      <c r="J1319" s="24" t="s">
        <v>4224</v>
      </c>
      <c r="K1319" s="63">
        <f t="shared" si="367"/>
        <v>45901</v>
      </c>
      <c r="L1319" s="55">
        <f t="shared" si="368"/>
        <v>0.04</v>
      </c>
      <c r="M1319" s="76">
        <v>0.22500000000000001</v>
      </c>
      <c r="N1319" s="62">
        <v>45901</v>
      </c>
      <c r="O1319" s="62">
        <v>46265</v>
      </c>
      <c r="P1319" s="63"/>
      <c r="Q1319" s="63"/>
      <c r="R1319" s="78">
        <v>53</v>
      </c>
      <c r="S1319" s="63" t="str">
        <f>VLOOKUP(R1319,SA!$B$3:$C$11,2,1)</f>
        <v>46-55</v>
      </c>
      <c r="T1319" s="38" t="s">
        <v>97</v>
      </c>
      <c r="U1319" s="24" t="s">
        <v>56</v>
      </c>
      <c r="V1319" s="24">
        <v>500000</v>
      </c>
      <c r="W1319" s="39">
        <f t="shared" si="369"/>
        <v>500000</v>
      </c>
      <c r="X1319" s="29">
        <f t="shared" si="370"/>
        <v>1</v>
      </c>
      <c r="Y1319" s="40">
        <f t="shared" si="371"/>
        <v>365</v>
      </c>
      <c r="Z1319" s="38">
        <f t="shared" si="372"/>
        <v>46081</v>
      </c>
      <c r="AA1319" s="41">
        <f t="shared" si="373"/>
        <v>181</v>
      </c>
      <c r="AB1319" s="24" t="s">
        <v>113</v>
      </c>
      <c r="AC1319" s="41">
        <f t="shared" si="374"/>
        <v>8919.0417999999991</v>
      </c>
      <c r="AD1319" s="41">
        <v>1</v>
      </c>
      <c r="AE1319" s="72">
        <f>INDEX(SA!$C$2:$G$11,MATCH(Details!S1319,SA!$C$2:$C$11,0),MATCH(Details!V1319,SA!$C$2:$G$2,0))*Y1319/(F1319-E1319+1)</f>
        <v>7558.5099999999993</v>
      </c>
      <c r="AF1319" s="41">
        <f t="shared" si="375"/>
        <v>0</v>
      </c>
      <c r="AG1319" s="41">
        <f t="shared" si="376"/>
        <v>0</v>
      </c>
      <c r="AH1319" s="41">
        <f t="shared" si="377"/>
        <v>1360.5317999999997</v>
      </c>
      <c r="AI1319" s="60">
        <f t="shared" si="378"/>
        <v>302.34039999999999</v>
      </c>
      <c r="AJ1319" s="60">
        <f t="shared" si="379"/>
        <v>1700.6647499999999</v>
      </c>
      <c r="AK1319" s="60">
        <f t="shared" si="380"/>
        <v>3748.1926301369858</v>
      </c>
      <c r="AL1319" s="60">
        <f t="shared" si="381"/>
        <v>2754.9215831506845</v>
      </c>
      <c r="AM1319" s="41">
        <f t="shared" si="382"/>
        <v>2800.5832668493149</v>
      </c>
      <c r="AN1319" s="42">
        <f t="shared" si="383"/>
        <v>45715</v>
      </c>
      <c r="AO1319" s="43">
        <f t="shared" si="384"/>
        <v>7558.5099999999993</v>
      </c>
    </row>
    <row r="1320" spans="1:41" s="24" customFormat="1" ht="15.75" customHeight="1" x14ac:dyDescent="0.35">
      <c r="A1320" s="36" t="s">
        <v>27</v>
      </c>
      <c r="B1320" s="36">
        <v>202509</v>
      </c>
      <c r="C1320" s="24" t="s">
        <v>736</v>
      </c>
      <c r="D1320" s="24" t="s">
        <v>119</v>
      </c>
      <c r="E1320" s="62">
        <v>45901</v>
      </c>
      <c r="F1320" s="62">
        <v>46265</v>
      </c>
      <c r="G1320" s="37" t="s">
        <v>1742</v>
      </c>
      <c r="H1320" s="36">
        <v>652028</v>
      </c>
      <c r="I1320" s="63">
        <v>29026</v>
      </c>
      <c r="J1320" s="24" t="s">
        <v>4225</v>
      </c>
      <c r="K1320" s="63">
        <f t="shared" si="367"/>
        <v>45901</v>
      </c>
      <c r="L1320" s="55">
        <f t="shared" si="368"/>
        <v>0.04</v>
      </c>
      <c r="M1320" s="76">
        <v>0.22500000000000001</v>
      </c>
      <c r="N1320" s="62">
        <v>45901</v>
      </c>
      <c r="O1320" s="62">
        <v>46265</v>
      </c>
      <c r="P1320" s="63"/>
      <c r="Q1320" s="63"/>
      <c r="R1320" s="78">
        <v>46</v>
      </c>
      <c r="S1320" s="63" t="str">
        <f>VLOOKUP(R1320,SA!$B$3:$C$11,2,1)</f>
        <v>46-55</v>
      </c>
      <c r="T1320" s="38" t="s">
        <v>98</v>
      </c>
      <c r="U1320" s="24" t="s">
        <v>5743</v>
      </c>
      <c r="V1320" s="24">
        <v>500000</v>
      </c>
      <c r="W1320" s="39">
        <f t="shared" si="369"/>
        <v>0</v>
      </c>
      <c r="X1320" s="29">
        <f t="shared" si="370"/>
        <v>0</v>
      </c>
      <c r="Y1320" s="40">
        <f t="shared" si="371"/>
        <v>365</v>
      </c>
      <c r="Z1320" s="38">
        <f t="shared" si="372"/>
        <v>46081</v>
      </c>
      <c r="AA1320" s="41">
        <f t="shared" si="373"/>
        <v>181</v>
      </c>
      <c r="AB1320" s="24" t="s">
        <v>113</v>
      </c>
      <c r="AC1320" s="41">
        <f t="shared" si="374"/>
        <v>8919.0417999999991</v>
      </c>
      <c r="AD1320" s="41">
        <v>1</v>
      </c>
      <c r="AE1320" s="72">
        <f>INDEX(SA!$C$2:$G$11,MATCH(Details!S1320,SA!$C$2:$C$11,0),MATCH(Details!V1320,SA!$C$2:$G$2,0))*Y1320/(F1320-E1320+1)</f>
        <v>7558.5099999999993</v>
      </c>
      <c r="AF1320" s="41">
        <f t="shared" si="375"/>
        <v>0</v>
      </c>
      <c r="AG1320" s="41">
        <f t="shared" si="376"/>
        <v>0</v>
      </c>
      <c r="AH1320" s="41">
        <f t="shared" si="377"/>
        <v>1360.5317999999997</v>
      </c>
      <c r="AI1320" s="60">
        <f t="shared" si="378"/>
        <v>302.34039999999999</v>
      </c>
      <c r="AJ1320" s="60">
        <f t="shared" si="379"/>
        <v>1700.6647499999999</v>
      </c>
      <c r="AK1320" s="60">
        <f t="shared" si="380"/>
        <v>3748.1926301369858</v>
      </c>
      <c r="AL1320" s="60">
        <f t="shared" si="381"/>
        <v>2754.9215831506845</v>
      </c>
      <c r="AM1320" s="41">
        <f t="shared" si="382"/>
        <v>2800.5832668493149</v>
      </c>
      <c r="AN1320" s="42">
        <f t="shared" si="383"/>
        <v>45715</v>
      </c>
      <c r="AO1320" s="43">
        <f t="shared" si="384"/>
        <v>7558.5099999999993</v>
      </c>
    </row>
    <row r="1321" spans="1:41" s="24" customFormat="1" ht="15.75" customHeight="1" x14ac:dyDescent="0.35">
      <c r="A1321" s="36" t="s">
        <v>27</v>
      </c>
      <c r="B1321" s="36">
        <v>202509</v>
      </c>
      <c r="C1321" s="24" t="s">
        <v>736</v>
      </c>
      <c r="D1321" s="24" t="s">
        <v>119</v>
      </c>
      <c r="E1321" s="62">
        <v>45901</v>
      </c>
      <c r="F1321" s="62">
        <v>46265</v>
      </c>
      <c r="G1321" s="37" t="s">
        <v>1743</v>
      </c>
      <c r="H1321" s="36">
        <v>652028</v>
      </c>
      <c r="I1321" s="63">
        <v>38503</v>
      </c>
      <c r="J1321" s="24" t="s">
        <v>4226</v>
      </c>
      <c r="K1321" s="63">
        <f t="shared" si="367"/>
        <v>45901</v>
      </c>
      <c r="L1321" s="55">
        <f t="shared" si="368"/>
        <v>0.04</v>
      </c>
      <c r="M1321" s="76">
        <v>0.22500000000000001</v>
      </c>
      <c r="N1321" s="62">
        <v>45901</v>
      </c>
      <c r="O1321" s="62">
        <v>46265</v>
      </c>
      <c r="P1321" s="63"/>
      <c r="Q1321" s="63"/>
      <c r="R1321" s="78">
        <v>20</v>
      </c>
      <c r="S1321" s="63" t="str">
        <f>VLOOKUP(R1321,SA!$B$3:$C$11,2,1)</f>
        <v>0-25</v>
      </c>
      <c r="T1321" s="38" t="s">
        <v>97</v>
      </c>
      <c r="U1321" s="24" t="s">
        <v>5745</v>
      </c>
      <c r="V1321" s="24">
        <v>500000</v>
      </c>
      <c r="W1321" s="39">
        <f t="shared" si="369"/>
        <v>0</v>
      </c>
      <c r="X1321" s="29">
        <f t="shared" si="370"/>
        <v>0</v>
      </c>
      <c r="Y1321" s="40">
        <f t="shared" si="371"/>
        <v>365</v>
      </c>
      <c r="Z1321" s="38">
        <f t="shared" si="372"/>
        <v>46081</v>
      </c>
      <c r="AA1321" s="41">
        <f t="shared" si="373"/>
        <v>181</v>
      </c>
      <c r="AB1321" s="24" t="s">
        <v>113</v>
      </c>
      <c r="AC1321" s="41">
        <f t="shared" si="374"/>
        <v>4448.2106000000003</v>
      </c>
      <c r="AD1321" s="41">
        <v>1</v>
      </c>
      <c r="AE1321" s="72">
        <f>INDEX(SA!$C$2:$G$11,MATCH(Details!S1321,SA!$C$2:$C$11,0),MATCH(Details!V1321,SA!$C$2:$G$2,0))*Y1321/(F1321-E1321+1)</f>
        <v>3769.67</v>
      </c>
      <c r="AF1321" s="41">
        <f t="shared" si="375"/>
        <v>0</v>
      </c>
      <c r="AG1321" s="41">
        <f t="shared" si="376"/>
        <v>0</v>
      </c>
      <c r="AH1321" s="41">
        <f t="shared" si="377"/>
        <v>678.54060000000004</v>
      </c>
      <c r="AI1321" s="60">
        <f t="shared" si="378"/>
        <v>150.7868</v>
      </c>
      <c r="AJ1321" s="60">
        <f t="shared" si="379"/>
        <v>848.17574999999999</v>
      </c>
      <c r="AK1321" s="60">
        <f t="shared" si="380"/>
        <v>1869.3432054794521</v>
      </c>
      <c r="AL1321" s="60">
        <f t="shared" si="381"/>
        <v>1373.9672560273973</v>
      </c>
      <c r="AM1321" s="41">
        <f t="shared" si="382"/>
        <v>1396.7401939726028</v>
      </c>
      <c r="AN1321" s="42">
        <f t="shared" si="383"/>
        <v>45715</v>
      </c>
      <c r="AO1321" s="43">
        <f t="shared" si="384"/>
        <v>3769.67</v>
      </c>
    </row>
    <row r="1322" spans="1:41" s="24" customFormat="1" ht="15.75" customHeight="1" x14ac:dyDescent="0.35">
      <c r="A1322" s="36" t="s">
        <v>27</v>
      </c>
      <c r="B1322" s="36">
        <v>202509</v>
      </c>
      <c r="C1322" s="24" t="s">
        <v>736</v>
      </c>
      <c r="D1322" s="24" t="s">
        <v>119</v>
      </c>
      <c r="E1322" s="62">
        <v>45901</v>
      </c>
      <c r="F1322" s="62">
        <v>46265</v>
      </c>
      <c r="G1322" s="37" t="s">
        <v>1744</v>
      </c>
      <c r="H1322" s="36">
        <v>652028</v>
      </c>
      <c r="I1322" s="63">
        <v>20980</v>
      </c>
      <c r="J1322" s="24" t="s">
        <v>4227</v>
      </c>
      <c r="K1322" s="63">
        <f t="shared" si="367"/>
        <v>45901</v>
      </c>
      <c r="L1322" s="55">
        <f t="shared" si="368"/>
        <v>0.04</v>
      </c>
      <c r="M1322" s="76">
        <v>0.22500000000000001</v>
      </c>
      <c r="N1322" s="62">
        <v>45901</v>
      </c>
      <c r="O1322" s="62">
        <v>46265</v>
      </c>
      <c r="P1322" s="63"/>
      <c r="Q1322" s="63"/>
      <c r="R1322" s="78">
        <v>68</v>
      </c>
      <c r="S1322" s="63" t="str">
        <f>VLOOKUP(R1322,SA!$B$3:$C$11,2,1)</f>
        <v>66-70</v>
      </c>
      <c r="T1322" s="38" t="s">
        <v>97</v>
      </c>
      <c r="U1322" s="24" t="s">
        <v>5748</v>
      </c>
      <c r="V1322" s="24">
        <v>500000</v>
      </c>
      <c r="W1322" s="39">
        <f t="shared" si="369"/>
        <v>0</v>
      </c>
      <c r="X1322" s="29">
        <f t="shared" si="370"/>
        <v>0</v>
      </c>
      <c r="Y1322" s="40">
        <f t="shared" si="371"/>
        <v>365</v>
      </c>
      <c r="Z1322" s="38">
        <f t="shared" si="372"/>
        <v>46081</v>
      </c>
      <c r="AA1322" s="41">
        <f t="shared" si="373"/>
        <v>181</v>
      </c>
      <c r="AB1322" s="24" t="s">
        <v>113</v>
      </c>
      <c r="AC1322" s="41">
        <f t="shared" si="374"/>
        <v>18713.136199999997</v>
      </c>
      <c r="AD1322" s="41">
        <v>1</v>
      </c>
      <c r="AE1322" s="72">
        <f>INDEX(SA!$C$2:$G$11,MATCH(Details!S1322,SA!$C$2:$C$11,0),MATCH(Details!V1322,SA!$C$2:$G$2,0))*Y1322/(F1322-E1322+1)</f>
        <v>15858.589999999998</v>
      </c>
      <c r="AF1322" s="41">
        <f t="shared" si="375"/>
        <v>0</v>
      </c>
      <c r="AG1322" s="41">
        <f t="shared" si="376"/>
        <v>0</v>
      </c>
      <c r="AH1322" s="41">
        <f t="shared" si="377"/>
        <v>2854.5461999999998</v>
      </c>
      <c r="AI1322" s="60">
        <f t="shared" si="378"/>
        <v>634.34359999999992</v>
      </c>
      <c r="AJ1322" s="60">
        <f t="shared" si="379"/>
        <v>3568.1827499999995</v>
      </c>
      <c r="AK1322" s="60">
        <f t="shared" si="380"/>
        <v>7864.1227123287663</v>
      </c>
      <c r="AL1322" s="60">
        <f t="shared" si="381"/>
        <v>5780.130193561643</v>
      </c>
      <c r="AM1322" s="41">
        <f t="shared" si="382"/>
        <v>5875.9334564383553</v>
      </c>
      <c r="AN1322" s="42">
        <f t="shared" si="383"/>
        <v>45715</v>
      </c>
      <c r="AO1322" s="43">
        <f t="shared" si="384"/>
        <v>15858.589999999998</v>
      </c>
    </row>
    <row r="1323" spans="1:41" s="24" customFormat="1" ht="15.75" customHeight="1" x14ac:dyDescent="0.35">
      <c r="A1323" s="36" t="s">
        <v>27</v>
      </c>
      <c r="B1323" s="36">
        <v>202509</v>
      </c>
      <c r="C1323" s="24" t="s">
        <v>736</v>
      </c>
      <c r="D1323" s="24" t="s">
        <v>119</v>
      </c>
      <c r="E1323" s="62">
        <v>45901</v>
      </c>
      <c r="F1323" s="62">
        <v>46265</v>
      </c>
      <c r="G1323" s="37" t="s">
        <v>1745</v>
      </c>
      <c r="H1323" s="36">
        <v>652032</v>
      </c>
      <c r="I1323" s="63">
        <v>27207</v>
      </c>
      <c r="J1323" s="24" t="s">
        <v>4228</v>
      </c>
      <c r="K1323" s="63">
        <f t="shared" si="367"/>
        <v>45901</v>
      </c>
      <c r="L1323" s="55">
        <f t="shared" si="368"/>
        <v>0.04</v>
      </c>
      <c r="M1323" s="76">
        <v>0.22500000000000001</v>
      </c>
      <c r="N1323" s="62">
        <v>45901</v>
      </c>
      <c r="O1323" s="62">
        <v>46265</v>
      </c>
      <c r="P1323" s="63"/>
      <c r="Q1323" s="63"/>
      <c r="R1323" s="78">
        <v>51</v>
      </c>
      <c r="S1323" s="63" t="str">
        <f>VLOOKUP(R1323,SA!$B$3:$C$11,2,1)</f>
        <v>46-55</v>
      </c>
      <c r="T1323" s="38" t="s">
        <v>97</v>
      </c>
      <c r="U1323" s="24" t="s">
        <v>5743</v>
      </c>
      <c r="V1323" s="24">
        <v>400000</v>
      </c>
      <c r="W1323" s="39">
        <f t="shared" si="369"/>
        <v>0</v>
      </c>
      <c r="X1323" s="29">
        <f t="shared" si="370"/>
        <v>0</v>
      </c>
      <c r="Y1323" s="40">
        <f t="shared" si="371"/>
        <v>365</v>
      </c>
      <c r="Z1323" s="38">
        <f t="shared" si="372"/>
        <v>46081</v>
      </c>
      <c r="AA1323" s="41">
        <f t="shared" si="373"/>
        <v>181</v>
      </c>
      <c r="AB1323" s="24" t="s">
        <v>113</v>
      </c>
      <c r="AC1323" s="41">
        <f t="shared" si="374"/>
        <v>8108.2165999999997</v>
      </c>
      <c r="AD1323" s="41">
        <v>1</v>
      </c>
      <c r="AE1323" s="72">
        <f>INDEX(SA!$C$2:$G$11,MATCH(Details!S1323,SA!$C$2:$C$11,0),MATCH(Details!V1323,SA!$C$2:$G$2,0))*Y1323/(F1323-E1323+1)</f>
        <v>6871.37</v>
      </c>
      <c r="AF1323" s="41">
        <f t="shared" si="375"/>
        <v>0</v>
      </c>
      <c r="AG1323" s="41">
        <f t="shared" si="376"/>
        <v>0</v>
      </c>
      <c r="AH1323" s="41">
        <f t="shared" si="377"/>
        <v>1236.8465999999999</v>
      </c>
      <c r="AI1323" s="60">
        <f t="shared" si="378"/>
        <v>274.85480000000001</v>
      </c>
      <c r="AJ1323" s="60">
        <f t="shared" si="379"/>
        <v>1546.05825</v>
      </c>
      <c r="AK1323" s="60">
        <f t="shared" si="380"/>
        <v>3407.446493150685</v>
      </c>
      <c r="AL1323" s="60">
        <f t="shared" si="381"/>
        <v>2504.4731724657536</v>
      </c>
      <c r="AM1323" s="41">
        <f t="shared" si="382"/>
        <v>2545.9837775342462</v>
      </c>
      <c r="AN1323" s="42">
        <f t="shared" si="383"/>
        <v>45715</v>
      </c>
      <c r="AO1323" s="43">
        <f t="shared" si="384"/>
        <v>6871.37</v>
      </c>
    </row>
    <row r="1324" spans="1:41" s="24" customFormat="1" ht="15.75" customHeight="1" x14ac:dyDescent="0.35">
      <c r="A1324" s="36" t="s">
        <v>27</v>
      </c>
      <c r="B1324" s="36">
        <v>202509</v>
      </c>
      <c r="C1324" s="24" t="s">
        <v>736</v>
      </c>
      <c r="D1324" s="24" t="s">
        <v>119</v>
      </c>
      <c r="E1324" s="62">
        <v>45901</v>
      </c>
      <c r="F1324" s="62">
        <v>46265</v>
      </c>
      <c r="G1324" s="37" t="s">
        <v>1746</v>
      </c>
      <c r="H1324" s="36">
        <v>652032</v>
      </c>
      <c r="I1324" s="63">
        <v>16827</v>
      </c>
      <c r="J1324" s="24" t="s">
        <v>4229</v>
      </c>
      <c r="K1324" s="63">
        <f t="shared" si="367"/>
        <v>45901</v>
      </c>
      <c r="L1324" s="55">
        <f t="shared" si="368"/>
        <v>0.04</v>
      </c>
      <c r="M1324" s="76">
        <v>0.22500000000000001</v>
      </c>
      <c r="N1324" s="62">
        <v>45901</v>
      </c>
      <c r="O1324" s="62">
        <v>46265</v>
      </c>
      <c r="P1324" s="63"/>
      <c r="Q1324" s="63"/>
      <c r="R1324" s="78">
        <v>79</v>
      </c>
      <c r="S1324" s="63" t="str">
        <f>VLOOKUP(R1324,SA!$B$3:$C$11,2,1)</f>
        <v>76-80</v>
      </c>
      <c r="T1324" s="38" t="s">
        <v>98</v>
      </c>
      <c r="U1324" s="24" t="s">
        <v>5747</v>
      </c>
      <c r="V1324" s="24">
        <v>400000</v>
      </c>
      <c r="W1324" s="39">
        <f t="shared" si="369"/>
        <v>0</v>
      </c>
      <c r="X1324" s="29">
        <f t="shared" si="370"/>
        <v>0</v>
      </c>
      <c r="Y1324" s="40">
        <f t="shared" si="371"/>
        <v>365</v>
      </c>
      <c r="Z1324" s="38">
        <f t="shared" si="372"/>
        <v>46081</v>
      </c>
      <c r="AA1324" s="41">
        <f t="shared" si="373"/>
        <v>181</v>
      </c>
      <c r="AB1324" s="24" t="s">
        <v>113</v>
      </c>
      <c r="AC1324" s="41">
        <f t="shared" si="374"/>
        <v>27110.087</v>
      </c>
      <c r="AD1324" s="41">
        <v>1</v>
      </c>
      <c r="AE1324" s="72">
        <f>INDEX(SA!$C$2:$G$11,MATCH(Details!S1324,SA!$C$2:$C$11,0),MATCH(Details!V1324,SA!$C$2:$G$2,0))*Y1324/(F1324-E1324+1)</f>
        <v>22974.65</v>
      </c>
      <c r="AF1324" s="41">
        <f t="shared" si="375"/>
        <v>0</v>
      </c>
      <c r="AG1324" s="41">
        <f t="shared" si="376"/>
        <v>0</v>
      </c>
      <c r="AH1324" s="41">
        <f t="shared" si="377"/>
        <v>4135.4369999999999</v>
      </c>
      <c r="AI1324" s="60">
        <f t="shared" si="378"/>
        <v>918.9860000000001</v>
      </c>
      <c r="AJ1324" s="60">
        <f t="shared" si="379"/>
        <v>5169.2962500000003</v>
      </c>
      <c r="AK1324" s="60">
        <f t="shared" si="380"/>
        <v>11392.908630136988</v>
      </c>
      <c r="AL1324" s="60">
        <f t="shared" si="381"/>
        <v>8373.7878431506851</v>
      </c>
      <c r="AM1324" s="41">
        <f t="shared" si="382"/>
        <v>8512.5799068493143</v>
      </c>
      <c r="AN1324" s="42">
        <f t="shared" si="383"/>
        <v>45715</v>
      </c>
      <c r="AO1324" s="43">
        <f t="shared" si="384"/>
        <v>22974.65</v>
      </c>
    </row>
    <row r="1325" spans="1:41" s="24" customFormat="1" ht="15.75" customHeight="1" x14ac:dyDescent="0.35">
      <c r="A1325" s="36" t="s">
        <v>27</v>
      </c>
      <c r="B1325" s="36">
        <v>202509</v>
      </c>
      <c r="C1325" s="24" t="s">
        <v>736</v>
      </c>
      <c r="D1325" s="24" t="s">
        <v>119</v>
      </c>
      <c r="E1325" s="62">
        <v>45901</v>
      </c>
      <c r="F1325" s="62">
        <v>46265</v>
      </c>
      <c r="G1325" s="37" t="s">
        <v>1747</v>
      </c>
      <c r="H1325" s="36">
        <v>652032</v>
      </c>
      <c r="I1325" s="63">
        <v>37880</v>
      </c>
      <c r="J1325" s="24" t="s">
        <v>4230</v>
      </c>
      <c r="K1325" s="63">
        <f t="shared" si="367"/>
        <v>45901</v>
      </c>
      <c r="L1325" s="55">
        <f t="shared" si="368"/>
        <v>0.04</v>
      </c>
      <c r="M1325" s="76">
        <v>0.22500000000000001</v>
      </c>
      <c r="N1325" s="62">
        <v>45901</v>
      </c>
      <c r="O1325" s="62">
        <v>46265</v>
      </c>
      <c r="P1325" s="63"/>
      <c r="Q1325" s="63"/>
      <c r="R1325" s="78">
        <v>21</v>
      </c>
      <c r="S1325" s="63" t="str">
        <f>VLOOKUP(R1325,SA!$B$3:$C$11,2,1)</f>
        <v>0-25</v>
      </c>
      <c r="T1325" s="38" t="s">
        <v>98</v>
      </c>
      <c r="U1325" s="24" t="s">
        <v>5746</v>
      </c>
      <c r="V1325" s="24">
        <v>400000</v>
      </c>
      <c r="W1325" s="39">
        <f t="shared" si="369"/>
        <v>0</v>
      </c>
      <c r="X1325" s="29">
        <f t="shared" si="370"/>
        <v>0</v>
      </c>
      <c r="Y1325" s="40">
        <f t="shared" si="371"/>
        <v>365</v>
      </c>
      <c r="Z1325" s="38">
        <f t="shared" si="372"/>
        <v>46081</v>
      </c>
      <c r="AA1325" s="41">
        <f t="shared" si="373"/>
        <v>181</v>
      </c>
      <c r="AB1325" s="24" t="s">
        <v>113</v>
      </c>
      <c r="AC1325" s="41">
        <f t="shared" si="374"/>
        <v>4043.8364000000001</v>
      </c>
      <c r="AD1325" s="41">
        <v>1</v>
      </c>
      <c r="AE1325" s="72">
        <f>INDEX(SA!$C$2:$G$11,MATCH(Details!S1325,SA!$C$2:$C$11,0),MATCH(Details!V1325,SA!$C$2:$G$2,0))*Y1325/(F1325-E1325+1)</f>
        <v>3426.98</v>
      </c>
      <c r="AF1325" s="41">
        <f t="shared" si="375"/>
        <v>0</v>
      </c>
      <c r="AG1325" s="41">
        <f t="shared" si="376"/>
        <v>0</v>
      </c>
      <c r="AH1325" s="41">
        <f t="shared" si="377"/>
        <v>616.85640000000001</v>
      </c>
      <c r="AI1325" s="60">
        <f t="shared" si="378"/>
        <v>137.07920000000001</v>
      </c>
      <c r="AJ1325" s="60">
        <f t="shared" si="379"/>
        <v>771.07050000000004</v>
      </c>
      <c r="AK1325" s="60">
        <f t="shared" si="380"/>
        <v>1699.4065205479453</v>
      </c>
      <c r="AL1325" s="60">
        <f t="shared" si="381"/>
        <v>1249.0637926027398</v>
      </c>
      <c r="AM1325" s="41">
        <f t="shared" si="382"/>
        <v>1269.7665073972601</v>
      </c>
      <c r="AN1325" s="42">
        <f t="shared" si="383"/>
        <v>45715</v>
      </c>
      <c r="AO1325" s="43">
        <f t="shared" si="384"/>
        <v>3426.98</v>
      </c>
    </row>
    <row r="1326" spans="1:41" s="24" customFormat="1" ht="15.75" customHeight="1" x14ac:dyDescent="0.35">
      <c r="A1326" s="36" t="s">
        <v>27</v>
      </c>
      <c r="B1326" s="36">
        <v>202509</v>
      </c>
      <c r="C1326" s="24" t="s">
        <v>736</v>
      </c>
      <c r="D1326" s="24" t="s">
        <v>119</v>
      </c>
      <c r="E1326" s="62">
        <v>45901</v>
      </c>
      <c r="F1326" s="62">
        <v>46265</v>
      </c>
      <c r="G1326" s="37" t="s">
        <v>340</v>
      </c>
      <c r="H1326" s="36">
        <v>652032</v>
      </c>
      <c r="I1326" s="63">
        <v>28378</v>
      </c>
      <c r="J1326" s="24" t="s">
        <v>4231</v>
      </c>
      <c r="K1326" s="63">
        <f t="shared" si="367"/>
        <v>45901</v>
      </c>
      <c r="L1326" s="55">
        <f t="shared" si="368"/>
        <v>0.04</v>
      </c>
      <c r="M1326" s="76">
        <v>0.22500000000000001</v>
      </c>
      <c r="N1326" s="62">
        <v>45901</v>
      </c>
      <c r="O1326" s="62">
        <v>46265</v>
      </c>
      <c r="P1326" s="63"/>
      <c r="Q1326" s="63"/>
      <c r="R1326" s="78">
        <v>47</v>
      </c>
      <c r="S1326" s="63" t="str">
        <f>VLOOKUP(R1326,SA!$B$3:$C$11,2,1)</f>
        <v>46-55</v>
      </c>
      <c r="T1326" s="38" t="s">
        <v>98</v>
      </c>
      <c r="U1326" s="24" t="s">
        <v>56</v>
      </c>
      <c r="V1326" s="24">
        <v>400000</v>
      </c>
      <c r="W1326" s="39">
        <f t="shared" si="369"/>
        <v>400000</v>
      </c>
      <c r="X1326" s="29">
        <f t="shared" si="370"/>
        <v>1</v>
      </c>
      <c r="Y1326" s="40">
        <f t="shared" si="371"/>
        <v>365</v>
      </c>
      <c r="Z1326" s="38">
        <f t="shared" si="372"/>
        <v>46081</v>
      </c>
      <c r="AA1326" s="41">
        <f t="shared" si="373"/>
        <v>181</v>
      </c>
      <c r="AB1326" s="24" t="s">
        <v>113</v>
      </c>
      <c r="AC1326" s="41">
        <f t="shared" si="374"/>
        <v>8108.2165999999997</v>
      </c>
      <c r="AD1326" s="41">
        <v>1</v>
      </c>
      <c r="AE1326" s="72">
        <f>INDEX(SA!$C$2:$G$11,MATCH(Details!S1326,SA!$C$2:$C$11,0),MATCH(Details!V1326,SA!$C$2:$G$2,0))*Y1326/(F1326-E1326+1)</f>
        <v>6871.37</v>
      </c>
      <c r="AF1326" s="41">
        <f t="shared" si="375"/>
        <v>0</v>
      </c>
      <c r="AG1326" s="41">
        <f t="shared" si="376"/>
        <v>0</v>
      </c>
      <c r="AH1326" s="41">
        <f t="shared" si="377"/>
        <v>1236.8465999999999</v>
      </c>
      <c r="AI1326" s="60">
        <f t="shared" si="378"/>
        <v>274.85480000000001</v>
      </c>
      <c r="AJ1326" s="60">
        <f t="shared" si="379"/>
        <v>1546.05825</v>
      </c>
      <c r="AK1326" s="60">
        <f t="shared" si="380"/>
        <v>3407.446493150685</v>
      </c>
      <c r="AL1326" s="60">
        <f t="shared" si="381"/>
        <v>2504.4731724657536</v>
      </c>
      <c r="AM1326" s="41">
        <f t="shared" si="382"/>
        <v>2545.9837775342462</v>
      </c>
      <c r="AN1326" s="42">
        <f t="shared" si="383"/>
        <v>45715</v>
      </c>
      <c r="AO1326" s="43">
        <f t="shared" si="384"/>
        <v>6871.37</v>
      </c>
    </row>
    <row r="1327" spans="1:41" s="24" customFormat="1" ht="15.75" customHeight="1" x14ac:dyDescent="0.35">
      <c r="A1327" s="36" t="s">
        <v>27</v>
      </c>
      <c r="B1327" s="36">
        <v>202509</v>
      </c>
      <c r="C1327" s="24" t="s">
        <v>736</v>
      </c>
      <c r="D1327" s="24" t="s">
        <v>119</v>
      </c>
      <c r="E1327" s="62">
        <v>45901</v>
      </c>
      <c r="F1327" s="62">
        <v>46265</v>
      </c>
      <c r="G1327" s="37" t="s">
        <v>1748</v>
      </c>
      <c r="H1327" s="36">
        <v>652034</v>
      </c>
      <c r="I1327" s="63">
        <v>16783</v>
      </c>
      <c r="J1327" s="24" t="s">
        <v>4232</v>
      </c>
      <c r="K1327" s="63">
        <f t="shared" si="367"/>
        <v>45901</v>
      </c>
      <c r="L1327" s="55">
        <f t="shared" si="368"/>
        <v>0.04</v>
      </c>
      <c r="M1327" s="76">
        <v>0.22500000000000001</v>
      </c>
      <c r="N1327" s="62">
        <v>45901</v>
      </c>
      <c r="O1327" s="62">
        <v>46265</v>
      </c>
      <c r="P1327" s="63"/>
      <c r="Q1327" s="63"/>
      <c r="R1327" s="78">
        <v>79</v>
      </c>
      <c r="S1327" s="63" t="str">
        <f>VLOOKUP(R1327,SA!$B$3:$C$11,2,1)</f>
        <v>76-80</v>
      </c>
      <c r="T1327" s="38" t="s">
        <v>98</v>
      </c>
      <c r="U1327" s="24" t="s">
        <v>5747</v>
      </c>
      <c r="V1327" s="24">
        <v>400000</v>
      </c>
      <c r="W1327" s="39">
        <f t="shared" si="369"/>
        <v>0</v>
      </c>
      <c r="X1327" s="29">
        <f t="shared" si="370"/>
        <v>0</v>
      </c>
      <c r="Y1327" s="40">
        <f t="shared" si="371"/>
        <v>365</v>
      </c>
      <c r="Z1327" s="38">
        <f t="shared" si="372"/>
        <v>46081</v>
      </c>
      <c r="AA1327" s="41">
        <f t="shared" si="373"/>
        <v>181</v>
      </c>
      <c r="AB1327" s="24" t="s">
        <v>113</v>
      </c>
      <c r="AC1327" s="41">
        <f t="shared" si="374"/>
        <v>27110.087</v>
      </c>
      <c r="AD1327" s="41">
        <v>1</v>
      </c>
      <c r="AE1327" s="72">
        <f>INDEX(SA!$C$2:$G$11,MATCH(Details!S1327,SA!$C$2:$C$11,0),MATCH(Details!V1327,SA!$C$2:$G$2,0))*Y1327/(F1327-E1327+1)</f>
        <v>22974.65</v>
      </c>
      <c r="AF1327" s="41">
        <f t="shared" si="375"/>
        <v>0</v>
      </c>
      <c r="AG1327" s="41">
        <f t="shared" si="376"/>
        <v>0</v>
      </c>
      <c r="AH1327" s="41">
        <f t="shared" si="377"/>
        <v>4135.4369999999999</v>
      </c>
      <c r="AI1327" s="60">
        <f t="shared" si="378"/>
        <v>918.9860000000001</v>
      </c>
      <c r="AJ1327" s="60">
        <f t="shared" si="379"/>
        <v>5169.2962500000003</v>
      </c>
      <c r="AK1327" s="60">
        <f t="shared" si="380"/>
        <v>11392.908630136988</v>
      </c>
      <c r="AL1327" s="60">
        <f t="shared" si="381"/>
        <v>8373.7878431506851</v>
      </c>
      <c r="AM1327" s="41">
        <f t="shared" si="382"/>
        <v>8512.5799068493143</v>
      </c>
      <c r="AN1327" s="42">
        <f t="shared" si="383"/>
        <v>45715</v>
      </c>
      <c r="AO1327" s="43">
        <f t="shared" si="384"/>
        <v>22974.65</v>
      </c>
    </row>
    <row r="1328" spans="1:41" s="24" customFormat="1" ht="15.75" customHeight="1" x14ac:dyDescent="0.35">
      <c r="A1328" s="36" t="s">
        <v>27</v>
      </c>
      <c r="B1328" s="36">
        <v>202509</v>
      </c>
      <c r="C1328" s="24" t="s">
        <v>736</v>
      </c>
      <c r="D1328" s="24" t="s">
        <v>119</v>
      </c>
      <c r="E1328" s="62">
        <v>45901</v>
      </c>
      <c r="F1328" s="62">
        <v>46265</v>
      </c>
      <c r="G1328" s="37" t="s">
        <v>1749</v>
      </c>
      <c r="H1328" s="36">
        <v>652034</v>
      </c>
      <c r="I1328" s="63">
        <v>25905</v>
      </c>
      <c r="J1328" s="24" t="s">
        <v>4233</v>
      </c>
      <c r="K1328" s="63">
        <f t="shared" si="367"/>
        <v>45901</v>
      </c>
      <c r="L1328" s="55">
        <f t="shared" si="368"/>
        <v>0.04</v>
      </c>
      <c r="M1328" s="76">
        <v>0.22500000000000001</v>
      </c>
      <c r="N1328" s="62">
        <v>45901</v>
      </c>
      <c r="O1328" s="62">
        <v>46265</v>
      </c>
      <c r="P1328" s="63"/>
      <c r="Q1328" s="63"/>
      <c r="R1328" s="78">
        <v>54</v>
      </c>
      <c r="S1328" s="63" t="str">
        <f>VLOOKUP(R1328,SA!$B$3:$C$11,2,1)</f>
        <v>46-55</v>
      </c>
      <c r="T1328" s="38" t="s">
        <v>98</v>
      </c>
      <c r="U1328" s="24" t="s">
        <v>5743</v>
      </c>
      <c r="V1328" s="24">
        <v>400000</v>
      </c>
      <c r="W1328" s="39">
        <f t="shared" si="369"/>
        <v>0</v>
      </c>
      <c r="X1328" s="29">
        <f t="shared" si="370"/>
        <v>0</v>
      </c>
      <c r="Y1328" s="40">
        <f t="shared" si="371"/>
        <v>365</v>
      </c>
      <c r="Z1328" s="38">
        <f t="shared" si="372"/>
        <v>46081</v>
      </c>
      <c r="AA1328" s="41">
        <f t="shared" si="373"/>
        <v>181</v>
      </c>
      <c r="AB1328" s="24" t="s">
        <v>113</v>
      </c>
      <c r="AC1328" s="41">
        <f t="shared" si="374"/>
        <v>8108.2165999999997</v>
      </c>
      <c r="AD1328" s="41">
        <v>1</v>
      </c>
      <c r="AE1328" s="72">
        <f>INDEX(SA!$C$2:$G$11,MATCH(Details!S1328,SA!$C$2:$C$11,0),MATCH(Details!V1328,SA!$C$2:$G$2,0))*Y1328/(F1328-E1328+1)</f>
        <v>6871.37</v>
      </c>
      <c r="AF1328" s="41">
        <f t="shared" si="375"/>
        <v>0</v>
      </c>
      <c r="AG1328" s="41">
        <f t="shared" si="376"/>
        <v>0</v>
      </c>
      <c r="AH1328" s="41">
        <f t="shared" si="377"/>
        <v>1236.8465999999999</v>
      </c>
      <c r="AI1328" s="60">
        <f t="shared" si="378"/>
        <v>274.85480000000001</v>
      </c>
      <c r="AJ1328" s="60">
        <f t="shared" si="379"/>
        <v>1546.05825</v>
      </c>
      <c r="AK1328" s="60">
        <f t="shared" si="380"/>
        <v>3407.446493150685</v>
      </c>
      <c r="AL1328" s="60">
        <f t="shared" si="381"/>
        <v>2504.4731724657536</v>
      </c>
      <c r="AM1328" s="41">
        <f t="shared" si="382"/>
        <v>2545.9837775342462</v>
      </c>
      <c r="AN1328" s="42">
        <f t="shared" si="383"/>
        <v>45715</v>
      </c>
      <c r="AO1328" s="43">
        <f t="shared" si="384"/>
        <v>6871.37</v>
      </c>
    </row>
    <row r="1329" spans="1:41" s="24" customFormat="1" ht="15.75" customHeight="1" x14ac:dyDescent="0.35">
      <c r="A1329" s="36" t="s">
        <v>27</v>
      </c>
      <c r="B1329" s="36">
        <v>202509</v>
      </c>
      <c r="C1329" s="24" t="s">
        <v>736</v>
      </c>
      <c r="D1329" s="24" t="s">
        <v>119</v>
      </c>
      <c r="E1329" s="62">
        <v>45901</v>
      </c>
      <c r="F1329" s="62">
        <v>46265</v>
      </c>
      <c r="G1329" s="37" t="s">
        <v>318</v>
      </c>
      <c r="H1329" s="36">
        <v>652034</v>
      </c>
      <c r="I1329" s="63">
        <v>24888</v>
      </c>
      <c r="J1329" s="24" t="s">
        <v>4234</v>
      </c>
      <c r="K1329" s="63">
        <f t="shared" si="367"/>
        <v>45901</v>
      </c>
      <c r="L1329" s="55">
        <f t="shared" si="368"/>
        <v>0.04</v>
      </c>
      <c r="M1329" s="76">
        <v>0.22500000000000001</v>
      </c>
      <c r="N1329" s="62">
        <v>45901</v>
      </c>
      <c r="O1329" s="62">
        <v>46265</v>
      </c>
      <c r="P1329" s="63"/>
      <c r="Q1329" s="63"/>
      <c r="R1329" s="78">
        <v>57</v>
      </c>
      <c r="S1329" s="63" t="str">
        <f>VLOOKUP(R1329,SA!$B$3:$C$11,2,1)</f>
        <v>56-65</v>
      </c>
      <c r="T1329" s="38" t="s">
        <v>97</v>
      </c>
      <c r="U1329" s="24" t="s">
        <v>56</v>
      </c>
      <c r="V1329" s="24">
        <v>400000</v>
      </c>
      <c r="W1329" s="39">
        <f t="shared" si="369"/>
        <v>400000</v>
      </c>
      <c r="X1329" s="29">
        <f t="shared" si="370"/>
        <v>1</v>
      </c>
      <c r="Y1329" s="40">
        <f t="shared" si="371"/>
        <v>365</v>
      </c>
      <c r="Z1329" s="38">
        <f t="shared" si="372"/>
        <v>46081</v>
      </c>
      <c r="AA1329" s="41">
        <f t="shared" si="373"/>
        <v>181</v>
      </c>
      <c r="AB1329" s="24" t="s">
        <v>113</v>
      </c>
      <c r="AC1329" s="41">
        <f t="shared" si="374"/>
        <v>11909.7282</v>
      </c>
      <c r="AD1329" s="41">
        <v>1</v>
      </c>
      <c r="AE1329" s="72">
        <f>INDEX(SA!$C$2:$G$11,MATCH(Details!S1329,SA!$C$2:$C$11,0),MATCH(Details!V1329,SA!$C$2:$G$2,0))*Y1329/(F1329-E1329+1)</f>
        <v>10092.99</v>
      </c>
      <c r="AF1329" s="41">
        <f t="shared" si="375"/>
        <v>0</v>
      </c>
      <c r="AG1329" s="41">
        <f t="shared" si="376"/>
        <v>0</v>
      </c>
      <c r="AH1329" s="41">
        <f t="shared" si="377"/>
        <v>1816.7382</v>
      </c>
      <c r="AI1329" s="60">
        <f t="shared" si="378"/>
        <v>403.71960000000001</v>
      </c>
      <c r="AJ1329" s="60">
        <f t="shared" si="379"/>
        <v>2270.9227500000002</v>
      </c>
      <c r="AK1329" s="60">
        <f t="shared" si="380"/>
        <v>5005.0169589041097</v>
      </c>
      <c r="AL1329" s="60">
        <f t="shared" si="381"/>
        <v>3678.6874647945206</v>
      </c>
      <c r="AM1329" s="41">
        <f t="shared" si="382"/>
        <v>3739.6601852054787</v>
      </c>
      <c r="AN1329" s="42">
        <f t="shared" si="383"/>
        <v>45715</v>
      </c>
      <c r="AO1329" s="43">
        <f t="shared" si="384"/>
        <v>10092.99</v>
      </c>
    </row>
    <row r="1330" spans="1:41" s="24" customFormat="1" ht="15.75" customHeight="1" x14ac:dyDescent="0.35">
      <c r="A1330" s="36" t="s">
        <v>27</v>
      </c>
      <c r="B1330" s="36">
        <v>202509</v>
      </c>
      <c r="C1330" s="24" t="s">
        <v>736</v>
      </c>
      <c r="D1330" s="24" t="s">
        <v>119</v>
      </c>
      <c r="E1330" s="62">
        <v>45901</v>
      </c>
      <c r="F1330" s="62">
        <v>46265</v>
      </c>
      <c r="G1330" s="37" t="s">
        <v>1750</v>
      </c>
      <c r="H1330" s="36">
        <v>652036</v>
      </c>
      <c r="I1330" s="63">
        <v>15728</v>
      </c>
      <c r="J1330" s="24" t="s">
        <v>4235</v>
      </c>
      <c r="K1330" s="63">
        <f t="shared" si="367"/>
        <v>45901</v>
      </c>
      <c r="L1330" s="55">
        <f t="shared" si="368"/>
        <v>0.04</v>
      </c>
      <c r="M1330" s="76">
        <v>0.22500000000000001</v>
      </c>
      <c r="N1330" s="62">
        <v>45901</v>
      </c>
      <c r="O1330" s="62">
        <v>46265</v>
      </c>
      <c r="P1330" s="63"/>
      <c r="Q1330" s="63"/>
      <c r="R1330" s="78">
        <v>82</v>
      </c>
      <c r="S1330" s="63" t="str">
        <f>VLOOKUP(R1330,SA!$B$3:$C$11,2,1)</f>
        <v>81-100</v>
      </c>
      <c r="T1330" s="38" t="s">
        <v>97</v>
      </c>
      <c r="U1330" s="24" t="s">
        <v>5744</v>
      </c>
      <c r="V1330" s="24">
        <v>500000</v>
      </c>
      <c r="W1330" s="39">
        <f t="shared" si="369"/>
        <v>0</v>
      </c>
      <c r="X1330" s="29">
        <f t="shared" si="370"/>
        <v>0</v>
      </c>
      <c r="Y1330" s="40">
        <f t="shared" si="371"/>
        <v>365</v>
      </c>
      <c r="Z1330" s="38">
        <f t="shared" si="372"/>
        <v>46081</v>
      </c>
      <c r="AA1330" s="41">
        <f t="shared" si="373"/>
        <v>181</v>
      </c>
      <c r="AB1330" s="24" t="s">
        <v>113</v>
      </c>
      <c r="AC1330" s="41">
        <f t="shared" si="374"/>
        <v>32559.421399999999</v>
      </c>
      <c r="AD1330" s="41">
        <v>1</v>
      </c>
      <c r="AE1330" s="72">
        <f>INDEX(SA!$C$2:$G$11,MATCH(Details!S1330,SA!$C$2:$C$11,0),MATCH(Details!V1330,SA!$C$2:$G$2,0))*Y1330/(F1330-E1330+1)</f>
        <v>27592.73</v>
      </c>
      <c r="AF1330" s="41">
        <f t="shared" si="375"/>
        <v>0</v>
      </c>
      <c r="AG1330" s="41">
        <f t="shared" si="376"/>
        <v>0</v>
      </c>
      <c r="AH1330" s="41">
        <f t="shared" si="377"/>
        <v>4966.6913999999997</v>
      </c>
      <c r="AI1330" s="60">
        <f t="shared" si="378"/>
        <v>1103.7092</v>
      </c>
      <c r="AJ1330" s="60">
        <f t="shared" si="379"/>
        <v>6208.3642499999996</v>
      </c>
      <c r="AK1330" s="60">
        <f t="shared" si="380"/>
        <v>13682.970219178082</v>
      </c>
      <c r="AL1330" s="60">
        <f t="shared" si="381"/>
        <v>10056.983111095889</v>
      </c>
      <c r="AM1330" s="41">
        <f t="shared" si="382"/>
        <v>10223.673438904108</v>
      </c>
      <c r="AN1330" s="42">
        <f t="shared" si="383"/>
        <v>45715</v>
      </c>
      <c r="AO1330" s="43">
        <f t="shared" si="384"/>
        <v>27592.73</v>
      </c>
    </row>
    <row r="1331" spans="1:41" s="24" customFormat="1" ht="15.75" customHeight="1" x14ac:dyDescent="0.35">
      <c r="A1331" s="36" t="s">
        <v>27</v>
      </c>
      <c r="B1331" s="36">
        <v>202509</v>
      </c>
      <c r="C1331" s="24" t="s">
        <v>736</v>
      </c>
      <c r="D1331" s="24" t="s">
        <v>119</v>
      </c>
      <c r="E1331" s="62">
        <v>45901</v>
      </c>
      <c r="F1331" s="62">
        <v>46265</v>
      </c>
      <c r="G1331" s="37" t="s">
        <v>1751</v>
      </c>
      <c r="H1331" s="36">
        <v>652036</v>
      </c>
      <c r="I1331" s="63">
        <v>27791</v>
      </c>
      <c r="J1331" s="24" t="s">
        <v>4236</v>
      </c>
      <c r="K1331" s="63">
        <f t="shared" si="367"/>
        <v>45901</v>
      </c>
      <c r="L1331" s="55">
        <f t="shared" si="368"/>
        <v>0.04</v>
      </c>
      <c r="M1331" s="76">
        <v>0.22500000000000001</v>
      </c>
      <c r="N1331" s="62">
        <v>45901</v>
      </c>
      <c r="O1331" s="62">
        <v>46265</v>
      </c>
      <c r="P1331" s="63"/>
      <c r="Q1331" s="63"/>
      <c r="R1331" s="78">
        <v>49</v>
      </c>
      <c r="S1331" s="63" t="str">
        <f>VLOOKUP(R1331,SA!$B$3:$C$11,2,1)</f>
        <v>46-55</v>
      </c>
      <c r="T1331" s="38" t="s">
        <v>98</v>
      </c>
      <c r="U1331" s="24" t="s">
        <v>5743</v>
      </c>
      <c r="V1331" s="24">
        <v>500000</v>
      </c>
      <c r="W1331" s="39">
        <f t="shared" si="369"/>
        <v>0</v>
      </c>
      <c r="X1331" s="29">
        <f t="shared" si="370"/>
        <v>0</v>
      </c>
      <c r="Y1331" s="40">
        <f t="shared" si="371"/>
        <v>365</v>
      </c>
      <c r="Z1331" s="38">
        <f t="shared" si="372"/>
        <v>46081</v>
      </c>
      <c r="AA1331" s="41">
        <f t="shared" si="373"/>
        <v>181</v>
      </c>
      <c r="AB1331" s="24" t="s">
        <v>113</v>
      </c>
      <c r="AC1331" s="41">
        <f t="shared" si="374"/>
        <v>8919.0417999999991</v>
      </c>
      <c r="AD1331" s="41">
        <v>1</v>
      </c>
      <c r="AE1331" s="72">
        <f>INDEX(SA!$C$2:$G$11,MATCH(Details!S1331,SA!$C$2:$C$11,0),MATCH(Details!V1331,SA!$C$2:$G$2,0))*Y1331/(F1331-E1331+1)</f>
        <v>7558.5099999999993</v>
      </c>
      <c r="AF1331" s="41">
        <f t="shared" si="375"/>
        <v>0</v>
      </c>
      <c r="AG1331" s="41">
        <f t="shared" si="376"/>
        <v>0</v>
      </c>
      <c r="AH1331" s="41">
        <f t="shared" si="377"/>
        <v>1360.5317999999997</v>
      </c>
      <c r="AI1331" s="60">
        <f t="shared" si="378"/>
        <v>302.34039999999999</v>
      </c>
      <c r="AJ1331" s="60">
        <f t="shared" si="379"/>
        <v>1700.6647499999999</v>
      </c>
      <c r="AK1331" s="60">
        <f t="shared" si="380"/>
        <v>3748.1926301369858</v>
      </c>
      <c r="AL1331" s="60">
        <f t="shared" si="381"/>
        <v>2754.9215831506845</v>
      </c>
      <c r="AM1331" s="41">
        <f t="shared" si="382"/>
        <v>2800.5832668493149</v>
      </c>
      <c r="AN1331" s="42">
        <f t="shared" si="383"/>
        <v>45715</v>
      </c>
      <c r="AO1331" s="43">
        <f t="shared" si="384"/>
        <v>7558.5099999999993</v>
      </c>
    </row>
    <row r="1332" spans="1:41" s="24" customFormat="1" ht="15.75" customHeight="1" x14ac:dyDescent="0.35">
      <c r="A1332" s="36" t="s">
        <v>27</v>
      </c>
      <c r="B1332" s="36">
        <v>202509</v>
      </c>
      <c r="C1332" s="24" t="s">
        <v>736</v>
      </c>
      <c r="D1332" s="24" t="s">
        <v>119</v>
      </c>
      <c r="E1332" s="62">
        <v>45901</v>
      </c>
      <c r="F1332" s="62">
        <v>46265</v>
      </c>
      <c r="G1332" s="37" t="s">
        <v>1752</v>
      </c>
      <c r="H1332" s="36">
        <v>652036</v>
      </c>
      <c r="I1332" s="63">
        <v>37869</v>
      </c>
      <c r="J1332" s="24" t="s">
        <v>4237</v>
      </c>
      <c r="K1332" s="63">
        <f t="shared" si="367"/>
        <v>45901</v>
      </c>
      <c r="L1332" s="55">
        <f t="shared" si="368"/>
        <v>0.04</v>
      </c>
      <c r="M1332" s="76">
        <v>0.22500000000000001</v>
      </c>
      <c r="N1332" s="62">
        <v>45901</v>
      </c>
      <c r="O1332" s="62">
        <v>46265</v>
      </c>
      <c r="P1332" s="63"/>
      <c r="Q1332" s="63"/>
      <c r="R1332" s="78">
        <v>21</v>
      </c>
      <c r="S1332" s="63" t="str">
        <f>VLOOKUP(R1332,SA!$B$3:$C$11,2,1)</f>
        <v>0-25</v>
      </c>
      <c r="T1332" s="38" t="s">
        <v>97</v>
      </c>
      <c r="U1332" s="24" t="s">
        <v>5745</v>
      </c>
      <c r="V1332" s="24">
        <v>500000</v>
      </c>
      <c r="W1332" s="39">
        <f t="shared" si="369"/>
        <v>0</v>
      </c>
      <c r="X1332" s="29">
        <f t="shared" si="370"/>
        <v>0</v>
      </c>
      <c r="Y1332" s="40">
        <f t="shared" si="371"/>
        <v>365</v>
      </c>
      <c r="Z1332" s="38">
        <f t="shared" si="372"/>
        <v>46081</v>
      </c>
      <c r="AA1332" s="41">
        <f t="shared" si="373"/>
        <v>181</v>
      </c>
      <c r="AB1332" s="24" t="s">
        <v>113</v>
      </c>
      <c r="AC1332" s="41">
        <f t="shared" si="374"/>
        <v>4448.2106000000003</v>
      </c>
      <c r="AD1332" s="41">
        <v>1</v>
      </c>
      <c r="AE1332" s="72">
        <f>INDEX(SA!$C$2:$G$11,MATCH(Details!S1332,SA!$C$2:$C$11,0),MATCH(Details!V1332,SA!$C$2:$G$2,0))*Y1332/(F1332-E1332+1)</f>
        <v>3769.67</v>
      </c>
      <c r="AF1332" s="41">
        <f t="shared" si="375"/>
        <v>0</v>
      </c>
      <c r="AG1332" s="41">
        <f t="shared" si="376"/>
        <v>0</v>
      </c>
      <c r="AH1332" s="41">
        <f t="shared" si="377"/>
        <v>678.54060000000004</v>
      </c>
      <c r="AI1332" s="60">
        <f t="shared" si="378"/>
        <v>150.7868</v>
      </c>
      <c r="AJ1332" s="60">
        <f t="shared" si="379"/>
        <v>848.17574999999999</v>
      </c>
      <c r="AK1332" s="60">
        <f t="shared" si="380"/>
        <v>1869.3432054794521</v>
      </c>
      <c r="AL1332" s="60">
        <f t="shared" si="381"/>
        <v>1373.9672560273973</v>
      </c>
      <c r="AM1332" s="41">
        <f t="shared" si="382"/>
        <v>1396.7401939726028</v>
      </c>
      <c r="AN1332" s="42">
        <f t="shared" si="383"/>
        <v>45715</v>
      </c>
      <c r="AO1332" s="43">
        <f t="shared" si="384"/>
        <v>3769.67</v>
      </c>
    </row>
    <row r="1333" spans="1:41" s="24" customFormat="1" ht="15.75" customHeight="1" x14ac:dyDescent="0.35">
      <c r="A1333" s="36" t="s">
        <v>27</v>
      </c>
      <c r="B1333" s="36">
        <v>202509</v>
      </c>
      <c r="C1333" s="24" t="s">
        <v>736</v>
      </c>
      <c r="D1333" s="24" t="s">
        <v>119</v>
      </c>
      <c r="E1333" s="62">
        <v>45901</v>
      </c>
      <c r="F1333" s="62">
        <v>46265</v>
      </c>
      <c r="G1333" s="37" t="s">
        <v>1753</v>
      </c>
      <c r="H1333" s="36">
        <v>652036</v>
      </c>
      <c r="I1333" s="63">
        <v>17899</v>
      </c>
      <c r="J1333" s="24" t="s">
        <v>4238</v>
      </c>
      <c r="K1333" s="63">
        <f t="shared" si="367"/>
        <v>45901</v>
      </c>
      <c r="L1333" s="55">
        <f t="shared" si="368"/>
        <v>0.04</v>
      </c>
      <c r="M1333" s="76">
        <v>0.22500000000000001</v>
      </c>
      <c r="N1333" s="62">
        <v>45901</v>
      </c>
      <c r="O1333" s="62">
        <v>46265</v>
      </c>
      <c r="P1333" s="63"/>
      <c r="Q1333" s="63"/>
      <c r="R1333" s="78">
        <v>76</v>
      </c>
      <c r="S1333" s="63" t="str">
        <f>VLOOKUP(R1333,SA!$B$3:$C$11,2,1)</f>
        <v>76-80</v>
      </c>
      <c r="T1333" s="38" t="s">
        <v>98</v>
      </c>
      <c r="U1333" s="24" t="s">
        <v>5747</v>
      </c>
      <c r="V1333" s="24">
        <v>500000</v>
      </c>
      <c r="W1333" s="39">
        <f t="shared" si="369"/>
        <v>0</v>
      </c>
      <c r="X1333" s="29">
        <f t="shared" si="370"/>
        <v>0</v>
      </c>
      <c r="Y1333" s="40">
        <f t="shared" si="371"/>
        <v>365</v>
      </c>
      <c r="Z1333" s="38">
        <f t="shared" si="372"/>
        <v>46081</v>
      </c>
      <c r="AA1333" s="41">
        <f t="shared" si="373"/>
        <v>181</v>
      </c>
      <c r="AB1333" s="24" t="s">
        <v>113</v>
      </c>
      <c r="AC1333" s="41">
        <f t="shared" si="374"/>
        <v>29821.089800000002</v>
      </c>
      <c r="AD1333" s="41">
        <v>1</v>
      </c>
      <c r="AE1333" s="72">
        <f>INDEX(SA!$C$2:$G$11,MATCH(Details!S1333,SA!$C$2:$C$11,0),MATCH(Details!V1333,SA!$C$2:$G$2,0))*Y1333/(F1333-E1333+1)</f>
        <v>25272.11</v>
      </c>
      <c r="AF1333" s="41">
        <f t="shared" si="375"/>
        <v>0</v>
      </c>
      <c r="AG1333" s="41">
        <f t="shared" si="376"/>
        <v>0</v>
      </c>
      <c r="AH1333" s="41">
        <f t="shared" si="377"/>
        <v>4548.9798000000001</v>
      </c>
      <c r="AI1333" s="60">
        <f t="shared" si="378"/>
        <v>1010.8844</v>
      </c>
      <c r="AJ1333" s="60">
        <f t="shared" si="379"/>
        <v>5686.2247500000003</v>
      </c>
      <c r="AK1333" s="60">
        <f t="shared" si="380"/>
        <v>12532.197013698631</v>
      </c>
      <c r="AL1333" s="60">
        <f t="shared" si="381"/>
        <v>9211.1648050684944</v>
      </c>
      <c r="AM1333" s="41">
        <f t="shared" si="382"/>
        <v>9363.8360449315078</v>
      </c>
      <c r="AN1333" s="42">
        <f t="shared" si="383"/>
        <v>45715</v>
      </c>
      <c r="AO1333" s="43">
        <f t="shared" si="384"/>
        <v>25272.11</v>
      </c>
    </row>
    <row r="1334" spans="1:41" s="24" customFormat="1" ht="15.75" customHeight="1" x14ac:dyDescent="0.35">
      <c r="A1334" s="36" t="s">
        <v>27</v>
      </c>
      <c r="B1334" s="36">
        <v>202509</v>
      </c>
      <c r="C1334" s="24" t="s">
        <v>736</v>
      </c>
      <c r="D1334" s="24" t="s">
        <v>119</v>
      </c>
      <c r="E1334" s="62">
        <v>45901</v>
      </c>
      <c r="F1334" s="62">
        <v>46265</v>
      </c>
      <c r="G1334" s="37" t="s">
        <v>1754</v>
      </c>
      <c r="H1334" s="36">
        <v>652036</v>
      </c>
      <c r="I1334" s="63">
        <v>41594</v>
      </c>
      <c r="J1334" s="24" t="s">
        <v>4239</v>
      </c>
      <c r="K1334" s="63">
        <f t="shared" si="367"/>
        <v>45901</v>
      </c>
      <c r="L1334" s="55">
        <f t="shared" si="368"/>
        <v>0.04</v>
      </c>
      <c r="M1334" s="76">
        <v>0.22500000000000001</v>
      </c>
      <c r="N1334" s="62">
        <v>45901</v>
      </c>
      <c r="O1334" s="62">
        <v>46265</v>
      </c>
      <c r="P1334" s="63"/>
      <c r="Q1334" s="63"/>
      <c r="R1334" s="78">
        <v>11</v>
      </c>
      <c r="S1334" s="63" t="str">
        <f>VLOOKUP(R1334,SA!$B$3:$C$11,2,1)</f>
        <v>0-25</v>
      </c>
      <c r="T1334" s="38" t="s">
        <v>97</v>
      </c>
      <c r="U1334" s="24" t="s">
        <v>5745</v>
      </c>
      <c r="V1334" s="24">
        <v>500000</v>
      </c>
      <c r="W1334" s="39">
        <f t="shared" si="369"/>
        <v>0</v>
      </c>
      <c r="X1334" s="29">
        <f t="shared" si="370"/>
        <v>0</v>
      </c>
      <c r="Y1334" s="40">
        <f t="shared" si="371"/>
        <v>365</v>
      </c>
      <c r="Z1334" s="38">
        <f t="shared" si="372"/>
        <v>46081</v>
      </c>
      <c r="AA1334" s="41">
        <f t="shared" si="373"/>
        <v>181</v>
      </c>
      <c r="AB1334" s="24" t="s">
        <v>113</v>
      </c>
      <c r="AC1334" s="41">
        <f t="shared" si="374"/>
        <v>4448.2106000000003</v>
      </c>
      <c r="AD1334" s="41">
        <v>1</v>
      </c>
      <c r="AE1334" s="72">
        <f>INDEX(SA!$C$2:$G$11,MATCH(Details!S1334,SA!$C$2:$C$11,0),MATCH(Details!V1334,SA!$C$2:$G$2,0))*Y1334/(F1334-E1334+1)</f>
        <v>3769.67</v>
      </c>
      <c r="AF1334" s="41">
        <f t="shared" si="375"/>
        <v>0</v>
      </c>
      <c r="AG1334" s="41">
        <f t="shared" si="376"/>
        <v>0</v>
      </c>
      <c r="AH1334" s="41">
        <f t="shared" si="377"/>
        <v>678.54060000000004</v>
      </c>
      <c r="AI1334" s="60">
        <f t="shared" si="378"/>
        <v>150.7868</v>
      </c>
      <c r="AJ1334" s="60">
        <f t="shared" si="379"/>
        <v>848.17574999999999</v>
      </c>
      <c r="AK1334" s="60">
        <f t="shared" si="380"/>
        <v>1869.3432054794521</v>
      </c>
      <c r="AL1334" s="60">
        <f t="shared" si="381"/>
        <v>1373.9672560273973</v>
      </c>
      <c r="AM1334" s="41">
        <f t="shared" si="382"/>
        <v>1396.7401939726028</v>
      </c>
      <c r="AN1334" s="42">
        <f t="shared" si="383"/>
        <v>45715</v>
      </c>
      <c r="AO1334" s="43">
        <f t="shared" si="384"/>
        <v>3769.67</v>
      </c>
    </row>
    <row r="1335" spans="1:41" s="24" customFormat="1" ht="15.75" customHeight="1" x14ac:dyDescent="0.35">
      <c r="A1335" s="36" t="s">
        <v>27</v>
      </c>
      <c r="B1335" s="36">
        <v>202509</v>
      </c>
      <c r="C1335" s="24" t="s">
        <v>736</v>
      </c>
      <c r="D1335" s="24" t="s">
        <v>119</v>
      </c>
      <c r="E1335" s="62">
        <v>45901</v>
      </c>
      <c r="F1335" s="62">
        <v>46265</v>
      </c>
      <c r="G1335" s="37" t="s">
        <v>6221</v>
      </c>
      <c r="H1335" s="36">
        <v>652036</v>
      </c>
      <c r="I1335" s="63">
        <v>25149</v>
      </c>
      <c r="J1335" s="24" t="s">
        <v>4240</v>
      </c>
      <c r="K1335" s="63">
        <f t="shared" si="367"/>
        <v>45901</v>
      </c>
      <c r="L1335" s="55">
        <f t="shared" si="368"/>
        <v>0.04</v>
      </c>
      <c r="M1335" s="76">
        <v>0.22500000000000001</v>
      </c>
      <c r="N1335" s="62">
        <v>45901</v>
      </c>
      <c r="O1335" s="62">
        <v>46265</v>
      </c>
      <c r="P1335" s="63"/>
      <c r="Q1335" s="63"/>
      <c r="R1335" s="78">
        <v>56</v>
      </c>
      <c r="S1335" s="63" t="str">
        <f>VLOOKUP(R1335,SA!$B$3:$C$11,2,1)</f>
        <v>56-65</v>
      </c>
      <c r="T1335" s="38" t="s">
        <v>97</v>
      </c>
      <c r="U1335" s="24" t="s">
        <v>56</v>
      </c>
      <c r="V1335" s="24">
        <v>500000</v>
      </c>
      <c r="W1335" s="39">
        <f t="shared" si="369"/>
        <v>500000</v>
      </c>
      <c r="X1335" s="29">
        <f t="shared" si="370"/>
        <v>1</v>
      </c>
      <c r="Y1335" s="40">
        <f t="shared" si="371"/>
        <v>365</v>
      </c>
      <c r="Z1335" s="38">
        <f t="shared" si="372"/>
        <v>46081</v>
      </c>
      <c r="AA1335" s="41">
        <f t="shared" si="373"/>
        <v>181</v>
      </c>
      <c r="AB1335" s="24" t="s">
        <v>113</v>
      </c>
      <c r="AC1335" s="41">
        <f t="shared" si="374"/>
        <v>13100.714</v>
      </c>
      <c r="AD1335" s="41">
        <v>1</v>
      </c>
      <c r="AE1335" s="72">
        <f>INDEX(SA!$C$2:$G$11,MATCH(Details!S1335,SA!$C$2:$C$11,0),MATCH(Details!V1335,SA!$C$2:$G$2,0))*Y1335/(F1335-E1335+1)</f>
        <v>11102.3</v>
      </c>
      <c r="AF1335" s="41">
        <f t="shared" si="375"/>
        <v>0</v>
      </c>
      <c r="AG1335" s="41">
        <f t="shared" si="376"/>
        <v>0</v>
      </c>
      <c r="AH1335" s="41">
        <f t="shared" si="377"/>
        <v>1998.4139999999998</v>
      </c>
      <c r="AI1335" s="60">
        <f t="shared" si="378"/>
        <v>444.09199999999998</v>
      </c>
      <c r="AJ1335" s="60">
        <f t="shared" si="379"/>
        <v>2498.0174999999999</v>
      </c>
      <c r="AK1335" s="60">
        <f t="shared" si="380"/>
        <v>5505.5241095890406</v>
      </c>
      <c r="AL1335" s="60">
        <f t="shared" si="381"/>
        <v>4046.5602205479449</v>
      </c>
      <c r="AM1335" s="41">
        <f t="shared" si="382"/>
        <v>4113.6302794520543</v>
      </c>
      <c r="AN1335" s="42">
        <f t="shared" si="383"/>
        <v>45715</v>
      </c>
      <c r="AO1335" s="43">
        <f t="shared" si="384"/>
        <v>11102.3</v>
      </c>
    </row>
    <row r="1336" spans="1:41" s="24" customFormat="1" ht="15.75" customHeight="1" x14ac:dyDescent="0.35">
      <c r="A1336" s="36" t="s">
        <v>27</v>
      </c>
      <c r="B1336" s="36">
        <v>202509</v>
      </c>
      <c r="C1336" s="24" t="s">
        <v>736</v>
      </c>
      <c r="D1336" s="24" t="s">
        <v>119</v>
      </c>
      <c r="E1336" s="62">
        <v>45901</v>
      </c>
      <c r="F1336" s="62">
        <v>46265</v>
      </c>
      <c r="G1336" s="37" t="s">
        <v>1755</v>
      </c>
      <c r="H1336" s="36">
        <v>652040</v>
      </c>
      <c r="I1336" s="63">
        <v>19247</v>
      </c>
      <c r="J1336" s="24" t="s">
        <v>4241</v>
      </c>
      <c r="K1336" s="63">
        <f t="shared" si="367"/>
        <v>45901</v>
      </c>
      <c r="L1336" s="55">
        <f t="shared" si="368"/>
        <v>0.04</v>
      </c>
      <c r="M1336" s="76">
        <v>0.22500000000000001</v>
      </c>
      <c r="N1336" s="62">
        <v>45901</v>
      </c>
      <c r="O1336" s="62">
        <v>46265</v>
      </c>
      <c r="P1336" s="63"/>
      <c r="Q1336" s="63"/>
      <c r="R1336" s="78">
        <v>72</v>
      </c>
      <c r="S1336" s="63" t="str">
        <f>VLOOKUP(R1336,SA!$B$3:$C$11,2,1)</f>
        <v>71-75</v>
      </c>
      <c r="T1336" s="38" t="s">
        <v>98</v>
      </c>
      <c r="U1336" s="24" t="s">
        <v>5747</v>
      </c>
      <c r="V1336" s="24">
        <v>500000</v>
      </c>
      <c r="W1336" s="39">
        <f t="shared" si="369"/>
        <v>0</v>
      </c>
      <c r="X1336" s="29">
        <f t="shared" si="370"/>
        <v>0</v>
      </c>
      <c r="Y1336" s="40">
        <f t="shared" si="371"/>
        <v>365</v>
      </c>
      <c r="Z1336" s="38">
        <f t="shared" si="372"/>
        <v>46081</v>
      </c>
      <c r="AA1336" s="41">
        <f t="shared" si="373"/>
        <v>181</v>
      </c>
      <c r="AB1336" s="24" t="s">
        <v>113</v>
      </c>
      <c r="AC1336" s="41">
        <f t="shared" si="374"/>
        <v>23735.924199999998</v>
      </c>
      <c r="AD1336" s="41">
        <v>1</v>
      </c>
      <c r="AE1336" s="72">
        <f>INDEX(SA!$C$2:$G$11,MATCH(Details!S1336,SA!$C$2:$C$11,0),MATCH(Details!V1336,SA!$C$2:$G$2,0))*Y1336/(F1336-E1336+1)</f>
        <v>20115.189999999999</v>
      </c>
      <c r="AF1336" s="41">
        <f t="shared" si="375"/>
        <v>0</v>
      </c>
      <c r="AG1336" s="41">
        <f t="shared" si="376"/>
        <v>0</v>
      </c>
      <c r="AH1336" s="41">
        <f t="shared" si="377"/>
        <v>3620.7341999999994</v>
      </c>
      <c r="AI1336" s="60">
        <f t="shared" si="378"/>
        <v>804.60759999999993</v>
      </c>
      <c r="AJ1336" s="60">
        <f t="shared" si="379"/>
        <v>4525.9177499999996</v>
      </c>
      <c r="AK1336" s="60">
        <f t="shared" si="380"/>
        <v>9974.9298356164381</v>
      </c>
      <c r="AL1336" s="60">
        <f t="shared" si="381"/>
        <v>7331.5734291780818</v>
      </c>
      <c r="AM1336" s="41">
        <f t="shared" si="382"/>
        <v>7453.091220821917</v>
      </c>
      <c r="AN1336" s="42">
        <f t="shared" si="383"/>
        <v>45715</v>
      </c>
      <c r="AO1336" s="43">
        <f t="shared" si="384"/>
        <v>20115.189999999999</v>
      </c>
    </row>
    <row r="1337" spans="1:41" s="24" customFormat="1" ht="15.75" customHeight="1" x14ac:dyDescent="0.35">
      <c r="A1337" s="36" t="s">
        <v>27</v>
      </c>
      <c r="B1337" s="36">
        <v>202509</v>
      </c>
      <c r="C1337" s="24" t="s">
        <v>736</v>
      </c>
      <c r="D1337" s="24" t="s">
        <v>119</v>
      </c>
      <c r="E1337" s="62">
        <v>45901</v>
      </c>
      <c r="F1337" s="62">
        <v>46265</v>
      </c>
      <c r="G1337" s="37" t="s">
        <v>1756</v>
      </c>
      <c r="H1337" s="36">
        <v>652040</v>
      </c>
      <c r="I1337" s="63">
        <v>19134</v>
      </c>
      <c r="J1337" s="24" t="s">
        <v>4242</v>
      </c>
      <c r="K1337" s="63">
        <f t="shared" si="367"/>
        <v>45901</v>
      </c>
      <c r="L1337" s="55">
        <f t="shared" si="368"/>
        <v>0.04</v>
      </c>
      <c r="M1337" s="76">
        <v>0.22500000000000001</v>
      </c>
      <c r="N1337" s="62">
        <v>45901</v>
      </c>
      <c r="O1337" s="62">
        <v>46265</v>
      </c>
      <c r="P1337" s="63"/>
      <c r="Q1337" s="63"/>
      <c r="R1337" s="78">
        <v>73</v>
      </c>
      <c r="S1337" s="63" t="str">
        <f>VLOOKUP(R1337,SA!$B$3:$C$11,2,1)</f>
        <v>71-75</v>
      </c>
      <c r="T1337" s="38" t="s">
        <v>97</v>
      </c>
      <c r="U1337" s="24" t="s">
        <v>5744</v>
      </c>
      <c r="V1337" s="24">
        <v>500000</v>
      </c>
      <c r="W1337" s="39">
        <f t="shared" si="369"/>
        <v>0</v>
      </c>
      <c r="X1337" s="29">
        <f t="shared" si="370"/>
        <v>0</v>
      </c>
      <c r="Y1337" s="40">
        <f t="shared" si="371"/>
        <v>365</v>
      </c>
      <c r="Z1337" s="38">
        <f t="shared" si="372"/>
        <v>46081</v>
      </c>
      <c r="AA1337" s="41">
        <f t="shared" si="373"/>
        <v>181</v>
      </c>
      <c r="AB1337" s="24" t="s">
        <v>113</v>
      </c>
      <c r="AC1337" s="41">
        <f t="shared" si="374"/>
        <v>23735.924199999998</v>
      </c>
      <c r="AD1337" s="41">
        <v>1</v>
      </c>
      <c r="AE1337" s="72">
        <f>INDEX(SA!$C$2:$G$11,MATCH(Details!S1337,SA!$C$2:$C$11,0),MATCH(Details!V1337,SA!$C$2:$G$2,0))*Y1337/(F1337-E1337+1)</f>
        <v>20115.189999999999</v>
      </c>
      <c r="AF1337" s="41">
        <f t="shared" si="375"/>
        <v>0</v>
      </c>
      <c r="AG1337" s="41">
        <f t="shared" si="376"/>
        <v>0</v>
      </c>
      <c r="AH1337" s="41">
        <f t="shared" si="377"/>
        <v>3620.7341999999994</v>
      </c>
      <c r="AI1337" s="60">
        <f t="shared" si="378"/>
        <v>804.60759999999993</v>
      </c>
      <c r="AJ1337" s="60">
        <f t="shared" si="379"/>
        <v>4525.9177499999996</v>
      </c>
      <c r="AK1337" s="60">
        <f t="shared" si="380"/>
        <v>9974.9298356164381</v>
      </c>
      <c r="AL1337" s="60">
        <f t="shared" si="381"/>
        <v>7331.5734291780818</v>
      </c>
      <c r="AM1337" s="41">
        <f t="shared" si="382"/>
        <v>7453.091220821917</v>
      </c>
      <c r="AN1337" s="42">
        <f t="shared" si="383"/>
        <v>45715</v>
      </c>
      <c r="AO1337" s="43">
        <f t="shared" si="384"/>
        <v>20115.189999999999</v>
      </c>
    </row>
    <row r="1338" spans="1:41" s="24" customFormat="1" ht="15.75" customHeight="1" x14ac:dyDescent="0.35">
      <c r="A1338" s="36" t="s">
        <v>27</v>
      </c>
      <c r="B1338" s="36">
        <v>202509</v>
      </c>
      <c r="C1338" s="24" t="s">
        <v>736</v>
      </c>
      <c r="D1338" s="24" t="s">
        <v>119</v>
      </c>
      <c r="E1338" s="62">
        <v>45901</v>
      </c>
      <c r="F1338" s="62">
        <v>46265</v>
      </c>
      <c r="G1338" s="37" t="s">
        <v>365</v>
      </c>
      <c r="H1338" s="36">
        <v>652040</v>
      </c>
      <c r="I1338" s="63">
        <v>28961</v>
      </c>
      <c r="J1338" s="24" t="s">
        <v>4243</v>
      </c>
      <c r="K1338" s="63">
        <f t="shared" si="367"/>
        <v>45901</v>
      </c>
      <c r="L1338" s="55">
        <f t="shared" si="368"/>
        <v>0.04</v>
      </c>
      <c r="M1338" s="76">
        <v>0.22500000000000001</v>
      </c>
      <c r="N1338" s="62">
        <v>45901</v>
      </c>
      <c r="O1338" s="62">
        <v>46265</v>
      </c>
      <c r="P1338" s="63"/>
      <c r="Q1338" s="63"/>
      <c r="R1338" s="78">
        <v>46</v>
      </c>
      <c r="S1338" s="63" t="str">
        <f>VLOOKUP(R1338,SA!$B$3:$C$11,2,1)</f>
        <v>46-55</v>
      </c>
      <c r="T1338" s="38" t="s">
        <v>97</v>
      </c>
      <c r="U1338" s="24" t="s">
        <v>56</v>
      </c>
      <c r="V1338" s="24">
        <v>500000</v>
      </c>
      <c r="W1338" s="39">
        <f t="shared" si="369"/>
        <v>500000</v>
      </c>
      <c r="X1338" s="29">
        <f t="shared" si="370"/>
        <v>1</v>
      </c>
      <c r="Y1338" s="40">
        <f t="shared" si="371"/>
        <v>365</v>
      </c>
      <c r="Z1338" s="38">
        <f t="shared" si="372"/>
        <v>46081</v>
      </c>
      <c r="AA1338" s="41">
        <f t="shared" si="373"/>
        <v>181</v>
      </c>
      <c r="AB1338" s="24" t="s">
        <v>113</v>
      </c>
      <c r="AC1338" s="41">
        <f t="shared" si="374"/>
        <v>8919.0417999999991</v>
      </c>
      <c r="AD1338" s="41">
        <v>1</v>
      </c>
      <c r="AE1338" s="72">
        <f>INDEX(SA!$C$2:$G$11,MATCH(Details!S1338,SA!$C$2:$C$11,0),MATCH(Details!V1338,SA!$C$2:$G$2,0))*Y1338/(F1338-E1338+1)</f>
        <v>7558.5099999999993</v>
      </c>
      <c r="AF1338" s="41">
        <f t="shared" si="375"/>
        <v>0</v>
      </c>
      <c r="AG1338" s="41">
        <f t="shared" si="376"/>
        <v>0</v>
      </c>
      <c r="AH1338" s="41">
        <f t="shared" si="377"/>
        <v>1360.5317999999997</v>
      </c>
      <c r="AI1338" s="60">
        <f t="shared" si="378"/>
        <v>302.34039999999999</v>
      </c>
      <c r="AJ1338" s="60">
        <f t="shared" si="379"/>
        <v>1700.6647499999999</v>
      </c>
      <c r="AK1338" s="60">
        <f t="shared" si="380"/>
        <v>3748.1926301369858</v>
      </c>
      <c r="AL1338" s="60">
        <f t="shared" si="381"/>
        <v>2754.9215831506845</v>
      </c>
      <c r="AM1338" s="41">
        <f t="shared" si="382"/>
        <v>2800.5832668493149</v>
      </c>
      <c r="AN1338" s="42">
        <f t="shared" si="383"/>
        <v>45715</v>
      </c>
      <c r="AO1338" s="43">
        <f t="shared" si="384"/>
        <v>7558.5099999999993</v>
      </c>
    </row>
    <row r="1339" spans="1:41" s="24" customFormat="1" ht="15.75" customHeight="1" x14ac:dyDescent="0.35">
      <c r="A1339" s="36" t="s">
        <v>27</v>
      </c>
      <c r="B1339" s="36">
        <v>202509</v>
      </c>
      <c r="C1339" s="24" t="s">
        <v>736</v>
      </c>
      <c r="D1339" s="24" t="s">
        <v>119</v>
      </c>
      <c r="E1339" s="62">
        <v>45901</v>
      </c>
      <c r="F1339" s="62">
        <v>46265</v>
      </c>
      <c r="G1339" s="37" t="s">
        <v>1757</v>
      </c>
      <c r="H1339" s="36">
        <v>652040</v>
      </c>
      <c r="I1339" s="63">
        <v>29363</v>
      </c>
      <c r="J1339" s="24" t="s">
        <v>4244</v>
      </c>
      <c r="K1339" s="63">
        <f t="shared" si="367"/>
        <v>45901</v>
      </c>
      <c r="L1339" s="55">
        <f t="shared" si="368"/>
        <v>0.04</v>
      </c>
      <c r="M1339" s="76">
        <v>0.22500000000000001</v>
      </c>
      <c r="N1339" s="62">
        <v>45901</v>
      </c>
      <c r="O1339" s="62">
        <v>46265</v>
      </c>
      <c r="P1339" s="63"/>
      <c r="Q1339" s="63"/>
      <c r="R1339" s="78">
        <v>45</v>
      </c>
      <c r="S1339" s="63" t="str">
        <f>VLOOKUP(R1339,SA!$B$3:$C$11,2,1)</f>
        <v>36-45</v>
      </c>
      <c r="T1339" s="38" t="s">
        <v>98</v>
      </c>
      <c r="U1339" s="24" t="s">
        <v>5743</v>
      </c>
      <c r="V1339" s="24">
        <v>500000</v>
      </c>
      <c r="W1339" s="39">
        <f t="shared" si="369"/>
        <v>0</v>
      </c>
      <c r="X1339" s="29">
        <f t="shared" si="370"/>
        <v>0</v>
      </c>
      <c r="Y1339" s="40">
        <f t="shared" si="371"/>
        <v>365</v>
      </c>
      <c r="Z1339" s="38">
        <f t="shared" si="372"/>
        <v>46081</v>
      </c>
      <c r="AA1339" s="41">
        <f t="shared" si="373"/>
        <v>181</v>
      </c>
      <c r="AB1339" s="24" t="s">
        <v>113</v>
      </c>
      <c r="AC1339" s="41">
        <f t="shared" si="374"/>
        <v>6046.1902</v>
      </c>
      <c r="AD1339" s="41">
        <v>1</v>
      </c>
      <c r="AE1339" s="72">
        <f>INDEX(SA!$C$2:$G$11,MATCH(Details!S1339,SA!$C$2:$C$11,0),MATCH(Details!V1339,SA!$C$2:$G$2,0))*Y1339/(F1339-E1339+1)</f>
        <v>5123.8900000000003</v>
      </c>
      <c r="AF1339" s="41">
        <f t="shared" si="375"/>
        <v>0</v>
      </c>
      <c r="AG1339" s="41">
        <f t="shared" si="376"/>
        <v>0</v>
      </c>
      <c r="AH1339" s="41">
        <f t="shared" si="377"/>
        <v>922.30020000000002</v>
      </c>
      <c r="AI1339" s="60">
        <f t="shared" si="378"/>
        <v>204.9556</v>
      </c>
      <c r="AJ1339" s="60">
        <f t="shared" si="379"/>
        <v>1152.8752500000001</v>
      </c>
      <c r="AK1339" s="60">
        <f t="shared" si="380"/>
        <v>2540.8879178082193</v>
      </c>
      <c r="AL1339" s="60">
        <f t="shared" si="381"/>
        <v>1867.5526195890411</v>
      </c>
      <c r="AM1339" s="41">
        <f t="shared" si="382"/>
        <v>1898.5065304109589</v>
      </c>
      <c r="AN1339" s="42">
        <f t="shared" si="383"/>
        <v>45715</v>
      </c>
      <c r="AO1339" s="43">
        <f t="shared" si="384"/>
        <v>5123.8900000000003</v>
      </c>
    </row>
    <row r="1340" spans="1:41" s="24" customFormat="1" ht="15.75" customHeight="1" x14ac:dyDescent="0.35">
      <c r="A1340" s="36" t="s">
        <v>27</v>
      </c>
      <c r="B1340" s="36">
        <v>202509</v>
      </c>
      <c r="C1340" s="24" t="s">
        <v>736</v>
      </c>
      <c r="D1340" s="24" t="s">
        <v>119</v>
      </c>
      <c r="E1340" s="62">
        <v>45901</v>
      </c>
      <c r="F1340" s="62">
        <v>46265</v>
      </c>
      <c r="G1340" s="37" t="s">
        <v>1758</v>
      </c>
      <c r="H1340" s="36">
        <v>652043</v>
      </c>
      <c r="I1340" s="63">
        <v>18607</v>
      </c>
      <c r="J1340" s="24" t="s">
        <v>4245</v>
      </c>
      <c r="K1340" s="63">
        <f t="shared" si="367"/>
        <v>45901</v>
      </c>
      <c r="L1340" s="55">
        <f t="shared" si="368"/>
        <v>0.04</v>
      </c>
      <c r="M1340" s="76">
        <v>0.22500000000000001</v>
      </c>
      <c r="N1340" s="62">
        <v>45901</v>
      </c>
      <c r="O1340" s="62">
        <v>46265</v>
      </c>
      <c r="P1340" s="63"/>
      <c r="Q1340" s="63"/>
      <c r="R1340" s="78">
        <v>74</v>
      </c>
      <c r="S1340" s="63" t="str">
        <f>VLOOKUP(R1340,SA!$B$3:$C$11,2,1)</f>
        <v>71-75</v>
      </c>
      <c r="T1340" s="38" t="s">
        <v>97</v>
      </c>
      <c r="U1340" s="24" t="s">
        <v>5744</v>
      </c>
      <c r="V1340" s="24">
        <v>500000</v>
      </c>
      <c r="W1340" s="39">
        <f t="shared" si="369"/>
        <v>0</v>
      </c>
      <c r="X1340" s="29">
        <f t="shared" si="370"/>
        <v>0</v>
      </c>
      <c r="Y1340" s="40">
        <f t="shared" si="371"/>
        <v>365</v>
      </c>
      <c r="Z1340" s="38">
        <f t="shared" si="372"/>
        <v>46081</v>
      </c>
      <c r="AA1340" s="41">
        <f t="shared" si="373"/>
        <v>181</v>
      </c>
      <c r="AB1340" s="24" t="s">
        <v>113</v>
      </c>
      <c r="AC1340" s="41">
        <f t="shared" si="374"/>
        <v>23735.924199999998</v>
      </c>
      <c r="AD1340" s="41">
        <v>1</v>
      </c>
      <c r="AE1340" s="72">
        <f>INDEX(SA!$C$2:$G$11,MATCH(Details!S1340,SA!$C$2:$C$11,0),MATCH(Details!V1340,SA!$C$2:$G$2,0))*Y1340/(F1340-E1340+1)</f>
        <v>20115.189999999999</v>
      </c>
      <c r="AF1340" s="41">
        <f t="shared" si="375"/>
        <v>0</v>
      </c>
      <c r="AG1340" s="41">
        <f t="shared" si="376"/>
        <v>0</v>
      </c>
      <c r="AH1340" s="41">
        <f t="shared" si="377"/>
        <v>3620.7341999999994</v>
      </c>
      <c r="AI1340" s="60">
        <f t="shared" si="378"/>
        <v>804.60759999999993</v>
      </c>
      <c r="AJ1340" s="60">
        <f t="shared" si="379"/>
        <v>4525.9177499999996</v>
      </c>
      <c r="AK1340" s="60">
        <f t="shared" si="380"/>
        <v>9974.9298356164381</v>
      </c>
      <c r="AL1340" s="60">
        <f t="shared" si="381"/>
        <v>7331.5734291780818</v>
      </c>
      <c r="AM1340" s="41">
        <f t="shared" si="382"/>
        <v>7453.091220821917</v>
      </c>
      <c r="AN1340" s="42">
        <f t="shared" si="383"/>
        <v>45715</v>
      </c>
      <c r="AO1340" s="43">
        <f t="shared" si="384"/>
        <v>20115.189999999999</v>
      </c>
    </row>
    <row r="1341" spans="1:41" s="24" customFormat="1" ht="15.75" customHeight="1" x14ac:dyDescent="0.35">
      <c r="A1341" s="36" t="s">
        <v>27</v>
      </c>
      <c r="B1341" s="36">
        <v>202509</v>
      </c>
      <c r="C1341" s="24" t="s">
        <v>736</v>
      </c>
      <c r="D1341" s="24" t="s">
        <v>119</v>
      </c>
      <c r="E1341" s="62">
        <v>45901</v>
      </c>
      <c r="F1341" s="62">
        <v>46265</v>
      </c>
      <c r="G1341" s="37" t="s">
        <v>1759</v>
      </c>
      <c r="H1341" s="36">
        <v>652043</v>
      </c>
      <c r="I1341" s="63">
        <v>29475</v>
      </c>
      <c r="J1341" s="24" t="s">
        <v>4246</v>
      </c>
      <c r="K1341" s="63">
        <f t="shared" si="367"/>
        <v>45901</v>
      </c>
      <c r="L1341" s="55">
        <f t="shared" si="368"/>
        <v>0.04</v>
      </c>
      <c r="M1341" s="76">
        <v>0.22500000000000001</v>
      </c>
      <c r="N1341" s="62">
        <v>45901</v>
      </c>
      <c r="O1341" s="62">
        <v>46265</v>
      </c>
      <c r="P1341" s="63"/>
      <c r="Q1341" s="63"/>
      <c r="R1341" s="78">
        <v>44</v>
      </c>
      <c r="S1341" s="63" t="str">
        <f>VLOOKUP(R1341,SA!$B$3:$C$11,2,1)</f>
        <v>36-45</v>
      </c>
      <c r="T1341" s="38" t="s">
        <v>98</v>
      </c>
      <c r="U1341" s="24" t="s">
        <v>5743</v>
      </c>
      <c r="V1341" s="24">
        <v>500000</v>
      </c>
      <c r="W1341" s="39">
        <f t="shared" si="369"/>
        <v>0</v>
      </c>
      <c r="X1341" s="29">
        <f t="shared" si="370"/>
        <v>0</v>
      </c>
      <c r="Y1341" s="40">
        <f t="shared" si="371"/>
        <v>365</v>
      </c>
      <c r="Z1341" s="38">
        <f t="shared" si="372"/>
        <v>46081</v>
      </c>
      <c r="AA1341" s="41">
        <f t="shared" si="373"/>
        <v>181</v>
      </c>
      <c r="AB1341" s="24" t="s">
        <v>113</v>
      </c>
      <c r="AC1341" s="41">
        <f t="shared" si="374"/>
        <v>6046.1902</v>
      </c>
      <c r="AD1341" s="41">
        <v>1</v>
      </c>
      <c r="AE1341" s="72">
        <f>INDEX(SA!$C$2:$G$11,MATCH(Details!S1341,SA!$C$2:$C$11,0),MATCH(Details!V1341,SA!$C$2:$G$2,0))*Y1341/(F1341-E1341+1)</f>
        <v>5123.8900000000003</v>
      </c>
      <c r="AF1341" s="41">
        <f t="shared" si="375"/>
        <v>0</v>
      </c>
      <c r="AG1341" s="41">
        <f t="shared" si="376"/>
        <v>0</v>
      </c>
      <c r="AH1341" s="41">
        <f t="shared" si="377"/>
        <v>922.30020000000002</v>
      </c>
      <c r="AI1341" s="60">
        <f t="shared" si="378"/>
        <v>204.9556</v>
      </c>
      <c r="AJ1341" s="60">
        <f t="shared" si="379"/>
        <v>1152.8752500000001</v>
      </c>
      <c r="AK1341" s="60">
        <f t="shared" si="380"/>
        <v>2540.8879178082193</v>
      </c>
      <c r="AL1341" s="60">
        <f t="shared" si="381"/>
        <v>1867.5526195890411</v>
      </c>
      <c r="AM1341" s="41">
        <f t="shared" si="382"/>
        <v>1898.5065304109589</v>
      </c>
      <c r="AN1341" s="42">
        <f t="shared" si="383"/>
        <v>45715</v>
      </c>
      <c r="AO1341" s="43">
        <f t="shared" si="384"/>
        <v>5123.8900000000003</v>
      </c>
    </row>
    <row r="1342" spans="1:41" s="24" customFormat="1" ht="15.75" customHeight="1" x14ac:dyDescent="0.35">
      <c r="A1342" s="36" t="s">
        <v>27</v>
      </c>
      <c r="B1342" s="36">
        <v>202509</v>
      </c>
      <c r="C1342" s="24" t="s">
        <v>736</v>
      </c>
      <c r="D1342" s="24" t="s">
        <v>119</v>
      </c>
      <c r="E1342" s="62">
        <v>45901</v>
      </c>
      <c r="F1342" s="62">
        <v>46265</v>
      </c>
      <c r="G1342" s="37" t="s">
        <v>1760</v>
      </c>
      <c r="H1342" s="36">
        <v>652043</v>
      </c>
      <c r="I1342" s="63">
        <v>38006</v>
      </c>
      <c r="J1342" s="24" t="s">
        <v>4247</v>
      </c>
      <c r="K1342" s="63">
        <f t="shared" si="367"/>
        <v>45901</v>
      </c>
      <c r="L1342" s="55">
        <f t="shared" si="368"/>
        <v>0.04</v>
      </c>
      <c r="M1342" s="76">
        <v>0.22500000000000001</v>
      </c>
      <c r="N1342" s="62">
        <v>45901</v>
      </c>
      <c r="O1342" s="62">
        <v>46265</v>
      </c>
      <c r="P1342" s="63"/>
      <c r="Q1342" s="63"/>
      <c r="R1342" s="78">
        <v>21</v>
      </c>
      <c r="S1342" s="63" t="str">
        <f>VLOOKUP(R1342,SA!$B$3:$C$11,2,1)</f>
        <v>0-25</v>
      </c>
      <c r="T1342" s="38" t="s">
        <v>98</v>
      </c>
      <c r="U1342" s="24" t="s">
        <v>5746</v>
      </c>
      <c r="V1342" s="24">
        <v>500000</v>
      </c>
      <c r="W1342" s="39">
        <f t="shared" si="369"/>
        <v>0</v>
      </c>
      <c r="X1342" s="29">
        <f t="shared" si="370"/>
        <v>0</v>
      </c>
      <c r="Y1342" s="40">
        <f t="shared" si="371"/>
        <v>365</v>
      </c>
      <c r="Z1342" s="38">
        <f t="shared" si="372"/>
        <v>46081</v>
      </c>
      <c r="AA1342" s="41">
        <f t="shared" si="373"/>
        <v>181</v>
      </c>
      <c r="AB1342" s="24" t="s">
        <v>113</v>
      </c>
      <c r="AC1342" s="41">
        <f t="shared" si="374"/>
        <v>4448.2106000000003</v>
      </c>
      <c r="AD1342" s="41">
        <v>1</v>
      </c>
      <c r="AE1342" s="72">
        <f>INDEX(SA!$C$2:$G$11,MATCH(Details!S1342,SA!$C$2:$C$11,0),MATCH(Details!V1342,SA!$C$2:$G$2,0))*Y1342/(F1342-E1342+1)</f>
        <v>3769.67</v>
      </c>
      <c r="AF1342" s="41">
        <f t="shared" si="375"/>
        <v>0</v>
      </c>
      <c r="AG1342" s="41">
        <f t="shared" si="376"/>
        <v>0</v>
      </c>
      <c r="AH1342" s="41">
        <f t="shared" si="377"/>
        <v>678.54060000000004</v>
      </c>
      <c r="AI1342" s="60">
        <f t="shared" si="378"/>
        <v>150.7868</v>
      </c>
      <c r="AJ1342" s="60">
        <f t="shared" si="379"/>
        <v>848.17574999999999</v>
      </c>
      <c r="AK1342" s="60">
        <f t="shared" si="380"/>
        <v>1869.3432054794521</v>
      </c>
      <c r="AL1342" s="60">
        <f t="shared" si="381"/>
        <v>1373.9672560273973</v>
      </c>
      <c r="AM1342" s="41">
        <f t="shared" si="382"/>
        <v>1396.7401939726028</v>
      </c>
      <c r="AN1342" s="42">
        <f t="shared" si="383"/>
        <v>45715</v>
      </c>
      <c r="AO1342" s="43">
        <f t="shared" si="384"/>
        <v>3769.67</v>
      </c>
    </row>
    <row r="1343" spans="1:41" s="24" customFormat="1" ht="15.75" customHeight="1" x14ac:dyDescent="0.35">
      <c r="A1343" s="36" t="s">
        <v>27</v>
      </c>
      <c r="B1343" s="36">
        <v>202509</v>
      </c>
      <c r="C1343" s="24" t="s">
        <v>736</v>
      </c>
      <c r="D1343" s="24" t="s">
        <v>119</v>
      </c>
      <c r="E1343" s="62">
        <v>45901</v>
      </c>
      <c r="F1343" s="62">
        <v>46265</v>
      </c>
      <c r="G1343" s="37" t="s">
        <v>489</v>
      </c>
      <c r="H1343" s="36">
        <v>652043</v>
      </c>
      <c r="I1343" s="63">
        <v>25574</v>
      </c>
      <c r="J1343" s="24" t="s">
        <v>4248</v>
      </c>
      <c r="K1343" s="63">
        <f t="shared" si="367"/>
        <v>45901</v>
      </c>
      <c r="L1343" s="55">
        <f t="shared" si="368"/>
        <v>0.04</v>
      </c>
      <c r="M1343" s="76">
        <v>0.22500000000000001</v>
      </c>
      <c r="N1343" s="62">
        <v>45901</v>
      </c>
      <c r="O1343" s="62">
        <v>46265</v>
      </c>
      <c r="P1343" s="63"/>
      <c r="Q1343" s="63"/>
      <c r="R1343" s="78">
        <v>55</v>
      </c>
      <c r="S1343" s="63" t="str">
        <f>VLOOKUP(R1343,SA!$B$3:$C$11,2,1)</f>
        <v>46-55</v>
      </c>
      <c r="T1343" s="38" t="s">
        <v>97</v>
      </c>
      <c r="U1343" s="24" t="s">
        <v>56</v>
      </c>
      <c r="V1343" s="24">
        <v>500000</v>
      </c>
      <c r="W1343" s="39">
        <f t="shared" si="369"/>
        <v>500000</v>
      </c>
      <c r="X1343" s="29">
        <f t="shared" si="370"/>
        <v>1</v>
      </c>
      <c r="Y1343" s="40">
        <f t="shared" si="371"/>
        <v>365</v>
      </c>
      <c r="Z1343" s="38">
        <f t="shared" si="372"/>
        <v>46081</v>
      </c>
      <c r="AA1343" s="41">
        <f t="shared" si="373"/>
        <v>181</v>
      </c>
      <c r="AB1343" s="24" t="s">
        <v>113</v>
      </c>
      <c r="AC1343" s="41">
        <f t="shared" si="374"/>
        <v>8919.0417999999991</v>
      </c>
      <c r="AD1343" s="41">
        <v>1</v>
      </c>
      <c r="AE1343" s="72">
        <f>INDEX(SA!$C$2:$G$11,MATCH(Details!S1343,SA!$C$2:$C$11,0),MATCH(Details!V1343,SA!$C$2:$G$2,0))*Y1343/(F1343-E1343+1)</f>
        <v>7558.5099999999993</v>
      </c>
      <c r="AF1343" s="41">
        <f t="shared" si="375"/>
        <v>0</v>
      </c>
      <c r="AG1343" s="41">
        <f t="shared" si="376"/>
        <v>0</v>
      </c>
      <c r="AH1343" s="41">
        <f t="shared" si="377"/>
        <v>1360.5317999999997</v>
      </c>
      <c r="AI1343" s="60">
        <f t="shared" si="378"/>
        <v>302.34039999999999</v>
      </c>
      <c r="AJ1343" s="60">
        <f t="shared" si="379"/>
        <v>1700.6647499999999</v>
      </c>
      <c r="AK1343" s="60">
        <f t="shared" si="380"/>
        <v>3748.1926301369858</v>
      </c>
      <c r="AL1343" s="60">
        <f t="shared" si="381"/>
        <v>2754.9215831506845</v>
      </c>
      <c r="AM1343" s="41">
        <f t="shared" si="382"/>
        <v>2800.5832668493149</v>
      </c>
      <c r="AN1343" s="42">
        <f t="shared" si="383"/>
        <v>45715</v>
      </c>
      <c r="AO1343" s="43">
        <f t="shared" si="384"/>
        <v>7558.5099999999993</v>
      </c>
    </row>
    <row r="1344" spans="1:41" s="24" customFormat="1" ht="15.75" customHeight="1" x14ac:dyDescent="0.35">
      <c r="A1344" s="36" t="s">
        <v>27</v>
      </c>
      <c r="B1344" s="36">
        <v>202509</v>
      </c>
      <c r="C1344" s="24" t="s">
        <v>736</v>
      </c>
      <c r="D1344" s="24" t="s">
        <v>119</v>
      </c>
      <c r="E1344" s="62">
        <v>45901</v>
      </c>
      <c r="F1344" s="62">
        <v>46265</v>
      </c>
      <c r="G1344" s="37" t="s">
        <v>1761</v>
      </c>
      <c r="H1344" s="36">
        <v>652044</v>
      </c>
      <c r="I1344" s="63">
        <v>17987</v>
      </c>
      <c r="J1344" s="24" t="s">
        <v>4249</v>
      </c>
      <c r="K1344" s="63">
        <f t="shared" si="367"/>
        <v>45901</v>
      </c>
      <c r="L1344" s="55">
        <f t="shared" si="368"/>
        <v>0.04</v>
      </c>
      <c r="M1344" s="76">
        <v>0.22500000000000001</v>
      </c>
      <c r="N1344" s="62">
        <v>45901</v>
      </c>
      <c r="O1344" s="62">
        <v>46265</v>
      </c>
      <c r="P1344" s="63"/>
      <c r="Q1344" s="63"/>
      <c r="R1344" s="78">
        <v>76</v>
      </c>
      <c r="S1344" s="63" t="str">
        <f>VLOOKUP(R1344,SA!$B$3:$C$11,2,1)</f>
        <v>76-80</v>
      </c>
      <c r="T1344" s="38" t="s">
        <v>97</v>
      </c>
      <c r="U1344" s="24" t="s">
        <v>5744</v>
      </c>
      <c r="V1344" s="24">
        <v>500000</v>
      </c>
      <c r="W1344" s="39">
        <f t="shared" si="369"/>
        <v>0</v>
      </c>
      <c r="X1344" s="29">
        <f t="shared" si="370"/>
        <v>0</v>
      </c>
      <c r="Y1344" s="40">
        <f t="shared" si="371"/>
        <v>365</v>
      </c>
      <c r="Z1344" s="38">
        <f t="shared" si="372"/>
        <v>46081</v>
      </c>
      <c r="AA1344" s="41">
        <f t="shared" si="373"/>
        <v>181</v>
      </c>
      <c r="AB1344" s="24" t="s">
        <v>113</v>
      </c>
      <c r="AC1344" s="41">
        <f t="shared" si="374"/>
        <v>29821.089800000002</v>
      </c>
      <c r="AD1344" s="41">
        <v>1</v>
      </c>
      <c r="AE1344" s="72">
        <f>INDEX(SA!$C$2:$G$11,MATCH(Details!S1344,SA!$C$2:$C$11,0),MATCH(Details!V1344,SA!$C$2:$G$2,0))*Y1344/(F1344-E1344+1)</f>
        <v>25272.11</v>
      </c>
      <c r="AF1344" s="41">
        <f t="shared" si="375"/>
        <v>0</v>
      </c>
      <c r="AG1344" s="41">
        <f t="shared" si="376"/>
        <v>0</v>
      </c>
      <c r="AH1344" s="41">
        <f t="shared" si="377"/>
        <v>4548.9798000000001</v>
      </c>
      <c r="AI1344" s="60">
        <f t="shared" si="378"/>
        <v>1010.8844</v>
      </c>
      <c r="AJ1344" s="60">
        <f t="shared" si="379"/>
        <v>5686.2247500000003</v>
      </c>
      <c r="AK1344" s="60">
        <f t="shared" si="380"/>
        <v>12532.197013698631</v>
      </c>
      <c r="AL1344" s="60">
        <f t="shared" si="381"/>
        <v>9211.1648050684944</v>
      </c>
      <c r="AM1344" s="41">
        <f t="shared" si="382"/>
        <v>9363.8360449315078</v>
      </c>
      <c r="AN1344" s="42">
        <f t="shared" si="383"/>
        <v>45715</v>
      </c>
      <c r="AO1344" s="43">
        <f t="shared" si="384"/>
        <v>25272.11</v>
      </c>
    </row>
    <row r="1345" spans="1:41" s="24" customFormat="1" ht="15.75" customHeight="1" x14ac:dyDescent="0.35">
      <c r="A1345" s="36" t="s">
        <v>27</v>
      </c>
      <c r="B1345" s="36">
        <v>202509</v>
      </c>
      <c r="C1345" s="24" t="s">
        <v>736</v>
      </c>
      <c r="D1345" s="24" t="s">
        <v>119</v>
      </c>
      <c r="E1345" s="62">
        <v>45901</v>
      </c>
      <c r="F1345" s="62">
        <v>46265</v>
      </c>
      <c r="G1345" s="37" t="s">
        <v>469</v>
      </c>
      <c r="H1345" s="36">
        <v>652044</v>
      </c>
      <c r="I1345" s="63">
        <v>29241</v>
      </c>
      <c r="J1345" s="24" t="s">
        <v>4250</v>
      </c>
      <c r="K1345" s="63">
        <f t="shared" si="367"/>
        <v>45901</v>
      </c>
      <c r="L1345" s="55">
        <f t="shared" si="368"/>
        <v>0.04</v>
      </c>
      <c r="M1345" s="76">
        <v>0.22500000000000001</v>
      </c>
      <c r="N1345" s="62">
        <v>45901</v>
      </c>
      <c r="O1345" s="62">
        <v>46265</v>
      </c>
      <c r="P1345" s="63"/>
      <c r="Q1345" s="63"/>
      <c r="R1345" s="78">
        <v>45</v>
      </c>
      <c r="S1345" s="63" t="str">
        <f>VLOOKUP(R1345,SA!$B$3:$C$11,2,1)</f>
        <v>36-45</v>
      </c>
      <c r="T1345" s="38" t="s">
        <v>97</v>
      </c>
      <c r="U1345" s="24" t="s">
        <v>56</v>
      </c>
      <c r="V1345" s="24">
        <v>500000</v>
      </c>
      <c r="W1345" s="39">
        <f t="shared" si="369"/>
        <v>500000</v>
      </c>
      <c r="X1345" s="29">
        <f t="shared" si="370"/>
        <v>1</v>
      </c>
      <c r="Y1345" s="40">
        <f t="shared" si="371"/>
        <v>365</v>
      </c>
      <c r="Z1345" s="38">
        <f t="shared" si="372"/>
        <v>46081</v>
      </c>
      <c r="AA1345" s="41">
        <f t="shared" si="373"/>
        <v>181</v>
      </c>
      <c r="AB1345" s="24" t="s">
        <v>113</v>
      </c>
      <c r="AC1345" s="41">
        <f t="shared" si="374"/>
        <v>6046.1902</v>
      </c>
      <c r="AD1345" s="41">
        <v>1</v>
      </c>
      <c r="AE1345" s="72">
        <f>INDEX(SA!$C$2:$G$11,MATCH(Details!S1345,SA!$C$2:$C$11,0),MATCH(Details!V1345,SA!$C$2:$G$2,0))*Y1345/(F1345-E1345+1)</f>
        <v>5123.8900000000003</v>
      </c>
      <c r="AF1345" s="41">
        <f t="shared" si="375"/>
        <v>0</v>
      </c>
      <c r="AG1345" s="41">
        <f t="shared" si="376"/>
        <v>0</v>
      </c>
      <c r="AH1345" s="41">
        <f t="shared" si="377"/>
        <v>922.30020000000002</v>
      </c>
      <c r="AI1345" s="60">
        <f t="shared" si="378"/>
        <v>204.9556</v>
      </c>
      <c r="AJ1345" s="60">
        <f t="shared" si="379"/>
        <v>1152.8752500000001</v>
      </c>
      <c r="AK1345" s="60">
        <f t="shared" si="380"/>
        <v>2540.8879178082193</v>
      </c>
      <c r="AL1345" s="60">
        <f t="shared" si="381"/>
        <v>1867.5526195890411</v>
      </c>
      <c r="AM1345" s="41">
        <f t="shared" si="382"/>
        <v>1898.5065304109589</v>
      </c>
      <c r="AN1345" s="42">
        <f t="shared" si="383"/>
        <v>45715</v>
      </c>
      <c r="AO1345" s="43">
        <f t="shared" si="384"/>
        <v>5123.8900000000003</v>
      </c>
    </row>
    <row r="1346" spans="1:41" s="24" customFormat="1" ht="15.75" customHeight="1" x14ac:dyDescent="0.35">
      <c r="A1346" s="36" t="s">
        <v>27</v>
      </c>
      <c r="B1346" s="36">
        <v>202509</v>
      </c>
      <c r="C1346" s="24" t="s">
        <v>736</v>
      </c>
      <c r="D1346" s="24" t="s">
        <v>119</v>
      </c>
      <c r="E1346" s="62">
        <v>45901</v>
      </c>
      <c r="F1346" s="62">
        <v>46265</v>
      </c>
      <c r="G1346" s="37" t="s">
        <v>1762</v>
      </c>
      <c r="H1346" s="36">
        <v>652044</v>
      </c>
      <c r="I1346" s="63">
        <v>40557</v>
      </c>
      <c r="J1346" s="24" t="s">
        <v>4251</v>
      </c>
      <c r="K1346" s="63">
        <f t="shared" si="367"/>
        <v>45901</v>
      </c>
      <c r="L1346" s="55">
        <f t="shared" si="368"/>
        <v>0.04</v>
      </c>
      <c r="M1346" s="76">
        <v>0.22500000000000001</v>
      </c>
      <c r="N1346" s="62">
        <v>45901</v>
      </c>
      <c r="O1346" s="62">
        <v>46265</v>
      </c>
      <c r="P1346" s="63"/>
      <c r="Q1346" s="63"/>
      <c r="R1346" s="78">
        <v>14</v>
      </c>
      <c r="S1346" s="63" t="str">
        <f>VLOOKUP(R1346,SA!$B$3:$C$11,2,1)</f>
        <v>0-25</v>
      </c>
      <c r="T1346" s="38" t="s">
        <v>98</v>
      </c>
      <c r="U1346" s="24" t="s">
        <v>5746</v>
      </c>
      <c r="V1346" s="24">
        <v>500000</v>
      </c>
      <c r="W1346" s="39">
        <f t="shared" si="369"/>
        <v>0</v>
      </c>
      <c r="X1346" s="29">
        <f t="shared" si="370"/>
        <v>0</v>
      </c>
      <c r="Y1346" s="40">
        <f t="shared" si="371"/>
        <v>365</v>
      </c>
      <c r="Z1346" s="38">
        <f t="shared" si="372"/>
        <v>46081</v>
      </c>
      <c r="AA1346" s="41">
        <f t="shared" si="373"/>
        <v>181</v>
      </c>
      <c r="AB1346" s="24" t="s">
        <v>113</v>
      </c>
      <c r="AC1346" s="41">
        <f t="shared" si="374"/>
        <v>4448.2106000000003</v>
      </c>
      <c r="AD1346" s="41">
        <v>1</v>
      </c>
      <c r="AE1346" s="72">
        <f>INDEX(SA!$C$2:$G$11,MATCH(Details!S1346,SA!$C$2:$C$11,0),MATCH(Details!V1346,SA!$C$2:$G$2,0))*Y1346/(F1346-E1346+1)</f>
        <v>3769.67</v>
      </c>
      <c r="AF1346" s="41">
        <f t="shared" si="375"/>
        <v>0</v>
      </c>
      <c r="AG1346" s="41">
        <f t="shared" si="376"/>
        <v>0</v>
      </c>
      <c r="AH1346" s="41">
        <f t="shared" si="377"/>
        <v>678.54060000000004</v>
      </c>
      <c r="AI1346" s="60">
        <f t="shared" si="378"/>
        <v>150.7868</v>
      </c>
      <c r="AJ1346" s="60">
        <f t="shared" si="379"/>
        <v>848.17574999999999</v>
      </c>
      <c r="AK1346" s="60">
        <f t="shared" si="380"/>
        <v>1869.3432054794521</v>
      </c>
      <c r="AL1346" s="60">
        <f t="shared" si="381"/>
        <v>1373.9672560273973</v>
      </c>
      <c r="AM1346" s="41">
        <f t="shared" si="382"/>
        <v>1396.7401939726028</v>
      </c>
      <c r="AN1346" s="42">
        <f t="shared" si="383"/>
        <v>45715</v>
      </c>
      <c r="AO1346" s="43">
        <f t="shared" si="384"/>
        <v>3769.67</v>
      </c>
    </row>
    <row r="1347" spans="1:41" s="24" customFormat="1" ht="15.75" customHeight="1" x14ac:dyDescent="0.35">
      <c r="A1347" s="36" t="s">
        <v>27</v>
      </c>
      <c r="B1347" s="36">
        <v>202509</v>
      </c>
      <c r="C1347" s="24" t="s">
        <v>736</v>
      </c>
      <c r="D1347" s="24" t="s">
        <v>119</v>
      </c>
      <c r="E1347" s="62">
        <v>45901</v>
      </c>
      <c r="F1347" s="62">
        <v>46265</v>
      </c>
      <c r="G1347" s="37" t="s">
        <v>1763</v>
      </c>
      <c r="H1347" s="36">
        <v>652044</v>
      </c>
      <c r="I1347" s="63">
        <v>30046</v>
      </c>
      <c r="J1347" s="24" t="s">
        <v>4252</v>
      </c>
      <c r="K1347" s="63">
        <f t="shared" si="367"/>
        <v>45901</v>
      </c>
      <c r="L1347" s="55">
        <f t="shared" si="368"/>
        <v>0.04</v>
      </c>
      <c r="M1347" s="76">
        <v>0.22500000000000001</v>
      </c>
      <c r="N1347" s="62">
        <v>45901</v>
      </c>
      <c r="O1347" s="62">
        <v>46265</v>
      </c>
      <c r="P1347" s="63"/>
      <c r="Q1347" s="63"/>
      <c r="R1347" s="78">
        <v>43</v>
      </c>
      <c r="S1347" s="63" t="str">
        <f>VLOOKUP(R1347,SA!$B$3:$C$11,2,1)</f>
        <v>36-45</v>
      </c>
      <c r="T1347" s="38" t="s">
        <v>98</v>
      </c>
      <c r="U1347" s="24" t="s">
        <v>5743</v>
      </c>
      <c r="V1347" s="24">
        <v>500000</v>
      </c>
      <c r="W1347" s="39">
        <f t="shared" si="369"/>
        <v>0</v>
      </c>
      <c r="X1347" s="29">
        <f t="shared" si="370"/>
        <v>0</v>
      </c>
      <c r="Y1347" s="40">
        <f t="shared" si="371"/>
        <v>365</v>
      </c>
      <c r="Z1347" s="38">
        <f t="shared" si="372"/>
        <v>46081</v>
      </c>
      <c r="AA1347" s="41">
        <f t="shared" si="373"/>
        <v>181</v>
      </c>
      <c r="AB1347" s="24" t="s">
        <v>113</v>
      </c>
      <c r="AC1347" s="41">
        <f t="shared" si="374"/>
        <v>6046.1902</v>
      </c>
      <c r="AD1347" s="41">
        <v>1</v>
      </c>
      <c r="AE1347" s="72">
        <f>INDEX(SA!$C$2:$G$11,MATCH(Details!S1347,SA!$C$2:$C$11,0),MATCH(Details!V1347,SA!$C$2:$G$2,0))*Y1347/(F1347-E1347+1)</f>
        <v>5123.8900000000003</v>
      </c>
      <c r="AF1347" s="41">
        <f t="shared" si="375"/>
        <v>0</v>
      </c>
      <c r="AG1347" s="41">
        <f t="shared" si="376"/>
        <v>0</v>
      </c>
      <c r="AH1347" s="41">
        <f t="shared" si="377"/>
        <v>922.30020000000002</v>
      </c>
      <c r="AI1347" s="60">
        <f t="shared" si="378"/>
        <v>204.9556</v>
      </c>
      <c r="AJ1347" s="60">
        <f t="shared" si="379"/>
        <v>1152.8752500000001</v>
      </c>
      <c r="AK1347" s="60">
        <f t="shared" si="380"/>
        <v>2540.8879178082193</v>
      </c>
      <c r="AL1347" s="60">
        <f t="shared" si="381"/>
        <v>1867.5526195890411</v>
      </c>
      <c r="AM1347" s="41">
        <f t="shared" si="382"/>
        <v>1898.5065304109589</v>
      </c>
      <c r="AN1347" s="42">
        <f t="shared" si="383"/>
        <v>45715</v>
      </c>
      <c r="AO1347" s="43">
        <f t="shared" si="384"/>
        <v>5123.8900000000003</v>
      </c>
    </row>
    <row r="1348" spans="1:41" s="24" customFormat="1" ht="15.75" customHeight="1" x14ac:dyDescent="0.35">
      <c r="A1348" s="36" t="s">
        <v>27</v>
      </c>
      <c r="B1348" s="36">
        <v>202509</v>
      </c>
      <c r="C1348" s="24" t="s">
        <v>736</v>
      </c>
      <c r="D1348" s="24" t="s">
        <v>119</v>
      </c>
      <c r="E1348" s="62">
        <v>45901</v>
      </c>
      <c r="F1348" s="62">
        <v>46265</v>
      </c>
      <c r="G1348" s="37" t="s">
        <v>1764</v>
      </c>
      <c r="H1348" s="36">
        <v>652044</v>
      </c>
      <c r="I1348" s="63">
        <v>41842</v>
      </c>
      <c r="J1348" s="24" t="s">
        <v>4253</v>
      </c>
      <c r="K1348" s="63">
        <f t="shared" ref="K1348:K1411" si="385">N1348</f>
        <v>45901</v>
      </c>
      <c r="L1348" s="55">
        <f t="shared" ref="L1348:L1411" si="386">IF(K1348&gt;=DATE(2022,4,1),4%,5%)</f>
        <v>0.04</v>
      </c>
      <c r="M1348" s="76">
        <v>0.22500000000000001</v>
      </c>
      <c r="N1348" s="62">
        <v>45901</v>
      </c>
      <c r="O1348" s="62">
        <v>46265</v>
      </c>
      <c r="P1348" s="63"/>
      <c r="Q1348" s="63"/>
      <c r="R1348" s="78">
        <v>11</v>
      </c>
      <c r="S1348" s="63" t="str">
        <f>VLOOKUP(R1348,SA!$B$3:$C$11,2,1)</f>
        <v>0-25</v>
      </c>
      <c r="T1348" s="38" t="s">
        <v>97</v>
      </c>
      <c r="U1348" s="24" t="s">
        <v>5745</v>
      </c>
      <c r="V1348" s="24">
        <v>500000</v>
      </c>
      <c r="W1348" s="39">
        <f t="shared" ref="W1348:W1411" si="387">IF(U1348="self",V1348,0)</f>
        <v>0</v>
      </c>
      <c r="X1348" s="29">
        <f t="shared" ref="X1348:X1411" si="388">IF(U1348="self",1,0)</f>
        <v>0</v>
      </c>
      <c r="Y1348" s="40">
        <f t="shared" ref="Y1348:Y1411" si="389">O1348-N1348+1</f>
        <v>365</v>
      </c>
      <c r="Z1348" s="38">
        <f t="shared" ref="Z1348:Z1411" si="390">$Z$1</f>
        <v>46081</v>
      </c>
      <c r="AA1348" s="41">
        <f t="shared" ref="AA1348:AA1411" si="391">IF(MIN((Z1348-N1348)+1,Y1348)&lt;0,0,MIN((Z1348-N1348)+1,Y1348))</f>
        <v>181</v>
      </c>
      <c r="AB1348" s="24" t="s">
        <v>113</v>
      </c>
      <c r="AC1348" s="41">
        <f t="shared" ref="AC1348:AC1411" si="392">AE1348+AF1348+AG1348+AH1348</f>
        <v>4448.2106000000003</v>
      </c>
      <c r="AD1348" s="41">
        <v>1</v>
      </c>
      <c r="AE1348" s="72">
        <f>INDEX(SA!$C$2:$G$11,MATCH(Details!S1348,SA!$C$2:$C$11,0),MATCH(Details!V1348,SA!$C$2:$G$2,0))*Y1348/(F1348-E1348+1)</f>
        <v>3769.67</v>
      </c>
      <c r="AF1348" s="41">
        <f t="shared" ref="AF1348:AF1411" si="393">IF(AB1348="Karnataka",AE1348*9%,0)</f>
        <v>0</v>
      </c>
      <c r="AG1348" s="41">
        <f t="shared" ref="AG1348:AG1411" si="394">IF(AB1348="Karnataka",AE1348*9%,0)</f>
        <v>0</v>
      </c>
      <c r="AH1348" s="41">
        <f t="shared" ref="AH1348:AH1411" si="395">IF(AF1348+AG1348&gt;0,0,AE1348*18%)</f>
        <v>678.54060000000004</v>
      </c>
      <c r="AI1348" s="60">
        <f t="shared" ref="AI1348:AI1411" si="396">AE1348*L1348</f>
        <v>150.7868</v>
      </c>
      <c r="AJ1348" s="60">
        <f t="shared" ref="AJ1348:AJ1411" si="397">$AE1348*M1348</f>
        <v>848.17574999999999</v>
      </c>
      <c r="AK1348" s="60">
        <f t="shared" ref="AK1348:AK1411" si="398">(AE1348)*AA1348/Y1348</f>
        <v>1869.3432054794521</v>
      </c>
      <c r="AL1348" s="60">
        <f t="shared" ref="AL1348:AL1411" si="399">AK1348*(1-L1348-M1348)</f>
        <v>1373.9672560273973</v>
      </c>
      <c r="AM1348" s="41">
        <f t="shared" ref="AM1348:AM1411" si="400">AE1348-AI1348-AL1348-AJ1348</f>
        <v>1396.7401939726028</v>
      </c>
      <c r="AN1348" s="42">
        <f t="shared" ref="AN1348:AN1411" si="401">Z1348-366</f>
        <v>45715</v>
      </c>
      <c r="AO1348" s="43">
        <f t="shared" ref="AO1348:AO1411" si="402">IF(AND(O1348&gt;Z1348,N1348&gt;AN1348),AE1348,0)</f>
        <v>3769.67</v>
      </c>
    </row>
    <row r="1349" spans="1:41" s="24" customFormat="1" ht="15.75" customHeight="1" x14ac:dyDescent="0.35">
      <c r="A1349" s="36" t="s">
        <v>27</v>
      </c>
      <c r="B1349" s="36">
        <v>202509</v>
      </c>
      <c r="C1349" s="24" t="s">
        <v>736</v>
      </c>
      <c r="D1349" s="24" t="s">
        <v>119</v>
      </c>
      <c r="E1349" s="62">
        <v>45901</v>
      </c>
      <c r="F1349" s="62">
        <v>46265</v>
      </c>
      <c r="G1349" s="37" t="s">
        <v>1765</v>
      </c>
      <c r="H1349" s="36">
        <v>652044</v>
      </c>
      <c r="I1349" s="63">
        <v>18735</v>
      </c>
      <c r="J1349" s="24" t="s">
        <v>4254</v>
      </c>
      <c r="K1349" s="63">
        <f t="shared" si="385"/>
        <v>45901</v>
      </c>
      <c r="L1349" s="55">
        <f t="shared" si="386"/>
        <v>0.04</v>
      </c>
      <c r="M1349" s="76">
        <v>0.22500000000000001</v>
      </c>
      <c r="N1349" s="62">
        <v>45901</v>
      </c>
      <c r="O1349" s="62">
        <v>46265</v>
      </c>
      <c r="P1349" s="63"/>
      <c r="Q1349" s="63"/>
      <c r="R1349" s="78">
        <v>74</v>
      </c>
      <c r="S1349" s="63" t="str">
        <f>VLOOKUP(R1349,SA!$B$3:$C$11,2,1)</f>
        <v>71-75</v>
      </c>
      <c r="T1349" s="38" t="s">
        <v>98</v>
      </c>
      <c r="U1349" s="24" t="s">
        <v>5747</v>
      </c>
      <c r="V1349" s="24">
        <v>500000</v>
      </c>
      <c r="W1349" s="39">
        <f t="shared" si="387"/>
        <v>0</v>
      </c>
      <c r="X1349" s="29">
        <f t="shared" si="388"/>
        <v>0</v>
      </c>
      <c r="Y1349" s="40">
        <f t="shared" si="389"/>
        <v>365</v>
      </c>
      <c r="Z1349" s="38">
        <f t="shared" si="390"/>
        <v>46081</v>
      </c>
      <c r="AA1349" s="41">
        <f t="shared" si="391"/>
        <v>181</v>
      </c>
      <c r="AB1349" s="24" t="s">
        <v>113</v>
      </c>
      <c r="AC1349" s="41">
        <f t="shared" si="392"/>
        <v>23735.924199999998</v>
      </c>
      <c r="AD1349" s="41">
        <v>1</v>
      </c>
      <c r="AE1349" s="72">
        <f>INDEX(SA!$C$2:$G$11,MATCH(Details!S1349,SA!$C$2:$C$11,0),MATCH(Details!V1349,SA!$C$2:$G$2,0))*Y1349/(F1349-E1349+1)</f>
        <v>20115.189999999999</v>
      </c>
      <c r="AF1349" s="41">
        <f t="shared" si="393"/>
        <v>0</v>
      </c>
      <c r="AG1349" s="41">
        <f t="shared" si="394"/>
        <v>0</v>
      </c>
      <c r="AH1349" s="41">
        <f t="shared" si="395"/>
        <v>3620.7341999999994</v>
      </c>
      <c r="AI1349" s="60">
        <f t="shared" si="396"/>
        <v>804.60759999999993</v>
      </c>
      <c r="AJ1349" s="60">
        <f t="shared" si="397"/>
        <v>4525.9177499999996</v>
      </c>
      <c r="AK1349" s="60">
        <f t="shared" si="398"/>
        <v>9974.9298356164381</v>
      </c>
      <c r="AL1349" s="60">
        <f t="shared" si="399"/>
        <v>7331.5734291780818</v>
      </c>
      <c r="AM1349" s="41">
        <f t="shared" si="400"/>
        <v>7453.091220821917</v>
      </c>
      <c r="AN1349" s="42">
        <f t="shared" si="401"/>
        <v>45715</v>
      </c>
      <c r="AO1349" s="43">
        <f t="shared" si="402"/>
        <v>20115.189999999999</v>
      </c>
    </row>
    <row r="1350" spans="1:41" s="24" customFormat="1" ht="15.75" customHeight="1" x14ac:dyDescent="0.35">
      <c r="A1350" s="36" t="s">
        <v>27</v>
      </c>
      <c r="B1350" s="36">
        <v>202509</v>
      </c>
      <c r="C1350" s="24" t="s">
        <v>736</v>
      </c>
      <c r="D1350" s="24" t="s">
        <v>119</v>
      </c>
      <c r="E1350" s="62">
        <v>45901</v>
      </c>
      <c r="F1350" s="62">
        <v>46265</v>
      </c>
      <c r="G1350" s="37" t="s">
        <v>1766</v>
      </c>
      <c r="H1350" s="36">
        <v>652047</v>
      </c>
      <c r="I1350" s="63">
        <v>18883</v>
      </c>
      <c r="J1350" s="24" t="s">
        <v>4255</v>
      </c>
      <c r="K1350" s="63">
        <f t="shared" si="385"/>
        <v>45901</v>
      </c>
      <c r="L1350" s="55">
        <f t="shared" si="386"/>
        <v>0.04</v>
      </c>
      <c r="M1350" s="76">
        <v>0.22500000000000001</v>
      </c>
      <c r="N1350" s="62">
        <v>45901</v>
      </c>
      <c r="O1350" s="62">
        <v>46265</v>
      </c>
      <c r="P1350" s="63"/>
      <c r="Q1350" s="63"/>
      <c r="R1350" s="78">
        <v>73</v>
      </c>
      <c r="S1350" s="63" t="str">
        <f>VLOOKUP(R1350,SA!$B$3:$C$11,2,1)</f>
        <v>71-75</v>
      </c>
      <c r="T1350" s="38" t="s">
        <v>97</v>
      </c>
      <c r="U1350" s="24" t="s">
        <v>5744</v>
      </c>
      <c r="V1350" s="24">
        <v>500000</v>
      </c>
      <c r="W1350" s="39">
        <f t="shared" si="387"/>
        <v>0</v>
      </c>
      <c r="X1350" s="29">
        <f t="shared" si="388"/>
        <v>0</v>
      </c>
      <c r="Y1350" s="40">
        <f t="shared" si="389"/>
        <v>365</v>
      </c>
      <c r="Z1350" s="38">
        <f t="shared" si="390"/>
        <v>46081</v>
      </c>
      <c r="AA1350" s="41">
        <f t="shared" si="391"/>
        <v>181</v>
      </c>
      <c r="AB1350" s="24" t="s">
        <v>113</v>
      </c>
      <c r="AC1350" s="41">
        <f t="shared" si="392"/>
        <v>23735.924199999998</v>
      </c>
      <c r="AD1350" s="41">
        <v>1</v>
      </c>
      <c r="AE1350" s="72">
        <f>INDEX(SA!$C$2:$G$11,MATCH(Details!S1350,SA!$C$2:$C$11,0),MATCH(Details!V1350,SA!$C$2:$G$2,0))*Y1350/(F1350-E1350+1)</f>
        <v>20115.189999999999</v>
      </c>
      <c r="AF1350" s="41">
        <f t="shared" si="393"/>
        <v>0</v>
      </c>
      <c r="AG1350" s="41">
        <f t="shared" si="394"/>
        <v>0</v>
      </c>
      <c r="AH1350" s="41">
        <f t="shared" si="395"/>
        <v>3620.7341999999994</v>
      </c>
      <c r="AI1350" s="60">
        <f t="shared" si="396"/>
        <v>804.60759999999993</v>
      </c>
      <c r="AJ1350" s="60">
        <f t="shared" si="397"/>
        <v>4525.9177499999996</v>
      </c>
      <c r="AK1350" s="60">
        <f t="shared" si="398"/>
        <v>9974.9298356164381</v>
      </c>
      <c r="AL1350" s="60">
        <f t="shared" si="399"/>
        <v>7331.5734291780818</v>
      </c>
      <c r="AM1350" s="41">
        <f t="shared" si="400"/>
        <v>7453.091220821917</v>
      </c>
      <c r="AN1350" s="42">
        <f t="shared" si="401"/>
        <v>45715</v>
      </c>
      <c r="AO1350" s="43">
        <f t="shared" si="402"/>
        <v>20115.189999999999</v>
      </c>
    </row>
    <row r="1351" spans="1:41" s="24" customFormat="1" ht="15.75" customHeight="1" x14ac:dyDescent="0.35">
      <c r="A1351" s="36" t="s">
        <v>27</v>
      </c>
      <c r="B1351" s="36">
        <v>202509</v>
      </c>
      <c r="C1351" s="24" t="s">
        <v>736</v>
      </c>
      <c r="D1351" s="24" t="s">
        <v>119</v>
      </c>
      <c r="E1351" s="62">
        <v>45901</v>
      </c>
      <c r="F1351" s="62">
        <v>46265</v>
      </c>
      <c r="G1351" s="37" t="s">
        <v>1767</v>
      </c>
      <c r="H1351" s="36">
        <v>652047</v>
      </c>
      <c r="I1351" s="63">
        <v>29320</v>
      </c>
      <c r="J1351" s="24" t="s">
        <v>4256</v>
      </c>
      <c r="K1351" s="63">
        <f t="shared" si="385"/>
        <v>45901</v>
      </c>
      <c r="L1351" s="55">
        <f t="shared" si="386"/>
        <v>0.04</v>
      </c>
      <c r="M1351" s="76">
        <v>0.22500000000000001</v>
      </c>
      <c r="N1351" s="62">
        <v>45901</v>
      </c>
      <c r="O1351" s="62">
        <v>46265</v>
      </c>
      <c r="P1351" s="63"/>
      <c r="Q1351" s="63"/>
      <c r="R1351" s="78">
        <v>45</v>
      </c>
      <c r="S1351" s="63" t="str">
        <f>VLOOKUP(R1351,SA!$B$3:$C$11,2,1)</f>
        <v>36-45</v>
      </c>
      <c r="T1351" s="38" t="s">
        <v>98</v>
      </c>
      <c r="U1351" s="24" t="s">
        <v>5743</v>
      </c>
      <c r="V1351" s="24">
        <v>500000</v>
      </c>
      <c r="W1351" s="39">
        <f t="shared" si="387"/>
        <v>0</v>
      </c>
      <c r="X1351" s="29">
        <f t="shared" si="388"/>
        <v>0</v>
      </c>
      <c r="Y1351" s="40">
        <f t="shared" si="389"/>
        <v>365</v>
      </c>
      <c r="Z1351" s="38">
        <f t="shared" si="390"/>
        <v>46081</v>
      </c>
      <c r="AA1351" s="41">
        <f t="shared" si="391"/>
        <v>181</v>
      </c>
      <c r="AB1351" s="24" t="s">
        <v>113</v>
      </c>
      <c r="AC1351" s="41">
        <f t="shared" si="392"/>
        <v>6046.1902</v>
      </c>
      <c r="AD1351" s="41">
        <v>1</v>
      </c>
      <c r="AE1351" s="72">
        <f>INDEX(SA!$C$2:$G$11,MATCH(Details!S1351,SA!$C$2:$C$11,0),MATCH(Details!V1351,SA!$C$2:$G$2,0))*Y1351/(F1351-E1351+1)</f>
        <v>5123.8900000000003</v>
      </c>
      <c r="AF1351" s="41">
        <f t="shared" si="393"/>
        <v>0</v>
      </c>
      <c r="AG1351" s="41">
        <f t="shared" si="394"/>
        <v>0</v>
      </c>
      <c r="AH1351" s="41">
        <f t="shared" si="395"/>
        <v>922.30020000000002</v>
      </c>
      <c r="AI1351" s="60">
        <f t="shared" si="396"/>
        <v>204.9556</v>
      </c>
      <c r="AJ1351" s="60">
        <f t="shared" si="397"/>
        <v>1152.8752500000001</v>
      </c>
      <c r="AK1351" s="60">
        <f t="shared" si="398"/>
        <v>2540.8879178082193</v>
      </c>
      <c r="AL1351" s="60">
        <f t="shared" si="399"/>
        <v>1867.5526195890411</v>
      </c>
      <c r="AM1351" s="41">
        <f t="shared" si="400"/>
        <v>1898.5065304109589</v>
      </c>
      <c r="AN1351" s="42">
        <f t="shared" si="401"/>
        <v>45715</v>
      </c>
      <c r="AO1351" s="43">
        <f t="shared" si="402"/>
        <v>5123.8900000000003</v>
      </c>
    </row>
    <row r="1352" spans="1:41" s="24" customFormat="1" ht="15.75" customHeight="1" x14ac:dyDescent="0.35">
      <c r="A1352" s="36" t="s">
        <v>27</v>
      </c>
      <c r="B1352" s="36">
        <v>202509</v>
      </c>
      <c r="C1352" s="24" t="s">
        <v>736</v>
      </c>
      <c r="D1352" s="24" t="s">
        <v>119</v>
      </c>
      <c r="E1352" s="62">
        <v>45901</v>
      </c>
      <c r="F1352" s="62">
        <v>46265</v>
      </c>
      <c r="G1352" s="37" t="s">
        <v>1768</v>
      </c>
      <c r="H1352" s="36">
        <v>652047</v>
      </c>
      <c r="I1352" s="63">
        <v>19463</v>
      </c>
      <c r="J1352" s="24" t="s">
        <v>4257</v>
      </c>
      <c r="K1352" s="63">
        <f t="shared" si="385"/>
        <v>45901</v>
      </c>
      <c r="L1352" s="55">
        <f t="shared" si="386"/>
        <v>0.04</v>
      </c>
      <c r="M1352" s="76">
        <v>0.22500000000000001</v>
      </c>
      <c r="N1352" s="62">
        <v>45901</v>
      </c>
      <c r="O1352" s="62">
        <v>46265</v>
      </c>
      <c r="P1352" s="63"/>
      <c r="Q1352" s="63"/>
      <c r="R1352" s="78">
        <v>72</v>
      </c>
      <c r="S1352" s="63" t="str">
        <f>VLOOKUP(R1352,SA!$B$3:$C$11,2,1)</f>
        <v>71-75</v>
      </c>
      <c r="T1352" s="38" t="s">
        <v>98</v>
      </c>
      <c r="U1352" s="24" t="s">
        <v>5747</v>
      </c>
      <c r="V1352" s="24">
        <v>500000</v>
      </c>
      <c r="W1352" s="39">
        <f t="shared" si="387"/>
        <v>0</v>
      </c>
      <c r="X1352" s="29">
        <f t="shared" si="388"/>
        <v>0</v>
      </c>
      <c r="Y1352" s="40">
        <f t="shared" si="389"/>
        <v>365</v>
      </c>
      <c r="Z1352" s="38">
        <f t="shared" si="390"/>
        <v>46081</v>
      </c>
      <c r="AA1352" s="41">
        <f t="shared" si="391"/>
        <v>181</v>
      </c>
      <c r="AB1352" s="24" t="s">
        <v>113</v>
      </c>
      <c r="AC1352" s="41">
        <f t="shared" si="392"/>
        <v>23735.924199999998</v>
      </c>
      <c r="AD1352" s="41">
        <v>1</v>
      </c>
      <c r="AE1352" s="72">
        <f>INDEX(SA!$C$2:$G$11,MATCH(Details!S1352,SA!$C$2:$C$11,0),MATCH(Details!V1352,SA!$C$2:$G$2,0))*Y1352/(F1352-E1352+1)</f>
        <v>20115.189999999999</v>
      </c>
      <c r="AF1352" s="41">
        <f t="shared" si="393"/>
        <v>0</v>
      </c>
      <c r="AG1352" s="41">
        <f t="shared" si="394"/>
        <v>0</v>
      </c>
      <c r="AH1352" s="41">
        <f t="shared" si="395"/>
        <v>3620.7341999999994</v>
      </c>
      <c r="AI1352" s="60">
        <f t="shared" si="396"/>
        <v>804.60759999999993</v>
      </c>
      <c r="AJ1352" s="60">
        <f t="shared" si="397"/>
        <v>4525.9177499999996</v>
      </c>
      <c r="AK1352" s="60">
        <f t="shared" si="398"/>
        <v>9974.9298356164381</v>
      </c>
      <c r="AL1352" s="60">
        <f t="shared" si="399"/>
        <v>7331.5734291780818</v>
      </c>
      <c r="AM1352" s="41">
        <f t="shared" si="400"/>
        <v>7453.091220821917</v>
      </c>
      <c r="AN1352" s="42">
        <f t="shared" si="401"/>
        <v>45715</v>
      </c>
      <c r="AO1352" s="43">
        <f t="shared" si="402"/>
        <v>20115.189999999999</v>
      </c>
    </row>
    <row r="1353" spans="1:41" s="24" customFormat="1" ht="15.75" customHeight="1" x14ac:dyDescent="0.35">
      <c r="A1353" s="36" t="s">
        <v>27</v>
      </c>
      <c r="B1353" s="36">
        <v>202509</v>
      </c>
      <c r="C1353" s="24" t="s">
        <v>736</v>
      </c>
      <c r="D1353" s="24" t="s">
        <v>119</v>
      </c>
      <c r="E1353" s="62">
        <v>45901</v>
      </c>
      <c r="F1353" s="62">
        <v>46265</v>
      </c>
      <c r="G1353" s="37" t="s">
        <v>1769</v>
      </c>
      <c r="H1353" s="36">
        <v>652047</v>
      </c>
      <c r="I1353" s="63">
        <v>39199</v>
      </c>
      <c r="J1353" s="24" t="s">
        <v>4258</v>
      </c>
      <c r="K1353" s="63">
        <f t="shared" si="385"/>
        <v>45901</v>
      </c>
      <c r="L1353" s="55">
        <f t="shared" si="386"/>
        <v>0.04</v>
      </c>
      <c r="M1353" s="76">
        <v>0.22500000000000001</v>
      </c>
      <c r="N1353" s="62">
        <v>45901</v>
      </c>
      <c r="O1353" s="62">
        <v>46265</v>
      </c>
      <c r="P1353" s="63"/>
      <c r="Q1353" s="63"/>
      <c r="R1353" s="78">
        <v>18</v>
      </c>
      <c r="S1353" s="63" t="str">
        <f>VLOOKUP(R1353,SA!$B$3:$C$11,2,1)</f>
        <v>0-25</v>
      </c>
      <c r="T1353" s="38" t="s">
        <v>97</v>
      </c>
      <c r="U1353" s="24" t="s">
        <v>5745</v>
      </c>
      <c r="V1353" s="24">
        <v>500000</v>
      </c>
      <c r="W1353" s="39">
        <f t="shared" si="387"/>
        <v>0</v>
      </c>
      <c r="X1353" s="29">
        <f t="shared" si="388"/>
        <v>0</v>
      </c>
      <c r="Y1353" s="40">
        <f t="shared" si="389"/>
        <v>365</v>
      </c>
      <c r="Z1353" s="38">
        <f t="shared" si="390"/>
        <v>46081</v>
      </c>
      <c r="AA1353" s="41">
        <f t="shared" si="391"/>
        <v>181</v>
      </c>
      <c r="AB1353" s="24" t="s">
        <v>113</v>
      </c>
      <c r="AC1353" s="41">
        <f t="shared" si="392"/>
        <v>4448.2106000000003</v>
      </c>
      <c r="AD1353" s="41">
        <v>1</v>
      </c>
      <c r="AE1353" s="72">
        <f>INDEX(SA!$C$2:$G$11,MATCH(Details!S1353,SA!$C$2:$C$11,0),MATCH(Details!V1353,SA!$C$2:$G$2,0))*Y1353/(F1353-E1353+1)</f>
        <v>3769.67</v>
      </c>
      <c r="AF1353" s="41">
        <f t="shared" si="393"/>
        <v>0</v>
      </c>
      <c r="AG1353" s="41">
        <f t="shared" si="394"/>
        <v>0</v>
      </c>
      <c r="AH1353" s="41">
        <f t="shared" si="395"/>
        <v>678.54060000000004</v>
      </c>
      <c r="AI1353" s="60">
        <f t="shared" si="396"/>
        <v>150.7868</v>
      </c>
      <c r="AJ1353" s="60">
        <f t="shared" si="397"/>
        <v>848.17574999999999</v>
      </c>
      <c r="AK1353" s="60">
        <f t="shared" si="398"/>
        <v>1869.3432054794521</v>
      </c>
      <c r="AL1353" s="60">
        <f t="shared" si="399"/>
        <v>1373.9672560273973</v>
      </c>
      <c r="AM1353" s="41">
        <f t="shared" si="400"/>
        <v>1396.7401939726028</v>
      </c>
      <c r="AN1353" s="42">
        <f t="shared" si="401"/>
        <v>45715</v>
      </c>
      <c r="AO1353" s="43">
        <f t="shared" si="402"/>
        <v>3769.67</v>
      </c>
    </row>
    <row r="1354" spans="1:41" s="24" customFormat="1" ht="15.75" customHeight="1" x14ac:dyDescent="0.35">
      <c r="A1354" s="36" t="s">
        <v>27</v>
      </c>
      <c r="B1354" s="36">
        <v>202509</v>
      </c>
      <c r="C1354" s="24" t="s">
        <v>736</v>
      </c>
      <c r="D1354" s="24" t="s">
        <v>119</v>
      </c>
      <c r="E1354" s="62">
        <v>45901</v>
      </c>
      <c r="F1354" s="62">
        <v>46265</v>
      </c>
      <c r="G1354" s="37" t="s">
        <v>408</v>
      </c>
      <c r="H1354" s="36">
        <v>652047</v>
      </c>
      <c r="I1354" s="63">
        <v>27930</v>
      </c>
      <c r="J1354" s="24" t="s">
        <v>4259</v>
      </c>
      <c r="K1354" s="63">
        <f t="shared" si="385"/>
        <v>45901</v>
      </c>
      <c r="L1354" s="55">
        <f t="shared" si="386"/>
        <v>0.04</v>
      </c>
      <c r="M1354" s="76">
        <v>0.22500000000000001</v>
      </c>
      <c r="N1354" s="62">
        <v>45901</v>
      </c>
      <c r="O1354" s="62">
        <v>46265</v>
      </c>
      <c r="P1354" s="63"/>
      <c r="Q1354" s="63"/>
      <c r="R1354" s="78">
        <v>49</v>
      </c>
      <c r="S1354" s="63" t="str">
        <f>VLOOKUP(R1354,SA!$B$3:$C$11,2,1)</f>
        <v>46-55</v>
      </c>
      <c r="T1354" s="38" t="s">
        <v>97</v>
      </c>
      <c r="U1354" s="24" t="s">
        <v>56</v>
      </c>
      <c r="V1354" s="24">
        <v>500000</v>
      </c>
      <c r="W1354" s="39">
        <f t="shared" si="387"/>
        <v>500000</v>
      </c>
      <c r="X1354" s="29">
        <f t="shared" si="388"/>
        <v>1</v>
      </c>
      <c r="Y1354" s="40">
        <f t="shared" si="389"/>
        <v>365</v>
      </c>
      <c r="Z1354" s="38">
        <f t="shared" si="390"/>
        <v>46081</v>
      </c>
      <c r="AA1354" s="41">
        <f t="shared" si="391"/>
        <v>181</v>
      </c>
      <c r="AB1354" s="24" t="s">
        <v>113</v>
      </c>
      <c r="AC1354" s="41">
        <f t="shared" si="392"/>
        <v>8919.0417999999991</v>
      </c>
      <c r="AD1354" s="41">
        <v>1</v>
      </c>
      <c r="AE1354" s="72">
        <f>INDEX(SA!$C$2:$G$11,MATCH(Details!S1354,SA!$C$2:$C$11,0),MATCH(Details!V1354,SA!$C$2:$G$2,0))*Y1354/(F1354-E1354+1)</f>
        <v>7558.5099999999993</v>
      </c>
      <c r="AF1354" s="41">
        <f t="shared" si="393"/>
        <v>0</v>
      </c>
      <c r="AG1354" s="41">
        <f t="shared" si="394"/>
        <v>0</v>
      </c>
      <c r="AH1354" s="41">
        <f t="shared" si="395"/>
        <v>1360.5317999999997</v>
      </c>
      <c r="AI1354" s="60">
        <f t="shared" si="396"/>
        <v>302.34039999999999</v>
      </c>
      <c r="AJ1354" s="60">
        <f t="shared" si="397"/>
        <v>1700.6647499999999</v>
      </c>
      <c r="AK1354" s="60">
        <f t="shared" si="398"/>
        <v>3748.1926301369858</v>
      </c>
      <c r="AL1354" s="60">
        <f t="shared" si="399"/>
        <v>2754.9215831506845</v>
      </c>
      <c r="AM1354" s="41">
        <f t="shared" si="400"/>
        <v>2800.5832668493149</v>
      </c>
      <c r="AN1354" s="42">
        <f t="shared" si="401"/>
        <v>45715</v>
      </c>
      <c r="AO1354" s="43">
        <f t="shared" si="402"/>
        <v>7558.5099999999993</v>
      </c>
    </row>
    <row r="1355" spans="1:41" s="24" customFormat="1" ht="15.75" customHeight="1" x14ac:dyDescent="0.35">
      <c r="A1355" s="36" t="s">
        <v>27</v>
      </c>
      <c r="B1355" s="36">
        <v>202509</v>
      </c>
      <c r="C1355" s="24" t="s">
        <v>736</v>
      </c>
      <c r="D1355" s="24" t="s">
        <v>119</v>
      </c>
      <c r="E1355" s="62">
        <v>45901</v>
      </c>
      <c r="F1355" s="62">
        <v>46265</v>
      </c>
      <c r="G1355" s="37" t="s">
        <v>1770</v>
      </c>
      <c r="H1355" s="36">
        <v>652050</v>
      </c>
      <c r="I1355" s="63">
        <v>43489</v>
      </c>
      <c r="J1355" s="24" t="s">
        <v>4260</v>
      </c>
      <c r="K1355" s="63">
        <f t="shared" si="385"/>
        <v>45901</v>
      </c>
      <c r="L1355" s="55">
        <f t="shared" si="386"/>
        <v>0.04</v>
      </c>
      <c r="M1355" s="76">
        <v>0.22500000000000001</v>
      </c>
      <c r="N1355" s="62">
        <v>45901</v>
      </c>
      <c r="O1355" s="62">
        <v>46265</v>
      </c>
      <c r="P1355" s="63"/>
      <c r="Q1355" s="63"/>
      <c r="R1355" s="78">
        <v>6</v>
      </c>
      <c r="S1355" s="63" t="str">
        <f>VLOOKUP(R1355,SA!$B$3:$C$11,2,1)</f>
        <v>0-25</v>
      </c>
      <c r="T1355" s="38" t="s">
        <v>98</v>
      </c>
      <c r="U1355" s="24" t="s">
        <v>5746</v>
      </c>
      <c r="V1355" s="24">
        <v>500000</v>
      </c>
      <c r="W1355" s="39">
        <f t="shared" si="387"/>
        <v>0</v>
      </c>
      <c r="X1355" s="29">
        <f t="shared" si="388"/>
        <v>0</v>
      </c>
      <c r="Y1355" s="40">
        <f t="shared" si="389"/>
        <v>365</v>
      </c>
      <c r="Z1355" s="38">
        <f t="shared" si="390"/>
        <v>46081</v>
      </c>
      <c r="AA1355" s="41">
        <f t="shared" si="391"/>
        <v>181</v>
      </c>
      <c r="AB1355" s="24" t="s">
        <v>113</v>
      </c>
      <c r="AC1355" s="41">
        <f t="shared" si="392"/>
        <v>4448.2106000000003</v>
      </c>
      <c r="AD1355" s="41">
        <v>1</v>
      </c>
      <c r="AE1355" s="72">
        <f>INDEX(SA!$C$2:$G$11,MATCH(Details!S1355,SA!$C$2:$C$11,0),MATCH(Details!V1355,SA!$C$2:$G$2,0))*Y1355/(F1355-E1355+1)</f>
        <v>3769.67</v>
      </c>
      <c r="AF1355" s="41">
        <f t="shared" si="393"/>
        <v>0</v>
      </c>
      <c r="AG1355" s="41">
        <f t="shared" si="394"/>
        <v>0</v>
      </c>
      <c r="AH1355" s="41">
        <f t="shared" si="395"/>
        <v>678.54060000000004</v>
      </c>
      <c r="AI1355" s="60">
        <f t="shared" si="396"/>
        <v>150.7868</v>
      </c>
      <c r="AJ1355" s="60">
        <f t="shared" si="397"/>
        <v>848.17574999999999</v>
      </c>
      <c r="AK1355" s="60">
        <f t="shared" si="398"/>
        <v>1869.3432054794521</v>
      </c>
      <c r="AL1355" s="60">
        <f t="shared" si="399"/>
        <v>1373.9672560273973</v>
      </c>
      <c r="AM1355" s="41">
        <f t="shared" si="400"/>
        <v>1396.7401939726028</v>
      </c>
      <c r="AN1355" s="42">
        <f t="shared" si="401"/>
        <v>45715</v>
      </c>
      <c r="AO1355" s="43">
        <f t="shared" si="402"/>
        <v>3769.67</v>
      </c>
    </row>
    <row r="1356" spans="1:41" s="24" customFormat="1" ht="15.75" customHeight="1" x14ac:dyDescent="0.35">
      <c r="A1356" s="36" t="s">
        <v>27</v>
      </c>
      <c r="B1356" s="36">
        <v>202509</v>
      </c>
      <c r="C1356" s="24" t="s">
        <v>736</v>
      </c>
      <c r="D1356" s="24" t="s">
        <v>119</v>
      </c>
      <c r="E1356" s="62">
        <v>45901</v>
      </c>
      <c r="F1356" s="62">
        <v>46265</v>
      </c>
      <c r="G1356" s="37" t="s">
        <v>1771</v>
      </c>
      <c r="H1356" s="36">
        <v>652050</v>
      </c>
      <c r="I1356" s="63">
        <v>15573</v>
      </c>
      <c r="J1356" s="24" t="s">
        <v>4261</v>
      </c>
      <c r="K1356" s="63">
        <f t="shared" si="385"/>
        <v>45901</v>
      </c>
      <c r="L1356" s="55">
        <f t="shared" si="386"/>
        <v>0.04</v>
      </c>
      <c r="M1356" s="76">
        <v>0.22500000000000001</v>
      </c>
      <c r="N1356" s="62">
        <v>45901</v>
      </c>
      <c r="O1356" s="62">
        <v>46265</v>
      </c>
      <c r="P1356" s="63"/>
      <c r="Q1356" s="63"/>
      <c r="R1356" s="78">
        <v>83</v>
      </c>
      <c r="S1356" s="63" t="str">
        <f>VLOOKUP(R1356,SA!$B$3:$C$11,2,1)</f>
        <v>81-100</v>
      </c>
      <c r="T1356" s="38" t="s">
        <v>98</v>
      </c>
      <c r="U1356" s="24" t="s">
        <v>5747</v>
      </c>
      <c r="V1356" s="24">
        <v>500000</v>
      </c>
      <c r="W1356" s="39">
        <f t="shared" si="387"/>
        <v>0</v>
      </c>
      <c r="X1356" s="29">
        <f t="shared" si="388"/>
        <v>0</v>
      </c>
      <c r="Y1356" s="40">
        <f t="shared" si="389"/>
        <v>365</v>
      </c>
      <c r="Z1356" s="38">
        <f t="shared" si="390"/>
        <v>46081</v>
      </c>
      <c r="AA1356" s="41">
        <f t="shared" si="391"/>
        <v>181</v>
      </c>
      <c r="AB1356" s="24" t="s">
        <v>113</v>
      </c>
      <c r="AC1356" s="41">
        <f t="shared" si="392"/>
        <v>32559.421399999999</v>
      </c>
      <c r="AD1356" s="41">
        <v>1</v>
      </c>
      <c r="AE1356" s="72">
        <f>INDEX(SA!$C$2:$G$11,MATCH(Details!S1356,SA!$C$2:$C$11,0),MATCH(Details!V1356,SA!$C$2:$G$2,0))*Y1356/(F1356-E1356+1)</f>
        <v>27592.73</v>
      </c>
      <c r="AF1356" s="41">
        <f t="shared" si="393"/>
        <v>0</v>
      </c>
      <c r="AG1356" s="41">
        <f t="shared" si="394"/>
        <v>0</v>
      </c>
      <c r="AH1356" s="41">
        <f t="shared" si="395"/>
        <v>4966.6913999999997</v>
      </c>
      <c r="AI1356" s="60">
        <f t="shared" si="396"/>
        <v>1103.7092</v>
      </c>
      <c r="AJ1356" s="60">
        <f t="shared" si="397"/>
        <v>6208.3642499999996</v>
      </c>
      <c r="AK1356" s="60">
        <f t="shared" si="398"/>
        <v>13682.970219178082</v>
      </c>
      <c r="AL1356" s="60">
        <f t="shared" si="399"/>
        <v>10056.983111095889</v>
      </c>
      <c r="AM1356" s="41">
        <f t="shared" si="400"/>
        <v>10223.673438904108</v>
      </c>
      <c r="AN1356" s="42">
        <f t="shared" si="401"/>
        <v>45715</v>
      </c>
      <c r="AO1356" s="43">
        <f t="shared" si="402"/>
        <v>27592.73</v>
      </c>
    </row>
    <row r="1357" spans="1:41" s="24" customFormat="1" ht="15.75" customHeight="1" x14ac:dyDescent="0.35">
      <c r="A1357" s="36" t="s">
        <v>27</v>
      </c>
      <c r="B1357" s="36">
        <v>202509</v>
      </c>
      <c r="C1357" s="24" t="s">
        <v>736</v>
      </c>
      <c r="D1357" s="24" t="s">
        <v>119</v>
      </c>
      <c r="E1357" s="62">
        <v>45901</v>
      </c>
      <c r="F1357" s="62">
        <v>46265</v>
      </c>
      <c r="G1357" s="37" t="s">
        <v>387</v>
      </c>
      <c r="H1357" s="36">
        <v>652050</v>
      </c>
      <c r="I1357" s="63">
        <v>29415</v>
      </c>
      <c r="J1357" s="24" t="s">
        <v>4262</v>
      </c>
      <c r="K1357" s="63">
        <f t="shared" si="385"/>
        <v>45901</v>
      </c>
      <c r="L1357" s="55">
        <f t="shared" si="386"/>
        <v>0.04</v>
      </c>
      <c r="M1357" s="76">
        <v>0.22500000000000001</v>
      </c>
      <c r="N1357" s="62">
        <v>45901</v>
      </c>
      <c r="O1357" s="62">
        <v>46265</v>
      </c>
      <c r="P1357" s="63"/>
      <c r="Q1357" s="63"/>
      <c r="R1357" s="78">
        <v>45</v>
      </c>
      <c r="S1357" s="63" t="str">
        <f>VLOOKUP(R1357,SA!$B$3:$C$11,2,1)</f>
        <v>36-45</v>
      </c>
      <c r="T1357" s="38" t="s">
        <v>97</v>
      </c>
      <c r="U1357" s="24" t="s">
        <v>56</v>
      </c>
      <c r="V1357" s="24">
        <v>500000</v>
      </c>
      <c r="W1357" s="39">
        <f t="shared" si="387"/>
        <v>500000</v>
      </c>
      <c r="X1357" s="29">
        <f t="shared" si="388"/>
        <v>1</v>
      </c>
      <c r="Y1357" s="40">
        <f t="shared" si="389"/>
        <v>365</v>
      </c>
      <c r="Z1357" s="38">
        <f t="shared" si="390"/>
        <v>46081</v>
      </c>
      <c r="AA1357" s="41">
        <f t="shared" si="391"/>
        <v>181</v>
      </c>
      <c r="AB1357" s="24" t="s">
        <v>113</v>
      </c>
      <c r="AC1357" s="41">
        <f t="shared" si="392"/>
        <v>6046.1902</v>
      </c>
      <c r="AD1357" s="41">
        <v>1</v>
      </c>
      <c r="AE1357" s="72">
        <f>INDEX(SA!$C$2:$G$11,MATCH(Details!S1357,SA!$C$2:$C$11,0),MATCH(Details!V1357,SA!$C$2:$G$2,0))*Y1357/(F1357-E1357+1)</f>
        <v>5123.8900000000003</v>
      </c>
      <c r="AF1357" s="41">
        <f t="shared" si="393"/>
        <v>0</v>
      </c>
      <c r="AG1357" s="41">
        <f t="shared" si="394"/>
        <v>0</v>
      </c>
      <c r="AH1357" s="41">
        <f t="shared" si="395"/>
        <v>922.30020000000002</v>
      </c>
      <c r="AI1357" s="60">
        <f t="shared" si="396"/>
        <v>204.9556</v>
      </c>
      <c r="AJ1357" s="60">
        <f t="shared" si="397"/>
        <v>1152.8752500000001</v>
      </c>
      <c r="AK1357" s="60">
        <f t="shared" si="398"/>
        <v>2540.8879178082193</v>
      </c>
      <c r="AL1357" s="60">
        <f t="shared" si="399"/>
        <v>1867.5526195890411</v>
      </c>
      <c r="AM1357" s="41">
        <f t="shared" si="400"/>
        <v>1898.5065304109589</v>
      </c>
      <c r="AN1357" s="42">
        <f t="shared" si="401"/>
        <v>45715</v>
      </c>
      <c r="AO1357" s="43">
        <f t="shared" si="402"/>
        <v>5123.8900000000003</v>
      </c>
    </row>
    <row r="1358" spans="1:41" s="24" customFormat="1" ht="15.75" customHeight="1" x14ac:dyDescent="0.35">
      <c r="A1358" s="36" t="s">
        <v>27</v>
      </c>
      <c r="B1358" s="36">
        <v>202509</v>
      </c>
      <c r="C1358" s="24" t="s">
        <v>736</v>
      </c>
      <c r="D1358" s="24" t="s">
        <v>119</v>
      </c>
      <c r="E1358" s="62">
        <v>45901</v>
      </c>
      <c r="F1358" s="62">
        <v>46265</v>
      </c>
      <c r="G1358" s="37" t="s">
        <v>1772</v>
      </c>
      <c r="H1358" s="36">
        <v>652050</v>
      </c>
      <c r="I1358" s="63">
        <v>30880</v>
      </c>
      <c r="J1358" s="24" t="s">
        <v>4263</v>
      </c>
      <c r="K1358" s="63">
        <f t="shared" si="385"/>
        <v>45901</v>
      </c>
      <c r="L1358" s="55">
        <f t="shared" si="386"/>
        <v>0.04</v>
      </c>
      <c r="M1358" s="76">
        <v>0.22500000000000001</v>
      </c>
      <c r="N1358" s="62">
        <v>45901</v>
      </c>
      <c r="O1358" s="62">
        <v>46265</v>
      </c>
      <c r="P1358" s="63"/>
      <c r="Q1358" s="63"/>
      <c r="R1358" s="78">
        <v>41</v>
      </c>
      <c r="S1358" s="63" t="str">
        <f>VLOOKUP(R1358,SA!$B$3:$C$11,2,1)</f>
        <v>36-45</v>
      </c>
      <c r="T1358" s="38" t="s">
        <v>98</v>
      </c>
      <c r="U1358" s="24" t="s">
        <v>5743</v>
      </c>
      <c r="V1358" s="24">
        <v>500000</v>
      </c>
      <c r="W1358" s="39">
        <f t="shared" si="387"/>
        <v>0</v>
      </c>
      <c r="X1358" s="29">
        <f t="shared" si="388"/>
        <v>0</v>
      </c>
      <c r="Y1358" s="40">
        <f t="shared" si="389"/>
        <v>365</v>
      </c>
      <c r="Z1358" s="38">
        <f t="shared" si="390"/>
        <v>46081</v>
      </c>
      <c r="AA1358" s="41">
        <f t="shared" si="391"/>
        <v>181</v>
      </c>
      <c r="AB1358" s="24" t="s">
        <v>113</v>
      </c>
      <c r="AC1358" s="41">
        <f t="shared" si="392"/>
        <v>6046.1902</v>
      </c>
      <c r="AD1358" s="41">
        <v>1</v>
      </c>
      <c r="AE1358" s="72">
        <f>INDEX(SA!$C$2:$G$11,MATCH(Details!S1358,SA!$C$2:$C$11,0),MATCH(Details!V1358,SA!$C$2:$G$2,0))*Y1358/(F1358-E1358+1)</f>
        <v>5123.8900000000003</v>
      </c>
      <c r="AF1358" s="41">
        <f t="shared" si="393"/>
        <v>0</v>
      </c>
      <c r="AG1358" s="41">
        <f t="shared" si="394"/>
        <v>0</v>
      </c>
      <c r="AH1358" s="41">
        <f t="shared" si="395"/>
        <v>922.30020000000002</v>
      </c>
      <c r="AI1358" s="60">
        <f t="shared" si="396"/>
        <v>204.9556</v>
      </c>
      <c r="AJ1358" s="60">
        <f t="shared" si="397"/>
        <v>1152.8752500000001</v>
      </c>
      <c r="AK1358" s="60">
        <f t="shared" si="398"/>
        <v>2540.8879178082193</v>
      </c>
      <c r="AL1358" s="60">
        <f t="shared" si="399"/>
        <v>1867.5526195890411</v>
      </c>
      <c r="AM1358" s="41">
        <f t="shared" si="400"/>
        <v>1898.5065304109589</v>
      </c>
      <c r="AN1358" s="42">
        <f t="shared" si="401"/>
        <v>45715</v>
      </c>
      <c r="AO1358" s="43">
        <f t="shared" si="402"/>
        <v>5123.8900000000003</v>
      </c>
    </row>
    <row r="1359" spans="1:41" s="24" customFormat="1" ht="15.75" customHeight="1" x14ac:dyDescent="0.35">
      <c r="A1359" s="36" t="s">
        <v>27</v>
      </c>
      <c r="B1359" s="36">
        <v>202509</v>
      </c>
      <c r="C1359" s="24" t="s">
        <v>736</v>
      </c>
      <c r="D1359" s="24" t="s">
        <v>119</v>
      </c>
      <c r="E1359" s="62">
        <v>45901</v>
      </c>
      <c r="F1359" s="62">
        <v>46265</v>
      </c>
      <c r="G1359" s="37" t="s">
        <v>1773</v>
      </c>
      <c r="H1359" s="36">
        <v>652052</v>
      </c>
      <c r="I1359" s="63">
        <v>39935</v>
      </c>
      <c r="J1359" s="24" t="s">
        <v>4264</v>
      </c>
      <c r="K1359" s="63">
        <f t="shared" si="385"/>
        <v>45901</v>
      </c>
      <c r="L1359" s="55">
        <f t="shared" si="386"/>
        <v>0.04</v>
      </c>
      <c r="M1359" s="76">
        <v>0.22500000000000001</v>
      </c>
      <c r="N1359" s="62">
        <v>45901</v>
      </c>
      <c r="O1359" s="62">
        <v>46265</v>
      </c>
      <c r="P1359" s="63"/>
      <c r="Q1359" s="63"/>
      <c r="R1359" s="78">
        <v>16</v>
      </c>
      <c r="S1359" s="63" t="str">
        <f>VLOOKUP(R1359,SA!$B$3:$C$11,2,1)</f>
        <v>0-25</v>
      </c>
      <c r="T1359" s="38" t="s">
        <v>97</v>
      </c>
      <c r="U1359" s="24" t="s">
        <v>5745</v>
      </c>
      <c r="V1359" s="24">
        <v>500000</v>
      </c>
      <c r="W1359" s="39">
        <f t="shared" si="387"/>
        <v>0</v>
      </c>
      <c r="X1359" s="29">
        <f t="shared" si="388"/>
        <v>0</v>
      </c>
      <c r="Y1359" s="40">
        <f t="shared" si="389"/>
        <v>365</v>
      </c>
      <c r="Z1359" s="38">
        <f t="shared" si="390"/>
        <v>46081</v>
      </c>
      <c r="AA1359" s="41">
        <f t="shared" si="391"/>
        <v>181</v>
      </c>
      <c r="AB1359" s="24" t="s">
        <v>113</v>
      </c>
      <c r="AC1359" s="41">
        <f t="shared" si="392"/>
        <v>4448.2106000000003</v>
      </c>
      <c r="AD1359" s="41">
        <v>1</v>
      </c>
      <c r="AE1359" s="72">
        <f>INDEX(SA!$C$2:$G$11,MATCH(Details!S1359,SA!$C$2:$C$11,0),MATCH(Details!V1359,SA!$C$2:$G$2,0))*Y1359/(F1359-E1359+1)</f>
        <v>3769.67</v>
      </c>
      <c r="AF1359" s="41">
        <f t="shared" si="393"/>
        <v>0</v>
      </c>
      <c r="AG1359" s="41">
        <f t="shared" si="394"/>
        <v>0</v>
      </c>
      <c r="AH1359" s="41">
        <f t="shared" si="395"/>
        <v>678.54060000000004</v>
      </c>
      <c r="AI1359" s="60">
        <f t="shared" si="396"/>
        <v>150.7868</v>
      </c>
      <c r="AJ1359" s="60">
        <f t="shared" si="397"/>
        <v>848.17574999999999</v>
      </c>
      <c r="AK1359" s="60">
        <f t="shared" si="398"/>
        <v>1869.3432054794521</v>
      </c>
      <c r="AL1359" s="60">
        <f t="shared" si="399"/>
        <v>1373.9672560273973</v>
      </c>
      <c r="AM1359" s="41">
        <f t="shared" si="400"/>
        <v>1396.7401939726028</v>
      </c>
      <c r="AN1359" s="42">
        <f t="shared" si="401"/>
        <v>45715</v>
      </c>
      <c r="AO1359" s="43">
        <f t="shared" si="402"/>
        <v>3769.67</v>
      </c>
    </row>
    <row r="1360" spans="1:41" s="24" customFormat="1" ht="15.75" customHeight="1" x14ac:dyDescent="0.35">
      <c r="A1360" s="36" t="s">
        <v>27</v>
      </c>
      <c r="B1360" s="36">
        <v>202509</v>
      </c>
      <c r="C1360" s="24" t="s">
        <v>736</v>
      </c>
      <c r="D1360" s="24" t="s">
        <v>119</v>
      </c>
      <c r="E1360" s="62">
        <v>45901</v>
      </c>
      <c r="F1360" s="62">
        <v>46265</v>
      </c>
      <c r="G1360" s="37" t="s">
        <v>1774</v>
      </c>
      <c r="H1360" s="36">
        <v>652052</v>
      </c>
      <c r="I1360" s="63">
        <v>14992</v>
      </c>
      <c r="J1360" s="24" t="s">
        <v>4265</v>
      </c>
      <c r="K1360" s="63">
        <f t="shared" si="385"/>
        <v>45901</v>
      </c>
      <c r="L1360" s="55">
        <f t="shared" si="386"/>
        <v>0.04</v>
      </c>
      <c r="M1360" s="76">
        <v>0.22500000000000001</v>
      </c>
      <c r="N1360" s="62">
        <v>45901</v>
      </c>
      <c r="O1360" s="62">
        <v>46265</v>
      </c>
      <c r="P1360" s="63"/>
      <c r="Q1360" s="63"/>
      <c r="R1360" s="78">
        <v>84</v>
      </c>
      <c r="S1360" s="63" t="str">
        <f>VLOOKUP(R1360,SA!$B$3:$C$11,2,1)</f>
        <v>81-100</v>
      </c>
      <c r="T1360" s="38" t="s">
        <v>97</v>
      </c>
      <c r="U1360" s="24" t="s">
        <v>5744</v>
      </c>
      <c r="V1360" s="24">
        <v>500000</v>
      </c>
      <c r="W1360" s="39">
        <f t="shared" si="387"/>
        <v>0</v>
      </c>
      <c r="X1360" s="29">
        <f t="shared" si="388"/>
        <v>0</v>
      </c>
      <c r="Y1360" s="40">
        <f t="shared" si="389"/>
        <v>365</v>
      </c>
      <c r="Z1360" s="38">
        <f t="shared" si="390"/>
        <v>46081</v>
      </c>
      <c r="AA1360" s="41">
        <f t="shared" si="391"/>
        <v>181</v>
      </c>
      <c r="AB1360" s="24" t="s">
        <v>113</v>
      </c>
      <c r="AC1360" s="41">
        <f t="shared" si="392"/>
        <v>32559.421399999999</v>
      </c>
      <c r="AD1360" s="41">
        <v>1</v>
      </c>
      <c r="AE1360" s="72">
        <f>INDEX(SA!$C$2:$G$11,MATCH(Details!S1360,SA!$C$2:$C$11,0),MATCH(Details!V1360,SA!$C$2:$G$2,0))*Y1360/(F1360-E1360+1)</f>
        <v>27592.73</v>
      </c>
      <c r="AF1360" s="41">
        <f t="shared" si="393"/>
        <v>0</v>
      </c>
      <c r="AG1360" s="41">
        <f t="shared" si="394"/>
        <v>0</v>
      </c>
      <c r="AH1360" s="41">
        <f t="shared" si="395"/>
        <v>4966.6913999999997</v>
      </c>
      <c r="AI1360" s="60">
        <f t="shared" si="396"/>
        <v>1103.7092</v>
      </c>
      <c r="AJ1360" s="60">
        <f t="shared" si="397"/>
        <v>6208.3642499999996</v>
      </c>
      <c r="AK1360" s="60">
        <f t="shared" si="398"/>
        <v>13682.970219178082</v>
      </c>
      <c r="AL1360" s="60">
        <f t="shared" si="399"/>
        <v>10056.983111095889</v>
      </c>
      <c r="AM1360" s="41">
        <f t="shared" si="400"/>
        <v>10223.673438904108</v>
      </c>
      <c r="AN1360" s="42">
        <f t="shared" si="401"/>
        <v>45715</v>
      </c>
      <c r="AO1360" s="43">
        <f t="shared" si="402"/>
        <v>27592.73</v>
      </c>
    </row>
    <row r="1361" spans="1:41" s="24" customFormat="1" ht="15.75" customHeight="1" x14ac:dyDescent="0.35">
      <c r="A1361" s="36" t="s">
        <v>27</v>
      </c>
      <c r="B1361" s="36">
        <v>202509</v>
      </c>
      <c r="C1361" s="24" t="s">
        <v>736</v>
      </c>
      <c r="D1361" s="24" t="s">
        <v>119</v>
      </c>
      <c r="E1361" s="62">
        <v>45901</v>
      </c>
      <c r="F1361" s="62">
        <v>46265</v>
      </c>
      <c r="G1361" s="37" t="s">
        <v>1775</v>
      </c>
      <c r="H1361" s="36">
        <v>652052</v>
      </c>
      <c r="I1361" s="63">
        <v>30719</v>
      </c>
      <c r="J1361" s="24" t="s">
        <v>4266</v>
      </c>
      <c r="K1361" s="63">
        <f t="shared" si="385"/>
        <v>45901</v>
      </c>
      <c r="L1361" s="55">
        <f t="shared" si="386"/>
        <v>0.04</v>
      </c>
      <c r="M1361" s="76">
        <v>0.22500000000000001</v>
      </c>
      <c r="N1361" s="62">
        <v>45901</v>
      </c>
      <c r="O1361" s="62">
        <v>46265</v>
      </c>
      <c r="P1361" s="63"/>
      <c r="Q1361" s="63"/>
      <c r="R1361" s="78">
        <v>41</v>
      </c>
      <c r="S1361" s="63" t="str">
        <f>VLOOKUP(R1361,SA!$B$3:$C$11,2,1)</f>
        <v>36-45</v>
      </c>
      <c r="T1361" s="38" t="s">
        <v>98</v>
      </c>
      <c r="U1361" s="24" t="s">
        <v>5743</v>
      </c>
      <c r="V1361" s="24">
        <v>500000</v>
      </c>
      <c r="W1361" s="39">
        <f t="shared" si="387"/>
        <v>0</v>
      </c>
      <c r="X1361" s="29">
        <f t="shared" si="388"/>
        <v>0</v>
      </c>
      <c r="Y1361" s="40">
        <f t="shared" si="389"/>
        <v>365</v>
      </c>
      <c r="Z1361" s="38">
        <f t="shared" si="390"/>
        <v>46081</v>
      </c>
      <c r="AA1361" s="41">
        <f t="shared" si="391"/>
        <v>181</v>
      </c>
      <c r="AB1361" s="24" t="s">
        <v>113</v>
      </c>
      <c r="AC1361" s="41">
        <f t="shared" si="392"/>
        <v>6046.1902</v>
      </c>
      <c r="AD1361" s="41">
        <v>1</v>
      </c>
      <c r="AE1361" s="72">
        <f>INDEX(SA!$C$2:$G$11,MATCH(Details!S1361,SA!$C$2:$C$11,0),MATCH(Details!V1361,SA!$C$2:$G$2,0))*Y1361/(F1361-E1361+1)</f>
        <v>5123.8900000000003</v>
      </c>
      <c r="AF1361" s="41">
        <f t="shared" si="393"/>
        <v>0</v>
      </c>
      <c r="AG1361" s="41">
        <f t="shared" si="394"/>
        <v>0</v>
      </c>
      <c r="AH1361" s="41">
        <f t="shared" si="395"/>
        <v>922.30020000000002</v>
      </c>
      <c r="AI1361" s="60">
        <f t="shared" si="396"/>
        <v>204.9556</v>
      </c>
      <c r="AJ1361" s="60">
        <f t="shared" si="397"/>
        <v>1152.8752500000001</v>
      </c>
      <c r="AK1361" s="60">
        <f t="shared" si="398"/>
        <v>2540.8879178082193</v>
      </c>
      <c r="AL1361" s="60">
        <f t="shared" si="399"/>
        <v>1867.5526195890411</v>
      </c>
      <c r="AM1361" s="41">
        <f t="shared" si="400"/>
        <v>1898.5065304109589</v>
      </c>
      <c r="AN1361" s="42">
        <f t="shared" si="401"/>
        <v>45715</v>
      </c>
      <c r="AO1361" s="43">
        <f t="shared" si="402"/>
        <v>5123.8900000000003</v>
      </c>
    </row>
    <row r="1362" spans="1:41" s="24" customFormat="1" ht="15.75" customHeight="1" x14ac:dyDescent="0.35">
      <c r="A1362" s="36" t="s">
        <v>27</v>
      </c>
      <c r="B1362" s="36">
        <v>202509</v>
      </c>
      <c r="C1362" s="24" t="s">
        <v>736</v>
      </c>
      <c r="D1362" s="24" t="s">
        <v>119</v>
      </c>
      <c r="E1362" s="62">
        <v>45901</v>
      </c>
      <c r="F1362" s="62">
        <v>46265</v>
      </c>
      <c r="G1362" s="37" t="s">
        <v>302</v>
      </c>
      <c r="H1362" s="36">
        <v>652052</v>
      </c>
      <c r="I1362" s="63">
        <v>27405</v>
      </c>
      <c r="J1362" s="24" t="s">
        <v>4267</v>
      </c>
      <c r="K1362" s="63">
        <f t="shared" si="385"/>
        <v>45901</v>
      </c>
      <c r="L1362" s="55">
        <f t="shared" si="386"/>
        <v>0.04</v>
      </c>
      <c r="M1362" s="76">
        <v>0.22500000000000001</v>
      </c>
      <c r="N1362" s="62">
        <v>45901</v>
      </c>
      <c r="O1362" s="62">
        <v>46265</v>
      </c>
      <c r="P1362" s="63"/>
      <c r="Q1362" s="63"/>
      <c r="R1362" s="78">
        <v>50</v>
      </c>
      <c r="S1362" s="63" t="str">
        <f>VLOOKUP(R1362,SA!$B$3:$C$11,2,1)</f>
        <v>46-55</v>
      </c>
      <c r="T1362" s="38" t="s">
        <v>97</v>
      </c>
      <c r="U1362" s="24" t="s">
        <v>56</v>
      </c>
      <c r="V1362" s="24">
        <v>500000</v>
      </c>
      <c r="W1362" s="39">
        <f t="shared" si="387"/>
        <v>500000</v>
      </c>
      <c r="X1362" s="29">
        <f t="shared" si="388"/>
        <v>1</v>
      </c>
      <c r="Y1362" s="40">
        <f t="shared" si="389"/>
        <v>365</v>
      </c>
      <c r="Z1362" s="38">
        <f t="shared" si="390"/>
        <v>46081</v>
      </c>
      <c r="AA1362" s="41">
        <f t="shared" si="391"/>
        <v>181</v>
      </c>
      <c r="AB1362" s="24" t="s">
        <v>113</v>
      </c>
      <c r="AC1362" s="41">
        <f t="shared" si="392"/>
        <v>8919.0417999999991</v>
      </c>
      <c r="AD1362" s="41">
        <v>1</v>
      </c>
      <c r="AE1362" s="72">
        <f>INDEX(SA!$C$2:$G$11,MATCH(Details!S1362,SA!$C$2:$C$11,0),MATCH(Details!V1362,SA!$C$2:$G$2,0))*Y1362/(F1362-E1362+1)</f>
        <v>7558.5099999999993</v>
      </c>
      <c r="AF1362" s="41">
        <f t="shared" si="393"/>
        <v>0</v>
      </c>
      <c r="AG1362" s="41">
        <f t="shared" si="394"/>
        <v>0</v>
      </c>
      <c r="AH1362" s="41">
        <f t="shared" si="395"/>
        <v>1360.5317999999997</v>
      </c>
      <c r="AI1362" s="60">
        <f t="shared" si="396"/>
        <v>302.34039999999999</v>
      </c>
      <c r="AJ1362" s="60">
        <f t="shared" si="397"/>
        <v>1700.6647499999999</v>
      </c>
      <c r="AK1362" s="60">
        <f t="shared" si="398"/>
        <v>3748.1926301369858</v>
      </c>
      <c r="AL1362" s="60">
        <f t="shared" si="399"/>
        <v>2754.9215831506845</v>
      </c>
      <c r="AM1362" s="41">
        <f t="shared" si="400"/>
        <v>2800.5832668493149</v>
      </c>
      <c r="AN1362" s="42">
        <f t="shared" si="401"/>
        <v>45715</v>
      </c>
      <c r="AO1362" s="43">
        <f t="shared" si="402"/>
        <v>7558.5099999999993</v>
      </c>
    </row>
    <row r="1363" spans="1:41" s="24" customFormat="1" ht="15.75" customHeight="1" x14ac:dyDescent="0.35">
      <c r="A1363" s="36" t="s">
        <v>27</v>
      </c>
      <c r="B1363" s="36">
        <v>202509</v>
      </c>
      <c r="C1363" s="24" t="s">
        <v>736</v>
      </c>
      <c r="D1363" s="24" t="s">
        <v>119</v>
      </c>
      <c r="E1363" s="62">
        <v>45901</v>
      </c>
      <c r="F1363" s="62">
        <v>46265</v>
      </c>
      <c r="G1363" s="37" t="s">
        <v>1776</v>
      </c>
      <c r="H1363" s="36">
        <v>652052</v>
      </c>
      <c r="I1363" s="63">
        <v>18766</v>
      </c>
      <c r="J1363" s="24" t="s">
        <v>4268</v>
      </c>
      <c r="K1363" s="63">
        <f t="shared" si="385"/>
        <v>45901</v>
      </c>
      <c r="L1363" s="55">
        <f t="shared" si="386"/>
        <v>0.04</v>
      </c>
      <c r="M1363" s="76">
        <v>0.22500000000000001</v>
      </c>
      <c r="N1363" s="62">
        <v>45901</v>
      </c>
      <c r="O1363" s="62">
        <v>46265</v>
      </c>
      <c r="P1363" s="63"/>
      <c r="Q1363" s="63"/>
      <c r="R1363" s="78">
        <v>74</v>
      </c>
      <c r="S1363" s="63" t="str">
        <f>VLOOKUP(R1363,SA!$B$3:$C$11,2,1)</f>
        <v>71-75</v>
      </c>
      <c r="T1363" s="38" t="s">
        <v>98</v>
      </c>
      <c r="U1363" s="24" t="s">
        <v>5747</v>
      </c>
      <c r="V1363" s="24">
        <v>500000</v>
      </c>
      <c r="W1363" s="39">
        <f t="shared" si="387"/>
        <v>0</v>
      </c>
      <c r="X1363" s="29">
        <f t="shared" si="388"/>
        <v>0</v>
      </c>
      <c r="Y1363" s="40">
        <f t="shared" si="389"/>
        <v>365</v>
      </c>
      <c r="Z1363" s="38">
        <f t="shared" si="390"/>
        <v>46081</v>
      </c>
      <c r="AA1363" s="41">
        <f t="shared" si="391"/>
        <v>181</v>
      </c>
      <c r="AB1363" s="24" t="s">
        <v>113</v>
      </c>
      <c r="AC1363" s="41">
        <f t="shared" si="392"/>
        <v>23735.924199999998</v>
      </c>
      <c r="AD1363" s="41">
        <v>1</v>
      </c>
      <c r="AE1363" s="72">
        <f>INDEX(SA!$C$2:$G$11,MATCH(Details!S1363,SA!$C$2:$C$11,0),MATCH(Details!V1363,SA!$C$2:$G$2,0))*Y1363/(F1363-E1363+1)</f>
        <v>20115.189999999999</v>
      </c>
      <c r="AF1363" s="41">
        <f t="shared" si="393"/>
        <v>0</v>
      </c>
      <c r="AG1363" s="41">
        <f t="shared" si="394"/>
        <v>0</v>
      </c>
      <c r="AH1363" s="41">
        <f t="shared" si="395"/>
        <v>3620.7341999999994</v>
      </c>
      <c r="AI1363" s="60">
        <f t="shared" si="396"/>
        <v>804.60759999999993</v>
      </c>
      <c r="AJ1363" s="60">
        <f t="shared" si="397"/>
        <v>4525.9177499999996</v>
      </c>
      <c r="AK1363" s="60">
        <f t="shared" si="398"/>
        <v>9974.9298356164381</v>
      </c>
      <c r="AL1363" s="60">
        <f t="shared" si="399"/>
        <v>7331.5734291780818</v>
      </c>
      <c r="AM1363" s="41">
        <f t="shared" si="400"/>
        <v>7453.091220821917</v>
      </c>
      <c r="AN1363" s="42">
        <f t="shared" si="401"/>
        <v>45715</v>
      </c>
      <c r="AO1363" s="43">
        <f t="shared" si="402"/>
        <v>20115.189999999999</v>
      </c>
    </row>
    <row r="1364" spans="1:41" s="24" customFormat="1" ht="15.75" customHeight="1" x14ac:dyDescent="0.35">
      <c r="A1364" s="36" t="s">
        <v>27</v>
      </c>
      <c r="B1364" s="36">
        <v>202509</v>
      </c>
      <c r="C1364" s="24" t="s">
        <v>736</v>
      </c>
      <c r="D1364" s="24" t="s">
        <v>119</v>
      </c>
      <c r="E1364" s="62">
        <v>45901</v>
      </c>
      <c r="F1364" s="62">
        <v>46265</v>
      </c>
      <c r="G1364" s="37" t="s">
        <v>884</v>
      </c>
      <c r="H1364" s="36">
        <v>652056</v>
      </c>
      <c r="I1364" s="63">
        <v>23207</v>
      </c>
      <c r="J1364" s="24" t="s">
        <v>4269</v>
      </c>
      <c r="K1364" s="63">
        <f t="shared" si="385"/>
        <v>45901</v>
      </c>
      <c r="L1364" s="55">
        <f t="shared" si="386"/>
        <v>0.04</v>
      </c>
      <c r="M1364" s="76">
        <v>0.22500000000000001</v>
      </c>
      <c r="N1364" s="62">
        <v>45901</v>
      </c>
      <c r="O1364" s="62">
        <v>46265</v>
      </c>
      <c r="P1364" s="63"/>
      <c r="Q1364" s="63"/>
      <c r="R1364" s="78">
        <v>62</v>
      </c>
      <c r="S1364" s="63" t="str">
        <f>VLOOKUP(R1364,SA!$B$3:$C$11,2,1)</f>
        <v>56-65</v>
      </c>
      <c r="T1364" s="38" t="s">
        <v>98</v>
      </c>
      <c r="U1364" s="24" t="s">
        <v>5747</v>
      </c>
      <c r="V1364" s="24">
        <v>500000</v>
      </c>
      <c r="W1364" s="39">
        <f t="shared" si="387"/>
        <v>0</v>
      </c>
      <c r="X1364" s="29">
        <f t="shared" si="388"/>
        <v>0</v>
      </c>
      <c r="Y1364" s="40">
        <f t="shared" si="389"/>
        <v>365</v>
      </c>
      <c r="Z1364" s="38">
        <f t="shared" si="390"/>
        <v>46081</v>
      </c>
      <c r="AA1364" s="41">
        <f t="shared" si="391"/>
        <v>181</v>
      </c>
      <c r="AB1364" s="24" t="s">
        <v>113</v>
      </c>
      <c r="AC1364" s="41">
        <f t="shared" si="392"/>
        <v>13100.714</v>
      </c>
      <c r="AD1364" s="41">
        <v>1</v>
      </c>
      <c r="AE1364" s="72">
        <f>INDEX(SA!$C$2:$G$11,MATCH(Details!S1364,SA!$C$2:$C$11,0),MATCH(Details!V1364,SA!$C$2:$G$2,0))*Y1364/(F1364-E1364+1)</f>
        <v>11102.3</v>
      </c>
      <c r="AF1364" s="41">
        <f t="shared" si="393"/>
        <v>0</v>
      </c>
      <c r="AG1364" s="41">
        <f t="shared" si="394"/>
        <v>0</v>
      </c>
      <c r="AH1364" s="41">
        <f t="shared" si="395"/>
        <v>1998.4139999999998</v>
      </c>
      <c r="AI1364" s="60">
        <f t="shared" si="396"/>
        <v>444.09199999999998</v>
      </c>
      <c r="AJ1364" s="60">
        <f t="shared" si="397"/>
        <v>2498.0174999999999</v>
      </c>
      <c r="AK1364" s="60">
        <f t="shared" si="398"/>
        <v>5505.5241095890406</v>
      </c>
      <c r="AL1364" s="60">
        <f t="shared" si="399"/>
        <v>4046.5602205479449</v>
      </c>
      <c r="AM1364" s="41">
        <f t="shared" si="400"/>
        <v>4113.6302794520543</v>
      </c>
      <c r="AN1364" s="42">
        <f t="shared" si="401"/>
        <v>45715</v>
      </c>
      <c r="AO1364" s="43">
        <f t="shared" si="402"/>
        <v>11102.3</v>
      </c>
    </row>
    <row r="1365" spans="1:41" s="24" customFormat="1" ht="15.75" customHeight="1" x14ac:dyDescent="0.35">
      <c r="A1365" s="36" t="s">
        <v>27</v>
      </c>
      <c r="B1365" s="36">
        <v>202509</v>
      </c>
      <c r="C1365" s="24" t="s">
        <v>736</v>
      </c>
      <c r="D1365" s="24" t="s">
        <v>119</v>
      </c>
      <c r="E1365" s="62">
        <v>45901</v>
      </c>
      <c r="F1365" s="62">
        <v>46265</v>
      </c>
      <c r="G1365" s="37" t="s">
        <v>1777</v>
      </c>
      <c r="H1365" s="36">
        <v>652056</v>
      </c>
      <c r="I1365" s="63">
        <v>41290</v>
      </c>
      <c r="J1365" s="24" t="s">
        <v>4270</v>
      </c>
      <c r="K1365" s="63">
        <f t="shared" si="385"/>
        <v>45901</v>
      </c>
      <c r="L1365" s="55">
        <f t="shared" si="386"/>
        <v>0.04</v>
      </c>
      <c r="M1365" s="76">
        <v>0.22500000000000001</v>
      </c>
      <c r="N1365" s="62">
        <v>45901</v>
      </c>
      <c r="O1365" s="62">
        <v>46265</v>
      </c>
      <c r="P1365" s="63"/>
      <c r="Q1365" s="63"/>
      <c r="R1365" s="78">
        <v>12</v>
      </c>
      <c r="S1365" s="63" t="str">
        <f>VLOOKUP(R1365,SA!$B$3:$C$11,2,1)</f>
        <v>0-25</v>
      </c>
      <c r="T1365" s="38" t="s">
        <v>97</v>
      </c>
      <c r="U1365" s="24" t="s">
        <v>5745</v>
      </c>
      <c r="V1365" s="24">
        <v>500000</v>
      </c>
      <c r="W1365" s="39">
        <f t="shared" si="387"/>
        <v>0</v>
      </c>
      <c r="X1365" s="29">
        <f t="shared" si="388"/>
        <v>0</v>
      </c>
      <c r="Y1365" s="40">
        <f t="shared" si="389"/>
        <v>365</v>
      </c>
      <c r="Z1365" s="38">
        <f t="shared" si="390"/>
        <v>46081</v>
      </c>
      <c r="AA1365" s="41">
        <f t="shared" si="391"/>
        <v>181</v>
      </c>
      <c r="AB1365" s="24" t="s">
        <v>113</v>
      </c>
      <c r="AC1365" s="41">
        <f t="shared" si="392"/>
        <v>4448.2106000000003</v>
      </c>
      <c r="AD1365" s="41">
        <v>1</v>
      </c>
      <c r="AE1365" s="72">
        <f>INDEX(SA!$C$2:$G$11,MATCH(Details!S1365,SA!$C$2:$C$11,0),MATCH(Details!V1365,SA!$C$2:$G$2,0))*Y1365/(F1365-E1365+1)</f>
        <v>3769.67</v>
      </c>
      <c r="AF1365" s="41">
        <f t="shared" si="393"/>
        <v>0</v>
      </c>
      <c r="AG1365" s="41">
        <f t="shared" si="394"/>
        <v>0</v>
      </c>
      <c r="AH1365" s="41">
        <f t="shared" si="395"/>
        <v>678.54060000000004</v>
      </c>
      <c r="AI1365" s="60">
        <f t="shared" si="396"/>
        <v>150.7868</v>
      </c>
      <c r="AJ1365" s="60">
        <f t="shared" si="397"/>
        <v>848.17574999999999</v>
      </c>
      <c r="AK1365" s="60">
        <f t="shared" si="398"/>
        <v>1869.3432054794521</v>
      </c>
      <c r="AL1365" s="60">
        <f t="shared" si="399"/>
        <v>1373.9672560273973</v>
      </c>
      <c r="AM1365" s="41">
        <f t="shared" si="400"/>
        <v>1396.7401939726028</v>
      </c>
      <c r="AN1365" s="42">
        <f t="shared" si="401"/>
        <v>45715</v>
      </c>
      <c r="AO1365" s="43">
        <f t="shared" si="402"/>
        <v>3769.67</v>
      </c>
    </row>
    <row r="1366" spans="1:41" s="24" customFormat="1" ht="15.75" customHeight="1" x14ac:dyDescent="0.35">
      <c r="A1366" s="36" t="s">
        <v>27</v>
      </c>
      <c r="B1366" s="36">
        <v>202509</v>
      </c>
      <c r="C1366" s="24" t="s">
        <v>736</v>
      </c>
      <c r="D1366" s="24" t="s">
        <v>119</v>
      </c>
      <c r="E1366" s="62">
        <v>45901</v>
      </c>
      <c r="F1366" s="62">
        <v>46265</v>
      </c>
      <c r="G1366" s="37" t="s">
        <v>1778</v>
      </c>
      <c r="H1366" s="36">
        <v>652056</v>
      </c>
      <c r="I1366" s="63">
        <v>42005</v>
      </c>
      <c r="J1366" s="24" t="s">
        <v>4271</v>
      </c>
      <c r="K1366" s="63">
        <f t="shared" si="385"/>
        <v>45901</v>
      </c>
      <c r="L1366" s="55">
        <f t="shared" si="386"/>
        <v>0.04</v>
      </c>
      <c r="M1366" s="76">
        <v>0.22500000000000001</v>
      </c>
      <c r="N1366" s="62">
        <v>45901</v>
      </c>
      <c r="O1366" s="62">
        <v>46265</v>
      </c>
      <c r="P1366" s="63"/>
      <c r="Q1366" s="63"/>
      <c r="R1366" s="78">
        <v>10</v>
      </c>
      <c r="S1366" s="63" t="str">
        <f>VLOOKUP(R1366,SA!$B$3:$C$11,2,1)</f>
        <v>0-25</v>
      </c>
      <c r="T1366" s="38" t="s">
        <v>97</v>
      </c>
      <c r="U1366" s="24" t="s">
        <v>5745</v>
      </c>
      <c r="V1366" s="24">
        <v>500000</v>
      </c>
      <c r="W1366" s="39">
        <f t="shared" si="387"/>
        <v>0</v>
      </c>
      <c r="X1366" s="29">
        <f t="shared" si="388"/>
        <v>0</v>
      </c>
      <c r="Y1366" s="40">
        <f t="shared" si="389"/>
        <v>365</v>
      </c>
      <c r="Z1366" s="38">
        <f t="shared" si="390"/>
        <v>46081</v>
      </c>
      <c r="AA1366" s="41">
        <f t="shared" si="391"/>
        <v>181</v>
      </c>
      <c r="AB1366" s="24" t="s">
        <v>113</v>
      </c>
      <c r="AC1366" s="41">
        <f t="shared" si="392"/>
        <v>4448.2106000000003</v>
      </c>
      <c r="AD1366" s="41">
        <v>1</v>
      </c>
      <c r="AE1366" s="72">
        <f>INDEX(SA!$C$2:$G$11,MATCH(Details!S1366,SA!$C$2:$C$11,0),MATCH(Details!V1366,SA!$C$2:$G$2,0))*Y1366/(F1366-E1366+1)</f>
        <v>3769.67</v>
      </c>
      <c r="AF1366" s="41">
        <f t="shared" si="393"/>
        <v>0</v>
      </c>
      <c r="AG1366" s="41">
        <f t="shared" si="394"/>
        <v>0</v>
      </c>
      <c r="AH1366" s="41">
        <f t="shared" si="395"/>
        <v>678.54060000000004</v>
      </c>
      <c r="AI1366" s="60">
        <f t="shared" si="396"/>
        <v>150.7868</v>
      </c>
      <c r="AJ1366" s="60">
        <f t="shared" si="397"/>
        <v>848.17574999999999</v>
      </c>
      <c r="AK1366" s="60">
        <f t="shared" si="398"/>
        <v>1869.3432054794521</v>
      </c>
      <c r="AL1366" s="60">
        <f t="shared" si="399"/>
        <v>1373.9672560273973</v>
      </c>
      <c r="AM1366" s="41">
        <f t="shared" si="400"/>
        <v>1396.7401939726028</v>
      </c>
      <c r="AN1366" s="42">
        <f t="shared" si="401"/>
        <v>45715</v>
      </c>
      <c r="AO1366" s="43">
        <f t="shared" si="402"/>
        <v>3769.67</v>
      </c>
    </row>
    <row r="1367" spans="1:41" s="24" customFormat="1" ht="15.75" customHeight="1" x14ac:dyDescent="0.35">
      <c r="A1367" s="36" t="s">
        <v>27</v>
      </c>
      <c r="B1367" s="36">
        <v>202509</v>
      </c>
      <c r="C1367" s="24" t="s">
        <v>736</v>
      </c>
      <c r="D1367" s="24" t="s">
        <v>119</v>
      </c>
      <c r="E1367" s="62">
        <v>45901</v>
      </c>
      <c r="F1367" s="62">
        <v>46265</v>
      </c>
      <c r="G1367" s="37" t="s">
        <v>1779</v>
      </c>
      <c r="H1367" s="36">
        <v>652056</v>
      </c>
      <c r="I1367" s="63">
        <v>32791</v>
      </c>
      <c r="J1367" s="24" t="s">
        <v>4272</v>
      </c>
      <c r="K1367" s="63">
        <f t="shared" si="385"/>
        <v>45901</v>
      </c>
      <c r="L1367" s="55">
        <f t="shared" si="386"/>
        <v>0.04</v>
      </c>
      <c r="M1367" s="76">
        <v>0.22500000000000001</v>
      </c>
      <c r="N1367" s="62">
        <v>45901</v>
      </c>
      <c r="O1367" s="62">
        <v>46265</v>
      </c>
      <c r="P1367" s="63"/>
      <c r="Q1367" s="63"/>
      <c r="R1367" s="78">
        <v>35</v>
      </c>
      <c r="S1367" s="63" t="str">
        <f>VLOOKUP(R1367,SA!$B$3:$C$11,2,1)</f>
        <v>26-35</v>
      </c>
      <c r="T1367" s="38" t="s">
        <v>98</v>
      </c>
      <c r="U1367" s="24" t="s">
        <v>5743</v>
      </c>
      <c r="V1367" s="24">
        <v>500000</v>
      </c>
      <c r="W1367" s="39">
        <f t="shared" si="387"/>
        <v>0</v>
      </c>
      <c r="X1367" s="29">
        <f t="shared" si="388"/>
        <v>0</v>
      </c>
      <c r="Y1367" s="40">
        <f t="shared" si="389"/>
        <v>365</v>
      </c>
      <c r="Z1367" s="38">
        <f t="shared" si="390"/>
        <v>46081</v>
      </c>
      <c r="AA1367" s="41">
        <f t="shared" si="391"/>
        <v>181</v>
      </c>
      <c r="AB1367" s="24" t="s">
        <v>113</v>
      </c>
      <c r="AC1367" s="41">
        <f t="shared" si="392"/>
        <v>4986.3141999999998</v>
      </c>
      <c r="AD1367" s="41">
        <v>1</v>
      </c>
      <c r="AE1367" s="72">
        <f>INDEX(SA!$C$2:$G$11,MATCH(Details!S1367,SA!$C$2:$C$11,0),MATCH(Details!V1367,SA!$C$2:$G$2,0))*Y1367/(F1367-E1367+1)</f>
        <v>4225.6899999999996</v>
      </c>
      <c r="AF1367" s="41">
        <f t="shared" si="393"/>
        <v>0</v>
      </c>
      <c r="AG1367" s="41">
        <f t="shared" si="394"/>
        <v>0</v>
      </c>
      <c r="AH1367" s="41">
        <f t="shared" si="395"/>
        <v>760.62419999999986</v>
      </c>
      <c r="AI1367" s="60">
        <f t="shared" si="396"/>
        <v>169.02759999999998</v>
      </c>
      <c r="AJ1367" s="60">
        <f t="shared" si="397"/>
        <v>950.78024999999991</v>
      </c>
      <c r="AK1367" s="60">
        <f t="shared" si="398"/>
        <v>2095.479150684931</v>
      </c>
      <c r="AL1367" s="60">
        <f t="shared" si="399"/>
        <v>1540.1771757534243</v>
      </c>
      <c r="AM1367" s="41">
        <f t="shared" si="400"/>
        <v>1565.7049742465756</v>
      </c>
      <c r="AN1367" s="42">
        <f t="shared" si="401"/>
        <v>45715</v>
      </c>
      <c r="AO1367" s="43">
        <f t="shared" si="402"/>
        <v>4225.6899999999996</v>
      </c>
    </row>
    <row r="1368" spans="1:41" s="24" customFormat="1" ht="15.75" customHeight="1" x14ac:dyDescent="0.35">
      <c r="A1368" s="36" t="s">
        <v>27</v>
      </c>
      <c r="B1368" s="36">
        <v>202509</v>
      </c>
      <c r="C1368" s="24" t="s">
        <v>736</v>
      </c>
      <c r="D1368" s="24" t="s">
        <v>119</v>
      </c>
      <c r="E1368" s="62">
        <v>45901</v>
      </c>
      <c r="F1368" s="62">
        <v>46265</v>
      </c>
      <c r="G1368" s="37" t="s">
        <v>231</v>
      </c>
      <c r="H1368" s="36">
        <v>652056</v>
      </c>
      <c r="I1368" s="63">
        <v>29952</v>
      </c>
      <c r="J1368" s="24" t="s">
        <v>4273</v>
      </c>
      <c r="K1368" s="63">
        <f t="shared" si="385"/>
        <v>45901</v>
      </c>
      <c r="L1368" s="55">
        <f t="shared" si="386"/>
        <v>0.04</v>
      </c>
      <c r="M1368" s="76">
        <v>0.22500000000000001</v>
      </c>
      <c r="N1368" s="62">
        <v>45901</v>
      </c>
      <c r="O1368" s="62">
        <v>46265</v>
      </c>
      <c r="P1368" s="63"/>
      <c r="Q1368" s="63"/>
      <c r="R1368" s="78">
        <v>43</v>
      </c>
      <c r="S1368" s="63" t="str">
        <f>VLOOKUP(R1368,SA!$B$3:$C$11,2,1)</f>
        <v>36-45</v>
      </c>
      <c r="T1368" s="38" t="s">
        <v>97</v>
      </c>
      <c r="U1368" s="24" t="s">
        <v>56</v>
      </c>
      <c r="V1368" s="24">
        <v>500000</v>
      </c>
      <c r="W1368" s="39">
        <f t="shared" si="387"/>
        <v>500000</v>
      </c>
      <c r="X1368" s="29">
        <f t="shared" si="388"/>
        <v>1</v>
      </c>
      <c r="Y1368" s="40">
        <f t="shared" si="389"/>
        <v>365</v>
      </c>
      <c r="Z1368" s="38">
        <f t="shared" si="390"/>
        <v>46081</v>
      </c>
      <c r="AA1368" s="41">
        <f t="shared" si="391"/>
        <v>181</v>
      </c>
      <c r="AB1368" s="24" t="s">
        <v>113</v>
      </c>
      <c r="AC1368" s="41">
        <f t="shared" si="392"/>
        <v>6046.1902</v>
      </c>
      <c r="AD1368" s="41">
        <v>1</v>
      </c>
      <c r="AE1368" s="72">
        <f>INDEX(SA!$C$2:$G$11,MATCH(Details!S1368,SA!$C$2:$C$11,0),MATCH(Details!V1368,SA!$C$2:$G$2,0))*Y1368/(F1368-E1368+1)</f>
        <v>5123.8900000000003</v>
      </c>
      <c r="AF1368" s="41">
        <f t="shared" si="393"/>
        <v>0</v>
      </c>
      <c r="AG1368" s="41">
        <f t="shared" si="394"/>
        <v>0</v>
      </c>
      <c r="AH1368" s="41">
        <f t="shared" si="395"/>
        <v>922.30020000000002</v>
      </c>
      <c r="AI1368" s="60">
        <f t="shared" si="396"/>
        <v>204.9556</v>
      </c>
      <c r="AJ1368" s="60">
        <f t="shared" si="397"/>
        <v>1152.8752500000001</v>
      </c>
      <c r="AK1368" s="60">
        <f t="shared" si="398"/>
        <v>2540.8879178082193</v>
      </c>
      <c r="AL1368" s="60">
        <f t="shared" si="399"/>
        <v>1867.5526195890411</v>
      </c>
      <c r="AM1368" s="41">
        <f t="shared" si="400"/>
        <v>1898.5065304109589</v>
      </c>
      <c r="AN1368" s="42">
        <f t="shared" si="401"/>
        <v>45715</v>
      </c>
      <c r="AO1368" s="43">
        <f t="shared" si="402"/>
        <v>5123.8900000000003</v>
      </c>
    </row>
    <row r="1369" spans="1:41" s="24" customFormat="1" ht="15.75" customHeight="1" x14ac:dyDescent="0.35">
      <c r="A1369" s="36" t="s">
        <v>27</v>
      </c>
      <c r="B1369" s="36">
        <v>202509</v>
      </c>
      <c r="C1369" s="24" t="s">
        <v>736</v>
      </c>
      <c r="D1369" s="24" t="s">
        <v>119</v>
      </c>
      <c r="E1369" s="62">
        <v>45901</v>
      </c>
      <c r="F1369" s="62">
        <v>46265</v>
      </c>
      <c r="G1369" s="37" t="s">
        <v>1780</v>
      </c>
      <c r="H1369" s="36">
        <v>652061</v>
      </c>
      <c r="I1369" s="63">
        <v>22891</v>
      </c>
      <c r="J1369" s="24" t="s">
        <v>4274</v>
      </c>
      <c r="K1369" s="63">
        <f t="shared" si="385"/>
        <v>45901</v>
      </c>
      <c r="L1369" s="55">
        <f t="shared" si="386"/>
        <v>0.04</v>
      </c>
      <c r="M1369" s="76">
        <v>0.22500000000000001</v>
      </c>
      <c r="N1369" s="62">
        <v>45901</v>
      </c>
      <c r="O1369" s="62">
        <v>46265</v>
      </c>
      <c r="P1369" s="63"/>
      <c r="Q1369" s="63"/>
      <c r="R1369" s="78">
        <v>62</v>
      </c>
      <c r="S1369" s="63" t="str">
        <f>VLOOKUP(R1369,SA!$B$3:$C$11,2,1)</f>
        <v>56-65</v>
      </c>
      <c r="T1369" s="38" t="s">
        <v>97</v>
      </c>
      <c r="U1369" s="24" t="s">
        <v>5744</v>
      </c>
      <c r="V1369" s="24">
        <v>500000</v>
      </c>
      <c r="W1369" s="39">
        <f t="shared" si="387"/>
        <v>0</v>
      </c>
      <c r="X1369" s="29">
        <f t="shared" si="388"/>
        <v>0</v>
      </c>
      <c r="Y1369" s="40">
        <f t="shared" si="389"/>
        <v>365</v>
      </c>
      <c r="Z1369" s="38">
        <f t="shared" si="390"/>
        <v>46081</v>
      </c>
      <c r="AA1369" s="41">
        <f t="shared" si="391"/>
        <v>181</v>
      </c>
      <c r="AB1369" s="24" t="s">
        <v>113</v>
      </c>
      <c r="AC1369" s="41">
        <f t="shared" si="392"/>
        <v>13100.714</v>
      </c>
      <c r="AD1369" s="41">
        <v>1</v>
      </c>
      <c r="AE1369" s="72">
        <f>INDEX(SA!$C$2:$G$11,MATCH(Details!S1369,SA!$C$2:$C$11,0),MATCH(Details!V1369,SA!$C$2:$G$2,0))*Y1369/(F1369-E1369+1)</f>
        <v>11102.3</v>
      </c>
      <c r="AF1369" s="41">
        <f t="shared" si="393"/>
        <v>0</v>
      </c>
      <c r="AG1369" s="41">
        <f t="shared" si="394"/>
        <v>0</v>
      </c>
      <c r="AH1369" s="41">
        <f t="shared" si="395"/>
        <v>1998.4139999999998</v>
      </c>
      <c r="AI1369" s="60">
        <f t="shared" si="396"/>
        <v>444.09199999999998</v>
      </c>
      <c r="AJ1369" s="60">
        <f t="shared" si="397"/>
        <v>2498.0174999999999</v>
      </c>
      <c r="AK1369" s="60">
        <f t="shared" si="398"/>
        <v>5505.5241095890406</v>
      </c>
      <c r="AL1369" s="60">
        <f t="shared" si="399"/>
        <v>4046.5602205479449</v>
      </c>
      <c r="AM1369" s="41">
        <f t="shared" si="400"/>
        <v>4113.6302794520543</v>
      </c>
      <c r="AN1369" s="42">
        <f t="shared" si="401"/>
        <v>45715</v>
      </c>
      <c r="AO1369" s="43">
        <f t="shared" si="402"/>
        <v>11102.3</v>
      </c>
    </row>
    <row r="1370" spans="1:41" s="24" customFormat="1" ht="15.75" customHeight="1" x14ac:dyDescent="0.35">
      <c r="A1370" s="36" t="s">
        <v>27</v>
      </c>
      <c r="B1370" s="36">
        <v>202509</v>
      </c>
      <c r="C1370" s="24" t="s">
        <v>736</v>
      </c>
      <c r="D1370" s="24" t="s">
        <v>119</v>
      </c>
      <c r="E1370" s="62">
        <v>45901</v>
      </c>
      <c r="F1370" s="62">
        <v>46265</v>
      </c>
      <c r="G1370" s="37" t="s">
        <v>852</v>
      </c>
      <c r="H1370" s="36">
        <v>652061</v>
      </c>
      <c r="I1370" s="63">
        <v>25155</v>
      </c>
      <c r="J1370" s="24" t="s">
        <v>4275</v>
      </c>
      <c r="K1370" s="63">
        <f t="shared" si="385"/>
        <v>45901</v>
      </c>
      <c r="L1370" s="55">
        <f t="shared" si="386"/>
        <v>0.04</v>
      </c>
      <c r="M1370" s="76">
        <v>0.22500000000000001</v>
      </c>
      <c r="N1370" s="62">
        <v>45901</v>
      </c>
      <c r="O1370" s="62">
        <v>46265</v>
      </c>
      <c r="P1370" s="63"/>
      <c r="Q1370" s="63"/>
      <c r="R1370" s="78">
        <v>56</v>
      </c>
      <c r="S1370" s="63" t="str">
        <f>VLOOKUP(R1370,SA!$B$3:$C$11,2,1)</f>
        <v>56-65</v>
      </c>
      <c r="T1370" s="38" t="s">
        <v>98</v>
      </c>
      <c r="U1370" s="24" t="s">
        <v>5747</v>
      </c>
      <c r="V1370" s="24">
        <v>500000</v>
      </c>
      <c r="W1370" s="39">
        <f t="shared" si="387"/>
        <v>0</v>
      </c>
      <c r="X1370" s="29">
        <f t="shared" si="388"/>
        <v>0</v>
      </c>
      <c r="Y1370" s="40">
        <f t="shared" si="389"/>
        <v>365</v>
      </c>
      <c r="Z1370" s="38">
        <f t="shared" si="390"/>
        <v>46081</v>
      </c>
      <c r="AA1370" s="41">
        <f t="shared" si="391"/>
        <v>181</v>
      </c>
      <c r="AB1370" s="24" t="s">
        <v>113</v>
      </c>
      <c r="AC1370" s="41">
        <f t="shared" si="392"/>
        <v>13100.714</v>
      </c>
      <c r="AD1370" s="41">
        <v>1</v>
      </c>
      <c r="AE1370" s="72">
        <f>INDEX(SA!$C$2:$G$11,MATCH(Details!S1370,SA!$C$2:$C$11,0),MATCH(Details!V1370,SA!$C$2:$G$2,0))*Y1370/(F1370-E1370+1)</f>
        <v>11102.3</v>
      </c>
      <c r="AF1370" s="41">
        <f t="shared" si="393"/>
        <v>0</v>
      </c>
      <c r="AG1370" s="41">
        <f t="shared" si="394"/>
        <v>0</v>
      </c>
      <c r="AH1370" s="41">
        <f t="shared" si="395"/>
        <v>1998.4139999999998</v>
      </c>
      <c r="AI1370" s="60">
        <f t="shared" si="396"/>
        <v>444.09199999999998</v>
      </c>
      <c r="AJ1370" s="60">
        <f t="shared" si="397"/>
        <v>2498.0174999999999</v>
      </c>
      <c r="AK1370" s="60">
        <f t="shared" si="398"/>
        <v>5505.5241095890406</v>
      </c>
      <c r="AL1370" s="60">
        <f t="shared" si="399"/>
        <v>4046.5602205479449</v>
      </c>
      <c r="AM1370" s="41">
        <f t="shared" si="400"/>
        <v>4113.6302794520543</v>
      </c>
      <c r="AN1370" s="42">
        <f t="shared" si="401"/>
        <v>45715</v>
      </c>
      <c r="AO1370" s="43">
        <f t="shared" si="402"/>
        <v>11102.3</v>
      </c>
    </row>
    <row r="1371" spans="1:41" s="24" customFormat="1" ht="15.75" customHeight="1" x14ac:dyDescent="0.35">
      <c r="A1371" s="36" t="s">
        <v>27</v>
      </c>
      <c r="B1371" s="36">
        <v>202509</v>
      </c>
      <c r="C1371" s="24" t="s">
        <v>736</v>
      </c>
      <c r="D1371" s="24" t="s">
        <v>119</v>
      </c>
      <c r="E1371" s="62">
        <v>45901</v>
      </c>
      <c r="F1371" s="62">
        <v>46265</v>
      </c>
      <c r="G1371" s="37" t="s">
        <v>1781</v>
      </c>
      <c r="H1371" s="36">
        <v>652061</v>
      </c>
      <c r="I1371" s="63">
        <v>44853</v>
      </c>
      <c r="J1371" s="24" t="s">
        <v>4276</v>
      </c>
      <c r="K1371" s="63">
        <f t="shared" si="385"/>
        <v>45901</v>
      </c>
      <c r="L1371" s="55">
        <f t="shared" si="386"/>
        <v>0.04</v>
      </c>
      <c r="M1371" s="76">
        <v>0.22500000000000001</v>
      </c>
      <c r="N1371" s="62">
        <v>45901</v>
      </c>
      <c r="O1371" s="62">
        <v>46265</v>
      </c>
      <c r="P1371" s="63"/>
      <c r="Q1371" s="63"/>
      <c r="R1371" s="78">
        <v>2</v>
      </c>
      <c r="S1371" s="63" t="str">
        <f>VLOOKUP(R1371,SA!$B$3:$C$11,2,1)</f>
        <v>0-25</v>
      </c>
      <c r="T1371" s="38" t="s">
        <v>98</v>
      </c>
      <c r="U1371" s="24" t="s">
        <v>5746</v>
      </c>
      <c r="V1371" s="24">
        <v>500000</v>
      </c>
      <c r="W1371" s="39">
        <f t="shared" si="387"/>
        <v>0</v>
      </c>
      <c r="X1371" s="29">
        <f t="shared" si="388"/>
        <v>0</v>
      </c>
      <c r="Y1371" s="40">
        <f t="shared" si="389"/>
        <v>365</v>
      </c>
      <c r="Z1371" s="38">
        <f t="shared" si="390"/>
        <v>46081</v>
      </c>
      <c r="AA1371" s="41">
        <f t="shared" si="391"/>
        <v>181</v>
      </c>
      <c r="AB1371" s="24" t="s">
        <v>113</v>
      </c>
      <c r="AC1371" s="41">
        <f t="shared" si="392"/>
        <v>4448.2106000000003</v>
      </c>
      <c r="AD1371" s="41">
        <v>1</v>
      </c>
      <c r="AE1371" s="72">
        <f>INDEX(SA!$C$2:$G$11,MATCH(Details!S1371,SA!$C$2:$C$11,0),MATCH(Details!V1371,SA!$C$2:$G$2,0))*Y1371/(F1371-E1371+1)</f>
        <v>3769.67</v>
      </c>
      <c r="AF1371" s="41">
        <f t="shared" si="393"/>
        <v>0</v>
      </c>
      <c r="AG1371" s="41">
        <f t="shared" si="394"/>
        <v>0</v>
      </c>
      <c r="AH1371" s="41">
        <f t="shared" si="395"/>
        <v>678.54060000000004</v>
      </c>
      <c r="AI1371" s="60">
        <f t="shared" si="396"/>
        <v>150.7868</v>
      </c>
      <c r="AJ1371" s="60">
        <f t="shared" si="397"/>
        <v>848.17574999999999</v>
      </c>
      <c r="AK1371" s="60">
        <f t="shared" si="398"/>
        <v>1869.3432054794521</v>
      </c>
      <c r="AL1371" s="60">
        <f t="shared" si="399"/>
        <v>1373.9672560273973</v>
      </c>
      <c r="AM1371" s="41">
        <f t="shared" si="400"/>
        <v>1396.7401939726028</v>
      </c>
      <c r="AN1371" s="42">
        <f t="shared" si="401"/>
        <v>45715</v>
      </c>
      <c r="AO1371" s="43">
        <f t="shared" si="402"/>
        <v>3769.67</v>
      </c>
    </row>
    <row r="1372" spans="1:41" s="24" customFormat="1" ht="15.75" customHeight="1" x14ac:dyDescent="0.35">
      <c r="A1372" s="36" t="s">
        <v>27</v>
      </c>
      <c r="B1372" s="36">
        <v>202509</v>
      </c>
      <c r="C1372" s="24" t="s">
        <v>736</v>
      </c>
      <c r="D1372" s="24" t="s">
        <v>119</v>
      </c>
      <c r="E1372" s="62">
        <v>45901</v>
      </c>
      <c r="F1372" s="62">
        <v>46265</v>
      </c>
      <c r="G1372" s="37" t="s">
        <v>261</v>
      </c>
      <c r="H1372" s="36">
        <v>652061</v>
      </c>
      <c r="I1372" s="63">
        <v>30804</v>
      </c>
      <c r="J1372" s="24" t="s">
        <v>4277</v>
      </c>
      <c r="K1372" s="63">
        <f t="shared" si="385"/>
        <v>45901</v>
      </c>
      <c r="L1372" s="55">
        <f t="shared" si="386"/>
        <v>0.04</v>
      </c>
      <c r="M1372" s="76">
        <v>0.22500000000000001</v>
      </c>
      <c r="N1372" s="62">
        <v>45901</v>
      </c>
      <c r="O1372" s="62">
        <v>46265</v>
      </c>
      <c r="P1372" s="63"/>
      <c r="Q1372" s="63"/>
      <c r="R1372" s="78">
        <v>41</v>
      </c>
      <c r="S1372" s="63" t="str">
        <f>VLOOKUP(R1372,SA!$B$3:$C$11,2,1)</f>
        <v>36-45</v>
      </c>
      <c r="T1372" s="38" t="s">
        <v>97</v>
      </c>
      <c r="U1372" s="24" t="s">
        <v>56</v>
      </c>
      <c r="V1372" s="24">
        <v>500000</v>
      </c>
      <c r="W1372" s="39">
        <f t="shared" si="387"/>
        <v>500000</v>
      </c>
      <c r="X1372" s="29">
        <f t="shared" si="388"/>
        <v>1</v>
      </c>
      <c r="Y1372" s="40">
        <f t="shared" si="389"/>
        <v>365</v>
      </c>
      <c r="Z1372" s="38">
        <f t="shared" si="390"/>
        <v>46081</v>
      </c>
      <c r="AA1372" s="41">
        <f t="shared" si="391"/>
        <v>181</v>
      </c>
      <c r="AB1372" s="24" t="s">
        <v>113</v>
      </c>
      <c r="AC1372" s="41">
        <f t="shared" si="392"/>
        <v>6046.1902</v>
      </c>
      <c r="AD1372" s="41">
        <v>1</v>
      </c>
      <c r="AE1372" s="72">
        <f>INDEX(SA!$C$2:$G$11,MATCH(Details!S1372,SA!$C$2:$C$11,0),MATCH(Details!V1372,SA!$C$2:$G$2,0))*Y1372/(F1372-E1372+1)</f>
        <v>5123.8900000000003</v>
      </c>
      <c r="AF1372" s="41">
        <f t="shared" si="393"/>
        <v>0</v>
      </c>
      <c r="AG1372" s="41">
        <f t="shared" si="394"/>
        <v>0</v>
      </c>
      <c r="AH1372" s="41">
        <f t="shared" si="395"/>
        <v>922.30020000000002</v>
      </c>
      <c r="AI1372" s="60">
        <f t="shared" si="396"/>
        <v>204.9556</v>
      </c>
      <c r="AJ1372" s="60">
        <f t="shared" si="397"/>
        <v>1152.8752500000001</v>
      </c>
      <c r="AK1372" s="60">
        <f t="shared" si="398"/>
        <v>2540.8879178082193</v>
      </c>
      <c r="AL1372" s="60">
        <f t="shared" si="399"/>
        <v>1867.5526195890411</v>
      </c>
      <c r="AM1372" s="41">
        <f t="shared" si="400"/>
        <v>1898.5065304109589</v>
      </c>
      <c r="AN1372" s="42">
        <f t="shared" si="401"/>
        <v>45715</v>
      </c>
      <c r="AO1372" s="43">
        <f t="shared" si="402"/>
        <v>5123.8900000000003</v>
      </c>
    </row>
    <row r="1373" spans="1:41" s="24" customFormat="1" ht="15.75" customHeight="1" x14ac:dyDescent="0.35">
      <c r="A1373" s="36" t="s">
        <v>27</v>
      </c>
      <c r="B1373" s="36">
        <v>202509</v>
      </c>
      <c r="C1373" s="24" t="s">
        <v>736</v>
      </c>
      <c r="D1373" s="24" t="s">
        <v>119</v>
      </c>
      <c r="E1373" s="62">
        <v>45901</v>
      </c>
      <c r="F1373" s="62">
        <v>46265</v>
      </c>
      <c r="G1373" s="37" t="s">
        <v>1782</v>
      </c>
      <c r="H1373" s="36">
        <v>652064</v>
      </c>
      <c r="I1373" s="63">
        <v>17712</v>
      </c>
      <c r="J1373" s="24" t="s">
        <v>4278</v>
      </c>
      <c r="K1373" s="63">
        <f t="shared" si="385"/>
        <v>45901</v>
      </c>
      <c r="L1373" s="55">
        <f t="shared" si="386"/>
        <v>0.04</v>
      </c>
      <c r="M1373" s="76">
        <v>0.22500000000000001</v>
      </c>
      <c r="N1373" s="62">
        <v>45901</v>
      </c>
      <c r="O1373" s="62">
        <v>46265</v>
      </c>
      <c r="P1373" s="63"/>
      <c r="Q1373" s="63"/>
      <c r="R1373" s="78">
        <v>79</v>
      </c>
      <c r="S1373" s="63" t="str">
        <f>VLOOKUP(R1373,SA!$B$3:$C$11,2,1)</f>
        <v>76-80</v>
      </c>
      <c r="T1373" s="38" t="s">
        <v>98</v>
      </c>
      <c r="U1373" s="24" t="s">
        <v>5747</v>
      </c>
      <c r="V1373" s="24">
        <v>400000</v>
      </c>
      <c r="W1373" s="39">
        <f t="shared" si="387"/>
        <v>0</v>
      </c>
      <c r="X1373" s="29">
        <f t="shared" si="388"/>
        <v>0</v>
      </c>
      <c r="Y1373" s="40">
        <f t="shared" si="389"/>
        <v>365</v>
      </c>
      <c r="Z1373" s="38">
        <f t="shared" si="390"/>
        <v>46081</v>
      </c>
      <c r="AA1373" s="41">
        <f t="shared" si="391"/>
        <v>181</v>
      </c>
      <c r="AB1373" s="24" t="s">
        <v>113</v>
      </c>
      <c r="AC1373" s="41">
        <f t="shared" si="392"/>
        <v>27110.087</v>
      </c>
      <c r="AD1373" s="41">
        <v>1</v>
      </c>
      <c r="AE1373" s="72">
        <f>INDEX(SA!$C$2:$G$11,MATCH(Details!S1373,SA!$C$2:$C$11,0),MATCH(Details!V1373,SA!$C$2:$G$2,0))*Y1373/(F1373-E1373+1)</f>
        <v>22974.65</v>
      </c>
      <c r="AF1373" s="41">
        <f t="shared" si="393"/>
        <v>0</v>
      </c>
      <c r="AG1373" s="41">
        <f t="shared" si="394"/>
        <v>0</v>
      </c>
      <c r="AH1373" s="41">
        <f t="shared" si="395"/>
        <v>4135.4369999999999</v>
      </c>
      <c r="AI1373" s="60">
        <f t="shared" si="396"/>
        <v>918.9860000000001</v>
      </c>
      <c r="AJ1373" s="60">
        <f t="shared" si="397"/>
        <v>5169.2962500000003</v>
      </c>
      <c r="AK1373" s="60">
        <f t="shared" si="398"/>
        <v>11392.908630136988</v>
      </c>
      <c r="AL1373" s="60">
        <f t="shared" si="399"/>
        <v>8373.7878431506851</v>
      </c>
      <c r="AM1373" s="41">
        <f t="shared" si="400"/>
        <v>8512.5799068493143</v>
      </c>
      <c r="AN1373" s="42">
        <f t="shared" si="401"/>
        <v>45715</v>
      </c>
      <c r="AO1373" s="43">
        <f t="shared" si="402"/>
        <v>22974.65</v>
      </c>
    </row>
    <row r="1374" spans="1:41" s="24" customFormat="1" ht="15.75" customHeight="1" x14ac:dyDescent="0.35">
      <c r="A1374" s="36" t="s">
        <v>27</v>
      </c>
      <c r="B1374" s="36">
        <v>202509</v>
      </c>
      <c r="C1374" s="24" t="s">
        <v>736</v>
      </c>
      <c r="D1374" s="24" t="s">
        <v>119</v>
      </c>
      <c r="E1374" s="62">
        <v>45901</v>
      </c>
      <c r="F1374" s="62">
        <v>46265</v>
      </c>
      <c r="G1374" s="37" t="s">
        <v>1783</v>
      </c>
      <c r="H1374" s="36">
        <v>652064</v>
      </c>
      <c r="I1374" s="63">
        <v>27762</v>
      </c>
      <c r="J1374" s="24" t="s">
        <v>4279</v>
      </c>
      <c r="K1374" s="63">
        <f t="shared" si="385"/>
        <v>45901</v>
      </c>
      <c r="L1374" s="55">
        <f t="shared" si="386"/>
        <v>0.04</v>
      </c>
      <c r="M1374" s="76">
        <v>0.22500000000000001</v>
      </c>
      <c r="N1374" s="62">
        <v>45901</v>
      </c>
      <c r="O1374" s="62">
        <v>46265</v>
      </c>
      <c r="P1374" s="63"/>
      <c r="Q1374" s="63"/>
      <c r="R1374" s="78">
        <v>49</v>
      </c>
      <c r="S1374" s="63" t="str">
        <f>VLOOKUP(R1374,SA!$B$3:$C$11,2,1)</f>
        <v>46-55</v>
      </c>
      <c r="T1374" s="38" t="s">
        <v>97</v>
      </c>
      <c r="U1374" s="24" t="s">
        <v>5743</v>
      </c>
      <c r="V1374" s="24">
        <v>400000</v>
      </c>
      <c r="W1374" s="39">
        <f t="shared" si="387"/>
        <v>0</v>
      </c>
      <c r="X1374" s="29">
        <f t="shared" si="388"/>
        <v>0</v>
      </c>
      <c r="Y1374" s="40">
        <f t="shared" si="389"/>
        <v>365</v>
      </c>
      <c r="Z1374" s="38">
        <f t="shared" si="390"/>
        <v>46081</v>
      </c>
      <c r="AA1374" s="41">
        <f t="shared" si="391"/>
        <v>181</v>
      </c>
      <c r="AB1374" s="24" t="s">
        <v>113</v>
      </c>
      <c r="AC1374" s="41">
        <f t="shared" si="392"/>
        <v>8108.2165999999997</v>
      </c>
      <c r="AD1374" s="41">
        <v>1</v>
      </c>
      <c r="AE1374" s="72">
        <f>INDEX(SA!$C$2:$G$11,MATCH(Details!S1374,SA!$C$2:$C$11,0),MATCH(Details!V1374,SA!$C$2:$G$2,0))*Y1374/(F1374-E1374+1)</f>
        <v>6871.37</v>
      </c>
      <c r="AF1374" s="41">
        <f t="shared" si="393"/>
        <v>0</v>
      </c>
      <c r="AG1374" s="41">
        <f t="shared" si="394"/>
        <v>0</v>
      </c>
      <c r="AH1374" s="41">
        <f t="shared" si="395"/>
        <v>1236.8465999999999</v>
      </c>
      <c r="AI1374" s="60">
        <f t="shared" si="396"/>
        <v>274.85480000000001</v>
      </c>
      <c r="AJ1374" s="60">
        <f t="shared" si="397"/>
        <v>1546.05825</v>
      </c>
      <c r="AK1374" s="60">
        <f t="shared" si="398"/>
        <v>3407.446493150685</v>
      </c>
      <c r="AL1374" s="60">
        <f t="shared" si="399"/>
        <v>2504.4731724657536</v>
      </c>
      <c r="AM1374" s="41">
        <f t="shared" si="400"/>
        <v>2545.9837775342462</v>
      </c>
      <c r="AN1374" s="42">
        <f t="shared" si="401"/>
        <v>45715</v>
      </c>
      <c r="AO1374" s="43">
        <f t="shared" si="402"/>
        <v>6871.37</v>
      </c>
    </row>
    <row r="1375" spans="1:41" s="24" customFormat="1" ht="15.75" customHeight="1" x14ac:dyDescent="0.35">
      <c r="A1375" s="36" t="s">
        <v>27</v>
      </c>
      <c r="B1375" s="36">
        <v>202509</v>
      </c>
      <c r="C1375" s="24" t="s">
        <v>736</v>
      </c>
      <c r="D1375" s="24" t="s">
        <v>119</v>
      </c>
      <c r="E1375" s="62">
        <v>45901</v>
      </c>
      <c r="F1375" s="62">
        <v>46265</v>
      </c>
      <c r="G1375" s="37" t="s">
        <v>346</v>
      </c>
      <c r="H1375" s="36">
        <v>652064</v>
      </c>
      <c r="I1375" s="63">
        <v>27313</v>
      </c>
      <c r="J1375" s="24" t="s">
        <v>4280</v>
      </c>
      <c r="K1375" s="63">
        <f t="shared" si="385"/>
        <v>45901</v>
      </c>
      <c r="L1375" s="55">
        <f t="shared" si="386"/>
        <v>0.04</v>
      </c>
      <c r="M1375" s="76">
        <v>0.22500000000000001</v>
      </c>
      <c r="N1375" s="62">
        <v>45901</v>
      </c>
      <c r="O1375" s="62">
        <v>46265</v>
      </c>
      <c r="P1375" s="63"/>
      <c r="Q1375" s="63"/>
      <c r="R1375" s="78">
        <v>50</v>
      </c>
      <c r="S1375" s="63" t="str">
        <f>VLOOKUP(R1375,SA!$B$3:$C$11,2,1)</f>
        <v>46-55</v>
      </c>
      <c r="T1375" s="38" t="s">
        <v>98</v>
      </c>
      <c r="U1375" s="24" t="s">
        <v>56</v>
      </c>
      <c r="V1375" s="24">
        <v>400000</v>
      </c>
      <c r="W1375" s="39">
        <f t="shared" si="387"/>
        <v>400000</v>
      </c>
      <c r="X1375" s="29">
        <f t="shared" si="388"/>
        <v>1</v>
      </c>
      <c r="Y1375" s="40">
        <f t="shared" si="389"/>
        <v>365</v>
      </c>
      <c r="Z1375" s="38">
        <f t="shared" si="390"/>
        <v>46081</v>
      </c>
      <c r="AA1375" s="41">
        <f t="shared" si="391"/>
        <v>181</v>
      </c>
      <c r="AB1375" s="24" t="s">
        <v>113</v>
      </c>
      <c r="AC1375" s="41">
        <f t="shared" si="392"/>
        <v>8108.2165999999997</v>
      </c>
      <c r="AD1375" s="41">
        <v>1</v>
      </c>
      <c r="AE1375" s="72">
        <f>INDEX(SA!$C$2:$G$11,MATCH(Details!S1375,SA!$C$2:$C$11,0),MATCH(Details!V1375,SA!$C$2:$G$2,0))*Y1375/(F1375-E1375+1)</f>
        <v>6871.37</v>
      </c>
      <c r="AF1375" s="41">
        <f t="shared" si="393"/>
        <v>0</v>
      </c>
      <c r="AG1375" s="41">
        <f t="shared" si="394"/>
        <v>0</v>
      </c>
      <c r="AH1375" s="41">
        <f t="shared" si="395"/>
        <v>1236.8465999999999</v>
      </c>
      <c r="AI1375" s="60">
        <f t="shared" si="396"/>
        <v>274.85480000000001</v>
      </c>
      <c r="AJ1375" s="60">
        <f t="shared" si="397"/>
        <v>1546.05825</v>
      </c>
      <c r="AK1375" s="60">
        <f t="shared" si="398"/>
        <v>3407.446493150685</v>
      </c>
      <c r="AL1375" s="60">
        <f t="shared" si="399"/>
        <v>2504.4731724657536</v>
      </c>
      <c r="AM1375" s="41">
        <f t="shared" si="400"/>
        <v>2545.9837775342462</v>
      </c>
      <c r="AN1375" s="42">
        <f t="shared" si="401"/>
        <v>45715</v>
      </c>
      <c r="AO1375" s="43">
        <f t="shared" si="402"/>
        <v>6871.37</v>
      </c>
    </row>
    <row r="1376" spans="1:41" s="24" customFormat="1" ht="15.75" customHeight="1" x14ac:dyDescent="0.35">
      <c r="A1376" s="36" t="s">
        <v>27</v>
      </c>
      <c r="B1376" s="36">
        <v>202509</v>
      </c>
      <c r="C1376" s="24" t="s">
        <v>736</v>
      </c>
      <c r="D1376" s="24" t="s">
        <v>119</v>
      </c>
      <c r="E1376" s="62">
        <v>45901</v>
      </c>
      <c r="F1376" s="62">
        <v>46265</v>
      </c>
      <c r="G1376" s="37" t="s">
        <v>1784</v>
      </c>
      <c r="H1376" s="36">
        <v>652064</v>
      </c>
      <c r="I1376" s="63">
        <v>15722</v>
      </c>
      <c r="J1376" s="24" t="s">
        <v>4281</v>
      </c>
      <c r="K1376" s="63">
        <f t="shared" si="385"/>
        <v>45901</v>
      </c>
      <c r="L1376" s="55">
        <f t="shared" si="386"/>
        <v>0.04</v>
      </c>
      <c r="M1376" s="76">
        <v>0.22500000000000001</v>
      </c>
      <c r="N1376" s="62">
        <v>45901</v>
      </c>
      <c r="O1376" s="62">
        <v>46265</v>
      </c>
      <c r="P1376" s="63"/>
      <c r="Q1376" s="63"/>
      <c r="R1376" s="78">
        <v>82</v>
      </c>
      <c r="S1376" s="63" t="str">
        <f>VLOOKUP(R1376,SA!$B$3:$C$11,2,1)</f>
        <v>81-100</v>
      </c>
      <c r="T1376" s="38" t="s">
        <v>97</v>
      </c>
      <c r="U1376" s="24" t="s">
        <v>5744</v>
      </c>
      <c r="V1376" s="24">
        <v>400000</v>
      </c>
      <c r="W1376" s="39">
        <f t="shared" si="387"/>
        <v>0</v>
      </c>
      <c r="X1376" s="29">
        <f t="shared" si="388"/>
        <v>0</v>
      </c>
      <c r="Y1376" s="40">
        <f t="shared" si="389"/>
        <v>365</v>
      </c>
      <c r="Z1376" s="38">
        <f t="shared" si="390"/>
        <v>46081</v>
      </c>
      <c r="AA1376" s="41">
        <f t="shared" si="391"/>
        <v>181</v>
      </c>
      <c r="AB1376" s="24" t="s">
        <v>113</v>
      </c>
      <c r="AC1376" s="41">
        <f t="shared" si="392"/>
        <v>29599.473999999998</v>
      </c>
      <c r="AD1376" s="41">
        <v>1</v>
      </c>
      <c r="AE1376" s="72">
        <f>INDEX(SA!$C$2:$G$11,MATCH(Details!S1376,SA!$C$2:$C$11,0),MATCH(Details!V1376,SA!$C$2:$G$2,0))*Y1376/(F1376-E1376+1)</f>
        <v>25084.3</v>
      </c>
      <c r="AF1376" s="41">
        <f t="shared" si="393"/>
        <v>0</v>
      </c>
      <c r="AG1376" s="41">
        <f t="shared" si="394"/>
        <v>0</v>
      </c>
      <c r="AH1376" s="41">
        <f t="shared" si="395"/>
        <v>4515.174</v>
      </c>
      <c r="AI1376" s="60">
        <f t="shared" si="396"/>
        <v>1003.372</v>
      </c>
      <c r="AJ1376" s="60">
        <f t="shared" si="397"/>
        <v>5643.9674999999997</v>
      </c>
      <c r="AK1376" s="60">
        <f t="shared" si="398"/>
        <v>12439.063835616438</v>
      </c>
      <c r="AL1376" s="60">
        <f t="shared" si="399"/>
        <v>9142.7119191780821</v>
      </c>
      <c r="AM1376" s="41">
        <f t="shared" si="400"/>
        <v>9294.2485808219171</v>
      </c>
      <c r="AN1376" s="42">
        <f t="shared" si="401"/>
        <v>45715</v>
      </c>
      <c r="AO1376" s="43">
        <f t="shared" si="402"/>
        <v>25084.3</v>
      </c>
    </row>
    <row r="1377" spans="1:41" s="24" customFormat="1" ht="15.75" customHeight="1" x14ac:dyDescent="0.35">
      <c r="A1377" s="36" t="s">
        <v>27</v>
      </c>
      <c r="B1377" s="36">
        <v>202509</v>
      </c>
      <c r="C1377" s="24" t="s">
        <v>736</v>
      </c>
      <c r="D1377" s="24" t="s">
        <v>119</v>
      </c>
      <c r="E1377" s="62">
        <v>45901</v>
      </c>
      <c r="F1377" s="62">
        <v>46265</v>
      </c>
      <c r="G1377" s="37" t="s">
        <v>1785</v>
      </c>
      <c r="H1377" s="36">
        <v>652064</v>
      </c>
      <c r="I1377" s="63">
        <v>39014</v>
      </c>
      <c r="J1377" s="24" t="s">
        <v>4282</v>
      </c>
      <c r="K1377" s="63">
        <f t="shared" si="385"/>
        <v>45901</v>
      </c>
      <c r="L1377" s="55">
        <f t="shared" si="386"/>
        <v>0.04</v>
      </c>
      <c r="M1377" s="76">
        <v>0.22500000000000001</v>
      </c>
      <c r="N1377" s="62">
        <v>45901</v>
      </c>
      <c r="O1377" s="62">
        <v>46265</v>
      </c>
      <c r="P1377" s="63"/>
      <c r="Q1377" s="63"/>
      <c r="R1377" s="78">
        <v>18</v>
      </c>
      <c r="S1377" s="63" t="str">
        <f>VLOOKUP(R1377,SA!$B$3:$C$11,2,1)</f>
        <v>0-25</v>
      </c>
      <c r="T1377" s="38" t="s">
        <v>98</v>
      </c>
      <c r="U1377" s="24" t="s">
        <v>5746</v>
      </c>
      <c r="V1377" s="24">
        <v>400000</v>
      </c>
      <c r="W1377" s="39">
        <f t="shared" si="387"/>
        <v>0</v>
      </c>
      <c r="X1377" s="29">
        <f t="shared" si="388"/>
        <v>0</v>
      </c>
      <c r="Y1377" s="40">
        <f t="shared" si="389"/>
        <v>365</v>
      </c>
      <c r="Z1377" s="38">
        <f t="shared" si="390"/>
        <v>46081</v>
      </c>
      <c r="AA1377" s="41">
        <f t="shared" si="391"/>
        <v>181</v>
      </c>
      <c r="AB1377" s="24" t="s">
        <v>113</v>
      </c>
      <c r="AC1377" s="41">
        <f t="shared" si="392"/>
        <v>4043.8364000000001</v>
      </c>
      <c r="AD1377" s="41">
        <v>1</v>
      </c>
      <c r="AE1377" s="72">
        <f>INDEX(SA!$C$2:$G$11,MATCH(Details!S1377,SA!$C$2:$C$11,0),MATCH(Details!V1377,SA!$C$2:$G$2,0))*Y1377/(F1377-E1377+1)</f>
        <v>3426.98</v>
      </c>
      <c r="AF1377" s="41">
        <f t="shared" si="393"/>
        <v>0</v>
      </c>
      <c r="AG1377" s="41">
        <f t="shared" si="394"/>
        <v>0</v>
      </c>
      <c r="AH1377" s="41">
        <f t="shared" si="395"/>
        <v>616.85640000000001</v>
      </c>
      <c r="AI1377" s="60">
        <f t="shared" si="396"/>
        <v>137.07920000000001</v>
      </c>
      <c r="AJ1377" s="60">
        <f t="shared" si="397"/>
        <v>771.07050000000004</v>
      </c>
      <c r="AK1377" s="60">
        <f t="shared" si="398"/>
        <v>1699.4065205479453</v>
      </c>
      <c r="AL1377" s="60">
        <f t="shared" si="399"/>
        <v>1249.0637926027398</v>
      </c>
      <c r="AM1377" s="41">
        <f t="shared" si="400"/>
        <v>1269.7665073972601</v>
      </c>
      <c r="AN1377" s="42">
        <f t="shared" si="401"/>
        <v>45715</v>
      </c>
      <c r="AO1377" s="43">
        <f t="shared" si="402"/>
        <v>3426.98</v>
      </c>
    </row>
    <row r="1378" spans="1:41" s="24" customFormat="1" ht="15.75" customHeight="1" x14ac:dyDescent="0.35">
      <c r="A1378" s="36" t="s">
        <v>27</v>
      </c>
      <c r="B1378" s="36">
        <v>202509</v>
      </c>
      <c r="C1378" s="24" t="s">
        <v>736</v>
      </c>
      <c r="D1378" s="24" t="s">
        <v>119</v>
      </c>
      <c r="E1378" s="62">
        <v>45901</v>
      </c>
      <c r="F1378" s="62">
        <v>46265</v>
      </c>
      <c r="G1378" s="37" t="s">
        <v>1786</v>
      </c>
      <c r="H1378" s="36">
        <v>652069</v>
      </c>
      <c r="I1378" s="63">
        <v>16984</v>
      </c>
      <c r="J1378" s="24" t="s">
        <v>4283</v>
      </c>
      <c r="K1378" s="63">
        <f t="shared" si="385"/>
        <v>45901</v>
      </c>
      <c r="L1378" s="55">
        <f t="shared" si="386"/>
        <v>0.04</v>
      </c>
      <c r="M1378" s="76">
        <v>0.22500000000000001</v>
      </c>
      <c r="N1378" s="62">
        <v>45901</v>
      </c>
      <c r="O1378" s="62">
        <v>46265</v>
      </c>
      <c r="P1378" s="63"/>
      <c r="Q1378" s="63"/>
      <c r="R1378" s="78">
        <v>79</v>
      </c>
      <c r="S1378" s="63" t="str">
        <f>VLOOKUP(R1378,SA!$B$3:$C$11,2,1)</f>
        <v>76-80</v>
      </c>
      <c r="T1378" s="38" t="s">
        <v>97</v>
      </c>
      <c r="U1378" s="24" t="s">
        <v>5744</v>
      </c>
      <c r="V1378" s="24">
        <v>500000</v>
      </c>
      <c r="W1378" s="39">
        <f t="shared" si="387"/>
        <v>0</v>
      </c>
      <c r="X1378" s="29">
        <f t="shared" si="388"/>
        <v>0</v>
      </c>
      <c r="Y1378" s="40">
        <f t="shared" si="389"/>
        <v>365</v>
      </c>
      <c r="Z1378" s="38">
        <f t="shared" si="390"/>
        <v>46081</v>
      </c>
      <c r="AA1378" s="41">
        <f t="shared" si="391"/>
        <v>181</v>
      </c>
      <c r="AB1378" s="24" t="s">
        <v>113</v>
      </c>
      <c r="AC1378" s="41">
        <f t="shared" si="392"/>
        <v>29821.089800000002</v>
      </c>
      <c r="AD1378" s="41">
        <v>1</v>
      </c>
      <c r="AE1378" s="72">
        <f>INDEX(SA!$C$2:$G$11,MATCH(Details!S1378,SA!$C$2:$C$11,0),MATCH(Details!V1378,SA!$C$2:$G$2,0))*Y1378/(F1378-E1378+1)</f>
        <v>25272.11</v>
      </c>
      <c r="AF1378" s="41">
        <f t="shared" si="393"/>
        <v>0</v>
      </c>
      <c r="AG1378" s="41">
        <f t="shared" si="394"/>
        <v>0</v>
      </c>
      <c r="AH1378" s="41">
        <f t="shared" si="395"/>
        <v>4548.9798000000001</v>
      </c>
      <c r="AI1378" s="60">
        <f t="shared" si="396"/>
        <v>1010.8844</v>
      </c>
      <c r="AJ1378" s="60">
        <f t="shared" si="397"/>
        <v>5686.2247500000003</v>
      </c>
      <c r="AK1378" s="60">
        <f t="shared" si="398"/>
        <v>12532.197013698631</v>
      </c>
      <c r="AL1378" s="60">
        <f t="shared" si="399"/>
        <v>9211.1648050684944</v>
      </c>
      <c r="AM1378" s="41">
        <f t="shared" si="400"/>
        <v>9363.8360449315078</v>
      </c>
      <c r="AN1378" s="42">
        <f t="shared" si="401"/>
        <v>45715</v>
      </c>
      <c r="AO1378" s="43">
        <f t="shared" si="402"/>
        <v>25272.11</v>
      </c>
    </row>
    <row r="1379" spans="1:41" s="24" customFormat="1" ht="15.75" customHeight="1" x14ac:dyDescent="0.35">
      <c r="A1379" s="36" t="s">
        <v>27</v>
      </c>
      <c r="B1379" s="36">
        <v>202509</v>
      </c>
      <c r="C1379" s="24" t="s">
        <v>736</v>
      </c>
      <c r="D1379" s="24" t="s">
        <v>119</v>
      </c>
      <c r="E1379" s="62">
        <v>45901</v>
      </c>
      <c r="F1379" s="62">
        <v>46265</v>
      </c>
      <c r="G1379" s="37" t="s">
        <v>1787</v>
      </c>
      <c r="H1379" s="36">
        <v>652069</v>
      </c>
      <c r="I1379" s="63">
        <v>19275</v>
      </c>
      <c r="J1379" s="24" t="s">
        <v>4284</v>
      </c>
      <c r="K1379" s="63">
        <f t="shared" si="385"/>
        <v>45901</v>
      </c>
      <c r="L1379" s="55">
        <f t="shared" si="386"/>
        <v>0.04</v>
      </c>
      <c r="M1379" s="76">
        <v>0.22500000000000001</v>
      </c>
      <c r="N1379" s="62">
        <v>45901</v>
      </c>
      <c r="O1379" s="62">
        <v>46265</v>
      </c>
      <c r="P1379" s="63"/>
      <c r="Q1379" s="63"/>
      <c r="R1379" s="78">
        <v>72</v>
      </c>
      <c r="S1379" s="63" t="str">
        <f>VLOOKUP(R1379,SA!$B$3:$C$11,2,1)</f>
        <v>71-75</v>
      </c>
      <c r="T1379" s="38" t="s">
        <v>98</v>
      </c>
      <c r="U1379" s="24" t="s">
        <v>5747</v>
      </c>
      <c r="V1379" s="24">
        <v>500000</v>
      </c>
      <c r="W1379" s="39">
        <f t="shared" si="387"/>
        <v>0</v>
      </c>
      <c r="X1379" s="29">
        <f t="shared" si="388"/>
        <v>0</v>
      </c>
      <c r="Y1379" s="40">
        <f t="shared" si="389"/>
        <v>365</v>
      </c>
      <c r="Z1379" s="38">
        <f t="shared" si="390"/>
        <v>46081</v>
      </c>
      <c r="AA1379" s="41">
        <f t="shared" si="391"/>
        <v>181</v>
      </c>
      <c r="AB1379" s="24" t="s">
        <v>113</v>
      </c>
      <c r="AC1379" s="41">
        <f t="shared" si="392"/>
        <v>23735.924199999998</v>
      </c>
      <c r="AD1379" s="41">
        <v>1</v>
      </c>
      <c r="AE1379" s="72">
        <f>INDEX(SA!$C$2:$G$11,MATCH(Details!S1379,SA!$C$2:$C$11,0),MATCH(Details!V1379,SA!$C$2:$G$2,0))*Y1379/(F1379-E1379+1)</f>
        <v>20115.189999999999</v>
      </c>
      <c r="AF1379" s="41">
        <f t="shared" si="393"/>
        <v>0</v>
      </c>
      <c r="AG1379" s="41">
        <f t="shared" si="394"/>
        <v>0</v>
      </c>
      <c r="AH1379" s="41">
        <f t="shared" si="395"/>
        <v>3620.7341999999994</v>
      </c>
      <c r="AI1379" s="60">
        <f t="shared" si="396"/>
        <v>804.60759999999993</v>
      </c>
      <c r="AJ1379" s="60">
        <f t="shared" si="397"/>
        <v>4525.9177499999996</v>
      </c>
      <c r="AK1379" s="60">
        <f t="shared" si="398"/>
        <v>9974.9298356164381</v>
      </c>
      <c r="AL1379" s="60">
        <f t="shared" si="399"/>
        <v>7331.5734291780818</v>
      </c>
      <c r="AM1379" s="41">
        <f t="shared" si="400"/>
        <v>7453.091220821917</v>
      </c>
      <c r="AN1379" s="42">
        <f t="shared" si="401"/>
        <v>45715</v>
      </c>
      <c r="AO1379" s="43">
        <f t="shared" si="402"/>
        <v>20115.189999999999</v>
      </c>
    </row>
    <row r="1380" spans="1:41" s="24" customFormat="1" ht="15.75" customHeight="1" x14ac:dyDescent="0.35">
      <c r="A1380" s="36" t="s">
        <v>27</v>
      </c>
      <c r="B1380" s="36">
        <v>202509</v>
      </c>
      <c r="C1380" s="24" t="s">
        <v>736</v>
      </c>
      <c r="D1380" s="24" t="s">
        <v>119</v>
      </c>
      <c r="E1380" s="62">
        <v>45901</v>
      </c>
      <c r="F1380" s="62">
        <v>46265</v>
      </c>
      <c r="G1380" s="37" t="s">
        <v>1788</v>
      </c>
      <c r="H1380" s="36">
        <v>652069</v>
      </c>
      <c r="I1380" s="63">
        <v>42754</v>
      </c>
      <c r="J1380" s="24" t="s">
        <v>4285</v>
      </c>
      <c r="K1380" s="63">
        <f t="shared" si="385"/>
        <v>45901</v>
      </c>
      <c r="L1380" s="55">
        <f t="shared" si="386"/>
        <v>0.04</v>
      </c>
      <c r="M1380" s="76">
        <v>0.22500000000000001</v>
      </c>
      <c r="N1380" s="62">
        <v>45901</v>
      </c>
      <c r="O1380" s="62">
        <v>46265</v>
      </c>
      <c r="P1380" s="63"/>
      <c r="Q1380" s="63"/>
      <c r="R1380" s="78">
        <v>8</v>
      </c>
      <c r="S1380" s="63" t="str">
        <f>VLOOKUP(R1380,SA!$B$3:$C$11,2,1)</f>
        <v>0-25</v>
      </c>
      <c r="T1380" s="38" t="s">
        <v>97</v>
      </c>
      <c r="U1380" s="24" t="s">
        <v>5745</v>
      </c>
      <c r="V1380" s="24">
        <v>500000</v>
      </c>
      <c r="W1380" s="39">
        <f t="shared" si="387"/>
        <v>0</v>
      </c>
      <c r="X1380" s="29">
        <f t="shared" si="388"/>
        <v>0</v>
      </c>
      <c r="Y1380" s="40">
        <f t="shared" si="389"/>
        <v>365</v>
      </c>
      <c r="Z1380" s="38">
        <f t="shared" si="390"/>
        <v>46081</v>
      </c>
      <c r="AA1380" s="41">
        <f t="shared" si="391"/>
        <v>181</v>
      </c>
      <c r="AB1380" s="24" t="s">
        <v>113</v>
      </c>
      <c r="AC1380" s="41">
        <f t="shared" si="392"/>
        <v>4448.2106000000003</v>
      </c>
      <c r="AD1380" s="41">
        <v>1</v>
      </c>
      <c r="AE1380" s="72">
        <f>INDEX(SA!$C$2:$G$11,MATCH(Details!S1380,SA!$C$2:$C$11,0),MATCH(Details!V1380,SA!$C$2:$G$2,0))*Y1380/(F1380-E1380+1)</f>
        <v>3769.67</v>
      </c>
      <c r="AF1380" s="41">
        <f t="shared" si="393"/>
        <v>0</v>
      </c>
      <c r="AG1380" s="41">
        <f t="shared" si="394"/>
        <v>0</v>
      </c>
      <c r="AH1380" s="41">
        <f t="shared" si="395"/>
        <v>678.54060000000004</v>
      </c>
      <c r="AI1380" s="60">
        <f t="shared" si="396"/>
        <v>150.7868</v>
      </c>
      <c r="AJ1380" s="60">
        <f t="shared" si="397"/>
        <v>848.17574999999999</v>
      </c>
      <c r="AK1380" s="60">
        <f t="shared" si="398"/>
        <v>1869.3432054794521</v>
      </c>
      <c r="AL1380" s="60">
        <f t="shared" si="399"/>
        <v>1373.9672560273973</v>
      </c>
      <c r="AM1380" s="41">
        <f t="shared" si="400"/>
        <v>1396.7401939726028</v>
      </c>
      <c r="AN1380" s="42">
        <f t="shared" si="401"/>
        <v>45715</v>
      </c>
      <c r="AO1380" s="43">
        <f t="shared" si="402"/>
        <v>3769.67</v>
      </c>
    </row>
    <row r="1381" spans="1:41" s="24" customFormat="1" ht="15.75" customHeight="1" x14ac:dyDescent="0.35">
      <c r="A1381" s="36" t="s">
        <v>27</v>
      </c>
      <c r="B1381" s="36">
        <v>202509</v>
      </c>
      <c r="C1381" s="24" t="s">
        <v>736</v>
      </c>
      <c r="D1381" s="24" t="s">
        <v>119</v>
      </c>
      <c r="E1381" s="62">
        <v>45901</v>
      </c>
      <c r="F1381" s="62">
        <v>46265</v>
      </c>
      <c r="G1381" s="37" t="s">
        <v>1789</v>
      </c>
      <c r="H1381" s="36">
        <v>652069</v>
      </c>
      <c r="I1381" s="63">
        <v>32371</v>
      </c>
      <c r="J1381" s="24" t="s">
        <v>4286</v>
      </c>
      <c r="K1381" s="63">
        <f t="shared" si="385"/>
        <v>45901</v>
      </c>
      <c r="L1381" s="55">
        <f t="shared" si="386"/>
        <v>0.04</v>
      </c>
      <c r="M1381" s="76">
        <v>0.22500000000000001</v>
      </c>
      <c r="N1381" s="62">
        <v>45901</v>
      </c>
      <c r="O1381" s="62">
        <v>46265</v>
      </c>
      <c r="P1381" s="63"/>
      <c r="Q1381" s="63"/>
      <c r="R1381" s="78">
        <v>37</v>
      </c>
      <c r="S1381" s="63" t="str">
        <f>VLOOKUP(R1381,SA!$B$3:$C$11,2,1)</f>
        <v>36-45</v>
      </c>
      <c r="T1381" s="38" t="s">
        <v>98</v>
      </c>
      <c r="U1381" s="24" t="s">
        <v>5743</v>
      </c>
      <c r="V1381" s="24">
        <v>500000</v>
      </c>
      <c r="W1381" s="39">
        <f t="shared" si="387"/>
        <v>0</v>
      </c>
      <c r="X1381" s="29">
        <f t="shared" si="388"/>
        <v>0</v>
      </c>
      <c r="Y1381" s="40">
        <f t="shared" si="389"/>
        <v>365</v>
      </c>
      <c r="Z1381" s="38">
        <f t="shared" si="390"/>
        <v>46081</v>
      </c>
      <c r="AA1381" s="41">
        <f t="shared" si="391"/>
        <v>181</v>
      </c>
      <c r="AB1381" s="24" t="s">
        <v>113</v>
      </c>
      <c r="AC1381" s="41">
        <f t="shared" si="392"/>
        <v>6046.1902</v>
      </c>
      <c r="AD1381" s="41">
        <v>1</v>
      </c>
      <c r="AE1381" s="72">
        <f>INDEX(SA!$C$2:$G$11,MATCH(Details!S1381,SA!$C$2:$C$11,0),MATCH(Details!V1381,SA!$C$2:$G$2,0))*Y1381/(F1381-E1381+1)</f>
        <v>5123.8900000000003</v>
      </c>
      <c r="AF1381" s="41">
        <f t="shared" si="393"/>
        <v>0</v>
      </c>
      <c r="AG1381" s="41">
        <f t="shared" si="394"/>
        <v>0</v>
      </c>
      <c r="AH1381" s="41">
        <f t="shared" si="395"/>
        <v>922.30020000000002</v>
      </c>
      <c r="AI1381" s="60">
        <f t="shared" si="396"/>
        <v>204.9556</v>
      </c>
      <c r="AJ1381" s="60">
        <f t="shared" si="397"/>
        <v>1152.8752500000001</v>
      </c>
      <c r="AK1381" s="60">
        <f t="shared" si="398"/>
        <v>2540.8879178082193</v>
      </c>
      <c r="AL1381" s="60">
        <f t="shared" si="399"/>
        <v>1867.5526195890411</v>
      </c>
      <c r="AM1381" s="41">
        <f t="shared" si="400"/>
        <v>1898.5065304109589</v>
      </c>
      <c r="AN1381" s="42">
        <f t="shared" si="401"/>
        <v>45715</v>
      </c>
      <c r="AO1381" s="43">
        <f t="shared" si="402"/>
        <v>5123.8900000000003</v>
      </c>
    </row>
    <row r="1382" spans="1:41" s="24" customFormat="1" ht="15.75" customHeight="1" x14ac:dyDescent="0.35">
      <c r="A1382" s="36" t="s">
        <v>27</v>
      </c>
      <c r="B1382" s="36">
        <v>202509</v>
      </c>
      <c r="C1382" s="24" t="s">
        <v>736</v>
      </c>
      <c r="D1382" s="24" t="s">
        <v>119</v>
      </c>
      <c r="E1382" s="62">
        <v>45901</v>
      </c>
      <c r="F1382" s="62">
        <v>46265</v>
      </c>
      <c r="G1382" s="37" t="s">
        <v>1790</v>
      </c>
      <c r="H1382" s="36">
        <v>652069</v>
      </c>
      <c r="I1382" s="63">
        <v>41432</v>
      </c>
      <c r="J1382" s="24" t="s">
        <v>4287</v>
      </c>
      <c r="K1382" s="63">
        <f t="shared" si="385"/>
        <v>45901</v>
      </c>
      <c r="L1382" s="55">
        <f t="shared" si="386"/>
        <v>0.04</v>
      </c>
      <c r="M1382" s="76">
        <v>0.22500000000000001</v>
      </c>
      <c r="N1382" s="62">
        <v>45901</v>
      </c>
      <c r="O1382" s="62">
        <v>46265</v>
      </c>
      <c r="P1382" s="63"/>
      <c r="Q1382" s="63"/>
      <c r="R1382" s="78">
        <v>12</v>
      </c>
      <c r="S1382" s="63" t="str">
        <f>VLOOKUP(R1382,SA!$B$3:$C$11,2,1)</f>
        <v>0-25</v>
      </c>
      <c r="T1382" s="38" t="s">
        <v>98</v>
      </c>
      <c r="U1382" s="24" t="s">
        <v>5746</v>
      </c>
      <c r="V1382" s="24">
        <v>500000</v>
      </c>
      <c r="W1382" s="39">
        <f t="shared" si="387"/>
        <v>0</v>
      </c>
      <c r="X1382" s="29">
        <f t="shared" si="388"/>
        <v>0</v>
      </c>
      <c r="Y1382" s="40">
        <f t="shared" si="389"/>
        <v>365</v>
      </c>
      <c r="Z1382" s="38">
        <f t="shared" si="390"/>
        <v>46081</v>
      </c>
      <c r="AA1382" s="41">
        <f t="shared" si="391"/>
        <v>181</v>
      </c>
      <c r="AB1382" s="24" t="s">
        <v>113</v>
      </c>
      <c r="AC1382" s="41">
        <f t="shared" si="392"/>
        <v>4448.2106000000003</v>
      </c>
      <c r="AD1382" s="41">
        <v>1</v>
      </c>
      <c r="AE1382" s="72">
        <f>INDEX(SA!$C$2:$G$11,MATCH(Details!S1382,SA!$C$2:$C$11,0),MATCH(Details!V1382,SA!$C$2:$G$2,0))*Y1382/(F1382-E1382+1)</f>
        <v>3769.67</v>
      </c>
      <c r="AF1382" s="41">
        <f t="shared" si="393"/>
        <v>0</v>
      </c>
      <c r="AG1382" s="41">
        <f t="shared" si="394"/>
        <v>0</v>
      </c>
      <c r="AH1382" s="41">
        <f t="shared" si="395"/>
        <v>678.54060000000004</v>
      </c>
      <c r="AI1382" s="60">
        <f t="shared" si="396"/>
        <v>150.7868</v>
      </c>
      <c r="AJ1382" s="60">
        <f t="shared" si="397"/>
        <v>848.17574999999999</v>
      </c>
      <c r="AK1382" s="60">
        <f t="shared" si="398"/>
        <v>1869.3432054794521</v>
      </c>
      <c r="AL1382" s="60">
        <f t="shared" si="399"/>
        <v>1373.9672560273973</v>
      </c>
      <c r="AM1382" s="41">
        <f t="shared" si="400"/>
        <v>1396.7401939726028</v>
      </c>
      <c r="AN1382" s="42">
        <f t="shared" si="401"/>
        <v>45715</v>
      </c>
      <c r="AO1382" s="43">
        <f t="shared" si="402"/>
        <v>3769.67</v>
      </c>
    </row>
    <row r="1383" spans="1:41" s="24" customFormat="1" ht="15.75" customHeight="1" x14ac:dyDescent="0.35">
      <c r="A1383" s="36" t="s">
        <v>27</v>
      </c>
      <c r="B1383" s="36">
        <v>202509</v>
      </c>
      <c r="C1383" s="24" t="s">
        <v>736</v>
      </c>
      <c r="D1383" s="24" t="s">
        <v>119</v>
      </c>
      <c r="E1383" s="62">
        <v>45901</v>
      </c>
      <c r="F1383" s="62">
        <v>46265</v>
      </c>
      <c r="G1383" s="37" t="s">
        <v>441</v>
      </c>
      <c r="H1383" s="36">
        <v>652069</v>
      </c>
      <c r="I1383" s="63">
        <v>30161</v>
      </c>
      <c r="J1383" s="24" t="s">
        <v>4288</v>
      </c>
      <c r="K1383" s="63">
        <f t="shared" si="385"/>
        <v>45901</v>
      </c>
      <c r="L1383" s="55">
        <f t="shared" si="386"/>
        <v>0.04</v>
      </c>
      <c r="M1383" s="76">
        <v>0.22500000000000001</v>
      </c>
      <c r="N1383" s="62">
        <v>45901</v>
      </c>
      <c r="O1383" s="62">
        <v>46265</v>
      </c>
      <c r="P1383" s="63"/>
      <c r="Q1383" s="63"/>
      <c r="R1383" s="78">
        <v>43</v>
      </c>
      <c r="S1383" s="63" t="str">
        <f>VLOOKUP(R1383,SA!$B$3:$C$11,2,1)</f>
        <v>36-45</v>
      </c>
      <c r="T1383" s="38" t="s">
        <v>97</v>
      </c>
      <c r="U1383" s="24" t="s">
        <v>56</v>
      </c>
      <c r="V1383" s="24">
        <v>500000</v>
      </c>
      <c r="W1383" s="39">
        <f t="shared" si="387"/>
        <v>500000</v>
      </c>
      <c r="X1383" s="29">
        <f t="shared" si="388"/>
        <v>1</v>
      </c>
      <c r="Y1383" s="40">
        <f t="shared" si="389"/>
        <v>365</v>
      </c>
      <c r="Z1383" s="38">
        <f t="shared" si="390"/>
        <v>46081</v>
      </c>
      <c r="AA1383" s="41">
        <f t="shared" si="391"/>
        <v>181</v>
      </c>
      <c r="AB1383" s="24" t="s">
        <v>113</v>
      </c>
      <c r="AC1383" s="41">
        <f t="shared" si="392"/>
        <v>6046.1902</v>
      </c>
      <c r="AD1383" s="41">
        <v>1</v>
      </c>
      <c r="AE1383" s="72">
        <f>INDEX(SA!$C$2:$G$11,MATCH(Details!S1383,SA!$C$2:$C$11,0),MATCH(Details!V1383,SA!$C$2:$G$2,0))*Y1383/(F1383-E1383+1)</f>
        <v>5123.8900000000003</v>
      </c>
      <c r="AF1383" s="41">
        <f t="shared" si="393"/>
        <v>0</v>
      </c>
      <c r="AG1383" s="41">
        <f t="shared" si="394"/>
        <v>0</v>
      </c>
      <c r="AH1383" s="41">
        <f t="shared" si="395"/>
        <v>922.30020000000002</v>
      </c>
      <c r="AI1383" s="60">
        <f t="shared" si="396"/>
        <v>204.9556</v>
      </c>
      <c r="AJ1383" s="60">
        <f t="shared" si="397"/>
        <v>1152.8752500000001</v>
      </c>
      <c r="AK1383" s="60">
        <f t="shared" si="398"/>
        <v>2540.8879178082193</v>
      </c>
      <c r="AL1383" s="60">
        <f t="shared" si="399"/>
        <v>1867.5526195890411</v>
      </c>
      <c r="AM1383" s="41">
        <f t="shared" si="400"/>
        <v>1898.5065304109589</v>
      </c>
      <c r="AN1383" s="42">
        <f t="shared" si="401"/>
        <v>45715</v>
      </c>
      <c r="AO1383" s="43">
        <f t="shared" si="402"/>
        <v>5123.8900000000003</v>
      </c>
    </row>
    <row r="1384" spans="1:41" s="24" customFormat="1" ht="15.75" customHeight="1" x14ac:dyDescent="0.35">
      <c r="A1384" s="36" t="s">
        <v>27</v>
      </c>
      <c r="B1384" s="36">
        <v>202509</v>
      </c>
      <c r="C1384" s="24" t="s">
        <v>736</v>
      </c>
      <c r="D1384" s="24" t="s">
        <v>119</v>
      </c>
      <c r="E1384" s="62">
        <v>45901</v>
      </c>
      <c r="F1384" s="62">
        <v>46265</v>
      </c>
      <c r="G1384" s="37" t="s">
        <v>1791</v>
      </c>
      <c r="H1384" s="36">
        <v>652072</v>
      </c>
      <c r="I1384" s="63">
        <v>19047</v>
      </c>
      <c r="J1384" s="24" t="s">
        <v>4289</v>
      </c>
      <c r="K1384" s="63">
        <f t="shared" si="385"/>
        <v>45901</v>
      </c>
      <c r="L1384" s="55">
        <f t="shared" si="386"/>
        <v>0.04</v>
      </c>
      <c r="M1384" s="76">
        <v>0.22500000000000001</v>
      </c>
      <c r="N1384" s="62">
        <v>45901</v>
      </c>
      <c r="O1384" s="62">
        <v>46265</v>
      </c>
      <c r="P1384" s="63"/>
      <c r="Q1384" s="63"/>
      <c r="R1384" s="78">
        <v>73</v>
      </c>
      <c r="S1384" s="63" t="str">
        <f>VLOOKUP(R1384,SA!$B$3:$C$11,2,1)</f>
        <v>71-75</v>
      </c>
      <c r="T1384" s="38" t="s">
        <v>97</v>
      </c>
      <c r="U1384" s="24" t="s">
        <v>5744</v>
      </c>
      <c r="V1384" s="24">
        <v>500000</v>
      </c>
      <c r="W1384" s="39">
        <f t="shared" si="387"/>
        <v>0</v>
      </c>
      <c r="X1384" s="29">
        <f t="shared" si="388"/>
        <v>0</v>
      </c>
      <c r="Y1384" s="40">
        <f t="shared" si="389"/>
        <v>365</v>
      </c>
      <c r="Z1384" s="38">
        <f t="shared" si="390"/>
        <v>46081</v>
      </c>
      <c r="AA1384" s="41">
        <f t="shared" si="391"/>
        <v>181</v>
      </c>
      <c r="AB1384" s="24" t="s">
        <v>113</v>
      </c>
      <c r="AC1384" s="41">
        <f t="shared" si="392"/>
        <v>23735.924199999998</v>
      </c>
      <c r="AD1384" s="41">
        <v>1</v>
      </c>
      <c r="AE1384" s="72">
        <f>INDEX(SA!$C$2:$G$11,MATCH(Details!S1384,SA!$C$2:$C$11,0),MATCH(Details!V1384,SA!$C$2:$G$2,0))*Y1384/(F1384-E1384+1)</f>
        <v>20115.189999999999</v>
      </c>
      <c r="AF1384" s="41">
        <f t="shared" si="393"/>
        <v>0</v>
      </c>
      <c r="AG1384" s="41">
        <f t="shared" si="394"/>
        <v>0</v>
      </c>
      <c r="AH1384" s="41">
        <f t="shared" si="395"/>
        <v>3620.7341999999994</v>
      </c>
      <c r="AI1384" s="60">
        <f t="shared" si="396"/>
        <v>804.60759999999993</v>
      </c>
      <c r="AJ1384" s="60">
        <f t="shared" si="397"/>
        <v>4525.9177499999996</v>
      </c>
      <c r="AK1384" s="60">
        <f t="shared" si="398"/>
        <v>9974.9298356164381</v>
      </c>
      <c r="AL1384" s="60">
        <f t="shared" si="399"/>
        <v>7331.5734291780818</v>
      </c>
      <c r="AM1384" s="41">
        <f t="shared" si="400"/>
        <v>7453.091220821917</v>
      </c>
      <c r="AN1384" s="42">
        <f t="shared" si="401"/>
        <v>45715</v>
      </c>
      <c r="AO1384" s="43">
        <f t="shared" si="402"/>
        <v>20115.189999999999</v>
      </c>
    </row>
    <row r="1385" spans="1:41" s="24" customFormat="1" ht="15.75" customHeight="1" x14ac:dyDescent="0.35">
      <c r="A1385" s="36" t="s">
        <v>27</v>
      </c>
      <c r="B1385" s="36">
        <v>202509</v>
      </c>
      <c r="C1385" s="24" t="s">
        <v>736</v>
      </c>
      <c r="D1385" s="24" t="s">
        <v>119</v>
      </c>
      <c r="E1385" s="62">
        <v>45901</v>
      </c>
      <c r="F1385" s="62">
        <v>46265</v>
      </c>
      <c r="G1385" s="37" t="s">
        <v>1792</v>
      </c>
      <c r="H1385" s="36">
        <v>652072</v>
      </c>
      <c r="I1385" s="63">
        <v>42724</v>
      </c>
      <c r="J1385" s="24" t="s">
        <v>4290</v>
      </c>
      <c r="K1385" s="63">
        <f t="shared" si="385"/>
        <v>45901</v>
      </c>
      <c r="L1385" s="55">
        <f t="shared" si="386"/>
        <v>0.04</v>
      </c>
      <c r="M1385" s="76">
        <v>0.22500000000000001</v>
      </c>
      <c r="N1385" s="62">
        <v>45901</v>
      </c>
      <c r="O1385" s="62">
        <v>46265</v>
      </c>
      <c r="P1385" s="63"/>
      <c r="Q1385" s="63"/>
      <c r="R1385" s="78">
        <v>8</v>
      </c>
      <c r="S1385" s="63" t="str">
        <f>VLOOKUP(R1385,SA!$B$3:$C$11,2,1)</f>
        <v>0-25</v>
      </c>
      <c r="T1385" s="38" t="s">
        <v>98</v>
      </c>
      <c r="U1385" s="24" t="s">
        <v>5746</v>
      </c>
      <c r="V1385" s="24">
        <v>500000</v>
      </c>
      <c r="W1385" s="39">
        <f t="shared" si="387"/>
        <v>0</v>
      </c>
      <c r="X1385" s="29">
        <f t="shared" si="388"/>
        <v>0</v>
      </c>
      <c r="Y1385" s="40">
        <f t="shared" si="389"/>
        <v>365</v>
      </c>
      <c r="Z1385" s="38">
        <f t="shared" si="390"/>
        <v>46081</v>
      </c>
      <c r="AA1385" s="41">
        <f t="shared" si="391"/>
        <v>181</v>
      </c>
      <c r="AB1385" s="24" t="s">
        <v>113</v>
      </c>
      <c r="AC1385" s="41">
        <f t="shared" si="392"/>
        <v>4448.2106000000003</v>
      </c>
      <c r="AD1385" s="41">
        <v>1</v>
      </c>
      <c r="AE1385" s="72">
        <f>INDEX(SA!$C$2:$G$11,MATCH(Details!S1385,SA!$C$2:$C$11,0),MATCH(Details!V1385,SA!$C$2:$G$2,0))*Y1385/(F1385-E1385+1)</f>
        <v>3769.67</v>
      </c>
      <c r="AF1385" s="41">
        <f t="shared" si="393"/>
        <v>0</v>
      </c>
      <c r="AG1385" s="41">
        <f t="shared" si="394"/>
        <v>0</v>
      </c>
      <c r="AH1385" s="41">
        <f t="shared" si="395"/>
        <v>678.54060000000004</v>
      </c>
      <c r="AI1385" s="60">
        <f t="shared" si="396"/>
        <v>150.7868</v>
      </c>
      <c r="AJ1385" s="60">
        <f t="shared" si="397"/>
        <v>848.17574999999999</v>
      </c>
      <c r="AK1385" s="60">
        <f t="shared" si="398"/>
        <v>1869.3432054794521</v>
      </c>
      <c r="AL1385" s="60">
        <f t="shared" si="399"/>
        <v>1373.9672560273973</v>
      </c>
      <c r="AM1385" s="41">
        <f t="shared" si="400"/>
        <v>1396.7401939726028</v>
      </c>
      <c r="AN1385" s="42">
        <f t="shared" si="401"/>
        <v>45715</v>
      </c>
      <c r="AO1385" s="43">
        <f t="shared" si="402"/>
        <v>3769.67</v>
      </c>
    </row>
    <row r="1386" spans="1:41" s="24" customFormat="1" ht="15.75" customHeight="1" x14ac:dyDescent="0.35">
      <c r="A1386" s="36" t="s">
        <v>27</v>
      </c>
      <c r="B1386" s="36">
        <v>202509</v>
      </c>
      <c r="C1386" s="24" t="s">
        <v>736</v>
      </c>
      <c r="D1386" s="24" t="s">
        <v>119</v>
      </c>
      <c r="E1386" s="62">
        <v>45901</v>
      </c>
      <c r="F1386" s="62">
        <v>46265</v>
      </c>
      <c r="G1386" s="37" t="s">
        <v>1793</v>
      </c>
      <c r="H1386" s="36">
        <v>652072</v>
      </c>
      <c r="I1386" s="63">
        <v>19013</v>
      </c>
      <c r="J1386" s="24" t="s">
        <v>4291</v>
      </c>
      <c r="K1386" s="63">
        <f t="shared" si="385"/>
        <v>45901</v>
      </c>
      <c r="L1386" s="55">
        <f t="shared" si="386"/>
        <v>0.04</v>
      </c>
      <c r="M1386" s="76">
        <v>0.22500000000000001</v>
      </c>
      <c r="N1386" s="62">
        <v>45901</v>
      </c>
      <c r="O1386" s="62">
        <v>46265</v>
      </c>
      <c r="P1386" s="63"/>
      <c r="Q1386" s="63"/>
      <c r="R1386" s="78">
        <v>73</v>
      </c>
      <c r="S1386" s="63" t="str">
        <f>VLOOKUP(R1386,SA!$B$3:$C$11,2,1)</f>
        <v>71-75</v>
      </c>
      <c r="T1386" s="38" t="s">
        <v>98</v>
      </c>
      <c r="U1386" s="24" t="s">
        <v>5747</v>
      </c>
      <c r="V1386" s="24">
        <v>500000</v>
      </c>
      <c r="W1386" s="39">
        <f t="shared" si="387"/>
        <v>0</v>
      </c>
      <c r="X1386" s="29">
        <f t="shared" si="388"/>
        <v>0</v>
      </c>
      <c r="Y1386" s="40">
        <f t="shared" si="389"/>
        <v>365</v>
      </c>
      <c r="Z1386" s="38">
        <f t="shared" si="390"/>
        <v>46081</v>
      </c>
      <c r="AA1386" s="41">
        <f t="shared" si="391"/>
        <v>181</v>
      </c>
      <c r="AB1386" s="24" t="s">
        <v>113</v>
      </c>
      <c r="AC1386" s="41">
        <f t="shared" si="392"/>
        <v>23735.924199999998</v>
      </c>
      <c r="AD1386" s="41">
        <v>1</v>
      </c>
      <c r="AE1386" s="72">
        <f>INDEX(SA!$C$2:$G$11,MATCH(Details!S1386,SA!$C$2:$C$11,0),MATCH(Details!V1386,SA!$C$2:$G$2,0))*Y1386/(F1386-E1386+1)</f>
        <v>20115.189999999999</v>
      </c>
      <c r="AF1386" s="41">
        <f t="shared" si="393"/>
        <v>0</v>
      </c>
      <c r="AG1386" s="41">
        <f t="shared" si="394"/>
        <v>0</v>
      </c>
      <c r="AH1386" s="41">
        <f t="shared" si="395"/>
        <v>3620.7341999999994</v>
      </c>
      <c r="AI1386" s="60">
        <f t="shared" si="396"/>
        <v>804.60759999999993</v>
      </c>
      <c r="AJ1386" s="60">
        <f t="shared" si="397"/>
        <v>4525.9177499999996</v>
      </c>
      <c r="AK1386" s="60">
        <f t="shared" si="398"/>
        <v>9974.9298356164381</v>
      </c>
      <c r="AL1386" s="60">
        <f t="shared" si="399"/>
        <v>7331.5734291780818</v>
      </c>
      <c r="AM1386" s="41">
        <f t="shared" si="400"/>
        <v>7453.091220821917</v>
      </c>
      <c r="AN1386" s="42">
        <f t="shared" si="401"/>
        <v>45715</v>
      </c>
      <c r="AO1386" s="43">
        <f t="shared" si="402"/>
        <v>20115.189999999999</v>
      </c>
    </row>
    <row r="1387" spans="1:41" s="24" customFormat="1" ht="15.75" customHeight="1" x14ac:dyDescent="0.35">
      <c r="A1387" s="36" t="s">
        <v>27</v>
      </c>
      <c r="B1387" s="36">
        <v>202509</v>
      </c>
      <c r="C1387" s="24" t="s">
        <v>736</v>
      </c>
      <c r="D1387" s="24" t="s">
        <v>119</v>
      </c>
      <c r="E1387" s="62">
        <v>45901</v>
      </c>
      <c r="F1387" s="62">
        <v>46265</v>
      </c>
      <c r="G1387" s="37" t="s">
        <v>1794</v>
      </c>
      <c r="H1387" s="36">
        <v>652072</v>
      </c>
      <c r="I1387" s="63">
        <v>31920</v>
      </c>
      <c r="J1387" s="24" t="s">
        <v>4292</v>
      </c>
      <c r="K1387" s="63">
        <f t="shared" si="385"/>
        <v>45901</v>
      </c>
      <c r="L1387" s="55">
        <f t="shared" si="386"/>
        <v>0.04</v>
      </c>
      <c r="M1387" s="76">
        <v>0.22500000000000001</v>
      </c>
      <c r="N1387" s="62">
        <v>45901</v>
      </c>
      <c r="O1387" s="62">
        <v>46265</v>
      </c>
      <c r="P1387" s="63"/>
      <c r="Q1387" s="63"/>
      <c r="R1387" s="78">
        <v>38</v>
      </c>
      <c r="S1387" s="63" t="str">
        <f>VLOOKUP(R1387,SA!$B$3:$C$11,2,1)</f>
        <v>36-45</v>
      </c>
      <c r="T1387" s="38" t="s">
        <v>98</v>
      </c>
      <c r="U1387" s="24" t="s">
        <v>5743</v>
      </c>
      <c r="V1387" s="24">
        <v>500000</v>
      </c>
      <c r="W1387" s="39">
        <f t="shared" si="387"/>
        <v>0</v>
      </c>
      <c r="X1387" s="29">
        <f t="shared" si="388"/>
        <v>0</v>
      </c>
      <c r="Y1387" s="40">
        <f t="shared" si="389"/>
        <v>365</v>
      </c>
      <c r="Z1387" s="38">
        <f t="shared" si="390"/>
        <v>46081</v>
      </c>
      <c r="AA1387" s="41">
        <f t="shared" si="391"/>
        <v>181</v>
      </c>
      <c r="AB1387" s="24" t="s">
        <v>113</v>
      </c>
      <c r="AC1387" s="41">
        <f t="shared" si="392"/>
        <v>6046.1902</v>
      </c>
      <c r="AD1387" s="41">
        <v>1</v>
      </c>
      <c r="AE1387" s="72">
        <f>INDEX(SA!$C$2:$G$11,MATCH(Details!S1387,SA!$C$2:$C$11,0),MATCH(Details!V1387,SA!$C$2:$G$2,0))*Y1387/(F1387-E1387+1)</f>
        <v>5123.8900000000003</v>
      </c>
      <c r="AF1387" s="41">
        <f t="shared" si="393"/>
        <v>0</v>
      </c>
      <c r="AG1387" s="41">
        <f t="shared" si="394"/>
        <v>0</v>
      </c>
      <c r="AH1387" s="41">
        <f t="shared" si="395"/>
        <v>922.30020000000002</v>
      </c>
      <c r="AI1387" s="60">
        <f t="shared" si="396"/>
        <v>204.9556</v>
      </c>
      <c r="AJ1387" s="60">
        <f t="shared" si="397"/>
        <v>1152.8752500000001</v>
      </c>
      <c r="AK1387" s="60">
        <f t="shared" si="398"/>
        <v>2540.8879178082193</v>
      </c>
      <c r="AL1387" s="60">
        <f t="shared" si="399"/>
        <v>1867.5526195890411</v>
      </c>
      <c r="AM1387" s="41">
        <f t="shared" si="400"/>
        <v>1898.5065304109589</v>
      </c>
      <c r="AN1387" s="42">
        <f t="shared" si="401"/>
        <v>45715</v>
      </c>
      <c r="AO1387" s="43">
        <f t="shared" si="402"/>
        <v>5123.8900000000003</v>
      </c>
    </row>
    <row r="1388" spans="1:41" s="24" customFormat="1" ht="15.75" customHeight="1" x14ac:dyDescent="0.35">
      <c r="A1388" s="36" t="s">
        <v>27</v>
      </c>
      <c r="B1388" s="36">
        <v>202509</v>
      </c>
      <c r="C1388" s="24" t="s">
        <v>736</v>
      </c>
      <c r="D1388" s="24" t="s">
        <v>119</v>
      </c>
      <c r="E1388" s="62">
        <v>45901</v>
      </c>
      <c r="F1388" s="62">
        <v>46265</v>
      </c>
      <c r="G1388" s="37" t="s">
        <v>385</v>
      </c>
      <c r="H1388" s="36">
        <v>652072</v>
      </c>
      <c r="I1388" s="63">
        <v>30068</v>
      </c>
      <c r="J1388" s="24" t="s">
        <v>4293</v>
      </c>
      <c r="K1388" s="63">
        <f t="shared" si="385"/>
        <v>45901</v>
      </c>
      <c r="L1388" s="55">
        <f t="shared" si="386"/>
        <v>0.04</v>
      </c>
      <c r="M1388" s="76">
        <v>0.22500000000000001</v>
      </c>
      <c r="N1388" s="62">
        <v>45901</v>
      </c>
      <c r="O1388" s="62">
        <v>46265</v>
      </c>
      <c r="P1388" s="63"/>
      <c r="Q1388" s="63"/>
      <c r="R1388" s="78">
        <v>43</v>
      </c>
      <c r="S1388" s="63" t="str">
        <f>VLOOKUP(R1388,SA!$B$3:$C$11,2,1)</f>
        <v>36-45</v>
      </c>
      <c r="T1388" s="38" t="s">
        <v>97</v>
      </c>
      <c r="U1388" s="24" t="s">
        <v>56</v>
      </c>
      <c r="V1388" s="24">
        <v>500000</v>
      </c>
      <c r="W1388" s="39">
        <f t="shared" si="387"/>
        <v>500000</v>
      </c>
      <c r="X1388" s="29">
        <f t="shared" si="388"/>
        <v>1</v>
      </c>
      <c r="Y1388" s="40">
        <f t="shared" si="389"/>
        <v>365</v>
      </c>
      <c r="Z1388" s="38">
        <f t="shared" si="390"/>
        <v>46081</v>
      </c>
      <c r="AA1388" s="41">
        <f t="shared" si="391"/>
        <v>181</v>
      </c>
      <c r="AB1388" s="24" t="s">
        <v>113</v>
      </c>
      <c r="AC1388" s="41">
        <f t="shared" si="392"/>
        <v>6046.1902</v>
      </c>
      <c r="AD1388" s="41">
        <v>1</v>
      </c>
      <c r="AE1388" s="72">
        <f>INDEX(SA!$C$2:$G$11,MATCH(Details!S1388,SA!$C$2:$C$11,0),MATCH(Details!V1388,SA!$C$2:$G$2,0))*Y1388/(F1388-E1388+1)</f>
        <v>5123.8900000000003</v>
      </c>
      <c r="AF1388" s="41">
        <f t="shared" si="393"/>
        <v>0</v>
      </c>
      <c r="AG1388" s="41">
        <f t="shared" si="394"/>
        <v>0</v>
      </c>
      <c r="AH1388" s="41">
        <f t="shared" si="395"/>
        <v>922.30020000000002</v>
      </c>
      <c r="AI1388" s="60">
        <f t="shared" si="396"/>
        <v>204.9556</v>
      </c>
      <c r="AJ1388" s="60">
        <f t="shared" si="397"/>
        <v>1152.8752500000001</v>
      </c>
      <c r="AK1388" s="60">
        <f t="shared" si="398"/>
        <v>2540.8879178082193</v>
      </c>
      <c r="AL1388" s="60">
        <f t="shared" si="399"/>
        <v>1867.5526195890411</v>
      </c>
      <c r="AM1388" s="41">
        <f t="shared" si="400"/>
        <v>1898.5065304109589</v>
      </c>
      <c r="AN1388" s="42">
        <f t="shared" si="401"/>
        <v>45715</v>
      </c>
      <c r="AO1388" s="43">
        <f t="shared" si="402"/>
        <v>5123.8900000000003</v>
      </c>
    </row>
    <row r="1389" spans="1:41" s="24" customFormat="1" ht="15.75" customHeight="1" x14ac:dyDescent="0.35">
      <c r="A1389" s="36" t="s">
        <v>27</v>
      </c>
      <c r="B1389" s="36">
        <v>202509</v>
      </c>
      <c r="C1389" s="24" t="s">
        <v>736</v>
      </c>
      <c r="D1389" s="24" t="s">
        <v>119</v>
      </c>
      <c r="E1389" s="62">
        <v>45901</v>
      </c>
      <c r="F1389" s="62">
        <v>46265</v>
      </c>
      <c r="G1389" s="37" t="s">
        <v>1795</v>
      </c>
      <c r="H1389" s="36">
        <v>652073</v>
      </c>
      <c r="I1389" s="63">
        <v>40980</v>
      </c>
      <c r="J1389" s="24" t="s">
        <v>4294</v>
      </c>
      <c r="K1389" s="63">
        <f t="shared" si="385"/>
        <v>45901</v>
      </c>
      <c r="L1389" s="55">
        <f t="shared" si="386"/>
        <v>0.04</v>
      </c>
      <c r="M1389" s="76">
        <v>0.22500000000000001</v>
      </c>
      <c r="N1389" s="62">
        <v>45901</v>
      </c>
      <c r="O1389" s="62">
        <v>46265</v>
      </c>
      <c r="P1389" s="63"/>
      <c r="Q1389" s="63"/>
      <c r="R1389" s="78">
        <v>13</v>
      </c>
      <c r="S1389" s="63" t="str">
        <f>VLOOKUP(R1389,SA!$B$3:$C$11,2,1)</f>
        <v>0-25</v>
      </c>
      <c r="T1389" s="38" t="s">
        <v>98</v>
      </c>
      <c r="U1389" s="24" t="s">
        <v>5746</v>
      </c>
      <c r="V1389" s="24">
        <v>600000</v>
      </c>
      <c r="W1389" s="39">
        <f t="shared" si="387"/>
        <v>0</v>
      </c>
      <c r="X1389" s="29">
        <f t="shared" si="388"/>
        <v>0</v>
      </c>
      <c r="Y1389" s="40">
        <f t="shared" si="389"/>
        <v>365</v>
      </c>
      <c r="Z1389" s="38">
        <f t="shared" si="390"/>
        <v>46081</v>
      </c>
      <c r="AA1389" s="41">
        <f t="shared" si="391"/>
        <v>181</v>
      </c>
      <c r="AB1389" s="24" t="s">
        <v>113</v>
      </c>
      <c r="AC1389" s="41">
        <f t="shared" si="392"/>
        <v>4893.0234</v>
      </c>
      <c r="AD1389" s="41">
        <v>1</v>
      </c>
      <c r="AE1389" s="72">
        <f>INDEX(SA!$C$2:$G$11,MATCH(Details!S1389,SA!$C$2:$C$11,0),MATCH(Details!V1389,SA!$C$2:$G$2,0))*Y1389/(F1389-E1389+1)</f>
        <v>4146.63</v>
      </c>
      <c r="AF1389" s="41">
        <f t="shared" si="393"/>
        <v>0</v>
      </c>
      <c r="AG1389" s="41">
        <f t="shared" si="394"/>
        <v>0</v>
      </c>
      <c r="AH1389" s="41">
        <f t="shared" si="395"/>
        <v>746.39340000000004</v>
      </c>
      <c r="AI1389" s="60">
        <f t="shared" si="396"/>
        <v>165.86520000000002</v>
      </c>
      <c r="AJ1389" s="60">
        <f t="shared" si="397"/>
        <v>932.99175000000002</v>
      </c>
      <c r="AK1389" s="60">
        <f t="shared" si="398"/>
        <v>2056.2740547945205</v>
      </c>
      <c r="AL1389" s="60">
        <f t="shared" si="399"/>
        <v>1511.3614302739725</v>
      </c>
      <c r="AM1389" s="41">
        <f t="shared" si="400"/>
        <v>1536.4116197260273</v>
      </c>
      <c r="AN1389" s="42">
        <f t="shared" si="401"/>
        <v>45715</v>
      </c>
      <c r="AO1389" s="43">
        <f t="shared" si="402"/>
        <v>4146.63</v>
      </c>
    </row>
    <row r="1390" spans="1:41" s="24" customFormat="1" ht="15.75" customHeight="1" x14ac:dyDescent="0.35">
      <c r="A1390" s="36" t="s">
        <v>27</v>
      </c>
      <c r="B1390" s="36">
        <v>202509</v>
      </c>
      <c r="C1390" s="24" t="s">
        <v>736</v>
      </c>
      <c r="D1390" s="24" t="s">
        <v>119</v>
      </c>
      <c r="E1390" s="62">
        <v>45901</v>
      </c>
      <c r="F1390" s="62">
        <v>46265</v>
      </c>
      <c r="G1390" s="37" t="s">
        <v>1796</v>
      </c>
      <c r="H1390" s="36">
        <v>652073</v>
      </c>
      <c r="I1390" s="63">
        <v>40980</v>
      </c>
      <c r="J1390" s="24" t="s">
        <v>4295</v>
      </c>
      <c r="K1390" s="63">
        <f t="shared" si="385"/>
        <v>45901</v>
      </c>
      <c r="L1390" s="55">
        <f t="shared" si="386"/>
        <v>0.04</v>
      </c>
      <c r="M1390" s="76">
        <v>0.22500000000000001</v>
      </c>
      <c r="N1390" s="62">
        <v>45901</v>
      </c>
      <c r="O1390" s="62">
        <v>46265</v>
      </c>
      <c r="P1390" s="63"/>
      <c r="Q1390" s="63"/>
      <c r="R1390" s="78">
        <v>13</v>
      </c>
      <c r="S1390" s="63" t="str">
        <f>VLOOKUP(R1390,SA!$B$3:$C$11,2,1)</f>
        <v>0-25</v>
      </c>
      <c r="T1390" s="38" t="s">
        <v>98</v>
      </c>
      <c r="U1390" s="24" t="s">
        <v>5746</v>
      </c>
      <c r="V1390" s="24">
        <v>600000</v>
      </c>
      <c r="W1390" s="39">
        <f t="shared" si="387"/>
        <v>0</v>
      </c>
      <c r="X1390" s="29">
        <f t="shared" si="388"/>
        <v>0</v>
      </c>
      <c r="Y1390" s="40">
        <f t="shared" si="389"/>
        <v>365</v>
      </c>
      <c r="Z1390" s="38">
        <f t="shared" si="390"/>
        <v>46081</v>
      </c>
      <c r="AA1390" s="41">
        <f t="shared" si="391"/>
        <v>181</v>
      </c>
      <c r="AB1390" s="24" t="s">
        <v>113</v>
      </c>
      <c r="AC1390" s="41">
        <f t="shared" si="392"/>
        <v>4893.0234</v>
      </c>
      <c r="AD1390" s="41">
        <v>1</v>
      </c>
      <c r="AE1390" s="72">
        <f>INDEX(SA!$C$2:$G$11,MATCH(Details!S1390,SA!$C$2:$C$11,0),MATCH(Details!V1390,SA!$C$2:$G$2,0))*Y1390/(F1390-E1390+1)</f>
        <v>4146.63</v>
      </c>
      <c r="AF1390" s="41">
        <f t="shared" si="393"/>
        <v>0</v>
      </c>
      <c r="AG1390" s="41">
        <f t="shared" si="394"/>
        <v>0</v>
      </c>
      <c r="AH1390" s="41">
        <f t="shared" si="395"/>
        <v>746.39340000000004</v>
      </c>
      <c r="AI1390" s="60">
        <f t="shared" si="396"/>
        <v>165.86520000000002</v>
      </c>
      <c r="AJ1390" s="60">
        <f t="shared" si="397"/>
        <v>932.99175000000002</v>
      </c>
      <c r="AK1390" s="60">
        <f t="shared" si="398"/>
        <v>2056.2740547945205</v>
      </c>
      <c r="AL1390" s="60">
        <f t="shared" si="399"/>
        <v>1511.3614302739725</v>
      </c>
      <c r="AM1390" s="41">
        <f t="shared" si="400"/>
        <v>1536.4116197260273</v>
      </c>
      <c r="AN1390" s="42">
        <f t="shared" si="401"/>
        <v>45715</v>
      </c>
      <c r="AO1390" s="43">
        <f t="shared" si="402"/>
        <v>4146.63</v>
      </c>
    </row>
    <row r="1391" spans="1:41" s="24" customFormat="1" ht="15.75" customHeight="1" x14ac:dyDescent="0.35">
      <c r="A1391" s="36" t="s">
        <v>27</v>
      </c>
      <c r="B1391" s="36">
        <v>202509</v>
      </c>
      <c r="C1391" s="24" t="s">
        <v>736</v>
      </c>
      <c r="D1391" s="24" t="s">
        <v>119</v>
      </c>
      <c r="E1391" s="62">
        <v>45901</v>
      </c>
      <c r="F1391" s="62">
        <v>46265</v>
      </c>
      <c r="G1391" s="37" t="s">
        <v>1797</v>
      </c>
      <c r="H1391" s="36">
        <v>652073</v>
      </c>
      <c r="I1391" s="63">
        <v>16287</v>
      </c>
      <c r="J1391" s="24" t="s">
        <v>4296</v>
      </c>
      <c r="K1391" s="63">
        <f t="shared" si="385"/>
        <v>45901</v>
      </c>
      <c r="L1391" s="55">
        <f t="shared" si="386"/>
        <v>0.04</v>
      </c>
      <c r="M1391" s="76">
        <v>0.22500000000000001</v>
      </c>
      <c r="N1391" s="62">
        <v>45901</v>
      </c>
      <c r="O1391" s="62">
        <v>46265</v>
      </c>
      <c r="P1391" s="63"/>
      <c r="Q1391" s="63"/>
      <c r="R1391" s="78">
        <v>81</v>
      </c>
      <c r="S1391" s="63" t="str">
        <f>VLOOKUP(R1391,SA!$B$3:$C$11,2,1)</f>
        <v>81-100</v>
      </c>
      <c r="T1391" s="38" t="s">
        <v>98</v>
      </c>
      <c r="U1391" s="24" t="s">
        <v>5749</v>
      </c>
      <c r="V1391" s="24">
        <v>600000</v>
      </c>
      <c r="W1391" s="39">
        <f t="shared" si="387"/>
        <v>0</v>
      </c>
      <c r="X1391" s="29">
        <f t="shared" si="388"/>
        <v>0</v>
      </c>
      <c r="Y1391" s="40">
        <f t="shared" si="389"/>
        <v>365</v>
      </c>
      <c r="Z1391" s="38">
        <f t="shared" si="390"/>
        <v>46081</v>
      </c>
      <c r="AA1391" s="41">
        <f t="shared" si="391"/>
        <v>181</v>
      </c>
      <c r="AB1391" s="24" t="s">
        <v>113</v>
      </c>
      <c r="AC1391" s="41">
        <f t="shared" si="392"/>
        <v>35815.419000000002</v>
      </c>
      <c r="AD1391" s="41">
        <v>1</v>
      </c>
      <c r="AE1391" s="72">
        <f>INDEX(SA!$C$2:$G$11,MATCH(Details!S1391,SA!$C$2:$C$11,0),MATCH(Details!V1391,SA!$C$2:$G$2,0))*Y1391/(F1391-E1391+1)</f>
        <v>30352.05</v>
      </c>
      <c r="AF1391" s="41">
        <f t="shared" si="393"/>
        <v>0</v>
      </c>
      <c r="AG1391" s="41">
        <f t="shared" si="394"/>
        <v>0</v>
      </c>
      <c r="AH1391" s="41">
        <f t="shared" si="395"/>
        <v>5463.3689999999997</v>
      </c>
      <c r="AI1391" s="60">
        <f t="shared" si="396"/>
        <v>1214.0820000000001</v>
      </c>
      <c r="AJ1391" s="60">
        <f t="shared" si="397"/>
        <v>6829.2112500000003</v>
      </c>
      <c r="AK1391" s="60">
        <f t="shared" si="398"/>
        <v>15051.290547945206</v>
      </c>
      <c r="AL1391" s="60">
        <f t="shared" si="399"/>
        <v>11062.698552739726</v>
      </c>
      <c r="AM1391" s="41">
        <f t="shared" si="400"/>
        <v>11246.058197260274</v>
      </c>
      <c r="AN1391" s="42">
        <f t="shared" si="401"/>
        <v>45715</v>
      </c>
      <c r="AO1391" s="43">
        <f t="shared" si="402"/>
        <v>30352.05</v>
      </c>
    </row>
    <row r="1392" spans="1:41" s="24" customFormat="1" ht="15.75" customHeight="1" x14ac:dyDescent="0.35">
      <c r="A1392" s="36" t="s">
        <v>27</v>
      </c>
      <c r="B1392" s="36">
        <v>202509</v>
      </c>
      <c r="C1392" s="24" t="s">
        <v>736</v>
      </c>
      <c r="D1392" s="24" t="s">
        <v>119</v>
      </c>
      <c r="E1392" s="62">
        <v>45901</v>
      </c>
      <c r="F1392" s="62">
        <v>46265</v>
      </c>
      <c r="G1392" s="37" t="s">
        <v>244</v>
      </c>
      <c r="H1392" s="36">
        <v>652073</v>
      </c>
      <c r="I1392" s="63">
        <v>27868</v>
      </c>
      <c r="J1392" s="24" t="s">
        <v>4297</v>
      </c>
      <c r="K1392" s="63">
        <f t="shared" si="385"/>
        <v>45901</v>
      </c>
      <c r="L1392" s="55">
        <f t="shared" si="386"/>
        <v>0.04</v>
      </c>
      <c r="M1392" s="76">
        <v>0.22500000000000001</v>
      </c>
      <c r="N1392" s="62">
        <v>45901</v>
      </c>
      <c r="O1392" s="62">
        <v>46265</v>
      </c>
      <c r="P1392" s="63"/>
      <c r="Q1392" s="63"/>
      <c r="R1392" s="78">
        <v>49</v>
      </c>
      <c r="S1392" s="63" t="str">
        <f>VLOOKUP(R1392,SA!$B$3:$C$11,2,1)</f>
        <v>46-55</v>
      </c>
      <c r="T1392" s="38" t="s">
        <v>97</v>
      </c>
      <c r="U1392" s="24" t="s">
        <v>56</v>
      </c>
      <c r="V1392" s="24">
        <v>600000</v>
      </c>
      <c r="W1392" s="39">
        <f t="shared" si="387"/>
        <v>600000</v>
      </c>
      <c r="X1392" s="29">
        <f t="shared" si="388"/>
        <v>1</v>
      </c>
      <c r="Y1392" s="40">
        <f t="shared" si="389"/>
        <v>365</v>
      </c>
      <c r="Z1392" s="38">
        <f t="shared" si="390"/>
        <v>46081</v>
      </c>
      <c r="AA1392" s="41">
        <f t="shared" si="391"/>
        <v>181</v>
      </c>
      <c r="AB1392" s="24" t="s">
        <v>113</v>
      </c>
      <c r="AC1392" s="41">
        <f t="shared" si="392"/>
        <v>9810.9566000000013</v>
      </c>
      <c r="AD1392" s="41">
        <v>1</v>
      </c>
      <c r="AE1392" s="72">
        <f>INDEX(SA!$C$2:$G$11,MATCH(Details!S1392,SA!$C$2:$C$11,0),MATCH(Details!V1392,SA!$C$2:$G$2,0))*Y1392/(F1392-E1392+1)</f>
        <v>8314.3700000000008</v>
      </c>
      <c r="AF1392" s="41">
        <f t="shared" si="393"/>
        <v>0</v>
      </c>
      <c r="AG1392" s="41">
        <f t="shared" si="394"/>
        <v>0</v>
      </c>
      <c r="AH1392" s="41">
        <f t="shared" si="395"/>
        <v>1496.5866000000001</v>
      </c>
      <c r="AI1392" s="60">
        <f t="shared" si="396"/>
        <v>332.57480000000004</v>
      </c>
      <c r="AJ1392" s="60">
        <f t="shared" si="397"/>
        <v>1870.7332500000002</v>
      </c>
      <c r="AK1392" s="60">
        <f t="shared" si="398"/>
        <v>4123.016356164384</v>
      </c>
      <c r="AL1392" s="60">
        <f t="shared" si="399"/>
        <v>3030.4170217808223</v>
      </c>
      <c r="AM1392" s="41">
        <f t="shared" si="400"/>
        <v>3080.6449282191779</v>
      </c>
      <c r="AN1392" s="42">
        <f t="shared" si="401"/>
        <v>45715</v>
      </c>
      <c r="AO1392" s="43">
        <f t="shared" si="402"/>
        <v>8314.3700000000008</v>
      </c>
    </row>
    <row r="1393" spans="1:41" s="24" customFormat="1" ht="15.75" customHeight="1" x14ac:dyDescent="0.35">
      <c r="A1393" s="36" t="s">
        <v>27</v>
      </c>
      <c r="B1393" s="36">
        <v>202509</v>
      </c>
      <c r="C1393" s="24" t="s">
        <v>736</v>
      </c>
      <c r="D1393" s="24" t="s">
        <v>119</v>
      </c>
      <c r="E1393" s="62">
        <v>45901</v>
      </c>
      <c r="F1393" s="62">
        <v>46265</v>
      </c>
      <c r="G1393" s="37" t="s">
        <v>1798</v>
      </c>
      <c r="H1393" s="36">
        <v>652073</v>
      </c>
      <c r="I1393" s="63">
        <v>13613</v>
      </c>
      <c r="J1393" s="24" t="s">
        <v>4298</v>
      </c>
      <c r="K1393" s="63">
        <f t="shared" si="385"/>
        <v>45901</v>
      </c>
      <c r="L1393" s="55">
        <f t="shared" si="386"/>
        <v>0.04</v>
      </c>
      <c r="M1393" s="76">
        <v>0.22500000000000001</v>
      </c>
      <c r="N1393" s="62">
        <v>45901</v>
      </c>
      <c r="O1393" s="62">
        <v>46265</v>
      </c>
      <c r="P1393" s="63"/>
      <c r="Q1393" s="63"/>
      <c r="R1393" s="78">
        <v>88</v>
      </c>
      <c r="S1393" s="63" t="str">
        <f>VLOOKUP(R1393,SA!$B$3:$C$11,2,1)</f>
        <v>81-100</v>
      </c>
      <c r="T1393" s="38" t="s">
        <v>97</v>
      </c>
      <c r="U1393" s="24" t="s">
        <v>5748</v>
      </c>
      <c r="V1393" s="24">
        <v>600000</v>
      </c>
      <c r="W1393" s="39">
        <f t="shared" si="387"/>
        <v>0</v>
      </c>
      <c r="X1393" s="29">
        <f t="shared" si="388"/>
        <v>0</v>
      </c>
      <c r="Y1393" s="40">
        <f t="shared" si="389"/>
        <v>365</v>
      </c>
      <c r="Z1393" s="38">
        <f t="shared" si="390"/>
        <v>46081</v>
      </c>
      <c r="AA1393" s="41">
        <f t="shared" si="391"/>
        <v>181</v>
      </c>
      <c r="AB1393" s="24" t="s">
        <v>113</v>
      </c>
      <c r="AC1393" s="41">
        <f t="shared" si="392"/>
        <v>35815.419000000002</v>
      </c>
      <c r="AD1393" s="41">
        <v>1</v>
      </c>
      <c r="AE1393" s="72">
        <f>INDEX(SA!$C$2:$G$11,MATCH(Details!S1393,SA!$C$2:$C$11,0),MATCH(Details!V1393,SA!$C$2:$G$2,0))*Y1393/(F1393-E1393+1)</f>
        <v>30352.05</v>
      </c>
      <c r="AF1393" s="41">
        <f t="shared" si="393"/>
        <v>0</v>
      </c>
      <c r="AG1393" s="41">
        <f t="shared" si="394"/>
        <v>0</v>
      </c>
      <c r="AH1393" s="41">
        <f t="shared" si="395"/>
        <v>5463.3689999999997</v>
      </c>
      <c r="AI1393" s="60">
        <f t="shared" si="396"/>
        <v>1214.0820000000001</v>
      </c>
      <c r="AJ1393" s="60">
        <f t="shared" si="397"/>
        <v>6829.2112500000003</v>
      </c>
      <c r="AK1393" s="60">
        <f t="shared" si="398"/>
        <v>15051.290547945206</v>
      </c>
      <c r="AL1393" s="60">
        <f t="shared" si="399"/>
        <v>11062.698552739726</v>
      </c>
      <c r="AM1393" s="41">
        <f t="shared" si="400"/>
        <v>11246.058197260274</v>
      </c>
      <c r="AN1393" s="42">
        <f t="shared" si="401"/>
        <v>45715</v>
      </c>
      <c r="AO1393" s="43">
        <f t="shared" si="402"/>
        <v>30352.05</v>
      </c>
    </row>
    <row r="1394" spans="1:41" s="24" customFormat="1" ht="15.75" customHeight="1" x14ac:dyDescent="0.35">
      <c r="A1394" s="36" t="s">
        <v>27</v>
      </c>
      <c r="B1394" s="36">
        <v>202509</v>
      </c>
      <c r="C1394" s="24" t="s">
        <v>736</v>
      </c>
      <c r="D1394" s="24" t="s">
        <v>119</v>
      </c>
      <c r="E1394" s="62">
        <v>45901</v>
      </c>
      <c r="F1394" s="62">
        <v>46265</v>
      </c>
      <c r="G1394" s="37" t="s">
        <v>1799</v>
      </c>
      <c r="H1394" s="36">
        <v>652073</v>
      </c>
      <c r="I1394" s="63">
        <v>27899</v>
      </c>
      <c r="J1394" s="24" t="s">
        <v>4299</v>
      </c>
      <c r="K1394" s="63">
        <f t="shared" si="385"/>
        <v>45901</v>
      </c>
      <c r="L1394" s="55">
        <f t="shared" si="386"/>
        <v>0.04</v>
      </c>
      <c r="M1394" s="76">
        <v>0.22500000000000001</v>
      </c>
      <c r="N1394" s="62">
        <v>45901</v>
      </c>
      <c r="O1394" s="62">
        <v>46265</v>
      </c>
      <c r="P1394" s="63"/>
      <c r="Q1394" s="63"/>
      <c r="R1394" s="78">
        <v>49</v>
      </c>
      <c r="S1394" s="63" t="str">
        <f>VLOOKUP(R1394,SA!$B$3:$C$11,2,1)</f>
        <v>46-55</v>
      </c>
      <c r="T1394" s="38" t="s">
        <v>98</v>
      </c>
      <c r="U1394" s="24" t="s">
        <v>5743</v>
      </c>
      <c r="V1394" s="24">
        <v>600000</v>
      </c>
      <c r="W1394" s="39">
        <f t="shared" si="387"/>
        <v>0</v>
      </c>
      <c r="X1394" s="29">
        <f t="shared" si="388"/>
        <v>0</v>
      </c>
      <c r="Y1394" s="40">
        <f t="shared" si="389"/>
        <v>365</v>
      </c>
      <c r="Z1394" s="38">
        <f t="shared" si="390"/>
        <v>46081</v>
      </c>
      <c r="AA1394" s="41">
        <f t="shared" si="391"/>
        <v>181</v>
      </c>
      <c r="AB1394" s="24" t="s">
        <v>113</v>
      </c>
      <c r="AC1394" s="41">
        <f t="shared" si="392"/>
        <v>9810.9566000000013</v>
      </c>
      <c r="AD1394" s="41">
        <v>1</v>
      </c>
      <c r="AE1394" s="72">
        <f>INDEX(SA!$C$2:$G$11,MATCH(Details!S1394,SA!$C$2:$C$11,0),MATCH(Details!V1394,SA!$C$2:$G$2,0))*Y1394/(F1394-E1394+1)</f>
        <v>8314.3700000000008</v>
      </c>
      <c r="AF1394" s="41">
        <f t="shared" si="393"/>
        <v>0</v>
      </c>
      <c r="AG1394" s="41">
        <f t="shared" si="394"/>
        <v>0</v>
      </c>
      <c r="AH1394" s="41">
        <f t="shared" si="395"/>
        <v>1496.5866000000001</v>
      </c>
      <c r="AI1394" s="60">
        <f t="shared" si="396"/>
        <v>332.57480000000004</v>
      </c>
      <c r="AJ1394" s="60">
        <f t="shared" si="397"/>
        <v>1870.7332500000002</v>
      </c>
      <c r="AK1394" s="60">
        <f t="shared" si="398"/>
        <v>4123.016356164384</v>
      </c>
      <c r="AL1394" s="60">
        <f t="shared" si="399"/>
        <v>3030.4170217808223</v>
      </c>
      <c r="AM1394" s="41">
        <f t="shared" si="400"/>
        <v>3080.6449282191779</v>
      </c>
      <c r="AN1394" s="42">
        <f t="shared" si="401"/>
        <v>45715</v>
      </c>
      <c r="AO1394" s="43">
        <f t="shared" si="402"/>
        <v>8314.3700000000008</v>
      </c>
    </row>
    <row r="1395" spans="1:41" s="24" customFormat="1" ht="15.75" customHeight="1" x14ac:dyDescent="0.35">
      <c r="A1395" s="36" t="s">
        <v>27</v>
      </c>
      <c r="B1395" s="36">
        <v>202509</v>
      </c>
      <c r="C1395" s="24" t="s">
        <v>736</v>
      </c>
      <c r="D1395" s="24" t="s">
        <v>119</v>
      </c>
      <c r="E1395" s="62">
        <v>45901</v>
      </c>
      <c r="F1395" s="62">
        <v>46265</v>
      </c>
      <c r="G1395" s="37" t="s">
        <v>314</v>
      </c>
      <c r="H1395" s="36">
        <v>652080</v>
      </c>
      <c r="I1395" s="63">
        <v>25312</v>
      </c>
      <c r="J1395" s="24" t="s">
        <v>4300</v>
      </c>
      <c r="K1395" s="63">
        <f t="shared" si="385"/>
        <v>45901</v>
      </c>
      <c r="L1395" s="55">
        <f t="shared" si="386"/>
        <v>0.04</v>
      </c>
      <c r="M1395" s="76">
        <v>0.22500000000000001</v>
      </c>
      <c r="N1395" s="62">
        <v>45901</v>
      </c>
      <c r="O1395" s="62">
        <v>46265</v>
      </c>
      <c r="P1395" s="63"/>
      <c r="Q1395" s="63"/>
      <c r="R1395" s="78">
        <v>56</v>
      </c>
      <c r="S1395" s="63" t="str">
        <f>VLOOKUP(R1395,SA!$B$3:$C$11,2,1)</f>
        <v>56-65</v>
      </c>
      <c r="T1395" s="38" t="s">
        <v>97</v>
      </c>
      <c r="U1395" s="24" t="s">
        <v>56</v>
      </c>
      <c r="V1395" s="24">
        <v>600000</v>
      </c>
      <c r="W1395" s="39">
        <f t="shared" si="387"/>
        <v>600000</v>
      </c>
      <c r="X1395" s="29">
        <f t="shared" si="388"/>
        <v>1</v>
      </c>
      <c r="Y1395" s="40">
        <f t="shared" si="389"/>
        <v>365</v>
      </c>
      <c r="Z1395" s="38">
        <f t="shared" si="390"/>
        <v>46081</v>
      </c>
      <c r="AA1395" s="41">
        <f t="shared" si="391"/>
        <v>181</v>
      </c>
      <c r="AB1395" s="24" t="s">
        <v>113</v>
      </c>
      <c r="AC1395" s="41">
        <f t="shared" si="392"/>
        <v>14410.797200000001</v>
      </c>
      <c r="AD1395" s="41">
        <v>1</v>
      </c>
      <c r="AE1395" s="72">
        <f>INDEX(SA!$C$2:$G$11,MATCH(Details!S1395,SA!$C$2:$C$11,0),MATCH(Details!V1395,SA!$C$2:$G$2,0))*Y1395/(F1395-E1395+1)</f>
        <v>12212.54</v>
      </c>
      <c r="AF1395" s="41">
        <f t="shared" si="393"/>
        <v>0</v>
      </c>
      <c r="AG1395" s="41">
        <f t="shared" si="394"/>
        <v>0</v>
      </c>
      <c r="AH1395" s="41">
        <f t="shared" si="395"/>
        <v>2198.2572</v>
      </c>
      <c r="AI1395" s="60">
        <f t="shared" si="396"/>
        <v>488.50160000000005</v>
      </c>
      <c r="AJ1395" s="60">
        <f t="shared" si="397"/>
        <v>2747.8215000000005</v>
      </c>
      <c r="AK1395" s="60">
        <f t="shared" si="398"/>
        <v>6056.0814794520556</v>
      </c>
      <c r="AL1395" s="60">
        <f t="shared" si="399"/>
        <v>4451.2198873972611</v>
      </c>
      <c r="AM1395" s="41">
        <f t="shared" si="400"/>
        <v>4524.9970126027401</v>
      </c>
      <c r="AN1395" s="42">
        <f t="shared" si="401"/>
        <v>45715</v>
      </c>
      <c r="AO1395" s="43">
        <f t="shared" si="402"/>
        <v>12212.54</v>
      </c>
    </row>
    <row r="1396" spans="1:41" s="24" customFormat="1" ht="15.75" customHeight="1" x14ac:dyDescent="0.35">
      <c r="A1396" s="36" t="s">
        <v>27</v>
      </c>
      <c r="B1396" s="36">
        <v>202509</v>
      </c>
      <c r="C1396" s="24" t="s">
        <v>736</v>
      </c>
      <c r="D1396" s="24" t="s">
        <v>119</v>
      </c>
      <c r="E1396" s="62">
        <v>45901</v>
      </c>
      <c r="F1396" s="62">
        <v>46265</v>
      </c>
      <c r="G1396" s="37" t="s">
        <v>1800</v>
      </c>
      <c r="H1396" s="36">
        <v>652084</v>
      </c>
      <c r="I1396" s="63">
        <v>17057</v>
      </c>
      <c r="J1396" s="24" t="s">
        <v>4301</v>
      </c>
      <c r="K1396" s="63">
        <f t="shared" si="385"/>
        <v>45901</v>
      </c>
      <c r="L1396" s="55">
        <f t="shared" si="386"/>
        <v>0.04</v>
      </c>
      <c r="M1396" s="76">
        <v>0.22500000000000001</v>
      </c>
      <c r="N1396" s="62">
        <v>45901</v>
      </c>
      <c r="O1396" s="62">
        <v>46265</v>
      </c>
      <c r="P1396" s="63"/>
      <c r="Q1396" s="63"/>
      <c r="R1396" s="78">
        <v>78</v>
      </c>
      <c r="S1396" s="63" t="str">
        <f>VLOOKUP(R1396,SA!$B$3:$C$11,2,1)</f>
        <v>76-80</v>
      </c>
      <c r="T1396" s="38" t="s">
        <v>98</v>
      </c>
      <c r="U1396" s="24" t="s">
        <v>5747</v>
      </c>
      <c r="V1396" s="24">
        <v>400000</v>
      </c>
      <c r="W1396" s="39">
        <f t="shared" si="387"/>
        <v>0</v>
      </c>
      <c r="X1396" s="29">
        <f t="shared" si="388"/>
        <v>0</v>
      </c>
      <c r="Y1396" s="40">
        <f t="shared" si="389"/>
        <v>365</v>
      </c>
      <c r="Z1396" s="38">
        <f t="shared" si="390"/>
        <v>46081</v>
      </c>
      <c r="AA1396" s="41">
        <f t="shared" si="391"/>
        <v>181</v>
      </c>
      <c r="AB1396" s="24" t="s">
        <v>113</v>
      </c>
      <c r="AC1396" s="41">
        <f t="shared" si="392"/>
        <v>27110.087</v>
      </c>
      <c r="AD1396" s="41">
        <v>1</v>
      </c>
      <c r="AE1396" s="72">
        <f>INDEX(SA!$C$2:$G$11,MATCH(Details!S1396,SA!$C$2:$C$11,0),MATCH(Details!V1396,SA!$C$2:$G$2,0))*Y1396/(F1396-E1396+1)</f>
        <v>22974.65</v>
      </c>
      <c r="AF1396" s="41">
        <f t="shared" si="393"/>
        <v>0</v>
      </c>
      <c r="AG1396" s="41">
        <f t="shared" si="394"/>
        <v>0</v>
      </c>
      <c r="AH1396" s="41">
        <f t="shared" si="395"/>
        <v>4135.4369999999999</v>
      </c>
      <c r="AI1396" s="60">
        <f t="shared" si="396"/>
        <v>918.9860000000001</v>
      </c>
      <c r="AJ1396" s="60">
        <f t="shared" si="397"/>
        <v>5169.2962500000003</v>
      </c>
      <c r="AK1396" s="60">
        <f t="shared" si="398"/>
        <v>11392.908630136988</v>
      </c>
      <c r="AL1396" s="60">
        <f t="shared" si="399"/>
        <v>8373.7878431506851</v>
      </c>
      <c r="AM1396" s="41">
        <f t="shared" si="400"/>
        <v>8512.5799068493143</v>
      </c>
      <c r="AN1396" s="42">
        <f t="shared" si="401"/>
        <v>45715</v>
      </c>
      <c r="AO1396" s="43">
        <f t="shared" si="402"/>
        <v>22974.65</v>
      </c>
    </row>
    <row r="1397" spans="1:41" s="24" customFormat="1" ht="15.75" customHeight="1" x14ac:dyDescent="0.35">
      <c r="A1397" s="36" t="s">
        <v>27</v>
      </c>
      <c r="B1397" s="36">
        <v>202509</v>
      </c>
      <c r="C1397" s="24" t="s">
        <v>736</v>
      </c>
      <c r="D1397" s="24" t="s">
        <v>119</v>
      </c>
      <c r="E1397" s="62">
        <v>45901</v>
      </c>
      <c r="F1397" s="62">
        <v>46265</v>
      </c>
      <c r="G1397" s="37" t="s">
        <v>1567</v>
      </c>
      <c r="H1397" s="36">
        <v>652084</v>
      </c>
      <c r="I1397" s="63">
        <v>26580</v>
      </c>
      <c r="J1397" s="24" t="s">
        <v>4302</v>
      </c>
      <c r="K1397" s="63">
        <f t="shared" si="385"/>
        <v>45901</v>
      </c>
      <c r="L1397" s="55">
        <f t="shared" si="386"/>
        <v>0.04</v>
      </c>
      <c r="M1397" s="76">
        <v>0.22500000000000001</v>
      </c>
      <c r="N1397" s="62">
        <v>45901</v>
      </c>
      <c r="O1397" s="62">
        <v>46265</v>
      </c>
      <c r="P1397" s="63"/>
      <c r="Q1397" s="63"/>
      <c r="R1397" s="78">
        <v>52</v>
      </c>
      <c r="S1397" s="63" t="str">
        <f>VLOOKUP(R1397,SA!$B$3:$C$11,2,1)</f>
        <v>46-55</v>
      </c>
      <c r="T1397" s="38" t="s">
        <v>98</v>
      </c>
      <c r="U1397" s="24" t="s">
        <v>5743</v>
      </c>
      <c r="V1397" s="24">
        <v>400000</v>
      </c>
      <c r="W1397" s="39">
        <f t="shared" si="387"/>
        <v>0</v>
      </c>
      <c r="X1397" s="29">
        <f t="shared" si="388"/>
        <v>0</v>
      </c>
      <c r="Y1397" s="40">
        <f t="shared" si="389"/>
        <v>365</v>
      </c>
      <c r="Z1397" s="38">
        <f t="shared" si="390"/>
        <v>46081</v>
      </c>
      <c r="AA1397" s="41">
        <f t="shared" si="391"/>
        <v>181</v>
      </c>
      <c r="AB1397" s="24" t="s">
        <v>113</v>
      </c>
      <c r="AC1397" s="41">
        <f t="shared" si="392"/>
        <v>8108.2165999999997</v>
      </c>
      <c r="AD1397" s="41">
        <v>1</v>
      </c>
      <c r="AE1397" s="72">
        <f>INDEX(SA!$C$2:$G$11,MATCH(Details!S1397,SA!$C$2:$C$11,0),MATCH(Details!V1397,SA!$C$2:$G$2,0))*Y1397/(F1397-E1397+1)</f>
        <v>6871.37</v>
      </c>
      <c r="AF1397" s="41">
        <f t="shared" si="393"/>
        <v>0</v>
      </c>
      <c r="AG1397" s="41">
        <f t="shared" si="394"/>
        <v>0</v>
      </c>
      <c r="AH1397" s="41">
        <f t="shared" si="395"/>
        <v>1236.8465999999999</v>
      </c>
      <c r="AI1397" s="60">
        <f t="shared" si="396"/>
        <v>274.85480000000001</v>
      </c>
      <c r="AJ1397" s="60">
        <f t="shared" si="397"/>
        <v>1546.05825</v>
      </c>
      <c r="AK1397" s="60">
        <f t="shared" si="398"/>
        <v>3407.446493150685</v>
      </c>
      <c r="AL1397" s="60">
        <f t="shared" si="399"/>
        <v>2504.4731724657536</v>
      </c>
      <c r="AM1397" s="41">
        <f t="shared" si="400"/>
        <v>2545.9837775342462</v>
      </c>
      <c r="AN1397" s="42">
        <f t="shared" si="401"/>
        <v>45715</v>
      </c>
      <c r="AO1397" s="43">
        <f t="shared" si="402"/>
        <v>6871.37</v>
      </c>
    </row>
    <row r="1398" spans="1:41" s="24" customFormat="1" ht="15.75" customHeight="1" x14ac:dyDescent="0.35">
      <c r="A1398" s="36" t="s">
        <v>27</v>
      </c>
      <c r="B1398" s="36">
        <v>202509</v>
      </c>
      <c r="C1398" s="24" t="s">
        <v>736</v>
      </c>
      <c r="D1398" s="24" t="s">
        <v>119</v>
      </c>
      <c r="E1398" s="62">
        <v>45901</v>
      </c>
      <c r="F1398" s="62">
        <v>46265</v>
      </c>
      <c r="G1398" s="37" t="s">
        <v>1801</v>
      </c>
      <c r="H1398" s="36">
        <v>652084</v>
      </c>
      <c r="I1398" s="63">
        <v>36845</v>
      </c>
      <c r="J1398" s="24" t="s">
        <v>4303</v>
      </c>
      <c r="K1398" s="63">
        <f t="shared" si="385"/>
        <v>45901</v>
      </c>
      <c r="L1398" s="55">
        <f t="shared" si="386"/>
        <v>0.04</v>
      </c>
      <c r="M1398" s="76">
        <v>0.22500000000000001</v>
      </c>
      <c r="N1398" s="62">
        <v>45901</v>
      </c>
      <c r="O1398" s="62">
        <v>46265</v>
      </c>
      <c r="P1398" s="63"/>
      <c r="Q1398" s="63"/>
      <c r="R1398" s="78">
        <v>24</v>
      </c>
      <c r="S1398" s="63" t="str">
        <f>VLOOKUP(R1398,SA!$B$3:$C$11,2,1)</f>
        <v>0-25</v>
      </c>
      <c r="T1398" s="38" t="s">
        <v>98</v>
      </c>
      <c r="U1398" s="24" t="s">
        <v>5746</v>
      </c>
      <c r="V1398" s="24">
        <v>400000</v>
      </c>
      <c r="W1398" s="39">
        <f t="shared" si="387"/>
        <v>0</v>
      </c>
      <c r="X1398" s="29">
        <f t="shared" si="388"/>
        <v>0</v>
      </c>
      <c r="Y1398" s="40">
        <f t="shared" si="389"/>
        <v>365</v>
      </c>
      <c r="Z1398" s="38">
        <f t="shared" si="390"/>
        <v>46081</v>
      </c>
      <c r="AA1398" s="41">
        <f t="shared" si="391"/>
        <v>181</v>
      </c>
      <c r="AB1398" s="24" t="s">
        <v>113</v>
      </c>
      <c r="AC1398" s="41">
        <f t="shared" si="392"/>
        <v>4043.8364000000001</v>
      </c>
      <c r="AD1398" s="41">
        <v>1</v>
      </c>
      <c r="AE1398" s="72">
        <f>INDEX(SA!$C$2:$G$11,MATCH(Details!S1398,SA!$C$2:$C$11,0),MATCH(Details!V1398,SA!$C$2:$G$2,0))*Y1398/(F1398-E1398+1)</f>
        <v>3426.98</v>
      </c>
      <c r="AF1398" s="41">
        <f t="shared" si="393"/>
        <v>0</v>
      </c>
      <c r="AG1398" s="41">
        <f t="shared" si="394"/>
        <v>0</v>
      </c>
      <c r="AH1398" s="41">
        <f t="shared" si="395"/>
        <v>616.85640000000001</v>
      </c>
      <c r="AI1398" s="60">
        <f t="shared" si="396"/>
        <v>137.07920000000001</v>
      </c>
      <c r="AJ1398" s="60">
        <f t="shared" si="397"/>
        <v>771.07050000000004</v>
      </c>
      <c r="AK1398" s="60">
        <f t="shared" si="398"/>
        <v>1699.4065205479453</v>
      </c>
      <c r="AL1398" s="60">
        <f t="shared" si="399"/>
        <v>1249.0637926027398</v>
      </c>
      <c r="AM1398" s="41">
        <f t="shared" si="400"/>
        <v>1269.7665073972601</v>
      </c>
      <c r="AN1398" s="42">
        <f t="shared" si="401"/>
        <v>45715</v>
      </c>
      <c r="AO1398" s="43">
        <f t="shared" si="402"/>
        <v>3426.98</v>
      </c>
    </row>
    <row r="1399" spans="1:41" s="24" customFormat="1" ht="15.75" customHeight="1" x14ac:dyDescent="0.35">
      <c r="A1399" s="36" t="s">
        <v>27</v>
      </c>
      <c r="B1399" s="36">
        <v>202509</v>
      </c>
      <c r="C1399" s="24" t="s">
        <v>736</v>
      </c>
      <c r="D1399" s="24" t="s">
        <v>119</v>
      </c>
      <c r="E1399" s="62">
        <v>45901</v>
      </c>
      <c r="F1399" s="62">
        <v>46265</v>
      </c>
      <c r="G1399" s="37" t="s">
        <v>416</v>
      </c>
      <c r="H1399" s="36">
        <v>652084</v>
      </c>
      <c r="I1399" s="63">
        <v>24624</v>
      </c>
      <c r="J1399" s="24" t="s">
        <v>4304</v>
      </c>
      <c r="K1399" s="63">
        <f t="shared" si="385"/>
        <v>45901</v>
      </c>
      <c r="L1399" s="55">
        <f t="shared" si="386"/>
        <v>0.04</v>
      </c>
      <c r="M1399" s="76">
        <v>0.22500000000000001</v>
      </c>
      <c r="N1399" s="62">
        <v>45901</v>
      </c>
      <c r="O1399" s="62">
        <v>46265</v>
      </c>
      <c r="P1399" s="63"/>
      <c r="Q1399" s="63"/>
      <c r="R1399" s="78">
        <v>58</v>
      </c>
      <c r="S1399" s="63" t="str">
        <f>VLOOKUP(R1399,SA!$B$3:$C$11,2,1)</f>
        <v>56-65</v>
      </c>
      <c r="T1399" s="38" t="s">
        <v>97</v>
      </c>
      <c r="U1399" s="24" t="s">
        <v>56</v>
      </c>
      <c r="V1399" s="24">
        <v>400000</v>
      </c>
      <c r="W1399" s="39">
        <f t="shared" si="387"/>
        <v>400000</v>
      </c>
      <c r="X1399" s="29">
        <f t="shared" si="388"/>
        <v>1</v>
      </c>
      <c r="Y1399" s="40">
        <f t="shared" si="389"/>
        <v>365</v>
      </c>
      <c r="Z1399" s="38">
        <f t="shared" si="390"/>
        <v>46081</v>
      </c>
      <c r="AA1399" s="41">
        <f t="shared" si="391"/>
        <v>181</v>
      </c>
      <c r="AB1399" s="24" t="s">
        <v>113</v>
      </c>
      <c r="AC1399" s="41">
        <f t="shared" si="392"/>
        <v>11909.7282</v>
      </c>
      <c r="AD1399" s="41">
        <v>1</v>
      </c>
      <c r="AE1399" s="72">
        <f>INDEX(SA!$C$2:$G$11,MATCH(Details!S1399,SA!$C$2:$C$11,0),MATCH(Details!V1399,SA!$C$2:$G$2,0))*Y1399/(F1399-E1399+1)</f>
        <v>10092.99</v>
      </c>
      <c r="AF1399" s="41">
        <f t="shared" si="393"/>
        <v>0</v>
      </c>
      <c r="AG1399" s="41">
        <f t="shared" si="394"/>
        <v>0</v>
      </c>
      <c r="AH1399" s="41">
        <f t="shared" si="395"/>
        <v>1816.7382</v>
      </c>
      <c r="AI1399" s="60">
        <f t="shared" si="396"/>
        <v>403.71960000000001</v>
      </c>
      <c r="AJ1399" s="60">
        <f t="shared" si="397"/>
        <v>2270.9227500000002</v>
      </c>
      <c r="AK1399" s="60">
        <f t="shared" si="398"/>
        <v>5005.0169589041097</v>
      </c>
      <c r="AL1399" s="60">
        <f t="shared" si="399"/>
        <v>3678.6874647945206</v>
      </c>
      <c r="AM1399" s="41">
        <f t="shared" si="400"/>
        <v>3739.6601852054787</v>
      </c>
      <c r="AN1399" s="42">
        <f t="shared" si="401"/>
        <v>45715</v>
      </c>
      <c r="AO1399" s="43">
        <f t="shared" si="402"/>
        <v>10092.99</v>
      </c>
    </row>
    <row r="1400" spans="1:41" s="24" customFormat="1" ht="15.75" customHeight="1" x14ac:dyDescent="0.35">
      <c r="A1400" s="36" t="s">
        <v>27</v>
      </c>
      <c r="B1400" s="36">
        <v>202509</v>
      </c>
      <c r="C1400" s="24" t="s">
        <v>736</v>
      </c>
      <c r="D1400" s="24" t="s">
        <v>119</v>
      </c>
      <c r="E1400" s="62">
        <v>45901</v>
      </c>
      <c r="F1400" s="62">
        <v>46265</v>
      </c>
      <c r="G1400" s="37" t="s">
        <v>1802</v>
      </c>
      <c r="H1400" s="36">
        <v>652085</v>
      </c>
      <c r="I1400" s="63">
        <v>25460</v>
      </c>
      <c r="J1400" s="24" t="s">
        <v>4305</v>
      </c>
      <c r="K1400" s="63">
        <f t="shared" si="385"/>
        <v>45901</v>
      </c>
      <c r="L1400" s="55">
        <f t="shared" si="386"/>
        <v>0.04</v>
      </c>
      <c r="M1400" s="76">
        <v>0.22500000000000001</v>
      </c>
      <c r="N1400" s="62">
        <v>45901</v>
      </c>
      <c r="O1400" s="62">
        <v>46265</v>
      </c>
      <c r="P1400" s="63"/>
      <c r="Q1400" s="63"/>
      <c r="R1400" s="78">
        <v>55</v>
      </c>
      <c r="S1400" s="63" t="str">
        <f>VLOOKUP(R1400,SA!$B$3:$C$11,2,1)</f>
        <v>46-55</v>
      </c>
      <c r="T1400" s="38" t="s">
        <v>98</v>
      </c>
      <c r="U1400" s="24" t="s">
        <v>5743</v>
      </c>
      <c r="V1400" s="24">
        <v>400000</v>
      </c>
      <c r="W1400" s="39">
        <f t="shared" si="387"/>
        <v>0</v>
      </c>
      <c r="X1400" s="29">
        <f t="shared" si="388"/>
        <v>0</v>
      </c>
      <c r="Y1400" s="40">
        <f t="shared" si="389"/>
        <v>365</v>
      </c>
      <c r="Z1400" s="38">
        <f t="shared" si="390"/>
        <v>46081</v>
      </c>
      <c r="AA1400" s="41">
        <f t="shared" si="391"/>
        <v>181</v>
      </c>
      <c r="AB1400" s="24" t="s">
        <v>113</v>
      </c>
      <c r="AC1400" s="41">
        <f t="shared" si="392"/>
        <v>8108.2165999999997</v>
      </c>
      <c r="AD1400" s="41">
        <v>1</v>
      </c>
      <c r="AE1400" s="72">
        <f>INDEX(SA!$C$2:$G$11,MATCH(Details!S1400,SA!$C$2:$C$11,0),MATCH(Details!V1400,SA!$C$2:$G$2,0))*Y1400/(F1400-E1400+1)</f>
        <v>6871.37</v>
      </c>
      <c r="AF1400" s="41">
        <f t="shared" si="393"/>
        <v>0</v>
      </c>
      <c r="AG1400" s="41">
        <f t="shared" si="394"/>
        <v>0</v>
      </c>
      <c r="AH1400" s="41">
        <f t="shared" si="395"/>
        <v>1236.8465999999999</v>
      </c>
      <c r="AI1400" s="60">
        <f t="shared" si="396"/>
        <v>274.85480000000001</v>
      </c>
      <c r="AJ1400" s="60">
        <f t="shared" si="397"/>
        <v>1546.05825</v>
      </c>
      <c r="AK1400" s="60">
        <f t="shared" si="398"/>
        <v>3407.446493150685</v>
      </c>
      <c r="AL1400" s="60">
        <f t="shared" si="399"/>
        <v>2504.4731724657536</v>
      </c>
      <c r="AM1400" s="41">
        <f t="shared" si="400"/>
        <v>2545.9837775342462</v>
      </c>
      <c r="AN1400" s="42">
        <f t="shared" si="401"/>
        <v>45715</v>
      </c>
      <c r="AO1400" s="43">
        <f t="shared" si="402"/>
        <v>6871.37</v>
      </c>
    </row>
    <row r="1401" spans="1:41" s="24" customFormat="1" ht="15.75" customHeight="1" x14ac:dyDescent="0.35">
      <c r="A1401" s="36" t="s">
        <v>27</v>
      </c>
      <c r="B1401" s="36">
        <v>202509</v>
      </c>
      <c r="C1401" s="24" t="s">
        <v>736</v>
      </c>
      <c r="D1401" s="24" t="s">
        <v>119</v>
      </c>
      <c r="E1401" s="62">
        <v>45901</v>
      </c>
      <c r="F1401" s="62">
        <v>46265</v>
      </c>
      <c r="G1401" s="37" t="s">
        <v>1803</v>
      </c>
      <c r="H1401" s="36">
        <v>652085</v>
      </c>
      <c r="I1401" s="63">
        <v>38454</v>
      </c>
      <c r="J1401" s="24" t="s">
        <v>4306</v>
      </c>
      <c r="K1401" s="63">
        <f t="shared" si="385"/>
        <v>45901</v>
      </c>
      <c r="L1401" s="55">
        <f t="shared" si="386"/>
        <v>0.04</v>
      </c>
      <c r="M1401" s="76">
        <v>0.22500000000000001</v>
      </c>
      <c r="N1401" s="62">
        <v>45901</v>
      </c>
      <c r="O1401" s="62">
        <v>46265</v>
      </c>
      <c r="P1401" s="63"/>
      <c r="Q1401" s="63"/>
      <c r="R1401" s="78">
        <v>20</v>
      </c>
      <c r="S1401" s="63" t="str">
        <f>VLOOKUP(R1401,SA!$B$3:$C$11,2,1)</f>
        <v>0-25</v>
      </c>
      <c r="T1401" s="38" t="s">
        <v>98</v>
      </c>
      <c r="U1401" s="24" t="s">
        <v>5746</v>
      </c>
      <c r="V1401" s="24">
        <v>400000</v>
      </c>
      <c r="W1401" s="39">
        <f t="shared" si="387"/>
        <v>0</v>
      </c>
      <c r="X1401" s="29">
        <f t="shared" si="388"/>
        <v>0</v>
      </c>
      <c r="Y1401" s="40">
        <f t="shared" si="389"/>
        <v>365</v>
      </c>
      <c r="Z1401" s="38">
        <f t="shared" si="390"/>
        <v>46081</v>
      </c>
      <c r="AA1401" s="41">
        <f t="shared" si="391"/>
        <v>181</v>
      </c>
      <c r="AB1401" s="24" t="s">
        <v>113</v>
      </c>
      <c r="AC1401" s="41">
        <f t="shared" si="392"/>
        <v>4043.8364000000001</v>
      </c>
      <c r="AD1401" s="41">
        <v>1</v>
      </c>
      <c r="AE1401" s="72">
        <f>INDEX(SA!$C$2:$G$11,MATCH(Details!S1401,SA!$C$2:$C$11,0),MATCH(Details!V1401,SA!$C$2:$G$2,0))*Y1401/(F1401-E1401+1)</f>
        <v>3426.98</v>
      </c>
      <c r="AF1401" s="41">
        <f t="shared" si="393"/>
        <v>0</v>
      </c>
      <c r="AG1401" s="41">
        <f t="shared" si="394"/>
        <v>0</v>
      </c>
      <c r="AH1401" s="41">
        <f t="shared" si="395"/>
        <v>616.85640000000001</v>
      </c>
      <c r="AI1401" s="60">
        <f t="shared" si="396"/>
        <v>137.07920000000001</v>
      </c>
      <c r="AJ1401" s="60">
        <f t="shared" si="397"/>
        <v>771.07050000000004</v>
      </c>
      <c r="AK1401" s="60">
        <f t="shared" si="398"/>
        <v>1699.4065205479453</v>
      </c>
      <c r="AL1401" s="60">
        <f t="shared" si="399"/>
        <v>1249.0637926027398</v>
      </c>
      <c r="AM1401" s="41">
        <f t="shared" si="400"/>
        <v>1269.7665073972601</v>
      </c>
      <c r="AN1401" s="42">
        <f t="shared" si="401"/>
        <v>45715</v>
      </c>
      <c r="AO1401" s="43">
        <f t="shared" si="402"/>
        <v>3426.98</v>
      </c>
    </row>
    <row r="1402" spans="1:41" s="24" customFormat="1" ht="15.75" customHeight="1" x14ac:dyDescent="0.35">
      <c r="A1402" s="36" t="s">
        <v>27</v>
      </c>
      <c r="B1402" s="36">
        <v>202509</v>
      </c>
      <c r="C1402" s="24" t="s">
        <v>736</v>
      </c>
      <c r="D1402" s="24" t="s">
        <v>119</v>
      </c>
      <c r="E1402" s="62">
        <v>45901</v>
      </c>
      <c r="F1402" s="62">
        <v>46265</v>
      </c>
      <c r="G1402" s="37" t="s">
        <v>219</v>
      </c>
      <c r="H1402" s="36">
        <v>652085</v>
      </c>
      <c r="I1402" s="63">
        <v>24211</v>
      </c>
      <c r="J1402" s="24" t="s">
        <v>4307</v>
      </c>
      <c r="K1402" s="63">
        <f t="shared" si="385"/>
        <v>45901</v>
      </c>
      <c r="L1402" s="55">
        <f t="shared" si="386"/>
        <v>0.04</v>
      </c>
      <c r="M1402" s="76">
        <v>0.22500000000000001</v>
      </c>
      <c r="N1402" s="62">
        <v>45901</v>
      </c>
      <c r="O1402" s="62">
        <v>46265</v>
      </c>
      <c r="P1402" s="63"/>
      <c r="Q1402" s="63"/>
      <c r="R1402" s="78">
        <v>59</v>
      </c>
      <c r="S1402" s="63" t="str">
        <f>VLOOKUP(R1402,SA!$B$3:$C$11,2,1)</f>
        <v>56-65</v>
      </c>
      <c r="T1402" s="38" t="s">
        <v>97</v>
      </c>
      <c r="U1402" s="24" t="s">
        <v>56</v>
      </c>
      <c r="V1402" s="24">
        <v>400000</v>
      </c>
      <c r="W1402" s="39">
        <f t="shared" si="387"/>
        <v>400000</v>
      </c>
      <c r="X1402" s="29">
        <f t="shared" si="388"/>
        <v>1</v>
      </c>
      <c r="Y1402" s="40">
        <f t="shared" si="389"/>
        <v>365</v>
      </c>
      <c r="Z1402" s="38">
        <f t="shared" si="390"/>
        <v>46081</v>
      </c>
      <c r="AA1402" s="41">
        <f t="shared" si="391"/>
        <v>181</v>
      </c>
      <c r="AB1402" s="24" t="s">
        <v>113</v>
      </c>
      <c r="AC1402" s="41">
        <f t="shared" si="392"/>
        <v>11909.7282</v>
      </c>
      <c r="AD1402" s="41">
        <v>1</v>
      </c>
      <c r="AE1402" s="72">
        <f>INDEX(SA!$C$2:$G$11,MATCH(Details!S1402,SA!$C$2:$C$11,0),MATCH(Details!V1402,SA!$C$2:$G$2,0))*Y1402/(F1402-E1402+1)</f>
        <v>10092.99</v>
      </c>
      <c r="AF1402" s="41">
        <f t="shared" si="393"/>
        <v>0</v>
      </c>
      <c r="AG1402" s="41">
        <f t="shared" si="394"/>
        <v>0</v>
      </c>
      <c r="AH1402" s="41">
        <f t="shared" si="395"/>
        <v>1816.7382</v>
      </c>
      <c r="AI1402" s="60">
        <f t="shared" si="396"/>
        <v>403.71960000000001</v>
      </c>
      <c r="AJ1402" s="60">
        <f t="shared" si="397"/>
        <v>2270.9227500000002</v>
      </c>
      <c r="AK1402" s="60">
        <f t="shared" si="398"/>
        <v>5005.0169589041097</v>
      </c>
      <c r="AL1402" s="60">
        <f t="shared" si="399"/>
        <v>3678.6874647945206</v>
      </c>
      <c r="AM1402" s="41">
        <f t="shared" si="400"/>
        <v>3739.6601852054787</v>
      </c>
      <c r="AN1402" s="42">
        <f t="shared" si="401"/>
        <v>45715</v>
      </c>
      <c r="AO1402" s="43">
        <f t="shared" si="402"/>
        <v>10092.99</v>
      </c>
    </row>
    <row r="1403" spans="1:41" s="24" customFormat="1" ht="15.75" customHeight="1" x14ac:dyDescent="0.35">
      <c r="A1403" s="36" t="s">
        <v>27</v>
      </c>
      <c r="B1403" s="36">
        <v>202509</v>
      </c>
      <c r="C1403" s="24" t="s">
        <v>736</v>
      </c>
      <c r="D1403" s="24" t="s">
        <v>119</v>
      </c>
      <c r="E1403" s="62">
        <v>45901</v>
      </c>
      <c r="F1403" s="62">
        <v>46265</v>
      </c>
      <c r="G1403" s="37" t="s">
        <v>554</v>
      </c>
      <c r="H1403" s="36">
        <v>652086</v>
      </c>
      <c r="I1403" s="63">
        <v>32002</v>
      </c>
      <c r="J1403" s="24" t="s">
        <v>4308</v>
      </c>
      <c r="K1403" s="63">
        <f t="shared" si="385"/>
        <v>45901</v>
      </c>
      <c r="L1403" s="55">
        <f t="shared" si="386"/>
        <v>0.04</v>
      </c>
      <c r="M1403" s="76">
        <v>0.22500000000000001</v>
      </c>
      <c r="N1403" s="62">
        <v>45901</v>
      </c>
      <c r="O1403" s="62">
        <v>46265</v>
      </c>
      <c r="P1403" s="63"/>
      <c r="Q1403" s="63"/>
      <c r="R1403" s="78">
        <v>38</v>
      </c>
      <c r="S1403" s="63" t="str">
        <f>VLOOKUP(R1403,SA!$B$3:$C$11,2,1)</f>
        <v>36-45</v>
      </c>
      <c r="T1403" s="38" t="s">
        <v>97</v>
      </c>
      <c r="U1403" s="24" t="s">
        <v>56</v>
      </c>
      <c r="V1403" s="24">
        <v>400000</v>
      </c>
      <c r="W1403" s="39">
        <f t="shared" si="387"/>
        <v>400000</v>
      </c>
      <c r="X1403" s="29">
        <f t="shared" si="388"/>
        <v>1</v>
      </c>
      <c r="Y1403" s="40">
        <f t="shared" si="389"/>
        <v>365</v>
      </c>
      <c r="Z1403" s="38">
        <f t="shared" si="390"/>
        <v>46081</v>
      </c>
      <c r="AA1403" s="41">
        <f t="shared" si="391"/>
        <v>181</v>
      </c>
      <c r="AB1403" s="24" t="s">
        <v>113</v>
      </c>
      <c r="AC1403" s="41">
        <f t="shared" si="392"/>
        <v>5496.5225999999993</v>
      </c>
      <c r="AD1403" s="41">
        <v>1</v>
      </c>
      <c r="AE1403" s="72">
        <f>INDEX(SA!$C$2:$G$11,MATCH(Details!S1403,SA!$C$2:$C$11,0),MATCH(Details!V1403,SA!$C$2:$G$2,0))*Y1403/(F1403-E1403+1)</f>
        <v>4658.07</v>
      </c>
      <c r="AF1403" s="41">
        <f t="shared" si="393"/>
        <v>0</v>
      </c>
      <c r="AG1403" s="41">
        <f t="shared" si="394"/>
        <v>0</v>
      </c>
      <c r="AH1403" s="41">
        <f t="shared" si="395"/>
        <v>838.45259999999996</v>
      </c>
      <c r="AI1403" s="60">
        <f t="shared" si="396"/>
        <v>186.3228</v>
      </c>
      <c r="AJ1403" s="60">
        <f t="shared" si="397"/>
        <v>1048.06575</v>
      </c>
      <c r="AK1403" s="60">
        <f t="shared" si="398"/>
        <v>2309.8922465753421</v>
      </c>
      <c r="AL1403" s="60">
        <f t="shared" si="399"/>
        <v>1697.7708012328765</v>
      </c>
      <c r="AM1403" s="41">
        <f t="shared" si="400"/>
        <v>1725.9106487671231</v>
      </c>
      <c r="AN1403" s="42">
        <f t="shared" si="401"/>
        <v>45715</v>
      </c>
      <c r="AO1403" s="43">
        <f t="shared" si="402"/>
        <v>4658.07</v>
      </c>
    </row>
    <row r="1404" spans="1:41" s="24" customFormat="1" ht="15.75" customHeight="1" x14ac:dyDescent="0.35">
      <c r="A1404" s="36" t="s">
        <v>27</v>
      </c>
      <c r="B1404" s="36">
        <v>202509</v>
      </c>
      <c r="C1404" s="24" t="s">
        <v>736</v>
      </c>
      <c r="D1404" s="24" t="s">
        <v>119</v>
      </c>
      <c r="E1404" s="62">
        <v>45901</v>
      </c>
      <c r="F1404" s="62">
        <v>46265</v>
      </c>
      <c r="G1404" s="37" t="s">
        <v>1804</v>
      </c>
      <c r="H1404" s="36">
        <v>652086</v>
      </c>
      <c r="I1404" s="63">
        <v>21865</v>
      </c>
      <c r="J1404" s="24" t="s">
        <v>4309</v>
      </c>
      <c r="K1404" s="63">
        <f t="shared" si="385"/>
        <v>45901</v>
      </c>
      <c r="L1404" s="55">
        <f t="shared" si="386"/>
        <v>0.04</v>
      </c>
      <c r="M1404" s="76">
        <v>0.22500000000000001</v>
      </c>
      <c r="N1404" s="62">
        <v>45901</v>
      </c>
      <c r="O1404" s="62">
        <v>46265</v>
      </c>
      <c r="P1404" s="63"/>
      <c r="Q1404" s="63"/>
      <c r="R1404" s="78">
        <v>65</v>
      </c>
      <c r="S1404" s="63" t="str">
        <f>VLOOKUP(R1404,SA!$B$3:$C$11,2,1)</f>
        <v>56-65</v>
      </c>
      <c r="T1404" s="38" t="s">
        <v>97</v>
      </c>
      <c r="U1404" s="24" t="s">
        <v>5744</v>
      </c>
      <c r="V1404" s="24">
        <v>400000</v>
      </c>
      <c r="W1404" s="39">
        <f t="shared" si="387"/>
        <v>0</v>
      </c>
      <c r="X1404" s="29">
        <f t="shared" si="388"/>
        <v>0</v>
      </c>
      <c r="Y1404" s="40">
        <f t="shared" si="389"/>
        <v>365</v>
      </c>
      <c r="Z1404" s="38">
        <f t="shared" si="390"/>
        <v>46081</v>
      </c>
      <c r="AA1404" s="41">
        <f t="shared" si="391"/>
        <v>181</v>
      </c>
      <c r="AB1404" s="24" t="s">
        <v>113</v>
      </c>
      <c r="AC1404" s="41">
        <f t="shared" si="392"/>
        <v>11909.7282</v>
      </c>
      <c r="AD1404" s="41">
        <v>1</v>
      </c>
      <c r="AE1404" s="72">
        <f>INDEX(SA!$C$2:$G$11,MATCH(Details!S1404,SA!$C$2:$C$11,0),MATCH(Details!V1404,SA!$C$2:$G$2,0))*Y1404/(F1404-E1404+1)</f>
        <v>10092.99</v>
      </c>
      <c r="AF1404" s="41">
        <f t="shared" si="393"/>
        <v>0</v>
      </c>
      <c r="AG1404" s="41">
        <f t="shared" si="394"/>
        <v>0</v>
      </c>
      <c r="AH1404" s="41">
        <f t="shared" si="395"/>
        <v>1816.7382</v>
      </c>
      <c r="AI1404" s="60">
        <f t="shared" si="396"/>
        <v>403.71960000000001</v>
      </c>
      <c r="AJ1404" s="60">
        <f t="shared" si="397"/>
        <v>2270.9227500000002</v>
      </c>
      <c r="AK1404" s="60">
        <f t="shared" si="398"/>
        <v>5005.0169589041097</v>
      </c>
      <c r="AL1404" s="60">
        <f t="shared" si="399"/>
        <v>3678.6874647945206</v>
      </c>
      <c r="AM1404" s="41">
        <f t="shared" si="400"/>
        <v>3739.6601852054787</v>
      </c>
      <c r="AN1404" s="42">
        <f t="shared" si="401"/>
        <v>45715</v>
      </c>
      <c r="AO1404" s="43">
        <f t="shared" si="402"/>
        <v>10092.99</v>
      </c>
    </row>
    <row r="1405" spans="1:41" s="24" customFormat="1" ht="15.75" customHeight="1" x14ac:dyDescent="0.35">
      <c r="A1405" s="36" t="s">
        <v>27</v>
      </c>
      <c r="B1405" s="36">
        <v>202509</v>
      </c>
      <c r="C1405" s="24" t="s">
        <v>736</v>
      </c>
      <c r="D1405" s="24" t="s">
        <v>119</v>
      </c>
      <c r="E1405" s="62">
        <v>45901</v>
      </c>
      <c r="F1405" s="62">
        <v>46265</v>
      </c>
      <c r="G1405" s="37" t="s">
        <v>1805</v>
      </c>
      <c r="H1405" s="36">
        <v>652086</v>
      </c>
      <c r="I1405" s="63">
        <v>42476</v>
      </c>
      <c r="J1405" s="24" t="s">
        <v>4310</v>
      </c>
      <c r="K1405" s="63">
        <f t="shared" si="385"/>
        <v>45901</v>
      </c>
      <c r="L1405" s="55">
        <f t="shared" si="386"/>
        <v>0.04</v>
      </c>
      <c r="M1405" s="76">
        <v>0.22500000000000001</v>
      </c>
      <c r="N1405" s="62">
        <v>45901</v>
      </c>
      <c r="O1405" s="62">
        <v>46265</v>
      </c>
      <c r="P1405" s="63"/>
      <c r="Q1405" s="63"/>
      <c r="R1405" s="78">
        <v>9</v>
      </c>
      <c r="S1405" s="63" t="str">
        <f>VLOOKUP(R1405,SA!$B$3:$C$11,2,1)</f>
        <v>0-25</v>
      </c>
      <c r="T1405" s="38" t="s">
        <v>98</v>
      </c>
      <c r="U1405" s="24" t="s">
        <v>5746</v>
      </c>
      <c r="V1405" s="24">
        <v>400000</v>
      </c>
      <c r="W1405" s="39">
        <f t="shared" si="387"/>
        <v>0</v>
      </c>
      <c r="X1405" s="29">
        <f t="shared" si="388"/>
        <v>0</v>
      </c>
      <c r="Y1405" s="40">
        <f t="shared" si="389"/>
        <v>365</v>
      </c>
      <c r="Z1405" s="38">
        <f t="shared" si="390"/>
        <v>46081</v>
      </c>
      <c r="AA1405" s="41">
        <f t="shared" si="391"/>
        <v>181</v>
      </c>
      <c r="AB1405" s="24" t="s">
        <v>113</v>
      </c>
      <c r="AC1405" s="41">
        <f t="shared" si="392"/>
        <v>4043.8364000000001</v>
      </c>
      <c r="AD1405" s="41">
        <v>1</v>
      </c>
      <c r="AE1405" s="72">
        <f>INDEX(SA!$C$2:$G$11,MATCH(Details!S1405,SA!$C$2:$C$11,0),MATCH(Details!V1405,SA!$C$2:$G$2,0))*Y1405/(F1405-E1405+1)</f>
        <v>3426.98</v>
      </c>
      <c r="AF1405" s="41">
        <f t="shared" si="393"/>
        <v>0</v>
      </c>
      <c r="AG1405" s="41">
        <f t="shared" si="394"/>
        <v>0</v>
      </c>
      <c r="AH1405" s="41">
        <f t="shared" si="395"/>
        <v>616.85640000000001</v>
      </c>
      <c r="AI1405" s="60">
        <f t="shared" si="396"/>
        <v>137.07920000000001</v>
      </c>
      <c r="AJ1405" s="60">
        <f t="shared" si="397"/>
        <v>771.07050000000004</v>
      </c>
      <c r="AK1405" s="60">
        <f t="shared" si="398"/>
        <v>1699.4065205479453</v>
      </c>
      <c r="AL1405" s="60">
        <f t="shared" si="399"/>
        <v>1249.0637926027398</v>
      </c>
      <c r="AM1405" s="41">
        <f t="shared" si="400"/>
        <v>1269.7665073972601</v>
      </c>
      <c r="AN1405" s="42">
        <f t="shared" si="401"/>
        <v>45715</v>
      </c>
      <c r="AO1405" s="43">
        <f t="shared" si="402"/>
        <v>3426.98</v>
      </c>
    </row>
    <row r="1406" spans="1:41" s="24" customFormat="1" ht="15.75" customHeight="1" x14ac:dyDescent="0.35">
      <c r="A1406" s="36" t="s">
        <v>27</v>
      </c>
      <c r="B1406" s="36">
        <v>202509</v>
      </c>
      <c r="C1406" s="24" t="s">
        <v>736</v>
      </c>
      <c r="D1406" s="24" t="s">
        <v>119</v>
      </c>
      <c r="E1406" s="62">
        <v>45901</v>
      </c>
      <c r="F1406" s="62">
        <v>46265</v>
      </c>
      <c r="G1406" s="37" t="s">
        <v>1806</v>
      </c>
      <c r="H1406" s="36">
        <v>652086</v>
      </c>
      <c r="I1406" s="63">
        <v>24587</v>
      </c>
      <c r="J1406" s="24" t="s">
        <v>4311</v>
      </c>
      <c r="K1406" s="63">
        <f t="shared" si="385"/>
        <v>45901</v>
      </c>
      <c r="L1406" s="55">
        <f t="shared" si="386"/>
        <v>0.04</v>
      </c>
      <c r="M1406" s="76">
        <v>0.22500000000000001</v>
      </c>
      <c r="N1406" s="62">
        <v>45901</v>
      </c>
      <c r="O1406" s="62">
        <v>46265</v>
      </c>
      <c r="P1406" s="63"/>
      <c r="Q1406" s="63"/>
      <c r="R1406" s="78">
        <v>58</v>
      </c>
      <c r="S1406" s="63" t="str">
        <f>VLOOKUP(R1406,SA!$B$3:$C$11,2,1)</f>
        <v>56-65</v>
      </c>
      <c r="T1406" s="38" t="s">
        <v>98</v>
      </c>
      <c r="U1406" s="24" t="s">
        <v>5747</v>
      </c>
      <c r="V1406" s="24">
        <v>400000</v>
      </c>
      <c r="W1406" s="39">
        <f t="shared" si="387"/>
        <v>0</v>
      </c>
      <c r="X1406" s="29">
        <f t="shared" si="388"/>
        <v>0</v>
      </c>
      <c r="Y1406" s="40">
        <f t="shared" si="389"/>
        <v>365</v>
      </c>
      <c r="Z1406" s="38">
        <f t="shared" si="390"/>
        <v>46081</v>
      </c>
      <c r="AA1406" s="41">
        <f t="shared" si="391"/>
        <v>181</v>
      </c>
      <c r="AB1406" s="24" t="s">
        <v>113</v>
      </c>
      <c r="AC1406" s="41">
        <f t="shared" si="392"/>
        <v>11909.7282</v>
      </c>
      <c r="AD1406" s="41">
        <v>1</v>
      </c>
      <c r="AE1406" s="72">
        <f>INDEX(SA!$C$2:$G$11,MATCH(Details!S1406,SA!$C$2:$C$11,0),MATCH(Details!V1406,SA!$C$2:$G$2,0))*Y1406/(F1406-E1406+1)</f>
        <v>10092.99</v>
      </c>
      <c r="AF1406" s="41">
        <f t="shared" si="393"/>
        <v>0</v>
      </c>
      <c r="AG1406" s="41">
        <f t="shared" si="394"/>
        <v>0</v>
      </c>
      <c r="AH1406" s="41">
        <f t="shared" si="395"/>
        <v>1816.7382</v>
      </c>
      <c r="AI1406" s="60">
        <f t="shared" si="396"/>
        <v>403.71960000000001</v>
      </c>
      <c r="AJ1406" s="60">
        <f t="shared" si="397"/>
        <v>2270.9227500000002</v>
      </c>
      <c r="AK1406" s="60">
        <f t="shared" si="398"/>
        <v>5005.0169589041097</v>
      </c>
      <c r="AL1406" s="60">
        <f t="shared" si="399"/>
        <v>3678.6874647945206</v>
      </c>
      <c r="AM1406" s="41">
        <f t="shared" si="400"/>
        <v>3739.6601852054787</v>
      </c>
      <c r="AN1406" s="42">
        <f t="shared" si="401"/>
        <v>45715</v>
      </c>
      <c r="AO1406" s="43">
        <f t="shared" si="402"/>
        <v>10092.99</v>
      </c>
    </row>
    <row r="1407" spans="1:41" s="24" customFormat="1" ht="15.75" customHeight="1" x14ac:dyDescent="0.35">
      <c r="A1407" s="36" t="s">
        <v>27</v>
      </c>
      <c r="B1407" s="36">
        <v>202509</v>
      </c>
      <c r="C1407" s="24" t="s">
        <v>736</v>
      </c>
      <c r="D1407" s="24" t="s">
        <v>119</v>
      </c>
      <c r="E1407" s="62">
        <v>45901</v>
      </c>
      <c r="F1407" s="62">
        <v>46265</v>
      </c>
      <c r="G1407" s="37" t="s">
        <v>1807</v>
      </c>
      <c r="H1407" s="36">
        <v>652086</v>
      </c>
      <c r="I1407" s="63">
        <v>42476</v>
      </c>
      <c r="J1407" s="24" t="s">
        <v>4312</v>
      </c>
      <c r="K1407" s="63">
        <f t="shared" si="385"/>
        <v>45901</v>
      </c>
      <c r="L1407" s="55">
        <f t="shared" si="386"/>
        <v>0.04</v>
      </c>
      <c r="M1407" s="76">
        <v>0.22500000000000001</v>
      </c>
      <c r="N1407" s="62">
        <v>45901</v>
      </c>
      <c r="O1407" s="62">
        <v>46265</v>
      </c>
      <c r="P1407" s="63"/>
      <c r="Q1407" s="63"/>
      <c r="R1407" s="78">
        <v>9</v>
      </c>
      <c r="S1407" s="63" t="str">
        <f>VLOOKUP(R1407,SA!$B$3:$C$11,2,1)</f>
        <v>0-25</v>
      </c>
      <c r="T1407" s="38" t="s">
        <v>98</v>
      </c>
      <c r="U1407" s="24" t="s">
        <v>5746</v>
      </c>
      <c r="V1407" s="24">
        <v>400000</v>
      </c>
      <c r="W1407" s="39">
        <f t="shared" si="387"/>
        <v>0</v>
      </c>
      <c r="X1407" s="29">
        <f t="shared" si="388"/>
        <v>0</v>
      </c>
      <c r="Y1407" s="40">
        <f t="shared" si="389"/>
        <v>365</v>
      </c>
      <c r="Z1407" s="38">
        <f t="shared" si="390"/>
        <v>46081</v>
      </c>
      <c r="AA1407" s="41">
        <f t="shared" si="391"/>
        <v>181</v>
      </c>
      <c r="AB1407" s="24" t="s">
        <v>113</v>
      </c>
      <c r="AC1407" s="41">
        <f t="shared" si="392"/>
        <v>4043.8364000000001</v>
      </c>
      <c r="AD1407" s="41">
        <v>1</v>
      </c>
      <c r="AE1407" s="72">
        <f>INDEX(SA!$C$2:$G$11,MATCH(Details!S1407,SA!$C$2:$C$11,0),MATCH(Details!V1407,SA!$C$2:$G$2,0))*Y1407/(F1407-E1407+1)</f>
        <v>3426.98</v>
      </c>
      <c r="AF1407" s="41">
        <f t="shared" si="393"/>
        <v>0</v>
      </c>
      <c r="AG1407" s="41">
        <f t="shared" si="394"/>
        <v>0</v>
      </c>
      <c r="AH1407" s="41">
        <f t="shared" si="395"/>
        <v>616.85640000000001</v>
      </c>
      <c r="AI1407" s="60">
        <f t="shared" si="396"/>
        <v>137.07920000000001</v>
      </c>
      <c r="AJ1407" s="60">
        <f t="shared" si="397"/>
        <v>771.07050000000004</v>
      </c>
      <c r="AK1407" s="60">
        <f t="shared" si="398"/>
        <v>1699.4065205479453</v>
      </c>
      <c r="AL1407" s="60">
        <f t="shared" si="399"/>
        <v>1249.0637926027398</v>
      </c>
      <c r="AM1407" s="41">
        <f t="shared" si="400"/>
        <v>1269.7665073972601</v>
      </c>
      <c r="AN1407" s="42">
        <f t="shared" si="401"/>
        <v>45715</v>
      </c>
      <c r="AO1407" s="43">
        <f t="shared" si="402"/>
        <v>3426.98</v>
      </c>
    </row>
    <row r="1408" spans="1:41" s="24" customFormat="1" ht="15.75" customHeight="1" x14ac:dyDescent="0.35">
      <c r="A1408" s="36" t="s">
        <v>27</v>
      </c>
      <c r="B1408" s="36">
        <v>202509</v>
      </c>
      <c r="C1408" s="24" t="s">
        <v>736</v>
      </c>
      <c r="D1408" s="24" t="s">
        <v>119</v>
      </c>
      <c r="E1408" s="62">
        <v>45901</v>
      </c>
      <c r="F1408" s="62">
        <v>46265</v>
      </c>
      <c r="G1408" s="37" t="s">
        <v>1808</v>
      </c>
      <c r="H1408" s="36">
        <v>652086</v>
      </c>
      <c r="I1408" s="63">
        <v>33452</v>
      </c>
      <c r="J1408" s="24" t="s">
        <v>4313</v>
      </c>
      <c r="K1408" s="63">
        <f t="shared" si="385"/>
        <v>45901</v>
      </c>
      <c r="L1408" s="55">
        <f t="shared" si="386"/>
        <v>0.04</v>
      </c>
      <c r="M1408" s="76">
        <v>0.22500000000000001</v>
      </c>
      <c r="N1408" s="62">
        <v>45901</v>
      </c>
      <c r="O1408" s="62">
        <v>46265</v>
      </c>
      <c r="P1408" s="63"/>
      <c r="Q1408" s="63"/>
      <c r="R1408" s="78">
        <v>34</v>
      </c>
      <c r="S1408" s="63" t="str">
        <f>VLOOKUP(R1408,SA!$B$3:$C$11,2,1)</f>
        <v>26-35</v>
      </c>
      <c r="T1408" s="38" t="s">
        <v>98</v>
      </c>
      <c r="U1408" s="24" t="s">
        <v>5743</v>
      </c>
      <c r="V1408" s="24">
        <v>400000</v>
      </c>
      <c r="W1408" s="39">
        <f t="shared" si="387"/>
        <v>0</v>
      </c>
      <c r="X1408" s="29">
        <f t="shared" si="388"/>
        <v>0</v>
      </c>
      <c r="Y1408" s="40">
        <f t="shared" si="389"/>
        <v>365</v>
      </c>
      <c r="Z1408" s="38">
        <f t="shared" si="390"/>
        <v>46081</v>
      </c>
      <c r="AA1408" s="41">
        <f t="shared" si="391"/>
        <v>181</v>
      </c>
      <c r="AB1408" s="24" t="s">
        <v>113</v>
      </c>
      <c r="AC1408" s="41">
        <f t="shared" si="392"/>
        <v>4533.0290000000005</v>
      </c>
      <c r="AD1408" s="41">
        <v>1</v>
      </c>
      <c r="AE1408" s="72">
        <f>INDEX(SA!$C$2:$G$11,MATCH(Details!S1408,SA!$C$2:$C$11,0),MATCH(Details!V1408,SA!$C$2:$G$2,0))*Y1408/(F1408-E1408+1)</f>
        <v>3841.55</v>
      </c>
      <c r="AF1408" s="41">
        <f t="shared" si="393"/>
        <v>0</v>
      </c>
      <c r="AG1408" s="41">
        <f t="shared" si="394"/>
        <v>0</v>
      </c>
      <c r="AH1408" s="41">
        <f t="shared" si="395"/>
        <v>691.47900000000004</v>
      </c>
      <c r="AI1408" s="60">
        <f t="shared" si="396"/>
        <v>153.66200000000001</v>
      </c>
      <c r="AJ1408" s="60">
        <f t="shared" si="397"/>
        <v>864.34875000000011</v>
      </c>
      <c r="AK1408" s="60">
        <f t="shared" si="398"/>
        <v>1904.9878082191783</v>
      </c>
      <c r="AL1408" s="60">
        <f t="shared" si="399"/>
        <v>1400.1660390410959</v>
      </c>
      <c r="AM1408" s="41">
        <f t="shared" si="400"/>
        <v>1423.3732109589046</v>
      </c>
      <c r="AN1408" s="42">
        <f t="shared" si="401"/>
        <v>45715</v>
      </c>
      <c r="AO1408" s="43">
        <f t="shared" si="402"/>
        <v>3841.55</v>
      </c>
    </row>
    <row r="1409" spans="1:41" s="24" customFormat="1" ht="15.75" customHeight="1" x14ac:dyDescent="0.35">
      <c r="A1409" s="36" t="s">
        <v>27</v>
      </c>
      <c r="B1409" s="36">
        <v>202509</v>
      </c>
      <c r="C1409" s="24" t="s">
        <v>736</v>
      </c>
      <c r="D1409" s="24" t="s">
        <v>119</v>
      </c>
      <c r="E1409" s="62">
        <v>45901</v>
      </c>
      <c r="F1409" s="62">
        <v>46265</v>
      </c>
      <c r="G1409" s="37" t="s">
        <v>1809</v>
      </c>
      <c r="H1409" s="36">
        <v>652090</v>
      </c>
      <c r="I1409" s="63">
        <v>33192</v>
      </c>
      <c r="J1409" s="24" t="s">
        <v>4314</v>
      </c>
      <c r="K1409" s="63">
        <f t="shared" si="385"/>
        <v>45901</v>
      </c>
      <c r="L1409" s="55">
        <f t="shared" si="386"/>
        <v>0.04</v>
      </c>
      <c r="M1409" s="76">
        <v>0.22500000000000001</v>
      </c>
      <c r="N1409" s="62">
        <v>45901</v>
      </c>
      <c r="O1409" s="62">
        <v>46265</v>
      </c>
      <c r="P1409" s="63"/>
      <c r="Q1409" s="63"/>
      <c r="R1409" s="78">
        <v>34</v>
      </c>
      <c r="S1409" s="63" t="str">
        <f>VLOOKUP(R1409,SA!$B$3:$C$11,2,1)</f>
        <v>26-35</v>
      </c>
      <c r="T1409" s="38" t="s">
        <v>98</v>
      </c>
      <c r="U1409" s="24" t="s">
        <v>5743</v>
      </c>
      <c r="V1409" s="24">
        <v>400000</v>
      </c>
      <c r="W1409" s="39">
        <f t="shared" si="387"/>
        <v>0</v>
      </c>
      <c r="X1409" s="29">
        <f t="shared" si="388"/>
        <v>0</v>
      </c>
      <c r="Y1409" s="40">
        <f t="shared" si="389"/>
        <v>365</v>
      </c>
      <c r="Z1409" s="38">
        <f t="shared" si="390"/>
        <v>46081</v>
      </c>
      <c r="AA1409" s="41">
        <f t="shared" si="391"/>
        <v>181</v>
      </c>
      <c r="AB1409" s="24" t="s">
        <v>113</v>
      </c>
      <c r="AC1409" s="41">
        <f t="shared" si="392"/>
        <v>4533.0290000000005</v>
      </c>
      <c r="AD1409" s="41">
        <v>1</v>
      </c>
      <c r="AE1409" s="72">
        <f>INDEX(SA!$C$2:$G$11,MATCH(Details!S1409,SA!$C$2:$C$11,0),MATCH(Details!V1409,SA!$C$2:$G$2,0))*Y1409/(F1409-E1409+1)</f>
        <v>3841.55</v>
      </c>
      <c r="AF1409" s="41">
        <f t="shared" si="393"/>
        <v>0</v>
      </c>
      <c r="AG1409" s="41">
        <f t="shared" si="394"/>
        <v>0</v>
      </c>
      <c r="AH1409" s="41">
        <f t="shared" si="395"/>
        <v>691.47900000000004</v>
      </c>
      <c r="AI1409" s="60">
        <f t="shared" si="396"/>
        <v>153.66200000000001</v>
      </c>
      <c r="AJ1409" s="60">
        <f t="shared" si="397"/>
        <v>864.34875000000011</v>
      </c>
      <c r="AK1409" s="60">
        <f t="shared" si="398"/>
        <v>1904.9878082191783</v>
      </c>
      <c r="AL1409" s="60">
        <f t="shared" si="399"/>
        <v>1400.1660390410959</v>
      </c>
      <c r="AM1409" s="41">
        <f t="shared" si="400"/>
        <v>1423.3732109589046</v>
      </c>
      <c r="AN1409" s="42">
        <f t="shared" si="401"/>
        <v>45715</v>
      </c>
      <c r="AO1409" s="43">
        <f t="shared" si="402"/>
        <v>3841.55</v>
      </c>
    </row>
    <row r="1410" spans="1:41" s="24" customFormat="1" ht="15.75" customHeight="1" x14ac:dyDescent="0.35">
      <c r="A1410" s="36" t="s">
        <v>27</v>
      </c>
      <c r="B1410" s="36">
        <v>202509</v>
      </c>
      <c r="C1410" s="24" t="s">
        <v>736</v>
      </c>
      <c r="D1410" s="24" t="s">
        <v>119</v>
      </c>
      <c r="E1410" s="62">
        <v>45901</v>
      </c>
      <c r="F1410" s="62">
        <v>46265</v>
      </c>
      <c r="G1410" s="37" t="s">
        <v>1810</v>
      </c>
      <c r="H1410" s="36">
        <v>652090</v>
      </c>
      <c r="I1410" s="63">
        <v>19906</v>
      </c>
      <c r="J1410" s="24" t="s">
        <v>4315</v>
      </c>
      <c r="K1410" s="63">
        <f t="shared" si="385"/>
        <v>45901</v>
      </c>
      <c r="L1410" s="55">
        <f t="shared" si="386"/>
        <v>0.04</v>
      </c>
      <c r="M1410" s="76">
        <v>0.22500000000000001</v>
      </c>
      <c r="N1410" s="62">
        <v>45901</v>
      </c>
      <c r="O1410" s="62">
        <v>46265</v>
      </c>
      <c r="P1410" s="63"/>
      <c r="Q1410" s="63"/>
      <c r="R1410" s="78">
        <v>71</v>
      </c>
      <c r="S1410" s="63" t="str">
        <f>VLOOKUP(R1410,SA!$B$3:$C$11,2,1)</f>
        <v>71-75</v>
      </c>
      <c r="T1410" s="38" t="s">
        <v>97</v>
      </c>
      <c r="U1410" s="24" t="s">
        <v>5744</v>
      </c>
      <c r="V1410" s="24">
        <v>400000</v>
      </c>
      <c r="W1410" s="39">
        <f t="shared" si="387"/>
        <v>0</v>
      </c>
      <c r="X1410" s="29">
        <f t="shared" si="388"/>
        <v>0</v>
      </c>
      <c r="Y1410" s="40">
        <f t="shared" si="389"/>
        <v>365</v>
      </c>
      <c r="Z1410" s="38">
        <f t="shared" si="390"/>
        <v>46081</v>
      </c>
      <c r="AA1410" s="41">
        <f t="shared" si="391"/>
        <v>181</v>
      </c>
      <c r="AB1410" s="24" t="s">
        <v>113</v>
      </c>
      <c r="AC1410" s="41">
        <f t="shared" si="392"/>
        <v>21578.034600000003</v>
      </c>
      <c r="AD1410" s="41">
        <v>1</v>
      </c>
      <c r="AE1410" s="72">
        <f>INDEX(SA!$C$2:$G$11,MATCH(Details!S1410,SA!$C$2:$C$11,0),MATCH(Details!V1410,SA!$C$2:$G$2,0))*Y1410/(F1410-E1410+1)</f>
        <v>18286.47</v>
      </c>
      <c r="AF1410" s="41">
        <f t="shared" si="393"/>
        <v>0</v>
      </c>
      <c r="AG1410" s="41">
        <f t="shared" si="394"/>
        <v>0</v>
      </c>
      <c r="AH1410" s="41">
        <f t="shared" si="395"/>
        <v>3291.5646000000002</v>
      </c>
      <c r="AI1410" s="60">
        <f t="shared" si="396"/>
        <v>731.45880000000011</v>
      </c>
      <c r="AJ1410" s="60">
        <f t="shared" si="397"/>
        <v>4114.4557500000001</v>
      </c>
      <c r="AK1410" s="60">
        <f t="shared" si="398"/>
        <v>9068.0851232876721</v>
      </c>
      <c r="AL1410" s="60">
        <f t="shared" si="399"/>
        <v>6665.0425656164389</v>
      </c>
      <c r="AM1410" s="41">
        <f t="shared" si="400"/>
        <v>6775.5128843835619</v>
      </c>
      <c r="AN1410" s="42">
        <f t="shared" si="401"/>
        <v>45715</v>
      </c>
      <c r="AO1410" s="43">
        <f t="shared" si="402"/>
        <v>18286.47</v>
      </c>
    </row>
    <row r="1411" spans="1:41" s="24" customFormat="1" ht="15.75" customHeight="1" x14ac:dyDescent="0.35">
      <c r="A1411" s="36" t="s">
        <v>27</v>
      </c>
      <c r="B1411" s="36">
        <v>202509</v>
      </c>
      <c r="C1411" s="24" t="s">
        <v>736</v>
      </c>
      <c r="D1411" s="24" t="s">
        <v>119</v>
      </c>
      <c r="E1411" s="62">
        <v>45901</v>
      </c>
      <c r="F1411" s="62">
        <v>46265</v>
      </c>
      <c r="G1411" s="37" t="s">
        <v>1811</v>
      </c>
      <c r="H1411" s="36">
        <v>652090</v>
      </c>
      <c r="I1411" s="63">
        <v>44131</v>
      </c>
      <c r="J1411" s="24" t="s">
        <v>4316</v>
      </c>
      <c r="K1411" s="63">
        <f t="shared" si="385"/>
        <v>45901</v>
      </c>
      <c r="L1411" s="55">
        <f t="shared" si="386"/>
        <v>0.04</v>
      </c>
      <c r="M1411" s="76">
        <v>0.22500000000000001</v>
      </c>
      <c r="N1411" s="62">
        <v>45901</v>
      </c>
      <c r="O1411" s="62">
        <v>46265</v>
      </c>
      <c r="P1411" s="63"/>
      <c r="Q1411" s="63"/>
      <c r="R1411" s="78">
        <v>4</v>
      </c>
      <c r="S1411" s="63" t="str">
        <f>VLOOKUP(R1411,SA!$B$3:$C$11,2,1)</f>
        <v>0-25</v>
      </c>
      <c r="T1411" s="38" t="s">
        <v>98</v>
      </c>
      <c r="U1411" s="24" t="s">
        <v>5746</v>
      </c>
      <c r="V1411" s="24">
        <v>400000</v>
      </c>
      <c r="W1411" s="39">
        <f t="shared" si="387"/>
        <v>0</v>
      </c>
      <c r="X1411" s="29">
        <f t="shared" si="388"/>
        <v>0</v>
      </c>
      <c r="Y1411" s="40">
        <f t="shared" si="389"/>
        <v>365</v>
      </c>
      <c r="Z1411" s="38">
        <f t="shared" si="390"/>
        <v>46081</v>
      </c>
      <c r="AA1411" s="41">
        <f t="shared" si="391"/>
        <v>181</v>
      </c>
      <c r="AB1411" s="24" t="s">
        <v>113</v>
      </c>
      <c r="AC1411" s="41">
        <f t="shared" si="392"/>
        <v>4043.8364000000001</v>
      </c>
      <c r="AD1411" s="41">
        <v>1</v>
      </c>
      <c r="AE1411" s="72">
        <f>INDEX(SA!$C$2:$G$11,MATCH(Details!S1411,SA!$C$2:$C$11,0),MATCH(Details!V1411,SA!$C$2:$G$2,0))*Y1411/(F1411-E1411+1)</f>
        <v>3426.98</v>
      </c>
      <c r="AF1411" s="41">
        <f t="shared" si="393"/>
        <v>0</v>
      </c>
      <c r="AG1411" s="41">
        <f t="shared" si="394"/>
        <v>0</v>
      </c>
      <c r="AH1411" s="41">
        <f t="shared" si="395"/>
        <v>616.85640000000001</v>
      </c>
      <c r="AI1411" s="60">
        <f t="shared" si="396"/>
        <v>137.07920000000001</v>
      </c>
      <c r="AJ1411" s="60">
        <f t="shared" si="397"/>
        <v>771.07050000000004</v>
      </c>
      <c r="AK1411" s="60">
        <f t="shared" si="398"/>
        <v>1699.4065205479453</v>
      </c>
      <c r="AL1411" s="60">
        <f t="shared" si="399"/>
        <v>1249.0637926027398</v>
      </c>
      <c r="AM1411" s="41">
        <f t="shared" si="400"/>
        <v>1269.7665073972601</v>
      </c>
      <c r="AN1411" s="42">
        <f t="shared" si="401"/>
        <v>45715</v>
      </c>
      <c r="AO1411" s="43">
        <f t="shared" si="402"/>
        <v>3426.98</v>
      </c>
    </row>
    <row r="1412" spans="1:41" s="24" customFormat="1" ht="15.75" customHeight="1" x14ac:dyDescent="0.35">
      <c r="A1412" s="36" t="s">
        <v>27</v>
      </c>
      <c r="B1412" s="36">
        <v>202509</v>
      </c>
      <c r="C1412" s="24" t="s">
        <v>736</v>
      </c>
      <c r="D1412" s="24" t="s">
        <v>119</v>
      </c>
      <c r="E1412" s="62">
        <v>45901</v>
      </c>
      <c r="F1412" s="62">
        <v>46265</v>
      </c>
      <c r="G1412" s="37" t="s">
        <v>1812</v>
      </c>
      <c r="H1412" s="36">
        <v>652090</v>
      </c>
      <c r="I1412" s="63">
        <v>21776</v>
      </c>
      <c r="J1412" s="24" t="s">
        <v>4317</v>
      </c>
      <c r="K1412" s="63">
        <f t="shared" ref="K1412:K1475" si="403">N1412</f>
        <v>45901</v>
      </c>
      <c r="L1412" s="55">
        <f t="shared" ref="L1412:L1475" si="404">IF(K1412&gt;=DATE(2022,4,1),4%,5%)</f>
        <v>0.04</v>
      </c>
      <c r="M1412" s="76">
        <v>0.22500000000000001</v>
      </c>
      <c r="N1412" s="62">
        <v>45901</v>
      </c>
      <c r="O1412" s="62">
        <v>46265</v>
      </c>
      <c r="P1412" s="63"/>
      <c r="Q1412" s="63"/>
      <c r="R1412" s="78">
        <v>66</v>
      </c>
      <c r="S1412" s="63" t="str">
        <f>VLOOKUP(R1412,SA!$B$3:$C$11,2,1)</f>
        <v>66-70</v>
      </c>
      <c r="T1412" s="38" t="s">
        <v>98</v>
      </c>
      <c r="U1412" s="24" t="s">
        <v>5747</v>
      </c>
      <c r="V1412" s="24">
        <v>400000</v>
      </c>
      <c r="W1412" s="39">
        <f t="shared" ref="W1412:W1475" si="405">IF(U1412="self",V1412,0)</f>
        <v>0</v>
      </c>
      <c r="X1412" s="29">
        <f t="shared" ref="X1412:X1475" si="406">IF(U1412="self",1,0)</f>
        <v>0</v>
      </c>
      <c r="Y1412" s="40">
        <f t="shared" ref="Y1412:Y1475" si="407">O1412-N1412+1</f>
        <v>365</v>
      </c>
      <c r="Z1412" s="38">
        <f t="shared" ref="Z1412:Z1475" si="408">$Z$1</f>
        <v>46081</v>
      </c>
      <c r="AA1412" s="41">
        <f t="shared" ref="AA1412:AA1475" si="409">IF(MIN((Z1412-N1412)+1,Y1412)&lt;0,0,MIN((Z1412-N1412)+1,Y1412))</f>
        <v>181</v>
      </c>
      <c r="AB1412" s="24" t="s">
        <v>113</v>
      </c>
      <c r="AC1412" s="41">
        <f t="shared" ref="AC1412:AC1475" si="410">AE1412+AF1412+AG1412+AH1412</f>
        <v>17021.971999999998</v>
      </c>
      <c r="AD1412" s="41">
        <v>1</v>
      </c>
      <c r="AE1412" s="72">
        <f>INDEX(SA!$C$2:$G$11,MATCH(Details!S1412,SA!$C$2:$C$11,0),MATCH(Details!V1412,SA!$C$2:$G$2,0))*Y1412/(F1412-E1412+1)</f>
        <v>14425.4</v>
      </c>
      <c r="AF1412" s="41">
        <f t="shared" ref="AF1412:AF1475" si="411">IF(AB1412="Karnataka",AE1412*9%,0)</f>
        <v>0</v>
      </c>
      <c r="AG1412" s="41">
        <f t="shared" ref="AG1412:AG1475" si="412">IF(AB1412="Karnataka",AE1412*9%,0)</f>
        <v>0</v>
      </c>
      <c r="AH1412" s="41">
        <f t="shared" ref="AH1412:AH1475" si="413">IF(AF1412+AG1412&gt;0,0,AE1412*18%)</f>
        <v>2596.5719999999997</v>
      </c>
      <c r="AI1412" s="60">
        <f t="shared" ref="AI1412:AI1475" si="414">AE1412*L1412</f>
        <v>577.01599999999996</v>
      </c>
      <c r="AJ1412" s="60">
        <f t="shared" ref="AJ1412:AJ1475" si="415">$AE1412*M1412</f>
        <v>3245.7150000000001</v>
      </c>
      <c r="AK1412" s="60">
        <f t="shared" ref="AK1412:AK1475" si="416">(AE1412)*AA1412/Y1412</f>
        <v>7153.4175342465751</v>
      </c>
      <c r="AL1412" s="60">
        <f t="shared" ref="AL1412:AL1475" si="417">AK1412*(1-L1412-M1412)</f>
        <v>5257.7618876712322</v>
      </c>
      <c r="AM1412" s="41">
        <f t="shared" ref="AM1412:AM1475" si="418">AE1412-AI1412-AL1412-AJ1412</f>
        <v>5344.9071123287686</v>
      </c>
      <c r="AN1412" s="42">
        <f t="shared" ref="AN1412:AN1475" si="419">Z1412-366</f>
        <v>45715</v>
      </c>
      <c r="AO1412" s="43">
        <f t="shared" ref="AO1412:AO1475" si="420">IF(AND(O1412&gt;Z1412,N1412&gt;AN1412),AE1412,0)</f>
        <v>14425.4</v>
      </c>
    </row>
    <row r="1413" spans="1:41" s="24" customFormat="1" ht="15.75" customHeight="1" x14ac:dyDescent="0.35">
      <c r="A1413" s="36" t="s">
        <v>27</v>
      </c>
      <c r="B1413" s="36">
        <v>202509</v>
      </c>
      <c r="C1413" s="24" t="s">
        <v>736</v>
      </c>
      <c r="D1413" s="24" t="s">
        <v>119</v>
      </c>
      <c r="E1413" s="62">
        <v>45901</v>
      </c>
      <c r="F1413" s="62">
        <v>46265</v>
      </c>
      <c r="G1413" s="37" t="s">
        <v>171</v>
      </c>
      <c r="H1413" s="36">
        <v>652090</v>
      </c>
      <c r="I1413" s="63">
        <v>31368</v>
      </c>
      <c r="J1413" s="24" t="s">
        <v>4318</v>
      </c>
      <c r="K1413" s="63">
        <f t="shared" si="403"/>
        <v>45901</v>
      </c>
      <c r="L1413" s="55">
        <f t="shared" si="404"/>
        <v>0.04</v>
      </c>
      <c r="M1413" s="76">
        <v>0.22500000000000001</v>
      </c>
      <c r="N1413" s="62">
        <v>45901</v>
      </c>
      <c r="O1413" s="62">
        <v>46265</v>
      </c>
      <c r="P1413" s="63"/>
      <c r="Q1413" s="63"/>
      <c r="R1413" s="78">
        <v>39</v>
      </c>
      <c r="S1413" s="63" t="str">
        <f>VLOOKUP(R1413,SA!$B$3:$C$11,2,1)</f>
        <v>36-45</v>
      </c>
      <c r="T1413" s="38" t="s">
        <v>97</v>
      </c>
      <c r="U1413" s="24" t="s">
        <v>56</v>
      </c>
      <c r="V1413" s="24">
        <v>400000</v>
      </c>
      <c r="W1413" s="39">
        <f t="shared" si="405"/>
        <v>400000</v>
      </c>
      <c r="X1413" s="29">
        <f t="shared" si="406"/>
        <v>1</v>
      </c>
      <c r="Y1413" s="40">
        <f t="shared" si="407"/>
        <v>365</v>
      </c>
      <c r="Z1413" s="38">
        <f t="shared" si="408"/>
        <v>46081</v>
      </c>
      <c r="AA1413" s="41">
        <f t="shared" si="409"/>
        <v>181</v>
      </c>
      <c r="AB1413" s="24" t="s">
        <v>113</v>
      </c>
      <c r="AC1413" s="41">
        <f t="shared" si="410"/>
        <v>5496.5225999999993</v>
      </c>
      <c r="AD1413" s="41">
        <v>1</v>
      </c>
      <c r="AE1413" s="72">
        <f>INDEX(SA!$C$2:$G$11,MATCH(Details!S1413,SA!$C$2:$C$11,0),MATCH(Details!V1413,SA!$C$2:$G$2,0))*Y1413/(F1413-E1413+1)</f>
        <v>4658.07</v>
      </c>
      <c r="AF1413" s="41">
        <f t="shared" si="411"/>
        <v>0</v>
      </c>
      <c r="AG1413" s="41">
        <f t="shared" si="412"/>
        <v>0</v>
      </c>
      <c r="AH1413" s="41">
        <f t="shared" si="413"/>
        <v>838.45259999999996</v>
      </c>
      <c r="AI1413" s="60">
        <f t="shared" si="414"/>
        <v>186.3228</v>
      </c>
      <c r="AJ1413" s="60">
        <f t="shared" si="415"/>
        <v>1048.06575</v>
      </c>
      <c r="AK1413" s="60">
        <f t="shared" si="416"/>
        <v>2309.8922465753421</v>
      </c>
      <c r="AL1413" s="60">
        <f t="shared" si="417"/>
        <v>1697.7708012328765</v>
      </c>
      <c r="AM1413" s="41">
        <f t="shared" si="418"/>
        <v>1725.9106487671231</v>
      </c>
      <c r="AN1413" s="42">
        <f t="shared" si="419"/>
        <v>45715</v>
      </c>
      <c r="AO1413" s="43">
        <f t="shared" si="420"/>
        <v>4658.07</v>
      </c>
    </row>
    <row r="1414" spans="1:41" s="24" customFormat="1" ht="15.75" customHeight="1" x14ac:dyDescent="0.35">
      <c r="A1414" s="36" t="s">
        <v>27</v>
      </c>
      <c r="B1414" s="36">
        <v>202509</v>
      </c>
      <c r="C1414" s="24" t="s">
        <v>736</v>
      </c>
      <c r="D1414" s="24" t="s">
        <v>119</v>
      </c>
      <c r="E1414" s="62">
        <v>45901</v>
      </c>
      <c r="F1414" s="62">
        <v>46265</v>
      </c>
      <c r="G1414" s="37" t="s">
        <v>1813</v>
      </c>
      <c r="H1414" s="36">
        <v>652092</v>
      </c>
      <c r="I1414" s="63">
        <v>30503</v>
      </c>
      <c r="J1414" s="24" t="s">
        <v>4319</v>
      </c>
      <c r="K1414" s="63">
        <f t="shared" si="403"/>
        <v>45901</v>
      </c>
      <c r="L1414" s="55">
        <f t="shared" si="404"/>
        <v>0.04</v>
      </c>
      <c r="M1414" s="76">
        <v>0.22500000000000001</v>
      </c>
      <c r="N1414" s="62">
        <v>45901</v>
      </c>
      <c r="O1414" s="62">
        <v>46265</v>
      </c>
      <c r="P1414" s="63"/>
      <c r="Q1414" s="63"/>
      <c r="R1414" s="78">
        <v>42</v>
      </c>
      <c r="S1414" s="63" t="str">
        <f>VLOOKUP(R1414,SA!$B$3:$C$11,2,1)</f>
        <v>36-45</v>
      </c>
      <c r="T1414" s="38" t="s">
        <v>98</v>
      </c>
      <c r="U1414" s="24" t="s">
        <v>5743</v>
      </c>
      <c r="V1414" s="24">
        <v>400000</v>
      </c>
      <c r="W1414" s="39">
        <f t="shared" si="405"/>
        <v>0</v>
      </c>
      <c r="X1414" s="29">
        <f t="shared" si="406"/>
        <v>0</v>
      </c>
      <c r="Y1414" s="40">
        <f t="shared" si="407"/>
        <v>365</v>
      </c>
      <c r="Z1414" s="38">
        <f t="shared" si="408"/>
        <v>46081</v>
      </c>
      <c r="AA1414" s="41">
        <f t="shared" si="409"/>
        <v>181</v>
      </c>
      <c r="AB1414" s="24" t="s">
        <v>113</v>
      </c>
      <c r="AC1414" s="41">
        <f t="shared" si="410"/>
        <v>5496.5225999999993</v>
      </c>
      <c r="AD1414" s="41">
        <v>1</v>
      </c>
      <c r="AE1414" s="72">
        <f>INDEX(SA!$C$2:$G$11,MATCH(Details!S1414,SA!$C$2:$C$11,0),MATCH(Details!V1414,SA!$C$2:$G$2,0))*Y1414/(F1414-E1414+1)</f>
        <v>4658.07</v>
      </c>
      <c r="AF1414" s="41">
        <f t="shared" si="411"/>
        <v>0</v>
      </c>
      <c r="AG1414" s="41">
        <f t="shared" si="412"/>
        <v>0</v>
      </c>
      <c r="AH1414" s="41">
        <f t="shared" si="413"/>
        <v>838.45259999999996</v>
      </c>
      <c r="AI1414" s="60">
        <f t="shared" si="414"/>
        <v>186.3228</v>
      </c>
      <c r="AJ1414" s="60">
        <f t="shared" si="415"/>
        <v>1048.06575</v>
      </c>
      <c r="AK1414" s="60">
        <f t="shared" si="416"/>
        <v>2309.8922465753421</v>
      </c>
      <c r="AL1414" s="60">
        <f t="shared" si="417"/>
        <v>1697.7708012328765</v>
      </c>
      <c r="AM1414" s="41">
        <f t="shared" si="418"/>
        <v>1725.9106487671231</v>
      </c>
      <c r="AN1414" s="42">
        <f t="shared" si="419"/>
        <v>45715</v>
      </c>
      <c r="AO1414" s="43">
        <f t="shared" si="420"/>
        <v>4658.07</v>
      </c>
    </row>
    <row r="1415" spans="1:41" s="24" customFormat="1" ht="15.75" customHeight="1" x14ac:dyDescent="0.35">
      <c r="A1415" s="36" t="s">
        <v>27</v>
      </c>
      <c r="B1415" s="36">
        <v>202509</v>
      </c>
      <c r="C1415" s="24" t="s">
        <v>736</v>
      </c>
      <c r="D1415" s="24" t="s">
        <v>119</v>
      </c>
      <c r="E1415" s="62">
        <v>45901</v>
      </c>
      <c r="F1415" s="62">
        <v>46265</v>
      </c>
      <c r="G1415" s="37" t="s">
        <v>1814</v>
      </c>
      <c r="H1415" s="36">
        <v>652092</v>
      </c>
      <c r="I1415" s="63">
        <v>42321</v>
      </c>
      <c r="J1415" s="24" t="s">
        <v>4320</v>
      </c>
      <c r="K1415" s="63">
        <f t="shared" si="403"/>
        <v>45901</v>
      </c>
      <c r="L1415" s="55">
        <f t="shared" si="404"/>
        <v>0.04</v>
      </c>
      <c r="M1415" s="76">
        <v>0.22500000000000001</v>
      </c>
      <c r="N1415" s="62">
        <v>45901</v>
      </c>
      <c r="O1415" s="62">
        <v>46265</v>
      </c>
      <c r="P1415" s="63"/>
      <c r="Q1415" s="63"/>
      <c r="R1415" s="78">
        <v>9</v>
      </c>
      <c r="S1415" s="63" t="str">
        <f>VLOOKUP(R1415,SA!$B$3:$C$11,2,1)</f>
        <v>0-25</v>
      </c>
      <c r="T1415" s="38" t="s">
        <v>98</v>
      </c>
      <c r="U1415" s="24" t="s">
        <v>5746</v>
      </c>
      <c r="V1415" s="24">
        <v>400000</v>
      </c>
      <c r="W1415" s="39">
        <f t="shared" si="405"/>
        <v>0</v>
      </c>
      <c r="X1415" s="29">
        <f t="shared" si="406"/>
        <v>0</v>
      </c>
      <c r="Y1415" s="40">
        <f t="shared" si="407"/>
        <v>365</v>
      </c>
      <c r="Z1415" s="38">
        <f t="shared" si="408"/>
        <v>46081</v>
      </c>
      <c r="AA1415" s="41">
        <f t="shared" si="409"/>
        <v>181</v>
      </c>
      <c r="AB1415" s="24" t="s">
        <v>113</v>
      </c>
      <c r="AC1415" s="41">
        <f t="shared" si="410"/>
        <v>4043.8364000000001</v>
      </c>
      <c r="AD1415" s="41">
        <v>1</v>
      </c>
      <c r="AE1415" s="72">
        <f>INDEX(SA!$C$2:$G$11,MATCH(Details!S1415,SA!$C$2:$C$11,0),MATCH(Details!V1415,SA!$C$2:$G$2,0))*Y1415/(F1415-E1415+1)</f>
        <v>3426.98</v>
      </c>
      <c r="AF1415" s="41">
        <f t="shared" si="411"/>
        <v>0</v>
      </c>
      <c r="AG1415" s="41">
        <f t="shared" si="412"/>
        <v>0</v>
      </c>
      <c r="AH1415" s="41">
        <f t="shared" si="413"/>
        <v>616.85640000000001</v>
      </c>
      <c r="AI1415" s="60">
        <f t="shared" si="414"/>
        <v>137.07920000000001</v>
      </c>
      <c r="AJ1415" s="60">
        <f t="shared" si="415"/>
        <v>771.07050000000004</v>
      </c>
      <c r="AK1415" s="60">
        <f t="shared" si="416"/>
        <v>1699.4065205479453</v>
      </c>
      <c r="AL1415" s="60">
        <f t="shared" si="417"/>
        <v>1249.0637926027398</v>
      </c>
      <c r="AM1415" s="41">
        <f t="shared" si="418"/>
        <v>1269.7665073972601</v>
      </c>
      <c r="AN1415" s="42">
        <f t="shared" si="419"/>
        <v>45715</v>
      </c>
      <c r="AO1415" s="43">
        <f t="shared" si="420"/>
        <v>3426.98</v>
      </c>
    </row>
    <row r="1416" spans="1:41" s="24" customFormat="1" ht="15.75" customHeight="1" x14ac:dyDescent="0.35">
      <c r="A1416" s="36" t="s">
        <v>27</v>
      </c>
      <c r="B1416" s="36">
        <v>202509</v>
      </c>
      <c r="C1416" s="24" t="s">
        <v>736</v>
      </c>
      <c r="D1416" s="24" t="s">
        <v>119</v>
      </c>
      <c r="E1416" s="62">
        <v>45901</v>
      </c>
      <c r="F1416" s="62">
        <v>46265</v>
      </c>
      <c r="G1416" s="37" t="s">
        <v>283</v>
      </c>
      <c r="H1416" s="36">
        <v>652092</v>
      </c>
      <c r="I1416" s="63">
        <v>30854</v>
      </c>
      <c r="J1416" s="24" t="s">
        <v>4321</v>
      </c>
      <c r="K1416" s="63">
        <f t="shared" si="403"/>
        <v>45901</v>
      </c>
      <c r="L1416" s="55">
        <f t="shared" si="404"/>
        <v>0.04</v>
      </c>
      <c r="M1416" s="76">
        <v>0.22500000000000001</v>
      </c>
      <c r="N1416" s="62">
        <v>45901</v>
      </c>
      <c r="O1416" s="62">
        <v>46265</v>
      </c>
      <c r="P1416" s="63"/>
      <c r="Q1416" s="63"/>
      <c r="R1416" s="78">
        <v>41</v>
      </c>
      <c r="S1416" s="63" t="str">
        <f>VLOOKUP(R1416,SA!$B$3:$C$11,2,1)</f>
        <v>36-45</v>
      </c>
      <c r="T1416" s="38" t="s">
        <v>97</v>
      </c>
      <c r="U1416" s="24" t="s">
        <v>56</v>
      </c>
      <c r="V1416" s="24">
        <v>400000</v>
      </c>
      <c r="W1416" s="39">
        <f t="shared" si="405"/>
        <v>400000</v>
      </c>
      <c r="X1416" s="29">
        <f t="shared" si="406"/>
        <v>1</v>
      </c>
      <c r="Y1416" s="40">
        <f t="shared" si="407"/>
        <v>365</v>
      </c>
      <c r="Z1416" s="38">
        <f t="shared" si="408"/>
        <v>46081</v>
      </c>
      <c r="AA1416" s="41">
        <f t="shared" si="409"/>
        <v>181</v>
      </c>
      <c r="AB1416" s="24" t="s">
        <v>113</v>
      </c>
      <c r="AC1416" s="41">
        <f t="shared" si="410"/>
        <v>5496.5225999999993</v>
      </c>
      <c r="AD1416" s="41">
        <v>1</v>
      </c>
      <c r="AE1416" s="72">
        <f>INDEX(SA!$C$2:$G$11,MATCH(Details!S1416,SA!$C$2:$C$11,0),MATCH(Details!V1416,SA!$C$2:$G$2,0))*Y1416/(F1416-E1416+1)</f>
        <v>4658.07</v>
      </c>
      <c r="AF1416" s="41">
        <f t="shared" si="411"/>
        <v>0</v>
      </c>
      <c r="AG1416" s="41">
        <f t="shared" si="412"/>
        <v>0</v>
      </c>
      <c r="AH1416" s="41">
        <f t="shared" si="413"/>
        <v>838.45259999999996</v>
      </c>
      <c r="AI1416" s="60">
        <f t="shared" si="414"/>
        <v>186.3228</v>
      </c>
      <c r="AJ1416" s="60">
        <f t="shared" si="415"/>
        <v>1048.06575</v>
      </c>
      <c r="AK1416" s="60">
        <f t="shared" si="416"/>
        <v>2309.8922465753421</v>
      </c>
      <c r="AL1416" s="60">
        <f t="shared" si="417"/>
        <v>1697.7708012328765</v>
      </c>
      <c r="AM1416" s="41">
        <f t="shared" si="418"/>
        <v>1725.9106487671231</v>
      </c>
      <c r="AN1416" s="42">
        <f t="shared" si="419"/>
        <v>45715</v>
      </c>
      <c r="AO1416" s="43">
        <f t="shared" si="420"/>
        <v>4658.07</v>
      </c>
    </row>
    <row r="1417" spans="1:41" s="24" customFormat="1" ht="15.75" customHeight="1" x14ac:dyDescent="0.35">
      <c r="A1417" s="36" t="s">
        <v>27</v>
      </c>
      <c r="B1417" s="36">
        <v>202509</v>
      </c>
      <c r="C1417" s="24" t="s">
        <v>736</v>
      </c>
      <c r="D1417" s="24" t="s">
        <v>119</v>
      </c>
      <c r="E1417" s="62">
        <v>45901</v>
      </c>
      <c r="F1417" s="62">
        <v>46265</v>
      </c>
      <c r="G1417" s="37" t="s">
        <v>277</v>
      </c>
      <c r="H1417" s="36">
        <v>652094</v>
      </c>
      <c r="I1417" s="63">
        <v>25525</v>
      </c>
      <c r="J1417" s="24" t="s">
        <v>4322</v>
      </c>
      <c r="K1417" s="63">
        <f t="shared" si="403"/>
        <v>45901</v>
      </c>
      <c r="L1417" s="55">
        <f t="shared" si="404"/>
        <v>0.04</v>
      </c>
      <c r="M1417" s="76">
        <v>0.22500000000000001</v>
      </c>
      <c r="N1417" s="62">
        <v>45901</v>
      </c>
      <c r="O1417" s="62">
        <v>46265</v>
      </c>
      <c r="P1417" s="63"/>
      <c r="Q1417" s="63"/>
      <c r="R1417" s="78">
        <v>55</v>
      </c>
      <c r="S1417" s="63" t="str">
        <f>VLOOKUP(R1417,SA!$B$3:$C$11,2,1)</f>
        <v>46-55</v>
      </c>
      <c r="T1417" s="38" t="s">
        <v>97</v>
      </c>
      <c r="U1417" s="24" t="s">
        <v>56</v>
      </c>
      <c r="V1417" s="24">
        <v>400000</v>
      </c>
      <c r="W1417" s="39">
        <f t="shared" si="405"/>
        <v>400000</v>
      </c>
      <c r="X1417" s="29">
        <f t="shared" si="406"/>
        <v>1</v>
      </c>
      <c r="Y1417" s="40">
        <f t="shared" si="407"/>
        <v>365</v>
      </c>
      <c r="Z1417" s="38">
        <f t="shared" si="408"/>
        <v>46081</v>
      </c>
      <c r="AA1417" s="41">
        <f t="shared" si="409"/>
        <v>181</v>
      </c>
      <c r="AB1417" s="24" t="s">
        <v>113</v>
      </c>
      <c r="AC1417" s="41">
        <f t="shared" si="410"/>
        <v>8108.2165999999997</v>
      </c>
      <c r="AD1417" s="41">
        <v>1</v>
      </c>
      <c r="AE1417" s="72">
        <f>INDEX(SA!$C$2:$G$11,MATCH(Details!S1417,SA!$C$2:$C$11,0),MATCH(Details!V1417,SA!$C$2:$G$2,0))*Y1417/(F1417-E1417+1)</f>
        <v>6871.37</v>
      </c>
      <c r="AF1417" s="41">
        <f t="shared" si="411"/>
        <v>0</v>
      </c>
      <c r="AG1417" s="41">
        <f t="shared" si="412"/>
        <v>0</v>
      </c>
      <c r="AH1417" s="41">
        <f t="shared" si="413"/>
        <v>1236.8465999999999</v>
      </c>
      <c r="AI1417" s="60">
        <f t="shared" si="414"/>
        <v>274.85480000000001</v>
      </c>
      <c r="AJ1417" s="60">
        <f t="shared" si="415"/>
        <v>1546.05825</v>
      </c>
      <c r="AK1417" s="60">
        <f t="shared" si="416"/>
        <v>3407.446493150685</v>
      </c>
      <c r="AL1417" s="60">
        <f t="shared" si="417"/>
        <v>2504.4731724657536</v>
      </c>
      <c r="AM1417" s="41">
        <f t="shared" si="418"/>
        <v>2545.9837775342462</v>
      </c>
      <c r="AN1417" s="42">
        <f t="shared" si="419"/>
        <v>45715</v>
      </c>
      <c r="AO1417" s="43">
        <f t="shared" si="420"/>
        <v>6871.37</v>
      </c>
    </row>
    <row r="1418" spans="1:41" s="24" customFormat="1" ht="15.75" customHeight="1" x14ac:dyDescent="0.35">
      <c r="A1418" s="36" t="s">
        <v>27</v>
      </c>
      <c r="B1418" s="36">
        <v>202509</v>
      </c>
      <c r="C1418" s="24" t="s">
        <v>736</v>
      </c>
      <c r="D1418" s="24" t="s">
        <v>119</v>
      </c>
      <c r="E1418" s="62">
        <v>45901</v>
      </c>
      <c r="F1418" s="62">
        <v>46265</v>
      </c>
      <c r="G1418" s="37" t="s">
        <v>1815</v>
      </c>
      <c r="H1418" s="36">
        <v>652094</v>
      </c>
      <c r="I1418" s="63">
        <v>40617</v>
      </c>
      <c r="J1418" s="24" t="s">
        <v>4323</v>
      </c>
      <c r="K1418" s="63">
        <f t="shared" si="403"/>
        <v>45901</v>
      </c>
      <c r="L1418" s="55">
        <f t="shared" si="404"/>
        <v>0.04</v>
      </c>
      <c r="M1418" s="76">
        <v>0.22500000000000001</v>
      </c>
      <c r="N1418" s="62">
        <v>45901</v>
      </c>
      <c r="O1418" s="62">
        <v>46265</v>
      </c>
      <c r="P1418" s="63"/>
      <c r="Q1418" s="63"/>
      <c r="R1418" s="78">
        <v>14</v>
      </c>
      <c r="S1418" s="63" t="str">
        <f>VLOOKUP(R1418,SA!$B$3:$C$11,2,1)</f>
        <v>0-25</v>
      </c>
      <c r="T1418" s="38" t="s">
        <v>98</v>
      </c>
      <c r="U1418" s="24" t="s">
        <v>5746</v>
      </c>
      <c r="V1418" s="24">
        <v>400000</v>
      </c>
      <c r="W1418" s="39">
        <f t="shared" si="405"/>
        <v>0</v>
      </c>
      <c r="X1418" s="29">
        <f t="shared" si="406"/>
        <v>0</v>
      </c>
      <c r="Y1418" s="40">
        <f t="shared" si="407"/>
        <v>365</v>
      </c>
      <c r="Z1418" s="38">
        <f t="shared" si="408"/>
        <v>46081</v>
      </c>
      <c r="AA1418" s="41">
        <f t="shared" si="409"/>
        <v>181</v>
      </c>
      <c r="AB1418" s="24" t="s">
        <v>113</v>
      </c>
      <c r="AC1418" s="41">
        <f t="shared" si="410"/>
        <v>4043.8364000000001</v>
      </c>
      <c r="AD1418" s="41">
        <v>1</v>
      </c>
      <c r="AE1418" s="72">
        <f>INDEX(SA!$C$2:$G$11,MATCH(Details!S1418,SA!$C$2:$C$11,0),MATCH(Details!V1418,SA!$C$2:$G$2,0))*Y1418/(F1418-E1418+1)</f>
        <v>3426.98</v>
      </c>
      <c r="AF1418" s="41">
        <f t="shared" si="411"/>
        <v>0</v>
      </c>
      <c r="AG1418" s="41">
        <f t="shared" si="412"/>
        <v>0</v>
      </c>
      <c r="AH1418" s="41">
        <f t="shared" si="413"/>
        <v>616.85640000000001</v>
      </c>
      <c r="AI1418" s="60">
        <f t="shared" si="414"/>
        <v>137.07920000000001</v>
      </c>
      <c r="AJ1418" s="60">
        <f t="shared" si="415"/>
        <v>771.07050000000004</v>
      </c>
      <c r="AK1418" s="60">
        <f t="shared" si="416"/>
        <v>1699.4065205479453</v>
      </c>
      <c r="AL1418" s="60">
        <f t="shared" si="417"/>
        <v>1249.0637926027398</v>
      </c>
      <c r="AM1418" s="41">
        <f t="shared" si="418"/>
        <v>1269.7665073972601</v>
      </c>
      <c r="AN1418" s="42">
        <f t="shared" si="419"/>
        <v>45715</v>
      </c>
      <c r="AO1418" s="43">
        <f t="shared" si="420"/>
        <v>3426.98</v>
      </c>
    </row>
    <row r="1419" spans="1:41" s="24" customFormat="1" ht="15.75" customHeight="1" x14ac:dyDescent="0.35">
      <c r="A1419" s="36" t="s">
        <v>27</v>
      </c>
      <c r="B1419" s="36">
        <v>202509</v>
      </c>
      <c r="C1419" s="24" t="s">
        <v>736</v>
      </c>
      <c r="D1419" s="24" t="s">
        <v>119</v>
      </c>
      <c r="E1419" s="62">
        <v>45901</v>
      </c>
      <c r="F1419" s="62">
        <v>46265</v>
      </c>
      <c r="G1419" s="37" t="s">
        <v>1816</v>
      </c>
      <c r="H1419" s="36">
        <v>652094</v>
      </c>
      <c r="I1419" s="63">
        <v>38057</v>
      </c>
      <c r="J1419" s="24" t="s">
        <v>4324</v>
      </c>
      <c r="K1419" s="63">
        <f t="shared" si="403"/>
        <v>45901</v>
      </c>
      <c r="L1419" s="55">
        <f t="shared" si="404"/>
        <v>0.04</v>
      </c>
      <c r="M1419" s="76">
        <v>0.22500000000000001</v>
      </c>
      <c r="N1419" s="62">
        <v>45901</v>
      </c>
      <c r="O1419" s="62">
        <v>46265</v>
      </c>
      <c r="P1419" s="63"/>
      <c r="Q1419" s="63"/>
      <c r="R1419" s="78">
        <v>21</v>
      </c>
      <c r="S1419" s="63" t="str">
        <f>VLOOKUP(R1419,SA!$B$3:$C$11,2,1)</f>
        <v>0-25</v>
      </c>
      <c r="T1419" s="38" t="s">
        <v>97</v>
      </c>
      <c r="U1419" s="24" t="s">
        <v>5745</v>
      </c>
      <c r="V1419" s="24">
        <v>400000</v>
      </c>
      <c r="W1419" s="39">
        <f t="shared" si="405"/>
        <v>0</v>
      </c>
      <c r="X1419" s="29">
        <f t="shared" si="406"/>
        <v>0</v>
      </c>
      <c r="Y1419" s="40">
        <f t="shared" si="407"/>
        <v>365</v>
      </c>
      <c r="Z1419" s="38">
        <f t="shared" si="408"/>
        <v>46081</v>
      </c>
      <c r="AA1419" s="41">
        <f t="shared" si="409"/>
        <v>181</v>
      </c>
      <c r="AB1419" s="24" t="s">
        <v>113</v>
      </c>
      <c r="AC1419" s="41">
        <f t="shared" si="410"/>
        <v>4043.8364000000001</v>
      </c>
      <c r="AD1419" s="41">
        <v>1</v>
      </c>
      <c r="AE1419" s="72">
        <f>INDEX(SA!$C$2:$G$11,MATCH(Details!S1419,SA!$C$2:$C$11,0),MATCH(Details!V1419,SA!$C$2:$G$2,0))*Y1419/(F1419-E1419+1)</f>
        <v>3426.98</v>
      </c>
      <c r="AF1419" s="41">
        <f t="shared" si="411"/>
        <v>0</v>
      </c>
      <c r="AG1419" s="41">
        <f t="shared" si="412"/>
        <v>0</v>
      </c>
      <c r="AH1419" s="41">
        <f t="shared" si="413"/>
        <v>616.85640000000001</v>
      </c>
      <c r="AI1419" s="60">
        <f t="shared" si="414"/>
        <v>137.07920000000001</v>
      </c>
      <c r="AJ1419" s="60">
        <f t="shared" si="415"/>
        <v>771.07050000000004</v>
      </c>
      <c r="AK1419" s="60">
        <f t="shared" si="416"/>
        <v>1699.4065205479453</v>
      </c>
      <c r="AL1419" s="60">
        <f t="shared" si="417"/>
        <v>1249.0637926027398</v>
      </c>
      <c r="AM1419" s="41">
        <f t="shared" si="418"/>
        <v>1269.7665073972601</v>
      </c>
      <c r="AN1419" s="42">
        <f t="shared" si="419"/>
        <v>45715</v>
      </c>
      <c r="AO1419" s="43">
        <f t="shared" si="420"/>
        <v>3426.98</v>
      </c>
    </row>
    <row r="1420" spans="1:41" s="24" customFormat="1" ht="15.75" customHeight="1" x14ac:dyDescent="0.35">
      <c r="A1420" s="36" t="s">
        <v>27</v>
      </c>
      <c r="B1420" s="36">
        <v>202509</v>
      </c>
      <c r="C1420" s="24" t="s">
        <v>736</v>
      </c>
      <c r="D1420" s="24" t="s">
        <v>119</v>
      </c>
      <c r="E1420" s="62">
        <v>45901</v>
      </c>
      <c r="F1420" s="62">
        <v>46265</v>
      </c>
      <c r="G1420" s="37" t="s">
        <v>1817</v>
      </c>
      <c r="H1420" s="36">
        <v>652094</v>
      </c>
      <c r="I1420" s="63">
        <v>30698</v>
      </c>
      <c r="J1420" s="24" t="s">
        <v>4325</v>
      </c>
      <c r="K1420" s="63">
        <f t="shared" si="403"/>
        <v>45901</v>
      </c>
      <c r="L1420" s="55">
        <f t="shared" si="404"/>
        <v>0.04</v>
      </c>
      <c r="M1420" s="76">
        <v>0.22500000000000001</v>
      </c>
      <c r="N1420" s="62">
        <v>45901</v>
      </c>
      <c r="O1420" s="62">
        <v>46265</v>
      </c>
      <c r="P1420" s="63"/>
      <c r="Q1420" s="63"/>
      <c r="R1420" s="78">
        <v>41</v>
      </c>
      <c r="S1420" s="63" t="str">
        <f>VLOOKUP(R1420,SA!$B$3:$C$11,2,1)</f>
        <v>36-45</v>
      </c>
      <c r="T1420" s="38" t="s">
        <v>98</v>
      </c>
      <c r="U1420" s="24" t="s">
        <v>5743</v>
      </c>
      <c r="V1420" s="24">
        <v>400000</v>
      </c>
      <c r="W1420" s="39">
        <f t="shared" si="405"/>
        <v>0</v>
      </c>
      <c r="X1420" s="29">
        <f t="shared" si="406"/>
        <v>0</v>
      </c>
      <c r="Y1420" s="40">
        <f t="shared" si="407"/>
        <v>365</v>
      </c>
      <c r="Z1420" s="38">
        <f t="shared" si="408"/>
        <v>46081</v>
      </c>
      <c r="AA1420" s="41">
        <f t="shared" si="409"/>
        <v>181</v>
      </c>
      <c r="AB1420" s="24" t="s">
        <v>113</v>
      </c>
      <c r="AC1420" s="41">
        <f t="shared" si="410"/>
        <v>5496.5225999999993</v>
      </c>
      <c r="AD1420" s="41">
        <v>1</v>
      </c>
      <c r="AE1420" s="72">
        <f>INDEX(SA!$C$2:$G$11,MATCH(Details!S1420,SA!$C$2:$C$11,0),MATCH(Details!V1420,SA!$C$2:$G$2,0))*Y1420/(F1420-E1420+1)</f>
        <v>4658.07</v>
      </c>
      <c r="AF1420" s="41">
        <f t="shared" si="411"/>
        <v>0</v>
      </c>
      <c r="AG1420" s="41">
        <f t="shared" si="412"/>
        <v>0</v>
      </c>
      <c r="AH1420" s="41">
        <f t="shared" si="413"/>
        <v>838.45259999999996</v>
      </c>
      <c r="AI1420" s="60">
        <f t="shared" si="414"/>
        <v>186.3228</v>
      </c>
      <c r="AJ1420" s="60">
        <f t="shared" si="415"/>
        <v>1048.06575</v>
      </c>
      <c r="AK1420" s="60">
        <f t="shared" si="416"/>
        <v>2309.8922465753421</v>
      </c>
      <c r="AL1420" s="60">
        <f t="shared" si="417"/>
        <v>1697.7708012328765</v>
      </c>
      <c r="AM1420" s="41">
        <f t="shared" si="418"/>
        <v>1725.9106487671231</v>
      </c>
      <c r="AN1420" s="42">
        <f t="shared" si="419"/>
        <v>45715</v>
      </c>
      <c r="AO1420" s="43">
        <f t="shared" si="420"/>
        <v>4658.07</v>
      </c>
    </row>
    <row r="1421" spans="1:41" s="24" customFormat="1" ht="15.75" customHeight="1" x14ac:dyDescent="0.35">
      <c r="A1421" s="36" t="s">
        <v>27</v>
      </c>
      <c r="B1421" s="36">
        <v>202509</v>
      </c>
      <c r="C1421" s="24" t="s">
        <v>736</v>
      </c>
      <c r="D1421" s="24" t="s">
        <v>119</v>
      </c>
      <c r="E1421" s="62">
        <v>45901</v>
      </c>
      <c r="F1421" s="62">
        <v>46265</v>
      </c>
      <c r="G1421" s="37" t="s">
        <v>1818</v>
      </c>
      <c r="H1421" s="36">
        <v>652099</v>
      </c>
      <c r="I1421" s="63">
        <v>33923</v>
      </c>
      <c r="J1421" s="24" t="s">
        <v>4326</v>
      </c>
      <c r="K1421" s="63">
        <f t="shared" si="403"/>
        <v>45901</v>
      </c>
      <c r="L1421" s="55">
        <f t="shared" si="404"/>
        <v>0.04</v>
      </c>
      <c r="M1421" s="76">
        <v>0.22500000000000001</v>
      </c>
      <c r="N1421" s="62">
        <v>45901</v>
      </c>
      <c r="O1421" s="62">
        <v>46265</v>
      </c>
      <c r="P1421" s="63"/>
      <c r="Q1421" s="63"/>
      <c r="R1421" s="78">
        <v>32</v>
      </c>
      <c r="S1421" s="63" t="str">
        <f>VLOOKUP(R1421,SA!$B$3:$C$11,2,1)</f>
        <v>26-35</v>
      </c>
      <c r="T1421" s="38" t="s">
        <v>98</v>
      </c>
      <c r="U1421" s="24" t="s">
        <v>5743</v>
      </c>
      <c r="V1421" s="24">
        <v>400000</v>
      </c>
      <c r="W1421" s="39">
        <f t="shared" si="405"/>
        <v>0</v>
      </c>
      <c r="X1421" s="29">
        <f t="shared" si="406"/>
        <v>0</v>
      </c>
      <c r="Y1421" s="40">
        <f t="shared" si="407"/>
        <v>365</v>
      </c>
      <c r="Z1421" s="38">
        <f t="shared" si="408"/>
        <v>46081</v>
      </c>
      <c r="AA1421" s="41">
        <f t="shared" si="409"/>
        <v>181</v>
      </c>
      <c r="AB1421" s="24" t="s">
        <v>113</v>
      </c>
      <c r="AC1421" s="41">
        <f t="shared" si="410"/>
        <v>4533.0290000000005</v>
      </c>
      <c r="AD1421" s="41">
        <v>1</v>
      </c>
      <c r="AE1421" s="72">
        <f>INDEX(SA!$C$2:$G$11,MATCH(Details!S1421,SA!$C$2:$C$11,0),MATCH(Details!V1421,SA!$C$2:$G$2,0))*Y1421/(F1421-E1421+1)</f>
        <v>3841.55</v>
      </c>
      <c r="AF1421" s="41">
        <f t="shared" si="411"/>
        <v>0</v>
      </c>
      <c r="AG1421" s="41">
        <f t="shared" si="412"/>
        <v>0</v>
      </c>
      <c r="AH1421" s="41">
        <f t="shared" si="413"/>
        <v>691.47900000000004</v>
      </c>
      <c r="AI1421" s="60">
        <f t="shared" si="414"/>
        <v>153.66200000000001</v>
      </c>
      <c r="AJ1421" s="60">
        <f t="shared" si="415"/>
        <v>864.34875000000011</v>
      </c>
      <c r="AK1421" s="60">
        <f t="shared" si="416"/>
        <v>1904.9878082191783</v>
      </c>
      <c r="AL1421" s="60">
        <f t="shared" si="417"/>
        <v>1400.1660390410959</v>
      </c>
      <c r="AM1421" s="41">
        <f t="shared" si="418"/>
        <v>1423.3732109589046</v>
      </c>
      <c r="AN1421" s="42">
        <f t="shared" si="419"/>
        <v>45715</v>
      </c>
      <c r="AO1421" s="43">
        <f t="shared" si="420"/>
        <v>3841.55</v>
      </c>
    </row>
    <row r="1422" spans="1:41" s="24" customFormat="1" ht="15.75" customHeight="1" x14ac:dyDescent="0.35">
      <c r="A1422" s="36" t="s">
        <v>27</v>
      </c>
      <c r="B1422" s="36">
        <v>202509</v>
      </c>
      <c r="C1422" s="24" t="s">
        <v>736</v>
      </c>
      <c r="D1422" s="24" t="s">
        <v>119</v>
      </c>
      <c r="E1422" s="62">
        <v>45901</v>
      </c>
      <c r="F1422" s="62">
        <v>46265</v>
      </c>
      <c r="G1422" s="37" t="s">
        <v>304</v>
      </c>
      <c r="H1422" s="36">
        <v>652099</v>
      </c>
      <c r="I1422" s="63">
        <v>31800</v>
      </c>
      <c r="J1422" s="24" t="s">
        <v>4327</v>
      </c>
      <c r="K1422" s="63">
        <f t="shared" si="403"/>
        <v>45901</v>
      </c>
      <c r="L1422" s="55">
        <f t="shared" si="404"/>
        <v>0.04</v>
      </c>
      <c r="M1422" s="76">
        <v>0.22500000000000001</v>
      </c>
      <c r="N1422" s="62">
        <v>45901</v>
      </c>
      <c r="O1422" s="62">
        <v>46265</v>
      </c>
      <c r="P1422" s="63"/>
      <c r="Q1422" s="63"/>
      <c r="R1422" s="78">
        <v>38</v>
      </c>
      <c r="S1422" s="63" t="str">
        <f>VLOOKUP(R1422,SA!$B$3:$C$11,2,1)</f>
        <v>36-45</v>
      </c>
      <c r="T1422" s="38" t="s">
        <v>97</v>
      </c>
      <c r="U1422" s="24" t="s">
        <v>56</v>
      </c>
      <c r="V1422" s="24">
        <v>400000</v>
      </c>
      <c r="W1422" s="39">
        <f t="shared" si="405"/>
        <v>400000</v>
      </c>
      <c r="X1422" s="29">
        <f t="shared" si="406"/>
        <v>1</v>
      </c>
      <c r="Y1422" s="40">
        <f t="shared" si="407"/>
        <v>365</v>
      </c>
      <c r="Z1422" s="38">
        <f t="shared" si="408"/>
        <v>46081</v>
      </c>
      <c r="AA1422" s="41">
        <f t="shared" si="409"/>
        <v>181</v>
      </c>
      <c r="AB1422" s="24" t="s">
        <v>113</v>
      </c>
      <c r="AC1422" s="41">
        <f t="shared" si="410"/>
        <v>5496.5225999999993</v>
      </c>
      <c r="AD1422" s="41">
        <v>1</v>
      </c>
      <c r="AE1422" s="72">
        <f>INDEX(SA!$C$2:$G$11,MATCH(Details!S1422,SA!$C$2:$C$11,0),MATCH(Details!V1422,SA!$C$2:$G$2,0))*Y1422/(F1422-E1422+1)</f>
        <v>4658.07</v>
      </c>
      <c r="AF1422" s="41">
        <f t="shared" si="411"/>
        <v>0</v>
      </c>
      <c r="AG1422" s="41">
        <f t="shared" si="412"/>
        <v>0</v>
      </c>
      <c r="AH1422" s="41">
        <f t="shared" si="413"/>
        <v>838.45259999999996</v>
      </c>
      <c r="AI1422" s="60">
        <f t="shared" si="414"/>
        <v>186.3228</v>
      </c>
      <c r="AJ1422" s="60">
        <f t="shared" si="415"/>
        <v>1048.06575</v>
      </c>
      <c r="AK1422" s="60">
        <f t="shared" si="416"/>
        <v>2309.8922465753421</v>
      </c>
      <c r="AL1422" s="60">
        <f t="shared" si="417"/>
        <v>1697.7708012328765</v>
      </c>
      <c r="AM1422" s="41">
        <f t="shared" si="418"/>
        <v>1725.9106487671231</v>
      </c>
      <c r="AN1422" s="42">
        <f t="shared" si="419"/>
        <v>45715</v>
      </c>
      <c r="AO1422" s="43">
        <f t="shared" si="420"/>
        <v>4658.07</v>
      </c>
    </row>
    <row r="1423" spans="1:41" s="24" customFormat="1" ht="15.75" customHeight="1" x14ac:dyDescent="0.35">
      <c r="A1423" s="36" t="s">
        <v>27</v>
      </c>
      <c r="B1423" s="36">
        <v>202509</v>
      </c>
      <c r="C1423" s="24" t="s">
        <v>736</v>
      </c>
      <c r="D1423" s="24" t="s">
        <v>119</v>
      </c>
      <c r="E1423" s="62">
        <v>45901</v>
      </c>
      <c r="F1423" s="62">
        <v>46265</v>
      </c>
      <c r="G1423" s="37" t="s">
        <v>1819</v>
      </c>
      <c r="H1423" s="36">
        <v>652099</v>
      </c>
      <c r="I1423" s="63">
        <v>17565</v>
      </c>
      <c r="J1423" s="24" t="s">
        <v>4328</v>
      </c>
      <c r="K1423" s="63">
        <f t="shared" si="403"/>
        <v>45901</v>
      </c>
      <c r="L1423" s="55">
        <f t="shared" si="404"/>
        <v>0.04</v>
      </c>
      <c r="M1423" s="76">
        <v>0.22500000000000001</v>
      </c>
      <c r="N1423" s="62">
        <v>45901</v>
      </c>
      <c r="O1423" s="62">
        <v>46265</v>
      </c>
      <c r="P1423" s="63"/>
      <c r="Q1423" s="63"/>
      <c r="R1423" s="78">
        <v>77</v>
      </c>
      <c r="S1423" s="63" t="str">
        <f>VLOOKUP(R1423,SA!$B$3:$C$11,2,1)</f>
        <v>76-80</v>
      </c>
      <c r="T1423" s="38" t="s">
        <v>98</v>
      </c>
      <c r="U1423" s="24" t="s">
        <v>5747</v>
      </c>
      <c r="V1423" s="24">
        <v>400000</v>
      </c>
      <c r="W1423" s="39">
        <f t="shared" si="405"/>
        <v>0</v>
      </c>
      <c r="X1423" s="29">
        <f t="shared" si="406"/>
        <v>0</v>
      </c>
      <c r="Y1423" s="40">
        <f t="shared" si="407"/>
        <v>365</v>
      </c>
      <c r="Z1423" s="38">
        <f t="shared" si="408"/>
        <v>46081</v>
      </c>
      <c r="AA1423" s="41">
        <f t="shared" si="409"/>
        <v>181</v>
      </c>
      <c r="AB1423" s="24" t="s">
        <v>113</v>
      </c>
      <c r="AC1423" s="41">
        <f t="shared" si="410"/>
        <v>27110.087</v>
      </c>
      <c r="AD1423" s="41">
        <v>1</v>
      </c>
      <c r="AE1423" s="72">
        <f>INDEX(SA!$C$2:$G$11,MATCH(Details!S1423,SA!$C$2:$C$11,0),MATCH(Details!V1423,SA!$C$2:$G$2,0))*Y1423/(F1423-E1423+1)</f>
        <v>22974.65</v>
      </c>
      <c r="AF1423" s="41">
        <f t="shared" si="411"/>
        <v>0</v>
      </c>
      <c r="AG1423" s="41">
        <f t="shared" si="412"/>
        <v>0</v>
      </c>
      <c r="AH1423" s="41">
        <f t="shared" si="413"/>
        <v>4135.4369999999999</v>
      </c>
      <c r="AI1423" s="60">
        <f t="shared" si="414"/>
        <v>918.9860000000001</v>
      </c>
      <c r="AJ1423" s="60">
        <f t="shared" si="415"/>
        <v>5169.2962500000003</v>
      </c>
      <c r="AK1423" s="60">
        <f t="shared" si="416"/>
        <v>11392.908630136988</v>
      </c>
      <c r="AL1423" s="60">
        <f t="shared" si="417"/>
        <v>8373.7878431506851</v>
      </c>
      <c r="AM1423" s="41">
        <f t="shared" si="418"/>
        <v>8512.5799068493143</v>
      </c>
      <c r="AN1423" s="42">
        <f t="shared" si="419"/>
        <v>45715</v>
      </c>
      <c r="AO1423" s="43">
        <f t="shared" si="420"/>
        <v>22974.65</v>
      </c>
    </row>
    <row r="1424" spans="1:41" s="24" customFormat="1" ht="15.75" customHeight="1" x14ac:dyDescent="0.35">
      <c r="A1424" s="36" t="s">
        <v>27</v>
      </c>
      <c r="B1424" s="36">
        <v>202509</v>
      </c>
      <c r="C1424" s="24" t="s">
        <v>736</v>
      </c>
      <c r="D1424" s="24" t="s">
        <v>119</v>
      </c>
      <c r="E1424" s="62">
        <v>45901</v>
      </c>
      <c r="F1424" s="62">
        <v>46265</v>
      </c>
      <c r="G1424" s="37" t="s">
        <v>1820</v>
      </c>
      <c r="H1424" s="36">
        <v>652103</v>
      </c>
      <c r="I1424" s="63">
        <v>17533</v>
      </c>
      <c r="J1424" s="24" t="s">
        <v>4329</v>
      </c>
      <c r="K1424" s="63">
        <f t="shared" si="403"/>
        <v>45901</v>
      </c>
      <c r="L1424" s="55">
        <f t="shared" si="404"/>
        <v>0.04</v>
      </c>
      <c r="M1424" s="76">
        <v>0.22500000000000001</v>
      </c>
      <c r="N1424" s="62">
        <v>45901</v>
      </c>
      <c r="O1424" s="62">
        <v>46265</v>
      </c>
      <c r="P1424" s="63"/>
      <c r="Q1424" s="63"/>
      <c r="R1424" s="78">
        <v>77</v>
      </c>
      <c r="S1424" s="63" t="str">
        <f>VLOOKUP(R1424,SA!$B$3:$C$11,2,1)</f>
        <v>76-80</v>
      </c>
      <c r="T1424" s="38" t="s">
        <v>98</v>
      </c>
      <c r="U1424" s="24" t="s">
        <v>5747</v>
      </c>
      <c r="V1424" s="24">
        <v>400000</v>
      </c>
      <c r="W1424" s="39">
        <f t="shared" si="405"/>
        <v>0</v>
      </c>
      <c r="X1424" s="29">
        <f t="shared" si="406"/>
        <v>0</v>
      </c>
      <c r="Y1424" s="40">
        <f t="shared" si="407"/>
        <v>365</v>
      </c>
      <c r="Z1424" s="38">
        <f t="shared" si="408"/>
        <v>46081</v>
      </c>
      <c r="AA1424" s="41">
        <f t="shared" si="409"/>
        <v>181</v>
      </c>
      <c r="AB1424" s="24" t="s">
        <v>113</v>
      </c>
      <c r="AC1424" s="41">
        <f t="shared" si="410"/>
        <v>27110.087</v>
      </c>
      <c r="AD1424" s="41">
        <v>1</v>
      </c>
      <c r="AE1424" s="72">
        <f>INDEX(SA!$C$2:$G$11,MATCH(Details!S1424,SA!$C$2:$C$11,0),MATCH(Details!V1424,SA!$C$2:$G$2,0))*Y1424/(F1424-E1424+1)</f>
        <v>22974.65</v>
      </c>
      <c r="AF1424" s="41">
        <f t="shared" si="411"/>
        <v>0</v>
      </c>
      <c r="AG1424" s="41">
        <f t="shared" si="412"/>
        <v>0</v>
      </c>
      <c r="AH1424" s="41">
        <f t="shared" si="413"/>
        <v>4135.4369999999999</v>
      </c>
      <c r="AI1424" s="60">
        <f t="shared" si="414"/>
        <v>918.9860000000001</v>
      </c>
      <c r="AJ1424" s="60">
        <f t="shared" si="415"/>
        <v>5169.2962500000003</v>
      </c>
      <c r="AK1424" s="60">
        <f t="shared" si="416"/>
        <v>11392.908630136988</v>
      </c>
      <c r="AL1424" s="60">
        <f t="shared" si="417"/>
        <v>8373.7878431506851</v>
      </c>
      <c r="AM1424" s="41">
        <f t="shared" si="418"/>
        <v>8512.5799068493143</v>
      </c>
      <c r="AN1424" s="42">
        <f t="shared" si="419"/>
        <v>45715</v>
      </c>
      <c r="AO1424" s="43">
        <f t="shared" si="420"/>
        <v>22974.65</v>
      </c>
    </row>
    <row r="1425" spans="1:41" s="24" customFormat="1" ht="15.75" customHeight="1" x14ac:dyDescent="0.35">
      <c r="A1425" s="36" t="s">
        <v>27</v>
      </c>
      <c r="B1425" s="36">
        <v>202509</v>
      </c>
      <c r="C1425" s="24" t="s">
        <v>736</v>
      </c>
      <c r="D1425" s="24" t="s">
        <v>119</v>
      </c>
      <c r="E1425" s="62">
        <v>45901</v>
      </c>
      <c r="F1425" s="62">
        <v>46265</v>
      </c>
      <c r="G1425" s="37" t="s">
        <v>1821</v>
      </c>
      <c r="H1425" s="36">
        <v>652103</v>
      </c>
      <c r="I1425" s="63">
        <v>38611</v>
      </c>
      <c r="J1425" s="24" t="s">
        <v>4330</v>
      </c>
      <c r="K1425" s="63">
        <f t="shared" si="403"/>
        <v>45901</v>
      </c>
      <c r="L1425" s="55">
        <f t="shared" si="404"/>
        <v>0.04</v>
      </c>
      <c r="M1425" s="76">
        <v>0.22500000000000001</v>
      </c>
      <c r="N1425" s="62">
        <v>45901</v>
      </c>
      <c r="O1425" s="62">
        <v>46265</v>
      </c>
      <c r="P1425" s="63"/>
      <c r="Q1425" s="63"/>
      <c r="R1425" s="78">
        <v>19</v>
      </c>
      <c r="S1425" s="63" t="str">
        <f>VLOOKUP(R1425,SA!$B$3:$C$11,2,1)</f>
        <v>0-25</v>
      </c>
      <c r="T1425" s="38" t="s">
        <v>97</v>
      </c>
      <c r="U1425" s="24" t="s">
        <v>5745</v>
      </c>
      <c r="V1425" s="24">
        <v>400000</v>
      </c>
      <c r="W1425" s="39">
        <f t="shared" si="405"/>
        <v>0</v>
      </c>
      <c r="X1425" s="29">
        <f t="shared" si="406"/>
        <v>0</v>
      </c>
      <c r="Y1425" s="40">
        <f t="shared" si="407"/>
        <v>365</v>
      </c>
      <c r="Z1425" s="38">
        <f t="shared" si="408"/>
        <v>46081</v>
      </c>
      <c r="AA1425" s="41">
        <f t="shared" si="409"/>
        <v>181</v>
      </c>
      <c r="AB1425" s="24" t="s">
        <v>113</v>
      </c>
      <c r="AC1425" s="41">
        <f t="shared" si="410"/>
        <v>4043.8364000000001</v>
      </c>
      <c r="AD1425" s="41">
        <v>1</v>
      </c>
      <c r="AE1425" s="72">
        <f>INDEX(SA!$C$2:$G$11,MATCH(Details!S1425,SA!$C$2:$C$11,0),MATCH(Details!V1425,SA!$C$2:$G$2,0))*Y1425/(F1425-E1425+1)</f>
        <v>3426.98</v>
      </c>
      <c r="AF1425" s="41">
        <f t="shared" si="411"/>
        <v>0</v>
      </c>
      <c r="AG1425" s="41">
        <f t="shared" si="412"/>
        <v>0</v>
      </c>
      <c r="AH1425" s="41">
        <f t="shared" si="413"/>
        <v>616.85640000000001</v>
      </c>
      <c r="AI1425" s="60">
        <f t="shared" si="414"/>
        <v>137.07920000000001</v>
      </c>
      <c r="AJ1425" s="60">
        <f t="shared" si="415"/>
        <v>771.07050000000004</v>
      </c>
      <c r="AK1425" s="60">
        <f t="shared" si="416"/>
        <v>1699.4065205479453</v>
      </c>
      <c r="AL1425" s="60">
        <f t="shared" si="417"/>
        <v>1249.0637926027398</v>
      </c>
      <c r="AM1425" s="41">
        <f t="shared" si="418"/>
        <v>1269.7665073972601</v>
      </c>
      <c r="AN1425" s="42">
        <f t="shared" si="419"/>
        <v>45715</v>
      </c>
      <c r="AO1425" s="43">
        <f t="shared" si="420"/>
        <v>3426.98</v>
      </c>
    </row>
    <row r="1426" spans="1:41" s="24" customFormat="1" ht="15.75" customHeight="1" x14ac:dyDescent="0.35">
      <c r="A1426" s="36" t="s">
        <v>27</v>
      </c>
      <c r="B1426" s="36">
        <v>202509</v>
      </c>
      <c r="C1426" s="24" t="s">
        <v>736</v>
      </c>
      <c r="D1426" s="24" t="s">
        <v>119</v>
      </c>
      <c r="E1426" s="62">
        <v>45901</v>
      </c>
      <c r="F1426" s="62">
        <v>46265</v>
      </c>
      <c r="G1426" s="37" t="s">
        <v>1822</v>
      </c>
      <c r="H1426" s="36">
        <v>652103</v>
      </c>
      <c r="I1426" s="63">
        <v>29489</v>
      </c>
      <c r="J1426" s="24" t="s">
        <v>4331</v>
      </c>
      <c r="K1426" s="63">
        <f t="shared" si="403"/>
        <v>45901</v>
      </c>
      <c r="L1426" s="55">
        <f t="shared" si="404"/>
        <v>0.04</v>
      </c>
      <c r="M1426" s="76">
        <v>0.22500000000000001</v>
      </c>
      <c r="N1426" s="62">
        <v>45901</v>
      </c>
      <c r="O1426" s="62">
        <v>46265</v>
      </c>
      <c r="P1426" s="63"/>
      <c r="Q1426" s="63"/>
      <c r="R1426" s="78">
        <v>44</v>
      </c>
      <c r="S1426" s="63" t="str">
        <f>VLOOKUP(R1426,SA!$B$3:$C$11,2,1)</f>
        <v>36-45</v>
      </c>
      <c r="T1426" s="38" t="s">
        <v>98</v>
      </c>
      <c r="U1426" s="24" t="s">
        <v>5743</v>
      </c>
      <c r="V1426" s="24">
        <v>400000</v>
      </c>
      <c r="W1426" s="39">
        <f t="shared" si="405"/>
        <v>0</v>
      </c>
      <c r="X1426" s="29">
        <f t="shared" si="406"/>
        <v>0</v>
      </c>
      <c r="Y1426" s="40">
        <f t="shared" si="407"/>
        <v>365</v>
      </c>
      <c r="Z1426" s="38">
        <f t="shared" si="408"/>
        <v>46081</v>
      </c>
      <c r="AA1426" s="41">
        <f t="shared" si="409"/>
        <v>181</v>
      </c>
      <c r="AB1426" s="24" t="s">
        <v>113</v>
      </c>
      <c r="AC1426" s="41">
        <f t="shared" si="410"/>
        <v>5496.5225999999993</v>
      </c>
      <c r="AD1426" s="41">
        <v>1</v>
      </c>
      <c r="AE1426" s="72">
        <f>INDEX(SA!$C$2:$G$11,MATCH(Details!S1426,SA!$C$2:$C$11,0),MATCH(Details!V1426,SA!$C$2:$G$2,0))*Y1426/(F1426-E1426+1)</f>
        <v>4658.07</v>
      </c>
      <c r="AF1426" s="41">
        <f t="shared" si="411"/>
        <v>0</v>
      </c>
      <c r="AG1426" s="41">
        <f t="shared" si="412"/>
        <v>0</v>
      </c>
      <c r="AH1426" s="41">
        <f t="shared" si="413"/>
        <v>838.45259999999996</v>
      </c>
      <c r="AI1426" s="60">
        <f t="shared" si="414"/>
        <v>186.3228</v>
      </c>
      <c r="AJ1426" s="60">
        <f t="shared" si="415"/>
        <v>1048.06575</v>
      </c>
      <c r="AK1426" s="60">
        <f t="shared" si="416"/>
        <v>2309.8922465753421</v>
      </c>
      <c r="AL1426" s="60">
        <f t="shared" si="417"/>
        <v>1697.7708012328765</v>
      </c>
      <c r="AM1426" s="41">
        <f t="shared" si="418"/>
        <v>1725.9106487671231</v>
      </c>
      <c r="AN1426" s="42">
        <f t="shared" si="419"/>
        <v>45715</v>
      </c>
      <c r="AO1426" s="43">
        <f t="shared" si="420"/>
        <v>4658.07</v>
      </c>
    </row>
    <row r="1427" spans="1:41" s="24" customFormat="1" ht="15.75" customHeight="1" x14ac:dyDescent="0.35">
      <c r="A1427" s="36" t="s">
        <v>27</v>
      </c>
      <c r="B1427" s="36">
        <v>202509</v>
      </c>
      <c r="C1427" s="24" t="s">
        <v>736</v>
      </c>
      <c r="D1427" s="24" t="s">
        <v>119</v>
      </c>
      <c r="E1427" s="62">
        <v>45901</v>
      </c>
      <c r="F1427" s="62">
        <v>46265</v>
      </c>
      <c r="G1427" s="37" t="s">
        <v>1823</v>
      </c>
      <c r="H1427" s="36">
        <v>652103</v>
      </c>
      <c r="I1427" s="63">
        <v>15779</v>
      </c>
      <c r="J1427" s="24" t="s">
        <v>4332</v>
      </c>
      <c r="K1427" s="63">
        <f t="shared" si="403"/>
        <v>45901</v>
      </c>
      <c r="L1427" s="55">
        <f t="shared" si="404"/>
        <v>0.04</v>
      </c>
      <c r="M1427" s="76">
        <v>0.22500000000000001</v>
      </c>
      <c r="N1427" s="62">
        <v>45901</v>
      </c>
      <c r="O1427" s="62">
        <v>46265</v>
      </c>
      <c r="P1427" s="63"/>
      <c r="Q1427" s="63"/>
      <c r="R1427" s="78">
        <v>82</v>
      </c>
      <c r="S1427" s="63" t="str">
        <f>VLOOKUP(R1427,SA!$B$3:$C$11,2,1)</f>
        <v>81-100</v>
      </c>
      <c r="T1427" s="38" t="s">
        <v>97</v>
      </c>
      <c r="U1427" s="24" t="s">
        <v>5744</v>
      </c>
      <c r="V1427" s="24">
        <v>400000</v>
      </c>
      <c r="W1427" s="39">
        <f t="shared" si="405"/>
        <v>0</v>
      </c>
      <c r="X1427" s="29">
        <f t="shared" si="406"/>
        <v>0</v>
      </c>
      <c r="Y1427" s="40">
        <f t="shared" si="407"/>
        <v>365</v>
      </c>
      <c r="Z1427" s="38">
        <f t="shared" si="408"/>
        <v>46081</v>
      </c>
      <c r="AA1427" s="41">
        <f t="shared" si="409"/>
        <v>181</v>
      </c>
      <c r="AB1427" s="24" t="s">
        <v>113</v>
      </c>
      <c r="AC1427" s="41">
        <f t="shared" si="410"/>
        <v>29599.473999999998</v>
      </c>
      <c r="AD1427" s="41">
        <v>1</v>
      </c>
      <c r="AE1427" s="72">
        <f>INDEX(SA!$C$2:$G$11,MATCH(Details!S1427,SA!$C$2:$C$11,0),MATCH(Details!V1427,SA!$C$2:$G$2,0))*Y1427/(F1427-E1427+1)</f>
        <v>25084.3</v>
      </c>
      <c r="AF1427" s="41">
        <f t="shared" si="411"/>
        <v>0</v>
      </c>
      <c r="AG1427" s="41">
        <f t="shared" si="412"/>
        <v>0</v>
      </c>
      <c r="AH1427" s="41">
        <f t="shared" si="413"/>
        <v>4515.174</v>
      </c>
      <c r="AI1427" s="60">
        <f t="shared" si="414"/>
        <v>1003.372</v>
      </c>
      <c r="AJ1427" s="60">
        <f t="shared" si="415"/>
        <v>5643.9674999999997</v>
      </c>
      <c r="AK1427" s="60">
        <f t="shared" si="416"/>
        <v>12439.063835616438</v>
      </c>
      <c r="AL1427" s="60">
        <f t="shared" si="417"/>
        <v>9142.7119191780821</v>
      </c>
      <c r="AM1427" s="41">
        <f t="shared" si="418"/>
        <v>9294.2485808219171</v>
      </c>
      <c r="AN1427" s="42">
        <f t="shared" si="419"/>
        <v>45715</v>
      </c>
      <c r="AO1427" s="43">
        <f t="shared" si="420"/>
        <v>25084.3</v>
      </c>
    </row>
    <row r="1428" spans="1:41" s="24" customFormat="1" ht="15.75" customHeight="1" x14ac:dyDescent="0.35">
      <c r="A1428" s="36" t="s">
        <v>27</v>
      </c>
      <c r="B1428" s="36">
        <v>202509</v>
      </c>
      <c r="C1428" s="24" t="s">
        <v>736</v>
      </c>
      <c r="D1428" s="24" t="s">
        <v>119</v>
      </c>
      <c r="E1428" s="62">
        <v>45901</v>
      </c>
      <c r="F1428" s="62">
        <v>46265</v>
      </c>
      <c r="G1428" s="37" t="s">
        <v>1824</v>
      </c>
      <c r="H1428" s="36">
        <v>652103</v>
      </c>
      <c r="I1428" s="63">
        <v>40051</v>
      </c>
      <c r="J1428" s="24" t="s">
        <v>4333</v>
      </c>
      <c r="K1428" s="63">
        <f t="shared" si="403"/>
        <v>45901</v>
      </c>
      <c r="L1428" s="55">
        <f t="shared" si="404"/>
        <v>0.04</v>
      </c>
      <c r="M1428" s="76">
        <v>0.22500000000000001</v>
      </c>
      <c r="N1428" s="62">
        <v>45901</v>
      </c>
      <c r="O1428" s="62">
        <v>46265</v>
      </c>
      <c r="P1428" s="63"/>
      <c r="Q1428" s="63"/>
      <c r="R1428" s="78">
        <v>16</v>
      </c>
      <c r="S1428" s="63" t="str">
        <f>VLOOKUP(R1428,SA!$B$3:$C$11,2,1)</f>
        <v>0-25</v>
      </c>
      <c r="T1428" s="38" t="s">
        <v>97</v>
      </c>
      <c r="U1428" s="24" t="s">
        <v>5745</v>
      </c>
      <c r="V1428" s="24">
        <v>400000</v>
      </c>
      <c r="W1428" s="39">
        <f t="shared" si="405"/>
        <v>0</v>
      </c>
      <c r="X1428" s="29">
        <f t="shared" si="406"/>
        <v>0</v>
      </c>
      <c r="Y1428" s="40">
        <f t="shared" si="407"/>
        <v>365</v>
      </c>
      <c r="Z1428" s="38">
        <f t="shared" si="408"/>
        <v>46081</v>
      </c>
      <c r="AA1428" s="41">
        <f t="shared" si="409"/>
        <v>181</v>
      </c>
      <c r="AB1428" s="24" t="s">
        <v>113</v>
      </c>
      <c r="AC1428" s="41">
        <f t="shared" si="410"/>
        <v>4043.8364000000001</v>
      </c>
      <c r="AD1428" s="41">
        <v>1</v>
      </c>
      <c r="AE1428" s="72">
        <f>INDEX(SA!$C$2:$G$11,MATCH(Details!S1428,SA!$C$2:$C$11,0),MATCH(Details!V1428,SA!$C$2:$G$2,0))*Y1428/(F1428-E1428+1)</f>
        <v>3426.98</v>
      </c>
      <c r="AF1428" s="41">
        <f t="shared" si="411"/>
        <v>0</v>
      </c>
      <c r="AG1428" s="41">
        <f t="shared" si="412"/>
        <v>0</v>
      </c>
      <c r="AH1428" s="41">
        <f t="shared" si="413"/>
        <v>616.85640000000001</v>
      </c>
      <c r="AI1428" s="60">
        <f t="shared" si="414"/>
        <v>137.07920000000001</v>
      </c>
      <c r="AJ1428" s="60">
        <f t="shared" si="415"/>
        <v>771.07050000000004</v>
      </c>
      <c r="AK1428" s="60">
        <f t="shared" si="416"/>
        <v>1699.4065205479453</v>
      </c>
      <c r="AL1428" s="60">
        <f t="shared" si="417"/>
        <v>1249.0637926027398</v>
      </c>
      <c r="AM1428" s="41">
        <f t="shared" si="418"/>
        <v>1269.7665073972601</v>
      </c>
      <c r="AN1428" s="42">
        <f t="shared" si="419"/>
        <v>45715</v>
      </c>
      <c r="AO1428" s="43">
        <f t="shared" si="420"/>
        <v>3426.98</v>
      </c>
    </row>
    <row r="1429" spans="1:41" s="24" customFormat="1" ht="15.75" customHeight="1" x14ac:dyDescent="0.35">
      <c r="A1429" s="36" t="s">
        <v>27</v>
      </c>
      <c r="B1429" s="36">
        <v>202509</v>
      </c>
      <c r="C1429" s="24" t="s">
        <v>736</v>
      </c>
      <c r="D1429" s="24" t="s">
        <v>119</v>
      </c>
      <c r="E1429" s="62">
        <v>45901</v>
      </c>
      <c r="F1429" s="62">
        <v>46265</v>
      </c>
      <c r="G1429" s="37" t="s">
        <v>356</v>
      </c>
      <c r="H1429" s="36">
        <v>652103</v>
      </c>
      <c r="I1429" s="63">
        <v>28314</v>
      </c>
      <c r="J1429" s="24" t="s">
        <v>4334</v>
      </c>
      <c r="K1429" s="63">
        <f t="shared" si="403"/>
        <v>45901</v>
      </c>
      <c r="L1429" s="55">
        <f t="shared" si="404"/>
        <v>0.04</v>
      </c>
      <c r="M1429" s="76">
        <v>0.22500000000000001</v>
      </c>
      <c r="N1429" s="62">
        <v>45901</v>
      </c>
      <c r="O1429" s="62">
        <v>46265</v>
      </c>
      <c r="P1429" s="63"/>
      <c r="Q1429" s="63"/>
      <c r="R1429" s="78">
        <v>48</v>
      </c>
      <c r="S1429" s="63" t="str">
        <f>VLOOKUP(R1429,SA!$B$3:$C$11,2,1)</f>
        <v>46-55</v>
      </c>
      <c r="T1429" s="38" t="s">
        <v>97</v>
      </c>
      <c r="U1429" s="24" t="s">
        <v>56</v>
      </c>
      <c r="V1429" s="24">
        <v>400000</v>
      </c>
      <c r="W1429" s="39">
        <f t="shared" si="405"/>
        <v>400000</v>
      </c>
      <c r="X1429" s="29">
        <f t="shared" si="406"/>
        <v>1</v>
      </c>
      <c r="Y1429" s="40">
        <f t="shared" si="407"/>
        <v>365</v>
      </c>
      <c r="Z1429" s="38">
        <f t="shared" si="408"/>
        <v>46081</v>
      </c>
      <c r="AA1429" s="41">
        <f t="shared" si="409"/>
        <v>181</v>
      </c>
      <c r="AB1429" s="24" t="s">
        <v>113</v>
      </c>
      <c r="AC1429" s="41">
        <f t="shared" si="410"/>
        <v>8108.2165999999997</v>
      </c>
      <c r="AD1429" s="41">
        <v>1</v>
      </c>
      <c r="AE1429" s="72">
        <f>INDEX(SA!$C$2:$G$11,MATCH(Details!S1429,SA!$C$2:$C$11,0),MATCH(Details!V1429,SA!$C$2:$G$2,0))*Y1429/(F1429-E1429+1)</f>
        <v>6871.37</v>
      </c>
      <c r="AF1429" s="41">
        <f t="shared" si="411"/>
        <v>0</v>
      </c>
      <c r="AG1429" s="41">
        <f t="shared" si="412"/>
        <v>0</v>
      </c>
      <c r="AH1429" s="41">
        <f t="shared" si="413"/>
        <v>1236.8465999999999</v>
      </c>
      <c r="AI1429" s="60">
        <f t="shared" si="414"/>
        <v>274.85480000000001</v>
      </c>
      <c r="AJ1429" s="60">
        <f t="shared" si="415"/>
        <v>1546.05825</v>
      </c>
      <c r="AK1429" s="60">
        <f t="shared" si="416"/>
        <v>3407.446493150685</v>
      </c>
      <c r="AL1429" s="60">
        <f t="shared" si="417"/>
        <v>2504.4731724657536</v>
      </c>
      <c r="AM1429" s="41">
        <f t="shared" si="418"/>
        <v>2545.9837775342462</v>
      </c>
      <c r="AN1429" s="42">
        <f t="shared" si="419"/>
        <v>45715</v>
      </c>
      <c r="AO1429" s="43">
        <f t="shared" si="420"/>
        <v>6871.37</v>
      </c>
    </row>
    <row r="1430" spans="1:41" s="24" customFormat="1" ht="15.75" customHeight="1" x14ac:dyDescent="0.35">
      <c r="A1430" s="36" t="s">
        <v>27</v>
      </c>
      <c r="B1430" s="36">
        <v>202509</v>
      </c>
      <c r="C1430" s="24" t="s">
        <v>736</v>
      </c>
      <c r="D1430" s="24" t="s">
        <v>119</v>
      </c>
      <c r="E1430" s="62">
        <v>45901</v>
      </c>
      <c r="F1430" s="62">
        <v>46265</v>
      </c>
      <c r="G1430" s="37" t="s">
        <v>1825</v>
      </c>
      <c r="H1430" s="36">
        <v>652114</v>
      </c>
      <c r="I1430" s="63">
        <v>42617</v>
      </c>
      <c r="J1430" s="24" t="s">
        <v>4335</v>
      </c>
      <c r="K1430" s="63">
        <f t="shared" si="403"/>
        <v>45901</v>
      </c>
      <c r="L1430" s="55">
        <f t="shared" si="404"/>
        <v>0.04</v>
      </c>
      <c r="M1430" s="76">
        <v>0.22500000000000001</v>
      </c>
      <c r="N1430" s="62">
        <v>45901</v>
      </c>
      <c r="O1430" s="62">
        <v>46265</v>
      </c>
      <c r="P1430" s="63"/>
      <c r="Q1430" s="63"/>
      <c r="R1430" s="78">
        <v>8</v>
      </c>
      <c r="S1430" s="63" t="str">
        <f>VLOOKUP(R1430,SA!$B$3:$C$11,2,1)</f>
        <v>0-25</v>
      </c>
      <c r="T1430" s="38" t="s">
        <v>98</v>
      </c>
      <c r="U1430" s="24" t="s">
        <v>5746</v>
      </c>
      <c r="V1430" s="24">
        <v>400000</v>
      </c>
      <c r="W1430" s="39">
        <f t="shared" si="405"/>
        <v>0</v>
      </c>
      <c r="X1430" s="29">
        <f t="shared" si="406"/>
        <v>0</v>
      </c>
      <c r="Y1430" s="40">
        <f t="shared" si="407"/>
        <v>365</v>
      </c>
      <c r="Z1430" s="38">
        <f t="shared" si="408"/>
        <v>46081</v>
      </c>
      <c r="AA1430" s="41">
        <f t="shared" si="409"/>
        <v>181</v>
      </c>
      <c r="AB1430" s="24" t="s">
        <v>113</v>
      </c>
      <c r="AC1430" s="41">
        <f t="shared" si="410"/>
        <v>4043.8364000000001</v>
      </c>
      <c r="AD1430" s="41">
        <v>1</v>
      </c>
      <c r="AE1430" s="72">
        <f>INDEX(SA!$C$2:$G$11,MATCH(Details!S1430,SA!$C$2:$C$11,0),MATCH(Details!V1430,SA!$C$2:$G$2,0))*Y1430/(F1430-E1430+1)</f>
        <v>3426.98</v>
      </c>
      <c r="AF1430" s="41">
        <f t="shared" si="411"/>
        <v>0</v>
      </c>
      <c r="AG1430" s="41">
        <f t="shared" si="412"/>
        <v>0</v>
      </c>
      <c r="AH1430" s="41">
        <f t="shared" si="413"/>
        <v>616.85640000000001</v>
      </c>
      <c r="AI1430" s="60">
        <f t="shared" si="414"/>
        <v>137.07920000000001</v>
      </c>
      <c r="AJ1430" s="60">
        <f t="shared" si="415"/>
        <v>771.07050000000004</v>
      </c>
      <c r="AK1430" s="60">
        <f t="shared" si="416"/>
        <v>1699.4065205479453</v>
      </c>
      <c r="AL1430" s="60">
        <f t="shared" si="417"/>
        <v>1249.0637926027398</v>
      </c>
      <c r="AM1430" s="41">
        <f t="shared" si="418"/>
        <v>1269.7665073972601</v>
      </c>
      <c r="AN1430" s="42">
        <f t="shared" si="419"/>
        <v>45715</v>
      </c>
      <c r="AO1430" s="43">
        <f t="shared" si="420"/>
        <v>3426.98</v>
      </c>
    </row>
    <row r="1431" spans="1:41" s="24" customFormat="1" ht="15.75" customHeight="1" x14ac:dyDescent="0.35">
      <c r="A1431" s="36" t="s">
        <v>27</v>
      </c>
      <c r="B1431" s="36">
        <v>202509</v>
      </c>
      <c r="C1431" s="24" t="s">
        <v>736</v>
      </c>
      <c r="D1431" s="24" t="s">
        <v>119</v>
      </c>
      <c r="E1431" s="62">
        <v>45901</v>
      </c>
      <c r="F1431" s="62">
        <v>46265</v>
      </c>
      <c r="G1431" s="37" t="s">
        <v>1826</v>
      </c>
      <c r="H1431" s="36">
        <v>652114</v>
      </c>
      <c r="I1431" s="63">
        <v>28968</v>
      </c>
      <c r="J1431" s="24" t="s">
        <v>4336</v>
      </c>
      <c r="K1431" s="63">
        <f t="shared" si="403"/>
        <v>45901</v>
      </c>
      <c r="L1431" s="55">
        <f t="shared" si="404"/>
        <v>0.04</v>
      </c>
      <c r="M1431" s="76">
        <v>0.22500000000000001</v>
      </c>
      <c r="N1431" s="62">
        <v>45901</v>
      </c>
      <c r="O1431" s="62">
        <v>46265</v>
      </c>
      <c r="P1431" s="63"/>
      <c r="Q1431" s="63"/>
      <c r="R1431" s="78">
        <v>46</v>
      </c>
      <c r="S1431" s="63" t="str">
        <f>VLOOKUP(R1431,SA!$B$3:$C$11,2,1)</f>
        <v>46-55</v>
      </c>
      <c r="T1431" s="38" t="s">
        <v>98</v>
      </c>
      <c r="U1431" s="24" t="s">
        <v>5743</v>
      </c>
      <c r="V1431" s="24">
        <v>400000</v>
      </c>
      <c r="W1431" s="39">
        <f t="shared" si="405"/>
        <v>0</v>
      </c>
      <c r="X1431" s="29">
        <f t="shared" si="406"/>
        <v>0</v>
      </c>
      <c r="Y1431" s="40">
        <f t="shared" si="407"/>
        <v>365</v>
      </c>
      <c r="Z1431" s="38">
        <f t="shared" si="408"/>
        <v>46081</v>
      </c>
      <c r="AA1431" s="41">
        <f t="shared" si="409"/>
        <v>181</v>
      </c>
      <c r="AB1431" s="24" t="s">
        <v>113</v>
      </c>
      <c r="AC1431" s="41">
        <f t="shared" si="410"/>
        <v>8108.2165999999997</v>
      </c>
      <c r="AD1431" s="41">
        <v>1</v>
      </c>
      <c r="AE1431" s="72">
        <f>INDEX(SA!$C$2:$G$11,MATCH(Details!S1431,SA!$C$2:$C$11,0),MATCH(Details!V1431,SA!$C$2:$G$2,0))*Y1431/(F1431-E1431+1)</f>
        <v>6871.37</v>
      </c>
      <c r="AF1431" s="41">
        <f t="shared" si="411"/>
        <v>0</v>
      </c>
      <c r="AG1431" s="41">
        <f t="shared" si="412"/>
        <v>0</v>
      </c>
      <c r="AH1431" s="41">
        <f t="shared" si="413"/>
        <v>1236.8465999999999</v>
      </c>
      <c r="AI1431" s="60">
        <f t="shared" si="414"/>
        <v>274.85480000000001</v>
      </c>
      <c r="AJ1431" s="60">
        <f t="shared" si="415"/>
        <v>1546.05825</v>
      </c>
      <c r="AK1431" s="60">
        <f t="shared" si="416"/>
        <v>3407.446493150685</v>
      </c>
      <c r="AL1431" s="60">
        <f t="shared" si="417"/>
        <v>2504.4731724657536</v>
      </c>
      <c r="AM1431" s="41">
        <f t="shared" si="418"/>
        <v>2545.9837775342462</v>
      </c>
      <c r="AN1431" s="42">
        <f t="shared" si="419"/>
        <v>45715</v>
      </c>
      <c r="AO1431" s="43">
        <f t="shared" si="420"/>
        <v>6871.37</v>
      </c>
    </row>
    <row r="1432" spans="1:41" s="24" customFormat="1" ht="15.75" customHeight="1" x14ac:dyDescent="0.35">
      <c r="A1432" s="36" t="s">
        <v>27</v>
      </c>
      <c r="B1432" s="36">
        <v>202509</v>
      </c>
      <c r="C1432" s="24" t="s">
        <v>736</v>
      </c>
      <c r="D1432" s="24" t="s">
        <v>119</v>
      </c>
      <c r="E1432" s="62">
        <v>45901</v>
      </c>
      <c r="F1432" s="62">
        <v>46265</v>
      </c>
      <c r="G1432" s="37" t="s">
        <v>1196</v>
      </c>
      <c r="H1432" s="36">
        <v>652114</v>
      </c>
      <c r="I1432" s="63">
        <v>22163</v>
      </c>
      <c r="J1432" s="24" t="s">
        <v>4337</v>
      </c>
      <c r="K1432" s="63">
        <f t="shared" si="403"/>
        <v>45901</v>
      </c>
      <c r="L1432" s="55">
        <f t="shared" si="404"/>
        <v>0.04</v>
      </c>
      <c r="M1432" s="76">
        <v>0.22500000000000001</v>
      </c>
      <c r="N1432" s="62">
        <v>45901</v>
      </c>
      <c r="O1432" s="62">
        <v>46265</v>
      </c>
      <c r="P1432" s="63"/>
      <c r="Q1432" s="63"/>
      <c r="R1432" s="78">
        <v>64</v>
      </c>
      <c r="S1432" s="63" t="str">
        <f>VLOOKUP(R1432,SA!$B$3:$C$11,2,1)</f>
        <v>56-65</v>
      </c>
      <c r="T1432" s="38" t="s">
        <v>98</v>
      </c>
      <c r="U1432" s="24" t="s">
        <v>5747</v>
      </c>
      <c r="V1432" s="24">
        <v>400000</v>
      </c>
      <c r="W1432" s="39">
        <f t="shared" si="405"/>
        <v>0</v>
      </c>
      <c r="X1432" s="29">
        <f t="shared" si="406"/>
        <v>0</v>
      </c>
      <c r="Y1432" s="40">
        <f t="shared" si="407"/>
        <v>365</v>
      </c>
      <c r="Z1432" s="38">
        <f t="shared" si="408"/>
        <v>46081</v>
      </c>
      <c r="AA1432" s="41">
        <f t="shared" si="409"/>
        <v>181</v>
      </c>
      <c r="AB1432" s="24" t="s">
        <v>113</v>
      </c>
      <c r="AC1432" s="41">
        <f t="shared" si="410"/>
        <v>11909.7282</v>
      </c>
      <c r="AD1432" s="41">
        <v>1</v>
      </c>
      <c r="AE1432" s="72">
        <f>INDEX(SA!$C$2:$G$11,MATCH(Details!S1432,SA!$C$2:$C$11,0),MATCH(Details!V1432,SA!$C$2:$G$2,0))*Y1432/(F1432-E1432+1)</f>
        <v>10092.99</v>
      </c>
      <c r="AF1432" s="41">
        <f t="shared" si="411"/>
        <v>0</v>
      </c>
      <c r="AG1432" s="41">
        <f t="shared" si="412"/>
        <v>0</v>
      </c>
      <c r="AH1432" s="41">
        <f t="shared" si="413"/>
        <v>1816.7382</v>
      </c>
      <c r="AI1432" s="60">
        <f t="shared" si="414"/>
        <v>403.71960000000001</v>
      </c>
      <c r="AJ1432" s="60">
        <f t="shared" si="415"/>
        <v>2270.9227500000002</v>
      </c>
      <c r="AK1432" s="60">
        <f t="shared" si="416"/>
        <v>5005.0169589041097</v>
      </c>
      <c r="AL1432" s="60">
        <f t="shared" si="417"/>
        <v>3678.6874647945206</v>
      </c>
      <c r="AM1432" s="41">
        <f t="shared" si="418"/>
        <v>3739.6601852054787</v>
      </c>
      <c r="AN1432" s="42">
        <f t="shared" si="419"/>
        <v>45715</v>
      </c>
      <c r="AO1432" s="43">
        <f t="shared" si="420"/>
        <v>10092.99</v>
      </c>
    </row>
    <row r="1433" spans="1:41" s="24" customFormat="1" ht="15.75" customHeight="1" x14ac:dyDescent="0.35">
      <c r="A1433" s="36" t="s">
        <v>27</v>
      </c>
      <c r="B1433" s="36">
        <v>202509</v>
      </c>
      <c r="C1433" s="24" t="s">
        <v>736</v>
      </c>
      <c r="D1433" s="24" t="s">
        <v>119</v>
      </c>
      <c r="E1433" s="62">
        <v>45901</v>
      </c>
      <c r="F1433" s="62">
        <v>46265</v>
      </c>
      <c r="G1433" s="37" t="s">
        <v>1827</v>
      </c>
      <c r="H1433" s="36">
        <v>652114</v>
      </c>
      <c r="I1433" s="63">
        <v>21008</v>
      </c>
      <c r="J1433" s="24" t="s">
        <v>4338</v>
      </c>
      <c r="K1433" s="63">
        <f t="shared" si="403"/>
        <v>45901</v>
      </c>
      <c r="L1433" s="55">
        <f t="shared" si="404"/>
        <v>0.04</v>
      </c>
      <c r="M1433" s="76">
        <v>0.22500000000000001</v>
      </c>
      <c r="N1433" s="62">
        <v>45901</v>
      </c>
      <c r="O1433" s="62">
        <v>46265</v>
      </c>
      <c r="P1433" s="63"/>
      <c r="Q1433" s="63"/>
      <c r="R1433" s="78">
        <v>68</v>
      </c>
      <c r="S1433" s="63" t="str">
        <f>VLOOKUP(R1433,SA!$B$3:$C$11,2,1)</f>
        <v>66-70</v>
      </c>
      <c r="T1433" s="38" t="s">
        <v>97</v>
      </c>
      <c r="U1433" s="24" t="s">
        <v>5744</v>
      </c>
      <c r="V1433" s="24">
        <v>400000</v>
      </c>
      <c r="W1433" s="39">
        <f t="shared" si="405"/>
        <v>0</v>
      </c>
      <c r="X1433" s="29">
        <f t="shared" si="406"/>
        <v>0</v>
      </c>
      <c r="Y1433" s="40">
        <f t="shared" si="407"/>
        <v>365</v>
      </c>
      <c r="Z1433" s="38">
        <f t="shared" si="408"/>
        <v>46081</v>
      </c>
      <c r="AA1433" s="41">
        <f t="shared" si="409"/>
        <v>181</v>
      </c>
      <c r="AB1433" s="24" t="s">
        <v>113</v>
      </c>
      <c r="AC1433" s="41">
        <f t="shared" si="410"/>
        <v>17021.971999999998</v>
      </c>
      <c r="AD1433" s="41">
        <v>1</v>
      </c>
      <c r="AE1433" s="72">
        <f>INDEX(SA!$C$2:$G$11,MATCH(Details!S1433,SA!$C$2:$C$11,0),MATCH(Details!V1433,SA!$C$2:$G$2,0))*Y1433/(F1433-E1433+1)</f>
        <v>14425.4</v>
      </c>
      <c r="AF1433" s="41">
        <f t="shared" si="411"/>
        <v>0</v>
      </c>
      <c r="AG1433" s="41">
        <f t="shared" si="412"/>
        <v>0</v>
      </c>
      <c r="AH1433" s="41">
        <f t="shared" si="413"/>
        <v>2596.5719999999997</v>
      </c>
      <c r="AI1433" s="60">
        <f t="shared" si="414"/>
        <v>577.01599999999996</v>
      </c>
      <c r="AJ1433" s="60">
        <f t="shared" si="415"/>
        <v>3245.7150000000001</v>
      </c>
      <c r="AK1433" s="60">
        <f t="shared" si="416"/>
        <v>7153.4175342465751</v>
      </c>
      <c r="AL1433" s="60">
        <f t="shared" si="417"/>
        <v>5257.7618876712322</v>
      </c>
      <c r="AM1433" s="41">
        <f t="shared" si="418"/>
        <v>5344.9071123287686</v>
      </c>
      <c r="AN1433" s="42">
        <f t="shared" si="419"/>
        <v>45715</v>
      </c>
      <c r="AO1433" s="43">
        <f t="shared" si="420"/>
        <v>14425.4</v>
      </c>
    </row>
    <row r="1434" spans="1:41" s="24" customFormat="1" ht="15.75" customHeight="1" x14ac:dyDescent="0.35">
      <c r="A1434" s="36" t="s">
        <v>27</v>
      </c>
      <c r="B1434" s="36">
        <v>202509</v>
      </c>
      <c r="C1434" s="24" t="s">
        <v>736</v>
      </c>
      <c r="D1434" s="24" t="s">
        <v>119</v>
      </c>
      <c r="E1434" s="62">
        <v>45901</v>
      </c>
      <c r="F1434" s="62">
        <v>46265</v>
      </c>
      <c r="G1434" s="37" t="s">
        <v>1828</v>
      </c>
      <c r="H1434" s="36">
        <v>652114</v>
      </c>
      <c r="I1434" s="63">
        <v>41211</v>
      </c>
      <c r="J1434" s="24" t="s">
        <v>4339</v>
      </c>
      <c r="K1434" s="63">
        <f t="shared" si="403"/>
        <v>45901</v>
      </c>
      <c r="L1434" s="55">
        <f t="shared" si="404"/>
        <v>0.04</v>
      </c>
      <c r="M1434" s="76">
        <v>0.22500000000000001</v>
      </c>
      <c r="N1434" s="62">
        <v>45901</v>
      </c>
      <c r="O1434" s="62">
        <v>46265</v>
      </c>
      <c r="P1434" s="63"/>
      <c r="Q1434" s="63"/>
      <c r="R1434" s="78">
        <v>12</v>
      </c>
      <c r="S1434" s="63" t="str">
        <f>VLOOKUP(R1434,SA!$B$3:$C$11,2,1)</f>
        <v>0-25</v>
      </c>
      <c r="T1434" s="38" t="s">
        <v>97</v>
      </c>
      <c r="U1434" s="24" t="s">
        <v>5745</v>
      </c>
      <c r="V1434" s="24">
        <v>400000</v>
      </c>
      <c r="W1434" s="39">
        <f t="shared" si="405"/>
        <v>0</v>
      </c>
      <c r="X1434" s="29">
        <f t="shared" si="406"/>
        <v>0</v>
      </c>
      <c r="Y1434" s="40">
        <f t="shared" si="407"/>
        <v>365</v>
      </c>
      <c r="Z1434" s="38">
        <f t="shared" si="408"/>
        <v>46081</v>
      </c>
      <c r="AA1434" s="41">
        <f t="shared" si="409"/>
        <v>181</v>
      </c>
      <c r="AB1434" s="24" t="s">
        <v>113</v>
      </c>
      <c r="AC1434" s="41">
        <f t="shared" si="410"/>
        <v>4043.8364000000001</v>
      </c>
      <c r="AD1434" s="41">
        <v>1</v>
      </c>
      <c r="AE1434" s="72">
        <f>INDEX(SA!$C$2:$G$11,MATCH(Details!S1434,SA!$C$2:$C$11,0),MATCH(Details!V1434,SA!$C$2:$G$2,0))*Y1434/(F1434-E1434+1)</f>
        <v>3426.98</v>
      </c>
      <c r="AF1434" s="41">
        <f t="shared" si="411"/>
        <v>0</v>
      </c>
      <c r="AG1434" s="41">
        <f t="shared" si="412"/>
        <v>0</v>
      </c>
      <c r="AH1434" s="41">
        <f t="shared" si="413"/>
        <v>616.85640000000001</v>
      </c>
      <c r="AI1434" s="60">
        <f t="shared" si="414"/>
        <v>137.07920000000001</v>
      </c>
      <c r="AJ1434" s="60">
        <f t="shared" si="415"/>
        <v>771.07050000000004</v>
      </c>
      <c r="AK1434" s="60">
        <f t="shared" si="416"/>
        <v>1699.4065205479453</v>
      </c>
      <c r="AL1434" s="60">
        <f t="shared" si="417"/>
        <v>1249.0637926027398</v>
      </c>
      <c r="AM1434" s="41">
        <f t="shared" si="418"/>
        <v>1269.7665073972601</v>
      </c>
      <c r="AN1434" s="42">
        <f t="shared" si="419"/>
        <v>45715</v>
      </c>
      <c r="AO1434" s="43">
        <f t="shared" si="420"/>
        <v>3426.98</v>
      </c>
    </row>
    <row r="1435" spans="1:41" s="24" customFormat="1" ht="15.75" customHeight="1" x14ac:dyDescent="0.35">
      <c r="A1435" s="36" t="s">
        <v>27</v>
      </c>
      <c r="B1435" s="36">
        <v>202509</v>
      </c>
      <c r="C1435" s="24" t="s">
        <v>736</v>
      </c>
      <c r="D1435" s="24" t="s">
        <v>119</v>
      </c>
      <c r="E1435" s="62">
        <v>45901</v>
      </c>
      <c r="F1435" s="62">
        <v>46265</v>
      </c>
      <c r="G1435" s="37" t="s">
        <v>1829</v>
      </c>
      <c r="H1435" s="36">
        <v>652114</v>
      </c>
      <c r="I1435" s="63">
        <v>29806</v>
      </c>
      <c r="J1435" s="24" t="s">
        <v>4340</v>
      </c>
      <c r="K1435" s="63">
        <f t="shared" si="403"/>
        <v>45901</v>
      </c>
      <c r="L1435" s="55">
        <f t="shared" si="404"/>
        <v>0.04</v>
      </c>
      <c r="M1435" s="76">
        <v>0.22500000000000001</v>
      </c>
      <c r="N1435" s="62">
        <v>45901</v>
      </c>
      <c r="O1435" s="62">
        <v>46265</v>
      </c>
      <c r="P1435" s="63"/>
      <c r="Q1435" s="63"/>
      <c r="R1435" s="78">
        <v>44</v>
      </c>
      <c r="S1435" s="63" t="str">
        <f>VLOOKUP(R1435,SA!$B$3:$C$11,2,1)</f>
        <v>36-45</v>
      </c>
      <c r="T1435" s="38" t="s">
        <v>97</v>
      </c>
      <c r="U1435" s="24" t="s">
        <v>56</v>
      </c>
      <c r="V1435" s="24">
        <v>400000</v>
      </c>
      <c r="W1435" s="39">
        <f t="shared" si="405"/>
        <v>400000</v>
      </c>
      <c r="X1435" s="29">
        <f t="shared" si="406"/>
        <v>1</v>
      </c>
      <c r="Y1435" s="40">
        <f t="shared" si="407"/>
        <v>365</v>
      </c>
      <c r="Z1435" s="38">
        <f t="shared" si="408"/>
        <v>46081</v>
      </c>
      <c r="AA1435" s="41">
        <f t="shared" si="409"/>
        <v>181</v>
      </c>
      <c r="AB1435" s="24" t="s">
        <v>113</v>
      </c>
      <c r="AC1435" s="41">
        <f t="shared" si="410"/>
        <v>5496.5225999999993</v>
      </c>
      <c r="AD1435" s="41">
        <v>1</v>
      </c>
      <c r="AE1435" s="72">
        <f>INDEX(SA!$C$2:$G$11,MATCH(Details!S1435,SA!$C$2:$C$11,0),MATCH(Details!V1435,SA!$C$2:$G$2,0))*Y1435/(F1435-E1435+1)</f>
        <v>4658.07</v>
      </c>
      <c r="AF1435" s="41">
        <f t="shared" si="411"/>
        <v>0</v>
      </c>
      <c r="AG1435" s="41">
        <f t="shared" si="412"/>
        <v>0</v>
      </c>
      <c r="AH1435" s="41">
        <f t="shared" si="413"/>
        <v>838.45259999999996</v>
      </c>
      <c r="AI1435" s="60">
        <f t="shared" si="414"/>
        <v>186.3228</v>
      </c>
      <c r="AJ1435" s="60">
        <f t="shared" si="415"/>
        <v>1048.06575</v>
      </c>
      <c r="AK1435" s="60">
        <f t="shared" si="416"/>
        <v>2309.8922465753421</v>
      </c>
      <c r="AL1435" s="60">
        <f t="shared" si="417"/>
        <v>1697.7708012328765</v>
      </c>
      <c r="AM1435" s="41">
        <f t="shared" si="418"/>
        <v>1725.9106487671231</v>
      </c>
      <c r="AN1435" s="42">
        <f t="shared" si="419"/>
        <v>45715</v>
      </c>
      <c r="AO1435" s="43">
        <f t="shared" si="420"/>
        <v>4658.07</v>
      </c>
    </row>
    <row r="1436" spans="1:41" s="24" customFormat="1" ht="15.75" customHeight="1" x14ac:dyDescent="0.35">
      <c r="A1436" s="36" t="s">
        <v>27</v>
      </c>
      <c r="B1436" s="36">
        <v>202509</v>
      </c>
      <c r="C1436" s="24" t="s">
        <v>736</v>
      </c>
      <c r="D1436" s="24" t="s">
        <v>119</v>
      </c>
      <c r="E1436" s="62">
        <v>45901</v>
      </c>
      <c r="F1436" s="62">
        <v>46265</v>
      </c>
      <c r="G1436" s="37" t="s">
        <v>1830</v>
      </c>
      <c r="H1436" s="36">
        <v>652115</v>
      </c>
      <c r="I1436" s="63">
        <v>22228</v>
      </c>
      <c r="J1436" s="24" t="s">
        <v>4341</v>
      </c>
      <c r="K1436" s="63">
        <f t="shared" si="403"/>
        <v>45901</v>
      </c>
      <c r="L1436" s="55">
        <f t="shared" si="404"/>
        <v>0.04</v>
      </c>
      <c r="M1436" s="76">
        <v>0.22500000000000001</v>
      </c>
      <c r="N1436" s="62">
        <v>45901</v>
      </c>
      <c r="O1436" s="62">
        <v>46265</v>
      </c>
      <c r="P1436" s="63"/>
      <c r="Q1436" s="63"/>
      <c r="R1436" s="78">
        <v>64</v>
      </c>
      <c r="S1436" s="63" t="str">
        <f>VLOOKUP(R1436,SA!$B$3:$C$11,2,1)</f>
        <v>56-65</v>
      </c>
      <c r="T1436" s="38" t="s">
        <v>98</v>
      </c>
      <c r="U1436" s="24" t="s">
        <v>5747</v>
      </c>
      <c r="V1436" s="24">
        <v>400000</v>
      </c>
      <c r="W1436" s="39">
        <f t="shared" si="405"/>
        <v>0</v>
      </c>
      <c r="X1436" s="29">
        <f t="shared" si="406"/>
        <v>0</v>
      </c>
      <c r="Y1436" s="40">
        <f t="shared" si="407"/>
        <v>365</v>
      </c>
      <c r="Z1436" s="38">
        <f t="shared" si="408"/>
        <v>46081</v>
      </c>
      <c r="AA1436" s="41">
        <f t="shared" si="409"/>
        <v>181</v>
      </c>
      <c r="AB1436" s="24" t="s">
        <v>113</v>
      </c>
      <c r="AC1436" s="41">
        <f t="shared" si="410"/>
        <v>11909.7282</v>
      </c>
      <c r="AD1436" s="41">
        <v>1</v>
      </c>
      <c r="AE1436" s="72">
        <f>INDEX(SA!$C$2:$G$11,MATCH(Details!S1436,SA!$C$2:$C$11,0),MATCH(Details!V1436,SA!$C$2:$G$2,0))*Y1436/(F1436-E1436+1)</f>
        <v>10092.99</v>
      </c>
      <c r="AF1436" s="41">
        <f t="shared" si="411"/>
        <v>0</v>
      </c>
      <c r="AG1436" s="41">
        <f t="shared" si="412"/>
        <v>0</v>
      </c>
      <c r="AH1436" s="41">
        <f t="shared" si="413"/>
        <v>1816.7382</v>
      </c>
      <c r="AI1436" s="60">
        <f t="shared" si="414"/>
        <v>403.71960000000001</v>
      </c>
      <c r="AJ1436" s="60">
        <f t="shared" si="415"/>
        <v>2270.9227500000002</v>
      </c>
      <c r="AK1436" s="60">
        <f t="shared" si="416"/>
        <v>5005.0169589041097</v>
      </c>
      <c r="AL1436" s="60">
        <f t="shared" si="417"/>
        <v>3678.6874647945206</v>
      </c>
      <c r="AM1436" s="41">
        <f t="shared" si="418"/>
        <v>3739.6601852054787</v>
      </c>
      <c r="AN1436" s="42">
        <f t="shared" si="419"/>
        <v>45715</v>
      </c>
      <c r="AO1436" s="43">
        <f t="shared" si="420"/>
        <v>10092.99</v>
      </c>
    </row>
    <row r="1437" spans="1:41" s="24" customFormat="1" ht="15.75" customHeight="1" x14ac:dyDescent="0.35">
      <c r="A1437" s="36" t="s">
        <v>27</v>
      </c>
      <c r="B1437" s="36">
        <v>202509</v>
      </c>
      <c r="C1437" s="24" t="s">
        <v>736</v>
      </c>
      <c r="D1437" s="24" t="s">
        <v>119</v>
      </c>
      <c r="E1437" s="62">
        <v>45901</v>
      </c>
      <c r="F1437" s="62">
        <v>46265</v>
      </c>
      <c r="G1437" s="37" t="s">
        <v>1831</v>
      </c>
      <c r="H1437" s="36">
        <v>652115</v>
      </c>
      <c r="I1437" s="63">
        <v>31974</v>
      </c>
      <c r="J1437" s="24" t="s">
        <v>4342</v>
      </c>
      <c r="K1437" s="63">
        <f t="shared" si="403"/>
        <v>45901</v>
      </c>
      <c r="L1437" s="55">
        <f t="shared" si="404"/>
        <v>0.04</v>
      </c>
      <c r="M1437" s="76">
        <v>0.22500000000000001</v>
      </c>
      <c r="N1437" s="62">
        <v>45901</v>
      </c>
      <c r="O1437" s="62">
        <v>46265</v>
      </c>
      <c r="P1437" s="63"/>
      <c r="Q1437" s="63"/>
      <c r="R1437" s="78">
        <v>38</v>
      </c>
      <c r="S1437" s="63" t="str">
        <f>VLOOKUP(R1437,SA!$B$3:$C$11,2,1)</f>
        <v>36-45</v>
      </c>
      <c r="T1437" s="38" t="s">
        <v>98</v>
      </c>
      <c r="U1437" s="24" t="s">
        <v>5743</v>
      </c>
      <c r="V1437" s="24">
        <v>400000</v>
      </c>
      <c r="W1437" s="39">
        <f t="shared" si="405"/>
        <v>0</v>
      </c>
      <c r="X1437" s="29">
        <f t="shared" si="406"/>
        <v>0</v>
      </c>
      <c r="Y1437" s="40">
        <f t="shared" si="407"/>
        <v>365</v>
      </c>
      <c r="Z1437" s="38">
        <f t="shared" si="408"/>
        <v>46081</v>
      </c>
      <c r="AA1437" s="41">
        <f t="shared" si="409"/>
        <v>181</v>
      </c>
      <c r="AB1437" s="24" t="s">
        <v>113</v>
      </c>
      <c r="AC1437" s="41">
        <f t="shared" si="410"/>
        <v>5496.5225999999993</v>
      </c>
      <c r="AD1437" s="41">
        <v>1</v>
      </c>
      <c r="AE1437" s="72">
        <f>INDEX(SA!$C$2:$G$11,MATCH(Details!S1437,SA!$C$2:$C$11,0),MATCH(Details!V1437,SA!$C$2:$G$2,0))*Y1437/(F1437-E1437+1)</f>
        <v>4658.07</v>
      </c>
      <c r="AF1437" s="41">
        <f t="shared" si="411"/>
        <v>0</v>
      </c>
      <c r="AG1437" s="41">
        <f t="shared" si="412"/>
        <v>0</v>
      </c>
      <c r="AH1437" s="41">
        <f t="shared" si="413"/>
        <v>838.45259999999996</v>
      </c>
      <c r="AI1437" s="60">
        <f t="shared" si="414"/>
        <v>186.3228</v>
      </c>
      <c r="AJ1437" s="60">
        <f t="shared" si="415"/>
        <v>1048.06575</v>
      </c>
      <c r="AK1437" s="60">
        <f t="shared" si="416"/>
        <v>2309.8922465753421</v>
      </c>
      <c r="AL1437" s="60">
        <f t="shared" si="417"/>
        <v>1697.7708012328765</v>
      </c>
      <c r="AM1437" s="41">
        <f t="shared" si="418"/>
        <v>1725.9106487671231</v>
      </c>
      <c r="AN1437" s="42">
        <f t="shared" si="419"/>
        <v>45715</v>
      </c>
      <c r="AO1437" s="43">
        <f t="shared" si="420"/>
        <v>4658.07</v>
      </c>
    </row>
    <row r="1438" spans="1:41" s="24" customFormat="1" ht="15.75" customHeight="1" x14ac:dyDescent="0.35">
      <c r="A1438" s="36" t="s">
        <v>27</v>
      </c>
      <c r="B1438" s="36">
        <v>202509</v>
      </c>
      <c r="C1438" s="24" t="s">
        <v>736</v>
      </c>
      <c r="D1438" s="24" t="s">
        <v>119</v>
      </c>
      <c r="E1438" s="62">
        <v>45901</v>
      </c>
      <c r="F1438" s="62">
        <v>46265</v>
      </c>
      <c r="G1438" s="37" t="s">
        <v>1832</v>
      </c>
      <c r="H1438" s="36">
        <v>652115</v>
      </c>
      <c r="I1438" s="63">
        <v>41152</v>
      </c>
      <c r="J1438" s="24" t="s">
        <v>4343</v>
      </c>
      <c r="K1438" s="63">
        <f t="shared" si="403"/>
        <v>45901</v>
      </c>
      <c r="L1438" s="55">
        <f t="shared" si="404"/>
        <v>0.04</v>
      </c>
      <c r="M1438" s="76">
        <v>0.22500000000000001</v>
      </c>
      <c r="N1438" s="62">
        <v>45901</v>
      </c>
      <c r="O1438" s="62">
        <v>46265</v>
      </c>
      <c r="P1438" s="63"/>
      <c r="Q1438" s="63"/>
      <c r="R1438" s="78">
        <v>13</v>
      </c>
      <c r="S1438" s="63" t="str">
        <f>VLOOKUP(R1438,SA!$B$3:$C$11,2,1)</f>
        <v>0-25</v>
      </c>
      <c r="T1438" s="38" t="s">
        <v>97</v>
      </c>
      <c r="U1438" s="24" t="s">
        <v>5745</v>
      </c>
      <c r="V1438" s="24">
        <v>400000</v>
      </c>
      <c r="W1438" s="39">
        <f t="shared" si="405"/>
        <v>0</v>
      </c>
      <c r="X1438" s="29">
        <f t="shared" si="406"/>
        <v>0</v>
      </c>
      <c r="Y1438" s="40">
        <f t="shared" si="407"/>
        <v>365</v>
      </c>
      <c r="Z1438" s="38">
        <f t="shared" si="408"/>
        <v>46081</v>
      </c>
      <c r="AA1438" s="41">
        <f t="shared" si="409"/>
        <v>181</v>
      </c>
      <c r="AB1438" s="24" t="s">
        <v>113</v>
      </c>
      <c r="AC1438" s="41">
        <f t="shared" si="410"/>
        <v>4043.8364000000001</v>
      </c>
      <c r="AD1438" s="41">
        <v>1</v>
      </c>
      <c r="AE1438" s="72">
        <f>INDEX(SA!$C$2:$G$11,MATCH(Details!S1438,SA!$C$2:$C$11,0),MATCH(Details!V1438,SA!$C$2:$G$2,0))*Y1438/(F1438-E1438+1)</f>
        <v>3426.98</v>
      </c>
      <c r="AF1438" s="41">
        <f t="shared" si="411"/>
        <v>0</v>
      </c>
      <c r="AG1438" s="41">
        <f t="shared" si="412"/>
        <v>0</v>
      </c>
      <c r="AH1438" s="41">
        <f t="shared" si="413"/>
        <v>616.85640000000001</v>
      </c>
      <c r="AI1438" s="60">
        <f t="shared" si="414"/>
        <v>137.07920000000001</v>
      </c>
      <c r="AJ1438" s="60">
        <f t="shared" si="415"/>
        <v>771.07050000000004</v>
      </c>
      <c r="AK1438" s="60">
        <f t="shared" si="416"/>
        <v>1699.4065205479453</v>
      </c>
      <c r="AL1438" s="60">
        <f t="shared" si="417"/>
        <v>1249.0637926027398</v>
      </c>
      <c r="AM1438" s="41">
        <f t="shared" si="418"/>
        <v>1269.7665073972601</v>
      </c>
      <c r="AN1438" s="42">
        <f t="shared" si="419"/>
        <v>45715</v>
      </c>
      <c r="AO1438" s="43">
        <f t="shared" si="420"/>
        <v>3426.98</v>
      </c>
    </row>
    <row r="1439" spans="1:41" s="24" customFormat="1" ht="15.75" customHeight="1" x14ac:dyDescent="0.35">
      <c r="A1439" s="36" t="s">
        <v>27</v>
      </c>
      <c r="B1439" s="36">
        <v>202509</v>
      </c>
      <c r="C1439" s="24" t="s">
        <v>736</v>
      </c>
      <c r="D1439" s="24" t="s">
        <v>119</v>
      </c>
      <c r="E1439" s="62">
        <v>45901</v>
      </c>
      <c r="F1439" s="62">
        <v>46265</v>
      </c>
      <c r="G1439" s="37" t="s">
        <v>222</v>
      </c>
      <c r="H1439" s="36">
        <v>652115</v>
      </c>
      <c r="I1439" s="63">
        <v>30321</v>
      </c>
      <c r="J1439" s="24" t="s">
        <v>4344</v>
      </c>
      <c r="K1439" s="63">
        <f t="shared" si="403"/>
        <v>45901</v>
      </c>
      <c r="L1439" s="55">
        <f t="shared" si="404"/>
        <v>0.04</v>
      </c>
      <c r="M1439" s="76">
        <v>0.22500000000000001</v>
      </c>
      <c r="N1439" s="62">
        <v>45901</v>
      </c>
      <c r="O1439" s="62">
        <v>46265</v>
      </c>
      <c r="P1439" s="63"/>
      <c r="Q1439" s="63"/>
      <c r="R1439" s="78">
        <v>42</v>
      </c>
      <c r="S1439" s="63" t="str">
        <f>VLOOKUP(R1439,SA!$B$3:$C$11,2,1)</f>
        <v>36-45</v>
      </c>
      <c r="T1439" s="38" t="s">
        <v>97</v>
      </c>
      <c r="U1439" s="24" t="s">
        <v>56</v>
      </c>
      <c r="V1439" s="24">
        <v>400000</v>
      </c>
      <c r="W1439" s="39">
        <f t="shared" si="405"/>
        <v>400000</v>
      </c>
      <c r="X1439" s="29">
        <f t="shared" si="406"/>
        <v>1</v>
      </c>
      <c r="Y1439" s="40">
        <f t="shared" si="407"/>
        <v>365</v>
      </c>
      <c r="Z1439" s="38">
        <f t="shared" si="408"/>
        <v>46081</v>
      </c>
      <c r="AA1439" s="41">
        <f t="shared" si="409"/>
        <v>181</v>
      </c>
      <c r="AB1439" s="24" t="s">
        <v>113</v>
      </c>
      <c r="AC1439" s="41">
        <f t="shared" si="410"/>
        <v>5496.5225999999993</v>
      </c>
      <c r="AD1439" s="41">
        <v>1</v>
      </c>
      <c r="AE1439" s="72">
        <f>INDEX(SA!$C$2:$G$11,MATCH(Details!S1439,SA!$C$2:$C$11,0),MATCH(Details!V1439,SA!$C$2:$G$2,0))*Y1439/(F1439-E1439+1)</f>
        <v>4658.07</v>
      </c>
      <c r="AF1439" s="41">
        <f t="shared" si="411"/>
        <v>0</v>
      </c>
      <c r="AG1439" s="41">
        <f t="shared" si="412"/>
        <v>0</v>
      </c>
      <c r="AH1439" s="41">
        <f t="shared" si="413"/>
        <v>838.45259999999996</v>
      </c>
      <c r="AI1439" s="60">
        <f t="shared" si="414"/>
        <v>186.3228</v>
      </c>
      <c r="AJ1439" s="60">
        <f t="shared" si="415"/>
        <v>1048.06575</v>
      </c>
      <c r="AK1439" s="60">
        <f t="shared" si="416"/>
        <v>2309.8922465753421</v>
      </c>
      <c r="AL1439" s="60">
        <f t="shared" si="417"/>
        <v>1697.7708012328765</v>
      </c>
      <c r="AM1439" s="41">
        <f t="shared" si="418"/>
        <v>1725.9106487671231</v>
      </c>
      <c r="AN1439" s="42">
        <f t="shared" si="419"/>
        <v>45715</v>
      </c>
      <c r="AO1439" s="43">
        <f t="shared" si="420"/>
        <v>4658.07</v>
      </c>
    </row>
    <row r="1440" spans="1:41" s="24" customFormat="1" ht="15.75" customHeight="1" x14ac:dyDescent="0.35">
      <c r="A1440" s="36" t="s">
        <v>27</v>
      </c>
      <c r="B1440" s="36">
        <v>202509</v>
      </c>
      <c r="C1440" s="24" t="s">
        <v>736</v>
      </c>
      <c r="D1440" s="24" t="s">
        <v>119</v>
      </c>
      <c r="E1440" s="62">
        <v>45901</v>
      </c>
      <c r="F1440" s="62">
        <v>46265</v>
      </c>
      <c r="G1440" s="37" t="s">
        <v>1833</v>
      </c>
      <c r="H1440" s="36">
        <v>652120</v>
      </c>
      <c r="I1440" s="63">
        <v>29373</v>
      </c>
      <c r="J1440" s="24" t="s">
        <v>4345</v>
      </c>
      <c r="K1440" s="63">
        <f t="shared" si="403"/>
        <v>45901</v>
      </c>
      <c r="L1440" s="55">
        <f t="shared" si="404"/>
        <v>0.04</v>
      </c>
      <c r="M1440" s="76">
        <v>0.22500000000000001</v>
      </c>
      <c r="N1440" s="62">
        <v>45901</v>
      </c>
      <c r="O1440" s="62">
        <v>46265</v>
      </c>
      <c r="P1440" s="63"/>
      <c r="Q1440" s="63"/>
      <c r="R1440" s="78">
        <v>45</v>
      </c>
      <c r="S1440" s="63" t="str">
        <f>VLOOKUP(R1440,SA!$B$3:$C$11,2,1)</f>
        <v>36-45</v>
      </c>
      <c r="T1440" s="38" t="s">
        <v>98</v>
      </c>
      <c r="U1440" s="24" t="s">
        <v>5743</v>
      </c>
      <c r="V1440" s="24">
        <v>400000</v>
      </c>
      <c r="W1440" s="39">
        <f t="shared" si="405"/>
        <v>0</v>
      </c>
      <c r="X1440" s="29">
        <f t="shared" si="406"/>
        <v>0</v>
      </c>
      <c r="Y1440" s="40">
        <f t="shared" si="407"/>
        <v>365</v>
      </c>
      <c r="Z1440" s="38">
        <f t="shared" si="408"/>
        <v>46081</v>
      </c>
      <c r="AA1440" s="41">
        <f t="shared" si="409"/>
        <v>181</v>
      </c>
      <c r="AB1440" s="24" t="s">
        <v>113</v>
      </c>
      <c r="AC1440" s="41">
        <f t="shared" si="410"/>
        <v>5496.5225999999993</v>
      </c>
      <c r="AD1440" s="41">
        <v>1</v>
      </c>
      <c r="AE1440" s="72">
        <f>INDEX(SA!$C$2:$G$11,MATCH(Details!S1440,SA!$C$2:$C$11,0),MATCH(Details!V1440,SA!$C$2:$G$2,0))*Y1440/(F1440-E1440+1)</f>
        <v>4658.07</v>
      </c>
      <c r="AF1440" s="41">
        <f t="shared" si="411"/>
        <v>0</v>
      </c>
      <c r="AG1440" s="41">
        <f t="shared" si="412"/>
        <v>0</v>
      </c>
      <c r="AH1440" s="41">
        <f t="shared" si="413"/>
        <v>838.45259999999996</v>
      </c>
      <c r="AI1440" s="60">
        <f t="shared" si="414"/>
        <v>186.3228</v>
      </c>
      <c r="AJ1440" s="60">
        <f t="shared" si="415"/>
        <v>1048.06575</v>
      </c>
      <c r="AK1440" s="60">
        <f t="shared" si="416"/>
        <v>2309.8922465753421</v>
      </c>
      <c r="AL1440" s="60">
        <f t="shared" si="417"/>
        <v>1697.7708012328765</v>
      </c>
      <c r="AM1440" s="41">
        <f t="shared" si="418"/>
        <v>1725.9106487671231</v>
      </c>
      <c r="AN1440" s="42">
        <f t="shared" si="419"/>
        <v>45715</v>
      </c>
      <c r="AO1440" s="43">
        <f t="shared" si="420"/>
        <v>4658.07</v>
      </c>
    </row>
    <row r="1441" spans="1:41" s="24" customFormat="1" ht="15.75" customHeight="1" x14ac:dyDescent="0.35">
      <c r="A1441" s="36" t="s">
        <v>27</v>
      </c>
      <c r="B1441" s="36">
        <v>202509</v>
      </c>
      <c r="C1441" s="24" t="s">
        <v>736</v>
      </c>
      <c r="D1441" s="24" t="s">
        <v>119</v>
      </c>
      <c r="E1441" s="62">
        <v>45901</v>
      </c>
      <c r="F1441" s="62">
        <v>46265</v>
      </c>
      <c r="G1441" s="37" t="s">
        <v>1834</v>
      </c>
      <c r="H1441" s="36">
        <v>652120</v>
      </c>
      <c r="I1441" s="63">
        <v>37212</v>
      </c>
      <c r="J1441" s="24" t="s">
        <v>4346</v>
      </c>
      <c r="K1441" s="63">
        <f t="shared" si="403"/>
        <v>45901</v>
      </c>
      <c r="L1441" s="55">
        <f t="shared" si="404"/>
        <v>0.04</v>
      </c>
      <c r="M1441" s="76">
        <v>0.22500000000000001</v>
      </c>
      <c r="N1441" s="62">
        <v>45901</v>
      </c>
      <c r="O1441" s="62">
        <v>46265</v>
      </c>
      <c r="P1441" s="63"/>
      <c r="Q1441" s="63"/>
      <c r="R1441" s="78">
        <v>23</v>
      </c>
      <c r="S1441" s="63" t="str">
        <f>VLOOKUP(R1441,SA!$B$3:$C$11,2,1)</f>
        <v>0-25</v>
      </c>
      <c r="T1441" s="38" t="s">
        <v>97</v>
      </c>
      <c r="U1441" s="24" t="s">
        <v>5745</v>
      </c>
      <c r="V1441" s="24">
        <v>400000</v>
      </c>
      <c r="W1441" s="39">
        <f t="shared" si="405"/>
        <v>0</v>
      </c>
      <c r="X1441" s="29">
        <f t="shared" si="406"/>
        <v>0</v>
      </c>
      <c r="Y1441" s="40">
        <f t="shared" si="407"/>
        <v>365</v>
      </c>
      <c r="Z1441" s="38">
        <f t="shared" si="408"/>
        <v>46081</v>
      </c>
      <c r="AA1441" s="41">
        <f t="shared" si="409"/>
        <v>181</v>
      </c>
      <c r="AB1441" s="24" t="s">
        <v>113</v>
      </c>
      <c r="AC1441" s="41">
        <f t="shared" si="410"/>
        <v>4043.8364000000001</v>
      </c>
      <c r="AD1441" s="41">
        <v>1</v>
      </c>
      <c r="AE1441" s="72">
        <f>INDEX(SA!$C$2:$G$11,MATCH(Details!S1441,SA!$C$2:$C$11,0),MATCH(Details!V1441,SA!$C$2:$G$2,0))*Y1441/(F1441-E1441+1)</f>
        <v>3426.98</v>
      </c>
      <c r="AF1441" s="41">
        <f t="shared" si="411"/>
        <v>0</v>
      </c>
      <c r="AG1441" s="41">
        <f t="shared" si="412"/>
        <v>0</v>
      </c>
      <c r="AH1441" s="41">
        <f t="shared" si="413"/>
        <v>616.85640000000001</v>
      </c>
      <c r="AI1441" s="60">
        <f t="shared" si="414"/>
        <v>137.07920000000001</v>
      </c>
      <c r="AJ1441" s="60">
        <f t="shared" si="415"/>
        <v>771.07050000000004</v>
      </c>
      <c r="AK1441" s="60">
        <f t="shared" si="416"/>
        <v>1699.4065205479453</v>
      </c>
      <c r="AL1441" s="60">
        <f t="shared" si="417"/>
        <v>1249.0637926027398</v>
      </c>
      <c r="AM1441" s="41">
        <f t="shared" si="418"/>
        <v>1269.7665073972601</v>
      </c>
      <c r="AN1441" s="42">
        <f t="shared" si="419"/>
        <v>45715</v>
      </c>
      <c r="AO1441" s="43">
        <f t="shared" si="420"/>
        <v>3426.98</v>
      </c>
    </row>
    <row r="1442" spans="1:41" s="24" customFormat="1" ht="15.75" customHeight="1" x14ac:dyDescent="0.35">
      <c r="A1442" s="36" t="s">
        <v>27</v>
      </c>
      <c r="B1442" s="36">
        <v>202509</v>
      </c>
      <c r="C1442" s="24" t="s">
        <v>736</v>
      </c>
      <c r="D1442" s="24" t="s">
        <v>119</v>
      </c>
      <c r="E1442" s="62">
        <v>45901</v>
      </c>
      <c r="F1442" s="62">
        <v>46265</v>
      </c>
      <c r="G1442" s="37" t="s">
        <v>195</v>
      </c>
      <c r="H1442" s="36">
        <v>652120</v>
      </c>
      <c r="I1442" s="63">
        <v>28651</v>
      </c>
      <c r="J1442" s="24" t="s">
        <v>4347</v>
      </c>
      <c r="K1442" s="63">
        <f t="shared" si="403"/>
        <v>45901</v>
      </c>
      <c r="L1442" s="55">
        <f t="shared" si="404"/>
        <v>0.04</v>
      </c>
      <c r="M1442" s="76">
        <v>0.22500000000000001</v>
      </c>
      <c r="N1442" s="62">
        <v>45901</v>
      </c>
      <c r="O1442" s="62">
        <v>46265</v>
      </c>
      <c r="P1442" s="63"/>
      <c r="Q1442" s="63"/>
      <c r="R1442" s="78">
        <v>47</v>
      </c>
      <c r="S1442" s="63" t="str">
        <f>VLOOKUP(R1442,SA!$B$3:$C$11,2,1)</f>
        <v>46-55</v>
      </c>
      <c r="T1442" s="38" t="s">
        <v>97</v>
      </c>
      <c r="U1442" s="24" t="s">
        <v>56</v>
      </c>
      <c r="V1442" s="24">
        <v>400000</v>
      </c>
      <c r="W1442" s="39">
        <f t="shared" si="405"/>
        <v>400000</v>
      </c>
      <c r="X1442" s="29">
        <f t="shared" si="406"/>
        <v>1</v>
      </c>
      <c r="Y1442" s="40">
        <f t="shared" si="407"/>
        <v>365</v>
      </c>
      <c r="Z1442" s="38">
        <f t="shared" si="408"/>
        <v>46081</v>
      </c>
      <c r="AA1442" s="41">
        <f t="shared" si="409"/>
        <v>181</v>
      </c>
      <c r="AB1442" s="24" t="s">
        <v>113</v>
      </c>
      <c r="AC1442" s="41">
        <f t="shared" si="410"/>
        <v>8108.2165999999997</v>
      </c>
      <c r="AD1442" s="41">
        <v>1</v>
      </c>
      <c r="AE1442" s="72">
        <f>INDEX(SA!$C$2:$G$11,MATCH(Details!S1442,SA!$C$2:$C$11,0),MATCH(Details!V1442,SA!$C$2:$G$2,0))*Y1442/(F1442-E1442+1)</f>
        <v>6871.37</v>
      </c>
      <c r="AF1442" s="41">
        <f t="shared" si="411"/>
        <v>0</v>
      </c>
      <c r="AG1442" s="41">
        <f t="shared" si="412"/>
        <v>0</v>
      </c>
      <c r="AH1442" s="41">
        <f t="shared" si="413"/>
        <v>1236.8465999999999</v>
      </c>
      <c r="AI1442" s="60">
        <f t="shared" si="414"/>
        <v>274.85480000000001</v>
      </c>
      <c r="AJ1442" s="60">
        <f t="shared" si="415"/>
        <v>1546.05825</v>
      </c>
      <c r="AK1442" s="60">
        <f t="shared" si="416"/>
        <v>3407.446493150685</v>
      </c>
      <c r="AL1442" s="60">
        <f t="shared" si="417"/>
        <v>2504.4731724657536</v>
      </c>
      <c r="AM1442" s="41">
        <f t="shared" si="418"/>
        <v>2545.9837775342462</v>
      </c>
      <c r="AN1442" s="42">
        <f t="shared" si="419"/>
        <v>45715</v>
      </c>
      <c r="AO1442" s="43">
        <f t="shared" si="420"/>
        <v>6871.37</v>
      </c>
    </row>
    <row r="1443" spans="1:41" s="24" customFormat="1" ht="15.75" customHeight="1" x14ac:dyDescent="0.35">
      <c r="A1443" s="36" t="s">
        <v>27</v>
      </c>
      <c r="B1443" s="36">
        <v>202509</v>
      </c>
      <c r="C1443" s="24" t="s">
        <v>736</v>
      </c>
      <c r="D1443" s="24" t="s">
        <v>119</v>
      </c>
      <c r="E1443" s="62">
        <v>45901</v>
      </c>
      <c r="F1443" s="62">
        <v>46265</v>
      </c>
      <c r="G1443" s="37" t="s">
        <v>1835</v>
      </c>
      <c r="H1443" s="36">
        <v>652120</v>
      </c>
      <c r="I1443" s="63">
        <v>36842</v>
      </c>
      <c r="J1443" s="24" t="s">
        <v>4348</v>
      </c>
      <c r="K1443" s="63">
        <f t="shared" si="403"/>
        <v>45901</v>
      </c>
      <c r="L1443" s="55">
        <f t="shared" si="404"/>
        <v>0.04</v>
      </c>
      <c r="M1443" s="76">
        <v>0.22500000000000001</v>
      </c>
      <c r="N1443" s="62">
        <v>45901</v>
      </c>
      <c r="O1443" s="62">
        <v>46265</v>
      </c>
      <c r="P1443" s="63"/>
      <c r="Q1443" s="63"/>
      <c r="R1443" s="78">
        <v>24</v>
      </c>
      <c r="S1443" s="63" t="str">
        <f>VLOOKUP(R1443,SA!$B$3:$C$11,2,1)</f>
        <v>0-25</v>
      </c>
      <c r="T1443" s="38" t="s">
        <v>98</v>
      </c>
      <c r="U1443" s="24" t="s">
        <v>5746</v>
      </c>
      <c r="V1443" s="24">
        <v>400000</v>
      </c>
      <c r="W1443" s="39">
        <f t="shared" si="405"/>
        <v>0</v>
      </c>
      <c r="X1443" s="29">
        <f t="shared" si="406"/>
        <v>0</v>
      </c>
      <c r="Y1443" s="40">
        <f t="shared" si="407"/>
        <v>365</v>
      </c>
      <c r="Z1443" s="38">
        <f t="shared" si="408"/>
        <v>46081</v>
      </c>
      <c r="AA1443" s="41">
        <f t="shared" si="409"/>
        <v>181</v>
      </c>
      <c r="AB1443" s="24" t="s">
        <v>113</v>
      </c>
      <c r="AC1443" s="41">
        <f t="shared" si="410"/>
        <v>4043.8364000000001</v>
      </c>
      <c r="AD1443" s="41">
        <v>1</v>
      </c>
      <c r="AE1443" s="72">
        <f>INDEX(SA!$C$2:$G$11,MATCH(Details!S1443,SA!$C$2:$C$11,0),MATCH(Details!V1443,SA!$C$2:$G$2,0))*Y1443/(F1443-E1443+1)</f>
        <v>3426.98</v>
      </c>
      <c r="AF1443" s="41">
        <f t="shared" si="411"/>
        <v>0</v>
      </c>
      <c r="AG1443" s="41">
        <f t="shared" si="412"/>
        <v>0</v>
      </c>
      <c r="AH1443" s="41">
        <f t="shared" si="413"/>
        <v>616.85640000000001</v>
      </c>
      <c r="AI1443" s="60">
        <f t="shared" si="414"/>
        <v>137.07920000000001</v>
      </c>
      <c r="AJ1443" s="60">
        <f t="shared" si="415"/>
        <v>771.07050000000004</v>
      </c>
      <c r="AK1443" s="60">
        <f t="shared" si="416"/>
        <v>1699.4065205479453</v>
      </c>
      <c r="AL1443" s="60">
        <f t="shared" si="417"/>
        <v>1249.0637926027398</v>
      </c>
      <c r="AM1443" s="41">
        <f t="shared" si="418"/>
        <v>1269.7665073972601</v>
      </c>
      <c r="AN1443" s="42">
        <f t="shared" si="419"/>
        <v>45715</v>
      </c>
      <c r="AO1443" s="43">
        <f t="shared" si="420"/>
        <v>3426.98</v>
      </c>
    </row>
    <row r="1444" spans="1:41" s="24" customFormat="1" ht="15.75" customHeight="1" x14ac:dyDescent="0.35">
      <c r="A1444" s="36" t="s">
        <v>27</v>
      </c>
      <c r="B1444" s="36">
        <v>202509</v>
      </c>
      <c r="C1444" s="24" t="s">
        <v>736</v>
      </c>
      <c r="D1444" s="24" t="s">
        <v>119</v>
      </c>
      <c r="E1444" s="62">
        <v>45901</v>
      </c>
      <c r="F1444" s="62">
        <v>46265</v>
      </c>
      <c r="G1444" s="37" t="s">
        <v>1836</v>
      </c>
      <c r="H1444" s="36">
        <v>652123</v>
      </c>
      <c r="I1444" s="63">
        <v>32580</v>
      </c>
      <c r="J1444" s="24" t="s">
        <v>4349</v>
      </c>
      <c r="K1444" s="63">
        <f t="shared" si="403"/>
        <v>45901</v>
      </c>
      <c r="L1444" s="55">
        <f t="shared" si="404"/>
        <v>0.04</v>
      </c>
      <c r="M1444" s="76">
        <v>0.22500000000000001</v>
      </c>
      <c r="N1444" s="62">
        <v>45901</v>
      </c>
      <c r="O1444" s="62">
        <v>46265</v>
      </c>
      <c r="P1444" s="63"/>
      <c r="Q1444" s="63"/>
      <c r="R1444" s="78">
        <v>36</v>
      </c>
      <c r="S1444" s="63" t="str">
        <f>VLOOKUP(R1444,SA!$B$3:$C$11,2,1)</f>
        <v>36-45</v>
      </c>
      <c r="T1444" s="38" t="s">
        <v>98</v>
      </c>
      <c r="U1444" s="24" t="s">
        <v>5743</v>
      </c>
      <c r="V1444" s="24">
        <v>400000</v>
      </c>
      <c r="W1444" s="39">
        <f t="shared" si="405"/>
        <v>0</v>
      </c>
      <c r="X1444" s="29">
        <f t="shared" si="406"/>
        <v>0</v>
      </c>
      <c r="Y1444" s="40">
        <f t="shared" si="407"/>
        <v>365</v>
      </c>
      <c r="Z1444" s="38">
        <f t="shared" si="408"/>
        <v>46081</v>
      </c>
      <c r="AA1444" s="41">
        <f t="shared" si="409"/>
        <v>181</v>
      </c>
      <c r="AB1444" s="24" t="s">
        <v>113</v>
      </c>
      <c r="AC1444" s="41">
        <f t="shared" si="410"/>
        <v>5496.5225999999993</v>
      </c>
      <c r="AD1444" s="41">
        <v>1</v>
      </c>
      <c r="AE1444" s="72">
        <f>INDEX(SA!$C$2:$G$11,MATCH(Details!S1444,SA!$C$2:$C$11,0),MATCH(Details!V1444,SA!$C$2:$G$2,0))*Y1444/(F1444-E1444+1)</f>
        <v>4658.07</v>
      </c>
      <c r="AF1444" s="41">
        <f t="shared" si="411"/>
        <v>0</v>
      </c>
      <c r="AG1444" s="41">
        <f t="shared" si="412"/>
        <v>0</v>
      </c>
      <c r="AH1444" s="41">
        <f t="shared" si="413"/>
        <v>838.45259999999996</v>
      </c>
      <c r="AI1444" s="60">
        <f t="shared" si="414"/>
        <v>186.3228</v>
      </c>
      <c r="AJ1444" s="60">
        <f t="shared" si="415"/>
        <v>1048.06575</v>
      </c>
      <c r="AK1444" s="60">
        <f t="shared" si="416"/>
        <v>2309.8922465753421</v>
      </c>
      <c r="AL1444" s="60">
        <f t="shared" si="417"/>
        <v>1697.7708012328765</v>
      </c>
      <c r="AM1444" s="41">
        <f t="shared" si="418"/>
        <v>1725.9106487671231</v>
      </c>
      <c r="AN1444" s="42">
        <f t="shared" si="419"/>
        <v>45715</v>
      </c>
      <c r="AO1444" s="43">
        <f t="shared" si="420"/>
        <v>4658.07</v>
      </c>
    </row>
    <row r="1445" spans="1:41" s="24" customFormat="1" ht="15.75" customHeight="1" x14ac:dyDescent="0.35">
      <c r="A1445" s="36" t="s">
        <v>27</v>
      </c>
      <c r="B1445" s="36">
        <v>202509</v>
      </c>
      <c r="C1445" s="24" t="s">
        <v>736</v>
      </c>
      <c r="D1445" s="24" t="s">
        <v>119</v>
      </c>
      <c r="E1445" s="62">
        <v>45901</v>
      </c>
      <c r="F1445" s="62">
        <v>46265</v>
      </c>
      <c r="G1445" s="37" t="s">
        <v>1837</v>
      </c>
      <c r="H1445" s="36">
        <v>652123</v>
      </c>
      <c r="I1445" s="63">
        <v>20779</v>
      </c>
      <c r="J1445" s="24" t="s">
        <v>4350</v>
      </c>
      <c r="K1445" s="63">
        <f t="shared" si="403"/>
        <v>45901</v>
      </c>
      <c r="L1445" s="55">
        <f t="shared" si="404"/>
        <v>0.04</v>
      </c>
      <c r="M1445" s="76">
        <v>0.22500000000000001</v>
      </c>
      <c r="N1445" s="62">
        <v>45901</v>
      </c>
      <c r="O1445" s="62">
        <v>46265</v>
      </c>
      <c r="P1445" s="63"/>
      <c r="Q1445" s="63"/>
      <c r="R1445" s="78">
        <v>68</v>
      </c>
      <c r="S1445" s="63" t="str">
        <f>VLOOKUP(R1445,SA!$B$3:$C$11,2,1)</f>
        <v>66-70</v>
      </c>
      <c r="T1445" s="38" t="s">
        <v>98</v>
      </c>
      <c r="U1445" s="24" t="s">
        <v>5747</v>
      </c>
      <c r="V1445" s="24">
        <v>400000</v>
      </c>
      <c r="W1445" s="39">
        <f t="shared" si="405"/>
        <v>0</v>
      </c>
      <c r="X1445" s="29">
        <f t="shared" si="406"/>
        <v>0</v>
      </c>
      <c r="Y1445" s="40">
        <f t="shared" si="407"/>
        <v>365</v>
      </c>
      <c r="Z1445" s="38">
        <f t="shared" si="408"/>
        <v>46081</v>
      </c>
      <c r="AA1445" s="41">
        <f t="shared" si="409"/>
        <v>181</v>
      </c>
      <c r="AB1445" s="24" t="s">
        <v>113</v>
      </c>
      <c r="AC1445" s="41">
        <f t="shared" si="410"/>
        <v>17021.971999999998</v>
      </c>
      <c r="AD1445" s="41">
        <v>1</v>
      </c>
      <c r="AE1445" s="72">
        <f>INDEX(SA!$C$2:$G$11,MATCH(Details!S1445,SA!$C$2:$C$11,0),MATCH(Details!V1445,SA!$C$2:$G$2,0))*Y1445/(F1445-E1445+1)</f>
        <v>14425.4</v>
      </c>
      <c r="AF1445" s="41">
        <f t="shared" si="411"/>
        <v>0</v>
      </c>
      <c r="AG1445" s="41">
        <f t="shared" si="412"/>
        <v>0</v>
      </c>
      <c r="AH1445" s="41">
        <f t="shared" si="413"/>
        <v>2596.5719999999997</v>
      </c>
      <c r="AI1445" s="60">
        <f t="shared" si="414"/>
        <v>577.01599999999996</v>
      </c>
      <c r="AJ1445" s="60">
        <f t="shared" si="415"/>
        <v>3245.7150000000001</v>
      </c>
      <c r="AK1445" s="60">
        <f t="shared" si="416"/>
        <v>7153.4175342465751</v>
      </c>
      <c r="AL1445" s="60">
        <f t="shared" si="417"/>
        <v>5257.7618876712322</v>
      </c>
      <c r="AM1445" s="41">
        <f t="shared" si="418"/>
        <v>5344.9071123287686</v>
      </c>
      <c r="AN1445" s="42">
        <f t="shared" si="419"/>
        <v>45715</v>
      </c>
      <c r="AO1445" s="43">
        <f t="shared" si="420"/>
        <v>14425.4</v>
      </c>
    </row>
    <row r="1446" spans="1:41" s="24" customFormat="1" ht="15.75" customHeight="1" x14ac:dyDescent="0.35">
      <c r="A1446" s="36" t="s">
        <v>27</v>
      </c>
      <c r="B1446" s="36">
        <v>202509</v>
      </c>
      <c r="C1446" s="24" t="s">
        <v>736</v>
      </c>
      <c r="D1446" s="24" t="s">
        <v>119</v>
      </c>
      <c r="E1446" s="62">
        <v>45901</v>
      </c>
      <c r="F1446" s="62">
        <v>46265</v>
      </c>
      <c r="G1446" s="37" t="s">
        <v>187</v>
      </c>
      <c r="H1446" s="36">
        <v>652123</v>
      </c>
      <c r="I1446" s="63">
        <v>29473</v>
      </c>
      <c r="J1446" s="24" t="s">
        <v>4351</v>
      </c>
      <c r="K1446" s="63">
        <f t="shared" si="403"/>
        <v>45901</v>
      </c>
      <c r="L1446" s="55">
        <f t="shared" si="404"/>
        <v>0.04</v>
      </c>
      <c r="M1446" s="76">
        <v>0.22500000000000001</v>
      </c>
      <c r="N1446" s="62">
        <v>45901</v>
      </c>
      <c r="O1446" s="62">
        <v>46265</v>
      </c>
      <c r="P1446" s="63"/>
      <c r="Q1446" s="63"/>
      <c r="R1446" s="78">
        <v>44</v>
      </c>
      <c r="S1446" s="63" t="str">
        <f>VLOOKUP(R1446,SA!$B$3:$C$11,2,1)</f>
        <v>36-45</v>
      </c>
      <c r="T1446" s="38" t="s">
        <v>97</v>
      </c>
      <c r="U1446" s="24" t="s">
        <v>56</v>
      </c>
      <c r="V1446" s="24">
        <v>400000</v>
      </c>
      <c r="W1446" s="39">
        <f t="shared" si="405"/>
        <v>400000</v>
      </c>
      <c r="X1446" s="29">
        <f t="shared" si="406"/>
        <v>1</v>
      </c>
      <c r="Y1446" s="40">
        <f t="shared" si="407"/>
        <v>365</v>
      </c>
      <c r="Z1446" s="38">
        <f t="shared" si="408"/>
        <v>46081</v>
      </c>
      <c r="AA1446" s="41">
        <f t="shared" si="409"/>
        <v>181</v>
      </c>
      <c r="AB1446" s="24" t="s">
        <v>113</v>
      </c>
      <c r="AC1446" s="41">
        <f t="shared" si="410"/>
        <v>5496.5225999999993</v>
      </c>
      <c r="AD1446" s="41">
        <v>1</v>
      </c>
      <c r="AE1446" s="72">
        <f>INDEX(SA!$C$2:$G$11,MATCH(Details!S1446,SA!$C$2:$C$11,0),MATCH(Details!V1446,SA!$C$2:$G$2,0))*Y1446/(F1446-E1446+1)</f>
        <v>4658.07</v>
      </c>
      <c r="AF1446" s="41">
        <f t="shared" si="411"/>
        <v>0</v>
      </c>
      <c r="AG1446" s="41">
        <f t="shared" si="412"/>
        <v>0</v>
      </c>
      <c r="AH1446" s="41">
        <f t="shared" si="413"/>
        <v>838.45259999999996</v>
      </c>
      <c r="AI1446" s="60">
        <f t="shared" si="414"/>
        <v>186.3228</v>
      </c>
      <c r="AJ1446" s="60">
        <f t="shared" si="415"/>
        <v>1048.06575</v>
      </c>
      <c r="AK1446" s="60">
        <f t="shared" si="416"/>
        <v>2309.8922465753421</v>
      </c>
      <c r="AL1446" s="60">
        <f t="shared" si="417"/>
        <v>1697.7708012328765</v>
      </c>
      <c r="AM1446" s="41">
        <f t="shared" si="418"/>
        <v>1725.9106487671231</v>
      </c>
      <c r="AN1446" s="42">
        <f t="shared" si="419"/>
        <v>45715</v>
      </c>
      <c r="AO1446" s="43">
        <f t="shared" si="420"/>
        <v>4658.07</v>
      </c>
    </row>
    <row r="1447" spans="1:41" s="24" customFormat="1" ht="15.75" customHeight="1" x14ac:dyDescent="0.35">
      <c r="A1447" s="36" t="s">
        <v>27</v>
      </c>
      <c r="B1447" s="36">
        <v>202509</v>
      </c>
      <c r="C1447" s="24" t="s">
        <v>736</v>
      </c>
      <c r="D1447" s="24" t="s">
        <v>119</v>
      </c>
      <c r="E1447" s="62">
        <v>45901</v>
      </c>
      <c r="F1447" s="62">
        <v>46265</v>
      </c>
      <c r="G1447" s="37" t="s">
        <v>1838</v>
      </c>
      <c r="H1447" s="36">
        <v>652123</v>
      </c>
      <c r="I1447" s="63">
        <v>40942</v>
      </c>
      <c r="J1447" s="24" t="s">
        <v>4352</v>
      </c>
      <c r="K1447" s="63">
        <f t="shared" si="403"/>
        <v>45901</v>
      </c>
      <c r="L1447" s="55">
        <f t="shared" si="404"/>
        <v>0.04</v>
      </c>
      <c r="M1447" s="76">
        <v>0.22500000000000001</v>
      </c>
      <c r="N1447" s="62">
        <v>45901</v>
      </c>
      <c r="O1447" s="62">
        <v>46265</v>
      </c>
      <c r="P1447" s="63"/>
      <c r="Q1447" s="63"/>
      <c r="R1447" s="78">
        <v>13</v>
      </c>
      <c r="S1447" s="63" t="str">
        <f>VLOOKUP(R1447,SA!$B$3:$C$11,2,1)</f>
        <v>0-25</v>
      </c>
      <c r="T1447" s="38" t="s">
        <v>98</v>
      </c>
      <c r="U1447" s="24" t="s">
        <v>5746</v>
      </c>
      <c r="V1447" s="24">
        <v>400000</v>
      </c>
      <c r="W1447" s="39">
        <f t="shared" si="405"/>
        <v>0</v>
      </c>
      <c r="X1447" s="29">
        <f t="shared" si="406"/>
        <v>0</v>
      </c>
      <c r="Y1447" s="40">
        <f t="shared" si="407"/>
        <v>365</v>
      </c>
      <c r="Z1447" s="38">
        <f t="shared" si="408"/>
        <v>46081</v>
      </c>
      <c r="AA1447" s="41">
        <f t="shared" si="409"/>
        <v>181</v>
      </c>
      <c r="AB1447" s="24" t="s">
        <v>113</v>
      </c>
      <c r="AC1447" s="41">
        <f t="shared" si="410"/>
        <v>4043.8364000000001</v>
      </c>
      <c r="AD1447" s="41">
        <v>1</v>
      </c>
      <c r="AE1447" s="72">
        <f>INDEX(SA!$C$2:$G$11,MATCH(Details!S1447,SA!$C$2:$C$11,0),MATCH(Details!V1447,SA!$C$2:$G$2,0))*Y1447/(F1447-E1447+1)</f>
        <v>3426.98</v>
      </c>
      <c r="AF1447" s="41">
        <f t="shared" si="411"/>
        <v>0</v>
      </c>
      <c r="AG1447" s="41">
        <f t="shared" si="412"/>
        <v>0</v>
      </c>
      <c r="AH1447" s="41">
        <f t="shared" si="413"/>
        <v>616.85640000000001</v>
      </c>
      <c r="AI1447" s="60">
        <f t="shared" si="414"/>
        <v>137.07920000000001</v>
      </c>
      <c r="AJ1447" s="60">
        <f t="shared" si="415"/>
        <v>771.07050000000004</v>
      </c>
      <c r="AK1447" s="60">
        <f t="shared" si="416"/>
        <v>1699.4065205479453</v>
      </c>
      <c r="AL1447" s="60">
        <f t="shared" si="417"/>
        <v>1249.0637926027398</v>
      </c>
      <c r="AM1447" s="41">
        <f t="shared" si="418"/>
        <v>1269.7665073972601</v>
      </c>
      <c r="AN1447" s="42">
        <f t="shared" si="419"/>
        <v>45715</v>
      </c>
      <c r="AO1447" s="43">
        <f t="shared" si="420"/>
        <v>3426.98</v>
      </c>
    </row>
    <row r="1448" spans="1:41" s="24" customFormat="1" ht="15.75" customHeight="1" x14ac:dyDescent="0.35">
      <c r="A1448" s="36" t="s">
        <v>27</v>
      </c>
      <c r="B1448" s="36">
        <v>202509</v>
      </c>
      <c r="C1448" s="24" t="s">
        <v>736</v>
      </c>
      <c r="D1448" s="24" t="s">
        <v>119</v>
      </c>
      <c r="E1448" s="62">
        <v>45901</v>
      </c>
      <c r="F1448" s="62">
        <v>46265</v>
      </c>
      <c r="G1448" s="37" t="s">
        <v>1839</v>
      </c>
      <c r="H1448" s="36">
        <v>652123</v>
      </c>
      <c r="I1448" s="63">
        <v>44807</v>
      </c>
      <c r="J1448" s="24" t="s">
        <v>4353</v>
      </c>
      <c r="K1448" s="63">
        <f t="shared" si="403"/>
        <v>45901</v>
      </c>
      <c r="L1448" s="55">
        <f t="shared" si="404"/>
        <v>0.04</v>
      </c>
      <c r="M1448" s="76">
        <v>0.22500000000000001</v>
      </c>
      <c r="N1448" s="62">
        <v>45901</v>
      </c>
      <c r="O1448" s="62">
        <v>46265</v>
      </c>
      <c r="P1448" s="63"/>
      <c r="Q1448" s="63"/>
      <c r="R1448" s="78">
        <v>2</v>
      </c>
      <c r="S1448" s="63" t="str">
        <f>VLOOKUP(R1448,SA!$B$3:$C$11,2,1)</f>
        <v>0-25</v>
      </c>
      <c r="T1448" s="38" t="s">
        <v>98</v>
      </c>
      <c r="U1448" s="24" t="s">
        <v>5746</v>
      </c>
      <c r="V1448" s="24">
        <v>400000</v>
      </c>
      <c r="W1448" s="39">
        <f t="shared" si="405"/>
        <v>0</v>
      </c>
      <c r="X1448" s="29">
        <f t="shared" si="406"/>
        <v>0</v>
      </c>
      <c r="Y1448" s="40">
        <f t="shared" si="407"/>
        <v>365</v>
      </c>
      <c r="Z1448" s="38">
        <f t="shared" si="408"/>
        <v>46081</v>
      </c>
      <c r="AA1448" s="41">
        <f t="shared" si="409"/>
        <v>181</v>
      </c>
      <c r="AB1448" s="24" t="s">
        <v>113</v>
      </c>
      <c r="AC1448" s="41">
        <f t="shared" si="410"/>
        <v>4043.8364000000001</v>
      </c>
      <c r="AD1448" s="41">
        <v>1</v>
      </c>
      <c r="AE1448" s="72">
        <f>INDEX(SA!$C$2:$G$11,MATCH(Details!S1448,SA!$C$2:$C$11,0),MATCH(Details!V1448,SA!$C$2:$G$2,0))*Y1448/(F1448-E1448+1)</f>
        <v>3426.98</v>
      </c>
      <c r="AF1448" s="41">
        <f t="shared" si="411"/>
        <v>0</v>
      </c>
      <c r="AG1448" s="41">
        <f t="shared" si="412"/>
        <v>0</v>
      </c>
      <c r="AH1448" s="41">
        <f t="shared" si="413"/>
        <v>616.85640000000001</v>
      </c>
      <c r="AI1448" s="60">
        <f t="shared" si="414"/>
        <v>137.07920000000001</v>
      </c>
      <c r="AJ1448" s="60">
        <f t="shared" si="415"/>
        <v>771.07050000000004</v>
      </c>
      <c r="AK1448" s="60">
        <f t="shared" si="416"/>
        <v>1699.4065205479453</v>
      </c>
      <c r="AL1448" s="60">
        <f t="shared" si="417"/>
        <v>1249.0637926027398</v>
      </c>
      <c r="AM1448" s="41">
        <f t="shared" si="418"/>
        <v>1269.7665073972601</v>
      </c>
      <c r="AN1448" s="42">
        <f t="shared" si="419"/>
        <v>45715</v>
      </c>
      <c r="AO1448" s="43">
        <f t="shared" si="420"/>
        <v>3426.98</v>
      </c>
    </row>
    <row r="1449" spans="1:41" s="24" customFormat="1" ht="15.75" customHeight="1" x14ac:dyDescent="0.35">
      <c r="A1449" s="36" t="s">
        <v>27</v>
      </c>
      <c r="B1449" s="36">
        <v>202509</v>
      </c>
      <c r="C1449" s="24" t="s">
        <v>736</v>
      </c>
      <c r="D1449" s="24" t="s">
        <v>119</v>
      </c>
      <c r="E1449" s="62">
        <v>45901</v>
      </c>
      <c r="F1449" s="62">
        <v>46265</v>
      </c>
      <c r="G1449" s="37" t="s">
        <v>1840</v>
      </c>
      <c r="H1449" s="36">
        <v>652125</v>
      </c>
      <c r="I1449" s="63">
        <v>40859</v>
      </c>
      <c r="J1449" s="24" t="s">
        <v>4354</v>
      </c>
      <c r="K1449" s="63">
        <f t="shared" si="403"/>
        <v>45901</v>
      </c>
      <c r="L1449" s="55">
        <f t="shared" si="404"/>
        <v>0.04</v>
      </c>
      <c r="M1449" s="76">
        <v>0.22500000000000001</v>
      </c>
      <c r="N1449" s="62">
        <v>45901</v>
      </c>
      <c r="O1449" s="62">
        <v>46265</v>
      </c>
      <c r="P1449" s="63"/>
      <c r="Q1449" s="63"/>
      <c r="R1449" s="78">
        <v>13</v>
      </c>
      <c r="S1449" s="63" t="str">
        <f>VLOOKUP(R1449,SA!$B$3:$C$11,2,1)</f>
        <v>0-25</v>
      </c>
      <c r="T1449" s="38" t="s">
        <v>97</v>
      </c>
      <c r="U1449" s="24" t="s">
        <v>5745</v>
      </c>
      <c r="V1449" s="24">
        <v>400000</v>
      </c>
      <c r="W1449" s="39">
        <f t="shared" si="405"/>
        <v>0</v>
      </c>
      <c r="X1449" s="29">
        <f t="shared" si="406"/>
        <v>0</v>
      </c>
      <c r="Y1449" s="40">
        <f t="shared" si="407"/>
        <v>365</v>
      </c>
      <c r="Z1449" s="38">
        <f t="shared" si="408"/>
        <v>46081</v>
      </c>
      <c r="AA1449" s="41">
        <f t="shared" si="409"/>
        <v>181</v>
      </c>
      <c r="AB1449" s="24" t="s">
        <v>113</v>
      </c>
      <c r="AC1449" s="41">
        <f t="shared" si="410"/>
        <v>4043.8364000000001</v>
      </c>
      <c r="AD1449" s="41">
        <v>1</v>
      </c>
      <c r="AE1449" s="72">
        <f>INDEX(SA!$C$2:$G$11,MATCH(Details!S1449,SA!$C$2:$C$11,0),MATCH(Details!V1449,SA!$C$2:$G$2,0))*Y1449/(F1449-E1449+1)</f>
        <v>3426.98</v>
      </c>
      <c r="AF1449" s="41">
        <f t="shared" si="411"/>
        <v>0</v>
      </c>
      <c r="AG1449" s="41">
        <f t="shared" si="412"/>
        <v>0</v>
      </c>
      <c r="AH1449" s="41">
        <f t="shared" si="413"/>
        <v>616.85640000000001</v>
      </c>
      <c r="AI1449" s="60">
        <f t="shared" si="414"/>
        <v>137.07920000000001</v>
      </c>
      <c r="AJ1449" s="60">
        <f t="shared" si="415"/>
        <v>771.07050000000004</v>
      </c>
      <c r="AK1449" s="60">
        <f t="shared" si="416"/>
        <v>1699.4065205479453</v>
      </c>
      <c r="AL1449" s="60">
        <f t="shared" si="417"/>
        <v>1249.0637926027398</v>
      </c>
      <c r="AM1449" s="41">
        <f t="shared" si="418"/>
        <v>1269.7665073972601</v>
      </c>
      <c r="AN1449" s="42">
        <f t="shared" si="419"/>
        <v>45715</v>
      </c>
      <c r="AO1449" s="43">
        <f t="shared" si="420"/>
        <v>3426.98</v>
      </c>
    </row>
    <row r="1450" spans="1:41" s="24" customFormat="1" ht="15.75" customHeight="1" x14ac:dyDescent="0.35">
      <c r="A1450" s="36" t="s">
        <v>27</v>
      </c>
      <c r="B1450" s="36">
        <v>202509</v>
      </c>
      <c r="C1450" s="24" t="s">
        <v>736</v>
      </c>
      <c r="D1450" s="24" t="s">
        <v>119</v>
      </c>
      <c r="E1450" s="62">
        <v>45901</v>
      </c>
      <c r="F1450" s="62">
        <v>46265</v>
      </c>
      <c r="G1450" s="37" t="s">
        <v>1841</v>
      </c>
      <c r="H1450" s="36">
        <v>652125</v>
      </c>
      <c r="I1450" s="63">
        <v>32123</v>
      </c>
      <c r="J1450" s="24" t="s">
        <v>4355</v>
      </c>
      <c r="K1450" s="63">
        <f t="shared" si="403"/>
        <v>45901</v>
      </c>
      <c r="L1450" s="55">
        <f t="shared" si="404"/>
        <v>0.04</v>
      </c>
      <c r="M1450" s="76">
        <v>0.22500000000000001</v>
      </c>
      <c r="N1450" s="62">
        <v>45901</v>
      </c>
      <c r="O1450" s="62">
        <v>46265</v>
      </c>
      <c r="P1450" s="63"/>
      <c r="Q1450" s="63"/>
      <c r="R1450" s="78">
        <v>37</v>
      </c>
      <c r="S1450" s="63" t="str">
        <f>VLOOKUP(R1450,SA!$B$3:$C$11,2,1)</f>
        <v>36-45</v>
      </c>
      <c r="T1450" s="38" t="s">
        <v>98</v>
      </c>
      <c r="U1450" s="24" t="s">
        <v>5743</v>
      </c>
      <c r="V1450" s="24">
        <v>400000</v>
      </c>
      <c r="W1450" s="39">
        <f t="shared" si="405"/>
        <v>0</v>
      </c>
      <c r="X1450" s="29">
        <f t="shared" si="406"/>
        <v>0</v>
      </c>
      <c r="Y1450" s="40">
        <f t="shared" si="407"/>
        <v>365</v>
      </c>
      <c r="Z1450" s="38">
        <f t="shared" si="408"/>
        <v>46081</v>
      </c>
      <c r="AA1450" s="41">
        <f t="shared" si="409"/>
        <v>181</v>
      </c>
      <c r="AB1450" s="24" t="s">
        <v>113</v>
      </c>
      <c r="AC1450" s="41">
        <f t="shared" si="410"/>
        <v>5496.5225999999993</v>
      </c>
      <c r="AD1450" s="41">
        <v>1</v>
      </c>
      <c r="AE1450" s="72">
        <f>INDEX(SA!$C$2:$G$11,MATCH(Details!S1450,SA!$C$2:$C$11,0),MATCH(Details!V1450,SA!$C$2:$G$2,0))*Y1450/(F1450-E1450+1)</f>
        <v>4658.07</v>
      </c>
      <c r="AF1450" s="41">
        <f t="shared" si="411"/>
        <v>0</v>
      </c>
      <c r="AG1450" s="41">
        <f t="shared" si="412"/>
        <v>0</v>
      </c>
      <c r="AH1450" s="41">
        <f t="shared" si="413"/>
        <v>838.45259999999996</v>
      </c>
      <c r="AI1450" s="60">
        <f t="shared" si="414"/>
        <v>186.3228</v>
      </c>
      <c r="AJ1450" s="60">
        <f t="shared" si="415"/>
        <v>1048.06575</v>
      </c>
      <c r="AK1450" s="60">
        <f t="shared" si="416"/>
        <v>2309.8922465753421</v>
      </c>
      <c r="AL1450" s="60">
        <f t="shared" si="417"/>
        <v>1697.7708012328765</v>
      </c>
      <c r="AM1450" s="41">
        <f t="shared" si="418"/>
        <v>1725.9106487671231</v>
      </c>
      <c r="AN1450" s="42">
        <f t="shared" si="419"/>
        <v>45715</v>
      </c>
      <c r="AO1450" s="43">
        <f t="shared" si="420"/>
        <v>4658.07</v>
      </c>
    </row>
    <row r="1451" spans="1:41" s="24" customFormat="1" ht="15.75" customHeight="1" x14ac:dyDescent="0.35">
      <c r="A1451" s="36" t="s">
        <v>27</v>
      </c>
      <c r="B1451" s="36">
        <v>202509</v>
      </c>
      <c r="C1451" s="24" t="s">
        <v>736</v>
      </c>
      <c r="D1451" s="24" t="s">
        <v>119</v>
      </c>
      <c r="E1451" s="62">
        <v>45901</v>
      </c>
      <c r="F1451" s="62">
        <v>46265</v>
      </c>
      <c r="G1451" s="37" t="s">
        <v>438</v>
      </c>
      <c r="H1451" s="36">
        <v>652125</v>
      </c>
      <c r="I1451" s="63">
        <v>27555</v>
      </c>
      <c r="J1451" s="24" t="s">
        <v>4356</v>
      </c>
      <c r="K1451" s="63">
        <f t="shared" si="403"/>
        <v>45901</v>
      </c>
      <c r="L1451" s="55">
        <f t="shared" si="404"/>
        <v>0.04</v>
      </c>
      <c r="M1451" s="76">
        <v>0.22500000000000001</v>
      </c>
      <c r="N1451" s="62">
        <v>45901</v>
      </c>
      <c r="O1451" s="62">
        <v>46265</v>
      </c>
      <c r="P1451" s="63"/>
      <c r="Q1451" s="63"/>
      <c r="R1451" s="78">
        <v>50</v>
      </c>
      <c r="S1451" s="63" t="str">
        <f>VLOOKUP(R1451,SA!$B$3:$C$11,2,1)</f>
        <v>46-55</v>
      </c>
      <c r="T1451" s="38" t="s">
        <v>97</v>
      </c>
      <c r="U1451" s="24" t="s">
        <v>56</v>
      </c>
      <c r="V1451" s="24">
        <v>400000</v>
      </c>
      <c r="W1451" s="39">
        <f t="shared" si="405"/>
        <v>400000</v>
      </c>
      <c r="X1451" s="29">
        <f t="shared" si="406"/>
        <v>1</v>
      </c>
      <c r="Y1451" s="40">
        <f t="shared" si="407"/>
        <v>365</v>
      </c>
      <c r="Z1451" s="38">
        <f t="shared" si="408"/>
        <v>46081</v>
      </c>
      <c r="AA1451" s="41">
        <f t="shared" si="409"/>
        <v>181</v>
      </c>
      <c r="AB1451" s="24" t="s">
        <v>113</v>
      </c>
      <c r="AC1451" s="41">
        <f t="shared" si="410"/>
        <v>8108.2165999999997</v>
      </c>
      <c r="AD1451" s="41">
        <v>1</v>
      </c>
      <c r="AE1451" s="72">
        <f>INDEX(SA!$C$2:$G$11,MATCH(Details!S1451,SA!$C$2:$C$11,0),MATCH(Details!V1451,SA!$C$2:$G$2,0))*Y1451/(F1451-E1451+1)</f>
        <v>6871.37</v>
      </c>
      <c r="AF1451" s="41">
        <f t="shared" si="411"/>
        <v>0</v>
      </c>
      <c r="AG1451" s="41">
        <f t="shared" si="412"/>
        <v>0</v>
      </c>
      <c r="AH1451" s="41">
        <f t="shared" si="413"/>
        <v>1236.8465999999999</v>
      </c>
      <c r="AI1451" s="60">
        <f t="shared" si="414"/>
        <v>274.85480000000001</v>
      </c>
      <c r="AJ1451" s="60">
        <f t="shared" si="415"/>
        <v>1546.05825</v>
      </c>
      <c r="AK1451" s="60">
        <f t="shared" si="416"/>
        <v>3407.446493150685</v>
      </c>
      <c r="AL1451" s="60">
        <f t="shared" si="417"/>
        <v>2504.4731724657536</v>
      </c>
      <c r="AM1451" s="41">
        <f t="shared" si="418"/>
        <v>2545.9837775342462</v>
      </c>
      <c r="AN1451" s="42">
        <f t="shared" si="419"/>
        <v>45715</v>
      </c>
      <c r="AO1451" s="43">
        <f t="shared" si="420"/>
        <v>6871.37</v>
      </c>
    </row>
    <row r="1452" spans="1:41" s="24" customFormat="1" ht="15.75" customHeight="1" x14ac:dyDescent="0.35">
      <c r="A1452" s="36" t="s">
        <v>27</v>
      </c>
      <c r="B1452" s="36">
        <v>202509</v>
      </c>
      <c r="C1452" s="24" t="s">
        <v>736</v>
      </c>
      <c r="D1452" s="24" t="s">
        <v>119</v>
      </c>
      <c r="E1452" s="62">
        <v>45901</v>
      </c>
      <c r="F1452" s="62">
        <v>46265</v>
      </c>
      <c r="G1452" s="37" t="s">
        <v>1842</v>
      </c>
      <c r="H1452" s="36">
        <v>652129</v>
      </c>
      <c r="I1452" s="63">
        <v>17686</v>
      </c>
      <c r="J1452" s="24" t="s">
        <v>4357</v>
      </c>
      <c r="K1452" s="63">
        <f t="shared" si="403"/>
        <v>45901</v>
      </c>
      <c r="L1452" s="55">
        <f t="shared" si="404"/>
        <v>0.04</v>
      </c>
      <c r="M1452" s="76">
        <v>0.22500000000000001</v>
      </c>
      <c r="N1452" s="62">
        <v>45901</v>
      </c>
      <c r="O1452" s="62">
        <v>46265</v>
      </c>
      <c r="P1452" s="63"/>
      <c r="Q1452" s="63"/>
      <c r="R1452" s="78">
        <v>77</v>
      </c>
      <c r="S1452" s="63" t="str">
        <f>VLOOKUP(R1452,SA!$B$3:$C$11,2,1)</f>
        <v>76-80</v>
      </c>
      <c r="T1452" s="38" t="s">
        <v>97</v>
      </c>
      <c r="U1452" s="24" t="s">
        <v>5744</v>
      </c>
      <c r="V1452" s="24">
        <v>500000</v>
      </c>
      <c r="W1452" s="39">
        <f t="shared" si="405"/>
        <v>0</v>
      </c>
      <c r="X1452" s="29">
        <f t="shared" si="406"/>
        <v>0</v>
      </c>
      <c r="Y1452" s="40">
        <f t="shared" si="407"/>
        <v>365</v>
      </c>
      <c r="Z1452" s="38">
        <f t="shared" si="408"/>
        <v>46081</v>
      </c>
      <c r="AA1452" s="41">
        <f t="shared" si="409"/>
        <v>181</v>
      </c>
      <c r="AB1452" s="24" t="s">
        <v>113</v>
      </c>
      <c r="AC1452" s="41">
        <f t="shared" si="410"/>
        <v>29821.089800000002</v>
      </c>
      <c r="AD1452" s="41">
        <v>1</v>
      </c>
      <c r="AE1452" s="72">
        <f>INDEX(SA!$C$2:$G$11,MATCH(Details!S1452,SA!$C$2:$C$11,0),MATCH(Details!V1452,SA!$C$2:$G$2,0))*Y1452/(F1452-E1452+1)</f>
        <v>25272.11</v>
      </c>
      <c r="AF1452" s="41">
        <f t="shared" si="411"/>
        <v>0</v>
      </c>
      <c r="AG1452" s="41">
        <f t="shared" si="412"/>
        <v>0</v>
      </c>
      <c r="AH1452" s="41">
        <f t="shared" si="413"/>
        <v>4548.9798000000001</v>
      </c>
      <c r="AI1452" s="60">
        <f t="shared" si="414"/>
        <v>1010.8844</v>
      </c>
      <c r="AJ1452" s="60">
        <f t="shared" si="415"/>
        <v>5686.2247500000003</v>
      </c>
      <c r="AK1452" s="60">
        <f t="shared" si="416"/>
        <v>12532.197013698631</v>
      </c>
      <c r="AL1452" s="60">
        <f t="shared" si="417"/>
        <v>9211.1648050684944</v>
      </c>
      <c r="AM1452" s="41">
        <f t="shared" si="418"/>
        <v>9363.8360449315078</v>
      </c>
      <c r="AN1452" s="42">
        <f t="shared" si="419"/>
        <v>45715</v>
      </c>
      <c r="AO1452" s="43">
        <f t="shared" si="420"/>
        <v>25272.11</v>
      </c>
    </row>
    <row r="1453" spans="1:41" s="24" customFormat="1" ht="15.75" customHeight="1" x14ac:dyDescent="0.35">
      <c r="A1453" s="36" t="s">
        <v>27</v>
      </c>
      <c r="B1453" s="36">
        <v>202509</v>
      </c>
      <c r="C1453" s="24" t="s">
        <v>736</v>
      </c>
      <c r="D1453" s="24" t="s">
        <v>119</v>
      </c>
      <c r="E1453" s="62">
        <v>45901</v>
      </c>
      <c r="F1453" s="62">
        <v>46265</v>
      </c>
      <c r="G1453" s="37" t="s">
        <v>1843</v>
      </c>
      <c r="H1453" s="36">
        <v>652129</v>
      </c>
      <c r="I1453" s="63">
        <v>19385</v>
      </c>
      <c r="J1453" s="24" t="s">
        <v>4358</v>
      </c>
      <c r="K1453" s="63">
        <f t="shared" si="403"/>
        <v>45901</v>
      </c>
      <c r="L1453" s="55">
        <f t="shared" si="404"/>
        <v>0.04</v>
      </c>
      <c r="M1453" s="76">
        <v>0.22500000000000001</v>
      </c>
      <c r="N1453" s="62">
        <v>45901</v>
      </c>
      <c r="O1453" s="62">
        <v>46265</v>
      </c>
      <c r="P1453" s="63"/>
      <c r="Q1453" s="63"/>
      <c r="R1453" s="78">
        <v>72</v>
      </c>
      <c r="S1453" s="63" t="str">
        <f>VLOOKUP(R1453,SA!$B$3:$C$11,2,1)</f>
        <v>71-75</v>
      </c>
      <c r="T1453" s="38" t="s">
        <v>98</v>
      </c>
      <c r="U1453" s="24" t="s">
        <v>5747</v>
      </c>
      <c r="V1453" s="24">
        <v>500000</v>
      </c>
      <c r="W1453" s="39">
        <f t="shared" si="405"/>
        <v>0</v>
      </c>
      <c r="X1453" s="29">
        <f t="shared" si="406"/>
        <v>0</v>
      </c>
      <c r="Y1453" s="40">
        <f t="shared" si="407"/>
        <v>365</v>
      </c>
      <c r="Z1453" s="38">
        <f t="shared" si="408"/>
        <v>46081</v>
      </c>
      <c r="AA1453" s="41">
        <f t="shared" si="409"/>
        <v>181</v>
      </c>
      <c r="AB1453" s="24" t="s">
        <v>113</v>
      </c>
      <c r="AC1453" s="41">
        <f t="shared" si="410"/>
        <v>23735.924199999998</v>
      </c>
      <c r="AD1453" s="41">
        <v>1</v>
      </c>
      <c r="AE1453" s="72">
        <f>INDEX(SA!$C$2:$G$11,MATCH(Details!S1453,SA!$C$2:$C$11,0),MATCH(Details!V1453,SA!$C$2:$G$2,0))*Y1453/(F1453-E1453+1)</f>
        <v>20115.189999999999</v>
      </c>
      <c r="AF1453" s="41">
        <f t="shared" si="411"/>
        <v>0</v>
      </c>
      <c r="AG1453" s="41">
        <f t="shared" si="412"/>
        <v>0</v>
      </c>
      <c r="AH1453" s="41">
        <f t="shared" si="413"/>
        <v>3620.7341999999994</v>
      </c>
      <c r="AI1453" s="60">
        <f t="shared" si="414"/>
        <v>804.60759999999993</v>
      </c>
      <c r="AJ1453" s="60">
        <f t="shared" si="415"/>
        <v>4525.9177499999996</v>
      </c>
      <c r="AK1453" s="60">
        <f t="shared" si="416"/>
        <v>9974.9298356164381</v>
      </c>
      <c r="AL1453" s="60">
        <f t="shared" si="417"/>
        <v>7331.5734291780818</v>
      </c>
      <c r="AM1453" s="41">
        <f t="shared" si="418"/>
        <v>7453.091220821917</v>
      </c>
      <c r="AN1453" s="42">
        <f t="shared" si="419"/>
        <v>45715</v>
      </c>
      <c r="AO1453" s="43">
        <f t="shared" si="420"/>
        <v>20115.189999999999</v>
      </c>
    </row>
    <row r="1454" spans="1:41" s="24" customFormat="1" ht="15.75" customHeight="1" x14ac:dyDescent="0.35">
      <c r="A1454" s="36" t="s">
        <v>27</v>
      </c>
      <c r="B1454" s="36">
        <v>202509</v>
      </c>
      <c r="C1454" s="24" t="s">
        <v>736</v>
      </c>
      <c r="D1454" s="24" t="s">
        <v>119</v>
      </c>
      <c r="E1454" s="62">
        <v>45901</v>
      </c>
      <c r="F1454" s="62">
        <v>46265</v>
      </c>
      <c r="G1454" s="37" t="s">
        <v>459</v>
      </c>
      <c r="H1454" s="36">
        <v>652129</v>
      </c>
      <c r="I1454" s="63">
        <v>29003</v>
      </c>
      <c r="J1454" s="24" t="s">
        <v>4359</v>
      </c>
      <c r="K1454" s="63">
        <f t="shared" si="403"/>
        <v>45901</v>
      </c>
      <c r="L1454" s="55">
        <f t="shared" si="404"/>
        <v>0.04</v>
      </c>
      <c r="M1454" s="76">
        <v>0.22500000000000001</v>
      </c>
      <c r="N1454" s="62">
        <v>45901</v>
      </c>
      <c r="O1454" s="62">
        <v>46265</v>
      </c>
      <c r="P1454" s="63"/>
      <c r="Q1454" s="63"/>
      <c r="R1454" s="78">
        <v>46</v>
      </c>
      <c r="S1454" s="63" t="str">
        <f>VLOOKUP(R1454,SA!$B$3:$C$11,2,1)</f>
        <v>46-55</v>
      </c>
      <c r="T1454" s="38" t="s">
        <v>97</v>
      </c>
      <c r="U1454" s="24" t="s">
        <v>56</v>
      </c>
      <c r="V1454" s="24">
        <v>500000</v>
      </c>
      <c r="W1454" s="39">
        <f t="shared" si="405"/>
        <v>500000</v>
      </c>
      <c r="X1454" s="29">
        <f t="shared" si="406"/>
        <v>1</v>
      </c>
      <c r="Y1454" s="40">
        <f t="shared" si="407"/>
        <v>365</v>
      </c>
      <c r="Z1454" s="38">
        <f t="shared" si="408"/>
        <v>46081</v>
      </c>
      <c r="AA1454" s="41">
        <f t="shared" si="409"/>
        <v>181</v>
      </c>
      <c r="AB1454" s="24" t="s">
        <v>113</v>
      </c>
      <c r="AC1454" s="41">
        <f t="shared" si="410"/>
        <v>8919.0417999999991</v>
      </c>
      <c r="AD1454" s="41">
        <v>1</v>
      </c>
      <c r="AE1454" s="72">
        <f>INDEX(SA!$C$2:$G$11,MATCH(Details!S1454,SA!$C$2:$C$11,0),MATCH(Details!V1454,SA!$C$2:$G$2,0))*Y1454/(F1454-E1454+1)</f>
        <v>7558.5099999999993</v>
      </c>
      <c r="AF1454" s="41">
        <f t="shared" si="411"/>
        <v>0</v>
      </c>
      <c r="AG1454" s="41">
        <f t="shared" si="412"/>
        <v>0</v>
      </c>
      <c r="AH1454" s="41">
        <f t="shared" si="413"/>
        <v>1360.5317999999997</v>
      </c>
      <c r="AI1454" s="60">
        <f t="shared" si="414"/>
        <v>302.34039999999999</v>
      </c>
      <c r="AJ1454" s="60">
        <f t="shared" si="415"/>
        <v>1700.6647499999999</v>
      </c>
      <c r="AK1454" s="60">
        <f t="shared" si="416"/>
        <v>3748.1926301369858</v>
      </c>
      <c r="AL1454" s="60">
        <f t="shared" si="417"/>
        <v>2754.9215831506845</v>
      </c>
      <c r="AM1454" s="41">
        <f t="shared" si="418"/>
        <v>2800.5832668493149</v>
      </c>
      <c r="AN1454" s="42">
        <f t="shared" si="419"/>
        <v>45715</v>
      </c>
      <c r="AO1454" s="43">
        <f t="shared" si="420"/>
        <v>7558.5099999999993</v>
      </c>
    </row>
    <row r="1455" spans="1:41" s="24" customFormat="1" ht="15.75" customHeight="1" x14ac:dyDescent="0.35">
      <c r="A1455" s="36" t="s">
        <v>27</v>
      </c>
      <c r="B1455" s="36">
        <v>202509</v>
      </c>
      <c r="C1455" s="24" t="s">
        <v>736</v>
      </c>
      <c r="D1455" s="24" t="s">
        <v>119</v>
      </c>
      <c r="E1455" s="62">
        <v>45901</v>
      </c>
      <c r="F1455" s="62">
        <v>46265</v>
      </c>
      <c r="G1455" s="37" t="s">
        <v>1844</v>
      </c>
      <c r="H1455" s="36">
        <v>652129</v>
      </c>
      <c r="I1455" s="63">
        <v>29428</v>
      </c>
      <c r="J1455" s="24" t="s">
        <v>4360</v>
      </c>
      <c r="K1455" s="63">
        <f t="shared" si="403"/>
        <v>45901</v>
      </c>
      <c r="L1455" s="55">
        <f t="shared" si="404"/>
        <v>0.04</v>
      </c>
      <c r="M1455" s="76">
        <v>0.22500000000000001</v>
      </c>
      <c r="N1455" s="62">
        <v>45901</v>
      </c>
      <c r="O1455" s="62">
        <v>46265</v>
      </c>
      <c r="P1455" s="63"/>
      <c r="Q1455" s="63"/>
      <c r="R1455" s="78">
        <v>45</v>
      </c>
      <c r="S1455" s="63" t="str">
        <f>VLOOKUP(R1455,SA!$B$3:$C$11,2,1)</f>
        <v>36-45</v>
      </c>
      <c r="T1455" s="38" t="s">
        <v>98</v>
      </c>
      <c r="U1455" s="24" t="s">
        <v>5743</v>
      </c>
      <c r="V1455" s="24">
        <v>500000</v>
      </c>
      <c r="W1455" s="39">
        <f t="shared" si="405"/>
        <v>0</v>
      </c>
      <c r="X1455" s="29">
        <f t="shared" si="406"/>
        <v>0</v>
      </c>
      <c r="Y1455" s="40">
        <f t="shared" si="407"/>
        <v>365</v>
      </c>
      <c r="Z1455" s="38">
        <f t="shared" si="408"/>
        <v>46081</v>
      </c>
      <c r="AA1455" s="41">
        <f t="shared" si="409"/>
        <v>181</v>
      </c>
      <c r="AB1455" s="24" t="s">
        <v>113</v>
      </c>
      <c r="AC1455" s="41">
        <f t="shared" si="410"/>
        <v>6046.1902</v>
      </c>
      <c r="AD1455" s="41">
        <v>1</v>
      </c>
      <c r="AE1455" s="72">
        <f>INDEX(SA!$C$2:$G$11,MATCH(Details!S1455,SA!$C$2:$C$11,0),MATCH(Details!V1455,SA!$C$2:$G$2,0))*Y1455/(F1455-E1455+1)</f>
        <v>5123.8900000000003</v>
      </c>
      <c r="AF1455" s="41">
        <f t="shared" si="411"/>
        <v>0</v>
      </c>
      <c r="AG1455" s="41">
        <f t="shared" si="412"/>
        <v>0</v>
      </c>
      <c r="AH1455" s="41">
        <f t="shared" si="413"/>
        <v>922.30020000000002</v>
      </c>
      <c r="AI1455" s="60">
        <f t="shared" si="414"/>
        <v>204.9556</v>
      </c>
      <c r="AJ1455" s="60">
        <f t="shared" si="415"/>
        <v>1152.8752500000001</v>
      </c>
      <c r="AK1455" s="60">
        <f t="shared" si="416"/>
        <v>2540.8879178082193</v>
      </c>
      <c r="AL1455" s="60">
        <f t="shared" si="417"/>
        <v>1867.5526195890411</v>
      </c>
      <c r="AM1455" s="41">
        <f t="shared" si="418"/>
        <v>1898.5065304109589</v>
      </c>
      <c r="AN1455" s="42">
        <f t="shared" si="419"/>
        <v>45715</v>
      </c>
      <c r="AO1455" s="43">
        <f t="shared" si="420"/>
        <v>5123.8900000000003</v>
      </c>
    </row>
    <row r="1456" spans="1:41" s="24" customFormat="1" ht="15.75" customHeight="1" x14ac:dyDescent="0.35">
      <c r="A1456" s="36" t="s">
        <v>27</v>
      </c>
      <c r="B1456" s="36">
        <v>202509</v>
      </c>
      <c r="C1456" s="24" t="s">
        <v>736</v>
      </c>
      <c r="D1456" s="24" t="s">
        <v>119</v>
      </c>
      <c r="E1456" s="62">
        <v>45901</v>
      </c>
      <c r="F1456" s="62">
        <v>46265</v>
      </c>
      <c r="G1456" s="37" t="s">
        <v>1845</v>
      </c>
      <c r="H1456" s="36">
        <v>652133</v>
      </c>
      <c r="I1456" s="63">
        <v>32796</v>
      </c>
      <c r="J1456" s="24" t="s">
        <v>4361</v>
      </c>
      <c r="K1456" s="63">
        <f t="shared" si="403"/>
        <v>45901</v>
      </c>
      <c r="L1456" s="55">
        <f t="shared" si="404"/>
        <v>0.04</v>
      </c>
      <c r="M1456" s="76">
        <v>0.22500000000000001</v>
      </c>
      <c r="N1456" s="62">
        <v>45901</v>
      </c>
      <c r="O1456" s="62">
        <v>46265</v>
      </c>
      <c r="P1456" s="63"/>
      <c r="Q1456" s="63"/>
      <c r="R1456" s="78">
        <v>35</v>
      </c>
      <c r="S1456" s="63" t="str">
        <f>VLOOKUP(R1456,SA!$B$3:$C$11,2,1)</f>
        <v>26-35</v>
      </c>
      <c r="T1456" s="38" t="s">
        <v>98</v>
      </c>
      <c r="U1456" s="24" t="s">
        <v>5743</v>
      </c>
      <c r="V1456" s="24">
        <v>500000</v>
      </c>
      <c r="W1456" s="39">
        <f t="shared" si="405"/>
        <v>0</v>
      </c>
      <c r="X1456" s="29">
        <f t="shared" si="406"/>
        <v>0</v>
      </c>
      <c r="Y1456" s="40">
        <f t="shared" si="407"/>
        <v>365</v>
      </c>
      <c r="Z1456" s="38">
        <f t="shared" si="408"/>
        <v>46081</v>
      </c>
      <c r="AA1456" s="41">
        <f t="shared" si="409"/>
        <v>181</v>
      </c>
      <c r="AB1456" s="24" t="s">
        <v>113</v>
      </c>
      <c r="AC1456" s="41">
        <f t="shared" si="410"/>
        <v>4986.3141999999998</v>
      </c>
      <c r="AD1456" s="41">
        <v>1</v>
      </c>
      <c r="AE1456" s="72">
        <f>INDEX(SA!$C$2:$G$11,MATCH(Details!S1456,SA!$C$2:$C$11,0),MATCH(Details!V1456,SA!$C$2:$G$2,0))*Y1456/(F1456-E1456+1)</f>
        <v>4225.6899999999996</v>
      </c>
      <c r="AF1456" s="41">
        <f t="shared" si="411"/>
        <v>0</v>
      </c>
      <c r="AG1456" s="41">
        <f t="shared" si="412"/>
        <v>0</v>
      </c>
      <c r="AH1456" s="41">
        <f t="shared" si="413"/>
        <v>760.62419999999986</v>
      </c>
      <c r="AI1456" s="60">
        <f t="shared" si="414"/>
        <v>169.02759999999998</v>
      </c>
      <c r="AJ1456" s="60">
        <f t="shared" si="415"/>
        <v>950.78024999999991</v>
      </c>
      <c r="AK1456" s="60">
        <f t="shared" si="416"/>
        <v>2095.479150684931</v>
      </c>
      <c r="AL1456" s="60">
        <f t="shared" si="417"/>
        <v>1540.1771757534243</v>
      </c>
      <c r="AM1456" s="41">
        <f t="shared" si="418"/>
        <v>1565.7049742465756</v>
      </c>
      <c r="AN1456" s="42">
        <f t="shared" si="419"/>
        <v>45715</v>
      </c>
      <c r="AO1456" s="43">
        <f t="shared" si="420"/>
        <v>4225.6899999999996</v>
      </c>
    </row>
    <row r="1457" spans="1:41" s="24" customFormat="1" ht="15.75" customHeight="1" x14ac:dyDescent="0.35">
      <c r="A1457" s="36" t="s">
        <v>27</v>
      </c>
      <c r="B1457" s="36">
        <v>202509</v>
      </c>
      <c r="C1457" s="24" t="s">
        <v>736</v>
      </c>
      <c r="D1457" s="24" t="s">
        <v>119</v>
      </c>
      <c r="E1457" s="62">
        <v>45901</v>
      </c>
      <c r="F1457" s="62">
        <v>46265</v>
      </c>
      <c r="G1457" s="37" t="s">
        <v>1846</v>
      </c>
      <c r="H1457" s="36">
        <v>652133</v>
      </c>
      <c r="I1457" s="63">
        <v>42167</v>
      </c>
      <c r="J1457" s="24" t="s">
        <v>4362</v>
      </c>
      <c r="K1457" s="63">
        <f t="shared" si="403"/>
        <v>45901</v>
      </c>
      <c r="L1457" s="55">
        <f t="shared" si="404"/>
        <v>0.04</v>
      </c>
      <c r="M1457" s="76">
        <v>0.22500000000000001</v>
      </c>
      <c r="N1457" s="62">
        <v>45901</v>
      </c>
      <c r="O1457" s="62">
        <v>46265</v>
      </c>
      <c r="P1457" s="63"/>
      <c r="Q1457" s="63"/>
      <c r="R1457" s="78">
        <v>10</v>
      </c>
      <c r="S1457" s="63" t="str">
        <f>VLOOKUP(R1457,SA!$B$3:$C$11,2,1)</f>
        <v>0-25</v>
      </c>
      <c r="T1457" s="38" t="s">
        <v>97</v>
      </c>
      <c r="U1457" s="24" t="s">
        <v>5745</v>
      </c>
      <c r="V1457" s="24">
        <v>500000</v>
      </c>
      <c r="W1457" s="39">
        <f t="shared" si="405"/>
        <v>0</v>
      </c>
      <c r="X1457" s="29">
        <f t="shared" si="406"/>
        <v>0</v>
      </c>
      <c r="Y1457" s="40">
        <f t="shared" si="407"/>
        <v>365</v>
      </c>
      <c r="Z1457" s="38">
        <f t="shared" si="408"/>
        <v>46081</v>
      </c>
      <c r="AA1457" s="41">
        <f t="shared" si="409"/>
        <v>181</v>
      </c>
      <c r="AB1457" s="24" t="s">
        <v>113</v>
      </c>
      <c r="AC1457" s="41">
        <f t="shared" si="410"/>
        <v>4448.2106000000003</v>
      </c>
      <c r="AD1457" s="41">
        <v>1</v>
      </c>
      <c r="AE1457" s="72">
        <f>INDEX(SA!$C$2:$G$11,MATCH(Details!S1457,SA!$C$2:$C$11,0),MATCH(Details!V1457,SA!$C$2:$G$2,0))*Y1457/(F1457-E1457+1)</f>
        <v>3769.67</v>
      </c>
      <c r="AF1457" s="41">
        <f t="shared" si="411"/>
        <v>0</v>
      </c>
      <c r="AG1457" s="41">
        <f t="shared" si="412"/>
        <v>0</v>
      </c>
      <c r="AH1457" s="41">
        <f t="shared" si="413"/>
        <v>678.54060000000004</v>
      </c>
      <c r="AI1457" s="60">
        <f t="shared" si="414"/>
        <v>150.7868</v>
      </c>
      <c r="AJ1457" s="60">
        <f t="shared" si="415"/>
        <v>848.17574999999999</v>
      </c>
      <c r="AK1457" s="60">
        <f t="shared" si="416"/>
        <v>1869.3432054794521</v>
      </c>
      <c r="AL1457" s="60">
        <f t="shared" si="417"/>
        <v>1373.9672560273973</v>
      </c>
      <c r="AM1457" s="41">
        <f t="shared" si="418"/>
        <v>1396.7401939726028</v>
      </c>
      <c r="AN1457" s="42">
        <f t="shared" si="419"/>
        <v>45715</v>
      </c>
      <c r="AO1457" s="43">
        <f t="shared" si="420"/>
        <v>3769.67</v>
      </c>
    </row>
    <row r="1458" spans="1:41" s="24" customFormat="1" ht="15.75" customHeight="1" x14ac:dyDescent="0.35">
      <c r="A1458" s="36" t="s">
        <v>27</v>
      </c>
      <c r="B1458" s="36">
        <v>202509</v>
      </c>
      <c r="C1458" s="24" t="s">
        <v>736</v>
      </c>
      <c r="D1458" s="24" t="s">
        <v>119</v>
      </c>
      <c r="E1458" s="62">
        <v>45901</v>
      </c>
      <c r="F1458" s="62">
        <v>46265</v>
      </c>
      <c r="G1458" s="37" t="s">
        <v>326</v>
      </c>
      <c r="H1458" s="36">
        <v>652133</v>
      </c>
      <c r="I1458" s="63">
        <v>29991</v>
      </c>
      <c r="J1458" s="24" t="s">
        <v>4363</v>
      </c>
      <c r="K1458" s="63">
        <f t="shared" si="403"/>
        <v>45901</v>
      </c>
      <c r="L1458" s="55">
        <f t="shared" si="404"/>
        <v>0.04</v>
      </c>
      <c r="M1458" s="76">
        <v>0.22500000000000001</v>
      </c>
      <c r="N1458" s="62">
        <v>45901</v>
      </c>
      <c r="O1458" s="62">
        <v>46265</v>
      </c>
      <c r="P1458" s="63"/>
      <c r="Q1458" s="63"/>
      <c r="R1458" s="78">
        <v>43</v>
      </c>
      <c r="S1458" s="63" t="str">
        <f>VLOOKUP(R1458,SA!$B$3:$C$11,2,1)</f>
        <v>36-45</v>
      </c>
      <c r="T1458" s="38" t="s">
        <v>97</v>
      </c>
      <c r="U1458" s="24" t="s">
        <v>56</v>
      </c>
      <c r="V1458" s="24">
        <v>500000</v>
      </c>
      <c r="W1458" s="39">
        <f t="shared" si="405"/>
        <v>500000</v>
      </c>
      <c r="X1458" s="29">
        <f t="shared" si="406"/>
        <v>1</v>
      </c>
      <c r="Y1458" s="40">
        <f t="shared" si="407"/>
        <v>365</v>
      </c>
      <c r="Z1458" s="38">
        <f t="shared" si="408"/>
        <v>46081</v>
      </c>
      <c r="AA1458" s="41">
        <f t="shared" si="409"/>
        <v>181</v>
      </c>
      <c r="AB1458" s="24" t="s">
        <v>113</v>
      </c>
      <c r="AC1458" s="41">
        <f t="shared" si="410"/>
        <v>6046.1902</v>
      </c>
      <c r="AD1458" s="41">
        <v>1</v>
      </c>
      <c r="AE1458" s="72">
        <f>INDEX(SA!$C$2:$G$11,MATCH(Details!S1458,SA!$C$2:$C$11,0),MATCH(Details!V1458,SA!$C$2:$G$2,0))*Y1458/(F1458-E1458+1)</f>
        <v>5123.8900000000003</v>
      </c>
      <c r="AF1458" s="41">
        <f t="shared" si="411"/>
        <v>0</v>
      </c>
      <c r="AG1458" s="41">
        <f t="shared" si="412"/>
        <v>0</v>
      </c>
      <c r="AH1458" s="41">
        <f t="shared" si="413"/>
        <v>922.30020000000002</v>
      </c>
      <c r="AI1458" s="60">
        <f t="shared" si="414"/>
        <v>204.9556</v>
      </c>
      <c r="AJ1458" s="60">
        <f t="shared" si="415"/>
        <v>1152.8752500000001</v>
      </c>
      <c r="AK1458" s="60">
        <f t="shared" si="416"/>
        <v>2540.8879178082193</v>
      </c>
      <c r="AL1458" s="60">
        <f t="shared" si="417"/>
        <v>1867.5526195890411</v>
      </c>
      <c r="AM1458" s="41">
        <f t="shared" si="418"/>
        <v>1898.5065304109589</v>
      </c>
      <c r="AN1458" s="42">
        <f t="shared" si="419"/>
        <v>45715</v>
      </c>
      <c r="AO1458" s="43">
        <f t="shared" si="420"/>
        <v>5123.8900000000003</v>
      </c>
    </row>
    <row r="1459" spans="1:41" s="24" customFormat="1" ht="15.75" customHeight="1" x14ac:dyDescent="0.35">
      <c r="A1459" s="36" t="s">
        <v>27</v>
      </c>
      <c r="B1459" s="36">
        <v>202509</v>
      </c>
      <c r="C1459" s="24" t="s">
        <v>736</v>
      </c>
      <c r="D1459" s="24" t="s">
        <v>119</v>
      </c>
      <c r="E1459" s="62">
        <v>45901</v>
      </c>
      <c r="F1459" s="62">
        <v>46265</v>
      </c>
      <c r="G1459" s="37" t="s">
        <v>1847</v>
      </c>
      <c r="H1459" s="36">
        <v>652133</v>
      </c>
      <c r="I1459" s="63">
        <v>42167</v>
      </c>
      <c r="J1459" s="24" t="s">
        <v>4364</v>
      </c>
      <c r="K1459" s="63">
        <f t="shared" si="403"/>
        <v>45901</v>
      </c>
      <c r="L1459" s="55">
        <f t="shared" si="404"/>
        <v>0.04</v>
      </c>
      <c r="M1459" s="76">
        <v>0.22500000000000001</v>
      </c>
      <c r="N1459" s="62">
        <v>45901</v>
      </c>
      <c r="O1459" s="62">
        <v>46265</v>
      </c>
      <c r="P1459" s="63"/>
      <c r="Q1459" s="63"/>
      <c r="R1459" s="78">
        <v>10</v>
      </c>
      <c r="S1459" s="63" t="str">
        <f>VLOOKUP(R1459,SA!$B$3:$C$11,2,1)</f>
        <v>0-25</v>
      </c>
      <c r="T1459" s="38" t="s">
        <v>97</v>
      </c>
      <c r="U1459" s="24" t="s">
        <v>5745</v>
      </c>
      <c r="V1459" s="24">
        <v>500000</v>
      </c>
      <c r="W1459" s="39">
        <f t="shared" si="405"/>
        <v>0</v>
      </c>
      <c r="X1459" s="29">
        <f t="shared" si="406"/>
        <v>0</v>
      </c>
      <c r="Y1459" s="40">
        <f t="shared" si="407"/>
        <v>365</v>
      </c>
      <c r="Z1459" s="38">
        <f t="shared" si="408"/>
        <v>46081</v>
      </c>
      <c r="AA1459" s="41">
        <f t="shared" si="409"/>
        <v>181</v>
      </c>
      <c r="AB1459" s="24" t="s">
        <v>113</v>
      </c>
      <c r="AC1459" s="41">
        <f t="shared" si="410"/>
        <v>4448.2106000000003</v>
      </c>
      <c r="AD1459" s="41">
        <v>1</v>
      </c>
      <c r="AE1459" s="72">
        <f>INDEX(SA!$C$2:$G$11,MATCH(Details!S1459,SA!$C$2:$C$11,0),MATCH(Details!V1459,SA!$C$2:$G$2,0))*Y1459/(F1459-E1459+1)</f>
        <v>3769.67</v>
      </c>
      <c r="AF1459" s="41">
        <f t="shared" si="411"/>
        <v>0</v>
      </c>
      <c r="AG1459" s="41">
        <f t="shared" si="412"/>
        <v>0</v>
      </c>
      <c r="AH1459" s="41">
        <f t="shared" si="413"/>
        <v>678.54060000000004</v>
      </c>
      <c r="AI1459" s="60">
        <f t="shared" si="414"/>
        <v>150.7868</v>
      </c>
      <c r="AJ1459" s="60">
        <f t="shared" si="415"/>
        <v>848.17574999999999</v>
      </c>
      <c r="AK1459" s="60">
        <f t="shared" si="416"/>
        <v>1869.3432054794521</v>
      </c>
      <c r="AL1459" s="60">
        <f t="shared" si="417"/>
        <v>1373.9672560273973</v>
      </c>
      <c r="AM1459" s="41">
        <f t="shared" si="418"/>
        <v>1396.7401939726028</v>
      </c>
      <c r="AN1459" s="42">
        <f t="shared" si="419"/>
        <v>45715</v>
      </c>
      <c r="AO1459" s="43">
        <f t="shared" si="420"/>
        <v>3769.67</v>
      </c>
    </row>
    <row r="1460" spans="1:41" s="24" customFormat="1" ht="15.75" customHeight="1" x14ac:dyDescent="0.35">
      <c r="A1460" s="36" t="s">
        <v>27</v>
      </c>
      <c r="B1460" s="36">
        <v>202509</v>
      </c>
      <c r="C1460" s="24" t="s">
        <v>736</v>
      </c>
      <c r="D1460" s="24" t="s">
        <v>119</v>
      </c>
      <c r="E1460" s="62">
        <v>45901</v>
      </c>
      <c r="F1460" s="62">
        <v>46265</v>
      </c>
      <c r="G1460" s="37" t="s">
        <v>1848</v>
      </c>
      <c r="H1460" s="36">
        <v>652134</v>
      </c>
      <c r="I1460" s="63">
        <v>40922</v>
      </c>
      <c r="J1460" s="24" t="s">
        <v>4365</v>
      </c>
      <c r="K1460" s="63">
        <f t="shared" si="403"/>
        <v>45901</v>
      </c>
      <c r="L1460" s="55">
        <f t="shared" si="404"/>
        <v>0.04</v>
      </c>
      <c r="M1460" s="76">
        <v>0.22500000000000001</v>
      </c>
      <c r="N1460" s="62">
        <v>45901</v>
      </c>
      <c r="O1460" s="62">
        <v>46265</v>
      </c>
      <c r="P1460" s="63"/>
      <c r="Q1460" s="63"/>
      <c r="R1460" s="78">
        <v>13</v>
      </c>
      <c r="S1460" s="63" t="str">
        <f>VLOOKUP(R1460,SA!$B$3:$C$11,2,1)</f>
        <v>0-25</v>
      </c>
      <c r="T1460" s="38" t="s">
        <v>97</v>
      </c>
      <c r="U1460" s="24" t="s">
        <v>5745</v>
      </c>
      <c r="V1460" s="24">
        <v>500000</v>
      </c>
      <c r="W1460" s="39">
        <f t="shared" si="405"/>
        <v>0</v>
      </c>
      <c r="X1460" s="29">
        <f t="shared" si="406"/>
        <v>0</v>
      </c>
      <c r="Y1460" s="40">
        <f t="shared" si="407"/>
        <v>365</v>
      </c>
      <c r="Z1460" s="38">
        <f t="shared" si="408"/>
        <v>46081</v>
      </c>
      <c r="AA1460" s="41">
        <f t="shared" si="409"/>
        <v>181</v>
      </c>
      <c r="AB1460" s="24" t="s">
        <v>113</v>
      </c>
      <c r="AC1460" s="41">
        <f t="shared" si="410"/>
        <v>4448.2106000000003</v>
      </c>
      <c r="AD1460" s="41">
        <v>1</v>
      </c>
      <c r="AE1460" s="72">
        <f>INDEX(SA!$C$2:$G$11,MATCH(Details!S1460,SA!$C$2:$C$11,0),MATCH(Details!V1460,SA!$C$2:$G$2,0))*Y1460/(F1460-E1460+1)</f>
        <v>3769.67</v>
      </c>
      <c r="AF1460" s="41">
        <f t="shared" si="411"/>
        <v>0</v>
      </c>
      <c r="AG1460" s="41">
        <f t="shared" si="412"/>
        <v>0</v>
      </c>
      <c r="AH1460" s="41">
        <f t="shared" si="413"/>
        <v>678.54060000000004</v>
      </c>
      <c r="AI1460" s="60">
        <f t="shared" si="414"/>
        <v>150.7868</v>
      </c>
      <c r="AJ1460" s="60">
        <f t="shared" si="415"/>
        <v>848.17574999999999</v>
      </c>
      <c r="AK1460" s="60">
        <f t="shared" si="416"/>
        <v>1869.3432054794521</v>
      </c>
      <c r="AL1460" s="60">
        <f t="shared" si="417"/>
        <v>1373.9672560273973</v>
      </c>
      <c r="AM1460" s="41">
        <f t="shared" si="418"/>
        <v>1396.7401939726028</v>
      </c>
      <c r="AN1460" s="42">
        <f t="shared" si="419"/>
        <v>45715</v>
      </c>
      <c r="AO1460" s="43">
        <f t="shared" si="420"/>
        <v>3769.67</v>
      </c>
    </row>
    <row r="1461" spans="1:41" s="24" customFormat="1" ht="15.75" customHeight="1" x14ac:dyDescent="0.35">
      <c r="A1461" s="36" t="s">
        <v>27</v>
      </c>
      <c r="B1461" s="36">
        <v>202509</v>
      </c>
      <c r="C1461" s="24" t="s">
        <v>736</v>
      </c>
      <c r="D1461" s="24" t="s">
        <v>119</v>
      </c>
      <c r="E1461" s="62">
        <v>45901</v>
      </c>
      <c r="F1461" s="62">
        <v>46265</v>
      </c>
      <c r="G1461" s="37" t="s">
        <v>1849</v>
      </c>
      <c r="H1461" s="36">
        <v>652134</v>
      </c>
      <c r="I1461" s="63">
        <v>30878</v>
      </c>
      <c r="J1461" s="24" t="s">
        <v>4366</v>
      </c>
      <c r="K1461" s="63">
        <f t="shared" si="403"/>
        <v>45901</v>
      </c>
      <c r="L1461" s="55">
        <f t="shared" si="404"/>
        <v>0.04</v>
      </c>
      <c r="M1461" s="76">
        <v>0.22500000000000001</v>
      </c>
      <c r="N1461" s="62">
        <v>45901</v>
      </c>
      <c r="O1461" s="62">
        <v>46265</v>
      </c>
      <c r="P1461" s="63"/>
      <c r="Q1461" s="63"/>
      <c r="R1461" s="78">
        <v>41</v>
      </c>
      <c r="S1461" s="63" t="str">
        <f>VLOOKUP(R1461,SA!$B$3:$C$11,2,1)</f>
        <v>36-45</v>
      </c>
      <c r="T1461" s="38" t="s">
        <v>98</v>
      </c>
      <c r="U1461" s="24" t="s">
        <v>5743</v>
      </c>
      <c r="V1461" s="24">
        <v>500000</v>
      </c>
      <c r="W1461" s="39">
        <f t="shared" si="405"/>
        <v>0</v>
      </c>
      <c r="X1461" s="29">
        <f t="shared" si="406"/>
        <v>0</v>
      </c>
      <c r="Y1461" s="40">
        <f t="shared" si="407"/>
        <v>365</v>
      </c>
      <c r="Z1461" s="38">
        <f t="shared" si="408"/>
        <v>46081</v>
      </c>
      <c r="AA1461" s="41">
        <f t="shared" si="409"/>
        <v>181</v>
      </c>
      <c r="AB1461" s="24" t="s">
        <v>113</v>
      </c>
      <c r="AC1461" s="41">
        <f t="shared" si="410"/>
        <v>6046.1902</v>
      </c>
      <c r="AD1461" s="41">
        <v>1</v>
      </c>
      <c r="AE1461" s="72">
        <f>INDEX(SA!$C$2:$G$11,MATCH(Details!S1461,SA!$C$2:$C$11,0),MATCH(Details!V1461,SA!$C$2:$G$2,0))*Y1461/(F1461-E1461+1)</f>
        <v>5123.8900000000003</v>
      </c>
      <c r="AF1461" s="41">
        <f t="shared" si="411"/>
        <v>0</v>
      </c>
      <c r="AG1461" s="41">
        <f t="shared" si="412"/>
        <v>0</v>
      </c>
      <c r="AH1461" s="41">
        <f t="shared" si="413"/>
        <v>922.30020000000002</v>
      </c>
      <c r="AI1461" s="60">
        <f t="shared" si="414"/>
        <v>204.9556</v>
      </c>
      <c r="AJ1461" s="60">
        <f t="shared" si="415"/>
        <v>1152.8752500000001</v>
      </c>
      <c r="AK1461" s="60">
        <f t="shared" si="416"/>
        <v>2540.8879178082193</v>
      </c>
      <c r="AL1461" s="60">
        <f t="shared" si="417"/>
        <v>1867.5526195890411</v>
      </c>
      <c r="AM1461" s="41">
        <f t="shared" si="418"/>
        <v>1898.5065304109589</v>
      </c>
      <c r="AN1461" s="42">
        <f t="shared" si="419"/>
        <v>45715</v>
      </c>
      <c r="AO1461" s="43">
        <f t="shared" si="420"/>
        <v>5123.8900000000003</v>
      </c>
    </row>
    <row r="1462" spans="1:41" s="24" customFormat="1" ht="15.75" customHeight="1" x14ac:dyDescent="0.35">
      <c r="A1462" s="36" t="s">
        <v>27</v>
      </c>
      <c r="B1462" s="36">
        <v>202509</v>
      </c>
      <c r="C1462" s="24" t="s">
        <v>736</v>
      </c>
      <c r="D1462" s="24" t="s">
        <v>119</v>
      </c>
      <c r="E1462" s="62">
        <v>45901</v>
      </c>
      <c r="F1462" s="62">
        <v>46265</v>
      </c>
      <c r="G1462" s="37" t="s">
        <v>1850</v>
      </c>
      <c r="H1462" s="36">
        <v>652134</v>
      </c>
      <c r="I1462" s="63">
        <v>25098</v>
      </c>
      <c r="J1462" s="24" t="s">
        <v>4367</v>
      </c>
      <c r="K1462" s="63">
        <f t="shared" si="403"/>
        <v>45901</v>
      </c>
      <c r="L1462" s="55">
        <f t="shared" si="404"/>
        <v>0.04</v>
      </c>
      <c r="M1462" s="76">
        <v>0.22500000000000001</v>
      </c>
      <c r="N1462" s="62">
        <v>45901</v>
      </c>
      <c r="O1462" s="62">
        <v>46265</v>
      </c>
      <c r="P1462" s="63"/>
      <c r="Q1462" s="63"/>
      <c r="R1462" s="78">
        <v>56</v>
      </c>
      <c r="S1462" s="63" t="str">
        <f>VLOOKUP(R1462,SA!$B$3:$C$11,2,1)</f>
        <v>56-65</v>
      </c>
      <c r="T1462" s="38" t="s">
        <v>98</v>
      </c>
      <c r="U1462" s="24" t="s">
        <v>5747</v>
      </c>
      <c r="V1462" s="24">
        <v>500000</v>
      </c>
      <c r="W1462" s="39">
        <f t="shared" si="405"/>
        <v>0</v>
      </c>
      <c r="X1462" s="29">
        <f t="shared" si="406"/>
        <v>0</v>
      </c>
      <c r="Y1462" s="40">
        <f t="shared" si="407"/>
        <v>365</v>
      </c>
      <c r="Z1462" s="38">
        <f t="shared" si="408"/>
        <v>46081</v>
      </c>
      <c r="AA1462" s="41">
        <f t="shared" si="409"/>
        <v>181</v>
      </c>
      <c r="AB1462" s="24" t="s">
        <v>113</v>
      </c>
      <c r="AC1462" s="41">
        <f t="shared" si="410"/>
        <v>13100.714</v>
      </c>
      <c r="AD1462" s="41">
        <v>1</v>
      </c>
      <c r="AE1462" s="72">
        <f>INDEX(SA!$C$2:$G$11,MATCH(Details!S1462,SA!$C$2:$C$11,0),MATCH(Details!V1462,SA!$C$2:$G$2,0))*Y1462/(F1462-E1462+1)</f>
        <v>11102.3</v>
      </c>
      <c r="AF1462" s="41">
        <f t="shared" si="411"/>
        <v>0</v>
      </c>
      <c r="AG1462" s="41">
        <f t="shared" si="412"/>
        <v>0</v>
      </c>
      <c r="AH1462" s="41">
        <f t="shared" si="413"/>
        <v>1998.4139999999998</v>
      </c>
      <c r="AI1462" s="60">
        <f t="shared" si="414"/>
        <v>444.09199999999998</v>
      </c>
      <c r="AJ1462" s="60">
        <f t="shared" si="415"/>
        <v>2498.0174999999999</v>
      </c>
      <c r="AK1462" s="60">
        <f t="shared" si="416"/>
        <v>5505.5241095890406</v>
      </c>
      <c r="AL1462" s="60">
        <f t="shared" si="417"/>
        <v>4046.5602205479449</v>
      </c>
      <c r="AM1462" s="41">
        <f t="shared" si="418"/>
        <v>4113.6302794520543</v>
      </c>
      <c r="AN1462" s="42">
        <f t="shared" si="419"/>
        <v>45715</v>
      </c>
      <c r="AO1462" s="43">
        <f t="shared" si="420"/>
        <v>11102.3</v>
      </c>
    </row>
    <row r="1463" spans="1:41" s="24" customFormat="1" ht="15.75" customHeight="1" x14ac:dyDescent="0.35">
      <c r="A1463" s="36" t="s">
        <v>27</v>
      </c>
      <c r="B1463" s="36">
        <v>202509</v>
      </c>
      <c r="C1463" s="24" t="s">
        <v>736</v>
      </c>
      <c r="D1463" s="24" t="s">
        <v>119</v>
      </c>
      <c r="E1463" s="62">
        <v>45901</v>
      </c>
      <c r="F1463" s="62">
        <v>46265</v>
      </c>
      <c r="G1463" s="37" t="s">
        <v>1851</v>
      </c>
      <c r="H1463" s="36">
        <v>652134</v>
      </c>
      <c r="I1463" s="63">
        <v>20467</v>
      </c>
      <c r="J1463" s="24" t="s">
        <v>4368</v>
      </c>
      <c r="K1463" s="63">
        <f t="shared" si="403"/>
        <v>45901</v>
      </c>
      <c r="L1463" s="55">
        <f t="shared" si="404"/>
        <v>0.04</v>
      </c>
      <c r="M1463" s="76">
        <v>0.22500000000000001</v>
      </c>
      <c r="N1463" s="62">
        <v>45901</v>
      </c>
      <c r="O1463" s="62">
        <v>46265</v>
      </c>
      <c r="P1463" s="63"/>
      <c r="Q1463" s="63"/>
      <c r="R1463" s="78">
        <v>69</v>
      </c>
      <c r="S1463" s="63" t="str">
        <f>VLOOKUP(R1463,SA!$B$3:$C$11,2,1)</f>
        <v>66-70</v>
      </c>
      <c r="T1463" s="38" t="s">
        <v>97</v>
      </c>
      <c r="U1463" s="24" t="s">
        <v>5744</v>
      </c>
      <c r="V1463" s="24">
        <v>500000</v>
      </c>
      <c r="W1463" s="39">
        <f t="shared" si="405"/>
        <v>0</v>
      </c>
      <c r="X1463" s="29">
        <f t="shared" si="406"/>
        <v>0</v>
      </c>
      <c r="Y1463" s="40">
        <f t="shared" si="407"/>
        <v>365</v>
      </c>
      <c r="Z1463" s="38">
        <f t="shared" si="408"/>
        <v>46081</v>
      </c>
      <c r="AA1463" s="41">
        <f t="shared" si="409"/>
        <v>181</v>
      </c>
      <c r="AB1463" s="24" t="s">
        <v>113</v>
      </c>
      <c r="AC1463" s="41">
        <f t="shared" si="410"/>
        <v>18713.136199999997</v>
      </c>
      <c r="AD1463" s="41">
        <v>1</v>
      </c>
      <c r="AE1463" s="72">
        <f>INDEX(SA!$C$2:$G$11,MATCH(Details!S1463,SA!$C$2:$C$11,0),MATCH(Details!V1463,SA!$C$2:$G$2,0))*Y1463/(F1463-E1463+1)</f>
        <v>15858.589999999998</v>
      </c>
      <c r="AF1463" s="41">
        <f t="shared" si="411"/>
        <v>0</v>
      </c>
      <c r="AG1463" s="41">
        <f t="shared" si="412"/>
        <v>0</v>
      </c>
      <c r="AH1463" s="41">
        <f t="shared" si="413"/>
        <v>2854.5461999999998</v>
      </c>
      <c r="AI1463" s="60">
        <f t="shared" si="414"/>
        <v>634.34359999999992</v>
      </c>
      <c r="AJ1463" s="60">
        <f t="shared" si="415"/>
        <v>3568.1827499999995</v>
      </c>
      <c r="AK1463" s="60">
        <f t="shared" si="416"/>
        <v>7864.1227123287663</v>
      </c>
      <c r="AL1463" s="60">
        <f t="shared" si="417"/>
        <v>5780.130193561643</v>
      </c>
      <c r="AM1463" s="41">
        <f t="shared" si="418"/>
        <v>5875.9334564383553</v>
      </c>
      <c r="AN1463" s="42">
        <f t="shared" si="419"/>
        <v>45715</v>
      </c>
      <c r="AO1463" s="43">
        <f t="shared" si="420"/>
        <v>15858.589999999998</v>
      </c>
    </row>
    <row r="1464" spans="1:41" s="24" customFormat="1" ht="15.75" customHeight="1" x14ac:dyDescent="0.35">
      <c r="A1464" s="36" t="s">
        <v>27</v>
      </c>
      <c r="B1464" s="36">
        <v>202509</v>
      </c>
      <c r="C1464" s="24" t="s">
        <v>736</v>
      </c>
      <c r="D1464" s="24" t="s">
        <v>119</v>
      </c>
      <c r="E1464" s="62">
        <v>45901</v>
      </c>
      <c r="F1464" s="62">
        <v>46265</v>
      </c>
      <c r="G1464" s="37" t="s">
        <v>226</v>
      </c>
      <c r="H1464" s="36">
        <v>652134</v>
      </c>
      <c r="I1464" s="63">
        <v>30896</v>
      </c>
      <c r="J1464" s="24" t="s">
        <v>4369</v>
      </c>
      <c r="K1464" s="63">
        <f t="shared" si="403"/>
        <v>45901</v>
      </c>
      <c r="L1464" s="55">
        <f t="shared" si="404"/>
        <v>0.04</v>
      </c>
      <c r="M1464" s="76">
        <v>0.22500000000000001</v>
      </c>
      <c r="N1464" s="62">
        <v>45901</v>
      </c>
      <c r="O1464" s="62">
        <v>46265</v>
      </c>
      <c r="P1464" s="63"/>
      <c r="Q1464" s="63"/>
      <c r="R1464" s="78">
        <v>41</v>
      </c>
      <c r="S1464" s="63" t="str">
        <f>VLOOKUP(R1464,SA!$B$3:$C$11,2,1)</f>
        <v>36-45</v>
      </c>
      <c r="T1464" s="38" t="s">
        <v>97</v>
      </c>
      <c r="U1464" s="24" t="s">
        <v>56</v>
      </c>
      <c r="V1464" s="24">
        <v>500000</v>
      </c>
      <c r="W1464" s="39">
        <f t="shared" si="405"/>
        <v>500000</v>
      </c>
      <c r="X1464" s="29">
        <f t="shared" si="406"/>
        <v>1</v>
      </c>
      <c r="Y1464" s="40">
        <f t="shared" si="407"/>
        <v>365</v>
      </c>
      <c r="Z1464" s="38">
        <f t="shared" si="408"/>
        <v>46081</v>
      </c>
      <c r="AA1464" s="41">
        <f t="shared" si="409"/>
        <v>181</v>
      </c>
      <c r="AB1464" s="24" t="s">
        <v>113</v>
      </c>
      <c r="AC1464" s="41">
        <f t="shared" si="410"/>
        <v>6046.1902</v>
      </c>
      <c r="AD1464" s="41">
        <v>1</v>
      </c>
      <c r="AE1464" s="72">
        <f>INDEX(SA!$C$2:$G$11,MATCH(Details!S1464,SA!$C$2:$C$11,0),MATCH(Details!V1464,SA!$C$2:$G$2,0))*Y1464/(F1464-E1464+1)</f>
        <v>5123.8900000000003</v>
      </c>
      <c r="AF1464" s="41">
        <f t="shared" si="411"/>
        <v>0</v>
      </c>
      <c r="AG1464" s="41">
        <f t="shared" si="412"/>
        <v>0</v>
      </c>
      <c r="AH1464" s="41">
        <f t="shared" si="413"/>
        <v>922.30020000000002</v>
      </c>
      <c r="AI1464" s="60">
        <f t="shared" si="414"/>
        <v>204.9556</v>
      </c>
      <c r="AJ1464" s="60">
        <f t="shared" si="415"/>
        <v>1152.8752500000001</v>
      </c>
      <c r="AK1464" s="60">
        <f t="shared" si="416"/>
        <v>2540.8879178082193</v>
      </c>
      <c r="AL1464" s="60">
        <f t="shared" si="417"/>
        <v>1867.5526195890411</v>
      </c>
      <c r="AM1464" s="41">
        <f t="shared" si="418"/>
        <v>1898.5065304109589</v>
      </c>
      <c r="AN1464" s="42">
        <f t="shared" si="419"/>
        <v>45715</v>
      </c>
      <c r="AO1464" s="43">
        <f t="shared" si="420"/>
        <v>5123.8900000000003</v>
      </c>
    </row>
    <row r="1465" spans="1:41" s="24" customFormat="1" ht="15.75" customHeight="1" x14ac:dyDescent="0.35">
      <c r="A1465" s="36" t="s">
        <v>27</v>
      </c>
      <c r="B1465" s="36">
        <v>202509</v>
      </c>
      <c r="C1465" s="24" t="s">
        <v>736</v>
      </c>
      <c r="D1465" s="24" t="s">
        <v>119</v>
      </c>
      <c r="E1465" s="62">
        <v>45901</v>
      </c>
      <c r="F1465" s="62">
        <v>46265</v>
      </c>
      <c r="G1465" s="37" t="s">
        <v>1852</v>
      </c>
      <c r="H1465" s="36">
        <v>652136</v>
      </c>
      <c r="I1465" s="63">
        <v>27032</v>
      </c>
      <c r="J1465" s="24" t="s">
        <v>4370</v>
      </c>
      <c r="K1465" s="63">
        <f t="shared" si="403"/>
        <v>45901</v>
      </c>
      <c r="L1465" s="55">
        <f t="shared" si="404"/>
        <v>0.04</v>
      </c>
      <c r="M1465" s="76">
        <v>0.22500000000000001</v>
      </c>
      <c r="N1465" s="62">
        <v>45901</v>
      </c>
      <c r="O1465" s="62">
        <v>46265</v>
      </c>
      <c r="P1465" s="63"/>
      <c r="Q1465" s="63"/>
      <c r="R1465" s="78">
        <v>51</v>
      </c>
      <c r="S1465" s="63" t="str">
        <f>VLOOKUP(R1465,SA!$B$3:$C$11,2,1)</f>
        <v>46-55</v>
      </c>
      <c r="T1465" s="38" t="s">
        <v>98</v>
      </c>
      <c r="U1465" s="24" t="s">
        <v>5743</v>
      </c>
      <c r="V1465" s="24">
        <v>600000</v>
      </c>
      <c r="W1465" s="39">
        <f t="shared" si="405"/>
        <v>0</v>
      </c>
      <c r="X1465" s="29">
        <f t="shared" si="406"/>
        <v>0</v>
      </c>
      <c r="Y1465" s="40">
        <f t="shared" si="407"/>
        <v>365</v>
      </c>
      <c r="Z1465" s="38">
        <f t="shared" si="408"/>
        <v>46081</v>
      </c>
      <c r="AA1465" s="41">
        <f t="shared" si="409"/>
        <v>181</v>
      </c>
      <c r="AB1465" s="24" t="s">
        <v>113</v>
      </c>
      <c r="AC1465" s="41">
        <f t="shared" si="410"/>
        <v>9810.9566000000013</v>
      </c>
      <c r="AD1465" s="41">
        <v>1</v>
      </c>
      <c r="AE1465" s="72">
        <f>INDEX(SA!$C$2:$G$11,MATCH(Details!S1465,SA!$C$2:$C$11,0),MATCH(Details!V1465,SA!$C$2:$G$2,0))*Y1465/(F1465-E1465+1)</f>
        <v>8314.3700000000008</v>
      </c>
      <c r="AF1465" s="41">
        <f t="shared" si="411"/>
        <v>0</v>
      </c>
      <c r="AG1465" s="41">
        <f t="shared" si="412"/>
        <v>0</v>
      </c>
      <c r="AH1465" s="41">
        <f t="shared" si="413"/>
        <v>1496.5866000000001</v>
      </c>
      <c r="AI1465" s="60">
        <f t="shared" si="414"/>
        <v>332.57480000000004</v>
      </c>
      <c r="AJ1465" s="60">
        <f t="shared" si="415"/>
        <v>1870.7332500000002</v>
      </c>
      <c r="AK1465" s="60">
        <f t="shared" si="416"/>
        <v>4123.016356164384</v>
      </c>
      <c r="AL1465" s="60">
        <f t="shared" si="417"/>
        <v>3030.4170217808223</v>
      </c>
      <c r="AM1465" s="41">
        <f t="shared" si="418"/>
        <v>3080.6449282191779</v>
      </c>
      <c r="AN1465" s="42">
        <f t="shared" si="419"/>
        <v>45715</v>
      </c>
      <c r="AO1465" s="43">
        <f t="shared" si="420"/>
        <v>8314.3700000000008</v>
      </c>
    </row>
    <row r="1466" spans="1:41" s="24" customFormat="1" ht="15.75" customHeight="1" x14ac:dyDescent="0.35">
      <c r="A1466" s="36" t="s">
        <v>27</v>
      </c>
      <c r="B1466" s="36">
        <v>202509</v>
      </c>
      <c r="C1466" s="24" t="s">
        <v>736</v>
      </c>
      <c r="D1466" s="24" t="s">
        <v>119</v>
      </c>
      <c r="E1466" s="62">
        <v>45901</v>
      </c>
      <c r="F1466" s="62">
        <v>46265</v>
      </c>
      <c r="G1466" s="37" t="s">
        <v>1853</v>
      </c>
      <c r="H1466" s="36">
        <v>652136</v>
      </c>
      <c r="I1466" s="63">
        <v>14885</v>
      </c>
      <c r="J1466" s="24" t="s">
        <v>4371</v>
      </c>
      <c r="K1466" s="63">
        <f t="shared" si="403"/>
        <v>45901</v>
      </c>
      <c r="L1466" s="55">
        <f t="shared" si="404"/>
        <v>0.04</v>
      </c>
      <c r="M1466" s="76">
        <v>0.22500000000000001</v>
      </c>
      <c r="N1466" s="62">
        <v>45901</v>
      </c>
      <c r="O1466" s="62">
        <v>46265</v>
      </c>
      <c r="P1466" s="63"/>
      <c r="Q1466" s="63"/>
      <c r="R1466" s="78">
        <v>84</v>
      </c>
      <c r="S1466" s="63" t="str">
        <f>VLOOKUP(R1466,SA!$B$3:$C$11,2,1)</f>
        <v>81-100</v>
      </c>
      <c r="T1466" s="38" t="s">
        <v>97</v>
      </c>
      <c r="U1466" s="24" t="s">
        <v>5748</v>
      </c>
      <c r="V1466" s="24">
        <v>600000</v>
      </c>
      <c r="W1466" s="39">
        <f t="shared" si="405"/>
        <v>0</v>
      </c>
      <c r="X1466" s="29">
        <f t="shared" si="406"/>
        <v>0</v>
      </c>
      <c r="Y1466" s="40">
        <f t="shared" si="407"/>
        <v>365</v>
      </c>
      <c r="Z1466" s="38">
        <f t="shared" si="408"/>
        <v>46081</v>
      </c>
      <c r="AA1466" s="41">
        <f t="shared" si="409"/>
        <v>181</v>
      </c>
      <c r="AB1466" s="24" t="s">
        <v>113</v>
      </c>
      <c r="AC1466" s="41">
        <f t="shared" si="410"/>
        <v>35815.419000000002</v>
      </c>
      <c r="AD1466" s="41">
        <v>1</v>
      </c>
      <c r="AE1466" s="72">
        <f>INDEX(SA!$C$2:$G$11,MATCH(Details!S1466,SA!$C$2:$C$11,0),MATCH(Details!V1466,SA!$C$2:$G$2,0))*Y1466/(F1466-E1466+1)</f>
        <v>30352.05</v>
      </c>
      <c r="AF1466" s="41">
        <f t="shared" si="411"/>
        <v>0</v>
      </c>
      <c r="AG1466" s="41">
        <f t="shared" si="412"/>
        <v>0</v>
      </c>
      <c r="AH1466" s="41">
        <f t="shared" si="413"/>
        <v>5463.3689999999997</v>
      </c>
      <c r="AI1466" s="60">
        <f t="shared" si="414"/>
        <v>1214.0820000000001</v>
      </c>
      <c r="AJ1466" s="60">
        <f t="shared" si="415"/>
        <v>6829.2112500000003</v>
      </c>
      <c r="AK1466" s="60">
        <f t="shared" si="416"/>
        <v>15051.290547945206</v>
      </c>
      <c r="AL1466" s="60">
        <f t="shared" si="417"/>
        <v>11062.698552739726</v>
      </c>
      <c r="AM1466" s="41">
        <f t="shared" si="418"/>
        <v>11246.058197260274</v>
      </c>
      <c r="AN1466" s="42">
        <f t="shared" si="419"/>
        <v>45715</v>
      </c>
      <c r="AO1466" s="43">
        <f t="shared" si="420"/>
        <v>30352.05</v>
      </c>
    </row>
    <row r="1467" spans="1:41" s="24" customFormat="1" ht="15.75" customHeight="1" x14ac:dyDescent="0.35">
      <c r="A1467" s="36" t="s">
        <v>27</v>
      </c>
      <c r="B1467" s="36">
        <v>202509</v>
      </c>
      <c r="C1467" s="24" t="s">
        <v>736</v>
      </c>
      <c r="D1467" s="24" t="s">
        <v>119</v>
      </c>
      <c r="E1467" s="62">
        <v>45901</v>
      </c>
      <c r="F1467" s="62">
        <v>46265</v>
      </c>
      <c r="G1467" s="37" t="s">
        <v>1854</v>
      </c>
      <c r="H1467" s="36">
        <v>652136</v>
      </c>
      <c r="I1467" s="63">
        <v>16177</v>
      </c>
      <c r="J1467" s="24" t="s">
        <v>4372</v>
      </c>
      <c r="K1467" s="63">
        <f t="shared" si="403"/>
        <v>45901</v>
      </c>
      <c r="L1467" s="55">
        <f t="shared" si="404"/>
        <v>0.04</v>
      </c>
      <c r="M1467" s="76">
        <v>0.22500000000000001</v>
      </c>
      <c r="N1467" s="62">
        <v>45901</v>
      </c>
      <c r="O1467" s="62">
        <v>46265</v>
      </c>
      <c r="P1467" s="63"/>
      <c r="Q1467" s="63"/>
      <c r="R1467" s="78">
        <v>81</v>
      </c>
      <c r="S1467" s="63" t="str">
        <f>VLOOKUP(R1467,SA!$B$3:$C$11,2,1)</f>
        <v>81-100</v>
      </c>
      <c r="T1467" s="38" t="s">
        <v>98</v>
      </c>
      <c r="U1467" s="24" t="s">
        <v>5749</v>
      </c>
      <c r="V1467" s="24">
        <v>600000</v>
      </c>
      <c r="W1467" s="39">
        <f t="shared" si="405"/>
        <v>0</v>
      </c>
      <c r="X1467" s="29">
        <f t="shared" si="406"/>
        <v>0</v>
      </c>
      <c r="Y1467" s="40">
        <f t="shared" si="407"/>
        <v>365</v>
      </c>
      <c r="Z1467" s="38">
        <f t="shared" si="408"/>
        <v>46081</v>
      </c>
      <c r="AA1467" s="41">
        <f t="shared" si="409"/>
        <v>181</v>
      </c>
      <c r="AB1467" s="24" t="s">
        <v>113</v>
      </c>
      <c r="AC1467" s="41">
        <f t="shared" si="410"/>
        <v>35815.419000000002</v>
      </c>
      <c r="AD1467" s="41">
        <v>1</v>
      </c>
      <c r="AE1467" s="72">
        <f>INDEX(SA!$C$2:$G$11,MATCH(Details!S1467,SA!$C$2:$C$11,0),MATCH(Details!V1467,SA!$C$2:$G$2,0))*Y1467/(F1467-E1467+1)</f>
        <v>30352.05</v>
      </c>
      <c r="AF1467" s="41">
        <f t="shared" si="411"/>
        <v>0</v>
      </c>
      <c r="AG1467" s="41">
        <f t="shared" si="412"/>
        <v>0</v>
      </c>
      <c r="AH1467" s="41">
        <f t="shared" si="413"/>
        <v>5463.3689999999997</v>
      </c>
      <c r="AI1467" s="60">
        <f t="shared" si="414"/>
        <v>1214.0820000000001</v>
      </c>
      <c r="AJ1467" s="60">
        <f t="shared" si="415"/>
        <v>6829.2112500000003</v>
      </c>
      <c r="AK1467" s="60">
        <f t="shared" si="416"/>
        <v>15051.290547945206</v>
      </c>
      <c r="AL1467" s="60">
        <f t="shared" si="417"/>
        <v>11062.698552739726</v>
      </c>
      <c r="AM1467" s="41">
        <f t="shared" si="418"/>
        <v>11246.058197260274</v>
      </c>
      <c r="AN1467" s="42">
        <f t="shared" si="419"/>
        <v>45715</v>
      </c>
      <c r="AO1467" s="43">
        <f t="shared" si="420"/>
        <v>30352.05</v>
      </c>
    </row>
    <row r="1468" spans="1:41" s="24" customFormat="1" ht="15.75" customHeight="1" x14ac:dyDescent="0.35">
      <c r="A1468" s="36" t="s">
        <v>27</v>
      </c>
      <c r="B1468" s="36">
        <v>202509</v>
      </c>
      <c r="C1468" s="24" t="s">
        <v>736</v>
      </c>
      <c r="D1468" s="24" t="s">
        <v>119</v>
      </c>
      <c r="E1468" s="62">
        <v>45901</v>
      </c>
      <c r="F1468" s="62">
        <v>46265</v>
      </c>
      <c r="G1468" s="37" t="s">
        <v>344</v>
      </c>
      <c r="H1468" s="36">
        <v>652136</v>
      </c>
      <c r="I1468" s="63">
        <v>25152</v>
      </c>
      <c r="J1468" s="24" t="s">
        <v>4373</v>
      </c>
      <c r="K1468" s="63">
        <f t="shared" si="403"/>
        <v>45901</v>
      </c>
      <c r="L1468" s="55">
        <f t="shared" si="404"/>
        <v>0.04</v>
      </c>
      <c r="M1468" s="76">
        <v>0.22500000000000001</v>
      </c>
      <c r="N1468" s="62">
        <v>45901</v>
      </c>
      <c r="O1468" s="62">
        <v>46265</v>
      </c>
      <c r="P1468" s="63"/>
      <c r="Q1468" s="63"/>
      <c r="R1468" s="78">
        <v>56</v>
      </c>
      <c r="S1468" s="63" t="str">
        <f>VLOOKUP(R1468,SA!$B$3:$C$11,2,1)</f>
        <v>56-65</v>
      </c>
      <c r="T1468" s="38" t="s">
        <v>97</v>
      </c>
      <c r="U1468" s="24" t="s">
        <v>56</v>
      </c>
      <c r="V1468" s="24">
        <v>600000</v>
      </c>
      <c r="W1468" s="39">
        <f t="shared" si="405"/>
        <v>600000</v>
      </c>
      <c r="X1468" s="29">
        <f t="shared" si="406"/>
        <v>1</v>
      </c>
      <c r="Y1468" s="40">
        <f t="shared" si="407"/>
        <v>365</v>
      </c>
      <c r="Z1468" s="38">
        <f t="shared" si="408"/>
        <v>46081</v>
      </c>
      <c r="AA1468" s="41">
        <f t="shared" si="409"/>
        <v>181</v>
      </c>
      <c r="AB1468" s="24" t="s">
        <v>113</v>
      </c>
      <c r="AC1468" s="41">
        <f t="shared" si="410"/>
        <v>14410.797200000001</v>
      </c>
      <c r="AD1468" s="41">
        <v>1</v>
      </c>
      <c r="AE1468" s="72">
        <f>INDEX(SA!$C$2:$G$11,MATCH(Details!S1468,SA!$C$2:$C$11,0),MATCH(Details!V1468,SA!$C$2:$G$2,0))*Y1468/(F1468-E1468+1)</f>
        <v>12212.54</v>
      </c>
      <c r="AF1468" s="41">
        <f t="shared" si="411"/>
        <v>0</v>
      </c>
      <c r="AG1468" s="41">
        <f t="shared" si="412"/>
        <v>0</v>
      </c>
      <c r="AH1468" s="41">
        <f t="shared" si="413"/>
        <v>2198.2572</v>
      </c>
      <c r="AI1468" s="60">
        <f t="shared" si="414"/>
        <v>488.50160000000005</v>
      </c>
      <c r="AJ1468" s="60">
        <f t="shared" si="415"/>
        <v>2747.8215000000005</v>
      </c>
      <c r="AK1468" s="60">
        <f t="shared" si="416"/>
        <v>6056.0814794520556</v>
      </c>
      <c r="AL1468" s="60">
        <f t="shared" si="417"/>
        <v>4451.2198873972611</v>
      </c>
      <c r="AM1468" s="41">
        <f t="shared" si="418"/>
        <v>4524.9970126027401</v>
      </c>
      <c r="AN1468" s="42">
        <f t="shared" si="419"/>
        <v>45715</v>
      </c>
      <c r="AO1468" s="43">
        <f t="shared" si="420"/>
        <v>12212.54</v>
      </c>
    </row>
    <row r="1469" spans="1:41" s="24" customFormat="1" ht="15.75" customHeight="1" x14ac:dyDescent="0.35">
      <c r="A1469" s="36" t="s">
        <v>27</v>
      </c>
      <c r="B1469" s="36">
        <v>202509</v>
      </c>
      <c r="C1469" s="24" t="s">
        <v>736</v>
      </c>
      <c r="D1469" s="24" t="s">
        <v>119</v>
      </c>
      <c r="E1469" s="62">
        <v>45901</v>
      </c>
      <c r="F1469" s="62">
        <v>46265</v>
      </c>
      <c r="G1469" s="37" t="s">
        <v>1855</v>
      </c>
      <c r="H1469" s="36">
        <v>652139</v>
      </c>
      <c r="I1469" s="63">
        <v>16805</v>
      </c>
      <c r="J1469" s="24" t="s">
        <v>4374</v>
      </c>
      <c r="K1469" s="63">
        <f t="shared" si="403"/>
        <v>45901</v>
      </c>
      <c r="L1469" s="55">
        <f t="shared" si="404"/>
        <v>0.04</v>
      </c>
      <c r="M1469" s="76">
        <v>0.22500000000000001</v>
      </c>
      <c r="N1469" s="62">
        <v>45901</v>
      </c>
      <c r="O1469" s="62">
        <v>46265</v>
      </c>
      <c r="P1469" s="63"/>
      <c r="Q1469" s="63"/>
      <c r="R1469" s="78">
        <v>79</v>
      </c>
      <c r="S1469" s="63" t="str">
        <f>VLOOKUP(R1469,SA!$B$3:$C$11,2,1)</f>
        <v>76-80</v>
      </c>
      <c r="T1469" s="38" t="s">
        <v>97</v>
      </c>
      <c r="U1469" s="24" t="s">
        <v>5744</v>
      </c>
      <c r="V1469" s="24">
        <v>500000</v>
      </c>
      <c r="W1469" s="39">
        <f t="shared" si="405"/>
        <v>0</v>
      </c>
      <c r="X1469" s="29">
        <f t="shared" si="406"/>
        <v>0</v>
      </c>
      <c r="Y1469" s="40">
        <f t="shared" si="407"/>
        <v>365</v>
      </c>
      <c r="Z1469" s="38">
        <f t="shared" si="408"/>
        <v>46081</v>
      </c>
      <c r="AA1469" s="41">
        <f t="shared" si="409"/>
        <v>181</v>
      </c>
      <c r="AB1469" s="24" t="s">
        <v>113</v>
      </c>
      <c r="AC1469" s="41">
        <f t="shared" si="410"/>
        <v>29821.089800000002</v>
      </c>
      <c r="AD1469" s="41">
        <v>1</v>
      </c>
      <c r="AE1469" s="72">
        <f>INDEX(SA!$C$2:$G$11,MATCH(Details!S1469,SA!$C$2:$C$11,0),MATCH(Details!V1469,SA!$C$2:$G$2,0))*Y1469/(F1469-E1469+1)</f>
        <v>25272.11</v>
      </c>
      <c r="AF1469" s="41">
        <f t="shared" si="411"/>
        <v>0</v>
      </c>
      <c r="AG1469" s="41">
        <f t="shared" si="412"/>
        <v>0</v>
      </c>
      <c r="AH1469" s="41">
        <f t="shared" si="413"/>
        <v>4548.9798000000001</v>
      </c>
      <c r="AI1469" s="60">
        <f t="shared" si="414"/>
        <v>1010.8844</v>
      </c>
      <c r="AJ1469" s="60">
        <f t="shared" si="415"/>
        <v>5686.2247500000003</v>
      </c>
      <c r="AK1469" s="60">
        <f t="shared" si="416"/>
        <v>12532.197013698631</v>
      </c>
      <c r="AL1469" s="60">
        <f t="shared" si="417"/>
        <v>9211.1648050684944</v>
      </c>
      <c r="AM1469" s="41">
        <f t="shared" si="418"/>
        <v>9363.8360449315078</v>
      </c>
      <c r="AN1469" s="42">
        <f t="shared" si="419"/>
        <v>45715</v>
      </c>
      <c r="AO1469" s="43">
        <f t="shared" si="420"/>
        <v>25272.11</v>
      </c>
    </row>
    <row r="1470" spans="1:41" s="24" customFormat="1" ht="15.75" customHeight="1" x14ac:dyDescent="0.35">
      <c r="A1470" s="36" t="s">
        <v>27</v>
      </c>
      <c r="B1470" s="36">
        <v>202509</v>
      </c>
      <c r="C1470" s="24" t="s">
        <v>736</v>
      </c>
      <c r="D1470" s="24" t="s">
        <v>119</v>
      </c>
      <c r="E1470" s="62">
        <v>45901</v>
      </c>
      <c r="F1470" s="62">
        <v>46265</v>
      </c>
      <c r="G1470" s="37" t="s">
        <v>1856</v>
      </c>
      <c r="H1470" s="36">
        <v>652139</v>
      </c>
      <c r="I1470" s="63">
        <v>42867</v>
      </c>
      <c r="J1470" s="24" t="s">
        <v>4375</v>
      </c>
      <c r="K1470" s="63">
        <f t="shared" si="403"/>
        <v>45901</v>
      </c>
      <c r="L1470" s="55">
        <f t="shared" si="404"/>
        <v>0.04</v>
      </c>
      <c r="M1470" s="76">
        <v>0.22500000000000001</v>
      </c>
      <c r="N1470" s="62">
        <v>45901</v>
      </c>
      <c r="O1470" s="62">
        <v>46265</v>
      </c>
      <c r="P1470" s="63"/>
      <c r="Q1470" s="63"/>
      <c r="R1470" s="78">
        <v>8</v>
      </c>
      <c r="S1470" s="63" t="str">
        <f>VLOOKUP(R1470,SA!$B$3:$C$11,2,1)</f>
        <v>0-25</v>
      </c>
      <c r="T1470" s="38" t="s">
        <v>97</v>
      </c>
      <c r="U1470" s="24" t="s">
        <v>5745</v>
      </c>
      <c r="V1470" s="24">
        <v>500000</v>
      </c>
      <c r="W1470" s="39">
        <f t="shared" si="405"/>
        <v>0</v>
      </c>
      <c r="X1470" s="29">
        <f t="shared" si="406"/>
        <v>0</v>
      </c>
      <c r="Y1470" s="40">
        <f t="shared" si="407"/>
        <v>365</v>
      </c>
      <c r="Z1470" s="38">
        <f t="shared" si="408"/>
        <v>46081</v>
      </c>
      <c r="AA1470" s="41">
        <f t="shared" si="409"/>
        <v>181</v>
      </c>
      <c r="AB1470" s="24" t="s">
        <v>113</v>
      </c>
      <c r="AC1470" s="41">
        <f t="shared" si="410"/>
        <v>4448.2106000000003</v>
      </c>
      <c r="AD1470" s="41">
        <v>1</v>
      </c>
      <c r="AE1470" s="72">
        <f>INDEX(SA!$C$2:$G$11,MATCH(Details!S1470,SA!$C$2:$C$11,0),MATCH(Details!V1470,SA!$C$2:$G$2,0))*Y1470/(F1470-E1470+1)</f>
        <v>3769.67</v>
      </c>
      <c r="AF1470" s="41">
        <f t="shared" si="411"/>
        <v>0</v>
      </c>
      <c r="AG1470" s="41">
        <f t="shared" si="412"/>
        <v>0</v>
      </c>
      <c r="AH1470" s="41">
        <f t="shared" si="413"/>
        <v>678.54060000000004</v>
      </c>
      <c r="AI1470" s="60">
        <f t="shared" si="414"/>
        <v>150.7868</v>
      </c>
      <c r="AJ1470" s="60">
        <f t="shared" si="415"/>
        <v>848.17574999999999</v>
      </c>
      <c r="AK1470" s="60">
        <f t="shared" si="416"/>
        <v>1869.3432054794521</v>
      </c>
      <c r="AL1470" s="60">
        <f t="shared" si="417"/>
        <v>1373.9672560273973</v>
      </c>
      <c r="AM1470" s="41">
        <f t="shared" si="418"/>
        <v>1396.7401939726028</v>
      </c>
      <c r="AN1470" s="42">
        <f t="shared" si="419"/>
        <v>45715</v>
      </c>
      <c r="AO1470" s="43">
        <f t="shared" si="420"/>
        <v>3769.67</v>
      </c>
    </row>
    <row r="1471" spans="1:41" s="24" customFormat="1" ht="15.75" customHeight="1" x14ac:dyDescent="0.35">
      <c r="A1471" s="36" t="s">
        <v>27</v>
      </c>
      <c r="B1471" s="36">
        <v>202509</v>
      </c>
      <c r="C1471" s="24" t="s">
        <v>736</v>
      </c>
      <c r="D1471" s="24" t="s">
        <v>119</v>
      </c>
      <c r="E1471" s="62">
        <v>45901</v>
      </c>
      <c r="F1471" s="62">
        <v>46265</v>
      </c>
      <c r="G1471" s="37" t="s">
        <v>1857</v>
      </c>
      <c r="H1471" s="36">
        <v>652139</v>
      </c>
      <c r="I1471" s="63">
        <v>31315</v>
      </c>
      <c r="J1471" s="24" t="s">
        <v>4376</v>
      </c>
      <c r="K1471" s="63">
        <f t="shared" si="403"/>
        <v>45901</v>
      </c>
      <c r="L1471" s="55">
        <f t="shared" si="404"/>
        <v>0.04</v>
      </c>
      <c r="M1471" s="76">
        <v>0.22500000000000001</v>
      </c>
      <c r="N1471" s="62">
        <v>45901</v>
      </c>
      <c r="O1471" s="62">
        <v>46265</v>
      </c>
      <c r="P1471" s="63"/>
      <c r="Q1471" s="63"/>
      <c r="R1471" s="78">
        <v>39</v>
      </c>
      <c r="S1471" s="63" t="str">
        <f>VLOOKUP(R1471,SA!$B$3:$C$11,2,1)</f>
        <v>36-45</v>
      </c>
      <c r="T1471" s="38" t="s">
        <v>98</v>
      </c>
      <c r="U1471" s="24" t="s">
        <v>5743</v>
      </c>
      <c r="V1471" s="24">
        <v>500000</v>
      </c>
      <c r="W1471" s="39">
        <f t="shared" si="405"/>
        <v>0</v>
      </c>
      <c r="X1471" s="29">
        <f t="shared" si="406"/>
        <v>0</v>
      </c>
      <c r="Y1471" s="40">
        <f t="shared" si="407"/>
        <v>365</v>
      </c>
      <c r="Z1471" s="38">
        <f t="shared" si="408"/>
        <v>46081</v>
      </c>
      <c r="AA1471" s="41">
        <f t="shared" si="409"/>
        <v>181</v>
      </c>
      <c r="AB1471" s="24" t="s">
        <v>113</v>
      </c>
      <c r="AC1471" s="41">
        <f t="shared" si="410"/>
        <v>6046.1902</v>
      </c>
      <c r="AD1471" s="41">
        <v>1</v>
      </c>
      <c r="AE1471" s="72">
        <f>INDEX(SA!$C$2:$G$11,MATCH(Details!S1471,SA!$C$2:$C$11,0),MATCH(Details!V1471,SA!$C$2:$G$2,0))*Y1471/(F1471-E1471+1)</f>
        <v>5123.8900000000003</v>
      </c>
      <c r="AF1471" s="41">
        <f t="shared" si="411"/>
        <v>0</v>
      </c>
      <c r="AG1471" s="41">
        <f t="shared" si="412"/>
        <v>0</v>
      </c>
      <c r="AH1471" s="41">
        <f t="shared" si="413"/>
        <v>922.30020000000002</v>
      </c>
      <c r="AI1471" s="60">
        <f t="shared" si="414"/>
        <v>204.9556</v>
      </c>
      <c r="AJ1471" s="60">
        <f t="shared" si="415"/>
        <v>1152.8752500000001</v>
      </c>
      <c r="AK1471" s="60">
        <f t="shared" si="416"/>
        <v>2540.8879178082193</v>
      </c>
      <c r="AL1471" s="60">
        <f t="shared" si="417"/>
        <v>1867.5526195890411</v>
      </c>
      <c r="AM1471" s="41">
        <f t="shared" si="418"/>
        <v>1898.5065304109589</v>
      </c>
      <c r="AN1471" s="42">
        <f t="shared" si="419"/>
        <v>45715</v>
      </c>
      <c r="AO1471" s="43">
        <f t="shared" si="420"/>
        <v>5123.8900000000003</v>
      </c>
    </row>
    <row r="1472" spans="1:41" s="24" customFormat="1" ht="15.75" customHeight="1" x14ac:dyDescent="0.35">
      <c r="A1472" s="36" t="s">
        <v>27</v>
      </c>
      <c r="B1472" s="36">
        <v>202509</v>
      </c>
      <c r="C1472" s="24" t="s">
        <v>736</v>
      </c>
      <c r="D1472" s="24" t="s">
        <v>119</v>
      </c>
      <c r="E1472" s="62">
        <v>45901</v>
      </c>
      <c r="F1472" s="62">
        <v>46265</v>
      </c>
      <c r="G1472" s="37" t="s">
        <v>1858</v>
      </c>
      <c r="H1472" s="36">
        <v>652139</v>
      </c>
      <c r="I1472" s="63">
        <v>40843</v>
      </c>
      <c r="J1472" s="24" t="s">
        <v>4377</v>
      </c>
      <c r="K1472" s="63">
        <f t="shared" si="403"/>
        <v>45901</v>
      </c>
      <c r="L1472" s="55">
        <f t="shared" si="404"/>
        <v>0.04</v>
      </c>
      <c r="M1472" s="76">
        <v>0.22500000000000001</v>
      </c>
      <c r="N1472" s="62">
        <v>45901</v>
      </c>
      <c r="O1472" s="62">
        <v>46265</v>
      </c>
      <c r="P1472" s="63"/>
      <c r="Q1472" s="63"/>
      <c r="R1472" s="78">
        <v>13</v>
      </c>
      <c r="S1472" s="63" t="str">
        <f>VLOOKUP(R1472,SA!$B$3:$C$11,2,1)</f>
        <v>0-25</v>
      </c>
      <c r="T1472" s="38" t="s">
        <v>98</v>
      </c>
      <c r="U1472" s="24" t="s">
        <v>5746</v>
      </c>
      <c r="V1472" s="24">
        <v>500000</v>
      </c>
      <c r="W1472" s="39">
        <f t="shared" si="405"/>
        <v>0</v>
      </c>
      <c r="X1472" s="29">
        <f t="shared" si="406"/>
        <v>0</v>
      </c>
      <c r="Y1472" s="40">
        <f t="shared" si="407"/>
        <v>365</v>
      </c>
      <c r="Z1472" s="38">
        <f t="shared" si="408"/>
        <v>46081</v>
      </c>
      <c r="AA1472" s="41">
        <f t="shared" si="409"/>
        <v>181</v>
      </c>
      <c r="AB1472" s="24" t="s">
        <v>113</v>
      </c>
      <c r="AC1472" s="41">
        <f t="shared" si="410"/>
        <v>4448.2106000000003</v>
      </c>
      <c r="AD1472" s="41">
        <v>1</v>
      </c>
      <c r="AE1472" s="72">
        <f>INDEX(SA!$C$2:$G$11,MATCH(Details!S1472,SA!$C$2:$C$11,0),MATCH(Details!V1472,SA!$C$2:$G$2,0))*Y1472/(F1472-E1472+1)</f>
        <v>3769.67</v>
      </c>
      <c r="AF1472" s="41">
        <f t="shared" si="411"/>
        <v>0</v>
      </c>
      <c r="AG1472" s="41">
        <f t="shared" si="412"/>
        <v>0</v>
      </c>
      <c r="AH1472" s="41">
        <f t="shared" si="413"/>
        <v>678.54060000000004</v>
      </c>
      <c r="AI1472" s="60">
        <f t="shared" si="414"/>
        <v>150.7868</v>
      </c>
      <c r="AJ1472" s="60">
        <f t="shared" si="415"/>
        <v>848.17574999999999</v>
      </c>
      <c r="AK1472" s="60">
        <f t="shared" si="416"/>
        <v>1869.3432054794521</v>
      </c>
      <c r="AL1472" s="60">
        <f t="shared" si="417"/>
        <v>1373.9672560273973</v>
      </c>
      <c r="AM1472" s="41">
        <f t="shared" si="418"/>
        <v>1396.7401939726028</v>
      </c>
      <c r="AN1472" s="42">
        <f t="shared" si="419"/>
        <v>45715</v>
      </c>
      <c r="AO1472" s="43">
        <f t="shared" si="420"/>
        <v>3769.67</v>
      </c>
    </row>
    <row r="1473" spans="1:41" s="24" customFormat="1" ht="15.75" customHeight="1" x14ac:dyDescent="0.35">
      <c r="A1473" s="36" t="s">
        <v>27</v>
      </c>
      <c r="B1473" s="36">
        <v>202509</v>
      </c>
      <c r="C1473" s="24" t="s">
        <v>736</v>
      </c>
      <c r="D1473" s="24" t="s">
        <v>119</v>
      </c>
      <c r="E1473" s="62">
        <v>45901</v>
      </c>
      <c r="F1473" s="62">
        <v>46265</v>
      </c>
      <c r="G1473" s="37" t="s">
        <v>327</v>
      </c>
      <c r="H1473" s="36">
        <v>652139</v>
      </c>
      <c r="I1473" s="63">
        <v>29238</v>
      </c>
      <c r="J1473" s="24" t="s">
        <v>4378</v>
      </c>
      <c r="K1473" s="63">
        <f t="shared" si="403"/>
        <v>45901</v>
      </c>
      <c r="L1473" s="55">
        <f t="shared" si="404"/>
        <v>0.04</v>
      </c>
      <c r="M1473" s="76">
        <v>0.22500000000000001</v>
      </c>
      <c r="N1473" s="62">
        <v>45901</v>
      </c>
      <c r="O1473" s="62">
        <v>46265</v>
      </c>
      <c r="P1473" s="63"/>
      <c r="Q1473" s="63"/>
      <c r="R1473" s="78">
        <v>45</v>
      </c>
      <c r="S1473" s="63" t="str">
        <f>VLOOKUP(R1473,SA!$B$3:$C$11,2,1)</f>
        <v>36-45</v>
      </c>
      <c r="T1473" s="38" t="s">
        <v>97</v>
      </c>
      <c r="U1473" s="24" t="s">
        <v>56</v>
      </c>
      <c r="V1473" s="24">
        <v>500000</v>
      </c>
      <c r="W1473" s="39">
        <f t="shared" si="405"/>
        <v>500000</v>
      </c>
      <c r="X1473" s="29">
        <f t="shared" si="406"/>
        <v>1</v>
      </c>
      <c r="Y1473" s="40">
        <f t="shared" si="407"/>
        <v>365</v>
      </c>
      <c r="Z1473" s="38">
        <f t="shared" si="408"/>
        <v>46081</v>
      </c>
      <c r="AA1473" s="41">
        <f t="shared" si="409"/>
        <v>181</v>
      </c>
      <c r="AB1473" s="24" t="s">
        <v>113</v>
      </c>
      <c r="AC1473" s="41">
        <f t="shared" si="410"/>
        <v>6046.1902</v>
      </c>
      <c r="AD1473" s="41">
        <v>1</v>
      </c>
      <c r="AE1473" s="72">
        <f>INDEX(SA!$C$2:$G$11,MATCH(Details!S1473,SA!$C$2:$C$11,0),MATCH(Details!V1473,SA!$C$2:$G$2,0))*Y1473/(F1473-E1473+1)</f>
        <v>5123.8900000000003</v>
      </c>
      <c r="AF1473" s="41">
        <f t="shared" si="411"/>
        <v>0</v>
      </c>
      <c r="AG1473" s="41">
        <f t="shared" si="412"/>
        <v>0</v>
      </c>
      <c r="AH1473" s="41">
        <f t="shared" si="413"/>
        <v>922.30020000000002</v>
      </c>
      <c r="AI1473" s="60">
        <f t="shared" si="414"/>
        <v>204.9556</v>
      </c>
      <c r="AJ1473" s="60">
        <f t="shared" si="415"/>
        <v>1152.8752500000001</v>
      </c>
      <c r="AK1473" s="60">
        <f t="shared" si="416"/>
        <v>2540.8879178082193</v>
      </c>
      <c r="AL1473" s="60">
        <f t="shared" si="417"/>
        <v>1867.5526195890411</v>
      </c>
      <c r="AM1473" s="41">
        <f t="shared" si="418"/>
        <v>1898.5065304109589</v>
      </c>
      <c r="AN1473" s="42">
        <f t="shared" si="419"/>
        <v>45715</v>
      </c>
      <c r="AO1473" s="43">
        <f t="shared" si="420"/>
        <v>5123.8900000000003</v>
      </c>
    </row>
    <row r="1474" spans="1:41" s="24" customFormat="1" ht="15.75" customHeight="1" x14ac:dyDescent="0.35">
      <c r="A1474" s="36" t="s">
        <v>27</v>
      </c>
      <c r="B1474" s="36">
        <v>202509</v>
      </c>
      <c r="C1474" s="24" t="s">
        <v>736</v>
      </c>
      <c r="D1474" s="24" t="s">
        <v>119</v>
      </c>
      <c r="E1474" s="62">
        <v>45901</v>
      </c>
      <c r="F1474" s="62">
        <v>46265</v>
      </c>
      <c r="G1474" s="37" t="s">
        <v>491</v>
      </c>
      <c r="H1474" s="36">
        <v>652148</v>
      </c>
      <c r="I1474" s="63">
        <v>30637</v>
      </c>
      <c r="J1474" s="24" t="s">
        <v>4379</v>
      </c>
      <c r="K1474" s="63">
        <f t="shared" si="403"/>
        <v>45901</v>
      </c>
      <c r="L1474" s="55">
        <f t="shared" si="404"/>
        <v>0.04</v>
      </c>
      <c r="M1474" s="76">
        <v>0.22500000000000001</v>
      </c>
      <c r="N1474" s="62">
        <v>45901</v>
      </c>
      <c r="O1474" s="62">
        <v>46265</v>
      </c>
      <c r="P1474" s="63"/>
      <c r="Q1474" s="63"/>
      <c r="R1474" s="78">
        <v>41</v>
      </c>
      <c r="S1474" s="63" t="str">
        <f>VLOOKUP(R1474,SA!$B$3:$C$11,2,1)</f>
        <v>36-45</v>
      </c>
      <c r="T1474" s="38" t="s">
        <v>98</v>
      </c>
      <c r="U1474" s="24" t="s">
        <v>56</v>
      </c>
      <c r="V1474" s="24">
        <v>500000</v>
      </c>
      <c r="W1474" s="39">
        <f t="shared" si="405"/>
        <v>500000</v>
      </c>
      <c r="X1474" s="29">
        <f t="shared" si="406"/>
        <v>1</v>
      </c>
      <c r="Y1474" s="40">
        <f t="shared" si="407"/>
        <v>365</v>
      </c>
      <c r="Z1474" s="38">
        <f t="shared" si="408"/>
        <v>46081</v>
      </c>
      <c r="AA1474" s="41">
        <f t="shared" si="409"/>
        <v>181</v>
      </c>
      <c r="AB1474" s="24" t="s">
        <v>113</v>
      </c>
      <c r="AC1474" s="41">
        <f t="shared" si="410"/>
        <v>6046.1902</v>
      </c>
      <c r="AD1474" s="41">
        <v>1</v>
      </c>
      <c r="AE1474" s="72">
        <f>INDEX(SA!$C$2:$G$11,MATCH(Details!S1474,SA!$C$2:$C$11,0),MATCH(Details!V1474,SA!$C$2:$G$2,0))*Y1474/(F1474-E1474+1)</f>
        <v>5123.8900000000003</v>
      </c>
      <c r="AF1474" s="41">
        <f t="shared" si="411"/>
        <v>0</v>
      </c>
      <c r="AG1474" s="41">
        <f t="shared" si="412"/>
        <v>0</v>
      </c>
      <c r="AH1474" s="41">
        <f t="shared" si="413"/>
        <v>922.30020000000002</v>
      </c>
      <c r="AI1474" s="60">
        <f t="shared" si="414"/>
        <v>204.9556</v>
      </c>
      <c r="AJ1474" s="60">
        <f t="shared" si="415"/>
        <v>1152.8752500000001</v>
      </c>
      <c r="AK1474" s="60">
        <f t="shared" si="416"/>
        <v>2540.8879178082193</v>
      </c>
      <c r="AL1474" s="60">
        <f t="shared" si="417"/>
        <v>1867.5526195890411</v>
      </c>
      <c r="AM1474" s="41">
        <f t="shared" si="418"/>
        <v>1898.5065304109589</v>
      </c>
      <c r="AN1474" s="42">
        <f t="shared" si="419"/>
        <v>45715</v>
      </c>
      <c r="AO1474" s="43">
        <f t="shared" si="420"/>
        <v>5123.8900000000003</v>
      </c>
    </row>
    <row r="1475" spans="1:41" s="24" customFormat="1" ht="15.75" customHeight="1" x14ac:dyDescent="0.35">
      <c r="A1475" s="36" t="s">
        <v>27</v>
      </c>
      <c r="B1475" s="36">
        <v>202509</v>
      </c>
      <c r="C1475" s="24" t="s">
        <v>736</v>
      </c>
      <c r="D1475" s="24" t="s">
        <v>119</v>
      </c>
      <c r="E1475" s="62">
        <v>45901</v>
      </c>
      <c r="F1475" s="62">
        <v>46265</v>
      </c>
      <c r="G1475" s="37" t="s">
        <v>1859</v>
      </c>
      <c r="H1475" s="36">
        <v>652148</v>
      </c>
      <c r="I1475" s="63">
        <v>41377</v>
      </c>
      <c r="J1475" s="24" t="s">
        <v>4380</v>
      </c>
      <c r="K1475" s="63">
        <f t="shared" si="403"/>
        <v>45901</v>
      </c>
      <c r="L1475" s="55">
        <f t="shared" si="404"/>
        <v>0.04</v>
      </c>
      <c r="M1475" s="76">
        <v>0.22500000000000001</v>
      </c>
      <c r="N1475" s="62">
        <v>45901</v>
      </c>
      <c r="O1475" s="62">
        <v>46265</v>
      </c>
      <c r="P1475" s="63"/>
      <c r="Q1475" s="63"/>
      <c r="R1475" s="78">
        <v>12</v>
      </c>
      <c r="S1475" s="63" t="str">
        <f>VLOOKUP(R1475,SA!$B$3:$C$11,2,1)</f>
        <v>0-25</v>
      </c>
      <c r="T1475" s="38" t="s">
        <v>97</v>
      </c>
      <c r="U1475" s="24" t="s">
        <v>5745</v>
      </c>
      <c r="V1475" s="24">
        <v>500000</v>
      </c>
      <c r="W1475" s="39">
        <f t="shared" si="405"/>
        <v>0</v>
      </c>
      <c r="X1475" s="29">
        <f t="shared" si="406"/>
        <v>0</v>
      </c>
      <c r="Y1475" s="40">
        <f t="shared" si="407"/>
        <v>365</v>
      </c>
      <c r="Z1475" s="38">
        <f t="shared" si="408"/>
        <v>46081</v>
      </c>
      <c r="AA1475" s="41">
        <f t="shared" si="409"/>
        <v>181</v>
      </c>
      <c r="AB1475" s="24" t="s">
        <v>113</v>
      </c>
      <c r="AC1475" s="41">
        <f t="shared" si="410"/>
        <v>4448.2106000000003</v>
      </c>
      <c r="AD1475" s="41">
        <v>1</v>
      </c>
      <c r="AE1475" s="72">
        <f>INDEX(SA!$C$2:$G$11,MATCH(Details!S1475,SA!$C$2:$C$11,0),MATCH(Details!V1475,SA!$C$2:$G$2,0))*Y1475/(F1475-E1475+1)</f>
        <v>3769.67</v>
      </c>
      <c r="AF1475" s="41">
        <f t="shared" si="411"/>
        <v>0</v>
      </c>
      <c r="AG1475" s="41">
        <f t="shared" si="412"/>
        <v>0</v>
      </c>
      <c r="AH1475" s="41">
        <f t="shared" si="413"/>
        <v>678.54060000000004</v>
      </c>
      <c r="AI1475" s="60">
        <f t="shared" si="414"/>
        <v>150.7868</v>
      </c>
      <c r="AJ1475" s="60">
        <f t="shared" si="415"/>
        <v>848.17574999999999</v>
      </c>
      <c r="AK1475" s="60">
        <f t="shared" si="416"/>
        <v>1869.3432054794521</v>
      </c>
      <c r="AL1475" s="60">
        <f t="shared" si="417"/>
        <v>1373.9672560273973</v>
      </c>
      <c r="AM1475" s="41">
        <f t="shared" si="418"/>
        <v>1396.7401939726028</v>
      </c>
      <c r="AN1475" s="42">
        <f t="shared" si="419"/>
        <v>45715</v>
      </c>
      <c r="AO1475" s="43">
        <f t="shared" si="420"/>
        <v>3769.67</v>
      </c>
    </row>
    <row r="1476" spans="1:41" s="24" customFormat="1" ht="15.75" customHeight="1" x14ac:dyDescent="0.35">
      <c r="A1476" s="36" t="s">
        <v>27</v>
      </c>
      <c r="B1476" s="36">
        <v>202509</v>
      </c>
      <c r="C1476" s="24" t="s">
        <v>736</v>
      </c>
      <c r="D1476" s="24" t="s">
        <v>119</v>
      </c>
      <c r="E1476" s="62">
        <v>45901</v>
      </c>
      <c r="F1476" s="62">
        <v>46265</v>
      </c>
      <c r="G1476" s="37" t="s">
        <v>1860</v>
      </c>
      <c r="H1476" s="36">
        <v>652148</v>
      </c>
      <c r="I1476" s="63">
        <v>29676</v>
      </c>
      <c r="J1476" s="24" t="s">
        <v>4381</v>
      </c>
      <c r="K1476" s="63">
        <f t="shared" ref="K1476:K1539" si="421">N1476</f>
        <v>45901</v>
      </c>
      <c r="L1476" s="55">
        <f t="shared" ref="L1476:L1539" si="422">IF(K1476&gt;=DATE(2022,4,1),4%,5%)</f>
        <v>0.04</v>
      </c>
      <c r="M1476" s="76">
        <v>0.22500000000000001</v>
      </c>
      <c r="N1476" s="62">
        <v>45901</v>
      </c>
      <c r="O1476" s="62">
        <v>46265</v>
      </c>
      <c r="P1476" s="63"/>
      <c r="Q1476" s="63"/>
      <c r="R1476" s="78">
        <v>44</v>
      </c>
      <c r="S1476" s="63" t="str">
        <f>VLOOKUP(R1476,SA!$B$3:$C$11,2,1)</f>
        <v>36-45</v>
      </c>
      <c r="T1476" s="38" t="s">
        <v>97</v>
      </c>
      <c r="U1476" s="24" t="s">
        <v>5743</v>
      </c>
      <c r="V1476" s="24">
        <v>500000</v>
      </c>
      <c r="W1476" s="39">
        <f t="shared" ref="W1476:W1539" si="423">IF(U1476="self",V1476,0)</f>
        <v>0</v>
      </c>
      <c r="X1476" s="29">
        <f t="shared" ref="X1476:X1539" si="424">IF(U1476="self",1,0)</f>
        <v>0</v>
      </c>
      <c r="Y1476" s="40">
        <f t="shared" ref="Y1476:Y1539" si="425">O1476-N1476+1</f>
        <v>365</v>
      </c>
      <c r="Z1476" s="38">
        <f t="shared" ref="Z1476:Z1539" si="426">$Z$1</f>
        <v>46081</v>
      </c>
      <c r="AA1476" s="41">
        <f t="shared" ref="AA1476:AA1539" si="427">IF(MIN((Z1476-N1476)+1,Y1476)&lt;0,0,MIN((Z1476-N1476)+1,Y1476))</f>
        <v>181</v>
      </c>
      <c r="AB1476" s="24" t="s">
        <v>113</v>
      </c>
      <c r="AC1476" s="41">
        <f t="shared" ref="AC1476:AC1539" si="428">AE1476+AF1476+AG1476+AH1476</f>
        <v>6046.1902</v>
      </c>
      <c r="AD1476" s="41">
        <v>1</v>
      </c>
      <c r="AE1476" s="72">
        <f>INDEX(SA!$C$2:$G$11,MATCH(Details!S1476,SA!$C$2:$C$11,0),MATCH(Details!V1476,SA!$C$2:$G$2,0))*Y1476/(F1476-E1476+1)</f>
        <v>5123.8900000000003</v>
      </c>
      <c r="AF1476" s="41">
        <f t="shared" ref="AF1476:AF1539" si="429">IF(AB1476="Karnataka",AE1476*9%,0)</f>
        <v>0</v>
      </c>
      <c r="AG1476" s="41">
        <f t="shared" ref="AG1476:AG1539" si="430">IF(AB1476="Karnataka",AE1476*9%,0)</f>
        <v>0</v>
      </c>
      <c r="AH1476" s="41">
        <f t="shared" ref="AH1476:AH1539" si="431">IF(AF1476+AG1476&gt;0,0,AE1476*18%)</f>
        <v>922.30020000000002</v>
      </c>
      <c r="AI1476" s="60">
        <f t="shared" ref="AI1476:AI1539" si="432">AE1476*L1476</f>
        <v>204.9556</v>
      </c>
      <c r="AJ1476" s="60">
        <f t="shared" ref="AJ1476:AJ1539" si="433">$AE1476*M1476</f>
        <v>1152.8752500000001</v>
      </c>
      <c r="AK1476" s="60">
        <f t="shared" ref="AK1476:AK1539" si="434">(AE1476)*AA1476/Y1476</f>
        <v>2540.8879178082193</v>
      </c>
      <c r="AL1476" s="60">
        <f t="shared" ref="AL1476:AL1539" si="435">AK1476*(1-L1476-M1476)</f>
        <v>1867.5526195890411</v>
      </c>
      <c r="AM1476" s="41">
        <f t="shared" ref="AM1476:AM1539" si="436">AE1476-AI1476-AL1476-AJ1476</f>
        <v>1898.5065304109589</v>
      </c>
      <c r="AN1476" s="42">
        <f t="shared" ref="AN1476:AN1539" si="437">Z1476-366</f>
        <v>45715</v>
      </c>
      <c r="AO1476" s="43">
        <f t="shared" ref="AO1476:AO1539" si="438">IF(AND(O1476&gt;Z1476,N1476&gt;AN1476),AE1476,0)</f>
        <v>5123.8900000000003</v>
      </c>
    </row>
    <row r="1477" spans="1:41" s="24" customFormat="1" ht="15.75" customHeight="1" x14ac:dyDescent="0.35">
      <c r="A1477" s="36" t="s">
        <v>27</v>
      </c>
      <c r="B1477" s="36">
        <v>202509</v>
      </c>
      <c r="C1477" s="24" t="s">
        <v>736</v>
      </c>
      <c r="D1477" s="24" t="s">
        <v>119</v>
      </c>
      <c r="E1477" s="62">
        <v>45901</v>
      </c>
      <c r="F1477" s="62">
        <v>46265</v>
      </c>
      <c r="G1477" s="37" t="s">
        <v>1861</v>
      </c>
      <c r="H1477" s="36">
        <v>652150</v>
      </c>
      <c r="I1477" s="63">
        <v>43623</v>
      </c>
      <c r="J1477" s="24" t="s">
        <v>4382</v>
      </c>
      <c r="K1477" s="63">
        <f t="shared" si="421"/>
        <v>45901</v>
      </c>
      <c r="L1477" s="55">
        <f t="shared" si="422"/>
        <v>0.04</v>
      </c>
      <c r="M1477" s="76">
        <v>0.22500000000000001</v>
      </c>
      <c r="N1477" s="62">
        <v>45901</v>
      </c>
      <c r="O1477" s="62">
        <v>46265</v>
      </c>
      <c r="P1477" s="63"/>
      <c r="Q1477" s="63"/>
      <c r="R1477" s="78">
        <v>6</v>
      </c>
      <c r="S1477" s="63" t="str">
        <f>VLOOKUP(R1477,SA!$B$3:$C$11,2,1)</f>
        <v>0-25</v>
      </c>
      <c r="T1477" s="38" t="s">
        <v>97</v>
      </c>
      <c r="U1477" s="24" t="s">
        <v>5745</v>
      </c>
      <c r="V1477" s="24">
        <v>500000</v>
      </c>
      <c r="W1477" s="39">
        <f t="shared" si="423"/>
        <v>0</v>
      </c>
      <c r="X1477" s="29">
        <f t="shared" si="424"/>
        <v>0</v>
      </c>
      <c r="Y1477" s="40">
        <f t="shared" si="425"/>
        <v>365</v>
      </c>
      <c r="Z1477" s="38">
        <f t="shared" si="426"/>
        <v>46081</v>
      </c>
      <c r="AA1477" s="41">
        <f t="shared" si="427"/>
        <v>181</v>
      </c>
      <c r="AB1477" s="24" t="s">
        <v>113</v>
      </c>
      <c r="AC1477" s="41">
        <f t="shared" si="428"/>
        <v>4448.2106000000003</v>
      </c>
      <c r="AD1477" s="41">
        <v>1</v>
      </c>
      <c r="AE1477" s="72">
        <f>INDEX(SA!$C$2:$G$11,MATCH(Details!S1477,SA!$C$2:$C$11,0),MATCH(Details!V1477,SA!$C$2:$G$2,0))*Y1477/(F1477-E1477+1)</f>
        <v>3769.67</v>
      </c>
      <c r="AF1477" s="41">
        <f t="shared" si="429"/>
        <v>0</v>
      </c>
      <c r="AG1477" s="41">
        <f t="shared" si="430"/>
        <v>0</v>
      </c>
      <c r="AH1477" s="41">
        <f t="shared" si="431"/>
        <v>678.54060000000004</v>
      </c>
      <c r="AI1477" s="60">
        <f t="shared" si="432"/>
        <v>150.7868</v>
      </c>
      <c r="AJ1477" s="60">
        <f t="shared" si="433"/>
        <v>848.17574999999999</v>
      </c>
      <c r="AK1477" s="60">
        <f t="shared" si="434"/>
        <v>1869.3432054794521</v>
      </c>
      <c r="AL1477" s="60">
        <f t="shared" si="435"/>
        <v>1373.9672560273973</v>
      </c>
      <c r="AM1477" s="41">
        <f t="shared" si="436"/>
        <v>1396.7401939726028</v>
      </c>
      <c r="AN1477" s="42">
        <f t="shared" si="437"/>
        <v>45715</v>
      </c>
      <c r="AO1477" s="43">
        <f t="shared" si="438"/>
        <v>3769.67</v>
      </c>
    </row>
    <row r="1478" spans="1:41" s="24" customFormat="1" ht="15.75" customHeight="1" x14ac:dyDescent="0.35">
      <c r="A1478" s="36" t="s">
        <v>27</v>
      </c>
      <c r="B1478" s="36">
        <v>202509</v>
      </c>
      <c r="C1478" s="24" t="s">
        <v>736</v>
      </c>
      <c r="D1478" s="24" t="s">
        <v>119</v>
      </c>
      <c r="E1478" s="62">
        <v>45901</v>
      </c>
      <c r="F1478" s="62">
        <v>46265</v>
      </c>
      <c r="G1478" s="37" t="s">
        <v>1862</v>
      </c>
      <c r="H1478" s="36">
        <v>652150</v>
      </c>
      <c r="I1478" s="63">
        <v>22646</v>
      </c>
      <c r="J1478" s="24" t="s">
        <v>4383</v>
      </c>
      <c r="K1478" s="63">
        <f t="shared" si="421"/>
        <v>45901</v>
      </c>
      <c r="L1478" s="55">
        <f t="shared" si="422"/>
        <v>0.04</v>
      </c>
      <c r="M1478" s="76">
        <v>0.22500000000000001</v>
      </c>
      <c r="N1478" s="62">
        <v>45901</v>
      </c>
      <c r="O1478" s="62">
        <v>46265</v>
      </c>
      <c r="P1478" s="63"/>
      <c r="Q1478" s="63"/>
      <c r="R1478" s="78">
        <v>63</v>
      </c>
      <c r="S1478" s="63" t="str">
        <f>VLOOKUP(R1478,SA!$B$3:$C$11,2,1)</f>
        <v>56-65</v>
      </c>
      <c r="T1478" s="38" t="s">
        <v>98</v>
      </c>
      <c r="U1478" s="24" t="s">
        <v>5747</v>
      </c>
      <c r="V1478" s="24">
        <v>500000</v>
      </c>
      <c r="W1478" s="39">
        <f t="shared" si="423"/>
        <v>0</v>
      </c>
      <c r="X1478" s="29">
        <f t="shared" si="424"/>
        <v>0</v>
      </c>
      <c r="Y1478" s="40">
        <f t="shared" si="425"/>
        <v>365</v>
      </c>
      <c r="Z1478" s="38">
        <f t="shared" si="426"/>
        <v>46081</v>
      </c>
      <c r="AA1478" s="41">
        <f t="shared" si="427"/>
        <v>181</v>
      </c>
      <c r="AB1478" s="24" t="s">
        <v>113</v>
      </c>
      <c r="AC1478" s="41">
        <f t="shared" si="428"/>
        <v>13100.714</v>
      </c>
      <c r="AD1478" s="41">
        <v>1</v>
      </c>
      <c r="AE1478" s="72">
        <f>INDEX(SA!$C$2:$G$11,MATCH(Details!S1478,SA!$C$2:$C$11,0),MATCH(Details!V1478,SA!$C$2:$G$2,0))*Y1478/(F1478-E1478+1)</f>
        <v>11102.3</v>
      </c>
      <c r="AF1478" s="41">
        <f t="shared" si="429"/>
        <v>0</v>
      </c>
      <c r="AG1478" s="41">
        <f t="shared" si="430"/>
        <v>0</v>
      </c>
      <c r="AH1478" s="41">
        <f t="shared" si="431"/>
        <v>1998.4139999999998</v>
      </c>
      <c r="AI1478" s="60">
        <f t="shared" si="432"/>
        <v>444.09199999999998</v>
      </c>
      <c r="AJ1478" s="60">
        <f t="shared" si="433"/>
        <v>2498.0174999999999</v>
      </c>
      <c r="AK1478" s="60">
        <f t="shared" si="434"/>
        <v>5505.5241095890406</v>
      </c>
      <c r="AL1478" s="60">
        <f t="shared" si="435"/>
        <v>4046.5602205479449</v>
      </c>
      <c r="AM1478" s="41">
        <f t="shared" si="436"/>
        <v>4113.6302794520543</v>
      </c>
      <c r="AN1478" s="42">
        <f t="shared" si="437"/>
        <v>45715</v>
      </c>
      <c r="AO1478" s="43">
        <f t="shared" si="438"/>
        <v>11102.3</v>
      </c>
    </row>
    <row r="1479" spans="1:41" s="24" customFormat="1" ht="15.75" customHeight="1" x14ac:dyDescent="0.35">
      <c r="A1479" s="36" t="s">
        <v>27</v>
      </c>
      <c r="B1479" s="36">
        <v>202509</v>
      </c>
      <c r="C1479" s="24" t="s">
        <v>736</v>
      </c>
      <c r="D1479" s="24" t="s">
        <v>119</v>
      </c>
      <c r="E1479" s="62">
        <v>45901</v>
      </c>
      <c r="F1479" s="62">
        <v>46265</v>
      </c>
      <c r="G1479" s="37" t="s">
        <v>1863</v>
      </c>
      <c r="H1479" s="36">
        <v>652150</v>
      </c>
      <c r="I1479" s="63">
        <v>44596</v>
      </c>
      <c r="J1479" s="24" t="s">
        <v>4384</v>
      </c>
      <c r="K1479" s="63">
        <f t="shared" si="421"/>
        <v>45901</v>
      </c>
      <c r="L1479" s="55">
        <f t="shared" si="422"/>
        <v>0.04</v>
      </c>
      <c r="M1479" s="76">
        <v>0.22500000000000001</v>
      </c>
      <c r="N1479" s="62">
        <v>45901</v>
      </c>
      <c r="O1479" s="62">
        <v>46265</v>
      </c>
      <c r="P1479" s="63"/>
      <c r="Q1479" s="63"/>
      <c r="R1479" s="78">
        <v>3</v>
      </c>
      <c r="S1479" s="63" t="str">
        <f>VLOOKUP(R1479,SA!$B$3:$C$11,2,1)</f>
        <v>0-25</v>
      </c>
      <c r="T1479" s="38" t="s">
        <v>98</v>
      </c>
      <c r="U1479" s="24" t="s">
        <v>5746</v>
      </c>
      <c r="V1479" s="24">
        <v>500000</v>
      </c>
      <c r="W1479" s="39">
        <f t="shared" si="423"/>
        <v>0</v>
      </c>
      <c r="X1479" s="29">
        <f t="shared" si="424"/>
        <v>0</v>
      </c>
      <c r="Y1479" s="40">
        <f t="shared" si="425"/>
        <v>365</v>
      </c>
      <c r="Z1479" s="38">
        <f t="shared" si="426"/>
        <v>46081</v>
      </c>
      <c r="AA1479" s="41">
        <f t="shared" si="427"/>
        <v>181</v>
      </c>
      <c r="AB1479" s="24" t="s">
        <v>113</v>
      </c>
      <c r="AC1479" s="41">
        <f t="shared" si="428"/>
        <v>4448.2106000000003</v>
      </c>
      <c r="AD1479" s="41">
        <v>1</v>
      </c>
      <c r="AE1479" s="72">
        <f>INDEX(SA!$C$2:$G$11,MATCH(Details!S1479,SA!$C$2:$C$11,0),MATCH(Details!V1479,SA!$C$2:$G$2,0))*Y1479/(F1479-E1479+1)</f>
        <v>3769.67</v>
      </c>
      <c r="AF1479" s="41">
        <f t="shared" si="429"/>
        <v>0</v>
      </c>
      <c r="AG1479" s="41">
        <f t="shared" si="430"/>
        <v>0</v>
      </c>
      <c r="AH1479" s="41">
        <f t="shared" si="431"/>
        <v>678.54060000000004</v>
      </c>
      <c r="AI1479" s="60">
        <f t="shared" si="432"/>
        <v>150.7868</v>
      </c>
      <c r="AJ1479" s="60">
        <f t="shared" si="433"/>
        <v>848.17574999999999</v>
      </c>
      <c r="AK1479" s="60">
        <f t="shared" si="434"/>
        <v>1869.3432054794521</v>
      </c>
      <c r="AL1479" s="60">
        <f t="shared" si="435"/>
        <v>1373.9672560273973</v>
      </c>
      <c r="AM1479" s="41">
        <f t="shared" si="436"/>
        <v>1396.7401939726028</v>
      </c>
      <c r="AN1479" s="42">
        <f t="shared" si="437"/>
        <v>45715</v>
      </c>
      <c r="AO1479" s="43">
        <f t="shared" si="438"/>
        <v>3769.67</v>
      </c>
    </row>
    <row r="1480" spans="1:41" s="24" customFormat="1" ht="15.75" customHeight="1" x14ac:dyDescent="0.35">
      <c r="A1480" s="36" t="s">
        <v>27</v>
      </c>
      <c r="B1480" s="36">
        <v>202509</v>
      </c>
      <c r="C1480" s="24" t="s">
        <v>736</v>
      </c>
      <c r="D1480" s="24" t="s">
        <v>119</v>
      </c>
      <c r="E1480" s="62">
        <v>45901</v>
      </c>
      <c r="F1480" s="62">
        <v>46265</v>
      </c>
      <c r="G1480" s="37" t="s">
        <v>1864</v>
      </c>
      <c r="H1480" s="36">
        <v>652150</v>
      </c>
      <c r="I1480" s="63">
        <v>35808</v>
      </c>
      <c r="J1480" s="24" t="s">
        <v>4385</v>
      </c>
      <c r="K1480" s="63">
        <f t="shared" si="421"/>
        <v>45901</v>
      </c>
      <c r="L1480" s="55">
        <f t="shared" si="422"/>
        <v>0.04</v>
      </c>
      <c r="M1480" s="76">
        <v>0.22500000000000001</v>
      </c>
      <c r="N1480" s="62">
        <v>45901</v>
      </c>
      <c r="O1480" s="62">
        <v>46265</v>
      </c>
      <c r="P1480" s="63"/>
      <c r="Q1480" s="63"/>
      <c r="R1480" s="78">
        <v>27</v>
      </c>
      <c r="S1480" s="63" t="str">
        <f>VLOOKUP(R1480,SA!$B$3:$C$11,2,1)</f>
        <v>26-35</v>
      </c>
      <c r="T1480" s="38" t="s">
        <v>98</v>
      </c>
      <c r="U1480" s="24" t="s">
        <v>5743</v>
      </c>
      <c r="V1480" s="24">
        <v>500000</v>
      </c>
      <c r="W1480" s="39">
        <f t="shared" si="423"/>
        <v>0</v>
      </c>
      <c r="X1480" s="29">
        <f t="shared" si="424"/>
        <v>0</v>
      </c>
      <c r="Y1480" s="40">
        <f t="shared" si="425"/>
        <v>365</v>
      </c>
      <c r="Z1480" s="38">
        <f t="shared" si="426"/>
        <v>46081</v>
      </c>
      <c r="AA1480" s="41">
        <f t="shared" si="427"/>
        <v>181</v>
      </c>
      <c r="AB1480" s="24" t="s">
        <v>113</v>
      </c>
      <c r="AC1480" s="41">
        <f t="shared" si="428"/>
        <v>4986.3141999999998</v>
      </c>
      <c r="AD1480" s="41">
        <v>1</v>
      </c>
      <c r="AE1480" s="72">
        <f>INDEX(SA!$C$2:$G$11,MATCH(Details!S1480,SA!$C$2:$C$11,0),MATCH(Details!V1480,SA!$C$2:$G$2,0))*Y1480/(F1480-E1480+1)</f>
        <v>4225.6899999999996</v>
      </c>
      <c r="AF1480" s="41">
        <f t="shared" si="429"/>
        <v>0</v>
      </c>
      <c r="AG1480" s="41">
        <f t="shared" si="430"/>
        <v>0</v>
      </c>
      <c r="AH1480" s="41">
        <f t="shared" si="431"/>
        <v>760.62419999999986</v>
      </c>
      <c r="AI1480" s="60">
        <f t="shared" si="432"/>
        <v>169.02759999999998</v>
      </c>
      <c r="AJ1480" s="60">
        <f t="shared" si="433"/>
        <v>950.78024999999991</v>
      </c>
      <c r="AK1480" s="60">
        <f t="shared" si="434"/>
        <v>2095.479150684931</v>
      </c>
      <c r="AL1480" s="60">
        <f t="shared" si="435"/>
        <v>1540.1771757534243</v>
      </c>
      <c r="AM1480" s="41">
        <f t="shared" si="436"/>
        <v>1565.7049742465756</v>
      </c>
      <c r="AN1480" s="42">
        <f t="shared" si="437"/>
        <v>45715</v>
      </c>
      <c r="AO1480" s="43">
        <f t="shared" si="438"/>
        <v>4225.6899999999996</v>
      </c>
    </row>
    <row r="1481" spans="1:41" s="24" customFormat="1" ht="15.75" customHeight="1" x14ac:dyDescent="0.35">
      <c r="A1481" s="36" t="s">
        <v>27</v>
      </c>
      <c r="B1481" s="36">
        <v>202509</v>
      </c>
      <c r="C1481" s="24" t="s">
        <v>736</v>
      </c>
      <c r="D1481" s="24" t="s">
        <v>119</v>
      </c>
      <c r="E1481" s="62">
        <v>45901</v>
      </c>
      <c r="F1481" s="62">
        <v>46265</v>
      </c>
      <c r="G1481" s="37" t="s">
        <v>1865</v>
      </c>
      <c r="H1481" s="36">
        <v>652150</v>
      </c>
      <c r="I1481" s="63">
        <v>19541</v>
      </c>
      <c r="J1481" s="24" t="s">
        <v>4386</v>
      </c>
      <c r="K1481" s="63">
        <f t="shared" si="421"/>
        <v>45901</v>
      </c>
      <c r="L1481" s="55">
        <f t="shared" si="422"/>
        <v>0.04</v>
      </c>
      <c r="M1481" s="76">
        <v>0.22500000000000001</v>
      </c>
      <c r="N1481" s="62">
        <v>45901</v>
      </c>
      <c r="O1481" s="62">
        <v>46265</v>
      </c>
      <c r="P1481" s="63"/>
      <c r="Q1481" s="63"/>
      <c r="R1481" s="78">
        <v>72</v>
      </c>
      <c r="S1481" s="63" t="str">
        <f>VLOOKUP(R1481,SA!$B$3:$C$11,2,1)</f>
        <v>71-75</v>
      </c>
      <c r="T1481" s="38" t="s">
        <v>97</v>
      </c>
      <c r="U1481" s="24" t="s">
        <v>5744</v>
      </c>
      <c r="V1481" s="24">
        <v>500000</v>
      </c>
      <c r="W1481" s="39">
        <f t="shared" si="423"/>
        <v>0</v>
      </c>
      <c r="X1481" s="29">
        <f t="shared" si="424"/>
        <v>0</v>
      </c>
      <c r="Y1481" s="40">
        <f t="shared" si="425"/>
        <v>365</v>
      </c>
      <c r="Z1481" s="38">
        <f t="shared" si="426"/>
        <v>46081</v>
      </c>
      <c r="AA1481" s="41">
        <f t="shared" si="427"/>
        <v>181</v>
      </c>
      <c r="AB1481" s="24" t="s">
        <v>113</v>
      </c>
      <c r="AC1481" s="41">
        <f t="shared" si="428"/>
        <v>23735.924199999998</v>
      </c>
      <c r="AD1481" s="41">
        <v>1</v>
      </c>
      <c r="AE1481" s="72">
        <f>INDEX(SA!$C$2:$G$11,MATCH(Details!S1481,SA!$C$2:$C$11,0),MATCH(Details!V1481,SA!$C$2:$G$2,0))*Y1481/(F1481-E1481+1)</f>
        <v>20115.189999999999</v>
      </c>
      <c r="AF1481" s="41">
        <f t="shared" si="429"/>
        <v>0</v>
      </c>
      <c r="AG1481" s="41">
        <f t="shared" si="430"/>
        <v>0</v>
      </c>
      <c r="AH1481" s="41">
        <f t="shared" si="431"/>
        <v>3620.7341999999994</v>
      </c>
      <c r="AI1481" s="60">
        <f t="shared" si="432"/>
        <v>804.60759999999993</v>
      </c>
      <c r="AJ1481" s="60">
        <f t="shared" si="433"/>
        <v>4525.9177499999996</v>
      </c>
      <c r="AK1481" s="60">
        <f t="shared" si="434"/>
        <v>9974.9298356164381</v>
      </c>
      <c r="AL1481" s="60">
        <f t="shared" si="435"/>
        <v>7331.5734291780818</v>
      </c>
      <c r="AM1481" s="41">
        <f t="shared" si="436"/>
        <v>7453.091220821917</v>
      </c>
      <c r="AN1481" s="42">
        <f t="shared" si="437"/>
        <v>45715</v>
      </c>
      <c r="AO1481" s="43">
        <f t="shared" si="438"/>
        <v>20115.189999999999</v>
      </c>
    </row>
    <row r="1482" spans="1:41" s="24" customFormat="1" ht="15.75" customHeight="1" x14ac:dyDescent="0.35">
      <c r="A1482" s="36" t="s">
        <v>27</v>
      </c>
      <c r="B1482" s="36">
        <v>202509</v>
      </c>
      <c r="C1482" s="24" t="s">
        <v>736</v>
      </c>
      <c r="D1482" s="24" t="s">
        <v>119</v>
      </c>
      <c r="E1482" s="62">
        <v>45901</v>
      </c>
      <c r="F1482" s="62">
        <v>46265</v>
      </c>
      <c r="G1482" s="37" t="s">
        <v>255</v>
      </c>
      <c r="H1482" s="36">
        <v>652150</v>
      </c>
      <c r="I1482" s="63">
        <v>31288</v>
      </c>
      <c r="J1482" s="24" t="s">
        <v>4387</v>
      </c>
      <c r="K1482" s="63">
        <f t="shared" si="421"/>
        <v>45901</v>
      </c>
      <c r="L1482" s="55">
        <f t="shared" si="422"/>
        <v>0.04</v>
      </c>
      <c r="M1482" s="76">
        <v>0.22500000000000001</v>
      </c>
      <c r="N1482" s="62">
        <v>45901</v>
      </c>
      <c r="O1482" s="62">
        <v>46265</v>
      </c>
      <c r="P1482" s="63"/>
      <c r="Q1482" s="63"/>
      <c r="R1482" s="78">
        <v>40</v>
      </c>
      <c r="S1482" s="63" t="str">
        <f>VLOOKUP(R1482,SA!$B$3:$C$11,2,1)</f>
        <v>36-45</v>
      </c>
      <c r="T1482" s="38" t="s">
        <v>97</v>
      </c>
      <c r="U1482" s="24" t="s">
        <v>56</v>
      </c>
      <c r="V1482" s="24">
        <v>500000</v>
      </c>
      <c r="W1482" s="39">
        <f t="shared" si="423"/>
        <v>500000</v>
      </c>
      <c r="X1482" s="29">
        <f t="shared" si="424"/>
        <v>1</v>
      </c>
      <c r="Y1482" s="40">
        <f t="shared" si="425"/>
        <v>365</v>
      </c>
      <c r="Z1482" s="38">
        <f t="shared" si="426"/>
        <v>46081</v>
      </c>
      <c r="AA1482" s="41">
        <f t="shared" si="427"/>
        <v>181</v>
      </c>
      <c r="AB1482" s="24" t="s">
        <v>113</v>
      </c>
      <c r="AC1482" s="41">
        <f t="shared" si="428"/>
        <v>6046.1902</v>
      </c>
      <c r="AD1482" s="41">
        <v>1</v>
      </c>
      <c r="AE1482" s="72">
        <f>INDEX(SA!$C$2:$G$11,MATCH(Details!S1482,SA!$C$2:$C$11,0),MATCH(Details!V1482,SA!$C$2:$G$2,0))*Y1482/(F1482-E1482+1)</f>
        <v>5123.8900000000003</v>
      </c>
      <c r="AF1482" s="41">
        <f t="shared" si="429"/>
        <v>0</v>
      </c>
      <c r="AG1482" s="41">
        <f t="shared" si="430"/>
        <v>0</v>
      </c>
      <c r="AH1482" s="41">
        <f t="shared" si="431"/>
        <v>922.30020000000002</v>
      </c>
      <c r="AI1482" s="60">
        <f t="shared" si="432"/>
        <v>204.9556</v>
      </c>
      <c r="AJ1482" s="60">
        <f t="shared" si="433"/>
        <v>1152.8752500000001</v>
      </c>
      <c r="AK1482" s="60">
        <f t="shared" si="434"/>
        <v>2540.8879178082193</v>
      </c>
      <c r="AL1482" s="60">
        <f t="shared" si="435"/>
        <v>1867.5526195890411</v>
      </c>
      <c r="AM1482" s="41">
        <f t="shared" si="436"/>
        <v>1898.5065304109589</v>
      </c>
      <c r="AN1482" s="42">
        <f t="shared" si="437"/>
        <v>45715</v>
      </c>
      <c r="AO1482" s="43">
        <f t="shared" si="438"/>
        <v>5123.8900000000003</v>
      </c>
    </row>
    <row r="1483" spans="1:41" s="24" customFormat="1" ht="15.75" customHeight="1" x14ac:dyDescent="0.35">
      <c r="A1483" s="36" t="s">
        <v>27</v>
      </c>
      <c r="B1483" s="36">
        <v>202509</v>
      </c>
      <c r="C1483" s="24" t="s">
        <v>736</v>
      </c>
      <c r="D1483" s="24" t="s">
        <v>119</v>
      </c>
      <c r="E1483" s="62">
        <v>45901</v>
      </c>
      <c r="F1483" s="62">
        <v>46265</v>
      </c>
      <c r="G1483" s="37" t="s">
        <v>1866</v>
      </c>
      <c r="H1483" s="36">
        <v>652152</v>
      </c>
      <c r="I1483" s="63">
        <v>42558</v>
      </c>
      <c r="J1483" s="24" t="s">
        <v>4388</v>
      </c>
      <c r="K1483" s="63">
        <f t="shared" si="421"/>
        <v>45901</v>
      </c>
      <c r="L1483" s="55">
        <f t="shared" si="422"/>
        <v>0.04</v>
      </c>
      <c r="M1483" s="76">
        <v>0.22500000000000001</v>
      </c>
      <c r="N1483" s="62">
        <v>45901</v>
      </c>
      <c r="O1483" s="62">
        <v>46265</v>
      </c>
      <c r="P1483" s="63"/>
      <c r="Q1483" s="63"/>
      <c r="R1483" s="78">
        <v>9</v>
      </c>
      <c r="S1483" s="63" t="str">
        <f>VLOOKUP(R1483,SA!$B$3:$C$11,2,1)</f>
        <v>0-25</v>
      </c>
      <c r="T1483" s="38" t="s">
        <v>97</v>
      </c>
      <c r="U1483" s="24" t="s">
        <v>5745</v>
      </c>
      <c r="V1483" s="24">
        <v>400000</v>
      </c>
      <c r="W1483" s="39">
        <f t="shared" si="423"/>
        <v>0</v>
      </c>
      <c r="X1483" s="29">
        <f t="shared" si="424"/>
        <v>0</v>
      </c>
      <c r="Y1483" s="40">
        <f t="shared" si="425"/>
        <v>365</v>
      </c>
      <c r="Z1483" s="38">
        <f t="shared" si="426"/>
        <v>46081</v>
      </c>
      <c r="AA1483" s="41">
        <f t="shared" si="427"/>
        <v>181</v>
      </c>
      <c r="AB1483" s="24" t="s">
        <v>113</v>
      </c>
      <c r="AC1483" s="41">
        <f t="shared" si="428"/>
        <v>4043.8364000000001</v>
      </c>
      <c r="AD1483" s="41">
        <v>1</v>
      </c>
      <c r="AE1483" s="72">
        <f>INDEX(SA!$C$2:$G$11,MATCH(Details!S1483,SA!$C$2:$C$11,0),MATCH(Details!V1483,SA!$C$2:$G$2,0))*Y1483/(F1483-E1483+1)</f>
        <v>3426.98</v>
      </c>
      <c r="AF1483" s="41">
        <f t="shared" si="429"/>
        <v>0</v>
      </c>
      <c r="AG1483" s="41">
        <f t="shared" si="430"/>
        <v>0</v>
      </c>
      <c r="AH1483" s="41">
        <f t="shared" si="431"/>
        <v>616.85640000000001</v>
      </c>
      <c r="AI1483" s="60">
        <f t="shared" si="432"/>
        <v>137.07920000000001</v>
      </c>
      <c r="AJ1483" s="60">
        <f t="shared" si="433"/>
        <v>771.07050000000004</v>
      </c>
      <c r="AK1483" s="60">
        <f t="shared" si="434"/>
        <v>1699.4065205479453</v>
      </c>
      <c r="AL1483" s="60">
        <f t="shared" si="435"/>
        <v>1249.0637926027398</v>
      </c>
      <c r="AM1483" s="41">
        <f t="shared" si="436"/>
        <v>1269.7665073972601</v>
      </c>
      <c r="AN1483" s="42">
        <f t="shared" si="437"/>
        <v>45715</v>
      </c>
      <c r="AO1483" s="43">
        <f t="shared" si="438"/>
        <v>3426.98</v>
      </c>
    </row>
    <row r="1484" spans="1:41" s="24" customFormat="1" ht="15.75" customHeight="1" x14ac:dyDescent="0.35">
      <c r="A1484" s="36" t="s">
        <v>27</v>
      </c>
      <c r="B1484" s="36">
        <v>202509</v>
      </c>
      <c r="C1484" s="24" t="s">
        <v>736</v>
      </c>
      <c r="D1484" s="24" t="s">
        <v>119</v>
      </c>
      <c r="E1484" s="62">
        <v>45901</v>
      </c>
      <c r="F1484" s="62">
        <v>46265</v>
      </c>
      <c r="G1484" s="37" t="s">
        <v>508</v>
      </c>
      <c r="H1484" s="36">
        <v>652152</v>
      </c>
      <c r="I1484" s="63">
        <v>32518</v>
      </c>
      <c r="J1484" s="24" t="s">
        <v>4389</v>
      </c>
      <c r="K1484" s="63">
        <f t="shared" si="421"/>
        <v>45901</v>
      </c>
      <c r="L1484" s="55">
        <f t="shared" si="422"/>
        <v>0.04</v>
      </c>
      <c r="M1484" s="76">
        <v>0.22500000000000001</v>
      </c>
      <c r="N1484" s="62">
        <v>45901</v>
      </c>
      <c r="O1484" s="62">
        <v>46265</v>
      </c>
      <c r="P1484" s="63"/>
      <c r="Q1484" s="63"/>
      <c r="R1484" s="78">
        <v>36</v>
      </c>
      <c r="S1484" s="63" t="str">
        <f>VLOOKUP(R1484,SA!$B$3:$C$11,2,1)</f>
        <v>36-45</v>
      </c>
      <c r="T1484" s="38" t="s">
        <v>97</v>
      </c>
      <c r="U1484" s="24" t="s">
        <v>56</v>
      </c>
      <c r="V1484" s="24">
        <v>400000</v>
      </c>
      <c r="W1484" s="39">
        <f t="shared" si="423"/>
        <v>400000</v>
      </c>
      <c r="X1484" s="29">
        <f t="shared" si="424"/>
        <v>1</v>
      </c>
      <c r="Y1484" s="40">
        <f t="shared" si="425"/>
        <v>365</v>
      </c>
      <c r="Z1484" s="38">
        <f t="shared" si="426"/>
        <v>46081</v>
      </c>
      <c r="AA1484" s="41">
        <f t="shared" si="427"/>
        <v>181</v>
      </c>
      <c r="AB1484" s="24" t="s">
        <v>113</v>
      </c>
      <c r="AC1484" s="41">
        <f t="shared" si="428"/>
        <v>5496.5225999999993</v>
      </c>
      <c r="AD1484" s="41">
        <v>1</v>
      </c>
      <c r="AE1484" s="72">
        <f>INDEX(SA!$C$2:$G$11,MATCH(Details!S1484,SA!$C$2:$C$11,0),MATCH(Details!V1484,SA!$C$2:$G$2,0))*Y1484/(F1484-E1484+1)</f>
        <v>4658.07</v>
      </c>
      <c r="AF1484" s="41">
        <f t="shared" si="429"/>
        <v>0</v>
      </c>
      <c r="AG1484" s="41">
        <f t="shared" si="430"/>
        <v>0</v>
      </c>
      <c r="AH1484" s="41">
        <f t="shared" si="431"/>
        <v>838.45259999999996</v>
      </c>
      <c r="AI1484" s="60">
        <f t="shared" si="432"/>
        <v>186.3228</v>
      </c>
      <c r="AJ1484" s="60">
        <f t="shared" si="433"/>
        <v>1048.06575</v>
      </c>
      <c r="AK1484" s="60">
        <f t="shared" si="434"/>
        <v>2309.8922465753421</v>
      </c>
      <c r="AL1484" s="60">
        <f t="shared" si="435"/>
        <v>1697.7708012328765</v>
      </c>
      <c r="AM1484" s="41">
        <f t="shared" si="436"/>
        <v>1725.9106487671231</v>
      </c>
      <c r="AN1484" s="42">
        <f t="shared" si="437"/>
        <v>45715</v>
      </c>
      <c r="AO1484" s="43">
        <f t="shared" si="438"/>
        <v>4658.07</v>
      </c>
    </row>
    <row r="1485" spans="1:41" s="24" customFormat="1" ht="15.75" customHeight="1" x14ac:dyDescent="0.35">
      <c r="A1485" s="36" t="s">
        <v>27</v>
      </c>
      <c r="B1485" s="36">
        <v>202509</v>
      </c>
      <c r="C1485" s="24" t="s">
        <v>736</v>
      </c>
      <c r="D1485" s="24" t="s">
        <v>119</v>
      </c>
      <c r="E1485" s="62">
        <v>45901</v>
      </c>
      <c r="F1485" s="62">
        <v>46265</v>
      </c>
      <c r="G1485" s="37" t="s">
        <v>1867</v>
      </c>
      <c r="H1485" s="36">
        <v>652152</v>
      </c>
      <c r="I1485" s="63">
        <v>21245</v>
      </c>
      <c r="J1485" s="24" t="s">
        <v>4390</v>
      </c>
      <c r="K1485" s="63">
        <f t="shared" si="421"/>
        <v>45901</v>
      </c>
      <c r="L1485" s="55">
        <f t="shared" si="422"/>
        <v>0.04</v>
      </c>
      <c r="M1485" s="76">
        <v>0.22500000000000001</v>
      </c>
      <c r="N1485" s="62">
        <v>45901</v>
      </c>
      <c r="O1485" s="62">
        <v>46265</v>
      </c>
      <c r="P1485" s="63"/>
      <c r="Q1485" s="63"/>
      <c r="R1485" s="78">
        <v>67</v>
      </c>
      <c r="S1485" s="63" t="str">
        <f>VLOOKUP(R1485,SA!$B$3:$C$11,2,1)</f>
        <v>66-70</v>
      </c>
      <c r="T1485" s="38" t="s">
        <v>98</v>
      </c>
      <c r="U1485" s="24" t="s">
        <v>5749</v>
      </c>
      <c r="V1485" s="24">
        <v>400000</v>
      </c>
      <c r="W1485" s="39">
        <f t="shared" si="423"/>
        <v>0</v>
      </c>
      <c r="X1485" s="29">
        <f t="shared" si="424"/>
        <v>0</v>
      </c>
      <c r="Y1485" s="40">
        <f t="shared" si="425"/>
        <v>365</v>
      </c>
      <c r="Z1485" s="38">
        <f t="shared" si="426"/>
        <v>46081</v>
      </c>
      <c r="AA1485" s="41">
        <f t="shared" si="427"/>
        <v>181</v>
      </c>
      <c r="AB1485" s="24" t="s">
        <v>113</v>
      </c>
      <c r="AC1485" s="41">
        <f t="shared" si="428"/>
        <v>17021.971999999998</v>
      </c>
      <c r="AD1485" s="41">
        <v>1</v>
      </c>
      <c r="AE1485" s="72">
        <f>INDEX(SA!$C$2:$G$11,MATCH(Details!S1485,SA!$C$2:$C$11,0),MATCH(Details!V1485,SA!$C$2:$G$2,0))*Y1485/(F1485-E1485+1)</f>
        <v>14425.4</v>
      </c>
      <c r="AF1485" s="41">
        <f t="shared" si="429"/>
        <v>0</v>
      </c>
      <c r="AG1485" s="41">
        <f t="shared" si="430"/>
        <v>0</v>
      </c>
      <c r="AH1485" s="41">
        <f t="shared" si="431"/>
        <v>2596.5719999999997</v>
      </c>
      <c r="AI1485" s="60">
        <f t="shared" si="432"/>
        <v>577.01599999999996</v>
      </c>
      <c r="AJ1485" s="60">
        <f t="shared" si="433"/>
        <v>3245.7150000000001</v>
      </c>
      <c r="AK1485" s="60">
        <f t="shared" si="434"/>
        <v>7153.4175342465751</v>
      </c>
      <c r="AL1485" s="60">
        <f t="shared" si="435"/>
        <v>5257.7618876712322</v>
      </c>
      <c r="AM1485" s="41">
        <f t="shared" si="436"/>
        <v>5344.9071123287686</v>
      </c>
      <c r="AN1485" s="42">
        <f t="shared" si="437"/>
        <v>45715</v>
      </c>
      <c r="AO1485" s="43">
        <f t="shared" si="438"/>
        <v>14425.4</v>
      </c>
    </row>
    <row r="1486" spans="1:41" s="24" customFormat="1" ht="15.75" customHeight="1" x14ac:dyDescent="0.35">
      <c r="A1486" s="36" t="s">
        <v>27</v>
      </c>
      <c r="B1486" s="36">
        <v>202509</v>
      </c>
      <c r="C1486" s="24" t="s">
        <v>736</v>
      </c>
      <c r="D1486" s="24" t="s">
        <v>119</v>
      </c>
      <c r="E1486" s="62">
        <v>45901</v>
      </c>
      <c r="F1486" s="62">
        <v>46265</v>
      </c>
      <c r="G1486" s="37" t="s">
        <v>1868</v>
      </c>
      <c r="H1486" s="36">
        <v>652152</v>
      </c>
      <c r="I1486" s="63">
        <v>33241</v>
      </c>
      <c r="J1486" s="24" t="s">
        <v>4391</v>
      </c>
      <c r="K1486" s="63">
        <f t="shared" si="421"/>
        <v>45901</v>
      </c>
      <c r="L1486" s="55">
        <f t="shared" si="422"/>
        <v>0.04</v>
      </c>
      <c r="M1486" s="76">
        <v>0.22500000000000001</v>
      </c>
      <c r="N1486" s="62">
        <v>45901</v>
      </c>
      <c r="O1486" s="62">
        <v>46265</v>
      </c>
      <c r="P1486" s="63"/>
      <c r="Q1486" s="63"/>
      <c r="R1486" s="78">
        <v>34</v>
      </c>
      <c r="S1486" s="63" t="str">
        <f>VLOOKUP(R1486,SA!$B$3:$C$11,2,1)</f>
        <v>26-35</v>
      </c>
      <c r="T1486" s="38" t="s">
        <v>98</v>
      </c>
      <c r="U1486" s="24" t="s">
        <v>5743</v>
      </c>
      <c r="V1486" s="24">
        <v>400000</v>
      </c>
      <c r="W1486" s="39">
        <f t="shared" si="423"/>
        <v>0</v>
      </c>
      <c r="X1486" s="29">
        <f t="shared" si="424"/>
        <v>0</v>
      </c>
      <c r="Y1486" s="40">
        <f t="shared" si="425"/>
        <v>365</v>
      </c>
      <c r="Z1486" s="38">
        <f t="shared" si="426"/>
        <v>46081</v>
      </c>
      <c r="AA1486" s="41">
        <f t="shared" si="427"/>
        <v>181</v>
      </c>
      <c r="AB1486" s="24" t="s">
        <v>113</v>
      </c>
      <c r="AC1486" s="41">
        <f t="shared" si="428"/>
        <v>4533.0290000000005</v>
      </c>
      <c r="AD1486" s="41">
        <v>1</v>
      </c>
      <c r="AE1486" s="72">
        <f>INDEX(SA!$C$2:$G$11,MATCH(Details!S1486,SA!$C$2:$C$11,0),MATCH(Details!V1486,SA!$C$2:$G$2,0))*Y1486/(F1486-E1486+1)</f>
        <v>3841.55</v>
      </c>
      <c r="AF1486" s="41">
        <f t="shared" si="429"/>
        <v>0</v>
      </c>
      <c r="AG1486" s="41">
        <f t="shared" si="430"/>
        <v>0</v>
      </c>
      <c r="AH1486" s="41">
        <f t="shared" si="431"/>
        <v>691.47900000000004</v>
      </c>
      <c r="AI1486" s="60">
        <f t="shared" si="432"/>
        <v>153.66200000000001</v>
      </c>
      <c r="AJ1486" s="60">
        <f t="shared" si="433"/>
        <v>864.34875000000011</v>
      </c>
      <c r="AK1486" s="60">
        <f t="shared" si="434"/>
        <v>1904.9878082191783</v>
      </c>
      <c r="AL1486" s="60">
        <f t="shared" si="435"/>
        <v>1400.1660390410959</v>
      </c>
      <c r="AM1486" s="41">
        <f t="shared" si="436"/>
        <v>1423.3732109589046</v>
      </c>
      <c r="AN1486" s="42">
        <f t="shared" si="437"/>
        <v>45715</v>
      </c>
      <c r="AO1486" s="43">
        <f t="shared" si="438"/>
        <v>3841.55</v>
      </c>
    </row>
    <row r="1487" spans="1:41" s="24" customFormat="1" ht="15.75" customHeight="1" x14ac:dyDescent="0.35">
      <c r="A1487" s="36" t="s">
        <v>27</v>
      </c>
      <c r="B1487" s="36">
        <v>202509</v>
      </c>
      <c r="C1487" s="24" t="s">
        <v>736</v>
      </c>
      <c r="D1487" s="24" t="s">
        <v>119</v>
      </c>
      <c r="E1487" s="62">
        <v>45901</v>
      </c>
      <c r="F1487" s="62">
        <v>46265</v>
      </c>
      <c r="G1487" s="37" t="s">
        <v>1869</v>
      </c>
      <c r="H1487" s="36">
        <v>652152</v>
      </c>
      <c r="I1487" s="63">
        <v>43934</v>
      </c>
      <c r="J1487" s="24" t="s">
        <v>4392</v>
      </c>
      <c r="K1487" s="63">
        <f t="shared" si="421"/>
        <v>45901</v>
      </c>
      <c r="L1487" s="55">
        <f t="shared" si="422"/>
        <v>0.04</v>
      </c>
      <c r="M1487" s="76">
        <v>0.22500000000000001</v>
      </c>
      <c r="N1487" s="62">
        <v>45901</v>
      </c>
      <c r="O1487" s="62">
        <v>46265</v>
      </c>
      <c r="P1487" s="63"/>
      <c r="Q1487" s="63"/>
      <c r="R1487" s="78">
        <v>5</v>
      </c>
      <c r="S1487" s="63" t="str">
        <f>VLOOKUP(R1487,SA!$B$3:$C$11,2,1)</f>
        <v>0-25</v>
      </c>
      <c r="T1487" s="38" t="s">
        <v>97</v>
      </c>
      <c r="U1487" s="24" t="s">
        <v>5745</v>
      </c>
      <c r="V1487" s="24">
        <v>400000</v>
      </c>
      <c r="W1487" s="39">
        <f t="shared" si="423"/>
        <v>0</v>
      </c>
      <c r="X1487" s="29">
        <f t="shared" si="424"/>
        <v>0</v>
      </c>
      <c r="Y1487" s="40">
        <f t="shared" si="425"/>
        <v>365</v>
      </c>
      <c r="Z1487" s="38">
        <f t="shared" si="426"/>
        <v>46081</v>
      </c>
      <c r="AA1487" s="41">
        <f t="shared" si="427"/>
        <v>181</v>
      </c>
      <c r="AB1487" s="24" t="s">
        <v>113</v>
      </c>
      <c r="AC1487" s="41">
        <f t="shared" si="428"/>
        <v>4043.8364000000001</v>
      </c>
      <c r="AD1487" s="41">
        <v>1</v>
      </c>
      <c r="AE1487" s="72">
        <f>INDEX(SA!$C$2:$G$11,MATCH(Details!S1487,SA!$C$2:$C$11,0),MATCH(Details!V1487,SA!$C$2:$G$2,0))*Y1487/(F1487-E1487+1)</f>
        <v>3426.98</v>
      </c>
      <c r="AF1487" s="41">
        <f t="shared" si="429"/>
        <v>0</v>
      </c>
      <c r="AG1487" s="41">
        <f t="shared" si="430"/>
        <v>0</v>
      </c>
      <c r="AH1487" s="41">
        <f t="shared" si="431"/>
        <v>616.85640000000001</v>
      </c>
      <c r="AI1487" s="60">
        <f t="shared" si="432"/>
        <v>137.07920000000001</v>
      </c>
      <c r="AJ1487" s="60">
        <f t="shared" si="433"/>
        <v>771.07050000000004</v>
      </c>
      <c r="AK1487" s="60">
        <f t="shared" si="434"/>
        <v>1699.4065205479453</v>
      </c>
      <c r="AL1487" s="60">
        <f t="shared" si="435"/>
        <v>1249.0637926027398</v>
      </c>
      <c r="AM1487" s="41">
        <f t="shared" si="436"/>
        <v>1269.7665073972601</v>
      </c>
      <c r="AN1487" s="42">
        <f t="shared" si="437"/>
        <v>45715</v>
      </c>
      <c r="AO1487" s="43">
        <f t="shared" si="438"/>
        <v>3426.98</v>
      </c>
    </row>
    <row r="1488" spans="1:41" s="24" customFormat="1" ht="15.75" customHeight="1" x14ac:dyDescent="0.35">
      <c r="A1488" s="36" t="s">
        <v>27</v>
      </c>
      <c r="B1488" s="36">
        <v>202509</v>
      </c>
      <c r="C1488" s="24" t="s">
        <v>736</v>
      </c>
      <c r="D1488" s="24" t="s">
        <v>119</v>
      </c>
      <c r="E1488" s="62">
        <v>45901</v>
      </c>
      <c r="F1488" s="62">
        <v>46265</v>
      </c>
      <c r="G1488" s="37" t="s">
        <v>1870</v>
      </c>
      <c r="H1488" s="36">
        <v>652169</v>
      </c>
      <c r="I1488" s="63">
        <v>41020</v>
      </c>
      <c r="J1488" s="24" t="s">
        <v>4393</v>
      </c>
      <c r="K1488" s="63">
        <f t="shared" si="421"/>
        <v>45901</v>
      </c>
      <c r="L1488" s="55">
        <f t="shared" si="422"/>
        <v>0.04</v>
      </c>
      <c r="M1488" s="76">
        <v>0.22500000000000001</v>
      </c>
      <c r="N1488" s="62">
        <v>45901</v>
      </c>
      <c r="O1488" s="62">
        <v>46265</v>
      </c>
      <c r="P1488" s="63"/>
      <c r="Q1488" s="63"/>
      <c r="R1488" s="78">
        <v>13</v>
      </c>
      <c r="S1488" s="63" t="str">
        <f>VLOOKUP(R1488,SA!$B$3:$C$11,2,1)</f>
        <v>0-25</v>
      </c>
      <c r="T1488" s="38" t="s">
        <v>98</v>
      </c>
      <c r="U1488" s="24" t="s">
        <v>5746</v>
      </c>
      <c r="V1488" s="24">
        <v>500000</v>
      </c>
      <c r="W1488" s="39">
        <f t="shared" si="423"/>
        <v>0</v>
      </c>
      <c r="X1488" s="29">
        <f t="shared" si="424"/>
        <v>0</v>
      </c>
      <c r="Y1488" s="40">
        <f t="shared" si="425"/>
        <v>365</v>
      </c>
      <c r="Z1488" s="38">
        <f t="shared" si="426"/>
        <v>46081</v>
      </c>
      <c r="AA1488" s="41">
        <f t="shared" si="427"/>
        <v>181</v>
      </c>
      <c r="AB1488" s="24" t="s">
        <v>113</v>
      </c>
      <c r="AC1488" s="41">
        <f t="shared" si="428"/>
        <v>4448.2106000000003</v>
      </c>
      <c r="AD1488" s="41">
        <v>1</v>
      </c>
      <c r="AE1488" s="72">
        <f>INDEX(SA!$C$2:$G$11,MATCH(Details!S1488,SA!$C$2:$C$11,0),MATCH(Details!V1488,SA!$C$2:$G$2,0))*Y1488/(F1488-E1488+1)</f>
        <v>3769.67</v>
      </c>
      <c r="AF1488" s="41">
        <f t="shared" si="429"/>
        <v>0</v>
      </c>
      <c r="AG1488" s="41">
        <f t="shared" si="430"/>
        <v>0</v>
      </c>
      <c r="AH1488" s="41">
        <f t="shared" si="431"/>
        <v>678.54060000000004</v>
      </c>
      <c r="AI1488" s="60">
        <f t="shared" si="432"/>
        <v>150.7868</v>
      </c>
      <c r="AJ1488" s="60">
        <f t="shared" si="433"/>
        <v>848.17574999999999</v>
      </c>
      <c r="AK1488" s="60">
        <f t="shared" si="434"/>
        <v>1869.3432054794521</v>
      </c>
      <c r="AL1488" s="60">
        <f t="shared" si="435"/>
        <v>1373.9672560273973</v>
      </c>
      <c r="AM1488" s="41">
        <f t="shared" si="436"/>
        <v>1396.7401939726028</v>
      </c>
      <c r="AN1488" s="42">
        <f t="shared" si="437"/>
        <v>45715</v>
      </c>
      <c r="AO1488" s="43">
        <f t="shared" si="438"/>
        <v>3769.67</v>
      </c>
    </row>
    <row r="1489" spans="1:41" s="24" customFormat="1" ht="15.75" customHeight="1" x14ac:dyDescent="0.35">
      <c r="A1489" s="36" t="s">
        <v>27</v>
      </c>
      <c r="B1489" s="36">
        <v>202509</v>
      </c>
      <c r="C1489" s="24" t="s">
        <v>736</v>
      </c>
      <c r="D1489" s="24" t="s">
        <v>119</v>
      </c>
      <c r="E1489" s="62">
        <v>45901</v>
      </c>
      <c r="F1489" s="62">
        <v>46265</v>
      </c>
      <c r="G1489" s="37" t="s">
        <v>1871</v>
      </c>
      <c r="H1489" s="36">
        <v>652169</v>
      </c>
      <c r="I1489" s="63">
        <v>19937</v>
      </c>
      <c r="J1489" s="24" t="s">
        <v>4394</v>
      </c>
      <c r="K1489" s="63">
        <f t="shared" si="421"/>
        <v>45901</v>
      </c>
      <c r="L1489" s="55">
        <f t="shared" si="422"/>
        <v>0.04</v>
      </c>
      <c r="M1489" s="76">
        <v>0.22500000000000001</v>
      </c>
      <c r="N1489" s="62">
        <v>45901</v>
      </c>
      <c r="O1489" s="62">
        <v>46265</v>
      </c>
      <c r="P1489" s="63"/>
      <c r="Q1489" s="63"/>
      <c r="R1489" s="78">
        <v>71</v>
      </c>
      <c r="S1489" s="63" t="str">
        <f>VLOOKUP(R1489,SA!$B$3:$C$11,2,1)</f>
        <v>71-75</v>
      </c>
      <c r="T1489" s="38" t="s">
        <v>98</v>
      </c>
      <c r="U1489" s="24" t="s">
        <v>5747</v>
      </c>
      <c r="V1489" s="24">
        <v>500000</v>
      </c>
      <c r="W1489" s="39">
        <f t="shared" si="423"/>
        <v>0</v>
      </c>
      <c r="X1489" s="29">
        <f t="shared" si="424"/>
        <v>0</v>
      </c>
      <c r="Y1489" s="40">
        <f t="shared" si="425"/>
        <v>365</v>
      </c>
      <c r="Z1489" s="38">
        <f t="shared" si="426"/>
        <v>46081</v>
      </c>
      <c r="AA1489" s="41">
        <f t="shared" si="427"/>
        <v>181</v>
      </c>
      <c r="AB1489" s="24" t="s">
        <v>113</v>
      </c>
      <c r="AC1489" s="41">
        <f t="shared" si="428"/>
        <v>23735.924199999998</v>
      </c>
      <c r="AD1489" s="41">
        <v>1</v>
      </c>
      <c r="AE1489" s="72">
        <f>INDEX(SA!$C$2:$G$11,MATCH(Details!S1489,SA!$C$2:$C$11,0),MATCH(Details!V1489,SA!$C$2:$G$2,0))*Y1489/(F1489-E1489+1)</f>
        <v>20115.189999999999</v>
      </c>
      <c r="AF1489" s="41">
        <f t="shared" si="429"/>
        <v>0</v>
      </c>
      <c r="AG1489" s="41">
        <f t="shared" si="430"/>
        <v>0</v>
      </c>
      <c r="AH1489" s="41">
        <f t="shared" si="431"/>
        <v>3620.7341999999994</v>
      </c>
      <c r="AI1489" s="60">
        <f t="shared" si="432"/>
        <v>804.60759999999993</v>
      </c>
      <c r="AJ1489" s="60">
        <f t="shared" si="433"/>
        <v>4525.9177499999996</v>
      </c>
      <c r="AK1489" s="60">
        <f t="shared" si="434"/>
        <v>9974.9298356164381</v>
      </c>
      <c r="AL1489" s="60">
        <f t="shared" si="435"/>
        <v>7331.5734291780818</v>
      </c>
      <c r="AM1489" s="41">
        <f t="shared" si="436"/>
        <v>7453.091220821917</v>
      </c>
      <c r="AN1489" s="42">
        <f t="shared" si="437"/>
        <v>45715</v>
      </c>
      <c r="AO1489" s="43">
        <f t="shared" si="438"/>
        <v>20115.189999999999</v>
      </c>
    </row>
    <row r="1490" spans="1:41" s="24" customFormat="1" ht="15.75" customHeight="1" x14ac:dyDescent="0.35">
      <c r="A1490" s="36" t="s">
        <v>27</v>
      </c>
      <c r="B1490" s="36">
        <v>202509</v>
      </c>
      <c r="C1490" s="24" t="s">
        <v>736</v>
      </c>
      <c r="D1490" s="24" t="s">
        <v>119</v>
      </c>
      <c r="E1490" s="62">
        <v>45901</v>
      </c>
      <c r="F1490" s="62">
        <v>46265</v>
      </c>
      <c r="G1490" s="37" t="s">
        <v>1872</v>
      </c>
      <c r="H1490" s="36">
        <v>652169</v>
      </c>
      <c r="I1490" s="63">
        <v>42402</v>
      </c>
      <c r="J1490" s="24" t="s">
        <v>4395</v>
      </c>
      <c r="K1490" s="63">
        <f t="shared" si="421"/>
        <v>45901</v>
      </c>
      <c r="L1490" s="55">
        <f t="shared" si="422"/>
        <v>0.04</v>
      </c>
      <c r="M1490" s="76">
        <v>0.22500000000000001</v>
      </c>
      <c r="N1490" s="62">
        <v>45901</v>
      </c>
      <c r="O1490" s="62">
        <v>46265</v>
      </c>
      <c r="P1490" s="63"/>
      <c r="Q1490" s="63"/>
      <c r="R1490" s="78">
        <v>9</v>
      </c>
      <c r="S1490" s="63" t="str">
        <f>VLOOKUP(R1490,SA!$B$3:$C$11,2,1)</f>
        <v>0-25</v>
      </c>
      <c r="T1490" s="38" t="s">
        <v>97</v>
      </c>
      <c r="U1490" s="24" t="s">
        <v>5745</v>
      </c>
      <c r="V1490" s="24">
        <v>500000</v>
      </c>
      <c r="W1490" s="39">
        <f t="shared" si="423"/>
        <v>0</v>
      </c>
      <c r="X1490" s="29">
        <f t="shared" si="424"/>
        <v>0</v>
      </c>
      <c r="Y1490" s="40">
        <f t="shared" si="425"/>
        <v>365</v>
      </c>
      <c r="Z1490" s="38">
        <f t="shared" si="426"/>
        <v>46081</v>
      </c>
      <c r="AA1490" s="41">
        <f t="shared" si="427"/>
        <v>181</v>
      </c>
      <c r="AB1490" s="24" t="s">
        <v>113</v>
      </c>
      <c r="AC1490" s="41">
        <f t="shared" si="428"/>
        <v>4448.2106000000003</v>
      </c>
      <c r="AD1490" s="41">
        <v>1</v>
      </c>
      <c r="AE1490" s="72">
        <f>INDEX(SA!$C$2:$G$11,MATCH(Details!S1490,SA!$C$2:$C$11,0),MATCH(Details!V1490,SA!$C$2:$G$2,0))*Y1490/(F1490-E1490+1)</f>
        <v>3769.67</v>
      </c>
      <c r="AF1490" s="41">
        <f t="shared" si="429"/>
        <v>0</v>
      </c>
      <c r="AG1490" s="41">
        <f t="shared" si="430"/>
        <v>0</v>
      </c>
      <c r="AH1490" s="41">
        <f t="shared" si="431"/>
        <v>678.54060000000004</v>
      </c>
      <c r="AI1490" s="60">
        <f t="shared" si="432"/>
        <v>150.7868</v>
      </c>
      <c r="AJ1490" s="60">
        <f t="shared" si="433"/>
        <v>848.17574999999999</v>
      </c>
      <c r="AK1490" s="60">
        <f t="shared" si="434"/>
        <v>1869.3432054794521</v>
      </c>
      <c r="AL1490" s="60">
        <f t="shared" si="435"/>
        <v>1373.9672560273973</v>
      </c>
      <c r="AM1490" s="41">
        <f t="shared" si="436"/>
        <v>1396.7401939726028</v>
      </c>
      <c r="AN1490" s="42">
        <f t="shared" si="437"/>
        <v>45715</v>
      </c>
      <c r="AO1490" s="43">
        <f t="shared" si="438"/>
        <v>3769.67</v>
      </c>
    </row>
    <row r="1491" spans="1:41" s="24" customFormat="1" ht="15.75" customHeight="1" x14ac:dyDescent="0.35">
      <c r="A1491" s="36" t="s">
        <v>27</v>
      </c>
      <c r="B1491" s="36">
        <v>202509</v>
      </c>
      <c r="C1491" s="24" t="s">
        <v>736</v>
      </c>
      <c r="D1491" s="24" t="s">
        <v>119</v>
      </c>
      <c r="E1491" s="62">
        <v>45901</v>
      </c>
      <c r="F1491" s="62">
        <v>46265</v>
      </c>
      <c r="G1491" s="37" t="s">
        <v>337</v>
      </c>
      <c r="H1491" s="36">
        <v>652169</v>
      </c>
      <c r="I1491" s="63">
        <v>30137</v>
      </c>
      <c r="J1491" s="24" t="s">
        <v>4396</v>
      </c>
      <c r="K1491" s="63">
        <f t="shared" si="421"/>
        <v>45901</v>
      </c>
      <c r="L1491" s="55">
        <f t="shared" si="422"/>
        <v>0.04</v>
      </c>
      <c r="M1491" s="76">
        <v>0.22500000000000001</v>
      </c>
      <c r="N1491" s="62">
        <v>45901</v>
      </c>
      <c r="O1491" s="62">
        <v>46265</v>
      </c>
      <c r="P1491" s="63"/>
      <c r="Q1491" s="63"/>
      <c r="R1491" s="78">
        <v>43</v>
      </c>
      <c r="S1491" s="63" t="str">
        <f>VLOOKUP(R1491,SA!$B$3:$C$11,2,1)</f>
        <v>36-45</v>
      </c>
      <c r="T1491" s="38" t="s">
        <v>97</v>
      </c>
      <c r="U1491" s="24" t="s">
        <v>56</v>
      </c>
      <c r="V1491" s="24">
        <v>500000</v>
      </c>
      <c r="W1491" s="39">
        <f t="shared" si="423"/>
        <v>500000</v>
      </c>
      <c r="X1491" s="29">
        <f t="shared" si="424"/>
        <v>1</v>
      </c>
      <c r="Y1491" s="40">
        <f t="shared" si="425"/>
        <v>365</v>
      </c>
      <c r="Z1491" s="38">
        <f t="shared" si="426"/>
        <v>46081</v>
      </c>
      <c r="AA1491" s="41">
        <f t="shared" si="427"/>
        <v>181</v>
      </c>
      <c r="AB1491" s="24" t="s">
        <v>113</v>
      </c>
      <c r="AC1491" s="41">
        <f t="shared" si="428"/>
        <v>6046.1902</v>
      </c>
      <c r="AD1491" s="41">
        <v>1</v>
      </c>
      <c r="AE1491" s="72">
        <f>INDEX(SA!$C$2:$G$11,MATCH(Details!S1491,SA!$C$2:$C$11,0),MATCH(Details!V1491,SA!$C$2:$G$2,0))*Y1491/(F1491-E1491+1)</f>
        <v>5123.8900000000003</v>
      </c>
      <c r="AF1491" s="41">
        <f t="shared" si="429"/>
        <v>0</v>
      </c>
      <c r="AG1491" s="41">
        <f t="shared" si="430"/>
        <v>0</v>
      </c>
      <c r="AH1491" s="41">
        <f t="shared" si="431"/>
        <v>922.30020000000002</v>
      </c>
      <c r="AI1491" s="60">
        <f t="shared" si="432"/>
        <v>204.9556</v>
      </c>
      <c r="AJ1491" s="60">
        <f t="shared" si="433"/>
        <v>1152.8752500000001</v>
      </c>
      <c r="AK1491" s="60">
        <f t="shared" si="434"/>
        <v>2540.8879178082193</v>
      </c>
      <c r="AL1491" s="60">
        <f t="shared" si="435"/>
        <v>1867.5526195890411</v>
      </c>
      <c r="AM1491" s="41">
        <f t="shared" si="436"/>
        <v>1898.5065304109589</v>
      </c>
      <c r="AN1491" s="42">
        <f t="shared" si="437"/>
        <v>45715</v>
      </c>
      <c r="AO1491" s="43">
        <f t="shared" si="438"/>
        <v>5123.8900000000003</v>
      </c>
    </row>
    <row r="1492" spans="1:41" s="24" customFormat="1" ht="15.75" customHeight="1" x14ac:dyDescent="0.35">
      <c r="A1492" s="36" t="s">
        <v>27</v>
      </c>
      <c r="B1492" s="36">
        <v>202509</v>
      </c>
      <c r="C1492" s="24" t="s">
        <v>736</v>
      </c>
      <c r="D1492" s="24" t="s">
        <v>119</v>
      </c>
      <c r="E1492" s="62">
        <v>45901</v>
      </c>
      <c r="F1492" s="62">
        <v>46265</v>
      </c>
      <c r="G1492" s="37" t="s">
        <v>1873</v>
      </c>
      <c r="H1492" s="36">
        <v>652169</v>
      </c>
      <c r="I1492" s="63">
        <v>30314</v>
      </c>
      <c r="J1492" s="24" t="s">
        <v>4397</v>
      </c>
      <c r="K1492" s="63">
        <f t="shared" si="421"/>
        <v>45901</v>
      </c>
      <c r="L1492" s="55">
        <f t="shared" si="422"/>
        <v>0.04</v>
      </c>
      <c r="M1492" s="76">
        <v>0.22500000000000001</v>
      </c>
      <c r="N1492" s="62">
        <v>45901</v>
      </c>
      <c r="O1492" s="62">
        <v>46265</v>
      </c>
      <c r="P1492" s="63"/>
      <c r="Q1492" s="63"/>
      <c r="R1492" s="78">
        <v>42</v>
      </c>
      <c r="S1492" s="63" t="str">
        <f>VLOOKUP(R1492,SA!$B$3:$C$11,2,1)</f>
        <v>36-45</v>
      </c>
      <c r="T1492" s="38" t="s">
        <v>98</v>
      </c>
      <c r="U1492" s="24" t="s">
        <v>5743</v>
      </c>
      <c r="V1492" s="24">
        <v>500000</v>
      </c>
      <c r="W1492" s="39">
        <f t="shared" si="423"/>
        <v>0</v>
      </c>
      <c r="X1492" s="29">
        <f t="shared" si="424"/>
        <v>0</v>
      </c>
      <c r="Y1492" s="40">
        <f t="shared" si="425"/>
        <v>365</v>
      </c>
      <c r="Z1492" s="38">
        <f t="shared" si="426"/>
        <v>46081</v>
      </c>
      <c r="AA1492" s="41">
        <f t="shared" si="427"/>
        <v>181</v>
      </c>
      <c r="AB1492" s="24" t="s">
        <v>113</v>
      </c>
      <c r="AC1492" s="41">
        <f t="shared" si="428"/>
        <v>6046.1902</v>
      </c>
      <c r="AD1492" s="41">
        <v>1</v>
      </c>
      <c r="AE1492" s="72">
        <f>INDEX(SA!$C$2:$G$11,MATCH(Details!S1492,SA!$C$2:$C$11,0),MATCH(Details!V1492,SA!$C$2:$G$2,0))*Y1492/(F1492-E1492+1)</f>
        <v>5123.8900000000003</v>
      </c>
      <c r="AF1492" s="41">
        <f t="shared" si="429"/>
        <v>0</v>
      </c>
      <c r="AG1492" s="41">
        <f t="shared" si="430"/>
        <v>0</v>
      </c>
      <c r="AH1492" s="41">
        <f t="shared" si="431"/>
        <v>922.30020000000002</v>
      </c>
      <c r="AI1492" s="60">
        <f t="shared" si="432"/>
        <v>204.9556</v>
      </c>
      <c r="AJ1492" s="60">
        <f t="shared" si="433"/>
        <v>1152.8752500000001</v>
      </c>
      <c r="AK1492" s="60">
        <f t="shared" si="434"/>
        <v>2540.8879178082193</v>
      </c>
      <c r="AL1492" s="60">
        <f t="shared" si="435"/>
        <v>1867.5526195890411</v>
      </c>
      <c r="AM1492" s="41">
        <f t="shared" si="436"/>
        <v>1898.5065304109589</v>
      </c>
      <c r="AN1492" s="42">
        <f t="shared" si="437"/>
        <v>45715</v>
      </c>
      <c r="AO1492" s="43">
        <f t="shared" si="438"/>
        <v>5123.8900000000003</v>
      </c>
    </row>
    <row r="1493" spans="1:41" s="24" customFormat="1" ht="15.75" customHeight="1" x14ac:dyDescent="0.35">
      <c r="A1493" s="36" t="s">
        <v>27</v>
      </c>
      <c r="B1493" s="36">
        <v>202509</v>
      </c>
      <c r="C1493" s="24" t="s">
        <v>736</v>
      </c>
      <c r="D1493" s="24" t="s">
        <v>119</v>
      </c>
      <c r="E1493" s="62">
        <v>45901</v>
      </c>
      <c r="F1493" s="62">
        <v>46265</v>
      </c>
      <c r="G1493" s="37" t="s">
        <v>1874</v>
      </c>
      <c r="H1493" s="36">
        <v>652170</v>
      </c>
      <c r="I1493" s="63">
        <v>31098</v>
      </c>
      <c r="J1493" s="24" t="s">
        <v>4398</v>
      </c>
      <c r="K1493" s="63">
        <f t="shared" si="421"/>
        <v>45901</v>
      </c>
      <c r="L1493" s="55">
        <f t="shared" si="422"/>
        <v>0.04</v>
      </c>
      <c r="M1493" s="76">
        <v>0.22500000000000001</v>
      </c>
      <c r="N1493" s="62">
        <v>45901</v>
      </c>
      <c r="O1493" s="62">
        <v>46265</v>
      </c>
      <c r="P1493" s="63"/>
      <c r="Q1493" s="63"/>
      <c r="R1493" s="78">
        <v>40</v>
      </c>
      <c r="S1493" s="63" t="str">
        <f>VLOOKUP(R1493,SA!$B$3:$C$11,2,1)</f>
        <v>36-45</v>
      </c>
      <c r="T1493" s="38" t="s">
        <v>98</v>
      </c>
      <c r="U1493" s="24" t="s">
        <v>5743</v>
      </c>
      <c r="V1493" s="24">
        <v>500000</v>
      </c>
      <c r="W1493" s="39">
        <f t="shared" si="423"/>
        <v>0</v>
      </c>
      <c r="X1493" s="29">
        <f t="shared" si="424"/>
        <v>0</v>
      </c>
      <c r="Y1493" s="40">
        <f t="shared" si="425"/>
        <v>365</v>
      </c>
      <c r="Z1493" s="38">
        <f t="shared" si="426"/>
        <v>46081</v>
      </c>
      <c r="AA1493" s="41">
        <f t="shared" si="427"/>
        <v>181</v>
      </c>
      <c r="AB1493" s="24" t="s">
        <v>113</v>
      </c>
      <c r="AC1493" s="41">
        <f t="shared" si="428"/>
        <v>6046.1902</v>
      </c>
      <c r="AD1493" s="41">
        <v>1</v>
      </c>
      <c r="AE1493" s="72">
        <f>INDEX(SA!$C$2:$G$11,MATCH(Details!S1493,SA!$C$2:$C$11,0),MATCH(Details!V1493,SA!$C$2:$G$2,0))*Y1493/(F1493-E1493+1)</f>
        <v>5123.8900000000003</v>
      </c>
      <c r="AF1493" s="41">
        <f t="shared" si="429"/>
        <v>0</v>
      </c>
      <c r="AG1493" s="41">
        <f t="shared" si="430"/>
        <v>0</v>
      </c>
      <c r="AH1493" s="41">
        <f t="shared" si="431"/>
        <v>922.30020000000002</v>
      </c>
      <c r="AI1493" s="60">
        <f t="shared" si="432"/>
        <v>204.9556</v>
      </c>
      <c r="AJ1493" s="60">
        <f t="shared" si="433"/>
        <v>1152.8752500000001</v>
      </c>
      <c r="AK1493" s="60">
        <f t="shared" si="434"/>
        <v>2540.8879178082193</v>
      </c>
      <c r="AL1493" s="60">
        <f t="shared" si="435"/>
        <v>1867.5526195890411</v>
      </c>
      <c r="AM1493" s="41">
        <f t="shared" si="436"/>
        <v>1898.5065304109589</v>
      </c>
      <c r="AN1493" s="42">
        <f t="shared" si="437"/>
        <v>45715</v>
      </c>
      <c r="AO1493" s="43">
        <f t="shared" si="438"/>
        <v>5123.8900000000003</v>
      </c>
    </row>
    <row r="1494" spans="1:41" s="24" customFormat="1" ht="15.75" customHeight="1" x14ac:dyDescent="0.35">
      <c r="A1494" s="36" t="s">
        <v>27</v>
      </c>
      <c r="B1494" s="36">
        <v>202509</v>
      </c>
      <c r="C1494" s="24" t="s">
        <v>736</v>
      </c>
      <c r="D1494" s="24" t="s">
        <v>119</v>
      </c>
      <c r="E1494" s="62">
        <v>45901</v>
      </c>
      <c r="F1494" s="62">
        <v>46265</v>
      </c>
      <c r="G1494" s="37" t="s">
        <v>1875</v>
      </c>
      <c r="H1494" s="36">
        <v>652170</v>
      </c>
      <c r="I1494" s="63">
        <v>21804</v>
      </c>
      <c r="J1494" s="24" t="s">
        <v>4399</v>
      </c>
      <c r="K1494" s="63">
        <f t="shared" si="421"/>
        <v>45901</v>
      </c>
      <c r="L1494" s="55">
        <f t="shared" si="422"/>
        <v>0.04</v>
      </c>
      <c r="M1494" s="76">
        <v>0.22500000000000001</v>
      </c>
      <c r="N1494" s="62">
        <v>45901</v>
      </c>
      <c r="O1494" s="62">
        <v>46265</v>
      </c>
      <c r="P1494" s="63"/>
      <c r="Q1494" s="63"/>
      <c r="R1494" s="78">
        <v>65</v>
      </c>
      <c r="S1494" s="63" t="str">
        <f>VLOOKUP(R1494,SA!$B$3:$C$11,2,1)</f>
        <v>56-65</v>
      </c>
      <c r="T1494" s="38" t="s">
        <v>97</v>
      </c>
      <c r="U1494" s="24" t="s">
        <v>5744</v>
      </c>
      <c r="V1494" s="24">
        <v>500000</v>
      </c>
      <c r="W1494" s="39">
        <f t="shared" si="423"/>
        <v>0</v>
      </c>
      <c r="X1494" s="29">
        <f t="shared" si="424"/>
        <v>0</v>
      </c>
      <c r="Y1494" s="40">
        <f t="shared" si="425"/>
        <v>365</v>
      </c>
      <c r="Z1494" s="38">
        <f t="shared" si="426"/>
        <v>46081</v>
      </c>
      <c r="AA1494" s="41">
        <f t="shared" si="427"/>
        <v>181</v>
      </c>
      <c r="AB1494" s="24" t="s">
        <v>113</v>
      </c>
      <c r="AC1494" s="41">
        <f t="shared" si="428"/>
        <v>13100.714</v>
      </c>
      <c r="AD1494" s="41">
        <v>1</v>
      </c>
      <c r="AE1494" s="72">
        <f>INDEX(SA!$C$2:$G$11,MATCH(Details!S1494,SA!$C$2:$C$11,0),MATCH(Details!V1494,SA!$C$2:$G$2,0))*Y1494/(F1494-E1494+1)</f>
        <v>11102.3</v>
      </c>
      <c r="AF1494" s="41">
        <f t="shared" si="429"/>
        <v>0</v>
      </c>
      <c r="AG1494" s="41">
        <f t="shared" si="430"/>
        <v>0</v>
      </c>
      <c r="AH1494" s="41">
        <f t="shared" si="431"/>
        <v>1998.4139999999998</v>
      </c>
      <c r="AI1494" s="60">
        <f t="shared" si="432"/>
        <v>444.09199999999998</v>
      </c>
      <c r="AJ1494" s="60">
        <f t="shared" si="433"/>
        <v>2498.0174999999999</v>
      </c>
      <c r="AK1494" s="60">
        <f t="shared" si="434"/>
        <v>5505.5241095890406</v>
      </c>
      <c r="AL1494" s="60">
        <f t="shared" si="435"/>
        <v>4046.5602205479449</v>
      </c>
      <c r="AM1494" s="41">
        <f t="shared" si="436"/>
        <v>4113.6302794520543</v>
      </c>
      <c r="AN1494" s="42">
        <f t="shared" si="437"/>
        <v>45715</v>
      </c>
      <c r="AO1494" s="43">
        <f t="shared" si="438"/>
        <v>11102.3</v>
      </c>
    </row>
    <row r="1495" spans="1:41" s="24" customFormat="1" ht="15.75" customHeight="1" x14ac:dyDescent="0.35">
      <c r="A1495" s="36" t="s">
        <v>27</v>
      </c>
      <c r="B1495" s="36">
        <v>202509</v>
      </c>
      <c r="C1495" s="24" t="s">
        <v>736</v>
      </c>
      <c r="D1495" s="24" t="s">
        <v>119</v>
      </c>
      <c r="E1495" s="62">
        <v>45901</v>
      </c>
      <c r="F1495" s="62">
        <v>46265</v>
      </c>
      <c r="G1495" s="37" t="s">
        <v>1876</v>
      </c>
      <c r="H1495" s="36">
        <v>652170</v>
      </c>
      <c r="I1495" s="63">
        <v>45015</v>
      </c>
      <c r="J1495" s="24" t="s">
        <v>4400</v>
      </c>
      <c r="K1495" s="63">
        <f t="shared" si="421"/>
        <v>45901</v>
      </c>
      <c r="L1495" s="55">
        <f t="shared" si="422"/>
        <v>0.04</v>
      </c>
      <c r="M1495" s="76">
        <v>0.22500000000000001</v>
      </c>
      <c r="N1495" s="62">
        <v>45901</v>
      </c>
      <c r="O1495" s="62">
        <v>46265</v>
      </c>
      <c r="P1495" s="63"/>
      <c r="Q1495" s="63"/>
      <c r="R1495" s="78">
        <v>2</v>
      </c>
      <c r="S1495" s="63" t="str">
        <f>VLOOKUP(R1495,SA!$B$3:$C$11,2,1)</f>
        <v>0-25</v>
      </c>
      <c r="T1495" s="38" t="s">
        <v>98</v>
      </c>
      <c r="U1495" s="24" t="s">
        <v>5746</v>
      </c>
      <c r="V1495" s="24">
        <v>500000</v>
      </c>
      <c r="W1495" s="39">
        <f t="shared" si="423"/>
        <v>0</v>
      </c>
      <c r="X1495" s="29">
        <f t="shared" si="424"/>
        <v>0</v>
      </c>
      <c r="Y1495" s="40">
        <f t="shared" si="425"/>
        <v>365</v>
      </c>
      <c r="Z1495" s="38">
        <f t="shared" si="426"/>
        <v>46081</v>
      </c>
      <c r="AA1495" s="41">
        <f t="shared" si="427"/>
        <v>181</v>
      </c>
      <c r="AB1495" s="24" t="s">
        <v>113</v>
      </c>
      <c r="AC1495" s="41">
        <f t="shared" si="428"/>
        <v>4448.2106000000003</v>
      </c>
      <c r="AD1495" s="41">
        <v>1</v>
      </c>
      <c r="AE1495" s="72">
        <f>INDEX(SA!$C$2:$G$11,MATCH(Details!S1495,SA!$C$2:$C$11,0),MATCH(Details!V1495,SA!$C$2:$G$2,0))*Y1495/(F1495-E1495+1)</f>
        <v>3769.67</v>
      </c>
      <c r="AF1495" s="41">
        <f t="shared" si="429"/>
        <v>0</v>
      </c>
      <c r="AG1495" s="41">
        <f t="shared" si="430"/>
        <v>0</v>
      </c>
      <c r="AH1495" s="41">
        <f t="shared" si="431"/>
        <v>678.54060000000004</v>
      </c>
      <c r="AI1495" s="60">
        <f t="shared" si="432"/>
        <v>150.7868</v>
      </c>
      <c r="AJ1495" s="60">
        <f t="shared" si="433"/>
        <v>848.17574999999999</v>
      </c>
      <c r="AK1495" s="60">
        <f t="shared" si="434"/>
        <v>1869.3432054794521</v>
      </c>
      <c r="AL1495" s="60">
        <f t="shared" si="435"/>
        <v>1373.9672560273973</v>
      </c>
      <c r="AM1495" s="41">
        <f t="shared" si="436"/>
        <v>1396.7401939726028</v>
      </c>
      <c r="AN1495" s="42">
        <f t="shared" si="437"/>
        <v>45715</v>
      </c>
      <c r="AO1495" s="43">
        <f t="shared" si="438"/>
        <v>3769.67</v>
      </c>
    </row>
    <row r="1496" spans="1:41" s="24" customFormat="1" ht="15.75" customHeight="1" x14ac:dyDescent="0.35">
      <c r="A1496" s="36" t="s">
        <v>27</v>
      </c>
      <c r="B1496" s="36">
        <v>202509</v>
      </c>
      <c r="C1496" s="24" t="s">
        <v>736</v>
      </c>
      <c r="D1496" s="24" t="s">
        <v>119</v>
      </c>
      <c r="E1496" s="62">
        <v>45901</v>
      </c>
      <c r="F1496" s="62">
        <v>46265</v>
      </c>
      <c r="G1496" s="37" t="s">
        <v>1877</v>
      </c>
      <c r="H1496" s="36">
        <v>652170</v>
      </c>
      <c r="I1496" s="63">
        <v>23986</v>
      </c>
      <c r="J1496" s="24" t="s">
        <v>4401</v>
      </c>
      <c r="K1496" s="63">
        <f t="shared" si="421"/>
        <v>45901</v>
      </c>
      <c r="L1496" s="55">
        <f t="shared" si="422"/>
        <v>0.04</v>
      </c>
      <c r="M1496" s="76">
        <v>0.22500000000000001</v>
      </c>
      <c r="N1496" s="62">
        <v>45901</v>
      </c>
      <c r="O1496" s="62">
        <v>46265</v>
      </c>
      <c r="P1496" s="63"/>
      <c r="Q1496" s="63"/>
      <c r="R1496" s="78">
        <v>60</v>
      </c>
      <c r="S1496" s="63" t="str">
        <f>VLOOKUP(R1496,SA!$B$3:$C$11,2,1)</f>
        <v>56-65</v>
      </c>
      <c r="T1496" s="38" t="s">
        <v>98</v>
      </c>
      <c r="U1496" s="24" t="s">
        <v>5747</v>
      </c>
      <c r="V1496" s="24">
        <v>500000</v>
      </c>
      <c r="W1496" s="39">
        <f t="shared" si="423"/>
        <v>0</v>
      </c>
      <c r="X1496" s="29">
        <f t="shared" si="424"/>
        <v>0</v>
      </c>
      <c r="Y1496" s="40">
        <f t="shared" si="425"/>
        <v>365</v>
      </c>
      <c r="Z1496" s="38">
        <f t="shared" si="426"/>
        <v>46081</v>
      </c>
      <c r="AA1496" s="41">
        <f t="shared" si="427"/>
        <v>181</v>
      </c>
      <c r="AB1496" s="24" t="s">
        <v>113</v>
      </c>
      <c r="AC1496" s="41">
        <f t="shared" si="428"/>
        <v>13100.714</v>
      </c>
      <c r="AD1496" s="41">
        <v>1</v>
      </c>
      <c r="AE1496" s="72">
        <f>INDEX(SA!$C$2:$G$11,MATCH(Details!S1496,SA!$C$2:$C$11,0),MATCH(Details!V1496,SA!$C$2:$G$2,0))*Y1496/(F1496-E1496+1)</f>
        <v>11102.3</v>
      </c>
      <c r="AF1496" s="41">
        <f t="shared" si="429"/>
        <v>0</v>
      </c>
      <c r="AG1496" s="41">
        <f t="shared" si="430"/>
        <v>0</v>
      </c>
      <c r="AH1496" s="41">
        <f t="shared" si="431"/>
        <v>1998.4139999999998</v>
      </c>
      <c r="AI1496" s="60">
        <f t="shared" si="432"/>
        <v>444.09199999999998</v>
      </c>
      <c r="AJ1496" s="60">
        <f t="shared" si="433"/>
        <v>2498.0174999999999</v>
      </c>
      <c r="AK1496" s="60">
        <f t="shared" si="434"/>
        <v>5505.5241095890406</v>
      </c>
      <c r="AL1496" s="60">
        <f t="shared" si="435"/>
        <v>4046.5602205479449</v>
      </c>
      <c r="AM1496" s="41">
        <f t="shared" si="436"/>
        <v>4113.6302794520543</v>
      </c>
      <c r="AN1496" s="42">
        <f t="shared" si="437"/>
        <v>45715</v>
      </c>
      <c r="AO1496" s="43">
        <f t="shared" si="438"/>
        <v>11102.3</v>
      </c>
    </row>
    <row r="1497" spans="1:41" s="24" customFormat="1" ht="15.75" customHeight="1" x14ac:dyDescent="0.35">
      <c r="A1497" s="36" t="s">
        <v>27</v>
      </c>
      <c r="B1497" s="36">
        <v>202509</v>
      </c>
      <c r="C1497" s="24" t="s">
        <v>736</v>
      </c>
      <c r="D1497" s="24" t="s">
        <v>119</v>
      </c>
      <c r="E1497" s="62">
        <v>45901</v>
      </c>
      <c r="F1497" s="62">
        <v>46265</v>
      </c>
      <c r="G1497" s="37" t="s">
        <v>1878</v>
      </c>
      <c r="H1497" s="36">
        <v>652170</v>
      </c>
      <c r="I1497" s="63">
        <v>44182</v>
      </c>
      <c r="J1497" s="24" t="s">
        <v>4402</v>
      </c>
      <c r="K1497" s="63">
        <f t="shared" si="421"/>
        <v>45901</v>
      </c>
      <c r="L1497" s="55">
        <f t="shared" si="422"/>
        <v>0.04</v>
      </c>
      <c r="M1497" s="76">
        <v>0.22500000000000001</v>
      </c>
      <c r="N1497" s="62">
        <v>45901</v>
      </c>
      <c r="O1497" s="62">
        <v>46265</v>
      </c>
      <c r="P1497" s="63"/>
      <c r="Q1497" s="63"/>
      <c r="R1497" s="78">
        <v>4</v>
      </c>
      <c r="S1497" s="63" t="str">
        <f>VLOOKUP(R1497,SA!$B$3:$C$11,2,1)</f>
        <v>0-25</v>
      </c>
      <c r="T1497" s="38" t="s">
        <v>97</v>
      </c>
      <c r="U1497" s="24" t="s">
        <v>5745</v>
      </c>
      <c r="V1497" s="24">
        <v>500000</v>
      </c>
      <c r="W1497" s="39">
        <f t="shared" si="423"/>
        <v>0</v>
      </c>
      <c r="X1497" s="29">
        <f t="shared" si="424"/>
        <v>0</v>
      </c>
      <c r="Y1497" s="40">
        <f t="shared" si="425"/>
        <v>365</v>
      </c>
      <c r="Z1497" s="38">
        <f t="shared" si="426"/>
        <v>46081</v>
      </c>
      <c r="AA1497" s="41">
        <f t="shared" si="427"/>
        <v>181</v>
      </c>
      <c r="AB1497" s="24" t="s">
        <v>113</v>
      </c>
      <c r="AC1497" s="41">
        <f t="shared" si="428"/>
        <v>4448.2106000000003</v>
      </c>
      <c r="AD1497" s="41">
        <v>1</v>
      </c>
      <c r="AE1497" s="72">
        <f>INDEX(SA!$C$2:$G$11,MATCH(Details!S1497,SA!$C$2:$C$11,0),MATCH(Details!V1497,SA!$C$2:$G$2,0))*Y1497/(F1497-E1497+1)</f>
        <v>3769.67</v>
      </c>
      <c r="AF1497" s="41">
        <f t="shared" si="429"/>
        <v>0</v>
      </c>
      <c r="AG1497" s="41">
        <f t="shared" si="430"/>
        <v>0</v>
      </c>
      <c r="AH1497" s="41">
        <f t="shared" si="431"/>
        <v>678.54060000000004</v>
      </c>
      <c r="AI1497" s="60">
        <f t="shared" si="432"/>
        <v>150.7868</v>
      </c>
      <c r="AJ1497" s="60">
        <f t="shared" si="433"/>
        <v>848.17574999999999</v>
      </c>
      <c r="AK1497" s="60">
        <f t="shared" si="434"/>
        <v>1869.3432054794521</v>
      </c>
      <c r="AL1497" s="60">
        <f t="shared" si="435"/>
        <v>1373.9672560273973</v>
      </c>
      <c r="AM1497" s="41">
        <f t="shared" si="436"/>
        <v>1396.7401939726028</v>
      </c>
      <c r="AN1497" s="42">
        <f t="shared" si="437"/>
        <v>45715</v>
      </c>
      <c r="AO1497" s="43">
        <f t="shared" si="438"/>
        <v>3769.67</v>
      </c>
    </row>
    <row r="1498" spans="1:41" s="24" customFormat="1" ht="15.75" customHeight="1" x14ac:dyDescent="0.35">
      <c r="A1498" s="36" t="s">
        <v>27</v>
      </c>
      <c r="B1498" s="36">
        <v>202509</v>
      </c>
      <c r="C1498" s="24" t="s">
        <v>736</v>
      </c>
      <c r="D1498" s="24" t="s">
        <v>119</v>
      </c>
      <c r="E1498" s="62">
        <v>45901</v>
      </c>
      <c r="F1498" s="62">
        <v>46265</v>
      </c>
      <c r="G1498" s="37" t="s">
        <v>276</v>
      </c>
      <c r="H1498" s="36">
        <v>652170</v>
      </c>
      <c r="I1498" s="63">
        <v>31263</v>
      </c>
      <c r="J1498" s="24" t="s">
        <v>4403</v>
      </c>
      <c r="K1498" s="63">
        <f t="shared" si="421"/>
        <v>45901</v>
      </c>
      <c r="L1498" s="55">
        <f t="shared" si="422"/>
        <v>0.04</v>
      </c>
      <c r="M1498" s="76">
        <v>0.22500000000000001</v>
      </c>
      <c r="N1498" s="62">
        <v>45901</v>
      </c>
      <c r="O1498" s="62">
        <v>46265</v>
      </c>
      <c r="P1498" s="63"/>
      <c r="Q1498" s="63"/>
      <c r="R1498" s="78">
        <v>40</v>
      </c>
      <c r="S1498" s="63" t="str">
        <f>VLOOKUP(R1498,SA!$B$3:$C$11,2,1)</f>
        <v>36-45</v>
      </c>
      <c r="T1498" s="38" t="s">
        <v>97</v>
      </c>
      <c r="U1498" s="24" t="s">
        <v>56</v>
      </c>
      <c r="V1498" s="24">
        <v>500000</v>
      </c>
      <c r="W1498" s="39">
        <f t="shared" si="423"/>
        <v>500000</v>
      </c>
      <c r="X1498" s="29">
        <f t="shared" si="424"/>
        <v>1</v>
      </c>
      <c r="Y1498" s="40">
        <f t="shared" si="425"/>
        <v>365</v>
      </c>
      <c r="Z1498" s="38">
        <f t="shared" si="426"/>
        <v>46081</v>
      </c>
      <c r="AA1498" s="41">
        <f t="shared" si="427"/>
        <v>181</v>
      </c>
      <c r="AB1498" s="24" t="s">
        <v>113</v>
      </c>
      <c r="AC1498" s="41">
        <f t="shared" si="428"/>
        <v>6046.1902</v>
      </c>
      <c r="AD1498" s="41">
        <v>1</v>
      </c>
      <c r="AE1498" s="72">
        <f>INDEX(SA!$C$2:$G$11,MATCH(Details!S1498,SA!$C$2:$C$11,0),MATCH(Details!V1498,SA!$C$2:$G$2,0))*Y1498/(F1498-E1498+1)</f>
        <v>5123.8900000000003</v>
      </c>
      <c r="AF1498" s="41">
        <f t="shared" si="429"/>
        <v>0</v>
      </c>
      <c r="AG1498" s="41">
        <f t="shared" si="430"/>
        <v>0</v>
      </c>
      <c r="AH1498" s="41">
        <f t="shared" si="431"/>
        <v>922.30020000000002</v>
      </c>
      <c r="AI1498" s="60">
        <f t="shared" si="432"/>
        <v>204.9556</v>
      </c>
      <c r="AJ1498" s="60">
        <f t="shared" si="433"/>
        <v>1152.8752500000001</v>
      </c>
      <c r="AK1498" s="60">
        <f t="shared" si="434"/>
        <v>2540.8879178082193</v>
      </c>
      <c r="AL1498" s="60">
        <f t="shared" si="435"/>
        <v>1867.5526195890411</v>
      </c>
      <c r="AM1498" s="41">
        <f t="shared" si="436"/>
        <v>1898.5065304109589</v>
      </c>
      <c r="AN1498" s="42">
        <f t="shared" si="437"/>
        <v>45715</v>
      </c>
      <c r="AO1498" s="43">
        <f t="shared" si="438"/>
        <v>5123.8900000000003</v>
      </c>
    </row>
    <row r="1499" spans="1:41" s="24" customFormat="1" ht="15.75" customHeight="1" x14ac:dyDescent="0.35">
      <c r="A1499" s="36" t="s">
        <v>27</v>
      </c>
      <c r="B1499" s="36">
        <v>202509</v>
      </c>
      <c r="C1499" s="24" t="s">
        <v>736</v>
      </c>
      <c r="D1499" s="24" t="s">
        <v>119</v>
      </c>
      <c r="E1499" s="62">
        <v>45901</v>
      </c>
      <c r="F1499" s="62">
        <v>46265</v>
      </c>
      <c r="G1499" s="37" t="s">
        <v>1879</v>
      </c>
      <c r="H1499" s="36">
        <v>652172</v>
      </c>
      <c r="I1499" s="63">
        <v>37979</v>
      </c>
      <c r="J1499" s="24" t="s">
        <v>4404</v>
      </c>
      <c r="K1499" s="63">
        <f t="shared" si="421"/>
        <v>45901</v>
      </c>
      <c r="L1499" s="55">
        <f t="shared" si="422"/>
        <v>0.04</v>
      </c>
      <c r="M1499" s="76">
        <v>0.22500000000000001</v>
      </c>
      <c r="N1499" s="62">
        <v>45901</v>
      </c>
      <c r="O1499" s="62">
        <v>46265</v>
      </c>
      <c r="P1499" s="63"/>
      <c r="Q1499" s="63"/>
      <c r="R1499" s="78">
        <v>21</v>
      </c>
      <c r="S1499" s="63" t="str">
        <f>VLOOKUP(R1499,SA!$B$3:$C$11,2,1)</f>
        <v>0-25</v>
      </c>
      <c r="T1499" s="38" t="s">
        <v>98</v>
      </c>
      <c r="U1499" s="24" t="s">
        <v>5746</v>
      </c>
      <c r="V1499" s="24">
        <v>400000</v>
      </c>
      <c r="W1499" s="39">
        <f t="shared" si="423"/>
        <v>0</v>
      </c>
      <c r="X1499" s="29">
        <f t="shared" si="424"/>
        <v>0</v>
      </c>
      <c r="Y1499" s="40">
        <f t="shared" si="425"/>
        <v>365</v>
      </c>
      <c r="Z1499" s="38">
        <f t="shared" si="426"/>
        <v>46081</v>
      </c>
      <c r="AA1499" s="41">
        <f t="shared" si="427"/>
        <v>181</v>
      </c>
      <c r="AB1499" s="24" t="s">
        <v>113</v>
      </c>
      <c r="AC1499" s="41">
        <f t="shared" si="428"/>
        <v>4043.8364000000001</v>
      </c>
      <c r="AD1499" s="41">
        <v>1</v>
      </c>
      <c r="AE1499" s="72">
        <f>INDEX(SA!$C$2:$G$11,MATCH(Details!S1499,SA!$C$2:$C$11,0),MATCH(Details!V1499,SA!$C$2:$G$2,0))*Y1499/(F1499-E1499+1)</f>
        <v>3426.98</v>
      </c>
      <c r="AF1499" s="41">
        <f t="shared" si="429"/>
        <v>0</v>
      </c>
      <c r="AG1499" s="41">
        <f t="shared" si="430"/>
        <v>0</v>
      </c>
      <c r="AH1499" s="41">
        <f t="shared" si="431"/>
        <v>616.85640000000001</v>
      </c>
      <c r="AI1499" s="60">
        <f t="shared" si="432"/>
        <v>137.07920000000001</v>
      </c>
      <c r="AJ1499" s="60">
        <f t="shared" si="433"/>
        <v>771.07050000000004</v>
      </c>
      <c r="AK1499" s="60">
        <f t="shared" si="434"/>
        <v>1699.4065205479453</v>
      </c>
      <c r="AL1499" s="60">
        <f t="shared" si="435"/>
        <v>1249.0637926027398</v>
      </c>
      <c r="AM1499" s="41">
        <f t="shared" si="436"/>
        <v>1269.7665073972601</v>
      </c>
      <c r="AN1499" s="42">
        <f t="shared" si="437"/>
        <v>45715</v>
      </c>
      <c r="AO1499" s="43">
        <f t="shared" si="438"/>
        <v>3426.98</v>
      </c>
    </row>
    <row r="1500" spans="1:41" s="24" customFormat="1" ht="15.75" customHeight="1" x14ac:dyDescent="0.35">
      <c r="A1500" s="36" t="s">
        <v>27</v>
      </c>
      <c r="B1500" s="36">
        <v>202509</v>
      </c>
      <c r="C1500" s="24" t="s">
        <v>736</v>
      </c>
      <c r="D1500" s="24" t="s">
        <v>119</v>
      </c>
      <c r="E1500" s="62">
        <v>45901</v>
      </c>
      <c r="F1500" s="62">
        <v>46265</v>
      </c>
      <c r="G1500" s="37" t="s">
        <v>1880</v>
      </c>
      <c r="H1500" s="36">
        <v>652172</v>
      </c>
      <c r="I1500" s="63">
        <v>18119</v>
      </c>
      <c r="J1500" s="24" t="s">
        <v>4405</v>
      </c>
      <c r="K1500" s="63">
        <f t="shared" si="421"/>
        <v>45901</v>
      </c>
      <c r="L1500" s="55">
        <f t="shared" si="422"/>
        <v>0.04</v>
      </c>
      <c r="M1500" s="76">
        <v>0.22500000000000001</v>
      </c>
      <c r="N1500" s="62">
        <v>45901</v>
      </c>
      <c r="O1500" s="62">
        <v>46265</v>
      </c>
      <c r="P1500" s="63"/>
      <c r="Q1500" s="63"/>
      <c r="R1500" s="78">
        <v>76</v>
      </c>
      <c r="S1500" s="63" t="str">
        <f>VLOOKUP(R1500,SA!$B$3:$C$11,2,1)</f>
        <v>76-80</v>
      </c>
      <c r="T1500" s="38" t="s">
        <v>98</v>
      </c>
      <c r="U1500" s="24" t="s">
        <v>5747</v>
      </c>
      <c r="V1500" s="24">
        <v>400000</v>
      </c>
      <c r="W1500" s="39">
        <f t="shared" si="423"/>
        <v>0</v>
      </c>
      <c r="X1500" s="29">
        <f t="shared" si="424"/>
        <v>0</v>
      </c>
      <c r="Y1500" s="40">
        <f t="shared" si="425"/>
        <v>365</v>
      </c>
      <c r="Z1500" s="38">
        <f t="shared" si="426"/>
        <v>46081</v>
      </c>
      <c r="AA1500" s="41">
        <f t="shared" si="427"/>
        <v>181</v>
      </c>
      <c r="AB1500" s="24" t="s">
        <v>113</v>
      </c>
      <c r="AC1500" s="41">
        <f t="shared" si="428"/>
        <v>27110.087</v>
      </c>
      <c r="AD1500" s="41">
        <v>1</v>
      </c>
      <c r="AE1500" s="72">
        <f>INDEX(SA!$C$2:$G$11,MATCH(Details!S1500,SA!$C$2:$C$11,0),MATCH(Details!V1500,SA!$C$2:$G$2,0))*Y1500/(F1500-E1500+1)</f>
        <v>22974.65</v>
      </c>
      <c r="AF1500" s="41">
        <f t="shared" si="429"/>
        <v>0</v>
      </c>
      <c r="AG1500" s="41">
        <f t="shared" si="430"/>
        <v>0</v>
      </c>
      <c r="AH1500" s="41">
        <f t="shared" si="431"/>
        <v>4135.4369999999999</v>
      </c>
      <c r="AI1500" s="60">
        <f t="shared" si="432"/>
        <v>918.9860000000001</v>
      </c>
      <c r="AJ1500" s="60">
        <f t="shared" si="433"/>
        <v>5169.2962500000003</v>
      </c>
      <c r="AK1500" s="60">
        <f t="shared" si="434"/>
        <v>11392.908630136988</v>
      </c>
      <c r="AL1500" s="60">
        <f t="shared" si="435"/>
        <v>8373.7878431506851</v>
      </c>
      <c r="AM1500" s="41">
        <f t="shared" si="436"/>
        <v>8512.5799068493143</v>
      </c>
      <c r="AN1500" s="42">
        <f t="shared" si="437"/>
        <v>45715</v>
      </c>
      <c r="AO1500" s="43">
        <f t="shared" si="438"/>
        <v>22974.65</v>
      </c>
    </row>
    <row r="1501" spans="1:41" s="24" customFormat="1" ht="15.75" customHeight="1" x14ac:dyDescent="0.35">
      <c r="A1501" s="36" t="s">
        <v>27</v>
      </c>
      <c r="B1501" s="36">
        <v>202509</v>
      </c>
      <c r="C1501" s="24" t="s">
        <v>736</v>
      </c>
      <c r="D1501" s="24" t="s">
        <v>119</v>
      </c>
      <c r="E1501" s="62">
        <v>45901</v>
      </c>
      <c r="F1501" s="62">
        <v>46265</v>
      </c>
      <c r="G1501" s="37" t="s">
        <v>1881</v>
      </c>
      <c r="H1501" s="36">
        <v>652172</v>
      </c>
      <c r="I1501" s="63">
        <v>28132</v>
      </c>
      <c r="J1501" s="24" t="s">
        <v>4406</v>
      </c>
      <c r="K1501" s="63">
        <f t="shared" si="421"/>
        <v>45901</v>
      </c>
      <c r="L1501" s="55">
        <f t="shared" si="422"/>
        <v>0.04</v>
      </c>
      <c r="M1501" s="76">
        <v>0.22500000000000001</v>
      </c>
      <c r="N1501" s="62">
        <v>45901</v>
      </c>
      <c r="O1501" s="62">
        <v>46265</v>
      </c>
      <c r="P1501" s="63"/>
      <c r="Q1501" s="63"/>
      <c r="R1501" s="78">
        <v>48</v>
      </c>
      <c r="S1501" s="63" t="str">
        <f>VLOOKUP(R1501,SA!$B$3:$C$11,2,1)</f>
        <v>46-55</v>
      </c>
      <c r="T1501" s="38" t="s">
        <v>98</v>
      </c>
      <c r="U1501" s="24" t="s">
        <v>5743</v>
      </c>
      <c r="V1501" s="24">
        <v>400000</v>
      </c>
      <c r="W1501" s="39">
        <f t="shared" si="423"/>
        <v>0</v>
      </c>
      <c r="X1501" s="29">
        <f t="shared" si="424"/>
        <v>0</v>
      </c>
      <c r="Y1501" s="40">
        <f t="shared" si="425"/>
        <v>365</v>
      </c>
      <c r="Z1501" s="38">
        <f t="shared" si="426"/>
        <v>46081</v>
      </c>
      <c r="AA1501" s="41">
        <f t="shared" si="427"/>
        <v>181</v>
      </c>
      <c r="AB1501" s="24" t="s">
        <v>113</v>
      </c>
      <c r="AC1501" s="41">
        <f t="shared" si="428"/>
        <v>8108.2165999999997</v>
      </c>
      <c r="AD1501" s="41">
        <v>1</v>
      </c>
      <c r="AE1501" s="72">
        <f>INDEX(SA!$C$2:$G$11,MATCH(Details!S1501,SA!$C$2:$C$11,0),MATCH(Details!V1501,SA!$C$2:$G$2,0))*Y1501/(F1501-E1501+1)</f>
        <v>6871.37</v>
      </c>
      <c r="AF1501" s="41">
        <f t="shared" si="429"/>
        <v>0</v>
      </c>
      <c r="AG1501" s="41">
        <f t="shared" si="430"/>
        <v>0</v>
      </c>
      <c r="AH1501" s="41">
        <f t="shared" si="431"/>
        <v>1236.8465999999999</v>
      </c>
      <c r="AI1501" s="60">
        <f t="shared" si="432"/>
        <v>274.85480000000001</v>
      </c>
      <c r="AJ1501" s="60">
        <f t="shared" si="433"/>
        <v>1546.05825</v>
      </c>
      <c r="AK1501" s="60">
        <f t="shared" si="434"/>
        <v>3407.446493150685</v>
      </c>
      <c r="AL1501" s="60">
        <f t="shared" si="435"/>
        <v>2504.4731724657536</v>
      </c>
      <c r="AM1501" s="41">
        <f t="shared" si="436"/>
        <v>2545.9837775342462</v>
      </c>
      <c r="AN1501" s="42">
        <f t="shared" si="437"/>
        <v>45715</v>
      </c>
      <c r="AO1501" s="43">
        <f t="shared" si="438"/>
        <v>6871.37</v>
      </c>
    </row>
    <row r="1502" spans="1:41" s="24" customFormat="1" ht="15.75" customHeight="1" x14ac:dyDescent="0.35">
      <c r="A1502" s="36" t="s">
        <v>27</v>
      </c>
      <c r="B1502" s="36">
        <v>202509</v>
      </c>
      <c r="C1502" s="24" t="s">
        <v>736</v>
      </c>
      <c r="D1502" s="24" t="s">
        <v>119</v>
      </c>
      <c r="E1502" s="62">
        <v>45901</v>
      </c>
      <c r="F1502" s="62">
        <v>46265</v>
      </c>
      <c r="G1502" s="37" t="s">
        <v>450</v>
      </c>
      <c r="H1502" s="36">
        <v>652172</v>
      </c>
      <c r="I1502" s="63">
        <v>25772</v>
      </c>
      <c r="J1502" s="24" t="s">
        <v>4407</v>
      </c>
      <c r="K1502" s="63">
        <f t="shared" si="421"/>
        <v>45901</v>
      </c>
      <c r="L1502" s="55">
        <f t="shared" si="422"/>
        <v>0.04</v>
      </c>
      <c r="M1502" s="76">
        <v>0.22500000000000001</v>
      </c>
      <c r="N1502" s="62">
        <v>45901</v>
      </c>
      <c r="O1502" s="62">
        <v>46265</v>
      </c>
      <c r="P1502" s="63"/>
      <c r="Q1502" s="63"/>
      <c r="R1502" s="78">
        <v>55</v>
      </c>
      <c r="S1502" s="63" t="str">
        <f>VLOOKUP(R1502,SA!$B$3:$C$11,2,1)</f>
        <v>46-55</v>
      </c>
      <c r="T1502" s="38" t="s">
        <v>97</v>
      </c>
      <c r="U1502" s="24" t="s">
        <v>56</v>
      </c>
      <c r="V1502" s="24">
        <v>400000</v>
      </c>
      <c r="W1502" s="39">
        <f t="shared" si="423"/>
        <v>400000</v>
      </c>
      <c r="X1502" s="29">
        <f t="shared" si="424"/>
        <v>1</v>
      </c>
      <c r="Y1502" s="40">
        <f t="shared" si="425"/>
        <v>365</v>
      </c>
      <c r="Z1502" s="38">
        <f t="shared" si="426"/>
        <v>46081</v>
      </c>
      <c r="AA1502" s="41">
        <f t="shared" si="427"/>
        <v>181</v>
      </c>
      <c r="AB1502" s="24" t="s">
        <v>113</v>
      </c>
      <c r="AC1502" s="41">
        <f t="shared" si="428"/>
        <v>8108.2165999999997</v>
      </c>
      <c r="AD1502" s="41">
        <v>1</v>
      </c>
      <c r="AE1502" s="72">
        <f>INDEX(SA!$C$2:$G$11,MATCH(Details!S1502,SA!$C$2:$C$11,0),MATCH(Details!V1502,SA!$C$2:$G$2,0))*Y1502/(F1502-E1502+1)</f>
        <v>6871.37</v>
      </c>
      <c r="AF1502" s="41">
        <f t="shared" si="429"/>
        <v>0</v>
      </c>
      <c r="AG1502" s="41">
        <f t="shared" si="430"/>
        <v>0</v>
      </c>
      <c r="AH1502" s="41">
        <f t="shared" si="431"/>
        <v>1236.8465999999999</v>
      </c>
      <c r="AI1502" s="60">
        <f t="shared" si="432"/>
        <v>274.85480000000001</v>
      </c>
      <c r="AJ1502" s="60">
        <f t="shared" si="433"/>
        <v>1546.05825</v>
      </c>
      <c r="AK1502" s="60">
        <f t="shared" si="434"/>
        <v>3407.446493150685</v>
      </c>
      <c r="AL1502" s="60">
        <f t="shared" si="435"/>
        <v>2504.4731724657536</v>
      </c>
      <c r="AM1502" s="41">
        <f t="shared" si="436"/>
        <v>2545.9837775342462</v>
      </c>
      <c r="AN1502" s="42">
        <f t="shared" si="437"/>
        <v>45715</v>
      </c>
      <c r="AO1502" s="43">
        <f t="shared" si="438"/>
        <v>6871.37</v>
      </c>
    </row>
    <row r="1503" spans="1:41" s="24" customFormat="1" ht="15.75" customHeight="1" x14ac:dyDescent="0.35">
      <c r="A1503" s="36" t="s">
        <v>27</v>
      </c>
      <c r="B1503" s="36">
        <v>202509</v>
      </c>
      <c r="C1503" s="24" t="s">
        <v>736</v>
      </c>
      <c r="D1503" s="24" t="s">
        <v>119</v>
      </c>
      <c r="E1503" s="62">
        <v>45901</v>
      </c>
      <c r="F1503" s="62">
        <v>46265</v>
      </c>
      <c r="G1503" s="37" t="s">
        <v>1882</v>
      </c>
      <c r="H1503" s="36">
        <v>652173</v>
      </c>
      <c r="I1503" s="63">
        <v>17776</v>
      </c>
      <c r="J1503" s="24" t="s">
        <v>4408</v>
      </c>
      <c r="K1503" s="63">
        <f t="shared" si="421"/>
        <v>45901</v>
      </c>
      <c r="L1503" s="55">
        <f t="shared" si="422"/>
        <v>0.04</v>
      </c>
      <c r="M1503" s="76">
        <v>0.22500000000000001</v>
      </c>
      <c r="N1503" s="62">
        <v>45901</v>
      </c>
      <c r="O1503" s="62">
        <v>46265</v>
      </c>
      <c r="P1503" s="63"/>
      <c r="Q1503" s="63"/>
      <c r="R1503" s="78">
        <v>77</v>
      </c>
      <c r="S1503" s="63" t="str">
        <f>VLOOKUP(R1503,SA!$B$3:$C$11,2,1)</f>
        <v>76-80</v>
      </c>
      <c r="T1503" s="38" t="s">
        <v>97</v>
      </c>
      <c r="U1503" s="24" t="s">
        <v>5744</v>
      </c>
      <c r="V1503" s="24">
        <v>500000</v>
      </c>
      <c r="W1503" s="39">
        <f t="shared" si="423"/>
        <v>0</v>
      </c>
      <c r="X1503" s="29">
        <f t="shared" si="424"/>
        <v>0</v>
      </c>
      <c r="Y1503" s="40">
        <f t="shared" si="425"/>
        <v>365</v>
      </c>
      <c r="Z1503" s="38">
        <f t="shared" si="426"/>
        <v>46081</v>
      </c>
      <c r="AA1503" s="41">
        <f t="shared" si="427"/>
        <v>181</v>
      </c>
      <c r="AB1503" s="24" t="s">
        <v>113</v>
      </c>
      <c r="AC1503" s="41">
        <f t="shared" si="428"/>
        <v>29821.089800000002</v>
      </c>
      <c r="AD1503" s="41">
        <v>1</v>
      </c>
      <c r="AE1503" s="72">
        <f>INDEX(SA!$C$2:$G$11,MATCH(Details!S1503,SA!$C$2:$C$11,0),MATCH(Details!V1503,SA!$C$2:$G$2,0))*Y1503/(F1503-E1503+1)</f>
        <v>25272.11</v>
      </c>
      <c r="AF1503" s="41">
        <f t="shared" si="429"/>
        <v>0</v>
      </c>
      <c r="AG1503" s="41">
        <f t="shared" si="430"/>
        <v>0</v>
      </c>
      <c r="AH1503" s="41">
        <f t="shared" si="431"/>
        <v>4548.9798000000001</v>
      </c>
      <c r="AI1503" s="60">
        <f t="shared" si="432"/>
        <v>1010.8844</v>
      </c>
      <c r="AJ1503" s="60">
        <f t="shared" si="433"/>
        <v>5686.2247500000003</v>
      </c>
      <c r="AK1503" s="60">
        <f t="shared" si="434"/>
        <v>12532.197013698631</v>
      </c>
      <c r="AL1503" s="60">
        <f t="shared" si="435"/>
        <v>9211.1648050684944</v>
      </c>
      <c r="AM1503" s="41">
        <f t="shared" si="436"/>
        <v>9363.8360449315078</v>
      </c>
      <c r="AN1503" s="42">
        <f t="shared" si="437"/>
        <v>45715</v>
      </c>
      <c r="AO1503" s="43">
        <f t="shared" si="438"/>
        <v>25272.11</v>
      </c>
    </row>
    <row r="1504" spans="1:41" s="24" customFormat="1" ht="15.75" customHeight="1" x14ac:dyDescent="0.35">
      <c r="A1504" s="36" t="s">
        <v>27</v>
      </c>
      <c r="B1504" s="36">
        <v>202509</v>
      </c>
      <c r="C1504" s="24" t="s">
        <v>736</v>
      </c>
      <c r="D1504" s="24" t="s">
        <v>119</v>
      </c>
      <c r="E1504" s="62">
        <v>45901</v>
      </c>
      <c r="F1504" s="62">
        <v>46265</v>
      </c>
      <c r="G1504" s="37" t="s">
        <v>1883</v>
      </c>
      <c r="H1504" s="36">
        <v>652173</v>
      </c>
      <c r="I1504" s="63">
        <v>40476</v>
      </c>
      <c r="J1504" s="24" t="s">
        <v>4409</v>
      </c>
      <c r="K1504" s="63">
        <f t="shared" si="421"/>
        <v>45901</v>
      </c>
      <c r="L1504" s="55">
        <f t="shared" si="422"/>
        <v>0.04</v>
      </c>
      <c r="M1504" s="76">
        <v>0.22500000000000001</v>
      </c>
      <c r="N1504" s="62">
        <v>45901</v>
      </c>
      <c r="O1504" s="62">
        <v>46265</v>
      </c>
      <c r="P1504" s="63"/>
      <c r="Q1504" s="63"/>
      <c r="R1504" s="78">
        <v>14</v>
      </c>
      <c r="S1504" s="63" t="str">
        <f>VLOOKUP(R1504,SA!$B$3:$C$11,2,1)</f>
        <v>0-25</v>
      </c>
      <c r="T1504" s="38" t="s">
        <v>97</v>
      </c>
      <c r="U1504" s="24" t="s">
        <v>5745</v>
      </c>
      <c r="V1504" s="24">
        <v>500000</v>
      </c>
      <c r="W1504" s="39">
        <f t="shared" si="423"/>
        <v>0</v>
      </c>
      <c r="X1504" s="29">
        <f t="shared" si="424"/>
        <v>0</v>
      </c>
      <c r="Y1504" s="40">
        <f t="shared" si="425"/>
        <v>365</v>
      </c>
      <c r="Z1504" s="38">
        <f t="shared" si="426"/>
        <v>46081</v>
      </c>
      <c r="AA1504" s="41">
        <f t="shared" si="427"/>
        <v>181</v>
      </c>
      <c r="AB1504" s="24" t="s">
        <v>113</v>
      </c>
      <c r="AC1504" s="41">
        <f t="shared" si="428"/>
        <v>4448.2106000000003</v>
      </c>
      <c r="AD1504" s="41">
        <v>1</v>
      </c>
      <c r="AE1504" s="72">
        <f>INDEX(SA!$C$2:$G$11,MATCH(Details!S1504,SA!$C$2:$C$11,0),MATCH(Details!V1504,SA!$C$2:$G$2,0))*Y1504/(F1504-E1504+1)</f>
        <v>3769.67</v>
      </c>
      <c r="AF1504" s="41">
        <f t="shared" si="429"/>
        <v>0</v>
      </c>
      <c r="AG1504" s="41">
        <f t="shared" si="430"/>
        <v>0</v>
      </c>
      <c r="AH1504" s="41">
        <f t="shared" si="431"/>
        <v>678.54060000000004</v>
      </c>
      <c r="AI1504" s="60">
        <f t="shared" si="432"/>
        <v>150.7868</v>
      </c>
      <c r="AJ1504" s="60">
        <f t="shared" si="433"/>
        <v>848.17574999999999</v>
      </c>
      <c r="AK1504" s="60">
        <f t="shared" si="434"/>
        <v>1869.3432054794521</v>
      </c>
      <c r="AL1504" s="60">
        <f t="shared" si="435"/>
        <v>1373.9672560273973</v>
      </c>
      <c r="AM1504" s="41">
        <f t="shared" si="436"/>
        <v>1396.7401939726028</v>
      </c>
      <c r="AN1504" s="42">
        <f t="shared" si="437"/>
        <v>45715</v>
      </c>
      <c r="AO1504" s="43">
        <f t="shared" si="438"/>
        <v>3769.67</v>
      </c>
    </row>
    <row r="1505" spans="1:41" s="24" customFormat="1" ht="15.75" customHeight="1" x14ac:dyDescent="0.35">
      <c r="A1505" s="36" t="s">
        <v>27</v>
      </c>
      <c r="B1505" s="36">
        <v>202509</v>
      </c>
      <c r="C1505" s="24" t="s">
        <v>736</v>
      </c>
      <c r="D1505" s="24" t="s">
        <v>119</v>
      </c>
      <c r="E1505" s="62">
        <v>45901</v>
      </c>
      <c r="F1505" s="62">
        <v>46265</v>
      </c>
      <c r="G1505" s="37" t="s">
        <v>1884</v>
      </c>
      <c r="H1505" s="36">
        <v>652173</v>
      </c>
      <c r="I1505" s="63">
        <v>20402</v>
      </c>
      <c r="J1505" s="24" t="s">
        <v>4410</v>
      </c>
      <c r="K1505" s="63">
        <f t="shared" si="421"/>
        <v>45901</v>
      </c>
      <c r="L1505" s="55">
        <f t="shared" si="422"/>
        <v>0.04</v>
      </c>
      <c r="M1505" s="76">
        <v>0.22500000000000001</v>
      </c>
      <c r="N1505" s="62">
        <v>45901</v>
      </c>
      <c r="O1505" s="62">
        <v>46265</v>
      </c>
      <c r="P1505" s="63"/>
      <c r="Q1505" s="63"/>
      <c r="R1505" s="78">
        <v>69</v>
      </c>
      <c r="S1505" s="63" t="str">
        <f>VLOOKUP(R1505,SA!$B$3:$C$11,2,1)</f>
        <v>66-70</v>
      </c>
      <c r="T1505" s="38" t="s">
        <v>98</v>
      </c>
      <c r="U1505" s="24" t="s">
        <v>5747</v>
      </c>
      <c r="V1505" s="24">
        <v>500000</v>
      </c>
      <c r="W1505" s="39">
        <f t="shared" si="423"/>
        <v>0</v>
      </c>
      <c r="X1505" s="29">
        <f t="shared" si="424"/>
        <v>0</v>
      </c>
      <c r="Y1505" s="40">
        <f t="shared" si="425"/>
        <v>365</v>
      </c>
      <c r="Z1505" s="38">
        <f t="shared" si="426"/>
        <v>46081</v>
      </c>
      <c r="AA1505" s="41">
        <f t="shared" si="427"/>
        <v>181</v>
      </c>
      <c r="AB1505" s="24" t="s">
        <v>113</v>
      </c>
      <c r="AC1505" s="41">
        <f t="shared" si="428"/>
        <v>18713.136199999997</v>
      </c>
      <c r="AD1505" s="41">
        <v>1</v>
      </c>
      <c r="AE1505" s="72">
        <f>INDEX(SA!$C$2:$G$11,MATCH(Details!S1505,SA!$C$2:$C$11,0),MATCH(Details!V1505,SA!$C$2:$G$2,0))*Y1505/(F1505-E1505+1)</f>
        <v>15858.589999999998</v>
      </c>
      <c r="AF1505" s="41">
        <f t="shared" si="429"/>
        <v>0</v>
      </c>
      <c r="AG1505" s="41">
        <f t="shared" si="430"/>
        <v>0</v>
      </c>
      <c r="AH1505" s="41">
        <f t="shared" si="431"/>
        <v>2854.5461999999998</v>
      </c>
      <c r="AI1505" s="60">
        <f t="shared" si="432"/>
        <v>634.34359999999992</v>
      </c>
      <c r="AJ1505" s="60">
        <f t="shared" si="433"/>
        <v>3568.1827499999995</v>
      </c>
      <c r="AK1505" s="60">
        <f t="shared" si="434"/>
        <v>7864.1227123287663</v>
      </c>
      <c r="AL1505" s="60">
        <f t="shared" si="435"/>
        <v>5780.130193561643</v>
      </c>
      <c r="AM1505" s="41">
        <f t="shared" si="436"/>
        <v>5875.9334564383553</v>
      </c>
      <c r="AN1505" s="42">
        <f t="shared" si="437"/>
        <v>45715</v>
      </c>
      <c r="AO1505" s="43">
        <f t="shared" si="438"/>
        <v>15858.589999999998</v>
      </c>
    </row>
    <row r="1506" spans="1:41" s="24" customFormat="1" ht="15.75" customHeight="1" x14ac:dyDescent="0.35">
      <c r="A1506" s="36" t="s">
        <v>27</v>
      </c>
      <c r="B1506" s="36">
        <v>202509</v>
      </c>
      <c r="C1506" s="24" t="s">
        <v>736</v>
      </c>
      <c r="D1506" s="24" t="s">
        <v>119</v>
      </c>
      <c r="E1506" s="62">
        <v>45901</v>
      </c>
      <c r="F1506" s="62">
        <v>46265</v>
      </c>
      <c r="G1506" s="37" t="s">
        <v>1885</v>
      </c>
      <c r="H1506" s="36">
        <v>652173</v>
      </c>
      <c r="I1506" s="63">
        <v>29624</v>
      </c>
      <c r="J1506" s="24" t="s">
        <v>4411</v>
      </c>
      <c r="K1506" s="63">
        <f t="shared" si="421"/>
        <v>45901</v>
      </c>
      <c r="L1506" s="55">
        <f t="shared" si="422"/>
        <v>0.04</v>
      </c>
      <c r="M1506" s="76">
        <v>0.22500000000000001</v>
      </c>
      <c r="N1506" s="62">
        <v>45901</v>
      </c>
      <c r="O1506" s="62">
        <v>46265</v>
      </c>
      <c r="P1506" s="63"/>
      <c r="Q1506" s="63"/>
      <c r="R1506" s="78">
        <v>44</v>
      </c>
      <c r="S1506" s="63" t="str">
        <f>VLOOKUP(R1506,SA!$B$3:$C$11,2,1)</f>
        <v>36-45</v>
      </c>
      <c r="T1506" s="38" t="s">
        <v>98</v>
      </c>
      <c r="U1506" s="24" t="s">
        <v>5743</v>
      </c>
      <c r="V1506" s="24">
        <v>500000</v>
      </c>
      <c r="W1506" s="39">
        <f t="shared" si="423"/>
        <v>0</v>
      </c>
      <c r="X1506" s="29">
        <f t="shared" si="424"/>
        <v>0</v>
      </c>
      <c r="Y1506" s="40">
        <f t="shared" si="425"/>
        <v>365</v>
      </c>
      <c r="Z1506" s="38">
        <f t="shared" si="426"/>
        <v>46081</v>
      </c>
      <c r="AA1506" s="41">
        <f t="shared" si="427"/>
        <v>181</v>
      </c>
      <c r="AB1506" s="24" t="s">
        <v>113</v>
      </c>
      <c r="AC1506" s="41">
        <f t="shared" si="428"/>
        <v>6046.1902</v>
      </c>
      <c r="AD1506" s="41">
        <v>1</v>
      </c>
      <c r="AE1506" s="72">
        <f>INDEX(SA!$C$2:$G$11,MATCH(Details!S1506,SA!$C$2:$C$11,0),MATCH(Details!V1506,SA!$C$2:$G$2,0))*Y1506/(F1506-E1506+1)</f>
        <v>5123.8900000000003</v>
      </c>
      <c r="AF1506" s="41">
        <f t="shared" si="429"/>
        <v>0</v>
      </c>
      <c r="AG1506" s="41">
        <f t="shared" si="430"/>
        <v>0</v>
      </c>
      <c r="AH1506" s="41">
        <f t="shared" si="431"/>
        <v>922.30020000000002</v>
      </c>
      <c r="AI1506" s="60">
        <f t="shared" si="432"/>
        <v>204.9556</v>
      </c>
      <c r="AJ1506" s="60">
        <f t="shared" si="433"/>
        <v>1152.8752500000001</v>
      </c>
      <c r="AK1506" s="60">
        <f t="shared" si="434"/>
        <v>2540.8879178082193</v>
      </c>
      <c r="AL1506" s="60">
        <f t="shared" si="435"/>
        <v>1867.5526195890411</v>
      </c>
      <c r="AM1506" s="41">
        <f t="shared" si="436"/>
        <v>1898.5065304109589</v>
      </c>
      <c r="AN1506" s="42">
        <f t="shared" si="437"/>
        <v>45715</v>
      </c>
      <c r="AO1506" s="43">
        <f t="shared" si="438"/>
        <v>5123.8900000000003</v>
      </c>
    </row>
    <row r="1507" spans="1:41" s="24" customFormat="1" ht="15.75" customHeight="1" x14ac:dyDescent="0.35">
      <c r="A1507" s="36" t="s">
        <v>27</v>
      </c>
      <c r="B1507" s="36">
        <v>202509</v>
      </c>
      <c r="C1507" s="24" t="s">
        <v>736</v>
      </c>
      <c r="D1507" s="24" t="s">
        <v>119</v>
      </c>
      <c r="E1507" s="62">
        <v>45901</v>
      </c>
      <c r="F1507" s="62">
        <v>46265</v>
      </c>
      <c r="G1507" s="37" t="s">
        <v>251</v>
      </c>
      <c r="H1507" s="36">
        <v>652173</v>
      </c>
      <c r="I1507" s="63">
        <v>29869</v>
      </c>
      <c r="J1507" s="24" t="s">
        <v>4412</v>
      </c>
      <c r="K1507" s="63">
        <f t="shared" si="421"/>
        <v>45901</v>
      </c>
      <c r="L1507" s="55">
        <f t="shared" si="422"/>
        <v>0.04</v>
      </c>
      <c r="M1507" s="76">
        <v>0.22500000000000001</v>
      </c>
      <c r="N1507" s="62">
        <v>45901</v>
      </c>
      <c r="O1507" s="62">
        <v>46265</v>
      </c>
      <c r="P1507" s="63"/>
      <c r="Q1507" s="63"/>
      <c r="R1507" s="78">
        <v>43</v>
      </c>
      <c r="S1507" s="63" t="str">
        <f>VLOOKUP(R1507,SA!$B$3:$C$11,2,1)</f>
        <v>36-45</v>
      </c>
      <c r="T1507" s="38" t="s">
        <v>97</v>
      </c>
      <c r="U1507" s="24" t="s">
        <v>56</v>
      </c>
      <c r="V1507" s="24">
        <v>500000</v>
      </c>
      <c r="W1507" s="39">
        <f t="shared" si="423"/>
        <v>500000</v>
      </c>
      <c r="X1507" s="29">
        <f t="shared" si="424"/>
        <v>1</v>
      </c>
      <c r="Y1507" s="40">
        <f t="shared" si="425"/>
        <v>365</v>
      </c>
      <c r="Z1507" s="38">
        <f t="shared" si="426"/>
        <v>46081</v>
      </c>
      <c r="AA1507" s="41">
        <f t="shared" si="427"/>
        <v>181</v>
      </c>
      <c r="AB1507" s="24" t="s">
        <v>113</v>
      </c>
      <c r="AC1507" s="41">
        <f t="shared" si="428"/>
        <v>6046.1902</v>
      </c>
      <c r="AD1507" s="41">
        <v>1</v>
      </c>
      <c r="AE1507" s="72">
        <f>INDEX(SA!$C$2:$G$11,MATCH(Details!S1507,SA!$C$2:$C$11,0),MATCH(Details!V1507,SA!$C$2:$G$2,0))*Y1507/(F1507-E1507+1)</f>
        <v>5123.8900000000003</v>
      </c>
      <c r="AF1507" s="41">
        <f t="shared" si="429"/>
        <v>0</v>
      </c>
      <c r="AG1507" s="41">
        <f t="shared" si="430"/>
        <v>0</v>
      </c>
      <c r="AH1507" s="41">
        <f t="shared" si="431"/>
        <v>922.30020000000002</v>
      </c>
      <c r="AI1507" s="60">
        <f t="shared" si="432"/>
        <v>204.9556</v>
      </c>
      <c r="AJ1507" s="60">
        <f t="shared" si="433"/>
        <v>1152.8752500000001</v>
      </c>
      <c r="AK1507" s="60">
        <f t="shared" si="434"/>
        <v>2540.8879178082193</v>
      </c>
      <c r="AL1507" s="60">
        <f t="shared" si="435"/>
        <v>1867.5526195890411</v>
      </c>
      <c r="AM1507" s="41">
        <f t="shared" si="436"/>
        <v>1898.5065304109589</v>
      </c>
      <c r="AN1507" s="42">
        <f t="shared" si="437"/>
        <v>45715</v>
      </c>
      <c r="AO1507" s="43">
        <f t="shared" si="438"/>
        <v>5123.8900000000003</v>
      </c>
    </row>
    <row r="1508" spans="1:41" s="24" customFormat="1" ht="15.75" customHeight="1" x14ac:dyDescent="0.35">
      <c r="A1508" s="36" t="s">
        <v>27</v>
      </c>
      <c r="B1508" s="36">
        <v>202509</v>
      </c>
      <c r="C1508" s="24" t="s">
        <v>736</v>
      </c>
      <c r="D1508" s="24" t="s">
        <v>119</v>
      </c>
      <c r="E1508" s="62">
        <v>45901</v>
      </c>
      <c r="F1508" s="62">
        <v>46265</v>
      </c>
      <c r="G1508" s="37" t="s">
        <v>1886</v>
      </c>
      <c r="H1508" s="36">
        <v>652175</v>
      </c>
      <c r="I1508" s="63">
        <v>43736</v>
      </c>
      <c r="J1508" s="24" t="s">
        <v>4413</v>
      </c>
      <c r="K1508" s="63">
        <f t="shared" si="421"/>
        <v>45901</v>
      </c>
      <c r="L1508" s="55">
        <f t="shared" si="422"/>
        <v>0.04</v>
      </c>
      <c r="M1508" s="76">
        <v>0.22500000000000001</v>
      </c>
      <c r="N1508" s="62">
        <v>45901</v>
      </c>
      <c r="O1508" s="62">
        <v>46265</v>
      </c>
      <c r="P1508" s="63"/>
      <c r="Q1508" s="63"/>
      <c r="R1508" s="78">
        <v>5</v>
      </c>
      <c r="S1508" s="63" t="str">
        <f>VLOOKUP(R1508,SA!$B$3:$C$11,2,1)</f>
        <v>0-25</v>
      </c>
      <c r="T1508" s="38" t="s">
        <v>98</v>
      </c>
      <c r="U1508" s="24" t="s">
        <v>5746</v>
      </c>
      <c r="V1508" s="24">
        <v>500000</v>
      </c>
      <c r="W1508" s="39">
        <f t="shared" si="423"/>
        <v>0</v>
      </c>
      <c r="X1508" s="29">
        <f t="shared" si="424"/>
        <v>0</v>
      </c>
      <c r="Y1508" s="40">
        <f t="shared" si="425"/>
        <v>365</v>
      </c>
      <c r="Z1508" s="38">
        <f t="shared" si="426"/>
        <v>46081</v>
      </c>
      <c r="AA1508" s="41">
        <f t="shared" si="427"/>
        <v>181</v>
      </c>
      <c r="AB1508" s="24" t="s">
        <v>113</v>
      </c>
      <c r="AC1508" s="41">
        <f t="shared" si="428"/>
        <v>4448.2106000000003</v>
      </c>
      <c r="AD1508" s="41">
        <v>1</v>
      </c>
      <c r="AE1508" s="72">
        <f>INDEX(SA!$C$2:$G$11,MATCH(Details!S1508,SA!$C$2:$C$11,0),MATCH(Details!V1508,SA!$C$2:$G$2,0))*Y1508/(F1508-E1508+1)</f>
        <v>3769.67</v>
      </c>
      <c r="AF1508" s="41">
        <f t="shared" si="429"/>
        <v>0</v>
      </c>
      <c r="AG1508" s="41">
        <f t="shared" si="430"/>
        <v>0</v>
      </c>
      <c r="AH1508" s="41">
        <f t="shared" si="431"/>
        <v>678.54060000000004</v>
      </c>
      <c r="AI1508" s="60">
        <f t="shared" si="432"/>
        <v>150.7868</v>
      </c>
      <c r="AJ1508" s="60">
        <f t="shared" si="433"/>
        <v>848.17574999999999</v>
      </c>
      <c r="AK1508" s="60">
        <f t="shared" si="434"/>
        <v>1869.3432054794521</v>
      </c>
      <c r="AL1508" s="60">
        <f t="shared" si="435"/>
        <v>1373.9672560273973</v>
      </c>
      <c r="AM1508" s="41">
        <f t="shared" si="436"/>
        <v>1396.7401939726028</v>
      </c>
      <c r="AN1508" s="42">
        <f t="shared" si="437"/>
        <v>45715</v>
      </c>
      <c r="AO1508" s="43">
        <f t="shared" si="438"/>
        <v>3769.67</v>
      </c>
    </row>
    <row r="1509" spans="1:41" s="24" customFormat="1" ht="15.75" customHeight="1" x14ac:dyDescent="0.35">
      <c r="A1509" s="36" t="s">
        <v>27</v>
      </c>
      <c r="B1509" s="36">
        <v>202509</v>
      </c>
      <c r="C1509" s="24" t="s">
        <v>736</v>
      </c>
      <c r="D1509" s="24" t="s">
        <v>119</v>
      </c>
      <c r="E1509" s="62">
        <v>45901</v>
      </c>
      <c r="F1509" s="62">
        <v>46265</v>
      </c>
      <c r="G1509" s="37" t="s">
        <v>1887</v>
      </c>
      <c r="H1509" s="36">
        <v>652175</v>
      </c>
      <c r="I1509" s="63">
        <v>30734</v>
      </c>
      <c r="J1509" s="24" t="s">
        <v>4414</v>
      </c>
      <c r="K1509" s="63">
        <f t="shared" si="421"/>
        <v>45901</v>
      </c>
      <c r="L1509" s="55">
        <f t="shared" si="422"/>
        <v>0.04</v>
      </c>
      <c r="M1509" s="76">
        <v>0.22500000000000001</v>
      </c>
      <c r="N1509" s="62">
        <v>45901</v>
      </c>
      <c r="O1509" s="62">
        <v>46265</v>
      </c>
      <c r="P1509" s="63"/>
      <c r="Q1509" s="63"/>
      <c r="R1509" s="78">
        <v>41</v>
      </c>
      <c r="S1509" s="63" t="str">
        <f>VLOOKUP(R1509,SA!$B$3:$C$11,2,1)</f>
        <v>36-45</v>
      </c>
      <c r="T1509" s="38" t="s">
        <v>98</v>
      </c>
      <c r="U1509" s="24" t="s">
        <v>5743</v>
      </c>
      <c r="V1509" s="24">
        <v>500000</v>
      </c>
      <c r="W1509" s="39">
        <f t="shared" si="423"/>
        <v>0</v>
      </c>
      <c r="X1509" s="29">
        <f t="shared" si="424"/>
        <v>0</v>
      </c>
      <c r="Y1509" s="40">
        <f t="shared" si="425"/>
        <v>365</v>
      </c>
      <c r="Z1509" s="38">
        <f t="shared" si="426"/>
        <v>46081</v>
      </c>
      <c r="AA1509" s="41">
        <f t="shared" si="427"/>
        <v>181</v>
      </c>
      <c r="AB1509" s="24" t="s">
        <v>113</v>
      </c>
      <c r="AC1509" s="41">
        <f t="shared" si="428"/>
        <v>6046.1902</v>
      </c>
      <c r="AD1509" s="41">
        <v>1</v>
      </c>
      <c r="AE1509" s="72">
        <f>INDEX(SA!$C$2:$G$11,MATCH(Details!S1509,SA!$C$2:$C$11,0),MATCH(Details!V1509,SA!$C$2:$G$2,0))*Y1509/(F1509-E1509+1)</f>
        <v>5123.8900000000003</v>
      </c>
      <c r="AF1509" s="41">
        <f t="shared" si="429"/>
        <v>0</v>
      </c>
      <c r="AG1509" s="41">
        <f t="shared" si="430"/>
        <v>0</v>
      </c>
      <c r="AH1509" s="41">
        <f t="shared" si="431"/>
        <v>922.30020000000002</v>
      </c>
      <c r="AI1509" s="60">
        <f t="shared" si="432"/>
        <v>204.9556</v>
      </c>
      <c r="AJ1509" s="60">
        <f t="shared" si="433"/>
        <v>1152.8752500000001</v>
      </c>
      <c r="AK1509" s="60">
        <f t="shared" si="434"/>
        <v>2540.8879178082193</v>
      </c>
      <c r="AL1509" s="60">
        <f t="shared" si="435"/>
        <v>1867.5526195890411</v>
      </c>
      <c r="AM1509" s="41">
        <f t="shared" si="436"/>
        <v>1898.5065304109589</v>
      </c>
      <c r="AN1509" s="42">
        <f t="shared" si="437"/>
        <v>45715</v>
      </c>
      <c r="AO1509" s="43">
        <f t="shared" si="438"/>
        <v>5123.8900000000003</v>
      </c>
    </row>
    <row r="1510" spans="1:41" s="24" customFormat="1" ht="15.75" customHeight="1" x14ac:dyDescent="0.35">
      <c r="A1510" s="36" t="s">
        <v>27</v>
      </c>
      <c r="B1510" s="36">
        <v>202509</v>
      </c>
      <c r="C1510" s="24" t="s">
        <v>736</v>
      </c>
      <c r="D1510" s="24" t="s">
        <v>119</v>
      </c>
      <c r="E1510" s="62">
        <v>45901</v>
      </c>
      <c r="F1510" s="62">
        <v>46265</v>
      </c>
      <c r="G1510" s="37" t="s">
        <v>1888</v>
      </c>
      <c r="H1510" s="36">
        <v>652175</v>
      </c>
      <c r="I1510" s="63">
        <v>41794</v>
      </c>
      <c r="J1510" s="24" t="s">
        <v>4415</v>
      </c>
      <c r="K1510" s="63">
        <f t="shared" si="421"/>
        <v>45901</v>
      </c>
      <c r="L1510" s="55">
        <f t="shared" si="422"/>
        <v>0.04</v>
      </c>
      <c r="M1510" s="76">
        <v>0.22500000000000001</v>
      </c>
      <c r="N1510" s="62">
        <v>45901</v>
      </c>
      <c r="O1510" s="62">
        <v>46265</v>
      </c>
      <c r="P1510" s="63"/>
      <c r="Q1510" s="63"/>
      <c r="R1510" s="78">
        <v>11</v>
      </c>
      <c r="S1510" s="63" t="str">
        <f>VLOOKUP(R1510,SA!$B$3:$C$11,2,1)</f>
        <v>0-25</v>
      </c>
      <c r="T1510" s="38" t="s">
        <v>97</v>
      </c>
      <c r="U1510" s="24" t="s">
        <v>5745</v>
      </c>
      <c r="V1510" s="24">
        <v>500000</v>
      </c>
      <c r="W1510" s="39">
        <f t="shared" si="423"/>
        <v>0</v>
      </c>
      <c r="X1510" s="29">
        <f t="shared" si="424"/>
        <v>0</v>
      </c>
      <c r="Y1510" s="40">
        <f t="shared" si="425"/>
        <v>365</v>
      </c>
      <c r="Z1510" s="38">
        <f t="shared" si="426"/>
        <v>46081</v>
      </c>
      <c r="AA1510" s="41">
        <f t="shared" si="427"/>
        <v>181</v>
      </c>
      <c r="AB1510" s="24" t="s">
        <v>113</v>
      </c>
      <c r="AC1510" s="41">
        <f t="shared" si="428"/>
        <v>4448.2106000000003</v>
      </c>
      <c r="AD1510" s="41">
        <v>1</v>
      </c>
      <c r="AE1510" s="72">
        <f>INDEX(SA!$C$2:$G$11,MATCH(Details!S1510,SA!$C$2:$C$11,0),MATCH(Details!V1510,SA!$C$2:$G$2,0))*Y1510/(F1510-E1510+1)</f>
        <v>3769.67</v>
      </c>
      <c r="AF1510" s="41">
        <f t="shared" si="429"/>
        <v>0</v>
      </c>
      <c r="AG1510" s="41">
        <f t="shared" si="430"/>
        <v>0</v>
      </c>
      <c r="AH1510" s="41">
        <f t="shared" si="431"/>
        <v>678.54060000000004</v>
      </c>
      <c r="AI1510" s="60">
        <f t="shared" si="432"/>
        <v>150.7868</v>
      </c>
      <c r="AJ1510" s="60">
        <f t="shared" si="433"/>
        <v>848.17574999999999</v>
      </c>
      <c r="AK1510" s="60">
        <f t="shared" si="434"/>
        <v>1869.3432054794521</v>
      </c>
      <c r="AL1510" s="60">
        <f t="shared" si="435"/>
        <v>1373.9672560273973</v>
      </c>
      <c r="AM1510" s="41">
        <f t="shared" si="436"/>
        <v>1396.7401939726028</v>
      </c>
      <c r="AN1510" s="42">
        <f t="shared" si="437"/>
        <v>45715</v>
      </c>
      <c r="AO1510" s="43">
        <f t="shared" si="438"/>
        <v>3769.67</v>
      </c>
    </row>
    <row r="1511" spans="1:41" s="24" customFormat="1" ht="15.75" customHeight="1" x14ac:dyDescent="0.35">
      <c r="A1511" s="36" t="s">
        <v>27</v>
      </c>
      <c r="B1511" s="36">
        <v>202509</v>
      </c>
      <c r="C1511" s="24" t="s">
        <v>736</v>
      </c>
      <c r="D1511" s="24" t="s">
        <v>119</v>
      </c>
      <c r="E1511" s="62">
        <v>45901</v>
      </c>
      <c r="F1511" s="62">
        <v>46265</v>
      </c>
      <c r="G1511" s="37" t="s">
        <v>1889</v>
      </c>
      <c r="H1511" s="36">
        <v>652175</v>
      </c>
      <c r="I1511" s="63">
        <v>22627</v>
      </c>
      <c r="J1511" s="24" t="s">
        <v>4416</v>
      </c>
      <c r="K1511" s="63">
        <f t="shared" si="421"/>
        <v>45901</v>
      </c>
      <c r="L1511" s="55">
        <f t="shared" si="422"/>
        <v>0.04</v>
      </c>
      <c r="M1511" s="76">
        <v>0.22500000000000001</v>
      </c>
      <c r="N1511" s="62">
        <v>45901</v>
      </c>
      <c r="O1511" s="62">
        <v>46265</v>
      </c>
      <c r="P1511" s="63"/>
      <c r="Q1511" s="63"/>
      <c r="R1511" s="78">
        <v>63</v>
      </c>
      <c r="S1511" s="63" t="str">
        <f>VLOOKUP(R1511,SA!$B$3:$C$11,2,1)</f>
        <v>56-65</v>
      </c>
      <c r="T1511" s="38" t="s">
        <v>98</v>
      </c>
      <c r="U1511" s="24" t="s">
        <v>5747</v>
      </c>
      <c r="V1511" s="24">
        <v>500000</v>
      </c>
      <c r="W1511" s="39">
        <f t="shared" si="423"/>
        <v>0</v>
      </c>
      <c r="X1511" s="29">
        <f t="shared" si="424"/>
        <v>0</v>
      </c>
      <c r="Y1511" s="40">
        <f t="shared" si="425"/>
        <v>365</v>
      </c>
      <c r="Z1511" s="38">
        <f t="shared" si="426"/>
        <v>46081</v>
      </c>
      <c r="AA1511" s="41">
        <f t="shared" si="427"/>
        <v>181</v>
      </c>
      <c r="AB1511" s="24" t="s">
        <v>113</v>
      </c>
      <c r="AC1511" s="41">
        <f t="shared" si="428"/>
        <v>13100.714</v>
      </c>
      <c r="AD1511" s="41">
        <v>1</v>
      </c>
      <c r="AE1511" s="72">
        <f>INDEX(SA!$C$2:$G$11,MATCH(Details!S1511,SA!$C$2:$C$11,0),MATCH(Details!V1511,SA!$C$2:$G$2,0))*Y1511/(F1511-E1511+1)</f>
        <v>11102.3</v>
      </c>
      <c r="AF1511" s="41">
        <f t="shared" si="429"/>
        <v>0</v>
      </c>
      <c r="AG1511" s="41">
        <f t="shared" si="430"/>
        <v>0</v>
      </c>
      <c r="AH1511" s="41">
        <f t="shared" si="431"/>
        <v>1998.4139999999998</v>
      </c>
      <c r="AI1511" s="60">
        <f t="shared" si="432"/>
        <v>444.09199999999998</v>
      </c>
      <c r="AJ1511" s="60">
        <f t="shared" si="433"/>
        <v>2498.0174999999999</v>
      </c>
      <c r="AK1511" s="60">
        <f t="shared" si="434"/>
        <v>5505.5241095890406</v>
      </c>
      <c r="AL1511" s="60">
        <f t="shared" si="435"/>
        <v>4046.5602205479449</v>
      </c>
      <c r="AM1511" s="41">
        <f t="shared" si="436"/>
        <v>4113.6302794520543</v>
      </c>
      <c r="AN1511" s="42">
        <f t="shared" si="437"/>
        <v>45715</v>
      </c>
      <c r="AO1511" s="43">
        <f t="shared" si="438"/>
        <v>11102.3</v>
      </c>
    </row>
    <row r="1512" spans="1:41" s="24" customFormat="1" ht="15.75" customHeight="1" x14ac:dyDescent="0.35">
      <c r="A1512" s="36" t="s">
        <v>27</v>
      </c>
      <c r="B1512" s="36">
        <v>202509</v>
      </c>
      <c r="C1512" s="24" t="s">
        <v>736</v>
      </c>
      <c r="D1512" s="24" t="s">
        <v>119</v>
      </c>
      <c r="E1512" s="62">
        <v>45901</v>
      </c>
      <c r="F1512" s="62">
        <v>46265</v>
      </c>
      <c r="G1512" s="37" t="s">
        <v>136</v>
      </c>
      <c r="H1512" s="36">
        <v>652175</v>
      </c>
      <c r="I1512" s="63">
        <v>29299</v>
      </c>
      <c r="J1512" s="24" t="s">
        <v>4417</v>
      </c>
      <c r="K1512" s="63">
        <f t="shared" si="421"/>
        <v>45901</v>
      </c>
      <c r="L1512" s="55">
        <f t="shared" si="422"/>
        <v>0.04</v>
      </c>
      <c r="M1512" s="76">
        <v>0.22500000000000001</v>
      </c>
      <c r="N1512" s="62">
        <v>45901</v>
      </c>
      <c r="O1512" s="62">
        <v>46265</v>
      </c>
      <c r="P1512" s="63"/>
      <c r="Q1512" s="63"/>
      <c r="R1512" s="78">
        <v>45</v>
      </c>
      <c r="S1512" s="63" t="str">
        <f>VLOOKUP(R1512,SA!$B$3:$C$11,2,1)</f>
        <v>36-45</v>
      </c>
      <c r="T1512" s="38" t="s">
        <v>97</v>
      </c>
      <c r="U1512" s="24" t="s">
        <v>56</v>
      </c>
      <c r="V1512" s="24">
        <v>500000</v>
      </c>
      <c r="W1512" s="39">
        <f t="shared" si="423"/>
        <v>500000</v>
      </c>
      <c r="X1512" s="29">
        <f t="shared" si="424"/>
        <v>1</v>
      </c>
      <c r="Y1512" s="40">
        <f t="shared" si="425"/>
        <v>365</v>
      </c>
      <c r="Z1512" s="38">
        <f t="shared" si="426"/>
        <v>46081</v>
      </c>
      <c r="AA1512" s="41">
        <f t="shared" si="427"/>
        <v>181</v>
      </c>
      <c r="AB1512" s="24" t="s">
        <v>113</v>
      </c>
      <c r="AC1512" s="41">
        <f t="shared" si="428"/>
        <v>6046.1902</v>
      </c>
      <c r="AD1512" s="41">
        <v>1</v>
      </c>
      <c r="AE1512" s="72">
        <f>INDEX(SA!$C$2:$G$11,MATCH(Details!S1512,SA!$C$2:$C$11,0),MATCH(Details!V1512,SA!$C$2:$G$2,0))*Y1512/(F1512-E1512+1)</f>
        <v>5123.8900000000003</v>
      </c>
      <c r="AF1512" s="41">
        <f t="shared" si="429"/>
        <v>0</v>
      </c>
      <c r="AG1512" s="41">
        <f t="shared" si="430"/>
        <v>0</v>
      </c>
      <c r="AH1512" s="41">
        <f t="shared" si="431"/>
        <v>922.30020000000002</v>
      </c>
      <c r="AI1512" s="60">
        <f t="shared" si="432"/>
        <v>204.9556</v>
      </c>
      <c r="AJ1512" s="60">
        <f t="shared" si="433"/>
        <v>1152.8752500000001</v>
      </c>
      <c r="AK1512" s="60">
        <f t="shared" si="434"/>
        <v>2540.8879178082193</v>
      </c>
      <c r="AL1512" s="60">
        <f t="shared" si="435"/>
        <v>1867.5526195890411</v>
      </c>
      <c r="AM1512" s="41">
        <f t="shared" si="436"/>
        <v>1898.5065304109589</v>
      </c>
      <c r="AN1512" s="42">
        <f t="shared" si="437"/>
        <v>45715</v>
      </c>
      <c r="AO1512" s="43">
        <f t="shared" si="438"/>
        <v>5123.8900000000003</v>
      </c>
    </row>
    <row r="1513" spans="1:41" s="24" customFormat="1" ht="15.75" customHeight="1" x14ac:dyDescent="0.35">
      <c r="A1513" s="36" t="s">
        <v>27</v>
      </c>
      <c r="B1513" s="36">
        <v>202509</v>
      </c>
      <c r="C1513" s="24" t="s">
        <v>736</v>
      </c>
      <c r="D1513" s="24" t="s">
        <v>119</v>
      </c>
      <c r="E1513" s="62">
        <v>45901</v>
      </c>
      <c r="F1513" s="62">
        <v>46265</v>
      </c>
      <c r="G1513" s="37" t="s">
        <v>1890</v>
      </c>
      <c r="H1513" s="36">
        <v>652175</v>
      </c>
      <c r="I1513" s="63">
        <v>14984</v>
      </c>
      <c r="J1513" s="24" t="s">
        <v>4418</v>
      </c>
      <c r="K1513" s="63">
        <f t="shared" si="421"/>
        <v>45901</v>
      </c>
      <c r="L1513" s="55">
        <f t="shared" si="422"/>
        <v>0.04</v>
      </c>
      <c r="M1513" s="76">
        <v>0.22500000000000001</v>
      </c>
      <c r="N1513" s="62">
        <v>45901</v>
      </c>
      <c r="O1513" s="62">
        <v>46265</v>
      </c>
      <c r="P1513" s="63"/>
      <c r="Q1513" s="63"/>
      <c r="R1513" s="78">
        <v>84</v>
      </c>
      <c r="S1513" s="63" t="str">
        <f>VLOOKUP(R1513,SA!$B$3:$C$11,2,1)</f>
        <v>81-100</v>
      </c>
      <c r="T1513" s="38" t="s">
        <v>97</v>
      </c>
      <c r="U1513" s="24" t="s">
        <v>5744</v>
      </c>
      <c r="V1513" s="24">
        <v>500000</v>
      </c>
      <c r="W1513" s="39">
        <f t="shared" si="423"/>
        <v>0</v>
      </c>
      <c r="X1513" s="29">
        <f t="shared" si="424"/>
        <v>0</v>
      </c>
      <c r="Y1513" s="40">
        <f t="shared" si="425"/>
        <v>365</v>
      </c>
      <c r="Z1513" s="38">
        <f t="shared" si="426"/>
        <v>46081</v>
      </c>
      <c r="AA1513" s="41">
        <f t="shared" si="427"/>
        <v>181</v>
      </c>
      <c r="AB1513" s="24" t="s">
        <v>113</v>
      </c>
      <c r="AC1513" s="41">
        <f t="shared" si="428"/>
        <v>32559.421399999999</v>
      </c>
      <c r="AD1513" s="41">
        <v>1</v>
      </c>
      <c r="AE1513" s="72">
        <f>INDEX(SA!$C$2:$G$11,MATCH(Details!S1513,SA!$C$2:$C$11,0),MATCH(Details!V1513,SA!$C$2:$G$2,0))*Y1513/(F1513-E1513+1)</f>
        <v>27592.73</v>
      </c>
      <c r="AF1513" s="41">
        <f t="shared" si="429"/>
        <v>0</v>
      </c>
      <c r="AG1513" s="41">
        <f t="shared" si="430"/>
        <v>0</v>
      </c>
      <c r="AH1513" s="41">
        <f t="shared" si="431"/>
        <v>4966.6913999999997</v>
      </c>
      <c r="AI1513" s="60">
        <f t="shared" si="432"/>
        <v>1103.7092</v>
      </c>
      <c r="AJ1513" s="60">
        <f t="shared" si="433"/>
        <v>6208.3642499999996</v>
      </c>
      <c r="AK1513" s="60">
        <f t="shared" si="434"/>
        <v>13682.970219178082</v>
      </c>
      <c r="AL1513" s="60">
        <f t="shared" si="435"/>
        <v>10056.983111095889</v>
      </c>
      <c r="AM1513" s="41">
        <f t="shared" si="436"/>
        <v>10223.673438904108</v>
      </c>
      <c r="AN1513" s="42">
        <f t="shared" si="437"/>
        <v>45715</v>
      </c>
      <c r="AO1513" s="43">
        <f t="shared" si="438"/>
        <v>27592.73</v>
      </c>
    </row>
    <row r="1514" spans="1:41" s="24" customFormat="1" ht="15.75" customHeight="1" x14ac:dyDescent="0.35">
      <c r="A1514" s="36" t="s">
        <v>27</v>
      </c>
      <c r="B1514" s="36">
        <v>202509</v>
      </c>
      <c r="C1514" s="24" t="s">
        <v>736</v>
      </c>
      <c r="D1514" s="24" t="s">
        <v>119</v>
      </c>
      <c r="E1514" s="62">
        <v>45901</v>
      </c>
      <c r="F1514" s="62">
        <v>46265</v>
      </c>
      <c r="G1514" s="37" t="s">
        <v>1891</v>
      </c>
      <c r="H1514" s="36">
        <v>652176</v>
      </c>
      <c r="I1514" s="63">
        <v>32711</v>
      </c>
      <c r="J1514" s="24" t="s">
        <v>4419</v>
      </c>
      <c r="K1514" s="63">
        <f t="shared" si="421"/>
        <v>45901</v>
      </c>
      <c r="L1514" s="55">
        <f t="shared" si="422"/>
        <v>0.04</v>
      </c>
      <c r="M1514" s="76">
        <v>0.22500000000000001</v>
      </c>
      <c r="N1514" s="62">
        <v>45901</v>
      </c>
      <c r="O1514" s="62">
        <v>46265</v>
      </c>
      <c r="P1514" s="63"/>
      <c r="Q1514" s="63"/>
      <c r="R1514" s="78">
        <v>36</v>
      </c>
      <c r="S1514" s="63" t="str">
        <f>VLOOKUP(R1514,SA!$B$3:$C$11,2,1)</f>
        <v>36-45</v>
      </c>
      <c r="T1514" s="38" t="s">
        <v>98</v>
      </c>
      <c r="U1514" s="24" t="s">
        <v>5743</v>
      </c>
      <c r="V1514" s="24">
        <v>500000</v>
      </c>
      <c r="W1514" s="39">
        <f t="shared" si="423"/>
        <v>0</v>
      </c>
      <c r="X1514" s="29">
        <f t="shared" si="424"/>
        <v>0</v>
      </c>
      <c r="Y1514" s="40">
        <f t="shared" si="425"/>
        <v>365</v>
      </c>
      <c r="Z1514" s="38">
        <f t="shared" si="426"/>
        <v>46081</v>
      </c>
      <c r="AA1514" s="41">
        <f t="shared" si="427"/>
        <v>181</v>
      </c>
      <c r="AB1514" s="24" t="s">
        <v>113</v>
      </c>
      <c r="AC1514" s="41">
        <f t="shared" si="428"/>
        <v>6046.1902</v>
      </c>
      <c r="AD1514" s="41">
        <v>1</v>
      </c>
      <c r="AE1514" s="72">
        <f>INDEX(SA!$C$2:$G$11,MATCH(Details!S1514,SA!$C$2:$C$11,0),MATCH(Details!V1514,SA!$C$2:$G$2,0))*Y1514/(F1514-E1514+1)</f>
        <v>5123.8900000000003</v>
      </c>
      <c r="AF1514" s="41">
        <f t="shared" si="429"/>
        <v>0</v>
      </c>
      <c r="AG1514" s="41">
        <f t="shared" si="430"/>
        <v>0</v>
      </c>
      <c r="AH1514" s="41">
        <f t="shared" si="431"/>
        <v>922.30020000000002</v>
      </c>
      <c r="AI1514" s="60">
        <f t="shared" si="432"/>
        <v>204.9556</v>
      </c>
      <c r="AJ1514" s="60">
        <f t="shared" si="433"/>
        <v>1152.8752500000001</v>
      </c>
      <c r="AK1514" s="60">
        <f t="shared" si="434"/>
        <v>2540.8879178082193</v>
      </c>
      <c r="AL1514" s="60">
        <f t="shared" si="435"/>
        <v>1867.5526195890411</v>
      </c>
      <c r="AM1514" s="41">
        <f t="shared" si="436"/>
        <v>1898.5065304109589</v>
      </c>
      <c r="AN1514" s="42">
        <f t="shared" si="437"/>
        <v>45715</v>
      </c>
      <c r="AO1514" s="43">
        <f t="shared" si="438"/>
        <v>5123.8900000000003</v>
      </c>
    </row>
    <row r="1515" spans="1:41" s="24" customFormat="1" ht="15.75" customHeight="1" x14ac:dyDescent="0.35">
      <c r="A1515" s="36" t="s">
        <v>27</v>
      </c>
      <c r="B1515" s="36">
        <v>202509</v>
      </c>
      <c r="C1515" s="24" t="s">
        <v>736</v>
      </c>
      <c r="D1515" s="24" t="s">
        <v>119</v>
      </c>
      <c r="E1515" s="62">
        <v>45901</v>
      </c>
      <c r="F1515" s="62">
        <v>46265</v>
      </c>
      <c r="G1515" s="37" t="s">
        <v>1892</v>
      </c>
      <c r="H1515" s="36">
        <v>652176</v>
      </c>
      <c r="I1515" s="63">
        <v>21112</v>
      </c>
      <c r="J1515" s="24" t="s">
        <v>4420</v>
      </c>
      <c r="K1515" s="63">
        <f t="shared" si="421"/>
        <v>45901</v>
      </c>
      <c r="L1515" s="55">
        <f t="shared" si="422"/>
        <v>0.04</v>
      </c>
      <c r="M1515" s="76">
        <v>0.22500000000000001</v>
      </c>
      <c r="N1515" s="62">
        <v>45901</v>
      </c>
      <c r="O1515" s="62">
        <v>46265</v>
      </c>
      <c r="P1515" s="63"/>
      <c r="Q1515" s="63"/>
      <c r="R1515" s="78">
        <v>67</v>
      </c>
      <c r="S1515" s="63" t="str">
        <f>VLOOKUP(R1515,SA!$B$3:$C$11,2,1)</f>
        <v>66-70</v>
      </c>
      <c r="T1515" s="38" t="s">
        <v>97</v>
      </c>
      <c r="U1515" s="24" t="s">
        <v>5744</v>
      </c>
      <c r="V1515" s="24">
        <v>500000</v>
      </c>
      <c r="W1515" s="39">
        <f t="shared" si="423"/>
        <v>0</v>
      </c>
      <c r="X1515" s="29">
        <f t="shared" si="424"/>
        <v>0</v>
      </c>
      <c r="Y1515" s="40">
        <f t="shared" si="425"/>
        <v>365</v>
      </c>
      <c r="Z1515" s="38">
        <f t="shared" si="426"/>
        <v>46081</v>
      </c>
      <c r="AA1515" s="41">
        <f t="shared" si="427"/>
        <v>181</v>
      </c>
      <c r="AB1515" s="24" t="s">
        <v>113</v>
      </c>
      <c r="AC1515" s="41">
        <f t="shared" si="428"/>
        <v>18713.136199999997</v>
      </c>
      <c r="AD1515" s="41">
        <v>1</v>
      </c>
      <c r="AE1515" s="72">
        <f>INDEX(SA!$C$2:$G$11,MATCH(Details!S1515,SA!$C$2:$C$11,0),MATCH(Details!V1515,SA!$C$2:$G$2,0))*Y1515/(F1515-E1515+1)</f>
        <v>15858.589999999998</v>
      </c>
      <c r="AF1515" s="41">
        <f t="shared" si="429"/>
        <v>0</v>
      </c>
      <c r="AG1515" s="41">
        <f t="shared" si="430"/>
        <v>0</v>
      </c>
      <c r="AH1515" s="41">
        <f t="shared" si="431"/>
        <v>2854.5461999999998</v>
      </c>
      <c r="AI1515" s="60">
        <f t="shared" si="432"/>
        <v>634.34359999999992</v>
      </c>
      <c r="AJ1515" s="60">
        <f t="shared" si="433"/>
        <v>3568.1827499999995</v>
      </c>
      <c r="AK1515" s="60">
        <f t="shared" si="434"/>
        <v>7864.1227123287663</v>
      </c>
      <c r="AL1515" s="60">
        <f t="shared" si="435"/>
        <v>5780.130193561643</v>
      </c>
      <c r="AM1515" s="41">
        <f t="shared" si="436"/>
        <v>5875.9334564383553</v>
      </c>
      <c r="AN1515" s="42">
        <f t="shared" si="437"/>
        <v>45715</v>
      </c>
      <c r="AO1515" s="43">
        <f t="shared" si="438"/>
        <v>15858.589999999998</v>
      </c>
    </row>
    <row r="1516" spans="1:41" s="24" customFormat="1" ht="15.75" customHeight="1" x14ac:dyDescent="0.35">
      <c r="A1516" s="36" t="s">
        <v>27</v>
      </c>
      <c r="B1516" s="36">
        <v>202509</v>
      </c>
      <c r="C1516" s="24" t="s">
        <v>736</v>
      </c>
      <c r="D1516" s="24" t="s">
        <v>119</v>
      </c>
      <c r="E1516" s="62">
        <v>45901</v>
      </c>
      <c r="F1516" s="62">
        <v>46265</v>
      </c>
      <c r="G1516" s="37" t="s">
        <v>1893</v>
      </c>
      <c r="H1516" s="36">
        <v>652176</v>
      </c>
      <c r="I1516" s="63">
        <v>23274</v>
      </c>
      <c r="J1516" s="24" t="s">
        <v>4421</v>
      </c>
      <c r="K1516" s="63">
        <f t="shared" si="421"/>
        <v>45901</v>
      </c>
      <c r="L1516" s="55">
        <f t="shared" si="422"/>
        <v>0.04</v>
      </c>
      <c r="M1516" s="76">
        <v>0.22500000000000001</v>
      </c>
      <c r="N1516" s="62">
        <v>45901</v>
      </c>
      <c r="O1516" s="62">
        <v>46265</v>
      </c>
      <c r="P1516" s="63"/>
      <c r="Q1516" s="63"/>
      <c r="R1516" s="78">
        <v>61</v>
      </c>
      <c r="S1516" s="63" t="str">
        <f>VLOOKUP(R1516,SA!$B$3:$C$11,2,1)</f>
        <v>56-65</v>
      </c>
      <c r="T1516" s="38" t="s">
        <v>98</v>
      </c>
      <c r="U1516" s="24" t="s">
        <v>5747</v>
      </c>
      <c r="V1516" s="24">
        <v>500000</v>
      </c>
      <c r="W1516" s="39">
        <f t="shared" si="423"/>
        <v>0</v>
      </c>
      <c r="X1516" s="29">
        <f t="shared" si="424"/>
        <v>0</v>
      </c>
      <c r="Y1516" s="40">
        <f t="shared" si="425"/>
        <v>365</v>
      </c>
      <c r="Z1516" s="38">
        <f t="shared" si="426"/>
        <v>46081</v>
      </c>
      <c r="AA1516" s="41">
        <f t="shared" si="427"/>
        <v>181</v>
      </c>
      <c r="AB1516" s="24" t="s">
        <v>113</v>
      </c>
      <c r="AC1516" s="41">
        <f t="shared" si="428"/>
        <v>13100.714</v>
      </c>
      <c r="AD1516" s="41">
        <v>1</v>
      </c>
      <c r="AE1516" s="72">
        <f>INDEX(SA!$C$2:$G$11,MATCH(Details!S1516,SA!$C$2:$C$11,0),MATCH(Details!V1516,SA!$C$2:$G$2,0))*Y1516/(F1516-E1516+1)</f>
        <v>11102.3</v>
      </c>
      <c r="AF1516" s="41">
        <f t="shared" si="429"/>
        <v>0</v>
      </c>
      <c r="AG1516" s="41">
        <f t="shared" si="430"/>
        <v>0</v>
      </c>
      <c r="AH1516" s="41">
        <f t="shared" si="431"/>
        <v>1998.4139999999998</v>
      </c>
      <c r="AI1516" s="60">
        <f t="shared" si="432"/>
        <v>444.09199999999998</v>
      </c>
      <c r="AJ1516" s="60">
        <f t="shared" si="433"/>
        <v>2498.0174999999999</v>
      </c>
      <c r="AK1516" s="60">
        <f t="shared" si="434"/>
        <v>5505.5241095890406</v>
      </c>
      <c r="AL1516" s="60">
        <f t="shared" si="435"/>
        <v>4046.5602205479449</v>
      </c>
      <c r="AM1516" s="41">
        <f t="shared" si="436"/>
        <v>4113.6302794520543</v>
      </c>
      <c r="AN1516" s="42">
        <f t="shared" si="437"/>
        <v>45715</v>
      </c>
      <c r="AO1516" s="43">
        <f t="shared" si="438"/>
        <v>11102.3</v>
      </c>
    </row>
    <row r="1517" spans="1:41" s="24" customFormat="1" ht="15.75" customHeight="1" x14ac:dyDescent="0.35">
      <c r="A1517" s="36" t="s">
        <v>27</v>
      </c>
      <c r="B1517" s="36">
        <v>202509</v>
      </c>
      <c r="C1517" s="24" t="s">
        <v>736</v>
      </c>
      <c r="D1517" s="24" t="s">
        <v>119</v>
      </c>
      <c r="E1517" s="62">
        <v>45901</v>
      </c>
      <c r="F1517" s="62">
        <v>46265</v>
      </c>
      <c r="G1517" s="37" t="s">
        <v>1894</v>
      </c>
      <c r="H1517" s="36">
        <v>652176</v>
      </c>
      <c r="I1517" s="63">
        <v>42688</v>
      </c>
      <c r="J1517" s="24" t="s">
        <v>4422</v>
      </c>
      <c r="K1517" s="63">
        <f t="shared" si="421"/>
        <v>45901</v>
      </c>
      <c r="L1517" s="55">
        <f t="shared" si="422"/>
        <v>0.04</v>
      </c>
      <c r="M1517" s="76">
        <v>0.22500000000000001</v>
      </c>
      <c r="N1517" s="62">
        <v>45901</v>
      </c>
      <c r="O1517" s="62">
        <v>46265</v>
      </c>
      <c r="P1517" s="63"/>
      <c r="Q1517" s="63"/>
      <c r="R1517" s="78">
        <v>8</v>
      </c>
      <c r="S1517" s="63" t="str">
        <f>VLOOKUP(R1517,SA!$B$3:$C$11,2,1)</f>
        <v>0-25</v>
      </c>
      <c r="T1517" s="38" t="s">
        <v>97</v>
      </c>
      <c r="U1517" s="24" t="s">
        <v>5745</v>
      </c>
      <c r="V1517" s="24">
        <v>500000</v>
      </c>
      <c r="W1517" s="39">
        <f t="shared" si="423"/>
        <v>0</v>
      </c>
      <c r="X1517" s="29">
        <f t="shared" si="424"/>
        <v>0</v>
      </c>
      <c r="Y1517" s="40">
        <f t="shared" si="425"/>
        <v>365</v>
      </c>
      <c r="Z1517" s="38">
        <f t="shared" si="426"/>
        <v>46081</v>
      </c>
      <c r="AA1517" s="41">
        <f t="shared" si="427"/>
        <v>181</v>
      </c>
      <c r="AB1517" s="24" t="s">
        <v>113</v>
      </c>
      <c r="AC1517" s="41">
        <f t="shared" si="428"/>
        <v>4448.2106000000003</v>
      </c>
      <c r="AD1517" s="41">
        <v>1</v>
      </c>
      <c r="AE1517" s="72">
        <f>INDEX(SA!$C$2:$G$11,MATCH(Details!S1517,SA!$C$2:$C$11,0),MATCH(Details!V1517,SA!$C$2:$G$2,0))*Y1517/(F1517-E1517+1)</f>
        <v>3769.67</v>
      </c>
      <c r="AF1517" s="41">
        <f t="shared" si="429"/>
        <v>0</v>
      </c>
      <c r="AG1517" s="41">
        <f t="shared" si="430"/>
        <v>0</v>
      </c>
      <c r="AH1517" s="41">
        <f t="shared" si="431"/>
        <v>678.54060000000004</v>
      </c>
      <c r="AI1517" s="60">
        <f t="shared" si="432"/>
        <v>150.7868</v>
      </c>
      <c r="AJ1517" s="60">
        <f t="shared" si="433"/>
        <v>848.17574999999999</v>
      </c>
      <c r="AK1517" s="60">
        <f t="shared" si="434"/>
        <v>1869.3432054794521</v>
      </c>
      <c r="AL1517" s="60">
        <f t="shared" si="435"/>
        <v>1373.9672560273973</v>
      </c>
      <c r="AM1517" s="41">
        <f t="shared" si="436"/>
        <v>1396.7401939726028</v>
      </c>
      <c r="AN1517" s="42">
        <f t="shared" si="437"/>
        <v>45715</v>
      </c>
      <c r="AO1517" s="43">
        <f t="shared" si="438"/>
        <v>3769.67</v>
      </c>
    </row>
    <row r="1518" spans="1:41" s="24" customFormat="1" ht="15.75" customHeight="1" x14ac:dyDescent="0.35">
      <c r="A1518" s="36" t="s">
        <v>27</v>
      </c>
      <c r="B1518" s="36">
        <v>202509</v>
      </c>
      <c r="C1518" s="24" t="s">
        <v>736</v>
      </c>
      <c r="D1518" s="24" t="s">
        <v>119</v>
      </c>
      <c r="E1518" s="62">
        <v>45901</v>
      </c>
      <c r="F1518" s="62">
        <v>46265</v>
      </c>
      <c r="G1518" s="37" t="s">
        <v>159</v>
      </c>
      <c r="H1518" s="36">
        <v>652176</v>
      </c>
      <c r="I1518" s="63">
        <v>31644</v>
      </c>
      <c r="J1518" s="24" t="s">
        <v>4423</v>
      </c>
      <c r="K1518" s="63">
        <f t="shared" si="421"/>
        <v>45901</v>
      </c>
      <c r="L1518" s="55">
        <f t="shared" si="422"/>
        <v>0.04</v>
      </c>
      <c r="M1518" s="76">
        <v>0.22500000000000001</v>
      </c>
      <c r="N1518" s="62">
        <v>45901</v>
      </c>
      <c r="O1518" s="62">
        <v>46265</v>
      </c>
      <c r="P1518" s="63"/>
      <c r="Q1518" s="63"/>
      <c r="R1518" s="78">
        <v>39</v>
      </c>
      <c r="S1518" s="63" t="str">
        <f>VLOOKUP(R1518,SA!$B$3:$C$11,2,1)</f>
        <v>36-45</v>
      </c>
      <c r="T1518" s="38" t="s">
        <v>97</v>
      </c>
      <c r="U1518" s="24" t="s">
        <v>56</v>
      </c>
      <c r="V1518" s="24">
        <v>500000</v>
      </c>
      <c r="W1518" s="39">
        <f t="shared" si="423"/>
        <v>500000</v>
      </c>
      <c r="X1518" s="29">
        <f t="shared" si="424"/>
        <v>1</v>
      </c>
      <c r="Y1518" s="40">
        <f t="shared" si="425"/>
        <v>365</v>
      </c>
      <c r="Z1518" s="38">
        <f t="shared" si="426"/>
        <v>46081</v>
      </c>
      <c r="AA1518" s="41">
        <f t="shared" si="427"/>
        <v>181</v>
      </c>
      <c r="AB1518" s="24" t="s">
        <v>113</v>
      </c>
      <c r="AC1518" s="41">
        <f t="shared" si="428"/>
        <v>6046.1902</v>
      </c>
      <c r="AD1518" s="41">
        <v>1</v>
      </c>
      <c r="AE1518" s="72">
        <f>INDEX(SA!$C$2:$G$11,MATCH(Details!S1518,SA!$C$2:$C$11,0),MATCH(Details!V1518,SA!$C$2:$G$2,0))*Y1518/(F1518-E1518+1)</f>
        <v>5123.8900000000003</v>
      </c>
      <c r="AF1518" s="41">
        <f t="shared" si="429"/>
        <v>0</v>
      </c>
      <c r="AG1518" s="41">
        <f t="shared" si="430"/>
        <v>0</v>
      </c>
      <c r="AH1518" s="41">
        <f t="shared" si="431"/>
        <v>922.30020000000002</v>
      </c>
      <c r="AI1518" s="60">
        <f t="shared" si="432"/>
        <v>204.9556</v>
      </c>
      <c r="AJ1518" s="60">
        <f t="shared" si="433"/>
        <v>1152.8752500000001</v>
      </c>
      <c r="AK1518" s="60">
        <f t="shared" si="434"/>
        <v>2540.8879178082193</v>
      </c>
      <c r="AL1518" s="60">
        <f t="shared" si="435"/>
        <v>1867.5526195890411</v>
      </c>
      <c r="AM1518" s="41">
        <f t="shared" si="436"/>
        <v>1898.5065304109589</v>
      </c>
      <c r="AN1518" s="42">
        <f t="shared" si="437"/>
        <v>45715</v>
      </c>
      <c r="AO1518" s="43">
        <f t="shared" si="438"/>
        <v>5123.8900000000003</v>
      </c>
    </row>
    <row r="1519" spans="1:41" s="24" customFormat="1" ht="15.75" customHeight="1" x14ac:dyDescent="0.35">
      <c r="A1519" s="36" t="s">
        <v>27</v>
      </c>
      <c r="B1519" s="36">
        <v>202509</v>
      </c>
      <c r="C1519" s="24" t="s">
        <v>736</v>
      </c>
      <c r="D1519" s="24" t="s">
        <v>119</v>
      </c>
      <c r="E1519" s="62">
        <v>45901</v>
      </c>
      <c r="F1519" s="62">
        <v>46265</v>
      </c>
      <c r="G1519" s="37" t="s">
        <v>1895</v>
      </c>
      <c r="H1519" s="36">
        <v>652177</v>
      </c>
      <c r="I1519" s="63">
        <v>21751</v>
      </c>
      <c r="J1519" s="24" t="s">
        <v>4424</v>
      </c>
      <c r="K1519" s="63">
        <f t="shared" si="421"/>
        <v>45901</v>
      </c>
      <c r="L1519" s="55">
        <f t="shared" si="422"/>
        <v>0.04</v>
      </c>
      <c r="M1519" s="76">
        <v>0.22500000000000001</v>
      </c>
      <c r="N1519" s="62">
        <v>45901</v>
      </c>
      <c r="O1519" s="62">
        <v>46265</v>
      </c>
      <c r="P1519" s="63"/>
      <c r="Q1519" s="63"/>
      <c r="R1519" s="78">
        <v>66</v>
      </c>
      <c r="S1519" s="63" t="str">
        <f>VLOOKUP(R1519,SA!$B$3:$C$11,2,1)</f>
        <v>66-70</v>
      </c>
      <c r="T1519" s="38" t="s">
        <v>98</v>
      </c>
      <c r="U1519" s="24" t="s">
        <v>5747</v>
      </c>
      <c r="V1519" s="24">
        <v>400000</v>
      </c>
      <c r="W1519" s="39">
        <f t="shared" si="423"/>
        <v>0</v>
      </c>
      <c r="X1519" s="29">
        <f t="shared" si="424"/>
        <v>0</v>
      </c>
      <c r="Y1519" s="40">
        <f t="shared" si="425"/>
        <v>365</v>
      </c>
      <c r="Z1519" s="38">
        <f t="shared" si="426"/>
        <v>46081</v>
      </c>
      <c r="AA1519" s="41">
        <f t="shared" si="427"/>
        <v>181</v>
      </c>
      <c r="AB1519" s="24" t="s">
        <v>113</v>
      </c>
      <c r="AC1519" s="41">
        <f t="shared" si="428"/>
        <v>17021.971999999998</v>
      </c>
      <c r="AD1519" s="41">
        <v>1</v>
      </c>
      <c r="AE1519" s="72">
        <f>INDEX(SA!$C$2:$G$11,MATCH(Details!S1519,SA!$C$2:$C$11,0),MATCH(Details!V1519,SA!$C$2:$G$2,0))*Y1519/(F1519-E1519+1)</f>
        <v>14425.4</v>
      </c>
      <c r="AF1519" s="41">
        <f t="shared" si="429"/>
        <v>0</v>
      </c>
      <c r="AG1519" s="41">
        <f t="shared" si="430"/>
        <v>0</v>
      </c>
      <c r="AH1519" s="41">
        <f t="shared" si="431"/>
        <v>2596.5719999999997</v>
      </c>
      <c r="AI1519" s="60">
        <f t="shared" si="432"/>
        <v>577.01599999999996</v>
      </c>
      <c r="AJ1519" s="60">
        <f t="shared" si="433"/>
        <v>3245.7150000000001</v>
      </c>
      <c r="AK1519" s="60">
        <f t="shared" si="434"/>
        <v>7153.4175342465751</v>
      </c>
      <c r="AL1519" s="60">
        <f t="shared" si="435"/>
        <v>5257.7618876712322</v>
      </c>
      <c r="AM1519" s="41">
        <f t="shared" si="436"/>
        <v>5344.9071123287686</v>
      </c>
      <c r="AN1519" s="42">
        <f t="shared" si="437"/>
        <v>45715</v>
      </c>
      <c r="AO1519" s="43">
        <f t="shared" si="438"/>
        <v>14425.4</v>
      </c>
    </row>
    <row r="1520" spans="1:41" s="24" customFormat="1" ht="15.75" customHeight="1" x14ac:dyDescent="0.35">
      <c r="A1520" s="36" t="s">
        <v>27</v>
      </c>
      <c r="B1520" s="36">
        <v>202509</v>
      </c>
      <c r="C1520" s="24" t="s">
        <v>736</v>
      </c>
      <c r="D1520" s="24" t="s">
        <v>119</v>
      </c>
      <c r="E1520" s="62">
        <v>45901</v>
      </c>
      <c r="F1520" s="62">
        <v>46265</v>
      </c>
      <c r="G1520" s="37" t="s">
        <v>1896</v>
      </c>
      <c r="H1520" s="36">
        <v>652177</v>
      </c>
      <c r="I1520" s="63">
        <v>42354</v>
      </c>
      <c r="J1520" s="24" t="s">
        <v>4425</v>
      </c>
      <c r="K1520" s="63">
        <f t="shared" si="421"/>
        <v>45901</v>
      </c>
      <c r="L1520" s="55">
        <f t="shared" si="422"/>
        <v>0.04</v>
      </c>
      <c r="M1520" s="76">
        <v>0.22500000000000001</v>
      </c>
      <c r="N1520" s="62">
        <v>45901</v>
      </c>
      <c r="O1520" s="62">
        <v>46265</v>
      </c>
      <c r="P1520" s="63"/>
      <c r="Q1520" s="63"/>
      <c r="R1520" s="78">
        <v>9</v>
      </c>
      <c r="S1520" s="63" t="str">
        <f>VLOOKUP(R1520,SA!$B$3:$C$11,2,1)</f>
        <v>0-25</v>
      </c>
      <c r="T1520" s="38" t="s">
        <v>98</v>
      </c>
      <c r="U1520" s="24" t="s">
        <v>5746</v>
      </c>
      <c r="V1520" s="24">
        <v>400000</v>
      </c>
      <c r="W1520" s="39">
        <f t="shared" si="423"/>
        <v>0</v>
      </c>
      <c r="X1520" s="29">
        <f t="shared" si="424"/>
        <v>0</v>
      </c>
      <c r="Y1520" s="40">
        <f t="shared" si="425"/>
        <v>365</v>
      </c>
      <c r="Z1520" s="38">
        <f t="shared" si="426"/>
        <v>46081</v>
      </c>
      <c r="AA1520" s="41">
        <f t="shared" si="427"/>
        <v>181</v>
      </c>
      <c r="AB1520" s="24" t="s">
        <v>113</v>
      </c>
      <c r="AC1520" s="41">
        <f t="shared" si="428"/>
        <v>4043.8364000000001</v>
      </c>
      <c r="AD1520" s="41">
        <v>1</v>
      </c>
      <c r="AE1520" s="72">
        <f>INDEX(SA!$C$2:$G$11,MATCH(Details!S1520,SA!$C$2:$C$11,0),MATCH(Details!V1520,SA!$C$2:$G$2,0))*Y1520/(F1520-E1520+1)</f>
        <v>3426.98</v>
      </c>
      <c r="AF1520" s="41">
        <f t="shared" si="429"/>
        <v>0</v>
      </c>
      <c r="AG1520" s="41">
        <f t="shared" si="430"/>
        <v>0</v>
      </c>
      <c r="AH1520" s="41">
        <f t="shared" si="431"/>
        <v>616.85640000000001</v>
      </c>
      <c r="AI1520" s="60">
        <f t="shared" si="432"/>
        <v>137.07920000000001</v>
      </c>
      <c r="AJ1520" s="60">
        <f t="shared" si="433"/>
        <v>771.07050000000004</v>
      </c>
      <c r="AK1520" s="60">
        <f t="shared" si="434"/>
        <v>1699.4065205479453</v>
      </c>
      <c r="AL1520" s="60">
        <f t="shared" si="435"/>
        <v>1249.0637926027398</v>
      </c>
      <c r="AM1520" s="41">
        <f t="shared" si="436"/>
        <v>1269.7665073972601</v>
      </c>
      <c r="AN1520" s="42">
        <f t="shared" si="437"/>
        <v>45715</v>
      </c>
      <c r="AO1520" s="43">
        <f t="shared" si="438"/>
        <v>3426.98</v>
      </c>
    </row>
    <row r="1521" spans="1:41" s="24" customFormat="1" ht="15.75" customHeight="1" x14ac:dyDescent="0.35">
      <c r="A1521" s="36" t="s">
        <v>27</v>
      </c>
      <c r="B1521" s="36">
        <v>202509</v>
      </c>
      <c r="C1521" s="24" t="s">
        <v>736</v>
      </c>
      <c r="D1521" s="24" t="s">
        <v>119</v>
      </c>
      <c r="E1521" s="62">
        <v>45901</v>
      </c>
      <c r="F1521" s="62">
        <v>46265</v>
      </c>
      <c r="G1521" s="37" t="s">
        <v>127</v>
      </c>
      <c r="H1521" s="36">
        <v>652177</v>
      </c>
      <c r="I1521" s="63">
        <v>29978</v>
      </c>
      <c r="J1521" s="24" t="s">
        <v>4426</v>
      </c>
      <c r="K1521" s="63">
        <f t="shared" si="421"/>
        <v>45901</v>
      </c>
      <c r="L1521" s="55">
        <f t="shared" si="422"/>
        <v>0.04</v>
      </c>
      <c r="M1521" s="76">
        <v>0.22500000000000001</v>
      </c>
      <c r="N1521" s="62">
        <v>45901</v>
      </c>
      <c r="O1521" s="62">
        <v>46265</v>
      </c>
      <c r="P1521" s="63"/>
      <c r="Q1521" s="63"/>
      <c r="R1521" s="78">
        <v>43</v>
      </c>
      <c r="S1521" s="63" t="str">
        <f>VLOOKUP(R1521,SA!$B$3:$C$11,2,1)</f>
        <v>36-45</v>
      </c>
      <c r="T1521" s="38" t="s">
        <v>97</v>
      </c>
      <c r="U1521" s="24" t="s">
        <v>56</v>
      </c>
      <c r="V1521" s="24">
        <v>400000</v>
      </c>
      <c r="W1521" s="39">
        <f t="shared" si="423"/>
        <v>400000</v>
      </c>
      <c r="X1521" s="29">
        <f t="shared" si="424"/>
        <v>1</v>
      </c>
      <c r="Y1521" s="40">
        <f t="shared" si="425"/>
        <v>365</v>
      </c>
      <c r="Z1521" s="38">
        <f t="shared" si="426"/>
        <v>46081</v>
      </c>
      <c r="AA1521" s="41">
        <f t="shared" si="427"/>
        <v>181</v>
      </c>
      <c r="AB1521" s="24" t="s">
        <v>113</v>
      </c>
      <c r="AC1521" s="41">
        <f t="shared" si="428"/>
        <v>5496.5225999999993</v>
      </c>
      <c r="AD1521" s="41">
        <v>1</v>
      </c>
      <c r="AE1521" s="72">
        <f>INDEX(SA!$C$2:$G$11,MATCH(Details!S1521,SA!$C$2:$C$11,0),MATCH(Details!V1521,SA!$C$2:$G$2,0))*Y1521/(F1521-E1521+1)</f>
        <v>4658.07</v>
      </c>
      <c r="AF1521" s="41">
        <f t="shared" si="429"/>
        <v>0</v>
      </c>
      <c r="AG1521" s="41">
        <f t="shared" si="430"/>
        <v>0</v>
      </c>
      <c r="AH1521" s="41">
        <f t="shared" si="431"/>
        <v>838.45259999999996</v>
      </c>
      <c r="AI1521" s="60">
        <f t="shared" si="432"/>
        <v>186.3228</v>
      </c>
      <c r="AJ1521" s="60">
        <f t="shared" si="433"/>
        <v>1048.06575</v>
      </c>
      <c r="AK1521" s="60">
        <f t="shared" si="434"/>
        <v>2309.8922465753421</v>
      </c>
      <c r="AL1521" s="60">
        <f t="shared" si="435"/>
        <v>1697.7708012328765</v>
      </c>
      <c r="AM1521" s="41">
        <f t="shared" si="436"/>
        <v>1725.9106487671231</v>
      </c>
      <c r="AN1521" s="42">
        <f t="shared" si="437"/>
        <v>45715</v>
      </c>
      <c r="AO1521" s="43">
        <f t="shared" si="438"/>
        <v>4658.07</v>
      </c>
    </row>
    <row r="1522" spans="1:41" s="24" customFormat="1" ht="15.75" customHeight="1" x14ac:dyDescent="0.35">
      <c r="A1522" s="36" t="s">
        <v>27</v>
      </c>
      <c r="B1522" s="36">
        <v>202509</v>
      </c>
      <c r="C1522" s="24" t="s">
        <v>736</v>
      </c>
      <c r="D1522" s="24" t="s">
        <v>119</v>
      </c>
      <c r="E1522" s="62">
        <v>45901</v>
      </c>
      <c r="F1522" s="62">
        <v>46265</v>
      </c>
      <c r="G1522" s="37" t="s">
        <v>1897</v>
      </c>
      <c r="H1522" s="36">
        <v>652177</v>
      </c>
      <c r="I1522" s="63">
        <v>34100</v>
      </c>
      <c r="J1522" s="24" t="s">
        <v>4427</v>
      </c>
      <c r="K1522" s="63">
        <f t="shared" si="421"/>
        <v>45901</v>
      </c>
      <c r="L1522" s="55">
        <f t="shared" si="422"/>
        <v>0.04</v>
      </c>
      <c r="M1522" s="76">
        <v>0.22500000000000001</v>
      </c>
      <c r="N1522" s="62">
        <v>45901</v>
      </c>
      <c r="O1522" s="62">
        <v>46265</v>
      </c>
      <c r="P1522" s="63"/>
      <c r="Q1522" s="63"/>
      <c r="R1522" s="78">
        <v>32</v>
      </c>
      <c r="S1522" s="63" t="str">
        <f>VLOOKUP(R1522,SA!$B$3:$C$11,2,1)</f>
        <v>26-35</v>
      </c>
      <c r="T1522" s="38" t="s">
        <v>98</v>
      </c>
      <c r="U1522" s="24" t="s">
        <v>5743</v>
      </c>
      <c r="V1522" s="24">
        <v>400000</v>
      </c>
      <c r="W1522" s="39">
        <f t="shared" si="423"/>
        <v>0</v>
      </c>
      <c r="X1522" s="29">
        <f t="shared" si="424"/>
        <v>0</v>
      </c>
      <c r="Y1522" s="40">
        <f t="shared" si="425"/>
        <v>365</v>
      </c>
      <c r="Z1522" s="38">
        <f t="shared" si="426"/>
        <v>46081</v>
      </c>
      <c r="AA1522" s="41">
        <f t="shared" si="427"/>
        <v>181</v>
      </c>
      <c r="AB1522" s="24" t="s">
        <v>113</v>
      </c>
      <c r="AC1522" s="41">
        <f t="shared" si="428"/>
        <v>4533.0290000000005</v>
      </c>
      <c r="AD1522" s="41">
        <v>1</v>
      </c>
      <c r="AE1522" s="72">
        <f>INDEX(SA!$C$2:$G$11,MATCH(Details!S1522,SA!$C$2:$C$11,0),MATCH(Details!V1522,SA!$C$2:$G$2,0))*Y1522/(F1522-E1522+1)</f>
        <v>3841.55</v>
      </c>
      <c r="AF1522" s="41">
        <f t="shared" si="429"/>
        <v>0</v>
      </c>
      <c r="AG1522" s="41">
        <f t="shared" si="430"/>
        <v>0</v>
      </c>
      <c r="AH1522" s="41">
        <f t="shared" si="431"/>
        <v>691.47900000000004</v>
      </c>
      <c r="AI1522" s="60">
        <f t="shared" si="432"/>
        <v>153.66200000000001</v>
      </c>
      <c r="AJ1522" s="60">
        <f t="shared" si="433"/>
        <v>864.34875000000011</v>
      </c>
      <c r="AK1522" s="60">
        <f t="shared" si="434"/>
        <v>1904.9878082191783</v>
      </c>
      <c r="AL1522" s="60">
        <f t="shared" si="435"/>
        <v>1400.1660390410959</v>
      </c>
      <c r="AM1522" s="41">
        <f t="shared" si="436"/>
        <v>1423.3732109589046</v>
      </c>
      <c r="AN1522" s="42">
        <f t="shared" si="437"/>
        <v>45715</v>
      </c>
      <c r="AO1522" s="43">
        <f t="shared" si="438"/>
        <v>3841.55</v>
      </c>
    </row>
    <row r="1523" spans="1:41" s="24" customFormat="1" ht="15.75" customHeight="1" x14ac:dyDescent="0.35">
      <c r="A1523" s="36" t="s">
        <v>27</v>
      </c>
      <c r="B1523" s="36">
        <v>202509</v>
      </c>
      <c r="C1523" s="24" t="s">
        <v>736</v>
      </c>
      <c r="D1523" s="24" t="s">
        <v>119</v>
      </c>
      <c r="E1523" s="62">
        <v>45901</v>
      </c>
      <c r="F1523" s="62">
        <v>46265</v>
      </c>
      <c r="G1523" s="37" t="s">
        <v>1898</v>
      </c>
      <c r="H1523" s="36">
        <v>652180</v>
      </c>
      <c r="I1523" s="63">
        <v>18588</v>
      </c>
      <c r="J1523" s="24" t="s">
        <v>4428</v>
      </c>
      <c r="K1523" s="63">
        <f t="shared" si="421"/>
        <v>45901</v>
      </c>
      <c r="L1523" s="55">
        <f t="shared" si="422"/>
        <v>0.04</v>
      </c>
      <c r="M1523" s="76">
        <v>0.22500000000000001</v>
      </c>
      <c r="N1523" s="62">
        <v>45901</v>
      </c>
      <c r="O1523" s="62">
        <v>46265</v>
      </c>
      <c r="P1523" s="63"/>
      <c r="Q1523" s="63"/>
      <c r="R1523" s="78">
        <v>74</v>
      </c>
      <c r="S1523" s="63" t="str">
        <f>VLOOKUP(R1523,SA!$B$3:$C$11,2,1)</f>
        <v>71-75</v>
      </c>
      <c r="T1523" s="38" t="s">
        <v>98</v>
      </c>
      <c r="U1523" s="24" t="s">
        <v>5747</v>
      </c>
      <c r="V1523" s="24">
        <v>500000</v>
      </c>
      <c r="W1523" s="39">
        <f t="shared" si="423"/>
        <v>0</v>
      </c>
      <c r="X1523" s="29">
        <f t="shared" si="424"/>
        <v>0</v>
      </c>
      <c r="Y1523" s="40">
        <f t="shared" si="425"/>
        <v>365</v>
      </c>
      <c r="Z1523" s="38">
        <f t="shared" si="426"/>
        <v>46081</v>
      </c>
      <c r="AA1523" s="41">
        <f t="shared" si="427"/>
        <v>181</v>
      </c>
      <c r="AB1523" s="24" t="s">
        <v>113</v>
      </c>
      <c r="AC1523" s="41">
        <f t="shared" si="428"/>
        <v>23735.924199999998</v>
      </c>
      <c r="AD1523" s="41">
        <v>1</v>
      </c>
      <c r="AE1523" s="72">
        <f>INDEX(SA!$C$2:$G$11,MATCH(Details!S1523,SA!$C$2:$C$11,0),MATCH(Details!V1523,SA!$C$2:$G$2,0))*Y1523/(F1523-E1523+1)</f>
        <v>20115.189999999999</v>
      </c>
      <c r="AF1523" s="41">
        <f t="shared" si="429"/>
        <v>0</v>
      </c>
      <c r="AG1523" s="41">
        <f t="shared" si="430"/>
        <v>0</v>
      </c>
      <c r="AH1523" s="41">
        <f t="shared" si="431"/>
        <v>3620.7341999999994</v>
      </c>
      <c r="AI1523" s="60">
        <f t="shared" si="432"/>
        <v>804.60759999999993</v>
      </c>
      <c r="AJ1523" s="60">
        <f t="shared" si="433"/>
        <v>4525.9177499999996</v>
      </c>
      <c r="AK1523" s="60">
        <f t="shared" si="434"/>
        <v>9974.9298356164381</v>
      </c>
      <c r="AL1523" s="60">
        <f t="shared" si="435"/>
        <v>7331.5734291780818</v>
      </c>
      <c r="AM1523" s="41">
        <f t="shared" si="436"/>
        <v>7453.091220821917</v>
      </c>
      <c r="AN1523" s="42">
        <f t="shared" si="437"/>
        <v>45715</v>
      </c>
      <c r="AO1523" s="43">
        <f t="shared" si="438"/>
        <v>20115.189999999999</v>
      </c>
    </row>
    <row r="1524" spans="1:41" s="24" customFormat="1" ht="15.75" customHeight="1" x14ac:dyDescent="0.35">
      <c r="A1524" s="36" t="s">
        <v>27</v>
      </c>
      <c r="B1524" s="36">
        <v>202509</v>
      </c>
      <c r="C1524" s="24" t="s">
        <v>736</v>
      </c>
      <c r="D1524" s="24" t="s">
        <v>119</v>
      </c>
      <c r="E1524" s="62">
        <v>45901</v>
      </c>
      <c r="F1524" s="62">
        <v>46265</v>
      </c>
      <c r="G1524" s="37" t="s">
        <v>1899</v>
      </c>
      <c r="H1524" s="36">
        <v>652180</v>
      </c>
      <c r="I1524" s="63">
        <v>28909</v>
      </c>
      <c r="J1524" s="24" t="s">
        <v>4429</v>
      </c>
      <c r="K1524" s="63">
        <f t="shared" si="421"/>
        <v>45901</v>
      </c>
      <c r="L1524" s="55">
        <f t="shared" si="422"/>
        <v>0.04</v>
      </c>
      <c r="M1524" s="76">
        <v>0.22500000000000001</v>
      </c>
      <c r="N1524" s="62">
        <v>45901</v>
      </c>
      <c r="O1524" s="62">
        <v>46265</v>
      </c>
      <c r="P1524" s="63"/>
      <c r="Q1524" s="63"/>
      <c r="R1524" s="78">
        <v>46</v>
      </c>
      <c r="S1524" s="63" t="str">
        <f>VLOOKUP(R1524,SA!$B$3:$C$11,2,1)</f>
        <v>46-55</v>
      </c>
      <c r="T1524" s="38" t="s">
        <v>98</v>
      </c>
      <c r="U1524" s="24" t="s">
        <v>5743</v>
      </c>
      <c r="V1524" s="24">
        <v>500000</v>
      </c>
      <c r="W1524" s="39">
        <f t="shared" si="423"/>
        <v>0</v>
      </c>
      <c r="X1524" s="29">
        <f t="shared" si="424"/>
        <v>0</v>
      </c>
      <c r="Y1524" s="40">
        <f t="shared" si="425"/>
        <v>365</v>
      </c>
      <c r="Z1524" s="38">
        <f t="shared" si="426"/>
        <v>46081</v>
      </c>
      <c r="AA1524" s="41">
        <f t="shared" si="427"/>
        <v>181</v>
      </c>
      <c r="AB1524" s="24" t="s">
        <v>113</v>
      </c>
      <c r="AC1524" s="41">
        <f t="shared" si="428"/>
        <v>8919.0417999999991</v>
      </c>
      <c r="AD1524" s="41">
        <v>1</v>
      </c>
      <c r="AE1524" s="72">
        <f>INDEX(SA!$C$2:$G$11,MATCH(Details!S1524,SA!$C$2:$C$11,0),MATCH(Details!V1524,SA!$C$2:$G$2,0))*Y1524/(F1524-E1524+1)</f>
        <v>7558.5099999999993</v>
      </c>
      <c r="AF1524" s="41">
        <f t="shared" si="429"/>
        <v>0</v>
      </c>
      <c r="AG1524" s="41">
        <f t="shared" si="430"/>
        <v>0</v>
      </c>
      <c r="AH1524" s="41">
        <f t="shared" si="431"/>
        <v>1360.5317999999997</v>
      </c>
      <c r="AI1524" s="60">
        <f t="shared" si="432"/>
        <v>302.34039999999999</v>
      </c>
      <c r="AJ1524" s="60">
        <f t="shared" si="433"/>
        <v>1700.6647499999999</v>
      </c>
      <c r="AK1524" s="60">
        <f t="shared" si="434"/>
        <v>3748.1926301369858</v>
      </c>
      <c r="AL1524" s="60">
        <f t="shared" si="435"/>
        <v>2754.9215831506845</v>
      </c>
      <c r="AM1524" s="41">
        <f t="shared" si="436"/>
        <v>2800.5832668493149</v>
      </c>
      <c r="AN1524" s="42">
        <f t="shared" si="437"/>
        <v>45715</v>
      </c>
      <c r="AO1524" s="43">
        <f t="shared" si="438"/>
        <v>7558.5099999999993</v>
      </c>
    </row>
    <row r="1525" spans="1:41" s="24" customFormat="1" ht="15.75" customHeight="1" x14ac:dyDescent="0.35">
      <c r="A1525" s="36" t="s">
        <v>27</v>
      </c>
      <c r="B1525" s="36">
        <v>202509</v>
      </c>
      <c r="C1525" s="24" t="s">
        <v>736</v>
      </c>
      <c r="D1525" s="24" t="s">
        <v>119</v>
      </c>
      <c r="E1525" s="62">
        <v>45901</v>
      </c>
      <c r="F1525" s="62">
        <v>46265</v>
      </c>
      <c r="G1525" s="37" t="s">
        <v>1900</v>
      </c>
      <c r="H1525" s="36">
        <v>652180</v>
      </c>
      <c r="I1525" s="63">
        <v>16186</v>
      </c>
      <c r="J1525" s="24" t="s">
        <v>4430</v>
      </c>
      <c r="K1525" s="63">
        <f t="shared" si="421"/>
        <v>45901</v>
      </c>
      <c r="L1525" s="55">
        <f t="shared" si="422"/>
        <v>0.04</v>
      </c>
      <c r="M1525" s="76">
        <v>0.22500000000000001</v>
      </c>
      <c r="N1525" s="62">
        <v>45901</v>
      </c>
      <c r="O1525" s="62">
        <v>46265</v>
      </c>
      <c r="P1525" s="63"/>
      <c r="Q1525" s="63"/>
      <c r="R1525" s="78">
        <v>81</v>
      </c>
      <c r="S1525" s="63" t="str">
        <f>VLOOKUP(R1525,SA!$B$3:$C$11,2,1)</f>
        <v>81-100</v>
      </c>
      <c r="T1525" s="38" t="s">
        <v>97</v>
      </c>
      <c r="U1525" s="24" t="s">
        <v>5744</v>
      </c>
      <c r="V1525" s="24">
        <v>500000</v>
      </c>
      <c r="W1525" s="39">
        <f t="shared" si="423"/>
        <v>0</v>
      </c>
      <c r="X1525" s="29">
        <f t="shared" si="424"/>
        <v>0</v>
      </c>
      <c r="Y1525" s="40">
        <f t="shared" si="425"/>
        <v>365</v>
      </c>
      <c r="Z1525" s="38">
        <f t="shared" si="426"/>
        <v>46081</v>
      </c>
      <c r="AA1525" s="41">
        <f t="shared" si="427"/>
        <v>181</v>
      </c>
      <c r="AB1525" s="24" t="s">
        <v>113</v>
      </c>
      <c r="AC1525" s="41">
        <f t="shared" si="428"/>
        <v>32559.421399999999</v>
      </c>
      <c r="AD1525" s="41">
        <v>1</v>
      </c>
      <c r="AE1525" s="72">
        <f>INDEX(SA!$C$2:$G$11,MATCH(Details!S1525,SA!$C$2:$C$11,0),MATCH(Details!V1525,SA!$C$2:$G$2,0))*Y1525/(F1525-E1525+1)</f>
        <v>27592.73</v>
      </c>
      <c r="AF1525" s="41">
        <f t="shared" si="429"/>
        <v>0</v>
      </c>
      <c r="AG1525" s="41">
        <f t="shared" si="430"/>
        <v>0</v>
      </c>
      <c r="AH1525" s="41">
        <f t="shared" si="431"/>
        <v>4966.6913999999997</v>
      </c>
      <c r="AI1525" s="60">
        <f t="shared" si="432"/>
        <v>1103.7092</v>
      </c>
      <c r="AJ1525" s="60">
        <f t="shared" si="433"/>
        <v>6208.3642499999996</v>
      </c>
      <c r="AK1525" s="60">
        <f t="shared" si="434"/>
        <v>13682.970219178082</v>
      </c>
      <c r="AL1525" s="60">
        <f t="shared" si="435"/>
        <v>10056.983111095889</v>
      </c>
      <c r="AM1525" s="41">
        <f t="shared" si="436"/>
        <v>10223.673438904108</v>
      </c>
      <c r="AN1525" s="42">
        <f t="shared" si="437"/>
        <v>45715</v>
      </c>
      <c r="AO1525" s="43">
        <f t="shared" si="438"/>
        <v>27592.73</v>
      </c>
    </row>
    <row r="1526" spans="1:41" s="24" customFormat="1" ht="15.75" customHeight="1" x14ac:dyDescent="0.35">
      <c r="A1526" s="36" t="s">
        <v>27</v>
      </c>
      <c r="B1526" s="36">
        <v>202509</v>
      </c>
      <c r="C1526" s="24" t="s">
        <v>736</v>
      </c>
      <c r="D1526" s="24" t="s">
        <v>119</v>
      </c>
      <c r="E1526" s="62">
        <v>45901</v>
      </c>
      <c r="F1526" s="62">
        <v>46265</v>
      </c>
      <c r="G1526" s="37" t="s">
        <v>1901</v>
      </c>
      <c r="H1526" s="36">
        <v>652180</v>
      </c>
      <c r="I1526" s="63">
        <v>40276</v>
      </c>
      <c r="J1526" s="24" t="s">
        <v>4431</v>
      </c>
      <c r="K1526" s="63">
        <f t="shared" si="421"/>
        <v>45901</v>
      </c>
      <c r="L1526" s="55">
        <f t="shared" si="422"/>
        <v>0.04</v>
      </c>
      <c r="M1526" s="76">
        <v>0.22500000000000001</v>
      </c>
      <c r="N1526" s="62">
        <v>45901</v>
      </c>
      <c r="O1526" s="62">
        <v>46265</v>
      </c>
      <c r="P1526" s="63"/>
      <c r="Q1526" s="63"/>
      <c r="R1526" s="78">
        <v>15</v>
      </c>
      <c r="S1526" s="63" t="str">
        <f>VLOOKUP(R1526,SA!$B$3:$C$11,2,1)</f>
        <v>0-25</v>
      </c>
      <c r="T1526" s="38" t="s">
        <v>98</v>
      </c>
      <c r="U1526" s="24" t="s">
        <v>5746</v>
      </c>
      <c r="V1526" s="24">
        <v>500000</v>
      </c>
      <c r="W1526" s="39">
        <f t="shared" si="423"/>
        <v>0</v>
      </c>
      <c r="X1526" s="29">
        <f t="shared" si="424"/>
        <v>0</v>
      </c>
      <c r="Y1526" s="40">
        <f t="shared" si="425"/>
        <v>365</v>
      </c>
      <c r="Z1526" s="38">
        <f t="shared" si="426"/>
        <v>46081</v>
      </c>
      <c r="AA1526" s="41">
        <f t="shared" si="427"/>
        <v>181</v>
      </c>
      <c r="AB1526" s="24" t="s">
        <v>113</v>
      </c>
      <c r="AC1526" s="41">
        <f t="shared" si="428"/>
        <v>4448.2106000000003</v>
      </c>
      <c r="AD1526" s="41">
        <v>1</v>
      </c>
      <c r="AE1526" s="72">
        <f>INDEX(SA!$C$2:$G$11,MATCH(Details!S1526,SA!$C$2:$C$11,0),MATCH(Details!V1526,SA!$C$2:$G$2,0))*Y1526/(F1526-E1526+1)</f>
        <v>3769.67</v>
      </c>
      <c r="AF1526" s="41">
        <f t="shared" si="429"/>
        <v>0</v>
      </c>
      <c r="AG1526" s="41">
        <f t="shared" si="430"/>
        <v>0</v>
      </c>
      <c r="AH1526" s="41">
        <f t="shared" si="431"/>
        <v>678.54060000000004</v>
      </c>
      <c r="AI1526" s="60">
        <f t="shared" si="432"/>
        <v>150.7868</v>
      </c>
      <c r="AJ1526" s="60">
        <f t="shared" si="433"/>
        <v>848.17574999999999</v>
      </c>
      <c r="AK1526" s="60">
        <f t="shared" si="434"/>
        <v>1869.3432054794521</v>
      </c>
      <c r="AL1526" s="60">
        <f t="shared" si="435"/>
        <v>1373.9672560273973</v>
      </c>
      <c r="AM1526" s="41">
        <f t="shared" si="436"/>
        <v>1396.7401939726028</v>
      </c>
      <c r="AN1526" s="42">
        <f t="shared" si="437"/>
        <v>45715</v>
      </c>
      <c r="AO1526" s="43">
        <f t="shared" si="438"/>
        <v>3769.67</v>
      </c>
    </row>
    <row r="1527" spans="1:41" s="24" customFormat="1" ht="15.75" customHeight="1" x14ac:dyDescent="0.35">
      <c r="A1527" s="36" t="s">
        <v>27</v>
      </c>
      <c r="B1527" s="36">
        <v>202509</v>
      </c>
      <c r="C1527" s="24" t="s">
        <v>736</v>
      </c>
      <c r="D1527" s="24" t="s">
        <v>119</v>
      </c>
      <c r="E1527" s="62">
        <v>45901</v>
      </c>
      <c r="F1527" s="62">
        <v>46265</v>
      </c>
      <c r="G1527" s="37" t="s">
        <v>505</v>
      </c>
      <c r="H1527" s="36">
        <v>652180</v>
      </c>
      <c r="I1527" s="63">
        <v>28657</v>
      </c>
      <c r="J1527" s="24" t="s">
        <v>4432</v>
      </c>
      <c r="K1527" s="63">
        <f t="shared" si="421"/>
        <v>45901</v>
      </c>
      <c r="L1527" s="55">
        <f t="shared" si="422"/>
        <v>0.04</v>
      </c>
      <c r="M1527" s="76">
        <v>0.22500000000000001</v>
      </c>
      <c r="N1527" s="62">
        <v>45901</v>
      </c>
      <c r="O1527" s="62">
        <v>46265</v>
      </c>
      <c r="P1527" s="63"/>
      <c r="Q1527" s="63"/>
      <c r="R1527" s="78">
        <v>47</v>
      </c>
      <c r="S1527" s="63" t="str">
        <f>VLOOKUP(R1527,SA!$B$3:$C$11,2,1)</f>
        <v>46-55</v>
      </c>
      <c r="T1527" s="38" t="s">
        <v>97</v>
      </c>
      <c r="U1527" s="24" t="s">
        <v>56</v>
      </c>
      <c r="V1527" s="24">
        <v>500000</v>
      </c>
      <c r="W1527" s="39">
        <f t="shared" si="423"/>
        <v>500000</v>
      </c>
      <c r="X1527" s="29">
        <f t="shared" si="424"/>
        <v>1</v>
      </c>
      <c r="Y1527" s="40">
        <f t="shared" si="425"/>
        <v>365</v>
      </c>
      <c r="Z1527" s="38">
        <f t="shared" si="426"/>
        <v>46081</v>
      </c>
      <c r="AA1527" s="41">
        <f t="shared" si="427"/>
        <v>181</v>
      </c>
      <c r="AB1527" s="24" t="s">
        <v>113</v>
      </c>
      <c r="AC1527" s="41">
        <f t="shared" si="428"/>
        <v>8919.0417999999991</v>
      </c>
      <c r="AD1527" s="41">
        <v>1</v>
      </c>
      <c r="AE1527" s="72">
        <f>INDEX(SA!$C$2:$G$11,MATCH(Details!S1527,SA!$C$2:$C$11,0),MATCH(Details!V1527,SA!$C$2:$G$2,0))*Y1527/(F1527-E1527+1)</f>
        <v>7558.5099999999993</v>
      </c>
      <c r="AF1527" s="41">
        <f t="shared" si="429"/>
        <v>0</v>
      </c>
      <c r="AG1527" s="41">
        <f t="shared" si="430"/>
        <v>0</v>
      </c>
      <c r="AH1527" s="41">
        <f t="shared" si="431"/>
        <v>1360.5317999999997</v>
      </c>
      <c r="AI1527" s="60">
        <f t="shared" si="432"/>
        <v>302.34039999999999</v>
      </c>
      <c r="AJ1527" s="60">
        <f t="shared" si="433"/>
        <v>1700.6647499999999</v>
      </c>
      <c r="AK1527" s="60">
        <f t="shared" si="434"/>
        <v>3748.1926301369858</v>
      </c>
      <c r="AL1527" s="60">
        <f t="shared" si="435"/>
        <v>2754.9215831506845</v>
      </c>
      <c r="AM1527" s="41">
        <f t="shared" si="436"/>
        <v>2800.5832668493149</v>
      </c>
      <c r="AN1527" s="42">
        <f t="shared" si="437"/>
        <v>45715</v>
      </c>
      <c r="AO1527" s="43">
        <f t="shared" si="438"/>
        <v>7558.5099999999993</v>
      </c>
    </row>
    <row r="1528" spans="1:41" s="24" customFormat="1" ht="15.75" customHeight="1" x14ac:dyDescent="0.35">
      <c r="A1528" s="36" t="s">
        <v>27</v>
      </c>
      <c r="B1528" s="36">
        <v>202509</v>
      </c>
      <c r="C1528" s="24" t="s">
        <v>736</v>
      </c>
      <c r="D1528" s="24" t="s">
        <v>119</v>
      </c>
      <c r="E1528" s="62">
        <v>45901</v>
      </c>
      <c r="F1528" s="62">
        <v>46265</v>
      </c>
      <c r="G1528" s="37" t="s">
        <v>1902</v>
      </c>
      <c r="H1528" s="36">
        <v>652181</v>
      </c>
      <c r="I1528" s="63">
        <v>31898</v>
      </c>
      <c r="J1528" s="24" t="s">
        <v>4433</v>
      </c>
      <c r="K1528" s="63">
        <f t="shared" si="421"/>
        <v>45901</v>
      </c>
      <c r="L1528" s="55">
        <f t="shared" si="422"/>
        <v>0.04</v>
      </c>
      <c r="M1528" s="76">
        <v>0.22500000000000001</v>
      </c>
      <c r="N1528" s="62">
        <v>45901</v>
      </c>
      <c r="O1528" s="62">
        <v>46265</v>
      </c>
      <c r="P1528" s="63"/>
      <c r="Q1528" s="63"/>
      <c r="R1528" s="78">
        <v>38</v>
      </c>
      <c r="S1528" s="63" t="str">
        <f>VLOOKUP(R1528,SA!$B$3:$C$11,2,1)</f>
        <v>36-45</v>
      </c>
      <c r="T1528" s="38" t="s">
        <v>98</v>
      </c>
      <c r="U1528" s="24" t="s">
        <v>5743</v>
      </c>
      <c r="V1528" s="24">
        <v>500000</v>
      </c>
      <c r="W1528" s="39">
        <f t="shared" si="423"/>
        <v>0</v>
      </c>
      <c r="X1528" s="29">
        <f t="shared" si="424"/>
        <v>0</v>
      </c>
      <c r="Y1528" s="40">
        <f t="shared" si="425"/>
        <v>365</v>
      </c>
      <c r="Z1528" s="38">
        <f t="shared" si="426"/>
        <v>46081</v>
      </c>
      <c r="AA1528" s="41">
        <f t="shared" si="427"/>
        <v>181</v>
      </c>
      <c r="AB1528" s="24" t="s">
        <v>113</v>
      </c>
      <c r="AC1528" s="41">
        <f t="shared" si="428"/>
        <v>6046.1902</v>
      </c>
      <c r="AD1528" s="41">
        <v>1</v>
      </c>
      <c r="AE1528" s="72">
        <f>INDEX(SA!$C$2:$G$11,MATCH(Details!S1528,SA!$C$2:$C$11,0),MATCH(Details!V1528,SA!$C$2:$G$2,0))*Y1528/(F1528-E1528+1)</f>
        <v>5123.8900000000003</v>
      </c>
      <c r="AF1528" s="41">
        <f t="shared" si="429"/>
        <v>0</v>
      </c>
      <c r="AG1528" s="41">
        <f t="shared" si="430"/>
        <v>0</v>
      </c>
      <c r="AH1528" s="41">
        <f t="shared" si="431"/>
        <v>922.30020000000002</v>
      </c>
      <c r="AI1528" s="60">
        <f t="shared" si="432"/>
        <v>204.9556</v>
      </c>
      <c r="AJ1528" s="60">
        <f t="shared" si="433"/>
        <v>1152.8752500000001</v>
      </c>
      <c r="AK1528" s="60">
        <f t="shared" si="434"/>
        <v>2540.8879178082193</v>
      </c>
      <c r="AL1528" s="60">
        <f t="shared" si="435"/>
        <v>1867.5526195890411</v>
      </c>
      <c r="AM1528" s="41">
        <f t="shared" si="436"/>
        <v>1898.5065304109589</v>
      </c>
      <c r="AN1528" s="42">
        <f t="shared" si="437"/>
        <v>45715</v>
      </c>
      <c r="AO1528" s="43">
        <f t="shared" si="438"/>
        <v>5123.8900000000003</v>
      </c>
    </row>
    <row r="1529" spans="1:41" s="24" customFormat="1" ht="15.75" customHeight="1" x14ac:dyDescent="0.35">
      <c r="A1529" s="36" t="s">
        <v>27</v>
      </c>
      <c r="B1529" s="36">
        <v>202509</v>
      </c>
      <c r="C1529" s="24" t="s">
        <v>736</v>
      </c>
      <c r="D1529" s="24" t="s">
        <v>119</v>
      </c>
      <c r="E1529" s="62">
        <v>45901</v>
      </c>
      <c r="F1529" s="62">
        <v>46265</v>
      </c>
      <c r="G1529" s="37" t="s">
        <v>1903</v>
      </c>
      <c r="H1529" s="36">
        <v>652181</v>
      </c>
      <c r="I1529" s="63">
        <v>20090</v>
      </c>
      <c r="J1529" s="24" t="s">
        <v>4434</v>
      </c>
      <c r="K1529" s="63">
        <f t="shared" si="421"/>
        <v>45901</v>
      </c>
      <c r="L1529" s="55">
        <f t="shared" si="422"/>
        <v>0.04</v>
      </c>
      <c r="M1529" s="76">
        <v>0.22500000000000001</v>
      </c>
      <c r="N1529" s="62">
        <v>45901</v>
      </c>
      <c r="O1529" s="62">
        <v>46265</v>
      </c>
      <c r="P1529" s="63"/>
      <c r="Q1529" s="63"/>
      <c r="R1529" s="78">
        <v>70</v>
      </c>
      <c r="S1529" s="63" t="str">
        <f>VLOOKUP(R1529,SA!$B$3:$C$11,2,1)</f>
        <v>66-70</v>
      </c>
      <c r="T1529" s="38" t="s">
        <v>97</v>
      </c>
      <c r="U1529" s="24" t="s">
        <v>5744</v>
      </c>
      <c r="V1529" s="24">
        <v>500000</v>
      </c>
      <c r="W1529" s="39">
        <f t="shared" si="423"/>
        <v>0</v>
      </c>
      <c r="X1529" s="29">
        <f t="shared" si="424"/>
        <v>0</v>
      </c>
      <c r="Y1529" s="40">
        <f t="shared" si="425"/>
        <v>365</v>
      </c>
      <c r="Z1529" s="38">
        <f t="shared" si="426"/>
        <v>46081</v>
      </c>
      <c r="AA1529" s="41">
        <f t="shared" si="427"/>
        <v>181</v>
      </c>
      <c r="AB1529" s="24" t="s">
        <v>113</v>
      </c>
      <c r="AC1529" s="41">
        <f t="shared" si="428"/>
        <v>18713.136199999997</v>
      </c>
      <c r="AD1529" s="41">
        <v>1</v>
      </c>
      <c r="AE1529" s="72">
        <f>INDEX(SA!$C$2:$G$11,MATCH(Details!S1529,SA!$C$2:$C$11,0),MATCH(Details!V1529,SA!$C$2:$G$2,0))*Y1529/(F1529-E1529+1)</f>
        <v>15858.589999999998</v>
      </c>
      <c r="AF1529" s="41">
        <f t="shared" si="429"/>
        <v>0</v>
      </c>
      <c r="AG1529" s="41">
        <f t="shared" si="430"/>
        <v>0</v>
      </c>
      <c r="AH1529" s="41">
        <f t="shared" si="431"/>
        <v>2854.5461999999998</v>
      </c>
      <c r="AI1529" s="60">
        <f t="shared" si="432"/>
        <v>634.34359999999992</v>
      </c>
      <c r="AJ1529" s="60">
        <f t="shared" si="433"/>
        <v>3568.1827499999995</v>
      </c>
      <c r="AK1529" s="60">
        <f t="shared" si="434"/>
        <v>7864.1227123287663</v>
      </c>
      <c r="AL1529" s="60">
        <f t="shared" si="435"/>
        <v>5780.130193561643</v>
      </c>
      <c r="AM1529" s="41">
        <f t="shared" si="436"/>
        <v>5875.9334564383553</v>
      </c>
      <c r="AN1529" s="42">
        <f t="shared" si="437"/>
        <v>45715</v>
      </c>
      <c r="AO1529" s="43">
        <f t="shared" si="438"/>
        <v>15858.589999999998</v>
      </c>
    </row>
    <row r="1530" spans="1:41" s="24" customFormat="1" ht="15.75" customHeight="1" x14ac:dyDescent="0.35">
      <c r="A1530" s="36" t="s">
        <v>27</v>
      </c>
      <c r="B1530" s="36">
        <v>202509</v>
      </c>
      <c r="C1530" s="24" t="s">
        <v>736</v>
      </c>
      <c r="D1530" s="24" t="s">
        <v>119</v>
      </c>
      <c r="E1530" s="62">
        <v>45901</v>
      </c>
      <c r="F1530" s="62">
        <v>46265</v>
      </c>
      <c r="G1530" s="37" t="s">
        <v>1904</v>
      </c>
      <c r="H1530" s="36">
        <v>652181</v>
      </c>
      <c r="I1530" s="63">
        <v>41000</v>
      </c>
      <c r="J1530" s="24" t="s">
        <v>4435</v>
      </c>
      <c r="K1530" s="63">
        <f t="shared" si="421"/>
        <v>45901</v>
      </c>
      <c r="L1530" s="55">
        <f t="shared" si="422"/>
        <v>0.04</v>
      </c>
      <c r="M1530" s="76">
        <v>0.22500000000000001</v>
      </c>
      <c r="N1530" s="62">
        <v>45901</v>
      </c>
      <c r="O1530" s="62">
        <v>46265</v>
      </c>
      <c r="P1530" s="63"/>
      <c r="Q1530" s="63"/>
      <c r="R1530" s="78">
        <v>13</v>
      </c>
      <c r="S1530" s="63" t="str">
        <f>VLOOKUP(R1530,SA!$B$3:$C$11,2,1)</f>
        <v>0-25</v>
      </c>
      <c r="T1530" s="38" t="s">
        <v>98</v>
      </c>
      <c r="U1530" s="24" t="s">
        <v>5746</v>
      </c>
      <c r="V1530" s="24">
        <v>500000</v>
      </c>
      <c r="W1530" s="39">
        <f t="shared" si="423"/>
        <v>0</v>
      </c>
      <c r="X1530" s="29">
        <f t="shared" si="424"/>
        <v>0</v>
      </c>
      <c r="Y1530" s="40">
        <f t="shared" si="425"/>
        <v>365</v>
      </c>
      <c r="Z1530" s="38">
        <f t="shared" si="426"/>
        <v>46081</v>
      </c>
      <c r="AA1530" s="41">
        <f t="shared" si="427"/>
        <v>181</v>
      </c>
      <c r="AB1530" s="24" t="s">
        <v>113</v>
      </c>
      <c r="AC1530" s="41">
        <f t="shared" si="428"/>
        <v>4448.2106000000003</v>
      </c>
      <c r="AD1530" s="41">
        <v>1</v>
      </c>
      <c r="AE1530" s="72">
        <f>INDEX(SA!$C$2:$G$11,MATCH(Details!S1530,SA!$C$2:$C$11,0),MATCH(Details!V1530,SA!$C$2:$G$2,0))*Y1530/(F1530-E1530+1)</f>
        <v>3769.67</v>
      </c>
      <c r="AF1530" s="41">
        <f t="shared" si="429"/>
        <v>0</v>
      </c>
      <c r="AG1530" s="41">
        <f t="shared" si="430"/>
        <v>0</v>
      </c>
      <c r="AH1530" s="41">
        <f t="shared" si="431"/>
        <v>678.54060000000004</v>
      </c>
      <c r="AI1530" s="60">
        <f t="shared" si="432"/>
        <v>150.7868</v>
      </c>
      <c r="AJ1530" s="60">
        <f t="shared" si="433"/>
        <v>848.17574999999999</v>
      </c>
      <c r="AK1530" s="60">
        <f t="shared" si="434"/>
        <v>1869.3432054794521</v>
      </c>
      <c r="AL1530" s="60">
        <f t="shared" si="435"/>
        <v>1373.9672560273973</v>
      </c>
      <c r="AM1530" s="41">
        <f t="shared" si="436"/>
        <v>1396.7401939726028</v>
      </c>
      <c r="AN1530" s="42">
        <f t="shared" si="437"/>
        <v>45715</v>
      </c>
      <c r="AO1530" s="43">
        <f t="shared" si="438"/>
        <v>3769.67</v>
      </c>
    </row>
    <row r="1531" spans="1:41" s="24" customFormat="1" ht="15.75" customHeight="1" x14ac:dyDescent="0.35">
      <c r="A1531" s="36" t="s">
        <v>27</v>
      </c>
      <c r="B1531" s="36">
        <v>202509</v>
      </c>
      <c r="C1531" s="24" t="s">
        <v>736</v>
      </c>
      <c r="D1531" s="24" t="s">
        <v>119</v>
      </c>
      <c r="E1531" s="62">
        <v>45901</v>
      </c>
      <c r="F1531" s="62">
        <v>46265</v>
      </c>
      <c r="G1531" s="37" t="s">
        <v>1905</v>
      </c>
      <c r="H1531" s="36">
        <v>652181</v>
      </c>
      <c r="I1531" s="63">
        <v>43570</v>
      </c>
      <c r="J1531" s="24" t="s">
        <v>4436</v>
      </c>
      <c r="K1531" s="63">
        <f t="shared" si="421"/>
        <v>45901</v>
      </c>
      <c r="L1531" s="55">
        <f t="shared" si="422"/>
        <v>0.04</v>
      </c>
      <c r="M1531" s="76">
        <v>0.22500000000000001</v>
      </c>
      <c r="N1531" s="62">
        <v>45901</v>
      </c>
      <c r="O1531" s="62">
        <v>46265</v>
      </c>
      <c r="P1531" s="63"/>
      <c r="Q1531" s="63"/>
      <c r="R1531" s="78">
        <v>6</v>
      </c>
      <c r="S1531" s="63" t="str">
        <f>VLOOKUP(R1531,SA!$B$3:$C$11,2,1)</f>
        <v>0-25</v>
      </c>
      <c r="T1531" s="38" t="s">
        <v>97</v>
      </c>
      <c r="U1531" s="24" t="s">
        <v>5745</v>
      </c>
      <c r="V1531" s="24">
        <v>500000</v>
      </c>
      <c r="W1531" s="39">
        <f t="shared" si="423"/>
        <v>0</v>
      </c>
      <c r="X1531" s="29">
        <f t="shared" si="424"/>
        <v>0</v>
      </c>
      <c r="Y1531" s="40">
        <f t="shared" si="425"/>
        <v>365</v>
      </c>
      <c r="Z1531" s="38">
        <f t="shared" si="426"/>
        <v>46081</v>
      </c>
      <c r="AA1531" s="41">
        <f t="shared" si="427"/>
        <v>181</v>
      </c>
      <c r="AB1531" s="24" t="s">
        <v>113</v>
      </c>
      <c r="AC1531" s="41">
        <f t="shared" si="428"/>
        <v>4448.2106000000003</v>
      </c>
      <c r="AD1531" s="41">
        <v>1</v>
      </c>
      <c r="AE1531" s="72">
        <f>INDEX(SA!$C$2:$G$11,MATCH(Details!S1531,SA!$C$2:$C$11,0),MATCH(Details!V1531,SA!$C$2:$G$2,0))*Y1531/(F1531-E1531+1)</f>
        <v>3769.67</v>
      </c>
      <c r="AF1531" s="41">
        <f t="shared" si="429"/>
        <v>0</v>
      </c>
      <c r="AG1531" s="41">
        <f t="shared" si="430"/>
        <v>0</v>
      </c>
      <c r="AH1531" s="41">
        <f t="shared" si="431"/>
        <v>678.54060000000004</v>
      </c>
      <c r="AI1531" s="60">
        <f t="shared" si="432"/>
        <v>150.7868</v>
      </c>
      <c r="AJ1531" s="60">
        <f t="shared" si="433"/>
        <v>848.17574999999999</v>
      </c>
      <c r="AK1531" s="60">
        <f t="shared" si="434"/>
        <v>1869.3432054794521</v>
      </c>
      <c r="AL1531" s="60">
        <f t="shared" si="435"/>
        <v>1373.9672560273973</v>
      </c>
      <c r="AM1531" s="41">
        <f t="shared" si="436"/>
        <v>1396.7401939726028</v>
      </c>
      <c r="AN1531" s="42">
        <f t="shared" si="437"/>
        <v>45715</v>
      </c>
      <c r="AO1531" s="43">
        <f t="shared" si="438"/>
        <v>3769.67</v>
      </c>
    </row>
    <row r="1532" spans="1:41" s="24" customFormat="1" ht="15.75" customHeight="1" x14ac:dyDescent="0.35">
      <c r="A1532" s="36" t="s">
        <v>27</v>
      </c>
      <c r="B1532" s="36">
        <v>202509</v>
      </c>
      <c r="C1532" s="24" t="s">
        <v>736</v>
      </c>
      <c r="D1532" s="24" t="s">
        <v>119</v>
      </c>
      <c r="E1532" s="62">
        <v>45901</v>
      </c>
      <c r="F1532" s="62">
        <v>46265</v>
      </c>
      <c r="G1532" s="37" t="s">
        <v>540</v>
      </c>
      <c r="H1532" s="36">
        <v>652181</v>
      </c>
      <c r="I1532" s="63">
        <v>30072</v>
      </c>
      <c r="J1532" s="24" t="s">
        <v>4437</v>
      </c>
      <c r="K1532" s="63">
        <f t="shared" si="421"/>
        <v>45901</v>
      </c>
      <c r="L1532" s="55">
        <f t="shared" si="422"/>
        <v>0.04</v>
      </c>
      <c r="M1532" s="76">
        <v>0.22500000000000001</v>
      </c>
      <c r="N1532" s="62">
        <v>45901</v>
      </c>
      <c r="O1532" s="62">
        <v>46265</v>
      </c>
      <c r="P1532" s="63"/>
      <c r="Q1532" s="63"/>
      <c r="R1532" s="78">
        <v>43</v>
      </c>
      <c r="S1532" s="63" t="str">
        <f>VLOOKUP(R1532,SA!$B$3:$C$11,2,1)</f>
        <v>36-45</v>
      </c>
      <c r="T1532" s="38" t="s">
        <v>97</v>
      </c>
      <c r="U1532" s="24" t="s">
        <v>56</v>
      </c>
      <c r="V1532" s="24">
        <v>500000</v>
      </c>
      <c r="W1532" s="39">
        <f t="shared" si="423"/>
        <v>500000</v>
      </c>
      <c r="X1532" s="29">
        <f t="shared" si="424"/>
        <v>1</v>
      </c>
      <c r="Y1532" s="40">
        <f t="shared" si="425"/>
        <v>365</v>
      </c>
      <c r="Z1532" s="38">
        <f t="shared" si="426"/>
        <v>46081</v>
      </c>
      <c r="AA1532" s="41">
        <f t="shared" si="427"/>
        <v>181</v>
      </c>
      <c r="AB1532" s="24" t="s">
        <v>113</v>
      </c>
      <c r="AC1532" s="41">
        <f t="shared" si="428"/>
        <v>6046.1902</v>
      </c>
      <c r="AD1532" s="41">
        <v>1</v>
      </c>
      <c r="AE1532" s="72">
        <f>INDEX(SA!$C$2:$G$11,MATCH(Details!S1532,SA!$C$2:$C$11,0),MATCH(Details!V1532,SA!$C$2:$G$2,0))*Y1532/(F1532-E1532+1)</f>
        <v>5123.8900000000003</v>
      </c>
      <c r="AF1532" s="41">
        <f t="shared" si="429"/>
        <v>0</v>
      </c>
      <c r="AG1532" s="41">
        <f t="shared" si="430"/>
        <v>0</v>
      </c>
      <c r="AH1532" s="41">
        <f t="shared" si="431"/>
        <v>922.30020000000002</v>
      </c>
      <c r="AI1532" s="60">
        <f t="shared" si="432"/>
        <v>204.9556</v>
      </c>
      <c r="AJ1532" s="60">
        <f t="shared" si="433"/>
        <v>1152.8752500000001</v>
      </c>
      <c r="AK1532" s="60">
        <f t="shared" si="434"/>
        <v>2540.8879178082193</v>
      </c>
      <c r="AL1532" s="60">
        <f t="shared" si="435"/>
        <v>1867.5526195890411</v>
      </c>
      <c r="AM1532" s="41">
        <f t="shared" si="436"/>
        <v>1898.5065304109589</v>
      </c>
      <c r="AN1532" s="42">
        <f t="shared" si="437"/>
        <v>45715</v>
      </c>
      <c r="AO1532" s="43">
        <f t="shared" si="438"/>
        <v>5123.8900000000003</v>
      </c>
    </row>
    <row r="1533" spans="1:41" s="24" customFormat="1" ht="15.75" customHeight="1" x14ac:dyDescent="0.35">
      <c r="A1533" s="36" t="s">
        <v>27</v>
      </c>
      <c r="B1533" s="36">
        <v>202509</v>
      </c>
      <c r="C1533" s="24" t="s">
        <v>736</v>
      </c>
      <c r="D1533" s="24" t="s">
        <v>119</v>
      </c>
      <c r="E1533" s="62">
        <v>45901</v>
      </c>
      <c r="F1533" s="62">
        <v>46265</v>
      </c>
      <c r="G1533" s="37" t="s">
        <v>1906</v>
      </c>
      <c r="H1533" s="36">
        <v>652181</v>
      </c>
      <c r="I1533" s="63">
        <v>23125</v>
      </c>
      <c r="J1533" s="24" t="s">
        <v>4438</v>
      </c>
      <c r="K1533" s="63">
        <f t="shared" si="421"/>
        <v>45901</v>
      </c>
      <c r="L1533" s="55">
        <f t="shared" si="422"/>
        <v>0.04</v>
      </c>
      <c r="M1533" s="76">
        <v>0.22500000000000001</v>
      </c>
      <c r="N1533" s="62">
        <v>45901</v>
      </c>
      <c r="O1533" s="62">
        <v>46265</v>
      </c>
      <c r="P1533" s="63"/>
      <c r="Q1533" s="63"/>
      <c r="R1533" s="78">
        <v>62</v>
      </c>
      <c r="S1533" s="63" t="str">
        <f>VLOOKUP(R1533,SA!$B$3:$C$11,2,1)</f>
        <v>56-65</v>
      </c>
      <c r="T1533" s="38" t="s">
        <v>98</v>
      </c>
      <c r="U1533" s="24" t="s">
        <v>5747</v>
      </c>
      <c r="V1533" s="24">
        <v>500000</v>
      </c>
      <c r="W1533" s="39">
        <f t="shared" si="423"/>
        <v>0</v>
      </c>
      <c r="X1533" s="29">
        <f t="shared" si="424"/>
        <v>0</v>
      </c>
      <c r="Y1533" s="40">
        <f t="shared" si="425"/>
        <v>365</v>
      </c>
      <c r="Z1533" s="38">
        <f t="shared" si="426"/>
        <v>46081</v>
      </c>
      <c r="AA1533" s="41">
        <f t="shared" si="427"/>
        <v>181</v>
      </c>
      <c r="AB1533" s="24" t="s">
        <v>113</v>
      </c>
      <c r="AC1533" s="41">
        <f t="shared" si="428"/>
        <v>13100.714</v>
      </c>
      <c r="AD1533" s="41">
        <v>1</v>
      </c>
      <c r="AE1533" s="72">
        <f>INDEX(SA!$C$2:$G$11,MATCH(Details!S1533,SA!$C$2:$C$11,0),MATCH(Details!V1533,SA!$C$2:$G$2,0))*Y1533/(F1533-E1533+1)</f>
        <v>11102.3</v>
      </c>
      <c r="AF1533" s="41">
        <f t="shared" si="429"/>
        <v>0</v>
      </c>
      <c r="AG1533" s="41">
        <f t="shared" si="430"/>
        <v>0</v>
      </c>
      <c r="AH1533" s="41">
        <f t="shared" si="431"/>
        <v>1998.4139999999998</v>
      </c>
      <c r="AI1533" s="60">
        <f t="shared" si="432"/>
        <v>444.09199999999998</v>
      </c>
      <c r="AJ1533" s="60">
        <f t="shared" si="433"/>
        <v>2498.0174999999999</v>
      </c>
      <c r="AK1533" s="60">
        <f t="shared" si="434"/>
        <v>5505.5241095890406</v>
      </c>
      <c r="AL1533" s="60">
        <f t="shared" si="435"/>
        <v>4046.5602205479449</v>
      </c>
      <c r="AM1533" s="41">
        <f t="shared" si="436"/>
        <v>4113.6302794520543</v>
      </c>
      <c r="AN1533" s="42">
        <f t="shared" si="437"/>
        <v>45715</v>
      </c>
      <c r="AO1533" s="43">
        <f t="shared" si="438"/>
        <v>11102.3</v>
      </c>
    </row>
    <row r="1534" spans="1:41" s="24" customFormat="1" ht="15.75" customHeight="1" x14ac:dyDescent="0.35">
      <c r="A1534" s="36" t="s">
        <v>27</v>
      </c>
      <c r="B1534" s="36">
        <v>202509</v>
      </c>
      <c r="C1534" s="24" t="s">
        <v>736</v>
      </c>
      <c r="D1534" s="24" t="s">
        <v>119</v>
      </c>
      <c r="E1534" s="62">
        <v>45901</v>
      </c>
      <c r="F1534" s="62">
        <v>46265</v>
      </c>
      <c r="G1534" s="37" t="s">
        <v>1907</v>
      </c>
      <c r="H1534" s="36">
        <v>652190</v>
      </c>
      <c r="I1534" s="63">
        <v>33488</v>
      </c>
      <c r="J1534" s="24" t="s">
        <v>4439</v>
      </c>
      <c r="K1534" s="63">
        <f t="shared" si="421"/>
        <v>45901</v>
      </c>
      <c r="L1534" s="55">
        <f t="shared" si="422"/>
        <v>0.04</v>
      </c>
      <c r="M1534" s="76">
        <v>0.22500000000000001</v>
      </c>
      <c r="N1534" s="62">
        <v>45901</v>
      </c>
      <c r="O1534" s="62">
        <v>46265</v>
      </c>
      <c r="P1534" s="63"/>
      <c r="Q1534" s="63"/>
      <c r="R1534" s="78">
        <v>33</v>
      </c>
      <c r="S1534" s="63" t="str">
        <f>VLOOKUP(R1534,SA!$B$3:$C$11,2,1)</f>
        <v>26-35</v>
      </c>
      <c r="T1534" s="38" t="s">
        <v>98</v>
      </c>
      <c r="U1534" s="24" t="s">
        <v>5743</v>
      </c>
      <c r="V1534" s="24">
        <v>400000</v>
      </c>
      <c r="W1534" s="39">
        <f t="shared" si="423"/>
        <v>0</v>
      </c>
      <c r="X1534" s="29">
        <f t="shared" si="424"/>
        <v>0</v>
      </c>
      <c r="Y1534" s="40">
        <f t="shared" si="425"/>
        <v>365</v>
      </c>
      <c r="Z1534" s="38">
        <f t="shared" si="426"/>
        <v>46081</v>
      </c>
      <c r="AA1534" s="41">
        <f t="shared" si="427"/>
        <v>181</v>
      </c>
      <c r="AB1534" s="24" t="s">
        <v>113</v>
      </c>
      <c r="AC1534" s="41">
        <f t="shared" si="428"/>
        <v>4533.0290000000005</v>
      </c>
      <c r="AD1534" s="41">
        <v>1</v>
      </c>
      <c r="AE1534" s="72">
        <f>INDEX(SA!$C$2:$G$11,MATCH(Details!S1534,SA!$C$2:$C$11,0),MATCH(Details!V1534,SA!$C$2:$G$2,0))*Y1534/(F1534-E1534+1)</f>
        <v>3841.55</v>
      </c>
      <c r="AF1534" s="41">
        <f t="shared" si="429"/>
        <v>0</v>
      </c>
      <c r="AG1534" s="41">
        <f t="shared" si="430"/>
        <v>0</v>
      </c>
      <c r="AH1534" s="41">
        <f t="shared" si="431"/>
        <v>691.47900000000004</v>
      </c>
      <c r="AI1534" s="60">
        <f t="shared" si="432"/>
        <v>153.66200000000001</v>
      </c>
      <c r="AJ1534" s="60">
        <f t="shared" si="433"/>
        <v>864.34875000000011</v>
      </c>
      <c r="AK1534" s="60">
        <f t="shared" si="434"/>
        <v>1904.9878082191783</v>
      </c>
      <c r="AL1534" s="60">
        <f t="shared" si="435"/>
        <v>1400.1660390410959</v>
      </c>
      <c r="AM1534" s="41">
        <f t="shared" si="436"/>
        <v>1423.3732109589046</v>
      </c>
      <c r="AN1534" s="42">
        <f t="shared" si="437"/>
        <v>45715</v>
      </c>
      <c r="AO1534" s="43">
        <f t="shared" si="438"/>
        <v>3841.55</v>
      </c>
    </row>
    <row r="1535" spans="1:41" s="24" customFormat="1" ht="15.75" customHeight="1" x14ac:dyDescent="0.35">
      <c r="A1535" s="36" t="s">
        <v>27</v>
      </c>
      <c r="B1535" s="36">
        <v>202509</v>
      </c>
      <c r="C1535" s="24" t="s">
        <v>736</v>
      </c>
      <c r="D1535" s="24" t="s">
        <v>119</v>
      </c>
      <c r="E1535" s="62">
        <v>45901</v>
      </c>
      <c r="F1535" s="62">
        <v>46265</v>
      </c>
      <c r="G1535" s="37" t="s">
        <v>242</v>
      </c>
      <c r="H1535" s="36">
        <v>652190</v>
      </c>
      <c r="I1535" s="63">
        <v>31959</v>
      </c>
      <c r="J1535" s="24" t="s">
        <v>4440</v>
      </c>
      <c r="K1535" s="63">
        <f t="shared" si="421"/>
        <v>45901</v>
      </c>
      <c r="L1535" s="55">
        <f t="shared" si="422"/>
        <v>0.04</v>
      </c>
      <c r="M1535" s="76">
        <v>0.22500000000000001</v>
      </c>
      <c r="N1535" s="62">
        <v>45901</v>
      </c>
      <c r="O1535" s="62">
        <v>46265</v>
      </c>
      <c r="P1535" s="63"/>
      <c r="Q1535" s="63"/>
      <c r="R1535" s="78">
        <v>38</v>
      </c>
      <c r="S1535" s="63" t="str">
        <f>VLOOKUP(R1535,SA!$B$3:$C$11,2,1)</f>
        <v>36-45</v>
      </c>
      <c r="T1535" s="38" t="s">
        <v>97</v>
      </c>
      <c r="U1535" s="24" t="s">
        <v>56</v>
      </c>
      <c r="V1535" s="24">
        <v>400000</v>
      </c>
      <c r="W1535" s="39">
        <f t="shared" si="423"/>
        <v>400000</v>
      </c>
      <c r="X1535" s="29">
        <f t="shared" si="424"/>
        <v>1</v>
      </c>
      <c r="Y1535" s="40">
        <f t="shared" si="425"/>
        <v>365</v>
      </c>
      <c r="Z1535" s="38">
        <f t="shared" si="426"/>
        <v>46081</v>
      </c>
      <c r="AA1535" s="41">
        <f t="shared" si="427"/>
        <v>181</v>
      </c>
      <c r="AB1535" s="24" t="s">
        <v>113</v>
      </c>
      <c r="AC1535" s="41">
        <f t="shared" si="428"/>
        <v>5496.5225999999993</v>
      </c>
      <c r="AD1535" s="41">
        <v>1</v>
      </c>
      <c r="AE1535" s="72">
        <f>INDEX(SA!$C$2:$G$11,MATCH(Details!S1535,SA!$C$2:$C$11,0),MATCH(Details!V1535,SA!$C$2:$G$2,0))*Y1535/(F1535-E1535+1)</f>
        <v>4658.07</v>
      </c>
      <c r="AF1535" s="41">
        <f t="shared" si="429"/>
        <v>0</v>
      </c>
      <c r="AG1535" s="41">
        <f t="shared" si="430"/>
        <v>0</v>
      </c>
      <c r="AH1535" s="41">
        <f t="shared" si="431"/>
        <v>838.45259999999996</v>
      </c>
      <c r="AI1535" s="60">
        <f t="shared" si="432"/>
        <v>186.3228</v>
      </c>
      <c r="AJ1535" s="60">
        <f t="shared" si="433"/>
        <v>1048.06575</v>
      </c>
      <c r="AK1535" s="60">
        <f t="shared" si="434"/>
        <v>2309.8922465753421</v>
      </c>
      <c r="AL1535" s="60">
        <f t="shared" si="435"/>
        <v>1697.7708012328765</v>
      </c>
      <c r="AM1535" s="41">
        <f t="shared" si="436"/>
        <v>1725.9106487671231</v>
      </c>
      <c r="AN1535" s="42">
        <f t="shared" si="437"/>
        <v>45715</v>
      </c>
      <c r="AO1535" s="43">
        <f t="shared" si="438"/>
        <v>4658.07</v>
      </c>
    </row>
    <row r="1536" spans="1:41" s="24" customFormat="1" ht="15.75" customHeight="1" x14ac:dyDescent="0.35">
      <c r="A1536" s="36" t="s">
        <v>27</v>
      </c>
      <c r="B1536" s="36">
        <v>202509</v>
      </c>
      <c r="C1536" s="24" t="s">
        <v>736</v>
      </c>
      <c r="D1536" s="24" t="s">
        <v>119</v>
      </c>
      <c r="E1536" s="62">
        <v>45901</v>
      </c>
      <c r="F1536" s="62">
        <v>46265</v>
      </c>
      <c r="G1536" s="37" t="s">
        <v>1908</v>
      </c>
      <c r="H1536" s="36">
        <v>652190</v>
      </c>
      <c r="I1536" s="63">
        <v>23012</v>
      </c>
      <c r="J1536" s="24" t="s">
        <v>4441</v>
      </c>
      <c r="K1536" s="63">
        <f t="shared" si="421"/>
        <v>45901</v>
      </c>
      <c r="L1536" s="55">
        <f t="shared" si="422"/>
        <v>0.04</v>
      </c>
      <c r="M1536" s="76">
        <v>0.22500000000000001</v>
      </c>
      <c r="N1536" s="62">
        <v>45901</v>
      </c>
      <c r="O1536" s="62">
        <v>46265</v>
      </c>
      <c r="P1536" s="63"/>
      <c r="Q1536" s="63"/>
      <c r="R1536" s="78">
        <v>62</v>
      </c>
      <c r="S1536" s="63" t="str">
        <f>VLOOKUP(R1536,SA!$B$3:$C$11,2,1)</f>
        <v>56-65</v>
      </c>
      <c r="T1536" s="38" t="s">
        <v>98</v>
      </c>
      <c r="U1536" s="24" t="s">
        <v>5747</v>
      </c>
      <c r="V1536" s="24">
        <v>400000</v>
      </c>
      <c r="W1536" s="39">
        <f t="shared" si="423"/>
        <v>0</v>
      </c>
      <c r="X1536" s="29">
        <f t="shared" si="424"/>
        <v>0</v>
      </c>
      <c r="Y1536" s="40">
        <f t="shared" si="425"/>
        <v>365</v>
      </c>
      <c r="Z1536" s="38">
        <f t="shared" si="426"/>
        <v>46081</v>
      </c>
      <c r="AA1536" s="41">
        <f t="shared" si="427"/>
        <v>181</v>
      </c>
      <c r="AB1536" s="24" t="s">
        <v>113</v>
      </c>
      <c r="AC1536" s="41">
        <f t="shared" si="428"/>
        <v>11909.7282</v>
      </c>
      <c r="AD1536" s="41">
        <v>1</v>
      </c>
      <c r="AE1536" s="72">
        <f>INDEX(SA!$C$2:$G$11,MATCH(Details!S1536,SA!$C$2:$C$11,0),MATCH(Details!V1536,SA!$C$2:$G$2,0))*Y1536/(F1536-E1536+1)</f>
        <v>10092.99</v>
      </c>
      <c r="AF1536" s="41">
        <f t="shared" si="429"/>
        <v>0</v>
      </c>
      <c r="AG1536" s="41">
        <f t="shared" si="430"/>
        <v>0</v>
      </c>
      <c r="AH1536" s="41">
        <f t="shared" si="431"/>
        <v>1816.7382</v>
      </c>
      <c r="AI1536" s="60">
        <f t="shared" si="432"/>
        <v>403.71960000000001</v>
      </c>
      <c r="AJ1536" s="60">
        <f t="shared" si="433"/>
        <v>2270.9227500000002</v>
      </c>
      <c r="AK1536" s="60">
        <f t="shared" si="434"/>
        <v>5005.0169589041097</v>
      </c>
      <c r="AL1536" s="60">
        <f t="shared" si="435"/>
        <v>3678.6874647945206</v>
      </c>
      <c r="AM1536" s="41">
        <f t="shared" si="436"/>
        <v>3739.6601852054787</v>
      </c>
      <c r="AN1536" s="42">
        <f t="shared" si="437"/>
        <v>45715</v>
      </c>
      <c r="AO1536" s="43">
        <f t="shared" si="438"/>
        <v>10092.99</v>
      </c>
    </row>
    <row r="1537" spans="1:41" s="24" customFormat="1" ht="15.75" customHeight="1" x14ac:dyDescent="0.35">
      <c r="A1537" s="36" t="s">
        <v>27</v>
      </c>
      <c r="B1537" s="36">
        <v>202509</v>
      </c>
      <c r="C1537" s="24" t="s">
        <v>736</v>
      </c>
      <c r="D1537" s="24" t="s">
        <v>119</v>
      </c>
      <c r="E1537" s="62">
        <v>45901</v>
      </c>
      <c r="F1537" s="62">
        <v>46265</v>
      </c>
      <c r="G1537" s="37" t="s">
        <v>1909</v>
      </c>
      <c r="H1537" s="36">
        <v>652190</v>
      </c>
      <c r="I1537" s="63">
        <v>42844</v>
      </c>
      <c r="J1537" s="24" t="s">
        <v>4442</v>
      </c>
      <c r="K1537" s="63">
        <f t="shared" si="421"/>
        <v>45901</v>
      </c>
      <c r="L1537" s="55">
        <f t="shared" si="422"/>
        <v>0.04</v>
      </c>
      <c r="M1537" s="76">
        <v>0.22500000000000001</v>
      </c>
      <c r="N1537" s="62">
        <v>45901</v>
      </c>
      <c r="O1537" s="62">
        <v>46265</v>
      </c>
      <c r="P1537" s="63"/>
      <c r="Q1537" s="63"/>
      <c r="R1537" s="78">
        <v>8</v>
      </c>
      <c r="S1537" s="63" t="str">
        <f>VLOOKUP(R1537,SA!$B$3:$C$11,2,1)</f>
        <v>0-25</v>
      </c>
      <c r="T1537" s="38" t="s">
        <v>98</v>
      </c>
      <c r="U1537" s="24" t="s">
        <v>5746</v>
      </c>
      <c r="V1537" s="24">
        <v>400000</v>
      </c>
      <c r="W1537" s="39">
        <f t="shared" si="423"/>
        <v>0</v>
      </c>
      <c r="X1537" s="29">
        <f t="shared" si="424"/>
        <v>0</v>
      </c>
      <c r="Y1537" s="40">
        <f t="shared" si="425"/>
        <v>365</v>
      </c>
      <c r="Z1537" s="38">
        <f t="shared" si="426"/>
        <v>46081</v>
      </c>
      <c r="AA1537" s="41">
        <f t="shared" si="427"/>
        <v>181</v>
      </c>
      <c r="AB1537" s="24" t="s">
        <v>113</v>
      </c>
      <c r="AC1537" s="41">
        <f t="shared" si="428"/>
        <v>4043.8364000000001</v>
      </c>
      <c r="AD1537" s="41">
        <v>1</v>
      </c>
      <c r="AE1537" s="72">
        <f>INDEX(SA!$C$2:$G$11,MATCH(Details!S1537,SA!$C$2:$C$11,0),MATCH(Details!V1537,SA!$C$2:$G$2,0))*Y1537/(F1537-E1537+1)</f>
        <v>3426.98</v>
      </c>
      <c r="AF1537" s="41">
        <f t="shared" si="429"/>
        <v>0</v>
      </c>
      <c r="AG1537" s="41">
        <f t="shared" si="430"/>
        <v>0</v>
      </c>
      <c r="AH1537" s="41">
        <f t="shared" si="431"/>
        <v>616.85640000000001</v>
      </c>
      <c r="AI1537" s="60">
        <f t="shared" si="432"/>
        <v>137.07920000000001</v>
      </c>
      <c r="AJ1537" s="60">
        <f t="shared" si="433"/>
        <v>771.07050000000004</v>
      </c>
      <c r="AK1537" s="60">
        <f t="shared" si="434"/>
        <v>1699.4065205479453</v>
      </c>
      <c r="AL1537" s="60">
        <f t="shared" si="435"/>
        <v>1249.0637926027398</v>
      </c>
      <c r="AM1537" s="41">
        <f t="shared" si="436"/>
        <v>1269.7665073972601</v>
      </c>
      <c r="AN1537" s="42">
        <f t="shared" si="437"/>
        <v>45715</v>
      </c>
      <c r="AO1537" s="43">
        <f t="shared" si="438"/>
        <v>3426.98</v>
      </c>
    </row>
    <row r="1538" spans="1:41" s="24" customFormat="1" ht="15.75" customHeight="1" x14ac:dyDescent="0.35">
      <c r="A1538" s="36" t="s">
        <v>27</v>
      </c>
      <c r="B1538" s="36">
        <v>202509</v>
      </c>
      <c r="C1538" s="24" t="s">
        <v>736</v>
      </c>
      <c r="D1538" s="24" t="s">
        <v>119</v>
      </c>
      <c r="E1538" s="62">
        <v>45901</v>
      </c>
      <c r="F1538" s="62">
        <v>46265</v>
      </c>
      <c r="G1538" s="37" t="s">
        <v>1910</v>
      </c>
      <c r="H1538" s="36">
        <v>652190</v>
      </c>
      <c r="I1538" s="63">
        <v>41337</v>
      </c>
      <c r="J1538" s="24" t="s">
        <v>4443</v>
      </c>
      <c r="K1538" s="63">
        <f t="shared" si="421"/>
        <v>45901</v>
      </c>
      <c r="L1538" s="55">
        <f t="shared" si="422"/>
        <v>0.04</v>
      </c>
      <c r="M1538" s="76">
        <v>0.22500000000000001</v>
      </c>
      <c r="N1538" s="62">
        <v>45901</v>
      </c>
      <c r="O1538" s="62">
        <v>46265</v>
      </c>
      <c r="P1538" s="63"/>
      <c r="Q1538" s="63"/>
      <c r="R1538" s="78">
        <v>12</v>
      </c>
      <c r="S1538" s="63" t="str">
        <f>VLOOKUP(R1538,SA!$B$3:$C$11,2,1)</f>
        <v>0-25</v>
      </c>
      <c r="T1538" s="38" t="s">
        <v>97</v>
      </c>
      <c r="U1538" s="24" t="s">
        <v>5745</v>
      </c>
      <c r="V1538" s="24">
        <v>400000</v>
      </c>
      <c r="W1538" s="39">
        <f t="shared" si="423"/>
        <v>0</v>
      </c>
      <c r="X1538" s="29">
        <f t="shared" si="424"/>
        <v>0</v>
      </c>
      <c r="Y1538" s="40">
        <f t="shared" si="425"/>
        <v>365</v>
      </c>
      <c r="Z1538" s="38">
        <f t="shared" si="426"/>
        <v>46081</v>
      </c>
      <c r="AA1538" s="41">
        <f t="shared" si="427"/>
        <v>181</v>
      </c>
      <c r="AB1538" s="24" t="s">
        <v>113</v>
      </c>
      <c r="AC1538" s="41">
        <f t="shared" si="428"/>
        <v>4043.8364000000001</v>
      </c>
      <c r="AD1538" s="41">
        <v>1</v>
      </c>
      <c r="AE1538" s="72">
        <f>INDEX(SA!$C$2:$G$11,MATCH(Details!S1538,SA!$C$2:$C$11,0),MATCH(Details!V1538,SA!$C$2:$G$2,0))*Y1538/(F1538-E1538+1)</f>
        <v>3426.98</v>
      </c>
      <c r="AF1538" s="41">
        <f t="shared" si="429"/>
        <v>0</v>
      </c>
      <c r="AG1538" s="41">
        <f t="shared" si="430"/>
        <v>0</v>
      </c>
      <c r="AH1538" s="41">
        <f t="shared" si="431"/>
        <v>616.85640000000001</v>
      </c>
      <c r="AI1538" s="60">
        <f t="shared" si="432"/>
        <v>137.07920000000001</v>
      </c>
      <c r="AJ1538" s="60">
        <f t="shared" si="433"/>
        <v>771.07050000000004</v>
      </c>
      <c r="AK1538" s="60">
        <f t="shared" si="434"/>
        <v>1699.4065205479453</v>
      </c>
      <c r="AL1538" s="60">
        <f t="shared" si="435"/>
        <v>1249.0637926027398</v>
      </c>
      <c r="AM1538" s="41">
        <f t="shared" si="436"/>
        <v>1269.7665073972601</v>
      </c>
      <c r="AN1538" s="42">
        <f t="shared" si="437"/>
        <v>45715</v>
      </c>
      <c r="AO1538" s="43">
        <f t="shared" si="438"/>
        <v>3426.98</v>
      </c>
    </row>
    <row r="1539" spans="1:41" s="24" customFormat="1" ht="15.75" customHeight="1" x14ac:dyDescent="0.35">
      <c r="A1539" s="36" t="s">
        <v>27</v>
      </c>
      <c r="B1539" s="36">
        <v>202509</v>
      </c>
      <c r="C1539" s="24" t="s">
        <v>736</v>
      </c>
      <c r="D1539" s="24" t="s">
        <v>119</v>
      </c>
      <c r="E1539" s="62">
        <v>45901</v>
      </c>
      <c r="F1539" s="62">
        <v>46265</v>
      </c>
      <c r="G1539" s="37" t="s">
        <v>1911</v>
      </c>
      <c r="H1539" s="36">
        <v>652192</v>
      </c>
      <c r="I1539" s="63">
        <v>32126</v>
      </c>
      <c r="J1539" s="24" t="s">
        <v>4444</v>
      </c>
      <c r="K1539" s="63">
        <f t="shared" si="421"/>
        <v>45901</v>
      </c>
      <c r="L1539" s="55">
        <f t="shared" si="422"/>
        <v>0.04</v>
      </c>
      <c r="M1539" s="76">
        <v>0.22500000000000001</v>
      </c>
      <c r="N1539" s="62">
        <v>45901</v>
      </c>
      <c r="O1539" s="62">
        <v>46265</v>
      </c>
      <c r="P1539" s="63"/>
      <c r="Q1539" s="63"/>
      <c r="R1539" s="78">
        <v>37</v>
      </c>
      <c r="S1539" s="63" t="str">
        <f>VLOOKUP(R1539,SA!$B$3:$C$11,2,1)</f>
        <v>36-45</v>
      </c>
      <c r="T1539" s="38" t="s">
        <v>98</v>
      </c>
      <c r="U1539" s="24" t="s">
        <v>5743</v>
      </c>
      <c r="V1539" s="24">
        <v>500000</v>
      </c>
      <c r="W1539" s="39">
        <f t="shared" si="423"/>
        <v>0</v>
      </c>
      <c r="X1539" s="29">
        <f t="shared" si="424"/>
        <v>0</v>
      </c>
      <c r="Y1539" s="40">
        <f t="shared" si="425"/>
        <v>365</v>
      </c>
      <c r="Z1539" s="38">
        <f t="shared" si="426"/>
        <v>46081</v>
      </c>
      <c r="AA1539" s="41">
        <f t="shared" si="427"/>
        <v>181</v>
      </c>
      <c r="AB1539" s="24" t="s">
        <v>113</v>
      </c>
      <c r="AC1539" s="41">
        <f t="shared" si="428"/>
        <v>6046.1902</v>
      </c>
      <c r="AD1539" s="41">
        <v>1</v>
      </c>
      <c r="AE1539" s="72">
        <f>INDEX(SA!$C$2:$G$11,MATCH(Details!S1539,SA!$C$2:$C$11,0),MATCH(Details!V1539,SA!$C$2:$G$2,0))*Y1539/(F1539-E1539+1)</f>
        <v>5123.8900000000003</v>
      </c>
      <c r="AF1539" s="41">
        <f t="shared" si="429"/>
        <v>0</v>
      </c>
      <c r="AG1539" s="41">
        <f t="shared" si="430"/>
        <v>0</v>
      </c>
      <c r="AH1539" s="41">
        <f t="shared" si="431"/>
        <v>922.30020000000002</v>
      </c>
      <c r="AI1539" s="60">
        <f t="shared" si="432"/>
        <v>204.9556</v>
      </c>
      <c r="AJ1539" s="60">
        <f t="shared" si="433"/>
        <v>1152.8752500000001</v>
      </c>
      <c r="AK1539" s="60">
        <f t="shared" si="434"/>
        <v>2540.8879178082193</v>
      </c>
      <c r="AL1539" s="60">
        <f t="shared" si="435"/>
        <v>1867.5526195890411</v>
      </c>
      <c r="AM1539" s="41">
        <f t="shared" si="436"/>
        <v>1898.5065304109589</v>
      </c>
      <c r="AN1539" s="42">
        <f t="shared" si="437"/>
        <v>45715</v>
      </c>
      <c r="AO1539" s="43">
        <f t="shared" si="438"/>
        <v>5123.8900000000003</v>
      </c>
    </row>
    <row r="1540" spans="1:41" s="24" customFormat="1" ht="15.75" customHeight="1" x14ac:dyDescent="0.35">
      <c r="A1540" s="36" t="s">
        <v>27</v>
      </c>
      <c r="B1540" s="36">
        <v>202509</v>
      </c>
      <c r="C1540" s="24" t="s">
        <v>736</v>
      </c>
      <c r="D1540" s="24" t="s">
        <v>119</v>
      </c>
      <c r="E1540" s="62">
        <v>45901</v>
      </c>
      <c r="F1540" s="62">
        <v>46265</v>
      </c>
      <c r="G1540" s="37" t="s">
        <v>1912</v>
      </c>
      <c r="H1540" s="36">
        <v>652192</v>
      </c>
      <c r="I1540" s="63">
        <v>16466</v>
      </c>
      <c r="J1540" s="24" t="s">
        <v>4445</v>
      </c>
      <c r="K1540" s="63">
        <f t="shared" ref="K1540:K1603" si="439">N1540</f>
        <v>45901</v>
      </c>
      <c r="L1540" s="55">
        <f t="shared" ref="L1540:L1603" si="440">IF(K1540&gt;=DATE(2022,4,1),4%,5%)</f>
        <v>0.04</v>
      </c>
      <c r="M1540" s="76">
        <v>0.22500000000000001</v>
      </c>
      <c r="N1540" s="62">
        <v>45901</v>
      </c>
      <c r="O1540" s="62">
        <v>46265</v>
      </c>
      <c r="P1540" s="63"/>
      <c r="Q1540" s="63"/>
      <c r="R1540" s="78">
        <v>80</v>
      </c>
      <c r="S1540" s="63" t="str">
        <f>VLOOKUP(R1540,SA!$B$3:$C$11,2,1)</f>
        <v>76-80</v>
      </c>
      <c r="T1540" s="38" t="s">
        <v>97</v>
      </c>
      <c r="U1540" s="24" t="s">
        <v>5744</v>
      </c>
      <c r="V1540" s="24">
        <v>500000</v>
      </c>
      <c r="W1540" s="39">
        <f t="shared" ref="W1540:W1603" si="441">IF(U1540="self",V1540,0)</f>
        <v>0</v>
      </c>
      <c r="X1540" s="29">
        <f t="shared" ref="X1540:X1603" si="442">IF(U1540="self",1,0)</f>
        <v>0</v>
      </c>
      <c r="Y1540" s="40">
        <f t="shared" ref="Y1540:Y1603" si="443">O1540-N1540+1</f>
        <v>365</v>
      </c>
      <c r="Z1540" s="38">
        <f t="shared" ref="Z1540:Z1603" si="444">$Z$1</f>
        <v>46081</v>
      </c>
      <c r="AA1540" s="41">
        <f t="shared" ref="AA1540:AA1603" si="445">IF(MIN((Z1540-N1540)+1,Y1540)&lt;0,0,MIN((Z1540-N1540)+1,Y1540))</f>
        <v>181</v>
      </c>
      <c r="AB1540" s="24" t="s">
        <v>113</v>
      </c>
      <c r="AC1540" s="41">
        <f t="shared" ref="AC1540:AC1603" si="446">AE1540+AF1540+AG1540+AH1540</f>
        <v>29821.089800000002</v>
      </c>
      <c r="AD1540" s="41">
        <v>1</v>
      </c>
      <c r="AE1540" s="72">
        <f>INDEX(SA!$C$2:$G$11,MATCH(Details!S1540,SA!$C$2:$C$11,0),MATCH(Details!V1540,SA!$C$2:$G$2,0))*Y1540/(F1540-E1540+1)</f>
        <v>25272.11</v>
      </c>
      <c r="AF1540" s="41">
        <f t="shared" ref="AF1540:AF1603" si="447">IF(AB1540="Karnataka",AE1540*9%,0)</f>
        <v>0</v>
      </c>
      <c r="AG1540" s="41">
        <f t="shared" ref="AG1540:AG1603" si="448">IF(AB1540="Karnataka",AE1540*9%,0)</f>
        <v>0</v>
      </c>
      <c r="AH1540" s="41">
        <f t="shared" ref="AH1540:AH1603" si="449">IF(AF1540+AG1540&gt;0,0,AE1540*18%)</f>
        <v>4548.9798000000001</v>
      </c>
      <c r="AI1540" s="60">
        <f t="shared" ref="AI1540:AI1603" si="450">AE1540*L1540</f>
        <v>1010.8844</v>
      </c>
      <c r="AJ1540" s="60">
        <f t="shared" ref="AJ1540:AJ1603" si="451">$AE1540*M1540</f>
        <v>5686.2247500000003</v>
      </c>
      <c r="AK1540" s="60">
        <f t="shared" ref="AK1540:AK1603" si="452">(AE1540)*AA1540/Y1540</f>
        <v>12532.197013698631</v>
      </c>
      <c r="AL1540" s="60">
        <f t="shared" ref="AL1540:AL1603" si="453">AK1540*(1-L1540-M1540)</f>
        <v>9211.1648050684944</v>
      </c>
      <c r="AM1540" s="41">
        <f t="shared" ref="AM1540:AM1603" si="454">AE1540-AI1540-AL1540-AJ1540</f>
        <v>9363.8360449315078</v>
      </c>
      <c r="AN1540" s="42">
        <f t="shared" ref="AN1540:AN1603" si="455">Z1540-366</f>
        <v>45715</v>
      </c>
      <c r="AO1540" s="43">
        <f t="shared" ref="AO1540:AO1603" si="456">IF(AND(O1540&gt;Z1540,N1540&gt;AN1540),AE1540,0)</f>
        <v>25272.11</v>
      </c>
    </row>
    <row r="1541" spans="1:41" s="24" customFormat="1" ht="15.75" customHeight="1" x14ac:dyDescent="0.35">
      <c r="A1541" s="36" t="s">
        <v>27</v>
      </c>
      <c r="B1541" s="36">
        <v>202509</v>
      </c>
      <c r="C1541" s="24" t="s">
        <v>736</v>
      </c>
      <c r="D1541" s="24" t="s">
        <v>119</v>
      </c>
      <c r="E1541" s="62">
        <v>45901</v>
      </c>
      <c r="F1541" s="62">
        <v>46265</v>
      </c>
      <c r="G1541" s="37" t="s">
        <v>1913</v>
      </c>
      <c r="H1541" s="36">
        <v>652192</v>
      </c>
      <c r="I1541" s="63">
        <v>20681</v>
      </c>
      <c r="J1541" s="24" t="s">
        <v>4446</v>
      </c>
      <c r="K1541" s="63">
        <f t="shared" si="439"/>
        <v>45901</v>
      </c>
      <c r="L1541" s="55">
        <f t="shared" si="440"/>
        <v>0.04</v>
      </c>
      <c r="M1541" s="76">
        <v>0.22500000000000001</v>
      </c>
      <c r="N1541" s="62">
        <v>45901</v>
      </c>
      <c r="O1541" s="62">
        <v>46265</v>
      </c>
      <c r="P1541" s="63"/>
      <c r="Q1541" s="63"/>
      <c r="R1541" s="78">
        <v>69</v>
      </c>
      <c r="S1541" s="63" t="str">
        <f>VLOOKUP(R1541,SA!$B$3:$C$11,2,1)</f>
        <v>66-70</v>
      </c>
      <c r="T1541" s="38" t="s">
        <v>98</v>
      </c>
      <c r="U1541" s="24" t="s">
        <v>5747</v>
      </c>
      <c r="V1541" s="24">
        <v>500000</v>
      </c>
      <c r="W1541" s="39">
        <f t="shared" si="441"/>
        <v>0</v>
      </c>
      <c r="X1541" s="29">
        <f t="shared" si="442"/>
        <v>0</v>
      </c>
      <c r="Y1541" s="40">
        <f t="shared" si="443"/>
        <v>365</v>
      </c>
      <c r="Z1541" s="38">
        <f t="shared" si="444"/>
        <v>46081</v>
      </c>
      <c r="AA1541" s="41">
        <f t="shared" si="445"/>
        <v>181</v>
      </c>
      <c r="AB1541" s="24" t="s">
        <v>113</v>
      </c>
      <c r="AC1541" s="41">
        <f t="shared" si="446"/>
        <v>18713.136199999997</v>
      </c>
      <c r="AD1541" s="41">
        <v>1</v>
      </c>
      <c r="AE1541" s="72">
        <f>INDEX(SA!$C$2:$G$11,MATCH(Details!S1541,SA!$C$2:$C$11,0),MATCH(Details!V1541,SA!$C$2:$G$2,0))*Y1541/(F1541-E1541+1)</f>
        <v>15858.589999999998</v>
      </c>
      <c r="AF1541" s="41">
        <f t="shared" si="447"/>
        <v>0</v>
      </c>
      <c r="AG1541" s="41">
        <f t="shared" si="448"/>
        <v>0</v>
      </c>
      <c r="AH1541" s="41">
        <f t="shared" si="449"/>
        <v>2854.5461999999998</v>
      </c>
      <c r="AI1541" s="60">
        <f t="shared" si="450"/>
        <v>634.34359999999992</v>
      </c>
      <c r="AJ1541" s="60">
        <f t="shared" si="451"/>
        <v>3568.1827499999995</v>
      </c>
      <c r="AK1541" s="60">
        <f t="shared" si="452"/>
        <v>7864.1227123287663</v>
      </c>
      <c r="AL1541" s="60">
        <f t="shared" si="453"/>
        <v>5780.130193561643</v>
      </c>
      <c r="AM1541" s="41">
        <f t="shared" si="454"/>
        <v>5875.9334564383553</v>
      </c>
      <c r="AN1541" s="42">
        <f t="shared" si="455"/>
        <v>45715</v>
      </c>
      <c r="AO1541" s="43">
        <f t="shared" si="456"/>
        <v>15858.589999999998</v>
      </c>
    </row>
    <row r="1542" spans="1:41" s="24" customFormat="1" ht="15.75" customHeight="1" x14ac:dyDescent="0.35">
      <c r="A1542" s="36" t="s">
        <v>27</v>
      </c>
      <c r="B1542" s="36">
        <v>202509</v>
      </c>
      <c r="C1542" s="24" t="s">
        <v>736</v>
      </c>
      <c r="D1542" s="24" t="s">
        <v>119</v>
      </c>
      <c r="E1542" s="62">
        <v>45901</v>
      </c>
      <c r="F1542" s="62">
        <v>46265</v>
      </c>
      <c r="G1542" s="37" t="s">
        <v>532</v>
      </c>
      <c r="H1542" s="36">
        <v>652192</v>
      </c>
      <c r="I1542" s="63">
        <v>29858</v>
      </c>
      <c r="J1542" s="24" t="s">
        <v>4447</v>
      </c>
      <c r="K1542" s="63">
        <f t="shared" si="439"/>
        <v>45901</v>
      </c>
      <c r="L1542" s="55">
        <f t="shared" si="440"/>
        <v>0.04</v>
      </c>
      <c r="M1542" s="76">
        <v>0.22500000000000001</v>
      </c>
      <c r="N1542" s="62">
        <v>45901</v>
      </c>
      <c r="O1542" s="62">
        <v>46265</v>
      </c>
      <c r="P1542" s="63"/>
      <c r="Q1542" s="63"/>
      <c r="R1542" s="78">
        <v>43</v>
      </c>
      <c r="S1542" s="63" t="str">
        <f>VLOOKUP(R1542,SA!$B$3:$C$11,2,1)</f>
        <v>36-45</v>
      </c>
      <c r="T1542" s="38" t="s">
        <v>97</v>
      </c>
      <c r="U1542" s="24" t="s">
        <v>56</v>
      </c>
      <c r="V1542" s="24">
        <v>500000</v>
      </c>
      <c r="W1542" s="39">
        <f t="shared" si="441"/>
        <v>500000</v>
      </c>
      <c r="X1542" s="29">
        <f t="shared" si="442"/>
        <v>1</v>
      </c>
      <c r="Y1542" s="40">
        <f t="shared" si="443"/>
        <v>365</v>
      </c>
      <c r="Z1542" s="38">
        <f t="shared" si="444"/>
        <v>46081</v>
      </c>
      <c r="AA1542" s="41">
        <f t="shared" si="445"/>
        <v>181</v>
      </c>
      <c r="AB1542" s="24" t="s">
        <v>113</v>
      </c>
      <c r="AC1542" s="41">
        <f t="shared" si="446"/>
        <v>6046.1902</v>
      </c>
      <c r="AD1542" s="41">
        <v>1</v>
      </c>
      <c r="AE1542" s="72">
        <f>INDEX(SA!$C$2:$G$11,MATCH(Details!S1542,SA!$C$2:$C$11,0),MATCH(Details!V1542,SA!$C$2:$G$2,0))*Y1542/(F1542-E1542+1)</f>
        <v>5123.8900000000003</v>
      </c>
      <c r="AF1542" s="41">
        <f t="shared" si="447"/>
        <v>0</v>
      </c>
      <c r="AG1542" s="41">
        <f t="shared" si="448"/>
        <v>0</v>
      </c>
      <c r="AH1542" s="41">
        <f t="shared" si="449"/>
        <v>922.30020000000002</v>
      </c>
      <c r="AI1542" s="60">
        <f t="shared" si="450"/>
        <v>204.9556</v>
      </c>
      <c r="AJ1542" s="60">
        <f t="shared" si="451"/>
        <v>1152.8752500000001</v>
      </c>
      <c r="AK1542" s="60">
        <f t="shared" si="452"/>
        <v>2540.8879178082193</v>
      </c>
      <c r="AL1542" s="60">
        <f t="shared" si="453"/>
        <v>1867.5526195890411</v>
      </c>
      <c r="AM1542" s="41">
        <f t="shared" si="454"/>
        <v>1898.5065304109589</v>
      </c>
      <c r="AN1542" s="42">
        <f t="shared" si="455"/>
        <v>45715</v>
      </c>
      <c r="AO1542" s="43">
        <f t="shared" si="456"/>
        <v>5123.8900000000003</v>
      </c>
    </row>
    <row r="1543" spans="1:41" s="24" customFormat="1" ht="15.75" customHeight="1" x14ac:dyDescent="0.35">
      <c r="A1543" s="36" t="s">
        <v>27</v>
      </c>
      <c r="B1543" s="36">
        <v>202509</v>
      </c>
      <c r="C1543" s="24" t="s">
        <v>736</v>
      </c>
      <c r="D1543" s="24" t="s">
        <v>119</v>
      </c>
      <c r="E1543" s="62">
        <v>45901</v>
      </c>
      <c r="F1543" s="62">
        <v>46265</v>
      </c>
      <c r="G1543" s="37" t="s">
        <v>1914</v>
      </c>
      <c r="H1543" s="36">
        <v>652192</v>
      </c>
      <c r="I1543" s="63">
        <v>41709</v>
      </c>
      <c r="J1543" s="24" t="s">
        <v>4448</v>
      </c>
      <c r="K1543" s="63">
        <f t="shared" si="439"/>
        <v>45901</v>
      </c>
      <c r="L1543" s="55">
        <f t="shared" si="440"/>
        <v>0.04</v>
      </c>
      <c r="M1543" s="76">
        <v>0.22500000000000001</v>
      </c>
      <c r="N1543" s="62">
        <v>45901</v>
      </c>
      <c r="O1543" s="62">
        <v>46265</v>
      </c>
      <c r="P1543" s="63"/>
      <c r="Q1543" s="63"/>
      <c r="R1543" s="78">
        <v>11</v>
      </c>
      <c r="S1543" s="63" t="str">
        <f>VLOOKUP(R1543,SA!$B$3:$C$11,2,1)</f>
        <v>0-25</v>
      </c>
      <c r="T1543" s="38" t="s">
        <v>97</v>
      </c>
      <c r="U1543" s="24" t="s">
        <v>5745</v>
      </c>
      <c r="V1543" s="24">
        <v>500000</v>
      </c>
      <c r="W1543" s="39">
        <f t="shared" si="441"/>
        <v>0</v>
      </c>
      <c r="X1543" s="29">
        <f t="shared" si="442"/>
        <v>0</v>
      </c>
      <c r="Y1543" s="40">
        <f t="shared" si="443"/>
        <v>365</v>
      </c>
      <c r="Z1543" s="38">
        <f t="shared" si="444"/>
        <v>46081</v>
      </c>
      <c r="AA1543" s="41">
        <f t="shared" si="445"/>
        <v>181</v>
      </c>
      <c r="AB1543" s="24" t="s">
        <v>113</v>
      </c>
      <c r="AC1543" s="41">
        <f t="shared" si="446"/>
        <v>4448.2106000000003</v>
      </c>
      <c r="AD1543" s="41">
        <v>1</v>
      </c>
      <c r="AE1543" s="72">
        <f>INDEX(SA!$C$2:$G$11,MATCH(Details!S1543,SA!$C$2:$C$11,0),MATCH(Details!V1543,SA!$C$2:$G$2,0))*Y1543/(F1543-E1543+1)</f>
        <v>3769.67</v>
      </c>
      <c r="AF1543" s="41">
        <f t="shared" si="447"/>
        <v>0</v>
      </c>
      <c r="AG1543" s="41">
        <f t="shared" si="448"/>
        <v>0</v>
      </c>
      <c r="AH1543" s="41">
        <f t="shared" si="449"/>
        <v>678.54060000000004</v>
      </c>
      <c r="AI1543" s="60">
        <f t="shared" si="450"/>
        <v>150.7868</v>
      </c>
      <c r="AJ1543" s="60">
        <f t="shared" si="451"/>
        <v>848.17574999999999</v>
      </c>
      <c r="AK1543" s="60">
        <f t="shared" si="452"/>
        <v>1869.3432054794521</v>
      </c>
      <c r="AL1543" s="60">
        <f t="shared" si="453"/>
        <v>1373.9672560273973</v>
      </c>
      <c r="AM1543" s="41">
        <f t="shared" si="454"/>
        <v>1396.7401939726028</v>
      </c>
      <c r="AN1543" s="42">
        <f t="shared" si="455"/>
        <v>45715</v>
      </c>
      <c r="AO1543" s="43">
        <f t="shared" si="456"/>
        <v>3769.67</v>
      </c>
    </row>
    <row r="1544" spans="1:41" s="24" customFormat="1" ht="15.75" customHeight="1" x14ac:dyDescent="0.35">
      <c r="A1544" s="36" t="s">
        <v>27</v>
      </c>
      <c r="B1544" s="36">
        <v>202509</v>
      </c>
      <c r="C1544" s="24" t="s">
        <v>736</v>
      </c>
      <c r="D1544" s="24" t="s">
        <v>119</v>
      </c>
      <c r="E1544" s="62">
        <v>45901</v>
      </c>
      <c r="F1544" s="62">
        <v>46265</v>
      </c>
      <c r="G1544" s="37" t="s">
        <v>1915</v>
      </c>
      <c r="H1544" s="36">
        <v>652201</v>
      </c>
      <c r="I1544" s="63">
        <v>17107</v>
      </c>
      <c r="J1544" s="24" t="s">
        <v>4449</v>
      </c>
      <c r="K1544" s="63">
        <f t="shared" si="439"/>
        <v>45901</v>
      </c>
      <c r="L1544" s="55">
        <f t="shared" si="440"/>
        <v>0.04</v>
      </c>
      <c r="M1544" s="76">
        <v>0.22500000000000001</v>
      </c>
      <c r="N1544" s="62">
        <v>45901</v>
      </c>
      <c r="O1544" s="62">
        <v>46265</v>
      </c>
      <c r="P1544" s="63"/>
      <c r="Q1544" s="63"/>
      <c r="R1544" s="78">
        <v>78</v>
      </c>
      <c r="S1544" s="63" t="str">
        <f>VLOOKUP(R1544,SA!$B$3:$C$11,2,1)</f>
        <v>76-80</v>
      </c>
      <c r="T1544" s="38" t="s">
        <v>97</v>
      </c>
      <c r="U1544" s="24" t="s">
        <v>5744</v>
      </c>
      <c r="V1544" s="24">
        <v>600000</v>
      </c>
      <c r="W1544" s="39">
        <f t="shared" si="441"/>
        <v>0</v>
      </c>
      <c r="X1544" s="29">
        <f t="shared" si="442"/>
        <v>0</v>
      </c>
      <c r="Y1544" s="40">
        <f t="shared" si="443"/>
        <v>365</v>
      </c>
      <c r="Z1544" s="38">
        <f t="shared" si="444"/>
        <v>46081</v>
      </c>
      <c r="AA1544" s="41">
        <f t="shared" si="445"/>
        <v>181</v>
      </c>
      <c r="AB1544" s="24" t="s">
        <v>113</v>
      </c>
      <c r="AC1544" s="41">
        <f t="shared" si="446"/>
        <v>32803.185799999999</v>
      </c>
      <c r="AD1544" s="41">
        <v>1</v>
      </c>
      <c r="AE1544" s="72">
        <f>INDEX(SA!$C$2:$G$11,MATCH(Details!S1544,SA!$C$2:$C$11,0),MATCH(Details!V1544,SA!$C$2:$G$2,0))*Y1544/(F1544-E1544+1)</f>
        <v>27799.31</v>
      </c>
      <c r="AF1544" s="41">
        <f t="shared" si="447"/>
        <v>0</v>
      </c>
      <c r="AG1544" s="41">
        <f t="shared" si="448"/>
        <v>0</v>
      </c>
      <c r="AH1544" s="41">
        <f t="shared" si="449"/>
        <v>5003.8757999999998</v>
      </c>
      <c r="AI1544" s="60">
        <f t="shared" si="450"/>
        <v>1111.9724000000001</v>
      </c>
      <c r="AJ1544" s="60">
        <f t="shared" si="451"/>
        <v>6254.8447500000002</v>
      </c>
      <c r="AK1544" s="60">
        <f t="shared" si="452"/>
        <v>13785.411260273973</v>
      </c>
      <c r="AL1544" s="60">
        <f t="shared" si="453"/>
        <v>10132.277276301371</v>
      </c>
      <c r="AM1544" s="41">
        <f t="shared" si="454"/>
        <v>10300.215573698631</v>
      </c>
      <c r="AN1544" s="42">
        <f t="shared" si="455"/>
        <v>45715</v>
      </c>
      <c r="AO1544" s="43">
        <f t="shared" si="456"/>
        <v>27799.31</v>
      </c>
    </row>
    <row r="1545" spans="1:41" s="24" customFormat="1" ht="15.75" customHeight="1" x14ac:dyDescent="0.35">
      <c r="A1545" s="36" t="s">
        <v>27</v>
      </c>
      <c r="B1545" s="36">
        <v>202509</v>
      </c>
      <c r="C1545" s="24" t="s">
        <v>736</v>
      </c>
      <c r="D1545" s="24" t="s">
        <v>119</v>
      </c>
      <c r="E1545" s="62">
        <v>45901</v>
      </c>
      <c r="F1545" s="62">
        <v>46265</v>
      </c>
      <c r="G1545" s="37" t="s">
        <v>1916</v>
      </c>
      <c r="H1545" s="36">
        <v>652201</v>
      </c>
      <c r="I1545" s="63">
        <v>27823</v>
      </c>
      <c r="J1545" s="24" t="s">
        <v>4450</v>
      </c>
      <c r="K1545" s="63">
        <f t="shared" si="439"/>
        <v>45901</v>
      </c>
      <c r="L1545" s="55">
        <f t="shared" si="440"/>
        <v>0.04</v>
      </c>
      <c r="M1545" s="76">
        <v>0.22500000000000001</v>
      </c>
      <c r="N1545" s="62">
        <v>45901</v>
      </c>
      <c r="O1545" s="62">
        <v>46265</v>
      </c>
      <c r="P1545" s="63"/>
      <c r="Q1545" s="63"/>
      <c r="R1545" s="78">
        <v>49</v>
      </c>
      <c r="S1545" s="63" t="str">
        <f>VLOOKUP(R1545,SA!$B$3:$C$11,2,1)</f>
        <v>46-55</v>
      </c>
      <c r="T1545" s="38" t="s">
        <v>98</v>
      </c>
      <c r="U1545" s="24" t="s">
        <v>5743</v>
      </c>
      <c r="V1545" s="24">
        <v>600000</v>
      </c>
      <c r="W1545" s="39">
        <f t="shared" si="441"/>
        <v>0</v>
      </c>
      <c r="X1545" s="29">
        <f t="shared" si="442"/>
        <v>0</v>
      </c>
      <c r="Y1545" s="40">
        <f t="shared" si="443"/>
        <v>365</v>
      </c>
      <c r="Z1545" s="38">
        <f t="shared" si="444"/>
        <v>46081</v>
      </c>
      <c r="AA1545" s="41">
        <f t="shared" si="445"/>
        <v>181</v>
      </c>
      <c r="AB1545" s="24" t="s">
        <v>113</v>
      </c>
      <c r="AC1545" s="41">
        <f t="shared" si="446"/>
        <v>9810.9566000000013</v>
      </c>
      <c r="AD1545" s="41">
        <v>1</v>
      </c>
      <c r="AE1545" s="72">
        <f>INDEX(SA!$C$2:$G$11,MATCH(Details!S1545,SA!$C$2:$C$11,0),MATCH(Details!V1545,SA!$C$2:$G$2,0))*Y1545/(F1545-E1545+1)</f>
        <v>8314.3700000000008</v>
      </c>
      <c r="AF1545" s="41">
        <f t="shared" si="447"/>
        <v>0</v>
      </c>
      <c r="AG1545" s="41">
        <f t="shared" si="448"/>
        <v>0</v>
      </c>
      <c r="AH1545" s="41">
        <f t="shared" si="449"/>
        <v>1496.5866000000001</v>
      </c>
      <c r="AI1545" s="60">
        <f t="shared" si="450"/>
        <v>332.57480000000004</v>
      </c>
      <c r="AJ1545" s="60">
        <f t="shared" si="451"/>
        <v>1870.7332500000002</v>
      </c>
      <c r="AK1545" s="60">
        <f t="shared" si="452"/>
        <v>4123.016356164384</v>
      </c>
      <c r="AL1545" s="60">
        <f t="shared" si="453"/>
        <v>3030.4170217808223</v>
      </c>
      <c r="AM1545" s="41">
        <f t="shared" si="454"/>
        <v>3080.6449282191779</v>
      </c>
      <c r="AN1545" s="42">
        <f t="shared" si="455"/>
        <v>45715</v>
      </c>
      <c r="AO1545" s="43">
        <f t="shared" si="456"/>
        <v>8314.3700000000008</v>
      </c>
    </row>
    <row r="1546" spans="1:41" s="24" customFormat="1" ht="15.75" customHeight="1" x14ac:dyDescent="0.35">
      <c r="A1546" s="36" t="s">
        <v>27</v>
      </c>
      <c r="B1546" s="36">
        <v>202509</v>
      </c>
      <c r="C1546" s="24" t="s">
        <v>736</v>
      </c>
      <c r="D1546" s="24" t="s">
        <v>119</v>
      </c>
      <c r="E1546" s="62">
        <v>45901</v>
      </c>
      <c r="F1546" s="62">
        <v>46265</v>
      </c>
      <c r="G1546" s="37" t="s">
        <v>1917</v>
      </c>
      <c r="H1546" s="36">
        <v>652201</v>
      </c>
      <c r="I1546" s="63">
        <v>37847</v>
      </c>
      <c r="J1546" s="24" t="s">
        <v>4451</v>
      </c>
      <c r="K1546" s="63">
        <f t="shared" si="439"/>
        <v>45901</v>
      </c>
      <c r="L1546" s="55">
        <f t="shared" si="440"/>
        <v>0.04</v>
      </c>
      <c r="M1546" s="76">
        <v>0.22500000000000001</v>
      </c>
      <c r="N1546" s="62">
        <v>45901</v>
      </c>
      <c r="O1546" s="62">
        <v>46265</v>
      </c>
      <c r="P1546" s="63"/>
      <c r="Q1546" s="63"/>
      <c r="R1546" s="78">
        <v>22</v>
      </c>
      <c r="S1546" s="63" t="str">
        <f>VLOOKUP(R1546,SA!$B$3:$C$11,2,1)</f>
        <v>0-25</v>
      </c>
      <c r="T1546" s="38" t="s">
        <v>97</v>
      </c>
      <c r="U1546" s="24" t="s">
        <v>5745</v>
      </c>
      <c r="V1546" s="24">
        <v>600000</v>
      </c>
      <c r="W1546" s="39">
        <f t="shared" si="441"/>
        <v>0</v>
      </c>
      <c r="X1546" s="29">
        <f t="shared" si="442"/>
        <v>0</v>
      </c>
      <c r="Y1546" s="40">
        <f t="shared" si="443"/>
        <v>365</v>
      </c>
      <c r="Z1546" s="38">
        <f t="shared" si="444"/>
        <v>46081</v>
      </c>
      <c r="AA1546" s="41">
        <f t="shared" si="445"/>
        <v>181</v>
      </c>
      <c r="AB1546" s="24" t="s">
        <v>113</v>
      </c>
      <c r="AC1546" s="41">
        <f t="shared" si="446"/>
        <v>4893.0234</v>
      </c>
      <c r="AD1546" s="41">
        <v>1</v>
      </c>
      <c r="AE1546" s="72">
        <f>INDEX(SA!$C$2:$G$11,MATCH(Details!S1546,SA!$C$2:$C$11,0),MATCH(Details!V1546,SA!$C$2:$G$2,0))*Y1546/(F1546-E1546+1)</f>
        <v>4146.63</v>
      </c>
      <c r="AF1546" s="41">
        <f t="shared" si="447"/>
        <v>0</v>
      </c>
      <c r="AG1546" s="41">
        <f t="shared" si="448"/>
        <v>0</v>
      </c>
      <c r="AH1546" s="41">
        <f t="shared" si="449"/>
        <v>746.39340000000004</v>
      </c>
      <c r="AI1546" s="60">
        <f t="shared" si="450"/>
        <v>165.86520000000002</v>
      </c>
      <c r="AJ1546" s="60">
        <f t="shared" si="451"/>
        <v>932.99175000000002</v>
      </c>
      <c r="AK1546" s="60">
        <f t="shared" si="452"/>
        <v>2056.2740547945205</v>
      </c>
      <c r="AL1546" s="60">
        <f t="shared" si="453"/>
        <v>1511.3614302739725</v>
      </c>
      <c r="AM1546" s="41">
        <f t="shared" si="454"/>
        <v>1536.4116197260273</v>
      </c>
      <c r="AN1546" s="42">
        <f t="shared" si="455"/>
        <v>45715</v>
      </c>
      <c r="AO1546" s="43">
        <f t="shared" si="456"/>
        <v>4146.63</v>
      </c>
    </row>
    <row r="1547" spans="1:41" s="24" customFormat="1" ht="15.75" customHeight="1" x14ac:dyDescent="0.35">
      <c r="A1547" s="36" t="s">
        <v>27</v>
      </c>
      <c r="B1547" s="36">
        <v>202509</v>
      </c>
      <c r="C1547" s="24" t="s">
        <v>736</v>
      </c>
      <c r="D1547" s="24" t="s">
        <v>119</v>
      </c>
      <c r="E1547" s="62">
        <v>45901</v>
      </c>
      <c r="F1547" s="62">
        <v>46265</v>
      </c>
      <c r="G1547" s="37" t="s">
        <v>1918</v>
      </c>
      <c r="H1547" s="36">
        <v>652201</v>
      </c>
      <c r="I1547" s="63">
        <v>36905</v>
      </c>
      <c r="J1547" s="24" t="s">
        <v>4452</v>
      </c>
      <c r="K1547" s="63">
        <f t="shared" si="439"/>
        <v>45901</v>
      </c>
      <c r="L1547" s="55">
        <f t="shared" si="440"/>
        <v>0.04</v>
      </c>
      <c r="M1547" s="76">
        <v>0.22500000000000001</v>
      </c>
      <c r="N1547" s="62">
        <v>45901</v>
      </c>
      <c r="O1547" s="62">
        <v>46265</v>
      </c>
      <c r="P1547" s="63"/>
      <c r="Q1547" s="63"/>
      <c r="R1547" s="78">
        <v>24</v>
      </c>
      <c r="S1547" s="63" t="str">
        <f>VLOOKUP(R1547,SA!$B$3:$C$11,2,1)</f>
        <v>0-25</v>
      </c>
      <c r="T1547" s="38" t="s">
        <v>98</v>
      </c>
      <c r="U1547" s="24" t="s">
        <v>5746</v>
      </c>
      <c r="V1547" s="24">
        <v>600000</v>
      </c>
      <c r="W1547" s="39">
        <f t="shared" si="441"/>
        <v>0</v>
      </c>
      <c r="X1547" s="29">
        <f t="shared" si="442"/>
        <v>0</v>
      </c>
      <c r="Y1547" s="40">
        <f t="shared" si="443"/>
        <v>365</v>
      </c>
      <c r="Z1547" s="38">
        <f t="shared" si="444"/>
        <v>46081</v>
      </c>
      <c r="AA1547" s="41">
        <f t="shared" si="445"/>
        <v>181</v>
      </c>
      <c r="AB1547" s="24" t="s">
        <v>113</v>
      </c>
      <c r="AC1547" s="41">
        <f t="shared" si="446"/>
        <v>4893.0234</v>
      </c>
      <c r="AD1547" s="41">
        <v>1</v>
      </c>
      <c r="AE1547" s="72">
        <f>INDEX(SA!$C$2:$G$11,MATCH(Details!S1547,SA!$C$2:$C$11,0),MATCH(Details!V1547,SA!$C$2:$G$2,0))*Y1547/(F1547-E1547+1)</f>
        <v>4146.63</v>
      </c>
      <c r="AF1547" s="41">
        <f t="shared" si="447"/>
        <v>0</v>
      </c>
      <c r="AG1547" s="41">
        <f t="shared" si="448"/>
        <v>0</v>
      </c>
      <c r="AH1547" s="41">
        <f t="shared" si="449"/>
        <v>746.39340000000004</v>
      </c>
      <c r="AI1547" s="60">
        <f t="shared" si="450"/>
        <v>165.86520000000002</v>
      </c>
      <c r="AJ1547" s="60">
        <f t="shared" si="451"/>
        <v>932.99175000000002</v>
      </c>
      <c r="AK1547" s="60">
        <f t="shared" si="452"/>
        <v>2056.2740547945205</v>
      </c>
      <c r="AL1547" s="60">
        <f t="shared" si="453"/>
        <v>1511.3614302739725</v>
      </c>
      <c r="AM1547" s="41">
        <f t="shared" si="454"/>
        <v>1536.4116197260273</v>
      </c>
      <c r="AN1547" s="42">
        <f t="shared" si="455"/>
        <v>45715</v>
      </c>
      <c r="AO1547" s="43">
        <f t="shared" si="456"/>
        <v>4146.63</v>
      </c>
    </row>
    <row r="1548" spans="1:41" s="24" customFormat="1" ht="15.75" customHeight="1" x14ac:dyDescent="0.35">
      <c r="A1548" s="36" t="s">
        <v>27</v>
      </c>
      <c r="B1548" s="36">
        <v>202509</v>
      </c>
      <c r="C1548" s="24" t="s">
        <v>736</v>
      </c>
      <c r="D1548" s="24" t="s">
        <v>119</v>
      </c>
      <c r="E1548" s="62">
        <v>45901</v>
      </c>
      <c r="F1548" s="62">
        <v>46265</v>
      </c>
      <c r="G1548" s="37" t="s">
        <v>342</v>
      </c>
      <c r="H1548" s="36">
        <v>652201</v>
      </c>
      <c r="I1548" s="63">
        <v>25328</v>
      </c>
      <c r="J1548" s="24" t="s">
        <v>4453</v>
      </c>
      <c r="K1548" s="63">
        <f t="shared" si="439"/>
        <v>45901</v>
      </c>
      <c r="L1548" s="55">
        <f t="shared" si="440"/>
        <v>0.04</v>
      </c>
      <c r="M1548" s="76">
        <v>0.22500000000000001</v>
      </c>
      <c r="N1548" s="62">
        <v>45901</v>
      </c>
      <c r="O1548" s="62">
        <v>46265</v>
      </c>
      <c r="P1548" s="63"/>
      <c r="Q1548" s="63"/>
      <c r="R1548" s="78">
        <v>56</v>
      </c>
      <c r="S1548" s="63" t="str">
        <f>VLOOKUP(R1548,SA!$B$3:$C$11,2,1)</f>
        <v>56-65</v>
      </c>
      <c r="T1548" s="38" t="s">
        <v>97</v>
      </c>
      <c r="U1548" s="24" t="s">
        <v>56</v>
      </c>
      <c r="V1548" s="24">
        <v>600000</v>
      </c>
      <c r="W1548" s="39">
        <f t="shared" si="441"/>
        <v>600000</v>
      </c>
      <c r="X1548" s="29">
        <f t="shared" si="442"/>
        <v>1</v>
      </c>
      <c r="Y1548" s="40">
        <f t="shared" si="443"/>
        <v>365</v>
      </c>
      <c r="Z1548" s="38">
        <f t="shared" si="444"/>
        <v>46081</v>
      </c>
      <c r="AA1548" s="41">
        <f t="shared" si="445"/>
        <v>181</v>
      </c>
      <c r="AB1548" s="24" t="s">
        <v>113</v>
      </c>
      <c r="AC1548" s="41">
        <f t="shared" si="446"/>
        <v>14410.797200000001</v>
      </c>
      <c r="AD1548" s="41">
        <v>1</v>
      </c>
      <c r="AE1548" s="72">
        <f>INDEX(SA!$C$2:$G$11,MATCH(Details!S1548,SA!$C$2:$C$11,0),MATCH(Details!V1548,SA!$C$2:$G$2,0))*Y1548/(F1548-E1548+1)</f>
        <v>12212.54</v>
      </c>
      <c r="AF1548" s="41">
        <f t="shared" si="447"/>
        <v>0</v>
      </c>
      <c r="AG1548" s="41">
        <f t="shared" si="448"/>
        <v>0</v>
      </c>
      <c r="AH1548" s="41">
        <f t="shared" si="449"/>
        <v>2198.2572</v>
      </c>
      <c r="AI1548" s="60">
        <f t="shared" si="450"/>
        <v>488.50160000000005</v>
      </c>
      <c r="AJ1548" s="60">
        <f t="shared" si="451"/>
        <v>2747.8215000000005</v>
      </c>
      <c r="AK1548" s="60">
        <f t="shared" si="452"/>
        <v>6056.0814794520556</v>
      </c>
      <c r="AL1548" s="60">
        <f t="shared" si="453"/>
        <v>4451.2198873972611</v>
      </c>
      <c r="AM1548" s="41">
        <f t="shared" si="454"/>
        <v>4524.9970126027401</v>
      </c>
      <c r="AN1548" s="42">
        <f t="shared" si="455"/>
        <v>45715</v>
      </c>
      <c r="AO1548" s="43">
        <f t="shared" si="456"/>
        <v>12212.54</v>
      </c>
    </row>
    <row r="1549" spans="1:41" s="24" customFormat="1" ht="15.75" customHeight="1" x14ac:dyDescent="0.35">
      <c r="A1549" s="36" t="s">
        <v>27</v>
      </c>
      <c r="B1549" s="36">
        <v>202509</v>
      </c>
      <c r="C1549" s="24" t="s">
        <v>736</v>
      </c>
      <c r="D1549" s="24" t="s">
        <v>119</v>
      </c>
      <c r="E1549" s="62">
        <v>45901</v>
      </c>
      <c r="F1549" s="62">
        <v>46265</v>
      </c>
      <c r="G1549" s="37" t="s">
        <v>1919</v>
      </c>
      <c r="H1549" s="36">
        <v>652204</v>
      </c>
      <c r="I1549" s="63">
        <v>16984</v>
      </c>
      <c r="J1549" s="24" t="s">
        <v>4454</v>
      </c>
      <c r="K1549" s="63">
        <f t="shared" si="439"/>
        <v>45901</v>
      </c>
      <c r="L1549" s="55">
        <f t="shared" si="440"/>
        <v>0.04</v>
      </c>
      <c r="M1549" s="76">
        <v>0.22500000000000001</v>
      </c>
      <c r="N1549" s="62">
        <v>45901</v>
      </c>
      <c r="O1549" s="62">
        <v>46265</v>
      </c>
      <c r="P1549" s="63"/>
      <c r="Q1549" s="63"/>
      <c r="R1549" s="78">
        <v>79</v>
      </c>
      <c r="S1549" s="63" t="str">
        <f>VLOOKUP(R1549,SA!$B$3:$C$11,2,1)</f>
        <v>76-80</v>
      </c>
      <c r="T1549" s="38" t="s">
        <v>97</v>
      </c>
      <c r="U1549" s="24" t="s">
        <v>5744</v>
      </c>
      <c r="V1549" s="24">
        <v>500000</v>
      </c>
      <c r="W1549" s="39">
        <f t="shared" si="441"/>
        <v>0</v>
      </c>
      <c r="X1549" s="29">
        <f t="shared" si="442"/>
        <v>0</v>
      </c>
      <c r="Y1549" s="40">
        <f t="shared" si="443"/>
        <v>365</v>
      </c>
      <c r="Z1549" s="38">
        <f t="shared" si="444"/>
        <v>46081</v>
      </c>
      <c r="AA1549" s="41">
        <f t="shared" si="445"/>
        <v>181</v>
      </c>
      <c r="AB1549" s="24" t="s">
        <v>113</v>
      </c>
      <c r="AC1549" s="41">
        <f t="shared" si="446"/>
        <v>29821.089800000002</v>
      </c>
      <c r="AD1549" s="41">
        <v>1</v>
      </c>
      <c r="AE1549" s="72">
        <f>INDEX(SA!$C$2:$G$11,MATCH(Details!S1549,SA!$C$2:$C$11,0),MATCH(Details!V1549,SA!$C$2:$G$2,0))*Y1549/(F1549-E1549+1)</f>
        <v>25272.11</v>
      </c>
      <c r="AF1549" s="41">
        <f t="shared" si="447"/>
        <v>0</v>
      </c>
      <c r="AG1549" s="41">
        <f t="shared" si="448"/>
        <v>0</v>
      </c>
      <c r="AH1549" s="41">
        <f t="shared" si="449"/>
        <v>4548.9798000000001</v>
      </c>
      <c r="AI1549" s="60">
        <f t="shared" si="450"/>
        <v>1010.8844</v>
      </c>
      <c r="AJ1549" s="60">
        <f t="shared" si="451"/>
        <v>5686.2247500000003</v>
      </c>
      <c r="AK1549" s="60">
        <f t="shared" si="452"/>
        <v>12532.197013698631</v>
      </c>
      <c r="AL1549" s="60">
        <f t="shared" si="453"/>
        <v>9211.1648050684944</v>
      </c>
      <c r="AM1549" s="41">
        <f t="shared" si="454"/>
        <v>9363.8360449315078</v>
      </c>
      <c r="AN1549" s="42">
        <f t="shared" si="455"/>
        <v>45715</v>
      </c>
      <c r="AO1549" s="43">
        <f t="shared" si="456"/>
        <v>25272.11</v>
      </c>
    </row>
    <row r="1550" spans="1:41" s="24" customFormat="1" ht="15.75" customHeight="1" x14ac:dyDescent="0.35">
      <c r="A1550" s="36" t="s">
        <v>27</v>
      </c>
      <c r="B1550" s="36">
        <v>202509</v>
      </c>
      <c r="C1550" s="24" t="s">
        <v>736</v>
      </c>
      <c r="D1550" s="24" t="s">
        <v>119</v>
      </c>
      <c r="E1550" s="62">
        <v>45901</v>
      </c>
      <c r="F1550" s="62">
        <v>46265</v>
      </c>
      <c r="G1550" s="37" t="s">
        <v>1920</v>
      </c>
      <c r="H1550" s="36">
        <v>652204</v>
      </c>
      <c r="I1550" s="63">
        <v>17720</v>
      </c>
      <c r="J1550" s="24" t="s">
        <v>4455</v>
      </c>
      <c r="K1550" s="63">
        <f t="shared" si="439"/>
        <v>45901</v>
      </c>
      <c r="L1550" s="55">
        <f t="shared" si="440"/>
        <v>0.04</v>
      </c>
      <c r="M1550" s="76">
        <v>0.22500000000000001</v>
      </c>
      <c r="N1550" s="62">
        <v>45901</v>
      </c>
      <c r="O1550" s="62">
        <v>46265</v>
      </c>
      <c r="P1550" s="63"/>
      <c r="Q1550" s="63"/>
      <c r="R1550" s="78">
        <v>77</v>
      </c>
      <c r="S1550" s="63" t="str">
        <f>VLOOKUP(R1550,SA!$B$3:$C$11,2,1)</f>
        <v>76-80</v>
      </c>
      <c r="T1550" s="38" t="s">
        <v>98</v>
      </c>
      <c r="U1550" s="24" t="s">
        <v>5747</v>
      </c>
      <c r="V1550" s="24">
        <v>500000</v>
      </c>
      <c r="W1550" s="39">
        <f t="shared" si="441"/>
        <v>0</v>
      </c>
      <c r="X1550" s="29">
        <f t="shared" si="442"/>
        <v>0</v>
      </c>
      <c r="Y1550" s="40">
        <f t="shared" si="443"/>
        <v>365</v>
      </c>
      <c r="Z1550" s="38">
        <f t="shared" si="444"/>
        <v>46081</v>
      </c>
      <c r="AA1550" s="41">
        <f t="shared" si="445"/>
        <v>181</v>
      </c>
      <c r="AB1550" s="24" t="s">
        <v>113</v>
      </c>
      <c r="AC1550" s="41">
        <f t="shared" si="446"/>
        <v>29821.089800000002</v>
      </c>
      <c r="AD1550" s="41">
        <v>1</v>
      </c>
      <c r="AE1550" s="72">
        <f>INDEX(SA!$C$2:$G$11,MATCH(Details!S1550,SA!$C$2:$C$11,0),MATCH(Details!V1550,SA!$C$2:$G$2,0))*Y1550/(F1550-E1550+1)</f>
        <v>25272.11</v>
      </c>
      <c r="AF1550" s="41">
        <f t="shared" si="447"/>
        <v>0</v>
      </c>
      <c r="AG1550" s="41">
        <f t="shared" si="448"/>
        <v>0</v>
      </c>
      <c r="AH1550" s="41">
        <f t="shared" si="449"/>
        <v>4548.9798000000001</v>
      </c>
      <c r="AI1550" s="60">
        <f t="shared" si="450"/>
        <v>1010.8844</v>
      </c>
      <c r="AJ1550" s="60">
        <f t="shared" si="451"/>
        <v>5686.2247500000003</v>
      </c>
      <c r="AK1550" s="60">
        <f t="shared" si="452"/>
        <v>12532.197013698631</v>
      </c>
      <c r="AL1550" s="60">
        <f t="shared" si="453"/>
        <v>9211.1648050684944</v>
      </c>
      <c r="AM1550" s="41">
        <f t="shared" si="454"/>
        <v>9363.8360449315078</v>
      </c>
      <c r="AN1550" s="42">
        <f t="shared" si="455"/>
        <v>45715</v>
      </c>
      <c r="AO1550" s="43">
        <f t="shared" si="456"/>
        <v>25272.11</v>
      </c>
    </row>
    <row r="1551" spans="1:41" s="24" customFormat="1" ht="15.75" customHeight="1" x14ac:dyDescent="0.35">
      <c r="A1551" s="36" t="s">
        <v>27</v>
      </c>
      <c r="B1551" s="36">
        <v>202509</v>
      </c>
      <c r="C1551" s="24" t="s">
        <v>736</v>
      </c>
      <c r="D1551" s="24" t="s">
        <v>119</v>
      </c>
      <c r="E1551" s="62">
        <v>45901</v>
      </c>
      <c r="F1551" s="62">
        <v>46265</v>
      </c>
      <c r="G1551" s="37" t="s">
        <v>1921</v>
      </c>
      <c r="H1551" s="36">
        <v>652204</v>
      </c>
      <c r="I1551" s="63">
        <v>29033</v>
      </c>
      <c r="J1551" s="24" t="s">
        <v>4456</v>
      </c>
      <c r="K1551" s="63">
        <f t="shared" si="439"/>
        <v>45901</v>
      </c>
      <c r="L1551" s="55">
        <f t="shared" si="440"/>
        <v>0.04</v>
      </c>
      <c r="M1551" s="76">
        <v>0.22500000000000001</v>
      </c>
      <c r="N1551" s="62">
        <v>45901</v>
      </c>
      <c r="O1551" s="62">
        <v>46265</v>
      </c>
      <c r="P1551" s="63"/>
      <c r="Q1551" s="63"/>
      <c r="R1551" s="78">
        <v>46</v>
      </c>
      <c r="S1551" s="63" t="str">
        <f>VLOOKUP(R1551,SA!$B$3:$C$11,2,1)</f>
        <v>46-55</v>
      </c>
      <c r="T1551" s="38" t="s">
        <v>98</v>
      </c>
      <c r="U1551" s="24" t="s">
        <v>5743</v>
      </c>
      <c r="V1551" s="24">
        <v>500000</v>
      </c>
      <c r="W1551" s="39">
        <f t="shared" si="441"/>
        <v>0</v>
      </c>
      <c r="X1551" s="29">
        <f t="shared" si="442"/>
        <v>0</v>
      </c>
      <c r="Y1551" s="40">
        <f t="shared" si="443"/>
        <v>365</v>
      </c>
      <c r="Z1551" s="38">
        <f t="shared" si="444"/>
        <v>46081</v>
      </c>
      <c r="AA1551" s="41">
        <f t="shared" si="445"/>
        <v>181</v>
      </c>
      <c r="AB1551" s="24" t="s">
        <v>113</v>
      </c>
      <c r="AC1551" s="41">
        <f t="shared" si="446"/>
        <v>8919.0417999999991</v>
      </c>
      <c r="AD1551" s="41">
        <v>1</v>
      </c>
      <c r="AE1551" s="72">
        <f>INDEX(SA!$C$2:$G$11,MATCH(Details!S1551,SA!$C$2:$C$11,0),MATCH(Details!V1551,SA!$C$2:$G$2,0))*Y1551/(F1551-E1551+1)</f>
        <v>7558.5099999999993</v>
      </c>
      <c r="AF1551" s="41">
        <f t="shared" si="447"/>
        <v>0</v>
      </c>
      <c r="AG1551" s="41">
        <f t="shared" si="448"/>
        <v>0</v>
      </c>
      <c r="AH1551" s="41">
        <f t="shared" si="449"/>
        <v>1360.5317999999997</v>
      </c>
      <c r="AI1551" s="60">
        <f t="shared" si="450"/>
        <v>302.34039999999999</v>
      </c>
      <c r="AJ1551" s="60">
        <f t="shared" si="451"/>
        <v>1700.6647499999999</v>
      </c>
      <c r="AK1551" s="60">
        <f t="shared" si="452"/>
        <v>3748.1926301369858</v>
      </c>
      <c r="AL1551" s="60">
        <f t="shared" si="453"/>
        <v>2754.9215831506845</v>
      </c>
      <c r="AM1551" s="41">
        <f t="shared" si="454"/>
        <v>2800.5832668493149</v>
      </c>
      <c r="AN1551" s="42">
        <f t="shared" si="455"/>
        <v>45715</v>
      </c>
      <c r="AO1551" s="43">
        <f t="shared" si="456"/>
        <v>7558.5099999999993</v>
      </c>
    </row>
    <row r="1552" spans="1:41" s="24" customFormat="1" ht="15.75" customHeight="1" x14ac:dyDescent="0.35">
      <c r="A1552" s="36" t="s">
        <v>27</v>
      </c>
      <c r="B1552" s="36">
        <v>202509</v>
      </c>
      <c r="C1552" s="24" t="s">
        <v>736</v>
      </c>
      <c r="D1552" s="24" t="s">
        <v>119</v>
      </c>
      <c r="E1552" s="62">
        <v>45901</v>
      </c>
      <c r="F1552" s="62">
        <v>46265</v>
      </c>
      <c r="G1552" s="37" t="s">
        <v>1922</v>
      </c>
      <c r="H1552" s="36">
        <v>652204</v>
      </c>
      <c r="I1552" s="63">
        <v>39750</v>
      </c>
      <c r="J1552" s="24" t="s">
        <v>4457</v>
      </c>
      <c r="K1552" s="63">
        <f t="shared" si="439"/>
        <v>45901</v>
      </c>
      <c r="L1552" s="55">
        <f t="shared" si="440"/>
        <v>0.04</v>
      </c>
      <c r="M1552" s="76">
        <v>0.22500000000000001</v>
      </c>
      <c r="N1552" s="62">
        <v>45901</v>
      </c>
      <c r="O1552" s="62">
        <v>46265</v>
      </c>
      <c r="P1552" s="63"/>
      <c r="Q1552" s="63"/>
      <c r="R1552" s="78">
        <v>16</v>
      </c>
      <c r="S1552" s="63" t="str">
        <f>VLOOKUP(R1552,SA!$B$3:$C$11,2,1)</f>
        <v>0-25</v>
      </c>
      <c r="T1552" s="38" t="s">
        <v>98</v>
      </c>
      <c r="U1552" s="24" t="s">
        <v>5746</v>
      </c>
      <c r="V1552" s="24">
        <v>500000</v>
      </c>
      <c r="W1552" s="39">
        <f t="shared" si="441"/>
        <v>0</v>
      </c>
      <c r="X1552" s="29">
        <f t="shared" si="442"/>
        <v>0</v>
      </c>
      <c r="Y1552" s="40">
        <f t="shared" si="443"/>
        <v>365</v>
      </c>
      <c r="Z1552" s="38">
        <f t="shared" si="444"/>
        <v>46081</v>
      </c>
      <c r="AA1552" s="41">
        <f t="shared" si="445"/>
        <v>181</v>
      </c>
      <c r="AB1552" s="24" t="s">
        <v>113</v>
      </c>
      <c r="AC1552" s="41">
        <f t="shared" si="446"/>
        <v>4448.2106000000003</v>
      </c>
      <c r="AD1552" s="41">
        <v>1</v>
      </c>
      <c r="AE1552" s="72">
        <f>INDEX(SA!$C$2:$G$11,MATCH(Details!S1552,SA!$C$2:$C$11,0),MATCH(Details!V1552,SA!$C$2:$G$2,0))*Y1552/(F1552-E1552+1)</f>
        <v>3769.67</v>
      </c>
      <c r="AF1552" s="41">
        <f t="shared" si="447"/>
        <v>0</v>
      </c>
      <c r="AG1552" s="41">
        <f t="shared" si="448"/>
        <v>0</v>
      </c>
      <c r="AH1552" s="41">
        <f t="shared" si="449"/>
        <v>678.54060000000004</v>
      </c>
      <c r="AI1552" s="60">
        <f t="shared" si="450"/>
        <v>150.7868</v>
      </c>
      <c r="AJ1552" s="60">
        <f t="shared" si="451"/>
        <v>848.17574999999999</v>
      </c>
      <c r="AK1552" s="60">
        <f t="shared" si="452"/>
        <v>1869.3432054794521</v>
      </c>
      <c r="AL1552" s="60">
        <f t="shared" si="453"/>
        <v>1373.9672560273973</v>
      </c>
      <c r="AM1552" s="41">
        <f t="shared" si="454"/>
        <v>1396.7401939726028</v>
      </c>
      <c r="AN1552" s="42">
        <f t="shared" si="455"/>
        <v>45715</v>
      </c>
      <c r="AO1552" s="43">
        <f t="shared" si="456"/>
        <v>3769.67</v>
      </c>
    </row>
    <row r="1553" spans="1:41" s="24" customFormat="1" ht="15.75" customHeight="1" x14ac:dyDescent="0.35">
      <c r="A1553" s="36" t="s">
        <v>27</v>
      </c>
      <c r="B1553" s="36">
        <v>202509</v>
      </c>
      <c r="C1553" s="24" t="s">
        <v>736</v>
      </c>
      <c r="D1553" s="24" t="s">
        <v>119</v>
      </c>
      <c r="E1553" s="62">
        <v>45901</v>
      </c>
      <c r="F1553" s="62">
        <v>46265</v>
      </c>
      <c r="G1553" s="37" t="s">
        <v>496</v>
      </c>
      <c r="H1553" s="36">
        <v>652204</v>
      </c>
      <c r="I1553" s="63">
        <v>27012</v>
      </c>
      <c r="J1553" s="24" t="s">
        <v>4458</v>
      </c>
      <c r="K1553" s="63">
        <f t="shared" si="439"/>
        <v>45901</v>
      </c>
      <c r="L1553" s="55">
        <f t="shared" si="440"/>
        <v>0.04</v>
      </c>
      <c r="M1553" s="76">
        <v>0.22500000000000001</v>
      </c>
      <c r="N1553" s="62">
        <v>45901</v>
      </c>
      <c r="O1553" s="62">
        <v>46265</v>
      </c>
      <c r="P1553" s="63"/>
      <c r="Q1553" s="63"/>
      <c r="R1553" s="78">
        <v>51</v>
      </c>
      <c r="S1553" s="63" t="str">
        <f>VLOOKUP(R1553,SA!$B$3:$C$11,2,1)</f>
        <v>46-55</v>
      </c>
      <c r="T1553" s="38" t="s">
        <v>97</v>
      </c>
      <c r="U1553" s="24" t="s">
        <v>56</v>
      </c>
      <c r="V1553" s="24">
        <v>500000</v>
      </c>
      <c r="W1553" s="39">
        <f t="shared" si="441"/>
        <v>500000</v>
      </c>
      <c r="X1553" s="29">
        <f t="shared" si="442"/>
        <v>1</v>
      </c>
      <c r="Y1553" s="40">
        <f t="shared" si="443"/>
        <v>365</v>
      </c>
      <c r="Z1553" s="38">
        <f t="shared" si="444"/>
        <v>46081</v>
      </c>
      <c r="AA1553" s="41">
        <f t="shared" si="445"/>
        <v>181</v>
      </c>
      <c r="AB1553" s="24" t="s">
        <v>113</v>
      </c>
      <c r="AC1553" s="41">
        <f t="shared" si="446"/>
        <v>8919.0417999999991</v>
      </c>
      <c r="AD1553" s="41">
        <v>1</v>
      </c>
      <c r="AE1553" s="72">
        <f>INDEX(SA!$C$2:$G$11,MATCH(Details!S1553,SA!$C$2:$C$11,0),MATCH(Details!V1553,SA!$C$2:$G$2,0))*Y1553/(F1553-E1553+1)</f>
        <v>7558.5099999999993</v>
      </c>
      <c r="AF1553" s="41">
        <f t="shared" si="447"/>
        <v>0</v>
      </c>
      <c r="AG1553" s="41">
        <f t="shared" si="448"/>
        <v>0</v>
      </c>
      <c r="AH1553" s="41">
        <f t="shared" si="449"/>
        <v>1360.5317999999997</v>
      </c>
      <c r="AI1553" s="60">
        <f t="shared" si="450"/>
        <v>302.34039999999999</v>
      </c>
      <c r="AJ1553" s="60">
        <f t="shared" si="451"/>
        <v>1700.6647499999999</v>
      </c>
      <c r="AK1553" s="60">
        <f t="shared" si="452"/>
        <v>3748.1926301369858</v>
      </c>
      <c r="AL1553" s="60">
        <f t="shared" si="453"/>
        <v>2754.9215831506845</v>
      </c>
      <c r="AM1553" s="41">
        <f t="shared" si="454"/>
        <v>2800.5832668493149</v>
      </c>
      <c r="AN1553" s="42">
        <f t="shared" si="455"/>
        <v>45715</v>
      </c>
      <c r="AO1553" s="43">
        <f t="shared" si="456"/>
        <v>7558.5099999999993</v>
      </c>
    </row>
    <row r="1554" spans="1:41" s="24" customFormat="1" ht="15.75" customHeight="1" x14ac:dyDescent="0.35">
      <c r="A1554" s="36" t="s">
        <v>27</v>
      </c>
      <c r="B1554" s="36">
        <v>202509</v>
      </c>
      <c r="C1554" s="24" t="s">
        <v>736</v>
      </c>
      <c r="D1554" s="24" t="s">
        <v>119</v>
      </c>
      <c r="E1554" s="62">
        <v>45901</v>
      </c>
      <c r="F1554" s="62">
        <v>46265</v>
      </c>
      <c r="G1554" s="37" t="s">
        <v>1923</v>
      </c>
      <c r="H1554" s="36">
        <v>652207</v>
      </c>
      <c r="I1554" s="63">
        <v>21654</v>
      </c>
      <c r="J1554" s="24" t="s">
        <v>4459</v>
      </c>
      <c r="K1554" s="63">
        <f t="shared" si="439"/>
        <v>45901</v>
      </c>
      <c r="L1554" s="55">
        <f t="shared" si="440"/>
        <v>0.04</v>
      </c>
      <c r="M1554" s="76">
        <v>0.22500000000000001</v>
      </c>
      <c r="N1554" s="62">
        <v>45901</v>
      </c>
      <c r="O1554" s="62">
        <v>46265</v>
      </c>
      <c r="P1554" s="63"/>
      <c r="Q1554" s="63"/>
      <c r="R1554" s="78">
        <v>66</v>
      </c>
      <c r="S1554" s="63" t="str">
        <f>VLOOKUP(R1554,SA!$B$3:$C$11,2,1)</f>
        <v>66-70</v>
      </c>
      <c r="T1554" s="38" t="s">
        <v>97</v>
      </c>
      <c r="U1554" s="24" t="s">
        <v>5744</v>
      </c>
      <c r="V1554" s="24">
        <v>500000</v>
      </c>
      <c r="W1554" s="39">
        <f t="shared" si="441"/>
        <v>0</v>
      </c>
      <c r="X1554" s="29">
        <f t="shared" si="442"/>
        <v>0</v>
      </c>
      <c r="Y1554" s="40">
        <f t="shared" si="443"/>
        <v>365</v>
      </c>
      <c r="Z1554" s="38">
        <f t="shared" si="444"/>
        <v>46081</v>
      </c>
      <c r="AA1554" s="41">
        <f t="shared" si="445"/>
        <v>181</v>
      </c>
      <c r="AB1554" s="24" t="s">
        <v>113</v>
      </c>
      <c r="AC1554" s="41">
        <f t="shared" si="446"/>
        <v>18713.136199999997</v>
      </c>
      <c r="AD1554" s="41">
        <v>1</v>
      </c>
      <c r="AE1554" s="72">
        <f>INDEX(SA!$C$2:$G$11,MATCH(Details!S1554,SA!$C$2:$C$11,0),MATCH(Details!V1554,SA!$C$2:$G$2,0))*Y1554/(F1554-E1554+1)</f>
        <v>15858.589999999998</v>
      </c>
      <c r="AF1554" s="41">
        <f t="shared" si="447"/>
        <v>0</v>
      </c>
      <c r="AG1554" s="41">
        <f t="shared" si="448"/>
        <v>0</v>
      </c>
      <c r="AH1554" s="41">
        <f t="shared" si="449"/>
        <v>2854.5461999999998</v>
      </c>
      <c r="AI1554" s="60">
        <f t="shared" si="450"/>
        <v>634.34359999999992</v>
      </c>
      <c r="AJ1554" s="60">
        <f t="shared" si="451"/>
        <v>3568.1827499999995</v>
      </c>
      <c r="AK1554" s="60">
        <f t="shared" si="452"/>
        <v>7864.1227123287663</v>
      </c>
      <c r="AL1554" s="60">
        <f t="shared" si="453"/>
        <v>5780.130193561643</v>
      </c>
      <c r="AM1554" s="41">
        <f t="shared" si="454"/>
        <v>5875.9334564383553</v>
      </c>
      <c r="AN1554" s="42">
        <f t="shared" si="455"/>
        <v>45715</v>
      </c>
      <c r="AO1554" s="43">
        <f t="shared" si="456"/>
        <v>15858.589999999998</v>
      </c>
    </row>
    <row r="1555" spans="1:41" s="24" customFormat="1" ht="15.75" customHeight="1" x14ac:dyDescent="0.35">
      <c r="A1555" s="36" t="s">
        <v>27</v>
      </c>
      <c r="B1555" s="36">
        <v>202509</v>
      </c>
      <c r="C1555" s="24" t="s">
        <v>736</v>
      </c>
      <c r="D1555" s="24" t="s">
        <v>119</v>
      </c>
      <c r="E1555" s="62">
        <v>45901</v>
      </c>
      <c r="F1555" s="62">
        <v>46265</v>
      </c>
      <c r="G1555" s="37" t="s">
        <v>1924</v>
      </c>
      <c r="H1555" s="36">
        <v>652207</v>
      </c>
      <c r="I1555" s="63">
        <v>23358</v>
      </c>
      <c r="J1555" s="24" t="s">
        <v>4460</v>
      </c>
      <c r="K1555" s="63">
        <f t="shared" si="439"/>
        <v>45901</v>
      </c>
      <c r="L1555" s="55">
        <f t="shared" si="440"/>
        <v>0.04</v>
      </c>
      <c r="M1555" s="76">
        <v>0.22500000000000001</v>
      </c>
      <c r="N1555" s="62">
        <v>45901</v>
      </c>
      <c r="O1555" s="62">
        <v>46265</v>
      </c>
      <c r="P1555" s="63"/>
      <c r="Q1555" s="63"/>
      <c r="R1555" s="78">
        <v>61</v>
      </c>
      <c r="S1555" s="63" t="str">
        <f>VLOOKUP(R1555,SA!$B$3:$C$11,2,1)</f>
        <v>56-65</v>
      </c>
      <c r="T1555" s="38" t="s">
        <v>98</v>
      </c>
      <c r="U1555" s="24" t="s">
        <v>5747</v>
      </c>
      <c r="V1555" s="24">
        <v>500000</v>
      </c>
      <c r="W1555" s="39">
        <f t="shared" si="441"/>
        <v>0</v>
      </c>
      <c r="X1555" s="29">
        <f t="shared" si="442"/>
        <v>0</v>
      </c>
      <c r="Y1555" s="40">
        <f t="shared" si="443"/>
        <v>365</v>
      </c>
      <c r="Z1555" s="38">
        <f t="shared" si="444"/>
        <v>46081</v>
      </c>
      <c r="AA1555" s="41">
        <f t="shared" si="445"/>
        <v>181</v>
      </c>
      <c r="AB1555" s="24" t="s">
        <v>113</v>
      </c>
      <c r="AC1555" s="41">
        <f t="shared" si="446"/>
        <v>13100.714</v>
      </c>
      <c r="AD1555" s="41">
        <v>1</v>
      </c>
      <c r="AE1555" s="72">
        <f>INDEX(SA!$C$2:$G$11,MATCH(Details!S1555,SA!$C$2:$C$11,0),MATCH(Details!V1555,SA!$C$2:$G$2,0))*Y1555/(F1555-E1555+1)</f>
        <v>11102.3</v>
      </c>
      <c r="AF1555" s="41">
        <f t="shared" si="447"/>
        <v>0</v>
      </c>
      <c r="AG1555" s="41">
        <f t="shared" si="448"/>
        <v>0</v>
      </c>
      <c r="AH1555" s="41">
        <f t="shared" si="449"/>
        <v>1998.4139999999998</v>
      </c>
      <c r="AI1555" s="60">
        <f t="shared" si="450"/>
        <v>444.09199999999998</v>
      </c>
      <c r="AJ1555" s="60">
        <f t="shared" si="451"/>
        <v>2498.0174999999999</v>
      </c>
      <c r="AK1555" s="60">
        <f t="shared" si="452"/>
        <v>5505.5241095890406</v>
      </c>
      <c r="AL1555" s="60">
        <f t="shared" si="453"/>
        <v>4046.5602205479449</v>
      </c>
      <c r="AM1555" s="41">
        <f t="shared" si="454"/>
        <v>4113.6302794520543</v>
      </c>
      <c r="AN1555" s="42">
        <f t="shared" si="455"/>
        <v>45715</v>
      </c>
      <c r="AO1555" s="43">
        <f t="shared" si="456"/>
        <v>11102.3</v>
      </c>
    </row>
    <row r="1556" spans="1:41" s="24" customFormat="1" ht="15.75" customHeight="1" x14ac:dyDescent="0.35">
      <c r="A1556" s="36" t="s">
        <v>27</v>
      </c>
      <c r="B1556" s="36">
        <v>202509</v>
      </c>
      <c r="C1556" s="24" t="s">
        <v>736</v>
      </c>
      <c r="D1556" s="24" t="s">
        <v>119</v>
      </c>
      <c r="E1556" s="62">
        <v>45901</v>
      </c>
      <c r="F1556" s="62">
        <v>46265</v>
      </c>
      <c r="G1556" s="37" t="s">
        <v>348</v>
      </c>
      <c r="H1556" s="36">
        <v>652207</v>
      </c>
      <c r="I1556" s="63">
        <v>33333</v>
      </c>
      <c r="J1556" s="24" t="s">
        <v>4461</v>
      </c>
      <c r="K1556" s="63">
        <f t="shared" si="439"/>
        <v>45901</v>
      </c>
      <c r="L1556" s="55">
        <f t="shared" si="440"/>
        <v>0.04</v>
      </c>
      <c r="M1556" s="76">
        <v>0.22500000000000001</v>
      </c>
      <c r="N1556" s="62">
        <v>45901</v>
      </c>
      <c r="O1556" s="62">
        <v>46265</v>
      </c>
      <c r="P1556" s="63"/>
      <c r="Q1556" s="63"/>
      <c r="R1556" s="78">
        <v>34</v>
      </c>
      <c r="S1556" s="63" t="str">
        <f>VLOOKUP(R1556,SA!$B$3:$C$11,2,1)</f>
        <v>26-35</v>
      </c>
      <c r="T1556" s="38" t="s">
        <v>98</v>
      </c>
      <c r="U1556" s="24" t="s">
        <v>56</v>
      </c>
      <c r="V1556" s="24">
        <v>500000</v>
      </c>
      <c r="W1556" s="39">
        <f t="shared" si="441"/>
        <v>500000</v>
      </c>
      <c r="X1556" s="29">
        <f t="shared" si="442"/>
        <v>1</v>
      </c>
      <c r="Y1556" s="40">
        <f t="shared" si="443"/>
        <v>365</v>
      </c>
      <c r="Z1556" s="38">
        <f t="shared" si="444"/>
        <v>46081</v>
      </c>
      <c r="AA1556" s="41">
        <f t="shared" si="445"/>
        <v>181</v>
      </c>
      <c r="AB1556" s="24" t="s">
        <v>113</v>
      </c>
      <c r="AC1556" s="41">
        <f t="shared" si="446"/>
        <v>4986.3141999999998</v>
      </c>
      <c r="AD1556" s="41">
        <v>1</v>
      </c>
      <c r="AE1556" s="72">
        <f>INDEX(SA!$C$2:$G$11,MATCH(Details!S1556,SA!$C$2:$C$11,0),MATCH(Details!V1556,SA!$C$2:$G$2,0))*Y1556/(F1556-E1556+1)</f>
        <v>4225.6899999999996</v>
      </c>
      <c r="AF1556" s="41">
        <f t="shared" si="447"/>
        <v>0</v>
      </c>
      <c r="AG1556" s="41">
        <f t="shared" si="448"/>
        <v>0</v>
      </c>
      <c r="AH1556" s="41">
        <f t="shared" si="449"/>
        <v>760.62419999999986</v>
      </c>
      <c r="AI1556" s="60">
        <f t="shared" si="450"/>
        <v>169.02759999999998</v>
      </c>
      <c r="AJ1556" s="60">
        <f t="shared" si="451"/>
        <v>950.78024999999991</v>
      </c>
      <c r="AK1556" s="60">
        <f t="shared" si="452"/>
        <v>2095.479150684931</v>
      </c>
      <c r="AL1556" s="60">
        <f t="shared" si="453"/>
        <v>1540.1771757534243</v>
      </c>
      <c r="AM1556" s="41">
        <f t="shared" si="454"/>
        <v>1565.7049742465756</v>
      </c>
      <c r="AN1556" s="42">
        <f t="shared" si="455"/>
        <v>45715</v>
      </c>
      <c r="AO1556" s="43">
        <f t="shared" si="456"/>
        <v>4225.6899999999996</v>
      </c>
    </row>
    <row r="1557" spans="1:41" s="24" customFormat="1" ht="15.75" customHeight="1" x14ac:dyDescent="0.35">
      <c r="A1557" s="36" t="s">
        <v>27</v>
      </c>
      <c r="B1557" s="36">
        <v>202509</v>
      </c>
      <c r="C1557" s="24" t="s">
        <v>736</v>
      </c>
      <c r="D1557" s="24" t="s">
        <v>119</v>
      </c>
      <c r="E1557" s="62">
        <v>45901</v>
      </c>
      <c r="F1557" s="62">
        <v>46265</v>
      </c>
      <c r="G1557" s="37" t="s">
        <v>1925</v>
      </c>
      <c r="H1557" s="36">
        <v>652210</v>
      </c>
      <c r="I1557" s="63">
        <v>39895</v>
      </c>
      <c r="J1557" s="24" t="s">
        <v>4462</v>
      </c>
      <c r="K1557" s="63">
        <f t="shared" si="439"/>
        <v>45901</v>
      </c>
      <c r="L1557" s="55">
        <f t="shared" si="440"/>
        <v>0.04</v>
      </c>
      <c r="M1557" s="76">
        <v>0.22500000000000001</v>
      </c>
      <c r="N1557" s="62">
        <v>45901</v>
      </c>
      <c r="O1557" s="62">
        <v>46265</v>
      </c>
      <c r="P1557" s="63"/>
      <c r="Q1557" s="63"/>
      <c r="R1557" s="78">
        <v>16</v>
      </c>
      <c r="S1557" s="63" t="str">
        <f>VLOOKUP(R1557,SA!$B$3:$C$11,2,1)</f>
        <v>0-25</v>
      </c>
      <c r="T1557" s="38" t="s">
        <v>97</v>
      </c>
      <c r="U1557" s="24" t="s">
        <v>5745</v>
      </c>
      <c r="V1557" s="24">
        <v>400000</v>
      </c>
      <c r="W1557" s="39">
        <f t="shared" si="441"/>
        <v>0</v>
      </c>
      <c r="X1557" s="29">
        <f t="shared" si="442"/>
        <v>0</v>
      </c>
      <c r="Y1557" s="40">
        <f t="shared" si="443"/>
        <v>365</v>
      </c>
      <c r="Z1557" s="38">
        <f t="shared" si="444"/>
        <v>46081</v>
      </c>
      <c r="AA1557" s="41">
        <f t="shared" si="445"/>
        <v>181</v>
      </c>
      <c r="AB1557" s="24" t="s">
        <v>113</v>
      </c>
      <c r="AC1557" s="41">
        <f t="shared" si="446"/>
        <v>4043.8364000000001</v>
      </c>
      <c r="AD1557" s="41">
        <v>1</v>
      </c>
      <c r="AE1557" s="72">
        <f>INDEX(SA!$C$2:$G$11,MATCH(Details!S1557,SA!$C$2:$C$11,0),MATCH(Details!V1557,SA!$C$2:$G$2,0))*Y1557/(F1557-E1557+1)</f>
        <v>3426.98</v>
      </c>
      <c r="AF1557" s="41">
        <f t="shared" si="447"/>
        <v>0</v>
      </c>
      <c r="AG1557" s="41">
        <f t="shared" si="448"/>
        <v>0</v>
      </c>
      <c r="AH1557" s="41">
        <f t="shared" si="449"/>
        <v>616.85640000000001</v>
      </c>
      <c r="AI1557" s="60">
        <f t="shared" si="450"/>
        <v>137.07920000000001</v>
      </c>
      <c r="AJ1557" s="60">
        <f t="shared" si="451"/>
        <v>771.07050000000004</v>
      </c>
      <c r="AK1557" s="60">
        <f t="shared" si="452"/>
        <v>1699.4065205479453</v>
      </c>
      <c r="AL1557" s="60">
        <f t="shared" si="453"/>
        <v>1249.0637926027398</v>
      </c>
      <c r="AM1557" s="41">
        <f t="shared" si="454"/>
        <v>1269.7665073972601</v>
      </c>
      <c r="AN1557" s="42">
        <f t="shared" si="455"/>
        <v>45715</v>
      </c>
      <c r="AO1557" s="43">
        <f t="shared" si="456"/>
        <v>3426.98</v>
      </c>
    </row>
    <row r="1558" spans="1:41" s="24" customFormat="1" ht="15.75" customHeight="1" x14ac:dyDescent="0.35">
      <c r="A1558" s="36" t="s">
        <v>27</v>
      </c>
      <c r="B1558" s="36">
        <v>202509</v>
      </c>
      <c r="C1558" s="24" t="s">
        <v>736</v>
      </c>
      <c r="D1558" s="24" t="s">
        <v>119</v>
      </c>
      <c r="E1558" s="62">
        <v>45901</v>
      </c>
      <c r="F1558" s="62">
        <v>46265</v>
      </c>
      <c r="G1558" s="37" t="s">
        <v>1926</v>
      </c>
      <c r="H1558" s="36">
        <v>652210</v>
      </c>
      <c r="I1558" s="63">
        <v>17177</v>
      </c>
      <c r="J1558" s="24" t="s">
        <v>4463</v>
      </c>
      <c r="K1558" s="63">
        <f t="shared" si="439"/>
        <v>45901</v>
      </c>
      <c r="L1558" s="55">
        <f t="shared" si="440"/>
        <v>0.04</v>
      </c>
      <c r="M1558" s="76">
        <v>0.22500000000000001</v>
      </c>
      <c r="N1558" s="62">
        <v>45901</v>
      </c>
      <c r="O1558" s="62">
        <v>46265</v>
      </c>
      <c r="P1558" s="63"/>
      <c r="Q1558" s="63"/>
      <c r="R1558" s="78">
        <v>78</v>
      </c>
      <c r="S1558" s="63" t="str">
        <f>VLOOKUP(R1558,SA!$B$3:$C$11,2,1)</f>
        <v>76-80</v>
      </c>
      <c r="T1558" s="38" t="s">
        <v>97</v>
      </c>
      <c r="U1558" s="24" t="s">
        <v>5744</v>
      </c>
      <c r="V1558" s="24">
        <v>400000</v>
      </c>
      <c r="W1558" s="39">
        <f t="shared" si="441"/>
        <v>0</v>
      </c>
      <c r="X1558" s="29">
        <f t="shared" si="442"/>
        <v>0</v>
      </c>
      <c r="Y1558" s="40">
        <f t="shared" si="443"/>
        <v>365</v>
      </c>
      <c r="Z1558" s="38">
        <f t="shared" si="444"/>
        <v>46081</v>
      </c>
      <c r="AA1558" s="41">
        <f t="shared" si="445"/>
        <v>181</v>
      </c>
      <c r="AB1558" s="24" t="s">
        <v>113</v>
      </c>
      <c r="AC1558" s="41">
        <f t="shared" si="446"/>
        <v>27110.087</v>
      </c>
      <c r="AD1558" s="41">
        <v>1</v>
      </c>
      <c r="AE1558" s="72">
        <f>INDEX(SA!$C$2:$G$11,MATCH(Details!S1558,SA!$C$2:$C$11,0),MATCH(Details!V1558,SA!$C$2:$G$2,0))*Y1558/(F1558-E1558+1)</f>
        <v>22974.65</v>
      </c>
      <c r="AF1558" s="41">
        <f t="shared" si="447"/>
        <v>0</v>
      </c>
      <c r="AG1558" s="41">
        <f t="shared" si="448"/>
        <v>0</v>
      </c>
      <c r="AH1558" s="41">
        <f t="shared" si="449"/>
        <v>4135.4369999999999</v>
      </c>
      <c r="AI1558" s="60">
        <f t="shared" si="450"/>
        <v>918.9860000000001</v>
      </c>
      <c r="AJ1558" s="60">
        <f t="shared" si="451"/>
        <v>5169.2962500000003</v>
      </c>
      <c r="AK1558" s="60">
        <f t="shared" si="452"/>
        <v>11392.908630136988</v>
      </c>
      <c r="AL1558" s="60">
        <f t="shared" si="453"/>
        <v>8373.7878431506851</v>
      </c>
      <c r="AM1558" s="41">
        <f t="shared" si="454"/>
        <v>8512.5799068493143</v>
      </c>
      <c r="AN1558" s="42">
        <f t="shared" si="455"/>
        <v>45715</v>
      </c>
      <c r="AO1558" s="43">
        <f t="shared" si="456"/>
        <v>22974.65</v>
      </c>
    </row>
    <row r="1559" spans="1:41" s="24" customFormat="1" ht="15.75" customHeight="1" x14ac:dyDescent="0.35">
      <c r="A1559" s="36" t="s">
        <v>27</v>
      </c>
      <c r="B1559" s="36">
        <v>202509</v>
      </c>
      <c r="C1559" s="24" t="s">
        <v>736</v>
      </c>
      <c r="D1559" s="24" t="s">
        <v>119</v>
      </c>
      <c r="E1559" s="62">
        <v>45901</v>
      </c>
      <c r="F1559" s="62">
        <v>46265</v>
      </c>
      <c r="G1559" s="37" t="s">
        <v>198</v>
      </c>
      <c r="H1559" s="36">
        <v>652210</v>
      </c>
      <c r="I1559" s="63">
        <v>27952</v>
      </c>
      <c r="J1559" s="24" t="s">
        <v>4464</v>
      </c>
      <c r="K1559" s="63">
        <f t="shared" si="439"/>
        <v>45901</v>
      </c>
      <c r="L1559" s="55">
        <f t="shared" si="440"/>
        <v>0.04</v>
      </c>
      <c r="M1559" s="76">
        <v>0.22500000000000001</v>
      </c>
      <c r="N1559" s="62">
        <v>45901</v>
      </c>
      <c r="O1559" s="62">
        <v>46265</v>
      </c>
      <c r="P1559" s="63"/>
      <c r="Q1559" s="63"/>
      <c r="R1559" s="78">
        <v>49</v>
      </c>
      <c r="S1559" s="63" t="str">
        <f>VLOOKUP(R1559,SA!$B$3:$C$11,2,1)</f>
        <v>46-55</v>
      </c>
      <c r="T1559" s="38" t="s">
        <v>97</v>
      </c>
      <c r="U1559" s="24" t="s">
        <v>56</v>
      </c>
      <c r="V1559" s="24">
        <v>400000</v>
      </c>
      <c r="W1559" s="39">
        <f t="shared" si="441"/>
        <v>400000</v>
      </c>
      <c r="X1559" s="29">
        <f t="shared" si="442"/>
        <v>1</v>
      </c>
      <c r="Y1559" s="40">
        <f t="shared" si="443"/>
        <v>365</v>
      </c>
      <c r="Z1559" s="38">
        <f t="shared" si="444"/>
        <v>46081</v>
      </c>
      <c r="AA1559" s="41">
        <f t="shared" si="445"/>
        <v>181</v>
      </c>
      <c r="AB1559" s="24" t="s">
        <v>113</v>
      </c>
      <c r="AC1559" s="41">
        <f t="shared" si="446"/>
        <v>8108.2165999999997</v>
      </c>
      <c r="AD1559" s="41">
        <v>1</v>
      </c>
      <c r="AE1559" s="72">
        <f>INDEX(SA!$C$2:$G$11,MATCH(Details!S1559,SA!$C$2:$C$11,0),MATCH(Details!V1559,SA!$C$2:$G$2,0))*Y1559/(F1559-E1559+1)</f>
        <v>6871.37</v>
      </c>
      <c r="AF1559" s="41">
        <f t="shared" si="447"/>
        <v>0</v>
      </c>
      <c r="AG1559" s="41">
        <f t="shared" si="448"/>
        <v>0</v>
      </c>
      <c r="AH1559" s="41">
        <f t="shared" si="449"/>
        <v>1236.8465999999999</v>
      </c>
      <c r="AI1559" s="60">
        <f t="shared" si="450"/>
        <v>274.85480000000001</v>
      </c>
      <c r="AJ1559" s="60">
        <f t="shared" si="451"/>
        <v>1546.05825</v>
      </c>
      <c r="AK1559" s="60">
        <f t="shared" si="452"/>
        <v>3407.446493150685</v>
      </c>
      <c r="AL1559" s="60">
        <f t="shared" si="453"/>
        <v>2504.4731724657536</v>
      </c>
      <c r="AM1559" s="41">
        <f t="shared" si="454"/>
        <v>2545.9837775342462</v>
      </c>
      <c r="AN1559" s="42">
        <f t="shared" si="455"/>
        <v>45715</v>
      </c>
      <c r="AO1559" s="43">
        <f t="shared" si="456"/>
        <v>6871.37</v>
      </c>
    </row>
    <row r="1560" spans="1:41" s="24" customFormat="1" ht="15.75" customHeight="1" x14ac:dyDescent="0.35">
      <c r="A1560" s="36" t="s">
        <v>27</v>
      </c>
      <c r="B1560" s="36">
        <v>202509</v>
      </c>
      <c r="C1560" s="24" t="s">
        <v>736</v>
      </c>
      <c r="D1560" s="24" t="s">
        <v>119</v>
      </c>
      <c r="E1560" s="62">
        <v>45901</v>
      </c>
      <c r="F1560" s="62">
        <v>46265</v>
      </c>
      <c r="G1560" s="37" t="s">
        <v>1927</v>
      </c>
      <c r="H1560" s="36">
        <v>652210</v>
      </c>
      <c r="I1560" s="63">
        <v>31092</v>
      </c>
      <c r="J1560" s="24" t="s">
        <v>4465</v>
      </c>
      <c r="K1560" s="63">
        <f t="shared" si="439"/>
        <v>45901</v>
      </c>
      <c r="L1560" s="55">
        <f t="shared" si="440"/>
        <v>0.04</v>
      </c>
      <c r="M1560" s="76">
        <v>0.22500000000000001</v>
      </c>
      <c r="N1560" s="62">
        <v>45901</v>
      </c>
      <c r="O1560" s="62">
        <v>46265</v>
      </c>
      <c r="P1560" s="63"/>
      <c r="Q1560" s="63"/>
      <c r="R1560" s="78">
        <v>40</v>
      </c>
      <c r="S1560" s="63" t="str">
        <f>VLOOKUP(R1560,SA!$B$3:$C$11,2,1)</f>
        <v>36-45</v>
      </c>
      <c r="T1560" s="38" t="s">
        <v>98</v>
      </c>
      <c r="U1560" s="24" t="s">
        <v>5743</v>
      </c>
      <c r="V1560" s="24">
        <v>400000</v>
      </c>
      <c r="W1560" s="39">
        <f t="shared" si="441"/>
        <v>0</v>
      </c>
      <c r="X1560" s="29">
        <f t="shared" si="442"/>
        <v>0</v>
      </c>
      <c r="Y1560" s="40">
        <f t="shared" si="443"/>
        <v>365</v>
      </c>
      <c r="Z1560" s="38">
        <f t="shared" si="444"/>
        <v>46081</v>
      </c>
      <c r="AA1560" s="41">
        <f t="shared" si="445"/>
        <v>181</v>
      </c>
      <c r="AB1560" s="24" t="s">
        <v>113</v>
      </c>
      <c r="AC1560" s="41">
        <f t="shared" si="446"/>
        <v>5496.5225999999993</v>
      </c>
      <c r="AD1560" s="41">
        <v>1</v>
      </c>
      <c r="AE1560" s="72">
        <f>INDEX(SA!$C$2:$G$11,MATCH(Details!S1560,SA!$C$2:$C$11,0),MATCH(Details!V1560,SA!$C$2:$G$2,0))*Y1560/(F1560-E1560+1)</f>
        <v>4658.07</v>
      </c>
      <c r="AF1560" s="41">
        <f t="shared" si="447"/>
        <v>0</v>
      </c>
      <c r="AG1560" s="41">
        <f t="shared" si="448"/>
        <v>0</v>
      </c>
      <c r="AH1560" s="41">
        <f t="shared" si="449"/>
        <v>838.45259999999996</v>
      </c>
      <c r="AI1560" s="60">
        <f t="shared" si="450"/>
        <v>186.3228</v>
      </c>
      <c r="AJ1560" s="60">
        <f t="shared" si="451"/>
        <v>1048.06575</v>
      </c>
      <c r="AK1560" s="60">
        <f t="shared" si="452"/>
        <v>2309.8922465753421</v>
      </c>
      <c r="AL1560" s="60">
        <f t="shared" si="453"/>
        <v>1697.7708012328765</v>
      </c>
      <c r="AM1560" s="41">
        <f t="shared" si="454"/>
        <v>1725.9106487671231</v>
      </c>
      <c r="AN1560" s="42">
        <f t="shared" si="455"/>
        <v>45715</v>
      </c>
      <c r="AO1560" s="43">
        <f t="shared" si="456"/>
        <v>4658.07</v>
      </c>
    </row>
    <row r="1561" spans="1:41" s="24" customFormat="1" ht="15.75" customHeight="1" x14ac:dyDescent="0.35">
      <c r="A1561" s="36" t="s">
        <v>27</v>
      </c>
      <c r="B1561" s="36">
        <v>202509</v>
      </c>
      <c r="C1561" s="24" t="s">
        <v>736</v>
      </c>
      <c r="D1561" s="24" t="s">
        <v>119</v>
      </c>
      <c r="E1561" s="62">
        <v>45901</v>
      </c>
      <c r="F1561" s="62">
        <v>46265</v>
      </c>
      <c r="G1561" s="37" t="s">
        <v>1928</v>
      </c>
      <c r="H1561" s="36">
        <v>652210</v>
      </c>
      <c r="I1561" s="63">
        <v>42719</v>
      </c>
      <c r="J1561" s="24" t="s">
        <v>4466</v>
      </c>
      <c r="K1561" s="63">
        <f t="shared" si="439"/>
        <v>45901</v>
      </c>
      <c r="L1561" s="55">
        <f t="shared" si="440"/>
        <v>0.04</v>
      </c>
      <c r="M1561" s="76">
        <v>0.22500000000000001</v>
      </c>
      <c r="N1561" s="62">
        <v>45901</v>
      </c>
      <c r="O1561" s="62">
        <v>46265</v>
      </c>
      <c r="P1561" s="63"/>
      <c r="Q1561" s="63"/>
      <c r="R1561" s="78">
        <v>8</v>
      </c>
      <c r="S1561" s="63" t="str">
        <f>VLOOKUP(R1561,SA!$B$3:$C$11,2,1)</f>
        <v>0-25</v>
      </c>
      <c r="T1561" s="38" t="s">
        <v>97</v>
      </c>
      <c r="U1561" s="24" t="s">
        <v>5745</v>
      </c>
      <c r="V1561" s="24">
        <v>400000</v>
      </c>
      <c r="W1561" s="39">
        <f t="shared" si="441"/>
        <v>0</v>
      </c>
      <c r="X1561" s="29">
        <f t="shared" si="442"/>
        <v>0</v>
      </c>
      <c r="Y1561" s="40">
        <f t="shared" si="443"/>
        <v>365</v>
      </c>
      <c r="Z1561" s="38">
        <f t="shared" si="444"/>
        <v>46081</v>
      </c>
      <c r="AA1561" s="41">
        <f t="shared" si="445"/>
        <v>181</v>
      </c>
      <c r="AB1561" s="24" t="s">
        <v>113</v>
      </c>
      <c r="AC1561" s="41">
        <f t="shared" si="446"/>
        <v>4043.8364000000001</v>
      </c>
      <c r="AD1561" s="41">
        <v>1</v>
      </c>
      <c r="AE1561" s="72">
        <f>INDEX(SA!$C$2:$G$11,MATCH(Details!S1561,SA!$C$2:$C$11,0),MATCH(Details!V1561,SA!$C$2:$G$2,0))*Y1561/(F1561-E1561+1)</f>
        <v>3426.98</v>
      </c>
      <c r="AF1561" s="41">
        <f t="shared" si="447"/>
        <v>0</v>
      </c>
      <c r="AG1561" s="41">
        <f t="shared" si="448"/>
        <v>0</v>
      </c>
      <c r="AH1561" s="41">
        <f t="shared" si="449"/>
        <v>616.85640000000001</v>
      </c>
      <c r="AI1561" s="60">
        <f t="shared" si="450"/>
        <v>137.07920000000001</v>
      </c>
      <c r="AJ1561" s="60">
        <f t="shared" si="451"/>
        <v>771.07050000000004</v>
      </c>
      <c r="AK1561" s="60">
        <f t="shared" si="452"/>
        <v>1699.4065205479453</v>
      </c>
      <c r="AL1561" s="60">
        <f t="shared" si="453"/>
        <v>1249.0637926027398</v>
      </c>
      <c r="AM1561" s="41">
        <f t="shared" si="454"/>
        <v>1269.7665073972601</v>
      </c>
      <c r="AN1561" s="42">
        <f t="shared" si="455"/>
        <v>45715</v>
      </c>
      <c r="AO1561" s="43">
        <f t="shared" si="456"/>
        <v>3426.98</v>
      </c>
    </row>
    <row r="1562" spans="1:41" s="24" customFormat="1" ht="15.75" customHeight="1" x14ac:dyDescent="0.35">
      <c r="A1562" s="36" t="s">
        <v>27</v>
      </c>
      <c r="B1562" s="36">
        <v>202509</v>
      </c>
      <c r="C1562" s="24" t="s">
        <v>736</v>
      </c>
      <c r="D1562" s="24" t="s">
        <v>119</v>
      </c>
      <c r="E1562" s="62">
        <v>45901</v>
      </c>
      <c r="F1562" s="62">
        <v>46265</v>
      </c>
      <c r="G1562" s="37" t="s">
        <v>1929</v>
      </c>
      <c r="H1562" s="36">
        <v>652213</v>
      </c>
      <c r="I1562" s="63">
        <v>40157</v>
      </c>
      <c r="J1562" s="24" t="s">
        <v>4467</v>
      </c>
      <c r="K1562" s="63">
        <f t="shared" si="439"/>
        <v>45901</v>
      </c>
      <c r="L1562" s="55">
        <f t="shared" si="440"/>
        <v>0.04</v>
      </c>
      <c r="M1562" s="76">
        <v>0.22500000000000001</v>
      </c>
      <c r="N1562" s="62">
        <v>45901</v>
      </c>
      <c r="O1562" s="62">
        <v>46265</v>
      </c>
      <c r="P1562" s="63"/>
      <c r="Q1562" s="63"/>
      <c r="R1562" s="78">
        <v>15</v>
      </c>
      <c r="S1562" s="63" t="str">
        <f>VLOOKUP(R1562,SA!$B$3:$C$11,2,1)</f>
        <v>0-25</v>
      </c>
      <c r="T1562" s="38" t="s">
        <v>98</v>
      </c>
      <c r="U1562" s="24" t="s">
        <v>5746</v>
      </c>
      <c r="V1562" s="24">
        <v>600000</v>
      </c>
      <c r="W1562" s="39">
        <f t="shared" si="441"/>
        <v>0</v>
      </c>
      <c r="X1562" s="29">
        <f t="shared" si="442"/>
        <v>0</v>
      </c>
      <c r="Y1562" s="40">
        <f t="shared" si="443"/>
        <v>365</v>
      </c>
      <c r="Z1562" s="38">
        <f t="shared" si="444"/>
        <v>46081</v>
      </c>
      <c r="AA1562" s="41">
        <f t="shared" si="445"/>
        <v>181</v>
      </c>
      <c r="AB1562" s="24" t="s">
        <v>113</v>
      </c>
      <c r="AC1562" s="41">
        <f t="shared" si="446"/>
        <v>4893.0234</v>
      </c>
      <c r="AD1562" s="41">
        <v>1</v>
      </c>
      <c r="AE1562" s="72">
        <f>INDEX(SA!$C$2:$G$11,MATCH(Details!S1562,SA!$C$2:$C$11,0),MATCH(Details!V1562,SA!$C$2:$G$2,0))*Y1562/(F1562-E1562+1)</f>
        <v>4146.63</v>
      </c>
      <c r="AF1562" s="41">
        <f t="shared" si="447"/>
        <v>0</v>
      </c>
      <c r="AG1562" s="41">
        <f t="shared" si="448"/>
        <v>0</v>
      </c>
      <c r="AH1562" s="41">
        <f t="shared" si="449"/>
        <v>746.39340000000004</v>
      </c>
      <c r="AI1562" s="60">
        <f t="shared" si="450"/>
        <v>165.86520000000002</v>
      </c>
      <c r="AJ1562" s="60">
        <f t="shared" si="451"/>
        <v>932.99175000000002</v>
      </c>
      <c r="AK1562" s="60">
        <f t="shared" si="452"/>
        <v>2056.2740547945205</v>
      </c>
      <c r="AL1562" s="60">
        <f t="shared" si="453"/>
        <v>1511.3614302739725</v>
      </c>
      <c r="AM1562" s="41">
        <f t="shared" si="454"/>
        <v>1536.4116197260273</v>
      </c>
      <c r="AN1562" s="42">
        <f t="shared" si="455"/>
        <v>45715</v>
      </c>
      <c r="AO1562" s="43">
        <f t="shared" si="456"/>
        <v>4146.63</v>
      </c>
    </row>
    <row r="1563" spans="1:41" s="24" customFormat="1" ht="15.75" customHeight="1" x14ac:dyDescent="0.35">
      <c r="A1563" s="36" t="s">
        <v>27</v>
      </c>
      <c r="B1563" s="36">
        <v>202509</v>
      </c>
      <c r="C1563" s="24" t="s">
        <v>736</v>
      </c>
      <c r="D1563" s="24" t="s">
        <v>119</v>
      </c>
      <c r="E1563" s="62">
        <v>45901</v>
      </c>
      <c r="F1563" s="62">
        <v>46265</v>
      </c>
      <c r="G1563" s="37" t="s">
        <v>1930</v>
      </c>
      <c r="H1563" s="36">
        <v>652213</v>
      </c>
      <c r="I1563" s="63">
        <v>29390</v>
      </c>
      <c r="J1563" s="24" t="s">
        <v>4468</v>
      </c>
      <c r="K1563" s="63">
        <f t="shared" si="439"/>
        <v>45901</v>
      </c>
      <c r="L1563" s="55">
        <f t="shared" si="440"/>
        <v>0.04</v>
      </c>
      <c r="M1563" s="76">
        <v>0.22500000000000001</v>
      </c>
      <c r="N1563" s="62">
        <v>45901</v>
      </c>
      <c r="O1563" s="62">
        <v>46265</v>
      </c>
      <c r="P1563" s="63"/>
      <c r="Q1563" s="63"/>
      <c r="R1563" s="78">
        <v>45</v>
      </c>
      <c r="S1563" s="63" t="str">
        <f>VLOOKUP(R1563,SA!$B$3:$C$11,2,1)</f>
        <v>36-45</v>
      </c>
      <c r="T1563" s="38" t="s">
        <v>98</v>
      </c>
      <c r="U1563" s="24" t="s">
        <v>5743</v>
      </c>
      <c r="V1563" s="24">
        <v>600000</v>
      </c>
      <c r="W1563" s="39">
        <f t="shared" si="441"/>
        <v>0</v>
      </c>
      <c r="X1563" s="29">
        <f t="shared" si="442"/>
        <v>0</v>
      </c>
      <c r="Y1563" s="40">
        <f t="shared" si="443"/>
        <v>365</v>
      </c>
      <c r="Z1563" s="38">
        <f t="shared" si="444"/>
        <v>46081</v>
      </c>
      <c r="AA1563" s="41">
        <f t="shared" si="445"/>
        <v>181</v>
      </c>
      <c r="AB1563" s="24" t="s">
        <v>113</v>
      </c>
      <c r="AC1563" s="41">
        <f t="shared" si="446"/>
        <v>6650.8221999999996</v>
      </c>
      <c r="AD1563" s="41">
        <v>1</v>
      </c>
      <c r="AE1563" s="72">
        <f>INDEX(SA!$C$2:$G$11,MATCH(Details!S1563,SA!$C$2:$C$11,0),MATCH(Details!V1563,SA!$C$2:$G$2,0))*Y1563/(F1563-E1563+1)</f>
        <v>5636.29</v>
      </c>
      <c r="AF1563" s="41">
        <f t="shared" si="447"/>
        <v>0</v>
      </c>
      <c r="AG1563" s="41">
        <f t="shared" si="448"/>
        <v>0</v>
      </c>
      <c r="AH1563" s="41">
        <f t="shared" si="449"/>
        <v>1014.5322</v>
      </c>
      <c r="AI1563" s="60">
        <f t="shared" si="450"/>
        <v>225.45160000000001</v>
      </c>
      <c r="AJ1563" s="60">
        <f t="shared" si="451"/>
        <v>1268.16525</v>
      </c>
      <c r="AK1563" s="60">
        <f t="shared" si="452"/>
        <v>2794.9821643835617</v>
      </c>
      <c r="AL1563" s="60">
        <f t="shared" si="453"/>
        <v>2054.3118908219176</v>
      </c>
      <c r="AM1563" s="41">
        <f t="shared" si="454"/>
        <v>2088.361259178082</v>
      </c>
      <c r="AN1563" s="42">
        <f t="shared" si="455"/>
        <v>45715</v>
      </c>
      <c r="AO1563" s="43">
        <f t="shared" si="456"/>
        <v>5636.29</v>
      </c>
    </row>
    <row r="1564" spans="1:41" s="24" customFormat="1" ht="15.75" customHeight="1" x14ac:dyDescent="0.35">
      <c r="A1564" s="36" t="s">
        <v>27</v>
      </c>
      <c r="B1564" s="36">
        <v>202509</v>
      </c>
      <c r="C1564" s="24" t="s">
        <v>736</v>
      </c>
      <c r="D1564" s="24" t="s">
        <v>119</v>
      </c>
      <c r="E1564" s="62">
        <v>45901</v>
      </c>
      <c r="F1564" s="62">
        <v>46265</v>
      </c>
      <c r="G1564" s="37" t="s">
        <v>364</v>
      </c>
      <c r="H1564" s="36">
        <v>652213</v>
      </c>
      <c r="I1564" s="63">
        <v>26346</v>
      </c>
      <c r="J1564" s="24" t="s">
        <v>4469</v>
      </c>
      <c r="K1564" s="63">
        <f t="shared" si="439"/>
        <v>45901</v>
      </c>
      <c r="L1564" s="55">
        <f t="shared" si="440"/>
        <v>0.04</v>
      </c>
      <c r="M1564" s="76">
        <v>0.22500000000000001</v>
      </c>
      <c r="N1564" s="62">
        <v>45901</v>
      </c>
      <c r="O1564" s="62">
        <v>46265</v>
      </c>
      <c r="P1564" s="63"/>
      <c r="Q1564" s="63"/>
      <c r="R1564" s="78">
        <v>53</v>
      </c>
      <c r="S1564" s="63" t="str">
        <f>VLOOKUP(R1564,SA!$B$3:$C$11,2,1)</f>
        <v>46-55</v>
      </c>
      <c r="T1564" s="38" t="s">
        <v>97</v>
      </c>
      <c r="U1564" s="24" t="s">
        <v>56</v>
      </c>
      <c r="V1564" s="24">
        <v>600000</v>
      </c>
      <c r="W1564" s="39">
        <f t="shared" si="441"/>
        <v>600000</v>
      </c>
      <c r="X1564" s="29">
        <f t="shared" si="442"/>
        <v>1</v>
      </c>
      <c r="Y1564" s="40">
        <f t="shared" si="443"/>
        <v>365</v>
      </c>
      <c r="Z1564" s="38">
        <f t="shared" si="444"/>
        <v>46081</v>
      </c>
      <c r="AA1564" s="41">
        <f t="shared" si="445"/>
        <v>181</v>
      </c>
      <c r="AB1564" s="24" t="s">
        <v>113</v>
      </c>
      <c r="AC1564" s="41">
        <f t="shared" si="446"/>
        <v>9810.9566000000013</v>
      </c>
      <c r="AD1564" s="41">
        <v>1</v>
      </c>
      <c r="AE1564" s="72">
        <f>INDEX(SA!$C$2:$G$11,MATCH(Details!S1564,SA!$C$2:$C$11,0),MATCH(Details!V1564,SA!$C$2:$G$2,0))*Y1564/(F1564-E1564+1)</f>
        <v>8314.3700000000008</v>
      </c>
      <c r="AF1564" s="41">
        <f t="shared" si="447"/>
        <v>0</v>
      </c>
      <c r="AG1564" s="41">
        <f t="shared" si="448"/>
        <v>0</v>
      </c>
      <c r="AH1564" s="41">
        <f t="shared" si="449"/>
        <v>1496.5866000000001</v>
      </c>
      <c r="AI1564" s="60">
        <f t="shared" si="450"/>
        <v>332.57480000000004</v>
      </c>
      <c r="AJ1564" s="60">
        <f t="shared" si="451"/>
        <v>1870.7332500000002</v>
      </c>
      <c r="AK1564" s="60">
        <f t="shared" si="452"/>
        <v>4123.016356164384</v>
      </c>
      <c r="AL1564" s="60">
        <f t="shared" si="453"/>
        <v>3030.4170217808223</v>
      </c>
      <c r="AM1564" s="41">
        <f t="shared" si="454"/>
        <v>3080.6449282191779</v>
      </c>
      <c r="AN1564" s="42">
        <f t="shared" si="455"/>
        <v>45715</v>
      </c>
      <c r="AO1564" s="43">
        <f t="shared" si="456"/>
        <v>8314.3700000000008</v>
      </c>
    </row>
    <row r="1565" spans="1:41" s="24" customFormat="1" ht="15.75" customHeight="1" x14ac:dyDescent="0.35">
      <c r="A1565" s="36" t="s">
        <v>27</v>
      </c>
      <c r="B1565" s="36">
        <v>202509</v>
      </c>
      <c r="C1565" s="24" t="s">
        <v>736</v>
      </c>
      <c r="D1565" s="24" t="s">
        <v>119</v>
      </c>
      <c r="E1565" s="62">
        <v>45901</v>
      </c>
      <c r="F1565" s="62">
        <v>46265</v>
      </c>
      <c r="G1565" s="37" t="s">
        <v>1931</v>
      </c>
      <c r="H1565" s="36">
        <v>652213</v>
      </c>
      <c r="I1565" s="63">
        <v>37950</v>
      </c>
      <c r="J1565" s="24" t="s">
        <v>4470</v>
      </c>
      <c r="K1565" s="63">
        <f t="shared" si="439"/>
        <v>45901</v>
      </c>
      <c r="L1565" s="55">
        <f t="shared" si="440"/>
        <v>0.04</v>
      </c>
      <c r="M1565" s="76">
        <v>0.22500000000000001</v>
      </c>
      <c r="N1565" s="62">
        <v>45901</v>
      </c>
      <c r="O1565" s="62">
        <v>46265</v>
      </c>
      <c r="P1565" s="63"/>
      <c r="Q1565" s="63"/>
      <c r="R1565" s="78">
        <v>21</v>
      </c>
      <c r="S1565" s="63" t="str">
        <f>VLOOKUP(R1565,SA!$B$3:$C$11,2,1)</f>
        <v>0-25</v>
      </c>
      <c r="T1565" s="38" t="s">
        <v>98</v>
      </c>
      <c r="U1565" s="24" t="s">
        <v>5746</v>
      </c>
      <c r="V1565" s="24">
        <v>600000</v>
      </c>
      <c r="W1565" s="39">
        <f t="shared" si="441"/>
        <v>0</v>
      </c>
      <c r="X1565" s="29">
        <f t="shared" si="442"/>
        <v>0</v>
      </c>
      <c r="Y1565" s="40">
        <f t="shared" si="443"/>
        <v>365</v>
      </c>
      <c r="Z1565" s="38">
        <f t="shared" si="444"/>
        <v>46081</v>
      </c>
      <c r="AA1565" s="41">
        <f t="shared" si="445"/>
        <v>181</v>
      </c>
      <c r="AB1565" s="24" t="s">
        <v>113</v>
      </c>
      <c r="AC1565" s="41">
        <f t="shared" si="446"/>
        <v>4893.0234</v>
      </c>
      <c r="AD1565" s="41">
        <v>1</v>
      </c>
      <c r="AE1565" s="72">
        <f>INDEX(SA!$C$2:$G$11,MATCH(Details!S1565,SA!$C$2:$C$11,0),MATCH(Details!V1565,SA!$C$2:$G$2,0))*Y1565/(F1565-E1565+1)</f>
        <v>4146.63</v>
      </c>
      <c r="AF1565" s="41">
        <f t="shared" si="447"/>
        <v>0</v>
      </c>
      <c r="AG1565" s="41">
        <f t="shared" si="448"/>
        <v>0</v>
      </c>
      <c r="AH1565" s="41">
        <f t="shared" si="449"/>
        <v>746.39340000000004</v>
      </c>
      <c r="AI1565" s="60">
        <f t="shared" si="450"/>
        <v>165.86520000000002</v>
      </c>
      <c r="AJ1565" s="60">
        <f t="shared" si="451"/>
        <v>932.99175000000002</v>
      </c>
      <c r="AK1565" s="60">
        <f t="shared" si="452"/>
        <v>2056.2740547945205</v>
      </c>
      <c r="AL1565" s="60">
        <f t="shared" si="453"/>
        <v>1511.3614302739725</v>
      </c>
      <c r="AM1565" s="41">
        <f t="shared" si="454"/>
        <v>1536.4116197260273</v>
      </c>
      <c r="AN1565" s="42">
        <f t="shared" si="455"/>
        <v>45715</v>
      </c>
      <c r="AO1565" s="43">
        <f t="shared" si="456"/>
        <v>4146.63</v>
      </c>
    </row>
    <row r="1566" spans="1:41" s="24" customFormat="1" ht="15.75" customHeight="1" x14ac:dyDescent="0.35">
      <c r="A1566" s="36" t="s">
        <v>27</v>
      </c>
      <c r="B1566" s="36">
        <v>202509</v>
      </c>
      <c r="C1566" s="24" t="s">
        <v>736</v>
      </c>
      <c r="D1566" s="24" t="s">
        <v>119</v>
      </c>
      <c r="E1566" s="62">
        <v>45901</v>
      </c>
      <c r="F1566" s="62">
        <v>46265</v>
      </c>
      <c r="G1566" s="37" t="s">
        <v>1932</v>
      </c>
      <c r="H1566" s="36">
        <v>652213</v>
      </c>
      <c r="I1566" s="63">
        <v>14051</v>
      </c>
      <c r="J1566" s="24" t="s">
        <v>4471</v>
      </c>
      <c r="K1566" s="63">
        <f t="shared" si="439"/>
        <v>45901</v>
      </c>
      <c r="L1566" s="55">
        <f t="shared" si="440"/>
        <v>0.04</v>
      </c>
      <c r="M1566" s="76">
        <v>0.22500000000000001</v>
      </c>
      <c r="N1566" s="62">
        <v>45901</v>
      </c>
      <c r="O1566" s="62">
        <v>46265</v>
      </c>
      <c r="P1566" s="63"/>
      <c r="Q1566" s="63"/>
      <c r="R1566" s="78">
        <v>87</v>
      </c>
      <c r="S1566" s="63" t="str">
        <f>VLOOKUP(R1566,SA!$B$3:$C$11,2,1)</f>
        <v>81-100</v>
      </c>
      <c r="T1566" s="38" t="s">
        <v>97</v>
      </c>
      <c r="U1566" s="24" t="s">
        <v>5744</v>
      </c>
      <c r="V1566" s="24">
        <v>600000</v>
      </c>
      <c r="W1566" s="39">
        <f t="shared" si="441"/>
        <v>0</v>
      </c>
      <c r="X1566" s="29">
        <f t="shared" si="442"/>
        <v>0</v>
      </c>
      <c r="Y1566" s="40">
        <f t="shared" si="443"/>
        <v>365</v>
      </c>
      <c r="Z1566" s="38">
        <f t="shared" si="444"/>
        <v>46081</v>
      </c>
      <c r="AA1566" s="41">
        <f t="shared" si="445"/>
        <v>181</v>
      </c>
      <c r="AB1566" s="24" t="s">
        <v>113</v>
      </c>
      <c r="AC1566" s="41">
        <f t="shared" si="446"/>
        <v>35815.419000000002</v>
      </c>
      <c r="AD1566" s="41">
        <v>1</v>
      </c>
      <c r="AE1566" s="72">
        <f>INDEX(SA!$C$2:$G$11,MATCH(Details!S1566,SA!$C$2:$C$11,0),MATCH(Details!V1566,SA!$C$2:$G$2,0))*Y1566/(F1566-E1566+1)</f>
        <v>30352.05</v>
      </c>
      <c r="AF1566" s="41">
        <f t="shared" si="447"/>
        <v>0</v>
      </c>
      <c r="AG1566" s="41">
        <f t="shared" si="448"/>
        <v>0</v>
      </c>
      <c r="AH1566" s="41">
        <f t="shared" si="449"/>
        <v>5463.3689999999997</v>
      </c>
      <c r="AI1566" s="60">
        <f t="shared" si="450"/>
        <v>1214.0820000000001</v>
      </c>
      <c r="AJ1566" s="60">
        <f t="shared" si="451"/>
        <v>6829.2112500000003</v>
      </c>
      <c r="AK1566" s="60">
        <f t="shared" si="452"/>
        <v>15051.290547945206</v>
      </c>
      <c r="AL1566" s="60">
        <f t="shared" si="453"/>
        <v>11062.698552739726</v>
      </c>
      <c r="AM1566" s="41">
        <f t="shared" si="454"/>
        <v>11246.058197260274</v>
      </c>
      <c r="AN1566" s="42">
        <f t="shared" si="455"/>
        <v>45715</v>
      </c>
      <c r="AO1566" s="43">
        <f t="shared" si="456"/>
        <v>30352.05</v>
      </c>
    </row>
    <row r="1567" spans="1:41" s="24" customFormat="1" ht="15.75" customHeight="1" x14ac:dyDescent="0.35">
      <c r="A1567" s="36" t="s">
        <v>27</v>
      </c>
      <c r="B1567" s="36">
        <v>202509</v>
      </c>
      <c r="C1567" s="24" t="s">
        <v>736</v>
      </c>
      <c r="D1567" s="24" t="s">
        <v>119</v>
      </c>
      <c r="E1567" s="62">
        <v>45901</v>
      </c>
      <c r="F1567" s="62">
        <v>46265</v>
      </c>
      <c r="G1567" s="37" t="s">
        <v>1933</v>
      </c>
      <c r="H1567" s="36">
        <v>652213</v>
      </c>
      <c r="I1567" s="63">
        <v>16948</v>
      </c>
      <c r="J1567" s="24" t="s">
        <v>4472</v>
      </c>
      <c r="K1567" s="63">
        <f t="shared" si="439"/>
        <v>45901</v>
      </c>
      <c r="L1567" s="55">
        <f t="shared" si="440"/>
        <v>0.04</v>
      </c>
      <c r="M1567" s="76">
        <v>0.22500000000000001</v>
      </c>
      <c r="N1567" s="62">
        <v>45901</v>
      </c>
      <c r="O1567" s="62">
        <v>46265</v>
      </c>
      <c r="P1567" s="63"/>
      <c r="Q1567" s="63"/>
      <c r="R1567" s="78">
        <v>79</v>
      </c>
      <c r="S1567" s="63" t="str">
        <f>VLOOKUP(R1567,SA!$B$3:$C$11,2,1)</f>
        <v>76-80</v>
      </c>
      <c r="T1567" s="38" t="s">
        <v>98</v>
      </c>
      <c r="U1567" s="24" t="s">
        <v>5747</v>
      </c>
      <c r="V1567" s="24">
        <v>600000</v>
      </c>
      <c r="W1567" s="39">
        <f t="shared" si="441"/>
        <v>0</v>
      </c>
      <c r="X1567" s="29">
        <f t="shared" si="442"/>
        <v>0</v>
      </c>
      <c r="Y1567" s="40">
        <f t="shared" si="443"/>
        <v>365</v>
      </c>
      <c r="Z1567" s="38">
        <f t="shared" si="444"/>
        <v>46081</v>
      </c>
      <c r="AA1567" s="41">
        <f t="shared" si="445"/>
        <v>181</v>
      </c>
      <c r="AB1567" s="24" t="s">
        <v>113</v>
      </c>
      <c r="AC1567" s="41">
        <f t="shared" si="446"/>
        <v>32803.185799999999</v>
      </c>
      <c r="AD1567" s="41">
        <v>1</v>
      </c>
      <c r="AE1567" s="72">
        <f>INDEX(SA!$C$2:$G$11,MATCH(Details!S1567,SA!$C$2:$C$11,0),MATCH(Details!V1567,SA!$C$2:$G$2,0))*Y1567/(F1567-E1567+1)</f>
        <v>27799.31</v>
      </c>
      <c r="AF1567" s="41">
        <f t="shared" si="447"/>
        <v>0</v>
      </c>
      <c r="AG1567" s="41">
        <f t="shared" si="448"/>
        <v>0</v>
      </c>
      <c r="AH1567" s="41">
        <f t="shared" si="449"/>
        <v>5003.8757999999998</v>
      </c>
      <c r="AI1567" s="60">
        <f t="shared" si="450"/>
        <v>1111.9724000000001</v>
      </c>
      <c r="AJ1567" s="60">
        <f t="shared" si="451"/>
        <v>6254.8447500000002</v>
      </c>
      <c r="AK1567" s="60">
        <f t="shared" si="452"/>
        <v>13785.411260273973</v>
      </c>
      <c r="AL1567" s="60">
        <f t="shared" si="453"/>
        <v>10132.277276301371</v>
      </c>
      <c r="AM1567" s="41">
        <f t="shared" si="454"/>
        <v>10300.215573698631</v>
      </c>
      <c r="AN1567" s="42">
        <f t="shared" si="455"/>
        <v>45715</v>
      </c>
      <c r="AO1567" s="43">
        <f t="shared" si="456"/>
        <v>27799.31</v>
      </c>
    </row>
    <row r="1568" spans="1:41" s="24" customFormat="1" ht="15.75" customHeight="1" x14ac:dyDescent="0.35">
      <c r="A1568" s="36" t="s">
        <v>27</v>
      </c>
      <c r="B1568" s="36">
        <v>202509</v>
      </c>
      <c r="C1568" s="24" t="s">
        <v>736</v>
      </c>
      <c r="D1568" s="24" t="s">
        <v>119</v>
      </c>
      <c r="E1568" s="62">
        <v>45901</v>
      </c>
      <c r="F1568" s="62">
        <v>46265</v>
      </c>
      <c r="G1568" s="37" t="s">
        <v>1934</v>
      </c>
      <c r="H1568" s="36">
        <v>652219</v>
      </c>
      <c r="I1568" s="63">
        <v>43355</v>
      </c>
      <c r="J1568" s="24" t="s">
        <v>4473</v>
      </c>
      <c r="K1568" s="63">
        <f t="shared" si="439"/>
        <v>45901</v>
      </c>
      <c r="L1568" s="55">
        <f t="shared" si="440"/>
        <v>0.04</v>
      </c>
      <c r="M1568" s="76">
        <v>0.22500000000000001</v>
      </c>
      <c r="N1568" s="62">
        <v>45901</v>
      </c>
      <c r="O1568" s="62">
        <v>46265</v>
      </c>
      <c r="P1568" s="63"/>
      <c r="Q1568" s="63"/>
      <c r="R1568" s="78">
        <v>6</v>
      </c>
      <c r="S1568" s="63" t="str">
        <f>VLOOKUP(R1568,SA!$B$3:$C$11,2,1)</f>
        <v>0-25</v>
      </c>
      <c r="T1568" s="38" t="s">
        <v>98</v>
      </c>
      <c r="U1568" s="24" t="s">
        <v>5746</v>
      </c>
      <c r="V1568" s="24">
        <v>500000</v>
      </c>
      <c r="W1568" s="39">
        <f t="shared" si="441"/>
        <v>0</v>
      </c>
      <c r="X1568" s="29">
        <f t="shared" si="442"/>
        <v>0</v>
      </c>
      <c r="Y1568" s="40">
        <f t="shared" si="443"/>
        <v>365</v>
      </c>
      <c r="Z1568" s="38">
        <f t="shared" si="444"/>
        <v>46081</v>
      </c>
      <c r="AA1568" s="41">
        <f t="shared" si="445"/>
        <v>181</v>
      </c>
      <c r="AB1568" s="24" t="s">
        <v>113</v>
      </c>
      <c r="AC1568" s="41">
        <f t="shared" si="446"/>
        <v>4448.2106000000003</v>
      </c>
      <c r="AD1568" s="41">
        <v>1</v>
      </c>
      <c r="AE1568" s="72">
        <f>INDEX(SA!$C$2:$G$11,MATCH(Details!S1568,SA!$C$2:$C$11,0),MATCH(Details!V1568,SA!$C$2:$G$2,0))*Y1568/(F1568-E1568+1)</f>
        <v>3769.67</v>
      </c>
      <c r="AF1568" s="41">
        <f t="shared" si="447"/>
        <v>0</v>
      </c>
      <c r="AG1568" s="41">
        <f t="shared" si="448"/>
        <v>0</v>
      </c>
      <c r="AH1568" s="41">
        <f t="shared" si="449"/>
        <v>678.54060000000004</v>
      </c>
      <c r="AI1568" s="60">
        <f t="shared" si="450"/>
        <v>150.7868</v>
      </c>
      <c r="AJ1568" s="60">
        <f t="shared" si="451"/>
        <v>848.17574999999999</v>
      </c>
      <c r="AK1568" s="60">
        <f t="shared" si="452"/>
        <v>1869.3432054794521</v>
      </c>
      <c r="AL1568" s="60">
        <f t="shared" si="453"/>
        <v>1373.9672560273973</v>
      </c>
      <c r="AM1568" s="41">
        <f t="shared" si="454"/>
        <v>1396.7401939726028</v>
      </c>
      <c r="AN1568" s="42">
        <f t="shared" si="455"/>
        <v>45715</v>
      </c>
      <c r="AO1568" s="43">
        <f t="shared" si="456"/>
        <v>3769.67</v>
      </c>
    </row>
    <row r="1569" spans="1:41" s="24" customFormat="1" ht="15.75" customHeight="1" x14ac:dyDescent="0.35">
      <c r="A1569" s="36" t="s">
        <v>27</v>
      </c>
      <c r="B1569" s="36">
        <v>202509</v>
      </c>
      <c r="C1569" s="24" t="s">
        <v>736</v>
      </c>
      <c r="D1569" s="24" t="s">
        <v>119</v>
      </c>
      <c r="E1569" s="62">
        <v>45901</v>
      </c>
      <c r="F1569" s="62">
        <v>46265</v>
      </c>
      <c r="G1569" s="37" t="s">
        <v>1935</v>
      </c>
      <c r="H1569" s="36">
        <v>652219</v>
      </c>
      <c r="I1569" s="63">
        <v>31660</v>
      </c>
      <c r="J1569" s="24" t="s">
        <v>4474</v>
      </c>
      <c r="K1569" s="63">
        <f t="shared" si="439"/>
        <v>45901</v>
      </c>
      <c r="L1569" s="55">
        <f t="shared" si="440"/>
        <v>0.04</v>
      </c>
      <c r="M1569" s="76">
        <v>0.22500000000000001</v>
      </c>
      <c r="N1569" s="62">
        <v>45901</v>
      </c>
      <c r="O1569" s="62">
        <v>46265</v>
      </c>
      <c r="P1569" s="63"/>
      <c r="Q1569" s="63"/>
      <c r="R1569" s="78">
        <v>38</v>
      </c>
      <c r="S1569" s="63" t="str">
        <f>VLOOKUP(R1569,SA!$B$3:$C$11,2,1)</f>
        <v>36-45</v>
      </c>
      <c r="T1569" s="38" t="s">
        <v>98</v>
      </c>
      <c r="U1569" s="24" t="s">
        <v>5743</v>
      </c>
      <c r="V1569" s="24">
        <v>500000</v>
      </c>
      <c r="W1569" s="39">
        <f t="shared" si="441"/>
        <v>0</v>
      </c>
      <c r="X1569" s="29">
        <f t="shared" si="442"/>
        <v>0</v>
      </c>
      <c r="Y1569" s="40">
        <f t="shared" si="443"/>
        <v>365</v>
      </c>
      <c r="Z1569" s="38">
        <f t="shared" si="444"/>
        <v>46081</v>
      </c>
      <c r="AA1569" s="41">
        <f t="shared" si="445"/>
        <v>181</v>
      </c>
      <c r="AB1569" s="24" t="s">
        <v>113</v>
      </c>
      <c r="AC1569" s="41">
        <f t="shared" si="446"/>
        <v>6046.1902</v>
      </c>
      <c r="AD1569" s="41">
        <v>1</v>
      </c>
      <c r="AE1569" s="72">
        <f>INDEX(SA!$C$2:$G$11,MATCH(Details!S1569,SA!$C$2:$C$11,0),MATCH(Details!V1569,SA!$C$2:$G$2,0))*Y1569/(F1569-E1569+1)</f>
        <v>5123.8900000000003</v>
      </c>
      <c r="AF1569" s="41">
        <f t="shared" si="447"/>
        <v>0</v>
      </c>
      <c r="AG1569" s="41">
        <f t="shared" si="448"/>
        <v>0</v>
      </c>
      <c r="AH1569" s="41">
        <f t="shared" si="449"/>
        <v>922.30020000000002</v>
      </c>
      <c r="AI1569" s="60">
        <f t="shared" si="450"/>
        <v>204.9556</v>
      </c>
      <c r="AJ1569" s="60">
        <f t="shared" si="451"/>
        <v>1152.8752500000001</v>
      </c>
      <c r="AK1569" s="60">
        <f t="shared" si="452"/>
        <v>2540.8879178082193</v>
      </c>
      <c r="AL1569" s="60">
        <f t="shared" si="453"/>
        <v>1867.5526195890411</v>
      </c>
      <c r="AM1569" s="41">
        <f t="shared" si="454"/>
        <v>1898.5065304109589</v>
      </c>
      <c r="AN1569" s="42">
        <f t="shared" si="455"/>
        <v>45715</v>
      </c>
      <c r="AO1569" s="43">
        <f t="shared" si="456"/>
        <v>5123.8900000000003</v>
      </c>
    </row>
    <row r="1570" spans="1:41" s="24" customFormat="1" ht="15.75" customHeight="1" x14ac:dyDescent="0.35">
      <c r="A1570" s="36" t="s">
        <v>27</v>
      </c>
      <c r="B1570" s="36">
        <v>202509</v>
      </c>
      <c r="C1570" s="24" t="s">
        <v>736</v>
      </c>
      <c r="D1570" s="24" t="s">
        <v>119</v>
      </c>
      <c r="E1570" s="62">
        <v>45901</v>
      </c>
      <c r="F1570" s="62">
        <v>46265</v>
      </c>
      <c r="G1570" s="37" t="s">
        <v>145</v>
      </c>
      <c r="H1570" s="36">
        <v>652219</v>
      </c>
      <c r="I1570" s="63">
        <v>30460</v>
      </c>
      <c r="J1570" s="24" t="s">
        <v>4475</v>
      </c>
      <c r="K1570" s="63">
        <f t="shared" si="439"/>
        <v>45901</v>
      </c>
      <c r="L1570" s="55">
        <f t="shared" si="440"/>
        <v>0.04</v>
      </c>
      <c r="M1570" s="76">
        <v>0.22500000000000001</v>
      </c>
      <c r="N1570" s="62">
        <v>45901</v>
      </c>
      <c r="O1570" s="62">
        <v>46265</v>
      </c>
      <c r="P1570" s="63"/>
      <c r="Q1570" s="63"/>
      <c r="R1570" s="78">
        <v>42</v>
      </c>
      <c r="S1570" s="63" t="str">
        <f>VLOOKUP(R1570,SA!$B$3:$C$11,2,1)</f>
        <v>36-45</v>
      </c>
      <c r="T1570" s="38" t="s">
        <v>97</v>
      </c>
      <c r="U1570" s="24" t="s">
        <v>56</v>
      </c>
      <c r="V1570" s="24">
        <v>500000</v>
      </c>
      <c r="W1570" s="39">
        <f t="shared" si="441"/>
        <v>500000</v>
      </c>
      <c r="X1570" s="29">
        <f t="shared" si="442"/>
        <v>1</v>
      </c>
      <c r="Y1570" s="40">
        <f t="shared" si="443"/>
        <v>365</v>
      </c>
      <c r="Z1570" s="38">
        <f t="shared" si="444"/>
        <v>46081</v>
      </c>
      <c r="AA1570" s="41">
        <f t="shared" si="445"/>
        <v>181</v>
      </c>
      <c r="AB1570" s="24" t="s">
        <v>113</v>
      </c>
      <c r="AC1570" s="41">
        <f t="shared" si="446"/>
        <v>6046.1902</v>
      </c>
      <c r="AD1570" s="41">
        <v>1</v>
      </c>
      <c r="AE1570" s="72">
        <f>INDEX(SA!$C$2:$G$11,MATCH(Details!S1570,SA!$C$2:$C$11,0),MATCH(Details!V1570,SA!$C$2:$G$2,0))*Y1570/(F1570-E1570+1)</f>
        <v>5123.8900000000003</v>
      </c>
      <c r="AF1570" s="41">
        <f t="shared" si="447"/>
        <v>0</v>
      </c>
      <c r="AG1570" s="41">
        <f t="shared" si="448"/>
        <v>0</v>
      </c>
      <c r="AH1570" s="41">
        <f t="shared" si="449"/>
        <v>922.30020000000002</v>
      </c>
      <c r="AI1570" s="60">
        <f t="shared" si="450"/>
        <v>204.9556</v>
      </c>
      <c r="AJ1570" s="60">
        <f t="shared" si="451"/>
        <v>1152.8752500000001</v>
      </c>
      <c r="AK1570" s="60">
        <f t="shared" si="452"/>
        <v>2540.8879178082193</v>
      </c>
      <c r="AL1570" s="60">
        <f t="shared" si="453"/>
        <v>1867.5526195890411</v>
      </c>
      <c r="AM1570" s="41">
        <f t="shared" si="454"/>
        <v>1898.5065304109589</v>
      </c>
      <c r="AN1570" s="42">
        <f t="shared" si="455"/>
        <v>45715</v>
      </c>
      <c r="AO1570" s="43">
        <f t="shared" si="456"/>
        <v>5123.8900000000003</v>
      </c>
    </row>
    <row r="1571" spans="1:41" s="24" customFormat="1" ht="15.75" customHeight="1" x14ac:dyDescent="0.35">
      <c r="A1571" s="36" t="s">
        <v>27</v>
      </c>
      <c r="B1571" s="36">
        <v>202509</v>
      </c>
      <c r="C1571" s="24" t="s">
        <v>736</v>
      </c>
      <c r="D1571" s="24" t="s">
        <v>119</v>
      </c>
      <c r="E1571" s="62">
        <v>45901</v>
      </c>
      <c r="F1571" s="62">
        <v>46265</v>
      </c>
      <c r="G1571" s="37" t="s">
        <v>1936</v>
      </c>
      <c r="H1571" s="36">
        <v>652222</v>
      </c>
      <c r="I1571" s="63">
        <v>25126</v>
      </c>
      <c r="J1571" s="24" t="s">
        <v>4476</v>
      </c>
      <c r="K1571" s="63">
        <f t="shared" si="439"/>
        <v>45901</v>
      </c>
      <c r="L1571" s="55">
        <f t="shared" si="440"/>
        <v>0.04</v>
      </c>
      <c r="M1571" s="76">
        <v>0.22500000000000001</v>
      </c>
      <c r="N1571" s="62">
        <v>45901</v>
      </c>
      <c r="O1571" s="62">
        <v>46265</v>
      </c>
      <c r="P1571" s="63"/>
      <c r="Q1571" s="63"/>
      <c r="R1571" s="78">
        <v>56</v>
      </c>
      <c r="S1571" s="63" t="str">
        <f>VLOOKUP(R1571,SA!$B$3:$C$11,2,1)</f>
        <v>56-65</v>
      </c>
      <c r="T1571" s="38" t="s">
        <v>98</v>
      </c>
      <c r="U1571" s="24" t="s">
        <v>5743</v>
      </c>
      <c r="V1571" s="24">
        <v>600000</v>
      </c>
      <c r="W1571" s="39">
        <f t="shared" si="441"/>
        <v>0</v>
      </c>
      <c r="X1571" s="29">
        <f t="shared" si="442"/>
        <v>0</v>
      </c>
      <c r="Y1571" s="40">
        <f t="shared" si="443"/>
        <v>365</v>
      </c>
      <c r="Z1571" s="38">
        <f t="shared" si="444"/>
        <v>46081</v>
      </c>
      <c r="AA1571" s="41">
        <f t="shared" si="445"/>
        <v>181</v>
      </c>
      <c r="AB1571" s="24" t="s">
        <v>113</v>
      </c>
      <c r="AC1571" s="41">
        <f t="shared" si="446"/>
        <v>14410.797200000001</v>
      </c>
      <c r="AD1571" s="41">
        <v>1</v>
      </c>
      <c r="AE1571" s="72">
        <f>INDEX(SA!$C$2:$G$11,MATCH(Details!S1571,SA!$C$2:$C$11,0),MATCH(Details!V1571,SA!$C$2:$G$2,0))*Y1571/(F1571-E1571+1)</f>
        <v>12212.54</v>
      </c>
      <c r="AF1571" s="41">
        <f t="shared" si="447"/>
        <v>0</v>
      </c>
      <c r="AG1571" s="41">
        <f t="shared" si="448"/>
        <v>0</v>
      </c>
      <c r="AH1571" s="41">
        <f t="shared" si="449"/>
        <v>2198.2572</v>
      </c>
      <c r="AI1571" s="60">
        <f t="shared" si="450"/>
        <v>488.50160000000005</v>
      </c>
      <c r="AJ1571" s="60">
        <f t="shared" si="451"/>
        <v>2747.8215000000005</v>
      </c>
      <c r="AK1571" s="60">
        <f t="shared" si="452"/>
        <v>6056.0814794520556</v>
      </c>
      <c r="AL1571" s="60">
        <f t="shared" si="453"/>
        <v>4451.2198873972611</v>
      </c>
      <c r="AM1571" s="41">
        <f t="shared" si="454"/>
        <v>4524.9970126027401</v>
      </c>
      <c r="AN1571" s="42">
        <f t="shared" si="455"/>
        <v>45715</v>
      </c>
      <c r="AO1571" s="43">
        <f t="shared" si="456"/>
        <v>12212.54</v>
      </c>
    </row>
    <row r="1572" spans="1:41" s="24" customFormat="1" ht="15.75" customHeight="1" x14ac:dyDescent="0.35">
      <c r="A1572" s="36" t="s">
        <v>27</v>
      </c>
      <c r="B1572" s="36">
        <v>202509</v>
      </c>
      <c r="C1572" s="24" t="s">
        <v>736</v>
      </c>
      <c r="D1572" s="24" t="s">
        <v>119</v>
      </c>
      <c r="E1572" s="62">
        <v>45901</v>
      </c>
      <c r="F1572" s="62">
        <v>46265</v>
      </c>
      <c r="G1572" s="37" t="s">
        <v>517</v>
      </c>
      <c r="H1572" s="36">
        <v>652222</v>
      </c>
      <c r="I1572" s="63">
        <v>24201</v>
      </c>
      <c r="J1572" s="24" t="s">
        <v>4477</v>
      </c>
      <c r="K1572" s="63">
        <f t="shared" si="439"/>
        <v>45901</v>
      </c>
      <c r="L1572" s="55">
        <f t="shared" si="440"/>
        <v>0.04</v>
      </c>
      <c r="M1572" s="76">
        <v>0.22500000000000001</v>
      </c>
      <c r="N1572" s="62">
        <v>45901</v>
      </c>
      <c r="O1572" s="62">
        <v>46265</v>
      </c>
      <c r="P1572" s="63"/>
      <c r="Q1572" s="63"/>
      <c r="R1572" s="78">
        <v>59</v>
      </c>
      <c r="S1572" s="63" t="str">
        <f>VLOOKUP(R1572,SA!$B$3:$C$11,2,1)</f>
        <v>56-65</v>
      </c>
      <c r="T1572" s="38" t="s">
        <v>97</v>
      </c>
      <c r="U1572" s="24" t="s">
        <v>56</v>
      </c>
      <c r="V1572" s="24">
        <v>600000</v>
      </c>
      <c r="W1572" s="39">
        <f t="shared" si="441"/>
        <v>600000</v>
      </c>
      <c r="X1572" s="29">
        <f t="shared" si="442"/>
        <v>1</v>
      </c>
      <c r="Y1572" s="40">
        <f t="shared" si="443"/>
        <v>365</v>
      </c>
      <c r="Z1572" s="38">
        <f t="shared" si="444"/>
        <v>46081</v>
      </c>
      <c r="AA1572" s="41">
        <f t="shared" si="445"/>
        <v>181</v>
      </c>
      <c r="AB1572" s="24" t="s">
        <v>113</v>
      </c>
      <c r="AC1572" s="41">
        <f t="shared" si="446"/>
        <v>14410.797200000001</v>
      </c>
      <c r="AD1572" s="41">
        <v>1</v>
      </c>
      <c r="AE1572" s="72">
        <f>INDEX(SA!$C$2:$G$11,MATCH(Details!S1572,SA!$C$2:$C$11,0),MATCH(Details!V1572,SA!$C$2:$G$2,0))*Y1572/(F1572-E1572+1)</f>
        <v>12212.54</v>
      </c>
      <c r="AF1572" s="41">
        <f t="shared" si="447"/>
        <v>0</v>
      </c>
      <c r="AG1572" s="41">
        <f t="shared" si="448"/>
        <v>0</v>
      </c>
      <c r="AH1572" s="41">
        <f t="shared" si="449"/>
        <v>2198.2572</v>
      </c>
      <c r="AI1572" s="60">
        <f t="shared" si="450"/>
        <v>488.50160000000005</v>
      </c>
      <c r="AJ1572" s="60">
        <f t="shared" si="451"/>
        <v>2747.8215000000005</v>
      </c>
      <c r="AK1572" s="60">
        <f t="shared" si="452"/>
        <v>6056.0814794520556</v>
      </c>
      <c r="AL1572" s="60">
        <f t="shared" si="453"/>
        <v>4451.2198873972611</v>
      </c>
      <c r="AM1572" s="41">
        <f t="shared" si="454"/>
        <v>4524.9970126027401</v>
      </c>
      <c r="AN1572" s="42">
        <f t="shared" si="455"/>
        <v>45715</v>
      </c>
      <c r="AO1572" s="43">
        <f t="shared" si="456"/>
        <v>12212.54</v>
      </c>
    </row>
    <row r="1573" spans="1:41" s="24" customFormat="1" ht="15.75" customHeight="1" x14ac:dyDescent="0.35">
      <c r="A1573" s="36" t="s">
        <v>27</v>
      </c>
      <c r="B1573" s="36">
        <v>202509</v>
      </c>
      <c r="C1573" s="24" t="s">
        <v>736</v>
      </c>
      <c r="D1573" s="24" t="s">
        <v>119</v>
      </c>
      <c r="E1573" s="62">
        <v>45901</v>
      </c>
      <c r="F1573" s="62">
        <v>46265</v>
      </c>
      <c r="G1573" s="37" t="s">
        <v>1937</v>
      </c>
      <c r="H1573" s="36">
        <v>652226</v>
      </c>
      <c r="I1573" s="63">
        <v>37018</v>
      </c>
      <c r="J1573" s="24" t="s">
        <v>4478</v>
      </c>
      <c r="K1573" s="63">
        <f t="shared" si="439"/>
        <v>45901</v>
      </c>
      <c r="L1573" s="55">
        <f t="shared" si="440"/>
        <v>0.04</v>
      </c>
      <c r="M1573" s="76">
        <v>0.22500000000000001</v>
      </c>
      <c r="N1573" s="62">
        <v>45901</v>
      </c>
      <c r="O1573" s="62">
        <v>46265</v>
      </c>
      <c r="P1573" s="63"/>
      <c r="Q1573" s="63"/>
      <c r="R1573" s="78">
        <v>24</v>
      </c>
      <c r="S1573" s="63" t="str">
        <f>VLOOKUP(R1573,SA!$B$3:$C$11,2,1)</f>
        <v>0-25</v>
      </c>
      <c r="T1573" s="38" t="s">
        <v>97</v>
      </c>
      <c r="U1573" s="24" t="s">
        <v>5745</v>
      </c>
      <c r="V1573" s="24">
        <v>500000</v>
      </c>
      <c r="W1573" s="39">
        <f t="shared" si="441"/>
        <v>0</v>
      </c>
      <c r="X1573" s="29">
        <f t="shared" si="442"/>
        <v>0</v>
      </c>
      <c r="Y1573" s="40">
        <f t="shared" si="443"/>
        <v>365</v>
      </c>
      <c r="Z1573" s="38">
        <f t="shared" si="444"/>
        <v>46081</v>
      </c>
      <c r="AA1573" s="41">
        <f t="shared" si="445"/>
        <v>181</v>
      </c>
      <c r="AB1573" s="24" t="s">
        <v>113</v>
      </c>
      <c r="AC1573" s="41">
        <f t="shared" si="446"/>
        <v>4448.2106000000003</v>
      </c>
      <c r="AD1573" s="41">
        <v>1</v>
      </c>
      <c r="AE1573" s="72">
        <f>INDEX(SA!$C$2:$G$11,MATCH(Details!S1573,SA!$C$2:$C$11,0),MATCH(Details!V1573,SA!$C$2:$G$2,0))*Y1573/(F1573-E1573+1)</f>
        <v>3769.67</v>
      </c>
      <c r="AF1573" s="41">
        <f t="shared" si="447"/>
        <v>0</v>
      </c>
      <c r="AG1573" s="41">
        <f t="shared" si="448"/>
        <v>0</v>
      </c>
      <c r="AH1573" s="41">
        <f t="shared" si="449"/>
        <v>678.54060000000004</v>
      </c>
      <c r="AI1573" s="60">
        <f t="shared" si="450"/>
        <v>150.7868</v>
      </c>
      <c r="AJ1573" s="60">
        <f t="shared" si="451"/>
        <v>848.17574999999999</v>
      </c>
      <c r="AK1573" s="60">
        <f t="shared" si="452"/>
        <v>1869.3432054794521</v>
      </c>
      <c r="AL1573" s="60">
        <f t="shared" si="453"/>
        <v>1373.9672560273973</v>
      </c>
      <c r="AM1573" s="41">
        <f t="shared" si="454"/>
        <v>1396.7401939726028</v>
      </c>
      <c r="AN1573" s="42">
        <f t="shared" si="455"/>
        <v>45715</v>
      </c>
      <c r="AO1573" s="43">
        <f t="shared" si="456"/>
        <v>3769.67</v>
      </c>
    </row>
    <row r="1574" spans="1:41" s="24" customFormat="1" ht="15.75" customHeight="1" x14ac:dyDescent="0.35">
      <c r="A1574" s="36" t="s">
        <v>27</v>
      </c>
      <c r="B1574" s="36">
        <v>202509</v>
      </c>
      <c r="C1574" s="24" t="s">
        <v>736</v>
      </c>
      <c r="D1574" s="24" t="s">
        <v>119</v>
      </c>
      <c r="E1574" s="62">
        <v>45901</v>
      </c>
      <c r="F1574" s="62">
        <v>46265</v>
      </c>
      <c r="G1574" s="37" t="s">
        <v>1938</v>
      </c>
      <c r="H1574" s="36">
        <v>652226</v>
      </c>
      <c r="I1574" s="63">
        <v>37542</v>
      </c>
      <c r="J1574" s="24" t="s">
        <v>4479</v>
      </c>
      <c r="K1574" s="63">
        <f t="shared" si="439"/>
        <v>45901</v>
      </c>
      <c r="L1574" s="55">
        <f t="shared" si="440"/>
        <v>0.04</v>
      </c>
      <c r="M1574" s="76">
        <v>0.22500000000000001</v>
      </c>
      <c r="N1574" s="62">
        <v>45901</v>
      </c>
      <c r="O1574" s="62">
        <v>46265</v>
      </c>
      <c r="P1574" s="63"/>
      <c r="Q1574" s="63"/>
      <c r="R1574" s="78">
        <v>22</v>
      </c>
      <c r="S1574" s="63" t="str">
        <f>VLOOKUP(R1574,SA!$B$3:$C$11,2,1)</f>
        <v>0-25</v>
      </c>
      <c r="T1574" s="38" t="s">
        <v>97</v>
      </c>
      <c r="U1574" s="24" t="s">
        <v>5745</v>
      </c>
      <c r="V1574" s="24">
        <v>500000</v>
      </c>
      <c r="W1574" s="39">
        <f t="shared" si="441"/>
        <v>0</v>
      </c>
      <c r="X1574" s="29">
        <f t="shared" si="442"/>
        <v>0</v>
      </c>
      <c r="Y1574" s="40">
        <f t="shared" si="443"/>
        <v>365</v>
      </c>
      <c r="Z1574" s="38">
        <f t="shared" si="444"/>
        <v>46081</v>
      </c>
      <c r="AA1574" s="41">
        <f t="shared" si="445"/>
        <v>181</v>
      </c>
      <c r="AB1574" s="24" t="s">
        <v>113</v>
      </c>
      <c r="AC1574" s="41">
        <f t="shared" si="446"/>
        <v>4448.2106000000003</v>
      </c>
      <c r="AD1574" s="41">
        <v>1</v>
      </c>
      <c r="AE1574" s="72">
        <f>INDEX(SA!$C$2:$G$11,MATCH(Details!S1574,SA!$C$2:$C$11,0),MATCH(Details!V1574,SA!$C$2:$G$2,0))*Y1574/(F1574-E1574+1)</f>
        <v>3769.67</v>
      </c>
      <c r="AF1574" s="41">
        <f t="shared" si="447"/>
        <v>0</v>
      </c>
      <c r="AG1574" s="41">
        <f t="shared" si="448"/>
        <v>0</v>
      </c>
      <c r="AH1574" s="41">
        <f t="shared" si="449"/>
        <v>678.54060000000004</v>
      </c>
      <c r="AI1574" s="60">
        <f t="shared" si="450"/>
        <v>150.7868</v>
      </c>
      <c r="AJ1574" s="60">
        <f t="shared" si="451"/>
        <v>848.17574999999999</v>
      </c>
      <c r="AK1574" s="60">
        <f t="shared" si="452"/>
        <v>1869.3432054794521</v>
      </c>
      <c r="AL1574" s="60">
        <f t="shared" si="453"/>
        <v>1373.9672560273973</v>
      </c>
      <c r="AM1574" s="41">
        <f t="shared" si="454"/>
        <v>1396.7401939726028</v>
      </c>
      <c r="AN1574" s="42">
        <f t="shared" si="455"/>
        <v>45715</v>
      </c>
      <c r="AO1574" s="43">
        <f t="shared" si="456"/>
        <v>3769.67</v>
      </c>
    </row>
    <row r="1575" spans="1:41" s="24" customFormat="1" ht="15.75" customHeight="1" x14ac:dyDescent="0.35">
      <c r="A1575" s="36" t="s">
        <v>27</v>
      </c>
      <c r="B1575" s="36">
        <v>202509</v>
      </c>
      <c r="C1575" s="24" t="s">
        <v>736</v>
      </c>
      <c r="D1575" s="24" t="s">
        <v>119</v>
      </c>
      <c r="E1575" s="62">
        <v>45901</v>
      </c>
      <c r="F1575" s="62">
        <v>46265</v>
      </c>
      <c r="G1575" s="37" t="s">
        <v>1939</v>
      </c>
      <c r="H1575" s="36">
        <v>652226</v>
      </c>
      <c r="I1575" s="63">
        <v>28562</v>
      </c>
      <c r="J1575" s="24" t="s">
        <v>4480</v>
      </c>
      <c r="K1575" s="63">
        <f t="shared" si="439"/>
        <v>45901</v>
      </c>
      <c r="L1575" s="55">
        <f t="shared" si="440"/>
        <v>0.04</v>
      </c>
      <c r="M1575" s="76">
        <v>0.22500000000000001</v>
      </c>
      <c r="N1575" s="62">
        <v>45901</v>
      </c>
      <c r="O1575" s="62">
        <v>46265</v>
      </c>
      <c r="P1575" s="63"/>
      <c r="Q1575" s="63"/>
      <c r="R1575" s="78">
        <v>47</v>
      </c>
      <c r="S1575" s="63" t="str">
        <f>VLOOKUP(R1575,SA!$B$3:$C$11,2,1)</f>
        <v>46-55</v>
      </c>
      <c r="T1575" s="38" t="s">
        <v>98</v>
      </c>
      <c r="U1575" s="24" t="s">
        <v>5743</v>
      </c>
      <c r="V1575" s="24">
        <v>500000</v>
      </c>
      <c r="W1575" s="39">
        <f t="shared" si="441"/>
        <v>0</v>
      </c>
      <c r="X1575" s="29">
        <f t="shared" si="442"/>
        <v>0</v>
      </c>
      <c r="Y1575" s="40">
        <f t="shared" si="443"/>
        <v>365</v>
      </c>
      <c r="Z1575" s="38">
        <f t="shared" si="444"/>
        <v>46081</v>
      </c>
      <c r="AA1575" s="41">
        <f t="shared" si="445"/>
        <v>181</v>
      </c>
      <c r="AB1575" s="24" t="s">
        <v>113</v>
      </c>
      <c r="AC1575" s="41">
        <f t="shared" si="446"/>
        <v>8919.0417999999991</v>
      </c>
      <c r="AD1575" s="41">
        <v>1</v>
      </c>
      <c r="AE1575" s="72">
        <f>INDEX(SA!$C$2:$G$11,MATCH(Details!S1575,SA!$C$2:$C$11,0),MATCH(Details!V1575,SA!$C$2:$G$2,0))*Y1575/(F1575-E1575+1)</f>
        <v>7558.5099999999993</v>
      </c>
      <c r="AF1575" s="41">
        <f t="shared" si="447"/>
        <v>0</v>
      </c>
      <c r="AG1575" s="41">
        <f t="shared" si="448"/>
        <v>0</v>
      </c>
      <c r="AH1575" s="41">
        <f t="shared" si="449"/>
        <v>1360.5317999999997</v>
      </c>
      <c r="AI1575" s="60">
        <f t="shared" si="450"/>
        <v>302.34039999999999</v>
      </c>
      <c r="AJ1575" s="60">
        <f t="shared" si="451"/>
        <v>1700.6647499999999</v>
      </c>
      <c r="AK1575" s="60">
        <f t="shared" si="452"/>
        <v>3748.1926301369858</v>
      </c>
      <c r="AL1575" s="60">
        <f t="shared" si="453"/>
        <v>2754.9215831506845</v>
      </c>
      <c r="AM1575" s="41">
        <f t="shared" si="454"/>
        <v>2800.5832668493149</v>
      </c>
      <c r="AN1575" s="42">
        <f t="shared" si="455"/>
        <v>45715</v>
      </c>
      <c r="AO1575" s="43">
        <f t="shared" si="456"/>
        <v>7558.5099999999993</v>
      </c>
    </row>
    <row r="1576" spans="1:41" s="24" customFormat="1" ht="15.75" customHeight="1" x14ac:dyDescent="0.35">
      <c r="A1576" s="36" t="s">
        <v>27</v>
      </c>
      <c r="B1576" s="36">
        <v>202509</v>
      </c>
      <c r="C1576" s="24" t="s">
        <v>736</v>
      </c>
      <c r="D1576" s="24" t="s">
        <v>119</v>
      </c>
      <c r="E1576" s="62">
        <v>45901</v>
      </c>
      <c r="F1576" s="62">
        <v>46265</v>
      </c>
      <c r="G1576" s="37" t="s">
        <v>1940</v>
      </c>
      <c r="H1576" s="36">
        <v>652226</v>
      </c>
      <c r="I1576" s="63">
        <v>18846</v>
      </c>
      <c r="J1576" s="24" t="s">
        <v>4481</v>
      </c>
      <c r="K1576" s="63">
        <f t="shared" si="439"/>
        <v>45901</v>
      </c>
      <c r="L1576" s="55">
        <f t="shared" si="440"/>
        <v>0.04</v>
      </c>
      <c r="M1576" s="76">
        <v>0.22500000000000001</v>
      </c>
      <c r="N1576" s="62">
        <v>45901</v>
      </c>
      <c r="O1576" s="62">
        <v>46265</v>
      </c>
      <c r="P1576" s="63"/>
      <c r="Q1576" s="63"/>
      <c r="R1576" s="78">
        <v>74</v>
      </c>
      <c r="S1576" s="63" t="str">
        <f>VLOOKUP(R1576,SA!$B$3:$C$11,2,1)</f>
        <v>71-75</v>
      </c>
      <c r="T1576" s="38" t="s">
        <v>98</v>
      </c>
      <c r="U1576" s="24" t="s">
        <v>5747</v>
      </c>
      <c r="V1576" s="24">
        <v>500000</v>
      </c>
      <c r="W1576" s="39">
        <f t="shared" si="441"/>
        <v>0</v>
      </c>
      <c r="X1576" s="29">
        <f t="shared" si="442"/>
        <v>0</v>
      </c>
      <c r="Y1576" s="40">
        <f t="shared" si="443"/>
        <v>365</v>
      </c>
      <c r="Z1576" s="38">
        <f t="shared" si="444"/>
        <v>46081</v>
      </c>
      <c r="AA1576" s="41">
        <f t="shared" si="445"/>
        <v>181</v>
      </c>
      <c r="AB1576" s="24" t="s">
        <v>113</v>
      </c>
      <c r="AC1576" s="41">
        <f t="shared" si="446"/>
        <v>23735.924199999998</v>
      </c>
      <c r="AD1576" s="41">
        <v>1</v>
      </c>
      <c r="AE1576" s="72">
        <f>INDEX(SA!$C$2:$G$11,MATCH(Details!S1576,SA!$C$2:$C$11,0),MATCH(Details!V1576,SA!$C$2:$G$2,0))*Y1576/(F1576-E1576+1)</f>
        <v>20115.189999999999</v>
      </c>
      <c r="AF1576" s="41">
        <f t="shared" si="447"/>
        <v>0</v>
      </c>
      <c r="AG1576" s="41">
        <f t="shared" si="448"/>
        <v>0</v>
      </c>
      <c r="AH1576" s="41">
        <f t="shared" si="449"/>
        <v>3620.7341999999994</v>
      </c>
      <c r="AI1576" s="60">
        <f t="shared" si="450"/>
        <v>804.60759999999993</v>
      </c>
      <c r="AJ1576" s="60">
        <f t="shared" si="451"/>
        <v>4525.9177499999996</v>
      </c>
      <c r="AK1576" s="60">
        <f t="shared" si="452"/>
        <v>9974.9298356164381</v>
      </c>
      <c r="AL1576" s="60">
        <f t="shared" si="453"/>
        <v>7331.5734291780818</v>
      </c>
      <c r="AM1576" s="41">
        <f t="shared" si="454"/>
        <v>7453.091220821917</v>
      </c>
      <c r="AN1576" s="42">
        <f t="shared" si="455"/>
        <v>45715</v>
      </c>
      <c r="AO1576" s="43">
        <f t="shared" si="456"/>
        <v>20115.189999999999</v>
      </c>
    </row>
    <row r="1577" spans="1:41" s="24" customFormat="1" ht="15.75" customHeight="1" x14ac:dyDescent="0.35">
      <c r="A1577" s="36" t="s">
        <v>27</v>
      </c>
      <c r="B1577" s="36">
        <v>202509</v>
      </c>
      <c r="C1577" s="24" t="s">
        <v>736</v>
      </c>
      <c r="D1577" s="24" t="s">
        <v>119</v>
      </c>
      <c r="E1577" s="62">
        <v>45901</v>
      </c>
      <c r="F1577" s="62">
        <v>46265</v>
      </c>
      <c r="G1577" s="37" t="s">
        <v>256</v>
      </c>
      <c r="H1577" s="36">
        <v>652226</v>
      </c>
      <c r="I1577" s="63">
        <v>26060</v>
      </c>
      <c r="J1577" s="24" t="s">
        <v>4482</v>
      </c>
      <c r="K1577" s="63">
        <f t="shared" si="439"/>
        <v>45901</v>
      </c>
      <c r="L1577" s="55">
        <f t="shared" si="440"/>
        <v>0.04</v>
      </c>
      <c r="M1577" s="76">
        <v>0.22500000000000001</v>
      </c>
      <c r="N1577" s="62">
        <v>45901</v>
      </c>
      <c r="O1577" s="62">
        <v>46265</v>
      </c>
      <c r="P1577" s="63"/>
      <c r="Q1577" s="63"/>
      <c r="R1577" s="78">
        <v>54</v>
      </c>
      <c r="S1577" s="63" t="str">
        <f>VLOOKUP(R1577,SA!$B$3:$C$11,2,1)</f>
        <v>46-55</v>
      </c>
      <c r="T1577" s="38" t="s">
        <v>97</v>
      </c>
      <c r="U1577" s="24" t="s">
        <v>56</v>
      </c>
      <c r="V1577" s="24">
        <v>500000</v>
      </c>
      <c r="W1577" s="39">
        <f t="shared" si="441"/>
        <v>500000</v>
      </c>
      <c r="X1577" s="29">
        <f t="shared" si="442"/>
        <v>1</v>
      </c>
      <c r="Y1577" s="40">
        <f t="shared" si="443"/>
        <v>365</v>
      </c>
      <c r="Z1577" s="38">
        <f t="shared" si="444"/>
        <v>46081</v>
      </c>
      <c r="AA1577" s="41">
        <f t="shared" si="445"/>
        <v>181</v>
      </c>
      <c r="AB1577" s="24" t="s">
        <v>113</v>
      </c>
      <c r="AC1577" s="41">
        <f t="shared" si="446"/>
        <v>8919.0417999999991</v>
      </c>
      <c r="AD1577" s="41">
        <v>1</v>
      </c>
      <c r="AE1577" s="72">
        <f>INDEX(SA!$C$2:$G$11,MATCH(Details!S1577,SA!$C$2:$C$11,0),MATCH(Details!V1577,SA!$C$2:$G$2,0))*Y1577/(F1577-E1577+1)</f>
        <v>7558.5099999999993</v>
      </c>
      <c r="AF1577" s="41">
        <f t="shared" si="447"/>
        <v>0</v>
      </c>
      <c r="AG1577" s="41">
        <f t="shared" si="448"/>
        <v>0</v>
      </c>
      <c r="AH1577" s="41">
        <f t="shared" si="449"/>
        <v>1360.5317999999997</v>
      </c>
      <c r="AI1577" s="60">
        <f t="shared" si="450"/>
        <v>302.34039999999999</v>
      </c>
      <c r="AJ1577" s="60">
        <f t="shared" si="451"/>
        <v>1700.6647499999999</v>
      </c>
      <c r="AK1577" s="60">
        <f t="shared" si="452"/>
        <v>3748.1926301369858</v>
      </c>
      <c r="AL1577" s="60">
        <f t="shared" si="453"/>
        <v>2754.9215831506845</v>
      </c>
      <c r="AM1577" s="41">
        <f t="shared" si="454"/>
        <v>2800.5832668493149</v>
      </c>
      <c r="AN1577" s="42">
        <f t="shared" si="455"/>
        <v>45715</v>
      </c>
      <c r="AO1577" s="43">
        <f t="shared" si="456"/>
        <v>7558.5099999999993</v>
      </c>
    </row>
    <row r="1578" spans="1:41" s="24" customFormat="1" ht="15.75" customHeight="1" x14ac:dyDescent="0.35">
      <c r="A1578" s="36" t="s">
        <v>27</v>
      </c>
      <c r="B1578" s="36">
        <v>202509</v>
      </c>
      <c r="C1578" s="24" t="s">
        <v>736</v>
      </c>
      <c r="D1578" s="24" t="s">
        <v>119</v>
      </c>
      <c r="E1578" s="62">
        <v>45901</v>
      </c>
      <c r="F1578" s="62">
        <v>46265</v>
      </c>
      <c r="G1578" s="37" t="s">
        <v>1941</v>
      </c>
      <c r="H1578" s="36">
        <v>652228</v>
      </c>
      <c r="I1578" s="63">
        <v>30732</v>
      </c>
      <c r="J1578" s="24" t="s">
        <v>4483</v>
      </c>
      <c r="K1578" s="63">
        <f t="shared" si="439"/>
        <v>45901</v>
      </c>
      <c r="L1578" s="55">
        <f t="shared" si="440"/>
        <v>0.04</v>
      </c>
      <c r="M1578" s="76">
        <v>0.22500000000000001</v>
      </c>
      <c r="N1578" s="62">
        <v>45901</v>
      </c>
      <c r="O1578" s="62">
        <v>46265</v>
      </c>
      <c r="P1578" s="63"/>
      <c r="Q1578" s="63"/>
      <c r="R1578" s="78">
        <v>41</v>
      </c>
      <c r="S1578" s="63" t="str">
        <f>VLOOKUP(R1578,SA!$B$3:$C$11,2,1)</f>
        <v>36-45</v>
      </c>
      <c r="T1578" s="38" t="s">
        <v>98</v>
      </c>
      <c r="U1578" s="24" t="s">
        <v>5743</v>
      </c>
      <c r="V1578" s="24">
        <v>500000</v>
      </c>
      <c r="W1578" s="39">
        <f t="shared" si="441"/>
        <v>0</v>
      </c>
      <c r="X1578" s="29">
        <f t="shared" si="442"/>
        <v>0</v>
      </c>
      <c r="Y1578" s="40">
        <f t="shared" si="443"/>
        <v>365</v>
      </c>
      <c r="Z1578" s="38">
        <f t="shared" si="444"/>
        <v>46081</v>
      </c>
      <c r="AA1578" s="41">
        <f t="shared" si="445"/>
        <v>181</v>
      </c>
      <c r="AB1578" s="24" t="s">
        <v>113</v>
      </c>
      <c r="AC1578" s="41">
        <f t="shared" si="446"/>
        <v>6046.1902</v>
      </c>
      <c r="AD1578" s="41">
        <v>1</v>
      </c>
      <c r="AE1578" s="72">
        <f>INDEX(SA!$C$2:$G$11,MATCH(Details!S1578,SA!$C$2:$C$11,0),MATCH(Details!V1578,SA!$C$2:$G$2,0))*Y1578/(F1578-E1578+1)</f>
        <v>5123.8900000000003</v>
      </c>
      <c r="AF1578" s="41">
        <f t="shared" si="447"/>
        <v>0</v>
      </c>
      <c r="AG1578" s="41">
        <f t="shared" si="448"/>
        <v>0</v>
      </c>
      <c r="AH1578" s="41">
        <f t="shared" si="449"/>
        <v>922.30020000000002</v>
      </c>
      <c r="AI1578" s="60">
        <f t="shared" si="450"/>
        <v>204.9556</v>
      </c>
      <c r="AJ1578" s="60">
        <f t="shared" si="451"/>
        <v>1152.8752500000001</v>
      </c>
      <c r="AK1578" s="60">
        <f t="shared" si="452"/>
        <v>2540.8879178082193</v>
      </c>
      <c r="AL1578" s="60">
        <f t="shared" si="453"/>
        <v>1867.5526195890411</v>
      </c>
      <c r="AM1578" s="41">
        <f t="shared" si="454"/>
        <v>1898.5065304109589</v>
      </c>
      <c r="AN1578" s="42">
        <f t="shared" si="455"/>
        <v>45715</v>
      </c>
      <c r="AO1578" s="43">
        <f t="shared" si="456"/>
        <v>5123.8900000000003</v>
      </c>
    </row>
    <row r="1579" spans="1:41" s="24" customFormat="1" ht="15.75" customHeight="1" x14ac:dyDescent="0.35">
      <c r="A1579" s="36" t="s">
        <v>27</v>
      </c>
      <c r="B1579" s="36">
        <v>202509</v>
      </c>
      <c r="C1579" s="24" t="s">
        <v>736</v>
      </c>
      <c r="D1579" s="24" t="s">
        <v>119</v>
      </c>
      <c r="E1579" s="62">
        <v>45901</v>
      </c>
      <c r="F1579" s="62">
        <v>46265</v>
      </c>
      <c r="G1579" s="37" t="s">
        <v>386</v>
      </c>
      <c r="H1579" s="36">
        <v>652228</v>
      </c>
      <c r="I1579" s="63">
        <v>28491</v>
      </c>
      <c r="J1579" s="24" t="s">
        <v>4484</v>
      </c>
      <c r="K1579" s="63">
        <f t="shared" si="439"/>
        <v>45901</v>
      </c>
      <c r="L1579" s="55">
        <f t="shared" si="440"/>
        <v>0.04</v>
      </c>
      <c r="M1579" s="76">
        <v>0.22500000000000001</v>
      </c>
      <c r="N1579" s="62">
        <v>45901</v>
      </c>
      <c r="O1579" s="62">
        <v>46265</v>
      </c>
      <c r="P1579" s="63"/>
      <c r="Q1579" s="63"/>
      <c r="R1579" s="78">
        <v>47</v>
      </c>
      <c r="S1579" s="63" t="str">
        <f>VLOOKUP(R1579,SA!$B$3:$C$11,2,1)</f>
        <v>46-55</v>
      </c>
      <c r="T1579" s="38" t="s">
        <v>97</v>
      </c>
      <c r="U1579" s="24" t="s">
        <v>56</v>
      </c>
      <c r="V1579" s="24">
        <v>500000</v>
      </c>
      <c r="W1579" s="39">
        <f t="shared" si="441"/>
        <v>500000</v>
      </c>
      <c r="X1579" s="29">
        <f t="shared" si="442"/>
        <v>1</v>
      </c>
      <c r="Y1579" s="40">
        <f t="shared" si="443"/>
        <v>365</v>
      </c>
      <c r="Z1579" s="38">
        <f t="shared" si="444"/>
        <v>46081</v>
      </c>
      <c r="AA1579" s="41">
        <f t="shared" si="445"/>
        <v>181</v>
      </c>
      <c r="AB1579" s="24" t="s">
        <v>113</v>
      </c>
      <c r="AC1579" s="41">
        <f t="shared" si="446"/>
        <v>8919.0417999999991</v>
      </c>
      <c r="AD1579" s="41">
        <v>1</v>
      </c>
      <c r="AE1579" s="72">
        <f>INDEX(SA!$C$2:$G$11,MATCH(Details!S1579,SA!$C$2:$C$11,0),MATCH(Details!V1579,SA!$C$2:$G$2,0))*Y1579/(F1579-E1579+1)</f>
        <v>7558.5099999999993</v>
      </c>
      <c r="AF1579" s="41">
        <f t="shared" si="447"/>
        <v>0</v>
      </c>
      <c r="AG1579" s="41">
        <f t="shared" si="448"/>
        <v>0</v>
      </c>
      <c r="AH1579" s="41">
        <f t="shared" si="449"/>
        <v>1360.5317999999997</v>
      </c>
      <c r="AI1579" s="60">
        <f t="shared" si="450"/>
        <v>302.34039999999999</v>
      </c>
      <c r="AJ1579" s="60">
        <f t="shared" si="451"/>
        <v>1700.6647499999999</v>
      </c>
      <c r="AK1579" s="60">
        <f t="shared" si="452"/>
        <v>3748.1926301369858</v>
      </c>
      <c r="AL1579" s="60">
        <f t="shared" si="453"/>
        <v>2754.9215831506845</v>
      </c>
      <c r="AM1579" s="41">
        <f t="shared" si="454"/>
        <v>2800.5832668493149</v>
      </c>
      <c r="AN1579" s="42">
        <f t="shared" si="455"/>
        <v>45715</v>
      </c>
      <c r="AO1579" s="43">
        <f t="shared" si="456"/>
        <v>7558.5099999999993</v>
      </c>
    </row>
    <row r="1580" spans="1:41" s="24" customFormat="1" ht="15.75" customHeight="1" x14ac:dyDescent="0.35">
      <c r="A1580" s="36" t="s">
        <v>27</v>
      </c>
      <c r="B1580" s="36">
        <v>202509</v>
      </c>
      <c r="C1580" s="24" t="s">
        <v>736</v>
      </c>
      <c r="D1580" s="24" t="s">
        <v>119</v>
      </c>
      <c r="E1580" s="62">
        <v>45901</v>
      </c>
      <c r="F1580" s="62">
        <v>46265</v>
      </c>
      <c r="G1580" s="37" t="s">
        <v>1942</v>
      </c>
      <c r="H1580" s="36">
        <v>652228</v>
      </c>
      <c r="I1580" s="63">
        <v>41674</v>
      </c>
      <c r="J1580" s="24" t="s">
        <v>4485</v>
      </c>
      <c r="K1580" s="63">
        <f t="shared" si="439"/>
        <v>45901</v>
      </c>
      <c r="L1580" s="55">
        <f t="shared" si="440"/>
        <v>0.04</v>
      </c>
      <c r="M1580" s="76">
        <v>0.22500000000000001</v>
      </c>
      <c r="N1580" s="62">
        <v>45901</v>
      </c>
      <c r="O1580" s="62">
        <v>46265</v>
      </c>
      <c r="P1580" s="63"/>
      <c r="Q1580" s="63"/>
      <c r="R1580" s="78">
        <v>11</v>
      </c>
      <c r="S1580" s="63" t="str">
        <f>VLOOKUP(R1580,SA!$B$3:$C$11,2,1)</f>
        <v>0-25</v>
      </c>
      <c r="T1580" s="38" t="s">
        <v>97</v>
      </c>
      <c r="U1580" s="24" t="s">
        <v>5745</v>
      </c>
      <c r="V1580" s="24">
        <v>500000</v>
      </c>
      <c r="W1580" s="39">
        <f t="shared" si="441"/>
        <v>0</v>
      </c>
      <c r="X1580" s="29">
        <f t="shared" si="442"/>
        <v>0</v>
      </c>
      <c r="Y1580" s="40">
        <f t="shared" si="443"/>
        <v>365</v>
      </c>
      <c r="Z1580" s="38">
        <f t="shared" si="444"/>
        <v>46081</v>
      </c>
      <c r="AA1580" s="41">
        <f t="shared" si="445"/>
        <v>181</v>
      </c>
      <c r="AB1580" s="24" t="s">
        <v>113</v>
      </c>
      <c r="AC1580" s="41">
        <f t="shared" si="446"/>
        <v>4448.2106000000003</v>
      </c>
      <c r="AD1580" s="41">
        <v>1</v>
      </c>
      <c r="AE1580" s="72">
        <f>INDEX(SA!$C$2:$G$11,MATCH(Details!S1580,SA!$C$2:$C$11,0),MATCH(Details!V1580,SA!$C$2:$G$2,0))*Y1580/(F1580-E1580+1)</f>
        <v>3769.67</v>
      </c>
      <c r="AF1580" s="41">
        <f t="shared" si="447"/>
        <v>0</v>
      </c>
      <c r="AG1580" s="41">
        <f t="shared" si="448"/>
        <v>0</v>
      </c>
      <c r="AH1580" s="41">
        <f t="shared" si="449"/>
        <v>678.54060000000004</v>
      </c>
      <c r="AI1580" s="60">
        <f t="shared" si="450"/>
        <v>150.7868</v>
      </c>
      <c r="AJ1580" s="60">
        <f t="shared" si="451"/>
        <v>848.17574999999999</v>
      </c>
      <c r="AK1580" s="60">
        <f t="shared" si="452"/>
        <v>1869.3432054794521</v>
      </c>
      <c r="AL1580" s="60">
        <f t="shared" si="453"/>
        <v>1373.9672560273973</v>
      </c>
      <c r="AM1580" s="41">
        <f t="shared" si="454"/>
        <v>1396.7401939726028</v>
      </c>
      <c r="AN1580" s="42">
        <f t="shared" si="455"/>
        <v>45715</v>
      </c>
      <c r="AO1580" s="43">
        <f t="shared" si="456"/>
        <v>3769.67</v>
      </c>
    </row>
    <row r="1581" spans="1:41" s="24" customFormat="1" ht="15.75" customHeight="1" x14ac:dyDescent="0.35">
      <c r="A1581" s="36" t="s">
        <v>27</v>
      </c>
      <c r="B1581" s="36">
        <v>202509</v>
      </c>
      <c r="C1581" s="24" t="s">
        <v>736</v>
      </c>
      <c r="D1581" s="24" t="s">
        <v>119</v>
      </c>
      <c r="E1581" s="62">
        <v>45901</v>
      </c>
      <c r="F1581" s="62">
        <v>46265</v>
      </c>
      <c r="G1581" s="37" t="s">
        <v>1943</v>
      </c>
      <c r="H1581" s="36">
        <v>652228</v>
      </c>
      <c r="I1581" s="63">
        <v>17593</v>
      </c>
      <c r="J1581" s="24" t="s">
        <v>4486</v>
      </c>
      <c r="K1581" s="63">
        <f t="shared" si="439"/>
        <v>45901</v>
      </c>
      <c r="L1581" s="55">
        <f t="shared" si="440"/>
        <v>0.04</v>
      </c>
      <c r="M1581" s="76">
        <v>0.22500000000000001</v>
      </c>
      <c r="N1581" s="62">
        <v>45901</v>
      </c>
      <c r="O1581" s="62">
        <v>46265</v>
      </c>
      <c r="P1581" s="63"/>
      <c r="Q1581" s="63"/>
      <c r="R1581" s="78">
        <v>77</v>
      </c>
      <c r="S1581" s="63" t="str">
        <f>VLOOKUP(R1581,SA!$B$3:$C$11,2,1)</f>
        <v>76-80</v>
      </c>
      <c r="T1581" s="38" t="s">
        <v>98</v>
      </c>
      <c r="U1581" s="24" t="s">
        <v>5747</v>
      </c>
      <c r="V1581" s="24">
        <v>500000</v>
      </c>
      <c r="W1581" s="39">
        <f t="shared" si="441"/>
        <v>0</v>
      </c>
      <c r="X1581" s="29">
        <f t="shared" si="442"/>
        <v>0</v>
      </c>
      <c r="Y1581" s="40">
        <f t="shared" si="443"/>
        <v>365</v>
      </c>
      <c r="Z1581" s="38">
        <f t="shared" si="444"/>
        <v>46081</v>
      </c>
      <c r="AA1581" s="41">
        <f t="shared" si="445"/>
        <v>181</v>
      </c>
      <c r="AB1581" s="24" t="s">
        <v>113</v>
      </c>
      <c r="AC1581" s="41">
        <f t="shared" si="446"/>
        <v>29821.089800000002</v>
      </c>
      <c r="AD1581" s="41">
        <v>1</v>
      </c>
      <c r="AE1581" s="72">
        <f>INDEX(SA!$C$2:$G$11,MATCH(Details!S1581,SA!$C$2:$C$11,0),MATCH(Details!V1581,SA!$C$2:$G$2,0))*Y1581/(F1581-E1581+1)</f>
        <v>25272.11</v>
      </c>
      <c r="AF1581" s="41">
        <f t="shared" si="447"/>
        <v>0</v>
      </c>
      <c r="AG1581" s="41">
        <f t="shared" si="448"/>
        <v>0</v>
      </c>
      <c r="AH1581" s="41">
        <f t="shared" si="449"/>
        <v>4548.9798000000001</v>
      </c>
      <c r="AI1581" s="60">
        <f t="shared" si="450"/>
        <v>1010.8844</v>
      </c>
      <c r="AJ1581" s="60">
        <f t="shared" si="451"/>
        <v>5686.2247500000003</v>
      </c>
      <c r="AK1581" s="60">
        <f t="shared" si="452"/>
        <v>12532.197013698631</v>
      </c>
      <c r="AL1581" s="60">
        <f t="shared" si="453"/>
        <v>9211.1648050684944</v>
      </c>
      <c r="AM1581" s="41">
        <f t="shared" si="454"/>
        <v>9363.8360449315078</v>
      </c>
      <c r="AN1581" s="42">
        <f t="shared" si="455"/>
        <v>45715</v>
      </c>
      <c r="AO1581" s="43">
        <f t="shared" si="456"/>
        <v>25272.11</v>
      </c>
    </row>
    <row r="1582" spans="1:41" s="24" customFormat="1" ht="15.75" customHeight="1" x14ac:dyDescent="0.35">
      <c r="A1582" s="36" t="s">
        <v>27</v>
      </c>
      <c r="B1582" s="36">
        <v>202509</v>
      </c>
      <c r="C1582" s="24" t="s">
        <v>736</v>
      </c>
      <c r="D1582" s="24" t="s">
        <v>119</v>
      </c>
      <c r="E1582" s="62">
        <v>45901</v>
      </c>
      <c r="F1582" s="62">
        <v>46265</v>
      </c>
      <c r="G1582" s="37" t="s">
        <v>1944</v>
      </c>
      <c r="H1582" s="36">
        <v>652228</v>
      </c>
      <c r="I1582" s="63">
        <v>14796</v>
      </c>
      <c r="J1582" s="24" t="s">
        <v>4487</v>
      </c>
      <c r="K1582" s="63">
        <f t="shared" si="439"/>
        <v>45901</v>
      </c>
      <c r="L1582" s="55">
        <f t="shared" si="440"/>
        <v>0.04</v>
      </c>
      <c r="M1582" s="76">
        <v>0.22500000000000001</v>
      </c>
      <c r="N1582" s="62">
        <v>45901</v>
      </c>
      <c r="O1582" s="62">
        <v>46265</v>
      </c>
      <c r="P1582" s="63"/>
      <c r="Q1582" s="63"/>
      <c r="R1582" s="78">
        <v>85</v>
      </c>
      <c r="S1582" s="63" t="str">
        <f>VLOOKUP(R1582,SA!$B$3:$C$11,2,1)</f>
        <v>81-100</v>
      </c>
      <c r="T1582" s="38" t="s">
        <v>97</v>
      </c>
      <c r="U1582" s="24" t="s">
        <v>5744</v>
      </c>
      <c r="V1582" s="24">
        <v>500000</v>
      </c>
      <c r="W1582" s="39">
        <f t="shared" si="441"/>
        <v>0</v>
      </c>
      <c r="X1582" s="29">
        <f t="shared" si="442"/>
        <v>0</v>
      </c>
      <c r="Y1582" s="40">
        <f t="shared" si="443"/>
        <v>365</v>
      </c>
      <c r="Z1582" s="38">
        <f t="shared" si="444"/>
        <v>46081</v>
      </c>
      <c r="AA1582" s="41">
        <f t="shared" si="445"/>
        <v>181</v>
      </c>
      <c r="AB1582" s="24" t="s">
        <v>113</v>
      </c>
      <c r="AC1582" s="41">
        <f t="shared" si="446"/>
        <v>32559.421399999999</v>
      </c>
      <c r="AD1582" s="41">
        <v>1</v>
      </c>
      <c r="AE1582" s="72">
        <f>INDEX(SA!$C$2:$G$11,MATCH(Details!S1582,SA!$C$2:$C$11,0),MATCH(Details!V1582,SA!$C$2:$G$2,0))*Y1582/(F1582-E1582+1)</f>
        <v>27592.73</v>
      </c>
      <c r="AF1582" s="41">
        <f t="shared" si="447"/>
        <v>0</v>
      </c>
      <c r="AG1582" s="41">
        <f t="shared" si="448"/>
        <v>0</v>
      </c>
      <c r="AH1582" s="41">
        <f t="shared" si="449"/>
        <v>4966.6913999999997</v>
      </c>
      <c r="AI1582" s="60">
        <f t="shared" si="450"/>
        <v>1103.7092</v>
      </c>
      <c r="AJ1582" s="60">
        <f t="shared" si="451"/>
        <v>6208.3642499999996</v>
      </c>
      <c r="AK1582" s="60">
        <f t="shared" si="452"/>
        <v>13682.970219178082</v>
      </c>
      <c r="AL1582" s="60">
        <f t="shared" si="453"/>
        <v>10056.983111095889</v>
      </c>
      <c r="AM1582" s="41">
        <f t="shared" si="454"/>
        <v>10223.673438904108</v>
      </c>
      <c r="AN1582" s="42">
        <f t="shared" si="455"/>
        <v>45715</v>
      </c>
      <c r="AO1582" s="43">
        <f t="shared" si="456"/>
        <v>27592.73</v>
      </c>
    </row>
    <row r="1583" spans="1:41" s="24" customFormat="1" ht="15.75" customHeight="1" x14ac:dyDescent="0.35">
      <c r="A1583" s="36" t="s">
        <v>27</v>
      </c>
      <c r="B1583" s="36">
        <v>202509</v>
      </c>
      <c r="C1583" s="24" t="s">
        <v>736</v>
      </c>
      <c r="D1583" s="24" t="s">
        <v>119</v>
      </c>
      <c r="E1583" s="62">
        <v>45901</v>
      </c>
      <c r="F1583" s="62">
        <v>46265</v>
      </c>
      <c r="G1583" s="37" t="s">
        <v>1945</v>
      </c>
      <c r="H1583" s="36">
        <v>652231</v>
      </c>
      <c r="I1583" s="63">
        <v>36817</v>
      </c>
      <c r="J1583" s="24" t="s">
        <v>4488</v>
      </c>
      <c r="K1583" s="63">
        <f t="shared" si="439"/>
        <v>45901</v>
      </c>
      <c r="L1583" s="55">
        <f t="shared" si="440"/>
        <v>0.04</v>
      </c>
      <c r="M1583" s="76">
        <v>0.22500000000000001</v>
      </c>
      <c r="N1583" s="62">
        <v>45901</v>
      </c>
      <c r="O1583" s="62">
        <v>46265</v>
      </c>
      <c r="P1583" s="63"/>
      <c r="Q1583" s="63"/>
      <c r="R1583" s="78">
        <v>24</v>
      </c>
      <c r="S1583" s="63" t="str">
        <f>VLOOKUP(R1583,SA!$B$3:$C$11,2,1)</f>
        <v>0-25</v>
      </c>
      <c r="T1583" s="38" t="s">
        <v>97</v>
      </c>
      <c r="U1583" s="24" t="s">
        <v>5745</v>
      </c>
      <c r="V1583" s="24">
        <v>500000</v>
      </c>
      <c r="W1583" s="39">
        <f t="shared" si="441"/>
        <v>0</v>
      </c>
      <c r="X1583" s="29">
        <f t="shared" si="442"/>
        <v>0</v>
      </c>
      <c r="Y1583" s="40">
        <f t="shared" si="443"/>
        <v>365</v>
      </c>
      <c r="Z1583" s="38">
        <f t="shared" si="444"/>
        <v>46081</v>
      </c>
      <c r="AA1583" s="41">
        <f t="shared" si="445"/>
        <v>181</v>
      </c>
      <c r="AB1583" s="24" t="s">
        <v>113</v>
      </c>
      <c r="AC1583" s="41">
        <f t="shared" si="446"/>
        <v>4448.2106000000003</v>
      </c>
      <c r="AD1583" s="41">
        <v>1</v>
      </c>
      <c r="AE1583" s="72">
        <f>INDEX(SA!$C$2:$G$11,MATCH(Details!S1583,SA!$C$2:$C$11,0),MATCH(Details!V1583,SA!$C$2:$G$2,0))*Y1583/(F1583-E1583+1)</f>
        <v>3769.67</v>
      </c>
      <c r="AF1583" s="41">
        <f t="shared" si="447"/>
        <v>0</v>
      </c>
      <c r="AG1583" s="41">
        <f t="shared" si="448"/>
        <v>0</v>
      </c>
      <c r="AH1583" s="41">
        <f t="shared" si="449"/>
        <v>678.54060000000004</v>
      </c>
      <c r="AI1583" s="60">
        <f t="shared" si="450"/>
        <v>150.7868</v>
      </c>
      <c r="AJ1583" s="60">
        <f t="shared" si="451"/>
        <v>848.17574999999999</v>
      </c>
      <c r="AK1583" s="60">
        <f t="shared" si="452"/>
        <v>1869.3432054794521</v>
      </c>
      <c r="AL1583" s="60">
        <f t="shared" si="453"/>
        <v>1373.9672560273973</v>
      </c>
      <c r="AM1583" s="41">
        <f t="shared" si="454"/>
        <v>1396.7401939726028</v>
      </c>
      <c r="AN1583" s="42">
        <f t="shared" si="455"/>
        <v>45715</v>
      </c>
      <c r="AO1583" s="43">
        <f t="shared" si="456"/>
        <v>3769.67</v>
      </c>
    </row>
    <row r="1584" spans="1:41" s="24" customFormat="1" ht="15.75" customHeight="1" x14ac:dyDescent="0.35">
      <c r="A1584" s="36" t="s">
        <v>27</v>
      </c>
      <c r="B1584" s="36">
        <v>202509</v>
      </c>
      <c r="C1584" s="24" t="s">
        <v>736</v>
      </c>
      <c r="D1584" s="24" t="s">
        <v>119</v>
      </c>
      <c r="E1584" s="62">
        <v>45901</v>
      </c>
      <c r="F1584" s="62">
        <v>46265</v>
      </c>
      <c r="G1584" s="37" t="s">
        <v>1946</v>
      </c>
      <c r="H1584" s="36">
        <v>652231</v>
      </c>
      <c r="I1584" s="63">
        <v>26164</v>
      </c>
      <c r="J1584" s="24" t="s">
        <v>4489</v>
      </c>
      <c r="K1584" s="63">
        <f t="shared" si="439"/>
        <v>45901</v>
      </c>
      <c r="L1584" s="55">
        <f t="shared" si="440"/>
        <v>0.04</v>
      </c>
      <c r="M1584" s="76">
        <v>0.22500000000000001</v>
      </c>
      <c r="N1584" s="62">
        <v>45901</v>
      </c>
      <c r="O1584" s="62">
        <v>46265</v>
      </c>
      <c r="P1584" s="63"/>
      <c r="Q1584" s="63"/>
      <c r="R1584" s="78">
        <v>54</v>
      </c>
      <c r="S1584" s="63" t="str">
        <f>VLOOKUP(R1584,SA!$B$3:$C$11,2,1)</f>
        <v>46-55</v>
      </c>
      <c r="T1584" s="38" t="s">
        <v>97</v>
      </c>
      <c r="U1584" s="24" t="s">
        <v>56</v>
      </c>
      <c r="V1584" s="24">
        <v>500000</v>
      </c>
      <c r="W1584" s="39">
        <f t="shared" si="441"/>
        <v>500000</v>
      </c>
      <c r="X1584" s="29">
        <f t="shared" si="442"/>
        <v>1</v>
      </c>
      <c r="Y1584" s="40">
        <f t="shared" si="443"/>
        <v>365</v>
      </c>
      <c r="Z1584" s="38">
        <f t="shared" si="444"/>
        <v>46081</v>
      </c>
      <c r="AA1584" s="41">
        <f t="shared" si="445"/>
        <v>181</v>
      </c>
      <c r="AB1584" s="24" t="s">
        <v>113</v>
      </c>
      <c r="AC1584" s="41">
        <f t="shared" si="446"/>
        <v>8919.0417999999991</v>
      </c>
      <c r="AD1584" s="41">
        <v>1</v>
      </c>
      <c r="AE1584" s="72">
        <f>INDEX(SA!$C$2:$G$11,MATCH(Details!S1584,SA!$C$2:$C$11,0),MATCH(Details!V1584,SA!$C$2:$G$2,0))*Y1584/(F1584-E1584+1)</f>
        <v>7558.5099999999993</v>
      </c>
      <c r="AF1584" s="41">
        <f t="shared" si="447"/>
        <v>0</v>
      </c>
      <c r="AG1584" s="41">
        <f t="shared" si="448"/>
        <v>0</v>
      </c>
      <c r="AH1584" s="41">
        <f t="shared" si="449"/>
        <v>1360.5317999999997</v>
      </c>
      <c r="AI1584" s="60">
        <f t="shared" si="450"/>
        <v>302.34039999999999</v>
      </c>
      <c r="AJ1584" s="60">
        <f t="shared" si="451"/>
        <v>1700.6647499999999</v>
      </c>
      <c r="AK1584" s="60">
        <f t="shared" si="452"/>
        <v>3748.1926301369858</v>
      </c>
      <c r="AL1584" s="60">
        <f t="shared" si="453"/>
        <v>2754.9215831506845</v>
      </c>
      <c r="AM1584" s="41">
        <f t="shared" si="454"/>
        <v>2800.5832668493149</v>
      </c>
      <c r="AN1584" s="42">
        <f t="shared" si="455"/>
        <v>45715</v>
      </c>
      <c r="AO1584" s="43">
        <f t="shared" si="456"/>
        <v>7558.5099999999993</v>
      </c>
    </row>
    <row r="1585" spans="1:41" s="24" customFormat="1" ht="15.75" customHeight="1" x14ac:dyDescent="0.35">
      <c r="A1585" s="36" t="s">
        <v>27</v>
      </c>
      <c r="B1585" s="36">
        <v>202509</v>
      </c>
      <c r="C1585" s="24" t="s">
        <v>736</v>
      </c>
      <c r="D1585" s="24" t="s">
        <v>119</v>
      </c>
      <c r="E1585" s="62">
        <v>45901</v>
      </c>
      <c r="F1585" s="62">
        <v>46265</v>
      </c>
      <c r="G1585" s="37" t="s">
        <v>1947</v>
      </c>
      <c r="H1585" s="36">
        <v>652231</v>
      </c>
      <c r="I1585" s="63">
        <v>28334</v>
      </c>
      <c r="J1585" s="24" t="s">
        <v>4490</v>
      </c>
      <c r="K1585" s="63">
        <f t="shared" si="439"/>
        <v>45901</v>
      </c>
      <c r="L1585" s="55">
        <f t="shared" si="440"/>
        <v>0.04</v>
      </c>
      <c r="M1585" s="76">
        <v>0.22500000000000001</v>
      </c>
      <c r="N1585" s="62">
        <v>45901</v>
      </c>
      <c r="O1585" s="62">
        <v>46265</v>
      </c>
      <c r="P1585" s="63"/>
      <c r="Q1585" s="63"/>
      <c r="R1585" s="78">
        <v>48</v>
      </c>
      <c r="S1585" s="63" t="str">
        <f>VLOOKUP(R1585,SA!$B$3:$C$11,2,1)</f>
        <v>46-55</v>
      </c>
      <c r="T1585" s="38" t="s">
        <v>98</v>
      </c>
      <c r="U1585" s="24" t="s">
        <v>5743</v>
      </c>
      <c r="V1585" s="24">
        <v>500000</v>
      </c>
      <c r="W1585" s="39">
        <f t="shared" si="441"/>
        <v>0</v>
      </c>
      <c r="X1585" s="29">
        <f t="shared" si="442"/>
        <v>0</v>
      </c>
      <c r="Y1585" s="40">
        <f t="shared" si="443"/>
        <v>365</v>
      </c>
      <c r="Z1585" s="38">
        <f t="shared" si="444"/>
        <v>46081</v>
      </c>
      <c r="AA1585" s="41">
        <f t="shared" si="445"/>
        <v>181</v>
      </c>
      <c r="AB1585" s="24" t="s">
        <v>113</v>
      </c>
      <c r="AC1585" s="41">
        <f t="shared" si="446"/>
        <v>8919.0417999999991</v>
      </c>
      <c r="AD1585" s="41">
        <v>1</v>
      </c>
      <c r="AE1585" s="72">
        <f>INDEX(SA!$C$2:$G$11,MATCH(Details!S1585,SA!$C$2:$C$11,0),MATCH(Details!V1585,SA!$C$2:$G$2,0))*Y1585/(F1585-E1585+1)</f>
        <v>7558.5099999999993</v>
      </c>
      <c r="AF1585" s="41">
        <f t="shared" si="447"/>
        <v>0</v>
      </c>
      <c r="AG1585" s="41">
        <f t="shared" si="448"/>
        <v>0</v>
      </c>
      <c r="AH1585" s="41">
        <f t="shared" si="449"/>
        <v>1360.5317999999997</v>
      </c>
      <c r="AI1585" s="60">
        <f t="shared" si="450"/>
        <v>302.34039999999999</v>
      </c>
      <c r="AJ1585" s="60">
        <f t="shared" si="451"/>
        <v>1700.6647499999999</v>
      </c>
      <c r="AK1585" s="60">
        <f t="shared" si="452"/>
        <v>3748.1926301369858</v>
      </c>
      <c r="AL1585" s="60">
        <f t="shared" si="453"/>
        <v>2754.9215831506845</v>
      </c>
      <c r="AM1585" s="41">
        <f t="shared" si="454"/>
        <v>2800.5832668493149</v>
      </c>
      <c r="AN1585" s="42">
        <f t="shared" si="455"/>
        <v>45715</v>
      </c>
      <c r="AO1585" s="43">
        <f t="shared" si="456"/>
        <v>7558.5099999999993</v>
      </c>
    </row>
    <row r="1586" spans="1:41" s="24" customFormat="1" ht="15.75" customHeight="1" x14ac:dyDescent="0.35">
      <c r="A1586" s="36" t="s">
        <v>27</v>
      </c>
      <c r="B1586" s="36">
        <v>202509</v>
      </c>
      <c r="C1586" s="24" t="s">
        <v>736</v>
      </c>
      <c r="D1586" s="24" t="s">
        <v>119</v>
      </c>
      <c r="E1586" s="62">
        <v>45901</v>
      </c>
      <c r="F1586" s="62">
        <v>46265</v>
      </c>
      <c r="G1586" s="37" t="s">
        <v>1948</v>
      </c>
      <c r="H1586" s="36">
        <v>652231</v>
      </c>
      <c r="I1586" s="63">
        <v>17533</v>
      </c>
      <c r="J1586" s="24" t="s">
        <v>4491</v>
      </c>
      <c r="K1586" s="63">
        <f t="shared" si="439"/>
        <v>45901</v>
      </c>
      <c r="L1586" s="55">
        <f t="shared" si="440"/>
        <v>0.04</v>
      </c>
      <c r="M1586" s="76">
        <v>0.22500000000000001</v>
      </c>
      <c r="N1586" s="62">
        <v>45901</v>
      </c>
      <c r="O1586" s="62">
        <v>46265</v>
      </c>
      <c r="P1586" s="63"/>
      <c r="Q1586" s="63"/>
      <c r="R1586" s="78">
        <v>77</v>
      </c>
      <c r="S1586" s="63" t="str">
        <f>VLOOKUP(R1586,SA!$B$3:$C$11,2,1)</f>
        <v>76-80</v>
      </c>
      <c r="T1586" s="38" t="s">
        <v>98</v>
      </c>
      <c r="U1586" s="24" t="s">
        <v>5747</v>
      </c>
      <c r="V1586" s="24">
        <v>500000</v>
      </c>
      <c r="W1586" s="39">
        <f t="shared" si="441"/>
        <v>0</v>
      </c>
      <c r="X1586" s="29">
        <f t="shared" si="442"/>
        <v>0</v>
      </c>
      <c r="Y1586" s="40">
        <f t="shared" si="443"/>
        <v>365</v>
      </c>
      <c r="Z1586" s="38">
        <f t="shared" si="444"/>
        <v>46081</v>
      </c>
      <c r="AA1586" s="41">
        <f t="shared" si="445"/>
        <v>181</v>
      </c>
      <c r="AB1586" s="24" t="s">
        <v>113</v>
      </c>
      <c r="AC1586" s="41">
        <f t="shared" si="446"/>
        <v>29821.089800000002</v>
      </c>
      <c r="AD1586" s="41">
        <v>1</v>
      </c>
      <c r="AE1586" s="72">
        <f>INDEX(SA!$C$2:$G$11,MATCH(Details!S1586,SA!$C$2:$C$11,0),MATCH(Details!V1586,SA!$C$2:$G$2,0))*Y1586/(F1586-E1586+1)</f>
        <v>25272.11</v>
      </c>
      <c r="AF1586" s="41">
        <f t="shared" si="447"/>
        <v>0</v>
      </c>
      <c r="AG1586" s="41">
        <f t="shared" si="448"/>
        <v>0</v>
      </c>
      <c r="AH1586" s="41">
        <f t="shared" si="449"/>
        <v>4548.9798000000001</v>
      </c>
      <c r="AI1586" s="60">
        <f t="shared" si="450"/>
        <v>1010.8844</v>
      </c>
      <c r="AJ1586" s="60">
        <f t="shared" si="451"/>
        <v>5686.2247500000003</v>
      </c>
      <c r="AK1586" s="60">
        <f t="shared" si="452"/>
        <v>12532.197013698631</v>
      </c>
      <c r="AL1586" s="60">
        <f t="shared" si="453"/>
        <v>9211.1648050684944</v>
      </c>
      <c r="AM1586" s="41">
        <f t="shared" si="454"/>
        <v>9363.8360449315078</v>
      </c>
      <c r="AN1586" s="42">
        <f t="shared" si="455"/>
        <v>45715</v>
      </c>
      <c r="AO1586" s="43">
        <f t="shared" si="456"/>
        <v>25272.11</v>
      </c>
    </row>
    <row r="1587" spans="1:41" s="24" customFormat="1" ht="15.75" customHeight="1" x14ac:dyDescent="0.35">
      <c r="A1587" s="36" t="s">
        <v>27</v>
      </c>
      <c r="B1587" s="36">
        <v>202509</v>
      </c>
      <c r="C1587" s="24" t="s">
        <v>736</v>
      </c>
      <c r="D1587" s="24" t="s">
        <v>119</v>
      </c>
      <c r="E1587" s="62">
        <v>45901</v>
      </c>
      <c r="F1587" s="62">
        <v>46265</v>
      </c>
      <c r="G1587" s="37" t="s">
        <v>1949</v>
      </c>
      <c r="H1587" s="36">
        <v>652231</v>
      </c>
      <c r="I1587" s="63">
        <v>38691</v>
      </c>
      <c r="J1587" s="24" t="s">
        <v>4492</v>
      </c>
      <c r="K1587" s="63">
        <f t="shared" si="439"/>
        <v>45901</v>
      </c>
      <c r="L1587" s="55">
        <f t="shared" si="440"/>
        <v>0.04</v>
      </c>
      <c r="M1587" s="76">
        <v>0.22500000000000001</v>
      </c>
      <c r="N1587" s="62">
        <v>45901</v>
      </c>
      <c r="O1587" s="62">
        <v>46265</v>
      </c>
      <c r="P1587" s="63"/>
      <c r="Q1587" s="63"/>
      <c r="R1587" s="78">
        <v>19</v>
      </c>
      <c r="S1587" s="63" t="str">
        <f>VLOOKUP(R1587,SA!$B$3:$C$11,2,1)</f>
        <v>0-25</v>
      </c>
      <c r="T1587" s="38" t="s">
        <v>97</v>
      </c>
      <c r="U1587" s="24" t="s">
        <v>5745</v>
      </c>
      <c r="V1587" s="24">
        <v>500000</v>
      </c>
      <c r="W1587" s="39">
        <f t="shared" si="441"/>
        <v>0</v>
      </c>
      <c r="X1587" s="29">
        <f t="shared" si="442"/>
        <v>0</v>
      </c>
      <c r="Y1587" s="40">
        <f t="shared" si="443"/>
        <v>365</v>
      </c>
      <c r="Z1587" s="38">
        <f t="shared" si="444"/>
        <v>46081</v>
      </c>
      <c r="AA1587" s="41">
        <f t="shared" si="445"/>
        <v>181</v>
      </c>
      <c r="AB1587" s="24" t="s">
        <v>113</v>
      </c>
      <c r="AC1587" s="41">
        <f t="shared" si="446"/>
        <v>4448.2106000000003</v>
      </c>
      <c r="AD1587" s="41">
        <v>1</v>
      </c>
      <c r="AE1587" s="72">
        <f>INDEX(SA!$C$2:$G$11,MATCH(Details!S1587,SA!$C$2:$C$11,0),MATCH(Details!V1587,SA!$C$2:$G$2,0))*Y1587/(F1587-E1587+1)</f>
        <v>3769.67</v>
      </c>
      <c r="AF1587" s="41">
        <f t="shared" si="447"/>
        <v>0</v>
      </c>
      <c r="AG1587" s="41">
        <f t="shared" si="448"/>
        <v>0</v>
      </c>
      <c r="AH1587" s="41">
        <f t="shared" si="449"/>
        <v>678.54060000000004</v>
      </c>
      <c r="AI1587" s="60">
        <f t="shared" si="450"/>
        <v>150.7868</v>
      </c>
      <c r="AJ1587" s="60">
        <f t="shared" si="451"/>
        <v>848.17574999999999</v>
      </c>
      <c r="AK1587" s="60">
        <f t="shared" si="452"/>
        <v>1869.3432054794521</v>
      </c>
      <c r="AL1587" s="60">
        <f t="shared" si="453"/>
        <v>1373.9672560273973</v>
      </c>
      <c r="AM1587" s="41">
        <f t="shared" si="454"/>
        <v>1396.7401939726028</v>
      </c>
      <c r="AN1587" s="42">
        <f t="shared" si="455"/>
        <v>45715</v>
      </c>
      <c r="AO1587" s="43">
        <f t="shared" si="456"/>
        <v>3769.67</v>
      </c>
    </row>
    <row r="1588" spans="1:41" s="24" customFormat="1" ht="15.75" customHeight="1" x14ac:dyDescent="0.35">
      <c r="A1588" s="36" t="s">
        <v>27</v>
      </c>
      <c r="B1588" s="36">
        <v>202509</v>
      </c>
      <c r="C1588" s="24" t="s">
        <v>736</v>
      </c>
      <c r="D1588" s="24" t="s">
        <v>119</v>
      </c>
      <c r="E1588" s="62">
        <v>45901</v>
      </c>
      <c r="F1588" s="62">
        <v>46265</v>
      </c>
      <c r="G1588" s="37" t="s">
        <v>1950</v>
      </c>
      <c r="H1588" s="36">
        <v>652234</v>
      </c>
      <c r="I1588" s="63">
        <v>44302</v>
      </c>
      <c r="J1588" s="24" t="s">
        <v>4493</v>
      </c>
      <c r="K1588" s="63">
        <f t="shared" si="439"/>
        <v>45901</v>
      </c>
      <c r="L1588" s="55">
        <f t="shared" si="440"/>
        <v>0.04</v>
      </c>
      <c r="M1588" s="76">
        <v>0.22500000000000001</v>
      </c>
      <c r="N1588" s="62">
        <v>45901</v>
      </c>
      <c r="O1588" s="62">
        <v>46265</v>
      </c>
      <c r="P1588" s="63"/>
      <c r="Q1588" s="63"/>
      <c r="R1588" s="78">
        <v>4</v>
      </c>
      <c r="S1588" s="63" t="str">
        <f>VLOOKUP(R1588,SA!$B$3:$C$11,2,1)</f>
        <v>0-25</v>
      </c>
      <c r="T1588" s="38" t="s">
        <v>97</v>
      </c>
      <c r="U1588" s="24" t="s">
        <v>5745</v>
      </c>
      <c r="V1588" s="24">
        <v>300000</v>
      </c>
      <c r="W1588" s="39">
        <f t="shared" si="441"/>
        <v>0</v>
      </c>
      <c r="X1588" s="29">
        <f t="shared" si="442"/>
        <v>0</v>
      </c>
      <c r="Y1588" s="40">
        <f t="shared" si="443"/>
        <v>365</v>
      </c>
      <c r="Z1588" s="38">
        <f t="shared" si="444"/>
        <v>46081</v>
      </c>
      <c r="AA1588" s="41">
        <f t="shared" si="445"/>
        <v>181</v>
      </c>
      <c r="AB1588" s="24" t="s">
        <v>113</v>
      </c>
      <c r="AC1588" s="41">
        <f t="shared" si="446"/>
        <v>3690.3792000000003</v>
      </c>
      <c r="AD1588" s="41">
        <v>1</v>
      </c>
      <c r="AE1588" s="72">
        <f>INDEX(SA!$C$2:$G$11,MATCH(Details!S1588,SA!$C$2:$C$11,0),MATCH(Details!V1588,SA!$C$2:$G$2,0))*Y1588/(F1588-E1588+1)</f>
        <v>3127.44</v>
      </c>
      <c r="AF1588" s="41">
        <f t="shared" si="447"/>
        <v>0</v>
      </c>
      <c r="AG1588" s="41">
        <f t="shared" si="448"/>
        <v>0</v>
      </c>
      <c r="AH1588" s="41">
        <f t="shared" si="449"/>
        <v>562.93920000000003</v>
      </c>
      <c r="AI1588" s="60">
        <f t="shared" si="450"/>
        <v>125.0976</v>
      </c>
      <c r="AJ1588" s="60">
        <f t="shared" si="451"/>
        <v>703.67399999999998</v>
      </c>
      <c r="AK1588" s="60">
        <f t="shared" si="452"/>
        <v>1550.8675068493151</v>
      </c>
      <c r="AL1588" s="60">
        <f t="shared" si="453"/>
        <v>1139.8876175342466</v>
      </c>
      <c r="AM1588" s="41">
        <f t="shared" si="454"/>
        <v>1158.7807824657534</v>
      </c>
      <c r="AN1588" s="42">
        <f t="shared" si="455"/>
        <v>45715</v>
      </c>
      <c r="AO1588" s="43">
        <f t="shared" si="456"/>
        <v>3127.44</v>
      </c>
    </row>
    <row r="1589" spans="1:41" s="24" customFormat="1" ht="15.75" customHeight="1" x14ac:dyDescent="0.35">
      <c r="A1589" s="36" t="s">
        <v>27</v>
      </c>
      <c r="B1589" s="36">
        <v>202509</v>
      </c>
      <c r="C1589" s="24" t="s">
        <v>736</v>
      </c>
      <c r="D1589" s="24" t="s">
        <v>119</v>
      </c>
      <c r="E1589" s="62">
        <v>45901</v>
      </c>
      <c r="F1589" s="62">
        <v>46265</v>
      </c>
      <c r="G1589" s="37" t="s">
        <v>1951</v>
      </c>
      <c r="H1589" s="36">
        <v>652234</v>
      </c>
      <c r="I1589" s="63">
        <v>22798</v>
      </c>
      <c r="J1589" s="24" t="s">
        <v>4494</v>
      </c>
      <c r="K1589" s="63">
        <f t="shared" si="439"/>
        <v>45901</v>
      </c>
      <c r="L1589" s="55">
        <f t="shared" si="440"/>
        <v>0.04</v>
      </c>
      <c r="M1589" s="76">
        <v>0.22500000000000001</v>
      </c>
      <c r="N1589" s="62">
        <v>45901</v>
      </c>
      <c r="O1589" s="62">
        <v>46265</v>
      </c>
      <c r="P1589" s="63"/>
      <c r="Q1589" s="63"/>
      <c r="R1589" s="78">
        <v>63</v>
      </c>
      <c r="S1589" s="63" t="str">
        <f>VLOOKUP(R1589,SA!$B$3:$C$11,2,1)</f>
        <v>56-65</v>
      </c>
      <c r="T1589" s="38" t="s">
        <v>98</v>
      </c>
      <c r="U1589" s="24" t="s">
        <v>5747</v>
      </c>
      <c r="V1589" s="24">
        <v>300000</v>
      </c>
      <c r="W1589" s="39">
        <f t="shared" si="441"/>
        <v>0</v>
      </c>
      <c r="X1589" s="29">
        <f t="shared" si="442"/>
        <v>0</v>
      </c>
      <c r="Y1589" s="40">
        <f t="shared" si="443"/>
        <v>365</v>
      </c>
      <c r="Z1589" s="38">
        <f t="shared" si="444"/>
        <v>46081</v>
      </c>
      <c r="AA1589" s="41">
        <f t="shared" si="445"/>
        <v>181</v>
      </c>
      <c r="AB1589" s="24" t="s">
        <v>113</v>
      </c>
      <c r="AC1589" s="41">
        <f t="shared" si="446"/>
        <v>10831.751</v>
      </c>
      <c r="AD1589" s="41">
        <v>1</v>
      </c>
      <c r="AE1589" s="72">
        <f>INDEX(SA!$C$2:$G$11,MATCH(Details!S1589,SA!$C$2:$C$11,0),MATCH(Details!V1589,SA!$C$2:$G$2,0))*Y1589/(F1589-E1589+1)</f>
        <v>9179.4500000000007</v>
      </c>
      <c r="AF1589" s="41">
        <f t="shared" si="447"/>
        <v>0</v>
      </c>
      <c r="AG1589" s="41">
        <f t="shared" si="448"/>
        <v>0</v>
      </c>
      <c r="AH1589" s="41">
        <f t="shared" si="449"/>
        <v>1652.3010000000002</v>
      </c>
      <c r="AI1589" s="60">
        <f t="shared" si="450"/>
        <v>367.17800000000005</v>
      </c>
      <c r="AJ1589" s="60">
        <f t="shared" si="451"/>
        <v>2065.3762500000003</v>
      </c>
      <c r="AK1589" s="60">
        <f t="shared" si="452"/>
        <v>4552.0012328767125</v>
      </c>
      <c r="AL1589" s="60">
        <f t="shared" si="453"/>
        <v>3345.7209061643835</v>
      </c>
      <c r="AM1589" s="41">
        <f t="shared" si="454"/>
        <v>3401.1748438356171</v>
      </c>
      <c r="AN1589" s="42">
        <f t="shared" si="455"/>
        <v>45715</v>
      </c>
      <c r="AO1589" s="43">
        <f t="shared" si="456"/>
        <v>9179.4500000000007</v>
      </c>
    </row>
    <row r="1590" spans="1:41" s="24" customFormat="1" ht="15.75" customHeight="1" x14ac:dyDescent="0.35">
      <c r="A1590" s="36" t="s">
        <v>27</v>
      </c>
      <c r="B1590" s="36">
        <v>202509</v>
      </c>
      <c r="C1590" s="24" t="s">
        <v>736</v>
      </c>
      <c r="D1590" s="24" t="s">
        <v>119</v>
      </c>
      <c r="E1590" s="62">
        <v>45901</v>
      </c>
      <c r="F1590" s="62">
        <v>46265</v>
      </c>
      <c r="G1590" s="37" t="s">
        <v>1952</v>
      </c>
      <c r="H1590" s="36">
        <v>652234</v>
      </c>
      <c r="I1590" s="63">
        <v>34012</v>
      </c>
      <c r="J1590" s="24" t="s">
        <v>4495</v>
      </c>
      <c r="K1590" s="63">
        <f t="shared" si="439"/>
        <v>45901</v>
      </c>
      <c r="L1590" s="55">
        <f t="shared" si="440"/>
        <v>0.04</v>
      </c>
      <c r="M1590" s="76">
        <v>0.22500000000000001</v>
      </c>
      <c r="N1590" s="62">
        <v>45901</v>
      </c>
      <c r="O1590" s="62">
        <v>46265</v>
      </c>
      <c r="P1590" s="63"/>
      <c r="Q1590" s="63"/>
      <c r="R1590" s="78">
        <v>32</v>
      </c>
      <c r="S1590" s="63" t="str">
        <f>VLOOKUP(R1590,SA!$B$3:$C$11,2,1)</f>
        <v>26-35</v>
      </c>
      <c r="T1590" s="38" t="s">
        <v>98</v>
      </c>
      <c r="U1590" s="24" t="s">
        <v>5743</v>
      </c>
      <c r="V1590" s="24">
        <v>300000</v>
      </c>
      <c r="W1590" s="39">
        <f t="shared" si="441"/>
        <v>0</v>
      </c>
      <c r="X1590" s="29">
        <f t="shared" si="442"/>
        <v>0</v>
      </c>
      <c r="Y1590" s="40">
        <f t="shared" si="443"/>
        <v>365</v>
      </c>
      <c r="Z1590" s="38">
        <f t="shared" si="444"/>
        <v>46081</v>
      </c>
      <c r="AA1590" s="41">
        <f t="shared" si="445"/>
        <v>181</v>
      </c>
      <c r="AB1590" s="24" t="s">
        <v>113</v>
      </c>
      <c r="AC1590" s="41">
        <f t="shared" si="446"/>
        <v>4124.4657999999999</v>
      </c>
      <c r="AD1590" s="41">
        <v>1</v>
      </c>
      <c r="AE1590" s="72">
        <f>INDEX(SA!$C$2:$G$11,MATCH(Details!S1590,SA!$C$2:$C$11,0),MATCH(Details!V1590,SA!$C$2:$G$2,0))*Y1590/(F1590-E1590+1)</f>
        <v>3495.31</v>
      </c>
      <c r="AF1590" s="41">
        <f t="shared" si="447"/>
        <v>0</v>
      </c>
      <c r="AG1590" s="41">
        <f t="shared" si="448"/>
        <v>0</v>
      </c>
      <c r="AH1590" s="41">
        <f t="shared" si="449"/>
        <v>629.1558</v>
      </c>
      <c r="AI1590" s="60">
        <f t="shared" si="450"/>
        <v>139.8124</v>
      </c>
      <c r="AJ1590" s="60">
        <f t="shared" si="451"/>
        <v>786.44475</v>
      </c>
      <c r="AK1590" s="60">
        <f t="shared" si="452"/>
        <v>1733.2907123287671</v>
      </c>
      <c r="AL1590" s="60">
        <f t="shared" si="453"/>
        <v>1273.9686735616438</v>
      </c>
      <c r="AM1590" s="41">
        <f t="shared" si="454"/>
        <v>1295.0841764383563</v>
      </c>
      <c r="AN1590" s="42">
        <f t="shared" si="455"/>
        <v>45715</v>
      </c>
      <c r="AO1590" s="43">
        <f t="shared" si="456"/>
        <v>3495.31</v>
      </c>
    </row>
    <row r="1591" spans="1:41" s="24" customFormat="1" ht="15.75" customHeight="1" x14ac:dyDescent="0.35">
      <c r="A1591" s="36" t="s">
        <v>27</v>
      </c>
      <c r="B1591" s="36">
        <v>202509</v>
      </c>
      <c r="C1591" s="24" t="s">
        <v>736</v>
      </c>
      <c r="D1591" s="24" t="s">
        <v>119</v>
      </c>
      <c r="E1591" s="62">
        <v>45901</v>
      </c>
      <c r="F1591" s="62">
        <v>46265</v>
      </c>
      <c r="G1591" s="37" t="s">
        <v>1953</v>
      </c>
      <c r="H1591" s="36">
        <v>652234</v>
      </c>
      <c r="I1591" s="63">
        <v>22433</v>
      </c>
      <c r="J1591" s="24" t="s">
        <v>4496</v>
      </c>
      <c r="K1591" s="63">
        <f t="shared" si="439"/>
        <v>45901</v>
      </c>
      <c r="L1591" s="55">
        <f t="shared" si="440"/>
        <v>0.04</v>
      </c>
      <c r="M1591" s="76">
        <v>0.22500000000000001</v>
      </c>
      <c r="N1591" s="62">
        <v>45901</v>
      </c>
      <c r="O1591" s="62">
        <v>46265</v>
      </c>
      <c r="P1591" s="63"/>
      <c r="Q1591" s="63"/>
      <c r="R1591" s="78">
        <v>64</v>
      </c>
      <c r="S1591" s="63" t="str">
        <f>VLOOKUP(R1591,SA!$B$3:$C$11,2,1)</f>
        <v>56-65</v>
      </c>
      <c r="T1591" s="38" t="s">
        <v>97</v>
      </c>
      <c r="U1591" s="24" t="s">
        <v>5744</v>
      </c>
      <c r="V1591" s="24">
        <v>300000</v>
      </c>
      <c r="W1591" s="39">
        <f t="shared" si="441"/>
        <v>0</v>
      </c>
      <c r="X1591" s="29">
        <f t="shared" si="442"/>
        <v>0</v>
      </c>
      <c r="Y1591" s="40">
        <f t="shared" si="443"/>
        <v>365</v>
      </c>
      <c r="Z1591" s="38">
        <f t="shared" si="444"/>
        <v>46081</v>
      </c>
      <c r="AA1591" s="41">
        <f t="shared" si="445"/>
        <v>181</v>
      </c>
      <c r="AB1591" s="24" t="s">
        <v>113</v>
      </c>
      <c r="AC1591" s="41">
        <f t="shared" si="446"/>
        <v>10831.751</v>
      </c>
      <c r="AD1591" s="41">
        <v>1</v>
      </c>
      <c r="AE1591" s="72">
        <f>INDEX(SA!$C$2:$G$11,MATCH(Details!S1591,SA!$C$2:$C$11,0),MATCH(Details!V1591,SA!$C$2:$G$2,0))*Y1591/(F1591-E1591+1)</f>
        <v>9179.4500000000007</v>
      </c>
      <c r="AF1591" s="41">
        <f t="shared" si="447"/>
        <v>0</v>
      </c>
      <c r="AG1591" s="41">
        <f t="shared" si="448"/>
        <v>0</v>
      </c>
      <c r="AH1591" s="41">
        <f t="shared" si="449"/>
        <v>1652.3010000000002</v>
      </c>
      <c r="AI1591" s="60">
        <f t="shared" si="450"/>
        <v>367.17800000000005</v>
      </c>
      <c r="AJ1591" s="60">
        <f t="shared" si="451"/>
        <v>2065.3762500000003</v>
      </c>
      <c r="AK1591" s="60">
        <f t="shared" si="452"/>
        <v>4552.0012328767125</v>
      </c>
      <c r="AL1591" s="60">
        <f t="shared" si="453"/>
        <v>3345.7209061643835</v>
      </c>
      <c r="AM1591" s="41">
        <f t="shared" si="454"/>
        <v>3401.1748438356171</v>
      </c>
      <c r="AN1591" s="42">
        <f t="shared" si="455"/>
        <v>45715</v>
      </c>
      <c r="AO1591" s="43">
        <f t="shared" si="456"/>
        <v>9179.4500000000007</v>
      </c>
    </row>
    <row r="1592" spans="1:41" s="24" customFormat="1" ht="15.75" customHeight="1" x14ac:dyDescent="0.35">
      <c r="A1592" s="36" t="s">
        <v>27</v>
      </c>
      <c r="B1592" s="36">
        <v>202509</v>
      </c>
      <c r="C1592" s="24" t="s">
        <v>736</v>
      </c>
      <c r="D1592" s="24" t="s">
        <v>119</v>
      </c>
      <c r="E1592" s="62">
        <v>45901</v>
      </c>
      <c r="F1592" s="62">
        <v>46265</v>
      </c>
      <c r="G1592" s="37" t="s">
        <v>360</v>
      </c>
      <c r="H1592" s="36">
        <v>652234</v>
      </c>
      <c r="I1592" s="63">
        <v>33889</v>
      </c>
      <c r="J1592" s="24" t="s">
        <v>4497</v>
      </c>
      <c r="K1592" s="63">
        <f t="shared" si="439"/>
        <v>45901</v>
      </c>
      <c r="L1592" s="55">
        <f t="shared" si="440"/>
        <v>0.04</v>
      </c>
      <c r="M1592" s="76">
        <v>0.22500000000000001</v>
      </c>
      <c r="N1592" s="62">
        <v>45901</v>
      </c>
      <c r="O1592" s="62">
        <v>46265</v>
      </c>
      <c r="P1592" s="63"/>
      <c r="Q1592" s="63"/>
      <c r="R1592" s="78">
        <v>32</v>
      </c>
      <c r="S1592" s="63" t="str">
        <f>VLOOKUP(R1592,SA!$B$3:$C$11,2,1)</f>
        <v>26-35</v>
      </c>
      <c r="T1592" s="38" t="s">
        <v>97</v>
      </c>
      <c r="U1592" s="24" t="s">
        <v>56</v>
      </c>
      <c r="V1592" s="24">
        <v>300000</v>
      </c>
      <c r="W1592" s="39">
        <f t="shared" si="441"/>
        <v>300000</v>
      </c>
      <c r="X1592" s="29">
        <f t="shared" si="442"/>
        <v>1</v>
      </c>
      <c r="Y1592" s="40">
        <f t="shared" si="443"/>
        <v>365</v>
      </c>
      <c r="Z1592" s="38">
        <f t="shared" si="444"/>
        <v>46081</v>
      </c>
      <c r="AA1592" s="41">
        <f t="shared" si="445"/>
        <v>181</v>
      </c>
      <c r="AB1592" s="24" t="s">
        <v>113</v>
      </c>
      <c r="AC1592" s="41">
        <f t="shared" si="446"/>
        <v>4124.4657999999999</v>
      </c>
      <c r="AD1592" s="41">
        <v>1</v>
      </c>
      <c r="AE1592" s="72">
        <f>INDEX(SA!$C$2:$G$11,MATCH(Details!S1592,SA!$C$2:$C$11,0),MATCH(Details!V1592,SA!$C$2:$G$2,0))*Y1592/(F1592-E1592+1)</f>
        <v>3495.31</v>
      </c>
      <c r="AF1592" s="41">
        <f t="shared" si="447"/>
        <v>0</v>
      </c>
      <c r="AG1592" s="41">
        <f t="shared" si="448"/>
        <v>0</v>
      </c>
      <c r="AH1592" s="41">
        <f t="shared" si="449"/>
        <v>629.1558</v>
      </c>
      <c r="AI1592" s="60">
        <f t="shared" si="450"/>
        <v>139.8124</v>
      </c>
      <c r="AJ1592" s="60">
        <f t="shared" si="451"/>
        <v>786.44475</v>
      </c>
      <c r="AK1592" s="60">
        <f t="shared" si="452"/>
        <v>1733.2907123287671</v>
      </c>
      <c r="AL1592" s="60">
        <f t="shared" si="453"/>
        <v>1273.9686735616438</v>
      </c>
      <c r="AM1592" s="41">
        <f t="shared" si="454"/>
        <v>1295.0841764383563</v>
      </c>
      <c r="AN1592" s="42">
        <f t="shared" si="455"/>
        <v>45715</v>
      </c>
      <c r="AO1592" s="43">
        <f t="shared" si="456"/>
        <v>3495.31</v>
      </c>
    </row>
    <row r="1593" spans="1:41" s="24" customFormat="1" ht="15.75" customHeight="1" x14ac:dyDescent="0.35">
      <c r="A1593" s="36" t="s">
        <v>27</v>
      </c>
      <c r="B1593" s="36">
        <v>202509</v>
      </c>
      <c r="C1593" s="24" t="s">
        <v>736</v>
      </c>
      <c r="D1593" s="24" t="s">
        <v>119</v>
      </c>
      <c r="E1593" s="62">
        <v>45901</v>
      </c>
      <c r="F1593" s="62">
        <v>46265</v>
      </c>
      <c r="G1593" s="37" t="s">
        <v>1954</v>
      </c>
      <c r="H1593" s="36">
        <v>652238</v>
      </c>
      <c r="I1593" s="63">
        <v>42027</v>
      </c>
      <c r="J1593" s="24" t="s">
        <v>4498</v>
      </c>
      <c r="K1593" s="63">
        <f t="shared" si="439"/>
        <v>45901</v>
      </c>
      <c r="L1593" s="55">
        <f t="shared" si="440"/>
        <v>0.04</v>
      </c>
      <c r="M1593" s="76">
        <v>0.22500000000000001</v>
      </c>
      <c r="N1593" s="62">
        <v>45901</v>
      </c>
      <c r="O1593" s="62">
        <v>46265</v>
      </c>
      <c r="P1593" s="63"/>
      <c r="Q1593" s="63"/>
      <c r="R1593" s="78">
        <v>10</v>
      </c>
      <c r="S1593" s="63" t="str">
        <f>VLOOKUP(R1593,SA!$B$3:$C$11,2,1)</f>
        <v>0-25</v>
      </c>
      <c r="T1593" s="38" t="s">
        <v>97</v>
      </c>
      <c r="U1593" s="24" t="s">
        <v>5745</v>
      </c>
      <c r="V1593" s="24">
        <v>500000</v>
      </c>
      <c r="W1593" s="39">
        <f t="shared" si="441"/>
        <v>0</v>
      </c>
      <c r="X1593" s="29">
        <f t="shared" si="442"/>
        <v>0</v>
      </c>
      <c r="Y1593" s="40">
        <f t="shared" si="443"/>
        <v>365</v>
      </c>
      <c r="Z1593" s="38">
        <f t="shared" si="444"/>
        <v>46081</v>
      </c>
      <c r="AA1593" s="41">
        <f t="shared" si="445"/>
        <v>181</v>
      </c>
      <c r="AB1593" s="24" t="s">
        <v>113</v>
      </c>
      <c r="AC1593" s="41">
        <f t="shared" si="446"/>
        <v>4448.2106000000003</v>
      </c>
      <c r="AD1593" s="41">
        <v>1</v>
      </c>
      <c r="AE1593" s="72">
        <f>INDEX(SA!$C$2:$G$11,MATCH(Details!S1593,SA!$C$2:$C$11,0),MATCH(Details!V1593,SA!$C$2:$G$2,0))*Y1593/(F1593-E1593+1)</f>
        <v>3769.67</v>
      </c>
      <c r="AF1593" s="41">
        <f t="shared" si="447"/>
        <v>0</v>
      </c>
      <c r="AG1593" s="41">
        <f t="shared" si="448"/>
        <v>0</v>
      </c>
      <c r="AH1593" s="41">
        <f t="shared" si="449"/>
        <v>678.54060000000004</v>
      </c>
      <c r="AI1593" s="60">
        <f t="shared" si="450"/>
        <v>150.7868</v>
      </c>
      <c r="AJ1593" s="60">
        <f t="shared" si="451"/>
        <v>848.17574999999999</v>
      </c>
      <c r="AK1593" s="60">
        <f t="shared" si="452"/>
        <v>1869.3432054794521</v>
      </c>
      <c r="AL1593" s="60">
        <f t="shared" si="453"/>
        <v>1373.9672560273973</v>
      </c>
      <c r="AM1593" s="41">
        <f t="shared" si="454"/>
        <v>1396.7401939726028</v>
      </c>
      <c r="AN1593" s="42">
        <f t="shared" si="455"/>
        <v>45715</v>
      </c>
      <c r="AO1593" s="43">
        <f t="shared" si="456"/>
        <v>3769.67</v>
      </c>
    </row>
    <row r="1594" spans="1:41" s="24" customFormat="1" ht="15.75" customHeight="1" x14ac:dyDescent="0.35">
      <c r="A1594" s="36" t="s">
        <v>27</v>
      </c>
      <c r="B1594" s="36">
        <v>202509</v>
      </c>
      <c r="C1594" s="24" t="s">
        <v>736</v>
      </c>
      <c r="D1594" s="24" t="s">
        <v>119</v>
      </c>
      <c r="E1594" s="62">
        <v>45901</v>
      </c>
      <c r="F1594" s="62">
        <v>46265</v>
      </c>
      <c r="G1594" s="37" t="s">
        <v>1955</v>
      </c>
      <c r="H1594" s="36">
        <v>652238</v>
      </c>
      <c r="I1594" s="63">
        <v>19637</v>
      </c>
      <c r="J1594" s="24" t="s">
        <v>4499</v>
      </c>
      <c r="K1594" s="63">
        <f t="shared" si="439"/>
        <v>45901</v>
      </c>
      <c r="L1594" s="55">
        <f t="shared" si="440"/>
        <v>0.04</v>
      </c>
      <c r="M1594" s="76">
        <v>0.22500000000000001</v>
      </c>
      <c r="N1594" s="62">
        <v>45901</v>
      </c>
      <c r="O1594" s="62">
        <v>46265</v>
      </c>
      <c r="P1594" s="63"/>
      <c r="Q1594" s="63"/>
      <c r="R1594" s="78">
        <v>71</v>
      </c>
      <c r="S1594" s="63" t="str">
        <f>VLOOKUP(R1594,SA!$B$3:$C$11,2,1)</f>
        <v>71-75</v>
      </c>
      <c r="T1594" s="38" t="s">
        <v>97</v>
      </c>
      <c r="U1594" s="24" t="s">
        <v>5744</v>
      </c>
      <c r="V1594" s="24">
        <v>500000</v>
      </c>
      <c r="W1594" s="39">
        <f t="shared" si="441"/>
        <v>0</v>
      </c>
      <c r="X1594" s="29">
        <f t="shared" si="442"/>
        <v>0</v>
      </c>
      <c r="Y1594" s="40">
        <f t="shared" si="443"/>
        <v>365</v>
      </c>
      <c r="Z1594" s="38">
        <f t="shared" si="444"/>
        <v>46081</v>
      </c>
      <c r="AA1594" s="41">
        <f t="shared" si="445"/>
        <v>181</v>
      </c>
      <c r="AB1594" s="24" t="s">
        <v>113</v>
      </c>
      <c r="AC1594" s="41">
        <f t="shared" si="446"/>
        <v>23735.924199999998</v>
      </c>
      <c r="AD1594" s="41">
        <v>1</v>
      </c>
      <c r="AE1594" s="72">
        <f>INDEX(SA!$C$2:$G$11,MATCH(Details!S1594,SA!$C$2:$C$11,0),MATCH(Details!V1594,SA!$C$2:$G$2,0))*Y1594/(F1594-E1594+1)</f>
        <v>20115.189999999999</v>
      </c>
      <c r="AF1594" s="41">
        <f t="shared" si="447"/>
        <v>0</v>
      </c>
      <c r="AG1594" s="41">
        <f t="shared" si="448"/>
        <v>0</v>
      </c>
      <c r="AH1594" s="41">
        <f t="shared" si="449"/>
        <v>3620.7341999999994</v>
      </c>
      <c r="AI1594" s="60">
        <f t="shared" si="450"/>
        <v>804.60759999999993</v>
      </c>
      <c r="AJ1594" s="60">
        <f t="shared" si="451"/>
        <v>4525.9177499999996</v>
      </c>
      <c r="AK1594" s="60">
        <f t="shared" si="452"/>
        <v>9974.9298356164381</v>
      </c>
      <c r="AL1594" s="60">
        <f t="shared" si="453"/>
        <v>7331.5734291780818</v>
      </c>
      <c r="AM1594" s="41">
        <f t="shared" si="454"/>
        <v>7453.091220821917</v>
      </c>
      <c r="AN1594" s="42">
        <f t="shared" si="455"/>
        <v>45715</v>
      </c>
      <c r="AO1594" s="43">
        <f t="shared" si="456"/>
        <v>20115.189999999999</v>
      </c>
    </row>
    <row r="1595" spans="1:41" s="24" customFormat="1" ht="15.75" customHeight="1" x14ac:dyDescent="0.35">
      <c r="A1595" s="36" t="s">
        <v>27</v>
      </c>
      <c r="B1595" s="36">
        <v>202509</v>
      </c>
      <c r="C1595" s="24" t="s">
        <v>736</v>
      </c>
      <c r="D1595" s="24" t="s">
        <v>119</v>
      </c>
      <c r="E1595" s="62">
        <v>45901</v>
      </c>
      <c r="F1595" s="62">
        <v>46265</v>
      </c>
      <c r="G1595" s="37" t="s">
        <v>257</v>
      </c>
      <c r="H1595" s="36">
        <v>652238</v>
      </c>
      <c r="I1595" s="63">
        <v>30995</v>
      </c>
      <c r="J1595" s="24" t="s">
        <v>4500</v>
      </c>
      <c r="K1595" s="63">
        <f t="shared" si="439"/>
        <v>45901</v>
      </c>
      <c r="L1595" s="55">
        <f t="shared" si="440"/>
        <v>0.04</v>
      </c>
      <c r="M1595" s="76">
        <v>0.22500000000000001</v>
      </c>
      <c r="N1595" s="62">
        <v>45901</v>
      </c>
      <c r="O1595" s="62">
        <v>46265</v>
      </c>
      <c r="P1595" s="63"/>
      <c r="Q1595" s="63"/>
      <c r="R1595" s="78">
        <v>40</v>
      </c>
      <c r="S1595" s="63" t="str">
        <f>VLOOKUP(R1595,SA!$B$3:$C$11,2,1)</f>
        <v>36-45</v>
      </c>
      <c r="T1595" s="38" t="s">
        <v>97</v>
      </c>
      <c r="U1595" s="24" t="s">
        <v>56</v>
      </c>
      <c r="V1595" s="24">
        <v>500000</v>
      </c>
      <c r="W1595" s="39">
        <f t="shared" si="441"/>
        <v>500000</v>
      </c>
      <c r="X1595" s="29">
        <f t="shared" si="442"/>
        <v>1</v>
      </c>
      <c r="Y1595" s="40">
        <f t="shared" si="443"/>
        <v>365</v>
      </c>
      <c r="Z1595" s="38">
        <f t="shared" si="444"/>
        <v>46081</v>
      </c>
      <c r="AA1595" s="41">
        <f t="shared" si="445"/>
        <v>181</v>
      </c>
      <c r="AB1595" s="24" t="s">
        <v>113</v>
      </c>
      <c r="AC1595" s="41">
        <f t="shared" si="446"/>
        <v>6046.1902</v>
      </c>
      <c r="AD1595" s="41">
        <v>1</v>
      </c>
      <c r="AE1595" s="72">
        <f>INDEX(SA!$C$2:$G$11,MATCH(Details!S1595,SA!$C$2:$C$11,0),MATCH(Details!V1595,SA!$C$2:$G$2,0))*Y1595/(F1595-E1595+1)</f>
        <v>5123.8900000000003</v>
      </c>
      <c r="AF1595" s="41">
        <f t="shared" si="447"/>
        <v>0</v>
      </c>
      <c r="AG1595" s="41">
        <f t="shared" si="448"/>
        <v>0</v>
      </c>
      <c r="AH1595" s="41">
        <f t="shared" si="449"/>
        <v>922.30020000000002</v>
      </c>
      <c r="AI1595" s="60">
        <f t="shared" si="450"/>
        <v>204.9556</v>
      </c>
      <c r="AJ1595" s="60">
        <f t="shared" si="451"/>
        <v>1152.8752500000001</v>
      </c>
      <c r="AK1595" s="60">
        <f t="shared" si="452"/>
        <v>2540.8879178082193</v>
      </c>
      <c r="AL1595" s="60">
        <f t="shared" si="453"/>
        <v>1867.5526195890411</v>
      </c>
      <c r="AM1595" s="41">
        <f t="shared" si="454"/>
        <v>1898.5065304109589</v>
      </c>
      <c r="AN1595" s="42">
        <f t="shared" si="455"/>
        <v>45715</v>
      </c>
      <c r="AO1595" s="43">
        <f t="shared" si="456"/>
        <v>5123.8900000000003</v>
      </c>
    </row>
    <row r="1596" spans="1:41" s="24" customFormat="1" ht="15.75" customHeight="1" x14ac:dyDescent="0.35">
      <c r="A1596" s="36" t="s">
        <v>27</v>
      </c>
      <c r="B1596" s="36">
        <v>202509</v>
      </c>
      <c r="C1596" s="24" t="s">
        <v>736</v>
      </c>
      <c r="D1596" s="24" t="s">
        <v>119</v>
      </c>
      <c r="E1596" s="62">
        <v>45901</v>
      </c>
      <c r="F1596" s="62">
        <v>46265</v>
      </c>
      <c r="G1596" s="37" t="s">
        <v>1956</v>
      </c>
      <c r="H1596" s="36">
        <v>652238</v>
      </c>
      <c r="I1596" s="63">
        <v>23294</v>
      </c>
      <c r="J1596" s="24" t="s">
        <v>4501</v>
      </c>
      <c r="K1596" s="63">
        <f t="shared" si="439"/>
        <v>45901</v>
      </c>
      <c r="L1596" s="55">
        <f t="shared" si="440"/>
        <v>0.04</v>
      </c>
      <c r="M1596" s="76">
        <v>0.22500000000000001</v>
      </c>
      <c r="N1596" s="62">
        <v>45901</v>
      </c>
      <c r="O1596" s="62">
        <v>46265</v>
      </c>
      <c r="P1596" s="63"/>
      <c r="Q1596" s="63"/>
      <c r="R1596" s="78">
        <v>61</v>
      </c>
      <c r="S1596" s="63" t="str">
        <f>VLOOKUP(R1596,SA!$B$3:$C$11,2,1)</f>
        <v>56-65</v>
      </c>
      <c r="T1596" s="38" t="s">
        <v>98</v>
      </c>
      <c r="U1596" s="24" t="s">
        <v>5747</v>
      </c>
      <c r="V1596" s="24">
        <v>500000</v>
      </c>
      <c r="W1596" s="39">
        <f t="shared" si="441"/>
        <v>0</v>
      </c>
      <c r="X1596" s="29">
        <f t="shared" si="442"/>
        <v>0</v>
      </c>
      <c r="Y1596" s="40">
        <f t="shared" si="443"/>
        <v>365</v>
      </c>
      <c r="Z1596" s="38">
        <f t="shared" si="444"/>
        <v>46081</v>
      </c>
      <c r="AA1596" s="41">
        <f t="shared" si="445"/>
        <v>181</v>
      </c>
      <c r="AB1596" s="24" t="s">
        <v>113</v>
      </c>
      <c r="AC1596" s="41">
        <f t="shared" si="446"/>
        <v>13100.714</v>
      </c>
      <c r="AD1596" s="41">
        <v>1</v>
      </c>
      <c r="AE1596" s="72">
        <f>INDEX(SA!$C$2:$G$11,MATCH(Details!S1596,SA!$C$2:$C$11,0),MATCH(Details!V1596,SA!$C$2:$G$2,0))*Y1596/(F1596-E1596+1)</f>
        <v>11102.3</v>
      </c>
      <c r="AF1596" s="41">
        <f t="shared" si="447"/>
        <v>0</v>
      </c>
      <c r="AG1596" s="41">
        <f t="shared" si="448"/>
        <v>0</v>
      </c>
      <c r="AH1596" s="41">
        <f t="shared" si="449"/>
        <v>1998.4139999999998</v>
      </c>
      <c r="AI1596" s="60">
        <f t="shared" si="450"/>
        <v>444.09199999999998</v>
      </c>
      <c r="AJ1596" s="60">
        <f t="shared" si="451"/>
        <v>2498.0174999999999</v>
      </c>
      <c r="AK1596" s="60">
        <f t="shared" si="452"/>
        <v>5505.5241095890406</v>
      </c>
      <c r="AL1596" s="60">
        <f t="shared" si="453"/>
        <v>4046.5602205479449</v>
      </c>
      <c r="AM1596" s="41">
        <f t="shared" si="454"/>
        <v>4113.6302794520543</v>
      </c>
      <c r="AN1596" s="42">
        <f t="shared" si="455"/>
        <v>45715</v>
      </c>
      <c r="AO1596" s="43">
        <f t="shared" si="456"/>
        <v>11102.3</v>
      </c>
    </row>
    <row r="1597" spans="1:41" s="24" customFormat="1" ht="15.75" customHeight="1" x14ac:dyDescent="0.35">
      <c r="A1597" s="36" t="s">
        <v>27</v>
      </c>
      <c r="B1597" s="36">
        <v>202509</v>
      </c>
      <c r="C1597" s="24" t="s">
        <v>736</v>
      </c>
      <c r="D1597" s="24" t="s">
        <v>119</v>
      </c>
      <c r="E1597" s="62">
        <v>45901</v>
      </c>
      <c r="F1597" s="62">
        <v>46265</v>
      </c>
      <c r="G1597" s="37" t="s">
        <v>1957</v>
      </c>
      <c r="H1597" s="36">
        <v>652238</v>
      </c>
      <c r="I1597" s="63">
        <v>33731</v>
      </c>
      <c r="J1597" s="24" t="s">
        <v>4502</v>
      </c>
      <c r="K1597" s="63">
        <f t="shared" si="439"/>
        <v>45901</v>
      </c>
      <c r="L1597" s="55">
        <f t="shared" si="440"/>
        <v>0.04</v>
      </c>
      <c r="M1597" s="76">
        <v>0.22500000000000001</v>
      </c>
      <c r="N1597" s="62">
        <v>45901</v>
      </c>
      <c r="O1597" s="62">
        <v>46265</v>
      </c>
      <c r="P1597" s="63"/>
      <c r="Q1597" s="63"/>
      <c r="R1597" s="78">
        <v>33</v>
      </c>
      <c r="S1597" s="63" t="str">
        <f>VLOOKUP(R1597,SA!$B$3:$C$11,2,1)</f>
        <v>26-35</v>
      </c>
      <c r="T1597" s="38" t="s">
        <v>98</v>
      </c>
      <c r="U1597" s="24" t="s">
        <v>5743</v>
      </c>
      <c r="V1597" s="24">
        <v>500000</v>
      </c>
      <c r="W1597" s="39">
        <f t="shared" si="441"/>
        <v>0</v>
      </c>
      <c r="X1597" s="29">
        <f t="shared" si="442"/>
        <v>0</v>
      </c>
      <c r="Y1597" s="40">
        <f t="shared" si="443"/>
        <v>365</v>
      </c>
      <c r="Z1597" s="38">
        <f t="shared" si="444"/>
        <v>46081</v>
      </c>
      <c r="AA1597" s="41">
        <f t="shared" si="445"/>
        <v>181</v>
      </c>
      <c r="AB1597" s="24" t="s">
        <v>113</v>
      </c>
      <c r="AC1597" s="41">
        <f t="shared" si="446"/>
        <v>4986.3141999999998</v>
      </c>
      <c r="AD1597" s="41">
        <v>1</v>
      </c>
      <c r="AE1597" s="72">
        <f>INDEX(SA!$C$2:$G$11,MATCH(Details!S1597,SA!$C$2:$C$11,0),MATCH(Details!V1597,SA!$C$2:$G$2,0))*Y1597/(F1597-E1597+1)</f>
        <v>4225.6899999999996</v>
      </c>
      <c r="AF1597" s="41">
        <f t="shared" si="447"/>
        <v>0</v>
      </c>
      <c r="AG1597" s="41">
        <f t="shared" si="448"/>
        <v>0</v>
      </c>
      <c r="AH1597" s="41">
        <f t="shared" si="449"/>
        <v>760.62419999999986</v>
      </c>
      <c r="AI1597" s="60">
        <f t="shared" si="450"/>
        <v>169.02759999999998</v>
      </c>
      <c r="AJ1597" s="60">
        <f t="shared" si="451"/>
        <v>950.78024999999991</v>
      </c>
      <c r="AK1597" s="60">
        <f t="shared" si="452"/>
        <v>2095.479150684931</v>
      </c>
      <c r="AL1597" s="60">
        <f t="shared" si="453"/>
        <v>1540.1771757534243</v>
      </c>
      <c r="AM1597" s="41">
        <f t="shared" si="454"/>
        <v>1565.7049742465756</v>
      </c>
      <c r="AN1597" s="42">
        <f t="shared" si="455"/>
        <v>45715</v>
      </c>
      <c r="AO1597" s="43">
        <f t="shared" si="456"/>
        <v>4225.6899999999996</v>
      </c>
    </row>
    <row r="1598" spans="1:41" s="24" customFormat="1" ht="15.75" customHeight="1" x14ac:dyDescent="0.35">
      <c r="A1598" s="36" t="s">
        <v>27</v>
      </c>
      <c r="B1598" s="36">
        <v>202509</v>
      </c>
      <c r="C1598" s="24" t="s">
        <v>736</v>
      </c>
      <c r="D1598" s="24" t="s">
        <v>119</v>
      </c>
      <c r="E1598" s="62">
        <v>45901</v>
      </c>
      <c r="F1598" s="62">
        <v>46265</v>
      </c>
      <c r="G1598" s="37" t="s">
        <v>1958</v>
      </c>
      <c r="H1598" s="36">
        <v>652244</v>
      </c>
      <c r="I1598" s="63">
        <v>16047</v>
      </c>
      <c r="J1598" s="24" t="s">
        <v>4503</v>
      </c>
      <c r="K1598" s="63">
        <f t="shared" si="439"/>
        <v>45901</v>
      </c>
      <c r="L1598" s="55">
        <f t="shared" si="440"/>
        <v>0.04</v>
      </c>
      <c r="M1598" s="76">
        <v>0.22500000000000001</v>
      </c>
      <c r="N1598" s="62">
        <v>45901</v>
      </c>
      <c r="O1598" s="62">
        <v>46265</v>
      </c>
      <c r="P1598" s="63"/>
      <c r="Q1598" s="63"/>
      <c r="R1598" s="78">
        <v>81</v>
      </c>
      <c r="S1598" s="63" t="str">
        <f>VLOOKUP(R1598,SA!$B$3:$C$11,2,1)</f>
        <v>81-100</v>
      </c>
      <c r="T1598" s="38" t="s">
        <v>98</v>
      </c>
      <c r="U1598" s="24" t="s">
        <v>5747</v>
      </c>
      <c r="V1598" s="24">
        <v>500000</v>
      </c>
      <c r="W1598" s="39">
        <f t="shared" si="441"/>
        <v>0</v>
      </c>
      <c r="X1598" s="29">
        <f t="shared" si="442"/>
        <v>0</v>
      </c>
      <c r="Y1598" s="40">
        <f t="shared" si="443"/>
        <v>365</v>
      </c>
      <c r="Z1598" s="38">
        <f t="shared" si="444"/>
        <v>46081</v>
      </c>
      <c r="AA1598" s="41">
        <f t="shared" si="445"/>
        <v>181</v>
      </c>
      <c r="AB1598" s="24" t="s">
        <v>113</v>
      </c>
      <c r="AC1598" s="41">
        <f t="shared" si="446"/>
        <v>32559.421399999999</v>
      </c>
      <c r="AD1598" s="41">
        <v>1</v>
      </c>
      <c r="AE1598" s="72">
        <f>INDEX(SA!$C$2:$G$11,MATCH(Details!S1598,SA!$C$2:$C$11,0),MATCH(Details!V1598,SA!$C$2:$G$2,0))*Y1598/(F1598-E1598+1)</f>
        <v>27592.73</v>
      </c>
      <c r="AF1598" s="41">
        <f t="shared" si="447"/>
        <v>0</v>
      </c>
      <c r="AG1598" s="41">
        <f t="shared" si="448"/>
        <v>0</v>
      </c>
      <c r="AH1598" s="41">
        <f t="shared" si="449"/>
        <v>4966.6913999999997</v>
      </c>
      <c r="AI1598" s="60">
        <f t="shared" si="450"/>
        <v>1103.7092</v>
      </c>
      <c r="AJ1598" s="60">
        <f t="shared" si="451"/>
        <v>6208.3642499999996</v>
      </c>
      <c r="AK1598" s="60">
        <f t="shared" si="452"/>
        <v>13682.970219178082</v>
      </c>
      <c r="AL1598" s="60">
        <f t="shared" si="453"/>
        <v>10056.983111095889</v>
      </c>
      <c r="AM1598" s="41">
        <f t="shared" si="454"/>
        <v>10223.673438904108</v>
      </c>
      <c r="AN1598" s="42">
        <f t="shared" si="455"/>
        <v>45715</v>
      </c>
      <c r="AO1598" s="43">
        <f t="shared" si="456"/>
        <v>27592.73</v>
      </c>
    </row>
    <row r="1599" spans="1:41" s="24" customFormat="1" ht="15.75" customHeight="1" x14ac:dyDescent="0.35">
      <c r="A1599" s="36" t="s">
        <v>27</v>
      </c>
      <c r="B1599" s="36">
        <v>202509</v>
      </c>
      <c r="C1599" s="24" t="s">
        <v>736</v>
      </c>
      <c r="D1599" s="24" t="s">
        <v>119</v>
      </c>
      <c r="E1599" s="62">
        <v>45901</v>
      </c>
      <c r="F1599" s="62">
        <v>46265</v>
      </c>
      <c r="G1599" s="37" t="s">
        <v>1959</v>
      </c>
      <c r="H1599" s="36">
        <v>652244</v>
      </c>
      <c r="I1599" s="63">
        <v>27344</v>
      </c>
      <c r="J1599" s="24" t="s">
        <v>4504</v>
      </c>
      <c r="K1599" s="63">
        <f t="shared" si="439"/>
        <v>45901</v>
      </c>
      <c r="L1599" s="55">
        <f t="shared" si="440"/>
        <v>0.04</v>
      </c>
      <c r="M1599" s="76">
        <v>0.22500000000000001</v>
      </c>
      <c r="N1599" s="62">
        <v>45901</v>
      </c>
      <c r="O1599" s="62">
        <v>46265</v>
      </c>
      <c r="P1599" s="63"/>
      <c r="Q1599" s="63"/>
      <c r="R1599" s="78">
        <v>50</v>
      </c>
      <c r="S1599" s="63" t="str">
        <f>VLOOKUP(R1599,SA!$B$3:$C$11,2,1)</f>
        <v>46-55</v>
      </c>
      <c r="T1599" s="38" t="s">
        <v>98</v>
      </c>
      <c r="U1599" s="24" t="s">
        <v>5743</v>
      </c>
      <c r="V1599" s="24">
        <v>500000</v>
      </c>
      <c r="W1599" s="39">
        <f t="shared" si="441"/>
        <v>0</v>
      </c>
      <c r="X1599" s="29">
        <f t="shared" si="442"/>
        <v>0</v>
      </c>
      <c r="Y1599" s="40">
        <f t="shared" si="443"/>
        <v>365</v>
      </c>
      <c r="Z1599" s="38">
        <f t="shared" si="444"/>
        <v>46081</v>
      </c>
      <c r="AA1599" s="41">
        <f t="shared" si="445"/>
        <v>181</v>
      </c>
      <c r="AB1599" s="24" t="s">
        <v>113</v>
      </c>
      <c r="AC1599" s="41">
        <f t="shared" si="446"/>
        <v>8919.0417999999991</v>
      </c>
      <c r="AD1599" s="41">
        <v>1</v>
      </c>
      <c r="AE1599" s="72">
        <f>INDEX(SA!$C$2:$G$11,MATCH(Details!S1599,SA!$C$2:$C$11,0),MATCH(Details!V1599,SA!$C$2:$G$2,0))*Y1599/(F1599-E1599+1)</f>
        <v>7558.5099999999993</v>
      </c>
      <c r="AF1599" s="41">
        <f t="shared" si="447"/>
        <v>0</v>
      </c>
      <c r="AG1599" s="41">
        <f t="shared" si="448"/>
        <v>0</v>
      </c>
      <c r="AH1599" s="41">
        <f t="shared" si="449"/>
        <v>1360.5317999999997</v>
      </c>
      <c r="AI1599" s="60">
        <f t="shared" si="450"/>
        <v>302.34039999999999</v>
      </c>
      <c r="AJ1599" s="60">
        <f t="shared" si="451"/>
        <v>1700.6647499999999</v>
      </c>
      <c r="AK1599" s="60">
        <f t="shared" si="452"/>
        <v>3748.1926301369858</v>
      </c>
      <c r="AL1599" s="60">
        <f t="shared" si="453"/>
        <v>2754.9215831506845</v>
      </c>
      <c r="AM1599" s="41">
        <f t="shared" si="454"/>
        <v>2800.5832668493149</v>
      </c>
      <c r="AN1599" s="42">
        <f t="shared" si="455"/>
        <v>45715</v>
      </c>
      <c r="AO1599" s="43">
        <f t="shared" si="456"/>
        <v>7558.5099999999993</v>
      </c>
    </row>
    <row r="1600" spans="1:41" s="24" customFormat="1" ht="15.75" customHeight="1" x14ac:dyDescent="0.35">
      <c r="A1600" s="36" t="s">
        <v>27</v>
      </c>
      <c r="B1600" s="36">
        <v>202509</v>
      </c>
      <c r="C1600" s="24" t="s">
        <v>736</v>
      </c>
      <c r="D1600" s="24" t="s">
        <v>119</v>
      </c>
      <c r="E1600" s="62">
        <v>45901</v>
      </c>
      <c r="F1600" s="62">
        <v>46265</v>
      </c>
      <c r="G1600" s="37" t="s">
        <v>382</v>
      </c>
      <c r="H1600" s="36">
        <v>652244</v>
      </c>
      <c r="I1600" s="63">
        <v>27211</v>
      </c>
      <c r="J1600" s="24" t="s">
        <v>4505</v>
      </c>
      <c r="K1600" s="63">
        <f t="shared" si="439"/>
        <v>45901</v>
      </c>
      <c r="L1600" s="55">
        <f t="shared" si="440"/>
        <v>0.04</v>
      </c>
      <c r="M1600" s="76">
        <v>0.22500000000000001</v>
      </c>
      <c r="N1600" s="62">
        <v>45901</v>
      </c>
      <c r="O1600" s="62">
        <v>46265</v>
      </c>
      <c r="P1600" s="63"/>
      <c r="Q1600" s="63"/>
      <c r="R1600" s="78">
        <v>51</v>
      </c>
      <c r="S1600" s="63" t="str">
        <f>VLOOKUP(R1600,SA!$B$3:$C$11,2,1)</f>
        <v>46-55</v>
      </c>
      <c r="T1600" s="38" t="s">
        <v>97</v>
      </c>
      <c r="U1600" s="24" t="s">
        <v>56</v>
      </c>
      <c r="V1600" s="24">
        <v>500000</v>
      </c>
      <c r="W1600" s="39">
        <f t="shared" si="441"/>
        <v>500000</v>
      </c>
      <c r="X1600" s="29">
        <f t="shared" si="442"/>
        <v>1</v>
      </c>
      <c r="Y1600" s="40">
        <f t="shared" si="443"/>
        <v>365</v>
      </c>
      <c r="Z1600" s="38">
        <f t="shared" si="444"/>
        <v>46081</v>
      </c>
      <c r="AA1600" s="41">
        <f t="shared" si="445"/>
        <v>181</v>
      </c>
      <c r="AB1600" s="24" t="s">
        <v>113</v>
      </c>
      <c r="AC1600" s="41">
        <f t="shared" si="446"/>
        <v>8919.0417999999991</v>
      </c>
      <c r="AD1600" s="41">
        <v>1</v>
      </c>
      <c r="AE1600" s="72">
        <f>INDEX(SA!$C$2:$G$11,MATCH(Details!S1600,SA!$C$2:$C$11,0),MATCH(Details!V1600,SA!$C$2:$G$2,0))*Y1600/(F1600-E1600+1)</f>
        <v>7558.5099999999993</v>
      </c>
      <c r="AF1600" s="41">
        <f t="shared" si="447"/>
        <v>0</v>
      </c>
      <c r="AG1600" s="41">
        <f t="shared" si="448"/>
        <v>0</v>
      </c>
      <c r="AH1600" s="41">
        <f t="shared" si="449"/>
        <v>1360.5317999999997</v>
      </c>
      <c r="AI1600" s="60">
        <f t="shared" si="450"/>
        <v>302.34039999999999</v>
      </c>
      <c r="AJ1600" s="60">
        <f t="shared" si="451"/>
        <v>1700.6647499999999</v>
      </c>
      <c r="AK1600" s="60">
        <f t="shared" si="452"/>
        <v>3748.1926301369858</v>
      </c>
      <c r="AL1600" s="60">
        <f t="shared" si="453"/>
        <v>2754.9215831506845</v>
      </c>
      <c r="AM1600" s="41">
        <f t="shared" si="454"/>
        <v>2800.5832668493149</v>
      </c>
      <c r="AN1600" s="42">
        <f t="shared" si="455"/>
        <v>45715</v>
      </c>
      <c r="AO1600" s="43">
        <f t="shared" si="456"/>
        <v>7558.5099999999993</v>
      </c>
    </row>
    <row r="1601" spans="1:41" s="24" customFormat="1" ht="15.75" customHeight="1" x14ac:dyDescent="0.35">
      <c r="A1601" s="36" t="s">
        <v>27</v>
      </c>
      <c r="B1601" s="36">
        <v>202509</v>
      </c>
      <c r="C1601" s="24" t="s">
        <v>736</v>
      </c>
      <c r="D1601" s="24" t="s">
        <v>119</v>
      </c>
      <c r="E1601" s="62">
        <v>45901</v>
      </c>
      <c r="F1601" s="62">
        <v>46265</v>
      </c>
      <c r="G1601" s="37" t="s">
        <v>1960</v>
      </c>
      <c r="H1601" s="36">
        <v>652244</v>
      </c>
      <c r="I1601" s="63">
        <v>13770</v>
      </c>
      <c r="J1601" s="24" t="s">
        <v>4506</v>
      </c>
      <c r="K1601" s="63">
        <f t="shared" si="439"/>
        <v>45901</v>
      </c>
      <c r="L1601" s="55">
        <f t="shared" si="440"/>
        <v>0.04</v>
      </c>
      <c r="M1601" s="76">
        <v>0.22500000000000001</v>
      </c>
      <c r="N1601" s="62">
        <v>45901</v>
      </c>
      <c r="O1601" s="62">
        <v>46265</v>
      </c>
      <c r="P1601" s="63"/>
      <c r="Q1601" s="63"/>
      <c r="R1601" s="78">
        <v>87</v>
      </c>
      <c r="S1601" s="63" t="str">
        <f>VLOOKUP(R1601,SA!$B$3:$C$11,2,1)</f>
        <v>81-100</v>
      </c>
      <c r="T1601" s="38" t="s">
        <v>97</v>
      </c>
      <c r="U1601" s="24" t="s">
        <v>5744</v>
      </c>
      <c r="V1601" s="24">
        <v>500000</v>
      </c>
      <c r="W1601" s="39">
        <f t="shared" si="441"/>
        <v>0</v>
      </c>
      <c r="X1601" s="29">
        <f t="shared" si="442"/>
        <v>0</v>
      </c>
      <c r="Y1601" s="40">
        <f t="shared" si="443"/>
        <v>365</v>
      </c>
      <c r="Z1601" s="38">
        <f t="shared" si="444"/>
        <v>46081</v>
      </c>
      <c r="AA1601" s="41">
        <f t="shared" si="445"/>
        <v>181</v>
      </c>
      <c r="AB1601" s="24" t="s">
        <v>113</v>
      </c>
      <c r="AC1601" s="41">
        <f t="shared" si="446"/>
        <v>32559.421399999999</v>
      </c>
      <c r="AD1601" s="41">
        <v>1</v>
      </c>
      <c r="AE1601" s="72">
        <f>INDEX(SA!$C$2:$G$11,MATCH(Details!S1601,SA!$C$2:$C$11,0),MATCH(Details!V1601,SA!$C$2:$G$2,0))*Y1601/(F1601-E1601+1)</f>
        <v>27592.73</v>
      </c>
      <c r="AF1601" s="41">
        <f t="shared" si="447"/>
        <v>0</v>
      </c>
      <c r="AG1601" s="41">
        <f t="shared" si="448"/>
        <v>0</v>
      </c>
      <c r="AH1601" s="41">
        <f t="shared" si="449"/>
        <v>4966.6913999999997</v>
      </c>
      <c r="AI1601" s="60">
        <f t="shared" si="450"/>
        <v>1103.7092</v>
      </c>
      <c r="AJ1601" s="60">
        <f t="shared" si="451"/>
        <v>6208.3642499999996</v>
      </c>
      <c r="AK1601" s="60">
        <f t="shared" si="452"/>
        <v>13682.970219178082</v>
      </c>
      <c r="AL1601" s="60">
        <f t="shared" si="453"/>
        <v>10056.983111095889</v>
      </c>
      <c r="AM1601" s="41">
        <f t="shared" si="454"/>
        <v>10223.673438904108</v>
      </c>
      <c r="AN1601" s="42">
        <f t="shared" si="455"/>
        <v>45715</v>
      </c>
      <c r="AO1601" s="43">
        <f t="shared" si="456"/>
        <v>27592.73</v>
      </c>
    </row>
    <row r="1602" spans="1:41" s="24" customFormat="1" ht="15.75" customHeight="1" x14ac:dyDescent="0.35">
      <c r="A1602" s="36" t="s">
        <v>27</v>
      </c>
      <c r="B1602" s="36">
        <v>202509</v>
      </c>
      <c r="C1602" s="24" t="s">
        <v>736</v>
      </c>
      <c r="D1602" s="24" t="s">
        <v>119</v>
      </c>
      <c r="E1602" s="62">
        <v>45901</v>
      </c>
      <c r="F1602" s="62">
        <v>46265</v>
      </c>
      <c r="G1602" s="37" t="s">
        <v>1961</v>
      </c>
      <c r="H1602" s="36">
        <v>652244</v>
      </c>
      <c r="I1602" s="63">
        <v>37790</v>
      </c>
      <c r="J1602" s="24" t="s">
        <v>4507</v>
      </c>
      <c r="K1602" s="63">
        <f t="shared" si="439"/>
        <v>45901</v>
      </c>
      <c r="L1602" s="55">
        <f t="shared" si="440"/>
        <v>0.04</v>
      </c>
      <c r="M1602" s="76">
        <v>0.22500000000000001</v>
      </c>
      <c r="N1602" s="62">
        <v>45901</v>
      </c>
      <c r="O1602" s="62">
        <v>46265</v>
      </c>
      <c r="P1602" s="63"/>
      <c r="Q1602" s="63"/>
      <c r="R1602" s="78">
        <v>22</v>
      </c>
      <c r="S1602" s="63" t="str">
        <f>VLOOKUP(R1602,SA!$B$3:$C$11,2,1)</f>
        <v>0-25</v>
      </c>
      <c r="T1602" s="38" t="s">
        <v>97</v>
      </c>
      <c r="U1602" s="24" t="s">
        <v>5745</v>
      </c>
      <c r="V1602" s="24">
        <v>500000</v>
      </c>
      <c r="W1602" s="39">
        <f t="shared" si="441"/>
        <v>0</v>
      </c>
      <c r="X1602" s="29">
        <f t="shared" si="442"/>
        <v>0</v>
      </c>
      <c r="Y1602" s="40">
        <f t="shared" si="443"/>
        <v>365</v>
      </c>
      <c r="Z1602" s="38">
        <f t="shared" si="444"/>
        <v>46081</v>
      </c>
      <c r="AA1602" s="41">
        <f t="shared" si="445"/>
        <v>181</v>
      </c>
      <c r="AB1602" s="24" t="s">
        <v>113</v>
      </c>
      <c r="AC1602" s="41">
        <f t="shared" si="446"/>
        <v>4448.2106000000003</v>
      </c>
      <c r="AD1602" s="41">
        <v>1</v>
      </c>
      <c r="AE1602" s="72">
        <f>INDEX(SA!$C$2:$G$11,MATCH(Details!S1602,SA!$C$2:$C$11,0),MATCH(Details!V1602,SA!$C$2:$G$2,0))*Y1602/(F1602-E1602+1)</f>
        <v>3769.67</v>
      </c>
      <c r="AF1602" s="41">
        <f t="shared" si="447"/>
        <v>0</v>
      </c>
      <c r="AG1602" s="41">
        <f t="shared" si="448"/>
        <v>0</v>
      </c>
      <c r="AH1602" s="41">
        <f t="shared" si="449"/>
        <v>678.54060000000004</v>
      </c>
      <c r="AI1602" s="60">
        <f t="shared" si="450"/>
        <v>150.7868</v>
      </c>
      <c r="AJ1602" s="60">
        <f t="shared" si="451"/>
        <v>848.17574999999999</v>
      </c>
      <c r="AK1602" s="60">
        <f t="shared" si="452"/>
        <v>1869.3432054794521</v>
      </c>
      <c r="AL1602" s="60">
        <f t="shared" si="453"/>
        <v>1373.9672560273973</v>
      </c>
      <c r="AM1602" s="41">
        <f t="shared" si="454"/>
        <v>1396.7401939726028</v>
      </c>
      <c r="AN1602" s="42">
        <f t="shared" si="455"/>
        <v>45715</v>
      </c>
      <c r="AO1602" s="43">
        <f t="shared" si="456"/>
        <v>3769.67</v>
      </c>
    </row>
    <row r="1603" spans="1:41" s="24" customFormat="1" ht="15.75" customHeight="1" x14ac:dyDescent="0.35">
      <c r="A1603" s="36" t="s">
        <v>27</v>
      </c>
      <c r="B1603" s="36">
        <v>202509</v>
      </c>
      <c r="C1603" s="24" t="s">
        <v>736</v>
      </c>
      <c r="D1603" s="24" t="s">
        <v>119</v>
      </c>
      <c r="E1603" s="62">
        <v>45901</v>
      </c>
      <c r="F1603" s="62">
        <v>46265</v>
      </c>
      <c r="G1603" s="37" t="s">
        <v>1962</v>
      </c>
      <c r="H1603" s="36">
        <v>652246</v>
      </c>
      <c r="I1603" s="63">
        <v>44046</v>
      </c>
      <c r="J1603" s="24" t="s">
        <v>4508</v>
      </c>
      <c r="K1603" s="63">
        <f t="shared" si="439"/>
        <v>45901</v>
      </c>
      <c r="L1603" s="55">
        <f t="shared" si="440"/>
        <v>0.04</v>
      </c>
      <c r="M1603" s="76">
        <v>0.22500000000000001</v>
      </c>
      <c r="N1603" s="62">
        <v>45901</v>
      </c>
      <c r="O1603" s="62">
        <v>46265</v>
      </c>
      <c r="P1603" s="63"/>
      <c r="Q1603" s="63"/>
      <c r="R1603" s="78">
        <v>5</v>
      </c>
      <c r="S1603" s="63" t="str">
        <f>VLOOKUP(R1603,SA!$B$3:$C$11,2,1)</f>
        <v>0-25</v>
      </c>
      <c r="T1603" s="38" t="s">
        <v>97</v>
      </c>
      <c r="U1603" s="24" t="s">
        <v>5745</v>
      </c>
      <c r="V1603" s="24">
        <v>400000</v>
      </c>
      <c r="W1603" s="39">
        <f t="shared" si="441"/>
        <v>0</v>
      </c>
      <c r="X1603" s="29">
        <f t="shared" si="442"/>
        <v>0</v>
      </c>
      <c r="Y1603" s="40">
        <f t="shared" si="443"/>
        <v>365</v>
      </c>
      <c r="Z1603" s="38">
        <f t="shared" si="444"/>
        <v>46081</v>
      </c>
      <c r="AA1603" s="41">
        <f t="shared" si="445"/>
        <v>181</v>
      </c>
      <c r="AB1603" s="24" t="s">
        <v>113</v>
      </c>
      <c r="AC1603" s="41">
        <f t="shared" si="446"/>
        <v>4043.8364000000001</v>
      </c>
      <c r="AD1603" s="41">
        <v>1</v>
      </c>
      <c r="AE1603" s="72">
        <f>INDEX(SA!$C$2:$G$11,MATCH(Details!S1603,SA!$C$2:$C$11,0),MATCH(Details!V1603,SA!$C$2:$G$2,0))*Y1603/(F1603-E1603+1)</f>
        <v>3426.98</v>
      </c>
      <c r="AF1603" s="41">
        <f t="shared" si="447"/>
        <v>0</v>
      </c>
      <c r="AG1603" s="41">
        <f t="shared" si="448"/>
        <v>0</v>
      </c>
      <c r="AH1603" s="41">
        <f t="shared" si="449"/>
        <v>616.85640000000001</v>
      </c>
      <c r="AI1603" s="60">
        <f t="shared" si="450"/>
        <v>137.07920000000001</v>
      </c>
      <c r="AJ1603" s="60">
        <f t="shared" si="451"/>
        <v>771.07050000000004</v>
      </c>
      <c r="AK1603" s="60">
        <f t="shared" si="452"/>
        <v>1699.4065205479453</v>
      </c>
      <c r="AL1603" s="60">
        <f t="shared" si="453"/>
        <v>1249.0637926027398</v>
      </c>
      <c r="AM1603" s="41">
        <f t="shared" si="454"/>
        <v>1269.7665073972601</v>
      </c>
      <c r="AN1603" s="42">
        <f t="shared" si="455"/>
        <v>45715</v>
      </c>
      <c r="AO1603" s="43">
        <f t="shared" si="456"/>
        <v>3426.98</v>
      </c>
    </row>
    <row r="1604" spans="1:41" s="24" customFormat="1" ht="15.75" customHeight="1" x14ac:dyDescent="0.35">
      <c r="A1604" s="36" t="s">
        <v>27</v>
      </c>
      <c r="B1604" s="36">
        <v>202509</v>
      </c>
      <c r="C1604" s="24" t="s">
        <v>736</v>
      </c>
      <c r="D1604" s="24" t="s">
        <v>119</v>
      </c>
      <c r="E1604" s="62">
        <v>45901</v>
      </c>
      <c r="F1604" s="62">
        <v>46265</v>
      </c>
      <c r="G1604" s="37" t="s">
        <v>1963</v>
      </c>
      <c r="H1604" s="36">
        <v>652246</v>
      </c>
      <c r="I1604" s="63">
        <v>33125</v>
      </c>
      <c r="J1604" s="24" t="s">
        <v>4509</v>
      </c>
      <c r="K1604" s="63">
        <f t="shared" ref="K1604:K1667" si="457">N1604</f>
        <v>45901</v>
      </c>
      <c r="L1604" s="55">
        <f t="shared" ref="L1604:L1667" si="458">IF(K1604&gt;=DATE(2022,4,1),4%,5%)</f>
        <v>0.04</v>
      </c>
      <c r="M1604" s="76">
        <v>0.22500000000000001</v>
      </c>
      <c r="N1604" s="62">
        <v>45901</v>
      </c>
      <c r="O1604" s="62">
        <v>46265</v>
      </c>
      <c r="P1604" s="63"/>
      <c r="Q1604" s="63"/>
      <c r="R1604" s="78">
        <v>34</v>
      </c>
      <c r="S1604" s="63" t="str">
        <f>VLOOKUP(R1604,SA!$B$3:$C$11,2,1)</f>
        <v>26-35</v>
      </c>
      <c r="T1604" s="38" t="s">
        <v>98</v>
      </c>
      <c r="U1604" s="24" t="s">
        <v>5743</v>
      </c>
      <c r="V1604" s="24">
        <v>400000</v>
      </c>
      <c r="W1604" s="39">
        <f t="shared" ref="W1604:W1667" si="459">IF(U1604="self",V1604,0)</f>
        <v>0</v>
      </c>
      <c r="X1604" s="29">
        <f t="shared" ref="X1604:X1667" si="460">IF(U1604="self",1,0)</f>
        <v>0</v>
      </c>
      <c r="Y1604" s="40">
        <f t="shared" ref="Y1604:Y1667" si="461">O1604-N1604+1</f>
        <v>365</v>
      </c>
      <c r="Z1604" s="38">
        <f t="shared" ref="Z1604:Z1667" si="462">$Z$1</f>
        <v>46081</v>
      </c>
      <c r="AA1604" s="41">
        <f t="shared" ref="AA1604:AA1667" si="463">IF(MIN((Z1604-N1604)+1,Y1604)&lt;0,0,MIN((Z1604-N1604)+1,Y1604))</f>
        <v>181</v>
      </c>
      <c r="AB1604" s="24" t="s">
        <v>113</v>
      </c>
      <c r="AC1604" s="41">
        <f t="shared" ref="AC1604:AC1667" si="464">AE1604+AF1604+AG1604+AH1604</f>
        <v>4533.0290000000005</v>
      </c>
      <c r="AD1604" s="41">
        <v>1</v>
      </c>
      <c r="AE1604" s="72">
        <f>INDEX(SA!$C$2:$G$11,MATCH(Details!S1604,SA!$C$2:$C$11,0),MATCH(Details!V1604,SA!$C$2:$G$2,0))*Y1604/(F1604-E1604+1)</f>
        <v>3841.55</v>
      </c>
      <c r="AF1604" s="41">
        <f t="shared" ref="AF1604:AF1667" si="465">IF(AB1604="Karnataka",AE1604*9%,0)</f>
        <v>0</v>
      </c>
      <c r="AG1604" s="41">
        <f t="shared" ref="AG1604:AG1667" si="466">IF(AB1604="Karnataka",AE1604*9%,0)</f>
        <v>0</v>
      </c>
      <c r="AH1604" s="41">
        <f t="shared" ref="AH1604:AH1667" si="467">IF(AF1604+AG1604&gt;0,0,AE1604*18%)</f>
        <v>691.47900000000004</v>
      </c>
      <c r="AI1604" s="60">
        <f t="shared" ref="AI1604:AI1667" si="468">AE1604*L1604</f>
        <v>153.66200000000001</v>
      </c>
      <c r="AJ1604" s="60">
        <f t="shared" ref="AJ1604:AJ1667" si="469">$AE1604*M1604</f>
        <v>864.34875000000011</v>
      </c>
      <c r="AK1604" s="60">
        <f t="shared" ref="AK1604:AK1667" si="470">(AE1604)*AA1604/Y1604</f>
        <v>1904.9878082191783</v>
      </c>
      <c r="AL1604" s="60">
        <f t="shared" ref="AL1604:AL1667" si="471">AK1604*(1-L1604-M1604)</f>
        <v>1400.1660390410959</v>
      </c>
      <c r="AM1604" s="41">
        <f t="shared" ref="AM1604:AM1667" si="472">AE1604-AI1604-AL1604-AJ1604</f>
        <v>1423.3732109589046</v>
      </c>
      <c r="AN1604" s="42">
        <f t="shared" ref="AN1604:AN1667" si="473">Z1604-366</f>
        <v>45715</v>
      </c>
      <c r="AO1604" s="43">
        <f t="shared" ref="AO1604:AO1667" si="474">IF(AND(O1604&gt;Z1604,N1604&gt;AN1604),AE1604,0)</f>
        <v>3841.55</v>
      </c>
    </row>
    <row r="1605" spans="1:41" s="24" customFormat="1" ht="15.75" customHeight="1" x14ac:dyDescent="0.35">
      <c r="A1605" s="36" t="s">
        <v>27</v>
      </c>
      <c r="B1605" s="36">
        <v>202509</v>
      </c>
      <c r="C1605" s="24" t="s">
        <v>736</v>
      </c>
      <c r="D1605" s="24" t="s">
        <v>119</v>
      </c>
      <c r="E1605" s="62">
        <v>45901</v>
      </c>
      <c r="F1605" s="62">
        <v>46265</v>
      </c>
      <c r="G1605" s="37" t="s">
        <v>1964</v>
      </c>
      <c r="H1605" s="36">
        <v>652246</v>
      </c>
      <c r="I1605" s="63">
        <v>20785</v>
      </c>
      <c r="J1605" s="24" t="s">
        <v>4510</v>
      </c>
      <c r="K1605" s="63">
        <f t="shared" si="457"/>
        <v>45901</v>
      </c>
      <c r="L1605" s="55">
        <f t="shared" si="458"/>
        <v>0.04</v>
      </c>
      <c r="M1605" s="76">
        <v>0.22500000000000001</v>
      </c>
      <c r="N1605" s="62">
        <v>45901</v>
      </c>
      <c r="O1605" s="62">
        <v>46265</v>
      </c>
      <c r="P1605" s="63"/>
      <c r="Q1605" s="63"/>
      <c r="R1605" s="78">
        <v>68</v>
      </c>
      <c r="S1605" s="63" t="str">
        <f>VLOOKUP(R1605,SA!$B$3:$C$11,2,1)</f>
        <v>66-70</v>
      </c>
      <c r="T1605" s="38" t="s">
        <v>97</v>
      </c>
      <c r="U1605" s="24" t="s">
        <v>5744</v>
      </c>
      <c r="V1605" s="24">
        <v>400000</v>
      </c>
      <c r="W1605" s="39">
        <f t="shared" si="459"/>
        <v>0</v>
      </c>
      <c r="X1605" s="29">
        <f t="shared" si="460"/>
        <v>0</v>
      </c>
      <c r="Y1605" s="40">
        <f t="shared" si="461"/>
        <v>365</v>
      </c>
      <c r="Z1605" s="38">
        <f t="shared" si="462"/>
        <v>46081</v>
      </c>
      <c r="AA1605" s="41">
        <f t="shared" si="463"/>
        <v>181</v>
      </c>
      <c r="AB1605" s="24" t="s">
        <v>113</v>
      </c>
      <c r="AC1605" s="41">
        <f t="shared" si="464"/>
        <v>17021.971999999998</v>
      </c>
      <c r="AD1605" s="41">
        <v>1</v>
      </c>
      <c r="AE1605" s="72">
        <f>INDEX(SA!$C$2:$G$11,MATCH(Details!S1605,SA!$C$2:$C$11,0),MATCH(Details!V1605,SA!$C$2:$G$2,0))*Y1605/(F1605-E1605+1)</f>
        <v>14425.4</v>
      </c>
      <c r="AF1605" s="41">
        <f t="shared" si="465"/>
        <v>0</v>
      </c>
      <c r="AG1605" s="41">
        <f t="shared" si="466"/>
        <v>0</v>
      </c>
      <c r="AH1605" s="41">
        <f t="shared" si="467"/>
        <v>2596.5719999999997</v>
      </c>
      <c r="AI1605" s="60">
        <f t="shared" si="468"/>
        <v>577.01599999999996</v>
      </c>
      <c r="AJ1605" s="60">
        <f t="shared" si="469"/>
        <v>3245.7150000000001</v>
      </c>
      <c r="AK1605" s="60">
        <f t="shared" si="470"/>
        <v>7153.4175342465751</v>
      </c>
      <c r="AL1605" s="60">
        <f t="shared" si="471"/>
        <v>5257.7618876712322</v>
      </c>
      <c r="AM1605" s="41">
        <f t="shared" si="472"/>
        <v>5344.9071123287686</v>
      </c>
      <c r="AN1605" s="42">
        <f t="shared" si="473"/>
        <v>45715</v>
      </c>
      <c r="AO1605" s="43">
        <f t="shared" si="474"/>
        <v>14425.4</v>
      </c>
    </row>
    <row r="1606" spans="1:41" s="24" customFormat="1" ht="15.75" customHeight="1" x14ac:dyDescent="0.35">
      <c r="A1606" s="36" t="s">
        <v>27</v>
      </c>
      <c r="B1606" s="36">
        <v>202509</v>
      </c>
      <c r="C1606" s="24" t="s">
        <v>736</v>
      </c>
      <c r="D1606" s="24" t="s">
        <v>119</v>
      </c>
      <c r="E1606" s="62">
        <v>45901</v>
      </c>
      <c r="F1606" s="62">
        <v>46265</v>
      </c>
      <c r="G1606" s="37" t="s">
        <v>1965</v>
      </c>
      <c r="H1606" s="36">
        <v>652246</v>
      </c>
      <c r="I1606" s="63">
        <v>43040</v>
      </c>
      <c r="J1606" s="24" t="s">
        <v>4511</v>
      </c>
      <c r="K1606" s="63">
        <f t="shared" si="457"/>
        <v>45901</v>
      </c>
      <c r="L1606" s="55">
        <f t="shared" si="458"/>
        <v>0.04</v>
      </c>
      <c r="M1606" s="76">
        <v>0.22500000000000001</v>
      </c>
      <c r="N1606" s="62">
        <v>45901</v>
      </c>
      <c r="O1606" s="62">
        <v>46265</v>
      </c>
      <c r="P1606" s="63"/>
      <c r="Q1606" s="63"/>
      <c r="R1606" s="78">
        <v>7</v>
      </c>
      <c r="S1606" s="63" t="str">
        <f>VLOOKUP(R1606,SA!$B$3:$C$11,2,1)</f>
        <v>0-25</v>
      </c>
      <c r="T1606" s="38" t="s">
        <v>97</v>
      </c>
      <c r="U1606" s="24" t="s">
        <v>5745</v>
      </c>
      <c r="V1606" s="24">
        <v>400000</v>
      </c>
      <c r="W1606" s="39">
        <f t="shared" si="459"/>
        <v>0</v>
      </c>
      <c r="X1606" s="29">
        <f t="shared" si="460"/>
        <v>0</v>
      </c>
      <c r="Y1606" s="40">
        <f t="shared" si="461"/>
        <v>365</v>
      </c>
      <c r="Z1606" s="38">
        <f t="shared" si="462"/>
        <v>46081</v>
      </c>
      <c r="AA1606" s="41">
        <f t="shared" si="463"/>
        <v>181</v>
      </c>
      <c r="AB1606" s="24" t="s">
        <v>113</v>
      </c>
      <c r="AC1606" s="41">
        <f t="shared" si="464"/>
        <v>4043.8364000000001</v>
      </c>
      <c r="AD1606" s="41">
        <v>1</v>
      </c>
      <c r="AE1606" s="72">
        <f>INDEX(SA!$C$2:$G$11,MATCH(Details!S1606,SA!$C$2:$C$11,0),MATCH(Details!V1606,SA!$C$2:$G$2,0))*Y1606/(F1606-E1606+1)</f>
        <v>3426.98</v>
      </c>
      <c r="AF1606" s="41">
        <f t="shared" si="465"/>
        <v>0</v>
      </c>
      <c r="AG1606" s="41">
        <f t="shared" si="466"/>
        <v>0</v>
      </c>
      <c r="AH1606" s="41">
        <f t="shared" si="467"/>
        <v>616.85640000000001</v>
      </c>
      <c r="AI1606" s="60">
        <f t="shared" si="468"/>
        <v>137.07920000000001</v>
      </c>
      <c r="AJ1606" s="60">
        <f t="shared" si="469"/>
        <v>771.07050000000004</v>
      </c>
      <c r="AK1606" s="60">
        <f t="shared" si="470"/>
        <v>1699.4065205479453</v>
      </c>
      <c r="AL1606" s="60">
        <f t="shared" si="471"/>
        <v>1249.0637926027398</v>
      </c>
      <c r="AM1606" s="41">
        <f t="shared" si="472"/>
        <v>1269.7665073972601</v>
      </c>
      <c r="AN1606" s="42">
        <f t="shared" si="473"/>
        <v>45715</v>
      </c>
      <c r="AO1606" s="43">
        <f t="shared" si="474"/>
        <v>3426.98</v>
      </c>
    </row>
    <row r="1607" spans="1:41" s="24" customFormat="1" ht="15.75" customHeight="1" x14ac:dyDescent="0.35">
      <c r="A1607" s="36" t="s">
        <v>27</v>
      </c>
      <c r="B1607" s="36">
        <v>202509</v>
      </c>
      <c r="C1607" s="24" t="s">
        <v>736</v>
      </c>
      <c r="D1607" s="24" t="s">
        <v>119</v>
      </c>
      <c r="E1607" s="62">
        <v>45901</v>
      </c>
      <c r="F1607" s="62">
        <v>46265</v>
      </c>
      <c r="G1607" s="37" t="s">
        <v>329</v>
      </c>
      <c r="H1607" s="36">
        <v>652246</v>
      </c>
      <c r="I1607" s="63">
        <v>31747</v>
      </c>
      <c r="J1607" s="24" t="s">
        <v>4512</v>
      </c>
      <c r="K1607" s="63">
        <f t="shared" si="457"/>
        <v>45901</v>
      </c>
      <c r="L1607" s="55">
        <f t="shared" si="458"/>
        <v>0.04</v>
      </c>
      <c r="M1607" s="76">
        <v>0.22500000000000001</v>
      </c>
      <c r="N1607" s="62">
        <v>45901</v>
      </c>
      <c r="O1607" s="62">
        <v>46265</v>
      </c>
      <c r="P1607" s="63"/>
      <c r="Q1607" s="63"/>
      <c r="R1607" s="78">
        <v>38</v>
      </c>
      <c r="S1607" s="63" t="str">
        <f>VLOOKUP(R1607,SA!$B$3:$C$11,2,1)</f>
        <v>36-45</v>
      </c>
      <c r="T1607" s="38" t="s">
        <v>97</v>
      </c>
      <c r="U1607" s="24" t="s">
        <v>56</v>
      </c>
      <c r="V1607" s="24">
        <v>400000</v>
      </c>
      <c r="W1607" s="39">
        <f t="shared" si="459"/>
        <v>400000</v>
      </c>
      <c r="X1607" s="29">
        <f t="shared" si="460"/>
        <v>1</v>
      </c>
      <c r="Y1607" s="40">
        <f t="shared" si="461"/>
        <v>365</v>
      </c>
      <c r="Z1607" s="38">
        <f t="shared" si="462"/>
        <v>46081</v>
      </c>
      <c r="AA1607" s="41">
        <f t="shared" si="463"/>
        <v>181</v>
      </c>
      <c r="AB1607" s="24" t="s">
        <v>113</v>
      </c>
      <c r="AC1607" s="41">
        <f t="shared" si="464"/>
        <v>5496.5225999999993</v>
      </c>
      <c r="AD1607" s="41">
        <v>1</v>
      </c>
      <c r="AE1607" s="72">
        <f>INDEX(SA!$C$2:$G$11,MATCH(Details!S1607,SA!$C$2:$C$11,0),MATCH(Details!V1607,SA!$C$2:$G$2,0))*Y1607/(F1607-E1607+1)</f>
        <v>4658.07</v>
      </c>
      <c r="AF1607" s="41">
        <f t="shared" si="465"/>
        <v>0</v>
      </c>
      <c r="AG1607" s="41">
        <f t="shared" si="466"/>
        <v>0</v>
      </c>
      <c r="AH1607" s="41">
        <f t="shared" si="467"/>
        <v>838.45259999999996</v>
      </c>
      <c r="AI1607" s="60">
        <f t="shared" si="468"/>
        <v>186.3228</v>
      </c>
      <c r="AJ1607" s="60">
        <f t="shared" si="469"/>
        <v>1048.06575</v>
      </c>
      <c r="AK1607" s="60">
        <f t="shared" si="470"/>
        <v>2309.8922465753421</v>
      </c>
      <c r="AL1607" s="60">
        <f t="shared" si="471"/>
        <v>1697.7708012328765</v>
      </c>
      <c r="AM1607" s="41">
        <f t="shared" si="472"/>
        <v>1725.9106487671231</v>
      </c>
      <c r="AN1607" s="42">
        <f t="shared" si="473"/>
        <v>45715</v>
      </c>
      <c r="AO1607" s="43">
        <f t="shared" si="474"/>
        <v>4658.07</v>
      </c>
    </row>
    <row r="1608" spans="1:41" s="24" customFormat="1" ht="15.75" customHeight="1" x14ac:dyDescent="0.35">
      <c r="A1608" s="36" t="s">
        <v>27</v>
      </c>
      <c r="B1608" s="36">
        <v>202509</v>
      </c>
      <c r="C1608" s="24" t="s">
        <v>736</v>
      </c>
      <c r="D1608" s="24" t="s">
        <v>119</v>
      </c>
      <c r="E1608" s="62">
        <v>45901</v>
      </c>
      <c r="F1608" s="62">
        <v>46265</v>
      </c>
      <c r="G1608" s="37" t="s">
        <v>1966</v>
      </c>
      <c r="H1608" s="36">
        <v>652246</v>
      </c>
      <c r="I1608" s="63">
        <v>22629</v>
      </c>
      <c r="J1608" s="24" t="s">
        <v>4513</v>
      </c>
      <c r="K1608" s="63">
        <f t="shared" si="457"/>
        <v>45901</v>
      </c>
      <c r="L1608" s="55">
        <f t="shared" si="458"/>
        <v>0.04</v>
      </c>
      <c r="M1608" s="76">
        <v>0.22500000000000001</v>
      </c>
      <c r="N1608" s="62">
        <v>45901</v>
      </c>
      <c r="O1608" s="62">
        <v>46265</v>
      </c>
      <c r="P1608" s="63"/>
      <c r="Q1608" s="63"/>
      <c r="R1608" s="78">
        <v>63</v>
      </c>
      <c r="S1608" s="63" t="str">
        <f>VLOOKUP(R1608,SA!$B$3:$C$11,2,1)</f>
        <v>56-65</v>
      </c>
      <c r="T1608" s="38" t="s">
        <v>98</v>
      </c>
      <c r="U1608" s="24" t="s">
        <v>5747</v>
      </c>
      <c r="V1608" s="24">
        <v>400000</v>
      </c>
      <c r="W1608" s="39">
        <f t="shared" si="459"/>
        <v>0</v>
      </c>
      <c r="X1608" s="29">
        <f t="shared" si="460"/>
        <v>0</v>
      </c>
      <c r="Y1608" s="40">
        <f t="shared" si="461"/>
        <v>365</v>
      </c>
      <c r="Z1608" s="38">
        <f t="shared" si="462"/>
        <v>46081</v>
      </c>
      <c r="AA1608" s="41">
        <f t="shared" si="463"/>
        <v>181</v>
      </c>
      <c r="AB1608" s="24" t="s">
        <v>113</v>
      </c>
      <c r="AC1608" s="41">
        <f t="shared" si="464"/>
        <v>11909.7282</v>
      </c>
      <c r="AD1608" s="41">
        <v>1</v>
      </c>
      <c r="AE1608" s="72">
        <f>INDEX(SA!$C$2:$G$11,MATCH(Details!S1608,SA!$C$2:$C$11,0),MATCH(Details!V1608,SA!$C$2:$G$2,0))*Y1608/(F1608-E1608+1)</f>
        <v>10092.99</v>
      </c>
      <c r="AF1608" s="41">
        <f t="shared" si="465"/>
        <v>0</v>
      </c>
      <c r="AG1608" s="41">
        <f t="shared" si="466"/>
        <v>0</v>
      </c>
      <c r="AH1608" s="41">
        <f t="shared" si="467"/>
        <v>1816.7382</v>
      </c>
      <c r="AI1608" s="60">
        <f t="shared" si="468"/>
        <v>403.71960000000001</v>
      </c>
      <c r="AJ1608" s="60">
        <f t="shared" si="469"/>
        <v>2270.9227500000002</v>
      </c>
      <c r="AK1608" s="60">
        <f t="shared" si="470"/>
        <v>5005.0169589041097</v>
      </c>
      <c r="AL1608" s="60">
        <f t="shared" si="471"/>
        <v>3678.6874647945206</v>
      </c>
      <c r="AM1608" s="41">
        <f t="shared" si="472"/>
        <v>3739.6601852054787</v>
      </c>
      <c r="AN1608" s="42">
        <f t="shared" si="473"/>
        <v>45715</v>
      </c>
      <c r="AO1608" s="43">
        <f t="shared" si="474"/>
        <v>10092.99</v>
      </c>
    </row>
    <row r="1609" spans="1:41" s="24" customFormat="1" ht="15.75" customHeight="1" x14ac:dyDescent="0.35">
      <c r="A1609" s="36" t="s">
        <v>27</v>
      </c>
      <c r="B1609" s="36">
        <v>202509</v>
      </c>
      <c r="C1609" s="24" t="s">
        <v>736</v>
      </c>
      <c r="D1609" s="24" t="s">
        <v>119</v>
      </c>
      <c r="E1609" s="62">
        <v>45901</v>
      </c>
      <c r="F1609" s="62">
        <v>46265</v>
      </c>
      <c r="G1609" s="37" t="s">
        <v>1967</v>
      </c>
      <c r="H1609" s="36">
        <v>652247</v>
      </c>
      <c r="I1609" s="63">
        <v>32873</v>
      </c>
      <c r="J1609" s="24" t="s">
        <v>4514</v>
      </c>
      <c r="K1609" s="63">
        <f t="shared" si="457"/>
        <v>45901</v>
      </c>
      <c r="L1609" s="55">
        <f t="shared" si="458"/>
        <v>0.04</v>
      </c>
      <c r="M1609" s="76">
        <v>0.22500000000000001</v>
      </c>
      <c r="N1609" s="62">
        <v>45901</v>
      </c>
      <c r="O1609" s="62">
        <v>46265</v>
      </c>
      <c r="P1609" s="63"/>
      <c r="Q1609" s="63"/>
      <c r="R1609" s="78">
        <v>35</v>
      </c>
      <c r="S1609" s="63" t="str">
        <f>VLOOKUP(R1609,SA!$B$3:$C$11,2,1)</f>
        <v>26-35</v>
      </c>
      <c r="T1609" s="38" t="s">
        <v>98</v>
      </c>
      <c r="U1609" s="24" t="s">
        <v>5743</v>
      </c>
      <c r="V1609" s="24">
        <v>300000</v>
      </c>
      <c r="W1609" s="39">
        <f t="shared" si="459"/>
        <v>0</v>
      </c>
      <c r="X1609" s="29">
        <f t="shared" si="460"/>
        <v>0</v>
      </c>
      <c r="Y1609" s="40">
        <f t="shared" si="461"/>
        <v>365</v>
      </c>
      <c r="Z1609" s="38">
        <f t="shared" si="462"/>
        <v>46081</v>
      </c>
      <c r="AA1609" s="41">
        <f t="shared" si="463"/>
        <v>181</v>
      </c>
      <c r="AB1609" s="24" t="s">
        <v>113</v>
      </c>
      <c r="AC1609" s="41">
        <f t="shared" si="464"/>
        <v>4124.4657999999999</v>
      </c>
      <c r="AD1609" s="41">
        <v>1</v>
      </c>
      <c r="AE1609" s="72">
        <f>INDEX(SA!$C$2:$G$11,MATCH(Details!S1609,SA!$C$2:$C$11,0),MATCH(Details!V1609,SA!$C$2:$G$2,0))*Y1609/(F1609-E1609+1)</f>
        <v>3495.31</v>
      </c>
      <c r="AF1609" s="41">
        <f t="shared" si="465"/>
        <v>0</v>
      </c>
      <c r="AG1609" s="41">
        <f t="shared" si="466"/>
        <v>0</v>
      </c>
      <c r="AH1609" s="41">
        <f t="shared" si="467"/>
        <v>629.1558</v>
      </c>
      <c r="AI1609" s="60">
        <f t="shared" si="468"/>
        <v>139.8124</v>
      </c>
      <c r="AJ1609" s="60">
        <f t="shared" si="469"/>
        <v>786.44475</v>
      </c>
      <c r="AK1609" s="60">
        <f t="shared" si="470"/>
        <v>1733.2907123287671</v>
      </c>
      <c r="AL1609" s="60">
        <f t="shared" si="471"/>
        <v>1273.9686735616438</v>
      </c>
      <c r="AM1609" s="41">
        <f t="shared" si="472"/>
        <v>1295.0841764383563</v>
      </c>
      <c r="AN1609" s="42">
        <f t="shared" si="473"/>
        <v>45715</v>
      </c>
      <c r="AO1609" s="43">
        <f t="shared" si="474"/>
        <v>3495.31</v>
      </c>
    </row>
    <row r="1610" spans="1:41" s="24" customFormat="1" ht="15.75" customHeight="1" x14ac:dyDescent="0.35">
      <c r="A1610" s="36" t="s">
        <v>27</v>
      </c>
      <c r="B1610" s="36">
        <v>202509</v>
      </c>
      <c r="C1610" s="24" t="s">
        <v>736</v>
      </c>
      <c r="D1610" s="24" t="s">
        <v>119</v>
      </c>
      <c r="E1610" s="62">
        <v>45901</v>
      </c>
      <c r="F1610" s="62">
        <v>46265</v>
      </c>
      <c r="G1610" s="37" t="s">
        <v>1968</v>
      </c>
      <c r="H1610" s="36">
        <v>652247</v>
      </c>
      <c r="I1610" s="63">
        <v>24577</v>
      </c>
      <c r="J1610" s="24" t="s">
        <v>4515</v>
      </c>
      <c r="K1610" s="63">
        <f t="shared" si="457"/>
        <v>45901</v>
      </c>
      <c r="L1610" s="55">
        <f t="shared" si="458"/>
        <v>0.04</v>
      </c>
      <c r="M1610" s="76">
        <v>0.22500000000000001</v>
      </c>
      <c r="N1610" s="62">
        <v>45901</v>
      </c>
      <c r="O1610" s="62">
        <v>46265</v>
      </c>
      <c r="P1610" s="63"/>
      <c r="Q1610" s="63"/>
      <c r="R1610" s="78">
        <v>58</v>
      </c>
      <c r="S1610" s="63" t="str">
        <f>VLOOKUP(R1610,SA!$B$3:$C$11,2,1)</f>
        <v>56-65</v>
      </c>
      <c r="T1610" s="38" t="s">
        <v>97</v>
      </c>
      <c r="U1610" s="24" t="s">
        <v>5744</v>
      </c>
      <c r="V1610" s="24">
        <v>300000</v>
      </c>
      <c r="W1610" s="39">
        <f t="shared" si="459"/>
        <v>0</v>
      </c>
      <c r="X1610" s="29">
        <f t="shared" si="460"/>
        <v>0</v>
      </c>
      <c r="Y1610" s="40">
        <f t="shared" si="461"/>
        <v>365</v>
      </c>
      <c r="Z1610" s="38">
        <f t="shared" si="462"/>
        <v>46081</v>
      </c>
      <c r="AA1610" s="41">
        <f t="shared" si="463"/>
        <v>181</v>
      </c>
      <c r="AB1610" s="24" t="s">
        <v>113</v>
      </c>
      <c r="AC1610" s="41">
        <f t="shared" si="464"/>
        <v>10831.751</v>
      </c>
      <c r="AD1610" s="41">
        <v>1</v>
      </c>
      <c r="AE1610" s="72">
        <f>INDEX(SA!$C$2:$G$11,MATCH(Details!S1610,SA!$C$2:$C$11,0),MATCH(Details!V1610,SA!$C$2:$G$2,0))*Y1610/(F1610-E1610+1)</f>
        <v>9179.4500000000007</v>
      </c>
      <c r="AF1610" s="41">
        <f t="shared" si="465"/>
        <v>0</v>
      </c>
      <c r="AG1610" s="41">
        <f t="shared" si="466"/>
        <v>0</v>
      </c>
      <c r="AH1610" s="41">
        <f t="shared" si="467"/>
        <v>1652.3010000000002</v>
      </c>
      <c r="AI1610" s="60">
        <f t="shared" si="468"/>
        <v>367.17800000000005</v>
      </c>
      <c r="AJ1610" s="60">
        <f t="shared" si="469"/>
        <v>2065.3762500000003</v>
      </c>
      <c r="AK1610" s="60">
        <f t="shared" si="470"/>
        <v>4552.0012328767125</v>
      </c>
      <c r="AL1610" s="60">
        <f t="shared" si="471"/>
        <v>3345.7209061643835</v>
      </c>
      <c r="AM1610" s="41">
        <f t="shared" si="472"/>
        <v>3401.1748438356171</v>
      </c>
      <c r="AN1610" s="42">
        <f t="shared" si="473"/>
        <v>45715</v>
      </c>
      <c r="AO1610" s="43">
        <f t="shared" si="474"/>
        <v>9179.4500000000007</v>
      </c>
    </row>
    <row r="1611" spans="1:41" s="24" customFormat="1" ht="15.75" customHeight="1" x14ac:dyDescent="0.35">
      <c r="A1611" s="36" t="s">
        <v>27</v>
      </c>
      <c r="B1611" s="36">
        <v>202509</v>
      </c>
      <c r="C1611" s="24" t="s">
        <v>736</v>
      </c>
      <c r="D1611" s="24" t="s">
        <v>119</v>
      </c>
      <c r="E1611" s="62">
        <v>45901</v>
      </c>
      <c r="F1611" s="62">
        <v>46265</v>
      </c>
      <c r="G1611" s="37" t="s">
        <v>1969</v>
      </c>
      <c r="H1611" s="36">
        <v>652247</v>
      </c>
      <c r="I1611" s="63">
        <v>43487</v>
      </c>
      <c r="J1611" s="24" t="s">
        <v>4516</v>
      </c>
      <c r="K1611" s="63">
        <f t="shared" si="457"/>
        <v>45901</v>
      </c>
      <c r="L1611" s="55">
        <f t="shared" si="458"/>
        <v>0.04</v>
      </c>
      <c r="M1611" s="76">
        <v>0.22500000000000001</v>
      </c>
      <c r="N1611" s="62">
        <v>45901</v>
      </c>
      <c r="O1611" s="62">
        <v>46265</v>
      </c>
      <c r="P1611" s="63"/>
      <c r="Q1611" s="63"/>
      <c r="R1611" s="78">
        <v>6</v>
      </c>
      <c r="S1611" s="63" t="str">
        <f>VLOOKUP(R1611,SA!$B$3:$C$11,2,1)</f>
        <v>0-25</v>
      </c>
      <c r="T1611" s="38" t="s">
        <v>97</v>
      </c>
      <c r="U1611" s="24" t="s">
        <v>5745</v>
      </c>
      <c r="V1611" s="24">
        <v>300000</v>
      </c>
      <c r="W1611" s="39">
        <f t="shared" si="459"/>
        <v>0</v>
      </c>
      <c r="X1611" s="29">
        <f t="shared" si="460"/>
        <v>0</v>
      </c>
      <c r="Y1611" s="40">
        <f t="shared" si="461"/>
        <v>365</v>
      </c>
      <c r="Z1611" s="38">
        <f t="shared" si="462"/>
        <v>46081</v>
      </c>
      <c r="AA1611" s="41">
        <f t="shared" si="463"/>
        <v>181</v>
      </c>
      <c r="AB1611" s="24" t="s">
        <v>113</v>
      </c>
      <c r="AC1611" s="41">
        <f t="shared" si="464"/>
        <v>3690.3792000000003</v>
      </c>
      <c r="AD1611" s="41">
        <v>1</v>
      </c>
      <c r="AE1611" s="72">
        <f>INDEX(SA!$C$2:$G$11,MATCH(Details!S1611,SA!$C$2:$C$11,0),MATCH(Details!V1611,SA!$C$2:$G$2,0))*Y1611/(F1611-E1611+1)</f>
        <v>3127.44</v>
      </c>
      <c r="AF1611" s="41">
        <f t="shared" si="465"/>
        <v>0</v>
      </c>
      <c r="AG1611" s="41">
        <f t="shared" si="466"/>
        <v>0</v>
      </c>
      <c r="AH1611" s="41">
        <f t="shared" si="467"/>
        <v>562.93920000000003</v>
      </c>
      <c r="AI1611" s="60">
        <f t="shared" si="468"/>
        <v>125.0976</v>
      </c>
      <c r="AJ1611" s="60">
        <f t="shared" si="469"/>
        <v>703.67399999999998</v>
      </c>
      <c r="AK1611" s="60">
        <f t="shared" si="470"/>
        <v>1550.8675068493151</v>
      </c>
      <c r="AL1611" s="60">
        <f t="shared" si="471"/>
        <v>1139.8876175342466</v>
      </c>
      <c r="AM1611" s="41">
        <f t="shared" si="472"/>
        <v>1158.7807824657534</v>
      </c>
      <c r="AN1611" s="42">
        <f t="shared" si="473"/>
        <v>45715</v>
      </c>
      <c r="AO1611" s="43">
        <f t="shared" si="474"/>
        <v>3127.44</v>
      </c>
    </row>
    <row r="1612" spans="1:41" s="24" customFormat="1" ht="15.75" customHeight="1" x14ac:dyDescent="0.35">
      <c r="A1612" s="36" t="s">
        <v>27</v>
      </c>
      <c r="B1612" s="36">
        <v>202509</v>
      </c>
      <c r="C1612" s="24" t="s">
        <v>736</v>
      </c>
      <c r="D1612" s="24" t="s">
        <v>119</v>
      </c>
      <c r="E1612" s="62">
        <v>45901</v>
      </c>
      <c r="F1612" s="62">
        <v>46265</v>
      </c>
      <c r="G1612" s="37" t="s">
        <v>1970</v>
      </c>
      <c r="H1612" s="36">
        <v>652247</v>
      </c>
      <c r="I1612" s="63">
        <v>25374</v>
      </c>
      <c r="J1612" s="24" t="s">
        <v>4517</v>
      </c>
      <c r="K1612" s="63">
        <f t="shared" si="457"/>
        <v>45901</v>
      </c>
      <c r="L1612" s="55">
        <f t="shared" si="458"/>
        <v>0.04</v>
      </c>
      <c r="M1612" s="76">
        <v>0.22500000000000001</v>
      </c>
      <c r="N1612" s="62">
        <v>45901</v>
      </c>
      <c r="O1612" s="62">
        <v>46265</v>
      </c>
      <c r="P1612" s="63"/>
      <c r="Q1612" s="63"/>
      <c r="R1612" s="78">
        <v>56</v>
      </c>
      <c r="S1612" s="63" t="str">
        <f>VLOOKUP(R1612,SA!$B$3:$C$11,2,1)</f>
        <v>56-65</v>
      </c>
      <c r="T1612" s="38" t="s">
        <v>98</v>
      </c>
      <c r="U1612" s="24" t="s">
        <v>5747</v>
      </c>
      <c r="V1612" s="24">
        <v>300000</v>
      </c>
      <c r="W1612" s="39">
        <f t="shared" si="459"/>
        <v>0</v>
      </c>
      <c r="X1612" s="29">
        <f t="shared" si="460"/>
        <v>0</v>
      </c>
      <c r="Y1612" s="40">
        <f t="shared" si="461"/>
        <v>365</v>
      </c>
      <c r="Z1612" s="38">
        <f t="shared" si="462"/>
        <v>46081</v>
      </c>
      <c r="AA1612" s="41">
        <f t="shared" si="463"/>
        <v>181</v>
      </c>
      <c r="AB1612" s="24" t="s">
        <v>113</v>
      </c>
      <c r="AC1612" s="41">
        <f t="shared" si="464"/>
        <v>10831.751</v>
      </c>
      <c r="AD1612" s="41">
        <v>1</v>
      </c>
      <c r="AE1612" s="72">
        <f>INDEX(SA!$C$2:$G$11,MATCH(Details!S1612,SA!$C$2:$C$11,0),MATCH(Details!V1612,SA!$C$2:$G$2,0))*Y1612/(F1612-E1612+1)</f>
        <v>9179.4500000000007</v>
      </c>
      <c r="AF1612" s="41">
        <f t="shared" si="465"/>
        <v>0</v>
      </c>
      <c r="AG1612" s="41">
        <f t="shared" si="466"/>
        <v>0</v>
      </c>
      <c r="AH1612" s="41">
        <f t="shared" si="467"/>
        <v>1652.3010000000002</v>
      </c>
      <c r="AI1612" s="60">
        <f t="shared" si="468"/>
        <v>367.17800000000005</v>
      </c>
      <c r="AJ1612" s="60">
        <f t="shared" si="469"/>
        <v>2065.3762500000003</v>
      </c>
      <c r="AK1612" s="60">
        <f t="shared" si="470"/>
        <v>4552.0012328767125</v>
      </c>
      <c r="AL1612" s="60">
        <f t="shared" si="471"/>
        <v>3345.7209061643835</v>
      </c>
      <c r="AM1612" s="41">
        <f t="shared" si="472"/>
        <v>3401.1748438356171</v>
      </c>
      <c r="AN1612" s="42">
        <f t="shared" si="473"/>
        <v>45715</v>
      </c>
      <c r="AO1612" s="43">
        <f t="shared" si="474"/>
        <v>9179.4500000000007</v>
      </c>
    </row>
    <row r="1613" spans="1:41" s="24" customFormat="1" ht="15.75" customHeight="1" x14ac:dyDescent="0.35">
      <c r="A1613" s="36" t="s">
        <v>27</v>
      </c>
      <c r="B1613" s="36">
        <v>202509</v>
      </c>
      <c r="C1613" s="24" t="s">
        <v>736</v>
      </c>
      <c r="D1613" s="24" t="s">
        <v>119</v>
      </c>
      <c r="E1613" s="62">
        <v>45901</v>
      </c>
      <c r="F1613" s="62">
        <v>46265</v>
      </c>
      <c r="G1613" s="37" t="s">
        <v>253</v>
      </c>
      <c r="H1613" s="36">
        <v>652247</v>
      </c>
      <c r="I1613" s="63">
        <v>33430</v>
      </c>
      <c r="J1613" s="24" t="s">
        <v>4518</v>
      </c>
      <c r="K1613" s="63">
        <f t="shared" si="457"/>
        <v>45901</v>
      </c>
      <c r="L1613" s="55">
        <f t="shared" si="458"/>
        <v>0.04</v>
      </c>
      <c r="M1613" s="76">
        <v>0.22500000000000001</v>
      </c>
      <c r="N1613" s="62">
        <v>45901</v>
      </c>
      <c r="O1613" s="62">
        <v>46265</v>
      </c>
      <c r="P1613" s="63"/>
      <c r="Q1613" s="63"/>
      <c r="R1613" s="78">
        <v>34</v>
      </c>
      <c r="S1613" s="63" t="str">
        <f>VLOOKUP(R1613,SA!$B$3:$C$11,2,1)</f>
        <v>26-35</v>
      </c>
      <c r="T1613" s="38" t="s">
        <v>97</v>
      </c>
      <c r="U1613" s="24" t="s">
        <v>56</v>
      </c>
      <c r="V1613" s="24">
        <v>300000</v>
      </c>
      <c r="W1613" s="39">
        <f t="shared" si="459"/>
        <v>300000</v>
      </c>
      <c r="X1613" s="29">
        <f t="shared" si="460"/>
        <v>1</v>
      </c>
      <c r="Y1613" s="40">
        <f t="shared" si="461"/>
        <v>365</v>
      </c>
      <c r="Z1613" s="38">
        <f t="shared" si="462"/>
        <v>46081</v>
      </c>
      <c r="AA1613" s="41">
        <f t="shared" si="463"/>
        <v>181</v>
      </c>
      <c r="AB1613" s="24" t="s">
        <v>113</v>
      </c>
      <c r="AC1613" s="41">
        <f t="shared" si="464"/>
        <v>4124.4657999999999</v>
      </c>
      <c r="AD1613" s="41">
        <v>1</v>
      </c>
      <c r="AE1613" s="72">
        <f>INDEX(SA!$C$2:$G$11,MATCH(Details!S1613,SA!$C$2:$C$11,0),MATCH(Details!V1613,SA!$C$2:$G$2,0))*Y1613/(F1613-E1613+1)</f>
        <v>3495.31</v>
      </c>
      <c r="AF1613" s="41">
        <f t="shared" si="465"/>
        <v>0</v>
      </c>
      <c r="AG1613" s="41">
        <f t="shared" si="466"/>
        <v>0</v>
      </c>
      <c r="AH1613" s="41">
        <f t="shared" si="467"/>
        <v>629.1558</v>
      </c>
      <c r="AI1613" s="60">
        <f t="shared" si="468"/>
        <v>139.8124</v>
      </c>
      <c r="AJ1613" s="60">
        <f t="shared" si="469"/>
        <v>786.44475</v>
      </c>
      <c r="AK1613" s="60">
        <f t="shared" si="470"/>
        <v>1733.2907123287671</v>
      </c>
      <c r="AL1613" s="60">
        <f t="shared" si="471"/>
        <v>1273.9686735616438</v>
      </c>
      <c r="AM1613" s="41">
        <f t="shared" si="472"/>
        <v>1295.0841764383563</v>
      </c>
      <c r="AN1613" s="42">
        <f t="shared" si="473"/>
        <v>45715</v>
      </c>
      <c r="AO1613" s="43">
        <f t="shared" si="474"/>
        <v>3495.31</v>
      </c>
    </row>
    <row r="1614" spans="1:41" s="24" customFormat="1" ht="15.75" customHeight="1" x14ac:dyDescent="0.35">
      <c r="A1614" s="36" t="s">
        <v>27</v>
      </c>
      <c r="B1614" s="36">
        <v>202509</v>
      </c>
      <c r="C1614" s="24" t="s">
        <v>736</v>
      </c>
      <c r="D1614" s="24" t="s">
        <v>119</v>
      </c>
      <c r="E1614" s="62">
        <v>45901</v>
      </c>
      <c r="F1614" s="62">
        <v>46265</v>
      </c>
      <c r="G1614" s="37" t="s">
        <v>1971</v>
      </c>
      <c r="H1614" s="36">
        <v>652248</v>
      </c>
      <c r="I1614" s="63">
        <v>25097</v>
      </c>
      <c r="J1614" s="24" t="s">
        <v>4519</v>
      </c>
      <c r="K1614" s="63">
        <f t="shared" si="457"/>
        <v>45901</v>
      </c>
      <c r="L1614" s="55">
        <f t="shared" si="458"/>
        <v>0.04</v>
      </c>
      <c r="M1614" s="76">
        <v>0.22500000000000001</v>
      </c>
      <c r="N1614" s="62">
        <v>45901</v>
      </c>
      <c r="O1614" s="62">
        <v>46265</v>
      </c>
      <c r="P1614" s="63"/>
      <c r="Q1614" s="63"/>
      <c r="R1614" s="78">
        <v>56</v>
      </c>
      <c r="S1614" s="63" t="str">
        <f>VLOOKUP(R1614,SA!$B$3:$C$11,2,1)</f>
        <v>56-65</v>
      </c>
      <c r="T1614" s="38" t="s">
        <v>97</v>
      </c>
      <c r="U1614" s="24" t="s">
        <v>5744</v>
      </c>
      <c r="V1614" s="24">
        <v>300000</v>
      </c>
      <c r="W1614" s="39">
        <f t="shared" si="459"/>
        <v>0</v>
      </c>
      <c r="X1614" s="29">
        <f t="shared" si="460"/>
        <v>0</v>
      </c>
      <c r="Y1614" s="40">
        <f t="shared" si="461"/>
        <v>365</v>
      </c>
      <c r="Z1614" s="38">
        <f t="shared" si="462"/>
        <v>46081</v>
      </c>
      <c r="AA1614" s="41">
        <f t="shared" si="463"/>
        <v>181</v>
      </c>
      <c r="AB1614" s="24" t="s">
        <v>113</v>
      </c>
      <c r="AC1614" s="41">
        <f t="shared" si="464"/>
        <v>10831.751</v>
      </c>
      <c r="AD1614" s="41">
        <v>1</v>
      </c>
      <c r="AE1614" s="72">
        <f>INDEX(SA!$C$2:$G$11,MATCH(Details!S1614,SA!$C$2:$C$11,0),MATCH(Details!V1614,SA!$C$2:$G$2,0))*Y1614/(F1614-E1614+1)</f>
        <v>9179.4500000000007</v>
      </c>
      <c r="AF1614" s="41">
        <f t="shared" si="465"/>
        <v>0</v>
      </c>
      <c r="AG1614" s="41">
        <f t="shared" si="466"/>
        <v>0</v>
      </c>
      <c r="AH1614" s="41">
        <f t="shared" si="467"/>
        <v>1652.3010000000002</v>
      </c>
      <c r="AI1614" s="60">
        <f t="shared" si="468"/>
        <v>367.17800000000005</v>
      </c>
      <c r="AJ1614" s="60">
        <f t="shared" si="469"/>
        <v>2065.3762500000003</v>
      </c>
      <c r="AK1614" s="60">
        <f t="shared" si="470"/>
        <v>4552.0012328767125</v>
      </c>
      <c r="AL1614" s="60">
        <f t="shared" si="471"/>
        <v>3345.7209061643835</v>
      </c>
      <c r="AM1614" s="41">
        <f t="shared" si="472"/>
        <v>3401.1748438356171</v>
      </c>
      <c r="AN1614" s="42">
        <f t="shared" si="473"/>
        <v>45715</v>
      </c>
      <c r="AO1614" s="43">
        <f t="shared" si="474"/>
        <v>9179.4500000000007</v>
      </c>
    </row>
    <row r="1615" spans="1:41" s="24" customFormat="1" ht="15.75" customHeight="1" x14ac:dyDescent="0.35">
      <c r="A1615" s="36" t="s">
        <v>27</v>
      </c>
      <c r="B1615" s="36">
        <v>202509</v>
      </c>
      <c r="C1615" s="24" t="s">
        <v>736</v>
      </c>
      <c r="D1615" s="24" t="s">
        <v>119</v>
      </c>
      <c r="E1615" s="62">
        <v>45901</v>
      </c>
      <c r="F1615" s="62">
        <v>46265</v>
      </c>
      <c r="G1615" s="37" t="s">
        <v>1972</v>
      </c>
      <c r="H1615" s="36">
        <v>652248</v>
      </c>
      <c r="I1615" s="63">
        <v>44277</v>
      </c>
      <c r="J1615" s="24" t="s">
        <v>4520</v>
      </c>
      <c r="K1615" s="63">
        <f t="shared" si="457"/>
        <v>45901</v>
      </c>
      <c r="L1615" s="55">
        <f t="shared" si="458"/>
        <v>0.04</v>
      </c>
      <c r="M1615" s="76">
        <v>0.22500000000000001</v>
      </c>
      <c r="N1615" s="62">
        <v>45901</v>
      </c>
      <c r="O1615" s="62">
        <v>46265</v>
      </c>
      <c r="P1615" s="63"/>
      <c r="Q1615" s="63"/>
      <c r="R1615" s="78">
        <v>4</v>
      </c>
      <c r="S1615" s="63" t="str">
        <f>VLOOKUP(R1615,SA!$B$3:$C$11,2,1)</f>
        <v>0-25</v>
      </c>
      <c r="T1615" s="38" t="s">
        <v>97</v>
      </c>
      <c r="U1615" s="24" t="s">
        <v>5745</v>
      </c>
      <c r="V1615" s="24">
        <v>300000</v>
      </c>
      <c r="W1615" s="39">
        <f t="shared" si="459"/>
        <v>0</v>
      </c>
      <c r="X1615" s="29">
        <f t="shared" si="460"/>
        <v>0</v>
      </c>
      <c r="Y1615" s="40">
        <f t="shared" si="461"/>
        <v>365</v>
      </c>
      <c r="Z1615" s="38">
        <f t="shared" si="462"/>
        <v>46081</v>
      </c>
      <c r="AA1615" s="41">
        <f t="shared" si="463"/>
        <v>181</v>
      </c>
      <c r="AB1615" s="24" t="s">
        <v>113</v>
      </c>
      <c r="AC1615" s="41">
        <f t="shared" si="464"/>
        <v>3690.3792000000003</v>
      </c>
      <c r="AD1615" s="41">
        <v>1</v>
      </c>
      <c r="AE1615" s="72">
        <f>INDEX(SA!$C$2:$G$11,MATCH(Details!S1615,SA!$C$2:$C$11,0),MATCH(Details!V1615,SA!$C$2:$G$2,0))*Y1615/(F1615-E1615+1)</f>
        <v>3127.44</v>
      </c>
      <c r="AF1615" s="41">
        <f t="shared" si="465"/>
        <v>0</v>
      </c>
      <c r="AG1615" s="41">
        <f t="shared" si="466"/>
        <v>0</v>
      </c>
      <c r="AH1615" s="41">
        <f t="shared" si="467"/>
        <v>562.93920000000003</v>
      </c>
      <c r="AI1615" s="60">
        <f t="shared" si="468"/>
        <v>125.0976</v>
      </c>
      <c r="AJ1615" s="60">
        <f t="shared" si="469"/>
        <v>703.67399999999998</v>
      </c>
      <c r="AK1615" s="60">
        <f t="shared" si="470"/>
        <v>1550.8675068493151</v>
      </c>
      <c r="AL1615" s="60">
        <f t="shared" si="471"/>
        <v>1139.8876175342466</v>
      </c>
      <c r="AM1615" s="41">
        <f t="shared" si="472"/>
        <v>1158.7807824657534</v>
      </c>
      <c r="AN1615" s="42">
        <f t="shared" si="473"/>
        <v>45715</v>
      </c>
      <c r="AO1615" s="43">
        <f t="shared" si="474"/>
        <v>3127.44</v>
      </c>
    </row>
    <row r="1616" spans="1:41" s="24" customFormat="1" ht="15.75" customHeight="1" x14ac:dyDescent="0.35">
      <c r="A1616" s="36" t="s">
        <v>27</v>
      </c>
      <c r="B1616" s="36">
        <v>202509</v>
      </c>
      <c r="C1616" s="24" t="s">
        <v>736</v>
      </c>
      <c r="D1616" s="24" t="s">
        <v>119</v>
      </c>
      <c r="E1616" s="62">
        <v>45901</v>
      </c>
      <c r="F1616" s="62">
        <v>46265</v>
      </c>
      <c r="G1616" s="37" t="s">
        <v>1973</v>
      </c>
      <c r="H1616" s="36">
        <v>652248</v>
      </c>
      <c r="I1616" s="63">
        <v>36664</v>
      </c>
      <c r="J1616" s="24" t="s">
        <v>4521</v>
      </c>
      <c r="K1616" s="63">
        <f t="shared" si="457"/>
        <v>45901</v>
      </c>
      <c r="L1616" s="55">
        <f t="shared" si="458"/>
        <v>0.04</v>
      </c>
      <c r="M1616" s="76">
        <v>0.22500000000000001</v>
      </c>
      <c r="N1616" s="62">
        <v>45901</v>
      </c>
      <c r="O1616" s="62">
        <v>46265</v>
      </c>
      <c r="P1616" s="63"/>
      <c r="Q1616" s="63"/>
      <c r="R1616" s="78">
        <v>25</v>
      </c>
      <c r="S1616" s="63" t="str">
        <f>VLOOKUP(R1616,SA!$B$3:$C$11,2,1)</f>
        <v>0-25</v>
      </c>
      <c r="T1616" s="38" t="s">
        <v>98</v>
      </c>
      <c r="U1616" s="24" t="s">
        <v>5743</v>
      </c>
      <c r="V1616" s="24">
        <v>300000</v>
      </c>
      <c r="W1616" s="39">
        <f t="shared" si="459"/>
        <v>0</v>
      </c>
      <c r="X1616" s="29">
        <f t="shared" si="460"/>
        <v>0</v>
      </c>
      <c r="Y1616" s="40">
        <f t="shared" si="461"/>
        <v>365</v>
      </c>
      <c r="Z1616" s="38">
        <f t="shared" si="462"/>
        <v>46081</v>
      </c>
      <c r="AA1616" s="41">
        <f t="shared" si="463"/>
        <v>181</v>
      </c>
      <c r="AB1616" s="24" t="s">
        <v>113</v>
      </c>
      <c r="AC1616" s="41">
        <f t="shared" si="464"/>
        <v>3690.3792000000003</v>
      </c>
      <c r="AD1616" s="41">
        <v>1</v>
      </c>
      <c r="AE1616" s="72">
        <f>INDEX(SA!$C$2:$G$11,MATCH(Details!S1616,SA!$C$2:$C$11,0),MATCH(Details!V1616,SA!$C$2:$G$2,0))*Y1616/(F1616-E1616+1)</f>
        <v>3127.44</v>
      </c>
      <c r="AF1616" s="41">
        <f t="shared" si="465"/>
        <v>0</v>
      </c>
      <c r="AG1616" s="41">
        <f t="shared" si="466"/>
        <v>0</v>
      </c>
      <c r="AH1616" s="41">
        <f t="shared" si="467"/>
        <v>562.93920000000003</v>
      </c>
      <c r="AI1616" s="60">
        <f t="shared" si="468"/>
        <v>125.0976</v>
      </c>
      <c r="AJ1616" s="60">
        <f t="shared" si="469"/>
        <v>703.67399999999998</v>
      </c>
      <c r="AK1616" s="60">
        <f t="shared" si="470"/>
        <v>1550.8675068493151</v>
      </c>
      <c r="AL1616" s="60">
        <f t="shared" si="471"/>
        <v>1139.8876175342466</v>
      </c>
      <c r="AM1616" s="41">
        <f t="shared" si="472"/>
        <v>1158.7807824657534</v>
      </c>
      <c r="AN1616" s="42">
        <f t="shared" si="473"/>
        <v>45715</v>
      </c>
      <c r="AO1616" s="43">
        <f t="shared" si="474"/>
        <v>3127.44</v>
      </c>
    </row>
    <row r="1617" spans="1:41" s="24" customFormat="1" ht="15.75" customHeight="1" x14ac:dyDescent="0.35">
      <c r="A1617" s="36" t="s">
        <v>27</v>
      </c>
      <c r="B1617" s="36">
        <v>202509</v>
      </c>
      <c r="C1617" s="24" t="s">
        <v>736</v>
      </c>
      <c r="D1617" s="24" t="s">
        <v>119</v>
      </c>
      <c r="E1617" s="62">
        <v>45901</v>
      </c>
      <c r="F1617" s="62">
        <v>46265</v>
      </c>
      <c r="G1617" s="37" t="s">
        <v>1974</v>
      </c>
      <c r="H1617" s="36">
        <v>652248</v>
      </c>
      <c r="I1617" s="63">
        <v>34149</v>
      </c>
      <c r="J1617" s="24" t="s">
        <v>4522</v>
      </c>
      <c r="K1617" s="63">
        <f t="shared" si="457"/>
        <v>45901</v>
      </c>
      <c r="L1617" s="55">
        <f t="shared" si="458"/>
        <v>0.04</v>
      </c>
      <c r="M1617" s="76">
        <v>0.22500000000000001</v>
      </c>
      <c r="N1617" s="62">
        <v>45901</v>
      </c>
      <c r="O1617" s="62">
        <v>46265</v>
      </c>
      <c r="P1617" s="63"/>
      <c r="Q1617" s="63"/>
      <c r="R1617" s="78">
        <v>32</v>
      </c>
      <c r="S1617" s="63" t="str">
        <f>VLOOKUP(R1617,SA!$B$3:$C$11,2,1)</f>
        <v>26-35</v>
      </c>
      <c r="T1617" s="38" t="s">
        <v>97</v>
      </c>
      <c r="U1617" s="24" t="s">
        <v>56</v>
      </c>
      <c r="V1617" s="24">
        <v>300000</v>
      </c>
      <c r="W1617" s="39">
        <f t="shared" si="459"/>
        <v>300000</v>
      </c>
      <c r="X1617" s="29">
        <f t="shared" si="460"/>
        <v>1</v>
      </c>
      <c r="Y1617" s="40">
        <f t="shared" si="461"/>
        <v>365</v>
      </c>
      <c r="Z1617" s="38">
        <f t="shared" si="462"/>
        <v>46081</v>
      </c>
      <c r="AA1617" s="41">
        <f t="shared" si="463"/>
        <v>181</v>
      </c>
      <c r="AB1617" s="24" t="s">
        <v>113</v>
      </c>
      <c r="AC1617" s="41">
        <f t="shared" si="464"/>
        <v>4124.4657999999999</v>
      </c>
      <c r="AD1617" s="41">
        <v>1</v>
      </c>
      <c r="AE1617" s="72">
        <f>INDEX(SA!$C$2:$G$11,MATCH(Details!S1617,SA!$C$2:$C$11,0),MATCH(Details!V1617,SA!$C$2:$G$2,0))*Y1617/(F1617-E1617+1)</f>
        <v>3495.31</v>
      </c>
      <c r="AF1617" s="41">
        <f t="shared" si="465"/>
        <v>0</v>
      </c>
      <c r="AG1617" s="41">
        <f t="shared" si="466"/>
        <v>0</v>
      </c>
      <c r="AH1617" s="41">
        <f t="shared" si="467"/>
        <v>629.1558</v>
      </c>
      <c r="AI1617" s="60">
        <f t="shared" si="468"/>
        <v>139.8124</v>
      </c>
      <c r="AJ1617" s="60">
        <f t="shared" si="469"/>
        <v>786.44475</v>
      </c>
      <c r="AK1617" s="60">
        <f t="shared" si="470"/>
        <v>1733.2907123287671</v>
      </c>
      <c r="AL1617" s="60">
        <f t="shared" si="471"/>
        <v>1273.9686735616438</v>
      </c>
      <c r="AM1617" s="41">
        <f t="shared" si="472"/>
        <v>1295.0841764383563</v>
      </c>
      <c r="AN1617" s="42">
        <f t="shared" si="473"/>
        <v>45715</v>
      </c>
      <c r="AO1617" s="43">
        <f t="shared" si="474"/>
        <v>3495.31</v>
      </c>
    </row>
    <row r="1618" spans="1:41" s="24" customFormat="1" ht="15.75" customHeight="1" x14ac:dyDescent="0.35">
      <c r="A1618" s="36" t="s">
        <v>27</v>
      </c>
      <c r="B1618" s="36">
        <v>202509</v>
      </c>
      <c r="C1618" s="24" t="s">
        <v>736</v>
      </c>
      <c r="D1618" s="24" t="s">
        <v>119</v>
      </c>
      <c r="E1618" s="62">
        <v>45901</v>
      </c>
      <c r="F1618" s="62">
        <v>46265</v>
      </c>
      <c r="G1618" s="37" t="s">
        <v>1975</v>
      </c>
      <c r="H1618" s="36">
        <v>652248</v>
      </c>
      <c r="I1618" s="63">
        <v>25491</v>
      </c>
      <c r="J1618" s="24" t="s">
        <v>4523</v>
      </c>
      <c r="K1618" s="63">
        <f t="shared" si="457"/>
        <v>45901</v>
      </c>
      <c r="L1618" s="55">
        <f t="shared" si="458"/>
        <v>0.04</v>
      </c>
      <c r="M1618" s="76">
        <v>0.22500000000000001</v>
      </c>
      <c r="N1618" s="62">
        <v>45901</v>
      </c>
      <c r="O1618" s="62">
        <v>46265</v>
      </c>
      <c r="P1618" s="63"/>
      <c r="Q1618" s="63"/>
      <c r="R1618" s="78">
        <v>55</v>
      </c>
      <c r="S1618" s="63" t="str">
        <f>VLOOKUP(R1618,SA!$B$3:$C$11,2,1)</f>
        <v>46-55</v>
      </c>
      <c r="T1618" s="38" t="s">
        <v>98</v>
      </c>
      <c r="U1618" s="24" t="s">
        <v>5747</v>
      </c>
      <c r="V1618" s="24">
        <v>300000</v>
      </c>
      <c r="W1618" s="39">
        <f t="shared" si="459"/>
        <v>0</v>
      </c>
      <c r="X1618" s="29">
        <f t="shared" si="460"/>
        <v>0</v>
      </c>
      <c r="Y1618" s="40">
        <f t="shared" si="461"/>
        <v>365</v>
      </c>
      <c r="Z1618" s="38">
        <f t="shared" si="462"/>
        <v>46081</v>
      </c>
      <c r="AA1618" s="41">
        <f t="shared" si="463"/>
        <v>181</v>
      </c>
      <c r="AB1618" s="24" t="s">
        <v>113</v>
      </c>
      <c r="AC1618" s="41">
        <f t="shared" si="464"/>
        <v>7373.4659999999994</v>
      </c>
      <c r="AD1618" s="41">
        <v>1</v>
      </c>
      <c r="AE1618" s="72">
        <f>INDEX(SA!$C$2:$G$11,MATCH(Details!S1618,SA!$C$2:$C$11,0),MATCH(Details!V1618,SA!$C$2:$G$2,0))*Y1618/(F1618-E1618+1)</f>
        <v>6248.7</v>
      </c>
      <c r="AF1618" s="41">
        <f t="shared" si="465"/>
        <v>0</v>
      </c>
      <c r="AG1618" s="41">
        <f t="shared" si="466"/>
        <v>0</v>
      </c>
      <c r="AH1618" s="41">
        <f t="shared" si="467"/>
        <v>1124.7659999999998</v>
      </c>
      <c r="AI1618" s="60">
        <f t="shared" si="468"/>
        <v>249.94800000000001</v>
      </c>
      <c r="AJ1618" s="60">
        <f t="shared" si="469"/>
        <v>1405.9575</v>
      </c>
      <c r="AK1618" s="60">
        <f t="shared" si="470"/>
        <v>3098.6704109589041</v>
      </c>
      <c r="AL1618" s="60">
        <f t="shared" si="471"/>
        <v>2277.5227520547946</v>
      </c>
      <c r="AM1618" s="41">
        <f t="shared" si="472"/>
        <v>2315.2717479452049</v>
      </c>
      <c r="AN1618" s="42">
        <f t="shared" si="473"/>
        <v>45715</v>
      </c>
      <c r="AO1618" s="43">
        <f t="shared" si="474"/>
        <v>6248.7</v>
      </c>
    </row>
    <row r="1619" spans="1:41" s="24" customFormat="1" ht="15.75" customHeight="1" x14ac:dyDescent="0.35">
      <c r="A1619" s="36" t="s">
        <v>27</v>
      </c>
      <c r="B1619" s="36">
        <v>202509</v>
      </c>
      <c r="C1619" s="24" t="s">
        <v>736</v>
      </c>
      <c r="D1619" s="24" t="s">
        <v>119</v>
      </c>
      <c r="E1619" s="62">
        <v>45901</v>
      </c>
      <c r="F1619" s="62">
        <v>46265</v>
      </c>
      <c r="G1619" s="37" t="s">
        <v>1976</v>
      </c>
      <c r="H1619" s="36">
        <v>652250</v>
      </c>
      <c r="I1619" s="63">
        <v>24592</v>
      </c>
      <c r="J1619" s="24" t="s">
        <v>4524</v>
      </c>
      <c r="K1619" s="63">
        <f t="shared" si="457"/>
        <v>45901</v>
      </c>
      <c r="L1619" s="55">
        <f t="shared" si="458"/>
        <v>0.04</v>
      </c>
      <c r="M1619" s="76">
        <v>0.22500000000000001</v>
      </c>
      <c r="N1619" s="62">
        <v>45901</v>
      </c>
      <c r="O1619" s="62">
        <v>46265</v>
      </c>
      <c r="P1619" s="63"/>
      <c r="Q1619" s="63"/>
      <c r="R1619" s="78">
        <v>58</v>
      </c>
      <c r="S1619" s="63" t="str">
        <f>VLOOKUP(R1619,SA!$B$3:$C$11,2,1)</f>
        <v>56-65</v>
      </c>
      <c r="T1619" s="38" t="s">
        <v>97</v>
      </c>
      <c r="U1619" s="24" t="s">
        <v>5744</v>
      </c>
      <c r="V1619" s="24">
        <v>300000</v>
      </c>
      <c r="W1619" s="39">
        <f t="shared" si="459"/>
        <v>0</v>
      </c>
      <c r="X1619" s="29">
        <f t="shared" si="460"/>
        <v>0</v>
      </c>
      <c r="Y1619" s="40">
        <f t="shared" si="461"/>
        <v>365</v>
      </c>
      <c r="Z1619" s="38">
        <f t="shared" si="462"/>
        <v>46081</v>
      </c>
      <c r="AA1619" s="41">
        <f t="shared" si="463"/>
        <v>181</v>
      </c>
      <c r="AB1619" s="24" t="s">
        <v>113</v>
      </c>
      <c r="AC1619" s="41">
        <f t="shared" si="464"/>
        <v>10831.751</v>
      </c>
      <c r="AD1619" s="41">
        <v>1</v>
      </c>
      <c r="AE1619" s="72">
        <f>INDEX(SA!$C$2:$G$11,MATCH(Details!S1619,SA!$C$2:$C$11,0),MATCH(Details!V1619,SA!$C$2:$G$2,0))*Y1619/(F1619-E1619+1)</f>
        <v>9179.4500000000007</v>
      </c>
      <c r="AF1619" s="41">
        <f t="shared" si="465"/>
        <v>0</v>
      </c>
      <c r="AG1619" s="41">
        <f t="shared" si="466"/>
        <v>0</v>
      </c>
      <c r="AH1619" s="41">
        <f t="shared" si="467"/>
        <v>1652.3010000000002</v>
      </c>
      <c r="AI1619" s="60">
        <f t="shared" si="468"/>
        <v>367.17800000000005</v>
      </c>
      <c r="AJ1619" s="60">
        <f t="shared" si="469"/>
        <v>2065.3762500000003</v>
      </c>
      <c r="AK1619" s="60">
        <f t="shared" si="470"/>
        <v>4552.0012328767125</v>
      </c>
      <c r="AL1619" s="60">
        <f t="shared" si="471"/>
        <v>3345.7209061643835</v>
      </c>
      <c r="AM1619" s="41">
        <f t="shared" si="472"/>
        <v>3401.1748438356171</v>
      </c>
      <c r="AN1619" s="42">
        <f t="shared" si="473"/>
        <v>45715</v>
      </c>
      <c r="AO1619" s="43">
        <f t="shared" si="474"/>
        <v>9179.4500000000007</v>
      </c>
    </row>
    <row r="1620" spans="1:41" s="24" customFormat="1" ht="15.75" customHeight="1" x14ac:dyDescent="0.35">
      <c r="A1620" s="36" t="s">
        <v>27</v>
      </c>
      <c r="B1620" s="36">
        <v>202509</v>
      </c>
      <c r="C1620" s="24" t="s">
        <v>736</v>
      </c>
      <c r="D1620" s="24" t="s">
        <v>119</v>
      </c>
      <c r="E1620" s="62">
        <v>45901</v>
      </c>
      <c r="F1620" s="62">
        <v>46265</v>
      </c>
      <c r="G1620" s="37" t="s">
        <v>1977</v>
      </c>
      <c r="H1620" s="36">
        <v>652250</v>
      </c>
      <c r="I1620" s="63">
        <v>34304</v>
      </c>
      <c r="J1620" s="24" t="s">
        <v>4525</v>
      </c>
      <c r="K1620" s="63">
        <f t="shared" si="457"/>
        <v>45901</v>
      </c>
      <c r="L1620" s="55">
        <f t="shared" si="458"/>
        <v>0.04</v>
      </c>
      <c r="M1620" s="76">
        <v>0.22500000000000001</v>
      </c>
      <c r="N1620" s="62">
        <v>45901</v>
      </c>
      <c r="O1620" s="62">
        <v>46265</v>
      </c>
      <c r="P1620" s="63"/>
      <c r="Q1620" s="63"/>
      <c r="R1620" s="78">
        <v>31</v>
      </c>
      <c r="S1620" s="63" t="str">
        <f>VLOOKUP(R1620,SA!$B$3:$C$11,2,1)</f>
        <v>26-35</v>
      </c>
      <c r="T1620" s="38" t="s">
        <v>98</v>
      </c>
      <c r="U1620" s="24" t="s">
        <v>5743</v>
      </c>
      <c r="V1620" s="24">
        <v>300000</v>
      </c>
      <c r="W1620" s="39">
        <f t="shared" si="459"/>
        <v>0</v>
      </c>
      <c r="X1620" s="29">
        <f t="shared" si="460"/>
        <v>0</v>
      </c>
      <c r="Y1620" s="40">
        <f t="shared" si="461"/>
        <v>365</v>
      </c>
      <c r="Z1620" s="38">
        <f t="shared" si="462"/>
        <v>46081</v>
      </c>
      <c r="AA1620" s="41">
        <f t="shared" si="463"/>
        <v>181</v>
      </c>
      <c r="AB1620" s="24" t="s">
        <v>113</v>
      </c>
      <c r="AC1620" s="41">
        <f t="shared" si="464"/>
        <v>4124.4657999999999</v>
      </c>
      <c r="AD1620" s="41">
        <v>1</v>
      </c>
      <c r="AE1620" s="72">
        <f>INDEX(SA!$C$2:$G$11,MATCH(Details!S1620,SA!$C$2:$C$11,0),MATCH(Details!V1620,SA!$C$2:$G$2,0))*Y1620/(F1620-E1620+1)</f>
        <v>3495.31</v>
      </c>
      <c r="AF1620" s="41">
        <f t="shared" si="465"/>
        <v>0</v>
      </c>
      <c r="AG1620" s="41">
        <f t="shared" si="466"/>
        <v>0</v>
      </c>
      <c r="AH1620" s="41">
        <f t="shared" si="467"/>
        <v>629.1558</v>
      </c>
      <c r="AI1620" s="60">
        <f t="shared" si="468"/>
        <v>139.8124</v>
      </c>
      <c r="AJ1620" s="60">
        <f t="shared" si="469"/>
        <v>786.44475</v>
      </c>
      <c r="AK1620" s="60">
        <f t="shared" si="470"/>
        <v>1733.2907123287671</v>
      </c>
      <c r="AL1620" s="60">
        <f t="shared" si="471"/>
        <v>1273.9686735616438</v>
      </c>
      <c r="AM1620" s="41">
        <f t="shared" si="472"/>
        <v>1295.0841764383563</v>
      </c>
      <c r="AN1620" s="42">
        <f t="shared" si="473"/>
        <v>45715</v>
      </c>
      <c r="AO1620" s="43">
        <f t="shared" si="474"/>
        <v>3495.31</v>
      </c>
    </row>
    <row r="1621" spans="1:41" s="24" customFormat="1" ht="15.75" customHeight="1" x14ac:dyDescent="0.35">
      <c r="A1621" s="36" t="s">
        <v>27</v>
      </c>
      <c r="B1621" s="36">
        <v>202509</v>
      </c>
      <c r="C1621" s="24" t="s">
        <v>736</v>
      </c>
      <c r="D1621" s="24" t="s">
        <v>119</v>
      </c>
      <c r="E1621" s="62">
        <v>45901</v>
      </c>
      <c r="F1621" s="62">
        <v>46265</v>
      </c>
      <c r="G1621" s="37" t="s">
        <v>1978</v>
      </c>
      <c r="H1621" s="36">
        <v>652250</v>
      </c>
      <c r="I1621" s="63">
        <v>34206</v>
      </c>
      <c r="J1621" s="24" t="s">
        <v>4526</v>
      </c>
      <c r="K1621" s="63">
        <f t="shared" si="457"/>
        <v>45901</v>
      </c>
      <c r="L1621" s="55">
        <f t="shared" si="458"/>
        <v>0.04</v>
      </c>
      <c r="M1621" s="76">
        <v>0.22500000000000001</v>
      </c>
      <c r="N1621" s="62">
        <v>45901</v>
      </c>
      <c r="O1621" s="62">
        <v>46265</v>
      </c>
      <c r="P1621" s="63"/>
      <c r="Q1621" s="63"/>
      <c r="R1621" s="78">
        <v>32</v>
      </c>
      <c r="S1621" s="63" t="str">
        <f>VLOOKUP(R1621,SA!$B$3:$C$11,2,1)</f>
        <v>26-35</v>
      </c>
      <c r="T1621" s="38" t="s">
        <v>97</v>
      </c>
      <c r="U1621" s="24" t="s">
        <v>56</v>
      </c>
      <c r="V1621" s="24">
        <v>300000</v>
      </c>
      <c r="W1621" s="39">
        <f t="shared" si="459"/>
        <v>300000</v>
      </c>
      <c r="X1621" s="29">
        <f t="shared" si="460"/>
        <v>1</v>
      </c>
      <c r="Y1621" s="40">
        <f t="shared" si="461"/>
        <v>365</v>
      </c>
      <c r="Z1621" s="38">
        <f t="shared" si="462"/>
        <v>46081</v>
      </c>
      <c r="AA1621" s="41">
        <f t="shared" si="463"/>
        <v>181</v>
      </c>
      <c r="AB1621" s="24" t="s">
        <v>113</v>
      </c>
      <c r="AC1621" s="41">
        <f t="shared" si="464"/>
        <v>4124.4657999999999</v>
      </c>
      <c r="AD1621" s="41">
        <v>1</v>
      </c>
      <c r="AE1621" s="72">
        <f>INDEX(SA!$C$2:$G$11,MATCH(Details!S1621,SA!$C$2:$C$11,0),MATCH(Details!V1621,SA!$C$2:$G$2,0))*Y1621/(F1621-E1621+1)</f>
        <v>3495.31</v>
      </c>
      <c r="AF1621" s="41">
        <f t="shared" si="465"/>
        <v>0</v>
      </c>
      <c r="AG1621" s="41">
        <f t="shared" si="466"/>
        <v>0</v>
      </c>
      <c r="AH1621" s="41">
        <f t="shared" si="467"/>
        <v>629.1558</v>
      </c>
      <c r="AI1621" s="60">
        <f t="shared" si="468"/>
        <v>139.8124</v>
      </c>
      <c r="AJ1621" s="60">
        <f t="shared" si="469"/>
        <v>786.44475</v>
      </c>
      <c r="AK1621" s="60">
        <f t="shared" si="470"/>
        <v>1733.2907123287671</v>
      </c>
      <c r="AL1621" s="60">
        <f t="shared" si="471"/>
        <v>1273.9686735616438</v>
      </c>
      <c r="AM1621" s="41">
        <f t="shared" si="472"/>
        <v>1295.0841764383563</v>
      </c>
      <c r="AN1621" s="42">
        <f t="shared" si="473"/>
        <v>45715</v>
      </c>
      <c r="AO1621" s="43">
        <f t="shared" si="474"/>
        <v>3495.31</v>
      </c>
    </row>
    <row r="1622" spans="1:41" s="24" customFormat="1" ht="15.75" customHeight="1" x14ac:dyDescent="0.35">
      <c r="A1622" s="36" t="s">
        <v>27</v>
      </c>
      <c r="B1622" s="36">
        <v>202509</v>
      </c>
      <c r="C1622" s="24" t="s">
        <v>736</v>
      </c>
      <c r="D1622" s="24" t="s">
        <v>119</v>
      </c>
      <c r="E1622" s="62">
        <v>45901</v>
      </c>
      <c r="F1622" s="62">
        <v>46265</v>
      </c>
      <c r="G1622" s="37" t="s">
        <v>1979</v>
      </c>
      <c r="H1622" s="36">
        <v>652250</v>
      </c>
      <c r="I1622" s="63">
        <v>25399</v>
      </c>
      <c r="J1622" s="24" t="s">
        <v>4527</v>
      </c>
      <c r="K1622" s="63">
        <f t="shared" si="457"/>
        <v>45901</v>
      </c>
      <c r="L1622" s="55">
        <f t="shared" si="458"/>
        <v>0.04</v>
      </c>
      <c r="M1622" s="76">
        <v>0.22500000000000001</v>
      </c>
      <c r="N1622" s="62">
        <v>45901</v>
      </c>
      <c r="O1622" s="62">
        <v>46265</v>
      </c>
      <c r="P1622" s="63"/>
      <c r="Q1622" s="63"/>
      <c r="R1622" s="78">
        <v>56</v>
      </c>
      <c r="S1622" s="63" t="str">
        <f>VLOOKUP(R1622,SA!$B$3:$C$11,2,1)</f>
        <v>56-65</v>
      </c>
      <c r="T1622" s="38" t="s">
        <v>98</v>
      </c>
      <c r="U1622" s="24" t="s">
        <v>5747</v>
      </c>
      <c r="V1622" s="24">
        <v>300000</v>
      </c>
      <c r="W1622" s="39">
        <f t="shared" si="459"/>
        <v>0</v>
      </c>
      <c r="X1622" s="29">
        <f t="shared" si="460"/>
        <v>0</v>
      </c>
      <c r="Y1622" s="40">
        <f t="shared" si="461"/>
        <v>365</v>
      </c>
      <c r="Z1622" s="38">
        <f t="shared" si="462"/>
        <v>46081</v>
      </c>
      <c r="AA1622" s="41">
        <f t="shared" si="463"/>
        <v>181</v>
      </c>
      <c r="AB1622" s="24" t="s">
        <v>113</v>
      </c>
      <c r="AC1622" s="41">
        <f t="shared" si="464"/>
        <v>10831.751</v>
      </c>
      <c r="AD1622" s="41">
        <v>1</v>
      </c>
      <c r="AE1622" s="72">
        <f>INDEX(SA!$C$2:$G$11,MATCH(Details!S1622,SA!$C$2:$C$11,0),MATCH(Details!V1622,SA!$C$2:$G$2,0))*Y1622/(F1622-E1622+1)</f>
        <v>9179.4500000000007</v>
      </c>
      <c r="AF1622" s="41">
        <f t="shared" si="465"/>
        <v>0</v>
      </c>
      <c r="AG1622" s="41">
        <f t="shared" si="466"/>
        <v>0</v>
      </c>
      <c r="AH1622" s="41">
        <f t="shared" si="467"/>
        <v>1652.3010000000002</v>
      </c>
      <c r="AI1622" s="60">
        <f t="shared" si="468"/>
        <v>367.17800000000005</v>
      </c>
      <c r="AJ1622" s="60">
        <f t="shared" si="469"/>
        <v>2065.3762500000003</v>
      </c>
      <c r="AK1622" s="60">
        <f t="shared" si="470"/>
        <v>4552.0012328767125</v>
      </c>
      <c r="AL1622" s="60">
        <f t="shared" si="471"/>
        <v>3345.7209061643835</v>
      </c>
      <c r="AM1622" s="41">
        <f t="shared" si="472"/>
        <v>3401.1748438356171</v>
      </c>
      <c r="AN1622" s="42">
        <f t="shared" si="473"/>
        <v>45715</v>
      </c>
      <c r="AO1622" s="43">
        <f t="shared" si="474"/>
        <v>9179.4500000000007</v>
      </c>
    </row>
    <row r="1623" spans="1:41" s="24" customFormat="1" ht="15.75" customHeight="1" x14ac:dyDescent="0.35">
      <c r="A1623" s="36" t="s">
        <v>27</v>
      </c>
      <c r="B1623" s="36">
        <v>202509</v>
      </c>
      <c r="C1623" s="24" t="s">
        <v>736</v>
      </c>
      <c r="D1623" s="24" t="s">
        <v>119</v>
      </c>
      <c r="E1623" s="62">
        <v>45901</v>
      </c>
      <c r="F1623" s="62">
        <v>46265</v>
      </c>
      <c r="G1623" s="37" t="s">
        <v>1980</v>
      </c>
      <c r="H1623" s="36">
        <v>652250</v>
      </c>
      <c r="I1623" s="63">
        <v>44486</v>
      </c>
      <c r="J1623" s="24" t="s">
        <v>4528</v>
      </c>
      <c r="K1623" s="63">
        <f t="shared" si="457"/>
        <v>45901</v>
      </c>
      <c r="L1623" s="55">
        <f t="shared" si="458"/>
        <v>0.04</v>
      </c>
      <c r="M1623" s="76">
        <v>0.22500000000000001</v>
      </c>
      <c r="N1623" s="62">
        <v>45901</v>
      </c>
      <c r="O1623" s="62">
        <v>46265</v>
      </c>
      <c r="P1623" s="63"/>
      <c r="Q1623" s="63"/>
      <c r="R1623" s="78">
        <v>3</v>
      </c>
      <c r="S1623" s="63" t="str">
        <f>VLOOKUP(R1623,SA!$B$3:$C$11,2,1)</f>
        <v>0-25</v>
      </c>
      <c r="T1623" s="38" t="s">
        <v>98</v>
      </c>
      <c r="U1623" s="24" t="s">
        <v>5746</v>
      </c>
      <c r="V1623" s="24">
        <v>300000</v>
      </c>
      <c r="W1623" s="39">
        <f t="shared" si="459"/>
        <v>0</v>
      </c>
      <c r="X1623" s="29">
        <f t="shared" si="460"/>
        <v>0</v>
      </c>
      <c r="Y1623" s="40">
        <f t="shared" si="461"/>
        <v>365</v>
      </c>
      <c r="Z1623" s="38">
        <f t="shared" si="462"/>
        <v>46081</v>
      </c>
      <c r="AA1623" s="41">
        <f t="shared" si="463"/>
        <v>181</v>
      </c>
      <c r="AB1623" s="24" t="s">
        <v>113</v>
      </c>
      <c r="AC1623" s="41">
        <f t="shared" si="464"/>
        <v>3690.3792000000003</v>
      </c>
      <c r="AD1623" s="41">
        <v>1</v>
      </c>
      <c r="AE1623" s="72">
        <f>INDEX(SA!$C$2:$G$11,MATCH(Details!S1623,SA!$C$2:$C$11,0),MATCH(Details!V1623,SA!$C$2:$G$2,0))*Y1623/(F1623-E1623+1)</f>
        <v>3127.44</v>
      </c>
      <c r="AF1623" s="41">
        <f t="shared" si="465"/>
        <v>0</v>
      </c>
      <c r="AG1623" s="41">
        <f t="shared" si="466"/>
        <v>0</v>
      </c>
      <c r="AH1623" s="41">
        <f t="shared" si="467"/>
        <v>562.93920000000003</v>
      </c>
      <c r="AI1623" s="60">
        <f t="shared" si="468"/>
        <v>125.0976</v>
      </c>
      <c r="AJ1623" s="60">
        <f t="shared" si="469"/>
        <v>703.67399999999998</v>
      </c>
      <c r="AK1623" s="60">
        <f t="shared" si="470"/>
        <v>1550.8675068493151</v>
      </c>
      <c r="AL1623" s="60">
        <f t="shared" si="471"/>
        <v>1139.8876175342466</v>
      </c>
      <c r="AM1623" s="41">
        <f t="shared" si="472"/>
        <v>1158.7807824657534</v>
      </c>
      <c r="AN1623" s="42">
        <f t="shared" si="473"/>
        <v>45715</v>
      </c>
      <c r="AO1623" s="43">
        <f t="shared" si="474"/>
        <v>3127.44</v>
      </c>
    </row>
    <row r="1624" spans="1:41" s="24" customFormat="1" ht="15.75" customHeight="1" x14ac:dyDescent="0.35">
      <c r="A1624" s="36" t="s">
        <v>27</v>
      </c>
      <c r="B1624" s="36">
        <v>202509</v>
      </c>
      <c r="C1624" s="24" t="s">
        <v>736</v>
      </c>
      <c r="D1624" s="24" t="s">
        <v>119</v>
      </c>
      <c r="E1624" s="62">
        <v>45901</v>
      </c>
      <c r="F1624" s="62">
        <v>46265</v>
      </c>
      <c r="G1624" s="37" t="s">
        <v>1981</v>
      </c>
      <c r="H1624" s="36">
        <v>652254</v>
      </c>
      <c r="I1624" s="63">
        <v>24929</v>
      </c>
      <c r="J1624" s="24" t="s">
        <v>4529</v>
      </c>
      <c r="K1624" s="63">
        <f t="shared" si="457"/>
        <v>45901</v>
      </c>
      <c r="L1624" s="55">
        <f t="shared" si="458"/>
        <v>0.04</v>
      </c>
      <c r="M1624" s="76">
        <v>0.22500000000000001</v>
      </c>
      <c r="N1624" s="62">
        <v>45901</v>
      </c>
      <c r="O1624" s="62">
        <v>46265</v>
      </c>
      <c r="P1624" s="63"/>
      <c r="Q1624" s="63"/>
      <c r="R1624" s="78">
        <v>57</v>
      </c>
      <c r="S1624" s="63" t="str">
        <f>VLOOKUP(R1624,SA!$B$3:$C$11,2,1)</f>
        <v>56-65</v>
      </c>
      <c r="T1624" s="38" t="s">
        <v>97</v>
      </c>
      <c r="U1624" s="24" t="s">
        <v>5744</v>
      </c>
      <c r="V1624" s="24">
        <v>300000</v>
      </c>
      <c r="W1624" s="39">
        <f t="shared" si="459"/>
        <v>0</v>
      </c>
      <c r="X1624" s="29">
        <f t="shared" si="460"/>
        <v>0</v>
      </c>
      <c r="Y1624" s="40">
        <f t="shared" si="461"/>
        <v>365</v>
      </c>
      <c r="Z1624" s="38">
        <f t="shared" si="462"/>
        <v>46081</v>
      </c>
      <c r="AA1624" s="41">
        <f t="shared" si="463"/>
        <v>181</v>
      </c>
      <c r="AB1624" s="24" t="s">
        <v>113</v>
      </c>
      <c r="AC1624" s="41">
        <f t="shared" si="464"/>
        <v>10831.751</v>
      </c>
      <c r="AD1624" s="41">
        <v>1</v>
      </c>
      <c r="AE1624" s="72">
        <f>INDEX(SA!$C$2:$G$11,MATCH(Details!S1624,SA!$C$2:$C$11,0),MATCH(Details!V1624,SA!$C$2:$G$2,0))*Y1624/(F1624-E1624+1)</f>
        <v>9179.4500000000007</v>
      </c>
      <c r="AF1624" s="41">
        <f t="shared" si="465"/>
        <v>0</v>
      </c>
      <c r="AG1624" s="41">
        <f t="shared" si="466"/>
        <v>0</v>
      </c>
      <c r="AH1624" s="41">
        <f t="shared" si="467"/>
        <v>1652.3010000000002</v>
      </c>
      <c r="AI1624" s="60">
        <f t="shared" si="468"/>
        <v>367.17800000000005</v>
      </c>
      <c r="AJ1624" s="60">
        <f t="shared" si="469"/>
        <v>2065.3762500000003</v>
      </c>
      <c r="AK1624" s="60">
        <f t="shared" si="470"/>
        <v>4552.0012328767125</v>
      </c>
      <c r="AL1624" s="60">
        <f t="shared" si="471"/>
        <v>3345.7209061643835</v>
      </c>
      <c r="AM1624" s="41">
        <f t="shared" si="472"/>
        <v>3401.1748438356171</v>
      </c>
      <c r="AN1624" s="42">
        <f t="shared" si="473"/>
        <v>45715</v>
      </c>
      <c r="AO1624" s="43">
        <f t="shared" si="474"/>
        <v>9179.4500000000007</v>
      </c>
    </row>
    <row r="1625" spans="1:41" s="24" customFormat="1" ht="15.75" customHeight="1" x14ac:dyDescent="0.35">
      <c r="A1625" s="36" t="s">
        <v>27</v>
      </c>
      <c r="B1625" s="36">
        <v>202509</v>
      </c>
      <c r="C1625" s="24" t="s">
        <v>736</v>
      </c>
      <c r="D1625" s="24" t="s">
        <v>119</v>
      </c>
      <c r="E1625" s="62">
        <v>45901</v>
      </c>
      <c r="F1625" s="62">
        <v>46265</v>
      </c>
      <c r="G1625" s="37" t="s">
        <v>1982</v>
      </c>
      <c r="H1625" s="36">
        <v>652254</v>
      </c>
      <c r="I1625" s="63">
        <v>35598</v>
      </c>
      <c r="J1625" s="24" t="s">
        <v>4530</v>
      </c>
      <c r="K1625" s="63">
        <f t="shared" si="457"/>
        <v>45901</v>
      </c>
      <c r="L1625" s="55">
        <f t="shared" si="458"/>
        <v>0.04</v>
      </c>
      <c r="M1625" s="76">
        <v>0.22500000000000001</v>
      </c>
      <c r="N1625" s="62">
        <v>45901</v>
      </c>
      <c r="O1625" s="62">
        <v>46265</v>
      </c>
      <c r="P1625" s="63"/>
      <c r="Q1625" s="63"/>
      <c r="R1625" s="78">
        <v>28</v>
      </c>
      <c r="S1625" s="63" t="str">
        <f>VLOOKUP(R1625,SA!$B$3:$C$11,2,1)</f>
        <v>26-35</v>
      </c>
      <c r="T1625" s="38" t="s">
        <v>98</v>
      </c>
      <c r="U1625" s="24" t="s">
        <v>5743</v>
      </c>
      <c r="V1625" s="24">
        <v>300000</v>
      </c>
      <c r="W1625" s="39">
        <f t="shared" si="459"/>
        <v>0</v>
      </c>
      <c r="X1625" s="29">
        <f t="shared" si="460"/>
        <v>0</v>
      </c>
      <c r="Y1625" s="40">
        <f t="shared" si="461"/>
        <v>365</v>
      </c>
      <c r="Z1625" s="38">
        <f t="shared" si="462"/>
        <v>46081</v>
      </c>
      <c r="AA1625" s="41">
        <f t="shared" si="463"/>
        <v>181</v>
      </c>
      <c r="AB1625" s="24" t="s">
        <v>113</v>
      </c>
      <c r="AC1625" s="41">
        <f t="shared" si="464"/>
        <v>4124.4657999999999</v>
      </c>
      <c r="AD1625" s="41">
        <v>1</v>
      </c>
      <c r="AE1625" s="72">
        <f>INDEX(SA!$C$2:$G$11,MATCH(Details!S1625,SA!$C$2:$C$11,0),MATCH(Details!V1625,SA!$C$2:$G$2,0))*Y1625/(F1625-E1625+1)</f>
        <v>3495.31</v>
      </c>
      <c r="AF1625" s="41">
        <f t="shared" si="465"/>
        <v>0</v>
      </c>
      <c r="AG1625" s="41">
        <f t="shared" si="466"/>
        <v>0</v>
      </c>
      <c r="AH1625" s="41">
        <f t="shared" si="467"/>
        <v>629.1558</v>
      </c>
      <c r="AI1625" s="60">
        <f t="shared" si="468"/>
        <v>139.8124</v>
      </c>
      <c r="AJ1625" s="60">
        <f t="shared" si="469"/>
        <v>786.44475</v>
      </c>
      <c r="AK1625" s="60">
        <f t="shared" si="470"/>
        <v>1733.2907123287671</v>
      </c>
      <c r="AL1625" s="60">
        <f t="shared" si="471"/>
        <v>1273.9686735616438</v>
      </c>
      <c r="AM1625" s="41">
        <f t="shared" si="472"/>
        <v>1295.0841764383563</v>
      </c>
      <c r="AN1625" s="42">
        <f t="shared" si="473"/>
        <v>45715</v>
      </c>
      <c r="AO1625" s="43">
        <f t="shared" si="474"/>
        <v>3495.31</v>
      </c>
    </row>
    <row r="1626" spans="1:41" s="24" customFormat="1" ht="15.75" customHeight="1" x14ac:dyDescent="0.35">
      <c r="A1626" s="36" t="s">
        <v>27</v>
      </c>
      <c r="B1626" s="36">
        <v>202509</v>
      </c>
      <c r="C1626" s="24" t="s">
        <v>736</v>
      </c>
      <c r="D1626" s="24" t="s">
        <v>119</v>
      </c>
      <c r="E1626" s="62">
        <v>45901</v>
      </c>
      <c r="F1626" s="62">
        <v>46265</v>
      </c>
      <c r="G1626" s="37" t="s">
        <v>1983</v>
      </c>
      <c r="H1626" s="36">
        <v>652254</v>
      </c>
      <c r="I1626" s="63">
        <v>44488</v>
      </c>
      <c r="J1626" s="24" t="s">
        <v>4531</v>
      </c>
      <c r="K1626" s="63">
        <f t="shared" si="457"/>
        <v>45901</v>
      </c>
      <c r="L1626" s="55">
        <f t="shared" si="458"/>
        <v>0.04</v>
      </c>
      <c r="M1626" s="76">
        <v>0.22500000000000001</v>
      </c>
      <c r="N1626" s="62">
        <v>45901</v>
      </c>
      <c r="O1626" s="62">
        <v>46265</v>
      </c>
      <c r="P1626" s="63"/>
      <c r="Q1626" s="63"/>
      <c r="R1626" s="78">
        <v>3</v>
      </c>
      <c r="S1626" s="63" t="str">
        <f>VLOOKUP(R1626,SA!$B$3:$C$11,2,1)</f>
        <v>0-25</v>
      </c>
      <c r="T1626" s="38" t="s">
        <v>98</v>
      </c>
      <c r="U1626" s="24" t="s">
        <v>5746</v>
      </c>
      <c r="V1626" s="24">
        <v>300000</v>
      </c>
      <c r="W1626" s="39">
        <f t="shared" si="459"/>
        <v>0</v>
      </c>
      <c r="X1626" s="29">
        <f t="shared" si="460"/>
        <v>0</v>
      </c>
      <c r="Y1626" s="40">
        <f t="shared" si="461"/>
        <v>365</v>
      </c>
      <c r="Z1626" s="38">
        <f t="shared" si="462"/>
        <v>46081</v>
      </c>
      <c r="AA1626" s="41">
        <f t="shared" si="463"/>
        <v>181</v>
      </c>
      <c r="AB1626" s="24" t="s">
        <v>113</v>
      </c>
      <c r="AC1626" s="41">
        <f t="shared" si="464"/>
        <v>3690.3792000000003</v>
      </c>
      <c r="AD1626" s="41">
        <v>1</v>
      </c>
      <c r="AE1626" s="72">
        <f>INDEX(SA!$C$2:$G$11,MATCH(Details!S1626,SA!$C$2:$C$11,0),MATCH(Details!V1626,SA!$C$2:$G$2,0))*Y1626/(F1626-E1626+1)</f>
        <v>3127.44</v>
      </c>
      <c r="AF1626" s="41">
        <f t="shared" si="465"/>
        <v>0</v>
      </c>
      <c r="AG1626" s="41">
        <f t="shared" si="466"/>
        <v>0</v>
      </c>
      <c r="AH1626" s="41">
        <f t="shared" si="467"/>
        <v>562.93920000000003</v>
      </c>
      <c r="AI1626" s="60">
        <f t="shared" si="468"/>
        <v>125.0976</v>
      </c>
      <c r="AJ1626" s="60">
        <f t="shared" si="469"/>
        <v>703.67399999999998</v>
      </c>
      <c r="AK1626" s="60">
        <f t="shared" si="470"/>
        <v>1550.8675068493151</v>
      </c>
      <c r="AL1626" s="60">
        <f t="shared" si="471"/>
        <v>1139.8876175342466</v>
      </c>
      <c r="AM1626" s="41">
        <f t="shared" si="472"/>
        <v>1158.7807824657534</v>
      </c>
      <c r="AN1626" s="42">
        <f t="shared" si="473"/>
        <v>45715</v>
      </c>
      <c r="AO1626" s="43">
        <f t="shared" si="474"/>
        <v>3127.44</v>
      </c>
    </row>
    <row r="1627" spans="1:41" s="24" customFormat="1" ht="15.75" customHeight="1" x14ac:dyDescent="0.35">
      <c r="A1627" s="36" t="s">
        <v>27</v>
      </c>
      <c r="B1627" s="36">
        <v>202509</v>
      </c>
      <c r="C1627" s="24" t="s">
        <v>736</v>
      </c>
      <c r="D1627" s="24" t="s">
        <v>119</v>
      </c>
      <c r="E1627" s="62">
        <v>45901</v>
      </c>
      <c r="F1627" s="62">
        <v>46265</v>
      </c>
      <c r="G1627" s="37" t="s">
        <v>176</v>
      </c>
      <c r="H1627" s="36">
        <v>652254</v>
      </c>
      <c r="I1627" s="63">
        <v>34725</v>
      </c>
      <c r="J1627" s="24" t="s">
        <v>4532</v>
      </c>
      <c r="K1627" s="63">
        <f t="shared" si="457"/>
        <v>45901</v>
      </c>
      <c r="L1627" s="55">
        <f t="shared" si="458"/>
        <v>0.04</v>
      </c>
      <c r="M1627" s="76">
        <v>0.22500000000000001</v>
      </c>
      <c r="N1627" s="62">
        <v>45901</v>
      </c>
      <c r="O1627" s="62">
        <v>46265</v>
      </c>
      <c r="P1627" s="63"/>
      <c r="Q1627" s="63"/>
      <c r="R1627" s="78">
        <v>30</v>
      </c>
      <c r="S1627" s="63" t="str">
        <f>VLOOKUP(R1627,SA!$B$3:$C$11,2,1)</f>
        <v>26-35</v>
      </c>
      <c r="T1627" s="38" t="s">
        <v>97</v>
      </c>
      <c r="U1627" s="24" t="s">
        <v>56</v>
      </c>
      <c r="V1627" s="24">
        <v>300000</v>
      </c>
      <c r="W1627" s="39">
        <f t="shared" si="459"/>
        <v>300000</v>
      </c>
      <c r="X1627" s="29">
        <f t="shared" si="460"/>
        <v>1</v>
      </c>
      <c r="Y1627" s="40">
        <f t="shared" si="461"/>
        <v>365</v>
      </c>
      <c r="Z1627" s="38">
        <f t="shared" si="462"/>
        <v>46081</v>
      </c>
      <c r="AA1627" s="41">
        <f t="shared" si="463"/>
        <v>181</v>
      </c>
      <c r="AB1627" s="24" t="s">
        <v>113</v>
      </c>
      <c r="AC1627" s="41">
        <f t="shared" si="464"/>
        <v>4124.4657999999999</v>
      </c>
      <c r="AD1627" s="41">
        <v>1</v>
      </c>
      <c r="AE1627" s="72">
        <f>INDEX(SA!$C$2:$G$11,MATCH(Details!S1627,SA!$C$2:$C$11,0),MATCH(Details!V1627,SA!$C$2:$G$2,0))*Y1627/(F1627-E1627+1)</f>
        <v>3495.31</v>
      </c>
      <c r="AF1627" s="41">
        <f t="shared" si="465"/>
        <v>0</v>
      </c>
      <c r="AG1627" s="41">
        <f t="shared" si="466"/>
        <v>0</v>
      </c>
      <c r="AH1627" s="41">
        <f t="shared" si="467"/>
        <v>629.1558</v>
      </c>
      <c r="AI1627" s="60">
        <f t="shared" si="468"/>
        <v>139.8124</v>
      </c>
      <c r="AJ1627" s="60">
        <f t="shared" si="469"/>
        <v>786.44475</v>
      </c>
      <c r="AK1627" s="60">
        <f t="shared" si="470"/>
        <v>1733.2907123287671</v>
      </c>
      <c r="AL1627" s="60">
        <f t="shared" si="471"/>
        <v>1273.9686735616438</v>
      </c>
      <c r="AM1627" s="41">
        <f t="shared" si="472"/>
        <v>1295.0841764383563</v>
      </c>
      <c r="AN1627" s="42">
        <f t="shared" si="473"/>
        <v>45715</v>
      </c>
      <c r="AO1627" s="43">
        <f t="shared" si="474"/>
        <v>3495.31</v>
      </c>
    </row>
    <row r="1628" spans="1:41" s="24" customFormat="1" ht="15.75" customHeight="1" x14ac:dyDescent="0.35">
      <c r="A1628" s="36" t="s">
        <v>27</v>
      </c>
      <c r="B1628" s="36">
        <v>202509</v>
      </c>
      <c r="C1628" s="24" t="s">
        <v>736</v>
      </c>
      <c r="D1628" s="24" t="s">
        <v>119</v>
      </c>
      <c r="E1628" s="62">
        <v>45901</v>
      </c>
      <c r="F1628" s="62">
        <v>46265</v>
      </c>
      <c r="G1628" s="37" t="s">
        <v>1984</v>
      </c>
      <c r="H1628" s="36">
        <v>652254</v>
      </c>
      <c r="I1628" s="63">
        <v>25206</v>
      </c>
      <c r="J1628" s="24" t="s">
        <v>4533</v>
      </c>
      <c r="K1628" s="63">
        <f t="shared" si="457"/>
        <v>45901</v>
      </c>
      <c r="L1628" s="55">
        <f t="shared" si="458"/>
        <v>0.04</v>
      </c>
      <c r="M1628" s="76">
        <v>0.22500000000000001</v>
      </c>
      <c r="N1628" s="62">
        <v>45901</v>
      </c>
      <c r="O1628" s="62">
        <v>46265</v>
      </c>
      <c r="P1628" s="63"/>
      <c r="Q1628" s="63"/>
      <c r="R1628" s="78">
        <v>56</v>
      </c>
      <c r="S1628" s="63" t="str">
        <f>VLOOKUP(R1628,SA!$B$3:$C$11,2,1)</f>
        <v>56-65</v>
      </c>
      <c r="T1628" s="38" t="s">
        <v>98</v>
      </c>
      <c r="U1628" s="24" t="s">
        <v>5747</v>
      </c>
      <c r="V1628" s="24">
        <v>300000</v>
      </c>
      <c r="W1628" s="39">
        <f t="shared" si="459"/>
        <v>0</v>
      </c>
      <c r="X1628" s="29">
        <f t="shared" si="460"/>
        <v>0</v>
      </c>
      <c r="Y1628" s="40">
        <f t="shared" si="461"/>
        <v>365</v>
      </c>
      <c r="Z1628" s="38">
        <f t="shared" si="462"/>
        <v>46081</v>
      </c>
      <c r="AA1628" s="41">
        <f t="shared" si="463"/>
        <v>181</v>
      </c>
      <c r="AB1628" s="24" t="s">
        <v>113</v>
      </c>
      <c r="AC1628" s="41">
        <f t="shared" si="464"/>
        <v>10831.751</v>
      </c>
      <c r="AD1628" s="41">
        <v>1</v>
      </c>
      <c r="AE1628" s="72">
        <f>INDEX(SA!$C$2:$G$11,MATCH(Details!S1628,SA!$C$2:$C$11,0),MATCH(Details!V1628,SA!$C$2:$G$2,0))*Y1628/(F1628-E1628+1)</f>
        <v>9179.4500000000007</v>
      </c>
      <c r="AF1628" s="41">
        <f t="shared" si="465"/>
        <v>0</v>
      </c>
      <c r="AG1628" s="41">
        <f t="shared" si="466"/>
        <v>0</v>
      </c>
      <c r="AH1628" s="41">
        <f t="shared" si="467"/>
        <v>1652.3010000000002</v>
      </c>
      <c r="AI1628" s="60">
        <f t="shared" si="468"/>
        <v>367.17800000000005</v>
      </c>
      <c r="AJ1628" s="60">
        <f t="shared" si="469"/>
        <v>2065.3762500000003</v>
      </c>
      <c r="AK1628" s="60">
        <f t="shared" si="470"/>
        <v>4552.0012328767125</v>
      </c>
      <c r="AL1628" s="60">
        <f t="shared" si="471"/>
        <v>3345.7209061643835</v>
      </c>
      <c r="AM1628" s="41">
        <f t="shared" si="472"/>
        <v>3401.1748438356171</v>
      </c>
      <c r="AN1628" s="42">
        <f t="shared" si="473"/>
        <v>45715</v>
      </c>
      <c r="AO1628" s="43">
        <f t="shared" si="474"/>
        <v>9179.4500000000007</v>
      </c>
    </row>
    <row r="1629" spans="1:41" s="24" customFormat="1" ht="15.75" customHeight="1" x14ac:dyDescent="0.35">
      <c r="A1629" s="36" t="s">
        <v>27</v>
      </c>
      <c r="B1629" s="36">
        <v>202509</v>
      </c>
      <c r="C1629" s="24" t="s">
        <v>736</v>
      </c>
      <c r="D1629" s="24" t="s">
        <v>119</v>
      </c>
      <c r="E1629" s="62">
        <v>45901</v>
      </c>
      <c r="F1629" s="62">
        <v>46265</v>
      </c>
      <c r="G1629" s="37" t="s">
        <v>1985</v>
      </c>
      <c r="H1629" s="36">
        <v>652257</v>
      </c>
      <c r="I1629" s="63">
        <v>44921</v>
      </c>
      <c r="J1629" s="24" t="s">
        <v>4534</v>
      </c>
      <c r="K1629" s="63">
        <f t="shared" si="457"/>
        <v>45901</v>
      </c>
      <c r="L1629" s="55">
        <f t="shared" si="458"/>
        <v>0.04</v>
      </c>
      <c r="M1629" s="76">
        <v>0.22500000000000001</v>
      </c>
      <c r="N1629" s="62">
        <v>45901</v>
      </c>
      <c r="O1629" s="62">
        <v>46265</v>
      </c>
      <c r="P1629" s="63"/>
      <c r="Q1629" s="63"/>
      <c r="R1629" s="78">
        <v>2</v>
      </c>
      <c r="S1629" s="63" t="str">
        <f>VLOOKUP(R1629,SA!$B$3:$C$11,2,1)</f>
        <v>0-25</v>
      </c>
      <c r="T1629" s="38" t="s">
        <v>97</v>
      </c>
      <c r="U1629" s="24" t="s">
        <v>5745</v>
      </c>
      <c r="V1629" s="24">
        <v>500000</v>
      </c>
      <c r="W1629" s="39">
        <f t="shared" si="459"/>
        <v>0</v>
      </c>
      <c r="X1629" s="29">
        <f t="shared" si="460"/>
        <v>0</v>
      </c>
      <c r="Y1629" s="40">
        <f t="shared" si="461"/>
        <v>365</v>
      </c>
      <c r="Z1629" s="38">
        <f t="shared" si="462"/>
        <v>46081</v>
      </c>
      <c r="AA1629" s="41">
        <f t="shared" si="463"/>
        <v>181</v>
      </c>
      <c r="AB1629" s="24" t="s">
        <v>113</v>
      </c>
      <c r="AC1629" s="41">
        <f t="shared" si="464"/>
        <v>4448.2106000000003</v>
      </c>
      <c r="AD1629" s="41">
        <v>1</v>
      </c>
      <c r="AE1629" s="72">
        <f>INDEX(SA!$C$2:$G$11,MATCH(Details!S1629,SA!$C$2:$C$11,0),MATCH(Details!V1629,SA!$C$2:$G$2,0))*Y1629/(F1629-E1629+1)</f>
        <v>3769.67</v>
      </c>
      <c r="AF1629" s="41">
        <f t="shared" si="465"/>
        <v>0</v>
      </c>
      <c r="AG1629" s="41">
        <f t="shared" si="466"/>
        <v>0</v>
      </c>
      <c r="AH1629" s="41">
        <f t="shared" si="467"/>
        <v>678.54060000000004</v>
      </c>
      <c r="AI1629" s="60">
        <f t="shared" si="468"/>
        <v>150.7868</v>
      </c>
      <c r="AJ1629" s="60">
        <f t="shared" si="469"/>
        <v>848.17574999999999</v>
      </c>
      <c r="AK1629" s="60">
        <f t="shared" si="470"/>
        <v>1869.3432054794521</v>
      </c>
      <c r="AL1629" s="60">
        <f t="shared" si="471"/>
        <v>1373.9672560273973</v>
      </c>
      <c r="AM1629" s="41">
        <f t="shared" si="472"/>
        <v>1396.7401939726028</v>
      </c>
      <c r="AN1629" s="42">
        <f t="shared" si="473"/>
        <v>45715</v>
      </c>
      <c r="AO1629" s="43">
        <f t="shared" si="474"/>
        <v>3769.67</v>
      </c>
    </row>
    <row r="1630" spans="1:41" s="24" customFormat="1" ht="15.75" customHeight="1" x14ac:dyDescent="0.35">
      <c r="A1630" s="36" t="s">
        <v>27</v>
      </c>
      <c r="B1630" s="36">
        <v>202509</v>
      </c>
      <c r="C1630" s="24" t="s">
        <v>736</v>
      </c>
      <c r="D1630" s="24" t="s">
        <v>119</v>
      </c>
      <c r="E1630" s="62">
        <v>45901</v>
      </c>
      <c r="F1630" s="62">
        <v>46265</v>
      </c>
      <c r="G1630" s="37" t="s">
        <v>1986</v>
      </c>
      <c r="H1630" s="36">
        <v>652257</v>
      </c>
      <c r="I1630" s="63">
        <v>23092</v>
      </c>
      <c r="J1630" s="24" t="s">
        <v>4535</v>
      </c>
      <c r="K1630" s="63">
        <f t="shared" si="457"/>
        <v>45901</v>
      </c>
      <c r="L1630" s="55">
        <f t="shared" si="458"/>
        <v>0.04</v>
      </c>
      <c r="M1630" s="76">
        <v>0.22500000000000001</v>
      </c>
      <c r="N1630" s="62">
        <v>45901</v>
      </c>
      <c r="O1630" s="62">
        <v>46265</v>
      </c>
      <c r="P1630" s="63"/>
      <c r="Q1630" s="63"/>
      <c r="R1630" s="78">
        <v>62</v>
      </c>
      <c r="S1630" s="63" t="str">
        <f>VLOOKUP(R1630,SA!$B$3:$C$11,2,1)</f>
        <v>56-65</v>
      </c>
      <c r="T1630" s="38" t="s">
        <v>98</v>
      </c>
      <c r="U1630" s="24" t="s">
        <v>5749</v>
      </c>
      <c r="V1630" s="24">
        <v>500000</v>
      </c>
      <c r="W1630" s="39">
        <f t="shared" si="459"/>
        <v>0</v>
      </c>
      <c r="X1630" s="29">
        <f t="shared" si="460"/>
        <v>0</v>
      </c>
      <c r="Y1630" s="40">
        <f t="shared" si="461"/>
        <v>365</v>
      </c>
      <c r="Z1630" s="38">
        <f t="shared" si="462"/>
        <v>46081</v>
      </c>
      <c r="AA1630" s="41">
        <f t="shared" si="463"/>
        <v>181</v>
      </c>
      <c r="AB1630" s="24" t="s">
        <v>113</v>
      </c>
      <c r="AC1630" s="41">
        <f t="shared" si="464"/>
        <v>13100.714</v>
      </c>
      <c r="AD1630" s="41">
        <v>1</v>
      </c>
      <c r="AE1630" s="72">
        <f>INDEX(SA!$C$2:$G$11,MATCH(Details!S1630,SA!$C$2:$C$11,0),MATCH(Details!V1630,SA!$C$2:$G$2,0))*Y1630/(F1630-E1630+1)</f>
        <v>11102.3</v>
      </c>
      <c r="AF1630" s="41">
        <f t="shared" si="465"/>
        <v>0</v>
      </c>
      <c r="AG1630" s="41">
        <f t="shared" si="466"/>
        <v>0</v>
      </c>
      <c r="AH1630" s="41">
        <f t="shared" si="467"/>
        <v>1998.4139999999998</v>
      </c>
      <c r="AI1630" s="60">
        <f t="shared" si="468"/>
        <v>444.09199999999998</v>
      </c>
      <c r="AJ1630" s="60">
        <f t="shared" si="469"/>
        <v>2498.0174999999999</v>
      </c>
      <c r="AK1630" s="60">
        <f t="shared" si="470"/>
        <v>5505.5241095890406</v>
      </c>
      <c r="AL1630" s="60">
        <f t="shared" si="471"/>
        <v>4046.5602205479449</v>
      </c>
      <c r="AM1630" s="41">
        <f t="shared" si="472"/>
        <v>4113.6302794520543</v>
      </c>
      <c r="AN1630" s="42">
        <f t="shared" si="473"/>
        <v>45715</v>
      </c>
      <c r="AO1630" s="43">
        <f t="shared" si="474"/>
        <v>11102.3</v>
      </c>
    </row>
    <row r="1631" spans="1:41" s="24" customFormat="1" ht="15.75" customHeight="1" x14ac:dyDescent="0.35">
      <c r="A1631" s="36" t="s">
        <v>27</v>
      </c>
      <c r="B1631" s="36">
        <v>202509</v>
      </c>
      <c r="C1631" s="24" t="s">
        <v>736</v>
      </c>
      <c r="D1631" s="24" t="s">
        <v>119</v>
      </c>
      <c r="E1631" s="62">
        <v>45901</v>
      </c>
      <c r="F1631" s="62">
        <v>46265</v>
      </c>
      <c r="G1631" s="37" t="s">
        <v>1987</v>
      </c>
      <c r="H1631" s="36">
        <v>652257</v>
      </c>
      <c r="I1631" s="63">
        <v>22078</v>
      </c>
      <c r="J1631" s="24" t="s">
        <v>4536</v>
      </c>
      <c r="K1631" s="63">
        <f t="shared" si="457"/>
        <v>45901</v>
      </c>
      <c r="L1631" s="55">
        <f t="shared" si="458"/>
        <v>0.04</v>
      </c>
      <c r="M1631" s="76">
        <v>0.22500000000000001</v>
      </c>
      <c r="N1631" s="62">
        <v>45901</v>
      </c>
      <c r="O1631" s="62">
        <v>46265</v>
      </c>
      <c r="P1631" s="63"/>
      <c r="Q1631" s="63"/>
      <c r="R1631" s="78">
        <v>65</v>
      </c>
      <c r="S1631" s="63" t="str">
        <f>VLOOKUP(R1631,SA!$B$3:$C$11,2,1)</f>
        <v>56-65</v>
      </c>
      <c r="T1631" s="38" t="s">
        <v>97</v>
      </c>
      <c r="U1631" s="24" t="s">
        <v>5748</v>
      </c>
      <c r="V1631" s="24">
        <v>500000</v>
      </c>
      <c r="W1631" s="39">
        <f t="shared" si="459"/>
        <v>0</v>
      </c>
      <c r="X1631" s="29">
        <f t="shared" si="460"/>
        <v>0</v>
      </c>
      <c r="Y1631" s="40">
        <f t="shared" si="461"/>
        <v>365</v>
      </c>
      <c r="Z1631" s="38">
        <f t="shared" si="462"/>
        <v>46081</v>
      </c>
      <c r="AA1631" s="41">
        <f t="shared" si="463"/>
        <v>181</v>
      </c>
      <c r="AB1631" s="24" t="s">
        <v>113</v>
      </c>
      <c r="AC1631" s="41">
        <f t="shared" si="464"/>
        <v>13100.714</v>
      </c>
      <c r="AD1631" s="41">
        <v>1</v>
      </c>
      <c r="AE1631" s="72">
        <f>INDEX(SA!$C$2:$G$11,MATCH(Details!S1631,SA!$C$2:$C$11,0),MATCH(Details!V1631,SA!$C$2:$G$2,0))*Y1631/(F1631-E1631+1)</f>
        <v>11102.3</v>
      </c>
      <c r="AF1631" s="41">
        <f t="shared" si="465"/>
        <v>0</v>
      </c>
      <c r="AG1631" s="41">
        <f t="shared" si="466"/>
        <v>0</v>
      </c>
      <c r="AH1631" s="41">
        <f t="shared" si="467"/>
        <v>1998.4139999999998</v>
      </c>
      <c r="AI1631" s="60">
        <f t="shared" si="468"/>
        <v>444.09199999999998</v>
      </c>
      <c r="AJ1631" s="60">
        <f t="shared" si="469"/>
        <v>2498.0174999999999</v>
      </c>
      <c r="AK1631" s="60">
        <f t="shared" si="470"/>
        <v>5505.5241095890406</v>
      </c>
      <c r="AL1631" s="60">
        <f t="shared" si="471"/>
        <v>4046.5602205479449</v>
      </c>
      <c r="AM1631" s="41">
        <f t="shared" si="472"/>
        <v>4113.6302794520543</v>
      </c>
      <c r="AN1631" s="42">
        <f t="shared" si="473"/>
        <v>45715</v>
      </c>
      <c r="AO1631" s="43">
        <f t="shared" si="474"/>
        <v>11102.3</v>
      </c>
    </row>
    <row r="1632" spans="1:41" s="24" customFormat="1" ht="15.75" customHeight="1" x14ac:dyDescent="0.35">
      <c r="A1632" s="36" t="s">
        <v>27</v>
      </c>
      <c r="B1632" s="36">
        <v>202509</v>
      </c>
      <c r="C1632" s="24" t="s">
        <v>736</v>
      </c>
      <c r="D1632" s="24" t="s">
        <v>119</v>
      </c>
      <c r="E1632" s="62">
        <v>45901</v>
      </c>
      <c r="F1632" s="62">
        <v>46265</v>
      </c>
      <c r="G1632" s="37" t="s">
        <v>1988</v>
      </c>
      <c r="H1632" s="36">
        <v>652257</v>
      </c>
      <c r="I1632" s="63">
        <v>44921</v>
      </c>
      <c r="J1632" s="24" t="s">
        <v>4537</v>
      </c>
      <c r="K1632" s="63">
        <f t="shared" si="457"/>
        <v>45901</v>
      </c>
      <c r="L1632" s="55">
        <f t="shared" si="458"/>
        <v>0.04</v>
      </c>
      <c r="M1632" s="76">
        <v>0.22500000000000001</v>
      </c>
      <c r="N1632" s="62">
        <v>45901</v>
      </c>
      <c r="O1632" s="62">
        <v>46265</v>
      </c>
      <c r="P1632" s="63"/>
      <c r="Q1632" s="63"/>
      <c r="R1632" s="78">
        <v>2</v>
      </c>
      <c r="S1632" s="63" t="str">
        <f>VLOOKUP(R1632,SA!$B$3:$C$11,2,1)</f>
        <v>0-25</v>
      </c>
      <c r="T1632" s="38" t="s">
        <v>98</v>
      </c>
      <c r="U1632" s="24" t="s">
        <v>5746</v>
      </c>
      <c r="V1632" s="24">
        <v>500000</v>
      </c>
      <c r="W1632" s="39">
        <f t="shared" si="459"/>
        <v>0</v>
      </c>
      <c r="X1632" s="29">
        <f t="shared" si="460"/>
        <v>0</v>
      </c>
      <c r="Y1632" s="40">
        <f t="shared" si="461"/>
        <v>365</v>
      </c>
      <c r="Z1632" s="38">
        <f t="shared" si="462"/>
        <v>46081</v>
      </c>
      <c r="AA1632" s="41">
        <f t="shared" si="463"/>
        <v>181</v>
      </c>
      <c r="AB1632" s="24" t="s">
        <v>113</v>
      </c>
      <c r="AC1632" s="41">
        <f t="shared" si="464"/>
        <v>4448.2106000000003</v>
      </c>
      <c r="AD1632" s="41">
        <v>1</v>
      </c>
      <c r="AE1632" s="72">
        <f>INDEX(SA!$C$2:$G$11,MATCH(Details!S1632,SA!$C$2:$C$11,0),MATCH(Details!V1632,SA!$C$2:$G$2,0))*Y1632/(F1632-E1632+1)</f>
        <v>3769.67</v>
      </c>
      <c r="AF1632" s="41">
        <f t="shared" si="465"/>
        <v>0</v>
      </c>
      <c r="AG1632" s="41">
        <f t="shared" si="466"/>
        <v>0</v>
      </c>
      <c r="AH1632" s="41">
        <f t="shared" si="467"/>
        <v>678.54060000000004</v>
      </c>
      <c r="AI1632" s="60">
        <f t="shared" si="468"/>
        <v>150.7868</v>
      </c>
      <c r="AJ1632" s="60">
        <f t="shared" si="469"/>
        <v>848.17574999999999</v>
      </c>
      <c r="AK1632" s="60">
        <f t="shared" si="470"/>
        <v>1869.3432054794521</v>
      </c>
      <c r="AL1632" s="60">
        <f t="shared" si="471"/>
        <v>1373.9672560273973</v>
      </c>
      <c r="AM1632" s="41">
        <f t="shared" si="472"/>
        <v>1396.7401939726028</v>
      </c>
      <c r="AN1632" s="42">
        <f t="shared" si="473"/>
        <v>45715</v>
      </c>
      <c r="AO1632" s="43">
        <f t="shared" si="474"/>
        <v>3769.67</v>
      </c>
    </row>
    <row r="1633" spans="1:41" s="24" customFormat="1" ht="15.75" customHeight="1" x14ac:dyDescent="0.35">
      <c r="A1633" s="36" t="s">
        <v>27</v>
      </c>
      <c r="B1633" s="36">
        <v>202509</v>
      </c>
      <c r="C1633" s="24" t="s">
        <v>736</v>
      </c>
      <c r="D1633" s="24" t="s">
        <v>119</v>
      </c>
      <c r="E1633" s="62">
        <v>45901</v>
      </c>
      <c r="F1633" s="62">
        <v>46265</v>
      </c>
      <c r="G1633" s="37" t="s">
        <v>1989</v>
      </c>
      <c r="H1633" s="36">
        <v>652257</v>
      </c>
      <c r="I1633" s="63">
        <v>40944</v>
      </c>
      <c r="J1633" s="24" t="s">
        <v>4538</v>
      </c>
      <c r="K1633" s="63">
        <f t="shared" si="457"/>
        <v>45901</v>
      </c>
      <c r="L1633" s="55">
        <f t="shared" si="458"/>
        <v>0.04</v>
      </c>
      <c r="M1633" s="76">
        <v>0.22500000000000001</v>
      </c>
      <c r="N1633" s="62">
        <v>45901</v>
      </c>
      <c r="O1633" s="62">
        <v>46265</v>
      </c>
      <c r="P1633" s="63"/>
      <c r="Q1633" s="63"/>
      <c r="R1633" s="78">
        <v>13</v>
      </c>
      <c r="S1633" s="63" t="str">
        <f>VLOOKUP(R1633,SA!$B$3:$C$11,2,1)</f>
        <v>0-25</v>
      </c>
      <c r="T1633" s="38" t="s">
        <v>97</v>
      </c>
      <c r="U1633" s="24" t="s">
        <v>5745</v>
      </c>
      <c r="V1633" s="24">
        <v>500000</v>
      </c>
      <c r="W1633" s="39">
        <f t="shared" si="459"/>
        <v>0</v>
      </c>
      <c r="X1633" s="29">
        <f t="shared" si="460"/>
        <v>0</v>
      </c>
      <c r="Y1633" s="40">
        <f t="shared" si="461"/>
        <v>365</v>
      </c>
      <c r="Z1633" s="38">
        <f t="shared" si="462"/>
        <v>46081</v>
      </c>
      <c r="AA1633" s="41">
        <f t="shared" si="463"/>
        <v>181</v>
      </c>
      <c r="AB1633" s="24" t="s">
        <v>113</v>
      </c>
      <c r="AC1633" s="41">
        <f t="shared" si="464"/>
        <v>4448.2106000000003</v>
      </c>
      <c r="AD1633" s="41">
        <v>1</v>
      </c>
      <c r="AE1633" s="72">
        <f>INDEX(SA!$C$2:$G$11,MATCH(Details!S1633,SA!$C$2:$C$11,0),MATCH(Details!V1633,SA!$C$2:$G$2,0))*Y1633/(F1633-E1633+1)</f>
        <v>3769.67</v>
      </c>
      <c r="AF1633" s="41">
        <f t="shared" si="465"/>
        <v>0</v>
      </c>
      <c r="AG1633" s="41">
        <f t="shared" si="466"/>
        <v>0</v>
      </c>
      <c r="AH1633" s="41">
        <f t="shared" si="467"/>
        <v>678.54060000000004</v>
      </c>
      <c r="AI1633" s="60">
        <f t="shared" si="468"/>
        <v>150.7868</v>
      </c>
      <c r="AJ1633" s="60">
        <f t="shared" si="469"/>
        <v>848.17574999999999</v>
      </c>
      <c r="AK1633" s="60">
        <f t="shared" si="470"/>
        <v>1869.3432054794521</v>
      </c>
      <c r="AL1633" s="60">
        <f t="shared" si="471"/>
        <v>1373.9672560273973</v>
      </c>
      <c r="AM1633" s="41">
        <f t="shared" si="472"/>
        <v>1396.7401939726028</v>
      </c>
      <c r="AN1633" s="42">
        <f t="shared" si="473"/>
        <v>45715</v>
      </c>
      <c r="AO1633" s="43">
        <f t="shared" si="474"/>
        <v>3769.67</v>
      </c>
    </row>
    <row r="1634" spans="1:41" s="24" customFormat="1" ht="15.75" customHeight="1" x14ac:dyDescent="0.35">
      <c r="A1634" s="36" t="s">
        <v>27</v>
      </c>
      <c r="B1634" s="36">
        <v>202509</v>
      </c>
      <c r="C1634" s="24" t="s">
        <v>736</v>
      </c>
      <c r="D1634" s="24" t="s">
        <v>119</v>
      </c>
      <c r="E1634" s="62">
        <v>45901</v>
      </c>
      <c r="F1634" s="62">
        <v>46265</v>
      </c>
      <c r="G1634" s="37" t="s">
        <v>1990</v>
      </c>
      <c r="H1634" s="36">
        <v>652257</v>
      </c>
      <c r="I1634" s="63">
        <v>31053</v>
      </c>
      <c r="J1634" s="24" t="s">
        <v>4539</v>
      </c>
      <c r="K1634" s="63">
        <f t="shared" si="457"/>
        <v>45901</v>
      </c>
      <c r="L1634" s="55">
        <f t="shared" si="458"/>
        <v>0.04</v>
      </c>
      <c r="M1634" s="76">
        <v>0.22500000000000001</v>
      </c>
      <c r="N1634" s="62">
        <v>45901</v>
      </c>
      <c r="O1634" s="62">
        <v>46265</v>
      </c>
      <c r="P1634" s="63"/>
      <c r="Q1634" s="63"/>
      <c r="R1634" s="78">
        <v>40</v>
      </c>
      <c r="S1634" s="63" t="str">
        <f>VLOOKUP(R1634,SA!$B$3:$C$11,2,1)</f>
        <v>36-45</v>
      </c>
      <c r="T1634" s="38" t="s">
        <v>98</v>
      </c>
      <c r="U1634" s="24" t="s">
        <v>5743</v>
      </c>
      <c r="V1634" s="24">
        <v>500000</v>
      </c>
      <c r="W1634" s="39">
        <f t="shared" si="459"/>
        <v>0</v>
      </c>
      <c r="X1634" s="29">
        <f t="shared" si="460"/>
        <v>0</v>
      </c>
      <c r="Y1634" s="40">
        <f t="shared" si="461"/>
        <v>365</v>
      </c>
      <c r="Z1634" s="38">
        <f t="shared" si="462"/>
        <v>46081</v>
      </c>
      <c r="AA1634" s="41">
        <f t="shared" si="463"/>
        <v>181</v>
      </c>
      <c r="AB1634" s="24" t="s">
        <v>113</v>
      </c>
      <c r="AC1634" s="41">
        <f t="shared" si="464"/>
        <v>6046.1902</v>
      </c>
      <c r="AD1634" s="41">
        <v>1</v>
      </c>
      <c r="AE1634" s="72">
        <f>INDEX(SA!$C$2:$G$11,MATCH(Details!S1634,SA!$C$2:$C$11,0),MATCH(Details!V1634,SA!$C$2:$G$2,0))*Y1634/(F1634-E1634+1)</f>
        <v>5123.8900000000003</v>
      </c>
      <c r="AF1634" s="41">
        <f t="shared" si="465"/>
        <v>0</v>
      </c>
      <c r="AG1634" s="41">
        <f t="shared" si="466"/>
        <v>0</v>
      </c>
      <c r="AH1634" s="41">
        <f t="shared" si="467"/>
        <v>922.30020000000002</v>
      </c>
      <c r="AI1634" s="60">
        <f t="shared" si="468"/>
        <v>204.9556</v>
      </c>
      <c r="AJ1634" s="60">
        <f t="shared" si="469"/>
        <v>1152.8752500000001</v>
      </c>
      <c r="AK1634" s="60">
        <f t="shared" si="470"/>
        <v>2540.8879178082193</v>
      </c>
      <c r="AL1634" s="60">
        <f t="shared" si="471"/>
        <v>1867.5526195890411</v>
      </c>
      <c r="AM1634" s="41">
        <f t="shared" si="472"/>
        <v>1898.5065304109589</v>
      </c>
      <c r="AN1634" s="42">
        <f t="shared" si="473"/>
        <v>45715</v>
      </c>
      <c r="AO1634" s="43">
        <f t="shared" si="474"/>
        <v>5123.8900000000003</v>
      </c>
    </row>
    <row r="1635" spans="1:41" s="24" customFormat="1" ht="15.75" customHeight="1" x14ac:dyDescent="0.35">
      <c r="A1635" s="36" t="s">
        <v>27</v>
      </c>
      <c r="B1635" s="36">
        <v>202509</v>
      </c>
      <c r="C1635" s="24" t="s">
        <v>736</v>
      </c>
      <c r="D1635" s="24" t="s">
        <v>119</v>
      </c>
      <c r="E1635" s="62">
        <v>45901</v>
      </c>
      <c r="F1635" s="62">
        <v>46265</v>
      </c>
      <c r="G1635" s="37" t="s">
        <v>188</v>
      </c>
      <c r="H1635" s="36">
        <v>652257</v>
      </c>
      <c r="I1635" s="63">
        <v>30445</v>
      </c>
      <c r="J1635" s="24" t="s">
        <v>4540</v>
      </c>
      <c r="K1635" s="63">
        <f t="shared" si="457"/>
        <v>45901</v>
      </c>
      <c r="L1635" s="55">
        <f t="shared" si="458"/>
        <v>0.04</v>
      </c>
      <c r="M1635" s="76">
        <v>0.22500000000000001</v>
      </c>
      <c r="N1635" s="62">
        <v>45901</v>
      </c>
      <c r="O1635" s="62">
        <v>46265</v>
      </c>
      <c r="P1635" s="63"/>
      <c r="Q1635" s="63"/>
      <c r="R1635" s="78">
        <v>42</v>
      </c>
      <c r="S1635" s="63" t="str">
        <f>VLOOKUP(R1635,SA!$B$3:$C$11,2,1)</f>
        <v>36-45</v>
      </c>
      <c r="T1635" s="38" t="s">
        <v>97</v>
      </c>
      <c r="U1635" s="24" t="s">
        <v>56</v>
      </c>
      <c r="V1635" s="24">
        <v>500000</v>
      </c>
      <c r="W1635" s="39">
        <f t="shared" si="459"/>
        <v>500000</v>
      </c>
      <c r="X1635" s="29">
        <f t="shared" si="460"/>
        <v>1</v>
      </c>
      <c r="Y1635" s="40">
        <f t="shared" si="461"/>
        <v>365</v>
      </c>
      <c r="Z1635" s="38">
        <f t="shared" si="462"/>
        <v>46081</v>
      </c>
      <c r="AA1635" s="41">
        <f t="shared" si="463"/>
        <v>181</v>
      </c>
      <c r="AB1635" s="24" t="s">
        <v>113</v>
      </c>
      <c r="AC1635" s="41">
        <f t="shared" si="464"/>
        <v>6046.1902</v>
      </c>
      <c r="AD1635" s="41">
        <v>1</v>
      </c>
      <c r="AE1635" s="72">
        <f>INDEX(SA!$C$2:$G$11,MATCH(Details!S1635,SA!$C$2:$C$11,0),MATCH(Details!V1635,SA!$C$2:$G$2,0))*Y1635/(F1635-E1635+1)</f>
        <v>5123.8900000000003</v>
      </c>
      <c r="AF1635" s="41">
        <f t="shared" si="465"/>
        <v>0</v>
      </c>
      <c r="AG1635" s="41">
        <f t="shared" si="466"/>
        <v>0</v>
      </c>
      <c r="AH1635" s="41">
        <f t="shared" si="467"/>
        <v>922.30020000000002</v>
      </c>
      <c r="AI1635" s="60">
        <f t="shared" si="468"/>
        <v>204.9556</v>
      </c>
      <c r="AJ1635" s="60">
        <f t="shared" si="469"/>
        <v>1152.8752500000001</v>
      </c>
      <c r="AK1635" s="60">
        <f t="shared" si="470"/>
        <v>2540.8879178082193</v>
      </c>
      <c r="AL1635" s="60">
        <f t="shared" si="471"/>
        <v>1867.5526195890411</v>
      </c>
      <c r="AM1635" s="41">
        <f t="shared" si="472"/>
        <v>1898.5065304109589</v>
      </c>
      <c r="AN1635" s="42">
        <f t="shared" si="473"/>
        <v>45715</v>
      </c>
      <c r="AO1635" s="43">
        <f t="shared" si="474"/>
        <v>5123.8900000000003</v>
      </c>
    </row>
    <row r="1636" spans="1:41" s="24" customFormat="1" ht="15.75" customHeight="1" x14ac:dyDescent="0.35">
      <c r="A1636" s="36" t="s">
        <v>27</v>
      </c>
      <c r="B1636" s="36">
        <v>202509</v>
      </c>
      <c r="C1636" s="24" t="s">
        <v>736</v>
      </c>
      <c r="D1636" s="24" t="s">
        <v>119</v>
      </c>
      <c r="E1636" s="62">
        <v>45901</v>
      </c>
      <c r="F1636" s="62">
        <v>46265</v>
      </c>
      <c r="G1636" s="37" t="s">
        <v>1991</v>
      </c>
      <c r="H1636" s="36">
        <v>652258</v>
      </c>
      <c r="I1636" s="63">
        <v>34704</v>
      </c>
      <c r="J1636" s="24" t="s">
        <v>4541</v>
      </c>
      <c r="K1636" s="63">
        <f t="shared" si="457"/>
        <v>45901</v>
      </c>
      <c r="L1636" s="55">
        <f t="shared" si="458"/>
        <v>0.04</v>
      </c>
      <c r="M1636" s="76">
        <v>0.22500000000000001</v>
      </c>
      <c r="N1636" s="62">
        <v>45901</v>
      </c>
      <c r="O1636" s="62">
        <v>46265</v>
      </c>
      <c r="P1636" s="63"/>
      <c r="Q1636" s="63"/>
      <c r="R1636" s="78">
        <v>30</v>
      </c>
      <c r="S1636" s="63" t="str">
        <f>VLOOKUP(R1636,SA!$B$3:$C$11,2,1)</f>
        <v>26-35</v>
      </c>
      <c r="T1636" s="38" t="s">
        <v>98</v>
      </c>
      <c r="U1636" s="24" t="s">
        <v>5743</v>
      </c>
      <c r="V1636" s="24">
        <v>300000</v>
      </c>
      <c r="W1636" s="39">
        <f t="shared" si="459"/>
        <v>0</v>
      </c>
      <c r="X1636" s="29">
        <f t="shared" si="460"/>
        <v>0</v>
      </c>
      <c r="Y1636" s="40">
        <f t="shared" si="461"/>
        <v>365</v>
      </c>
      <c r="Z1636" s="38">
        <f t="shared" si="462"/>
        <v>46081</v>
      </c>
      <c r="AA1636" s="41">
        <f t="shared" si="463"/>
        <v>181</v>
      </c>
      <c r="AB1636" s="24" t="s">
        <v>113</v>
      </c>
      <c r="AC1636" s="41">
        <f t="shared" si="464"/>
        <v>4124.4657999999999</v>
      </c>
      <c r="AD1636" s="41">
        <v>1</v>
      </c>
      <c r="AE1636" s="72">
        <f>INDEX(SA!$C$2:$G$11,MATCH(Details!S1636,SA!$C$2:$C$11,0),MATCH(Details!V1636,SA!$C$2:$G$2,0))*Y1636/(F1636-E1636+1)</f>
        <v>3495.31</v>
      </c>
      <c r="AF1636" s="41">
        <f t="shared" si="465"/>
        <v>0</v>
      </c>
      <c r="AG1636" s="41">
        <f t="shared" si="466"/>
        <v>0</v>
      </c>
      <c r="AH1636" s="41">
        <f t="shared" si="467"/>
        <v>629.1558</v>
      </c>
      <c r="AI1636" s="60">
        <f t="shared" si="468"/>
        <v>139.8124</v>
      </c>
      <c r="AJ1636" s="60">
        <f t="shared" si="469"/>
        <v>786.44475</v>
      </c>
      <c r="AK1636" s="60">
        <f t="shared" si="470"/>
        <v>1733.2907123287671</v>
      </c>
      <c r="AL1636" s="60">
        <f t="shared" si="471"/>
        <v>1273.9686735616438</v>
      </c>
      <c r="AM1636" s="41">
        <f t="shared" si="472"/>
        <v>1295.0841764383563</v>
      </c>
      <c r="AN1636" s="42">
        <f t="shared" si="473"/>
        <v>45715</v>
      </c>
      <c r="AO1636" s="43">
        <f t="shared" si="474"/>
        <v>3495.31</v>
      </c>
    </row>
    <row r="1637" spans="1:41" s="24" customFormat="1" ht="15.75" customHeight="1" x14ac:dyDescent="0.35">
      <c r="A1637" s="36" t="s">
        <v>27</v>
      </c>
      <c r="B1637" s="36">
        <v>202509</v>
      </c>
      <c r="C1637" s="24" t="s">
        <v>736</v>
      </c>
      <c r="D1637" s="24" t="s">
        <v>119</v>
      </c>
      <c r="E1637" s="62">
        <v>45901</v>
      </c>
      <c r="F1637" s="62">
        <v>46265</v>
      </c>
      <c r="G1637" s="37" t="s">
        <v>1992</v>
      </c>
      <c r="H1637" s="36">
        <v>652258</v>
      </c>
      <c r="I1637" s="63">
        <v>45492</v>
      </c>
      <c r="J1637" s="24" t="s">
        <v>4542</v>
      </c>
      <c r="K1637" s="63">
        <f t="shared" si="457"/>
        <v>45901</v>
      </c>
      <c r="L1637" s="55">
        <f t="shared" si="458"/>
        <v>0.04</v>
      </c>
      <c r="M1637" s="76">
        <v>0.22500000000000001</v>
      </c>
      <c r="N1637" s="62">
        <v>45901</v>
      </c>
      <c r="O1637" s="62">
        <v>46265</v>
      </c>
      <c r="P1637" s="63"/>
      <c r="Q1637" s="63"/>
      <c r="R1637" s="78">
        <v>1</v>
      </c>
      <c r="S1637" s="63" t="str">
        <f>VLOOKUP(R1637,SA!$B$3:$C$11,2,1)</f>
        <v>0-25</v>
      </c>
      <c r="T1637" s="38" t="s">
        <v>97</v>
      </c>
      <c r="U1637" s="24" t="s">
        <v>5745</v>
      </c>
      <c r="V1637" s="24">
        <v>300000</v>
      </c>
      <c r="W1637" s="39">
        <f t="shared" si="459"/>
        <v>0</v>
      </c>
      <c r="X1637" s="29">
        <f t="shared" si="460"/>
        <v>0</v>
      </c>
      <c r="Y1637" s="40">
        <f t="shared" si="461"/>
        <v>365</v>
      </c>
      <c r="Z1637" s="38">
        <f t="shared" si="462"/>
        <v>46081</v>
      </c>
      <c r="AA1637" s="41">
        <f t="shared" si="463"/>
        <v>181</v>
      </c>
      <c r="AB1637" s="24" t="s">
        <v>113</v>
      </c>
      <c r="AC1637" s="41">
        <f t="shared" si="464"/>
        <v>3690.3792000000003</v>
      </c>
      <c r="AD1637" s="41">
        <v>1</v>
      </c>
      <c r="AE1637" s="72">
        <f>INDEX(SA!$C$2:$G$11,MATCH(Details!S1637,SA!$C$2:$C$11,0),MATCH(Details!V1637,SA!$C$2:$G$2,0))*Y1637/(F1637-E1637+1)</f>
        <v>3127.44</v>
      </c>
      <c r="AF1637" s="41">
        <f t="shared" si="465"/>
        <v>0</v>
      </c>
      <c r="AG1637" s="41">
        <f t="shared" si="466"/>
        <v>0</v>
      </c>
      <c r="AH1637" s="41">
        <f t="shared" si="467"/>
        <v>562.93920000000003</v>
      </c>
      <c r="AI1637" s="60">
        <f t="shared" si="468"/>
        <v>125.0976</v>
      </c>
      <c r="AJ1637" s="60">
        <f t="shared" si="469"/>
        <v>703.67399999999998</v>
      </c>
      <c r="AK1637" s="60">
        <f t="shared" si="470"/>
        <v>1550.8675068493151</v>
      </c>
      <c r="AL1637" s="60">
        <f t="shared" si="471"/>
        <v>1139.8876175342466</v>
      </c>
      <c r="AM1637" s="41">
        <f t="shared" si="472"/>
        <v>1158.7807824657534</v>
      </c>
      <c r="AN1637" s="42">
        <f t="shared" si="473"/>
        <v>45715</v>
      </c>
      <c r="AO1637" s="43">
        <f t="shared" si="474"/>
        <v>3127.44</v>
      </c>
    </row>
    <row r="1638" spans="1:41" s="24" customFormat="1" ht="15.75" customHeight="1" x14ac:dyDescent="0.35">
      <c r="A1638" s="36" t="s">
        <v>27</v>
      </c>
      <c r="B1638" s="36">
        <v>202509</v>
      </c>
      <c r="C1638" s="24" t="s">
        <v>736</v>
      </c>
      <c r="D1638" s="24" t="s">
        <v>119</v>
      </c>
      <c r="E1638" s="62">
        <v>45901</v>
      </c>
      <c r="F1638" s="62">
        <v>46265</v>
      </c>
      <c r="G1638" s="37" t="s">
        <v>1993</v>
      </c>
      <c r="H1638" s="36">
        <v>652258</v>
      </c>
      <c r="I1638" s="63">
        <v>23529</v>
      </c>
      <c r="J1638" s="24" t="s">
        <v>4543</v>
      </c>
      <c r="K1638" s="63">
        <f t="shared" si="457"/>
        <v>45901</v>
      </c>
      <c r="L1638" s="55">
        <f t="shared" si="458"/>
        <v>0.04</v>
      </c>
      <c r="M1638" s="76">
        <v>0.22500000000000001</v>
      </c>
      <c r="N1638" s="62">
        <v>45901</v>
      </c>
      <c r="O1638" s="62">
        <v>46265</v>
      </c>
      <c r="P1638" s="63"/>
      <c r="Q1638" s="63"/>
      <c r="R1638" s="78">
        <v>61</v>
      </c>
      <c r="S1638" s="63" t="str">
        <f>VLOOKUP(R1638,SA!$B$3:$C$11,2,1)</f>
        <v>56-65</v>
      </c>
      <c r="T1638" s="38" t="s">
        <v>97</v>
      </c>
      <c r="U1638" s="24" t="s">
        <v>5744</v>
      </c>
      <c r="V1638" s="24">
        <v>300000</v>
      </c>
      <c r="W1638" s="39">
        <f t="shared" si="459"/>
        <v>0</v>
      </c>
      <c r="X1638" s="29">
        <f t="shared" si="460"/>
        <v>0</v>
      </c>
      <c r="Y1638" s="40">
        <f t="shared" si="461"/>
        <v>365</v>
      </c>
      <c r="Z1638" s="38">
        <f t="shared" si="462"/>
        <v>46081</v>
      </c>
      <c r="AA1638" s="41">
        <f t="shared" si="463"/>
        <v>181</v>
      </c>
      <c r="AB1638" s="24" t="s">
        <v>113</v>
      </c>
      <c r="AC1638" s="41">
        <f t="shared" si="464"/>
        <v>10831.751</v>
      </c>
      <c r="AD1638" s="41">
        <v>1</v>
      </c>
      <c r="AE1638" s="72">
        <f>INDEX(SA!$C$2:$G$11,MATCH(Details!S1638,SA!$C$2:$C$11,0),MATCH(Details!V1638,SA!$C$2:$G$2,0))*Y1638/(F1638-E1638+1)</f>
        <v>9179.4500000000007</v>
      </c>
      <c r="AF1638" s="41">
        <f t="shared" si="465"/>
        <v>0</v>
      </c>
      <c r="AG1638" s="41">
        <f t="shared" si="466"/>
        <v>0</v>
      </c>
      <c r="AH1638" s="41">
        <f t="shared" si="467"/>
        <v>1652.3010000000002</v>
      </c>
      <c r="AI1638" s="60">
        <f t="shared" si="468"/>
        <v>367.17800000000005</v>
      </c>
      <c r="AJ1638" s="60">
        <f t="shared" si="469"/>
        <v>2065.3762500000003</v>
      </c>
      <c r="AK1638" s="60">
        <f t="shared" si="470"/>
        <v>4552.0012328767125</v>
      </c>
      <c r="AL1638" s="60">
        <f t="shared" si="471"/>
        <v>3345.7209061643835</v>
      </c>
      <c r="AM1638" s="41">
        <f t="shared" si="472"/>
        <v>3401.1748438356171</v>
      </c>
      <c r="AN1638" s="42">
        <f t="shared" si="473"/>
        <v>45715</v>
      </c>
      <c r="AO1638" s="43">
        <f t="shared" si="474"/>
        <v>9179.4500000000007</v>
      </c>
    </row>
    <row r="1639" spans="1:41" s="24" customFormat="1" ht="15.75" customHeight="1" x14ac:dyDescent="0.35">
      <c r="A1639" s="36" t="s">
        <v>27</v>
      </c>
      <c r="B1639" s="36">
        <v>202509</v>
      </c>
      <c r="C1639" s="24" t="s">
        <v>736</v>
      </c>
      <c r="D1639" s="24" t="s">
        <v>119</v>
      </c>
      <c r="E1639" s="62">
        <v>45901</v>
      </c>
      <c r="F1639" s="62">
        <v>46265</v>
      </c>
      <c r="G1639" s="37" t="s">
        <v>1994</v>
      </c>
      <c r="H1639" s="36">
        <v>652258</v>
      </c>
      <c r="I1639" s="63">
        <v>24686</v>
      </c>
      <c r="J1639" s="24" t="s">
        <v>4544</v>
      </c>
      <c r="K1639" s="63">
        <f t="shared" si="457"/>
        <v>45901</v>
      </c>
      <c r="L1639" s="55">
        <f t="shared" si="458"/>
        <v>0.04</v>
      </c>
      <c r="M1639" s="76">
        <v>0.22500000000000001</v>
      </c>
      <c r="N1639" s="62">
        <v>45901</v>
      </c>
      <c r="O1639" s="62">
        <v>46265</v>
      </c>
      <c r="P1639" s="63"/>
      <c r="Q1639" s="63"/>
      <c r="R1639" s="78">
        <v>58</v>
      </c>
      <c r="S1639" s="63" t="str">
        <f>VLOOKUP(R1639,SA!$B$3:$C$11,2,1)</f>
        <v>56-65</v>
      </c>
      <c r="T1639" s="38" t="s">
        <v>98</v>
      </c>
      <c r="U1639" s="24" t="s">
        <v>5747</v>
      </c>
      <c r="V1639" s="24">
        <v>300000</v>
      </c>
      <c r="W1639" s="39">
        <f t="shared" si="459"/>
        <v>0</v>
      </c>
      <c r="X1639" s="29">
        <f t="shared" si="460"/>
        <v>0</v>
      </c>
      <c r="Y1639" s="40">
        <f t="shared" si="461"/>
        <v>365</v>
      </c>
      <c r="Z1639" s="38">
        <f t="shared" si="462"/>
        <v>46081</v>
      </c>
      <c r="AA1639" s="41">
        <f t="shared" si="463"/>
        <v>181</v>
      </c>
      <c r="AB1639" s="24" t="s">
        <v>113</v>
      </c>
      <c r="AC1639" s="41">
        <f t="shared" si="464"/>
        <v>10831.751</v>
      </c>
      <c r="AD1639" s="41">
        <v>1</v>
      </c>
      <c r="AE1639" s="72">
        <f>INDEX(SA!$C$2:$G$11,MATCH(Details!S1639,SA!$C$2:$C$11,0),MATCH(Details!V1639,SA!$C$2:$G$2,0))*Y1639/(F1639-E1639+1)</f>
        <v>9179.4500000000007</v>
      </c>
      <c r="AF1639" s="41">
        <f t="shared" si="465"/>
        <v>0</v>
      </c>
      <c r="AG1639" s="41">
        <f t="shared" si="466"/>
        <v>0</v>
      </c>
      <c r="AH1639" s="41">
        <f t="shared" si="467"/>
        <v>1652.3010000000002</v>
      </c>
      <c r="AI1639" s="60">
        <f t="shared" si="468"/>
        <v>367.17800000000005</v>
      </c>
      <c r="AJ1639" s="60">
        <f t="shared" si="469"/>
        <v>2065.3762500000003</v>
      </c>
      <c r="AK1639" s="60">
        <f t="shared" si="470"/>
        <v>4552.0012328767125</v>
      </c>
      <c r="AL1639" s="60">
        <f t="shared" si="471"/>
        <v>3345.7209061643835</v>
      </c>
      <c r="AM1639" s="41">
        <f t="shared" si="472"/>
        <v>3401.1748438356171</v>
      </c>
      <c r="AN1639" s="42">
        <f t="shared" si="473"/>
        <v>45715</v>
      </c>
      <c r="AO1639" s="43">
        <f t="shared" si="474"/>
        <v>9179.4500000000007</v>
      </c>
    </row>
    <row r="1640" spans="1:41" s="24" customFormat="1" ht="15.75" customHeight="1" x14ac:dyDescent="0.35">
      <c r="A1640" s="36" t="s">
        <v>27</v>
      </c>
      <c r="B1640" s="36">
        <v>202509</v>
      </c>
      <c r="C1640" s="24" t="s">
        <v>736</v>
      </c>
      <c r="D1640" s="24" t="s">
        <v>119</v>
      </c>
      <c r="E1640" s="62">
        <v>45901</v>
      </c>
      <c r="F1640" s="62">
        <v>46265</v>
      </c>
      <c r="G1640" s="37" t="s">
        <v>1995</v>
      </c>
      <c r="H1640" s="36">
        <v>652258</v>
      </c>
      <c r="I1640" s="63">
        <v>33594</v>
      </c>
      <c r="J1640" s="24" t="s">
        <v>4545</v>
      </c>
      <c r="K1640" s="63">
        <f t="shared" si="457"/>
        <v>45901</v>
      </c>
      <c r="L1640" s="55">
        <f t="shared" si="458"/>
        <v>0.04</v>
      </c>
      <c r="M1640" s="76">
        <v>0.22500000000000001</v>
      </c>
      <c r="N1640" s="62">
        <v>45901</v>
      </c>
      <c r="O1640" s="62">
        <v>46265</v>
      </c>
      <c r="P1640" s="63"/>
      <c r="Q1640" s="63"/>
      <c r="R1640" s="78">
        <v>33</v>
      </c>
      <c r="S1640" s="63" t="str">
        <f>VLOOKUP(R1640,SA!$B$3:$C$11,2,1)</f>
        <v>26-35</v>
      </c>
      <c r="T1640" s="38" t="s">
        <v>97</v>
      </c>
      <c r="U1640" s="24" t="s">
        <v>56</v>
      </c>
      <c r="V1640" s="24">
        <v>300000</v>
      </c>
      <c r="W1640" s="39">
        <f t="shared" si="459"/>
        <v>300000</v>
      </c>
      <c r="X1640" s="29">
        <f t="shared" si="460"/>
        <v>1</v>
      </c>
      <c r="Y1640" s="40">
        <f t="shared" si="461"/>
        <v>365</v>
      </c>
      <c r="Z1640" s="38">
        <f t="shared" si="462"/>
        <v>46081</v>
      </c>
      <c r="AA1640" s="41">
        <f t="shared" si="463"/>
        <v>181</v>
      </c>
      <c r="AB1640" s="24" t="s">
        <v>113</v>
      </c>
      <c r="AC1640" s="41">
        <f t="shared" si="464"/>
        <v>4124.4657999999999</v>
      </c>
      <c r="AD1640" s="41">
        <v>1</v>
      </c>
      <c r="AE1640" s="72">
        <f>INDEX(SA!$C$2:$G$11,MATCH(Details!S1640,SA!$C$2:$C$11,0),MATCH(Details!V1640,SA!$C$2:$G$2,0))*Y1640/(F1640-E1640+1)</f>
        <v>3495.31</v>
      </c>
      <c r="AF1640" s="41">
        <f t="shared" si="465"/>
        <v>0</v>
      </c>
      <c r="AG1640" s="41">
        <f t="shared" si="466"/>
        <v>0</v>
      </c>
      <c r="AH1640" s="41">
        <f t="shared" si="467"/>
        <v>629.1558</v>
      </c>
      <c r="AI1640" s="60">
        <f t="shared" si="468"/>
        <v>139.8124</v>
      </c>
      <c r="AJ1640" s="60">
        <f t="shared" si="469"/>
        <v>786.44475</v>
      </c>
      <c r="AK1640" s="60">
        <f t="shared" si="470"/>
        <v>1733.2907123287671</v>
      </c>
      <c r="AL1640" s="60">
        <f t="shared" si="471"/>
        <v>1273.9686735616438</v>
      </c>
      <c r="AM1640" s="41">
        <f t="shared" si="472"/>
        <v>1295.0841764383563</v>
      </c>
      <c r="AN1640" s="42">
        <f t="shared" si="473"/>
        <v>45715</v>
      </c>
      <c r="AO1640" s="43">
        <f t="shared" si="474"/>
        <v>3495.31</v>
      </c>
    </row>
    <row r="1641" spans="1:41" s="24" customFormat="1" ht="15.75" customHeight="1" x14ac:dyDescent="0.35">
      <c r="A1641" s="36" t="s">
        <v>27</v>
      </c>
      <c r="B1641" s="36">
        <v>202509</v>
      </c>
      <c r="C1641" s="24" t="s">
        <v>736</v>
      </c>
      <c r="D1641" s="24" t="s">
        <v>119</v>
      </c>
      <c r="E1641" s="62">
        <v>45901</v>
      </c>
      <c r="F1641" s="62">
        <v>46265</v>
      </c>
      <c r="G1641" s="37" t="s">
        <v>1996</v>
      </c>
      <c r="H1641" s="36">
        <v>652259</v>
      </c>
      <c r="I1641" s="63">
        <v>11134</v>
      </c>
      <c r="J1641" s="24" t="s">
        <v>4546</v>
      </c>
      <c r="K1641" s="63">
        <f t="shared" si="457"/>
        <v>45901</v>
      </c>
      <c r="L1641" s="55">
        <f t="shared" si="458"/>
        <v>0.04</v>
      </c>
      <c r="M1641" s="76">
        <v>0.22500000000000001</v>
      </c>
      <c r="N1641" s="62">
        <v>45901</v>
      </c>
      <c r="O1641" s="62">
        <v>46265</v>
      </c>
      <c r="P1641" s="63"/>
      <c r="Q1641" s="63"/>
      <c r="R1641" s="78">
        <v>95</v>
      </c>
      <c r="S1641" s="63" t="str">
        <f>VLOOKUP(R1641,SA!$B$3:$C$11,2,1)</f>
        <v>81-100</v>
      </c>
      <c r="T1641" s="38" t="s">
        <v>98</v>
      </c>
      <c r="U1641" s="24" t="s">
        <v>5747</v>
      </c>
      <c r="V1641" s="24">
        <v>400000</v>
      </c>
      <c r="W1641" s="39">
        <f t="shared" si="459"/>
        <v>0</v>
      </c>
      <c r="X1641" s="29">
        <f t="shared" si="460"/>
        <v>0</v>
      </c>
      <c r="Y1641" s="40">
        <f t="shared" si="461"/>
        <v>365</v>
      </c>
      <c r="Z1641" s="38">
        <f t="shared" si="462"/>
        <v>46081</v>
      </c>
      <c r="AA1641" s="41">
        <f t="shared" si="463"/>
        <v>181</v>
      </c>
      <c r="AB1641" s="24" t="s">
        <v>113</v>
      </c>
      <c r="AC1641" s="41">
        <f t="shared" si="464"/>
        <v>29599.473999999998</v>
      </c>
      <c r="AD1641" s="41">
        <v>1</v>
      </c>
      <c r="AE1641" s="72">
        <f>INDEX(SA!$C$2:$G$11,MATCH(Details!S1641,SA!$C$2:$C$11,0),MATCH(Details!V1641,SA!$C$2:$G$2,0))*Y1641/(F1641-E1641+1)</f>
        <v>25084.3</v>
      </c>
      <c r="AF1641" s="41">
        <f t="shared" si="465"/>
        <v>0</v>
      </c>
      <c r="AG1641" s="41">
        <f t="shared" si="466"/>
        <v>0</v>
      </c>
      <c r="AH1641" s="41">
        <f t="shared" si="467"/>
        <v>4515.174</v>
      </c>
      <c r="AI1641" s="60">
        <f t="shared" si="468"/>
        <v>1003.372</v>
      </c>
      <c r="AJ1641" s="60">
        <f t="shared" si="469"/>
        <v>5643.9674999999997</v>
      </c>
      <c r="AK1641" s="60">
        <f t="shared" si="470"/>
        <v>12439.063835616438</v>
      </c>
      <c r="AL1641" s="60">
        <f t="shared" si="471"/>
        <v>9142.7119191780821</v>
      </c>
      <c r="AM1641" s="41">
        <f t="shared" si="472"/>
        <v>9294.2485808219171</v>
      </c>
      <c r="AN1641" s="42">
        <f t="shared" si="473"/>
        <v>45715</v>
      </c>
      <c r="AO1641" s="43">
        <f t="shared" si="474"/>
        <v>25084.3</v>
      </c>
    </row>
    <row r="1642" spans="1:41" s="24" customFormat="1" ht="15.75" customHeight="1" x14ac:dyDescent="0.35">
      <c r="A1642" s="36" t="s">
        <v>27</v>
      </c>
      <c r="B1642" s="36">
        <v>202509</v>
      </c>
      <c r="C1642" s="24" t="s">
        <v>736</v>
      </c>
      <c r="D1642" s="24" t="s">
        <v>119</v>
      </c>
      <c r="E1642" s="62">
        <v>45901</v>
      </c>
      <c r="F1642" s="62">
        <v>46265</v>
      </c>
      <c r="G1642" s="37" t="s">
        <v>1997</v>
      </c>
      <c r="H1642" s="36">
        <v>652259</v>
      </c>
      <c r="I1642" s="63">
        <v>28576</v>
      </c>
      <c r="J1642" s="24" t="s">
        <v>4547</v>
      </c>
      <c r="K1642" s="63">
        <f t="shared" si="457"/>
        <v>45901</v>
      </c>
      <c r="L1642" s="55">
        <f t="shared" si="458"/>
        <v>0.04</v>
      </c>
      <c r="M1642" s="76">
        <v>0.22500000000000001</v>
      </c>
      <c r="N1642" s="62">
        <v>45901</v>
      </c>
      <c r="O1642" s="62">
        <v>46265</v>
      </c>
      <c r="P1642" s="63"/>
      <c r="Q1642" s="63"/>
      <c r="R1642" s="78">
        <v>47</v>
      </c>
      <c r="S1642" s="63" t="str">
        <f>VLOOKUP(R1642,SA!$B$3:$C$11,2,1)</f>
        <v>46-55</v>
      </c>
      <c r="T1642" s="38" t="s">
        <v>98</v>
      </c>
      <c r="U1642" s="24" t="s">
        <v>5743</v>
      </c>
      <c r="V1642" s="24">
        <v>400000</v>
      </c>
      <c r="W1642" s="39">
        <f t="shared" si="459"/>
        <v>0</v>
      </c>
      <c r="X1642" s="29">
        <f t="shared" si="460"/>
        <v>0</v>
      </c>
      <c r="Y1642" s="40">
        <f t="shared" si="461"/>
        <v>365</v>
      </c>
      <c r="Z1642" s="38">
        <f t="shared" si="462"/>
        <v>46081</v>
      </c>
      <c r="AA1642" s="41">
        <f t="shared" si="463"/>
        <v>181</v>
      </c>
      <c r="AB1642" s="24" t="s">
        <v>113</v>
      </c>
      <c r="AC1642" s="41">
        <f t="shared" si="464"/>
        <v>8108.2165999999997</v>
      </c>
      <c r="AD1642" s="41">
        <v>1</v>
      </c>
      <c r="AE1642" s="72">
        <f>INDEX(SA!$C$2:$G$11,MATCH(Details!S1642,SA!$C$2:$C$11,0),MATCH(Details!V1642,SA!$C$2:$G$2,0))*Y1642/(F1642-E1642+1)</f>
        <v>6871.37</v>
      </c>
      <c r="AF1642" s="41">
        <f t="shared" si="465"/>
        <v>0</v>
      </c>
      <c r="AG1642" s="41">
        <f t="shared" si="466"/>
        <v>0</v>
      </c>
      <c r="AH1642" s="41">
        <f t="shared" si="467"/>
        <v>1236.8465999999999</v>
      </c>
      <c r="AI1642" s="60">
        <f t="shared" si="468"/>
        <v>274.85480000000001</v>
      </c>
      <c r="AJ1642" s="60">
        <f t="shared" si="469"/>
        <v>1546.05825</v>
      </c>
      <c r="AK1642" s="60">
        <f t="shared" si="470"/>
        <v>3407.446493150685</v>
      </c>
      <c r="AL1642" s="60">
        <f t="shared" si="471"/>
        <v>2504.4731724657536</v>
      </c>
      <c r="AM1642" s="41">
        <f t="shared" si="472"/>
        <v>2545.9837775342462</v>
      </c>
      <c r="AN1642" s="42">
        <f t="shared" si="473"/>
        <v>45715</v>
      </c>
      <c r="AO1642" s="43">
        <f t="shared" si="474"/>
        <v>6871.37</v>
      </c>
    </row>
    <row r="1643" spans="1:41" s="24" customFormat="1" ht="15.75" customHeight="1" x14ac:dyDescent="0.35">
      <c r="A1643" s="36" t="s">
        <v>27</v>
      </c>
      <c r="B1643" s="36">
        <v>202509</v>
      </c>
      <c r="C1643" s="24" t="s">
        <v>736</v>
      </c>
      <c r="D1643" s="24" t="s">
        <v>119</v>
      </c>
      <c r="E1643" s="62">
        <v>45901</v>
      </c>
      <c r="F1643" s="62">
        <v>46265</v>
      </c>
      <c r="G1643" s="37" t="s">
        <v>1998</v>
      </c>
      <c r="H1643" s="36">
        <v>652259</v>
      </c>
      <c r="I1643" s="63">
        <v>39311</v>
      </c>
      <c r="J1643" s="24" t="s">
        <v>4548</v>
      </c>
      <c r="K1643" s="63">
        <f t="shared" si="457"/>
        <v>45901</v>
      </c>
      <c r="L1643" s="55">
        <f t="shared" si="458"/>
        <v>0.04</v>
      </c>
      <c r="M1643" s="76">
        <v>0.22500000000000001</v>
      </c>
      <c r="N1643" s="62">
        <v>45901</v>
      </c>
      <c r="O1643" s="62">
        <v>46265</v>
      </c>
      <c r="P1643" s="63"/>
      <c r="Q1643" s="63"/>
      <c r="R1643" s="78">
        <v>18</v>
      </c>
      <c r="S1643" s="63" t="str">
        <f>VLOOKUP(R1643,SA!$B$3:$C$11,2,1)</f>
        <v>0-25</v>
      </c>
      <c r="T1643" s="38" t="s">
        <v>98</v>
      </c>
      <c r="U1643" s="24" t="s">
        <v>5746</v>
      </c>
      <c r="V1643" s="24">
        <v>400000</v>
      </c>
      <c r="W1643" s="39">
        <f t="shared" si="459"/>
        <v>0</v>
      </c>
      <c r="X1643" s="29">
        <f t="shared" si="460"/>
        <v>0</v>
      </c>
      <c r="Y1643" s="40">
        <f t="shared" si="461"/>
        <v>365</v>
      </c>
      <c r="Z1643" s="38">
        <f t="shared" si="462"/>
        <v>46081</v>
      </c>
      <c r="AA1643" s="41">
        <f t="shared" si="463"/>
        <v>181</v>
      </c>
      <c r="AB1643" s="24" t="s">
        <v>113</v>
      </c>
      <c r="AC1643" s="41">
        <f t="shared" si="464"/>
        <v>4043.8364000000001</v>
      </c>
      <c r="AD1643" s="41">
        <v>1</v>
      </c>
      <c r="AE1643" s="72">
        <f>INDEX(SA!$C$2:$G$11,MATCH(Details!S1643,SA!$C$2:$C$11,0),MATCH(Details!V1643,SA!$C$2:$G$2,0))*Y1643/(F1643-E1643+1)</f>
        <v>3426.98</v>
      </c>
      <c r="AF1643" s="41">
        <f t="shared" si="465"/>
        <v>0</v>
      </c>
      <c r="AG1643" s="41">
        <f t="shared" si="466"/>
        <v>0</v>
      </c>
      <c r="AH1643" s="41">
        <f t="shared" si="467"/>
        <v>616.85640000000001</v>
      </c>
      <c r="AI1643" s="60">
        <f t="shared" si="468"/>
        <v>137.07920000000001</v>
      </c>
      <c r="AJ1643" s="60">
        <f t="shared" si="469"/>
        <v>771.07050000000004</v>
      </c>
      <c r="AK1643" s="60">
        <f t="shared" si="470"/>
        <v>1699.4065205479453</v>
      </c>
      <c r="AL1643" s="60">
        <f t="shared" si="471"/>
        <v>1249.0637926027398</v>
      </c>
      <c r="AM1643" s="41">
        <f t="shared" si="472"/>
        <v>1269.7665073972601</v>
      </c>
      <c r="AN1643" s="42">
        <f t="shared" si="473"/>
        <v>45715</v>
      </c>
      <c r="AO1643" s="43">
        <f t="shared" si="474"/>
        <v>3426.98</v>
      </c>
    </row>
    <row r="1644" spans="1:41" s="24" customFormat="1" ht="15.75" customHeight="1" x14ac:dyDescent="0.35">
      <c r="A1644" s="36" t="s">
        <v>27</v>
      </c>
      <c r="B1644" s="36">
        <v>202509</v>
      </c>
      <c r="C1644" s="24" t="s">
        <v>736</v>
      </c>
      <c r="D1644" s="24" t="s">
        <v>119</v>
      </c>
      <c r="E1644" s="62">
        <v>45901</v>
      </c>
      <c r="F1644" s="62">
        <v>46265</v>
      </c>
      <c r="G1644" s="37" t="s">
        <v>1999</v>
      </c>
      <c r="H1644" s="36">
        <v>652259</v>
      </c>
      <c r="I1644" s="63">
        <v>39311</v>
      </c>
      <c r="J1644" s="24" t="s">
        <v>4549</v>
      </c>
      <c r="K1644" s="63">
        <f t="shared" si="457"/>
        <v>45901</v>
      </c>
      <c r="L1644" s="55">
        <f t="shared" si="458"/>
        <v>0.04</v>
      </c>
      <c r="M1644" s="76">
        <v>0.22500000000000001</v>
      </c>
      <c r="N1644" s="62">
        <v>45901</v>
      </c>
      <c r="O1644" s="62">
        <v>46265</v>
      </c>
      <c r="P1644" s="63"/>
      <c r="Q1644" s="63"/>
      <c r="R1644" s="78">
        <v>18</v>
      </c>
      <c r="S1644" s="63" t="str">
        <f>VLOOKUP(R1644,SA!$B$3:$C$11,2,1)</f>
        <v>0-25</v>
      </c>
      <c r="T1644" s="38" t="s">
        <v>98</v>
      </c>
      <c r="U1644" s="24" t="s">
        <v>5746</v>
      </c>
      <c r="V1644" s="24">
        <v>400000</v>
      </c>
      <c r="W1644" s="39">
        <f t="shared" si="459"/>
        <v>0</v>
      </c>
      <c r="X1644" s="29">
        <f t="shared" si="460"/>
        <v>0</v>
      </c>
      <c r="Y1644" s="40">
        <f t="shared" si="461"/>
        <v>365</v>
      </c>
      <c r="Z1644" s="38">
        <f t="shared" si="462"/>
        <v>46081</v>
      </c>
      <c r="AA1644" s="41">
        <f t="shared" si="463"/>
        <v>181</v>
      </c>
      <c r="AB1644" s="24" t="s">
        <v>113</v>
      </c>
      <c r="AC1644" s="41">
        <f t="shared" si="464"/>
        <v>4043.8364000000001</v>
      </c>
      <c r="AD1644" s="41">
        <v>1</v>
      </c>
      <c r="AE1644" s="72">
        <f>INDEX(SA!$C$2:$G$11,MATCH(Details!S1644,SA!$C$2:$C$11,0),MATCH(Details!V1644,SA!$C$2:$G$2,0))*Y1644/(F1644-E1644+1)</f>
        <v>3426.98</v>
      </c>
      <c r="AF1644" s="41">
        <f t="shared" si="465"/>
        <v>0</v>
      </c>
      <c r="AG1644" s="41">
        <f t="shared" si="466"/>
        <v>0</v>
      </c>
      <c r="AH1644" s="41">
        <f t="shared" si="467"/>
        <v>616.85640000000001</v>
      </c>
      <c r="AI1644" s="60">
        <f t="shared" si="468"/>
        <v>137.07920000000001</v>
      </c>
      <c r="AJ1644" s="60">
        <f t="shared" si="469"/>
        <v>771.07050000000004</v>
      </c>
      <c r="AK1644" s="60">
        <f t="shared" si="470"/>
        <v>1699.4065205479453</v>
      </c>
      <c r="AL1644" s="60">
        <f t="shared" si="471"/>
        <v>1249.0637926027398</v>
      </c>
      <c r="AM1644" s="41">
        <f t="shared" si="472"/>
        <v>1269.7665073972601</v>
      </c>
      <c r="AN1644" s="42">
        <f t="shared" si="473"/>
        <v>45715</v>
      </c>
      <c r="AO1644" s="43">
        <f t="shared" si="474"/>
        <v>3426.98</v>
      </c>
    </row>
    <row r="1645" spans="1:41" s="24" customFormat="1" ht="15.75" customHeight="1" x14ac:dyDescent="0.35">
      <c r="A1645" s="36" t="s">
        <v>27</v>
      </c>
      <c r="B1645" s="36">
        <v>202509</v>
      </c>
      <c r="C1645" s="24" t="s">
        <v>736</v>
      </c>
      <c r="D1645" s="24" t="s">
        <v>119</v>
      </c>
      <c r="E1645" s="62">
        <v>45901</v>
      </c>
      <c r="F1645" s="62">
        <v>46265</v>
      </c>
      <c r="G1645" s="37" t="s">
        <v>248</v>
      </c>
      <c r="H1645" s="36">
        <v>652259</v>
      </c>
      <c r="I1645" s="63">
        <v>25672</v>
      </c>
      <c r="J1645" s="24" t="s">
        <v>4550</v>
      </c>
      <c r="K1645" s="63">
        <f t="shared" si="457"/>
        <v>45901</v>
      </c>
      <c r="L1645" s="55">
        <f t="shared" si="458"/>
        <v>0.04</v>
      </c>
      <c r="M1645" s="76">
        <v>0.22500000000000001</v>
      </c>
      <c r="N1645" s="62">
        <v>45901</v>
      </c>
      <c r="O1645" s="62">
        <v>46265</v>
      </c>
      <c r="P1645" s="63"/>
      <c r="Q1645" s="63"/>
      <c r="R1645" s="78">
        <v>55</v>
      </c>
      <c r="S1645" s="63" t="str">
        <f>VLOOKUP(R1645,SA!$B$3:$C$11,2,1)</f>
        <v>46-55</v>
      </c>
      <c r="T1645" s="38" t="s">
        <v>97</v>
      </c>
      <c r="U1645" s="24" t="s">
        <v>56</v>
      </c>
      <c r="V1645" s="24">
        <v>400000</v>
      </c>
      <c r="W1645" s="39">
        <f t="shared" si="459"/>
        <v>400000</v>
      </c>
      <c r="X1645" s="29">
        <f t="shared" si="460"/>
        <v>1</v>
      </c>
      <c r="Y1645" s="40">
        <f t="shared" si="461"/>
        <v>365</v>
      </c>
      <c r="Z1645" s="38">
        <f t="shared" si="462"/>
        <v>46081</v>
      </c>
      <c r="AA1645" s="41">
        <f t="shared" si="463"/>
        <v>181</v>
      </c>
      <c r="AB1645" s="24" t="s">
        <v>113</v>
      </c>
      <c r="AC1645" s="41">
        <f t="shared" si="464"/>
        <v>8108.2165999999997</v>
      </c>
      <c r="AD1645" s="41">
        <v>1</v>
      </c>
      <c r="AE1645" s="72">
        <f>INDEX(SA!$C$2:$G$11,MATCH(Details!S1645,SA!$C$2:$C$11,0),MATCH(Details!V1645,SA!$C$2:$G$2,0))*Y1645/(F1645-E1645+1)</f>
        <v>6871.37</v>
      </c>
      <c r="AF1645" s="41">
        <f t="shared" si="465"/>
        <v>0</v>
      </c>
      <c r="AG1645" s="41">
        <f t="shared" si="466"/>
        <v>0</v>
      </c>
      <c r="AH1645" s="41">
        <f t="shared" si="467"/>
        <v>1236.8465999999999</v>
      </c>
      <c r="AI1645" s="60">
        <f t="shared" si="468"/>
        <v>274.85480000000001</v>
      </c>
      <c r="AJ1645" s="60">
        <f t="shared" si="469"/>
        <v>1546.05825</v>
      </c>
      <c r="AK1645" s="60">
        <f t="shared" si="470"/>
        <v>3407.446493150685</v>
      </c>
      <c r="AL1645" s="60">
        <f t="shared" si="471"/>
        <v>2504.4731724657536</v>
      </c>
      <c r="AM1645" s="41">
        <f t="shared" si="472"/>
        <v>2545.9837775342462</v>
      </c>
      <c r="AN1645" s="42">
        <f t="shared" si="473"/>
        <v>45715</v>
      </c>
      <c r="AO1645" s="43">
        <f t="shared" si="474"/>
        <v>6871.37</v>
      </c>
    </row>
    <row r="1646" spans="1:41" s="24" customFormat="1" ht="15.75" customHeight="1" x14ac:dyDescent="0.35">
      <c r="A1646" s="36" t="s">
        <v>27</v>
      </c>
      <c r="B1646" s="36">
        <v>202509</v>
      </c>
      <c r="C1646" s="24" t="s">
        <v>736</v>
      </c>
      <c r="D1646" s="24" t="s">
        <v>119</v>
      </c>
      <c r="E1646" s="62">
        <v>45901</v>
      </c>
      <c r="F1646" s="62">
        <v>46265</v>
      </c>
      <c r="G1646" s="37" t="s">
        <v>2000</v>
      </c>
      <c r="H1646" s="36">
        <v>652260</v>
      </c>
      <c r="I1646" s="63">
        <v>23318</v>
      </c>
      <c r="J1646" s="24" t="s">
        <v>4551</v>
      </c>
      <c r="K1646" s="63">
        <f t="shared" si="457"/>
        <v>45901</v>
      </c>
      <c r="L1646" s="55">
        <f t="shared" si="458"/>
        <v>0.04</v>
      </c>
      <c r="M1646" s="76">
        <v>0.22500000000000001</v>
      </c>
      <c r="N1646" s="62">
        <v>45901</v>
      </c>
      <c r="O1646" s="62">
        <v>46265</v>
      </c>
      <c r="P1646" s="63"/>
      <c r="Q1646" s="63"/>
      <c r="R1646" s="78">
        <v>61</v>
      </c>
      <c r="S1646" s="63" t="str">
        <f>VLOOKUP(R1646,SA!$B$3:$C$11,2,1)</f>
        <v>56-65</v>
      </c>
      <c r="T1646" s="38" t="s">
        <v>98</v>
      </c>
      <c r="U1646" s="24" t="s">
        <v>5743</v>
      </c>
      <c r="V1646" s="24">
        <v>400000</v>
      </c>
      <c r="W1646" s="39">
        <f t="shared" si="459"/>
        <v>0</v>
      </c>
      <c r="X1646" s="29">
        <f t="shared" si="460"/>
        <v>0</v>
      </c>
      <c r="Y1646" s="40">
        <f t="shared" si="461"/>
        <v>365</v>
      </c>
      <c r="Z1646" s="38">
        <f t="shared" si="462"/>
        <v>46081</v>
      </c>
      <c r="AA1646" s="41">
        <f t="shared" si="463"/>
        <v>181</v>
      </c>
      <c r="AB1646" s="24" t="s">
        <v>113</v>
      </c>
      <c r="AC1646" s="41">
        <f t="shared" si="464"/>
        <v>11909.7282</v>
      </c>
      <c r="AD1646" s="41">
        <v>1</v>
      </c>
      <c r="AE1646" s="72">
        <f>INDEX(SA!$C$2:$G$11,MATCH(Details!S1646,SA!$C$2:$C$11,0),MATCH(Details!V1646,SA!$C$2:$G$2,0))*Y1646/(F1646-E1646+1)</f>
        <v>10092.99</v>
      </c>
      <c r="AF1646" s="41">
        <f t="shared" si="465"/>
        <v>0</v>
      </c>
      <c r="AG1646" s="41">
        <f t="shared" si="466"/>
        <v>0</v>
      </c>
      <c r="AH1646" s="41">
        <f t="shared" si="467"/>
        <v>1816.7382</v>
      </c>
      <c r="AI1646" s="60">
        <f t="shared" si="468"/>
        <v>403.71960000000001</v>
      </c>
      <c r="AJ1646" s="60">
        <f t="shared" si="469"/>
        <v>2270.9227500000002</v>
      </c>
      <c r="AK1646" s="60">
        <f t="shared" si="470"/>
        <v>5005.0169589041097</v>
      </c>
      <c r="AL1646" s="60">
        <f t="shared" si="471"/>
        <v>3678.6874647945206</v>
      </c>
      <c r="AM1646" s="41">
        <f t="shared" si="472"/>
        <v>3739.6601852054787</v>
      </c>
      <c r="AN1646" s="42">
        <f t="shared" si="473"/>
        <v>45715</v>
      </c>
      <c r="AO1646" s="43">
        <f t="shared" si="474"/>
        <v>10092.99</v>
      </c>
    </row>
    <row r="1647" spans="1:41" s="24" customFormat="1" ht="15.75" customHeight="1" x14ac:dyDescent="0.35">
      <c r="A1647" s="36" t="s">
        <v>27</v>
      </c>
      <c r="B1647" s="36">
        <v>202509</v>
      </c>
      <c r="C1647" s="24" t="s">
        <v>736</v>
      </c>
      <c r="D1647" s="24" t="s">
        <v>119</v>
      </c>
      <c r="E1647" s="62">
        <v>45901</v>
      </c>
      <c r="F1647" s="62">
        <v>46265</v>
      </c>
      <c r="G1647" s="37" t="s">
        <v>2001</v>
      </c>
      <c r="H1647" s="36">
        <v>652260</v>
      </c>
      <c r="I1647" s="63">
        <v>15474</v>
      </c>
      <c r="J1647" s="24" t="s">
        <v>4552</v>
      </c>
      <c r="K1647" s="63">
        <f t="shared" si="457"/>
        <v>45901</v>
      </c>
      <c r="L1647" s="55">
        <f t="shared" si="458"/>
        <v>0.04</v>
      </c>
      <c r="M1647" s="76">
        <v>0.22500000000000001</v>
      </c>
      <c r="N1647" s="62">
        <v>45901</v>
      </c>
      <c r="O1647" s="62">
        <v>46265</v>
      </c>
      <c r="P1647" s="63"/>
      <c r="Q1647" s="63"/>
      <c r="R1647" s="78">
        <v>83</v>
      </c>
      <c r="S1647" s="63" t="str">
        <f>VLOOKUP(R1647,SA!$B$3:$C$11,2,1)</f>
        <v>81-100</v>
      </c>
      <c r="T1647" s="38" t="s">
        <v>98</v>
      </c>
      <c r="U1647" s="24" t="s">
        <v>5747</v>
      </c>
      <c r="V1647" s="24">
        <v>400000</v>
      </c>
      <c r="W1647" s="39">
        <f t="shared" si="459"/>
        <v>0</v>
      </c>
      <c r="X1647" s="29">
        <f t="shared" si="460"/>
        <v>0</v>
      </c>
      <c r="Y1647" s="40">
        <f t="shared" si="461"/>
        <v>365</v>
      </c>
      <c r="Z1647" s="38">
        <f t="shared" si="462"/>
        <v>46081</v>
      </c>
      <c r="AA1647" s="41">
        <f t="shared" si="463"/>
        <v>181</v>
      </c>
      <c r="AB1647" s="24" t="s">
        <v>113</v>
      </c>
      <c r="AC1647" s="41">
        <f t="shared" si="464"/>
        <v>29599.473999999998</v>
      </c>
      <c r="AD1647" s="41">
        <v>1</v>
      </c>
      <c r="AE1647" s="72">
        <f>INDEX(SA!$C$2:$G$11,MATCH(Details!S1647,SA!$C$2:$C$11,0),MATCH(Details!V1647,SA!$C$2:$G$2,0))*Y1647/(F1647-E1647+1)</f>
        <v>25084.3</v>
      </c>
      <c r="AF1647" s="41">
        <f t="shared" si="465"/>
        <v>0</v>
      </c>
      <c r="AG1647" s="41">
        <f t="shared" si="466"/>
        <v>0</v>
      </c>
      <c r="AH1647" s="41">
        <f t="shared" si="467"/>
        <v>4515.174</v>
      </c>
      <c r="AI1647" s="60">
        <f t="shared" si="468"/>
        <v>1003.372</v>
      </c>
      <c r="AJ1647" s="60">
        <f t="shared" si="469"/>
        <v>5643.9674999999997</v>
      </c>
      <c r="AK1647" s="60">
        <f t="shared" si="470"/>
        <v>12439.063835616438</v>
      </c>
      <c r="AL1647" s="60">
        <f t="shared" si="471"/>
        <v>9142.7119191780821</v>
      </c>
      <c r="AM1647" s="41">
        <f t="shared" si="472"/>
        <v>9294.2485808219171</v>
      </c>
      <c r="AN1647" s="42">
        <f t="shared" si="473"/>
        <v>45715</v>
      </c>
      <c r="AO1647" s="43">
        <f t="shared" si="474"/>
        <v>25084.3</v>
      </c>
    </row>
    <row r="1648" spans="1:41" s="24" customFormat="1" ht="15.75" customHeight="1" x14ac:dyDescent="0.35">
      <c r="A1648" s="36" t="s">
        <v>27</v>
      </c>
      <c r="B1648" s="36">
        <v>202509</v>
      </c>
      <c r="C1648" s="24" t="s">
        <v>736</v>
      </c>
      <c r="D1648" s="24" t="s">
        <v>119</v>
      </c>
      <c r="E1648" s="62">
        <v>45901</v>
      </c>
      <c r="F1648" s="62">
        <v>46265</v>
      </c>
      <c r="G1648" s="37" t="s">
        <v>2002</v>
      </c>
      <c r="H1648" s="36">
        <v>652260</v>
      </c>
      <c r="I1648" s="63">
        <v>11824</v>
      </c>
      <c r="J1648" s="24" t="s">
        <v>4553</v>
      </c>
      <c r="K1648" s="63">
        <f t="shared" si="457"/>
        <v>45901</v>
      </c>
      <c r="L1648" s="55">
        <f t="shared" si="458"/>
        <v>0.04</v>
      </c>
      <c r="M1648" s="76">
        <v>0.22500000000000001</v>
      </c>
      <c r="N1648" s="62">
        <v>45901</v>
      </c>
      <c r="O1648" s="62">
        <v>46265</v>
      </c>
      <c r="P1648" s="63"/>
      <c r="Q1648" s="63"/>
      <c r="R1648" s="78">
        <v>93</v>
      </c>
      <c r="S1648" s="63" t="str">
        <f>VLOOKUP(R1648,SA!$B$3:$C$11,2,1)</f>
        <v>81-100</v>
      </c>
      <c r="T1648" s="38" t="s">
        <v>97</v>
      </c>
      <c r="U1648" s="24" t="s">
        <v>5744</v>
      </c>
      <c r="V1648" s="24">
        <v>400000</v>
      </c>
      <c r="W1648" s="39">
        <f t="shared" si="459"/>
        <v>0</v>
      </c>
      <c r="X1648" s="29">
        <f t="shared" si="460"/>
        <v>0</v>
      </c>
      <c r="Y1648" s="40">
        <f t="shared" si="461"/>
        <v>365</v>
      </c>
      <c r="Z1648" s="38">
        <f t="shared" si="462"/>
        <v>46081</v>
      </c>
      <c r="AA1648" s="41">
        <f t="shared" si="463"/>
        <v>181</v>
      </c>
      <c r="AB1648" s="24" t="s">
        <v>113</v>
      </c>
      <c r="AC1648" s="41">
        <f t="shared" si="464"/>
        <v>29599.473999999998</v>
      </c>
      <c r="AD1648" s="41">
        <v>1</v>
      </c>
      <c r="AE1648" s="72">
        <f>INDEX(SA!$C$2:$G$11,MATCH(Details!S1648,SA!$C$2:$C$11,0),MATCH(Details!V1648,SA!$C$2:$G$2,0))*Y1648/(F1648-E1648+1)</f>
        <v>25084.3</v>
      </c>
      <c r="AF1648" s="41">
        <f t="shared" si="465"/>
        <v>0</v>
      </c>
      <c r="AG1648" s="41">
        <f t="shared" si="466"/>
        <v>0</v>
      </c>
      <c r="AH1648" s="41">
        <f t="shared" si="467"/>
        <v>4515.174</v>
      </c>
      <c r="AI1648" s="60">
        <f t="shared" si="468"/>
        <v>1003.372</v>
      </c>
      <c r="AJ1648" s="60">
        <f t="shared" si="469"/>
        <v>5643.9674999999997</v>
      </c>
      <c r="AK1648" s="60">
        <f t="shared" si="470"/>
        <v>12439.063835616438</v>
      </c>
      <c r="AL1648" s="60">
        <f t="shared" si="471"/>
        <v>9142.7119191780821</v>
      </c>
      <c r="AM1648" s="41">
        <f t="shared" si="472"/>
        <v>9294.2485808219171</v>
      </c>
      <c r="AN1648" s="42">
        <f t="shared" si="473"/>
        <v>45715</v>
      </c>
      <c r="AO1648" s="43">
        <f t="shared" si="474"/>
        <v>25084.3</v>
      </c>
    </row>
    <row r="1649" spans="1:41" s="24" customFormat="1" ht="15.75" customHeight="1" x14ac:dyDescent="0.35">
      <c r="A1649" s="36" t="s">
        <v>27</v>
      </c>
      <c r="B1649" s="36">
        <v>202509</v>
      </c>
      <c r="C1649" s="24" t="s">
        <v>736</v>
      </c>
      <c r="D1649" s="24" t="s">
        <v>119</v>
      </c>
      <c r="E1649" s="62">
        <v>45901</v>
      </c>
      <c r="F1649" s="62">
        <v>46265</v>
      </c>
      <c r="G1649" s="37" t="s">
        <v>2003</v>
      </c>
      <c r="H1649" s="36">
        <v>652260</v>
      </c>
      <c r="I1649" s="63">
        <v>24658</v>
      </c>
      <c r="J1649" s="24" t="s">
        <v>4554</v>
      </c>
      <c r="K1649" s="63">
        <f t="shared" si="457"/>
        <v>45901</v>
      </c>
      <c r="L1649" s="55">
        <f t="shared" si="458"/>
        <v>0.04</v>
      </c>
      <c r="M1649" s="76">
        <v>0.22500000000000001</v>
      </c>
      <c r="N1649" s="62">
        <v>45901</v>
      </c>
      <c r="O1649" s="62">
        <v>46265</v>
      </c>
      <c r="P1649" s="63"/>
      <c r="Q1649" s="63"/>
      <c r="R1649" s="78">
        <v>58</v>
      </c>
      <c r="S1649" s="63" t="str">
        <f>VLOOKUP(R1649,SA!$B$3:$C$11,2,1)</f>
        <v>56-65</v>
      </c>
      <c r="T1649" s="38" t="s">
        <v>97</v>
      </c>
      <c r="U1649" s="24" t="s">
        <v>56</v>
      </c>
      <c r="V1649" s="24">
        <v>400000</v>
      </c>
      <c r="W1649" s="39">
        <f t="shared" si="459"/>
        <v>400000</v>
      </c>
      <c r="X1649" s="29">
        <f t="shared" si="460"/>
        <v>1</v>
      </c>
      <c r="Y1649" s="40">
        <f t="shared" si="461"/>
        <v>365</v>
      </c>
      <c r="Z1649" s="38">
        <f t="shared" si="462"/>
        <v>46081</v>
      </c>
      <c r="AA1649" s="41">
        <f t="shared" si="463"/>
        <v>181</v>
      </c>
      <c r="AB1649" s="24" t="s">
        <v>113</v>
      </c>
      <c r="AC1649" s="41">
        <f t="shared" si="464"/>
        <v>11909.7282</v>
      </c>
      <c r="AD1649" s="41">
        <v>1</v>
      </c>
      <c r="AE1649" s="72">
        <f>INDEX(SA!$C$2:$G$11,MATCH(Details!S1649,SA!$C$2:$C$11,0),MATCH(Details!V1649,SA!$C$2:$G$2,0))*Y1649/(F1649-E1649+1)</f>
        <v>10092.99</v>
      </c>
      <c r="AF1649" s="41">
        <f t="shared" si="465"/>
        <v>0</v>
      </c>
      <c r="AG1649" s="41">
        <f t="shared" si="466"/>
        <v>0</v>
      </c>
      <c r="AH1649" s="41">
        <f t="shared" si="467"/>
        <v>1816.7382</v>
      </c>
      <c r="AI1649" s="60">
        <f t="shared" si="468"/>
        <v>403.71960000000001</v>
      </c>
      <c r="AJ1649" s="60">
        <f t="shared" si="469"/>
        <v>2270.9227500000002</v>
      </c>
      <c r="AK1649" s="60">
        <f t="shared" si="470"/>
        <v>5005.0169589041097</v>
      </c>
      <c r="AL1649" s="60">
        <f t="shared" si="471"/>
        <v>3678.6874647945206</v>
      </c>
      <c r="AM1649" s="41">
        <f t="shared" si="472"/>
        <v>3739.6601852054787</v>
      </c>
      <c r="AN1649" s="42">
        <f t="shared" si="473"/>
        <v>45715</v>
      </c>
      <c r="AO1649" s="43">
        <f t="shared" si="474"/>
        <v>10092.99</v>
      </c>
    </row>
    <row r="1650" spans="1:41" s="24" customFormat="1" ht="15.75" customHeight="1" x14ac:dyDescent="0.35">
      <c r="A1650" s="36" t="s">
        <v>27</v>
      </c>
      <c r="B1650" s="36">
        <v>202509</v>
      </c>
      <c r="C1650" s="24" t="s">
        <v>736</v>
      </c>
      <c r="D1650" s="24" t="s">
        <v>119</v>
      </c>
      <c r="E1650" s="62">
        <v>45901</v>
      </c>
      <c r="F1650" s="62">
        <v>46265</v>
      </c>
      <c r="G1650" s="37" t="s">
        <v>2004</v>
      </c>
      <c r="H1650" s="36">
        <v>652261</v>
      </c>
      <c r="I1650" s="63">
        <v>33091</v>
      </c>
      <c r="J1650" s="24" t="s">
        <v>4555</v>
      </c>
      <c r="K1650" s="63">
        <f t="shared" si="457"/>
        <v>45901</v>
      </c>
      <c r="L1650" s="55">
        <f t="shared" si="458"/>
        <v>0.04</v>
      </c>
      <c r="M1650" s="76">
        <v>0.22500000000000001</v>
      </c>
      <c r="N1650" s="62">
        <v>45901</v>
      </c>
      <c r="O1650" s="62">
        <v>46265</v>
      </c>
      <c r="P1650" s="63"/>
      <c r="Q1650" s="63"/>
      <c r="R1650" s="78">
        <v>35</v>
      </c>
      <c r="S1650" s="63" t="str">
        <f>VLOOKUP(R1650,SA!$B$3:$C$11,2,1)</f>
        <v>26-35</v>
      </c>
      <c r="T1650" s="38" t="s">
        <v>98</v>
      </c>
      <c r="U1650" s="24" t="s">
        <v>5743</v>
      </c>
      <c r="V1650" s="24">
        <v>400000</v>
      </c>
      <c r="W1650" s="39">
        <f t="shared" si="459"/>
        <v>0</v>
      </c>
      <c r="X1650" s="29">
        <f t="shared" si="460"/>
        <v>0</v>
      </c>
      <c r="Y1650" s="40">
        <f t="shared" si="461"/>
        <v>365</v>
      </c>
      <c r="Z1650" s="38">
        <f t="shared" si="462"/>
        <v>46081</v>
      </c>
      <c r="AA1650" s="41">
        <f t="shared" si="463"/>
        <v>181</v>
      </c>
      <c r="AB1650" s="24" t="s">
        <v>113</v>
      </c>
      <c r="AC1650" s="41">
        <f t="shared" si="464"/>
        <v>4533.0290000000005</v>
      </c>
      <c r="AD1650" s="41">
        <v>1</v>
      </c>
      <c r="AE1650" s="72">
        <f>INDEX(SA!$C$2:$G$11,MATCH(Details!S1650,SA!$C$2:$C$11,0),MATCH(Details!V1650,SA!$C$2:$G$2,0))*Y1650/(F1650-E1650+1)</f>
        <v>3841.55</v>
      </c>
      <c r="AF1650" s="41">
        <f t="shared" si="465"/>
        <v>0</v>
      </c>
      <c r="AG1650" s="41">
        <f t="shared" si="466"/>
        <v>0</v>
      </c>
      <c r="AH1650" s="41">
        <f t="shared" si="467"/>
        <v>691.47900000000004</v>
      </c>
      <c r="AI1650" s="60">
        <f t="shared" si="468"/>
        <v>153.66200000000001</v>
      </c>
      <c r="AJ1650" s="60">
        <f t="shared" si="469"/>
        <v>864.34875000000011</v>
      </c>
      <c r="AK1650" s="60">
        <f t="shared" si="470"/>
        <v>1904.9878082191783</v>
      </c>
      <c r="AL1650" s="60">
        <f t="shared" si="471"/>
        <v>1400.1660390410959</v>
      </c>
      <c r="AM1650" s="41">
        <f t="shared" si="472"/>
        <v>1423.3732109589046</v>
      </c>
      <c r="AN1650" s="42">
        <f t="shared" si="473"/>
        <v>45715</v>
      </c>
      <c r="AO1650" s="43">
        <f t="shared" si="474"/>
        <v>3841.55</v>
      </c>
    </row>
    <row r="1651" spans="1:41" s="24" customFormat="1" ht="15.75" customHeight="1" x14ac:dyDescent="0.35">
      <c r="A1651" s="36" t="s">
        <v>27</v>
      </c>
      <c r="B1651" s="36">
        <v>202509</v>
      </c>
      <c r="C1651" s="24" t="s">
        <v>736</v>
      </c>
      <c r="D1651" s="24" t="s">
        <v>119</v>
      </c>
      <c r="E1651" s="62">
        <v>45901</v>
      </c>
      <c r="F1651" s="62">
        <v>46265</v>
      </c>
      <c r="G1651" s="37" t="s">
        <v>2005</v>
      </c>
      <c r="H1651" s="36">
        <v>652261</v>
      </c>
      <c r="I1651" s="63">
        <v>23216</v>
      </c>
      <c r="J1651" s="24" t="s">
        <v>4556</v>
      </c>
      <c r="K1651" s="63">
        <f t="shared" si="457"/>
        <v>45901</v>
      </c>
      <c r="L1651" s="55">
        <f t="shared" si="458"/>
        <v>0.04</v>
      </c>
      <c r="M1651" s="76">
        <v>0.22500000000000001</v>
      </c>
      <c r="N1651" s="62">
        <v>45901</v>
      </c>
      <c r="O1651" s="62">
        <v>46265</v>
      </c>
      <c r="P1651" s="63"/>
      <c r="Q1651" s="63"/>
      <c r="R1651" s="78">
        <v>62</v>
      </c>
      <c r="S1651" s="63" t="str">
        <f>VLOOKUP(R1651,SA!$B$3:$C$11,2,1)</f>
        <v>56-65</v>
      </c>
      <c r="T1651" s="38" t="s">
        <v>98</v>
      </c>
      <c r="U1651" s="24" t="s">
        <v>5747</v>
      </c>
      <c r="V1651" s="24">
        <v>400000</v>
      </c>
      <c r="W1651" s="39">
        <f t="shared" si="459"/>
        <v>0</v>
      </c>
      <c r="X1651" s="29">
        <f t="shared" si="460"/>
        <v>0</v>
      </c>
      <c r="Y1651" s="40">
        <f t="shared" si="461"/>
        <v>365</v>
      </c>
      <c r="Z1651" s="38">
        <f t="shared" si="462"/>
        <v>46081</v>
      </c>
      <c r="AA1651" s="41">
        <f t="shared" si="463"/>
        <v>181</v>
      </c>
      <c r="AB1651" s="24" t="s">
        <v>113</v>
      </c>
      <c r="AC1651" s="41">
        <f t="shared" si="464"/>
        <v>11909.7282</v>
      </c>
      <c r="AD1651" s="41">
        <v>1</v>
      </c>
      <c r="AE1651" s="72">
        <f>INDEX(SA!$C$2:$G$11,MATCH(Details!S1651,SA!$C$2:$C$11,0),MATCH(Details!V1651,SA!$C$2:$G$2,0))*Y1651/(F1651-E1651+1)</f>
        <v>10092.99</v>
      </c>
      <c r="AF1651" s="41">
        <f t="shared" si="465"/>
        <v>0</v>
      </c>
      <c r="AG1651" s="41">
        <f t="shared" si="466"/>
        <v>0</v>
      </c>
      <c r="AH1651" s="41">
        <f t="shared" si="467"/>
        <v>1816.7382</v>
      </c>
      <c r="AI1651" s="60">
        <f t="shared" si="468"/>
        <v>403.71960000000001</v>
      </c>
      <c r="AJ1651" s="60">
        <f t="shared" si="469"/>
        <v>2270.9227500000002</v>
      </c>
      <c r="AK1651" s="60">
        <f t="shared" si="470"/>
        <v>5005.0169589041097</v>
      </c>
      <c r="AL1651" s="60">
        <f t="shared" si="471"/>
        <v>3678.6874647945206</v>
      </c>
      <c r="AM1651" s="41">
        <f t="shared" si="472"/>
        <v>3739.6601852054787</v>
      </c>
      <c r="AN1651" s="42">
        <f t="shared" si="473"/>
        <v>45715</v>
      </c>
      <c r="AO1651" s="43">
        <f t="shared" si="474"/>
        <v>10092.99</v>
      </c>
    </row>
    <row r="1652" spans="1:41" s="24" customFormat="1" ht="15.75" customHeight="1" x14ac:dyDescent="0.35">
      <c r="A1652" s="36" t="s">
        <v>27</v>
      </c>
      <c r="B1652" s="36">
        <v>202509</v>
      </c>
      <c r="C1652" s="24" t="s">
        <v>736</v>
      </c>
      <c r="D1652" s="24" t="s">
        <v>119</v>
      </c>
      <c r="E1652" s="62">
        <v>45901</v>
      </c>
      <c r="F1652" s="62">
        <v>46265</v>
      </c>
      <c r="G1652" s="37" t="s">
        <v>2006</v>
      </c>
      <c r="H1652" s="36">
        <v>652261</v>
      </c>
      <c r="I1652" s="63">
        <v>21676</v>
      </c>
      <c r="J1652" s="24" t="s">
        <v>4557</v>
      </c>
      <c r="K1652" s="63">
        <f t="shared" si="457"/>
        <v>45901</v>
      </c>
      <c r="L1652" s="55">
        <f t="shared" si="458"/>
        <v>0.04</v>
      </c>
      <c r="M1652" s="76">
        <v>0.22500000000000001</v>
      </c>
      <c r="N1652" s="62">
        <v>45901</v>
      </c>
      <c r="O1652" s="62">
        <v>46265</v>
      </c>
      <c r="P1652" s="63"/>
      <c r="Q1652" s="63"/>
      <c r="R1652" s="78">
        <v>66</v>
      </c>
      <c r="S1652" s="63" t="str">
        <f>VLOOKUP(R1652,SA!$B$3:$C$11,2,1)</f>
        <v>66-70</v>
      </c>
      <c r="T1652" s="38" t="s">
        <v>97</v>
      </c>
      <c r="U1652" s="24" t="s">
        <v>5744</v>
      </c>
      <c r="V1652" s="24">
        <v>400000</v>
      </c>
      <c r="W1652" s="39">
        <f t="shared" si="459"/>
        <v>0</v>
      </c>
      <c r="X1652" s="29">
        <f t="shared" si="460"/>
        <v>0</v>
      </c>
      <c r="Y1652" s="40">
        <f t="shared" si="461"/>
        <v>365</v>
      </c>
      <c r="Z1652" s="38">
        <f t="shared" si="462"/>
        <v>46081</v>
      </c>
      <c r="AA1652" s="41">
        <f t="shared" si="463"/>
        <v>181</v>
      </c>
      <c r="AB1652" s="24" t="s">
        <v>113</v>
      </c>
      <c r="AC1652" s="41">
        <f t="shared" si="464"/>
        <v>17021.971999999998</v>
      </c>
      <c r="AD1652" s="41">
        <v>1</v>
      </c>
      <c r="AE1652" s="72">
        <f>INDEX(SA!$C$2:$G$11,MATCH(Details!S1652,SA!$C$2:$C$11,0),MATCH(Details!V1652,SA!$C$2:$G$2,0))*Y1652/(F1652-E1652+1)</f>
        <v>14425.4</v>
      </c>
      <c r="AF1652" s="41">
        <f t="shared" si="465"/>
        <v>0</v>
      </c>
      <c r="AG1652" s="41">
        <f t="shared" si="466"/>
        <v>0</v>
      </c>
      <c r="AH1652" s="41">
        <f t="shared" si="467"/>
        <v>2596.5719999999997</v>
      </c>
      <c r="AI1652" s="60">
        <f t="shared" si="468"/>
        <v>577.01599999999996</v>
      </c>
      <c r="AJ1652" s="60">
        <f t="shared" si="469"/>
        <v>3245.7150000000001</v>
      </c>
      <c r="AK1652" s="60">
        <f t="shared" si="470"/>
        <v>7153.4175342465751</v>
      </c>
      <c r="AL1652" s="60">
        <f t="shared" si="471"/>
        <v>5257.7618876712322</v>
      </c>
      <c r="AM1652" s="41">
        <f t="shared" si="472"/>
        <v>5344.9071123287686</v>
      </c>
      <c r="AN1652" s="42">
        <f t="shared" si="473"/>
        <v>45715</v>
      </c>
      <c r="AO1652" s="43">
        <f t="shared" si="474"/>
        <v>14425.4</v>
      </c>
    </row>
    <row r="1653" spans="1:41" s="24" customFormat="1" ht="15.75" customHeight="1" x14ac:dyDescent="0.35">
      <c r="A1653" s="36" t="s">
        <v>27</v>
      </c>
      <c r="B1653" s="36">
        <v>202509</v>
      </c>
      <c r="C1653" s="24" t="s">
        <v>736</v>
      </c>
      <c r="D1653" s="24" t="s">
        <v>119</v>
      </c>
      <c r="E1653" s="62">
        <v>45901</v>
      </c>
      <c r="F1653" s="62">
        <v>46265</v>
      </c>
      <c r="G1653" s="37" t="s">
        <v>282</v>
      </c>
      <c r="H1653" s="36">
        <v>652261</v>
      </c>
      <c r="I1653" s="63">
        <v>31216</v>
      </c>
      <c r="J1653" s="24" t="s">
        <v>4558</v>
      </c>
      <c r="K1653" s="63">
        <f t="shared" si="457"/>
        <v>45901</v>
      </c>
      <c r="L1653" s="55">
        <f t="shared" si="458"/>
        <v>0.04</v>
      </c>
      <c r="M1653" s="76">
        <v>0.22500000000000001</v>
      </c>
      <c r="N1653" s="62">
        <v>45901</v>
      </c>
      <c r="O1653" s="62">
        <v>46265</v>
      </c>
      <c r="P1653" s="63"/>
      <c r="Q1653" s="63"/>
      <c r="R1653" s="78">
        <v>40</v>
      </c>
      <c r="S1653" s="63" t="str">
        <f>VLOOKUP(R1653,SA!$B$3:$C$11,2,1)</f>
        <v>36-45</v>
      </c>
      <c r="T1653" s="38" t="s">
        <v>97</v>
      </c>
      <c r="U1653" s="24" t="s">
        <v>56</v>
      </c>
      <c r="V1653" s="24">
        <v>400000</v>
      </c>
      <c r="W1653" s="39">
        <f t="shared" si="459"/>
        <v>400000</v>
      </c>
      <c r="X1653" s="29">
        <f t="shared" si="460"/>
        <v>1</v>
      </c>
      <c r="Y1653" s="40">
        <f t="shared" si="461"/>
        <v>365</v>
      </c>
      <c r="Z1653" s="38">
        <f t="shared" si="462"/>
        <v>46081</v>
      </c>
      <c r="AA1653" s="41">
        <f t="shared" si="463"/>
        <v>181</v>
      </c>
      <c r="AB1653" s="24" t="s">
        <v>113</v>
      </c>
      <c r="AC1653" s="41">
        <f t="shared" si="464"/>
        <v>5496.5225999999993</v>
      </c>
      <c r="AD1653" s="41">
        <v>1</v>
      </c>
      <c r="AE1653" s="72">
        <f>INDEX(SA!$C$2:$G$11,MATCH(Details!S1653,SA!$C$2:$C$11,0),MATCH(Details!V1653,SA!$C$2:$G$2,0))*Y1653/(F1653-E1653+1)</f>
        <v>4658.07</v>
      </c>
      <c r="AF1653" s="41">
        <f t="shared" si="465"/>
        <v>0</v>
      </c>
      <c r="AG1653" s="41">
        <f t="shared" si="466"/>
        <v>0</v>
      </c>
      <c r="AH1653" s="41">
        <f t="shared" si="467"/>
        <v>838.45259999999996</v>
      </c>
      <c r="AI1653" s="60">
        <f t="shared" si="468"/>
        <v>186.3228</v>
      </c>
      <c r="AJ1653" s="60">
        <f t="shared" si="469"/>
        <v>1048.06575</v>
      </c>
      <c r="AK1653" s="60">
        <f t="shared" si="470"/>
        <v>2309.8922465753421</v>
      </c>
      <c r="AL1653" s="60">
        <f t="shared" si="471"/>
        <v>1697.7708012328765</v>
      </c>
      <c r="AM1653" s="41">
        <f t="shared" si="472"/>
        <v>1725.9106487671231</v>
      </c>
      <c r="AN1653" s="42">
        <f t="shared" si="473"/>
        <v>45715</v>
      </c>
      <c r="AO1653" s="43">
        <f t="shared" si="474"/>
        <v>4658.07</v>
      </c>
    </row>
    <row r="1654" spans="1:41" s="24" customFormat="1" ht="15.75" customHeight="1" x14ac:dyDescent="0.35">
      <c r="A1654" s="36" t="s">
        <v>27</v>
      </c>
      <c r="B1654" s="36">
        <v>202509</v>
      </c>
      <c r="C1654" s="24" t="s">
        <v>736</v>
      </c>
      <c r="D1654" s="24" t="s">
        <v>119</v>
      </c>
      <c r="E1654" s="62">
        <v>45901</v>
      </c>
      <c r="F1654" s="62">
        <v>46265</v>
      </c>
      <c r="G1654" s="37" t="s">
        <v>2007</v>
      </c>
      <c r="H1654" s="36">
        <v>652261</v>
      </c>
      <c r="I1654" s="63">
        <v>43319</v>
      </c>
      <c r="J1654" s="24" t="s">
        <v>4559</v>
      </c>
      <c r="K1654" s="63">
        <f t="shared" si="457"/>
        <v>45901</v>
      </c>
      <c r="L1654" s="55">
        <f t="shared" si="458"/>
        <v>0.04</v>
      </c>
      <c r="M1654" s="76">
        <v>0.22500000000000001</v>
      </c>
      <c r="N1654" s="62">
        <v>45901</v>
      </c>
      <c r="O1654" s="62">
        <v>46265</v>
      </c>
      <c r="P1654" s="63"/>
      <c r="Q1654" s="63"/>
      <c r="R1654" s="78">
        <v>7</v>
      </c>
      <c r="S1654" s="63" t="str">
        <f>VLOOKUP(R1654,SA!$B$3:$C$11,2,1)</f>
        <v>0-25</v>
      </c>
      <c r="T1654" s="38" t="s">
        <v>97</v>
      </c>
      <c r="U1654" s="24" t="s">
        <v>5745</v>
      </c>
      <c r="V1654" s="24">
        <v>400000</v>
      </c>
      <c r="W1654" s="39">
        <f t="shared" si="459"/>
        <v>0</v>
      </c>
      <c r="X1654" s="29">
        <f t="shared" si="460"/>
        <v>0</v>
      </c>
      <c r="Y1654" s="40">
        <f t="shared" si="461"/>
        <v>365</v>
      </c>
      <c r="Z1654" s="38">
        <f t="shared" si="462"/>
        <v>46081</v>
      </c>
      <c r="AA1654" s="41">
        <f t="shared" si="463"/>
        <v>181</v>
      </c>
      <c r="AB1654" s="24" t="s">
        <v>113</v>
      </c>
      <c r="AC1654" s="41">
        <f t="shared" si="464"/>
        <v>4043.8364000000001</v>
      </c>
      <c r="AD1654" s="41">
        <v>1</v>
      </c>
      <c r="AE1654" s="72">
        <f>INDEX(SA!$C$2:$G$11,MATCH(Details!S1654,SA!$C$2:$C$11,0),MATCH(Details!V1654,SA!$C$2:$G$2,0))*Y1654/(F1654-E1654+1)</f>
        <v>3426.98</v>
      </c>
      <c r="AF1654" s="41">
        <f t="shared" si="465"/>
        <v>0</v>
      </c>
      <c r="AG1654" s="41">
        <f t="shared" si="466"/>
        <v>0</v>
      </c>
      <c r="AH1654" s="41">
        <f t="shared" si="467"/>
        <v>616.85640000000001</v>
      </c>
      <c r="AI1654" s="60">
        <f t="shared" si="468"/>
        <v>137.07920000000001</v>
      </c>
      <c r="AJ1654" s="60">
        <f t="shared" si="469"/>
        <v>771.07050000000004</v>
      </c>
      <c r="AK1654" s="60">
        <f t="shared" si="470"/>
        <v>1699.4065205479453</v>
      </c>
      <c r="AL1654" s="60">
        <f t="shared" si="471"/>
        <v>1249.0637926027398</v>
      </c>
      <c r="AM1654" s="41">
        <f t="shared" si="472"/>
        <v>1269.7665073972601</v>
      </c>
      <c r="AN1654" s="42">
        <f t="shared" si="473"/>
        <v>45715</v>
      </c>
      <c r="AO1654" s="43">
        <f t="shared" si="474"/>
        <v>3426.98</v>
      </c>
    </row>
    <row r="1655" spans="1:41" s="24" customFormat="1" ht="15.75" customHeight="1" x14ac:dyDescent="0.35">
      <c r="A1655" s="36" t="s">
        <v>27</v>
      </c>
      <c r="B1655" s="36">
        <v>202509</v>
      </c>
      <c r="C1655" s="24" t="s">
        <v>736</v>
      </c>
      <c r="D1655" s="24" t="s">
        <v>119</v>
      </c>
      <c r="E1655" s="62">
        <v>45901</v>
      </c>
      <c r="F1655" s="62">
        <v>46265</v>
      </c>
      <c r="G1655" s="37" t="s">
        <v>2008</v>
      </c>
      <c r="H1655" s="36">
        <v>652263</v>
      </c>
      <c r="I1655" s="63">
        <v>20214</v>
      </c>
      <c r="J1655" s="24" t="s">
        <v>4560</v>
      </c>
      <c r="K1655" s="63">
        <f t="shared" si="457"/>
        <v>45901</v>
      </c>
      <c r="L1655" s="55">
        <f t="shared" si="458"/>
        <v>0.04</v>
      </c>
      <c r="M1655" s="76">
        <v>0.22500000000000001</v>
      </c>
      <c r="N1655" s="62">
        <v>45901</v>
      </c>
      <c r="O1655" s="62">
        <v>46265</v>
      </c>
      <c r="P1655" s="63"/>
      <c r="Q1655" s="63"/>
      <c r="R1655" s="78">
        <v>70</v>
      </c>
      <c r="S1655" s="63" t="str">
        <f>VLOOKUP(R1655,SA!$B$3:$C$11,2,1)</f>
        <v>66-70</v>
      </c>
      <c r="T1655" s="38" t="s">
        <v>98</v>
      </c>
      <c r="U1655" s="24" t="s">
        <v>5747</v>
      </c>
      <c r="V1655" s="24">
        <v>400000</v>
      </c>
      <c r="W1655" s="39">
        <f t="shared" si="459"/>
        <v>0</v>
      </c>
      <c r="X1655" s="29">
        <f t="shared" si="460"/>
        <v>0</v>
      </c>
      <c r="Y1655" s="40">
        <f t="shared" si="461"/>
        <v>365</v>
      </c>
      <c r="Z1655" s="38">
        <f t="shared" si="462"/>
        <v>46081</v>
      </c>
      <c r="AA1655" s="41">
        <f t="shared" si="463"/>
        <v>181</v>
      </c>
      <c r="AB1655" s="24" t="s">
        <v>113</v>
      </c>
      <c r="AC1655" s="41">
        <f t="shared" si="464"/>
        <v>17021.971999999998</v>
      </c>
      <c r="AD1655" s="41">
        <v>1</v>
      </c>
      <c r="AE1655" s="72">
        <f>INDEX(SA!$C$2:$G$11,MATCH(Details!S1655,SA!$C$2:$C$11,0),MATCH(Details!V1655,SA!$C$2:$G$2,0))*Y1655/(F1655-E1655+1)</f>
        <v>14425.4</v>
      </c>
      <c r="AF1655" s="41">
        <f t="shared" si="465"/>
        <v>0</v>
      </c>
      <c r="AG1655" s="41">
        <f t="shared" si="466"/>
        <v>0</v>
      </c>
      <c r="AH1655" s="41">
        <f t="shared" si="467"/>
        <v>2596.5719999999997</v>
      </c>
      <c r="AI1655" s="60">
        <f t="shared" si="468"/>
        <v>577.01599999999996</v>
      </c>
      <c r="AJ1655" s="60">
        <f t="shared" si="469"/>
        <v>3245.7150000000001</v>
      </c>
      <c r="AK1655" s="60">
        <f t="shared" si="470"/>
        <v>7153.4175342465751</v>
      </c>
      <c r="AL1655" s="60">
        <f t="shared" si="471"/>
        <v>5257.7618876712322</v>
      </c>
      <c r="AM1655" s="41">
        <f t="shared" si="472"/>
        <v>5344.9071123287686</v>
      </c>
      <c r="AN1655" s="42">
        <f t="shared" si="473"/>
        <v>45715</v>
      </c>
      <c r="AO1655" s="43">
        <f t="shared" si="474"/>
        <v>14425.4</v>
      </c>
    </row>
    <row r="1656" spans="1:41" s="24" customFormat="1" ht="15.75" customHeight="1" x14ac:dyDescent="0.35">
      <c r="A1656" s="36" t="s">
        <v>27</v>
      </c>
      <c r="B1656" s="36">
        <v>202509</v>
      </c>
      <c r="C1656" s="24" t="s">
        <v>736</v>
      </c>
      <c r="D1656" s="24" t="s">
        <v>119</v>
      </c>
      <c r="E1656" s="62">
        <v>45901</v>
      </c>
      <c r="F1656" s="62">
        <v>46265</v>
      </c>
      <c r="G1656" s="37" t="s">
        <v>2009</v>
      </c>
      <c r="H1656" s="36">
        <v>652263</v>
      </c>
      <c r="I1656" s="63">
        <v>38591</v>
      </c>
      <c r="J1656" s="24" t="s">
        <v>4561</v>
      </c>
      <c r="K1656" s="63">
        <f t="shared" si="457"/>
        <v>45901</v>
      </c>
      <c r="L1656" s="55">
        <f t="shared" si="458"/>
        <v>0.04</v>
      </c>
      <c r="M1656" s="76">
        <v>0.22500000000000001</v>
      </c>
      <c r="N1656" s="62">
        <v>45901</v>
      </c>
      <c r="O1656" s="62">
        <v>46265</v>
      </c>
      <c r="P1656" s="63"/>
      <c r="Q1656" s="63"/>
      <c r="R1656" s="78">
        <v>20</v>
      </c>
      <c r="S1656" s="63" t="str">
        <f>VLOOKUP(R1656,SA!$B$3:$C$11,2,1)</f>
        <v>0-25</v>
      </c>
      <c r="T1656" s="38" t="s">
        <v>97</v>
      </c>
      <c r="U1656" s="24" t="s">
        <v>5745</v>
      </c>
      <c r="V1656" s="24">
        <v>400000</v>
      </c>
      <c r="W1656" s="39">
        <f t="shared" si="459"/>
        <v>0</v>
      </c>
      <c r="X1656" s="29">
        <f t="shared" si="460"/>
        <v>0</v>
      </c>
      <c r="Y1656" s="40">
        <f t="shared" si="461"/>
        <v>365</v>
      </c>
      <c r="Z1656" s="38">
        <f t="shared" si="462"/>
        <v>46081</v>
      </c>
      <c r="AA1656" s="41">
        <f t="shared" si="463"/>
        <v>181</v>
      </c>
      <c r="AB1656" s="24" t="s">
        <v>113</v>
      </c>
      <c r="AC1656" s="41">
        <f t="shared" si="464"/>
        <v>4043.8364000000001</v>
      </c>
      <c r="AD1656" s="41">
        <v>1</v>
      </c>
      <c r="AE1656" s="72">
        <f>INDEX(SA!$C$2:$G$11,MATCH(Details!S1656,SA!$C$2:$C$11,0),MATCH(Details!V1656,SA!$C$2:$G$2,0))*Y1656/(F1656-E1656+1)</f>
        <v>3426.98</v>
      </c>
      <c r="AF1656" s="41">
        <f t="shared" si="465"/>
        <v>0</v>
      </c>
      <c r="AG1656" s="41">
        <f t="shared" si="466"/>
        <v>0</v>
      </c>
      <c r="AH1656" s="41">
        <f t="shared" si="467"/>
        <v>616.85640000000001</v>
      </c>
      <c r="AI1656" s="60">
        <f t="shared" si="468"/>
        <v>137.07920000000001</v>
      </c>
      <c r="AJ1656" s="60">
        <f t="shared" si="469"/>
        <v>771.07050000000004</v>
      </c>
      <c r="AK1656" s="60">
        <f t="shared" si="470"/>
        <v>1699.4065205479453</v>
      </c>
      <c r="AL1656" s="60">
        <f t="shared" si="471"/>
        <v>1249.0637926027398</v>
      </c>
      <c r="AM1656" s="41">
        <f t="shared" si="472"/>
        <v>1269.7665073972601</v>
      </c>
      <c r="AN1656" s="42">
        <f t="shared" si="473"/>
        <v>45715</v>
      </c>
      <c r="AO1656" s="43">
        <f t="shared" si="474"/>
        <v>3426.98</v>
      </c>
    </row>
    <row r="1657" spans="1:41" s="24" customFormat="1" ht="15.75" customHeight="1" x14ac:dyDescent="0.35">
      <c r="A1657" s="36" t="s">
        <v>27</v>
      </c>
      <c r="B1657" s="36">
        <v>202509</v>
      </c>
      <c r="C1657" s="24" t="s">
        <v>736</v>
      </c>
      <c r="D1657" s="24" t="s">
        <v>119</v>
      </c>
      <c r="E1657" s="62">
        <v>45901</v>
      </c>
      <c r="F1657" s="62">
        <v>46265</v>
      </c>
      <c r="G1657" s="37" t="s">
        <v>2010</v>
      </c>
      <c r="H1657" s="36">
        <v>652263</v>
      </c>
      <c r="I1657" s="63">
        <v>37659</v>
      </c>
      <c r="J1657" s="24" t="s">
        <v>4562</v>
      </c>
      <c r="K1657" s="63">
        <f t="shared" si="457"/>
        <v>45901</v>
      </c>
      <c r="L1657" s="55">
        <f t="shared" si="458"/>
        <v>0.04</v>
      </c>
      <c r="M1657" s="76">
        <v>0.22500000000000001</v>
      </c>
      <c r="N1657" s="62">
        <v>45901</v>
      </c>
      <c r="O1657" s="62">
        <v>46265</v>
      </c>
      <c r="P1657" s="63"/>
      <c r="Q1657" s="63"/>
      <c r="R1657" s="78">
        <v>22</v>
      </c>
      <c r="S1657" s="63" t="str">
        <f>VLOOKUP(R1657,SA!$B$3:$C$11,2,1)</f>
        <v>0-25</v>
      </c>
      <c r="T1657" s="38" t="s">
        <v>98</v>
      </c>
      <c r="U1657" s="24" t="s">
        <v>5746</v>
      </c>
      <c r="V1657" s="24">
        <v>400000</v>
      </c>
      <c r="W1657" s="39">
        <f t="shared" si="459"/>
        <v>0</v>
      </c>
      <c r="X1657" s="29">
        <f t="shared" si="460"/>
        <v>0</v>
      </c>
      <c r="Y1657" s="40">
        <f t="shared" si="461"/>
        <v>365</v>
      </c>
      <c r="Z1657" s="38">
        <f t="shared" si="462"/>
        <v>46081</v>
      </c>
      <c r="AA1657" s="41">
        <f t="shared" si="463"/>
        <v>181</v>
      </c>
      <c r="AB1657" s="24" t="s">
        <v>113</v>
      </c>
      <c r="AC1657" s="41">
        <f t="shared" si="464"/>
        <v>4043.8364000000001</v>
      </c>
      <c r="AD1657" s="41">
        <v>1</v>
      </c>
      <c r="AE1657" s="72">
        <f>INDEX(SA!$C$2:$G$11,MATCH(Details!S1657,SA!$C$2:$C$11,0),MATCH(Details!V1657,SA!$C$2:$G$2,0))*Y1657/(F1657-E1657+1)</f>
        <v>3426.98</v>
      </c>
      <c r="AF1657" s="41">
        <f t="shared" si="465"/>
        <v>0</v>
      </c>
      <c r="AG1657" s="41">
        <f t="shared" si="466"/>
        <v>0</v>
      </c>
      <c r="AH1657" s="41">
        <f t="shared" si="467"/>
        <v>616.85640000000001</v>
      </c>
      <c r="AI1657" s="60">
        <f t="shared" si="468"/>
        <v>137.07920000000001</v>
      </c>
      <c r="AJ1657" s="60">
        <f t="shared" si="469"/>
        <v>771.07050000000004</v>
      </c>
      <c r="AK1657" s="60">
        <f t="shared" si="470"/>
        <v>1699.4065205479453</v>
      </c>
      <c r="AL1657" s="60">
        <f t="shared" si="471"/>
        <v>1249.0637926027398</v>
      </c>
      <c r="AM1657" s="41">
        <f t="shared" si="472"/>
        <v>1269.7665073972601</v>
      </c>
      <c r="AN1657" s="42">
        <f t="shared" si="473"/>
        <v>45715</v>
      </c>
      <c r="AO1657" s="43">
        <f t="shared" si="474"/>
        <v>3426.98</v>
      </c>
    </row>
    <row r="1658" spans="1:41" s="24" customFormat="1" ht="15.75" customHeight="1" x14ac:dyDescent="0.35">
      <c r="A1658" s="36" t="s">
        <v>27</v>
      </c>
      <c r="B1658" s="36">
        <v>202509</v>
      </c>
      <c r="C1658" s="24" t="s">
        <v>736</v>
      </c>
      <c r="D1658" s="24" t="s">
        <v>119</v>
      </c>
      <c r="E1658" s="62">
        <v>45901</v>
      </c>
      <c r="F1658" s="62">
        <v>46265</v>
      </c>
      <c r="G1658" s="37" t="s">
        <v>308</v>
      </c>
      <c r="H1658" s="36">
        <v>652263</v>
      </c>
      <c r="I1658" s="63">
        <v>27557</v>
      </c>
      <c r="J1658" s="24" t="s">
        <v>4563</v>
      </c>
      <c r="K1658" s="63">
        <f t="shared" si="457"/>
        <v>45901</v>
      </c>
      <c r="L1658" s="55">
        <f t="shared" si="458"/>
        <v>0.04</v>
      </c>
      <c r="M1658" s="76">
        <v>0.22500000000000001</v>
      </c>
      <c r="N1658" s="62">
        <v>45901</v>
      </c>
      <c r="O1658" s="62">
        <v>46265</v>
      </c>
      <c r="P1658" s="63"/>
      <c r="Q1658" s="63"/>
      <c r="R1658" s="78">
        <v>50</v>
      </c>
      <c r="S1658" s="63" t="str">
        <f>VLOOKUP(R1658,SA!$B$3:$C$11,2,1)</f>
        <v>46-55</v>
      </c>
      <c r="T1658" s="38" t="s">
        <v>97</v>
      </c>
      <c r="U1658" s="24" t="s">
        <v>56</v>
      </c>
      <c r="V1658" s="24">
        <v>400000</v>
      </c>
      <c r="W1658" s="39">
        <f t="shared" si="459"/>
        <v>400000</v>
      </c>
      <c r="X1658" s="29">
        <f t="shared" si="460"/>
        <v>1</v>
      </c>
      <c r="Y1658" s="40">
        <f t="shared" si="461"/>
        <v>365</v>
      </c>
      <c r="Z1658" s="38">
        <f t="shared" si="462"/>
        <v>46081</v>
      </c>
      <c r="AA1658" s="41">
        <f t="shared" si="463"/>
        <v>181</v>
      </c>
      <c r="AB1658" s="24" t="s">
        <v>113</v>
      </c>
      <c r="AC1658" s="41">
        <f t="shared" si="464"/>
        <v>8108.2165999999997</v>
      </c>
      <c r="AD1658" s="41">
        <v>1</v>
      </c>
      <c r="AE1658" s="72">
        <f>INDEX(SA!$C$2:$G$11,MATCH(Details!S1658,SA!$C$2:$C$11,0),MATCH(Details!V1658,SA!$C$2:$G$2,0))*Y1658/(F1658-E1658+1)</f>
        <v>6871.37</v>
      </c>
      <c r="AF1658" s="41">
        <f t="shared" si="465"/>
        <v>0</v>
      </c>
      <c r="AG1658" s="41">
        <f t="shared" si="466"/>
        <v>0</v>
      </c>
      <c r="AH1658" s="41">
        <f t="shared" si="467"/>
        <v>1236.8465999999999</v>
      </c>
      <c r="AI1658" s="60">
        <f t="shared" si="468"/>
        <v>274.85480000000001</v>
      </c>
      <c r="AJ1658" s="60">
        <f t="shared" si="469"/>
        <v>1546.05825</v>
      </c>
      <c r="AK1658" s="60">
        <f t="shared" si="470"/>
        <v>3407.446493150685</v>
      </c>
      <c r="AL1658" s="60">
        <f t="shared" si="471"/>
        <v>2504.4731724657536</v>
      </c>
      <c r="AM1658" s="41">
        <f t="shared" si="472"/>
        <v>2545.9837775342462</v>
      </c>
      <c r="AN1658" s="42">
        <f t="shared" si="473"/>
        <v>45715</v>
      </c>
      <c r="AO1658" s="43">
        <f t="shared" si="474"/>
        <v>6871.37</v>
      </c>
    </row>
    <row r="1659" spans="1:41" s="24" customFormat="1" ht="15.75" customHeight="1" x14ac:dyDescent="0.35">
      <c r="A1659" s="36" t="s">
        <v>27</v>
      </c>
      <c r="B1659" s="36">
        <v>202509</v>
      </c>
      <c r="C1659" s="24" t="s">
        <v>736</v>
      </c>
      <c r="D1659" s="24" t="s">
        <v>119</v>
      </c>
      <c r="E1659" s="62">
        <v>45901</v>
      </c>
      <c r="F1659" s="62">
        <v>46265</v>
      </c>
      <c r="G1659" s="37" t="s">
        <v>2011</v>
      </c>
      <c r="H1659" s="36">
        <v>652263</v>
      </c>
      <c r="I1659" s="63">
        <v>29813</v>
      </c>
      <c r="J1659" s="24" t="s">
        <v>4564</v>
      </c>
      <c r="K1659" s="63">
        <f t="shared" si="457"/>
        <v>45901</v>
      </c>
      <c r="L1659" s="55">
        <f t="shared" si="458"/>
        <v>0.04</v>
      </c>
      <c r="M1659" s="76">
        <v>0.22500000000000001</v>
      </c>
      <c r="N1659" s="62">
        <v>45901</v>
      </c>
      <c r="O1659" s="62">
        <v>46265</v>
      </c>
      <c r="P1659" s="63"/>
      <c r="Q1659" s="63"/>
      <c r="R1659" s="78">
        <v>44</v>
      </c>
      <c r="S1659" s="63" t="str">
        <f>VLOOKUP(R1659,SA!$B$3:$C$11,2,1)</f>
        <v>36-45</v>
      </c>
      <c r="T1659" s="38" t="s">
        <v>98</v>
      </c>
      <c r="U1659" s="24" t="s">
        <v>5743</v>
      </c>
      <c r="V1659" s="24">
        <v>400000</v>
      </c>
      <c r="W1659" s="39">
        <f t="shared" si="459"/>
        <v>0</v>
      </c>
      <c r="X1659" s="29">
        <f t="shared" si="460"/>
        <v>0</v>
      </c>
      <c r="Y1659" s="40">
        <f t="shared" si="461"/>
        <v>365</v>
      </c>
      <c r="Z1659" s="38">
        <f t="shared" si="462"/>
        <v>46081</v>
      </c>
      <c r="AA1659" s="41">
        <f t="shared" si="463"/>
        <v>181</v>
      </c>
      <c r="AB1659" s="24" t="s">
        <v>113</v>
      </c>
      <c r="AC1659" s="41">
        <f t="shared" si="464"/>
        <v>5496.5225999999993</v>
      </c>
      <c r="AD1659" s="41">
        <v>1</v>
      </c>
      <c r="AE1659" s="72">
        <f>INDEX(SA!$C$2:$G$11,MATCH(Details!S1659,SA!$C$2:$C$11,0),MATCH(Details!V1659,SA!$C$2:$G$2,0))*Y1659/(F1659-E1659+1)</f>
        <v>4658.07</v>
      </c>
      <c r="AF1659" s="41">
        <f t="shared" si="465"/>
        <v>0</v>
      </c>
      <c r="AG1659" s="41">
        <f t="shared" si="466"/>
        <v>0</v>
      </c>
      <c r="AH1659" s="41">
        <f t="shared" si="467"/>
        <v>838.45259999999996</v>
      </c>
      <c r="AI1659" s="60">
        <f t="shared" si="468"/>
        <v>186.3228</v>
      </c>
      <c r="AJ1659" s="60">
        <f t="shared" si="469"/>
        <v>1048.06575</v>
      </c>
      <c r="AK1659" s="60">
        <f t="shared" si="470"/>
        <v>2309.8922465753421</v>
      </c>
      <c r="AL1659" s="60">
        <f t="shared" si="471"/>
        <v>1697.7708012328765</v>
      </c>
      <c r="AM1659" s="41">
        <f t="shared" si="472"/>
        <v>1725.9106487671231</v>
      </c>
      <c r="AN1659" s="42">
        <f t="shared" si="473"/>
        <v>45715</v>
      </c>
      <c r="AO1659" s="43">
        <f t="shared" si="474"/>
        <v>4658.07</v>
      </c>
    </row>
    <row r="1660" spans="1:41" s="24" customFormat="1" ht="15.75" customHeight="1" x14ac:dyDescent="0.35">
      <c r="A1660" s="36" t="s">
        <v>27</v>
      </c>
      <c r="B1660" s="36">
        <v>202509</v>
      </c>
      <c r="C1660" s="24" t="s">
        <v>736</v>
      </c>
      <c r="D1660" s="24" t="s">
        <v>119</v>
      </c>
      <c r="E1660" s="62">
        <v>45901</v>
      </c>
      <c r="F1660" s="62">
        <v>46265</v>
      </c>
      <c r="G1660" s="37" t="s">
        <v>333</v>
      </c>
      <c r="H1660" s="36">
        <v>652264</v>
      </c>
      <c r="I1660" s="63">
        <v>30205</v>
      </c>
      <c r="J1660" s="24" t="s">
        <v>4565</v>
      </c>
      <c r="K1660" s="63">
        <f t="shared" si="457"/>
        <v>45901</v>
      </c>
      <c r="L1660" s="55">
        <f t="shared" si="458"/>
        <v>0.04</v>
      </c>
      <c r="M1660" s="76">
        <v>0.22500000000000001</v>
      </c>
      <c r="N1660" s="62">
        <v>45901</v>
      </c>
      <c r="O1660" s="62">
        <v>46265</v>
      </c>
      <c r="P1660" s="63"/>
      <c r="Q1660" s="63"/>
      <c r="R1660" s="78">
        <v>42</v>
      </c>
      <c r="S1660" s="63" t="str">
        <f>VLOOKUP(R1660,SA!$B$3:$C$11,2,1)</f>
        <v>36-45</v>
      </c>
      <c r="T1660" s="38" t="s">
        <v>97</v>
      </c>
      <c r="U1660" s="24" t="s">
        <v>56</v>
      </c>
      <c r="V1660" s="24">
        <v>400000</v>
      </c>
      <c r="W1660" s="39">
        <f t="shared" si="459"/>
        <v>400000</v>
      </c>
      <c r="X1660" s="29">
        <f t="shared" si="460"/>
        <v>1</v>
      </c>
      <c r="Y1660" s="40">
        <f t="shared" si="461"/>
        <v>365</v>
      </c>
      <c r="Z1660" s="38">
        <f t="shared" si="462"/>
        <v>46081</v>
      </c>
      <c r="AA1660" s="41">
        <f t="shared" si="463"/>
        <v>181</v>
      </c>
      <c r="AB1660" s="24" t="s">
        <v>113</v>
      </c>
      <c r="AC1660" s="41">
        <f t="shared" si="464"/>
        <v>5496.5225999999993</v>
      </c>
      <c r="AD1660" s="41">
        <v>1</v>
      </c>
      <c r="AE1660" s="72">
        <f>INDEX(SA!$C$2:$G$11,MATCH(Details!S1660,SA!$C$2:$C$11,0),MATCH(Details!V1660,SA!$C$2:$G$2,0))*Y1660/(F1660-E1660+1)</f>
        <v>4658.07</v>
      </c>
      <c r="AF1660" s="41">
        <f t="shared" si="465"/>
        <v>0</v>
      </c>
      <c r="AG1660" s="41">
        <f t="shared" si="466"/>
        <v>0</v>
      </c>
      <c r="AH1660" s="41">
        <f t="shared" si="467"/>
        <v>838.45259999999996</v>
      </c>
      <c r="AI1660" s="60">
        <f t="shared" si="468"/>
        <v>186.3228</v>
      </c>
      <c r="AJ1660" s="60">
        <f t="shared" si="469"/>
        <v>1048.06575</v>
      </c>
      <c r="AK1660" s="60">
        <f t="shared" si="470"/>
        <v>2309.8922465753421</v>
      </c>
      <c r="AL1660" s="60">
        <f t="shared" si="471"/>
        <v>1697.7708012328765</v>
      </c>
      <c r="AM1660" s="41">
        <f t="shared" si="472"/>
        <v>1725.9106487671231</v>
      </c>
      <c r="AN1660" s="42">
        <f t="shared" si="473"/>
        <v>45715</v>
      </c>
      <c r="AO1660" s="43">
        <f t="shared" si="474"/>
        <v>4658.07</v>
      </c>
    </row>
    <row r="1661" spans="1:41" s="24" customFormat="1" ht="15.75" customHeight="1" x14ac:dyDescent="0.35">
      <c r="A1661" s="36" t="s">
        <v>27</v>
      </c>
      <c r="B1661" s="36">
        <v>202509</v>
      </c>
      <c r="C1661" s="24" t="s">
        <v>736</v>
      </c>
      <c r="D1661" s="24" t="s">
        <v>119</v>
      </c>
      <c r="E1661" s="62">
        <v>45901</v>
      </c>
      <c r="F1661" s="62">
        <v>46265</v>
      </c>
      <c r="G1661" s="37" t="s">
        <v>2012</v>
      </c>
      <c r="H1661" s="36">
        <v>652267</v>
      </c>
      <c r="I1661" s="63">
        <v>25355</v>
      </c>
      <c r="J1661" s="24" t="s">
        <v>4566</v>
      </c>
      <c r="K1661" s="63">
        <f t="shared" si="457"/>
        <v>45901</v>
      </c>
      <c r="L1661" s="55">
        <f t="shared" si="458"/>
        <v>0.04</v>
      </c>
      <c r="M1661" s="76">
        <v>0.22500000000000001</v>
      </c>
      <c r="N1661" s="62">
        <v>45901</v>
      </c>
      <c r="O1661" s="62">
        <v>46265</v>
      </c>
      <c r="P1661" s="63"/>
      <c r="Q1661" s="63"/>
      <c r="R1661" s="78">
        <v>56</v>
      </c>
      <c r="S1661" s="63" t="str">
        <f>VLOOKUP(R1661,SA!$B$3:$C$11,2,1)</f>
        <v>56-65</v>
      </c>
      <c r="T1661" s="38" t="s">
        <v>97</v>
      </c>
      <c r="U1661" s="24" t="s">
        <v>5744</v>
      </c>
      <c r="V1661" s="24">
        <v>300000</v>
      </c>
      <c r="W1661" s="39">
        <f t="shared" si="459"/>
        <v>0</v>
      </c>
      <c r="X1661" s="29">
        <f t="shared" si="460"/>
        <v>0</v>
      </c>
      <c r="Y1661" s="40">
        <f t="shared" si="461"/>
        <v>365</v>
      </c>
      <c r="Z1661" s="38">
        <f t="shared" si="462"/>
        <v>46081</v>
      </c>
      <c r="AA1661" s="41">
        <f t="shared" si="463"/>
        <v>181</v>
      </c>
      <c r="AB1661" s="24" t="s">
        <v>113</v>
      </c>
      <c r="AC1661" s="41">
        <f t="shared" si="464"/>
        <v>10831.751</v>
      </c>
      <c r="AD1661" s="41">
        <v>1</v>
      </c>
      <c r="AE1661" s="72">
        <f>INDEX(SA!$C$2:$G$11,MATCH(Details!S1661,SA!$C$2:$C$11,0),MATCH(Details!V1661,SA!$C$2:$G$2,0))*Y1661/(F1661-E1661+1)</f>
        <v>9179.4500000000007</v>
      </c>
      <c r="AF1661" s="41">
        <f t="shared" si="465"/>
        <v>0</v>
      </c>
      <c r="AG1661" s="41">
        <f t="shared" si="466"/>
        <v>0</v>
      </c>
      <c r="AH1661" s="41">
        <f t="shared" si="467"/>
        <v>1652.3010000000002</v>
      </c>
      <c r="AI1661" s="60">
        <f t="shared" si="468"/>
        <v>367.17800000000005</v>
      </c>
      <c r="AJ1661" s="60">
        <f t="shared" si="469"/>
        <v>2065.3762500000003</v>
      </c>
      <c r="AK1661" s="60">
        <f t="shared" si="470"/>
        <v>4552.0012328767125</v>
      </c>
      <c r="AL1661" s="60">
        <f t="shared" si="471"/>
        <v>3345.7209061643835</v>
      </c>
      <c r="AM1661" s="41">
        <f t="shared" si="472"/>
        <v>3401.1748438356171</v>
      </c>
      <c r="AN1661" s="42">
        <f t="shared" si="473"/>
        <v>45715</v>
      </c>
      <c r="AO1661" s="43">
        <f t="shared" si="474"/>
        <v>9179.4500000000007</v>
      </c>
    </row>
    <row r="1662" spans="1:41" s="24" customFormat="1" ht="15.75" customHeight="1" x14ac:dyDescent="0.35">
      <c r="A1662" s="36" t="s">
        <v>27</v>
      </c>
      <c r="B1662" s="36">
        <v>202509</v>
      </c>
      <c r="C1662" s="24" t="s">
        <v>736</v>
      </c>
      <c r="D1662" s="24" t="s">
        <v>119</v>
      </c>
      <c r="E1662" s="62">
        <v>45901</v>
      </c>
      <c r="F1662" s="62">
        <v>46265</v>
      </c>
      <c r="G1662" s="37" t="s">
        <v>2013</v>
      </c>
      <c r="H1662" s="36">
        <v>652267</v>
      </c>
      <c r="I1662" s="63">
        <v>44795</v>
      </c>
      <c r="J1662" s="24" t="s">
        <v>4567</v>
      </c>
      <c r="K1662" s="63">
        <f t="shared" si="457"/>
        <v>45901</v>
      </c>
      <c r="L1662" s="55">
        <f t="shared" si="458"/>
        <v>0.04</v>
      </c>
      <c r="M1662" s="76">
        <v>0.22500000000000001</v>
      </c>
      <c r="N1662" s="62">
        <v>45901</v>
      </c>
      <c r="O1662" s="62">
        <v>46265</v>
      </c>
      <c r="P1662" s="63"/>
      <c r="Q1662" s="63"/>
      <c r="R1662" s="78">
        <v>3</v>
      </c>
      <c r="S1662" s="63" t="str">
        <f>VLOOKUP(R1662,SA!$B$3:$C$11,2,1)</f>
        <v>0-25</v>
      </c>
      <c r="T1662" s="38" t="s">
        <v>98</v>
      </c>
      <c r="U1662" s="24" t="s">
        <v>5746</v>
      </c>
      <c r="V1662" s="24">
        <v>300000</v>
      </c>
      <c r="W1662" s="39">
        <f t="shared" si="459"/>
        <v>0</v>
      </c>
      <c r="X1662" s="29">
        <f t="shared" si="460"/>
        <v>0</v>
      </c>
      <c r="Y1662" s="40">
        <f t="shared" si="461"/>
        <v>365</v>
      </c>
      <c r="Z1662" s="38">
        <f t="shared" si="462"/>
        <v>46081</v>
      </c>
      <c r="AA1662" s="41">
        <f t="shared" si="463"/>
        <v>181</v>
      </c>
      <c r="AB1662" s="24" t="s">
        <v>113</v>
      </c>
      <c r="AC1662" s="41">
        <f t="shared" si="464"/>
        <v>3690.3792000000003</v>
      </c>
      <c r="AD1662" s="41">
        <v>1</v>
      </c>
      <c r="AE1662" s="72">
        <f>INDEX(SA!$C$2:$G$11,MATCH(Details!S1662,SA!$C$2:$C$11,0),MATCH(Details!V1662,SA!$C$2:$G$2,0))*Y1662/(F1662-E1662+1)</f>
        <v>3127.44</v>
      </c>
      <c r="AF1662" s="41">
        <f t="shared" si="465"/>
        <v>0</v>
      </c>
      <c r="AG1662" s="41">
        <f t="shared" si="466"/>
        <v>0</v>
      </c>
      <c r="AH1662" s="41">
        <f t="shared" si="467"/>
        <v>562.93920000000003</v>
      </c>
      <c r="AI1662" s="60">
        <f t="shared" si="468"/>
        <v>125.0976</v>
      </c>
      <c r="AJ1662" s="60">
        <f t="shared" si="469"/>
        <v>703.67399999999998</v>
      </c>
      <c r="AK1662" s="60">
        <f t="shared" si="470"/>
        <v>1550.8675068493151</v>
      </c>
      <c r="AL1662" s="60">
        <f t="shared" si="471"/>
        <v>1139.8876175342466</v>
      </c>
      <c r="AM1662" s="41">
        <f t="shared" si="472"/>
        <v>1158.7807824657534</v>
      </c>
      <c r="AN1662" s="42">
        <f t="shared" si="473"/>
        <v>45715</v>
      </c>
      <c r="AO1662" s="43">
        <f t="shared" si="474"/>
        <v>3127.44</v>
      </c>
    </row>
    <row r="1663" spans="1:41" s="24" customFormat="1" ht="15.75" customHeight="1" x14ac:dyDescent="0.35">
      <c r="A1663" s="36" t="s">
        <v>27</v>
      </c>
      <c r="B1663" s="36">
        <v>202509</v>
      </c>
      <c r="C1663" s="24" t="s">
        <v>736</v>
      </c>
      <c r="D1663" s="24" t="s">
        <v>119</v>
      </c>
      <c r="E1663" s="62">
        <v>45901</v>
      </c>
      <c r="F1663" s="62">
        <v>46265</v>
      </c>
      <c r="G1663" s="37" t="s">
        <v>2014</v>
      </c>
      <c r="H1663" s="36">
        <v>652267</v>
      </c>
      <c r="I1663" s="63">
        <v>43239</v>
      </c>
      <c r="J1663" s="24" t="s">
        <v>4568</v>
      </c>
      <c r="K1663" s="63">
        <f t="shared" si="457"/>
        <v>45901</v>
      </c>
      <c r="L1663" s="55">
        <f t="shared" si="458"/>
        <v>0.04</v>
      </c>
      <c r="M1663" s="76">
        <v>0.22500000000000001</v>
      </c>
      <c r="N1663" s="62">
        <v>45901</v>
      </c>
      <c r="O1663" s="62">
        <v>46265</v>
      </c>
      <c r="P1663" s="63"/>
      <c r="Q1663" s="63"/>
      <c r="R1663" s="78">
        <v>7</v>
      </c>
      <c r="S1663" s="63" t="str">
        <f>VLOOKUP(R1663,SA!$B$3:$C$11,2,1)</f>
        <v>0-25</v>
      </c>
      <c r="T1663" s="38" t="s">
        <v>98</v>
      </c>
      <c r="U1663" s="24" t="s">
        <v>5746</v>
      </c>
      <c r="V1663" s="24">
        <v>300000</v>
      </c>
      <c r="W1663" s="39">
        <f t="shared" si="459"/>
        <v>0</v>
      </c>
      <c r="X1663" s="29">
        <f t="shared" si="460"/>
        <v>0</v>
      </c>
      <c r="Y1663" s="40">
        <f t="shared" si="461"/>
        <v>365</v>
      </c>
      <c r="Z1663" s="38">
        <f t="shared" si="462"/>
        <v>46081</v>
      </c>
      <c r="AA1663" s="41">
        <f t="shared" si="463"/>
        <v>181</v>
      </c>
      <c r="AB1663" s="24" t="s">
        <v>113</v>
      </c>
      <c r="AC1663" s="41">
        <f t="shared" si="464"/>
        <v>3690.3792000000003</v>
      </c>
      <c r="AD1663" s="41">
        <v>1</v>
      </c>
      <c r="AE1663" s="72">
        <f>INDEX(SA!$C$2:$G$11,MATCH(Details!S1663,SA!$C$2:$C$11,0),MATCH(Details!V1663,SA!$C$2:$G$2,0))*Y1663/(F1663-E1663+1)</f>
        <v>3127.44</v>
      </c>
      <c r="AF1663" s="41">
        <f t="shared" si="465"/>
        <v>0</v>
      </c>
      <c r="AG1663" s="41">
        <f t="shared" si="466"/>
        <v>0</v>
      </c>
      <c r="AH1663" s="41">
        <f t="shared" si="467"/>
        <v>562.93920000000003</v>
      </c>
      <c r="AI1663" s="60">
        <f t="shared" si="468"/>
        <v>125.0976</v>
      </c>
      <c r="AJ1663" s="60">
        <f t="shared" si="469"/>
        <v>703.67399999999998</v>
      </c>
      <c r="AK1663" s="60">
        <f t="shared" si="470"/>
        <v>1550.8675068493151</v>
      </c>
      <c r="AL1663" s="60">
        <f t="shared" si="471"/>
        <v>1139.8876175342466</v>
      </c>
      <c r="AM1663" s="41">
        <f t="shared" si="472"/>
        <v>1158.7807824657534</v>
      </c>
      <c r="AN1663" s="42">
        <f t="shared" si="473"/>
        <v>45715</v>
      </c>
      <c r="AO1663" s="43">
        <f t="shared" si="474"/>
        <v>3127.44</v>
      </c>
    </row>
    <row r="1664" spans="1:41" s="24" customFormat="1" ht="15.75" customHeight="1" x14ac:dyDescent="0.35">
      <c r="A1664" s="36" t="s">
        <v>27</v>
      </c>
      <c r="B1664" s="36">
        <v>202509</v>
      </c>
      <c r="C1664" s="24" t="s">
        <v>736</v>
      </c>
      <c r="D1664" s="24" t="s">
        <v>119</v>
      </c>
      <c r="E1664" s="62">
        <v>45901</v>
      </c>
      <c r="F1664" s="62">
        <v>46265</v>
      </c>
      <c r="G1664" s="37" t="s">
        <v>2015</v>
      </c>
      <c r="H1664" s="36">
        <v>652267</v>
      </c>
      <c r="I1664" s="63">
        <v>26816</v>
      </c>
      <c r="J1664" s="24" t="s">
        <v>4569</v>
      </c>
      <c r="K1664" s="63">
        <f t="shared" si="457"/>
        <v>45901</v>
      </c>
      <c r="L1664" s="55">
        <f t="shared" si="458"/>
        <v>0.04</v>
      </c>
      <c r="M1664" s="76">
        <v>0.22500000000000001</v>
      </c>
      <c r="N1664" s="62">
        <v>45901</v>
      </c>
      <c r="O1664" s="62">
        <v>46265</v>
      </c>
      <c r="P1664" s="63"/>
      <c r="Q1664" s="63"/>
      <c r="R1664" s="78">
        <v>52</v>
      </c>
      <c r="S1664" s="63" t="str">
        <f>VLOOKUP(R1664,SA!$B$3:$C$11,2,1)</f>
        <v>46-55</v>
      </c>
      <c r="T1664" s="38" t="s">
        <v>98</v>
      </c>
      <c r="U1664" s="24" t="s">
        <v>5747</v>
      </c>
      <c r="V1664" s="24">
        <v>300000</v>
      </c>
      <c r="W1664" s="39">
        <f t="shared" si="459"/>
        <v>0</v>
      </c>
      <c r="X1664" s="29">
        <f t="shared" si="460"/>
        <v>0</v>
      </c>
      <c r="Y1664" s="40">
        <f t="shared" si="461"/>
        <v>365</v>
      </c>
      <c r="Z1664" s="38">
        <f t="shared" si="462"/>
        <v>46081</v>
      </c>
      <c r="AA1664" s="41">
        <f t="shared" si="463"/>
        <v>181</v>
      </c>
      <c r="AB1664" s="24" t="s">
        <v>113</v>
      </c>
      <c r="AC1664" s="41">
        <f t="shared" si="464"/>
        <v>7373.4659999999994</v>
      </c>
      <c r="AD1664" s="41">
        <v>1</v>
      </c>
      <c r="AE1664" s="72">
        <f>INDEX(SA!$C$2:$G$11,MATCH(Details!S1664,SA!$C$2:$C$11,0),MATCH(Details!V1664,SA!$C$2:$G$2,0))*Y1664/(F1664-E1664+1)</f>
        <v>6248.7</v>
      </c>
      <c r="AF1664" s="41">
        <f t="shared" si="465"/>
        <v>0</v>
      </c>
      <c r="AG1664" s="41">
        <f t="shared" si="466"/>
        <v>0</v>
      </c>
      <c r="AH1664" s="41">
        <f t="shared" si="467"/>
        <v>1124.7659999999998</v>
      </c>
      <c r="AI1664" s="60">
        <f t="shared" si="468"/>
        <v>249.94800000000001</v>
      </c>
      <c r="AJ1664" s="60">
        <f t="shared" si="469"/>
        <v>1405.9575</v>
      </c>
      <c r="AK1664" s="60">
        <f t="shared" si="470"/>
        <v>3098.6704109589041</v>
      </c>
      <c r="AL1664" s="60">
        <f t="shared" si="471"/>
        <v>2277.5227520547946</v>
      </c>
      <c r="AM1664" s="41">
        <f t="shared" si="472"/>
        <v>2315.2717479452049</v>
      </c>
      <c r="AN1664" s="42">
        <f t="shared" si="473"/>
        <v>45715</v>
      </c>
      <c r="AO1664" s="43">
        <f t="shared" si="474"/>
        <v>6248.7</v>
      </c>
    </row>
    <row r="1665" spans="1:41" s="24" customFormat="1" ht="15.75" customHeight="1" x14ac:dyDescent="0.35">
      <c r="A1665" s="36" t="s">
        <v>27</v>
      </c>
      <c r="B1665" s="36">
        <v>202509</v>
      </c>
      <c r="C1665" s="24" t="s">
        <v>736</v>
      </c>
      <c r="D1665" s="24" t="s">
        <v>119</v>
      </c>
      <c r="E1665" s="62">
        <v>45901</v>
      </c>
      <c r="F1665" s="62">
        <v>46265</v>
      </c>
      <c r="G1665" s="37" t="s">
        <v>2016</v>
      </c>
      <c r="H1665" s="36">
        <v>652267</v>
      </c>
      <c r="I1665" s="63">
        <v>36047</v>
      </c>
      <c r="J1665" s="24" t="s">
        <v>4570</v>
      </c>
      <c r="K1665" s="63">
        <f t="shared" si="457"/>
        <v>45901</v>
      </c>
      <c r="L1665" s="55">
        <f t="shared" si="458"/>
        <v>0.04</v>
      </c>
      <c r="M1665" s="76">
        <v>0.22500000000000001</v>
      </c>
      <c r="N1665" s="62">
        <v>45901</v>
      </c>
      <c r="O1665" s="62">
        <v>46265</v>
      </c>
      <c r="P1665" s="63"/>
      <c r="Q1665" s="63"/>
      <c r="R1665" s="78">
        <v>26</v>
      </c>
      <c r="S1665" s="63" t="str">
        <f>VLOOKUP(R1665,SA!$B$3:$C$11,2,1)</f>
        <v>26-35</v>
      </c>
      <c r="T1665" s="38" t="s">
        <v>98</v>
      </c>
      <c r="U1665" s="24" t="s">
        <v>5743</v>
      </c>
      <c r="V1665" s="24">
        <v>300000</v>
      </c>
      <c r="W1665" s="39">
        <f t="shared" si="459"/>
        <v>0</v>
      </c>
      <c r="X1665" s="29">
        <f t="shared" si="460"/>
        <v>0</v>
      </c>
      <c r="Y1665" s="40">
        <f t="shared" si="461"/>
        <v>365</v>
      </c>
      <c r="Z1665" s="38">
        <f t="shared" si="462"/>
        <v>46081</v>
      </c>
      <c r="AA1665" s="41">
        <f t="shared" si="463"/>
        <v>181</v>
      </c>
      <c r="AB1665" s="24" t="s">
        <v>113</v>
      </c>
      <c r="AC1665" s="41">
        <f t="shared" si="464"/>
        <v>4124.4657999999999</v>
      </c>
      <c r="AD1665" s="41">
        <v>1</v>
      </c>
      <c r="AE1665" s="72">
        <f>INDEX(SA!$C$2:$G$11,MATCH(Details!S1665,SA!$C$2:$C$11,0),MATCH(Details!V1665,SA!$C$2:$G$2,0))*Y1665/(F1665-E1665+1)</f>
        <v>3495.31</v>
      </c>
      <c r="AF1665" s="41">
        <f t="shared" si="465"/>
        <v>0</v>
      </c>
      <c r="AG1665" s="41">
        <f t="shared" si="466"/>
        <v>0</v>
      </c>
      <c r="AH1665" s="41">
        <f t="shared" si="467"/>
        <v>629.1558</v>
      </c>
      <c r="AI1665" s="60">
        <f t="shared" si="468"/>
        <v>139.8124</v>
      </c>
      <c r="AJ1665" s="60">
        <f t="shared" si="469"/>
        <v>786.44475</v>
      </c>
      <c r="AK1665" s="60">
        <f t="shared" si="470"/>
        <v>1733.2907123287671</v>
      </c>
      <c r="AL1665" s="60">
        <f t="shared" si="471"/>
        <v>1273.9686735616438</v>
      </c>
      <c r="AM1665" s="41">
        <f t="shared" si="472"/>
        <v>1295.0841764383563</v>
      </c>
      <c r="AN1665" s="42">
        <f t="shared" si="473"/>
        <v>45715</v>
      </c>
      <c r="AO1665" s="43">
        <f t="shared" si="474"/>
        <v>3495.31</v>
      </c>
    </row>
    <row r="1666" spans="1:41" s="24" customFormat="1" ht="15.75" customHeight="1" x14ac:dyDescent="0.35">
      <c r="A1666" s="36" t="s">
        <v>27</v>
      </c>
      <c r="B1666" s="36">
        <v>202509</v>
      </c>
      <c r="C1666" s="24" t="s">
        <v>736</v>
      </c>
      <c r="D1666" s="24" t="s">
        <v>119</v>
      </c>
      <c r="E1666" s="62">
        <v>45901</v>
      </c>
      <c r="F1666" s="62">
        <v>46265</v>
      </c>
      <c r="G1666" s="37" t="s">
        <v>135</v>
      </c>
      <c r="H1666" s="36">
        <v>652267</v>
      </c>
      <c r="I1666" s="63">
        <v>34917</v>
      </c>
      <c r="J1666" s="24" t="s">
        <v>4571</v>
      </c>
      <c r="K1666" s="63">
        <f t="shared" si="457"/>
        <v>45901</v>
      </c>
      <c r="L1666" s="55">
        <f t="shared" si="458"/>
        <v>0.04</v>
      </c>
      <c r="M1666" s="76">
        <v>0.22500000000000001</v>
      </c>
      <c r="N1666" s="62">
        <v>45901</v>
      </c>
      <c r="O1666" s="62">
        <v>46265</v>
      </c>
      <c r="P1666" s="63"/>
      <c r="Q1666" s="63"/>
      <c r="R1666" s="78">
        <v>30</v>
      </c>
      <c r="S1666" s="63" t="str">
        <f>VLOOKUP(R1666,SA!$B$3:$C$11,2,1)</f>
        <v>26-35</v>
      </c>
      <c r="T1666" s="38" t="s">
        <v>97</v>
      </c>
      <c r="U1666" s="24" t="s">
        <v>56</v>
      </c>
      <c r="V1666" s="24">
        <v>300000</v>
      </c>
      <c r="W1666" s="39">
        <f t="shared" si="459"/>
        <v>300000</v>
      </c>
      <c r="X1666" s="29">
        <f t="shared" si="460"/>
        <v>1</v>
      </c>
      <c r="Y1666" s="40">
        <f t="shared" si="461"/>
        <v>365</v>
      </c>
      <c r="Z1666" s="38">
        <f t="shared" si="462"/>
        <v>46081</v>
      </c>
      <c r="AA1666" s="41">
        <f t="shared" si="463"/>
        <v>181</v>
      </c>
      <c r="AB1666" s="24" t="s">
        <v>113</v>
      </c>
      <c r="AC1666" s="41">
        <f t="shared" si="464"/>
        <v>4124.4657999999999</v>
      </c>
      <c r="AD1666" s="41">
        <v>1</v>
      </c>
      <c r="AE1666" s="72">
        <f>INDEX(SA!$C$2:$G$11,MATCH(Details!S1666,SA!$C$2:$C$11,0),MATCH(Details!V1666,SA!$C$2:$G$2,0))*Y1666/(F1666-E1666+1)</f>
        <v>3495.31</v>
      </c>
      <c r="AF1666" s="41">
        <f t="shared" si="465"/>
        <v>0</v>
      </c>
      <c r="AG1666" s="41">
        <f t="shared" si="466"/>
        <v>0</v>
      </c>
      <c r="AH1666" s="41">
        <f t="shared" si="467"/>
        <v>629.1558</v>
      </c>
      <c r="AI1666" s="60">
        <f t="shared" si="468"/>
        <v>139.8124</v>
      </c>
      <c r="AJ1666" s="60">
        <f t="shared" si="469"/>
        <v>786.44475</v>
      </c>
      <c r="AK1666" s="60">
        <f t="shared" si="470"/>
        <v>1733.2907123287671</v>
      </c>
      <c r="AL1666" s="60">
        <f t="shared" si="471"/>
        <v>1273.9686735616438</v>
      </c>
      <c r="AM1666" s="41">
        <f t="shared" si="472"/>
        <v>1295.0841764383563</v>
      </c>
      <c r="AN1666" s="42">
        <f t="shared" si="473"/>
        <v>45715</v>
      </c>
      <c r="AO1666" s="43">
        <f t="shared" si="474"/>
        <v>3495.31</v>
      </c>
    </row>
    <row r="1667" spans="1:41" s="24" customFormat="1" ht="15.75" customHeight="1" x14ac:dyDescent="0.35">
      <c r="A1667" s="36" t="s">
        <v>27</v>
      </c>
      <c r="B1667" s="36">
        <v>202509</v>
      </c>
      <c r="C1667" s="24" t="s">
        <v>736</v>
      </c>
      <c r="D1667" s="24" t="s">
        <v>119</v>
      </c>
      <c r="E1667" s="62">
        <v>45901</v>
      </c>
      <c r="F1667" s="62">
        <v>46265</v>
      </c>
      <c r="G1667" s="37" t="s">
        <v>2017</v>
      </c>
      <c r="H1667" s="36">
        <v>652269</v>
      </c>
      <c r="I1667" s="63">
        <v>45283</v>
      </c>
      <c r="J1667" s="24" t="s">
        <v>4572</v>
      </c>
      <c r="K1667" s="63">
        <f t="shared" si="457"/>
        <v>45901</v>
      </c>
      <c r="L1667" s="55">
        <f t="shared" si="458"/>
        <v>0.04</v>
      </c>
      <c r="M1667" s="76">
        <v>0.22500000000000001</v>
      </c>
      <c r="N1667" s="62">
        <v>45901</v>
      </c>
      <c r="O1667" s="62">
        <v>46265</v>
      </c>
      <c r="P1667" s="63"/>
      <c r="Q1667" s="63"/>
      <c r="R1667" s="78">
        <v>1</v>
      </c>
      <c r="S1667" s="63" t="str">
        <f>VLOOKUP(R1667,SA!$B$3:$C$11,2,1)</f>
        <v>0-25</v>
      </c>
      <c r="T1667" s="38" t="s">
        <v>97</v>
      </c>
      <c r="U1667" s="24" t="s">
        <v>5745</v>
      </c>
      <c r="V1667" s="24">
        <v>300000</v>
      </c>
      <c r="W1667" s="39">
        <f t="shared" si="459"/>
        <v>0</v>
      </c>
      <c r="X1667" s="29">
        <f t="shared" si="460"/>
        <v>0</v>
      </c>
      <c r="Y1667" s="40">
        <f t="shared" si="461"/>
        <v>365</v>
      </c>
      <c r="Z1667" s="38">
        <f t="shared" si="462"/>
        <v>46081</v>
      </c>
      <c r="AA1667" s="41">
        <f t="shared" si="463"/>
        <v>181</v>
      </c>
      <c r="AB1667" s="24" t="s">
        <v>113</v>
      </c>
      <c r="AC1667" s="41">
        <f t="shared" si="464"/>
        <v>3690.3792000000003</v>
      </c>
      <c r="AD1667" s="41">
        <v>1</v>
      </c>
      <c r="AE1667" s="72">
        <f>INDEX(SA!$C$2:$G$11,MATCH(Details!S1667,SA!$C$2:$C$11,0),MATCH(Details!V1667,SA!$C$2:$G$2,0))*Y1667/(F1667-E1667+1)</f>
        <v>3127.44</v>
      </c>
      <c r="AF1667" s="41">
        <f t="shared" si="465"/>
        <v>0</v>
      </c>
      <c r="AG1667" s="41">
        <f t="shared" si="466"/>
        <v>0</v>
      </c>
      <c r="AH1667" s="41">
        <f t="shared" si="467"/>
        <v>562.93920000000003</v>
      </c>
      <c r="AI1667" s="60">
        <f t="shared" si="468"/>
        <v>125.0976</v>
      </c>
      <c r="AJ1667" s="60">
        <f t="shared" si="469"/>
        <v>703.67399999999998</v>
      </c>
      <c r="AK1667" s="60">
        <f t="shared" si="470"/>
        <v>1550.8675068493151</v>
      </c>
      <c r="AL1667" s="60">
        <f t="shared" si="471"/>
        <v>1139.8876175342466</v>
      </c>
      <c r="AM1667" s="41">
        <f t="shared" si="472"/>
        <v>1158.7807824657534</v>
      </c>
      <c r="AN1667" s="42">
        <f t="shared" si="473"/>
        <v>45715</v>
      </c>
      <c r="AO1667" s="43">
        <f t="shared" si="474"/>
        <v>3127.44</v>
      </c>
    </row>
    <row r="1668" spans="1:41" s="24" customFormat="1" ht="15.75" customHeight="1" x14ac:dyDescent="0.35">
      <c r="A1668" s="36" t="s">
        <v>27</v>
      </c>
      <c r="B1668" s="36">
        <v>202509</v>
      </c>
      <c r="C1668" s="24" t="s">
        <v>736</v>
      </c>
      <c r="D1668" s="24" t="s">
        <v>119</v>
      </c>
      <c r="E1668" s="62">
        <v>45901</v>
      </c>
      <c r="F1668" s="62">
        <v>46265</v>
      </c>
      <c r="G1668" s="37" t="s">
        <v>2018</v>
      </c>
      <c r="H1668" s="36">
        <v>652269</v>
      </c>
      <c r="I1668" s="63">
        <v>25152</v>
      </c>
      <c r="J1668" s="24" t="s">
        <v>4573</v>
      </c>
      <c r="K1668" s="63">
        <f t="shared" ref="K1668:K1731" si="475">N1668</f>
        <v>45901</v>
      </c>
      <c r="L1668" s="55">
        <f t="shared" ref="L1668:L1731" si="476">IF(K1668&gt;=DATE(2022,4,1),4%,5%)</f>
        <v>0.04</v>
      </c>
      <c r="M1668" s="76">
        <v>0.22500000000000001</v>
      </c>
      <c r="N1668" s="62">
        <v>45901</v>
      </c>
      <c r="O1668" s="62">
        <v>46265</v>
      </c>
      <c r="P1668" s="63"/>
      <c r="Q1668" s="63"/>
      <c r="R1668" s="78">
        <v>56</v>
      </c>
      <c r="S1668" s="63" t="str">
        <f>VLOOKUP(R1668,SA!$B$3:$C$11,2,1)</f>
        <v>56-65</v>
      </c>
      <c r="T1668" s="38" t="s">
        <v>97</v>
      </c>
      <c r="U1668" s="24" t="s">
        <v>5744</v>
      </c>
      <c r="V1668" s="24">
        <v>300000</v>
      </c>
      <c r="W1668" s="39">
        <f t="shared" ref="W1668:W1731" si="477">IF(U1668="self",V1668,0)</f>
        <v>0</v>
      </c>
      <c r="X1668" s="29">
        <f t="shared" ref="X1668:X1731" si="478">IF(U1668="self",1,0)</f>
        <v>0</v>
      </c>
      <c r="Y1668" s="40">
        <f t="shared" ref="Y1668:Y1731" si="479">O1668-N1668+1</f>
        <v>365</v>
      </c>
      <c r="Z1668" s="38">
        <f t="shared" ref="Z1668:Z1731" si="480">$Z$1</f>
        <v>46081</v>
      </c>
      <c r="AA1668" s="41">
        <f t="shared" ref="AA1668:AA1731" si="481">IF(MIN((Z1668-N1668)+1,Y1668)&lt;0,0,MIN((Z1668-N1668)+1,Y1668))</f>
        <v>181</v>
      </c>
      <c r="AB1668" s="24" t="s">
        <v>113</v>
      </c>
      <c r="AC1668" s="41">
        <f t="shared" ref="AC1668:AC1731" si="482">AE1668+AF1668+AG1668+AH1668</f>
        <v>10831.751</v>
      </c>
      <c r="AD1668" s="41">
        <v>1</v>
      </c>
      <c r="AE1668" s="72">
        <f>INDEX(SA!$C$2:$G$11,MATCH(Details!S1668,SA!$C$2:$C$11,0),MATCH(Details!V1668,SA!$C$2:$G$2,0))*Y1668/(F1668-E1668+1)</f>
        <v>9179.4500000000007</v>
      </c>
      <c r="AF1668" s="41">
        <f t="shared" ref="AF1668:AF1731" si="483">IF(AB1668="Karnataka",AE1668*9%,0)</f>
        <v>0</v>
      </c>
      <c r="AG1668" s="41">
        <f t="shared" ref="AG1668:AG1731" si="484">IF(AB1668="Karnataka",AE1668*9%,0)</f>
        <v>0</v>
      </c>
      <c r="AH1668" s="41">
        <f t="shared" ref="AH1668:AH1731" si="485">IF(AF1668+AG1668&gt;0,0,AE1668*18%)</f>
        <v>1652.3010000000002</v>
      </c>
      <c r="AI1668" s="60">
        <f t="shared" ref="AI1668:AI1731" si="486">AE1668*L1668</f>
        <v>367.17800000000005</v>
      </c>
      <c r="AJ1668" s="60">
        <f t="shared" ref="AJ1668:AJ1731" si="487">$AE1668*M1668</f>
        <v>2065.3762500000003</v>
      </c>
      <c r="AK1668" s="60">
        <f t="shared" ref="AK1668:AK1731" si="488">(AE1668)*AA1668/Y1668</f>
        <v>4552.0012328767125</v>
      </c>
      <c r="AL1668" s="60">
        <f t="shared" ref="AL1668:AL1731" si="489">AK1668*(1-L1668-M1668)</f>
        <v>3345.7209061643835</v>
      </c>
      <c r="AM1668" s="41">
        <f t="shared" ref="AM1668:AM1731" si="490">AE1668-AI1668-AL1668-AJ1668</f>
        <v>3401.1748438356171</v>
      </c>
      <c r="AN1668" s="42">
        <f t="shared" ref="AN1668:AN1731" si="491">Z1668-366</f>
        <v>45715</v>
      </c>
      <c r="AO1668" s="43">
        <f t="shared" ref="AO1668:AO1731" si="492">IF(AND(O1668&gt;Z1668,N1668&gt;AN1668),AE1668,0)</f>
        <v>9179.4500000000007</v>
      </c>
    </row>
    <row r="1669" spans="1:41" s="24" customFormat="1" ht="15.75" customHeight="1" x14ac:dyDescent="0.35">
      <c r="A1669" s="36" t="s">
        <v>27</v>
      </c>
      <c r="B1669" s="36">
        <v>202509</v>
      </c>
      <c r="C1669" s="24" t="s">
        <v>736</v>
      </c>
      <c r="D1669" s="24" t="s">
        <v>119</v>
      </c>
      <c r="E1669" s="62">
        <v>45901</v>
      </c>
      <c r="F1669" s="62">
        <v>46265</v>
      </c>
      <c r="G1669" s="37" t="s">
        <v>2019</v>
      </c>
      <c r="H1669" s="36">
        <v>652269</v>
      </c>
      <c r="I1669" s="63">
        <v>27236</v>
      </c>
      <c r="J1669" s="24" t="s">
        <v>4574</v>
      </c>
      <c r="K1669" s="63">
        <f t="shared" si="475"/>
        <v>45901</v>
      </c>
      <c r="L1669" s="55">
        <f t="shared" si="476"/>
        <v>0.04</v>
      </c>
      <c r="M1669" s="76">
        <v>0.22500000000000001</v>
      </c>
      <c r="N1669" s="62">
        <v>45901</v>
      </c>
      <c r="O1669" s="62">
        <v>46265</v>
      </c>
      <c r="P1669" s="63"/>
      <c r="Q1669" s="63"/>
      <c r="R1669" s="78">
        <v>51</v>
      </c>
      <c r="S1669" s="63" t="str">
        <f>VLOOKUP(R1669,SA!$B$3:$C$11,2,1)</f>
        <v>46-55</v>
      </c>
      <c r="T1669" s="38" t="s">
        <v>98</v>
      </c>
      <c r="U1669" s="24" t="s">
        <v>5747</v>
      </c>
      <c r="V1669" s="24">
        <v>300000</v>
      </c>
      <c r="W1669" s="39">
        <f t="shared" si="477"/>
        <v>0</v>
      </c>
      <c r="X1669" s="29">
        <f t="shared" si="478"/>
        <v>0</v>
      </c>
      <c r="Y1669" s="40">
        <f t="shared" si="479"/>
        <v>365</v>
      </c>
      <c r="Z1669" s="38">
        <f t="shared" si="480"/>
        <v>46081</v>
      </c>
      <c r="AA1669" s="41">
        <f t="shared" si="481"/>
        <v>181</v>
      </c>
      <c r="AB1669" s="24" t="s">
        <v>113</v>
      </c>
      <c r="AC1669" s="41">
        <f t="shared" si="482"/>
        <v>7373.4659999999994</v>
      </c>
      <c r="AD1669" s="41">
        <v>1</v>
      </c>
      <c r="AE1669" s="72">
        <f>INDEX(SA!$C$2:$G$11,MATCH(Details!S1669,SA!$C$2:$C$11,0),MATCH(Details!V1669,SA!$C$2:$G$2,0))*Y1669/(F1669-E1669+1)</f>
        <v>6248.7</v>
      </c>
      <c r="AF1669" s="41">
        <f t="shared" si="483"/>
        <v>0</v>
      </c>
      <c r="AG1669" s="41">
        <f t="shared" si="484"/>
        <v>0</v>
      </c>
      <c r="AH1669" s="41">
        <f t="shared" si="485"/>
        <v>1124.7659999999998</v>
      </c>
      <c r="AI1669" s="60">
        <f t="shared" si="486"/>
        <v>249.94800000000001</v>
      </c>
      <c r="AJ1669" s="60">
        <f t="shared" si="487"/>
        <v>1405.9575</v>
      </c>
      <c r="AK1669" s="60">
        <f t="shared" si="488"/>
        <v>3098.6704109589041</v>
      </c>
      <c r="AL1669" s="60">
        <f t="shared" si="489"/>
        <v>2277.5227520547946</v>
      </c>
      <c r="AM1669" s="41">
        <f t="shared" si="490"/>
        <v>2315.2717479452049</v>
      </c>
      <c r="AN1669" s="42">
        <f t="shared" si="491"/>
        <v>45715</v>
      </c>
      <c r="AO1669" s="43">
        <f t="shared" si="492"/>
        <v>6248.7</v>
      </c>
    </row>
    <row r="1670" spans="1:41" s="24" customFormat="1" ht="15.75" customHeight="1" x14ac:dyDescent="0.35">
      <c r="A1670" s="36" t="s">
        <v>27</v>
      </c>
      <c r="B1670" s="36">
        <v>202509</v>
      </c>
      <c r="C1670" s="24" t="s">
        <v>736</v>
      </c>
      <c r="D1670" s="24" t="s">
        <v>119</v>
      </c>
      <c r="E1670" s="62">
        <v>45901</v>
      </c>
      <c r="F1670" s="62">
        <v>46265</v>
      </c>
      <c r="G1670" s="37" t="s">
        <v>272</v>
      </c>
      <c r="H1670" s="36">
        <v>652269</v>
      </c>
      <c r="I1670" s="63">
        <v>35257</v>
      </c>
      <c r="J1670" s="24" t="s">
        <v>4575</v>
      </c>
      <c r="K1670" s="63">
        <f t="shared" si="475"/>
        <v>45901</v>
      </c>
      <c r="L1670" s="55">
        <f t="shared" si="476"/>
        <v>0.04</v>
      </c>
      <c r="M1670" s="76">
        <v>0.22500000000000001</v>
      </c>
      <c r="N1670" s="62">
        <v>45901</v>
      </c>
      <c r="O1670" s="62">
        <v>46265</v>
      </c>
      <c r="P1670" s="63"/>
      <c r="Q1670" s="63"/>
      <c r="R1670" s="78">
        <v>29</v>
      </c>
      <c r="S1670" s="63" t="str">
        <f>VLOOKUP(R1670,SA!$B$3:$C$11,2,1)</f>
        <v>26-35</v>
      </c>
      <c r="T1670" s="38" t="s">
        <v>97</v>
      </c>
      <c r="U1670" s="24" t="s">
        <v>56</v>
      </c>
      <c r="V1670" s="24">
        <v>300000</v>
      </c>
      <c r="W1670" s="39">
        <f t="shared" si="477"/>
        <v>300000</v>
      </c>
      <c r="X1670" s="29">
        <f t="shared" si="478"/>
        <v>1</v>
      </c>
      <c r="Y1670" s="40">
        <f t="shared" si="479"/>
        <v>365</v>
      </c>
      <c r="Z1670" s="38">
        <f t="shared" si="480"/>
        <v>46081</v>
      </c>
      <c r="AA1670" s="41">
        <f t="shared" si="481"/>
        <v>181</v>
      </c>
      <c r="AB1670" s="24" t="s">
        <v>113</v>
      </c>
      <c r="AC1670" s="41">
        <f t="shared" si="482"/>
        <v>4124.4657999999999</v>
      </c>
      <c r="AD1670" s="41">
        <v>1</v>
      </c>
      <c r="AE1670" s="72">
        <f>INDEX(SA!$C$2:$G$11,MATCH(Details!S1670,SA!$C$2:$C$11,0),MATCH(Details!V1670,SA!$C$2:$G$2,0))*Y1670/(F1670-E1670+1)</f>
        <v>3495.31</v>
      </c>
      <c r="AF1670" s="41">
        <f t="shared" si="483"/>
        <v>0</v>
      </c>
      <c r="AG1670" s="41">
        <f t="shared" si="484"/>
        <v>0</v>
      </c>
      <c r="AH1670" s="41">
        <f t="shared" si="485"/>
        <v>629.1558</v>
      </c>
      <c r="AI1670" s="60">
        <f t="shared" si="486"/>
        <v>139.8124</v>
      </c>
      <c r="AJ1670" s="60">
        <f t="shared" si="487"/>
        <v>786.44475</v>
      </c>
      <c r="AK1670" s="60">
        <f t="shared" si="488"/>
        <v>1733.2907123287671</v>
      </c>
      <c r="AL1670" s="60">
        <f t="shared" si="489"/>
        <v>1273.9686735616438</v>
      </c>
      <c r="AM1670" s="41">
        <f t="shared" si="490"/>
        <v>1295.0841764383563</v>
      </c>
      <c r="AN1670" s="42">
        <f t="shared" si="491"/>
        <v>45715</v>
      </c>
      <c r="AO1670" s="43">
        <f t="shared" si="492"/>
        <v>3495.31</v>
      </c>
    </row>
    <row r="1671" spans="1:41" s="24" customFormat="1" ht="15.75" customHeight="1" x14ac:dyDescent="0.35">
      <c r="A1671" s="36" t="s">
        <v>27</v>
      </c>
      <c r="B1671" s="36">
        <v>202509</v>
      </c>
      <c r="C1671" s="24" t="s">
        <v>736</v>
      </c>
      <c r="D1671" s="24" t="s">
        <v>119</v>
      </c>
      <c r="E1671" s="62">
        <v>45901</v>
      </c>
      <c r="F1671" s="62">
        <v>46265</v>
      </c>
      <c r="G1671" s="37" t="s">
        <v>2020</v>
      </c>
      <c r="H1671" s="36">
        <v>652269</v>
      </c>
      <c r="I1671" s="63">
        <v>36022</v>
      </c>
      <c r="J1671" s="24" t="s">
        <v>4576</v>
      </c>
      <c r="K1671" s="63">
        <f t="shared" si="475"/>
        <v>45901</v>
      </c>
      <c r="L1671" s="55">
        <f t="shared" si="476"/>
        <v>0.04</v>
      </c>
      <c r="M1671" s="76">
        <v>0.22500000000000001</v>
      </c>
      <c r="N1671" s="62">
        <v>45901</v>
      </c>
      <c r="O1671" s="62">
        <v>46265</v>
      </c>
      <c r="P1671" s="63"/>
      <c r="Q1671" s="63"/>
      <c r="R1671" s="78">
        <v>27</v>
      </c>
      <c r="S1671" s="63" t="str">
        <f>VLOOKUP(R1671,SA!$B$3:$C$11,2,1)</f>
        <v>26-35</v>
      </c>
      <c r="T1671" s="38" t="s">
        <v>98</v>
      </c>
      <c r="U1671" s="24" t="s">
        <v>5743</v>
      </c>
      <c r="V1671" s="24">
        <v>300000</v>
      </c>
      <c r="W1671" s="39">
        <f t="shared" si="477"/>
        <v>0</v>
      </c>
      <c r="X1671" s="29">
        <f t="shared" si="478"/>
        <v>0</v>
      </c>
      <c r="Y1671" s="40">
        <f t="shared" si="479"/>
        <v>365</v>
      </c>
      <c r="Z1671" s="38">
        <f t="shared" si="480"/>
        <v>46081</v>
      </c>
      <c r="AA1671" s="41">
        <f t="shared" si="481"/>
        <v>181</v>
      </c>
      <c r="AB1671" s="24" t="s">
        <v>113</v>
      </c>
      <c r="AC1671" s="41">
        <f t="shared" si="482"/>
        <v>4124.4657999999999</v>
      </c>
      <c r="AD1671" s="41">
        <v>1</v>
      </c>
      <c r="AE1671" s="72">
        <f>INDEX(SA!$C$2:$G$11,MATCH(Details!S1671,SA!$C$2:$C$11,0),MATCH(Details!V1671,SA!$C$2:$G$2,0))*Y1671/(F1671-E1671+1)</f>
        <v>3495.31</v>
      </c>
      <c r="AF1671" s="41">
        <f t="shared" si="483"/>
        <v>0</v>
      </c>
      <c r="AG1671" s="41">
        <f t="shared" si="484"/>
        <v>0</v>
      </c>
      <c r="AH1671" s="41">
        <f t="shared" si="485"/>
        <v>629.1558</v>
      </c>
      <c r="AI1671" s="60">
        <f t="shared" si="486"/>
        <v>139.8124</v>
      </c>
      <c r="AJ1671" s="60">
        <f t="shared" si="487"/>
        <v>786.44475</v>
      </c>
      <c r="AK1671" s="60">
        <f t="shared" si="488"/>
        <v>1733.2907123287671</v>
      </c>
      <c r="AL1671" s="60">
        <f t="shared" si="489"/>
        <v>1273.9686735616438</v>
      </c>
      <c r="AM1671" s="41">
        <f t="shared" si="490"/>
        <v>1295.0841764383563</v>
      </c>
      <c r="AN1671" s="42">
        <f t="shared" si="491"/>
        <v>45715</v>
      </c>
      <c r="AO1671" s="43">
        <f t="shared" si="492"/>
        <v>3495.31</v>
      </c>
    </row>
    <row r="1672" spans="1:41" s="24" customFormat="1" ht="15.75" customHeight="1" x14ac:dyDescent="0.35">
      <c r="A1672" s="36" t="s">
        <v>27</v>
      </c>
      <c r="B1672" s="36">
        <v>202509</v>
      </c>
      <c r="C1672" s="24" t="s">
        <v>736</v>
      </c>
      <c r="D1672" s="24" t="s">
        <v>119</v>
      </c>
      <c r="E1672" s="62">
        <v>45901</v>
      </c>
      <c r="F1672" s="62">
        <v>46265</v>
      </c>
      <c r="G1672" s="37" t="s">
        <v>2021</v>
      </c>
      <c r="H1672" s="36">
        <v>652270</v>
      </c>
      <c r="I1672" s="63">
        <v>32998</v>
      </c>
      <c r="J1672" s="24" t="s">
        <v>4577</v>
      </c>
      <c r="K1672" s="63">
        <f t="shared" si="475"/>
        <v>45901</v>
      </c>
      <c r="L1672" s="55">
        <f t="shared" si="476"/>
        <v>0.04</v>
      </c>
      <c r="M1672" s="76">
        <v>0.22500000000000001</v>
      </c>
      <c r="N1672" s="62">
        <v>45901</v>
      </c>
      <c r="O1672" s="62">
        <v>46265</v>
      </c>
      <c r="P1672" s="63"/>
      <c r="Q1672" s="63"/>
      <c r="R1672" s="78">
        <v>35</v>
      </c>
      <c r="S1672" s="63" t="str">
        <f>VLOOKUP(R1672,SA!$B$3:$C$11,2,1)</f>
        <v>26-35</v>
      </c>
      <c r="T1672" s="38" t="s">
        <v>97</v>
      </c>
      <c r="U1672" s="24" t="s">
        <v>56</v>
      </c>
      <c r="V1672" s="24">
        <v>300000</v>
      </c>
      <c r="W1672" s="39">
        <f t="shared" si="477"/>
        <v>300000</v>
      </c>
      <c r="X1672" s="29">
        <f t="shared" si="478"/>
        <v>1</v>
      </c>
      <c r="Y1672" s="40">
        <f t="shared" si="479"/>
        <v>365</v>
      </c>
      <c r="Z1672" s="38">
        <f t="shared" si="480"/>
        <v>46081</v>
      </c>
      <c r="AA1672" s="41">
        <f t="shared" si="481"/>
        <v>181</v>
      </c>
      <c r="AB1672" s="24" t="s">
        <v>113</v>
      </c>
      <c r="AC1672" s="41">
        <f t="shared" si="482"/>
        <v>4124.4657999999999</v>
      </c>
      <c r="AD1672" s="41">
        <v>1</v>
      </c>
      <c r="AE1672" s="72">
        <f>INDEX(SA!$C$2:$G$11,MATCH(Details!S1672,SA!$C$2:$C$11,0),MATCH(Details!V1672,SA!$C$2:$G$2,0))*Y1672/(F1672-E1672+1)</f>
        <v>3495.31</v>
      </c>
      <c r="AF1672" s="41">
        <f t="shared" si="483"/>
        <v>0</v>
      </c>
      <c r="AG1672" s="41">
        <f t="shared" si="484"/>
        <v>0</v>
      </c>
      <c r="AH1672" s="41">
        <f t="shared" si="485"/>
        <v>629.1558</v>
      </c>
      <c r="AI1672" s="60">
        <f t="shared" si="486"/>
        <v>139.8124</v>
      </c>
      <c r="AJ1672" s="60">
        <f t="shared" si="487"/>
        <v>786.44475</v>
      </c>
      <c r="AK1672" s="60">
        <f t="shared" si="488"/>
        <v>1733.2907123287671</v>
      </c>
      <c r="AL1672" s="60">
        <f t="shared" si="489"/>
        <v>1273.9686735616438</v>
      </c>
      <c r="AM1672" s="41">
        <f t="shared" si="490"/>
        <v>1295.0841764383563</v>
      </c>
      <c r="AN1672" s="42">
        <f t="shared" si="491"/>
        <v>45715</v>
      </c>
      <c r="AO1672" s="43">
        <f t="shared" si="492"/>
        <v>3495.31</v>
      </c>
    </row>
    <row r="1673" spans="1:41" s="24" customFormat="1" ht="15.75" customHeight="1" x14ac:dyDescent="0.35">
      <c r="A1673" s="36" t="s">
        <v>27</v>
      </c>
      <c r="B1673" s="36">
        <v>202509</v>
      </c>
      <c r="C1673" s="24" t="s">
        <v>736</v>
      </c>
      <c r="D1673" s="24" t="s">
        <v>119</v>
      </c>
      <c r="E1673" s="62">
        <v>45901</v>
      </c>
      <c r="F1673" s="62">
        <v>46265</v>
      </c>
      <c r="G1673" s="37" t="s">
        <v>2022</v>
      </c>
      <c r="H1673" s="36">
        <v>652270</v>
      </c>
      <c r="I1673" s="63">
        <v>45165</v>
      </c>
      <c r="J1673" s="24" t="s">
        <v>4578</v>
      </c>
      <c r="K1673" s="63">
        <f t="shared" si="475"/>
        <v>45901</v>
      </c>
      <c r="L1673" s="55">
        <f t="shared" si="476"/>
        <v>0.04</v>
      </c>
      <c r="M1673" s="76">
        <v>0.22500000000000001</v>
      </c>
      <c r="N1673" s="62">
        <v>45901</v>
      </c>
      <c r="O1673" s="62">
        <v>46265</v>
      </c>
      <c r="P1673" s="63"/>
      <c r="Q1673" s="63"/>
      <c r="R1673" s="78">
        <v>2</v>
      </c>
      <c r="S1673" s="63" t="str">
        <f>VLOOKUP(R1673,SA!$B$3:$C$11,2,1)</f>
        <v>0-25</v>
      </c>
      <c r="T1673" s="38" t="s">
        <v>98</v>
      </c>
      <c r="U1673" s="24" t="s">
        <v>5746</v>
      </c>
      <c r="V1673" s="24">
        <v>300000</v>
      </c>
      <c r="W1673" s="39">
        <f t="shared" si="477"/>
        <v>0</v>
      </c>
      <c r="X1673" s="29">
        <f t="shared" si="478"/>
        <v>0</v>
      </c>
      <c r="Y1673" s="40">
        <f t="shared" si="479"/>
        <v>365</v>
      </c>
      <c r="Z1673" s="38">
        <f t="shared" si="480"/>
        <v>46081</v>
      </c>
      <c r="AA1673" s="41">
        <f t="shared" si="481"/>
        <v>181</v>
      </c>
      <c r="AB1673" s="24" t="s">
        <v>113</v>
      </c>
      <c r="AC1673" s="41">
        <f t="shared" si="482"/>
        <v>3690.3792000000003</v>
      </c>
      <c r="AD1673" s="41">
        <v>1</v>
      </c>
      <c r="AE1673" s="72">
        <f>INDEX(SA!$C$2:$G$11,MATCH(Details!S1673,SA!$C$2:$C$11,0),MATCH(Details!V1673,SA!$C$2:$G$2,0))*Y1673/(F1673-E1673+1)</f>
        <v>3127.44</v>
      </c>
      <c r="AF1673" s="41">
        <f t="shared" si="483"/>
        <v>0</v>
      </c>
      <c r="AG1673" s="41">
        <f t="shared" si="484"/>
        <v>0</v>
      </c>
      <c r="AH1673" s="41">
        <f t="shared" si="485"/>
        <v>562.93920000000003</v>
      </c>
      <c r="AI1673" s="60">
        <f t="shared" si="486"/>
        <v>125.0976</v>
      </c>
      <c r="AJ1673" s="60">
        <f t="shared" si="487"/>
        <v>703.67399999999998</v>
      </c>
      <c r="AK1673" s="60">
        <f t="shared" si="488"/>
        <v>1550.8675068493151</v>
      </c>
      <c r="AL1673" s="60">
        <f t="shared" si="489"/>
        <v>1139.8876175342466</v>
      </c>
      <c r="AM1673" s="41">
        <f t="shared" si="490"/>
        <v>1158.7807824657534</v>
      </c>
      <c r="AN1673" s="42">
        <f t="shared" si="491"/>
        <v>45715</v>
      </c>
      <c r="AO1673" s="43">
        <f t="shared" si="492"/>
        <v>3127.44</v>
      </c>
    </row>
    <row r="1674" spans="1:41" s="24" customFormat="1" ht="15.75" customHeight="1" x14ac:dyDescent="0.35">
      <c r="A1674" s="36" t="s">
        <v>27</v>
      </c>
      <c r="B1674" s="36">
        <v>202509</v>
      </c>
      <c r="C1674" s="24" t="s">
        <v>736</v>
      </c>
      <c r="D1674" s="24" t="s">
        <v>119</v>
      </c>
      <c r="E1674" s="62">
        <v>45901</v>
      </c>
      <c r="F1674" s="62">
        <v>46265</v>
      </c>
      <c r="G1674" s="37" t="s">
        <v>2023</v>
      </c>
      <c r="H1674" s="36">
        <v>652270</v>
      </c>
      <c r="I1674" s="63">
        <v>36095</v>
      </c>
      <c r="J1674" s="24" t="s">
        <v>4579</v>
      </c>
      <c r="K1674" s="63">
        <f t="shared" si="475"/>
        <v>45901</v>
      </c>
      <c r="L1674" s="55">
        <f t="shared" si="476"/>
        <v>0.04</v>
      </c>
      <c r="M1674" s="76">
        <v>0.22500000000000001</v>
      </c>
      <c r="N1674" s="62">
        <v>45901</v>
      </c>
      <c r="O1674" s="62">
        <v>46265</v>
      </c>
      <c r="P1674" s="63"/>
      <c r="Q1674" s="63"/>
      <c r="R1674" s="78">
        <v>26</v>
      </c>
      <c r="S1674" s="63" t="str">
        <f>VLOOKUP(R1674,SA!$B$3:$C$11,2,1)</f>
        <v>26-35</v>
      </c>
      <c r="T1674" s="38" t="s">
        <v>98</v>
      </c>
      <c r="U1674" s="24" t="s">
        <v>5743</v>
      </c>
      <c r="V1674" s="24">
        <v>300000</v>
      </c>
      <c r="W1674" s="39">
        <f t="shared" si="477"/>
        <v>0</v>
      </c>
      <c r="X1674" s="29">
        <f t="shared" si="478"/>
        <v>0</v>
      </c>
      <c r="Y1674" s="40">
        <f t="shared" si="479"/>
        <v>365</v>
      </c>
      <c r="Z1674" s="38">
        <f t="shared" si="480"/>
        <v>46081</v>
      </c>
      <c r="AA1674" s="41">
        <f t="shared" si="481"/>
        <v>181</v>
      </c>
      <c r="AB1674" s="24" t="s">
        <v>113</v>
      </c>
      <c r="AC1674" s="41">
        <f t="shared" si="482"/>
        <v>4124.4657999999999</v>
      </c>
      <c r="AD1674" s="41">
        <v>1</v>
      </c>
      <c r="AE1674" s="72">
        <f>INDEX(SA!$C$2:$G$11,MATCH(Details!S1674,SA!$C$2:$C$11,0),MATCH(Details!V1674,SA!$C$2:$G$2,0))*Y1674/(F1674-E1674+1)</f>
        <v>3495.31</v>
      </c>
      <c r="AF1674" s="41">
        <f t="shared" si="483"/>
        <v>0</v>
      </c>
      <c r="AG1674" s="41">
        <f t="shared" si="484"/>
        <v>0</v>
      </c>
      <c r="AH1674" s="41">
        <f t="shared" si="485"/>
        <v>629.1558</v>
      </c>
      <c r="AI1674" s="60">
        <f t="shared" si="486"/>
        <v>139.8124</v>
      </c>
      <c r="AJ1674" s="60">
        <f t="shared" si="487"/>
        <v>786.44475</v>
      </c>
      <c r="AK1674" s="60">
        <f t="shared" si="488"/>
        <v>1733.2907123287671</v>
      </c>
      <c r="AL1674" s="60">
        <f t="shared" si="489"/>
        <v>1273.9686735616438</v>
      </c>
      <c r="AM1674" s="41">
        <f t="shared" si="490"/>
        <v>1295.0841764383563</v>
      </c>
      <c r="AN1674" s="42">
        <f t="shared" si="491"/>
        <v>45715</v>
      </c>
      <c r="AO1674" s="43">
        <f t="shared" si="492"/>
        <v>3495.31</v>
      </c>
    </row>
    <row r="1675" spans="1:41" s="24" customFormat="1" ht="15.75" customHeight="1" x14ac:dyDescent="0.35">
      <c r="A1675" s="36" t="s">
        <v>27</v>
      </c>
      <c r="B1675" s="36">
        <v>202509</v>
      </c>
      <c r="C1675" s="24" t="s">
        <v>736</v>
      </c>
      <c r="D1675" s="24" t="s">
        <v>119</v>
      </c>
      <c r="E1675" s="62">
        <v>45901</v>
      </c>
      <c r="F1675" s="62">
        <v>46265</v>
      </c>
      <c r="G1675" s="37" t="s">
        <v>2024</v>
      </c>
      <c r="H1675" s="36">
        <v>652270</v>
      </c>
      <c r="I1675" s="63">
        <v>23913</v>
      </c>
      <c r="J1675" s="24" t="s">
        <v>4580</v>
      </c>
      <c r="K1675" s="63">
        <f t="shared" si="475"/>
        <v>45901</v>
      </c>
      <c r="L1675" s="55">
        <f t="shared" si="476"/>
        <v>0.04</v>
      </c>
      <c r="M1675" s="76">
        <v>0.22500000000000001</v>
      </c>
      <c r="N1675" s="62">
        <v>45901</v>
      </c>
      <c r="O1675" s="62">
        <v>46265</v>
      </c>
      <c r="P1675" s="63"/>
      <c r="Q1675" s="63"/>
      <c r="R1675" s="78">
        <v>60</v>
      </c>
      <c r="S1675" s="63" t="str">
        <f>VLOOKUP(R1675,SA!$B$3:$C$11,2,1)</f>
        <v>56-65</v>
      </c>
      <c r="T1675" s="38" t="s">
        <v>98</v>
      </c>
      <c r="U1675" s="24" t="s">
        <v>5747</v>
      </c>
      <c r="V1675" s="24">
        <v>300000</v>
      </c>
      <c r="W1675" s="39">
        <f t="shared" si="477"/>
        <v>0</v>
      </c>
      <c r="X1675" s="29">
        <f t="shared" si="478"/>
        <v>0</v>
      </c>
      <c r="Y1675" s="40">
        <f t="shared" si="479"/>
        <v>365</v>
      </c>
      <c r="Z1675" s="38">
        <f t="shared" si="480"/>
        <v>46081</v>
      </c>
      <c r="AA1675" s="41">
        <f t="shared" si="481"/>
        <v>181</v>
      </c>
      <c r="AB1675" s="24" t="s">
        <v>113</v>
      </c>
      <c r="AC1675" s="41">
        <f t="shared" si="482"/>
        <v>10831.751</v>
      </c>
      <c r="AD1675" s="41">
        <v>1</v>
      </c>
      <c r="AE1675" s="72">
        <f>INDEX(SA!$C$2:$G$11,MATCH(Details!S1675,SA!$C$2:$C$11,0),MATCH(Details!V1675,SA!$C$2:$G$2,0))*Y1675/(F1675-E1675+1)</f>
        <v>9179.4500000000007</v>
      </c>
      <c r="AF1675" s="41">
        <f t="shared" si="483"/>
        <v>0</v>
      </c>
      <c r="AG1675" s="41">
        <f t="shared" si="484"/>
        <v>0</v>
      </c>
      <c r="AH1675" s="41">
        <f t="shared" si="485"/>
        <v>1652.3010000000002</v>
      </c>
      <c r="AI1675" s="60">
        <f t="shared" si="486"/>
        <v>367.17800000000005</v>
      </c>
      <c r="AJ1675" s="60">
        <f t="shared" si="487"/>
        <v>2065.3762500000003</v>
      </c>
      <c r="AK1675" s="60">
        <f t="shared" si="488"/>
        <v>4552.0012328767125</v>
      </c>
      <c r="AL1675" s="60">
        <f t="shared" si="489"/>
        <v>3345.7209061643835</v>
      </c>
      <c r="AM1675" s="41">
        <f t="shared" si="490"/>
        <v>3401.1748438356171</v>
      </c>
      <c r="AN1675" s="42">
        <f t="shared" si="491"/>
        <v>45715</v>
      </c>
      <c r="AO1675" s="43">
        <f t="shared" si="492"/>
        <v>9179.4500000000007</v>
      </c>
    </row>
    <row r="1676" spans="1:41" s="24" customFormat="1" ht="15.75" customHeight="1" x14ac:dyDescent="0.35">
      <c r="A1676" s="36" t="s">
        <v>27</v>
      </c>
      <c r="B1676" s="36">
        <v>202509</v>
      </c>
      <c r="C1676" s="24" t="s">
        <v>736</v>
      </c>
      <c r="D1676" s="24" t="s">
        <v>119</v>
      </c>
      <c r="E1676" s="62">
        <v>45901</v>
      </c>
      <c r="F1676" s="62">
        <v>46265</v>
      </c>
      <c r="G1676" s="37" t="s">
        <v>2025</v>
      </c>
      <c r="H1676" s="36">
        <v>652273</v>
      </c>
      <c r="I1676" s="63">
        <v>42294</v>
      </c>
      <c r="J1676" s="24" t="s">
        <v>4581</v>
      </c>
      <c r="K1676" s="63">
        <f t="shared" si="475"/>
        <v>45901</v>
      </c>
      <c r="L1676" s="55">
        <f t="shared" si="476"/>
        <v>0.04</v>
      </c>
      <c r="M1676" s="76">
        <v>0.22500000000000001</v>
      </c>
      <c r="N1676" s="62">
        <v>45901</v>
      </c>
      <c r="O1676" s="62">
        <v>46265</v>
      </c>
      <c r="P1676" s="63"/>
      <c r="Q1676" s="63"/>
      <c r="R1676" s="78">
        <v>9</v>
      </c>
      <c r="S1676" s="63" t="str">
        <f>VLOOKUP(R1676,SA!$B$3:$C$11,2,1)</f>
        <v>0-25</v>
      </c>
      <c r="T1676" s="38" t="s">
        <v>98</v>
      </c>
      <c r="U1676" s="24" t="s">
        <v>5746</v>
      </c>
      <c r="V1676" s="24">
        <v>400000</v>
      </c>
      <c r="W1676" s="39">
        <f t="shared" si="477"/>
        <v>0</v>
      </c>
      <c r="X1676" s="29">
        <f t="shared" si="478"/>
        <v>0</v>
      </c>
      <c r="Y1676" s="40">
        <f t="shared" si="479"/>
        <v>365</v>
      </c>
      <c r="Z1676" s="38">
        <f t="shared" si="480"/>
        <v>46081</v>
      </c>
      <c r="AA1676" s="41">
        <f t="shared" si="481"/>
        <v>181</v>
      </c>
      <c r="AB1676" s="24" t="s">
        <v>113</v>
      </c>
      <c r="AC1676" s="41">
        <f t="shared" si="482"/>
        <v>4043.8364000000001</v>
      </c>
      <c r="AD1676" s="41">
        <v>1</v>
      </c>
      <c r="AE1676" s="72">
        <f>INDEX(SA!$C$2:$G$11,MATCH(Details!S1676,SA!$C$2:$C$11,0),MATCH(Details!V1676,SA!$C$2:$G$2,0))*Y1676/(F1676-E1676+1)</f>
        <v>3426.98</v>
      </c>
      <c r="AF1676" s="41">
        <f t="shared" si="483"/>
        <v>0</v>
      </c>
      <c r="AG1676" s="41">
        <f t="shared" si="484"/>
        <v>0</v>
      </c>
      <c r="AH1676" s="41">
        <f t="shared" si="485"/>
        <v>616.85640000000001</v>
      </c>
      <c r="AI1676" s="60">
        <f t="shared" si="486"/>
        <v>137.07920000000001</v>
      </c>
      <c r="AJ1676" s="60">
        <f t="shared" si="487"/>
        <v>771.07050000000004</v>
      </c>
      <c r="AK1676" s="60">
        <f t="shared" si="488"/>
        <v>1699.4065205479453</v>
      </c>
      <c r="AL1676" s="60">
        <f t="shared" si="489"/>
        <v>1249.0637926027398</v>
      </c>
      <c r="AM1676" s="41">
        <f t="shared" si="490"/>
        <v>1269.7665073972601</v>
      </c>
      <c r="AN1676" s="42">
        <f t="shared" si="491"/>
        <v>45715</v>
      </c>
      <c r="AO1676" s="43">
        <f t="shared" si="492"/>
        <v>3426.98</v>
      </c>
    </row>
    <row r="1677" spans="1:41" s="24" customFormat="1" ht="15.75" customHeight="1" x14ac:dyDescent="0.35">
      <c r="A1677" s="36" t="s">
        <v>27</v>
      </c>
      <c r="B1677" s="36">
        <v>202509</v>
      </c>
      <c r="C1677" s="24" t="s">
        <v>736</v>
      </c>
      <c r="D1677" s="24" t="s">
        <v>119</v>
      </c>
      <c r="E1677" s="62">
        <v>45901</v>
      </c>
      <c r="F1677" s="62">
        <v>46265</v>
      </c>
      <c r="G1677" s="37" t="s">
        <v>2026</v>
      </c>
      <c r="H1677" s="36">
        <v>652273</v>
      </c>
      <c r="I1677" s="63">
        <v>44909</v>
      </c>
      <c r="J1677" s="24" t="s">
        <v>4582</v>
      </c>
      <c r="K1677" s="63">
        <f t="shared" si="475"/>
        <v>45901</v>
      </c>
      <c r="L1677" s="55">
        <f t="shared" si="476"/>
        <v>0.04</v>
      </c>
      <c r="M1677" s="76">
        <v>0.22500000000000001</v>
      </c>
      <c r="N1677" s="62">
        <v>45901</v>
      </c>
      <c r="O1677" s="62">
        <v>46265</v>
      </c>
      <c r="P1677" s="63"/>
      <c r="Q1677" s="63"/>
      <c r="R1677" s="78">
        <v>2</v>
      </c>
      <c r="S1677" s="63" t="str">
        <f>VLOOKUP(R1677,SA!$B$3:$C$11,2,1)</f>
        <v>0-25</v>
      </c>
      <c r="T1677" s="38" t="s">
        <v>97</v>
      </c>
      <c r="U1677" s="24" t="s">
        <v>5745</v>
      </c>
      <c r="V1677" s="24">
        <v>400000</v>
      </c>
      <c r="W1677" s="39">
        <f t="shared" si="477"/>
        <v>0</v>
      </c>
      <c r="X1677" s="29">
        <f t="shared" si="478"/>
        <v>0</v>
      </c>
      <c r="Y1677" s="40">
        <f t="shared" si="479"/>
        <v>365</v>
      </c>
      <c r="Z1677" s="38">
        <f t="shared" si="480"/>
        <v>46081</v>
      </c>
      <c r="AA1677" s="41">
        <f t="shared" si="481"/>
        <v>181</v>
      </c>
      <c r="AB1677" s="24" t="s">
        <v>113</v>
      </c>
      <c r="AC1677" s="41">
        <f t="shared" si="482"/>
        <v>4043.8364000000001</v>
      </c>
      <c r="AD1677" s="41">
        <v>1</v>
      </c>
      <c r="AE1677" s="72">
        <f>INDEX(SA!$C$2:$G$11,MATCH(Details!S1677,SA!$C$2:$C$11,0),MATCH(Details!V1677,SA!$C$2:$G$2,0))*Y1677/(F1677-E1677+1)</f>
        <v>3426.98</v>
      </c>
      <c r="AF1677" s="41">
        <f t="shared" si="483"/>
        <v>0</v>
      </c>
      <c r="AG1677" s="41">
        <f t="shared" si="484"/>
        <v>0</v>
      </c>
      <c r="AH1677" s="41">
        <f t="shared" si="485"/>
        <v>616.85640000000001</v>
      </c>
      <c r="AI1677" s="60">
        <f t="shared" si="486"/>
        <v>137.07920000000001</v>
      </c>
      <c r="AJ1677" s="60">
        <f t="shared" si="487"/>
        <v>771.07050000000004</v>
      </c>
      <c r="AK1677" s="60">
        <f t="shared" si="488"/>
        <v>1699.4065205479453</v>
      </c>
      <c r="AL1677" s="60">
        <f t="shared" si="489"/>
        <v>1249.0637926027398</v>
      </c>
      <c r="AM1677" s="41">
        <f t="shared" si="490"/>
        <v>1269.7665073972601</v>
      </c>
      <c r="AN1677" s="42">
        <f t="shared" si="491"/>
        <v>45715</v>
      </c>
      <c r="AO1677" s="43">
        <f t="shared" si="492"/>
        <v>3426.98</v>
      </c>
    </row>
    <row r="1678" spans="1:41" s="24" customFormat="1" ht="15.75" customHeight="1" x14ac:dyDescent="0.35">
      <c r="A1678" s="36" t="s">
        <v>27</v>
      </c>
      <c r="B1678" s="36">
        <v>202509</v>
      </c>
      <c r="C1678" s="24" t="s">
        <v>736</v>
      </c>
      <c r="D1678" s="24" t="s">
        <v>119</v>
      </c>
      <c r="E1678" s="62">
        <v>45901</v>
      </c>
      <c r="F1678" s="62">
        <v>46265</v>
      </c>
      <c r="G1678" s="37" t="s">
        <v>2027</v>
      </c>
      <c r="H1678" s="36">
        <v>652273</v>
      </c>
      <c r="I1678" s="63">
        <v>31197</v>
      </c>
      <c r="J1678" s="24" t="s">
        <v>4583</v>
      </c>
      <c r="K1678" s="63">
        <f t="shared" si="475"/>
        <v>45901</v>
      </c>
      <c r="L1678" s="55">
        <f t="shared" si="476"/>
        <v>0.04</v>
      </c>
      <c r="M1678" s="76">
        <v>0.22500000000000001</v>
      </c>
      <c r="N1678" s="62">
        <v>45901</v>
      </c>
      <c r="O1678" s="62">
        <v>46265</v>
      </c>
      <c r="P1678" s="63"/>
      <c r="Q1678" s="63"/>
      <c r="R1678" s="78">
        <v>40</v>
      </c>
      <c r="S1678" s="63" t="str">
        <f>VLOOKUP(R1678,SA!$B$3:$C$11,2,1)</f>
        <v>36-45</v>
      </c>
      <c r="T1678" s="38" t="s">
        <v>98</v>
      </c>
      <c r="U1678" s="24" t="s">
        <v>5743</v>
      </c>
      <c r="V1678" s="24">
        <v>400000</v>
      </c>
      <c r="W1678" s="39">
        <f t="shared" si="477"/>
        <v>0</v>
      </c>
      <c r="X1678" s="29">
        <f t="shared" si="478"/>
        <v>0</v>
      </c>
      <c r="Y1678" s="40">
        <f t="shared" si="479"/>
        <v>365</v>
      </c>
      <c r="Z1678" s="38">
        <f t="shared" si="480"/>
        <v>46081</v>
      </c>
      <c r="AA1678" s="41">
        <f t="shared" si="481"/>
        <v>181</v>
      </c>
      <c r="AB1678" s="24" t="s">
        <v>113</v>
      </c>
      <c r="AC1678" s="41">
        <f t="shared" si="482"/>
        <v>5496.5225999999993</v>
      </c>
      <c r="AD1678" s="41">
        <v>1</v>
      </c>
      <c r="AE1678" s="72">
        <f>INDEX(SA!$C$2:$G$11,MATCH(Details!S1678,SA!$C$2:$C$11,0),MATCH(Details!V1678,SA!$C$2:$G$2,0))*Y1678/(F1678-E1678+1)</f>
        <v>4658.07</v>
      </c>
      <c r="AF1678" s="41">
        <f t="shared" si="483"/>
        <v>0</v>
      </c>
      <c r="AG1678" s="41">
        <f t="shared" si="484"/>
        <v>0</v>
      </c>
      <c r="AH1678" s="41">
        <f t="shared" si="485"/>
        <v>838.45259999999996</v>
      </c>
      <c r="AI1678" s="60">
        <f t="shared" si="486"/>
        <v>186.3228</v>
      </c>
      <c r="AJ1678" s="60">
        <f t="shared" si="487"/>
        <v>1048.06575</v>
      </c>
      <c r="AK1678" s="60">
        <f t="shared" si="488"/>
        <v>2309.8922465753421</v>
      </c>
      <c r="AL1678" s="60">
        <f t="shared" si="489"/>
        <v>1697.7708012328765</v>
      </c>
      <c r="AM1678" s="41">
        <f t="shared" si="490"/>
        <v>1725.9106487671231</v>
      </c>
      <c r="AN1678" s="42">
        <f t="shared" si="491"/>
        <v>45715</v>
      </c>
      <c r="AO1678" s="43">
        <f t="shared" si="492"/>
        <v>4658.07</v>
      </c>
    </row>
    <row r="1679" spans="1:41" s="24" customFormat="1" ht="15.75" customHeight="1" x14ac:dyDescent="0.35">
      <c r="A1679" s="36" t="s">
        <v>27</v>
      </c>
      <c r="B1679" s="36">
        <v>202509</v>
      </c>
      <c r="C1679" s="24" t="s">
        <v>736</v>
      </c>
      <c r="D1679" s="24" t="s">
        <v>119</v>
      </c>
      <c r="E1679" s="62">
        <v>45901</v>
      </c>
      <c r="F1679" s="62">
        <v>46265</v>
      </c>
      <c r="G1679" s="37" t="s">
        <v>233</v>
      </c>
      <c r="H1679" s="36">
        <v>652273</v>
      </c>
      <c r="I1679" s="63">
        <v>31089</v>
      </c>
      <c r="J1679" s="24" t="s">
        <v>4584</v>
      </c>
      <c r="K1679" s="63">
        <f t="shared" si="475"/>
        <v>45901</v>
      </c>
      <c r="L1679" s="55">
        <f t="shared" si="476"/>
        <v>0.04</v>
      </c>
      <c r="M1679" s="76">
        <v>0.22500000000000001</v>
      </c>
      <c r="N1679" s="62">
        <v>45901</v>
      </c>
      <c r="O1679" s="62">
        <v>46265</v>
      </c>
      <c r="P1679" s="63"/>
      <c r="Q1679" s="63"/>
      <c r="R1679" s="78">
        <v>40</v>
      </c>
      <c r="S1679" s="63" t="str">
        <f>VLOOKUP(R1679,SA!$B$3:$C$11,2,1)</f>
        <v>36-45</v>
      </c>
      <c r="T1679" s="38" t="s">
        <v>97</v>
      </c>
      <c r="U1679" s="24" t="s">
        <v>56</v>
      </c>
      <c r="V1679" s="24">
        <v>400000</v>
      </c>
      <c r="W1679" s="39">
        <f t="shared" si="477"/>
        <v>400000</v>
      </c>
      <c r="X1679" s="29">
        <f t="shared" si="478"/>
        <v>1</v>
      </c>
      <c r="Y1679" s="40">
        <f t="shared" si="479"/>
        <v>365</v>
      </c>
      <c r="Z1679" s="38">
        <f t="shared" si="480"/>
        <v>46081</v>
      </c>
      <c r="AA1679" s="41">
        <f t="shared" si="481"/>
        <v>181</v>
      </c>
      <c r="AB1679" s="24" t="s">
        <v>113</v>
      </c>
      <c r="AC1679" s="41">
        <f t="shared" si="482"/>
        <v>5496.5225999999993</v>
      </c>
      <c r="AD1679" s="41">
        <v>1</v>
      </c>
      <c r="AE1679" s="72">
        <f>INDEX(SA!$C$2:$G$11,MATCH(Details!S1679,SA!$C$2:$C$11,0),MATCH(Details!V1679,SA!$C$2:$G$2,0))*Y1679/(F1679-E1679+1)</f>
        <v>4658.07</v>
      </c>
      <c r="AF1679" s="41">
        <f t="shared" si="483"/>
        <v>0</v>
      </c>
      <c r="AG1679" s="41">
        <f t="shared" si="484"/>
        <v>0</v>
      </c>
      <c r="AH1679" s="41">
        <f t="shared" si="485"/>
        <v>838.45259999999996</v>
      </c>
      <c r="AI1679" s="60">
        <f t="shared" si="486"/>
        <v>186.3228</v>
      </c>
      <c r="AJ1679" s="60">
        <f t="shared" si="487"/>
        <v>1048.06575</v>
      </c>
      <c r="AK1679" s="60">
        <f t="shared" si="488"/>
        <v>2309.8922465753421</v>
      </c>
      <c r="AL1679" s="60">
        <f t="shared" si="489"/>
        <v>1697.7708012328765</v>
      </c>
      <c r="AM1679" s="41">
        <f t="shared" si="490"/>
        <v>1725.9106487671231</v>
      </c>
      <c r="AN1679" s="42">
        <f t="shared" si="491"/>
        <v>45715</v>
      </c>
      <c r="AO1679" s="43">
        <f t="shared" si="492"/>
        <v>4658.07</v>
      </c>
    </row>
    <row r="1680" spans="1:41" s="24" customFormat="1" ht="15.75" customHeight="1" x14ac:dyDescent="0.35">
      <c r="A1680" s="36" t="s">
        <v>27</v>
      </c>
      <c r="B1680" s="36">
        <v>202509</v>
      </c>
      <c r="C1680" s="24" t="s">
        <v>736</v>
      </c>
      <c r="D1680" s="24" t="s">
        <v>119</v>
      </c>
      <c r="E1680" s="62">
        <v>45901</v>
      </c>
      <c r="F1680" s="62">
        <v>46265</v>
      </c>
      <c r="G1680" s="37" t="s">
        <v>2028</v>
      </c>
      <c r="H1680" s="36">
        <v>652274</v>
      </c>
      <c r="I1680" s="63">
        <v>25641</v>
      </c>
      <c r="J1680" s="24" t="s">
        <v>4585</v>
      </c>
      <c r="K1680" s="63">
        <f t="shared" si="475"/>
        <v>45901</v>
      </c>
      <c r="L1680" s="55">
        <f t="shared" si="476"/>
        <v>0.04</v>
      </c>
      <c r="M1680" s="76">
        <v>0.22500000000000001</v>
      </c>
      <c r="N1680" s="62">
        <v>45901</v>
      </c>
      <c r="O1680" s="62">
        <v>46265</v>
      </c>
      <c r="P1680" s="63"/>
      <c r="Q1680" s="63"/>
      <c r="R1680" s="78">
        <v>55</v>
      </c>
      <c r="S1680" s="63" t="str">
        <f>VLOOKUP(R1680,SA!$B$3:$C$11,2,1)</f>
        <v>46-55</v>
      </c>
      <c r="T1680" s="38" t="s">
        <v>98</v>
      </c>
      <c r="U1680" s="24" t="s">
        <v>5749</v>
      </c>
      <c r="V1680" s="24">
        <v>500000</v>
      </c>
      <c r="W1680" s="39">
        <f t="shared" si="477"/>
        <v>0</v>
      </c>
      <c r="X1680" s="29">
        <f t="shared" si="478"/>
        <v>0</v>
      </c>
      <c r="Y1680" s="40">
        <f t="shared" si="479"/>
        <v>365</v>
      </c>
      <c r="Z1680" s="38">
        <f t="shared" si="480"/>
        <v>46081</v>
      </c>
      <c r="AA1680" s="41">
        <f t="shared" si="481"/>
        <v>181</v>
      </c>
      <c r="AB1680" s="24" t="s">
        <v>113</v>
      </c>
      <c r="AC1680" s="41">
        <f t="shared" si="482"/>
        <v>8919.0417999999991</v>
      </c>
      <c r="AD1680" s="41">
        <v>1</v>
      </c>
      <c r="AE1680" s="72">
        <f>INDEX(SA!$C$2:$G$11,MATCH(Details!S1680,SA!$C$2:$C$11,0),MATCH(Details!V1680,SA!$C$2:$G$2,0))*Y1680/(F1680-E1680+1)</f>
        <v>7558.5099999999993</v>
      </c>
      <c r="AF1680" s="41">
        <f t="shared" si="483"/>
        <v>0</v>
      </c>
      <c r="AG1680" s="41">
        <f t="shared" si="484"/>
        <v>0</v>
      </c>
      <c r="AH1680" s="41">
        <f t="shared" si="485"/>
        <v>1360.5317999999997</v>
      </c>
      <c r="AI1680" s="60">
        <f t="shared" si="486"/>
        <v>302.34039999999999</v>
      </c>
      <c r="AJ1680" s="60">
        <f t="shared" si="487"/>
        <v>1700.6647499999999</v>
      </c>
      <c r="AK1680" s="60">
        <f t="shared" si="488"/>
        <v>3748.1926301369858</v>
      </c>
      <c r="AL1680" s="60">
        <f t="shared" si="489"/>
        <v>2754.9215831506845</v>
      </c>
      <c r="AM1680" s="41">
        <f t="shared" si="490"/>
        <v>2800.5832668493149</v>
      </c>
      <c r="AN1680" s="42">
        <f t="shared" si="491"/>
        <v>45715</v>
      </c>
      <c r="AO1680" s="43">
        <f t="shared" si="492"/>
        <v>7558.5099999999993</v>
      </c>
    </row>
    <row r="1681" spans="1:41" s="24" customFormat="1" ht="15.75" customHeight="1" x14ac:dyDescent="0.35">
      <c r="A1681" s="36" t="s">
        <v>27</v>
      </c>
      <c r="B1681" s="36">
        <v>202509</v>
      </c>
      <c r="C1681" s="24" t="s">
        <v>736</v>
      </c>
      <c r="D1681" s="24" t="s">
        <v>119</v>
      </c>
      <c r="E1681" s="62">
        <v>45901</v>
      </c>
      <c r="F1681" s="62">
        <v>46265</v>
      </c>
      <c r="G1681" s="37" t="s">
        <v>2029</v>
      </c>
      <c r="H1681" s="36">
        <v>652274</v>
      </c>
      <c r="I1681" s="63">
        <v>33992</v>
      </c>
      <c r="J1681" s="24" t="s">
        <v>4586</v>
      </c>
      <c r="K1681" s="63">
        <f t="shared" si="475"/>
        <v>45901</v>
      </c>
      <c r="L1681" s="55">
        <f t="shared" si="476"/>
        <v>0.04</v>
      </c>
      <c r="M1681" s="76">
        <v>0.22500000000000001</v>
      </c>
      <c r="N1681" s="62">
        <v>45901</v>
      </c>
      <c r="O1681" s="62">
        <v>46265</v>
      </c>
      <c r="P1681" s="63"/>
      <c r="Q1681" s="63"/>
      <c r="R1681" s="78">
        <v>32</v>
      </c>
      <c r="S1681" s="63" t="str">
        <f>VLOOKUP(R1681,SA!$B$3:$C$11,2,1)</f>
        <v>26-35</v>
      </c>
      <c r="T1681" s="38" t="s">
        <v>98</v>
      </c>
      <c r="U1681" s="24" t="s">
        <v>5743</v>
      </c>
      <c r="V1681" s="24">
        <v>500000</v>
      </c>
      <c r="W1681" s="39">
        <f t="shared" si="477"/>
        <v>0</v>
      </c>
      <c r="X1681" s="29">
        <f t="shared" si="478"/>
        <v>0</v>
      </c>
      <c r="Y1681" s="40">
        <f t="shared" si="479"/>
        <v>365</v>
      </c>
      <c r="Z1681" s="38">
        <f t="shared" si="480"/>
        <v>46081</v>
      </c>
      <c r="AA1681" s="41">
        <f t="shared" si="481"/>
        <v>181</v>
      </c>
      <c r="AB1681" s="24" t="s">
        <v>113</v>
      </c>
      <c r="AC1681" s="41">
        <f t="shared" si="482"/>
        <v>4986.3141999999998</v>
      </c>
      <c r="AD1681" s="41">
        <v>1</v>
      </c>
      <c r="AE1681" s="72">
        <f>INDEX(SA!$C$2:$G$11,MATCH(Details!S1681,SA!$C$2:$C$11,0),MATCH(Details!V1681,SA!$C$2:$G$2,0))*Y1681/(F1681-E1681+1)</f>
        <v>4225.6899999999996</v>
      </c>
      <c r="AF1681" s="41">
        <f t="shared" si="483"/>
        <v>0</v>
      </c>
      <c r="AG1681" s="41">
        <f t="shared" si="484"/>
        <v>0</v>
      </c>
      <c r="AH1681" s="41">
        <f t="shared" si="485"/>
        <v>760.62419999999986</v>
      </c>
      <c r="AI1681" s="60">
        <f t="shared" si="486"/>
        <v>169.02759999999998</v>
      </c>
      <c r="AJ1681" s="60">
        <f t="shared" si="487"/>
        <v>950.78024999999991</v>
      </c>
      <c r="AK1681" s="60">
        <f t="shared" si="488"/>
        <v>2095.479150684931</v>
      </c>
      <c r="AL1681" s="60">
        <f t="shared" si="489"/>
        <v>1540.1771757534243</v>
      </c>
      <c r="AM1681" s="41">
        <f t="shared" si="490"/>
        <v>1565.7049742465756</v>
      </c>
      <c r="AN1681" s="42">
        <f t="shared" si="491"/>
        <v>45715</v>
      </c>
      <c r="AO1681" s="43">
        <f t="shared" si="492"/>
        <v>4225.6899999999996</v>
      </c>
    </row>
    <row r="1682" spans="1:41" s="24" customFormat="1" ht="15.75" customHeight="1" x14ac:dyDescent="0.35">
      <c r="A1682" s="36" t="s">
        <v>27</v>
      </c>
      <c r="B1682" s="36">
        <v>202509</v>
      </c>
      <c r="C1682" s="24" t="s">
        <v>736</v>
      </c>
      <c r="D1682" s="24" t="s">
        <v>119</v>
      </c>
      <c r="E1682" s="62">
        <v>45901</v>
      </c>
      <c r="F1682" s="62">
        <v>46265</v>
      </c>
      <c r="G1682" s="37" t="s">
        <v>2030</v>
      </c>
      <c r="H1682" s="36">
        <v>652274</v>
      </c>
      <c r="I1682" s="63">
        <v>43145</v>
      </c>
      <c r="J1682" s="24" t="s">
        <v>4587</v>
      </c>
      <c r="K1682" s="63">
        <f t="shared" si="475"/>
        <v>45901</v>
      </c>
      <c r="L1682" s="55">
        <f t="shared" si="476"/>
        <v>0.04</v>
      </c>
      <c r="M1682" s="76">
        <v>0.22500000000000001</v>
      </c>
      <c r="N1682" s="62">
        <v>45901</v>
      </c>
      <c r="O1682" s="62">
        <v>46265</v>
      </c>
      <c r="P1682" s="63"/>
      <c r="Q1682" s="63"/>
      <c r="R1682" s="78">
        <v>7</v>
      </c>
      <c r="S1682" s="63" t="str">
        <f>VLOOKUP(R1682,SA!$B$3:$C$11,2,1)</f>
        <v>0-25</v>
      </c>
      <c r="T1682" s="38" t="s">
        <v>98</v>
      </c>
      <c r="U1682" s="24" t="s">
        <v>5746</v>
      </c>
      <c r="V1682" s="24">
        <v>500000</v>
      </c>
      <c r="W1682" s="39">
        <f t="shared" si="477"/>
        <v>0</v>
      </c>
      <c r="X1682" s="29">
        <f t="shared" si="478"/>
        <v>0</v>
      </c>
      <c r="Y1682" s="40">
        <f t="shared" si="479"/>
        <v>365</v>
      </c>
      <c r="Z1682" s="38">
        <f t="shared" si="480"/>
        <v>46081</v>
      </c>
      <c r="AA1682" s="41">
        <f t="shared" si="481"/>
        <v>181</v>
      </c>
      <c r="AB1682" s="24" t="s">
        <v>113</v>
      </c>
      <c r="AC1682" s="41">
        <f t="shared" si="482"/>
        <v>4448.2106000000003</v>
      </c>
      <c r="AD1682" s="41">
        <v>1</v>
      </c>
      <c r="AE1682" s="72">
        <f>INDEX(SA!$C$2:$G$11,MATCH(Details!S1682,SA!$C$2:$C$11,0),MATCH(Details!V1682,SA!$C$2:$G$2,0))*Y1682/(F1682-E1682+1)</f>
        <v>3769.67</v>
      </c>
      <c r="AF1682" s="41">
        <f t="shared" si="483"/>
        <v>0</v>
      </c>
      <c r="AG1682" s="41">
        <f t="shared" si="484"/>
        <v>0</v>
      </c>
      <c r="AH1682" s="41">
        <f t="shared" si="485"/>
        <v>678.54060000000004</v>
      </c>
      <c r="AI1682" s="60">
        <f t="shared" si="486"/>
        <v>150.7868</v>
      </c>
      <c r="AJ1682" s="60">
        <f t="shared" si="487"/>
        <v>848.17574999999999</v>
      </c>
      <c r="AK1682" s="60">
        <f t="shared" si="488"/>
        <v>1869.3432054794521</v>
      </c>
      <c r="AL1682" s="60">
        <f t="shared" si="489"/>
        <v>1373.9672560273973</v>
      </c>
      <c r="AM1682" s="41">
        <f t="shared" si="490"/>
        <v>1396.7401939726028</v>
      </c>
      <c r="AN1682" s="42">
        <f t="shared" si="491"/>
        <v>45715</v>
      </c>
      <c r="AO1682" s="43">
        <f t="shared" si="492"/>
        <v>3769.67</v>
      </c>
    </row>
    <row r="1683" spans="1:41" s="24" customFormat="1" ht="15.75" customHeight="1" x14ac:dyDescent="0.35">
      <c r="A1683" s="36" t="s">
        <v>27</v>
      </c>
      <c r="B1683" s="36">
        <v>202509</v>
      </c>
      <c r="C1683" s="24" t="s">
        <v>736</v>
      </c>
      <c r="D1683" s="24" t="s">
        <v>119</v>
      </c>
      <c r="E1683" s="62">
        <v>45901</v>
      </c>
      <c r="F1683" s="62">
        <v>46265</v>
      </c>
      <c r="G1683" s="37" t="s">
        <v>519</v>
      </c>
      <c r="H1683" s="36">
        <v>652274</v>
      </c>
      <c r="I1683" s="63">
        <v>30839</v>
      </c>
      <c r="J1683" s="24" t="s">
        <v>4588</v>
      </c>
      <c r="K1683" s="63">
        <f t="shared" si="475"/>
        <v>45901</v>
      </c>
      <c r="L1683" s="55">
        <f t="shared" si="476"/>
        <v>0.04</v>
      </c>
      <c r="M1683" s="76">
        <v>0.22500000000000001</v>
      </c>
      <c r="N1683" s="62">
        <v>45901</v>
      </c>
      <c r="O1683" s="62">
        <v>46265</v>
      </c>
      <c r="P1683" s="63"/>
      <c r="Q1683" s="63"/>
      <c r="R1683" s="78">
        <v>41</v>
      </c>
      <c r="S1683" s="63" t="str">
        <f>VLOOKUP(R1683,SA!$B$3:$C$11,2,1)</f>
        <v>36-45</v>
      </c>
      <c r="T1683" s="38" t="s">
        <v>97</v>
      </c>
      <c r="U1683" s="24" t="s">
        <v>56</v>
      </c>
      <c r="V1683" s="24">
        <v>500000</v>
      </c>
      <c r="W1683" s="39">
        <f t="shared" si="477"/>
        <v>500000</v>
      </c>
      <c r="X1683" s="29">
        <f t="shared" si="478"/>
        <v>1</v>
      </c>
      <c r="Y1683" s="40">
        <f t="shared" si="479"/>
        <v>365</v>
      </c>
      <c r="Z1683" s="38">
        <f t="shared" si="480"/>
        <v>46081</v>
      </c>
      <c r="AA1683" s="41">
        <f t="shared" si="481"/>
        <v>181</v>
      </c>
      <c r="AB1683" s="24" t="s">
        <v>113</v>
      </c>
      <c r="AC1683" s="41">
        <f t="shared" si="482"/>
        <v>6046.1902</v>
      </c>
      <c r="AD1683" s="41">
        <v>1</v>
      </c>
      <c r="AE1683" s="72">
        <f>INDEX(SA!$C$2:$G$11,MATCH(Details!S1683,SA!$C$2:$C$11,0),MATCH(Details!V1683,SA!$C$2:$G$2,0))*Y1683/(F1683-E1683+1)</f>
        <v>5123.8900000000003</v>
      </c>
      <c r="AF1683" s="41">
        <f t="shared" si="483"/>
        <v>0</v>
      </c>
      <c r="AG1683" s="41">
        <f t="shared" si="484"/>
        <v>0</v>
      </c>
      <c r="AH1683" s="41">
        <f t="shared" si="485"/>
        <v>922.30020000000002</v>
      </c>
      <c r="AI1683" s="60">
        <f t="shared" si="486"/>
        <v>204.9556</v>
      </c>
      <c r="AJ1683" s="60">
        <f t="shared" si="487"/>
        <v>1152.8752500000001</v>
      </c>
      <c r="AK1683" s="60">
        <f t="shared" si="488"/>
        <v>2540.8879178082193</v>
      </c>
      <c r="AL1683" s="60">
        <f t="shared" si="489"/>
        <v>1867.5526195890411</v>
      </c>
      <c r="AM1683" s="41">
        <f t="shared" si="490"/>
        <v>1898.5065304109589</v>
      </c>
      <c r="AN1683" s="42">
        <f t="shared" si="491"/>
        <v>45715</v>
      </c>
      <c r="AO1683" s="43">
        <f t="shared" si="492"/>
        <v>5123.8900000000003</v>
      </c>
    </row>
    <row r="1684" spans="1:41" s="24" customFormat="1" ht="15.75" customHeight="1" x14ac:dyDescent="0.35">
      <c r="A1684" s="36" t="s">
        <v>27</v>
      </c>
      <c r="B1684" s="36">
        <v>202509</v>
      </c>
      <c r="C1684" s="24" t="s">
        <v>736</v>
      </c>
      <c r="D1684" s="24" t="s">
        <v>119</v>
      </c>
      <c r="E1684" s="62">
        <v>45901</v>
      </c>
      <c r="F1684" s="62">
        <v>46265</v>
      </c>
      <c r="G1684" s="37" t="s">
        <v>2031</v>
      </c>
      <c r="H1684" s="36">
        <v>652274</v>
      </c>
      <c r="I1684" s="63">
        <v>22954</v>
      </c>
      <c r="J1684" s="24" t="s">
        <v>4589</v>
      </c>
      <c r="K1684" s="63">
        <f t="shared" si="475"/>
        <v>45901</v>
      </c>
      <c r="L1684" s="55">
        <f t="shared" si="476"/>
        <v>0.04</v>
      </c>
      <c r="M1684" s="76">
        <v>0.22500000000000001</v>
      </c>
      <c r="N1684" s="62">
        <v>45901</v>
      </c>
      <c r="O1684" s="62">
        <v>46265</v>
      </c>
      <c r="P1684" s="63"/>
      <c r="Q1684" s="63"/>
      <c r="R1684" s="78">
        <v>62</v>
      </c>
      <c r="S1684" s="63" t="str">
        <f>VLOOKUP(R1684,SA!$B$3:$C$11,2,1)</f>
        <v>56-65</v>
      </c>
      <c r="T1684" s="38" t="s">
        <v>97</v>
      </c>
      <c r="U1684" s="24" t="s">
        <v>5748</v>
      </c>
      <c r="V1684" s="24">
        <v>500000</v>
      </c>
      <c r="W1684" s="39">
        <f t="shared" si="477"/>
        <v>0</v>
      </c>
      <c r="X1684" s="29">
        <f t="shared" si="478"/>
        <v>0</v>
      </c>
      <c r="Y1684" s="40">
        <f t="shared" si="479"/>
        <v>365</v>
      </c>
      <c r="Z1684" s="38">
        <f t="shared" si="480"/>
        <v>46081</v>
      </c>
      <c r="AA1684" s="41">
        <f t="shared" si="481"/>
        <v>181</v>
      </c>
      <c r="AB1684" s="24" t="s">
        <v>113</v>
      </c>
      <c r="AC1684" s="41">
        <f t="shared" si="482"/>
        <v>13100.714</v>
      </c>
      <c r="AD1684" s="41">
        <v>1</v>
      </c>
      <c r="AE1684" s="72">
        <f>INDEX(SA!$C$2:$G$11,MATCH(Details!S1684,SA!$C$2:$C$11,0),MATCH(Details!V1684,SA!$C$2:$G$2,0))*Y1684/(F1684-E1684+1)</f>
        <v>11102.3</v>
      </c>
      <c r="AF1684" s="41">
        <f t="shared" si="483"/>
        <v>0</v>
      </c>
      <c r="AG1684" s="41">
        <f t="shared" si="484"/>
        <v>0</v>
      </c>
      <c r="AH1684" s="41">
        <f t="shared" si="485"/>
        <v>1998.4139999999998</v>
      </c>
      <c r="AI1684" s="60">
        <f t="shared" si="486"/>
        <v>444.09199999999998</v>
      </c>
      <c r="AJ1684" s="60">
        <f t="shared" si="487"/>
        <v>2498.0174999999999</v>
      </c>
      <c r="AK1684" s="60">
        <f t="shared" si="488"/>
        <v>5505.5241095890406</v>
      </c>
      <c r="AL1684" s="60">
        <f t="shared" si="489"/>
        <v>4046.5602205479449</v>
      </c>
      <c r="AM1684" s="41">
        <f t="shared" si="490"/>
        <v>4113.6302794520543</v>
      </c>
      <c r="AN1684" s="42">
        <f t="shared" si="491"/>
        <v>45715</v>
      </c>
      <c r="AO1684" s="43">
        <f t="shared" si="492"/>
        <v>11102.3</v>
      </c>
    </row>
    <row r="1685" spans="1:41" s="24" customFormat="1" ht="15.75" customHeight="1" x14ac:dyDescent="0.35">
      <c r="A1685" s="36" t="s">
        <v>27</v>
      </c>
      <c r="B1685" s="36">
        <v>202509</v>
      </c>
      <c r="C1685" s="24" t="s">
        <v>736</v>
      </c>
      <c r="D1685" s="24" t="s">
        <v>119</v>
      </c>
      <c r="E1685" s="62">
        <v>45901</v>
      </c>
      <c r="F1685" s="62">
        <v>46265</v>
      </c>
      <c r="G1685" s="37" t="s">
        <v>2032</v>
      </c>
      <c r="H1685" s="36">
        <v>652276</v>
      </c>
      <c r="I1685" s="63">
        <v>21557</v>
      </c>
      <c r="J1685" s="24" t="s">
        <v>4590</v>
      </c>
      <c r="K1685" s="63">
        <f t="shared" si="475"/>
        <v>45901</v>
      </c>
      <c r="L1685" s="55">
        <f t="shared" si="476"/>
        <v>0.04</v>
      </c>
      <c r="M1685" s="76">
        <v>0.22500000000000001</v>
      </c>
      <c r="N1685" s="62">
        <v>45901</v>
      </c>
      <c r="O1685" s="62">
        <v>46265</v>
      </c>
      <c r="P1685" s="63"/>
      <c r="Q1685" s="63"/>
      <c r="R1685" s="78">
        <v>66</v>
      </c>
      <c r="S1685" s="63" t="str">
        <f>VLOOKUP(R1685,SA!$B$3:$C$11,2,1)</f>
        <v>66-70</v>
      </c>
      <c r="T1685" s="38" t="s">
        <v>98</v>
      </c>
      <c r="U1685" s="24" t="s">
        <v>5747</v>
      </c>
      <c r="V1685" s="24">
        <v>300000</v>
      </c>
      <c r="W1685" s="39">
        <f t="shared" si="477"/>
        <v>0</v>
      </c>
      <c r="X1685" s="29">
        <f t="shared" si="478"/>
        <v>0</v>
      </c>
      <c r="Y1685" s="40">
        <f t="shared" si="479"/>
        <v>365</v>
      </c>
      <c r="Z1685" s="38">
        <f t="shared" si="480"/>
        <v>46081</v>
      </c>
      <c r="AA1685" s="41">
        <f t="shared" si="481"/>
        <v>181</v>
      </c>
      <c r="AB1685" s="24" t="s">
        <v>113</v>
      </c>
      <c r="AC1685" s="41">
        <f t="shared" si="482"/>
        <v>15468.950400000002</v>
      </c>
      <c r="AD1685" s="41">
        <v>1</v>
      </c>
      <c r="AE1685" s="72">
        <f>INDEX(SA!$C$2:$G$11,MATCH(Details!S1685,SA!$C$2:$C$11,0),MATCH(Details!V1685,SA!$C$2:$G$2,0))*Y1685/(F1685-E1685+1)</f>
        <v>13109.28</v>
      </c>
      <c r="AF1685" s="41">
        <f t="shared" si="483"/>
        <v>0</v>
      </c>
      <c r="AG1685" s="41">
        <f t="shared" si="484"/>
        <v>0</v>
      </c>
      <c r="AH1685" s="41">
        <f t="shared" si="485"/>
        <v>2359.6704</v>
      </c>
      <c r="AI1685" s="60">
        <f t="shared" si="486"/>
        <v>524.37120000000004</v>
      </c>
      <c r="AJ1685" s="60">
        <f t="shared" si="487"/>
        <v>2949.5880000000002</v>
      </c>
      <c r="AK1685" s="60">
        <f t="shared" si="488"/>
        <v>6500.7662465753428</v>
      </c>
      <c r="AL1685" s="60">
        <f t="shared" si="489"/>
        <v>4778.0631912328772</v>
      </c>
      <c r="AM1685" s="41">
        <f t="shared" si="490"/>
        <v>4857.2576087671241</v>
      </c>
      <c r="AN1685" s="42">
        <f t="shared" si="491"/>
        <v>45715</v>
      </c>
      <c r="AO1685" s="43">
        <f t="shared" si="492"/>
        <v>13109.28</v>
      </c>
    </row>
    <row r="1686" spans="1:41" s="24" customFormat="1" ht="15.75" customHeight="1" x14ac:dyDescent="0.35">
      <c r="A1686" s="36" t="s">
        <v>27</v>
      </c>
      <c r="B1686" s="36">
        <v>202509</v>
      </c>
      <c r="C1686" s="24" t="s">
        <v>736</v>
      </c>
      <c r="D1686" s="24" t="s">
        <v>119</v>
      </c>
      <c r="E1686" s="62">
        <v>45901</v>
      </c>
      <c r="F1686" s="62">
        <v>46265</v>
      </c>
      <c r="G1686" s="37" t="s">
        <v>2033</v>
      </c>
      <c r="H1686" s="36">
        <v>652276</v>
      </c>
      <c r="I1686" s="63">
        <v>36688</v>
      </c>
      <c r="J1686" s="24" t="s">
        <v>4591</v>
      </c>
      <c r="K1686" s="63">
        <f t="shared" si="475"/>
        <v>45901</v>
      </c>
      <c r="L1686" s="55">
        <f t="shared" si="476"/>
        <v>0.04</v>
      </c>
      <c r="M1686" s="76">
        <v>0.22500000000000001</v>
      </c>
      <c r="N1686" s="62">
        <v>45901</v>
      </c>
      <c r="O1686" s="62">
        <v>46265</v>
      </c>
      <c r="P1686" s="63"/>
      <c r="Q1686" s="63"/>
      <c r="R1686" s="78">
        <v>25</v>
      </c>
      <c r="S1686" s="63" t="str">
        <f>VLOOKUP(R1686,SA!$B$3:$C$11,2,1)</f>
        <v>0-25</v>
      </c>
      <c r="T1686" s="38" t="s">
        <v>98</v>
      </c>
      <c r="U1686" s="24" t="s">
        <v>5743</v>
      </c>
      <c r="V1686" s="24">
        <v>300000</v>
      </c>
      <c r="W1686" s="39">
        <f t="shared" si="477"/>
        <v>0</v>
      </c>
      <c r="X1686" s="29">
        <f t="shared" si="478"/>
        <v>0</v>
      </c>
      <c r="Y1686" s="40">
        <f t="shared" si="479"/>
        <v>365</v>
      </c>
      <c r="Z1686" s="38">
        <f t="shared" si="480"/>
        <v>46081</v>
      </c>
      <c r="AA1686" s="41">
        <f t="shared" si="481"/>
        <v>181</v>
      </c>
      <c r="AB1686" s="24" t="s">
        <v>113</v>
      </c>
      <c r="AC1686" s="41">
        <f t="shared" si="482"/>
        <v>3690.3792000000003</v>
      </c>
      <c r="AD1686" s="41">
        <v>1</v>
      </c>
      <c r="AE1686" s="72">
        <f>INDEX(SA!$C$2:$G$11,MATCH(Details!S1686,SA!$C$2:$C$11,0),MATCH(Details!V1686,SA!$C$2:$G$2,0))*Y1686/(F1686-E1686+1)</f>
        <v>3127.44</v>
      </c>
      <c r="AF1686" s="41">
        <f t="shared" si="483"/>
        <v>0</v>
      </c>
      <c r="AG1686" s="41">
        <f t="shared" si="484"/>
        <v>0</v>
      </c>
      <c r="AH1686" s="41">
        <f t="shared" si="485"/>
        <v>562.93920000000003</v>
      </c>
      <c r="AI1686" s="60">
        <f t="shared" si="486"/>
        <v>125.0976</v>
      </c>
      <c r="AJ1686" s="60">
        <f t="shared" si="487"/>
        <v>703.67399999999998</v>
      </c>
      <c r="AK1686" s="60">
        <f t="shared" si="488"/>
        <v>1550.8675068493151</v>
      </c>
      <c r="AL1686" s="60">
        <f t="shared" si="489"/>
        <v>1139.8876175342466</v>
      </c>
      <c r="AM1686" s="41">
        <f t="shared" si="490"/>
        <v>1158.7807824657534</v>
      </c>
      <c r="AN1686" s="42">
        <f t="shared" si="491"/>
        <v>45715</v>
      </c>
      <c r="AO1686" s="43">
        <f t="shared" si="492"/>
        <v>3127.44</v>
      </c>
    </row>
    <row r="1687" spans="1:41" s="24" customFormat="1" ht="15.75" customHeight="1" x14ac:dyDescent="0.35">
      <c r="A1687" s="36" t="s">
        <v>27</v>
      </c>
      <c r="B1687" s="36">
        <v>202509</v>
      </c>
      <c r="C1687" s="24" t="s">
        <v>736</v>
      </c>
      <c r="D1687" s="24" t="s">
        <v>119</v>
      </c>
      <c r="E1687" s="62">
        <v>45901</v>
      </c>
      <c r="F1687" s="62">
        <v>46265</v>
      </c>
      <c r="G1687" s="37" t="s">
        <v>522</v>
      </c>
      <c r="H1687" s="36">
        <v>652276</v>
      </c>
      <c r="I1687" s="63">
        <v>33789</v>
      </c>
      <c r="J1687" s="24" t="s">
        <v>4592</v>
      </c>
      <c r="K1687" s="63">
        <f t="shared" si="475"/>
        <v>45901</v>
      </c>
      <c r="L1687" s="55">
        <f t="shared" si="476"/>
        <v>0.04</v>
      </c>
      <c r="M1687" s="76">
        <v>0.22500000000000001</v>
      </c>
      <c r="N1687" s="62">
        <v>45901</v>
      </c>
      <c r="O1687" s="62">
        <v>46265</v>
      </c>
      <c r="P1687" s="63"/>
      <c r="Q1687" s="63"/>
      <c r="R1687" s="78">
        <v>33</v>
      </c>
      <c r="S1687" s="63" t="str">
        <f>VLOOKUP(R1687,SA!$B$3:$C$11,2,1)</f>
        <v>26-35</v>
      </c>
      <c r="T1687" s="38" t="s">
        <v>97</v>
      </c>
      <c r="U1687" s="24" t="s">
        <v>56</v>
      </c>
      <c r="V1687" s="24">
        <v>300000</v>
      </c>
      <c r="W1687" s="39">
        <f t="shared" si="477"/>
        <v>300000</v>
      </c>
      <c r="X1687" s="29">
        <f t="shared" si="478"/>
        <v>1</v>
      </c>
      <c r="Y1687" s="40">
        <f t="shared" si="479"/>
        <v>365</v>
      </c>
      <c r="Z1687" s="38">
        <f t="shared" si="480"/>
        <v>46081</v>
      </c>
      <c r="AA1687" s="41">
        <f t="shared" si="481"/>
        <v>181</v>
      </c>
      <c r="AB1687" s="24" t="s">
        <v>113</v>
      </c>
      <c r="AC1687" s="41">
        <f t="shared" si="482"/>
        <v>4124.4657999999999</v>
      </c>
      <c r="AD1687" s="41">
        <v>1</v>
      </c>
      <c r="AE1687" s="72">
        <f>INDEX(SA!$C$2:$G$11,MATCH(Details!S1687,SA!$C$2:$C$11,0),MATCH(Details!V1687,SA!$C$2:$G$2,0))*Y1687/(F1687-E1687+1)</f>
        <v>3495.31</v>
      </c>
      <c r="AF1687" s="41">
        <f t="shared" si="483"/>
        <v>0</v>
      </c>
      <c r="AG1687" s="41">
        <f t="shared" si="484"/>
        <v>0</v>
      </c>
      <c r="AH1687" s="41">
        <f t="shared" si="485"/>
        <v>629.1558</v>
      </c>
      <c r="AI1687" s="60">
        <f t="shared" si="486"/>
        <v>139.8124</v>
      </c>
      <c r="AJ1687" s="60">
        <f t="shared" si="487"/>
        <v>786.44475</v>
      </c>
      <c r="AK1687" s="60">
        <f t="shared" si="488"/>
        <v>1733.2907123287671</v>
      </c>
      <c r="AL1687" s="60">
        <f t="shared" si="489"/>
        <v>1273.9686735616438</v>
      </c>
      <c r="AM1687" s="41">
        <f t="shared" si="490"/>
        <v>1295.0841764383563</v>
      </c>
      <c r="AN1687" s="42">
        <f t="shared" si="491"/>
        <v>45715</v>
      </c>
      <c r="AO1687" s="43">
        <f t="shared" si="492"/>
        <v>3495.31</v>
      </c>
    </row>
    <row r="1688" spans="1:41" s="24" customFormat="1" ht="15.75" customHeight="1" x14ac:dyDescent="0.35">
      <c r="A1688" s="36" t="s">
        <v>27</v>
      </c>
      <c r="B1688" s="36">
        <v>202509</v>
      </c>
      <c r="C1688" s="24" t="s">
        <v>736</v>
      </c>
      <c r="D1688" s="24" t="s">
        <v>119</v>
      </c>
      <c r="E1688" s="62">
        <v>45901</v>
      </c>
      <c r="F1688" s="62">
        <v>46265</v>
      </c>
      <c r="G1688" s="37" t="s">
        <v>2034</v>
      </c>
      <c r="H1688" s="36">
        <v>652276</v>
      </c>
      <c r="I1688" s="63">
        <v>19664</v>
      </c>
      <c r="J1688" s="24" t="s">
        <v>4593</v>
      </c>
      <c r="K1688" s="63">
        <f t="shared" si="475"/>
        <v>45901</v>
      </c>
      <c r="L1688" s="55">
        <f t="shared" si="476"/>
        <v>0.04</v>
      </c>
      <c r="M1688" s="76">
        <v>0.22500000000000001</v>
      </c>
      <c r="N1688" s="62">
        <v>45901</v>
      </c>
      <c r="O1688" s="62">
        <v>46265</v>
      </c>
      <c r="P1688" s="63"/>
      <c r="Q1688" s="63"/>
      <c r="R1688" s="78">
        <v>71</v>
      </c>
      <c r="S1688" s="63" t="str">
        <f>VLOOKUP(R1688,SA!$B$3:$C$11,2,1)</f>
        <v>71-75</v>
      </c>
      <c r="T1688" s="38" t="s">
        <v>97</v>
      </c>
      <c r="U1688" s="24" t="s">
        <v>5744</v>
      </c>
      <c r="V1688" s="24">
        <v>300000</v>
      </c>
      <c r="W1688" s="39">
        <f t="shared" si="477"/>
        <v>0</v>
      </c>
      <c r="X1688" s="29">
        <f t="shared" si="478"/>
        <v>0</v>
      </c>
      <c r="Y1688" s="40">
        <f t="shared" si="479"/>
        <v>365</v>
      </c>
      <c r="Z1688" s="38">
        <f t="shared" si="480"/>
        <v>46081</v>
      </c>
      <c r="AA1688" s="41">
        <f t="shared" si="481"/>
        <v>181</v>
      </c>
      <c r="AB1688" s="24" t="s">
        <v>113</v>
      </c>
      <c r="AC1688" s="41">
        <f t="shared" si="482"/>
        <v>19621.1934</v>
      </c>
      <c r="AD1688" s="41">
        <v>1</v>
      </c>
      <c r="AE1688" s="72">
        <f>INDEX(SA!$C$2:$G$11,MATCH(Details!S1688,SA!$C$2:$C$11,0),MATCH(Details!V1688,SA!$C$2:$G$2,0))*Y1688/(F1688-E1688+1)</f>
        <v>16628.13</v>
      </c>
      <c r="AF1688" s="41">
        <f t="shared" si="483"/>
        <v>0</v>
      </c>
      <c r="AG1688" s="41">
        <f t="shared" si="484"/>
        <v>0</v>
      </c>
      <c r="AH1688" s="41">
        <f t="shared" si="485"/>
        <v>2993.0634</v>
      </c>
      <c r="AI1688" s="60">
        <f t="shared" si="486"/>
        <v>665.12520000000006</v>
      </c>
      <c r="AJ1688" s="60">
        <f t="shared" si="487"/>
        <v>3741.3292500000002</v>
      </c>
      <c r="AK1688" s="60">
        <f t="shared" si="488"/>
        <v>8245.7302191780836</v>
      </c>
      <c r="AL1688" s="60">
        <f t="shared" si="489"/>
        <v>6060.6117110958912</v>
      </c>
      <c r="AM1688" s="41">
        <f t="shared" si="490"/>
        <v>6161.0638389041087</v>
      </c>
      <c r="AN1688" s="42">
        <f t="shared" si="491"/>
        <v>45715</v>
      </c>
      <c r="AO1688" s="43">
        <f t="shared" si="492"/>
        <v>16628.13</v>
      </c>
    </row>
    <row r="1689" spans="1:41" s="24" customFormat="1" ht="15.75" customHeight="1" x14ac:dyDescent="0.35">
      <c r="A1689" s="36" t="s">
        <v>27</v>
      </c>
      <c r="B1689" s="36">
        <v>202509</v>
      </c>
      <c r="C1689" s="24" t="s">
        <v>736</v>
      </c>
      <c r="D1689" s="24" t="s">
        <v>119</v>
      </c>
      <c r="E1689" s="62">
        <v>45901</v>
      </c>
      <c r="F1689" s="62">
        <v>46265</v>
      </c>
      <c r="G1689" s="37" t="s">
        <v>2035</v>
      </c>
      <c r="H1689" s="36">
        <v>652277</v>
      </c>
      <c r="I1689" s="63">
        <v>25483</v>
      </c>
      <c r="J1689" s="24" t="s">
        <v>4594</v>
      </c>
      <c r="K1689" s="63">
        <f t="shared" si="475"/>
        <v>45901</v>
      </c>
      <c r="L1689" s="55">
        <f t="shared" si="476"/>
        <v>0.04</v>
      </c>
      <c r="M1689" s="76">
        <v>0.22500000000000001</v>
      </c>
      <c r="N1689" s="62">
        <v>45901</v>
      </c>
      <c r="O1689" s="62">
        <v>46265</v>
      </c>
      <c r="P1689" s="63"/>
      <c r="Q1689" s="63"/>
      <c r="R1689" s="78">
        <v>55</v>
      </c>
      <c r="S1689" s="63" t="str">
        <f>VLOOKUP(R1689,SA!$B$3:$C$11,2,1)</f>
        <v>46-55</v>
      </c>
      <c r="T1689" s="38" t="s">
        <v>97</v>
      </c>
      <c r="U1689" s="24" t="s">
        <v>5744</v>
      </c>
      <c r="V1689" s="24">
        <v>300000</v>
      </c>
      <c r="W1689" s="39">
        <f t="shared" si="477"/>
        <v>0</v>
      </c>
      <c r="X1689" s="29">
        <f t="shared" si="478"/>
        <v>0</v>
      </c>
      <c r="Y1689" s="40">
        <f t="shared" si="479"/>
        <v>365</v>
      </c>
      <c r="Z1689" s="38">
        <f t="shared" si="480"/>
        <v>46081</v>
      </c>
      <c r="AA1689" s="41">
        <f t="shared" si="481"/>
        <v>181</v>
      </c>
      <c r="AB1689" s="24" t="s">
        <v>113</v>
      </c>
      <c r="AC1689" s="41">
        <f t="shared" si="482"/>
        <v>7373.4659999999994</v>
      </c>
      <c r="AD1689" s="41">
        <v>1</v>
      </c>
      <c r="AE1689" s="72">
        <f>INDEX(SA!$C$2:$G$11,MATCH(Details!S1689,SA!$C$2:$C$11,0),MATCH(Details!V1689,SA!$C$2:$G$2,0))*Y1689/(F1689-E1689+1)</f>
        <v>6248.7</v>
      </c>
      <c r="AF1689" s="41">
        <f t="shared" si="483"/>
        <v>0</v>
      </c>
      <c r="AG1689" s="41">
        <f t="shared" si="484"/>
        <v>0</v>
      </c>
      <c r="AH1689" s="41">
        <f t="shared" si="485"/>
        <v>1124.7659999999998</v>
      </c>
      <c r="AI1689" s="60">
        <f t="shared" si="486"/>
        <v>249.94800000000001</v>
      </c>
      <c r="AJ1689" s="60">
        <f t="shared" si="487"/>
        <v>1405.9575</v>
      </c>
      <c r="AK1689" s="60">
        <f t="shared" si="488"/>
        <v>3098.6704109589041</v>
      </c>
      <c r="AL1689" s="60">
        <f t="shared" si="489"/>
        <v>2277.5227520547946</v>
      </c>
      <c r="AM1689" s="41">
        <f t="shared" si="490"/>
        <v>2315.2717479452049</v>
      </c>
      <c r="AN1689" s="42">
        <f t="shared" si="491"/>
        <v>45715</v>
      </c>
      <c r="AO1689" s="43">
        <f t="shared" si="492"/>
        <v>6248.7</v>
      </c>
    </row>
    <row r="1690" spans="1:41" s="24" customFormat="1" ht="15.75" customHeight="1" x14ac:dyDescent="0.35">
      <c r="A1690" s="36" t="s">
        <v>27</v>
      </c>
      <c r="B1690" s="36">
        <v>202509</v>
      </c>
      <c r="C1690" s="24" t="s">
        <v>736</v>
      </c>
      <c r="D1690" s="24" t="s">
        <v>119</v>
      </c>
      <c r="E1690" s="62">
        <v>45901</v>
      </c>
      <c r="F1690" s="62">
        <v>46265</v>
      </c>
      <c r="G1690" s="37" t="s">
        <v>2036</v>
      </c>
      <c r="H1690" s="36">
        <v>652277</v>
      </c>
      <c r="I1690" s="63">
        <v>27609</v>
      </c>
      <c r="J1690" s="24" t="s">
        <v>4595</v>
      </c>
      <c r="K1690" s="63">
        <f t="shared" si="475"/>
        <v>45901</v>
      </c>
      <c r="L1690" s="55">
        <f t="shared" si="476"/>
        <v>0.04</v>
      </c>
      <c r="M1690" s="76">
        <v>0.22500000000000001</v>
      </c>
      <c r="N1690" s="62">
        <v>45901</v>
      </c>
      <c r="O1690" s="62">
        <v>46265</v>
      </c>
      <c r="P1690" s="63"/>
      <c r="Q1690" s="63"/>
      <c r="R1690" s="78">
        <v>50</v>
      </c>
      <c r="S1690" s="63" t="str">
        <f>VLOOKUP(R1690,SA!$B$3:$C$11,2,1)</f>
        <v>46-55</v>
      </c>
      <c r="T1690" s="38" t="s">
        <v>98</v>
      </c>
      <c r="U1690" s="24" t="s">
        <v>5747</v>
      </c>
      <c r="V1690" s="24">
        <v>300000</v>
      </c>
      <c r="W1690" s="39">
        <f t="shared" si="477"/>
        <v>0</v>
      </c>
      <c r="X1690" s="29">
        <f t="shared" si="478"/>
        <v>0</v>
      </c>
      <c r="Y1690" s="40">
        <f t="shared" si="479"/>
        <v>365</v>
      </c>
      <c r="Z1690" s="38">
        <f t="shared" si="480"/>
        <v>46081</v>
      </c>
      <c r="AA1690" s="41">
        <f t="shared" si="481"/>
        <v>181</v>
      </c>
      <c r="AB1690" s="24" t="s">
        <v>113</v>
      </c>
      <c r="AC1690" s="41">
        <f t="shared" si="482"/>
        <v>7373.4659999999994</v>
      </c>
      <c r="AD1690" s="41">
        <v>1</v>
      </c>
      <c r="AE1690" s="72">
        <f>INDEX(SA!$C$2:$G$11,MATCH(Details!S1690,SA!$C$2:$C$11,0),MATCH(Details!V1690,SA!$C$2:$G$2,0))*Y1690/(F1690-E1690+1)</f>
        <v>6248.7</v>
      </c>
      <c r="AF1690" s="41">
        <f t="shared" si="483"/>
        <v>0</v>
      </c>
      <c r="AG1690" s="41">
        <f t="shared" si="484"/>
        <v>0</v>
      </c>
      <c r="AH1690" s="41">
        <f t="shared" si="485"/>
        <v>1124.7659999999998</v>
      </c>
      <c r="AI1690" s="60">
        <f t="shared" si="486"/>
        <v>249.94800000000001</v>
      </c>
      <c r="AJ1690" s="60">
        <f t="shared" si="487"/>
        <v>1405.9575</v>
      </c>
      <c r="AK1690" s="60">
        <f t="shared" si="488"/>
        <v>3098.6704109589041</v>
      </c>
      <c r="AL1690" s="60">
        <f t="shared" si="489"/>
        <v>2277.5227520547946</v>
      </c>
      <c r="AM1690" s="41">
        <f t="shared" si="490"/>
        <v>2315.2717479452049</v>
      </c>
      <c r="AN1690" s="42">
        <f t="shared" si="491"/>
        <v>45715</v>
      </c>
      <c r="AO1690" s="43">
        <f t="shared" si="492"/>
        <v>6248.7</v>
      </c>
    </row>
    <row r="1691" spans="1:41" s="24" customFormat="1" ht="15.75" customHeight="1" x14ac:dyDescent="0.35">
      <c r="A1691" s="36" t="s">
        <v>27</v>
      </c>
      <c r="B1691" s="36">
        <v>202509</v>
      </c>
      <c r="C1691" s="24" t="s">
        <v>736</v>
      </c>
      <c r="D1691" s="24" t="s">
        <v>119</v>
      </c>
      <c r="E1691" s="62">
        <v>45901</v>
      </c>
      <c r="F1691" s="62">
        <v>46265</v>
      </c>
      <c r="G1691" s="37" t="s">
        <v>281</v>
      </c>
      <c r="H1691" s="36">
        <v>652277</v>
      </c>
      <c r="I1691" s="63">
        <v>33786</v>
      </c>
      <c r="J1691" s="24" t="s">
        <v>4596</v>
      </c>
      <c r="K1691" s="63">
        <f t="shared" si="475"/>
        <v>45901</v>
      </c>
      <c r="L1691" s="55">
        <f t="shared" si="476"/>
        <v>0.04</v>
      </c>
      <c r="M1691" s="76">
        <v>0.22500000000000001</v>
      </c>
      <c r="N1691" s="62">
        <v>45901</v>
      </c>
      <c r="O1691" s="62">
        <v>46265</v>
      </c>
      <c r="P1691" s="63"/>
      <c r="Q1691" s="63"/>
      <c r="R1691" s="78">
        <v>33</v>
      </c>
      <c r="S1691" s="63" t="str">
        <f>VLOOKUP(R1691,SA!$B$3:$C$11,2,1)</f>
        <v>26-35</v>
      </c>
      <c r="T1691" s="38" t="s">
        <v>97</v>
      </c>
      <c r="U1691" s="24" t="s">
        <v>56</v>
      </c>
      <c r="V1691" s="24">
        <v>300000</v>
      </c>
      <c r="W1691" s="39">
        <f t="shared" si="477"/>
        <v>300000</v>
      </c>
      <c r="X1691" s="29">
        <f t="shared" si="478"/>
        <v>1</v>
      </c>
      <c r="Y1691" s="40">
        <f t="shared" si="479"/>
        <v>365</v>
      </c>
      <c r="Z1691" s="38">
        <f t="shared" si="480"/>
        <v>46081</v>
      </c>
      <c r="AA1691" s="41">
        <f t="shared" si="481"/>
        <v>181</v>
      </c>
      <c r="AB1691" s="24" t="s">
        <v>113</v>
      </c>
      <c r="AC1691" s="41">
        <f t="shared" si="482"/>
        <v>4124.4657999999999</v>
      </c>
      <c r="AD1691" s="41">
        <v>1</v>
      </c>
      <c r="AE1691" s="72">
        <f>INDEX(SA!$C$2:$G$11,MATCH(Details!S1691,SA!$C$2:$C$11,0),MATCH(Details!V1691,SA!$C$2:$G$2,0))*Y1691/(F1691-E1691+1)</f>
        <v>3495.31</v>
      </c>
      <c r="AF1691" s="41">
        <f t="shared" si="483"/>
        <v>0</v>
      </c>
      <c r="AG1691" s="41">
        <f t="shared" si="484"/>
        <v>0</v>
      </c>
      <c r="AH1691" s="41">
        <f t="shared" si="485"/>
        <v>629.1558</v>
      </c>
      <c r="AI1691" s="60">
        <f t="shared" si="486"/>
        <v>139.8124</v>
      </c>
      <c r="AJ1691" s="60">
        <f t="shared" si="487"/>
        <v>786.44475</v>
      </c>
      <c r="AK1691" s="60">
        <f t="shared" si="488"/>
        <v>1733.2907123287671</v>
      </c>
      <c r="AL1691" s="60">
        <f t="shared" si="489"/>
        <v>1273.9686735616438</v>
      </c>
      <c r="AM1691" s="41">
        <f t="shared" si="490"/>
        <v>1295.0841764383563</v>
      </c>
      <c r="AN1691" s="42">
        <f t="shared" si="491"/>
        <v>45715</v>
      </c>
      <c r="AO1691" s="43">
        <f t="shared" si="492"/>
        <v>3495.31</v>
      </c>
    </row>
    <row r="1692" spans="1:41" s="24" customFormat="1" ht="15.75" customHeight="1" x14ac:dyDescent="0.35">
      <c r="A1692" s="36" t="s">
        <v>27</v>
      </c>
      <c r="B1692" s="36">
        <v>202509</v>
      </c>
      <c r="C1692" s="24" t="s">
        <v>736</v>
      </c>
      <c r="D1692" s="24" t="s">
        <v>119</v>
      </c>
      <c r="E1692" s="62">
        <v>45901</v>
      </c>
      <c r="F1692" s="62">
        <v>46265</v>
      </c>
      <c r="G1692" s="37" t="s">
        <v>2037</v>
      </c>
      <c r="H1692" s="36">
        <v>652287</v>
      </c>
      <c r="I1692" s="63">
        <v>45139</v>
      </c>
      <c r="J1692" s="24" t="s">
        <v>4597</v>
      </c>
      <c r="K1692" s="63">
        <f t="shared" si="475"/>
        <v>45901</v>
      </c>
      <c r="L1692" s="55">
        <f t="shared" si="476"/>
        <v>0.04</v>
      </c>
      <c r="M1692" s="76">
        <v>0.22500000000000001</v>
      </c>
      <c r="N1692" s="62">
        <v>45901</v>
      </c>
      <c r="O1692" s="62">
        <v>46265</v>
      </c>
      <c r="P1692" s="63"/>
      <c r="Q1692" s="63"/>
      <c r="R1692" s="78">
        <v>2</v>
      </c>
      <c r="S1692" s="63" t="str">
        <f>VLOOKUP(R1692,SA!$B$3:$C$11,2,1)</f>
        <v>0-25</v>
      </c>
      <c r="T1692" s="38" t="s">
        <v>97</v>
      </c>
      <c r="U1692" s="24" t="s">
        <v>5745</v>
      </c>
      <c r="V1692" s="24">
        <v>400000</v>
      </c>
      <c r="W1692" s="39">
        <f t="shared" si="477"/>
        <v>0</v>
      </c>
      <c r="X1692" s="29">
        <f t="shared" si="478"/>
        <v>0</v>
      </c>
      <c r="Y1692" s="40">
        <f t="shared" si="479"/>
        <v>365</v>
      </c>
      <c r="Z1692" s="38">
        <f t="shared" si="480"/>
        <v>46081</v>
      </c>
      <c r="AA1692" s="41">
        <f t="shared" si="481"/>
        <v>181</v>
      </c>
      <c r="AB1692" s="24" t="s">
        <v>113</v>
      </c>
      <c r="AC1692" s="41">
        <f t="shared" si="482"/>
        <v>4043.8364000000001</v>
      </c>
      <c r="AD1692" s="41">
        <v>1</v>
      </c>
      <c r="AE1692" s="72">
        <f>INDEX(SA!$C$2:$G$11,MATCH(Details!S1692,SA!$C$2:$C$11,0),MATCH(Details!V1692,SA!$C$2:$G$2,0))*Y1692/(F1692-E1692+1)</f>
        <v>3426.98</v>
      </c>
      <c r="AF1692" s="41">
        <f t="shared" si="483"/>
        <v>0</v>
      </c>
      <c r="AG1692" s="41">
        <f t="shared" si="484"/>
        <v>0</v>
      </c>
      <c r="AH1692" s="41">
        <f t="shared" si="485"/>
        <v>616.85640000000001</v>
      </c>
      <c r="AI1692" s="60">
        <f t="shared" si="486"/>
        <v>137.07920000000001</v>
      </c>
      <c r="AJ1692" s="60">
        <f t="shared" si="487"/>
        <v>771.07050000000004</v>
      </c>
      <c r="AK1692" s="60">
        <f t="shared" si="488"/>
        <v>1699.4065205479453</v>
      </c>
      <c r="AL1692" s="60">
        <f t="shared" si="489"/>
        <v>1249.0637926027398</v>
      </c>
      <c r="AM1692" s="41">
        <f t="shared" si="490"/>
        <v>1269.7665073972601</v>
      </c>
      <c r="AN1692" s="42">
        <f t="shared" si="491"/>
        <v>45715</v>
      </c>
      <c r="AO1692" s="43">
        <f t="shared" si="492"/>
        <v>3426.98</v>
      </c>
    </row>
    <row r="1693" spans="1:41" s="24" customFormat="1" ht="15.75" customHeight="1" x14ac:dyDescent="0.35">
      <c r="A1693" s="36" t="s">
        <v>27</v>
      </c>
      <c r="B1693" s="36">
        <v>202509</v>
      </c>
      <c r="C1693" s="24" t="s">
        <v>736</v>
      </c>
      <c r="D1693" s="24" t="s">
        <v>119</v>
      </c>
      <c r="E1693" s="62">
        <v>45901</v>
      </c>
      <c r="F1693" s="62">
        <v>46265</v>
      </c>
      <c r="G1693" s="37" t="s">
        <v>2038</v>
      </c>
      <c r="H1693" s="36">
        <v>652287</v>
      </c>
      <c r="I1693" s="63">
        <v>27338</v>
      </c>
      <c r="J1693" s="24" t="s">
        <v>4598</v>
      </c>
      <c r="K1693" s="63">
        <f t="shared" si="475"/>
        <v>45901</v>
      </c>
      <c r="L1693" s="55">
        <f t="shared" si="476"/>
        <v>0.04</v>
      </c>
      <c r="M1693" s="76">
        <v>0.22500000000000001</v>
      </c>
      <c r="N1693" s="62">
        <v>45901</v>
      </c>
      <c r="O1693" s="62">
        <v>46265</v>
      </c>
      <c r="P1693" s="63"/>
      <c r="Q1693" s="63"/>
      <c r="R1693" s="78">
        <v>50</v>
      </c>
      <c r="S1693" s="63" t="str">
        <f>VLOOKUP(R1693,SA!$B$3:$C$11,2,1)</f>
        <v>46-55</v>
      </c>
      <c r="T1693" s="38" t="s">
        <v>98</v>
      </c>
      <c r="U1693" s="24" t="s">
        <v>5747</v>
      </c>
      <c r="V1693" s="24">
        <v>400000</v>
      </c>
      <c r="W1693" s="39">
        <f t="shared" si="477"/>
        <v>0</v>
      </c>
      <c r="X1693" s="29">
        <f t="shared" si="478"/>
        <v>0</v>
      </c>
      <c r="Y1693" s="40">
        <f t="shared" si="479"/>
        <v>365</v>
      </c>
      <c r="Z1693" s="38">
        <f t="shared" si="480"/>
        <v>46081</v>
      </c>
      <c r="AA1693" s="41">
        <f t="shared" si="481"/>
        <v>181</v>
      </c>
      <c r="AB1693" s="24" t="s">
        <v>113</v>
      </c>
      <c r="AC1693" s="41">
        <f t="shared" si="482"/>
        <v>8108.2165999999997</v>
      </c>
      <c r="AD1693" s="41">
        <v>1</v>
      </c>
      <c r="AE1693" s="72">
        <f>INDEX(SA!$C$2:$G$11,MATCH(Details!S1693,SA!$C$2:$C$11,0),MATCH(Details!V1693,SA!$C$2:$G$2,0))*Y1693/(F1693-E1693+1)</f>
        <v>6871.37</v>
      </c>
      <c r="AF1693" s="41">
        <f t="shared" si="483"/>
        <v>0</v>
      </c>
      <c r="AG1693" s="41">
        <f t="shared" si="484"/>
        <v>0</v>
      </c>
      <c r="AH1693" s="41">
        <f t="shared" si="485"/>
        <v>1236.8465999999999</v>
      </c>
      <c r="AI1693" s="60">
        <f t="shared" si="486"/>
        <v>274.85480000000001</v>
      </c>
      <c r="AJ1693" s="60">
        <f t="shared" si="487"/>
        <v>1546.05825</v>
      </c>
      <c r="AK1693" s="60">
        <f t="shared" si="488"/>
        <v>3407.446493150685</v>
      </c>
      <c r="AL1693" s="60">
        <f t="shared" si="489"/>
        <v>2504.4731724657536</v>
      </c>
      <c r="AM1693" s="41">
        <f t="shared" si="490"/>
        <v>2545.9837775342462</v>
      </c>
      <c r="AN1693" s="42">
        <f t="shared" si="491"/>
        <v>45715</v>
      </c>
      <c r="AO1693" s="43">
        <f t="shared" si="492"/>
        <v>6871.37</v>
      </c>
    </row>
    <row r="1694" spans="1:41" s="24" customFormat="1" ht="15.75" customHeight="1" x14ac:dyDescent="0.35">
      <c r="A1694" s="36" t="s">
        <v>27</v>
      </c>
      <c r="B1694" s="36">
        <v>202509</v>
      </c>
      <c r="C1694" s="24" t="s">
        <v>736</v>
      </c>
      <c r="D1694" s="24" t="s">
        <v>119</v>
      </c>
      <c r="E1694" s="62">
        <v>45901</v>
      </c>
      <c r="F1694" s="62">
        <v>46265</v>
      </c>
      <c r="G1694" s="37" t="s">
        <v>334</v>
      </c>
      <c r="H1694" s="36">
        <v>652287</v>
      </c>
      <c r="I1694" s="63">
        <v>33274</v>
      </c>
      <c r="J1694" s="24" t="s">
        <v>4599</v>
      </c>
      <c r="K1694" s="63">
        <f t="shared" si="475"/>
        <v>45901</v>
      </c>
      <c r="L1694" s="55">
        <f t="shared" si="476"/>
        <v>0.04</v>
      </c>
      <c r="M1694" s="76">
        <v>0.22500000000000001</v>
      </c>
      <c r="N1694" s="62">
        <v>45901</v>
      </c>
      <c r="O1694" s="62">
        <v>46265</v>
      </c>
      <c r="P1694" s="63"/>
      <c r="Q1694" s="63"/>
      <c r="R1694" s="78">
        <v>34</v>
      </c>
      <c r="S1694" s="63" t="str">
        <f>VLOOKUP(R1694,SA!$B$3:$C$11,2,1)</f>
        <v>26-35</v>
      </c>
      <c r="T1694" s="38" t="s">
        <v>97</v>
      </c>
      <c r="U1694" s="24" t="s">
        <v>56</v>
      </c>
      <c r="V1694" s="24">
        <v>400000</v>
      </c>
      <c r="W1694" s="39">
        <f t="shared" si="477"/>
        <v>400000</v>
      </c>
      <c r="X1694" s="29">
        <f t="shared" si="478"/>
        <v>1</v>
      </c>
      <c r="Y1694" s="40">
        <f t="shared" si="479"/>
        <v>365</v>
      </c>
      <c r="Z1694" s="38">
        <f t="shared" si="480"/>
        <v>46081</v>
      </c>
      <c r="AA1694" s="41">
        <f t="shared" si="481"/>
        <v>181</v>
      </c>
      <c r="AB1694" s="24" t="s">
        <v>113</v>
      </c>
      <c r="AC1694" s="41">
        <f t="shared" si="482"/>
        <v>4533.0290000000005</v>
      </c>
      <c r="AD1694" s="41">
        <v>1</v>
      </c>
      <c r="AE1694" s="72">
        <f>INDEX(SA!$C$2:$G$11,MATCH(Details!S1694,SA!$C$2:$C$11,0),MATCH(Details!V1694,SA!$C$2:$G$2,0))*Y1694/(F1694-E1694+1)</f>
        <v>3841.55</v>
      </c>
      <c r="AF1694" s="41">
        <f t="shared" si="483"/>
        <v>0</v>
      </c>
      <c r="AG1694" s="41">
        <f t="shared" si="484"/>
        <v>0</v>
      </c>
      <c r="AH1694" s="41">
        <f t="shared" si="485"/>
        <v>691.47900000000004</v>
      </c>
      <c r="AI1694" s="60">
        <f t="shared" si="486"/>
        <v>153.66200000000001</v>
      </c>
      <c r="AJ1694" s="60">
        <f t="shared" si="487"/>
        <v>864.34875000000011</v>
      </c>
      <c r="AK1694" s="60">
        <f t="shared" si="488"/>
        <v>1904.9878082191783</v>
      </c>
      <c r="AL1694" s="60">
        <f t="shared" si="489"/>
        <v>1400.1660390410959</v>
      </c>
      <c r="AM1694" s="41">
        <f t="shared" si="490"/>
        <v>1423.3732109589046</v>
      </c>
      <c r="AN1694" s="42">
        <f t="shared" si="491"/>
        <v>45715</v>
      </c>
      <c r="AO1694" s="43">
        <f t="shared" si="492"/>
        <v>3841.55</v>
      </c>
    </row>
    <row r="1695" spans="1:41" s="24" customFormat="1" ht="15.75" customHeight="1" x14ac:dyDescent="0.35">
      <c r="A1695" s="36" t="s">
        <v>27</v>
      </c>
      <c r="B1695" s="36">
        <v>202509</v>
      </c>
      <c r="C1695" s="24" t="s">
        <v>736</v>
      </c>
      <c r="D1695" s="24" t="s">
        <v>119</v>
      </c>
      <c r="E1695" s="62">
        <v>45901</v>
      </c>
      <c r="F1695" s="62">
        <v>46265</v>
      </c>
      <c r="G1695" s="37" t="s">
        <v>2039</v>
      </c>
      <c r="H1695" s="36">
        <v>652287</v>
      </c>
      <c r="I1695" s="63">
        <v>34923</v>
      </c>
      <c r="J1695" s="24" t="s">
        <v>4600</v>
      </c>
      <c r="K1695" s="63">
        <f t="shared" si="475"/>
        <v>45901</v>
      </c>
      <c r="L1695" s="55">
        <f t="shared" si="476"/>
        <v>0.04</v>
      </c>
      <c r="M1695" s="76">
        <v>0.22500000000000001</v>
      </c>
      <c r="N1695" s="62">
        <v>45901</v>
      </c>
      <c r="O1695" s="62">
        <v>46265</v>
      </c>
      <c r="P1695" s="63"/>
      <c r="Q1695" s="63"/>
      <c r="R1695" s="78">
        <v>30</v>
      </c>
      <c r="S1695" s="63" t="str">
        <f>VLOOKUP(R1695,SA!$B$3:$C$11,2,1)</f>
        <v>26-35</v>
      </c>
      <c r="T1695" s="38" t="s">
        <v>98</v>
      </c>
      <c r="U1695" s="24" t="s">
        <v>5743</v>
      </c>
      <c r="V1695" s="24">
        <v>400000</v>
      </c>
      <c r="W1695" s="39">
        <f t="shared" si="477"/>
        <v>0</v>
      </c>
      <c r="X1695" s="29">
        <f t="shared" si="478"/>
        <v>0</v>
      </c>
      <c r="Y1695" s="40">
        <f t="shared" si="479"/>
        <v>365</v>
      </c>
      <c r="Z1695" s="38">
        <f t="shared" si="480"/>
        <v>46081</v>
      </c>
      <c r="AA1695" s="41">
        <f t="shared" si="481"/>
        <v>181</v>
      </c>
      <c r="AB1695" s="24" t="s">
        <v>113</v>
      </c>
      <c r="AC1695" s="41">
        <f t="shared" si="482"/>
        <v>4533.0290000000005</v>
      </c>
      <c r="AD1695" s="41">
        <v>1</v>
      </c>
      <c r="AE1695" s="72">
        <f>INDEX(SA!$C$2:$G$11,MATCH(Details!S1695,SA!$C$2:$C$11,0),MATCH(Details!V1695,SA!$C$2:$G$2,0))*Y1695/(F1695-E1695+1)</f>
        <v>3841.55</v>
      </c>
      <c r="AF1695" s="41">
        <f t="shared" si="483"/>
        <v>0</v>
      </c>
      <c r="AG1695" s="41">
        <f t="shared" si="484"/>
        <v>0</v>
      </c>
      <c r="AH1695" s="41">
        <f t="shared" si="485"/>
        <v>691.47900000000004</v>
      </c>
      <c r="AI1695" s="60">
        <f t="shared" si="486"/>
        <v>153.66200000000001</v>
      </c>
      <c r="AJ1695" s="60">
        <f t="shared" si="487"/>
        <v>864.34875000000011</v>
      </c>
      <c r="AK1695" s="60">
        <f t="shared" si="488"/>
        <v>1904.9878082191783</v>
      </c>
      <c r="AL1695" s="60">
        <f t="shared" si="489"/>
        <v>1400.1660390410959</v>
      </c>
      <c r="AM1695" s="41">
        <f t="shared" si="490"/>
        <v>1423.3732109589046</v>
      </c>
      <c r="AN1695" s="42">
        <f t="shared" si="491"/>
        <v>45715</v>
      </c>
      <c r="AO1695" s="43">
        <f t="shared" si="492"/>
        <v>3841.55</v>
      </c>
    </row>
    <row r="1696" spans="1:41" s="24" customFormat="1" ht="15.75" customHeight="1" x14ac:dyDescent="0.35">
      <c r="A1696" s="36" t="s">
        <v>27</v>
      </c>
      <c r="B1696" s="36">
        <v>202509</v>
      </c>
      <c r="C1696" s="24" t="s">
        <v>736</v>
      </c>
      <c r="D1696" s="24" t="s">
        <v>119</v>
      </c>
      <c r="E1696" s="62">
        <v>45901</v>
      </c>
      <c r="F1696" s="62">
        <v>46265</v>
      </c>
      <c r="G1696" s="37" t="s">
        <v>2040</v>
      </c>
      <c r="H1696" s="36">
        <v>652287</v>
      </c>
      <c r="I1696" s="63">
        <v>25220</v>
      </c>
      <c r="J1696" s="24" t="s">
        <v>4601</v>
      </c>
      <c r="K1696" s="63">
        <f t="shared" si="475"/>
        <v>45901</v>
      </c>
      <c r="L1696" s="55">
        <f t="shared" si="476"/>
        <v>0.04</v>
      </c>
      <c r="M1696" s="76">
        <v>0.22500000000000001</v>
      </c>
      <c r="N1696" s="62">
        <v>45901</v>
      </c>
      <c r="O1696" s="62">
        <v>46265</v>
      </c>
      <c r="P1696" s="63"/>
      <c r="Q1696" s="63"/>
      <c r="R1696" s="78">
        <v>56</v>
      </c>
      <c r="S1696" s="63" t="str">
        <f>VLOOKUP(R1696,SA!$B$3:$C$11,2,1)</f>
        <v>56-65</v>
      </c>
      <c r="T1696" s="38" t="s">
        <v>97</v>
      </c>
      <c r="U1696" s="24" t="s">
        <v>5744</v>
      </c>
      <c r="V1696" s="24">
        <v>400000</v>
      </c>
      <c r="W1696" s="39">
        <f t="shared" si="477"/>
        <v>0</v>
      </c>
      <c r="X1696" s="29">
        <f t="shared" si="478"/>
        <v>0</v>
      </c>
      <c r="Y1696" s="40">
        <f t="shared" si="479"/>
        <v>365</v>
      </c>
      <c r="Z1696" s="38">
        <f t="shared" si="480"/>
        <v>46081</v>
      </c>
      <c r="AA1696" s="41">
        <f t="shared" si="481"/>
        <v>181</v>
      </c>
      <c r="AB1696" s="24" t="s">
        <v>113</v>
      </c>
      <c r="AC1696" s="41">
        <f t="shared" si="482"/>
        <v>11909.7282</v>
      </c>
      <c r="AD1696" s="41">
        <v>1</v>
      </c>
      <c r="AE1696" s="72">
        <f>INDEX(SA!$C$2:$G$11,MATCH(Details!S1696,SA!$C$2:$C$11,0),MATCH(Details!V1696,SA!$C$2:$G$2,0))*Y1696/(F1696-E1696+1)</f>
        <v>10092.99</v>
      </c>
      <c r="AF1696" s="41">
        <f t="shared" si="483"/>
        <v>0</v>
      </c>
      <c r="AG1696" s="41">
        <f t="shared" si="484"/>
        <v>0</v>
      </c>
      <c r="AH1696" s="41">
        <f t="shared" si="485"/>
        <v>1816.7382</v>
      </c>
      <c r="AI1696" s="60">
        <f t="shared" si="486"/>
        <v>403.71960000000001</v>
      </c>
      <c r="AJ1696" s="60">
        <f t="shared" si="487"/>
        <v>2270.9227500000002</v>
      </c>
      <c r="AK1696" s="60">
        <f t="shared" si="488"/>
        <v>5005.0169589041097</v>
      </c>
      <c r="AL1696" s="60">
        <f t="shared" si="489"/>
        <v>3678.6874647945206</v>
      </c>
      <c r="AM1696" s="41">
        <f t="shared" si="490"/>
        <v>3739.6601852054787</v>
      </c>
      <c r="AN1696" s="42">
        <f t="shared" si="491"/>
        <v>45715</v>
      </c>
      <c r="AO1696" s="43">
        <f t="shared" si="492"/>
        <v>10092.99</v>
      </c>
    </row>
    <row r="1697" spans="1:41" s="24" customFormat="1" ht="15.75" customHeight="1" x14ac:dyDescent="0.35">
      <c r="A1697" s="36" t="s">
        <v>27</v>
      </c>
      <c r="B1697" s="36">
        <v>202509</v>
      </c>
      <c r="C1697" s="24" t="s">
        <v>736</v>
      </c>
      <c r="D1697" s="24" t="s">
        <v>119</v>
      </c>
      <c r="E1697" s="62">
        <v>45901</v>
      </c>
      <c r="F1697" s="62">
        <v>46265</v>
      </c>
      <c r="G1697" s="37" t="s">
        <v>2041</v>
      </c>
      <c r="H1697" s="36">
        <v>652288</v>
      </c>
      <c r="I1697" s="63">
        <v>17168</v>
      </c>
      <c r="J1697" s="24" t="s">
        <v>4602</v>
      </c>
      <c r="K1697" s="63">
        <f t="shared" si="475"/>
        <v>45901</v>
      </c>
      <c r="L1697" s="55">
        <f t="shared" si="476"/>
        <v>0.04</v>
      </c>
      <c r="M1697" s="76">
        <v>0.22500000000000001</v>
      </c>
      <c r="N1697" s="62">
        <v>45901</v>
      </c>
      <c r="O1697" s="62">
        <v>46265</v>
      </c>
      <c r="P1697" s="63"/>
      <c r="Q1697" s="63"/>
      <c r="R1697" s="78">
        <v>78</v>
      </c>
      <c r="S1697" s="63" t="str">
        <f>VLOOKUP(R1697,SA!$B$3:$C$11,2,1)</f>
        <v>76-80</v>
      </c>
      <c r="T1697" s="38" t="s">
        <v>97</v>
      </c>
      <c r="U1697" s="24" t="s">
        <v>5744</v>
      </c>
      <c r="V1697" s="24">
        <v>400000</v>
      </c>
      <c r="W1697" s="39">
        <f t="shared" si="477"/>
        <v>0</v>
      </c>
      <c r="X1697" s="29">
        <f t="shared" si="478"/>
        <v>0</v>
      </c>
      <c r="Y1697" s="40">
        <f t="shared" si="479"/>
        <v>365</v>
      </c>
      <c r="Z1697" s="38">
        <f t="shared" si="480"/>
        <v>46081</v>
      </c>
      <c r="AA1697" s="41">
        <f t="shared" si="481"/>
        <v>181</v>
      </c>
      <c r="AB1697" s="24" t="s">
        <v>113</v>
      </c>
      <c r="AC1697" s="41">
        <f t="shared" si="482"/>
        <v>27110.087</v>
      </c>
      <c r="AD1697" s="41">
        <v>1</v>
      </c>
      <c r="AE1697" s="72">
        <f>INDEX(SA!$C$2:$G$11,MATCH(Details!S1697,SA!$C$2:$C$11,0),MATCH(Details!V1697,SA!$C$2:$G$2,0))*Y1697/(F1697-E1697+1)</f>
        <v>22974.65</v>
      </c>
      <c r="AF1697" s="41">
        <f t="shared" si="483"/>
        <v>0</v>
      </c>
      <c r="AG1697" s="41">
        <f t="shared" si="484"/>
        <v>0</v>
      </c>
      <c r="AH1697" s="41">
        <f t="shared" si="485"/>
        <v>4135.4369999999999</v>
      </c>
      <c r="AI1697" s="60">
        <f t="shared" si="486"/>
        <v>918.9860000000001</v>
      </c>
      <c r="AJ1697" s="60">
        <f t="shared" si="487"/>
        <v>5169.2962500000003</v>
      </c>
      <c r="AK1697" s="60">
        <f t="shared" si="488"/>
        <v>11392.908630136988</v>
      </c>
      <c r="AL1697" s="60">
        <f t="shared" si="489"/>
        <v>8373.7878431506851</v>
      </c>
      <c r="AM1697" s="41">
        <f t="shared" si="490"/>
        <v>8512.5799068493143</v>
      </c>
      <c r="AN1697" s="42">
        <f t="shared" si="491"/>
        <v>45715</v>
      </c>
      <c r="AO1697" s="43">
        <f t="shared" si="492"/>
        <v>22974.65</v>
      </c>
    </row>
    <row r="1698" spans="1:41" s="24" customFormat="1" ht="15.75" customHeight="1" x14ac:dyDescent="0.35">
      <c r="A1698" s="36" t="s">
        <v>27</v>
      </c>
      <c r="B1698" s="36">
        <v>202509</v>
      </c>
      <c r="C1698" s="24" t="s">
        <v>736</v>
      </c>
      <c r="D1698" s="24" t="s">
        <v>119</v>
      </c>
      <c r="E1698" s="62">
        <v>45901</v>
      </c>
      <c r="F1698" s="62">
        <v>46265</v>
      </c>
      <c r="G1698" s="37" t="s">
        <v>1908</v>
      </c>
      <c r="H1698" s="36">
        <v>652288</v>
      </c>
      <c r="I1698" s="63">
        <v>17899</v>
      </c>
      <c r="J1698" s="24" t="s">
        <v>4603</v>
      </c>
      <c r="K1698" s="63">
        <f t="shared" si="475"/>
        <v>45901</v>
      </c>
      <c r="L1698" s="55">
        <f t="shared" si="476"/>
        <v>0.04</v>
      </c>
      <c r="M1698" s="76">
        <v>0.22500000000000001</v>
      </c>
      <c r="N1698" s="62">
        <v>45901</v>
      </c>
      <c r="O1698" s="62">
        <v>46265</v>
      </c>
      <c r="P1698" s="63"/>
      <c r="Q1698" s="63"/>
      <c r="R1698" s="78">
        <v>76</v>
      </c>
      <c r="S1698" s="63" t="str">
        <f>VLOOKUP(R1698,SA!$B$3:$C$11,2,1)</f>
        <v>76-80</v>
      </c>
      <c r="T1698" s="38" t="s">
        <v>98</v>
      </c>
      <c r="U1698" s="24" t="s">
        <v>5747</v>
      </c>
      <c r="V1698" s="24">
        <v>400000</v>
      </c>
      <c r="W1698" s="39">
        <f t="shared" si="477"/>
        <v>0</v>
      </c>
      <c r="X1698" s="29">
        <f t="shared" si="478"/>
        <v>0</v>
      </c>
      <c r="Y1698" s="40">
        <f t="shared" si="479"/>
        <v>365</v>
      </c>
      <c r="Z1698" s="38">
        <f t="shared" si="480"/>
        <v>46081</v>
      </c>
      <c r="AA1698" s="41">
        <f t="shared" si="481"/>
        <v>181</v>
      </c>
      <c r="AB1698" s="24" t="s">
        <v>113</v>
      </c>
      <c r="AC1698" s="41">
        <f t="shared" si="482"/>
        <v>27110.087</v>
      </c>
      <c r="AD1698" s="41">
        <v>1</v>
      </c>
      <c r="AE1698" s="72">
        <f>INDEX(SA!$C$2:$G$11,MATCH(Details!S1698,SA!$C$2:$C$11,0),MATCH(Details!V1698,SA!$C$2:$G$2,0))*Y1698/(F1698-E1698+1)</f>
        <v>22974.65</v>
      </c>
      <c r="AF1698" s="41">
        <f t="shared" si="483"/>
        <v>0</v>
      </c>
      <c r="AG1698" s="41">
        <f t="shared" si="484"/>
        <v>0</v>
      </c>
      <c r="AH1698" s="41">
        <f t="shared" si="485"/>
        <v>4135.4369999999999</v>
      </c>
      <c r="AI1698" s="60">
        <f t="shared" si="486"/>
        <v>918.9860000000001</v>
      </c>
      <c r="AJ1698" s="60">
        <f t="shared" si="487"/>
        <v>5169.2962500000003</v>
      </c>
      <c r="AK1698" s="60">
        <f t="shared" si="488"/>
        <v>11392.908630136988</v>
      </c>
      <c r="AL1698" s="60">
        <f t="shared" si="489"/>
        <v>8373.7878431506851</v>
      </c>
      <c r="AM1698" s="41">
        <f t="shared" si="490"/>
        <v>8512.5799068493143</v>
      </c>
      <c r="AN1698" s="42">
        <f t="shared" si="491"/>
        <v>45715</v>
      </c>
      <c r="AO1698" s="43">
        <f t="shared" si="492"/>
        <v>22974.65</v>
      </c>
    </row>
    <row r="1699" spans="1:41" s="24" customFormat="1" ht="15.75" customHeight="1" x14ac:dyDescent="0.35">
      <c r="A1699" s="36" t="s">
        <v>27</v>
      </c>
      <c r="B1699" s="36">
        <v>202509</v>
      </c>
      <c r="C1699" s="24" t="s">
        <v>736</v>
      </c>
      <c r="D1699" s="24" t="s">
        <v>119</v>
      </c>
      <c r="E1699" s="62">
        <v>45901</v>
      </c>
      <c r="F1699" s="62">
        <v>46265</v>
      </c>
      <c r="G1699" s="37" t="s">
        <v>2042</v>
      </c>
      <c r="H1699" s="36">
        <v>652288</v>
      </c>
      <c r="I1699" s="63">
        <v>38269</v>
      </c>
      <c r="J1699" s="24" t="s">
        <v>4604</v>
      </c>
      <c r="K1699" s="63">
        <f t="shared" si="475"/>
        <v>45901</v>
      </c>
      <c r="L1699" s="55">
        <f t="shared" si="476"/>
        <v>0.04</v>
      </c>
      <c r="M1699" s="76">
        <v>0.22500000000000001</v>
      </c>
      <c r="N1699" s="62">
        <v>45901</v>
      </c>
      <c r="O1699" s="62">
        <v>46265</v>
      </c>
      <c r="P1699" s="63"/>
      <c r="Q1699" s="63"/>
      <c r="R1699" s="78">
        <v>20</v>
      </c>
      <c r="S1699" s="63" t="str">
        <f>VLOOKUP(R1699,SA!$B$3:$C$11,2,1)</f>
        <v>0-25</v>
      </c>
      <c r="T1699" s="38" t="s">
        <v>97</v>
      </c>
      <c r="U1699" s="24" t="s">
        <v>5745</v>
      </c>
      <c r="V1699" s="24">
        <v>400000</v>
      </c>
      <c r="W1699" s="39">
        <f t="shared" si="477"/>
        <v>0</v>
      </c>
      <c r="X1699" s="29">
        <f t="shared" si="478"/>
        <v>0</v>
      </c>
      <c r="Y1699" s="40">
        <f t="shared" si="479"/>
        <v>365</v>
      </c>
      <c r="Z1699" s="38">
        <f t="shared" si="480"/>
        <v>46081</v>
      </c>
      <c r="AA1699" s="41">
        <f t="shared" si="481"/>
        <v>181</v>
      </c>
      <c r="AB1699" s="24" t="s">
        <v>113</v>
      </c>
      <c r="AC1699" s="41">
        <f t="shared" si="482"/>
        <v>4043.8364000000001</v>
      </c>
      <c r="AD1699" s="41">
        <v>1</v>
      </c>
      <c r="AE1699" s="72">
        <f>INDEX(SA!$C$2:$G$11,MATCH(Details!S1699,SA!$C$2:$C$11,0),MATCH(Details!V1699,SA!$C$2:$G$2,0))*Y1699/(F1699-E1699+1)</f>
        <v>3426.98</v>
      </c>
      <c r="AF1699" s="41">
        <f t="shared" si="483"/>
        <v>0</v>
      </c>
      <c r="AG1699" s="41">
        <f t="shared" si="484"/>
        <v>0</v>
      </c>
      <c r="AH1699" s="41">
        <f t="shared" si="485"/>
        <v>616.85640000000001</v>
      </c>
      <c r="AI1699" s="60">
        <f t="shared" si="486"/>
        <v>137.07920000000001</v>
      </c>
      <c r="AJ1699" s="60">
        <f t="shared" si="487"/>
        <v>771.07050000000004</v>
      </c>
      <c r="AK1699" s="60">
        <f t="shared" si="488"/>
        <v>1699.4065205479453</v>
      </c>
      <c r="AL1699" s="60">
        <f t="shared" si="489"/>
        <v>1249.0637926027398</v>
      </c>
      <c r="AM1699" s="41">
        <f t="shared" si="490"/>
        <v>1269.7665073972601</v>
      </c>
      <c r="AN1699" s="42">
        <f t="shared" si="491"/>
        <v>45715</v>
      </c>
      <c r="AO1699" s="43">
        <f t="shared" si="492"/>
        <v>3426.98</v>
      </c>
    </row>
    <row r="1700" spans="1:41" s="24" customFormat="1" ht="15.75" customHeight="1" x14ac:dyDescent="0.35">
      <c r="A1700" s="36" t="s">
        <v>27</v>
      </c>
      <c r="B1700" s="36">
        <v>202509</v>
      </c>
      <c r="C1700" s="24" t="s">
        <v>736</v>
      </c>
      <c r="D1700" s="24" t="s">
        <v>119</v>
      </c>
      <c r="E1700" s="62">
        <v>45901</v>
      </c>
      <c r="F1700" s="62">
        <v>46265</v>
      </c>
      <c r="G1700" s="37" t="s">
        <v>2043</v>
      </c>
      <c r="H1700" s="36">
        <v>652288</v>
      </c>
      <c r="I1700" s="63">
        <v>30598</v>
      </c>
      <c r="J1700" s="24" t="s">
        <v>4605</v>
      </c>
      <c r="K1700" s="63">
        <f t="shared" si="475"/>
        <v>45901</v>
      </c>
      <c r="L1700" s="55">
        <f t="shared" si="476"/>
        <v>0.04</v>
      </c>
      <c r="M1700" s="76">
        <v>0.22500000000000001</v>
      </c>
      <c r="N1700" s="62">
        <v>45901</v>
      </c>
      <c r="O1700" s="62">
        <v>46265</v>
      </c>
      <c r="P1700" s="63"/>
      <c r="Q1700" s="63"/>
      <c r="R1700" s="78">
        <v>41</v>
      </c>
      <c r="S1700" s="63" t="str">
        <f>VLOOKUP(R1700,SA!$B$3:$C$11,2,1)</f>
        <v>36-45</v>
      </c>
      <c r="T1700" s="38" t="s">
        <v>98</v>
      </c>
      <c r="U1700" s="24" t="s">
        <v>5743</v>
      </c>
      <c r="V1700" s="24">
        <v>400000</v>
      </c>
      <c r="W1700" s="39">
        <f t="shared" si="477"/>
        <v>0</v>
      </c>
      <c r="X1700" s="29">
        <f t="shared" si="478"/>
        <v>0</v>
      </c>
      <c r="Y1700" s="40">
        <f t="shared" si="479"/>
        <v>365</v>
      </c>
      <c r="Z1700" s="38">
        <f t="shared" si="480"/>
        <v>46081</v>
      </c>
      <c r="AA1700" s="41">
        <f t="shared" si="481"/>
        <v>181</v>
      </c>
      <c r="AB1700" s="24" t="s">
        <v>113</v>
      </c>
      <c r="AC1700" s="41">
        <f t="shared" si="482"/>
        <v>5496.5225999999993</v>
      </c>
      <c r="AD1700" s="41">
        <v>1</v>
      </c>
      <c r="AE1700" s="72">
        <f>INDEX(SA!$C$2:$G$11,MATCH(Details!S1700,SA!$C$2:$C$11,0),MATCH(Details!V1700,SA!$C$2:$G$2,0))*Y1700/(F1700-E1700+1)</f>
        <v>4658.07</v>
      </c>
      <c r="AF1700" s="41">
        <f t="shared" si="483"/>
        <v>0</v>
      </c>
      <c r="AG1700" s="41">
        <f t="shared" si="484"/>
        <v>0</v>
      </c>
      <c r="AH1700" s="41">
        <f t="shared" si="485"/>
        <v>838.45259999999996</v>
      </c>
      <c r="AI1700" s="60">
        <f t="shared" si="486"/>
        <v>186.3228</v>
      </c>
      <c r="AJ1700" s="60">
        <f t="shared" si="487"/>
        <v>1048.06575</v>
      </c>
      <c r="AK1700" s="60">
        <f t="shared" si="488"/>
        <v>2309.8922465753421</v>
      </c>
      <c r="AL1700" s="60">
        <f t="shared" si="489"/>
        <v>1697.7708012328765</v>
      </c>
      <c r="AM1700" s="41">
        <f t="shared" si="490"/>
        <v>1725.9106487671231</v>
      </c>
      <c r="AN1700" s="42">
        <f t="shared" si="491"/>
        <v>45715</v>
      </c>
      <c r="AO1700" s="43">
        <f t="shared" si="492"/>
        <v>4658.07</v>
      </c>
    </row>
    <row r="1701" spans="1:41" s="24" customFormat="1" ht="15.75" customHeight="1" x14ac:dyDescent="0.35">
      <c r="A1701" s="36" t="s">
        <v>27</v>
      </c>
      <c r="B1701" s="36">
        <v>202509</v>
      </c>
      <c r="C1701" s="24" t="s">
        <v>736</v>
      </c>
      <c r="D1701" s="24" t="s">
        <v>119</v>
      </c>
      <c r="E1701" s="62">
        <v>45901</v>
      </c>
      <c r="F1701" s="62">
        <v>46265</v>
      </c>
      <c r="G1701" s="37" t="s">
        <v>2044</v>
      </c>
      <c r="H1701" s="36">
        <v>652288</v>
      </c>
      <c r="I1701" s="63">
        <v>38174</v>
      </c>
      <c r="J1701" s="24" t="s">
        <v>4606</v>
      </c>
      <c r="K1701" s="63">
        <f t="shared" si="475"/>
        <v>45901</v>
      </c>
      <c r="L1701" s="55">
        <f t="shared" si="476"/>
        <v>0.04</v>
      </c>
      <c r="M1701" s="76">
        <v>0.22500000000000001</v>
      </c>
      <c r="N1701" s="62">
        <v>45901</v>
      </c>
      <c r="O1701" s="62">
        <v>46265</v>
      </c>
      <c r="P1701" s="63"/>
      <c r="Q1701" s="63"/>
      <c r="R1701" s="78">
        <v>21</v>
      </c>
      <c r="S1701" s="63" t="str">
        <f>VLOOKUP(R1701,SA!$B$3:$C$11,2,1)</f>
        <v>0-25</v>
      </c>
      <c r="T1701" s="38" t="s">
        <v>97</v>
      </c>
      <c r="U1701" s="24" t="s">
        <v>5745</v>
      </c>
      <c r="V1701" s="24">
        <v>400000</v>
      </c>
      <c r="W1701" s="39">
        <f t="shared" si="477"/>
        <v>0</v>
      </c>
      <c r="X1701" s="29">
        <f t="shared" si="478"/>
        <v>0</v>
      </c>
      <c r="Y1701" s="40">
        <f t="shared" si="479"/>
        <v>365</v>
      </c>
      <c r="Z1701" s="38">
        <f t="shared" si="480"/>
        <v>46081</v>
      </c>
      <c r="AA1701" s="41">
        <f t="shared" si="481"/>
        <v>181</v>
      </c>
      <c r="AB1701" s="24" t="s">
        <v>113</v>
      </c>
      <c r="AC1701" s="41">
        <f t="shared" si="482"/>
        <v>4043.8364000000001</v>
      </c>
      <c r="AD1701" s="41">
        <v>1</v>
      </c>
      <c r="AE1701" s="72">
        <f>INDEX(SA!$C$2:$G$11,MATCH(Details!S1701,SA!$C$2:$C$11,0),MATCH(Details!V1701,SA!$C$2:$G$2,0))*Y1701/(F1701-E1701+1)</f>
        <v>3426.98</v>
      </c>
      <c r="AF1701" s="41">
        <f t="shared" si="483"/>
        <v>0</v>
      </c>
      <c r="AG1701" s="41">
        <f t="shared" si="484"/>
        <v>0</v>
      </c>
      <c r="AH1701" s="41">
        <f t="shared" si="485"/>
        <v>616.85640000000001</v>
      </c>
      <c r="AI1701" s="60">
        <f t="shared" si="486"/>
        <v>137.07920000000001</v>
      </c>
      <c r="AJ1701" s="60">
        <f t="shared" si="487"/>
        <v>771.07050000000004</v>
      </c>
      <c r="AK1701" s="60">
        <f t="shared" si="488"/>
        <v>1699.4065205479453</v>
      </c>
      <c r="AL1701" s="60">
        <f t="shared" si="489"/>
        <v>1249.0637926027398</v>
      </c>
      <c r="AM1701" s="41">
        <f t="shared" si="490"/>
        <v>1269.7665073972601</v>
      </c>
      <c r="AN1701" s="42">
        <f t="shared" si="491"/>
        <v>45715</v>
      </c>
      <c r="AO1701" s="43">
        <f t="shared" si="492"/>
        <v>3426.98</v>
      </c>
    </row>
    <row r="1702" spans="1:41" s="24" customFormat="1" ht="15.75" customHeight="1" x14ac:dyDescent="0.35">
      <c r="A1702" s="36" t="s">
        <v>27</v>
      </c>
      <c r="B1702" s="36">
        <v>202509</v>
      </c>
      <c r="C1702" s="24" t="s">
        <v>736</v>
      </c>
      <c r="D1702" s="24" t="s">
        <v>119</v>
      </c>
      <c r="E1702" s="62">
        <v>45901</v>
      </c>
      <c r="F1702" s="62">
        <v>46265</v>
      </c>
      <c r="G1702" s="37" t="s">
        <v>303</v>
      </c>
      <c r="H1702" s="36">
        <v>652288</v>
      </c>
      <c r="I1702" s="63">
        <v>28312</v>
      </c>
      <c r="J1702" s="24" t="s">
        <v>4607</v>
      </c>
      <c r="K1702" s="63">
        <f t="shared" si="475"/>
        <v>45901</v>
      </c>
      <c r="L1702" s="55">
        <f t="shared" si="476"/>
        <v>0.04</v>
      </c>
      <c r="M1702" s="76">
        <v>0.22500000000000001</v>
      </c>
      <c r="N1702" s="62">
        <v>45901</v>
      </c>
      <c r="O1702" s="62">
        <v>46265</v>
      </c>
      <c r="P1702" s="63"/>
      <c r="Q1702" s="63"/>
      <c r="R1702" s="78">
        <v>48</v>
      </c>
      <c r="S1702" s="63" t="str">
        <f>VLOOKUP(R1702,SA!$B$3:$C$11,2,1)</f>
        <v>46-55</v>
      </c>
      <c r="T1702" s="38" t="s">
        <v>97</v>
      </c>
      <c r="U1702" s="24" t="s">
        <v>56</v>
      </c>
      <c r="V1702" s="24">
        <v>400000</v>
      </c>
      <c r="W1702" s="39">
        <f t="shared" si="477"/>
        <v>400000</v>
      </c>
      <c r="X1702" s="29">
        <f t="shared" si="478"/>
        <v>1</v>
      </c>
      <c r="Y1702" s="40">
        <f t="shared" si="479"/>
        <v>365</v>
      </c>
      <c r="Z1702" s="38">
        <f t="shared" si="480"/>
        <v>46081</v>
      </c>
      <c r="AA1702" s="41">
        <f t="shared" si="481"/>
        <v>181</v>
      </c>
      <c r="AB1702" s="24" t="s">
        <v>113</v>
      </c>
      <c r="AC1702" s="41">
        <f t="shared" si="482"/>
        <v>8108.2165999999997</v>
      </c>
      <c r="AD1702" s="41">
        <v>1</v>
      </c>
      <c r="AE1702" s="72">
        <f>INDEX(SA!$C$2:$G$11,MATCH(Details!S1702,SA!$C$2:$C$11,0),MATCH(Details!V1702,SA!$C$2:$G$2,0))*Y1702/(F1702-E1702+1)</f>
        <v>6871.37</v>
      </c>
      <c r="AF1702" s="41">
        <f t="shared" si="483"/>
        <v>0</v>
      </c>
      <c r="AG1702" s="41">
        <f t="shared" si="484"/>
        <v>0</v>
      </c>
      <c r="AH1702" s="41">
        <f t="shared" si="485"/>
        <v>1236.8465999999999</v>
      </c>
      <c r="AI1702" s="60">
        <f t="shared" si="486"/>
        <v>274.85480000000001</v>
      </c>
      <c r="AJ1702" s="60">
        <f t="shared" si="487"/>
        <v>1546.05825</v>
      </c>
      <c r="AK1702" s="60">
        <f t="shared" si="488"/>
        <v>3407.446493150685</v>
      </c>
      <c r="AL1702" s="60">
        <f t="shared" si="489"/>
        <v>2504.4731724657536</v>
      </c>
      <c r="AM1702" s="41">
        <f t="shared" si="490"/>
        <v>2545.9837775342462</v>
      </c>
      <c r="AN1702" s="42">
        <f t="shared" si="491"/>
        <v>45715</v>
      </c>
      <c r="AO1702" s="43">
        <f t="shared" si="492"/>
        <v>6871.37</v>
      </c>
    </row>
    <row r="1703" spans="1:41" s="24" customFormat="1" ht="15.75" customHeight="1" x14ac:dyDescent="0.35">
      <c r="A1703" s="36" t="s">
        <v>27</v>
      </c>
      <c r="B1703" s="36">
        <v>202509</v>
      </c>
      <c r="C1703" s="24" t="s">
        <v>736</v>
      </c>
      <c r="D1703" s="24" t="s">
        <v>119</v>
      </c>
      <c r="E1703" s="62">
        <v>45901</v>
      </c>
      <c r="F1703" s="62">
        <v>46265</v>
      </c>
      <c r="G1703" s="37" t="s">
        <v>2045</v>
      </c>
      <c r="H1703" s="36">
        <v>652291</v>
      </c>
      <c r="I1703" s="63">
        <v>43652</v>
      </c>
      <c r="J1703" s="24" t="s">
        <v>4608</v>
      </c>
      <c r="K1703" s="63">
        <f t="shared" si="475"/>
        <v>45901</v>
      </c>
      <c r="L1703" s="55">
        <f t="shared" si="476"/>
        <v>0.04</v>
      </c>
      <c r="M1703" s="76">
        <v>0.22500000000000001</v>
      </c>
      <c r="N1703" s="62">
        <v>45901</v>
      </c>
      <c r="O1703" s="62">
        <v>46265</v>
      </c>
      <c r="P1703" s="63"/>
      <c r="Q1703" s="63"/>
      <c r="R1703" s="78">
        <v>6</v>
      </c>
      <c r="S1703" s="63" t="str">
        <f>VLOOKUP(R1703,SA!$B$3:$C$11,2,1)</f>
        <v>0-25</v>
      </c>
      <c r="T1703" s="38" t="s">
        <v>97</v>
      </c>
      <c r="U1703" s="24" t="s">
        <v>5745</v>
      </c>
      <c r="V1703" s="24">
        <v>400000</v>
      </c>
      <c r="W1703" s="39">
        <f t="shared" si="477"/>
        <v>0</v>
      </c>
      <c r="X1703" s="29">
        <f t="shared" si="478"/>
        <v>0</v>
      </c>
      <c r="Y1703" s="40">
        <f t="shared" si="479"/>
        <v>365</v>
      </c>
      <c r="Z1703" s="38">
        <f t="shared" si="480"/>
        <v>46081</v>
      </c>
      <c r="AA1703" s="41">
        <f t="shared" si="481"/>
        <v>181</v>
      </c>
      <c r="AB1703" s="24" t="s">
        <v>113</v>
      </c>
      <c r="AC1703" s="41">
        <f t="shared" si="482"/>
        <v>4043.8364000000001</v>
      </c>
      <c r="AD1703" s="41">
        <v>1</v>
      </c>
      <c r="AE1703" s="72">
        <f>INDEX(SA!$C$2:$G$11,MATCH(Details!S1703,SA!$C$2:$C$11,0),MATCH(Details!V1703,SA!$C$2:$G$2,0))*Y1703/(F1703-E1703+1)</f>
        <v>3426.98</v>
      </c>
      <c r="AF1703" s="41">
        <f t="shared" si="483"/>
        <v>0</v>
      </c>
      <c r="AG1703" s="41">
        <f t="shared" si="484"/>
        <v>0</v>
      </c>
      <c r="AH1703" s="41">
        <f t="shared" si="485"/>
        <v>616.85640000000001</v>
      </c>
      <c r="AI1703" s="60">
        <f t="shared" si="486"/>
        <v>137.07920000000001</v>
      </c>
      <c r="AJ1703" s="60">
        <f t="shared" si="487"/>
        <v>771.07050000000004</v>
      </c>
      <c r="AK1703" s="60">
        <f t="shared" si="488"/>
        <v>1699.4065205479453</v>
      </c>
      <c r="AL1703" s="60">
        <f t="shared" si="489"/>
        <v>1249.0637926027398</v>
      </c>
      <c r="AM1703" s="41">
        <f t="shared" si="490"/>
        <v>1269.7665073972601</v>
      </c>
      <c r="AN1703" s="42">
        <f t="shared" si="491"/>
        <v>45715</v>
      </c>
      <c r="AO1703" s="43">
        <f t="shared" si="492"/>
        <v>3426.98</v>
      </c>
    </row>
    <row r="1704" spans="1:41" s="24" customFormat="1" ht="15.75" customHeight="1" x14ac:dyDescent="0.35">
      <c r="A1704" s="36" t="s">
        <v>27</v>
      </c>
      <c r="B1704" s="36">
        <v>202509</v>
      </c>
      <c r="C1704" s="24" t="s">
        <v>736</v>
      </c>
      <c r="D1704" s="24" t="s">
        <v>119</v>
      </c>
      <c r="E1704" s="62">
        <v>45901</v>
      </c>
      <c r="F1704" s="62">
        <v>46265</v>
      </c>
      <c r="G1704" s="37" t="s">
        <v>2046</v>
      </c>
      <c r="H1704" s="36">
        <v>652291</v>
      </c>
      <c r="I1704" s="63">
        <v>32581</v>
      </c>
      <c r="J1704" s="24" t="s">
        <v>4609</v>
      </c>
      <c r="K1704" s="63">
        <f t="shared" si="475"/>
        <v>45901</v>
      </c>
      <c r="L1704" s="55">
        <f t="shared" si="476"/>
        <v>0.04</v>
      </c>
      <c r="M1704" s="76">
        <v>0.22500000000000001</v>
      </c>
      <c r="N1704" s="62">
        <v>45901</v>
      </c>
      <c r="O1704" s="62">
        <v>46265</v>
      </c>
      <c r="P1704" s="63"/>
      <c r="Q1704" s="63"/>
      <c r="R1704" s="78">
        <v>36</v>
      </c>
      <c r="S1704" s="63" t="str">
        <f>VLOOKUP(R1704,SA!$B$3:$C$11,2,1)</f>
        <v>36-45</v>
      </c>
      <c r="T1704" s="38" t="s">
        <v>98</v>
      </c>
      <c r="U1704" s="24" t="s">
        <v>5743</v>
      </c>
      <c r="V1704" s="24">
        <v>400000</v>
      </c>
      <c r="W1704" s="39">
        <f t="shared" si="477"/>
        <v>0</v>
      </c>
      <c r="X1704" s="29">
        <f t="shared" si="478"/>
        <v>0</v>
      </c>
      <c r="Y1704" s="40">
        <f t="shared" si="479"/>
        <v>365</v>
      </c>
      <c r="Z1704" s="38">
        <f t="shared" si="480"/>
        <v>46081</v>
      </c>
      <c r="AA1704" s="41">
        <f t="shared" si="481"/>
        <v>181</v>
      </c>
      <c r="AB1704" s="24" t="s">
        <v>113</v>
      </c>
      <c r="AC1704" s="41">
        <f t="shared" si="482"/>
        <v>5496.5225999999993</v>
      </c>
      <c r="AD1704" s="41">
        <v>1</v>
      </c>
      <c r="AE1704" s="72">
        <f>INDEX(SA!$C$2:$G$11,MATCH(Details!S1704,SA!$C$2:$C$11,0),MATCH(Details!V1704,SA!$C$2:$G$2,0))*Y1704/(F1704-E1704+1)</f>
        <v>4658.07</v>
      </c>
      <c r="AF1704" s="41">
        <f t="shared" si="483"/>
        <v>0</v>
      </c>
      <c r="AG1704" s="41">
        <f t="shared" si="484"/>
        <v>0</v>
      </c>
      <c r="AH1704" s="41">
        <f t="shared" si="485"/>
        <v>838.45259999999996</v>
      </c>
      <c r="AI1704" s="60">
        <f t="shared" si="486"/>
        <v>186.3228</v>
      </c>
      <c r="AJ1704" s="60">
        <f t="shared" si="487"/>
        <v>1048.06575</v>
      </c>
      <c r="AK1704" s="60">
        <f t="shared" si="488"/>
        <v>2309.8922465753421</v>
      </c>
      <c r="AL1704" s="60">
        <f t="shared" si="489"/>
        <v>1697.7708012328765</v>
      </c>
      <c r="AM1704" s="41">
        <f t="shared" si="490"/>
        <v>1725.9106487671231</v>
      </c>
      <c r="AN1704" s="42">
        <f t="shared" si="491"/>
        <v>45715</v>
      </c>
      <c r="AO1704" s="43">
        <f t="shared" si="492"/>
        <v>4658.07</v>
      </c>
    </row>
    <row r="1705" spans="1:41" s="24" customFormat="1" ht="15.75" customHeight="1" x14ac:dyDescent="0.35">
      <c r="A1705" s="36" t="s">
        <v>27</v>
      </c>
      <c r="B1705" s="36">
        <v>202509</v>
      </c>
      <c r="C1705" s="24" t="s">
        <v>736</v>
      </c>
      <c r="D1705" s="24" t="s">
        <v>119</v>
      </c>
      <c r="E1705" s="62">
        <v>45901</v>
      </c>
      <c r="F1705" s="62">
        <v>46265</v>
      </c>
      <c r="G1705" s="37" t="s">
        <v>2047</v>
      </c>
      <c r="H1705" s="36">
        <v>652291</v>
      </c>
      <c r="I1705" s="63">
        <v>23222</v>
      </c>
      <c r="J1705" s="24" t="s">
        <v>4610</v>
      </c>
      <c r="K1705" s="63">
        <f t="shared" si="475"/>
        <v>45901</v>
      </c>
      <c r="L1705" s="55">
        <f t="shared" si="476"/>
        <v>0.04</v>
      </c>
      <c r="M1705" s="76">
        <v>0.22500000000000001</v>
      </c>
      <c r="N1705" s="62">
        <v>45901</v>
      </c>
      <c r="O1705" s="62">
        <v>46265</v>
      </c>
      <c r="P1705" s="63"/>
      <c r="Q1705" s="63"/>
      <c r="R1705" s="78">
        <v>62</v>
      </c>
      <c r="S1705" s="63" t="str">
        <f>VLOOKUP(R1705,SA!$B$3:$C$11,2,1)</f>
        <v>56-65</v>
      </c>
      <c r="T1705" s="38" t="s">
        <v>98</v>
      </c>
      <c r="U1705" s="24" t="s">
        <v>5747</v>
      </c>
      <c r="V1705" s="24">
        <v>400000</v>
      </c>
      <c r="W1705" s="39">
        <f t="shared" si="477"/>
        <v>0</v>
      </c>
      <c r="X1705" s="29">
        <f t="shared" si="478"/>
        <v>0</v>
      </c>
      <c r="Y1705" s="40">
        <f t="shared" si="479"/>
        <v>365</v>
      </c>
      <c r="Z1705" s="38">
        <f t="shared" si="480"/>
        <v>46081</v>
      </c>
      <c r="AA1705" s="41">
        <f t="shared" si="481"/>
        <v>181</v>
      </c>
      <c r="AB1705" s="24" t="s">
        <v>113</v>
      </c>
      <c r="AC1705" s="41">
        <f t="shared" si="482"/>
        <v>11909.7282</v>
      </c>
      <c r="AD1705" s="41">
        <v>1</v>
      </c>
      <c r="AE1705" s="72">
        <f>INDEX(SA!$C$2:$G$11,MATCH(Details!S1705,SA!$C$2:$C$11,0),MATCH(Details!V1705,SA!$C$2:$G$2,0))*Y1705/(F1705-E1705+1)</f>
        <v>10092.99</v>
      </c>
      <c r="AF1705" s="41">
        <f t="shared" si="483"/>
        <v>0</v>
      </c>
      <c r="AG1705" s="41">
        <f t="shared" si="484"/>
        <v>0</v>
      </c>
      <c r="AH1705" s="41">
        <f t="shared" si="485"/>
        <v>1816.7382</v>
      </c>
      <c r="AI1705" s="60">
        <f t="shared" si="486"/>
        <v>403.71960000000001</v>
      </c>
      <c r="AJ1705" s="60">
        <f t="shared" si="487"/>
        <v>2270.9227500000002</v>
      </c>
      <c r="AK1705" s="60">
        <f t="shared" si="488"/>
        <v>5005.0169589041097</v>
      </c>
      <c r="AL1705" s="60">
        <f t="shared" si="489"/>
        <v>3678.6874647945206</v>
      </c>
      <c r="AM1705" s="41">
        <f t="shared" si="490"/>
        <v>3739.6601852054787</v>
      </c>
      <c r="AN1705" s="42">
        <f t="shared" si="491"/>
        <v>45715</v>
      </c>
      <c r="AO1705" s="43">
        <f t="shared" si="492"/>
        <v>10092.99</v>
      </c>
    </row>
    <row r="1706" spans="1:41" s="24" customFormat="1" ht="15.75" customHeight="1" x14ac:dyDescent="0.35">
      <c r="A1706" s="36" t="s">
        <v>27</v>
      </c>
      <c r="B1706" s="36">
        <v>202509</v>
      </c>
      <c r="C1706" s="24" t="s">
        <v>736</v>
      </c>
      <c r="D1706" s="24" t="s">
        <v>119</v>
      </c>
      <c r="E1706" s="62">
        <v>45901</v>
      </c>
      <c r="F1706" s="62">
        <v>46265</v>
      </c>
      <c r="G1706" s="37" t="s">
        <v>2048</v>
      </c>
      <c r="H1706" s="36">
        <v>652291</v>
      </c>
      <c r="I1706" s="63">
        <v>20246</v>
      </c>
      <c r="J1706" s="24" t="s">
        <v>4611</v>
      </c>
      <c r="K1706" s="63">
        <f t="shared" si="475"/>
        <v>45901</v>
      </c>
      <c r="L1706" s="55">
        <f t="shared" si="476"/>
        <v>0.04</v>
      </c>
      <c r="M1706" s="76">
        <v>0.22500000000000001</v>
      </c>
      <c r="N1706" s="62">
        <v>45901</v>
      </c>
      <c r="O1706" s="62">
        <v>46265</v>
      </c>
      <c r="P1706" s="63"/>
      <c r="Q1706" s="63"/>
      <c r="R1706" s="78">
        <v>70</v>
      </c>
      <c r="S1706" s="63" t="str">
        <f>VLOOKUP(R1706,SA!$B$3:$C$11,2,1)</f>
        <v>66-70</v>
      </c>
      <c r="T1706" s="38" t="s">
        <v>97</v>
      </c>
      <c r="U1706" s="24" t="s">
        <v>5744</v>
      </c>
      <c r="V1706" s="24">
        <v>400000</v>
      </c>
      <c r="W1706" s="39">
        <f t="shared" si="477"/>
        <v>0</v>
      </c>
      <c r="X1706" s="29">
        <f t="shared" si="478"/>
        <v>0</v>
      </c>
      <c r="Y1706" s="40">
        <f t="shared" si="479"/>
        <v>365</v>
      </c>
      <c r="Z1706" s="38">
        <f t="shared" si="480"/>
        <v>46081</v>
      </c>
      <c r="AA1706" s="41">
        <f t="shared" si="481"/>
        <v>181</v>
      </c>
      <c r="AB1706" s="24" t="s">
        <v>113</v>
      </c>
      <c r="AC1706" s="41">
        <f t="shared" si="482"/>
        <v>17021.971999999998</v>
      </c>
      <c r="AD1706" s="41">
        <v>1</v>
      </c>
      <c r="AE1706" s="72">
        <f>INDEX(SA!$C$2:$G$11,MATCH(Details!S1706,SA!$C$2:$C$11,0),MATCH(Details!V1706,SA!$C$2:$G$2,0))*Y1706/(F1706-E1706+1)</f>
        <v>14425.4</v>
      </c>
      <c r="AF1706" s="41">
        <f t="shared" si="483"/>
        <v>0</v>
      </c>
      <c r="AG1706" s="41">
        <f t="shared" si="484"/>
        <v>0</v>
      </c>
      <c r="AH1706" s="41">
        <f t="shared" si="485"/>
        <v>2596.5719999999997</v>
      </c>
      <c r="AI1706" s="60">
        <f t="shared" si="486"/>
        <v>577.01599999999996</v>
      </c>
      <c r="AJ1706" s="60">
        <f t="shared" si="487"/>
        <v>3245.7150000000001</v>
      </c>
      <c r="AK1706" s="60">
        <f t="shared" si="488"/>
        <v>7153.4175342465751</v>
      </c>
      <c r="AL1706" s="60">
        <f t="shared" si="489"/>
        <v>5257.7618876712322</v>
      </c>
      <c r="AM1706" s="41">
        <f t="shared" si="490"/>
        <v>5344.9071123287686</v>
      </c>
      <c r="AN1706" s="42">
        <f t="shared" si="491"/>
        <v>45715</v>
      </c>
      <c r="AO1706" s="43">
        <f t="shared" si="492"/>
        <v>14425.4</v>
      </c>
    </row>
    <row r="1707" spans="1:41" s="24" customFormat="1" ht="15.75" customHeight="1" x14ac:dyDescent="0.35">
      <c r="A1707" s="36" t="s">
        <v>27</v>
      </c>
      <c r="B1707" s="36">
        <v>202509</v>
      </c>
      <c r="C1707" s="24" t="s">
        <v>736</v>
      </c>
      <c r="D1707" s="24" t="s">
        <v>119</v>
      </c>
      <c r="E1707" s="62">
        <v>45901</v>
      </c>
      <c r="F1707" s="62">
        <v>46265</v>
      </c>
      <c r="G1707" s="37" t="s">
        <v>2049</v>
      </c>
      <c r="H1707" s="36">
        <v>652291</v>
      </c>
      <c r="I1707" s="63">
        <v>41930</v>
      </c>
      <c r="J1707" s="24" t="s">
        <v>4612</v>
      </c>
      <c r="K1707" s="63">
        <f t="shared" si="475"/>
        <v>45901</v>
      </c>
      <c r="L1707" s="55">
        <f t="shared" si="476"/>
        <v>0.04</v>
      </c>
      <c r="M1707" s="76">
        <v>0.22500000000000001</v>
      </c>
      <c r="N1707" s="62">
        <v>45901</v>
      </c>
      <c r="O1707" s="62">
        <v>46265</v>
      </c>
      <c r="P1707" s="63"/>
      <c r="Q1707" s="63"/>
      <c r="R1707" s="78">
        <v>10</v>
      </c>
      <c r="S1707" s="63" t="str">
        <f>VLOOKUP(R1707,SA!$B$3:$C$11,2,1)</f>
        <v>0-25</v>
      </c>
      <c r="T1707" s="38" t="s">
        <v>97</v>
      </c>
      <c r="U1707" s="24" t="s">
        <v>5745</v>
      </c>
      <c r="V1707" s="24">
        <v>400000</v>
      </c>
      <c r="W1707" s="39">
        <f t="shared" si="477"/>
        <v>0</v>
      </c>
      <c r="X1707" s="29">
        <f t="shared" si="478"/>
        <v>0</v>
      </c>
      <c r="Y1707" s="40">
        <f t="shared" si="479"/>
        <v>365</v>
      </c>
      <c r="Z1707" s="38">
        <f t="shared" si="480"/>
        <v>46081</v>
      </c>
      <c r="AA1707" s="41">
        <f t="shared" si="481"/>
        <v>181</v>
      </c>
      <c r="AB1707" s="24" t="s">
        <v>113</v>
      </c>
      <c r="AC1707" s="41">
        <f t="shared" si="482"/>
        <v>4043.8364000000001</v>
      </c>
      <c r="AD1707" s="41">
        <v>1</v>
      </c>
      <c r="AE1707" s="72">
        <f>INDEX(SA!$C$2:$G$11,MATCH(Details!S1707,SA!$C$2:$C$11,0),MATCH(Details!V1707,SA!$C$2:$G$2,0))*Y1707/(F1707-E1707+1)</f>
        <v>3426.98</v>
      </c>
      <c r="AF1707" s="41">
        <f t="shared" si="483"/>
        <v>0</v>
      </c>
      <c r="AG1707" s="41">
        <f t="shared" si="484"/>
        <v>0</v>
      </c>
      <c r="AH1707" s="41">
        <f t="shared" si="485"/>
        <v>616.85640000000001</v>
      </c>
      <c r="AI1707" s="60">
        <f t="shared" si="486"/>
        <v>137.07920000000001</v>
      </c>
      <c r="AJ1707" s="60">
        <f t="shared" si="487"/>
        <v>771.07050000000004</v>
      </c>
      <c r="AK1707" s="60">
        <f t="shared" si="488"/>
        <v>1699.4065205479453</v>
      </c>
      <c r="AL1707" s="60">
        <f t="shared" si="489"/>
        <v>1249.0637926027398</v>
      </c>
      <c r="AM1707" s="41">
        <f t="shared" si="490"/>
        <v>1269.7665073972601</v>
      </c>
      <c r="AN1707" s="42">
        <f t="shared" si="491"/>
        <v>45715</v>
      </c>
      <c r="AO1707" s="43">
        <f t="shared" si="492"/>
        <v>3426.98</v>
      </c>
    </row>
    <row r="1708" spans="1:41" s="24" customFormat="1" ht="15.75" customHeight="1" x14ac:dyDescent="0.35">
      <c r="A1708" s="36" t="s">
        <v>27</v>
      </c>
      <c r="B1708" s="36">
        <v>202509</v>
      </c>
      <c r="C1708" s="24" t="s">
        <v>736</v>
      </c>
      <c r="D1708" s="24" t="s">
        <v>119</v>
      </c>
      <c r="E1708" s="62">
        <v>45901</v>
      </c>
      <c r="F1708" s="62">
        <v>46265</v>
      </c>
      <c r="G1708" s="37" t="s">
        <v>275</v>
      </c>
      <c r="H1708" s="36">
        <v>652291</v>
      </c>
      <c r="I1708" s="63">
        <v>32137</v>
      </c>
      <c r="J1708" s="24" t="s">
        <v>4613</v>
      </c>
      <c r="K1708" s="63">
        <f t="shared" si="475"/>
        <v>45901</v>
      </c>
      <c r="L1708" s="55">
        <f t="shared" si="476"/>
        <v>0.04</v>
      </c>
      <c r="M1708" s="76">
        <v>0.22500000000000001</v>
      </c>
      <c r="N1708" s="62">
        <v>45901</v>
      </c>
      <c r="O1708" s="62">
        <v>46265</v>
      </c>
      <c r="P1708" s="63"/>
      <c r="Q1708" s="63"/>
      <c r="R1708" s="78">
        <v>37</v>
      </c>
      <c r="S1708" s="63" t="str">
        <f>VLOOKUP(R1708,SA!$B$3:$C$11,2,1)</f>
        <v>36-45</v>
      </c>
      <c r="T1708" s="38" t="s">
        <v>97</v>
      </c>
      <c r="U1708" s="24" t="s">
        <v>56</v>
      </c>
      <c r="V1708" s="24">
        <v>400000</v>
      </c>
      <c r="W1708" s="39">
        <f t="shared" si="477"/>
        <v>400000</v>
      </c>
      <c r="X1708" s="29">
        <f t="shared" si="478"/>
        <v>1</v>
      </c>
      <c r="Y1708" s="40">
        <f t="shared" si="479"/>
        <v>365</v>
      </c>
      <c r="Z1708" s="38">
        <f t="shared" si="480"/>
        <v>46081</v>
      </c>
      <c r="AA1708" s="41">
        <f t="shared" si="481"/>
        <v>181</v>
      </c>
      <c r="AB1708" s="24" t="s">
        <v>113</v>
      </c>
      <c r="AC1708" s="41">
        <f t="shared" si="482"/>
        <v>5496.5225999999993</v>
      </c>
      <c r="AD1708" s="41">
        <v>1</v>
      </c>
      <c r="AE1708" s="72">
        <f>INDEX(SA!$C$2:$G$11,MATCH(Details!S1708,SA!$C$2:$C$11,0),MATCH(Details!V1708,SA!$C$2:$G$2,0))*Y1708/(F1708-E1708+1)</f>
        <v>4658.07</v>
      </c>
      <c r="AF1708" s="41">
        <f t="shared" si="483"/>
        <v>0</v>
      </c>
      <c r="AG1708" s="41">
        <f t="shared" si="484"/>
        <v>0</v>
      </c>
      <c r="AH1708" s="41">
        <f t="shared" si="485"/>
        <v>838.45259999999996</v>
      </c>
      <c r="AI1708" s="60">
        <f t="shared" si="486"/>
        <v>186.3228</v>
      </c>
      <c r="AJ1708" s="60">
        <f t="shared" si="487"/>
        <v>1048.06575</v>
      </c>
      <c r="AK1708" s="60">
        <f t="shared" si="488"/>
        <v>2309.8922465753421</v>
      </c>
      <c r="AL1708" s="60">
        <f t="shared" si="489"/>
        <v>1697.7708012328765</v>
      </c>
      <c r="AM1708" s="41">
        <f t="shared" si="490"/>
        <v>1725.9106487671231</v>
      </c>
      <c r="AN1708" s="42">
        <f t="shared" si="491"/>
        <v>45715</v>
      </c>
      <c r="AO1708" s="43">
        <f t="shared" si="492"/>
        <v>4658.07</v>
      </c>
    </row>
    <row r="1709" spans="1:41" s="24" customFormat="1" ht="15.75" customHeight="1" x14ac:dyDescent="0.35">
      <c r="A1709" s="36" t="s">
        <v>27</v>
      </c>
      <c r="B1709" s="36">
        <v>202509</v>
      </c>
      <c r="C1709" s="24" t="s">
        <v>736</v>
      </c>
      <c r="D1709" s="24" t="s">
        <v>119</v>
      </c>
      <c r="E1709" s="62">
        <v>45901</v>
      </c>
      <c r="F1709" s="62">
        <v>46265</v>
      </c>
      <c r="G1709" s="37" t="s">
        <v>2050</v>
      </c>
      <c r="H1709" s="36">
        <v>652292</v>
      </c>
      <c r="I1709" s="63">
        <v>38138</v>
      </c>
      <c r="J1709" s="24" t="s">
        <v>4614</v>
      </c>
      <c r="K1709" s="63">
        <f t="shared" si="475"/>
        <v>45901</v>
      </c>
      <c r="L1709" s="55">
        <f t="shared" si="476"/>
        <v>0.04</v>
      </c>
      <c r="M1709" s="76">
        <v>0.22500000000000001</v>
      </c>
      <c r="N1709" s="62">
        <v>45901</v>
      </c>
      <c r="O1709" s="62">
        <v>46265</v>
      </c>
      <c r="P1709" s="63"/>
      <c r="Q1709" s="63"/>
      <c r="R1709" s="78">
        <v>21</v>
      </c>
      <c r="S1709" s="63" t="str">
        <f>VLOOKUP(R1709,SA!$B$3:$C$11,2,1)</f>
        <v>0-25</v>
      </c>
      <c r="T1709" s="38" t="s">
        <v>98</v>
      </c>
      <c r="U1709" s="24" t="s">
        <v>5746</v>
      </c>
      <c r="V1709" s="24">
        <v>500000</v>
      </c>
      <c r="W1709" s="39">
        <f t="shared" si="477"/>
        <v>0</v>
      </c>
      <c r="X1709" s="29">
        <f t="shared" si="478"/>
        <v>0</v>
      </c>
      <c r="Y1709" s="40">
        <f t="shared" si="479"/>
        <v>365</v>
      </c>
      <c r="Z1709" s="38">
        <f t="shared" si="480"/>
        <v>46081</v>
      </c>
      <c r="AA1709" s="41">
        <f t="shared" si="481"/>
        <v>181</v>
      </c>
      <c r="AB1709" s="24" t="s">
        <v>113</v>
      </c>
      <c r="AC1709" s="41">
        <f t="shared" si="482"/>
        <v>4448.2106000000003</v>
      </c>
      <c r="AD1709" s="41">
        <v>1</v>
      </c>
      <c r="AE1709" s="72">
        <f>INDEX(SA!$C$2:$G$11,MATCH(Details!S1709,SA!$C$2:$C$11,0),MATCH(Details!V1709,SA!$C$2:$G$2,0))*Y1709/(F1709-E1709+1)</f>
        <v>3769.67</v>
      </c>
      <c r="AF1709" s="41">
        <f t="shared" si="483"/>
        <v>0</v>
      </c>
      <c r="AG1709" s="41">
        <f t="shared" si="484"/>
        <v>0</v>
      </c>
      <c r="AH1709" s="41">
        <f t="shared" si="485"/>
        <v>678.54060000000004</v>
      </c>
      <c r="AI1709" s="60">
        <f t="shared" si="486"/>
        <v>150.7868</v>
      </c>
      <c r="AJ1709" s="60">
        <f t="shared" si="487"/>
        <v>848.17574999999999</v>
      </c>
      <c r="AK1709" s="60">
        <f t="shared" si="488"/>
        <v>1869.3432054794521</v>
      </c>
      <c r="AL1709" s="60">
        <f t="shared" si="489"/>
        <v>1373.9672560273973</v>
      </c>
      <c r="AM1709" s="41">
        <f t="shared" si="490"/>
        <v>1396.7401939726028</v>
      </c>
      <c r="AN1709" s="42">
        <f t="shared" si="491"/>
        <v>45715</v>
      </c>
      <c r="AO1709" s="43">
        <f t="shared" si="492"/>
        <v>3769.67</v>
      </c>
    </row>
    <row r="1710" spans="1:41" s="24" customFormat="1" ht="15.75" customHeight="1" x14ac:dyDescent="0.35">
      <c r="A1710" s="36" t="s">
        <v>27</v>
      </c>
      <c r="B1710" s="36">
        <v>202509</v>
      </c>
      <c r="C1710" s="24" t="s">
        <v>736</v>
      </c>
      <c r="D1710" s="24" t="s">
        <v>119</v>
      </c>
      <c r="E1710" s="62">
        <v>45901</v>
      </c>
      <c r="F1710" s="62">
        <v>46265</v>
      </c>
      <c r="G1710" s="37" t="s">
        <v>2051</v>
      </c>
      <c r="H1710" s="36">
        <v>652292</v>
      </c>
      <c r="I1710" s="63">
        <v>36713</v>
      </c>
      <c r="J1710" s="24" t="s">
        <v>4615</v>
      </c>
      <c r="K1710" s="63">
        <f t="shared" si="475"/>
        <v>45901</v>
      </c>
      <c r="L1710" s="55">
        <f t="shared" si="476"/>
        <v>0.04</v>
      </c>
      <c r="M1710" s="76">
        <v>0.22500000000000001</v>
      </c>
      <c r="N1710" s="62">
        <v>45901</v>
      </c>
      <c r="O1710" s="62">
        <v>46265</v>
      </c>
      <c r="P1710" s="63"/>
      <c r="Q1710" s="63"/>
      <c r="R1710" s="78">
        <v>25</v>
      </c>
      <c r="S1710" s="63" t="str">
        <f>VLOOKUP(R1710,SA!$B$3:$C$11,2,1)</f>
        <v>0-25</v>
      </c>
      <c r="T1710" s="38" t="s">
        <v>97</v>
      </c>
      <c r="U1710" s="24" t="s">
        <v>5745</v>
      </c>
      <c r="V1710" s="24">
        <v>500000</v>
      </c>
      <c r="W1710" s="39">
        <f t="shared" si="477"/>
        <v>0</v>
      </c>
      <c r="X1710" s="29">
        <f t="shared" si="478"/>
        <v>0</v>
      </c>
      <c r="Y1710" s="40">
        <f t="shared" si="479"/>
        <v>365</v>
      </c>
      <c r="Z1710" s="38">
        <f t="shared" si="480"/>
        <v>46081</v>
      </c>
      <c r="AA1710" s="41">
        <f t="shared" si="481"/>
        <v>181</v>
      </c>
      <c r="AB1710" s="24" t="s">
        <v>113</v>
      </c>
      <c r="AC1710" s="41">
        <f t="shared" si="482"/>
        <v>4448.2106000000003</v>
      </c>
      <c r="AD1710" s="41">
        <v>1</v>
      </c>
      <c r="AE1710" s="72">
        <f>INDEX(SA!$C$2:$G$11,MATCH(Details!S1710,SA!$C$2:$C$11,0),MATCH(Details!V1710,SA!$C$2:$G$2,0))*Y1710/(F1710-E1710+1)</f>
        <v>3769.67</v>
      </c>
      <c r="AF1710" s="41">
        <f t="shared" si="483"/>
        <v>0</v>
      </c>
      <c r="AG1710" s="41">
        <f t="shared" si="484"/>
        <v>0</v>
      </c>
      <c r="AH1710" s="41">
        <f t="shared" si="485"/>
        <v>678.54060000000004</v>
      </c>
      <c r="AI1710" s="60">
        <f t="shared" si="486"/>
        <v>150.7868</v>
      </c>
      <c r="AJ1710" s="60">
        <f t="shared" si="487"/>
        <v>848.17574999999999</v>
      </c>
      <c r="AK1710" s="60">
        <f t="shared" si="488"/>
        <v>1869.3432054794521</v>
      </c>
      <c r="AL1710" s="60">
        <f t="shared" si="489"/>
        <v>1373.9672560273973</v>
      </c>
      <c r="AM1710" s="41">
        <f t="shared" si="490"/>
        <v>1396.7401939726028</v>
      </c>
      <c r="AN1710" s="42">
        <f t="shared" si="491"/>
        <v>45715</v>
      </c>
      <c r="AO1710" s="43">
        <f t="shared" si="492"/>
        <v>3769.67</v>
      </c>
    </row>
    <row r="1711" spans="1:41" s="24" customFormat="1" ht="15.75" customHeight="1" x14ac:dyDescent="0.35">
      <c r="A1711" s="36" t="s">
        <v>27</v>
      </c>
      <c r="B1711" s="36">
        <v>202509</v>
      </c>
      <c r="C1711" s="24" t="s">
        <v>736</v>
      </c>
      <c r="D1711" s="24" t="s">
        <v>119</v>
      </c>
      <c r="E1711" s="62">
        <v>45901</v>
      </c>
      <c r="F1711" s="62">
        <v>46265</v>
      </c>
      <c r="G1711" s="37" t="s">
        <v>2052</v>
      </c>
      <c r="H1711" s="36">
        <v>652292</v>
      </c>
      <c r="I1711" s="63">
        <v>18478</v>
      </c>
      <c r="J1711" s="24" t="s">
        <v>4616</v>
      </c>
      <c r="K1711" s="63">
        <f t="shared" si="475"/>
        <v>45901</v>
      </c>
      <c r="L1711" s="55">
        <f t="shared" si="476"/>
        <v>0.04</v>
      </c>
      <c r="M1711" s="76">
        <v>0.22500000000000001</v>
      </c>
      <c r="N1711" s="62">
        <v>45901</v>
      </c>
      <c r="O1711" s="62">
        <v>46265</v>
      </c>
      <c r="P1711" s="63"/>
      <c r="Q1711" s="63"/>
      <c r="R1711" s="78">
        <v>75</v>
      </c>
      <c r="S1711" s="63" t="str">
        <f>VLOOKUP(R1711,SA!$B$3:$C$11,2,1)</f>
        <v>71-75</v>
      </c>
      <c r="T1711" s="38" t="s">
        <v>98</v>
      </c>
      <c r="U1711" s="24" t="s">
        <v>5747</v>
      </c>
      <c r="V1711" s="24">
        <v>500000</v>
      </c>
      <c r="W1711" s="39">
        <f t="shared" si="477"/>
        <v>0</v>
      </c>
      <c r="X1711" s="29">
        <f t="shared" si="478"/>
        <v>0</v>
      </c>
      <c r="Y1711" s="40">
        <f t="shared" si="479"/>
        <v>365</v>
      </c>
      <c r="Z1711" s="38">
        <f t="shared" si="480"/>
        <v>46081</v>
      </c>
      <c r="AA1711" s="41">
        <f t="shared" si="481"/>
        <v>181</v>
      </c>
      <c r="AB1711" s="24" t="s">
        <v>113</v>
      </c>
      <c r="AC1711" s="41">
        <f t="shared" si="482"/>
        <v>23735.924199999998</v>
      </c>
      <c r="AD1711" s="41">
        <v>1</v>
      </c>
      <c r="AE1711" s="72">
        <f>INDEX(SA!$C$2:$G$11,MATCH(Details!S1711,SA!$C$2:$C$11,0),MATCH(Details!V1711,SA!$C$2:$G$2,0))*Y1711/(F1711-E1711+1)</f>
        <v>20115.189999999999</v>
      </c>
      <c r="AF1711" s="41">
        <f t="shared" si="483"/>
        <v>0</v>
      </c>
      <c r="AG1711" s="41">
        <f t="shared" si="484"/>
        <v>0</v>
      </c>
      <c r="AH1711" s="41">
        <f t="shared" si="485"/>
        <v>3620.7341999999994</v>
      </c>
      <c r="AI1711" s="60">
        <f t="shared" si="486"/>
        <v>804.60759999999993</v>
      </c>
      <c r="AJ1711" s="60">
        <f t="shared" si="487"/>
        <v>4525.9177499999996</v>
      </c>
      <c r="AK1711" s="60">
        <f t="shared" si="488"/>
        <v>9974.9298356164381</v>
      </c>
      <c r="AL1711" s="60">
        <f t="shared" si="489"/>
        <v>7331.5734291780818</v>
      </c>
      <c r="AM1711" s="41">
        <f t="shared" si="490"/>
        <v>7453.091220821917</v>
      </c>
      <c r="AN1711" s="42">
        <f t="shared" si="491"/>
        <v>45715</v>
      </c>
      <c r="AO1711" s="43">
        <f t="shared" si="492"/>
        <v>20115.189999999999</v>
      </c>
    </row>
    <row r="1712" spans="1:41" s="24" customFormat="1" ht="15.75" customHeight="1" x14ac:dyDescent="0.35">
      <c r="A1712" s="36" t="s">
        <v>27</v>
      </c>
      <c r="B1712" s="36">
        <v>202509</v>
      </c>
      <c r="C1712" s="24" t="s">
        <v>736</v>
      </c>
      <c r="D1712" s="24" t="s">
        <v>119</v>
      </c>
      <c r="E1712" s="62">
        <v>45901</v>
      </c>
      <c r="F1712" s="62">
        <v>46265</v>
      </c>
      <c r="G1712" s="37" t="s">
        <v>2053</v>
      </c>
      <c r="H1712" s="36">
        <v>652292</v>
      </c>
      <c r="I1712" s="63">
        <v>28044</v>
      </c>
      <c r="J1712" s="24" t="s">
        <v>4617</v>
      </c>
      <c r="K1712" s="63">
        <f t="shared" si="475"/>
        <v>45901</v>
      </c>
      <c r="L1712" s="55">
        <f t="shared" si="476"/>
        <v>0.04</v>
      </c>
      <c r="M1712" s="76">
        <v>0.22500000000000001</v>
      </c>
      <c r="N1712" s="62">
        <v>45901</v>
      </c>
      <c r="O1712" s="62">
        <v>46265</v>
      </c>
      <c r="P1712" s="63"/>
      <c r="Q1712" s="63"/>
      <c r="R1712" s="78">
        <v>48</v>
      </c>
      <c r="S1712" s="63" t="str">
        <f>VLOOKUP(R1712,SA!$B$3:$C$11,2,1)</f>
        <v>46-55</v>
      </c>
      <c r="T1712" s="38" t="s">
        <v>98</v>
      </c>
      <c r="U1712" s="24" t="s">
        <v>5743</v>
      </c>
      <c r="V1712" s="24">
        <v>500000</v>
      </c>
      <c r="W1712" s="39">
        <f t="shared" si="477"/>
        <v>0</v>
      </c>
      <c r="X1712" s="29">
        <f t="shared" si="478"/>
        <v>0</v>
      </c>
      <c r="Y1712" s="40">
        <f t="shared" si="479"/>
        <v>365</v>
      </c>
      <c r="Z1712" s="38">
        <f t="shared" si="480"/>
        <v>46081</v>
      </c>
      <c r="AA1712" s="41">
        <f t="shared" si="481"/>
        <v>181</v>
      </c>
      <c r="AB1712" s="24" t="s">
        <v>113</v>
      </c>
      <c r="AC1712" s="41">
        <f t="shared" si="482"/>
        <v>8919.0417999999991</v>
      </c>
      <c r="AD1712" s="41">
        <v>1</v>
      </c>
      <c r="AE1712" s="72">
        <f>INDEX(SA!$C$2:$G$11,MATCH(Details!S1712,SA!$C$2:$C$11,0),MATCH(Details!V1712,SA!$C$2:$G$2,0))*Y1712/(F1712-E1712+1)</f>
        <v>7558.5099999999993</v>
      </c>
      <c r="AF1712" s="41">
        <f t="shared" si="483"/>
        <v>0</v>
      </c>
      <c r="AG1712" s="41">
        <f t="shared" si="484"/>
        <v>0</v>
      </c>
      <c r="AH1712" s="41">
        <f t="shared" si="485"/>
        <v>1360.5317999999997</v>
      </c>
      <c r="AI1712" s="60">
        <f t="shared" si="486"/>
        <v>302.34039999999999</v>
      </c>
      <c r="AJ1712" s="60">
        <f t="shared" si="487"/>
        <v>1700.6647499999999</v>
      </c>
      <c r="AK1712" s="60">
        <f t="shared" si="488"/>
        <v>3748.1926301369858</v>
      </c>
      <c r="AL1712" s="60">
        <f t="shared" si="489"/>
        <v>2754.9215831506845</v>
      </c>
      <c r="AM1712" s="41">
        <f t="shared" si="490"/>
        <v>2800.5832668493149</v>
      </c>
      <c r="AN1712" s="42">
        <f t="shared" si="491"/>
        <v>45715</v>
      </c>
      <c r="AO1712" s="43">
        <f t="shared" si="492"/>
        <v>7558.5099999999993</v>
      </c>
    </row>
    <row r="1713" spans="1:41" s="24" customFormat="1" ht="15.75" customHeight="1" x14ac:dyDescent="0.35">
      <c r="A1713" s="36" t="s">
        <v>27</v>
      </c>
      <c r="B1713" s="36">
        <v>202509</v>
      </c>
      <c r="C1713" s="24" t="s">
        <v>736</v>
      </c>
      <c r="D1713" s="24" t="s">
        <v>119</v>
      </c>
      <c r="E1713" s="62">
        <v>45901</v>
      </c>
      <c r="F1713" s="62">
        <v>46265</v>
      </c>
      <c r="G1713" s="37" t="s">
        <v>2054</v>
      </c>
      <c r="H1713" s="36">
        <v>652292</v>
      </c>
      <c r="I1713" s="63">
        <v>17315</v>
      </c>
      <c r="J1713" s="24" t="s">
        <v>4618</v>
      </c>
      <c r="K1713" s="63">
        <f t="shared" si="475"/>
        <v>45901</v>
      </c>
      <c r="L1713" s="55">
        <f t="shared" si="476"/>
        <v>0.04</v>
      </c>
      <c r="M1713" s="76">
        <v>0.22500000000000001</v>
      </c>
      <c r="N1713" s="62">
        <v>45901</v>
      </c>
      <c r="O1713" s="62">
        <v>46265</v>
      </c>
      <c r="P1713" s="63"/>
      <c r="Q1713" s="63"/>
      <c r="R1713" s="78">
        <v>78</v>
      </c>
      <c r="S1713" s="63" t="str">
        <f>VLOOKUP(R1713,SA!$B$3:$C$11,2,1)</f>
        <v>76-80</v>
      </c>
      <c r="T1713" s="38" t="s">
        <v>97</v>
      </c>
      <c r="U1713" s="24" t="s">
        <v>5744</v>
      </c>
      <c r="V1713" s="24">
        <v>500000</v>
      </c>
      <c r="W1713" s="39">
        <f t="shared" si="477"/>
        <v>0</v>
      </c>
      <c r="X1713" s="29">
        <f t="shared" si="478"/>
        <v>0</v>
      </c>
      <c r="Y1713" s="40">
        <f t="shared" si="479"/>
        <v>365</v>
      </c>
      <c r="Z1713" s="38">
        <f t="shared" si="480"/>
        <v>46081</v>
      </c>
      <c r="AA1713" s="41">
        <f t="shared" si="481"/>
        <v>181</v>
      </c>
      <c r="AB1713" s="24" t="s">
        <v>113</v>
      </c>
      <c r="AC1713" s="41">
        <f t="shared" si="482"/>
        <v>29821.089800000002</v>
      </c>
      <c r="AD1713" s="41">
        <v>1</v>
      </c>
      <c r="AE1713" s="72">
        <f>INDEX(SA!$C$2:$G$11,MATCH(Details!S1713,SA!$C$2:$C$11,0),MATCH(Details!V1713,SA!$C$2:$G$2,0))*Y1713/(F1713-E1713+1)</f>
        <v>25272.11</v>
      </c>
      <c r="AF1713" s="41">
        <f t="shared" si="483"/>
        <v>0</v>
      </c>
      <c r="AG1713" s="41">
        <f t="shared" si="484"/>
        <v>0</v>
      </c>
      <c r="AH1713" s="41">
        <f t="shared" si="485"/>
        <v>4548.9798000000001</v>
      </c>
      <c r="AI1713" s="60">
        <f t="shared" si="486"/>
        <v>1010.8844</v>
      </c>
      <c r="AJ1713" s="60">
        <f t="shared" si="487"/>
        <v>5686.2247500000003</v>
      </c>
      <c r="AK1713" s="60">
        <f t="shared" si="488"/>
        <v>12532.197013698631</v>
      </c>
      <c r="AL1713" s="60">
        <f t="shared" si="489"/>
        <v>9211.1648050684944</v>
      </c>
      <c r="AM1713" s="41">
        <f t="shared" si="490"/>
        <v>9363.8360449315078</v>
      </c>
      <c r="AN1713" s="42">
        <f t="shared" si="491"/>
        <v>45715</v>
      </c>
      <c r="AO1713" s="43">
        <f t="shared" si="492"/>
        <v>25272.11</v>
      </c>
    </row>
    <row r="1714" spans="1:41" s="24" customFormat="1" ht="15.75" customHeight="1" x14ac:dyDescent="0.35">
      <c r="A1714" s="36" t="s">
        <v>27</v>
      </c>
      <c r="B1714" s="36">
        <v>202509</v>
      </c>
      <c r="C1714" s="24" t="s">
        <v>736</v>
      </c>
      <c r="D1714" s="24" t="s">
        <v>119</v>
      </c>
      <c r="E1714" s="62">
        <v>45901</v>
      </c>
      <c r="F1714" s="62">
        <v>46265</v>
      </c>
      <c r="G1714" s="37" t="s">
        <v>362</v>
      </c>
      <c r="H1714" s="36">
        <v>652292</v>
      </c>
      <c r="I1714" s="63">
        <v>26867</v>
      </c>
      <c r="J1714" s="24" t="s">
        <v>4619</v>
      </c>
      <c r="K1714" s="63">
        <f t="shared" si="475"/>
        <v>45901</v>
      </c>
      <c r="L1714" s="55">
        <f t="shared" si="476"/>
        <v>0.04</v>
      </c>
      <c r="M1714" s="76">
        <v>0.22500000000000001</v>
      </c>
      <c r="N1714" s="62">
        <v>45901</v>
      </c>
      <c r="O1714" s="62">
        <v>46265</v>
      </c>
      <c r="P1714" s="63"/>
      <c r="Q1714" s="63"/>
      <c r="R1714" s="78">
        <v>52</v>
      </c>
      <c r="S1714" s="63" t="str">
        <f>VLOOKUP(R1714,SA!$B$3:$C$11,2,1)</f>
        <v>46-55</v>
      </c>
      <c r="T1714" s="38" t="s">
        <v>97</v>
      </c>
      <c r="U1714" s="24" t="s">
        <v>56</v>
      </c>
      <c r="V1714" s="24">
        <v>500000</v>
      </c>
      <c r="W1714" s="39">
        <f t="shared" si="477"/>
        <v>500000</v>
      </c>
      <c r="X1714" s="29">
        <f t="shared" si="478"/>
        <v>1</v>
      </c>
      <c r="Y1714" s="40">
        <f t="shared" si="479"/>
        <v>365</v>
      </c>
      <c r="Z1714" s="38">
        <f t="shared" si="480"/>
        <v>46081</v>
      </c>
      <c r="AA1714" s="41">
        <f t="shared" si="481"/>
        <v>181</v>
      </c>
      <c r="AB1714" s="24" t="s">
        <v>113</v>
      </c>
      <c r="AC1714" s="41">
        <f t="shared" si="482"/>
        <v>8919.0417999999991</v>
      </c>
      <c r="AD1714" s="41">
        <v>1</v>
      </c>
      <c r="AE1714" s="72">
        <f>INDEX(SA!$C$2:$G$11,MATCH(Details!S1714,SA!$C$2:$C$11,0),MATCH(Details!V1714,SA!$C$2:$G$2,0))*Y1714/(F1714-E1714+1)</f>
        <v>7558.5099999999993</v>
      </c>
      <c r="AF1714" s="41">
        <f t="shared" si="483"/>
        <v>0</v>
      </c>
      <c r="AG1714" s="41">
        <f t="shared" si="484"/>
        <v>0</v>
      </c>
      <c r="AH1714" s="41">
        <f t="shared" si="485"/>
        <v>1360.5317999999997</v>
      </c>
      <c r="AI1714" s="60">
        <f t="shared" si="486"/>
        <v>302.34039999999999</v>
      </c>
      <c r="AJ1714" s="60">
        <f t="shared" si="487"/>
        <v>1700.6647499999999</v>
      </c>
      <c r="AK1714" s="60">
        <f t="shared" si="488"/>
        <v>3748.1926301369858</v>
      </c>
      <c r="AL1714" s="60">
        <f t="shared" si="489"/>
        <v>2754.9215831506845</v>
      </c>
      <c r="AM1714" s="41">
        <f t="shared" si="490"/>
        <v>2800.5832668493149</v>
      </c>
      <c r="AN1714" s="42">
        <f t="shared" si="491"/>
        <v>45715</v>
      </c>
      <c r="AO1714" s="43">
        <f t="shared" si="492"/>
        <v>7558.5099999999993</v>
      </c>
    </row>
    <row r="1715" spans="1:41" s="24" customFormat="1" ht="15.75" customHeight="1" x14ac:dyDescent="0.35">
      <c r="A1715" s="36" t="s">
        <v>27</v>
      </c>
      <c r="B1715" s="36">
        <v>202509</v>
      </c>
      <c r="C1715" s="24" t="s">
        <v>736</v>
      </c>
      <c r="D1715" s="24" t="s">
        <v>119</v>
      </c>
      <c r="E1715" s="62">
        <v>45901</v>
      </c>
      <c r="F1715" s="62">
        <v>46265</v>
      </c>
      <c r="G1715" s="37" t="s">
        <v>2055</v>
      </c>
      <c r="H1715" s="36">
        <v>652294</v>
      </c>
      <c r="I1715" s="63">
        <v>18156</v>
      </c>
      <c r="J1715" s="24" t="s">
        <v>4620</v>
      </c>
      <c r="K1715" s="63">
        <f t="shared" si="475"/>
        <v>45901</v>
      </c>
      <c r="L1715" s="55">
        <f t="shared" si="476"/>
        <v>0.04</v>
      </c>
      <c r="M1715" s="76">
        <v>0.22500000000000001</v>
      </c>
      <c r="N1715" s="62">
        <v>45901</v>
      </c>
      <c r="O1715" s="62">
        <v>46265</v>
      </c>
      <c r="P1715" s="63"/>
      <c r="Q1715" s="63"/>
      <c r="R1715" s="78">
        <v>75</v>
      </c>
      <c r="S1715" s="63" t="str">
        <f>VLOOKUP(R1715,SA!$B$3:$C$11,2,1)</f>
        <v>71-75</v>
      </c>
      <c r="T1715" s="38" t="s">
        <v>98</v>
      </c>
      <c r="U1715" s="24" t="s">
        <v>5747</v>
      </c>
      <c r="V1715" s="24">
        <v>600000</v>
      </c>
      <c r="W1715" s="39">
        <f t="shared" si="477"/>
        <v>0</v>
      </c>
      <c r="X1715" s="29">
        <f t="shared" si="478"/>
        <v>0</v>
      </c>
      <c r="Y1715" s="40">
        <f t="shared" si="479"/>
        <v>365</v>
      </c>
      <c r="Z1715" s="38">
        <f t="shared" si="480"/>
        <v>46081</v>
      </c>
      <c r="AA1715" s="41">
        <f t="shared" si="481"/>
        <v>181</v>
      </c>
      <c r="AB1715" s="24" t="s">
        <v>113</v>
      </c>
      <c r="AC1715" s="41">
        <f t="shared" si="482"/>
        <v>26109.210999999999</v>
      </c>
      <c r="AD1715" s="41">
        <v>1</v>
      </c>
      <c r="AE1715" s="72">
        <f>INDEX(SA!$C$2:$G$11,MATCH(Details!S1715,SA!$C$2:$C$11,0),MATCH(Details!V1715,SA!$C$2:$G$2,0))*Y1715/(F1715-E1715+1)</f>
        <v>22126.45</v>
      </c>
      <c r="AF1715" s="41">
        <f t="shared" si="483"/>
        <v>0</v>
      </c>
      <c r="AG1715" s="41">
        <f t="shared" si="484"/>
        <v>0</v>
      </c>
      <c r="AH1715" s="41">
        <f t="shared" si="485"/>
        <v>3982.761</v>
      </c>
      <c r="AI1715" s="60">
        <f t="shared" si="486"/>
        <v>885.05799999999999</v>
      </c>
      <c r="AJ1715" s="60">
        <f t="shared" si="487"/>
        <v>4978.4512500000001</v>
      </c>
      <c r="AK1715" s="60">
        <f t="shared" si="488"/>
        <v>10972.294383561644</v>
      </c>
      <c r="AL1715" s="60">
        <f t="shared" si="489"/>
        <v>8064.636371917808</v>
      </c>
      <c r="AM1715" s="41">
        <f t="shared" si="490"/>
        <v>8198.3043780821918</v>
      </c>
      <c r="AN1715" s="42">
        <f t="shared" si="491"/>
        <v>45715</v>
      </c>
      <c r="AO1715" s="43">
        <f t="shared" si="492"/>
        <v>22126.45</v>
      </c>
    </row>
    <row r="1716" spans="1:41" s="24" customFormat="1" ht="15.75" customHeight="1" x14ac:dyDescent="0.35">
      <c r="A1716" s="36" t="s">
        <v>27</v>
      </c>
      <c r="B1716" s="36">
        <v>202509</v>
      </c>
      <c r="C1716" s="24" t="s">
        <v>736</v>
      </c>
      <c r="D1716" s="24" t="s">
        <v>119</v>
      </c>
      <c r="E1716" s="62">
        <v>45901</v>
      </c>
      <c r="F1716" s="62">
        <v>46265</v>
      </c>
      <c r="G1716" s="37" t="s">
        <v>2056</v>
      </c>
      <c r="H1716" s="36">
        <v>652294</v>
      </c>
      <c r="I1716" s="63">
        <v>28097</v>
      </c>
      <c r="J1716" s="24" t="s">
        <v>4621</v>
      </c>
      <c r="K1716" s="63">
        <f t="shared" si="475"/>
        <v>45901</v>
      </c>
      <c r="L1716" s="55">
        <f t="shared" si="476"/>
        <v>0.04</v>
      </c>
      <c r="M1716" s="76">
        <v>0.22500000000000001</v>
      </c>
      <c r="N1716" s="62">
        <v>45901</v>
      </c>
      <c r="O1716" s="62">
        <v>46265</v>
      </c>
      <c r="P1716" s="63"/>
      <c r="Q1716" s="63"/>
      <c r="R1716" s="78">
        <v>48</v>
      </c>
      <c r="S1716" s="63" t="str">
        <f>VLOOKUP(R1716,SA!$B$3:$C$11,2,1)</f>
        <v>46-55</v>
      </c>
      <c r="T1716" s="38" t="s">
        <v>98</v>
      </c>
      <c r="U1716" s="24" t="s">
        <v>5743</v>
      </c>
      <c r="V1716" s="24">
        <v>600000</v>
      </c>
      <c r="W1716" s="39">
        <f t="shared" si="477"/>
        <v>0</v>
      </c>
      <c r="X1716" s="29">
        <f t="shared" si="478"/>
        <v>0</v>
      </c>
      <c r="Y1716" s="40">
        <f t="shared" si="479"/>
        <v>365</v>
      </c>
      <c r="Z1716" s="38">
        <f t="shared" si="480"/>
        <v>46081</v>
      </c>
      <c r="AA1716" s="41">
        <f t="shared" si="481"/>
        <v>181</v>
      </c>
      <c r="AB1716" s="24" t="s">
        <v>113</v>
      </c>
      <c r="AC1716" s="41">
        <f t="shared" si="482"/>
        <v>9810.9566000000013</v>
      </c>
      <c r="AD1716" s="41">
        <v>1</v>
      </c>
      <c r="AE1716" s="72">
        <f>INDEX(SA!$C$2:$G$11,MATCH(Details!S1716,SA!$C$2:$C$11,0),MATCH(Details!V1716,SA!$C$2:$G$2,0))*Y1716/(F1716-E1716+1)</f>
        <v>8314.3700000000008</v>
      </c>
      <c r="AF1716" s="41">
        <f t="shared" si="483"/>
        <v>0</v>
      </c>
      <c r="AG1716" s="41">
        <f t="shared" si="484"/>
        <v>0</v>
      </c>
      <c r="AH1716" s="41">
        <f t="shared" si="485"/>
        <v>1496.5866000000001</v>
      </c>
      <c r="AI1716" s="60">
        <f t="shared" si="486"/>
        <v>332.57480000000004</v>
      </c>
      <c r="AJ1716" s="60">
        <f t="shared" si="487"/>
        <v>1870.7332500000002</v>
      </c>
      <c r="AK1716" s="60">
        <f t="shared" si="488"/>
        <v>4123.016356164384</v>
      </c>
      <c r="AL1716" s="60">
        <f t="shared" si="489"/>
        <v>3030.4170217808223</v>
      </c>
      <c r="AM1716" s="41">
        <f t="shared" si="490"/>
        <v>3080.6449282191779</v>
      </c>
      <c r="AN1716" s="42">
        <f t="shared" si="491"/>
        <v>45715</v>
      </c>
      <c r="AO1716" s="43">
        <f t="shared" si="492"/>
        <v>8314.3700000000008</v>
      </c>
    </row>
    <row r="1717" spans="1:41" s="24" customFormat="1" ht="15.75" customHeight="1" x14ac:dyDescent="0.35">
      <c r="A1717" s="36" t="s">
        <v>27</v>
      </c>
      <c r="B1717" s="36">
        <v>202509</v>
      </c>
      <c r="C1717" s="24" t="s">
        <v>736</v>
      </c>
      <c r="D1717" s="24" t="s">
        <v>119</v>
      </c>
      <c r="E1717" s="62">
        <v>45901</v>
      </c>
      <c r="F1717" s="62">
        <v>46265</v>
      </c>
      <c r="G1717" s="37" t="s">
        <v>353</v>
      </c>
      <c r="H1717" s="36">
        <v>652294</v>
      </c>
      <c r="I1717" s="63">
        <v>26266</v>
      </c>
      <c r="J1717" s="24" t="s">
        <v>4622</v>
      </c>
      <c r="K1717" s="63">
        <f t="shared" si="475"/>
        <v>45901</v>
      </c>
      <c r="L1717" s="55">
        <f t="shared" si="476"/>
        <v>0.04</v>
      </c>
      <c r="M1717" s="76">
        <v>0.22500000000000001</v>
      </c>
      <c r="N1717" s="62">
        <v>45901</v>
      </c>
      <c r="O1717" s="62">
        <v>46265</v>
      </c>
      <c r="P1717" s="63"/>
      <c r="Q1717" s="63"/>
      <c r="R1717" s="78">
        <v>53</v>
      </c>
      <c r="S1717" s="63" t="str">
        <f>VLOOKUP(R1717,SA!$B$3:$C$11,2,1)</f>
        <v>46-55</v>
      </c>
      <c r="T1717" s="38" t="s">
        <v>97</v>
      </c>
      <c r="U1717" s="24" t="s">
        <v>56</v>
      </c>
      <c r="V1717" s="24">
        <v>600000</v>
      </c>
      <c r="W1717" s="39">
        <f t="shared" si="477"/>
        <v>600000</v>
      </c>
      <c r="X1717" s="29">
        <f t="shared" si="478"/>
        <v>1</v>
      </c>
      <c r="Y1717" s="40">
        <f t="shared" si="479"/>
        <v>365</v>
      </c>
      <c r="Z1717" s="38">
        <f t="shared" si="480"/>
        <v>46081</v>
      </c>
      <c r="AA1717" s="41">
        <f t="shared" si="481"/>
        <v>181</v>
      </c>
      <c r="AB1717" s="24" t="s">
        <v>113</v>
      </c>
      <c r="AC1717" s="41">
        <f t="shared" si="482"/>
        <v>9810.9566000000013</v>
      </c>
      <c r="AD1717" s="41">
        <v>1</v>
      </c>
      <c r="AE1717" s="72">
        <f>INDEX(SA!$C$2:$G$11,MATCH(Details!S1717,SA!$C$2:$C$11,0),MATCH(Details!V1717,SA!$C$2:$G$2,0))*Y1717/(F1717-E1717+1)</f>
        <v>8314.3700000000008</v>
      </c>
      <c r="AF1717" s="41">
        <f t="shared" si="483"/>
        <v>0</v>
      </c>
      <c r="AG1717" s="41">
        <f t="shared" si="484"/>
        <v>0</v>
      </c>
      <c r="AH1717" s="41">
        <f t="shared" si="485"/>
        <v>1496.5866000000001</v>
      </c>
      <c r="AI1717" s="60">
        <f t="shared" si="486"/>
        <v>332.57480000000004</v>
      </c>
      <c r="AJ1717" s="60">
        <f t="shared" si="487"/>
        <v>1870.7332500000002</v>
      </c>
      <c r="AK1717" s="60">
        <f t="shared" si="488"/>
        <v>4123.016356164384</v>
      </c>
      <c r="AL1717" s="60">
        <f t="shared" si="489"/>
        <v>3030.4170217808223</v>
      </c>
      <c r="AM1717" s="41">
        <f t="shared" si="490"/>
        <v>3080.6449282191779</v>
      </c>
      <c r="AN1717" s="42">
        <f t="shared" si="491"/>
        <v>45715</v>
      </c>
      <c r="AO1717" s="43">
        <f t="shared" si="492"/>
        <v>8314.3700000000008</v>
      </c>
    </row>
    <row r="1718" spans="1:41" s="24" customFormat="1" ht="15.75" customHeight="1" x14ac:dyDescent="0.35">
      <c r="A1718" s="36" t="s">
        <v>27</v>
      </c>
      <c r="B1718" s="36">
        <v>202509</v>
      </c>
      <c r="C1718" s="24" t="s">
        <v>736</v>
      </c>
      <c r="D1718" s="24" t="s">
        <v>119</v>
      </c>
      <c r="E1718" s="62">
        <v>45901</v>
      </c>
      <c r="F1718" s="62">
        <v>46265</v>
      </c>
      <c r="G1718" s="37" t="s">
        <v>2057</v>
      </c>
      <c r="H1718" s="36">
        <v>652294</v>
      </c>
      <c r="I1718" s="63">
        <v>38180</v>
      </c>
      <c r="J1718" s="24" t="s">
        <v>4623</v>
      </c>
      <c r="K1718" s="63">
        <f t="shared" si="475"/>
        <v>45901</v>
      </c>
      <c r="L1718" s="55">
        <f t="shared" si="476"/>
        <v>0.04</v>
      </c>
      <c r="M1718" s="76">
        <v>0.22500000000000001</v>
      </c>
      <c r="N1718" s="62">
        <v>45901</v>
      </c>
      <c r="O1718" s="62">
        <v>46265</v>
      </c>
      <c r="P1718" s="63"/>
      <c r="Q1718" s="63"/>
      <c r="R1718" s="78">
        <v>21</v>
      </c>
      <c r="S1718" s="63" t="str">
        <f>VLOOKUP(R1718,SA!$B$3:$C$11,2,1)</f>
        <v>0-25</v>
      </c>
      <c r="T1718" s="38" t="s">
        <v>97</v>
      </c>
      <c r="U1718" s="24" t="s">
        <v>5745</v>
      </c>
      <c r="V1718" s="24">
        <v>600000</v>
      </c>
      <c r="W1718" s="39">
        <f t="shared" si="477"/>
        <v>0</v>
      </c>
      <c r="X1718" s="29">
        <f t="shared" si="478"/>
        <v>0</v>
      </c>
      <c r="Y1718" s="40">
        <f t="shared" si="479"/>
        <v>365</v>
      </c>
      <c r="Z1718" s="38">
        <f t="shared" si="480"/>
        <v>46081</v>
      </c>
      <c r="AA1718" s="41">
        <f t="shared" si="481"/>
        <v>181</v>
      </c>
      <c r="AB1718" s="24" t="s">
        <v>113</v>
      </c>
      <c r="AC1718" s="41">
        <f t="shared" si="482"/>
        <v>4893.0234</v>
      </c>
      <c r="AD1718" s="41">
        <v>1</v>
      </c>
      <c r="AE1718" s="72">
        <f>INDEX(SA!$C$2:$G$11,MATCH(Details!S1718,SA!$C$2:$C$11,0),MATCH(Details!V1718,SA!$C$2:$G$2,0))*Y1718/(F1718-E1718+1)</f>
        <v>4146.63</v>
      </c>
      <c r="AF1718" s="41">
        <f t="shared" si="483"/>
        <v>0</v>
      </c>
      <c r="AG1718" s="41">
        <f t="shared" si="484"/>
        <v>0</v>
      </c>
      <c r="AH1718" s="41">
        <f t="shared" si="485"/>
        <v>746.39340000000004</v>
      </c>
      <c r="AI1718" s="60">
        <f t="shared" si="486"/>
        <v>165.86520000000002</v>
      </c>
      <c r="AJ1718" s="60">
        <f t="shared" si="487"/>
        <v>932.99175000000002</v>
      </c>
      <c r="AK1718" s="60">
        <f t="shared" si="488"/>
        <v>2056.2740547945205</v>
      </c>
      <c r="AL1718" s="60">
        <f t="shared" si="489"/>
        <v>1511.3614302739725</v>
      </c>
      <c r="AM1718" s="41">
        <f t="shared" si="490"/>
        <v>1536.4116197260273</v>
      </c>
      <c r="AN1718" s="42">
        <f t="shared" si="491"/>
        <v>45715</v>
      </c>
      <c r="AO1718" s="43">
        <f t="shared" si="492"/>
        <v>4146.63</v>
      </c>
    </row>
    <row r="1719" spans="1:41" s="24" customFormat="1" ht="15.75" customHeight="1" x14ac:dyDescent="0.35">
      <c r="A1719" s="36" t="s">
        <v>27</v>
      </c>
      <c r="B1719" s="36">
        <v>202509</v>
      </c>
      <c r="C1719" s="24" t="s">
        <v>736</v>
      </c>
      <c r="D1719" s="24" t="s">
        <v>119</v>
      </c>
      <c r="E1719" s="62">
        <v>45901</v>
      </c>
      <c r="F1719" s="62">
        <v>46265</v>
      </c>
      <c r="G1719" s="37" t="s">
        <v>2058</v>
      </c>
      <c r="H1719" s="36">
        <v>652296</v>
      </c>
      <c r="I1719" s="63">
        <v>16461</v>
      </c>
      <c r="J1719" s="24" t="s">
        <v>4624</v>
      </c>
      <c r="K1719" s="63">
        <f t="shared" si="475"/>
        <v>45901</v>
      </c>
      <c r="L1719" s="55">
        <f t="shared" si="476"/>
        <v>0.04</v>
      </c>
      <c r="M1719" s="76">
        <v>0.22500000000000001</v>
      </c>
      <c r="N1719" s="62">
        <v>45901</v>
      </c>
      <c r="O1719" s="62">
        <v>46265</v>
      </c>
      <c r="P1719" s="63"/>
      <c r="Q1719" s="63"/>
      <c r="R1719" s="78">
        <v>80</v>
      </c>
      <c r="S1719" s="63" t="str">
        <f>VLOOKUP(R1719,SA!$B$3:$C$11,2,1)</f>
        <v>76-80</v>
      </c>
      <c r="T1719" s="38" t="s">
        <v>97</v>
      </c>
      <c r="U1719" s="24" t="s">
        <v>5744</v>
      </c>
      <c r="V1719" s="24">
        <v>500000</v>
      </c>
      <c r="W1719" s="39">
        <f t="shared" si="477"/>
        <v>0</v>
      </c>
      <c r="X1719" s="29">
        <f t="shared" si="478"/>
        <v>0</v>
      </c>
      <c r="Y1719" s="40">
        <f t="shared" si="479"/>
        <v>365</v>
      </c>
      <c r="Z1719" s="38">
        <f t="shared" si="480"/>
        <v>46081</v>
      </c>
      <c r="AA1719" s="41">
        <f t="shared" si="481"/>
        <v>181</v>
      </c>
      <c r="AB1719" s="24" t="s">
        <v>113</v>
      </c>
      <c r="AC1719" s="41">
        <f t="shared" si="482"/>
        <v>29821.089800000002</v>
      </c>
      <c r="AD1719" s="41">
        <v>1</v>
      </c>
      <c r="AE1719" s="72">
        <f>INDEX(SA!$C$2:$G$11,MATCH(Details!S1719,SA!$C$2:$C$11,0),MATCH(Details!V1719,SA!$C$2:$G$2,0))*Y1719/(F1719-E1719+1)</f>
        <v>25272.11</v>
      </c>
      <c r="AF1719" s="41">
        <f t="shared" si="483"/>
        <v>0</v>
      </c>
      <c r="AG1719" s="41">
        <f t="shared" si="484"/>
        <v>0</v>
      </c>
      <c r="AH1719" s="41">
        <f t="shared" si="485"/>
        <v>4548.9798000000001</v>
      </c>
      <c r="AI1719" s="60">
        <f t="shared" si="486"/>
        <v>1010.8844</v>
      </c>
      <c r="AJ1719" s="60">
        <f t="shared" si="487"/>
        <v>5686.2247500000003</v>
      </c>
      <c r="AK1719" s="60">
        <f t="shared" si="488"/>
        <v>12532.197013698631</v>
      </c>
      <c r="AL1719" s="60">
        <f t="shared" si="489"/>
        <v>9211.1648050684944</v>
      </c>
      <c r="AM1719" s="41">
        <f t="shared" si="490"/>
        <v>9363.8360449315078</v>
      </c>
      <c r="AN1719" s="42">
        <f t="shared" si="491"/>
        <v>45715</v>
      </c>
      <c r="AO1719" s="43">
        <f t="shared" si="492"/>
        <v>25272.11</v>
      </c>
    </row>
    <row r="1720" spans="1:41" s="24" customFormat="1" ht="15.75" customHeight="1" x14ac:dyDescent="0.35">
      <c r="A1720" s="36" t="s">
        <v>27</v>
      </c>
      <c r="B1720" s="36">
        <v>202509</v>
      </c>
      <c r="C1720" s="24" t="s">
        <v>736</v>
      </c>
      <c r="D1720" s="24" t="s">
        <v>119</v>
      </c>
      <c r="E1720" s="62">
        <v>45901</v>
      </c>
      <c r="F1720" s="62">
        <v>46265</v>
      </c>
      <c r="G1720" s="37" t="s">
        <v>2059</v>
      </c>
      <c r="H1720" s="36">
        <v>652296</v>
      </c>
      <c r="I1720" s="63">
        <v>19360</v>
      </c>
      <c r="J1720" s="24" t="s">
        <v>4625</v>
      </c>
      <c r="K1720" s="63">
        <f t="shared" si="475"/>
        <v>45901</v>
      </c>
      <c r="L1720" s="55">
        <f t="shared" si="476"/>
        <v>0.04</v>
      </c>
      <c r="M1720" s="76">
        <v>0.22500000000000001</v>
      </c>
      <c r="N1720" s="62">
        <v>45901</v>
      </c>
      <c r="O1720" s="62">
        <v>46265</v>
      </c>
      <c r="P1720" s="63"/>
      <c r="Q1720" s="63"/>
      <c r="R1720" s="78">
        <v>72</v>
      </c>
      <c r="S1720" s="63" t="str">
        <f>VLOOKUP(R1720,SA!$B$3:$C$11,2,1)</f>
        <v>71-75</v>
      </c>
      <c r="T1720" s="38" t="s">
        <v>98</v>
      </c>
      <c r="U1720" s="24" t="s">
        <v>5747</v>
      </c>
      <c r="V1720" s="24">
        <v>500000</v>
      </c>
      <c r="W1720" s="39">
        <f t="shared" si="477"/>
        <v>0</v>
      </c>
      <c r="X1720" s="29">
        <f t="shared" si="478"/>
        <v>0</v>
      </c>
      <c r="Y1720" s="40">
        <f t="shared" si="479"/>
        <v>365</v>
      </c>
      <c r="Z1720" s="38">
        <f t="shared" si="480"/>
        <v>46081</v>
      </c>
      <c r="AA1720" s="41">
        <f t="shared" si="481"/>
        <v>181</v>
      </c>
      <c r="AB1720" s="24" t="s">
        <v>113</v>
      </c>
      <c r="AC1720" s="41">
        <f t="shared" si="482"/>
        <v>23735.924199999998</v>
      </c>
      <c r="AD1720" s="41">
        <v>1</v>
      </c>
      <c r="AE1720" s="72">
        <f>INDEX(SA!$C$2:$G$11,MATCH(Details!S1720,SA!$C$2:$C$11,0),MATCH(Details!V1720,SA!$C$2:$G$2,0))*Y1720/(F1720-E1720+1)</f>
        <v>20115.189999999999</v>
      </c>
      <c r="AF1720" s="41">
        <f t="shared" si="483"/>
        <v>0</v>
      </c>
      <c r="AG1720" s="41">
        <f t="shared" si="484"/>
        <v>0</v>
      </c>
      <c r="AH1720" s="41">
        <f t="shared" si="485"/>
        <v>3620.7341999999994</v>
      </c>
      <c r="AI1720" s="60">
        <f t="shared" si="486"/>
        <v>804.60759999999993</v>
      </c>
      <c r="AJ1720" s="60">
        <f t="shared" si="487"/>
        <v>4525.9177499999996</v>
      </c>
      <c r="AK1720" s="60">
        <f t="shared" si="488"/>
        <v>9974.9298356164381</v>
      </c>
      <c r="AL1720" s="60">
        <f t="shared" si="489"/>
        <v>7331.5734291780818</v>
      </c>
      <c r="AM1720" s="41">
        <f t="shared" si="490"/>
        <v>7453.091220821917</v>
      </c>
      <c r="AN1720" s="42">
        <f t="shared" si="491"/>
        <v>45715</v>
      </c>
      <c r="AO1720" s="43">
        <f t="shared" si="492"/>
        <v>20115.189999999999</v>
      </c>
    </row>
    <row r="1721" spans="1:41" s="24" customFormat="1" ht="15.75" customHeight="1" x14ac:dyDescent="0.35">
      <c r="A1721" s="36" t="s">
        <v>27</v>
      </c>
      <c r="B1721" s="36">
        <v>202509</v>
      </c>
      <c r="C1721" s="24" t="s">
        <v>736</v>
      </c>
      <c r="D1721" s="24" t="s">
        <v>119</v>
      </c>
      <c r="E1721" s="62">
        <v>45901</v>
      </c>
      <c r="F1721" s="62">
        <v>46265</v>
      </c>
      <c r="G1721" s="37" t="s">
        <v>2060</v>
      </c>
      <c r="H1721" s="36">
        <v>652296</v>
      </c>
      <c r="I1721" s="63">
        <v>42346</v>
      </c>
      <c r="J1721" s="24" t="s">
        <v>4626</v>
      </c>
      <c r="K1721" s="63">
        <f t="shared" si="475"/>
        <v>45901</v>
      </c>
      <c r="L1721" s="55">
        <f t="shared" si="476"/>
        <v>0.04</v>
      </c>
      <c r="M1721" s="76">
        <v>0.22500000000000001</v>
      </c>
      <c r="N1721" s="62">
        <v>45901</v>
      </c>
      <c r="O1721" s="62">
        <v>46265</v>
      </c>
      <c r="P1721" s="63"/>
      <c r="Q1721" s="63"/>
      <c r="R1721" s="78">
        <v>9</v>
      </c>
      <c r="S1721" s="63" t="str">
        <f>VLOOKUP(R1721,SA!$B$3:$C$11,2,1)</f>
        <v>0-25</v>
      </c>
      <c r="T1721" s="38" t="s">
        <v>98</v>
      </c>
      <c r="U1721" s="24" t="s">
        <v>5746</v>
      </c>
      <c r="V1721" s="24">
        <v>500000</v>
      </c>
      <c r="W1721" s="39">
        <f t="shared" si="477"/>
        <v>0</v>
      </c>
      <c r="X1721" s="29">
        <f t="shared" si="478"/>
        <v>0</v>
      </c>
      <c r="Y1721" s="40">
        <f t="shared" si="479"/>
        <v>365</v>
      </c>
      <c r="Z1721" s="38">
        <f t="shared" si="480"/>
        <v>46081</v>
      </c>
      <c r="AA1721" s="41">
        <f t="shared" si="481"/>
        <v>181</v>
      </c>
      <c r="AB1721" s="24" t="s">
        <v>113</v>
      </c>
      <c r="AC1721" s="41">
        <f t="shared" si="482"/>
        <v>4448.2106000000003</v>
      </c>
      <c r="AD1721" s="41">
        <v>1</v>
      </c>
      <c r="AE1721" s="72">
        <f>INDEX(SA!$C$2:$G$11,MATCH(Details!S1721,SA!$C$2:$C$11,0),MATCH(Details!V1721,SA!$C$2:$G$2,0))*Y1721/(F1721-E1721+1)</f>
        <v>3769.67</v>
      </c>
      <c r="AF1721" s="41">
        <f t="shared" si="483"/>
        <v>0</v>
      </c>
      <c r="AG1721" s="41">
        <f t="shared" si="484"/>
        <v>0</v>
      </c>
      <c r="AH1721" s="41">
        <f t="shared" si="485"/>
        <v>678.54060000000004</v>
      </c>
      <c r="AI1721" s="60">
        <f t="shared" si="486"/>
        <v>150.7868</v>
      </c>
      <c r="AJ1721" s="60">
        <f t="shared" si="487"/>
        <v>848.17574999999999</v>
      </c>
      <c r="AK1721" s="60">
        <f t="shared" si="488"/>
        <v>1869.3432054794521</v>
      </c>
      <c r="AL1721" s="60">
        <f t="shared" si="489"/>
        <v>1373.9672560273973</v>
      </c>
      <c r="AM1721" s="41">
        <f t="shared" si="490"/>
        <v>1396.7401939726028</v>
      </c>
      <c r="AN1721" s="42">
        <f t="shared" si="491"/>
        <v>45715</v>
      </c>
      <c r="AO1721" s="43">
        <f t="shared" si="492"/>
        <v>3769.67</v>
      </c>
    </row>
    <row r="1722" spans="1:41" s="24" customFormat="1" ht="15.75" customHeight="1" x14ac:dyDescent="0.35">
      <c r="A1722" s="36" t="s">
        <v>27</v>
      </c>
      <c r="B1722" s="36">
        <v>202509</v>
      </c>
      <c r="C1722" s="24" t="s">
        <v>736</v>
      </c>
      <c r="D1722" s="24" t="s">
        <v>119</v>
      </c>
      <c r="E1722" s="62">
        <v>45901</v>
      </c>
      <c r="F1722" s="62">
        <v>46265</v>
      </c>
      <c r="G1722" s="37" t="s">
        <v>2061</v>
      </c>
      <c r="H1722" s="36">
        <v>652296</v>
      </c>
      <c r="I1722" s="63">
        <v>31347</v>
      </c>
      <c r="J1722" s="24" t="s">
        <v>4627</v>
      </c>
      <c r="K1722" s="63">
        <f t="shared" si="475"/>
        <v>45901</v>
      </c>
      <c r="L1722" s="55">
        <f t="shared" si="476"/>
        <v>0.04</v>
      </c>
      <c r="M1722" s="76">
        <v>0.22500000000000001</v>
      </c>
      <c r="N1722" s="62">
        <v>45901</v>
      </c>
      <c r="O1722" s="62">
        <v>46265</v>
      </c>
      <c r="P1722" s="63"/>
      <c r="Q1722" s="63"/>
      <c r="R1722" s="78">
        <v>39</v>
      </c>
      <c r="S1722" s="63" t="str">
        <f>VLOOKUP(R1722,SA!$B$3:$C$11,2,1)</f>
        <v>36-45</v>
      </c>
      <c r="T1722" s="38" t="s">
        <v>98</v>
      </c>
      <c r="U1722" s="24" t="s">
        <v>5743</v>
      </c>
      <c r="V1722" s="24">
        <v>500000</v>
      </c>
      <c r="W1722" s="39">
        <f t="shared" si="477"/>
        <v>0</v>
      </c>
      <c r="X1722" s="29">
        <f t="shared" si="478"/>
        <v>0</v>
      </c>
      <c r="Y1722" s="40">
        <f t="shared" si="479"/>
        <v>365</v>
      </c>
      <c r="Z1722" s="38">
        <f t="shared" si="480"/>
        <v>46081</v>
      </c>
      <c r="AA1722" s="41">
        <f t="shared" si="481"/>
        <v>181</v>
      </c>
      <c r="AB1722" s="24" t="s">
        <v>113</v>
      </c>
      <c r="AC1722" s="41">
        <f t="shared" si="482"/>
        <v>6046.1902</v>
      </c>
      <c r="AD1722" s="41">
        <v>1</v>
      </c>
      <c r="AE1722" s="72">
        <f>INDEX(SA!$C$2:$G$11,MATCH(Details!S1722,SA!$C$2:$C$11,0),MATCH(Details!V1722,SA!$C$2:$G$2,0))*Y1722/(F1722-E1722+1)</f>
        <v>5123.8900000000003</v>
      </c>
      <c r="AF1722" s="41">
        <f t="shared" si="483"/>
        <v>0</v>
      </c>
      <c r="AG1722" s="41">
        <f t="shared" si="484"/>
        <v>0</v>
      </c>
      <c r="AH1722" s="41">
        <f t="shared" si="485"/>
        <v>922.30020000000002</v>
      </c>
      <c r="AI1722" s="60">
        <f t="shared" si="486"/>
        <v>204.9556</v>
      </c>
      <c r="AJ1722" s="60">
        <f t="shared" si="487"/>
        <v>1152.8752500000001</v>
      </c>
      <c r="AK1722" s="60">
        <f t="shared" si="488"/>
        <v>2540.8879178082193</v>
      </c>
      <c r="AL1722" s="60">
        <f t="shared" si="489"/>
        <v>1867.5526195890411</v>
      </c>
      <c r="AM1722" s="41">
        <f t="shared" si="490"/>
        <v>1898.5065304109589</v>
      </c>
      <c r="AN1722" s="42">
        <f t="shared" si="491"/>
        <v>45715</v>
      </c>
      <c r="AO1722" s="43">
        <f t="shared" si="492"/>
        <v>5123.8900000000003</v>
      </c>
    </row>
    <row r="1723" spans="1:41" s="24" customFormat="1" ht="15.75" customHeight="1" x14ac:dyDescent="0.35">
      <c r="A1723" s="36" t="s">
        <v>27</v>
      </c>
      <c r="B1723" s="36">
        <v>202509</v>
      </c>
      <c r="C1723" s="24" t="s">
        <v>736</v>
      </c>
      <c r="D1723" s="24" t="s">
        <v>119</v>
      </c>
      <c r="E1723" s="62">
        <v>45901</v>
      </c>
      <c r="F1723" s="62">
        <v>46265</v>
      </c>
      <c r="G1723" s="37" t="s">
        <v>531</v>
      </c>
      <c r="H1723" s="36">
        <v>652296</v>
      </c>
      <c r="I1723" s="63">
        <v>30835</v>
      </c>
      <c r="J1723" s="24" t="s">
        <v>4628</v>
      </c>
      <c r="K1723" s="63">
        <f t="shared" si="475"/>
        <v>45901</v>
      </c>
      <c r="L1723" s="55">
        <f t="shared" si="476"/>
        <v>0.04</v>
      </c>
      <c r="M1723" s="76">
        <v>0.22500000000000001</v>
      </c>
      <c r="N1723" s="62">
        <v>45901</v>
      </c>
      <c r="O1723" s="62">
        <v>46265</v>
      </c>
      <c r="P1723" s="63"/>
      <c r="Q1723" s="63"/>
      <c r="R1723" s="78">
        <v>41</v>
      </c>
      <c r="S1723" s="63" t="str">
        <f>VLOOKUP(R1723,SA!$B$3:$C$11,2,1)</f>
        <v>36-45</v>
      </c>
      <c r="T1723" s="38" t="s">
        <v>97</v>
      </c>
      <c r="U1723" s="24" t="s">
        <v>56</v>
      </c>
      <c r="V1723" s="24">
        <v>500000</v>
      </c>
      <c r="W1723" s="39">
        <f t="shared" si="477"/>
        <v>500000</v>
      </c>
      <c r="X1723" s="29">
        <f t="shared" si="478"/>
        <v>1</v>
      </c>
      <c r="Y1723" s="40">
        <f t="shared" si="479"/>
        <v>365</v>
      </c>
      <c r="Z1723" s="38">
        <f t="shared" si="480"/>
        <v>46081</v>
      </c>
      <c r="AA1723" s="41">
        <f t="shared" si="481"/>
        <v>181</v>
      </c>
      <c r="AB1723" s="24" t="s">
        <v>113</v>
      </c>
      <c r="AC1723" s="41">
        <f t="shared" si="482"/>
        <v>6046.1902</v>
      </c>
      <c r="AD1723" s="41">
        <v>1</v>
      </c>
      <c r="AE1723" s="72">
        <f>INDEX(SA!$C$2:$G$11,MATCH(Details!S1723,SA!$C$2:$C$11,0),MATCH(Details!V1723,SA!$C$2:$G$2,0))*Y1723/(F1723-E1723+1)</f>
        <v>5123.8900000000003</v>
      </c>
      <c r="AF1723" s="41">
        <f t="shared" si="483"/>
        <v>0</v>
      </c>
      <c r="AG1723" s="41">
        <f t="shared" si="484"/>
        <v>0</v>
      </c>
      <c r="AH1723" s="41">
        <f t="shared" si="485"/>
        <v>922.30020000000002</v>
      </c>
      <c r="AI1723" s="60">
        <f t="shared" si="486"/>
        <v>204.9556</v>
      </c>
      <c r="AJ1723" s="60">
        <f t="shared" si="487"/>
        <v>1152.8752500000001</v>
      </c>
      <c r="AK1723" s="60">
        <f t="shared" si="488"/>
        <v>2540.8879178082193</v>
      </c>
      <c r="AL1723" s="60">
        <f t="shared" si="489"/>
        <v>1867.5526195890411</v>
      </c>
      <c r="AM1723" s="41">
        <f t="shared" si="490"/>
        <v>1898.5065304109589</v>
      </c>
      <c r="AN1723" s="42">
        <f t="shared" si="491"/>
        <v>45715</v>
      </c>
      <c r="AO1723" s="43">
        <f t="shared" si="492"/>
        <v>5123.8900000000003</v>
      </c>
    </row>
    <row r="1724" spans="1:41" s="24" customFormat="1" ht="15.75" customHeight="1" x14ac:dyDescent="0.35">
      <c r="A1724" s="36" t="s">
        <v>27</v>
      </c>
      <c r="B1724" s="36">
        <v>202509</v>
      </c>
      <c r="C1724" s="24" t="s">
        <v>736</v>
      </c>
      <c r="D1724" s="24" t="s">
        <v>119</v>
      </c>
      <c r="E1724" s="62">
        <v>45901</v>
      </c>
      <c r="F1724" s="62">
        <v>46265</v>
      </c>
      <c r="G1724" s="37" t="s">
        <v>2062</v>
      </c>
      <c r="H1724" s="36">
        <v>652305</v>
      </c>
      <c r="I1724" s="63">
        <v>21746</v>
      </c>
      <c r="J1724" s="24" t="s">
        <v>4629</v>
      </c>
      <c r="K1724" s="63">
        <f t="shared" si="475"/>
        <v>45901</v>
      </c>
      <c r="L1724" s="55">
        <f t="shared" si="476"/>
        <v>0.04</v>
      </c>
      <c r="M1724" s="76">
        <v>0.22500000000000001</v>
      </c>
      <c r="N1724" s="62">
        <v>45901</v>
      </c>
      <c r="O1724" s="62">
        <v>46265</v>
      </c>
      <c r="P1724" s="63"/>
      <c r="Q1724" s="63"/>
      <c r="R1724" s="78">
        <v>66</v>
      </c>
      <c r="S1724" s="63" t="str">
        <f>VLOOKUP(R1724,SA!$B$3:$C$11,2,1)</f>
        <v>66-70</v>
      </c>
      <c r="T1724" s="38" t="s">
        <v>98</v>
      </c>
      <c r="U1724" s="24" t="s">
        <v>5747</v>
      </c>
      <c r="V1724" s="24">
        <v>500000</v>
      </c>
      <c r="W1724" s="39">
        <f t="shared" si="477"/>
        <v>0</v>
      </c>
      <c r="X1724" s="29">
        <f t="shared" si="478"/>
        <v>0</v>
      </c>
      <c r="Y1724" s="40">
        <f t="shared" si="479"/>
        <v>365</v>
      </c>
      <c r="Z1724" s="38">
        <f t="shared" si="480"/>
        <v>46081</v>
      </c>
      <c r="AA1724" s="41">
        <f t="shared" si="481"/>
        <v>181</v>
      </c>
      <c r="AB1724" s="24" t="s">
        <v>113</v>
      </c>
      <c r="AC1724" s="41">
        <f t="shared" si="482"/>
        <v>18713.136199999997</v>
      </c>
      <c r="AD1724" s="41">
        <v>1</v>
      </c>
      <c r="AE1724" s="72">
        <f>INDEX(SA!$C$2:$G$11,MATCH(Details!S1724,SA!$C$2:$C$11,0),MATCH(Details!V1724,SA!$C$2:$G$2,0))*Y1724/(F1724-E1724+1)</f>
        <v>15858.589999999998</v>
      </c>
      <c r="AF1724" s="41">
        <f t="shared" si="483"/>
        <v>0</v>
      </c>
      <c r="AG1724" s="41">
        <f t="shared" si="484"/>
        <v>0</v>
      </c>
      <c r="AH1724" s="41">
        <f t="shared" si="485"/>
        <v>2854.5461999999998</v>
      </c>
      <c r="AI1724" s="60">
        <f t="shared" si="486"/>
        <v>634.34359999999992</v>
      </c>
      <c r="AJ1724" s="60">
        <f t="shared" si="487"/>
        <v>3568.1827499999995</v>
      </c>
      <c r="AK1724" s="60">
        <f t="shared" si="488"/>
        <v>7864.1227123287663</v>
      </c>
      <c r="AL1724" s="60">
        <f t="shared" si="489"/>
        <v>5780.130193561643</v>
      </c>
      <c r="AM1724" s="41">
        <f t="shared" si="490"/>
        <v>5875.9334564383553</v>
      </c>
      <c r="AN1724" s="42">
        <f t="shared" si="491"/>
        <v>45715</v>
      </c>
      <c r="AO1724" s="43">
        <f t="shared" si="492"/>
        <v>15858.589999999998</v>
      </c>
    </row>
    <row r="1725" spans="1:41" s="24" customFormat="1" ht="15.75" customHeight="1" x14ac:dyDescent="0.35">
      <c r="A1725" s="36" t="s">
        <v>27</v>
      </c>
      <c r="B1725" s="36">
        <v>202509</v>
      </c>
      <c r="C1725" s="24" t="s">
        <v>736</v>
      </c>
      <c r="D1725" s="24" t="s">
        <v>119</v>
      </c>
      <c r="E1725" s="62">
        <v>45901</v>
      </c>
      <c r="F1725" s="62">
        <v>46265</v>
      </c>
      <c r="G1725" s="37" t="s">
        <v>347</v>
      </c>
      <c r="H1725" s="36">
        <v>652305</v>
      </c>
      <c r="I1725" s="63">
        <v>31381</v>
      </c>
      <c r="J1725" s="24" t="s">
        <v>4630</v>
      </c>
      <c r="K1725" s="63">
        <f t="shared" si="475"/>
        <v>45901</v>
      </c>
      <c r="L1725" s="55">
        <f t="shared" si="476"/>
        <v>0.04</v>
      </c>
      <c r="M1725" s="76">
        <v>0.22500000000000001</v>
      </c>
      <c r="N1725" s="62">
        <v>45901</v>
      </c>
      <c r="O1725" s="62">
        <v>46265</v>
      </c>
      <c r="P1725" s="63"/>
      <c r="Q1725" s="63"/>
      <c r="R1725" s="78">
        <v>39</v>
      </c>
      <c r="S1725" s="63" t="str">
        <f>VLOOKUP(R1725,SA!$B$3:$C$11,2,1)</f>
        <v>36-45</v>
      </c>
      <c r="T1725" s="38" t="s">
        <v>97</v>
      </c>
      <c r="U1725" s="24" t="s">
        <v>56</v>
      </c>
      <c r="V1725" s="24">
        <v>500000</v>
      </c>
      <c r="W1725" s="39">
        <f t="shared" si="477"/>
        <v>500000</v>
      </c>
      <c r="X1725" s="29">
        <f t="shared" si="478"/>
        <v>1</v>
      </c>
      <c r="Y1725" s="40">
        <f t="shared" si="479"/>
        <v>365</v>
      </c>
      <c r="Z1725" s="38">
        <f t="shared" si="480"/>
        <v>46081</v>
      </c>
      <c r="AA1725" s="41">
        <f t="shared" si="481"/>
        <v>181</v>
      </c>
      <c r="AB1725" s="24" t="s">
        <v>113</v>
      </c>
      <c r="AC1725" s="41">
        <f t="shared" si="482"/>
        <v>6046.1902</v>
      </c>
      <c r="AD1725" s="41">
        <v>1</v>
      </c>
      <c r="AE1725" s="72">
        <f>INDEX(SA!$C$2:$G$11,MATCH(Details!S1725,SA!$C$2:$C$11,0),MATCH(Details!V1725,SA!$C$2:$G$2,0))*Y1725/(F1725-E1725+1)</f>
        <v>5123.8900000000003</v>
      </c>
      <c r="AF1725" s="41">
        <f t="shared" si="483"/>
        <v>0</v>
      </c>
      <c r="AG1725" s="41">
        <f t="shared" si="484"/>
        <v>0</v>
      </c>
      <c r="AH1725" s="41">
        <f t="shared" si="485"/>
        <v>922.30020000000002</v>
      </c>
      <c r="AI1725" s="60">
        <f t="shared" si="486"/>
        <v>204.9556</v>
      </c>
      <c r="AJ1725" s="60">
        <f t="shared" si="487"/>
        <v>1152.8752500000001</v>
      </c>
      <c r="AK1725" s="60">
        <f t="shared" si="488"/>
        <v>2540.8879178082193</v>
      </c>
      <c r="AL1725" s="60">
        <f t="shared" si="489"/>
        <v>1867.5526195890411</v>
      </c>
      <c r="AM1725" s="41">
        <f t="shared" si="490"/>
        <v>1898.5065304109589</v>
      </c>
      <c r="AN1725" s="42">
        <f t="shared" si="491"/>
        <v>45715</v>
      </c>
      <c r="AO1725" s="43">
        <f t="shared" si="492"/>
        <v>5123.8900000000003</v>
      </c>
    </row>
    <row r="1726" spans="1:41" s="24" customFormat="1" ht="15.75" customHeight="1" x14ac:dyDescent="0.35">
      <c r="A1726" s="36" t="s">
        <v>27</v>
      </c>
      <c r="B1726" s="36">
        <v>202509</v>
      </c>
      <c r="C1726" s="24" t="s">
        <v>736</v>
      </c>
      <c r="D1726" s="24" t="s">
        <v>119</v>
      </c>
      <c r="E1726" s="62">
        <v>45901</v>
      </c>
      <c r="F1726" s="62">
        <v>46265</v>
      </c>
      <c r="G1726" s="37" t="s">
        <v>2063</v>
      </c>
      <c r="H1726" s="36">
        <v>652305</v>
      </c>
      <c r="I1726" s="63">
        <v>33832</v>
      </c>
      <c r="J1726" s="24" t="s">
        <v>4631</v>
      </c>
      <c r="K1726" s="63">
        <f t="shared" si="475"/>
        <v>45901</v>
      </c>
      <c r="L1726" s="55">
        <f t="shared" si="476"/>
        <v>0.04</v>
      </c>
      <c r="M1726" s="76">
        <v>0.22500000000000001</v>
      </c>
      <c r="N1726" s="62">
        <v>45901</v>
      </c>
      <c r="O1726" s="62">
        <v>46265</v>
      </c>
      <c r="P1726" s="63"/>
      <c r="Q1726" s="63"/>
      <c r="R1726" s="78">
        <v>33</v>
      </c>
      <c r="S1726" s="63" t="str">
        <f>VLOOKUP(R1726,SA!$B$3:$C$11,2,1)</f>
        <v>26-35</v>
      </c>
      <c r="T1726" s="38" t="s">
        <v>98</v>
      </c>
      <c r="U1726" s="24" t="s">
        <v>5743</v>
      </c>
      <c r="V1726" s="24">
        <v>500000</v>
      </c>
      <c r="W1726" s="39">
        <f t="shared" si="477"/>
        <v>0</v>
      </c>
      <c r="X1726" s="29">
        <f t="shared" si="478"/>
        <v>0</v>
      </c>
      <c r="Y1726" s="40">
        <f t="shared" si="479"/>
        <v>365</v>
      </c>
      <c r="Z1726" s="38">
        <f t="shared" si="480"/>
        <v>46081</v>
      </c>
      <c r="AA1726" s="41">
        <f t="shared" si="481"/>
        <v>181</v>
      </c>
      <c r="AB1726" s="24" t="s">
        <v>113</v>
      </c>
      <c r="AC1726" s="41">
        <f t="shared" si="482"/>
        <v>4986.3141999999998</v>
      </c>
      <c r="AD1726" s="41">
        <v>1</v>
      </c>
      <c r="AE1726" s="72">
        <f>INDEX(SA!$C$2:$G$11,MATCH(Details!S1726,SA!$C$2:$C$11,0),MATCH(Details!V1726,SA!$C$2:$G$2,0))*Y1726/(F1726-E1726+1)</f>
        <v>4225.6899999999996</v>
      </c>
      <c r="AF1726" s="41">
        <f t="shared" si="483"/>
        <v>0</v>
      </c>
      <c r="AG1726" s="41">
        <f t="shared" si="484"/>
        <v>0</v>
      </c>
      <c r="AH1726" s="41">
        <f t="shared" si="485"/>
        <v>760.62419999999986</v>
      </c>
      <c r="AI1726" s="60">
        <f t="shared" si="486"/>
        <v>169.02759999999998</v>
      </c>
      <c r="AJ1726" s="60">
        <f t="shared" si="487"/>
        <v>950.78024999999991</v>
      </c>
      <c r="AK1726" s="60">
        <f t="shared" si="488"/>
        <v>2095.479150684931</v>
      </c>
      <c r="AL1726" s="60">
        <f t="shared" si="489"/>
        <v>1540.1771757534243</v>
      </c>
      <c r="AM1726" s="41">
        <f t="shared" si="490"/>
        <v>1565.7049742465756</v>
      </c>
      <c r="AN1726" s="42">
        <f t="shared" si="491"/>
        <v>45715</v>
      </c>
      <c r="AO1726" s="43">
        <f t="shared" si="492"/>
        <v>4225.6899999999996</v>
      </c>
    </row>
    <row r="1727" spans="1:41" s="24" customFormat="1" ht="15.75" customHeight="1" x14ac:dyDescent="0.35">
      <c r="A1727" s="36" t="s">
        <v>27</v>
      </c>
      <c r="B1727" s="36">
        <v>202509</v>
      </c>
      <c r="C1727" s="24" t="s">
        <v>736</v>
      </c>
      <c r="D1727" s="24" t="s">
        <v>119</v>
      </c>
      <c r="E1727" s="62">
        <v>45901</v>
      </c>
      <c r="F1727" s="62">
        <v>46265</v>
      </c>
      <c r="G1727" s="37" t="s">
        <v>2064</v>
      </c>
      <c r="H1727" s="36">
        <v>652305</v>
      </c>
      <c r="I1727" s="63">
        <v>43041</v>
      </c>
      <c r="J1727" s="24" t="s">
        <v>4632</v>
      </c>
      <c r="K1727" s="63">
        <f t="shared" si="475"/>
        <v>45901</v>
      </c>
      <c r="L1727" s="55">
        <f t="shared" si="476"/>
        <v>0.04</v>
      </c>
      <c r="M1727" s="76">
        <v>0.22500000000000001</v>
      </c>
      <c r="N1727" s="62">
        <v>45901</v>
      </c>
      <c r="O1727" s="62">
        <v>46265</v>
      </c>
      <c r="P1727" s="63"/>
      <c r="Q1727" s="63"/>
      <c r="R1727" s="78">
        <v>7</v>
      </c>
      <c r="S1727" s="63" t="str">
        <f>VLOOKUP(R1727,SA!$B$3:$C$11,2,1)</f>
        <v>0-25</v>
      </c>
      <c r="T1727" s="38" t="s">
        <v>97</v>
      </c>
      <c r="U1727" s="24" t="s">
        <v>5745</v>
      </c>
      <c r="V1727" s="24">
        <v>500000</v>
      </c>
      <c r="W1727" s="39">
        <f t="shared" si="477"/>
        <v>0</v>
      </c>
      <c r="X1727" s="29">
        <f t="shared" si="478"/>
        <v>0</v>
      </c>
      <c r="Y1727" s="40">
        <f t="shared" si="479"/>
        <v>365</v>
      </c>
      <c r="Z1727" s="38">
        <f t="shared" si="480"/>
        <v>46081</v>
      </c>
      <c r="AA1727" s="41">
        <f t="shared" si="481"/>
        <v>181</v>
      </c>
      <c r="AB1727" s="24" t="s">
        <v>113</v>
      </c>
      <c r="AC1727" s="41">
        <f t="shared" si="482"/>
        <v>4448.2106000000003</v>
      </c>
      <c r="AD1727" s="41">
        <v>1</v>
      </c>
      <c r="AE1727" s="72">
        <f>INDEX(SA!$C$2:$G$11,MATCH(Details!S1727,SA!$C$2:$C$11,0),MATCH(Details!V1727,SA!$C$2:$G$2,0))*Y1727/(F1727-E1727+1)</f>
        <v>3769.67</v>
      </c>
      <c r="AF1727" s="41">
        <f t="shared" si="483"/>
        <v>0</v>
      </c>
      <c r="AG1727" s="41">
        <f t="shared" si="484"/>
        <v>0</v>
      </c>
      <c r="AH1727" s="41">
        <f t="shared" si="485"/>
        <v>678.54060000000004</v>
      </c>
      <c r="AI1727" s="60">
        <f t="shared" si="486"/>
        <v>150.7868</v>
      </c>
      <c r="AJ1727" s="60">
        <f t="shared" si="487"/>
        <v>848.17574999999999</v>
      </c>
      <c r="AK1727" s="60">
        <f t="shared" si="488"/>
        <v>1869.3432054794521</v>
      </c>
      <c r="AL1727" s="60">
        <f t="shared" si="489"/>
        <v>1373.9672560273973</v>
      </c>
      <c r="AM1727" s="41">
        <f t="shared" si="490"/>
        <v>1396.7401939726028</v>
      </c>
      <c r="AN1727" s="42">
        <f t="shared" si="491"/>
        <v>45715</v>
      </c>
      <c r="AO1727" s="43">
        <f t="shared" si="492"/>
        <v>3769.67</v>
      </c>
    </row>
    <row r="1728" spans="1:41" s="24" customFormat="1" ht="15.75" customHeight="1" x14ac:dyDescent="0.35">
      <c r="A1728" s="36" t="s">
        <v>27</v>
      </c>
      <c r="B1728" s="36">
        <v>202509</v>
      </c>
      <c r="C1728" s="24" t="s">
        <v>736</v>
      </c>
      <c r="D1728" s="24" t="s">
        <v>119</v>
      </c>
      <c r="E1728" s="62">
        <v>45901</v>
      </c>
      <c r="F1728" s="62">
        <v>46265</v>
      </c>
      <c r="G1728" s="37" t="s">
        <v>2065</v>
      </c>
      <c r="H1728" s="36">
        <v>652306</v>
      </c>
      <c r="I1728" s="63">
        <v>35065</v>
      </c>
      <c r="J1728" s="24" t="s">
        <v>4633</v>
      </c>
      <c r="K1728" s="63">
        <f t="shared" si="475"/>
        <v>45901</v>
      </c>
      <c r="L1728" s="55">
        <f t="shared" si="476"/>
        <v>0.04</v>
      </c>
      <c r="M1728" s="76">
        <v>0.22500000000000001</v>
      </c>
      <c r="N1728" s="62">
        <v>45901</v>
      </c>
      <c r="O1728" s="62">
        <v>46265</v>
      </c>
      <c r="P1728" s="63"/>
      <c r="Q1728" s="63"/>
      <c r="R1728" s="78">
        <v>29</v>
      </c>
      <c r="S1728" s="63" t="str">
        <f>VLOOKUP(R1728,SA!$B$3:$C$11,2,1)</f>
        <v>26-35</v>
      </c>
      <c r="T1728" s="38" t="s">
        <v>98</v>
      </c>
      <c r="U1728" s="24" t="s">
        <v>5743</v>
      </c>
      <c r="V1728" s="24">
        <v>400000</v>
      </c>
      <c r="W1728" s="39">
        <f t="shared" si="477"/>
        <v>0</v>
      </c>
      <c r="X1728" s="29">
        <f t="shared" si="478"/>
        <v>0</v>
      </c>
      <c r="Y1728" s="40">
        <f t="shared" si="479"/>
        <v>365</v>
      </c>
      <c r="Z1728" s="38">
        <f t="shared" si="480"/>
        <v>46081</v>
      </c>
      <c r="AA1728" s="41">
        <f t="shared" si="481"/>
        <v>181</v>
      </c>
      <c r="AB1728" s="24" t="s">
        <v>113</v>
      </c>
      <c r="AC1728" s="41">
        <f t="shared" si="482"/>
        <v>4533.0290000000005</v>
      </c>
      <c r="AD1728" s="41">
        <v>1</v>
      </c>
      <c r="AE1728" s="72">
        <f>INDEX(SA!$C$2:$G$11,MATCH(Details!S1728,SA!$C$2:$C$11,0),MATCH(Details!V1728,SA!$C$2:$G$2,0))*Y1728/(F1728-E1728+1)</f>
        <v>3841.55</v>
      </c>
      <c r="AF1728" s="41">
        <f t="shared" si="483"/>
        <v>0</v>
      </c>
      <c r="AG1728" s="41">
        <f t="shared" si="484"/>
        <v>0</v>
      </c>
      <c r="AH1728" s="41">
        <f t="shared" si="485"/>
        <v>691.47900000000004</v>
      </c>
      <c r="AI1728" s="60">
        <f t="shared" si="486"/>
        <v>153.66200000000001</v>
      </c>
      <c r="AJ1728" s="60">
        <f t="shared" si="487"/>
        <v>864.34875000000011</v>
      </c>
      <c r="AK1728" s="60">
        <f t="shared" si="488"/>
        <v>1904.9878082191783</v>
      </c>
      <c r="AL1728" s="60">
        <f t="shared" si="489"/>
        <v>1400.1660390410959</v>
      </c>
      <c r="AM1728" s="41">
        <f t="shared" si="490"/>
        <v>1423.3732109589046</v>
      </c>
      <c r="AN1728" s="42">
        <f t="shared" si="491"/>
        <v>45715</v>
      </c>
      <c r="AO1728" s="43">
        <f t="shared" si="492"/>
        <v>3841.55</v>
      </c>
    </row>
    <row r="1729" spans="1:41" s="24" customFormat="1" ht="15.75" customHeight="1" x14ac:dyDescent="0.35">
      <c r="A1729" s="36" t="s">
        <v>27</v>
      </c>
      <c r="B1729" s="36">
        <v>202509</v>
      </c>
      <c r="C1729" s="24" t="s">
        <v>736</v>
      </c>
      <c r="D1729" s="24" t="s">
        <v>119</v>
      </c>
      <c r="E1729" s="62">
        <v>45901</v>
      </c>
      <c r="F1729" s="62">
        <v>46265</v>
      </c>
      <c r="G1729" s="37" t="s">
        <v>2066</v>
      </c>
      <c r="H1729" s="36">
        <v>652306</v>
      </c>
      <c r="I1729" s="63">
        <v>24473</v>
      </c>
      <c r="J1729" s="24" t="s">
        <v>4634</v>
      </c>
      <c r="K1729" s="63">
        <f t="shared" si="475"/>
        <v>45901</v>
      </c>
      <c r="L1729" s="55">
        <f t="shared" si="476"/>
        <v>0.04</v>
      </c>
      <c r="M1729" s="76">
        <v>0.22500000000000001</v>
      </c>
      <c r="N1729" s="62">
        <v>45901</v>
      </c>
      <c r="O1729" s="62">
        <v>46265</v>
      </c>
      <c r="P1729" s="63"/>
      <c r="Q1729" s="63"/>
      <c r="R1729" s="78">
        <v>58</v>
      </c>
      <c r="S1729" s="63" t="str">
        <f>VLOOKUP(R1729,SA!$B$3:$C$11,2,1)</f>
        <v>56-65</v>
      </c>
      <c r="T1729" s="38" t="s">
        <v>97</v>
      </c>
      <c r="U1729" s="24" t="s">
        <v>5744</v>
      </c>
      <c r="V1729" s="24">
        <v>400000</v>
      </c>
      <c r="W1729" s="39">
        <f t="shared" si="477"/>
        <v>0</v>
      </c>
      <c r="X1729" s="29">
        <f t="shared" si="478"/>
        <v>0</v>
      </c>
      <c r="Y1729" s="40">
        <f t="shared" si="479"/>
        <v>365</v>
      </c>
      <c r="Z1729" s="38">
        <f t="shared" si="480"/>
        <v>46081</v>
      </c>
      <c r="AA1729" s="41">
        <f t="shared" si="481"/>
        <v>181</v>
      </c>
      <c r="AB1729" s="24" t="s">
        <v>113</v>
      </c>
      <c r="AC1729" s="41">
        <f t="shared" si="482"/>
        <v>11909.7282</v>
      </c>
      <c r="AD1729" s="41">
        <v>1</v>
      </c>
      <c r="AE1729" s="72">
        <f>INDEX(SA!$C$2:$G$11,MATCH(Details!S1729,SA!$C$2:$C$11,0),MATCH(Details!V1729,SA!$C$2:$G$2,0))*Y1729/(F1729-E1729+1)</f>
        <v>10092.99</v>
      </c>
      <c r="AF1729" s="41">
        <f t="shared" si="483"/>
        <v>0</v>
      </c>
      <c r="AG1729" s="41">
        <f t="shared" si="484"/>
        <v>0</v>
      </c>
      <c r="AH1729" s="41">
        <f t="shared" si="485"/>
        <v>1816.7382</v>
      </c>
      <c r="AI1729" s="60">
        <f t="shared" si="486"/>
        <v>403.71960000000001</v>
      </c>
      <c r="AJ1729" s="60">
        <f t="shared" si="487"/>
        <v>2270.9227500000002</v>
      </c>
      <c r="AK1729" s="60">
        <f t="shared" si="488"/>
        <v>5005.0169589041097</v>
      </c>
      <c r="AL1729" s="60">
        <f t="shared" si="489"/>
        <v>3678.6874647945206</v>
      </c>
      <c r="AM1729" s="41">
        <f t="shared" si="490"/>
        <v>3739.6601852054787</v>
      </c>
      <c r="AN1729" s="42">
        <f t="shared" si="491"/>
        <v>45715</v>
      </c>
      <c r="AO1729" s="43">
        <f t="shared" si="492"/>
        <v>10092.99</v>
      </c>
    </row>
    <row r="1730" spans="1:41" s="24" customFormat="1" ht="15.75" customHeight="1" x14ac:dyDescent="0.35">
      <c r="A1730" s="36" t="s">
        <v>27</v>
      </c>
      <c r="B1730" s="36">
        <v>202509</v>
      </c>
      <c r="C1730" s="24" t="s">
        <v>736</v>
      </c>
      <c r="D1730" s="24" t="s">
        <v>119</v>
      </c>
      <c r="E1730" s="62">
        <v>45901</v>
      </c>
      <c r="F1730" s="62">
        <v>46265</v>
      </c>
      <c r="G1730" s="37" t="s">
        <v>2067</v>
      </c>
      <c r="H1730" s="36">
        <v>652306</v>
      </c>
      <c r="I1730" s="63">
        <v>43776</v>
      </c>
      <c r="J1730" s="24" t="s">
        <v>4635</v>
      </c>
      <c r="K1730" s="63">
        <f t="shared" si="475"/>
        <v>45901</v>
      </c>
      <c r="L1730" s="55">
        <f t="shared" si="476"/>
        <v>0.04</v>
      </c>
      <c r="M1730" s="76">
        <v>0.22500000000000001</v>
      </c>
      <c r="N1730" s="62">
        <v>45901</v>
      </c>
      <c r="O1730" s="62">
        <v>46265</v>
      </c>
      <c r="P1730" s="63"/>
      <c r="Q1730" s="63"/>
      <c r="R1730" s="78">
        <v>5</v>
      </c>
      <c r="S1730" s="63" t="str">
        <f>VLOOKUP(R1730,SA!$B$3:$C$11,2,1)</f>
        <v>0-25</v>
      </c>
      <c r="T1730" s="38" t="s">
        <v>98</v>
      </c>
      <c r="U1730" s="24" t="s">
        <v>5746</v>
      </c>
      <c r="V1730" s="24">
        <v>400000</v>
      </c>
      <c r="W1730" s="39">
        <f t="shared" si="477"/>
        <v>0</v>
      </c>
      <c r="X1730" s="29">
        <f t="shared" si="478"/>
        <v>0</v>
      </c>
      <c r="Y1730" s="40">
        <f t="shared" si="479"/>
        <v>365</v>
      </c>
      <c r="Z1730" s="38">
        <f t="shared" si="480"/>
        <v>46081</v>
      </c>
      <c r="AA1730" s="41">
        <f t="shared" si="481"/>
        <v>181</v>
      </c>
      <c r="AB1730" s="24" t="s">
        <v>113</v>
      </c>
      <c r="AC1730" s="41">
        <f t="shared" si="482"/>
        <v>4043.8364000000001</v>
      </c>
      <c r="AD1730" s="41">
        <v>1</v>
      </c>
      <c r="AE1730" s="72">
        <f>INDEX(SA!$C$2:$G$11,MATCH(Details!S1730,SA!$C$2:$C$11,0),MATCH(Details!V1730,SA!$C$2:$G$2,0))*Y1730/(F1730-E1730+1)</f>
        <v>3426.98</v>
      </c>
      <c r="AF1730" s="41">
        <f t="shared" si="483"/>
        <v>0</v>
      </c>
      <c r="AG1730" s="41">
        <f t="shared" si="484"/>
        <v>0</v>
      </c>
      <c r="AH1730" s="41">
        <f t="shared" si="485"/>
        <v>616.85640000000001</v>
      </c>
      <c r="AI1730" s="60">
        <f t="shared" si="486"/>
        <v>137.07920000000001</v>
      </c>
      <c r="AJ1730" s="60">
        <f t="shared" si="487"/>
        <v>771.07050000000004</v>
      </c>
      <c r="AK1730" s="60">
        <f t="shared" si="488"/>
        <v>1699.4065205479453</v>
      </c>
      <c r="AL1730" s="60">
        <f t="shared" si="489"/>
        <v>1249.0637926027398</v>
      </c>
      <c r="AM1730" s="41">
        <f t="shared" si="490"/>
        <v>1269.7665073972601</v>
      </c>
      <c r="AN1730" s="42">
        <f t="shared" si="491"/>
        <v>45715</v>
      </c>
      <c r="AO1730" s="43">
        <f t="shared" si="492"/>
        <v>3426.98</v>
      </c>
    </row>
    <row r="1731" spans="1:41" s="24" customFormat="1" ht="15.75" customHeight="1" x14ac:dyDescent="0.35">
      <c r="A1731" s="36" t="s">
        <v>27</v>
      </c>
      <c r="B1731" s="36">
        <v>202509</v>
      </c>
      <c r="C1731" s="24" t="s">
        <v>736</v>
      </c>
      <c r="D1731" s="24" t="s">
        <v>119</v>
      </c>
      <c r="E1731" s="62">
        <v>45901</v>
      </c>
      <c r="F1731" s="62">
        <v>46265</v>
      </c>
      <c r="G1731" s="37" t="s">
        <v>2068</v>
      </c>
      <c r="H1731" s="36">
        <v>652306</v>
      </c>
      <c r="I1731" s="63">
        <v>25204</v>
      </c>
      <c r="J1731" s="24" t="s">
        <v>4636</v>
      </c>
      <c r="K1731" s="63">
        <f t="shared" si="475"/>
        <v>45901</v>
      </c>
      <c r="L1731" s="55">
        <f t="shared" si="476"/>
        <v>0.04</v>
      </c>
      <c r="M1731" s="76">
        <v>0.22500000000000001</v>
      </c>
      <c r="N1731" s="62">
        <v>45901</v>
      </c>
      <c r="O1731" s="62">
        <v>46265</v>
      </c>
      <c r="P1731" s="63"/>
      <c r="Q1731" s="63"/>
      <c r="R1731" s="78">
        <v>56</v>
      </c>
      <c r="S1731" s="63" t="str">
        <f>VLOOKUP(R1731,SA!$B$3:$C$11,2,1)</f>
        <v>56-65</v>
      </c>
      <c r="T1731" s="38" t="s">
        <v>98</v>
      </c>
      <c r="U1731" s="24" t="s">
        <v>5747</v>
      </c>
      <c r="V1731" s="24">
        <v>400000</v>
      </c>
      <c r="W1731" s="39">
        <f t="shared" si="477"/>
        <v>0</v>
      </c>
      <c r="X1731" s="29">
        <f t="shared" si="478"/>
        <v>0</v>
      </c>
      <c r="Y1731" s="40">
        <f t="shared" si="479"/>
        <v>365</v>
      </c>
      <c r="Z1731" s="38">
        <f t="shared" si="480"/>
        <v>46081</v>
      </c>
      <c r="AA1731" s="41">
        <f t="shared" si="481"/>
        <v>181</v>
      </c>
      <c r="AB1731" s="24" t="s">
        <v>113</v>
      </c>
      <c r="AC1731" s="41">
        <f t="shared" si="482"/>
        <v>11909.7282</v>
      </c>
      <c r="AD1731" s="41">
        <v>1</v>
      </c>
      <c r="AE1731" s="72">
        <f>INDEX(SA!$C$2:$G$11,MATCH(Details!S1731,SA!$C$2:$C$11,0),MATCH(Details!V1731,SA!$C$2:$G$2,0))*Y1731/(F1731-E1731+1)</f>
        <v>10092.99</v>
      </c>
      <c r="AF1731" s="41">
        <f t="shared" si="483"/>
        <v>0</v>
      </c>
      <c r="AG1731" s="41">
        <f t="shared" si="484"/>
        <v>0</v>
      </c>
      <c r="AH1731" s="41">
        <f t="shared" si="485"/>
        <v>1816.7382</v>
      </c>
      <c r="AI1731" s="60">
        <f t="shared" si="486"/>
        <v>403.71960000000001</v>
      </c>
      <c r="AJ1731" s="60">
        <f t="shared" si="487"/>
        <v>2270.9227500000002</v>
      </c>
      <c r="AK1731" s="60">
        <f t="shared" si="488"/>
        <v>5005.0169589041097</v>
      </c>
      <c r="AL1731" s="60">
        <f t="shared" si="489"/>
        <v>3678.6874647945206</v>
      </c>
      <c r="AM1731" s="41">
        <f t="shared" si="490"/>
        <v>3739.6601852054787</v>
      </c>
      <c r="AN1731" s="42">
        <f t="shared" si="491"/>
        <v>45715</v>
      </c>
      <c r="AO1731" s="43">
        <f t="shared" si="492"/>
        <v>10092.99</v>
      </c>
    </row>
    <row r="1732" spans="1:41" s="24" customFormat="1" ht="15.75" customHeight="1" x14ac:dyDescent="0.35">
      <c r="A1732" s="36" t="s">
        <v>27</v>
      </c>
      <c r="B1732" s="36">
        <v>202509</v>
      </c>
      <c r="C1732" s="24" t="s">
        <v>736</v>
      </c>
      <c r="D1732" s="24" t="s">
        <v>119</v>
      </c>
      <c r="E1732" s="62">
        <v>45901</v>
      </c>
      <c r="F1732" s="62">
        <v>46265</v>
      </c>
      <c r="G1732" s="37" t="s">
        <v>2069</v>
      </c>
      <c r="H1732" s="36">
        <v>652306</v>
      </c>
      <c r="I1732" s="63">
        <v>45817</v>
      </c>
      <c r="J1732" s="24" t="s">
        <v>4637</v>
      </c>
      <c r="K1732" s="63">
        <f t="shared" ref="K1732:K1795" si="493">N1732</f>
        <v>45901</v>
      </c>
      <c r="L1732" s="55">
        <f t="shared" ref="L1732:L1795" si="494">IF(K1732&gt;=DATE(2022,4,1),4%,5%)</f>
        <v>0.04</v>
      </c>
      <c r="M1732" s="76">
        <v>0.22500000000000001</v>
      </c>
      <c r="N1732" s="62">
        <v>45901</v>
      </c>
      <c r="O1732" s="62">
        <v>46265</v>
      </c>
      <c r="P1732" s="63"/>
      <c r="Q1732" s="63"/>
      <c r="R1732" s="78">
        <v>0</v>
      </c>
      <c r="S1732" s="63" t="str">
        <f>VLOOKUP(R1732,SA!$B$3:$C$11,2,1)</f>
        <v>0-25</v>
      </c>
      <c r="T1732" s="38" t="s">
        <v>98</v>
      </c>
      <c r="U1732" s="24" t="s">
        <v>5746</v>
      </c>
      <c r="V1732" s="24">
        <v>400000</v>
      </c>
      <c r="W1732" s="39">
        <f t="shared" ref="W1732:W1795" si="495">IF(U1732="self",V1732,0)</f>
        <v>0</v>
      </c>
      <c r="X1732" s="29">
        <f t="shared" ref="X1732:X1795" si="496">IF(U1732="self",1,0)</f>
        <v>0</v>
      </c>
      <c r="Y1732" s="40">
        <f t="shared" ref="Y1732:Y1795" si="497">O1732-N1732+1</f>
        <v>365</v>
      </c>
      <c r="Z1732" s="38">
        <f t="shared" ref="Z1732:Z1795" si="498">$Z$1</f>
        <v>46081</v>
      </c>
      <c r="AA1732" s="41">
        <f t="shared" ref="AA1732:AA1795" si="499">IF(MIN((Z1732-N1732)+1,Y1732)&lt;0,0,MIN((Z1732-N1732)+1,Y1732))</f>
        <v>181</v>
      </c>
      <c r="AB1732" s="24" t="s">
        <v>113</v>
      </c>
      <c r="AC1732" s="41">
        <f t="shared" ref="AC1732:AC1795" si="500">AE1732+AF1732+AG1732+AH1732</f>
        <v>4043.8364000000001</v>
      </c>
      <c r="AD1732" s="41">
        <v>1</v>
      </c>
      <c r="AE1732" s="72">
        <f>INDEX(SA!$C$2:$G$11,MATCH(Details!S1732,SA!$C$2:$C$11,0),MATCH(Details!V1732,SA!$C$2:$G$2,0))*Y1732/(F1732-E1732+1)</f>
        <v>3426.98</v>
      </c>
      <c r="AF1732" s="41">
        <f t="shared" ref="AF1732:AF1795" si="501">IF(AB1732="Karnataka",AE1732*9%,0)</f>
        <v>0</v>
      </c>
      <c r="AG1732" s="41">
        <f t="shared" ref="AG1732:AG1795" si="502">IF(AB1732="Karnataka",AE1732*9%,0)</f>
        <v>0</v>
      </c>
      <c r="AH1732" s="41">
        <f t="shared" ref="AH1732:AH1795" si="503">IF(AF1732+AG1732&gt;0,0,AE1732*18%)</f>
        <v>616.85640000000001</v>
      </c>
      <c r="AI1732" s="60">
        <f t="shared" ref="AI1732:AI1795" si="504">AE1732*L1732</f>
        <v>137.07920000000001</v>
      </c>
      <c r="AJ1732" s="60">
        <f t="shared" ref="AJ1732:AJ1795" si="505">$AE1732*M1732</f>
        <v>771.07050000000004</v>
      </c>
      <c r="AK1732" s="60">
        <f t="shared" ref="AK1732:AK1795" si="506">(AE1732)*AA1732/Y1732</f>
        <v>1699.4065205479453</v>
      </c>
      <c r="AL1732" s="60">
        <f t="shared" ref="AL1732:AL1795" si="507">AK1732*(1-L1732-M1732)</f>
        <v>1249.0637926027398</v>
      </c>
      <c r="AM1732" s="41">
        <f t="shared" ref="AM1732:AM1795" si="508">AE1732-AI1732-AL1732-AJ1732</f>
        <v>1269.7665073972601</v>
      </c>
      <c r="AN1732" s="42">
        <f t="shared" ref="AN1732:AN1795" si="509">Z1732-366</f>
        <v>45715</v>
      </c>
      <c r="AO1732" s="43">
        <f t="shared" ref="AO1732:AO1795" si="510">IF(AND(O1732&gt;Z1732,N1732&gt;AN1732),AE1732,0)</f>
        <v>3426.98</v>
      </c>
    </row>
    <row r="1733" spans="1:41" s="24" customFormat="1" ht="15.75" customHeight="1" x14ac:dyDescent="0.35">
      <c r="A1733" s="36" t="s">
        <v>27</v>
      </c>
      <c r="B1733" s="36">
        <v>202509</v>
      </c>
      <c r="C1733" s="24" t="s">
        <v>736</v>
      </c>
      <c r="D1733" s="24" t="s">
        <v>119</v>
      </c>
      <c r="E1733" s="62">
        <v>45901</v>
      </c>
      <c r="F1733" s="62">
        <v>46265</v>
      </c>
      <c r="G1733" s="37" t="s">
        <v>120</v>
      </c>
      <c r="H1733" s="36">
        <v>652306</v>
      </c>
      <c r="I1733" s="63">
        <v>33792</v>
      </c>
      <c r="J1733" s="24" t="s">
        <v>4638</v>
      </c>
      <c r="K1733" s="63">
        <f t="shared" si="493"/>
        <v>45901</v>
      </c>
      <c r="L1733" s="55">
        <f t="shared" si="494"/>
        <v>0.04</v>
      </c>
      <c r="M1733" s="76">
        <v>0.22500000000000001</v>
      </c>
      <c r="N1733" s="62">
        <v>45901</v>
      </c>
      <c r="O1733" s="62">
        <v>46265</v>
      </c>
      <c r="P1733" s="63"/>
      <c r="Q1733" s="63"/>
      <c r="R1733" s="78">
        <v>33</v>
      </c>
      <c r="S1733" s="63" t="str">
        <f>VLOOKUP(R1733,SA!$B$3:$C$11,2,1)</f>
        <v>26-35</v>
      </c>
      <c r="T1733" s="38" t="s">
        <v>97</v>
      </c>
      <c r="U1733" s="24" t="s">
        <v>56</v>
      </c>
      <c r="V1733" s="24">
        <v>400000</v>
      </c>
      <c r="W1733" s="39">
        <f t="shared" si="495"/>
        <v>400000</v>
      </c>
      <c r="X1733" s="29">
        <f t="shared" si="496"/>
        <v>1</v>
      </c>
      <c r="Y1733" s="40">
        <f t="shared" si="497"/>
        <v>365</v>
      </c>
      <c r="Z1733" s="38">
        <f t="shared" si="498"/>
        <v>46081</v>
      </c>
      <c r="AA1733" s="41">
        <f t="shared" si="499"/>
        <v>181</v>
      </c>
      <c r="AB1733" s="24" t="s">
        <v>113</v>
      </c>
      <c r="AC1733" s="41">
        <f t="shared" si="500"/>
        <v>4533.0290000000005</v>
      </c>
      <c r="AD1733" s="41">
        <v>1</v>
      </c>
      <c r="AE1733" s="72">
        <f>INDEX(SA!$C$2:$G$11,MATCH(Details!S1733,SA!$C$2:$C$11,0),MATCH(Details!V1733,SA!$C$2:$G$2,0))*Y1733/(F1733-E1733+1)</f>
        <v>3841.55</v>
      </c>
      <c r="AF1733" s="41">
        <f t="shared" si="501"/>
        <v>0</v>
      </c>
      <c r="AG1733" s="41">
        <f t="shared" si="502"/>
        <v>0</v>
      </c>
      <c r="AH1733" s="41">
        <f t="shared" si="503"/>
        <v>691.47900000000004</v>
      </c>
      <c r="AI1733" s="60">
        <f t="shared" si="504"/>
        <v>153.66200000000001</v>
      </c>
      <c r="AJ1733" s="60">
        <f t="shared" si="505"/>
        <v>864.34875000000011</v>
      </c>
      <c r="AK1733" s="60">
        <f t="shared" si="506"/>
        <v>1904.9878082191783</v>
      </c>
      <c r="AL1733" s="60">
        <f t="shared" si="507"/>
        <v>1400.1660390410959</v>
      </c>
      <c r="AM1733" s="41">
        <f t="shared" si="508"/>
        <v>1423.3732109589046</v>
      </c>
      <c r="AN1733" s="42">
        <f t="shared" si="509"/>
        <v>45715</v>
      </c>
      <c r="AO1733" s="43">
        <f t="shared" si="510"/>
        <v>3841.55</v>
      </c>
    </row>
    <row r="1734" spans="1:41" s="24" customFormat="1" ht="15.75" customHeight="1" x14ac:dyDescent="0.35">
      <c r="A1734" s="36" t="s">
        <v>27</v>
      </c>
      <c r="B1734" s="36">
        <v>202509</v>
      </c>
      <c r="C1734" s="24" t="s">
        <v>736</v>
      </c>
      <c r="D1734" s="24" t="s">
        <v>119</v>
      </c>
      <c r="E1734" s="62">
        <v>45901</v>
      </c>
      <c r="F1734" s="62">
        <v>46265</v>
      </c>
      <c r="G1734" s="37" t="s">
        <v>2070</v>
      </c>
      <c r="H1734" s="36">
        <v>652311</v>
      </c>
      <c r="I1734" s="63">
        <v>43446</v>
      </c>
      <c r="J1734" s="24" t="s">
        <v>4639</v>
      </c>
      <c r="K1734" s="63">
        <f t="shared" si="493"/>
        <v>45901</v>
      </c>
      <c r="L1734" s="55">
        <f t="shared" si="494"/>
        <v>0.04</v>
      </c>
      <c r="M1734" s="76">
        <v>0.22500000000000001</v>
      </c>
      <c r="N1734" s="62">
        <v>45901</v>
      </c>
      <c r="O1734" s="62">
        <v>46265</v>
      </c>
      <c r="P1734" s="63"/>
      <c r="Q1734" s="63"/>
      <c r="R1734" s="78">
        <v>6</v>
      </c>
      <c r="S1734" s="63" t="str">
        <f>VLOOKUP(R1734,SA!$B$3:$C$11,2,1)</f>
        <v>0-25</v>
      </c>
      <c r="T1734" s="38" t="s">
        <v>97</v>
      </c>
      <c r="U1734" s="24" t="s">
        <v>5745</v>
      </c>
      <c r="V1734" s="24">
        <v>400000</v>
      </c>
      <c r="W1734" s="39">
        <f t="shared" si="495"/>
        <v>0</v>
      </c>
      <c r="X1734" s="29">
        <f t="shared" si="496"/>
        <v>0</v>
      </c>
      <c r="Y1734" s="40">
        <f t="shared" si="497"/>
        <v>365</v>
      </c>
      <c r="Z1734" s="38">
        <f t="shared" si="498"/>
        <v>46081</v>
      </c>
      <c r="AA1734" s="41">
        <f t="shared" si="499"/>
        <v>181</v>
      </c>
      <c r="AB1734" s="24" t="s">
        <v>113</v>
      </c>
      <c r="AC1734" s="41">
        <f t="shared" si="500"/>
        <v>4043.8364000000001</v>
      </c>
      <c r="AD1734" s="41">
        <v>1</v>
      </c>
      <c r="AE1734" s="72">
        <f>INDEX(SA!$C$2:$G$11,MATCH(Details!S1734,SA!$C$2:$C$11,0),MATCH(Details!V1734,SA!$C$2:$G$2,0))*Y1734/(F1734-E1734+1)</f>
        <v>3426.98</v>
      </c>
      <c r="AF1734" s="41">
        <f t="shared" si="501"/>
        <v>0</v>
      </c>
      <c r="AG1734" s="41">
        <f t="shared" si="502"/>
        <v>0</v>
      </c>
      <c r="AH1734" s="41">
        <f t="shared" si="503"/>
        <v>616.85640000000001</v>
      </c>
      <c r="AI1734" s="60">
        <f t="shared" si="504"/>
        <v>137.07920000000001</v>
      </c>
      <c r="AJ1734" s="60">
        <f t="shared" si="505"/>
        <v>771.07050000000004</v>
      </c>
      <c r="AK1734" s="60">
        <f t="shared" si="506"/>
        <v>1699.4065205479453</v>
      </c>
      <c r="AL1734" s="60">
        <f t="shared" si="507"/>
        <v>1249.0637926027398</v>
      </c>
      <c r="AM1734" s="41">
        <f t="shared" si="508"/>
        <v>1269.7665073972601</v>
      </c>
      <c r="AN1734" s="42">
        <f t="shared" si="509"/>
        <v>45715</v>
      </c>
      <c r="AO1734" s="43">
        <f t="shared" si="510"/>
        <v>3426.98</v>
      </c>
    </row>
    <row r="1735" spans="1:41" s="24" customFormat="1" ht="15.75" customHeight="1" x14ac:dyDescent="0.35">
      <c r="A1735" s="36" t="s">
        <v>27</v>
      </c>
      <c r="B1735" s="36">
        <v>202509</v>
      </c>
      <c r="C1735" s="24" t="s">
        <v>736</v>
      </c>
      <c r="D1735" s="24" t="s">
        <v>119</v>
      </c>
      <c r="E1735" s="62">
        <v>45901</v>
      </c>
      <c r="F1735" s="62">
        <v>46265</v>
      </c>
      <c r="G1735" s="37" t="s">
        <v>2071</v>
      </c>
      <c r="H1735" s="36">
        <v>652311</v>
      </c>
      <c r="I1735" s="63">
        <v>18888</v>
      </c>
      <c r="J1735" s="24" t="s">
        <v>4640</v>
      </c>
      <c r="K1735" s="63">
        <f t="shared" si="493"/>
        <v>45901</v>
      </c>
      <c r="L1735" s="55">
        <f t="shared" si="494"/>
        <v>0.04</v>
      </c>
      <c r="M1735" s="76">
        <v>0.22500000000000001</v>
      </c>
      <c r="N1735" s="62">
        <v>45901</v>
      </c>
      <c r="O1735" s="62">
        <v>46265</v>
      </c>
      <c r="P1735" s="63"/>
      <c r="Q1735" s="63"/>
      <c r="R1735" s="78">
        <v>73</v>
      </c>
      <c r="S1735" s="63" t="str">
        <f>VLOOKUP(R1735,SA!$B$3:$C$11,2,1)</f>
        <v>71-75</v>
      </c>
      <c r="T1735" s="38" t="s">
        <v>97</v>
      </c>
      <c r="U1735" s="24" t="s">
        <v>5744</v>
      </c>
      <c r="V1735" s="24">
        <v>400000</v>
      </c>
      <c r="W1735" s="39">
        <f t="shared" si="495"/>
        <v>0</v>
      </c>
      <c r="X1735" s="29">
        <f t="shared" si="496"/>
        <v>0</v>
      </c>
      <c r="Y1735" s="40">
        <f t="shared" si="497"/>
        <v>365</v>
      </c>
      <c r="Z1735" s="38">
        <f t="shared" si="498"/>
        <v>46081</v>
      </c>
      <c r="AA1735" s="41">
        <f t="shared" si="499"/>
        <v>181</v>
      </c>
      <c r="AB1735" s="24" t="s">
        <v>113</v>
      </c>
      <c r="AC1735" s="41">
        <f t="shared" si="500"/>
        <v>21578.034600000003</v>
      </c>
      <c r="AD1735" s="41">
        <v>1</v>
      </c>
      <c r="AE1735" s="72">
        <f>INDEX(SA!$C$2:$G$11,MATCH(Details!S1735,SA!$C$2:$C$11,0),MATCH(Details!V1735,SA!$C$2:$G$2,0))*Y1735/(F1735-E1735+1)</f>
        <v>18286.47</v>
      </c>
      <c r="AF1735" s="41">
        <f t="shared" si="501"/>
        <v>0</v>
      </c>
      <c r="AG1735" s="41">
        <f t="shared" si="502"/>
        <v>0</v>
      </c>
      <c r="AH1735" s="41">
        <f t="shared" si="503"/>
        <v>3291.5646000000002</v>
      </c>
      <c r="AI1735" s="60">
        <f t="shared" si="504"/>
        <v>731.45880000000011</v>
      </c>
      <c r="AJ1735" s="60">
        <f t="shared" si="505"/>
        <v>4114.4557500000001</v>
      </c>
      <c r="AK1735" s="60">
        <f t="shared" si="506"/>
        <v>9068.0851232876721</v>
      </c>
      <c r="AL1735" s="60">
        <f t="shared" si="507"/>
        <v>6665.0425656164389</v>
      </c>
      <c r="AM1735" s="41">
        <f t="shared" si="508"/>
        <v>6775.5128843835619</v>
      </c>
      <c r="AN1735" s="42">
        <f t="shared" si="509"/>
        <v>45715</v>
      </c>
      <c r="AO1735" s="43">
        <f t="shared" si="510"/>
        <v>18286.47</v>
      </c>
    </row>
    <row r="1736" spans="1:41" s="24" customFormat="1" ht="15.75" customHeight="1" x14ac:dyDescent="0.35">
      <c r="A1736" s="36" t="s">
        <v>27</v>
      </c>
      <c r="B1736" s="36">
        <v>202509</v>
      </c>
      <c r="C1736" s="24" t="s">
        <v>736</v>
      </c>
      <c r="D1736" s="24" t="s">
        <v>119</v>
      </c>
      <c r="E1736" s="62">
        <v>45901</v>
      </c>
      <c r="F1736" s="62">
        <v>46265</v>
      </c>
      <c r="G1736" s="37" t="s">
        <v>2072</v>
      </c>
      <c r="H1736" s="36">
        <v>652311</v>
      </c>
      <c r="I1736" s="63">
        <v>21401</v>
      </c>
      <c r="J1736" s="24" t="s">
        <v>4641</v>
      </c>
      <c r="K1736" s="63">
        <f t="shared" si="493"/>
        <v>45901</v>
      </c>
      <c r="L1736" s="55">
        <f t="shared" si="494"/>
        <v>0.04</v>
      </c>
      <c r="M1736" s="76">
        <v>0.22500000000000001</v>
      </c>
      <c r="N1736" s="62">
        <v>45901</v>
      </c>
      <c r="O1736" s="62">
        <v>46265</v>
      </c>
      <c r="P1736" s="63"/>
      <c r="Q1736" s="63"/>
      <c r="R1736" s="78">
        <v>67</v>
      </c>
      <c r="S1736" s="63" t="str">
        <f>VLOOKUP(R1736,SA!$B$3:$C$11,2,1)</f>
        <v>66-70</v>
      </c>
      <c r="T1736" s="38" t="s">
        <v>98</v>
      </c>
      <c r="U1736" s="24" t="s">
        <v>5747</v>
      </c>
      <c r="V1736" s="24">
        <v>400000</v>
      </c>
      <c r="W1736" s="39">
        <f t="shared" si="495"/>
        <v>0</v>
      </c>
      <c r="X1736" s="29">
        <f t="shared" si="496"/>
        <v>0</v>
      </c>
      <c r="Y1736" s="40">
        <f t="shared" si="497"/>
        <v>365</v>
      </c>
      <c r="Z1736" s="38">
        <f t="shared" si="498"/>
        <v>46081</v>
      </c>
      <c r="AA1736" s="41">
        <f t="shared" si="499"/>
        <v>181</v>
      </c>
      <c r="AB1736" s="24" t="s">
        <v>113</v>
      </c>
      <c r="AC1736" s="41">
        <f t="shared" si="500"/>
        <v>17021.971999999998</v>
      </c>
      <c r="AD1736" s="41">
        <v>1</v>
      </c>
      <c r="AE1736" s="72">
        <f>INDEX(SA!$C$2:$G$11,MATCH(Details!S1736,SA!$C$2:$C$11,0),MATCH(Details!V1736,SA!$C$2:$G$2,0))*Y1736/(F1736-E1736+1)</f>
        <v>14425.4</v>
      </c>
      <c r="AF1736" s="41">
        <f t="shared" si="501"/>
        <v>0</v>
      </c>
      <c r="AG1736" s="41">
        <f t="shared" si="502"/>
        <v>0</v>
      </c>
      <c r="AH1736" s="41">
        <f t="shared" si="503"/>
        <v>2596.5719999999997</v>
      </c>
      <c r="AI1736" s="60">
        <f t="shared" si="504"/>
        <v>577.01599999999996</v>
      </c>
      <c r="AJ1736" s="60">
        <f t="shared" si="505"/>
        <v>3245.7150000000001</v>
      </c>
      <c r="AK1736" s="60">
        <f t="shared" si="506"/>
        <v>7153.4175342465751</v>
      </c>
      <c r="AL1736" s="60">
        <f t="shared" si="507"/>
        <v>5257.7618876712322</v>
      </c>
      <c r="AM1736" s="41">
        <f t="shared" si="508"/>
        <v>5344.9071123287686</v>
      </c>
      <c r="AN1736" s="42">
        <f t="shared" si="509"/>
        <v>45715</v>
      </c>
      <c r="AO1736" s="43">
        <f t="shared" si="510"/>
        <v>14425.4</v>
      </c>
    </row>
    <row r="1737" spans="1:41" s="24" customFormat="1" ht="15.75" customHeight="1" x14ac:dyDescent="0.35">
      <c r="A1737" s="36" t="s">
        <v>27</v>
      </c>
      <c r="B1737" s="36">
        <v>202509</v>
      </c>
      <c r="C1737" s="24" t="s">
        <v>736</v>
      </c>
      <c r="D1737" s="24" t="s">
        <v>119</v>
      </c>
      <c r="E1737" s="62">
        <v>45901</v>
      </c>
      <c r="F1737" s="62">
        <v>46265</v>
      </c>
      <c r="G1737" s="37" t="s">
        <v>2073</v>
      </c>
      <c r="H1737" s="36">
        <v>652311</v>
      </c>
      <c r="I1737" s="63">
        <v>45827</v>
      </c>
      <c r="J1737" s="24" t="s">
        <v>4642</v>
      </c>
      <c r="K1737" s="63">
        <f t="shared" si="493"/>
        <v>45901</v>
      </c>
      <c r="L1737" s="55">
        <f t="shared" si="494"/>
        <v>0.04</v>
      </c>
      <c r="M1737" s="76">
        <v>0.22500000000000001</v>
      </c>
      <c r="N1737" s="62">
        <v>45901</v>
      </c>
      <c r="O1737" s="62">
        <v>46265</v>
      </c>
      <c r="P1737" s="63"/>
      <c r="Q1737" s="63"/>
      <c r="R1737" s="78">
        <v>0</v>
      </c>
      <c r="S1737" s="63" t="str">
        <f>VLOOKUP(R1737,SA!$B$3:$C$11,2,1)</f>
        <v>0-25</v>
      </c>
      <c r="T1737" s="38" t="s">
        <v>97</v>
      </c>
      <c r="U1737" s="24" t="s">
        <v>5745</v>
      </c>
      <c r="V1737" s="24">
        <v>400000</v>
      </c>
      <c r="W1737" s="39">
        <f t="shared" si="495"/>
        <v>0</v>
      </c>
      <c r="X1737" s="29">
        <f t="shared" si="496"/>
        <v>0</v>
      </c>
      <c r="Y1737" s="40">
        <f t="shared" si="497"/>
        <v>365</v>
      </c>
      <c r="Z1737" s="38">
        <f t="shared" si="498"/>
        <v>46081</v>
      </c>
      <c r="AA1737" s="41">
        <f t="shared" si="499"/>
        <v>181</v>
      </c>
      <c r="AB1737" s="24" t="s">
        <v>113</v>
      </c>
      <c r="AC1737" s="41">
        <f t="shared" si="500"/>
        <v>4043.8364000000001</v>
      </c>
      <c r="AD1737" s="41">
        <v>1</v>
      </c>
      <c r="AE1737" s="72">
        <f>INDEX(SA!$C$2:$G$11,MATCH(Details!S1737,SA!$C$2:$C$11,0),MATCH(Details!V1737,SA!$C$2:$G$2,0))*Y1737/(F1737-E1737+1)</f>
        <v>3426.98</v>
      </c>
      <c r="AF1737" s="41">
        <f t="shared" si="501"/>
        <v>0</v>
      </c>
      <c r="AG1737" s="41">
        <f t="shared" si="502"/>
        <v>0</v>
      </c>
      <c r="AH1737" s="41">
        <f t="shared" si="503"/>
        <v>616.85640000000001</v>
      </c>
      <c r="AI1737" s="60">
        <f t="shared" si="504"/>
        <v>137.07920000000001</v>
      </c>
      <c r="AJ1737" s="60">
        <f t="shared" si="505"/>
        <v>771.07050000000004</v>
      </c>
      <c r="AK1737" s="60">
        <f t="shared" si="506"/>
        <v>1699.4065205479453</v>
      </c>
      <c r="AL1737" s="60">
        <f t="shared" si="507"/>
        <v>1249.0637926027398</v>
      </c>
      <c r="AM1737" s="41">
        <f t="shared" si="508"/>
        <v>1269.7665073972601</v>
      </c>
      <c r="AN1737" s="42">
        <f t="shared" si="509"/>
        <v>45715</v>
      </c>
      <c r="AO1737" s="43">
        <f t="shared" si="510"/>
        <v>3426.98</v>
      </c>
    </row>
    <row r="1738" spans="1:41" s="24" customFormat="1" ht="15.75" customHeight="1" x14ac:dyDescent="0.35">
      <c r="A1738" s="36" t="s">
        <v>27</v>
      </c>
      <c r="B1738" s="36">
        <v>202509</v>
      </c>
      <c r="C1738" s="24" t="s">
        <v>736</v>
      </c>
      <c r="D1738" s="24" t="s">
        <v>119</v>
      </c>
      <c r="E1738" s="62">
        <v>45901</v>
      </c>
      <c r="F1738" s="62">
        <v>46265</v>
      </c>
      <c r="G1738" s="37" t="s">
        <v>2074</v>
      </c>
      <c r="H1738" s="36">
        <v>652311</v>
      </c>
      <c r="I1738" s="63">
        <v>34640</v>
      </c>
      <c r="J1738" s="24" t="s">
        <v>4643</v>
      </c>
      <c r="K1738" s="63">
        <f t="shared" si="493"/>
        <v>45901</v>
      </c>
      <c r="L1738" s="55">
        <f t="shared" si="494"/>
        <v>0.04</v>
      </c>
      <c r="M1738" s="76">
        <v>0.22500000000000001</v>
      </c>
      <c r="N1738" s="62">
        <v>45901</v>
      </c>
      <c r="O1738" s="62">
        <v>46265</v>
      </c>
      <c r="P1738" s="63"/>
      <c r="Q1738" s="63"/>
      <c r="R1738" s="78">
        <v>30</v>
      </c>
      <c r="S1738" s="63" t="str">
        <f>VLOOKUP(R1738,SA!$B$3:$C$11,2,1)</f>
        <v>26-35</v>
      </c>
      <c r="T1738" s="38" t="s">
        <v>98</v>
      </c>
      <c r="U1738" s="24" t="s">
        <v>5743</v>
      </c>
      <c r="V1738" s="24">
        <v>400000</v>
      </c>
      <c r="W1738" s="39">
        <f t="shared" si="495"/>
        <v>0</v>
      </c>
      <c r="X1738" s="29">
        <f t="shared" si="496"/>
        <v>0</v>
      </c>
      <c r="Y1738" s="40">
        <f t="shared" si="497"/>
        <v>365</v>
      </c>
      <c r="Z1738" s="38">
        <f t="shared" si="498"/>
        <v>46081</v>
      </c>
      <c r="AA1738" s="41">
        <f t="shared" si="499"/>
        <v>181</v>
      </c>
      <c r="AB1738" s="24" t="s">
        <v>113</v>
      </c>
      <c r="AC1738" s="41">
        <f t="shared" si="500"/>
        <v>4533.0290000000005</v>
      </c>
      <c r="AD1738" s="41">
        <v>1</v>
      </c>
      <c r="AE1738" s="72">
        <f>INDEX(SA!$C$2:$G$11,MATCH(Details!S1738,SA!$C$2:$C$11,0),MATCH(Details!V1738,SA!$C$2:$G$2,0))*Y1738/(F1738-E1738+1)</f>
        <v>3841.55</v>
      </c>
      <c r="AF1738" s="41">
        <f t="shared" si="501"/>
        <v>0</v>
      </c>
      <c r="AG1738" s="41">
        <f t="shared" si="502"/>
        <v>0</v>
      </c>
      <c r="AH1738" s="41">
        <f t="shared" si="503"/>
        <v>691.47900000000004</v>
      </c>
      <c r="AI1738" s="60">
        <f t="shared" si="504"/>
        <v>153.66200000000001</v>
      </c>
      <c r="AJ1738" s="60">
        <f t="shared" si="505"/>
        <v>864.34875000000011</v>
      </c>
      <c r="AK1738" s="60">
        <f t="shared" si="506"/>
        <v>1904.9878082191783</v>
      </c>
      <c r="AL1738" s="60">
        <f t="shared" si="507"/>
        <v>1400.1660390410959</v>
      </c>
      <c r="AM1738" s="41">
        <f t="shared" si="508"/>
        <v>1423.3732109589046</v>
      </c>
      <c r="AN1738" s="42">
        <f t="shared" si="509"/>
        <v>45715</v>
      </c>
      <c r="AO1738" s="43">
        <f t="shared" si="510"/>
        <v>3841.55</v>
      </c>
    </row>
    <row r="1739" spans="1:41" s="24" customFormat="1" ht="15.75" customHeight="1" x14ac:dyDescent="0.35">
      <c r="A1739" s="36" t="s">
        <v>27</v>
      </c>
      <c r="B1739" s="36">
        <v>202509</v>
      </c>
      <c r="C1739" s="24" t="s">
        <v>736</v>
      </c>
      <c r="D1739" s="24" t="s">
        <v>119</v>
      </c>
      <c r="E1739" s="62">
        <v>45901</v>
      </c>
      <c r="F1739" s="62">
        <v>46265</v>
      </c>
      <c r="G1739" s="37" t="s">
        <v>163</v>
      </c>
      <c r="H1739" s="36">
        <v>652311</v>
      </c>
      <c r="I1739" s="63">
        <v>32006</v>
      </c>
      <c r="J1739" s="24" t="s">
        <v>4644</v>
      </c>
      <c r="K1739" s="63">
        <f t="shared" si="493"/>
        <v>45901</v>
      </c>
      <c r="L1739" s="55">
        <f t="shared" si="494"/>
        <v>0.04</v>
      </c>
      <c r="M1739" s="76">
        <v>0.22500000000000001</v>
      </c>
      <c r="N1739" s="62">
        <v>45901</v>
      </c>
      <c r="O1739" s="62">
        <v>46265</v>
      </c>
      <c r="P1739" s="63"/>
      <c r="Q1739" s="63"/>
      <c r="R1739" s="78">
        <v>38</v>
      </c>
      <c r="S1739" s="63" t="str">
        <f>VLOOKUP(R1739,SA!$B$3:$C$11,2,1)</f>
        <v>36-45</v>
      </c>
      <c r="T1739" s="38" t="s">
        <v>97</v>
      </c>
      <c r="U1739" s="24" t="s">
        <v>56</v>
      </c>
      <c r="V1739" s="24">
        <v>400000</v>
      </c>
      <c r="W1739" s="39">
        <f t="shared" si="495"/>
        <v>400000</v>
      </c>
      <c r="X1739" s="29">
        <f t="shared" si="496"/>
        <v>1</v>
      </c>
      <c r="Y1739" s="40">
        <f t="shared" si="497"/>
        <v>365</v>
      </c>
      <c r="Z1739" s="38">
        <f t="shared" si="498"/>
        <v>46081</v>
      </c>
      <c r="AA1739" s="41">
        <f t="shared" si="499"/>
        <v>181</v>
      </c>
      <c r="AB1739" s="24" t="s">
        <v>113</v>
      </c>
      <c r="AC1739" s="41">
        <f t="shared" si="500"/>
        <v>5496.5225999999993</v>
      </c>
      <c r="AD1739" s="41">
        <v>1</v>
      </c>
      <c r="AE1739" s="72">
        <f>INDEX(SA!$C$2:$G$11,MATCH(Details!S1739,SA!$C$2:$C$11,0),MATCH(Details!V1739,SA!$C$2:$G$2,0))*Y1739/(F1739-E1739+1)</f>
        <v>4658.07</v>
      </c>
      <c r="AF1739" s="41">
        <f t="shared" si="501"/>
        <v>0</v>
      </c>
      <c r="AG1739" s="41">
        <f t="shared" si="502"/>
        <v>0</v>
      </c>
      <c r="AH1739" s="41">
        <f t="shared" si="503"/>
        <v>838.45259999999996</v>
      </c>
      <c r="AI1739" s="60">
        <f t="shared" si="504"/>
        <v>186.3228</v>
      </c>
      <c r="AJ1739" s="60">
        <f t="shared" si="505"/>
        <v>1048.06575</v>
      </c>
      <c r="AK1739" s="60">
        <f t="shared" si="506"/>
        <v>2309.8922465753421</v>
      </c>
      <c r="AL1739" s="60">
        <f t="shared" si="507"/>
        <v>1697.7708012328765</v>
      </c>
      <c r="AM1739" s="41">
        <f t="shared" si="508"/>
        <v>1725.9106487671231</v>
      </c>
      <c r="AN1739" s="42">
        <f t="shared" si="509"/>
        <v>45715</v>
      </c>
      <c r="AO1739" s="43">
        <f t="shared" si="510"/>
        <v>4658.07</v>
      </c>
    </row>
    <row r="1740" spans="1:41" s="24" customFormat="1" ht="15.75" customHeight="1" x14ac:dyDescent="0.35">
      <c r="A1740" s="36" t="s">
        <v>27</v>
      </c>
      <c r="B1740" s="36">
        <v>202509</v>
      </c>
      <c r="C1740" s="24" t="s">
        <v>736</v>
      </c>
      <c r="D1740" s="24" t="s">
        <v>119</v>
      </c>
      <c r="E1740" s="62">
        <v>45901</v>
      </c>
      <c r="F1740" s="62">
        <v>46265</v>
      </c>
      <c r="G1740" s="37" t="s">
        <v>2075</v>
      </c>
      <c r="H1740" s="36">
        <v>652316</v>
      </c>
      <c r="I1740" s="63">
        <v>21155</v>
      </c>
      <c r="J1740" s="24" t="s">
        <v>4645</v>
      </c>
      <c r="K1740" s="63">
        <f t="shared" si="493"/>
        <v>45901</v>
      </c>
      <c r="L1740" s="55">
        <f t="shared" si="494"/>
        <v>0.04</v>
      </c>
      <c r="M1740" s="76">
        <v>0.22500000000000001</v>
      </c>
      <c r="N1740" s="62">
        <v>45901</v>
      </c>
      <c r="O1740" s="62">
        <v>46265</v>
      </c>
      <c r="P1740" s="63"/>
      <c r="Q1740" s="63"/>
      <c r="R1740" s="78">
        <v>67</v>
      </c>
      <c r="S1740" s="63" t="str">
        <f>VLOOKUP(R1740,SA!$B$3:$C$11,2,1)</f>
        <v>66-70</v>
      </c>
      <c r="T1740" s="38" t="s">
        <v>98</v>
      </c>
      <c r="U1740" s="24" t="s">
        <v>5747</v>
      </c>
      <c r="V1740" s="24">
        <v>400000</v>
      </c>
      <c r="W1740" s="39">
        <f t="shared" si="495"/>
        <v>0</v>
      </c>
      <c r="X1740" s="29">
        <f t="shared" si="496"/>
        <v>0</v>
      </c>
      <c r="Y1740" s="40">
        <f t="shared" si="497"/>
        <v>365</v>
      </c>
      <c r="Z1740" s="38">
        <f t="shared" si="498"/>
        <v>46081</v>
      </c>
      <c r="AA1740" s="41">
        <f t="shared" si="499"/>
        <v>181</v>
      </c>
      <c r="AB1740" s="24" t="s">
        <v>113</v>
      </c>
      <c r="AC1740" s="41">
        <f t="shared" si="500"/>
        <v>17021.971999999998</v>
      </c>
      <c r="AD1740" s="41">
        <v>1</v>
      </c>
      <c r="AE1740" s="72">
        <f>INDEX(SA!$C$2:$G$11,MATCH(Details!S1740,SA!$C$2:$C$11,0),MATCH(Details!V1740,SA!$C$2:$G$2,0))*Y1740/(F1740-E1740+1)</f>
        <v>14425.4</v>
      </c>
      <c r="AF1740" s="41">
        <f t="shared" si="501"/>
        <v>0</v>
      </c>
      <c r="AG1740" s="41">
        <f t="shared" si="502"/>
        <v>0</v>
      </c>
      <c r="AH1740" s="41">
        <f t="shared" si="503"/>
        <v>2596.5719999999997</v>
      </c>
      <c r="AI1740" s="60">
        <f t="shared" si="504"/>
        <v>577.01599999999996</v>
      </c>
      <c r="AJ1740" s="60">
        <f t="shared" si="505"/>
        <v>3245.7150000000001</v>
      </c>
      <c r="AK1740" s="60">
        <f t="shared" si="506"/>
        <v>7153.4175342465751</v>
      </c>
      <c r="AL1740" s="60">
        <f t="shared" si="507"/>
        <v>5257.7618876712322</v>
      </c>
      <c r="AM1740" s="41">
        <f t="shared" si="508"/>
        <v>5344.9071123287686</v>
      </c>
      <c r="AN1740" s="42">
        <f t="shared" si="509"/>
        <v>45715</v>
      </c>
      <c r="AO1740" s="43">
        <f t="shared" si="510"/>
        <v>14425.4</v>
      </c>
    </row>
    <row r="1741" spans="1:41" s="24" customFormat="1" ht="15.75" customHeight="1" x14ac:dyDescent="0.35">
      <c r="A1741" s="36" t="s">
        <v>27</v>
      </c>
      <c r="B1741" s="36">
        <v>202509</v>
      </c>
      <c r="C1741" s="24" t="s">
        <v>736</v>
      </c>
      <c r="D1741" s="24" t="s">
        <v>119</v>
      </c>
      <c r="E1741" s="62">
        <v>45901</v>
      </c>
      <c r="F1741" s="62">
        <v>46265</v>
      </c>
      <c r="G1741" s="37" t="s">
        <v>2076</v>
      </c>
      <c r="H1741" s="36">
        <v>652316</v>
      </c>
      <c r="I1741" s="63">
        <v>19675</v>
      </c>
      <c r="J1741" s="24" t="s">
        <v>4646</v>
      </c>
      <c r="K1741" s="63">
        <f t="shared" si="493"/>
        <v>45901</v>
      </c>
      <c r="L1741" s="55">
        <f t="shared" si="494"/>
        <v>0.04</v>
      </c>
      <c r="M1741" s="76">
        <v>0.22500000000000001</v>
      </c>
      <c r="N1741" s="62">
        <v>45901</v>
      </c>
      <c r="O1741" s="62">
        <v>46265</v>
      </c>
      <c r="P1741" s="63"/>
      <c r="Q1741" s="63"/>
      <c r="R1741" s="78">
        <v>71</v>
      </c>
      <c r="S1741" s="63" t="str">
        <f>VLOOKUP(R1741,SA!$B$3:$C$11,2,1)</f>
        <v>71-75</v>
      </c>
      <c r="T1741" s="38" t="s">
        <v>97</v>
      </c>
      <c r="U1741" s="24" t="s">
        <v>5744</v>
      </c>
      <c r="V1741" s="24">
        <v>400000</v>
      </c>
      <c r="W1741" s="39">
        <f t="shared" si="495"/>
        <v>0</v>
      </c>
      <c r="X1741" s="29">
        <f t="shared" si="496"/>
        <v>0</v>
      </c>
      <c r="Y1741" s="40">
        <f t="shared" si="497"/>
        <v>365</v>
      </c>
      <c r="Z1741" s="38">
        <f t="shared" si="498"/>
        <v>46081</v>
      </c>
      <c r="AA1741" s="41">
        <f t="shared" si="499"/>
        <v>181</v>
      </c>
      <c r="AB1741" s="24" t="s">
        <v>113</v>
      </c>
      <c r="AC1741" s="41">
        <f t="shared" si="500"/>
        <v>21578.034600000003</v>
      </c>
      <c r="AD1741" s="41">
        <v>1</v>
      </c>
      <c r="AE1741" s="72">
        <f>INDEX(SA!$C$2:$G$11,MATCH(Details!S1741,SA!$C$2:$C$11,0),MATCH(Details!V1741,SA!$C$2:$G$2,0))*Y1741/(F1741-E1741+1)</f>
        <v>18286.47</v>
      </c>
      <c r="AF1741" s="41">
        <f t="shared" si="501"/>
        <v>0</v>
      </c>
      <c r="AG1741" s="41">
        <f t="shared" si="502"/>
        <v>0</v>
      </c>
      <c r="AH1741" s="41">
        <f t="shared" si="503"/>
        <v>3291.5646000000002</v>
      </c>
      <c r="AI1741" s="60">
        <f t="shared" si="504"/>
        <v>731.45880000000011</v>
      </c>
      <c r="AJ1741" s="60">
        <f t="shared" si="505"/>
        <v>4114.4557500000001</v>
      </c>
      <c r="AK1741" s="60">
        <f t="shared" si="506"/>
        <v>9068.0851232876721</v>
      </c>
      <c r="AL1741" s="60">
        <f t="shared" si="507"/>
        <v>6665.0425656164389</v>
      </c>
      <c r="AM1741" s="41">
        <f t="shared" si="508"/>
        <v>6775.5128843835619</v>
      </c>
      <c r="AN1741" s="42">
        <f t="shared" si="509"/>
        <v>45715</v>
      </c>
      <c r="AO1741" s="43">
        <f t="shared" si="510"/>
        <v>18286.47</v>
      </c>
    </row>
    <row r="1742" spans="1:41" s="24" customFormat="1" ht="15.75" customHeight="1" x14ac:dyDescent="0.35">
      <c r="A1742" s="36" t="s">
        <v>27</v>
      </c>
      <c r="B1742" s="36">
        <v>202509</v>
      </c>
      <c r="C1742" s="24" t="s">
        <v>736</v>
      </c>
      <c r="D1742" s="24" t="s">
        <v>119</v>
      </c>
      <c r="E1742" s="62">
        <v>45901</v>
      </c>
      <c r="F1742" s="62">
        <v>46265</v>
      </c>
      <c r="G1742" s="37" t="s">
        <v>462</v>
      </c>
      <c r="H1742" s="36">
        <v>652316</v>
      </c>
      <c r="I1742" s="63">
        <v>32051</v>
      </c>
      <c r="J1742" s="24" t="s">
        <v>4647</v>
      </c>
      <c r="K1742" s="63">
        <f t="shared" si="493"/>
        <v>45901</v>
      </c>
      <c r="L1742" s="55">
        <f t="shared" si="494"/>
        <v>0.04</v>
      </c>
      <c r="M1742" s="76">
        <v>0.22500000000000001</v>
      </c>
      <c r="N1742" s="62">
        <v>45901</v>
      </c>
      <c r="O1742" s="62">
        <v>46265</v>
      </c>
      <c r="P1742" s="63"/>
      <c r="Q1742" s="63"/>
      <c r="R1742" s="78">
        <v>37</v>
      </c>
      <c r="S1742" s="63" t="str">
        <f>VLOOKUP(R1742,SA!$B$3:$C$11,2,1)</f>
        <v>36-45</v>
      </c>
      <c r="T1742" s="38" t="s">
        <v>97</v>
      </c>
      <c r="U1742" s="24" t="s">
        <v>56</v>
      </c>
      <c r="V1742" s="24">
        <v>400000</v>
      </c>
      <c r="W1742" s="39">
        <f t="shared" si="495"/>
        <v>400000</v>
      </c>
      <c r="X1742" s="29">
        <f t="shared" si="496"/>
        <v>1</v>
      </c>
      <c r="Y1742" s="40">
        <f t="shared" si="497"/>
        <v>365</v>
      </c>
      <c r="Z1742" s="38">
        <f t="shared" si="498"/>
        <v>46081</v>
      </c>
      <c r="AA1742" s="41">
        <f t="shared" si="499"/>
        <v>181</v>
      </c>
      <c r="AB1742" s="24" t="s">
        <v>113</v>
      </c>
      <c r="AC1742" s="41">
        <f t="shared" si="500"/>
        <v>5496.5225999999993</v>
      </c>
      <c r="AD1742" s="41">
        <v>1</v>
      </c>
      <c r="AE1742" s="72">
        <f>INDEX(SA!$C$2:$G$11,MATCH(Details!S1742,SA!$C$2:$C$11,0),MATCH(Details!V1742,SA!$C$2:$G$2,0))*Y1742/(F1742-E1742+1)</f>
        <v>4658.07</v>
      </c>
      <c r="AF1742" s="41">
        <f t="shared" si="501"/>
        <v>0</v>
      </c>
      <c r="AG1742" s="41">
        <f t="shared" si="502"/>
        <v>0</v>
      </c>
      <c r="AH1742" s="41">
        <f t="shared" si="503"/>
        <v>838.45259999999996</v>
      </c>
      <c r="AI1742" s="60">
        <f t="shared" si="504"/>
        <v>186.3228</v>
      </c>
      <c r="AJ1742" s="60">
        <f t="shared" si="505"/>
        <v>1048.06575</v>
      </c>
      <c r="AK1742" s="60">
        <f t="shared" si="506"/>
        <v>2309.8922465753421</v>
      </c>
      <c r="AL1742" s="60">
        <f t="shared" si="507"/>
        <v>1697.7708012328765</v>
      </c>
      <c r="AM1742" s="41">
        <f t="shared" si="508"/>
        <v>1725.9106487671231</v>
      </c>
      <c r="AN1742" s="42">
        <f t="shared" si="509"/>
        <v>45715</v>
      </c>
      <c r="AO1742" s="43">
        <f t="shared" si="510"/>
        <v>4658.07</v>
      </c>
    </row>
    <row r="1743" spans="1:41" s="24" customFormat="1" ht="15.75" customHeight="1" x14ac:dyDescent="0.35">
      <c r="A1743" s="36" t="s">
        <v>27</v>
      </c>
      <c r="B1743" s="36">
        <v>202509</v>
      </c>
      <c r="C1743" s="24" t="s">
        <v>736</v>
      </c>
      <c r="D1743" s="24" t="s">
        <v>119</v>
      </c>
      <c r="E1743" s="62">
        <v>45901</v>
      </c>
      <c r="F1743" s="62">
        <v>46265</v>
      </c>
      <c r="G1743" s="37" t="s">
        <v>2077</v>
      </c>
      <c r="H1743" s="36">
        <v>652316</v>
      </c>
      <c r="I1743" s="63">
        <v>43272</v>
      </c>
      <c r="J1743" s="24" t="s">
        <v>4648</v>
      </c>
      <c r="K1743" s="63">
        <f t="shared" si="493"/>
        <v>45901</v>
      </c>
      <c r="L1743" s="55">
        <f t="shared" si="494"/>
        <v>0.04</v>
      </c>
      <c r="M1743" s="76">
        <v>0.22500000000000001</v>
      </c>
      <c r="N1743" s="62">
        <v>45901</v>
      </c>
      <c r="O1743" s="62">
        <v>46265</v>
      </c>
      <c r="P1743" s="63"/>
      <c r="Q1743" s="63"/>
      <c r="R1743" s="78">
        <v>7</v>
      </c>
      <c r="S1743" s="63" t="str">
        <f>VLOOKUP(R1743,SA!$B$3:$C$11,2,1)</f>
        <v>0-25</v>
      </c>
      <c r="T1743" s="38" t="s">
        <v>97</v>
      </c>
      <c r="U1743" s="24" t="s">
        <v>5745</v>
      </c>
      <c r="V1743" s="24">
        <v>400000</v>
      </c>
      <c r="W1743" s="39">
        <f t="shared" si="495"/>
        <v>0</v>
      </c>
      <c r="X1743" s="29">
        <f t="shared" si="496"/>
        <v>0</v>
      </c>
      <c r="Y1743" s="40">
        <f t="shared" si="497"/>
        <v>365</v>
      </c>
      <c r="Z1743" s="38">
        <f t="shared" si="498"/>
        <v>46081</v>
      </c>
      <c r="AA1743" s="41">
        <f t="shared" si="499"/>
        <v>181</v>
      </c>
      <c r="AB1743" s="24" t="s">
        <v>113</v>
      </c>
      <c r="AC1743" s="41">
        <f t="shared" si="500"/>
        <v>4043.8364000000001</v>
      </c>
      <c r="AD1743" s="41">
        <v>1</v>
      </c>
      <c r="AE1743" s="72">
        <f>INDEX(SA!$C$2:$G$11,MATCH(Details!S1743,SA!$C$2:$C$11,0),MATCH(Details!V1743,SA!$C$2:$G$2,0))*Y1743/(F1743-E1743+1)</f>
        <v>3426.98</v>
      </c>
      <c r="AF1743" s="41">
        <f t="shared" si="501"/>
        <v>0</v>
      </c>
      <c r="AG1743" s="41">
        <f t="shared" si="502"/>
        <v>0</v>
      </c>
      <c r="AH1743" s="41">
        <f t="shared" si="503"/>
        <v>616.85640000000001</v>
      </c>
      <c r="AI1743" s="60">
        <f t="shared" si="504"/>
        <v>137.07920000000001</v>
      </c>
      <c r="AJ1743" s="60">
        <f t="shared" si="505"/>
        <v>771.07050000000004</v>
      </c>
      <c r="AK1743" s="60">
        <f t="shared" si="506"/>
        <v>1699.4065205479453</v>
      </c>
      <c r="AL1743" s="60">
        <f t="shared" si="507"/>
        <v>1249.0637926027398</v>
      </c>
      <c r="AM1743" s="41">
        <f t="shared" si="508"/>
        <v>1269.7665073972601</v>
      </c>
      <c r="AN1743" s="42">
        <f t="shared" si="509"/>
        <v>45715</v>
      </c>
      <c r="AO1743" s="43">
        <f t="shared" si="510"/>
        <v>3426.98</v>
      </c>
    </row>
    <row r="1744" spans="1:41" s="24" customFormat="1" ht="15.75" customHeight="1" x14ac:dyDescent="0.35">
      <c r="A1744" s="36" t="s">
        <v>27</v>
      </c>
      <c r="B1744" s="36">
        <v>202509</v>
      </c>
      <c r="C1744" s="24" t="s">
        <v>736</v>
      </c>
      <c r="D1744" s="24" t="s">
        <v>119</v>
      </c>
      <c r="E1744" s="62">
        <v>45901</v>
      </c>
      <c r="F1744" s="62">
        <v>46265</v>
      </c>
      <c r="G1744" s="37" t="s">
        <v>2078</v>
      </c>
      <c r="H1744" s="36">
        <v>652316</v>
      </c>
      <c r="I1744" s="63">
        <v>32757</v>
      </c>
      <c r="J1744" s="24" t="s">
        <v>4649</v>
      </c>
      <c r="K1744" s="63">
        <f t="shared" si="493"/>
        <v>45901</v>
      </c>
      <c r="L1744" s="55">
        <f t="shared" si="494"/>
        <v>0.04</v>
      </c>
      <c r="M1744" s="76">
        <v>0.22500000000000001</v>
      </c>
      <c r="N1744" s="62">
        <v>45901</v>
      </c>
      <c r="O1744" s="62">
        <v>46265</v>
      </c>
      <c r="P1744" s="63"/>
      <c r="Q1744" s="63"/>
      <c r="R1744" s="78">
        <v>35</v>
      </c>
      <c r="S1744" s="63" t="str">
        <f>VLOOKUP(R1744,SA!$B$3:$C$11,2,1)</f>
        <v>26-35</v>
      </c>
      <c r="T1744" s="38" t="s">
        <v>98</v>
      </c>
      <c r="U1744" s="24" t="s">
        <v>5743</v>
      </c>
      <c r="V1744" s="24">
        <v>400000</v>
      </c>
      <c r="W1744" s="39">
        <f t="shared" si="495"/>
        <v>0</v>
      </c>
      <c r="X1744" s="29">
        <f t="shared" si="496"/>
        <v>0</v>
      </c>
      <c r="Y1744" s="40">
        <f t="shared" si="497"/>
        <v>365</v>
      </c>
      <c r="Z1744" s="38">
        <f t="shared" si="498"/>
        <v>46081</v>
      </c>
      <c r="AA1744" s="41">
        <f t="shared" si="499"/>
        <v>181</v>
      </c>
      <c r="AB1744" s="24" t="s">
        <v>113</v>
      </c>
      <c r="AC1744" s="41">
        <f t="shared" si="500"/>
        <v>4533.0290000000005</v>
      </c>
      <c r="AD1744" s="41">
        <v>1</v>
      </c>
      <c r="AE1744" s="72">
        <f>INDEX(SA!$C$2:$G$11,MATCH(Details!S1744,SA!$C$2:$C$11,0),MATCH(Details!V1744,SA!$C$2:$G$2,0))*Y1744/(F1744-E1744+1)</f>
        <v>3841.55</v>
      </c>
      <c r="AF1744" s="41">
        <f t="shared" si="501"/>
        <v>0</v>
      </c>
      <c r="AG1744" s="41">
        <f t="shared" si="502"/>
        <v>0</v>
      </c>
      <c r="AH1744" s="41">
        <f t="shared" si="503"/>
        <v>691.47900000000004</v>
      </c>
      <c r="AI1744" s="60">
        <f t="shared" si="504"/>
        <v>153.66200000000001</v>
      </c>
      <c r="AJ1744" s="60">
        <f t="shared" si="505"/>
        <v>864.34875000000011</v>
      </c>
      <c r="AK1744" s="60">
        <f t="shared" si="506"/>
        <v>1904.9878082191783</v>
      </c>
      <c r="AL1744" s="60">
        <f t="shared" si="507"/>
        <v>1400.1660390410959</v>
      </c>
      <c r="AM1744" s="41">
        <f t="shared" si="508"/>
        <v>1423.3732109589046</v>
      </c>
      <c r="AN1744" s="42">
        <f t="shared" si="509"/>
        <v>45715</v>
      </c>
      <c r="AO1744" s="43">
        <f t="shared" si="510"/>
        <v>3841.55</v>
      </c>
    </row>
    <row r="1745" spans="1:41" s="24" customFormat="1" ht="15.75" customHeight="1" x14ac:dyDescent="0.35">
      <c r="A1745" s="36" t="s">
        <v>27</v>
      </c>
      <c r="B1745" s="36">
        <v>202509</v>
      </c>
      <c r="C1745" s="24" t="s">
        <v>736</v>
      </c>
      <c r="D1745" s="24" t="s">
        <v>119</v>
      </c>
      <c r="E1745" s="62">
        <v>45901</v>
      </c>
      <c r="F1745" s="62">
        <v>46265</v>
      </c>
      <c r="G1745" s="37" t="s">
        <v>2079</v>
      </c>
      <c r="H1745" s="36">
        <v>652321</v>
      </c>
      <c r="I1745" s="63">
        <v>40843</v>
      </c>
      <c r="J1745" s="24" t="s">
        <v>4650</v>
      </c>
      <c r="K1745" s="63">
        <f t="shared" si="493"/>
        <v>45901</v>
      </c>
      <c r="L1745" s="55">
        <f t="shared" si="494"/>
        <v>0.04</v>
      </c>
      <c r="M1745" s="76">
        <v>0.22500000000000001</v>
      </c>
      <c r="N1745" s="62">
        <v>45901</v>
      </c>
      <c r="O1745" s="62">
        <v>46265</v>
      </c>
      <c r="P1745" s="63"/>
      <c r="Q1745" s="63"/>
      <c r="R1745" s="78">
        <v>13</v>
      </c>
      <c r="S1745" s="63" t="str">
        <f>VLOOKUP(R1745,SA!$B$3:$C$11,2,1)</f>
        <v>0-25</v>
      </c>
      <c r="T1745" s="38" t="s">
        <v>98</v>
      </c>
      <c r="U1745" s="24" t="s">
        <v>5746</v>
      </c>
      <c r="V1745" s="24">
        <v>400000</v>
      </c>
      <c r="W1745" s="39">
        <f t="shared" si="495"/>
        <v>0</v>
      </c>
      <c r="X1745" s="29">
        <f t="shared" si="496"/>
        <v>0</v>
      </c>
      <c r="Y1745" s="40">
        <f t="shared" si="497"/>
        <v>365</v>
      </c>
      <c r="Z1745" s="38">
        <f t="shared" si="498"/>
        <v>46081</v>
      </c>
      <c r="AA1745" s="41">
        <f t="shared" si="499"/>
        <v>181</v>
      </c>
      <c r="AB1745" s="24" t="s">
        <v>113</v>
      </c>
      <c r="AC1745" s="41">
        <f t="shared" si="500"/>
        <v>4043.8364000000001</v>
      </c>
      <c r="AD1745" s="41">
        <v>1</v>
      </c>
      <c r="AE1745" s="72">
        <f>INDEX(SA!$C$2:$G$11,MATCH(Details!S1745,SA!$C$2:$C$11,0),MATCH(Details!V1745,SA!$C$2:$G$2,0))*Y1745/(F1745-E1745+1)</f>
        <v>3426.98</v>
      </c>
      <c r="AF1745" s="41">
        <f t="shared" si="501"/>
        <v>0</v>
      </c>
      <c r="AG1745" s="41">
        <f t="shared" si="502"/>
        <v>0</v>
      </c>
      <c r="AH1745" s="41">
        <f t="shared" si="503"/>
        <v>616.85640000000001</v>
      </c>
      <c r="AI1745" s="60">
        <f t="shared" si="504"/>
        <v>137.07920000000001</v>
      </c>
      <c r="AJ1745" s="60">
        <f t="shared" si="505"/>
        <v>771.07050000000004</v>
      </c>
      <c r="AK1745" s="60">
        <f t="shared" si="506"/>
        <v>1699.4065205479453</v>
      </c>
      <c r="AL1745" s="60">
        <f t="shared" si="507"/>
        <v>1249.0637926027398</v>
      </c>
      <c r="AM1745" s="41">
        <f t="shared" si="508"/>
        <v>1269.7665073972601</v>
      </c>
      <c r="AN1745" s="42">
        <f t="shared" si="509"/>
        <v>45715</v>
      </c>
      <c r="AO1745" s="43">
        <f t="shared" si="510"/>
        <v>3426.98</v>
      </c>
    </row>
    <row r="1746" spans="1:41" s="24" customFormat="1" ht="15.75" customHeight="1" x14ac:dyDescent="0.35">
      <c r="A1746" s="36" t="s">
        <v>27</v>
      </c>
      <c r="B1746" s="36">
        <v>202509</v>
      </c>
      <c r="C1746" s="24" t="s">
        <v>736</v>
      </c>
      <c r="D1746" s="24" t="s">
        <v>119</v>
      </c>
      <c r="E1746" s="62">
        <v>45901</v>
      </c>
      <c r="F1746" s="62">
        <v>46265</v>
      </c>
      <c r="G1746" s="37" t="s">
        <v>2080</v>
      </c>
      <c r="H1746" s="36">
        <v>652321</v>
      </c>
      <c r="I1746" s="63">
        <v>32144</v>
      </c>
      <c r="J1746" s="24" t="s">
        <v>4651</v>
      </c>
      <c r="K1746" s="63">
        <f t="shared" si="493"/>
        <v>45901</v>
      </c>
      <c r="L1746" s="55">
        <f t="shared" si="494"/>
        <v>0.04</v>
      </c>
      <c r="M1746" s="76">
        <v>0.22500000000000001</v>
      </c>
      <c r="N1746" s="62">
        <v>45901</v>
      </c>
      <c r="O1746" s="62">
        <v>46265</v>
      </c>
      <c r="P1746" s="63"/>
      <c r="Q1746" s="63"/>
      <c r="R1746" s="78">
        <v>37</v>
      </c>
      <c r="S1746" s="63" t="str">
        <f>VLOOKUP(R1746,SA!$B$3:$C$11,2,1)</f>
        <v>36-45</v>
      </c>
      <c r="T1746" s="38" t="s">
        <v>98</v>
      </c>
      <c r="U1746" s="24" t="s">
        <v>5743</v>
      </c>
      <c r="V1746" s="24">
        <v>400000</v>
      </c>
      <c r="W1746" s="39">
        <f t="shared" si="495"/>
        <v>0</v>
      </c>
      <c r="X1746" s="29">
        <f t="shared" si="496"/>
        <v>0</v>
      </c>
      <c r="Y1746" s="40">
        <f t="shared" si="497"/>
        <v>365</v>
      </c>
      <c r="Z1746" s="38">
        <f t="shared" si="498"/>
        <v>46081</v>
      </c>
      <c r="AA1746" s="41">
        <f t="shared" si="499"/>
        <v>181</v>
      </c>
      <c r="AB1746" s="24" t="s">
        <v>113</v>
      </c>
      <c r="AC1746" s="41">
        <f t="shared" si="500"/>
        <v>5496.5225999999993</v>
      </c>
      <c r="AD1746" s="41">
        <v>1</v>
      </c>
      <c r="AE1746" s="72">
        <f>INDEX(SA!$C$2:$G$11,MATCH(Details!S1746,SA!$C$2:$C$11,0),MATCH(Details!V1746,SA!$C$2:$G$2,0))*Y1746/(F1746-E1746+1)</f>
        <v>4658.07</v>
      </c>
      <c r="AF1746" s="41">
        <f t="shared" si="501"/>
        <v>0</v>
      </c>
      <c r="AG1746" s="41">
        <f t="shared" si="502"/>
        <v>0</v>
      </c>
      <c r="AH1746" s="41">
        <f t="shared" si="503"/>
        <v>838.45259999999996</v>
      </c>
      <c r="AI1746" s="60">
        <f t="shared" si="504"/>
        <v>186.3228</v>
      </c>
      <c r="AJ1746" s="60">
        <f t="shared" si="505"/>
        <v>1048.06575</v>
      </c>
      <c r="AK1746" s="60">
        <f t="shared" si="506"/>
        <v>2309.8922465753421</v>
      </c>
      <c r="AL1746" s="60">
        <f t="shared" si="507"/>
        <v>1697.7708012328765</v>
      </c>
      <c r="AM1746" s="41">
        <f t="shared" si="508"/>
        <v>1725.9106487671231</v>
      </c>
      <c r="AN1746" s="42">
        <f t="shared" si="509"/>
        <v>45715</v>
      </c>
      <c r="AO1746" s="43">
        <f t="shared" si="510"/>
        <v>4658.07</v>
      </c>
    </row>
    <row r="1747" spans="1:41" s="24" customFormat="1" ht="15.75" customHeight="1" x14ac:dyDescent="0.35">
      <c r="A1747" s="36" t="s">
        <v>27</v>
      </c>
      <c r="B1747" s="36">
        <v>202509</v>
      </c>
      <c r="C1747" s="24" t="s">
        <v>736</v>
      </c>
      <c r="D1747" s="24" t="s">
        <v>119</v>
      </c>
      <c r="E1747" s="62">
        <v>45901</v>
      </c>
      <c r="F1747" s="62">
        <v>46265</v>
      </c>
      <c r="G1747" s="37" t="s">
        <v>2081</v>
      </c>
      <c r="H1747" s="36">
        <v>652321</v>
      </c>
      <c r="I1747" s="63">
        <v>16258</v>
      </c>
      <c r="J1747" s="24" t="s">
        <v>4652</v>
      </c>
      <c r="K1747" s="63">
        <f t="shared" si="493"/>
        <v>45901</v>
      </c>
      <c r="L1747" s="55">
        <f t="shared" si="494"/>
        <v>0.04</v>
      </c>
      <c r="M1747" s="76">
        <v>0.22500000000000001</v>
      </c>
      <c r="N1747" s="62">
        <v>45901</v>
      </c>
      <c r="O1747" s="62">
        <v>46265</v>
      </c>
      <c r="P1747" s="63"/>
      <c r="Q1747" s="63"/>
      <c r="R1747" s="78">
        <v>81</v>
      </c>
      <c r="S1747" s="63" t="str">
        <f>VLOOKUP(R1747,SA!$B$3:$C$11,2,1)</f>
        <v>81-100</v>
      </c>
      <c r="T1747" s="38" t="s">
        <v>97</v>
      </c>
      <c r="U1747" s="24" t="s">
        <v>5744</v>
      </c>
      <c r="V1747" s="24">
        <v>400000</v>
      </c>
      <c r="W1747" s="39">
        <f t="shared" si="495"/>
        <v>0</v>
      </c>
      <c r="X1747" s="29">
        <f t="shared" si="496"/>
        <v>0</v>
      </c>
      <c r="Y1747" s="40">
        <f t="shared" si="497"/>
        <v>365</v>
      </c>
      <c r="Z1747" s="38">
        <f t="shared" si="498"/>
        <v>46081</v>
      </c>
      <c r="AA1747" s="41">
        <f t="shared" si="499"/>
        <v>181</v>
      </c>
      <c r="AB1747" s="24" t="s">
        <v>113</v>
      </c>
      <c r="AC1747" s="41">
        <f t="shared" si="500"/>
        <v>29599.473999999998</v>
      </c>
      <c r="AD1747" s="41">
        <v>1</v>
      </c>
      <c r="AE1747" s="72">
        <f>INDEX(SA!$C$2:$G$11,MATCH(Details!S1747,SA!$C$2:$C$11,0),MATCH(Details!V1747,SA!$C$2:$G$2,0))*Y1747/(F1747-E1747+1)</f>
        <v>25084.3</v>
      </c>
      <c r="AF1747" s="41">
        <f t="shared" si="501"/>
        <v>0</v>
      </c>
      <c r="AG1747" s="41">
        <f t="shared" si="502"/>
        <v>0</v>
      </c>
      <c r="AH1747" s="41">
        <f t="shared" si="503"/>
        <v>4515.174</v>
      </c>
      <c r="AI1747" s="60">
        <f t="shared" si="504"/>
        <v>1003.372</v>
      </c>
      <c r="AJ1747" s="60">
        <f t="shared" si="505"/>
        <v>5643.9674999999997</v>
      </c>
      <c r="AK1747" s="60">
        <f t="shared" si="506"/>
        <v>12439.063835616438</v>
      </c>
      <c r="AL1747" s="60">
        <f t="shared" si="507"/>
        <v>9142.7119191780821</v>
      </c>
      <c r="AM1747" s="41">
        <f t="shared" si="508"/>
        <v>9294.2485808219171</v>
      </c>
      <c r="AN1747" s="42">
        <f t="shared" si="509"/>
        <v>45715</v>
      </c>
      <c r="AO1747" s="43">
        <f t="shared" si="510"/>
        <v>25084.3</v>
      </c>
    </row>
    <row r="1748" spans="1:41" s="24" customFormat="1" ht="15.75" customHeight="1" x14ac:dyDescent="0.35">
      <c r="A1748" s="36" t="s">
        <v>27</v>
      </c>
      <c r="B1748" s="36">
        <v>202509</v>
      </c>
      <c r="C1748" s="24" t="s">
        <v>736</v>
      </c>
      <c r="D1748" s="24" t="s">
        <v>119</v>
      </c>
      <c r="E1748" s="62">
        <v>45901</v>
      </c>
      <c r="F1748" s="62">
        <v>46265</v>
      </c>
      <c r="G1748" s="37" t="s">
        <v>2082</v>
      </c>
      <c r="H1748" s="36">
        <v>652321</v>
      </c>
      <c r="I1748" s="63">
        <v>41467</v>
      </c>
      <c r="J1748" s="24" t="s">
        <v>4653</v>
      </c>
      <c r="K1748" s="63">
        <f t="shared" si="493"/>
        <v>45901</v>
      </c>
      <c r="L1748" s="55">
        <f t="shared" si="494"/>
        <v>0.04</v>
      </c>
      <c r="M1748" s="76">
        <v>0.22500000000000001</v>
      </c>
      <c r="N1748" s="62">
        <v>45901</v>
      </c>
      <c r="O1748" s="62">
        <v>46265</v>
      </c>
      <c r="P1748" s="63"/>
      <c r="Q1748" s="63"/>
      <c r="R1748" s="78">
        <v>12</v>
      </c>
      <c r="S1748" s="63" t="str">
        <f>VLOOKUP(R1748,SA!$B$3:$C$11,2,1)</f>
        <v>0-25</v>
      </c>
      <c r="T1748" s="38" t="s">
        <v>97</v>
      </c>
      <c r="U1748" s="24" t="s">
        <v>5745</v>
      </c>
      <c r="V1748" s="24">
        <v>400000</v>
      </c>
      <c r="W1748" s="39">
        <f t="shared" si="495"/>
        <v>0</v>
      </c>
      <c r="X1748" s="29">
        <f t="shared" si="496"/>
        <v>0</v>
      </c>
      <c r="Y1748" s="40">
        <f t="shared" si="497"/>
        <v>365</v>
      </c>
      <c r="Z1748" s="38">
        <f t="shared" si="498"/>
        <v>46081</v>
      </c>
      <c r="AA1748" s="41">
        <f t="shared" si="499"/>
        <v>181</v>
      </c>
      <c r="AB1748" s="24" t="s">
        <v>113</v>
      </c>
      <c r="AC1748" s="41">
        <f t="shared" si="500"/>
        <v>4043.8364000000001</v>
      </c>
      <c r="AD1748" s="41">
        <v>1</v>
      </c>
      <c r="AE1748" s="72">
        <f>INDEX(SA!$C$2:$G$11,MATCH(Details!S1748,SA!$C$2:$C$11,0),MATCH(Details!V1748,SA!$C$2:$G$2,0))*Y1748/(F1748-E1748+1)</f>
        <v>3426.98</v>
      </c>
      <c r="AF1748" s="41">
        <f t="shared" si="501"/>
        <v>0</v>
      </c>
      <c r="AG1748" s="41">
        <f t="shared" si="502"/>
        <v>0</v>
      </c>
      <c r="AH1748" s="41">
        <f t="shared" si="503"/>
        <v>616.85640000000001</v>
      </c>
      <c r="AI1748" s="60">
        <f t="shared" si="504"/>
        <v>137.07920000000001</v>
      </c>
      <c r="AJ1748" s="60">
        <f t="shared" si="505"/>
        <v>771.07050000000004</v>
      </c>
      <c r="AK1748" s="60">
        <f t="shared" si="506"/>
        <v>1699.4065205479453</v>
      </c>
      <c r="AL1748" s="60">
        <f t="shared" si="507"/>
        <v>1249.0637926027398</v>
      </c>
      <c r="AM1748" s="41">
        <f t="shared" si="508"/>
        <v>1269.7665073972601</v>
      </c>
      <c r="AN1748" s="42">
        <f t="shared" si="509"/>
        <v>45715</v>
      </c>
      <c r="AO1748" s="43">
        <f t="shared" si="510"/>
        <v>3426.98</v>
      </c>
    </row>
    <row r="1749" spans="1:41" s="24" customFormat="1" ht="15.75" customHeight="1" x14ac:dyDescent="0.35">
      <c r="A1749" s="36" t="s">
        <v>27</v>
      </c>
      <c r="B1749" s="36">
        <v>202509</v>
      </c>
      <c r="C1749" s="24" t="s">
        <v>736</v>
      </c>
      <c r="D1749" s="24" t="s">
        <v>119</v>
      </c>
      <c r="E1749" s="62">
        <v>45901</v>
      </c>
      <c r="F1749" s="62">
        <v>46265</v>
      </c>
      <c r="G1749" s="37" t="s">
        <v>301</v>
      </c>
      <c r="H1749" s="36">
        <v>652321</v>
      </c>
      <c r="I1749" s="63">
        <v>29387</v>
      </c>
      <c r="J1749" s="24" t="s">
        <v>4654</v>
      </c>
      <c r="K1749" s="63">
        <f t="shared" si="493"/>
        <v>45901</v>
      </c>
      <c r="L1749" s="55">
        <f t="shared" si="494"/>
        <v>0.04</v>
      </c>
      <c r="M1749" s="76">
        <v>0.22500000000000001</v>
      </c>
      <c r="N1749" s="62">
        <v>45901</v>
      </c>
      <c r="O1749" s="62">
        <v>46265</v>
      </c>
      <c r="P1749" s="63"/>
      <c r="Q1749" s="63"/>
      <c r="R1749" s="78">
        <v>45</v>
      </c>
      <c r="S1749" s="63" t="str">
        <f>VLOOKUP(R1749,SA!$B$3:$C$11,2,1)</f>
        <v>36-45</v>
      </c>
      <c r="T1749" s="38" t="s">
        <v>97</v>
      </c>
      <c r="U1749" s="24" t="s">
        <v>56</v>
      </c>
      <c r="V1749" s="24">
        <v>400000</v>
      </c>
      <c r="W1749" s="39">
        <f t="shared" si="495"/>
        <v>400000</v>
      </c>
      <c r="X1749" s="29">
        <f t="shared" si="496"/>
        <v>1</v>
      </c>
      <c r="Y1749" s="40">
        <f t="shared" si="497"/>
        <v>365</v>
      </c>
      <c r="Z1749" s="38">
        <f t="shared" si="498"/>
        <v>46081</v>
      </c>
      <c r="AA1749" s="41">
        <f t="shared" si="499"/>
        <v>181</v>
      </c>
      <c r="AB1749" s="24" t="s">
        <v>113</v>
      </c>
      <c r="AC1749" s="41">
        <f t="shared" si="500"/>
        <v>5496.5225999999993</v>
      </c>
      <c r="AD1749" s="41">
        <v>1</v>
      </c>
      <c r="AE1749" s="72">
        <f>INDEX(SA!$C$2:$G$11,MATCH(Details!S1749,SA!$C$2:$C$11,0),MATCH(Details!V1749,SA!$C$2:$G$2,0))*Y1749/(F1749-E1749+1)</f>
        <v>4658.07</v>
      </c>
      <c r="AF1749" s="41">
        <f t="shared" si="501"/>
        <v>0</v>
      </c>
      <c r="AG1749" s="41">
        <f t="shared" si="502"/>
        <v>0</v>
      </c>
      <c r="AH1749" s="41">
        <f t="shared" si="503"/>
        <v>838.45259999999996</v>
      </c>
      <c r="AI1749" s="60">
        <f t="shared" si="504"/>
        <v>186.3228</v>
      </c>
      <c r="AJ1749" s="60">
        <f t="shared" si="505"/>
        <v>1048.06575</v>
      </c>
      <c r="AK1749" s="60">
        <f t="shared" si="506"/>
        <v>2309.8922465753421</v>
      </c>
      <c r="AL1749" s="60">
        <f t="shared" si="507"/>
        <v>1697.7708012328765</v>
      </c>
      <c r="AM1749" s="41">
        <f t="shared" si="508"/>
        <v>1725.9106487671231</v>
      </c>
      <c r="AN1749" s="42">
        <f t="shared" si="509"/>
        <v>45715</v>
      </c>
      <c r="AO1749" s="43">
        <f t="shared" si="510"/>
        <v>4658.07</v>
      </c>
    </row>
    <row r="1750" spans="1:41" s="24" customFormat="1" ht="15.75" customHeight="1" x14ac:dyDescent="0.35">
      <c r="A1750" s="36" t="s">
        <v>27</v>
      </c>
      <c r="B1750" s="36">
        <v>202509</v>
      </c>
      <c r="C1750" s="24" t="s">
        <v>736</v>
      </c>
      <c r="D1750" s="24" t="s">
        <v>119</v>
      </c>
      <c r="E1750" s="62">
        <v>45901</v>
      </c>
      <c r="F1750" s="62">
        <v>46265</v>
      </c>
      <c r="G1750" s="37" t="s">
        <v>2083</v>
      </c>
      <c r="H1750" s="36">
        <v>652325</v>
      </c>
      <c r="I1750" s="63">
        <v>21916</v>
      </c>
      <c r="J1750" s="24" t="s">
        <v>4655</v>
      </c>
      <c r="K1750" s="63">
        <f t="shared" si="493"/>
        <v>45901</v>
      </c>
      <c r="L1750" s="55">
        <f t="shared" si="494"/>
        <v>0.04</v>
      </c>
      <c r="M1750" s="76">
        <v>0.22500000000000001</v>
      </c>
      <c r="N1750" s="62">
        <v>45901</v>
      </c>
      <c r="O1750" s="62">
        <v>46265</v>
      </c>
      <c r="P1750" s="63"/>
      <c r="Q1750" s="63"/>
      <c r="R1750" s="78">
        <v>65</v>
      </c>
      <c r="S1750" s="63" t="str">
        <f>VLOOKUP(R1750,SA!$B$3:$C$11,2,1)</f>
        <v>56-65</v>
      </c>
      <c r="T1750" s="38" t="s">
        <v>98</v>
      </c>
      <c r="U1750" s="24" t="s">
        <v>5747</v>
      </c>
      <c r="V1750" s="24">
        <v>400000</v>
      </c>
      <c r="W1750" s="39">
        <f t="shared" si="495"/>
        <v>0</v>
      </c>
      <c r="X1750" s="29">
        <f t="shared" si="496"/>
        <v>0</v>
      </c>
      <c r="Y1750" s="40">
        <f t="shared" si="497"/>
        <v>365</v>
      </c>
      <c r="Z1750" s="38">
        <f t="shared" si="498"/>
        <v>46081</v>
      </c>
      <c r="AA1750" s="41">
        <f t="shared" si="499"/>
        <v>181</v>
      </c>
      <c r="AB1750" s="24" t="s">
        <v>113</v>
      </c>
      <c r="AC1750" s="41">
        <f t="shared" si="500"/>
        <v>11909.7282</v>
      </c>
      <c r="AD1750" s="41">
        <v>1</v>
      </c>
      <c r="AE1750" s="72">
        <f>INDEX(SA!$C$2:$G$11,MATCH(Details!S1750,SA!$C$2:$C$11,0),MATCH(Details!V1750,SA!$C$2:$G$2,0))*Y1750/(F1750-E1750+1)</f>
        <v>10092.99</v>
      </c>
      <c r="AF1750" s="41">
        <f t="shared" si="501"/>
        <v>0</v>
      </c>
      <c r="AG1750" s="41">
        <f t="shared" si="502"/>
        <v>0</v>
      </c>
      <c r="AH1750" s="41">
        <f t="shared" si="503"/>
        <v>1816.7382</v>
      </c>
      <c r="AI1750" s="60">
        <f t="shared" si="504"/>
        <v>403.71960000000001</v>
      </c>
      <c r="AJ1750" s="60">
        <f t="shared" si="505"/>
        <v>2270.9227500000002</v>
      </c>
      <c r="AK1750" s="60">
        <f t="shared" si="506"/>
        <v>5005.0169589041097</v>
      </c>
      <c r="AL1750" s="60">
        <f t="shared" si="507"/>
        <v>3678.6874647945206</v>
      </c>
      <c r="AM1750" s="41">
        <f t="shared" si="508"/>
        <v>3739.6601852054787</v>
      </c>
      <c r="AN1750" s="42">
        <f t="shared" si="509"/>
        <v>45715</v>
      </c>
      <c r="AO1750" s="43">
        <f t="shared" si="510"/>
        <v>10092.99</v>
      </c>
    </row>
    <row r="1751" spans="1:41" s="24" customFormat="1" ht="15.75" customHeight="1" x14ac:dyDescent="0.35">
      <c r="A1751" s="36" t="s">
        <v>27</v>
      </c>
      <c r="B1751" s="36">
        <v>202509</v>
      </c>
      <c r="C1751" s="24" t="s">
        <v>736</v>
      </c>
      <c r="D1751" s="24" t="s">
        <v>119</v>
      </c>
      <c r="E1751" s="62">
        <v>45901</v>
      </c>
      <c r="F1751" s="62">
        <v>46265</v>
      </c>
      <c r="G1751" s="37" t="s">
        <v>520</v>
      </c>
      <c r="H1751" s="36">
        <v>652325</v>
      </c>
      <c r="I1751" s="63">
        <v>36154</v>
      </c>
      <c r="J1751" s="24" t="s">
        <v>4656</v>
      </c>
      <c r="K1751" s="63">
        <f t="shared" si="493"/>
        <v>45901</v>
      </c>
      <c r="L1751" s="55">
        <f t="shared" si="494"/>
        <v>0.04</v>
      </c>
      <c r="M1751" s="76">
        <v>0.22500000000000001</v>
      </c>
      <c r="N1751" s="62">
        <v>45901</v>
      </c>
      <c r="O1751" s="62">
        <v>46265</v>
      </c>
      <c r="P1751" s="63"/>
      <c r="Q1751" s="63"/>
      <c r="R1751" s="78">
        <v>26</v>
      </c>
      <c r="S1751" s="63" t="str">
        <f>VLOOKUP(R1751,SA!$B$3:$C$11,2,1)</f>
        <v>26-35</v>
      </c>
      <c r="T1751" s="38" t="s">
        <v>97</v>
      </c>
      <c r="U1751" s="24" t="s">
        <v>56</v>
      </c>
      <c r="V1751" s="24">
        <v>400000</v>
      </c>
      <c r="W1751" s="39">
        <f t="shared" si="495"/>
        <v>400000</v>
      </c>
      <c r="X1751" s="29">
        <f t="shared" si="496"/>
        <v>1</v>
      </c>
      <c r="Y1751" s="40">
        <f t="shared" si="497"/>
        <v>365</v>
      </c>
      <c r="Z1751" s="38">
        <f t="shared" si="498"/>
        <v>46081</v>
      </c>
      <c r="AA1751" s="41">
        <f t="shared" si="499"/>
        <v>181</v>
      </c>
      <c r="AB1751" s="24" t="s">
        <v>113</v>
      </c>
      <c r="AC1751" s="41">
        <f t="shared" si="500"/>
        <v>4533.0290000000005</v>
      </c>
      <c r="AD1751" s="41">
        <v>1</v>
      </c>
      <c r="AE1751" s="72">
        <f>INDEX(SA!$C$2:$G$11,MATCH(Details!S1751,SA!$C$2:$C$11,0),MATCH(Details!V1751,SA!$C$2:$G$2,0))*Y1751/(F1751-E1751+1)</f>
        <v>3841.55</v>
      </c>
      <c r="AF1751" s="41">
        <f t="shared" si="501"/>
        <v>0</v>
      </c>
      <c r="AG1751" s="41">
        <f t="shared" si="502"/>
        <v>0</v>
      </c>
      <c r="AH1751" s="41">
        <f t="shared" si="503"/>
        <v>691.47900000000004</v>
      </c>
      <c r="AI1751" s="60">
        <f t="shared" si="504"/>
        <v>153.66200000000001</v>
      </c>
      <c r="AJ1751" s="60">
        <f t="shared" si="505"/>
        <v>864.34875000000011</v>
      </c>
      <c r="AK1751" s="60">
        <f t="shared" si="506"/>
        <v>1904.9878082191783</v>
      </c>
      <c r="AL1751" s="60">
        <f t="shared" si="507"/>
        <v>1400.1660390410959</v>
      </c>
      <c r="AM1751" s="41">
        <f t="shared" si="508"/>
        <v>1423.3732109589046</v>
      </c>
      <c r="AN1751" s="42">
        <f t="shared" si="509"/>
        <v>45715</v>
      </c>
      <c r="AO1751" s="43">
        <f t="shared" si="510"/>
        <v>3841.55</v>
      </c>
    </row>
    <row r="1752" spans="1:41" s="24" customFormat="1" ht="15.75" customHeight="1" x14ac:dyDescent="0.35">
      <c r="A1752" s="36" t="s">
        <v>27</v>
      </c>
      <c r="B1752" s="36">
        <v>202509</v>
      </c>
      <c r="C1752" s="24" t="s">
        <v>736</v>
      </c>
      <c r="D1752" s="24" t="s">
        <v>119</v>
      </c>
      <c r="E1752" s="62">
        <v>45901</v>
      </c>
      <c r="F1752" s="62">
        <v>46265</v>
      </c>
      <c r="G1752" s="37" t="s">
        <v>2084</v>
      </c>
      <c r="H1752" s="36">
        <v>652325</v>
      </c>
      <c r="I1752" s="63">
        <v>20821</v>
      </c>
      <c r="J1752" s="24" t="s">
        <v>4657</v>
      </c>
      <c r="K1752" s="63">
        <f t="shared" si="493"/>
        <v>45901</v>
      </c>
      <c r="L1752" s="55">
        <f t="shared" si="494"/>
        <v>0.04</v>
      </c>
      <c r="M1752" s="76">
        <v>0.22500000000000001</v>
      </c>
      <c r="N1752" s="62">
        <v>45901</v>
      </c>
      <c r="O1752" s="62">
        <v>46265</v>
      </c>
      <c r="P1752" s="63"/>
      <c r="Q1752" s="63"/>
      <c r="R1752" s="78">
        <v>68</v>
      </c>
      <c r="S1752" s="63" t="str">
        <f>VLOOKUP(R1752,SA!$B$3:$C$11,2,1)</f>
        <v>66-70</v>
      </c>
      <c r="T1752" s="38" t="s">
        <v>97</v>
      </c>
      <c r="U1752" s="24" t="s">
        <v>5744</v>
      </c>
      <c r="V1752" s="24">
        <v>400000</v>
      </c>
      <c r="W1752" s="39">
        <f t="shared" si="495"/>
        <v>0</v>
      </c>
      <c r="X1752" s="29">
        <f t="shared" si="496"/>
        <v>0</v>
      </c>
      <c r="Y1752" s="40">
        <f t="shared" si="497"/>
        <v>365</v>
      </c>
      <c r="Z1752" s="38">
        <f t="shared" si="498"/>
        <v>46081</v>
      </c>
      <c r="AA1752" s="41">
        <f t="shared" si="499"/>
        <v>181</v>
      </c>
      <c r="AB1752" s="24" t="s">
        <v>113</v>
      </c>
      <c r="AC1752" s="41">
        <f t="shared" si="500"/>
        <v>17021.971999999998</v>
      </c>
      <c r="AD1752" s="41">
        <v>1</v>
      </c>
      <c r="AE1752" s="72">
        <f>INDEX(SA!$C$2:$G$11,MATCH(Details!S1752,SA!$C$2:$C$11,0),MATCH(Details!V1752,SA!$C$2:$G$2,0))*Y1752/(F1752-E1752+1)</f>
        <v>14425.4</v>
      </c>
      <c r="AF1752" s="41">
        <f t="shared" si="501"/>
        <v>0</v>
      </c>
      <c r="AG1752" s="41">
        <f t="shared" si="502"/>
        <v>0</v>
      </c>
      <c r="AH1752" s="41">
        <f t="shared" si="503"/>
        <v>2596.5719999999997</v>
      </c>
      <c r="AI1752" s="60">
        <f t="shared" si="504"/>
        <v>577.01599999999996</v>
      </c>
      <c r="AJ1752" s="60">
        <f t="shared" si="505"/>
        <v>3245.7150000000001</v>
      </c>
      <c r="AK1752" s="60">
        <f t="shared" si="506"/>
        <v>7153.4175342465751</v>
      </c>
      <c r="AL1752" s="60">
        <f t="shared" si="507"/>
        <v>5257.7618876712322</v>
      </c>
      <c r="AM1752" s="41">
        <f t="shared" si="508"/>
        <v>5344.9071123287686</v>
      </c>
      <c r="AN1752" s="42">
        <f t="shared" si="509"/>
        <v>45715</v>
      </c>
      <c r="AO1752" s="43">
        <f t="shared" si="510"/>
        <v>14425.4</v>
      </c>
    </row>
    <row r="1753" spans="1:41" s="24" customFormat="1" ht="15.75" customHeight="1" x14ac:dyDescent="0.35">
      <c r="A1753" s="36" t="s">
        <v>27</v>
      </c>
      <c r="B1753" s="36">
        <v>202509</v>
      </c>
      <c r="C1753" s="24" t="s">
        <v>736</v>
      </c>
      <c r="D1753" s="24" t="s">
        <v>119</v>
      </c>
      <c r="E1753" s="62">
        <v>45901</v>
      </c>
      <c r="F1753" s="62">
        <v>46265</v>
      </c>
      <c r="G1753" s="37" t="s">
        <v>142</v>
      </c>
      <c r="H1753" s="36">
        <v>652326</v>
      </c>
      <c r="I1753" s="63">
        <v>34704</v>
      </c>
      <c r="J1753" s="24" t="s">
        <v>4658</v>
      </c>
      <c r="K1753" s="63">
        <f t="shared" si="493"/>
        <v>45901</v>
      </c>
      <c r="L1753" s="55">
        <f t="shared" si="494"/>
        <v>0.04</v>
      </c>
      <c r="M1753" s="76">
        <v>0.22500000000000001</v>
      </c>
      <c r="N1753" s="62">
        <v>45901</v>
      </c>
      <c r="O1753" s="62">
        <v>46265</v>
      </c>
      <c r="P1753" s="63"/>
      <c r="Q1753" s="63"/>
      <c r="R1753" s="78">
        <v>30</v>
      </c>
      <c r="S1753" s="63" t="str">
        <f>VLOOKUP(R1753,SA!$B$3:$C$11,2,1)</f>
        <v>26-35</v>
      </c>
      <c r="T1753" s="38" t="s">
        <v>97</v>
      </c>
      <c r="U1753" s="24" t="s">
        <v>56</v>
      </c>
      <c r="V1753" s="24">
        <v>400000</v>
      </c>
      <c r="W1753" s="39">
        <f t="shared" si="495"/>
        <v>400000</v>
      </c>
      <c r="X1753" s="29">
        <f t="shared" si="496"/>
        <v>1</v>
      </c>
      <c r="Y1753" s="40">
        <f t="shared" si="497"/>
        <v>365</v>
      </c>
      <c r="Z1753" s="38">
        <f t="shared" si="498"/>
        <v>46081</v>
      </c>
      <c r="AA1753" s="41">
        <f t="shared" si="499"/>
        <v>181</v>
      </c>
      <c r="AB1753" s="24" t="s">
        <v>113</v>
      </c>
      <c r="AC1753" s="41">
        <f t="shared" si="500"/>
        <v>4533.0290000000005</v>
      </c>
      <c r="AD1753" s="41">
        <v>1</v>
      </c>
      <c r="AE1753" s="72">
        <f>INDEX(SA!$C$2:$G$11,MATCH(Details!S1753,SA!$C$2:$C$11,0),MATCH(Details!V1753,SA!$C$2:$G$2,0))*Y1753/(F1753-E1753+1)</f>
        <v>3841.55</v>
      </c>
      <c r="AF1753" s="41">
        <f t="shared" si="501"/>
        <v>0</v>
      </c>
      <c r="AG1753" s="41">
        <f t="shared" si="502"/>
        <v>0</v>
      </c>
      <c r="AH1753" s="41">
        <f t="shared" si="503"/>
        <v>691.47900000000004</v>
      </c>
      <c r="AI1753" s="60">
        <f t="shared" si="504"/>
        <v>153.66200000000001</v>
      </c>
      <c r="AJ1753" s="60">
        <f t="shared" si="505"/>
        <v>864.34875000000011</v>
      </c>
      <c r="AK1753" s="60">
        <f t="shared" si="506"/>
        <v>1904.9878082191783</v>
      </c>
      <c r="AL1753" s="60">
        <f t="shared" si="507"/>
        <v>1400.1660390410959</v>
      </c>
      <c r="AM1753" s="41">
        <f t="shared" si="508"/>
        <v>1423.3732109589046</v>
      </c>
      <c r="AN1753" s="42">
        <f t="shared" si="509"/>
        <v>45715</v>
      </c>
      <c r="AO1753" s="43">
        <f t="shared" si="510"/>
        <v>3841.55</v>
      </c>
    </row>
    <row r="1754" spans="1:41" s="24" customFormat="1" ht="15.75" customHeight="1" x14ac:dyDescent="0.35">
      <c r="A1754" s="36" t="s">
        <v>27</v>
      </c>
      <c r="B1754" s="36">
        <v>202509</v>
      </c>
      <c r="C1754" s="24" t="s">
        <v>736</v>
      </c>
      <c r="D1754" s="24" t="s">
        <v>119</v>
      </c>
      <c r="E1754" s="62">
        <v>45901</v>
      </c>
      <c r="F1754" s="62">
        <v>46265</v>
      </c>
      <c r="G1754" s="37" t="s">
        <v>2085</v>
      </c>
      <c r="H1754" s="36">
        <v>652326</v>
      </c>
      <c r="I1754" s="63">
        <v>25569</v>
      </c>
      <c r="J1754" s="24" t="s">
        <v>4659</v>
      </c>
      <c r="K1754" s="63">
        <f t="shared" si="493"/>
        <v>45901</v>
      </c>
      <c r="L1754" s="55">
        <f t="shared" si="494"/>
        <v>0.04</v>
      </c>
      <c r="M1754" s="76">
        <v>0.22500000000000001</v>
      </c>
      <c r="N1754" s="62">
        <v>45901</v>
      </c>
      <c r="O1754" s="62">
        <v>46265</v>
      </c>
      <c r="P1754" s="63"/>
      <c r="Q1754" s="63"/>
      <c r="R1754" s="78">
        <v>55</v>
      </c>
      <c r="S1754" s="63" t="str">
        <f>VLOOKUP(R1754,SA!$B$3:$C$11,2,1)</f>
        <v>46-55</v>
      </c>
      <c r="T1754" s="38" t="s">
        <v>98</v>
      </c>
      <c r="U1754" s="24" t="s">
        <v>5747</v>
      </c>
      <c r="V1754" s="24">
        <v>400000</v>
      </c>
      <c r="W1754" s="39">
        <f t="shared" si="495"/>
        <v>0</v>
      </c>
      <c r="X1754" s="29">
        <f t="shared" si="496"/>
        <v>0</v>
      </c>
      <c r="Y1754" s="40">
        <f t="shared" si="497"/>
        <v>365</v>
      </c>
      <c r="Z1754" s="38">
        <f t="shared" si="498"/>
        <v>46081</v>
      </c>
      <c r="AA1754" s="41">
        <f t="shared" si="499"/>
        <v>181</v>
      </c>
      <c r="AB1754" s="24" t="s">
        <v>113</v>
      </c>
      <c r="AC1754" s="41">
        <f t="shared" si="500"/>
        <v>8108.2165999999997</v>
      </c>
      <c r="AD1754" s="41">
        <v>1</v>
      </c>
      <c r="AE1754" s="72">
        <f>INDEX(SA!$C$2:$G$11,MATCH(Details!S1754,SA!$C$2:$C$11,0),MATCH(Details!V1754,SA!$C$2:$G$2,0))*Y1754/(F1754-E1754+1)</f>
        <v>6871.37</v>
      </c>
      <c r="AF1754" s="41">
        <f t="shared" si="501"/>
        <v>0</v>
      </c>
      <c r="AG1754" s="41">
        <f t="shared" si="502"/>
        <v>0</v>
      </c>
      <c r="AH1754" s="41">
        <f t="shared" si="503"/>
        <v>1236.8465999999999</v>
      </c>
      <c r="AI1754" s="60">
        <f t="shared" si="504"/>
        <v>274.85480000000001</v>
      </c>
      <c r="AJ1754" s="60">
        <f t="shared" si="505"/>
        <v>1546.05825</v>
      </c>
      <c r="AK1754" s="60">
        <f t="shared" si="506"/>
        <v>3407.446493150685</v>
      </c>
      <c r="AL1754" s="60">
        <f t="shared" si="507"/>
        <v>2504.4731724657536</v>
      </c>
      <c r="AM1754" s="41">
        <f t="shared" si="508"/>
        <v>2545.9837775342462</v>
      </c>
      <c r="AN1754" s="42">
        <f t="shared" si="509"/>
        <v>45715</v>
      </c>
      <c r="AO1754" s="43">
        <f t="shared" si="510"/>
        <v>6871.37</v>
      </c>
    </row>
    <row r="1755" spans="1:41" s="24" customFormat="1" ht="15.75" customHeight="1" x14ac:dyDescent="0.35">
      <c r="A1755" s="36" t="s">
        <v>27</v>
      </c>
      <c r="B1755" s="36">
        <v>202509</v>
      </c>
      <c r="C1755" s="24" t="s">
        <v>736</v>
      </c>
      <c r="D1755" s="24" t="s">
        <v>119</v>
      </c>
      <c r="E1755" s="62">
        <v>45901</v>
      </c>
      <c r="F1755" s="62">
        <v>46265</v>
      </c>
      <c r="G1755" s="37" t="s">
        <v>2086</v>
      </c>
      <c r="H1755" s="36">
        <v>652326</v>
      </c>
      <c r="I1755" s="63">
        <v>20090</v>
      </c>
      <c r="J1755" s="24" t="s">
        <v>4660</v>
      </c>
      <c r="K1755" s="63">
        <f t="shared" si="493"/>
        <v>45901</v>
      </c>
      <c r="L1755" s="55">
        <f t="shared" si="494"/>
        <v>0.04</v>
      </c>
      <c r="M1755" s="76">
        <v>0.22500000000000001</v>
      </c>
      <c r="N1755" s="62">
        <v>45901</v>
      </c>
      <c r="O1755" s="62">
        <v>46265</v>
      </c>
      <c r="P1755" s="63"/>
      <c r="Q1755" s="63"/>
      <c r="R1755" s="78">
        <v>70</v>
      </c>
      <c r="S1755" s="63" t="str">
        <f>VLOOKUP(R1755,SA!$B$3:$C$11,2,1)</f>
        <v>66-70</v>
      </c>
      <c r="T1755" s="38" t="s">
        <v>97</v>
      </c>
      <c r="U1755" s="24" t="s">
        <v>5744</v>
      </c>
      <c r="V1755" s="24">
        <v>400000</v>
      </c>
      <c r="W1755" s="39">
        <f t="shared" si="495"/>
        <v>0</v>
      </c>
      <c r="X1755" s="29">
        <f t="shared" si="496"/>
        <v>0</v>
      </c>
      <c r="Y1755" s="40">
        <f t="shared" si="497"/>
        <v>365</v>
      </c>
      <c r="Z1755" s="38">
        <f t="shared" si="498"/>
        <v>46081</v>
      </c>
      <c r="AA1755" s="41">
        <f t="shared" si="499"/>
        <v>181</v>
      </c>
      <c r="AB1755" s="24" t="s">
        <v>113</v>
      </c>
      <c r="AC1755" s="41">
        <f t="shared" si="500"/>
        <v>17021.971999999998</v>
      </c>
      <c r="AD1755" s="41">
        <v>1</v>
      </c>
      <c r="AE1755" s="72">
        <f>INDEX(SA!$C$2:$G$11,MATCH(Details!S1755,SA!$C$2:$C$11,0),MATCH(Details!V1755,SA!$C$2:$G$2,0))*Y1755/(F1755-E1755+1)</f>
        <v>14425.4</v>
      </c>
      <c r="AF1755" s="41">
        <f t="shared" si="501"/>
        <v>0</v>
      </c>
      <c r="AG1755" s="41">
        <f t="shared" si="502"/>
        <v>0</v>
      </c>
      <c r="AH1755" s="41">
        <f t="shared" si="503"/>
        <v>2596.5719999999997</v>
      </c>
      <c r="AI1755" s="60">
        <f t="shared" si="504"/>
        <v>577.01599999999996</v>
      </c>
      <c r="AJ1755" s="60">
        <f t="shared" si="505"/>
        <v>3245.7150000000001</v>
      </c>
      <c r="AK1755" s="60">
        <f t="shared" si="506"/>
        <v>7153.4175342465751</v>
      </c>
      <c r="AL1755" s="60">
        <f t="shared" si="507"/>
        <v>5257.7618876712322</v>
      </c>
      <c r="AM1755" s="41">
        <f t="shared" si="508"/>
        <v>5344.9071123287686</v>
      </c>
      <c r="AN1755" s="42">
        <f t="shared" si="509"/>
        <v>45715</v>
      </c>
      <c r="AO1755" s="43">
        <f t="shared" si="510"/>
        <v>14425.4</v>
      </c>
    </row>
    <row r="1756" spans="1:41" s="24" customFormat="1" ht="15.75" customHeight="1" x14ac:dyDescent="0.35">
      <c r="A1756" s="36" t="s">
        <v>27</v>
      </c>
      <c r="B1756" s="36">
        <v>202509</v>
      </c>
      <c r="C1756" s="24" t="s">
        <v>736</v>
      </c>
      <c r="D1756" s="24" t="s">
        <v>119</v>
      </c>
      <c r="E1756" s="62">
        <v>45901</v>
      </c>
      <c r="F1756" s="62">
        <v>46265</v>
      </c>
      <c r="G1756" s="37" t="s">
        <v>2087</v>
      </c>
      <c r="H1756" s="36">
        <v>652332</v>
      </c>
      <c r="I1756" s="63">
        <v>16438</v>
      </c>
      <c r="J1756" s="24" t="s">
        <v>4661</v>
      </c>
      <c r="K1756" s="63">
        <f t="shared" si="493"/>
        <v>45901</v>
      </c>
      <c r="L1756" s="55">
        <f t="shared" si="494"/>
        <v>0.04</v>
      </c>
      <c r="M1756" s="76">
        <v>0.22500000000000001</v>
      </c>
      <c r="N1756" s="62">
        <v>45901</v>
      </c>
      <c r="O1756" s="62">
        <v>46265</v>
      </c>
      <c r="P1756" s="63"/>
      <c r="Q1756" s="63"/>
      <c r="R1756" s="78">
        <v>80</v>
      </c>
      <c r="S1756" s="63" t="str">
        <f>VLOOKUP(R1756,SA!$B$3:$C$11,2,1)</f>
        <v>76-80</v>
      </c>
      <c r="T1756" s="38" t="s">
        <v>97</v>
      </c>
      <c r="U1756" s="24" t="s">
        <v>5744</v>
      </c>
      <c r="V1756" s="24">
        <v>400000</v>
      </c>
      <c r="W1756" s="39">
        <f t="shared" si="495"/>
        <v>0</v>
      </c>
      <c r="X1756" s="29">
        <f t="shared" si="496"/>
        <v>0</v>
      </c>
      <c r="Y1756" s="40">
        <f t="shared" si="497"/>
        <v>365</v>
      </c>
      <c r="Z1756" s="38">
        <f t="shared" si="498"/>
        <v>46081</v>
      </c>
      <c r="AA1756" s="41">
        <f t="shared" si="499"/>
        <v>181</v>
      </c>
      <c r="AB1756" s="24" t="s">
        <v>113</v>
      </c>
      <c r="AC1756" s="41">
        <f t="shared" si="500"/>
        <v>27110.087</v>
      </c>
      <c r="AD1756" s="41">
        <v>1</v>
      </c>
      <c r="AE1756" s="72">
        <f>INDEX(SA!$C$2:$G$11,MATCH(Details!S1756,SA!$C$2:$C$11,0),MATCH(Details!V1756,SA!$C$2:$G$2,0))*Y1756/(F1756-E1756+1)</f>
        <v>22974.65</v>
      </c>
      <c r="AF1756" s="41">
        <f t="shared" si="501"/>
        <v>0</v>
      </c>
      <c r="AG1756" s="41">
        <f t="shared" si="502"/>
        <v>0</v>
      </c>
      <c r="AH1756" s="41">
        <f t="shared" si="503"/>
        <v>4135.4369999999999</v>
      </c>
      <c r="AI1756" s="60">
        <f t="shared" si="504"/>
        <v>918.9860000000001</v>
      </c>
      <c r="AJ1756" s="60">
        <f t="shared" si="505"/>
        <v>5169.2962500000003</v>
      </c>
      <c r="AK1756" s="60">
        <f t="shared" si="506"/>
        <v>11392.908630136988</v>
      </c>
      <c r="AL1756" s="60">
        <f t="shared" si="507"/>
        <v>8373.7878431506851</v>
      </c>
      <c r="AM1756" s="41">
        <f t="shared" si="508"/>
        <v>8512.5799068493143</v>
      </c>
      <c r="AN1756" s="42">
        <f t="shared" si="509"/>
        <v>45715</v>
      </c>
      <c r="AO1756" s="43">
        <f t="shared" si="510"/>
        <v>22974.65</v>
      </c>
    </row>
    <row r="1757" spans="1:41" s="24" customFormat="1" ht="15.75" customHeight="1" x14ac:dyDescent="0.35">
      <c r="A1757" s="36" t="s">
        <v>27</v>
      </c>
      <c r="B1757" s="36">
        <v>202509</v>
      </c>
      <c r="C1757" s="24" t="s">
        <v>736</v>
      </c>
      <c r="D1757" s="24" t="s">
        <v>119</v>
      </c>
      <c r="E1757" s="62">
        <v>45901</v>
      </c>
      <c r="F1757" s="62">
        <v>46265</v>
      </c>
      <c r="G1757" s="37" t="s">
        <v>2088</v>
      </c>
      <c r="H1757" s="36">
        <v>652332</v>
      </c>
      <c r="I1757" s="63">
        <v>40087</v>
      </c>
      <c r="J1757" s="24" t="s">
        <v>4662</v>
      </c>
      <c r="K1757" s="63">
        <f t="shared" si="493"/>
        <v>45901</v>
      </c>
      <c r="L1757" s="55">
        <f t="shared" si="494"/>
        <v>0.04</v>
      </c>
      <c r="M1757" s="76">
        <v>0.22500000000000001</v>
      </c>
      <c r="N1757" s="62">
        <v>45901</v>
      </c>
      <c r="O1757" s="62">
        <v>46265</v>
      </c>
      <c r="P1757" s="63"/>
      <c r="Q1757" s="63"/>
      <c r="R1757" s="78">
        <v>15</v>
      </c>
      <c r="S1757" s="63" t="str">
        <f>VLOOKUP(R1757,SA!$B$3:$C$11,2,1)</f>
        <v>0-25</v>
      </c>
      <c r="T1757" s="38" t="s">
        <v>98</v>
      </c>
      <c r="U1757" s="24" t="s">
        <v>5746</v>
      </c>
      <c r="V1757" s="24">
        <v>400000</v>
      </c>
      <c r="W1757" s="39">
        <f t="shared" si="495"/>
        <v>0</v>
      </c>
      <c r="X1757" s="29">
        <f t="shared" si="496"/>
        <v>0</v>
      </c>
      <c r="Y1757" s="40">
        <f t="shared" si="497"/>
        <v>365</v>
      </c>
      <c r="Z1757" s="38">
        <f t="shared" si="498"/>
        <v>46081</v>
      </c>
      <c r="AA1757" s="41">
        <f t="shared" si="499"/>
        <v>181</v>
      </c>
      <c r="AB1757" s="24" t="s">
        <v>113</v>
      </c>
      <c r="AC1757" s="41">
        <f t="shared" si="500"/>
        <v>4043.8364000000001</v>
      </c>
      <c r="AD1757" s="41">
        <v>1</v>
      </c>
      <c r="AE1757" s="72">
        <f>INDEX(SA!$C$2:$G$11,MATCH(Details!S1757,SA!$C$2:$C$11,0),MATCH(Details!V1757,SA!$C$2:$G$2,0))*Y1757/(F1757-E1757+1)</f>
        <v>3426.98</v>
      </c>
      <c r="AF1757" s="41">
        <f t="shared" si="501"/>
        <v>0</v>
      </c>
      <c r="AG1757" s="41">
        <f t="shared" si="502"/>
        <v>0</v>
      </c>
      <c r="AH1757" s="41">
        <f t="shared" si="503"/>
        <v>616.85640000000001</v>
      </c>
      <c r="AI1757" s="60">
        <f t="shared" si="504"/>
        <v>137.07920000000001</v>
      </c>
      <c r="AJ1757" s="60">
        <f t="shared" si="505"/>
        <v>771.07050000000004</v>
      </c>
      <c r="AK1757" s="60">
        <f t="shared" si="506"/>
        <v>1699.4065205479453</v>
      </c>
      <c r="AL1757" s="60">
        <f t="shared" si="507"/>
        <v>1249.0637926027398</v>
      </c>
      <c r="AM1757" s="41">
        <f t="shared" si="508"/>
        <v>1269.7665073972601</v>
      </c>
      <c r="AN1757" s="42">
        <f t="shared" si="509"/>
        <v>45715</v>
      </c>
      <c r="AO1757" s="43">
        <f t="shared" si="510"/>
        <v>3426.98</v>
      </c>
    </row>
    <row r="1758" spans="1:41" s="24" customFormat="1" ht="15.75" customHeight="1" x14ac:dyDescent="0.35">
      <c r="A1758" s="36" t="s">
        <v>27</v>
      </c>
      <c r="B1758" s="36">
        <v>202509</v>
      </c>
      <c r="C1758" s="24" t="s">
        <v>736</v>
      </c>
      <c r="D1758" s="24" t="s">
        <v>119</v>
      </c>
      <c r="E1758" s="62">
        <v>45901</v>
      </c>
      <c r="F1758" s="62">
        <v>46265</v>
      </c>
      <c r="G1758" s="37" t="s">
        <v>2089</v>
      </c>
      <c r="H1758" s="36">
        <v>652332</v>
      </c>
      <c r="I1758" s="63">
        <v>29596</v>
      </c>
      <c r="J1758" s="24" t="s">
        <v>4663</v>
      </c>
      <c r="K1758" s="63">
        <f t="shared" si="493"/>
        <v>45901</v>
      </c>
      <c r="L1758" s="55">
        <f t="shared" si="494"/>
        <v>0.04</v>
      </c>
      <c r="M1758" s="76">
        <v>0.22500000000000001</v>
      </c>
      <c r="N1758" s="62">
        <v>45901</v>
      </c>
      <c r="O1758" s="62">
        <v>46265</v>
      </c>
      <c r="P1758" s="63"/>
      <c r="Q1758" s="63"/>
      <c r="R1758" s="78">
        <v>44</v>
      </c>
      <c r="S1758" s="63" t="str">
        <f>VLOOKUP(R1758,SA!$B$3:$C$11,2,1)</f>
        <v>36-45</v>
      </c>
      <c r="T1758" s="38" t="s">
        <v>98</v>
      </c>
      <c r="U1758" s="24" t="s">
        <v>5743</v>
      </c>
      <c r="V1758" s="24">
        <v>400000</v>
      </c>
      <c r="W1758" s="39">
        <f t="shared" si="495"/>
        <v>0</v>
      </c>
      <c r="X1758" s="29">
        <f t="shared" si="496"/>
        <v>0</v>
      </c>
      <c r="Y1758" s="40">
        <f t="shared" si="497"/>
        <v>365</v>
      </c>
      <c r="Z1758" s="38">
        <f t="shared" si="498"/>
        <v>46081</v>
      </c>
      <c r="AA1758" s="41">
        <f t="shared" si="499"/>
        <v>181</v>
      </c>
      <c r="AB1758" s="24" t="s">
        <v>113</v>
      </c>
      <c r="AC1758" s="41">
        <f t="shared" si="500"/>
        <v>5496.5225999999993</v>
      </c>
      <c r="AD1758" s="41">
        <v>1</v>
      </c>
      <c r="AE1758" s="72">
        <f>INDEX(SA!$C$2:$G$11,MATCH(Details!S1758,SA!$C$2:$C$11,0),MATCH(Details!V1758,SA!$C$2:$G$2,0))*Y1758/(F1758-E1758+1)</f>
        <v>4658.07</v>
      </c>
      <c r="AF1758" s="41">
        <f t="shared" si="501"/>
        <v>0</v>
      </c>
      <c r="AG1758" s="41">
        <f t="shared" si="502"/>
        <v>0</v>
      </c>
      <c r="AH1758" s="41">
        <f t="shared" si="503"/>
        <v>838.45259999999996</v>
      </c>
      <c r="AI1758" s="60">
        <f t="shared" si="504"/>
        <v>186.3228</v>
      </c>
      <c r="AJ1758" s="60">
        <f t="shared" si="505"/>
        <v>1048.06575</v>
      </c>
      <c r="AK1758" s="60">
        <f t="shared" si="506"/>
        <v>2309.8922465753421</v>
      </c>
      <c r="AL1758" s="60">
        <f t="shared" si="507"/>
        <v>1697.7708012328765</v>
      </c>
      <c r="AM1758" s="41">
        <f t="shared" si="508"/>
        <v>1725.9106487671231</v>
      </c>
      <c r="AN1758" s="42">
        <f t="shared" si="509"/>
        <v>45715</v>
      </c>
      <c r="AO1758" s="43">
        <f t="shared" si="510"/>
        <v>4658.07</v>
      </c>
    </row>
    <row r="1759" spans="1:41" s="24" customFormat="1" ht="15.75" customHeight="1" x14ac:dyDescent="0.35">
      <c r="A1759" s="36" t="s">
        <v>27</v>
      </c>
      <c r="B1759" s="36">
        <v>202509</v>
      </c>
      <c r="C1759" s="24" t="s">
        <v>736</v>
      </c>
      <c r="D1759" s="24" t="s">
        <v>119</v>
      </c>
      <c r="E1759" s="62">
        <v>45901</v>
      </c>
      <c r="F1759" s="62">
        <v>46265</v>
      </c>
      <c r="G1759" s="37" t="s">
        <v>2090</v>
      </c>
      <c r="H1759" s="36">
        <v>652332</v>
      </c>
      <c r="I1759" s="63">
        <v>42231</v>
      </c>
      <c r="J1759" s="24" t="s">
        <v>4664</v>
      </c>
      <c r="K1759" s="63">
        <f t="shared" si="493"/>
        <v>45901</v>
      </c>
      <c r="L1759" s="55">
        <f t="shared" si="494"/>
        <v>0.04</v>
      </c>
      <c r="M1759" s="76">
        <v>0.22500000000000001</v>
      </c>
      <c r="N1759" s="62">
        <v>45901</v>
      </c>
      <c r="O1759" s="62">
        <v>46265</v>
      </c>
      <c r="P1759" s="63"/>
      <c r="Q1759" s="63"/>
      <c r="R1759" s="78">
        <v>10</v>
      </c>
      <c r="S1759" s="63" t="str">
        <f>VLOOKUP(R1759,SA!$B$3:$C$11,2,1)</f>
        <v>0-25</v>
      </c>
      <c r="T1759" s="38" t="s">
        <v>97</v>
      </c>
      <c r="U1759" s="24" t="s">
        <v>5745</v>
      </c>
      <c r="V1759" s="24">
        <v>400000</v>
      </c>
      <c r="W1759" s="39">
        <f t="shared" si="495"/>
        <v>0</v>
      </c>
      <c r="X1759" s="29">
        <f t="shared" si="496"/>
        <v>0</v>
      </c>
      <c r="Y1759" s="40">
        <f t="shared" si="497"/>
        <v>365</v>
      </c>
      <c r="Z1759" s="38">
        <f t="shared" si="498"/>
        <v>46081</v>
      </c>
      <c r="AA1759" s="41">
        <f t="shared" si="499"/>
        <v>181</v>
      </c>
      <c r="AB1759" s="24" t="s">
        <v>113</v>
      </c>
      <c r="AC1759" s="41">
        <f t="shared" si="500"/>
        <v>4043.8364000000001</v>
      </c>
      <c r="AD1759" s="41">
        <v>1</v>
      </c>
      <c r="AE1759" s="72">
        <f>INDEX(SA!$C$2:$G$11,MATCH(Details!S1759,SA!$C$2:$C$11,0),MATCH(Details!V1759,SA!$C$2:$G$2,0))*Y1759/(F1759-E1759+1)</f>
        <v>3426.98</v>
      </c>
      <c r="AF1759" s="41">
        <f t="shared" si="501"/>
        <v>0</v>
      </c>
      <c r="AG1759" s="41">
        <f t="shared" si="502"/>
        <v>0</v>
      </c>
      <c r="AH1759" s="41">
        <f t="shared" si="503"/>
        <v>616.85640000000001</v>
      </c>
      <c r="AI1759" s="60">
        <f t="shared" si="504"/>
        <v>137.07920000000001</v>
      </c>
      <c r="AJ1759" s="60">
        <f t="shared" si="505"/>
        <v>771.07050000000004</v>
      </c>
      <c r="AK1759" s="60">
        <f t="shared" si="506"/>
        <v>1699.4065205479453</v>
      </c>
      <c r="AL1759" s="60">
        <f t="shared" si="507"/>
        <v>1249.0637926027398</v>
      </c>
      <c r="AM1759" s="41">
        <f t="shared" si="508"/>
        <v>1269.7665073972601</v>
      </c>
      <c r="AN1759" s="42">
        <f t="shared" si="509"/>
        <v>45715</v>
      </c>
      <c r="AO1759" s="43">
        <f t="shared" si="510"/>
        <v>3426.98</v>
      </c>
    </row>
    <row r="1760" spans="1:41" s="24" customFormat="1" ht="15.75" customHeight="1" x14ac:dyDescent="0.35">
      <c r="A1760" s="36" t="s">
        <v>27</v>
      </c>
      <c r="B1760" s="36">
        <v>202509</v>
      </c>
      <c r="C1760" s="24" t="s">
        <v>736</v>
      </c>
      <c r="D1760" s="24" t="s">
        <v>119</v>
      </c>
      <c r="E1760" s="62">
        <v>45901</v>
      </c>
      <c r="F1760" s="62">
        <v>46265</v>
      </c>
      <c r="G1760" s="37" t="s">
        <v>2091</v>
      </c>
      <c r="H1760" s="36">
        <v>652332</v>
      </c>
      <c r="I1760" s="63">
        <v>17168</v>
      </c>
      <c r="J1760" s="24" t="s">
        <v>4665</v>
      </c>
      <c r="K1760" s="63">
        <f t="shared" si="493"/>
        <v>45901</v>
      </c>
      <c r="L1760" s="55">
        <f t="shared" si="494"/>
        <v>0.04</v>
      </c>
      <c r="M1760" s="76">
        <v>0.22500000000000001</v>
      </c>
      <c r="N1760" s="62">
        <v>45901</v>
      </c>
      <c r="O1760" s="62">
        <v>46265</v>
      </c>
      <c r="P1760" s="63"/>
      <c r="Q1760" s="63"/>
      <c r="R1760" s="78">
        <v>78</v>
      </c>
      <c r="S1760" s="63" t="str">
        <f>VLOOKUP(R1760,SA!$B$3:$C$11,2,1)</f>
        <v>76-80</v>
      </c>
      <c r="T1760" s="38" t="s">
        <v>98</v>
      </c>
      <c r="U1760" s="24" t="s">
        <v>5747</v>
      </c>
      <c r="V1760" s="24">
        <v>400000</v>
      </c>
      <c r="W1760" s="39">
        <f t="shared" si="495"/>
        <v>0</v>
      </c>
      <c r="X1760" s="29">
        <f t="shared" si="496"/>
        <v>0</v>
      </c>
      <c r="Y1760" s="40">
        <f t="shared" si="497"/>
        <v>365</v>
      </c>
      <c r="Z1760" s="38">
        <f t="shared" si="498"/>
        <v>46081</v>
      </c>
      <c r="AA1760" s="41">
        <f t="shared" si="499"/>
        <v>181</v>
      </c>
      <c r="AB1760" s="24" t="s">
        <v>113</v>
      </c>
      <c r="AC1760" s="41">
        <f t="shared" si="500"/>
        <v>27110.087</v>
      </c>
      <c r="AD1760" s="41">
        <v>1</v>
      </c>
      <c r="AE1760" s="72">
        <f>INDEX(SA!$C$2:$G$11,MATCH(Details!S1760,SA!$C$2:$C$11,0),MATCH(Details!V1760,SA!$C$2:$G$2,0))*Y1760/(F1760-E1760+1)</f>
        <v>22974.65</v>
      </c>
      <c r="AF1760" s="41">
        <f t="shared" si="501"/>
        <v>0</v>
      </c>
      <c r="AG1760" s="41">
        <f t="shared" si="502"/>
        <v>0</v>
      </c>
      <c r="AH1760" s="41">
        <f t="shared" si="503"/>
        <v>4135.4369999999999</v>
      </c>
      <c r="AI1760" s="60">
        <f t="shared" si="504"/>
        <v>918.9860000000001</v>
      </c>
      <c r="AJ1760" s="60">
        <f t="shared" si="505"/>
        <v>5169.2962500000003</v>
      </c>
      <c r="AK1760" s="60">
        <f t="shared" si="506"/>
        <v>11392.908630136988</v>
      </c>
      <c r="AL1760" s="60">
        <f t="shared" si="507"/>
        <v>8373.7878431506851</v>
      </c>
      <c r="AM1760" s="41">
        <f t="shared" si="508"/>
        <v>8512.5799068493143</v>
      </c>
      <c r="AN1760" s="42">
        <f t="shared" si="509"/>
        <v>45715</v>
      </c>
      <c r="AO1760" s="43">
        <f t="shared" si="510"/>
        <v>22974.65</v>
      </c>
    </row>
    <row r="1761" spans="1:41" s="24" customFormat="1" ht="15.75" customHeight="1" x14ac:dyDescent="0.35">
      <c r="A1761" s="36" t="s">
        <v>27</v>
      </c>
      <c r="B1761" s="36">
        <v>202509</v>
      </c>
      <c r="C1761" s="24" t="s">
        <v>736</v>
      </c>
      <c r="D1761" s="24" t="s">
        <v>119</v>
      </c>
      <c r="E1761" s="62">
        <v>45901</v>
      </c>
      <c r="F1761" s="62">
        <v>46265</v>
      </c>
      <c r="G1761" s="37" t="s">
        <v>285</v>
      </c>
      <c r="H1761" s="36">
        <v>652332</v>
      </c>
      <c r="I1761" s="63">
        <v>27410</v>
      </c>
      <c r="J1761" s="24" t="s">
        <v>4666</v>
      </c>
      <c r="K1761" s="63">
        <f t="shared" si="493"/>
        <v>45901</v>
      </c>
      <c r="L1761" s="55">
        <f t="shared" si="494"/>
        <v>0.04</v>
      </c>
      <c r="M1761" s="76">
        <v>0.22500000000000001</v>
      </c>
      <c r="N1761" s="62">
        <v>45901</v>
      </c>
      <c r="O1761" s="62">
        <v>46265</v>
      </c>
      <c r="P1761" s="63"/>
      <c r="Q1761" s="63"/>
      <c r="R1761" s="78">
        <v>50</v>
      </c>
      <c r="S1761" s="63" t="str">
        <f>VLOOKUP(R1761,SA!$B$3:$C$11,2,1)</f>
        <v>46-55</v>
      </c>
      <c r="T1761" s="38" t="s">
        <v>97</v>
      </c>
      <c r="U1761" s="24" t="s">
        <v>56</v>
      </c>
      <c r="V1761" s="24">
        <v>400000</v>
      </c>
      <c r="W1761" s="39">
        <f t="shared" si="495"/>
        <v>400000</v>
      </c>
      <c r="X1761" s="29">
        <f t="shared" si="496"/>
        <v>1</v>
      </c>
      <c r="Y1761" s="40">
        <f t="shared" si="497"/>
        <v>365</v>
      </c>
      <c r="Z1761" s="38">
        <f t="shared" si="498"/>
        <v>46081</v>
      </c>
      <c r="AA1761" s="41">
        <f t="shared" si="499"/>
        <v>181</v>
      </c>
      <c r="AB1761" s="24" t="s">
        <v>113</v>
      </c>
      <c r="AC1761" s="41">
        <f t="shared" si="500"/>
        <v>8108.2165999999997</v>
      </c>
      <c r="AD1761" s="41">
        <v>1</v>
      </c>
      <c r="AE1761" s="72">
        <f>INDEX(SA!$C$2:$G$11,MATCH(Details!S1761,SA!$C$2:$C$11,0),MATCH(Details!V1761,SA!$C$2:$G$2,0))*Y1761/(F1761-E1761+1)</f>
        <v>6871.37</v>
      </c>
      <c r="AF1761" s="41">
        <f t="shared" si="501"/>
        <v>0</v>
      </c>
      <c r="AG1761" s="41">
        <f t="shared" si="502"/>
        <v>0</v>
      </c>
      <c r="AH1761" s="41">
        <f t="shared" si="503"/>
        <v>1236.8465999999999</v>
      </c>
      <c r="AI1761" s="60">
        <f t="shared" si="504"/>
        <v>274.85480000000001</v>
      </c>
      <c r="AJ1761" s="60">
        <f t="shared" si="505"/>
        <v>1546.05825</v>
      </c>
      <c r="AK1761" s="60">
        <f t="shared" si="506"/>
        <v>3407.446493150685</v>
      </c>
      <c r="AL1761" s="60">
        <f t="shared" si="507"/>
        <v>2504.4731724657536</v>
      </c>
      <c r="AM1761" s="41">
        <f t="shared" si="508"/>
        <v>2545.9837775342462</v>
      </c>
      <c r="AN1761" s="42">
        <f t="shared" si="509"/>
        <v>45715</v>
      </c>
      <c r="AO1761" s="43">
        <f t="shared" si="510"/>
        <v>6871.37</v>
      </c>
    </row>
    <row r="1762" spans="1:41" s="24" customFormat="1" ht="15.75" customHeight="1" x14ac:dyDescent="0.35">
      <c r="A1762" s="36" t="s">
        <v>27</v>
      </c>
      <c r="B1762" s="36">
        <v>202509</v>
      </c>
      <c r="C1762" s="24" t="s">
        <v>736</v>
      </c>
      <c r="D1762" s="24" t="s">
        <v>119</v>
      </c>
      <c r="E1762" s="62">
        <v>45901</v>
      </c>
      <c r="F1762" s="62">
        <v>46265</v>
      </c>
      <c r="G1762" s="37" t="s">
        <v>2092</v>
      </c>
      <c r="H1762" s="36">
        <v>652333</v>
      </c>
      <c r="I1762" s="63">
        <v>43070</v>
      </c>
      <c r="J1762" s="24" t="s">
        <v>4667</v>
      </c>
      <c r="K1762" s="63">
        <f t="shared" si="493"/>
        <v>45901</v>
      </c>
      <c r="L1762" s="55">
        <f t="shared" si="494"/>
        <v>0.04</v>
      </c>
      <c r="M1762" s="76">
        <v>0.22500000000000001</v>
      </c>
      <c r="N1762" s="62">
        <v>45901</v>
      </c>
      <c r="O1762" s="62">
        <v>46265</v>
      </c>
      <c r="P1762" s="63"/>
      <c r="Q1762" s="63"/>
      <c r="R1762" s="78">
        <v>7</v>
      </c>
      <c r="S1762" s="63" t="str">
        <f>VLOOKUP(R1762,SA!$B$3:$C$11,2,1)</f>
        <v>0-25</v>
      </c>
      <c r="T1762" s="38" t="s">
        <v>97</v>
      </c>
      <c r="U1762" s="24" t="s">
        <v>5745</v>
      </c>
      <c r="V1762" s="24">
        <v>500000</v>
      </c>
      <c r="W1762" s="39">
        <f t="shared" si="495"/>
        <v>0</v>
      </c>
      <c r="X1762" s="29">
        <f t="shared" si="496"/>
        <v>0</v>
      </c>
      <c r="Y1762" s="40">
        <f t="shared" si="497"/>
        <v>365</v>
      </c>
      <c r="Z1762" s="38">
        <f t="shared" si="498"/>
        <v>46081</v>
      </c>
      <c r="AA1762" s="41">
        <f t="shared" si="499"/>
        <v>181</v>
      </c>
      <c r="AB1762" s="24" t="s">
        <v>113</v>
      </c>
      <c r="AC1762" s="41">
        <f t="shared" si="500"/>
        <v>4448.2106000000003</v>
      </c>
      <c r="AD1762" s="41">
        <v>1</v>
      </c>
      <c r="AE1762" s="72">
        <f>INDEX(SA!$C$2:$G$11,MATCH(Details!S1762,SA!$C$2:$C$11,0),MATCH(Details!V1762,SA!$C$2:$G$2,0))*Y1762/(F1762-E1762+1)</f>
        <v>3769.67</v>
      </c>
      <c r="AF1762" s="41">
        <f t="shared" si="501"/>
        <v>0</v>
      </c>
      <c r="AG1762" s="41">
        <f t="shared" si="502"/>
        <v>0</v>
      </c>
      <c r="AH1762" s="41">
        <f t="shared" si="503"/>
        <v>678.54060000000004</v>
      </c>
      <c r="AI1762" s="60">
        <f t="shared" si="504"/>
        <v>150.7868</v>
      </c>
      <c r="AJ1762" s="60">
        <f t="shared" si="505"/>
        <v>848.17574999999999</v>
      </c>
      <c r="AK1762" s="60">
        <f t="shared" si="506"/>
        <v>1869.3432054794521</v>
      </c>
      <c r="AL1762" s="60">
        <f t="shared" si="507"/>
        <v>1373.9672560273973</v>
      </c>
      <c r="AM1762" s="41">
        <f t="shared" si="508"/>
        <v>1396.7401939726028</v>
      </c>
      <c r="AN1762" s="42">
        <f t="shared" si="509"/>
        <v>45715</v>
      </c>
      <c r="AO1762" s="43">
        <f t="shared" si="510"/>
        <v>3769.67</v>
      </c>
    </row>
    <row r="1763" spans="1:41" s="24" customFormat="1" ht="15.75" customHeight="1" x14ac:dyDescent="0.35">
      <c r="A1763" s="36" t="s">
        <v>27</v>
      </c>
      <c r="B1763" s="36">
        <v>202509</v>
      </c>
      <c r="C1763" s="24" t="s">
        <v>736</v>
      </c>
      <c r="D1763" s="24" t="s">
        <v>119</v>
      </c>
      <c r="E1763" s="62">
        <v>45901</v>
      </c>
      <c r="F1763" s="62">
        <v>46265</v>
      </c>
      <c r="G1763" s="37" t="s">
        <v>212</v>
      </c>
      <c r="H1763" s="36">
        <v>652333</v>
      </c>
      <c r="I1763" s="63">
        <v>32219</v>
      </c>
      <c r="J1763" s="24" t="s">
        <v>4668</v>
      </c>
      <c r="K1763" s="63">
        <f t="shared" si="493"/>
        <v>45901</v>
      </c>
      <c r="L1763" s="55">
        <f t="shared" si="494"/>
        <v>0.04</v>
      </c>
      <c r="M1763" s="76">
        <v>0.22500000000000001</v>
      </c>
      <c r="N1763" s="62">
        <v>45901</v>
      </c>
      <c r="O1763" s="62">
        <v>46265</v>
      </c>
      <c r="P1763" s="63"/>
      <c r="Q1763" s="63"/>
      <c r="R1763" s="78">
        <v>37</v>
      </c>
      <c r="S1763" s="63" t="str">
        <f>VLOOKUP(R1763,SA!$B$3:$C$11,2,1)</f>
        <v>36-45</v>
      </c>
      <c r="T1763" s="38" t="s">
        <v>97</v>
      </c>
      <c r="U1763" s="24" t="s">
        <v>56</v>
      </c>
      <c r="V1763" s="24">
        <v>500000</v>
      </c>
      <c r="W1763" s="39">
        <f t="shared" si="495"/>
        <v>500000</v>
      </c>
      <c r="X1763" s="29">
        <f t="shared" si="496"/>
        <v>1</v>
      </c>
      <c r="Y1763" s="40">
        <f t="shared" si="497"/>
        <v>365</v>
      </c>
      <c r="Z1763" s="38">
        <f t="shared" si="498"/>
        <v>46081</v>
      </c>
      <c r="AA1763" s="41">
        <f t="shared" si="499"/>
        <v>181</v>
      </c>
      <c r="AB1763" s="24" t="s">
        <v>113</v>
      </c>
      <c r="AC1763" s="41">
        <f t="shared" si="500"/>
        <v>6046.1902</v>
      </c>
      <c r="AD1763" s="41">
        <v>1</v>
      </c>
      <c r="AE1763" s="72">
        <f>INDEX(SA!$C$2:$G$11,MATCH(Details!S1763,SA!$C$2:$C$11,0),MATCH(Details!V1763,SA!$C$2:$G$2,0))*Y1763/(F1763-E1763+1)</f>
        <v>5123.8900000000003</v>
      </c>
      <c r="AF1763" s="41">
        <f t="shared" si="501"/>
        <v>0</v>
      </c>
      <c r="AG1763" s="41">
        <f t="shared" si="502"/>
        <v>0</v>
      </c>
      <c r="AH1763" s="41">
        <f t="shared" si="503"/>
        <v>922.30020000000002</v>
      </c>
      <c r="AI1763" s="60">
        <f t="shared" si="504"/>
        <v>204.9556</v>
      </c>
      <c r="AJ1763" s="60">
        <f t="shared" si="505"/>
        <v>1152.8752500000001</v>
      </c>
      <c r="AK1763" s="60">
        <f t="shared" si="506"/>
        <v>2540.8879178082193</v>
      </c>
      <c r="AL1763" s="60">
        <f t="shared" si="507"/>
        <v>1867.5526195890411</v>
      </c>
      <c r="AM1763" s="41">
        <f t="shared" si="508"/>
        <v>1898.5065304109589</v>
      </c>
      <c r="AN1763" s="42">
        <f t="shared" si="509"/>
        <v>45715</v>
      </c>
      <c r="AO1763" s="43">
        <f t="shared" si="510"/>
        <v>5123.8900000000003</v>
      </c>
    </row>
    <row r="1764" spans="1:41" s="24" customFormat="1" ht="15.75" customHeight="1" x14ac:dyDescent="0.35">
      <c r="A1764" s="36" t="s">
        <v>27</v>
      </c>
      <c r="B1764" s="36">
        <v>202509</v>
      </c>
      <c r="C1764" s="24" t="s">
        <v>736</v>
      </c>
      <c r="D1764" s="24" t="s">
        <v>119</v>
      </c>
      <c r="E1764" s="62">
        <v>45901</v>
      </c>
      <c r="F1764" s="62">
        <v>46265</v>
      </c>
      <c r="G1764" s="37" t="s">
        <v>2093</v>
      </c>
      <c r="H1764" s="36">
        <v>652333</v>
      </c>
      <c r="I1764" s="63">
        <v>20830</v>
      </c>
      <c r="J1764" s="24" t="s">
        <v>4669</v>
      </c>
      <c r="K1764" s="63">
        <f t="shared" si="493"/>
        <v>45901</v>
      </c>
      <c r="L1764" s="55">
        <f t="shared" si="494"/>
        <v>0.04</v>
      </c>
      <c r="M1764" s="76">
        <v>0.22500000000000001</v>
      </c>
      <c r="N1764" s="62">
        <v>45901</v>
      </c>
      <c r="O1764" s="62">
        <v>46265</v>
      </c>
      <c r="P1764" s="63"/>
      <c r="Q1764" s="63"/>
      <c r="R1764" s="78">
        <v>68</v>
      </c>
      <c r="S1764" s="63" t="str">
        <f>VLOOKUP(R1764,SA!$B$3:$C$11,2,1)</f>
        <v>66-70</v>
      </c>
      <c r="T1764" s="38" t="s">
        <v>97</v>
      </c>
      <c r="U1764" s="24" t="s">
        <v>5744</v>
      </c>
      <c r="V1764" s="24">
        <v>500000</v>
      </c>
      <c r="W1764" s="39">
        <f t="shared" si="495"/>
        <v>0</v>
      </c>
      <c r="X1764" s="29">
        <f t="shared" si="496"/>
        <v>0</v>
      </c>
      <c r="Y1764" s="40">
        <f t="shared" si="497"/>
        <v>365</v>
      </c>
      <c r="Z1764" s="38">
        <f t="shared" si="498"/>
        <v>46081</v>
      </c>
      <c r="AA1764" s="41">
        <f t="shared" si="499"/>
        <v>181</v>
      </c>
      <c r="AB1764" s="24" t="s">
        <v>113</v>
      </c>
      <c r="AC1764" s="41">
        <f t="shared" si="500"/>
        <v>18713.136199999997</v>
      </c>
      <c r="AD1764" s="41">
        <v>1</v>
      </c>
      <c r="AE1764" s="72">
        <f>INDEX(SA!$C$2:$G$11,MATCH(Details!S1764,SA!$C$2:$C$11,0),MATCH(Details!V1764,SA!$C$2:$G$2,0))*Y1764/(F1764-E1764+1)</f>
        <v>15858.589999999998</v>
      </c>
      <c r="AF1764" s="41">
        <f t="shared" si="501"/>
        <v>0</v>
      </c>
      <c r="AG1764" s="41">
        <f t="shared" si="502"/>
        <v>0</v>
      </c>
      <c r="AH1764" s="41">
        <f t="shared" si="503"/>
        <v>2854.5461999999998</v>
      </c>
      <c r="AI1764" s="60">
        <f t="shared" si="504"/>
        <v>634.34359999999992</v>
      </c>
      <c r="AJ1764" s="60">
        <f t="shared" si="505"/>
        <v>3568.1827499999995</v>
      </c>
      <c r="AK1764" s="60">
        <f t="shared" si="506"/>
        <v>7864.1227123287663</v>
      </c>
      <c r="AL1764" s="60">
        <f t="shared" si="507"/>
        <v>5780.130193561643</v>
      </c>
      <c r="AM1764" s="41">
        <f t="shared" si="508"/>
        <v>5875.9334564383553</v>
      </c>
      <c r="AN1764" s="42">
        <f t="shared" si="509"/>
        <v>45715</v>
      </c>
      <c r="AO1764" s="43">
        <f t="shared" si="510"/>
        <v>15858.589999999998</v>
      </c>
    </row>
    <row r="1765" spans="1:41" s="24" customFormat="1" ht="15.75" customHeight="1" x14ac:dyDescent="0.35">
      <c r="A1765" s="36" t="s">
        <v>27</v>
      </c>
      <c r="B1765" s="36">
        <v>202509</v>
      </c>
      <c r="C1765" s="24" t="s">
        <v>736</v>
      </c>
      <c r="D1765" s="24" t="s">
        <v>119</v>
      </c>
      <c r="E1765" s="62">
        <v>45901</v>
      </c>
      <c r="F1765" s="62">
        <v>46265</v>
      </c>
      <c r="G1765" s="37" t="s">
        <v>2094</v>
      </c>
      <c r="H1765" s="36">
        <v>652333</v>
      </c>
      <c r="I1765" s="63">
        <v>32831</v>
      </c>
      <c r="J1765" s="24" t="s">
        <v>4670</v>
      </c>
      <c r="K1765" s="63">
        <f t="shared" si="493"/>
        <v>45901</v>
      </c>
      <c r="L1765" s="55">
        <f t="shared" si="494"/>
        <v>0.04</v>
      </c>
      <c r="M1765" s="76">
        <v>0.22500000000000001</v>
      </c>
      <c r="N1765" s="62">
        <v>45901</v>
      </c>
      <c r="O1765" s="62">
        <v>46265</v>
      </c>
      <c r="P1765" s="63"/>
      <c r="Q1765" s="63"/>
      <c r="R1765" s="78">
        <v>35</v>
      </c>
      <c r="S1765" s="63" t="str">
        <f>VLOOKUP(R1765,SA!$B$3:$C$11,2,1)</f>
        <v>26-35</v>
      </c>
      <c r="T1765" s="38" t="s">
        <v>98</v>
      </c>
      <c r="U1765" s="24" t="s">
        <v>5743</v>
      </c>
      <c r="V1765" s="24">
        <v>500000</v>
      </c>
      <c r="W1765" s="39">
        <f t="shared" si="495"/>
        <v>0</v>
      </c>
      <c r="X1765" s="29">
        <f t="shared" si="496"/>
        <v>0</v>
      </c>
      <c r="Y1765" s="40">
        <f t="shared" si="497"/>
        <v>365</v>
      </c>
      <c r="Z1765" s="38">
        <f t="shared" si="498"/>
        <v>46081</v>
      </c>
      <c r="AA1765" s="41">
        <f t="shared" si="499"/>
        <v>181</v>
      </c>
      <c r="AB1765" s="24" t="s">
        <v>113</v>
      </c>
      <c r="AC1765" s="41">
        <f t="shared" si="500"/>
        <v>4986.3141999999998</v>
      </c>
      <c r="AD1765" s="41">
        <v>1</v>
      </c>
      <c r="AE1765" s="72">
        <f>INDEX(SA!$C$2:$G$11,MATCH(Details!S1765,SA!$C$2:$C$11,0),MATCH(Details!V1765,SA!$C$2:$G$2,0))*Y1765/(F1765-E1765+1)</f>
        <v>4225.6899999999996</v>
      </c>
      <c r="AF1765" s="41">
        <f t="shared" si="501"/>
        <v>0</v>
      </c>
      <c r="AG1765" s="41">
        <f t="shared" si="502"/>
        <v>0</v>
      </c>
      <c r="AH1765" s="41">
        <f t="shared" si="503"/>
        <v>760.62419999999986</v>
      </c>
      <c r="AI1765" s="60">
        <f t="shared" si="504"/>
        <v>169.02759999999998</v>
      </c>
      <c r="AJ1765" s="60">
        <f t="shared" si="505"/>
        <v>950.78024999999991</v>
      </c>
      <c r="AK1765" s="60">
        <f t="shared" si="506"/>
        <v>2095.479150684931</v>
      </c>
      <c r="AL1765" s="60">
        <f t="shared" si="507"/>
        <v>1540.1771757534243</v>
      </c>
      <c r="AM1765" s="41">
        <f t="shared" si="508"/>
        <v>1565.7049742465756</v>
      </c>
      <c r="AN1765" s="42">
        <f t="shared" si="509"/>
        <v>45715</v>
      </c>
      <c r="AO1765" s="43">
        <f t="shared" si="510"/>
        <v>4225.6899999999996</v>
      </c>
    </row>
    <row r="1766" spans="1:41" s="24" customFormat="1" ht="15.75" customHeight="1" x14ac:dyDescent="0.35">
      <c r="A1766" s="36" t="s">
        <v>27</v>
      </c>
      <c r="B1766" s="36">
        <v>202509</v>
      </c>
      <c r="C1766" s="24" t="s">
        <v>736</v>
      </c>
      <c r="D1766" s="24" t="s">
        <v>119</v>
      </c>
      <c r="E1766" s="62">
        <v>45901</v>
      </c>
      <c r="F1766" s="62">
        <v>46265</v>
      </c>
      <c r="G1766" s="37" t="s">
        <v>2095</v>
      </c>
      <c r="H1766" s="36">
        <v>652334</v>
      </c>
      <c r="I1766" s="63">
        <v>40582</v>
      </c>
      <c r="J1766" s="24" t="s">
        <v>4671</v>
      </c>
      <c r="K1766" s="63">
        <f t="shared" si="493"/>
        <v>45901</v>
      </c>
      <c r="L1766" s="55">
        <f t="shared" si="494"/>
        <v>0.04</v>
      </c>
      <c r="M1766" s="76">
        <v>0.22500000000000001</v>
      </c>
      <c r="N1766" s="62">
        <v>45901</v>
      </c>
      <c r="O1766" s="62">
        <v>46265</v>
      </c>
      <c r="P1766" s="63"/>
      <c r="Q1766" s="63"/>
      <c r="R1766" s="78">
        <v>14</v>
      </c>
      <c r="S1766" s="63" t="str">
        <f>VLOOKUP(R1766,SA!$B$3:$C$11,2,1)</f>
        <v>0-25</v>
      </c>
      <c r="T1766" s="38" t="s">
        <v>98</v>
      </c>
      <c r="U1766" s="24" t="s">
        <v>5746</v>
      </c>
      <c r="V1766" s="24">
        <v>400000</v>
      </c>
      <c r="W1766" s="39">
        <f t="shared" si="495"/>
        <v>0</v>
      </c>
      <c r="X1766" s="29">
        <f t="shared" si="496"/>
        <v>0</v>
      </c>
      <c r="Y1766" s="40">
        <f t="shared" si="497"/>
        <v>365</v>
      </c>
      <c r="Z1766" s="38">
        <f t="shared" si="498"/>
        <v>46081</v>
      </c>
      <c r="AA1766" s="41">
        <f t="shared" si="499"/>
        <v>181</v>
      </c>
      <c r="AB1766" s="24" t="s">
        <v>113</v>
      </c>
      <c r="AC1766" s="41">
        <f t="shared" si="500"/>
        <v>4043.8364000000001</v>
      </c>
      <c r="AD1766" s="41">
        <v>1</v>
      </c>
      <c r="AE1766" s="72">
        <f>INDEX(SA!$C$2:$G$11,MATCH(Details!S1766,SA!$C$2:$C$11,0),MATCH(Details!V1766,SA!$C$2:$G$2,0))*Y1766/(F1766-E1766+1)</f>
        <v>3426.98</v>
      </c>
      <c r="AF1766" s="41">
        <f t="shared" si="501"/>
        <v>0</v>
      </c>
      <c r="AG1766" s="41">
        <f t="shared" si="502"/>
        <v>0</v>
      </c>
      <c r="AH1766" s="41">
        <f t="shared" si="503"/>
        <v>616.85640000000001</v>
      </c>
      <c r="AI1766" s="60">
        <f t="shared" si="504"/>
        <v>137.07920000000001</v>
      </c>
      <c r="AJ1766" s="60">
        <f t="shared" si="505"/>
        <v>771.07050000000004</v>
      </c>
      <c r="AK1766" s="60">
        <f t="shared" si="506"/>
        <v>1699.4065205479453</v>
      </c>
      <c r="AL1766" s="60">
        <f t="shared" si="507"/>
        <v>1249.0637926027398</v>
      </c>
      <c r="AM1766" s="41">
        <f t="shared" si="508"/>
        <v>1269.7665073972601</v>
      </c>
      <c r="AN1766" s="42">
        <f t="shared" si="509"/>
        <v>45715</v>
      </c>
      <c r="AO1766" s="43">
        <f t="shared" si="510"/>
        <v>3426.98</v>
      </c>
    </row>
    <row r="1767" spans="1:41" s="24" customFormat="1" ht="15.75" customHeight="1" x14ac:dyDescent="0.35">
      <c r="A1767" s="36" t="s">
        <v>27</v>
      </c>
      <c r="B1767" s="36">
        <v>202509</v>
      </c>
      <c r="C1767" s="24" t="s">
        <v>736</v>
      </c>
      <c r="D1767" s="24" t="s">
        <v>119</v>
      </c>
      <c r="E1767" s="62">
        <v>45901</v>
      </c>
      <c r="F1767" s="62">
        <v>46265</v>
      </c>
      <c r="G1767" s="37" t="s">
        <v>440</v>
      </c>
      <c r="H1767" s="36">
        <v>652334</v>
      </c>
      <c r="I1767" s="63">
        <v>30529</v>
      </c>
      <c r="J1767" s="24" t="s">
        <v>4672</v>
      </c>
      <c r="K1767" s="63">
        <f t="shared" si="493"/>
        <v>45901</v>
      </c>
      <c r="L1767" s="55">
        <f t="shared" si="494"/>
        <v>0.04</v>
      </c>
      <c r="M1767" s="76">
        <v>0.22500000000000001</v>
      </c>
      <c r="N1767" s="62">
        <v>45901</v>
      </c>
      <c r="O1767" s="62">
        <v>46265</v>
      </c>
      <c r="P1767" s="63"/>
      <c r="Q1767" s="63"/>
      <c r="R1767" s="78">
        <v>42</v>
      </c>
      <c r="S1767" s="63" t="str">
        <f>VLOOKUP(R1767,SA!$B$3:$C$11,2,1)</f>
        <v>36-45</v>
      </c>
      <c r="T1767" s="38" t="s">
        <v>98</v>
      </c>
      <c r="U1767" s="24" t="s">
        <v>56</v>
      </c>
      <c r="V1767" s="24">
        <v>400000</v>
      </c>
      <c r="W1767" s="39">
        <f t="shared" si="495"/>
        <v>400000</v>
      </c>
      <c r="X1767" s="29">
        <f t="shared" si="496"/>
        <v>1</v>
      </c>
      <c r="Y1767" s="40">
        <f t="shared" si="497"/>
        <v>365</v>
      </c>
      <c r="Z1767" s="38">
        <f t="shared" si="498"/>
        <v>46081</v>
      </c>
      <c r="AA1767" s="41">
        <f t="shared" si="499"/>
        <v>181</v>
      </c>
      <c r="AB1767" s="24" t="s">
        <v>113</v>
      </c>
      <c r="AC1767" s="41">
        <f t="shared" si="500"/>
        <v>5496.5225999999993</v>
      </c>
      <c r="AD1767" s="41">
        <v>1</v>
      </c>
      <c r="AE1767" s="72">
        <f>INDEX(SA!$C$2:$G$11,MATCH(Details!S1767,SA!$C$2:$C$11,0),MATCH(Details!V1767,SA!$C$2:$G$2,0))*Y1767/(F1767-E1767+1)</f>
        <v>4658.07</v>
      </c>
      <c r="AF1767" s="41">
        <f t="shared" si="501"/>
        <v>0</v>
      </c>
      <c r="AG1767" s="41">
        <f t="shared" si="502"/>
        <v>0</v>
      </c>
      <c r="AH1767" s="41">
        <f t="shared" si="503"/>
        <v>838.45259999999996</v>
      </c>
      <c r="AI1767" s="60">
        <f t="shared" si="504"/>
        <v>186.3228</v>
      </c>
      <c r="AJ1767" s="60">
        <f t="shared" si="505"/>
        <v>1048.06575</v>
      </c>
      <c r="AK1767" s="60">
        <f t="shared" si="506"/>
        <v>2309.8922465753421</v>
      </c>
      <c r="AL1767" s="60">
        <f t="shared" si="507"/>
        <v>1697.7708012328765</v>
      </c>
      <c r="AM1767" s="41">
        <f t="shared" si="508"/>
        <v>1725.9106487671231</v>
      </c>
      <c r="AN1767" s="42">
        <f t="shared" si="509"/>
        <v>45715</v>
      </c>
      <c r="AO1767" s="43">
        <f t="shared" si="510"/>
        <v>4658.07</v>
      </c>
    </row>
    <row r="1768" spans="1:41" s="24" customFormat="1" ht="15.75" customHeight="1" x14ac:dyDescent="0.35">
      <c r="A1768" s="36" t="s">
        <v>27</v>
      </c>
      <c r="B1768" s="36">
        <v>202509</v>
      </c>
      <c r="C1768" s="24" t="s">
        <v>736</v>
      </c>
      <c r="D1768" s="24" t="s">
        <v>119</v>
      </c>
      <c r="E1768" s="62">
        <v>45901</v>
      </c>
      <c r="F1768" s="62">
        <v>46265</v>
      </c>
      <c r="G1768" s="37" t="s">
        <v>2096</v>
      </c>
      <c r="H1768" s="36">
        <v>652334</v>
      </c>
      <c r="I1768" s="63">
        <v>21063</v>
      </c>
      <c r="J1768" s="24" t="s">
        <v>4673</v>
      </c>
      <c r="K1768" s="63">
        <f t="shared" si="493"/>
        <v>45901</v>
      </c>
      <c r="L1768" s="55">
        <f t="shared" si="494"/>
        <v>0.04</v>
      </c>
      <c r="M1768" s="76">
        <v>0.22500000000000001</v>
      </c>
      <c r="N1768" s="62">
        <v>45901</v>
      </c>
      <c r="O1768" s="62">
        <v>46265</v>
      </c>
      <c r="P1768" s="63"/>
      <c r="Q1768" s="63"/>
      <c r="R1768" s="78">
        <v>68</v>
      </c>
      <c r="S1768" s="63" t="str">
        <f>VLOOKUP(R1768,SA!$B$3:$C$11,2,1)</f>
        <v>66-70</v>
      </c>
      <c r="T1768" s="38" t="s">
        <v>98</v>
      </c>
      <c r="U1768" s="24" t="s">
        <v>5747</v>
      </c>
      <c r="V1768" s="24">
        <v>400000</v>
      </c>
      <c r="W1768" s="39">
        <f t="shared" si="495"/>
        <v>0</v>
      </c>
      <c r="X1768" s="29">
        <f t="shared" si="496"/>
        <v>0</v>
      </c>
      <c r="Y1768" s="40">
        <f t="shared" si="497"/>
        <v>365</v>
      </c>
      <c r="Z1768" s="38">
        <f t="shared" si="498"/>
        <v>46081</v>
      </c>
      <c r="AA1768" s="41">
        <f t="shared" si="499"/>
        <v>181</v>
      </c>
      <c r="AB1768" s="24" t="s">
        <v>113</v>
      </c>
      <c r="AC1768" s="41">
        <f t="shared" si="500"/>
        <v>17021.971999999998</v>
      </c>
      <c r="AD1768" s="41">
        <v>1</v>
      </c>
      <c r="AE1768" s="72">
        <f>INDEX(SA!$C$2:$G$11,MATCH(Details!S1768,SA!$C$2:$C$11,0),MATCH(Details!V1768,SA!$C$2:$G$2,0))*Y1768/(F1768-E1768+1)</f>
        <v>14425.4</v>
      </c>
      <c r="AF1768" s="41">
        <f t="shared" si="501"/>
        <v>0</v>
      </c>
      <c r="AG1768" s="41">
        <f t="shared" si="502"/>
        <v>0</v>
      </c>
      <c r="AH1768" s="41">
        <f t="shared" si="503"/>
        <v>2596.5719999999997</v>
      </c>
      <c r="AI1768" s="60">
        <f t="shared" si="504"/>
        <v>577.01599999999996</v>
      </c>
      <c r="AJ1768" s="60">
        <f t="shared" si="505"/>
        <v>3245.7150000000001</v>
      </c>
      <c r="AK1768" s="60">
        <f t="shared" si="506"/>
        <v>7153.4175342465751</v>
      </c>
      <c r="AL1768" s="60">
        <f t="shared" si="507"/>
        <v>5257.7618876712322</v>
      </c>
      <c r="AM1768" s="41">
        <f t="shared" si="508"/>
        <v>5344.9071123287686</v>
      </c>
      <c r="AN1768" s="42">
        <f t="shared" si="509"/>
        <v>45715</v>
      </c>
      <c r="AO1768" s="43">
        <f t="shared" si="510"/>
        <v>14425.4</v>
      </c>
    </row>
    <row r="1769" spans="1:41" s="24" customFormat="1" ht="15.75" customHeight="1" x14ac:dyDescent="0.35">
      <c r="A1769" s="36" t="s">
        <v>27</v>
      </c>
      <c r="B1769" s="36">
        <v>202509</v>
      </c>
      <c r="C1769" s="24" t="s">
        <v>736</v>
      </c>
      <c r="D1769" s="24" t="s">
        <v>119</v>
      </c>
      <c r="E1769" s="62">
        <v>45901</v>
      </c>
      <c r="F1769" s="62">
        <v>46265</v>
      </c>
      <c r="G1769" s="37" t="s">
        <v>2097</v>
      </c>
      <c r="H1769" s="36">
        <v>652334</v>
      </c>
      <c r="I1769" s="63">
        <v>30499</v>
      </c>
      <c r="J1769" s="24" t="s">
        <v>4674</v>
      </c>
      <c r="K1769" s="63">
        <f t="shared" si="493"/>
        <v>45901</v>
      </c>
      <c r="L1769" s="55">
        <f t="shared" si="494"/>
        <v>0.04</v>
      </c>
      <c r="M1769" s="76">
        <v>0.22500000000000001</v>
      </c>
      <c r="N1769" s="62">
        <v>45901</v>
      </c>
      <c r="O1769" s="62">
        <v>46265</v>
      </c>
      <c r="P1769" s="63"/>
      <c r="Q1769" s="63"/>
      <c r="R1769" s="78">
        <v>42</v>
      </c>
      <c r="S1769" s="63" t="str">
        <f>VLOOKUP(R1769,SA!$B$3:$C$11,2,1)</f>
        <v>36-45</v>
      </c>
      <c r="T1769" s="38" t="s">
        <v>97</v>
      </c>
      <c r="U1769" s="24" t="s">
        <v>5743</v>
      </c>
      <c r="V1769" s="24">
        <v>400000</v>
      </c>
      <c r="W1769" s="39">
        <f t="shared" si="495"/>
        <v>0</v>
      </c>
      <c r="X1769" s="29">
        <f t="shared" si="496"/>
        <v>0</v>
      </c>
      <c r="Y1769" s="40">
        <f t="shared" si="497"/>
        <v>365</v>
      </c>
      <c r="Z1769" s="38">
        <f t="shared" si="498"/>
        <v>46081</v>
      </c>
      <c r="AA1769" s="41">
        <f t="shared" si="499"/>
        <v>181</v>
      </c>
      <c r="AB1769" s="24" t="s">
        <v>113</v>
      </c>
      <c r="AC1769" s="41">
        <f t="shared" si="500"/>
        <v>5496.5225999999993</v>
      </c>
      <c r="AD1769" s="41">
        <v>1</v>
      </c>
      <c r="AE1769" s="72">
        <f>INDEX(SA!$C$2:$G$11,MATCH(Details!S1769,SA!$C$2:$C$11,0),MATCH(Details!V1769,SA!$C$2:$G$2,0))*Y1769/(F1769-E1769+1)</f>
        <v>4658.07</v>
      </c>
      <c r="AF1769" s="41">
        <f t="shared" si="501"/>
        <v>0</v>
      </c>
      <c r="AG1769" s="41">
        <f t="shared" si="502"/>
        <v>0</v>
      </c>
      <c r="AH1769" s="41">
        <f t="shared" si="503"/>
        <v>838.45259999999996</v>
      </c>
      <c r="AI1769" s="60">
        <f t="shared" si="504"/>
        <v>186.3228</v>
      </c>
      <c r="AJ1769" s="60">
        <f t="shared" si="505"/>
        <v>1048.06575</v>
      </c>
      <c r="AK1769" s="60">
        <f t="shared" si="506"/>
        <v>2309.8922465753421</v>
      </c>
      <c r="AL1769" s="60">
        <f t="shared" si="507"/>
        <v>1697.7708012328765</v>
      </c>
      <c r="AM1769" s="41">
        <f t="shared" si="508"/>
        <v>1725.9106487671231</v>
      </c>
      <c r="AN1769" s="42">
        <f t="shared" si="509"/>
        <v>45715</v>
      </c>
      <c r="AO1769" s="43">
        <f t="shared" si="510"/>
        <v>4658.07</v>
      </c>
    </row>
    <row r="1770" spans="1:41" s="24" customFormat="1" ht="15.75" customHeight="1" x14ac:dyDescent="0.35">
      <c r="A1770" s="36" t="s">
        <v>27</v>
      </c>
      <c r="B1770" s="36">
        <v>202509</v>
      </c>
      <c r="C1770" s="24" t="s">
        <v>736</v>
      </c>
      <c r="D1770" s="24" t="s">
        <v>119</v>
      </c>
      <c r="E1770" s="62">
        <v>45901</v>
      </c>
      <c r="F1770" s="62">
        <v>46265</v>
      </c>
      <c r="G1770" s="37" t="s">
        <v>2098</v>
      </c>
      <c r="H1770" s="36">
        <v>652334</v>
      </c>
      <c r="I1770" s="63">
        <v>19511</v>
      </c>
      <c r="J1770" s="24" t="s">
        <v>4675</v>
      </c>
      <c r="K1770" s="63">
        <f t="shared" si="493"/>
        <v>45901</v>
      </c>
      <c r="L1770" s="55">
        <f t="shared" si="494"/>
        <v>0.04</v>
      </c>
      <c r="M1770" s="76">
        <v>0.22500000000000001</v>
      </c>
      <c r="N1770" s="62">
        <v>45901</v>
      </c>
      <c r="O1770" s="62">
        <v>46265</v>
      </c>
      <c r="P1770" s="63"/>
      <c r="Q1770" s="63"/>
      <c r="R1770" s="78">
        <v>72</v>
      </c>
      <c r="S1770" s="63" t="str">
        <f>VLOOKUP(R1770,SA!$B$3:$C$11,2,1)</f>
        <v>71-75</v>
      </c>
      <c r="T1770" s="38" t="s">
        <v>97</v>
      </c>
      <c r="U1770" s="24" t="s">
        <v>5744</v>
      </c>
      <c r="V1770" s="24">
        <v>400000</v>
      </c>
      <c r="W1770" s="39">
        <f t="shared" si="495"/>
        <v>0</v>
      </c>
      <c r="X1770" s="29">
        <f t="shared" si="496"/>
        <v>0</v>
      </c>
      <c r="Y1770" s="40">
        <f t="shared" si="497"/>
        <v>365</v>
      </c>
      <c r="Z1770" s="38">
        <f t="shared" si="498"/>
        <v>46081</v>
      </c>
      <c r="AA1770" s="41">
        <f t="shared" si="499"/>
        <v>181</v>
      </c>
      <c r="AB1770" s="24" t="s">
        <v>113</v>
      </c>
      <c r="AC1770" s="41">
        <f t="shared" si="500"/>
        <v>21578.034600000003</v>
      </c>
      <c r="AD1770" s="41">
        <v>1</v>
      </c>
      <c r="AE1770" s="72">
        <f>INDEX(SA!$C$2:$G$11,MATCH(Details!S1770,SA!$C$2:$C$11,0),MATCH(Details!V1770,SA!$C$2:$G$2,0))*Y1770/(F1770-E1770+1)</f>
        <v>18286.47</v>
      </c>
      <c r="AF1770" s="41">
        <f t="shared" si="501"/>
        <v>0</v>
      </c>
      <c r="AG1770" s="41">
        <f t="shared" si="502"/>
        <v>0</v>
      </c>
      <c r="AH1770" s="41">
        <f t="shared" si="503"/>
        <v>3291.5646000000002</v>
      </c>
      <c r="AI1770" s="60">
        <f t="shared" si="504"/>
        <v>731.45880000000011</v>
      </c>
      <c r="AJ1770" s="60">
        <f t="shared" si="505"/>
        <v>4114.4557500000001</v>
      </c>
      <c r="AK1770" s="60">
        <f t="shared" si="506"/>
        <v>9068.0851232876721</v>
      </c>
      <c r="AL1770" s="60">
        <f t="shared" si="507"/>
        <v>6665.0425656164389</v>
      </c>
      <c r="AM1770" s="41">
        <f t="shared" si="508"/>
        <v>6775.5128843835619</v>
      </c>
      <c r="AN1770" s="42">
        <f t="shared" si="509"/>
        <v>45715</v>
      </c>
      <c r="AO1770" s="43">
        <f t="shared" si="510"/>
        <v>18286.47</v>
      </c>
    </row>
    <row r="1771" spans="1:41" s="24" customFormat="1" ht="15.75" customHeight="1" x14ac:dyDescent="0.35">
      <c r="A1771" s="36" t="s">
        <v>27</v>
      </c>
      <c r="B1771" s="36">
        <v>202509</v>
      </c>
      <c r="C1771" s="24" t="s">
        <v>736</v>
      </c>
      <c r="D1771" s="24" t="s">
        <v>119</v>
      </c>
      <c r="E1771" s="62">
        <v>45901</v>
      </c>
      <c r="F1771" s="62">
        <v>46265</v>
      </c>
      <c r="G1771" s="37" t="s">
        <v>2099</v>
      </c>
      <c r="H1771" s="36">
        <v>652335</v>
      </c>
      <c r="I1771" s="63">
        <v>40399</v>
      </c>
      <c r="J1771" s="24" t="s">
        <v>4676</v>
      </c>
      <c r="K1771" s="63">
        <f t="shared" si="493"/>
        <v>45901</v>
      </c>
      <c r="L1771" s="55">
        <f t="shared" si="494"/>
        <v>0.04</v>
      </c>
      <c r="M1771" s="76">
        <v>0.22500000000000001</v>
      </c>
      <c r="N1771" s="62">
        <v>45901</v>
      </c>
      <c r="O1771" s="62">
        <v>46265</v>
      </c>
      <c r="P1771" s="63"/>
      <c r="Q1771" s="63"/>
      <c r="R1771" s="78">
        <v>15</v>
      </c>
      <c r="S1771" s="63" t="str">
        <f>VLOOKUP(R1771,SA!$B$3:$C$11,2,1)</f>
        <v>0-25</v>
      </c>
      <c r="T1771" s="38" t="s">
        <v>97</v>
      </c>
      <c r="U1771" s="24" t="s">
        <v>5745</v>
      </c>
      <c r="V1771" s="24">
        <v>400000</v>
      </c>
      <c r="W1771" s="39">
        <f t="shared" si="495"/>
        <v>0</v>
      </c>
      <c r="X1771" s="29">
        <f t="shared" si="496"/>
        <v>0</v>
      </c>
      <c r="Y1771" s="40">
        <f t="shared" si="497"/>
        <v>365</v>
      </c>
      <c r="Z1771" s="38">
        <f t="shared" si="498"/>
        <v>46081</v>
      </c>
      <c r="AA1771" s="41">
        <f t="shared" si="499"/>
        <v>181</v>
      </c>
      <c r="AB1771" s="24" t="s">
        <v>113</v>
      </c>
      <c r="AC1771" s="41">
        <f t="shared" si="500"/>
        <v>4043.8364000000001</v>
      </c>
      <c r="AD1771" s="41">
        <v>1</v>
      </c>
      <c r="AE1771" s="72">
        <f>INDEX(SA!$C$2:$G$11,MATCH(Details!S1771,SA!$C$2:$C$11,0),MATCH(Details!V1771,SA!$C$2:$G$2,0))*Y1771/(F1771-E1771+1)</f>
        <v>3426.98</v>
      </c>
      <c r="AF1771" s="41">
        <f t="shared" si="501"/>
        <v>0</v>
      </c>
      <c r="AG1771" s="41">
        <f t="shared" si="502"/>
        <v>0</v>
      </c>
      <c r="AH1771" s="41">
        <f t="shared" si="503"/>
        <v>616.85640000000001</v>
      </c>
      <c r="AI1771" s="60">
        <f t="shared" si="504"/>
        <v>137.07920000000001</v>
      </c>
      <c r="AJ1771" s="60">
        <f t="shared" si="505"/>
        <v>771.07050000000004</v>
      </c>
      <c r="AK1771" s="60">
        <f t="shared" si="506"/>
        <v>1699.4065205479453</v>
      </c>
      <c r="AL1771" s="60">
        <f t="shared" si="507"/>
        <v>1249.0637926027398</v>
      </c>
      <c r="AM1771" s="41">
        <f t="shared" si="508"/>
        <v>1269.7665073972601</v>
      </c>
      <c r="AN1771" s="42">
        <f t="shared" si="509"/>
        <v>45715</v>
      </c>
      <c r="AO1771" s="43">
        <f t="shared" si="510"/>
        <v>3426.98</v>
      </c>
    </row>
    <row r="1772" spans="1:41" s="24" customFormat="1" ht="15.75" customHeight="1" x14ac:dyDescent="0.35">
      <c r="A1772" s="36" t="s">
        <v>27</v>
      </c>
      <c r="B1772" s="36">
        <v>202509</v>
      </c>
      <c r="C1772" s="24" t="s">
        <v>736</v>
      </c>
      <c r="D1772" s="24" t="s">
        <v>119</v>
      </c>
      <c r="E1772" s="62">
        <v>45901</v>
      </c>
      <c r="F1772" s="62">
        <v>46265</v>
      </c>
      <c r="G1772" s="37" t="s">
        <v>169</v>
      </c>
      <c r="H1772" s="36">
        <v>652335</v>
      </c>
      <c r="I1772" s="63">
        <v>27521</v>
      </c>
      <c r="J1772" s="24" t="s">
        <v>4677</v>
      </c>
      <c r="K1772" s="63">
        <f t="shared" si="493"/>
        <v>45901</v>
      </c>
      <c r="L1772" s="55">
        <f t="shared" si="494"/>
        <v>0.04</v>
      </c>
      <c r="M1772" s="76">
        <v>0.22500000000000001</v>
      </c>
      <c r="N1772" s="62">
        <v>45901</v>
      </c>
      <c r="O1772" s="62">
        <v>46265</v>
      </c>
      <c r="P1772" s="63"/>
      <c r="Q1772" s="63"/>
      <c r="R1772" s="78">
        <v>50</v>
      </c>
      <c r="S1772" s="63" t="str">
        <f>VLOOKUP(R1772,SA!$B$3:$C$11,2,1)</f>
        <v>46-55</v>
      </c>
      <c r="T1772" s="38" t="s">
        <v>97</v>
      </c>
      <c r="U1772" s="24" t="s">
        <v>56</v>
      </c>
      <c r="V1772" s="24">
        <v>400000</v>
      </c>
      <c r="W1772" s="39">
        <f t="shared" si="495"/>
        <v>400000</v>
      </c>
      <c r="X1772" s="29">
        <f t="shared" si="496"/>
        <v>1</v>
      </c>
      <c r="Y1772" s="40">
        <f t="shared" si="497"/>
        <v>365</v>
      </c>
      <c r="Z1772" s="38">
        <f t="shared" si="498"/>
        <v>46081</v>
      </c>
      <c r="AA1772" s="41">
        <f t="shared" si="499"/>
        <v>181</v>
      </c>
      <c r="AB1772" s="24" t="s">
        <v>113</v>
      </c>
      <c r="AC1772" s="41">
        <f t="shared" si="500"/>
        <v>8108.2165999999997</v>
      </c>
      <c r="AD1772" s="41">
        <v>1</v>
      </c>
      <c r="AE1772" s="72">
        <f>INDEX(SA!$C$2:$G$11,MATCH(Details!S1772,SA!$C$2:$C$11,0),MATCH(Details!V1772,SA!$C$2:$G$2,0))*Y1772/(F1772-E1772+1)</f>
        <v>6871.37</v>
      </c>
      <c r="AF1772" s="41">
        <f t="shared" si="501"/>
        <v>0</v>
      </c>
      <c r="AG1772" s="41">
        <f t="shared" si="502"/>
        <v>0</v>
      </c>
      <c r="AH1772" s="41">
        <f t="shared" si="503"/>
        <v>1236.8465999999999</v>
      </c>
      <c r="AI1772" s="60">
        <f t="shared" si="504"/>
        <v>274.85480000000001</v>
      </c>
      <c r="AJ1772" s="60">
        <f t="shared" si="505"/>
        <v>1546.05825</v>
      </c>
      <c r="AK1772" s="60">
        <f t="shared" si="506"/>
        <v>3407.446493150685</v>
      </c>
      <c r="AL1772" s="60">
        <f t="shared" si="507"/>
        <v>2504.4731724657536</v>
      </c>
      <c r="AM1772" s="41">
        <f t="shared" si="508"/>
        <v>2545.9837775342462</v>
      </c>
      <c r="AN1772" s="42">
        <f t="shared" si="509"/>
        <v>45715</v>
      </c>
      <c r="AO1772" s="43">
        <f t="shared" si="510"/>
        <v>6871.37</v>
      </c>
    </row>
    <row r="1773" spans="1:41" s="24" customFormat="1" ht="15.75" customHeight="1" x14ac:dyDescent="0.35">
      <c r="A1773" s="36" t="s">
        <v>27</v>
      </c>
      <c r="B1773" s="36">
        <v>202509</v>
      </c>
      <c r="C1773" s="24" t="s">
        <v>736</v>
      </c>
      <c r="D1773" s="24" t="s">
        <v>119</v>
      </c>
      <c r="E1773" s="62">
        <v>45901</v>
      </c>
      <c r="F1773" s="62">
        <v>46265</v>
      </c>
      <c r="G1773" s="37" t="s">
        <v>2100</v>
      </c>
      <c r="H1773" s="36">
        <v>652335</v>
      </c>
      <c r="I1773" s="63">
        <v>29378</v>
      </c>
      <c r="J1773" s="24" t="s">
        <v>4678</v>
      </c>
      <c r="K1773" s="63">
        <f t="shared" si="493"/>
        <v>45901</v>
      </c>
      <c r="L1773" s="55">
        <f t="shared" si="494"/>
        <v>0.04</v>
      </c>
      <c r="M1773" s="76">
        <v>0.22500000000000001</v>
      </c>
      <c r="N1773" s="62">
        <v>45901</v>
      </c>
      <c r="O1773" s="62">
        <v>46265</v>
      </c>
      <c r="P1773" s="63"/>
      <c r="Q1773" s="63"/>
      <c r="R1773" s="78">
        <v>45</v>
      </c>
      <c r="S1773" s="63" t="str">
        <f>VLOOKUP(R1773,SA!$B$3:$C$11,2,1)</f>
        <v>36-45</v>
      </c>
      <c r="T1773" s="38" t="s">
        <v>98</v>
      </c>
      <c r="U1773" s="24" t="s">
        <v>5743</v>
      </c>
      <c r="V1773" s="24">
        <v>400000</v>
      </c>
      <c r="W1773" s="39">
        <f t="shared" si="495"/>
        <v>0</v>
      </c>
      <c r="X1773" s="29">
        <f t="shared" si="496"/>
        <v>0</v>
      </c>
      <c r="Y1773" s="40">
        <f t="shared" si="497"/>
        <v>365</v>
      </c>
      <c r="Z1773" s="38">
        <f t="shared" si="498"/>
        <v>46081</v>
      </c>
      <c r="AA1773" s="41">
        <f t="shared" si="499"/>
        <v>181</v>
      </c>
      <c r="AB1773" s="24" t="s">
        <v>113</v>
      </c>
      <c r="AC1773" s="41">
        <f t="shared" si="500"/>
        <v>5496.5225999999993</v>
      </c>
      <c r="AD1773" s="41">
        <v>1</v>
      </c>
      <c r="AE1773" s="72">
        <f>INDEX(SA!$C$2:$G$11,MATCH(Details!S1773,SA!$C$2:$C$11,0),MATCH(Details!V1773,SA!$C$2:$G$2,0))*Y1773/(F1773-E1773+1)</f>
        <v>4658.07</v>
      </c>
      <c r="AF1773" s="41">
        <f t="shared" si="501"/>
        <v>0</v>
      </c>
      <c r="AG1773" s="41">
        <f t="shared" si="502"/>
        <v>0</v>
      </c>
      <c r="AH1773" s="41">
        <f t="shared" si="503"/>
        <v>838.45259999999996</v>
      </c>
      <c r="AI1773" s="60">
        <f t="shared" si="504"/>
        <v>186.3228</v>
      </c>
      <c r="AJ1773" s="60">
        <f t="shared" si="505"/>
        <v>1048.06575</v>
      </c>
      <c r="AK1773" s="60">
        <f t="shared" si="506"/>
        <v>2309.8922465753421</v>
      </c>
      <c r="AL1773" s="60">
        <f t="shared" si="507"/>
        <v>1697.7708012328765</v>
      </c>
      <c r="AM1773" s="41">
        <f t="shared" si="508"/>
        <v>1725.9106487671231</v>
      </c>
      <c r="AN1773" s="42">
        <f t="shared" si="509"/>
        <v>45715</v>
      </c>
      <c r="AO1773" s="43">
        <f t="shared" si="510"/>
        <v>4658.07</v>
      </c>
    </row>
    <row r="1774" spans="1:41" s="24" customFormat="1" ht="15.75" customHeight="1" x14ac:dyDescent="0.35">
      <c r="A1774" s="36" t="s">
        <v>27</v>
      </c>
      <c r="B1774" s="36">
        <v>202509</v>
      </c>
      <c r="C1774" s="24" t="s">
        <v>736</v>
      </c>
      <c r="D1774" s="24" t="s">
        <v>119</v>
      </c>
      <c r="E1774" s="62">
        <v>45901</v>
      </c>
      <c r="F1774" s="62">
        <v>46265</v>
      </c>
      <c r="G1774" s="37" t="s">
        <v>2101</v>
      </c>
      <c r="H1774" s="36">
        <v>652335</v>
      </c>
      <c r="I1774" s="63">
        <v>19100</v>
      </c>
      <c r="J1774" s="24" t="s">
        <v>4679</v>
      </c>
      <c r="K1774" s="63">
        <f t="shared" si="493"/>
        <v>45901</v>
      </c>
      <c r="L1774" s="55">
        <f t="shared" si="494"/>
        <v>0.04</v>
      </c>
      <c r="M1774" s="76">
        <v>0.22500000000000001</v>
      </c>
      <c r="N1774" s="62">
        <v>45901</v>
      </c>
      <c r="O1774" s="62">
        <v>46265</v>
      </c>
      <c r="P1774" s="63"/>
      <c r="Q1774" s="63"/>
      <c r="R1774" s="78">
        <v>73</v>
      </c>
      <c r="S1774" s="63" t="str">
        <f>VLOOKUP(R1774,SA!$B$3:$C$11,2,1)</f>
        <v>71-75</v>
      </c>
      <c r="T1774" s="38" t="s">
        <v>98</v>
      </c>
      <c r="U1774" s="24" t="s">
        <v>5747</v>
      </c>
      <c r="V1774" s="24">
        <v>400000</v>
      </c>
      <c r="W1774" s="39">
        <f t="shared" si="495"/>
        <v>0</v>
      </c>
      <c r="X1774" s="29">
        <f t="shared" si="496"/>
        <v>0</v>
      </c>
      <c r="Y1774" s="40">
        <f t="shared" si="497"/>
        <v>365</v>
      </c>
      <c r="Z1774" s="38">
        <f t="shared" si="498"/>
        <v>46081</v>
      </c>
      <c r="AA1774" s="41">
        <f t="shared" si="499"/>
        <v>181</v>
      </c>
      <c r="AB1774" s="24" t="s">
        <v>113</v>
      </c>
      <c r="AC1774" s="41">
        <f t="shared" si="500"/>
        <v>21578.034600000003</v>
      </c>
      <c r="AD1774" s="41">
        <v>1</v>
      </c>
      <c r="AE1774" s="72">
        <f>INDEX(SA!$C$2:$G$11,MATCH(Details!S1774,SA!$C$2:$C$11,0),MATCH(Details!V1774,SA!$C$2:$G$2,0))*Y1774/(F1774-E1774+1)</f>
        <v>18286.47</v>
      </c>
      <c r="AF1774" s="41">
        <f t="shared" si="501"/>
        <v>0</v>
      </c>
      <c r="AG1774" s="41">
        <f t="shared" si="502"/>
        <v>0</v>
      </c>
      <c r="AH1774" s="41">
        <f t="shared" si="503"/>
        <v>3291.5646000000002</v>
      </c>
      <c r="AI1774" s="60">
        <f t="shared" si="504"/>
        <v>731.45880000000011</v>
      </c>
      <c r="AJ1774" s="60">
        <f t="shared" si="505"/>
        <v>4114.4557500000001</v>
      </c>
      <c r="AK1774" s="60">
        <f t="shared" si="506"/>
        <v>9068.0851232876721</v>
      </c>
      <c r="AL1774" s="60">
        <f t="shared" si="507"/>
        <v>6665.0425656164389</v>
      </c>
      <c r="AM1774" s="41">
        <f t="shared" si="508"/>
        <v>6775.5128843835619</v>
      </c>
      <c r="AN1774" s="42">
        <f t="shared" si="509"/>
        <v>45715</v>
      </c>
      <c r="AO1774" s="43">
        <f t="shared" si="510"/>
        <v>18286.47</v>
      </c>
    </row>
    <row r="1775" spans="1:41" s="24" customFormat="1" ht="15.75" customHeight="1" x14ac:dyDescent="0.35">
      <c r="A1775" s="36" t="s">
        <v>27</v>
      </c>
      <c r="B1775" s="36">
        <v>202509</v>
      </c>
      <c r="C1775" s="24" t="s">
        <v>736</v>
      </c>
      <c r="D1775" s="24" t="s">
        <v>119</v>
      </c>
      <c r="E1775" s="62">
        <v>45901</v>
      </c>
      <c r="F1775" s="62">
        <v>46265</v>
      </c>
      <c r="G1775" s="37" t="s">
        <v>2102</v>
      </c>
      <c r="H1775" s="36">
        <v>652335</v>
      </c>
      <c r="I1775" s="63">
        <v>39067</v>
      </c>
      <c r="J1775" s="24" t="s">
        <v>4680</v>
      </c>
      <c r="K1775" s="63">
        <f t="shared" si="493"/>
        <v>45901</v>
      </c>
      <c r="L1775" s="55">
        <f t="shared" si="494"/>
        <v>0.04</v>
      </c>
      <c r="M1775" s="76">
        <v>0.22500000000000001</v>
      </c>
      <c r="N1775" s="62">
        <v>45901</v>
      </c>
      <c r="O1775" s="62">
        <v>46265</v>
      </c>
      <c r="P1775" s="63"/>
      <c r="Q1775" s="63"/>
      <c r="R1775" s="78">
        <v>18</v>
      </c>
      <c r="S1775" s="63" t="str">
        <f>VLOOKUP(R1775,SA!$B$3:$C$11,2,1)</f>
        <v>0-25</v>
      </c>
      <c r="T1775" s="38" t="s">
        <v>98</v>
      </c>
      <c r="U1775" s="24" t="s">
        <v>5746</v>
      </c>
      <c r="V1775" s="24">
        <v>400000</v>
      </c>
      <c r="W1775" s="39">
        <f t="shared" si="495"/>
        <v>0</v>
      </c>
      <c r="X1775" s="29">
        <f t="shared" si="496"/>
        <v>0</v>
      </c>
      <c r="Y1775" s="40">
        <f t="shared" si="497"/>
        <v>365</v>
      </c>
      <c r="Z1775" s="38">
        <f t="shared" si="498"/>
        <v>46081</v>
      </c>
      <c r="AA1775" s="41">
        <f t="shared" si="499"/>
        <v>181</v>
      </c>
      <c r="AB1775" s="24" t="s">
        <v>113</v>
      </c>
      <c r="AC1775" s="41">
        <f t="shared" si="500"/>
        <v>4043.8364000000001</v>
      </c>
      <c r="AD1775" s="41">
        <v>1</v>
      </c>
      <c r="AE1775" s="72">
        <f>INDEX(SA!$C$2:$G$11,MATCH(Details!S1775,SA!$C$2:$C$11,0),MATCH(Details!V1775,SA!$C$2:$G$2,0))*Y1775/(F1775-E1775+1)</f>
        <v>3426.98</v>
      </c>
      <c r="AF1775" s="41">
        <f t="shared" si="501"/>
        <v>0</v>
      </c>
      <c r="AG1775" s="41">
        <f t="shared" si="502"/>
        <v>0</v>
      </c>
      <c r="AH1775" s="41">
        <f t="shared" si="503"/>
        <v>616.85640000000001</v>
      </c>
      <c r="AI1775" s="60">
        <f t="shared" si="504"/>
        <v>137.07920000000001</v>
      </c>
      <c r="AJ1775" s="60">
        <f t="shared" si="505"/>
        <v>771.07050000000004</v>
      </c>
      <c r="AK1775" s="60">
        <f t="shared" si="506"/>
        <v>1699.4065205479453</v>
      </c>
      <c r="AL1775" s="60">
        <f t="shared" si="507"/>
        <v>1249.0637926027398</v>
      </c>
      <c r="AM1775" s="41">
        <f t="shared" si="508"/>
        <v>1269.7665073972601</v>
      </c>
      <c r="AN1775" s="42">
        <f t="shared" si="509"/>
        <v>45715</v>
      </c>
      <c r="AO1775" s="43">
        <f t="shared" si="510"/>
        <v>3426.98</v>
      </c>
    </row>
    <row r="1776" spans="1:41" s="24" customFormat="1" ht="15.75" customHeight="1" x14ac:dyDescent="0.35">
      <c r="A1776" s="36" t="s">
        <v>27</v>
      </c>
      <c r="B1776" s="36">
        <v>202509</v>
      </c>
      <c r="C1776" s="24" t="s">
        <v>736</v>
      </c>
      <c r="D1776" s="24" t="s">
        <v>119</v>
      </c>
      <c r="E1776" s="62">
        <v>45901</v>
      </c>
      <c r="F1776" s="62">
        <v>46265</v>
      </c>
      <c r="G1776" s="37" t="s">
        <v>2103</v>
      </c>
      <c r="H1776" s="36">
        <v>652336</v>
      </c>
      <c r="I1776" s="63">
        <v>28038</v>
      </c>
      <c r="J1776" s="24" t="s">
        <v>4681</v>
      </c>
      <c r="K1776" s="63">
        <f t="shared" si="493"/>
        <v>45901</v>
      </c>
      <c r="L1776" s="55">
        <f t="shared" si="494"/>
        <v>0.04</v>
      </c>
      <c r="M1776" s="76">
        <v>0.22500000000000001</v>
      </c>
      <c r="N1776" s="62">
        <v>45901</v>
      </c>
      <c r="O1776" s="62">
        <v>46265</v>
      </c>
      <c r="P1776" s="63"/>
      <c r="Q1776" s="63"/>
      <c r="R1776" s="78">
        <v>48</v>
      </c>
      <c r="S1776" s="63" t="str">
        <f>VLOOKUP(R1776,SA!$B$3:$C$11,2,1)</f>
        <v>46-55</v>
      </c>
      <c r="T1776" s="38" t="s">
        <v>98</v>
      </c>
      <c r="U1776" s="24" t="s">
        <v>5743</v>
      </c>
      <c r="V1776" s="24">
        <v>400000</v>
      </c>
      <c r="W1776" s="39">
        <f t="shared" si="495"/>
        <v>0</v>
      </c>
      <c r="X1776" s="29">
        <f t="shared" si="496"/>
        <v>0</v>
      </c>
      <c r="Y1776" s="40">
        <f t="shared" si="497"/>
        <v>365</v>
      </c>
      <c r="Z1776" s="38">
        <f t="shared" si="498"/>
        <v>46081</v>
      </c>
      <c r="AA1776" s="41">
        <f t="shared" si="499"/>
        <v>181</v>
      </c>
      <c r="AB1776" s="24" t="s">
        <v>113</v>
      </c>
      <c r="AC1776" s="41">
        <f t="shared" si="500"/>
        <v>8108.2165999999997</v>
      </c>
      <c r="AD1776" s="41">
        <v>1</v>
      </c>
      <c r="AE1776" s="72">
        <f>INDEX(SA!$C$2:$G$11,MATCH(Details!S1776,SA!$C$2:$C$11,0),MATCH(Details!V1776,SA!$C$2:$G$2,0))*Y1776/(F1776-E1776+1)</f>
        <v>6871.37</v>
      </c>
      <c r="AF1776" s="41">
        <f t="shared" si="501"/>
        <v>0</v>
      </c>
      <c r="AG1776" s="41">
        <f t="shared" si="502"/>
        <v>0</v>
      </c>
      <c r="AH1776" s="41">
        <f t="shared" si="503"/>
        <v>1236.8465999999999</v>
      </c>
      <c r="AI1776" s="60">
        <f t="shared" si="504"/>
        <v>274.85480000000001</v>
      </c>
      <c r="AJ1776" s="60">
        <f t="shared" si="505"/>
        <v>1546.05825</v>
      </c>
      <c r="AK1776" s="60">
        <f t="shared" si="506"/>
        <v>3407.446493150685</v>
      </c>
      <c r="AL1776" s="60">
        <f t="shared" si="507"/>
        <v>2504.4731724657536</v>
      </c>
      <c r="AM1776" s="41">
        <f t="shared" si="508"/>
        <v>2545.9837775342462</v>
      </c>
      <c r="AN1776" s="42">
        <f t="shared" si="509"/>
        <v>45715</v>
      </c>
      <c r="AO1776" s="43">
        <f t="shared" si="510"/>
        <v>6871.37</v>
      </c>
    </row>
    <row r="1777" spans="1:41" s="24" customFormat="1" ht="15.75" customHeight="1" x14ac:dyDescent="0.35">
      <c r="A1777" s="36" t="s">
        <v>27</v>
      </c>
      <c r="B1777" s="36">
        <v>202509</v>
      </c>
      <c r="C1777" s="24" t="s">
        <v>736</v>
      </c>
      <c r="D1777" s="24" t="s">
        <v>119</v>
      </c>
      <c r="E1777" s="62">
        <v>45901</v>
      </c>
      <c r="F1777" s="62">
        <v>46265</v>
      </c>
      <c r="G1777" s="37" t="s">
        <v>2104</v>
      </c>
      <c r="H1777" s="36">
        <v>652336</v>
      </c>
      <c r="I1777" s="63">
        <v>39087</v>
      </c>
      <c r="J1777" s="24" t="s">
        <v>4682</v>
      </c>
      <c r="K1777" s="63">
        <f t="shared" si="493"/>
        <v>45901</v>
      </c>
      <c r="L1777" s="55">
        <f t="shared" si="494"/>
        <v>0.04</v>
      </c>
      <c r="M1777" s="76">
        <v>0.22500000000000001</v>
      </c>
      <c r="N1777" s="62">
        <v>45901</v>
      </c>
      <c r="O1777" s="62">
        <v>46265</v>
      </c>
      <c r="P1777" s="63"/>
      <c r="Q1777" s="63"/>
      <c r="R1777" s="78">
        <v>18</v>
      </c>
      <c r="S1777" s="63" t="str">
        <f>VLOOKUP(R1777,SA!$B$3:$C$11,2,1)</f>
        <v>0-25</v>
      </c>
      <c r="T1777" s="38" t="s">
        <v>97</v>
      </c>
      <c r="U1777" s="24" t="s">
        <v>5745</v>
      </c>
      <c r="V1777" s="24">
        <v>400000</v>
      </c>
      <c r="W1777" s="39">
        <f t="shared" si="495"/>
        <v>0</v>
      </c>
      <c r="X1777" s="29">
        <f t="shared" si="496"/>
        <v>0</v>
      </c>
      <c r="Y1777" s="40">
        <f t="shared" si="497"/>
        <v>365</v>
      </c>
      <c r="Z1777" s="38">
        <f t="shared" si="498"/>
        <v>46081</v>
      </c>
      <c r="AA1777" s="41">
        <f t="shared" si="499"/>
        <v>181</v>
      </c>
      <c r="AB1777" s="24" t="s">
        <v>113</v>
      </c>
      <c r="AC1777" s="41">
        <f t="shared" si="500"/>
        <v>4043.8364000000001</v>
      </c>
      <c r="AD1777" s="41">
        <v>1</v>
      </c>
      <c r="AE1777" s="72">
        <f>INDEX(SA!$C$2:$G$11,MATCH(Details!S1777,SA!$C$2:$C$11,0),MATCH(Details!V1777,SA!$C$2:$G$2,0))*Y1777/(F1777-E1777+1)</f>
        <v>3426.98</v>
      </c>
      <c r="AF1777" s="41">
        <f t="shared" si="501"/>
        <v>0</v>
      </c>
      <c r="AG1777" s="41">
        <f t="shared" si="502"/>
        <v>0</v>
      </c>
      <c r="AH1777" s="41">
        <f t="shared" si="503"/>
        <v>616.85640000000001</v>
      </c>
      <c r="AI1777" s="60">
        <f t="shared" si="504"/>
        <v>137.07920000000001</v>
      </c>
      <c r="AJ1777" s="60">
        <f t="shared" si="505"/>
        <v>771.07050000000004</v>
      </c>
      <c r="AK1777" s="60">
        <f t="shared" si="506"/>
        <v>1699.4065205479453</v>
      </c>
      <c r="AL1777" s="60">
        <f t="shared" si="507"/>
        <v>1249.0637926027398</v>
      </c>
      <c r="AM1777" s="41">
        <f t="shared" si="508"/>
        <v>1269.7665073972601</v>
      </c>
      <c r="AN1777" s="42">
        <f t="shared" si="509"/>
        <v>45715</v>
      </c>
      <c r="AO1777" s="43">
        <f t="shared" si="510"/>
        <v>3426.98</v>
      </c>
    </row>
    <row r="1778" spans="1:41" s="24" customFormat="1" ht="15.75" customHeight="1" x14ac:dyDescent="0.35">
      <c r="A1778" s="36" t="s">
        <v>27</v>
      </c>
      <c r="B1778" s="36">
        <v>202509</v>
      </c>
      <c r="C1778" s="24" t="s">
        <v>736</v>
      </c>
      <c r="D1778" s="24" t="s">
        <v>119</v>
      </c>
      <c r="E1778" s="62">
        <v>45901</v>
      </c>
      <c r="F1778" s="62">
        <v>46265</v>
      </c>
      <c r="G1778" s="37" t="s">
        <v>2105</v>
      </c>
      <c r="H1778" s="36">
        <v>652336</v>
      </c>
      <c r="I1778" s="63">
        <v>27633</v>
      </c>
      <c r="J1778" s="24" t="s">
        <v>4683</v>
      </c>
      <c r="K1778" s="63">
        <f t="shared" si="493"/>
        <v>45901</v>
      </c>
      <c r="L1778" s="55">
        <f t="shared" si="494"/>
        <v>0.04</v>
      </c>
      <c r="M1778" s="76">
        <v>0.22500000000000001</v>
      </c>
      <c r="N1778" s="62">
        <v>45901</v>
      </c>
      <c r="O1778" s="62">
        <v>46265</v>
      </c>
      <c r="P1778" s="63"/>
      <c r="Q1778" s="63"/>
      <c r="R1778" s="78">
        <v>50</v>
      </c>
      <c r="S1778" s="63" t="str">
        <f>VLOOKUP(R1778,SA!$B$3:$C$11,2,1)</f>
        <v>46-55</v>
      </c>
      <c r="T1778" s="38" t="s">
        <v>97</v>
      </c>
      <c r="U1778" s="24" t="s">
        <v>56</v>
      </c>
      <c r="V1778" s="24">
        <v>400000</v>
      </c>
      <c r="W1778" s="39">
        <f t="shared" si="495"/>
        <v>400000</v>
      </c>
      <c r="X1778" s="29">
        <f t="shared" si="496"/>
        <v>1</v>
      </c>
      <c r="Y1778" s="40">
        <f t="shared" si="497"/>
        <v>365</v>
      </c>
      <c r="Z1778" s="38">
        <f t="shared" si="498"/>
        <v>46081</v>
      </c>
      <c r="AA1778" s="41">
        <f t="shared" si="499"/>
        <v>181</v>
      </c>
      <c r="AB1778" s="24" t="s">
        <v>113</v>
      </c>
      <c r="AC1778" s="41">
        <f t="shared" si="500"/>
        <v>8108.2165999999997</v>
      </c>
      <c r="AD1778" s="41">
        <v>1</v>
      </c>
      <c r="AE1778" s="72">
        <f>INDEX(SA!$C$2:$G$11,MATCH(Details!S1778,SA!$C$2:$C$11,0),MATCH(Details!V1778,SA!$C$2:$G$2,0))*Y1778/(F1778-E1778+1)</f>
        <v>6871.37</v>
      </c>
      <c r="AF1778" s="41">
        <f t="shared" si="501"/>
        <v>0</v>
      </c>
      <c r="AG1778" s="41">
        <f t="shared" si="502"/>
        <v>0</v>
      </c>
      <c r="AH1778" s="41">
        <f t="shared" si="503"/>
        <v>1236.8465999999999</v>
      </c>
      <c r="AI1778" s="60">
        <f t="shared" si="504"/>
        <v>274.85480000000001</v>
      </c>
      <c r="AJ1778" s="60">
        <f t="shared" si="505"/>
        <v>1546.05825</v>
      </c>
      <c r="AK1778" s="60">
        <f t="shared" si="506"/>
        <v>3407.446493150685</v>
      </c>
      <c r="AL1778" s="60">
        <f t="shared" si="507"/>
        <v>2504.4731724657536</v>
      </c>
      <c r="AM1778" s="41">
        <f t="shared" si="508"/>
        <v>2545.9837775342462</v>
      </c>
      <c r="AN1778" s="42">
        <f t="shared" si="509"/>
        <v>45715</v>
      </c>
      <c r="AO1778" s="43">
        <f t="shared" si="510"/>
        <v>6871.37</v>
      </c>
    </row>
    <row r="1779" spans="1:41" s="24" customFormat="1" ht="15.75" customHeight="1" x14ac:dyDescent="0.35">
      <c r="A1779" s="36" t="s">
        <v>27</v>
      </c>
      <c r="B1779" s="36">
        <v>202509</v>
      </c>
      <c r="C1779" s="24" t="s">
        <v>736</v>
      </c>
      <c r="D1779" s="24" t="s">
        <v>119</v>
      </c>
      <c r="E1779" s="62">
        <v>45901</v>
      </c>
      <c r="F1779" s="62">
        <v>46265</v>
      </c>
      <c r="G1779" s="37" t="s">
        <v>2106</v>
      </c>
      <c r="H1779" s="36">
        <v>652336</v>
      </c>
      <c r="I1779" s="63">
        <v>36623</v>
      </c>
      <c r="J1779" s="24" t="s">
        <v>4684</v>
      </c>
      <c r="K1779" s="63">
        <f t="shared" si="493"/>
        <v>45901</v>
      </c>
      <c r="L1779" s="55">
        <f t="shared" si="494"/>
        <v>0.04</v>
      </c>
      <c r="M1779" s="76">
        <v>0.22500000000000001</v>
      </c>
      <c r="N1779" s="62">
        <v>45901</v>
      </c>
      <c r="O1779" s="62">
        <v>46265</v>
      </c>
      <c r="P1779" s="63"/>
      <c r="Q1779" s="63"/>
      <c r="R1779" s="78">
        <v>25</v>
      </c>
      <c r="S1779" s="63" t="str">
        <f>VLOOKUP(R1779,SA!$B$3:$C$11,2,1)</f>
        <v>0-25</v>
      </c>
      <c r="T1779" s="38" t="s">
        <v>98</v>
      </c>
      <c r="U1779" s="24" t="s">
        <v>5746</v>
      </c>
      <c r="V1779" s="24">
        <v>400000</v>
      </c>
      <c r="W1779" s="39">
        <f t="shared" si="495"/>
        <v>0</v>
      </c>
      <c r="X1779" s="29">
        <f t="shared" si="496"/>
        <v>0</v>
      </c>
      <c r="Y1779" s="40">
        <f t="shared" si="497"/>
        <v>365</v>
      </c>
      <c r="Z1779" s="38">
        <f t="shared" si="498"/>
        <v>46081</v>
      </c>
      <c r="AA1779" s="41">
        <f t="shared" si="499"/>
        <v>181</v>
      </c>
      <c r="AB1779" s="24" t="s">
        <v>113</v>
      </c>
      <c r="AC1779" s="41">
        <f t="shared" si="500"/>
        <v>4043.8364000000001</v>
      </c>
      <c r="AD1779" s="41">
        <v>1</v>
      </c>
      <c r="AE1779" s="72">
        <f>INDEX(SA!$C$2:$G$11,MATCH(Details!S1779,SA!$C$2:$C$11,0),MATCH(Details!V1779,SA!$C$2:$G$2,0))*Y1779/(F1779-E1779+1)</f>
        <v>3426.98</v>
      </c>
      <c r="AF1779" s="41">
        <f t="shared" si="501"/>
        <v>0</v>
      </c>
      <c r="AG1779" s="41">
        <f t="shared" si="502"/>
        <v>0</v>
      </c>
      <c r="AH1779" s="41">
        <f t="shared" si="503"/>
        <v>616.85640000000001</v>
      </c>
      <c r="AI1779" s="60">
        <f t="shared" si="504"/>
        <v>137.07920000000001</v>
      </c>
      <c r="AJ1779" s="60">
        <f t="shared" si="505"/>
        <v>771.07050000000004</v>
      </c>
      <c r="AK1779" s="60">
        <f t="shared" si="506"/>
        <v>1699.4065205479453</v>
      </c>
      <c r="AL1779" s="60">
        <f t="shared" si="507"/>
        <v>1249.0637926027398</v>
      </c>
      <c r="AM1779" s="41">
        <f t="shared" si="508"/>
        <v>1269.7665073972601</v>
      </c>
      <c r="AN1779" s="42">
        <f t="shared" si="509"/>
        <v>45715</v>
      </c>
      <c r="AO1779" s="43">
        <f t="shared" si="510"/>
        <v>3426.98</v>
      </c>
    </row>
    <row r="1780" spans="1:41" s="24" customFormat="1" ht="15.75" customHeight="1" x14ac:dyDescent="0.35">
      <c r="A1780" s="36" t="s">
        <v>27</v>
      </c>
      <c r="B1780" s="36">
        <v>202509</v>
      </c>
      <c r="C1780" s="24" t="s">
        <v>736</v>
      </c>
      <c r="D1780" s="24" t="s">
        <v>119</v>
      </c>
      <c r="E1780" s="62">
        <v>45901</v>
      </c>
      <c r="F1780" s="62">
        <v>46265</v>
      </c>
      <c r="G1780" s="37" t="s">
        <v>2107</v>
      </c>
      <c r="H1780" s="36">
        <v>652336</v>
      </c>
      <c r="I1780" s="63">
        <v>14977</v>
      </c>
      <c r="J1780" s="24" t="s">
        <v>4685</v>
      </c>
      <c r="K1780" s="63">
        <f t="shared" si="493"/>
        <v>45901</v>
      </c>
      <c r="L1780" s="55">
        <f t="shared" si="494"/>
        <v>0.04</v>
      </c>
      <c r="M1780" s="76">
        <v>0.22500000000000001</v>
      </c>
      <c r="N1780" s="62">
        <v>45901</v>
      </c>
      <c r="O1780" s="62">
        <v>46265</v>
      </c>
      <c r="P1780" s="63"/>
      <c r="Q1780" s="63"/>
      <c r="R1780" s="78">
        <v>84</v>
      </c>
      <c r="S1780" s="63" t="str">
        <f>VLOOKUP(R1780,SA!$B$3:$C$11,2,1)</f>
        <v>81-100</v>
      </c>
      <c r="T1780" s="38" t="s">
        <v>98</v>
      </c>
      <c r="U1780" s="24" t="s">
        <v>5747</v>
      </c>
      <c r="V1780" s="24">
        <v>400000</v>
      </c>
      <c r="W1780" s="39">
        <f t="shared" si="495"/>
        <v>0</v>
      </c>
      <c r="X1780" s="29">
        <f t="shared" si="496"/>
        <v>0</v>
      </c>
      <c r="Y1780" s="40">
        <f t="shared" si="497"/>
        <v>365</v>
      </c>
      <c r="Z1780" s="38">
        <f t="shared" si="498"/>
        <v>46081</v>
      </c>
      <c r="AA1780" s="41">
        <f t="shared" si="499"/>
        <v>181</v>
      </c>
      <c r="AB1780" s="24" t="s">
        <v>113</v>
      </c>
      <c r="AC1780" s="41">
        <f t="shared" si="500"/>
        <v>29599.473999999998</v>
      </c>
      <c r="AD1780" s="41">
        <v>1</v>
      </c>
      <c r="AE1780" s="72">
        <f>INDEX(SA!$C$2:$G$11,MATCH(Details!S1780,SA!$C$2:$C$11,0),MATCH(Details!V1780,SA!$C$2:$G$2,0))*Y1780/(F1780-E1780+1)</f>
        <v>25084.3</v>
      </c>
      <c r="AF1780" s="41">
        <f t="shared" si="501"/>
        <v>0</v>
      </c>
      <c r="AG1780" s="41">
        <f t="shared" si="502"/>
        <v>0</v>
      </c>
      <c r="AH1780" s="41">
        <f t="shared" si="503"/>
        <v>4515.174</v>
      </c>
      <c r="AI1780" s="60">
        <f t="shared" si="504"/>
        <v>1003.372</v>
      </c>
      <c r="AJ1780" s="60">
        <f t="shared" si="505"/>
        <v>5643.9674999999997</v>
      </c>
      <c r="AK1780" s="60">
        <f t="shared" si="506"/>
        <v>12439.063835616438</v>
      </c>
      <c r="AL1780" s="60">
        <f t="shared" si="507"/>
        <v>9142.7119191780821</v>
      </c>
      <c r="AM1780" s="41">
        <f t="shared" si="508"/>
        <v>9294.2485808219171</v>
      </c>
      <c r="AN1780" s="42">
        <f t="shared" si="509"/>
        <v>45715</v>
      </c>
      <c r="AO1780" s="43">
        <f t="shared" si="510"/>
        <v>25084.3</v>
      </c>
    </row>
    <row r="1781" spans="1:41" s="24" customFormat="1" ht="15.75" customHeight="1" x14ac:dyDescent="0.35">
      <c r="A1781" s="36" t="s">
        <v>27</v>
      </c>
      <c r="B1781" s="36">
        <v>202509</v>
      </c>
      <c r="C1781" s="24" t="s">
        <v>736</v>
      </c>
      <c r="D1781" s="24" t="s">
        <v>119</v>
      </c>
      <c r="E1781" s="62">
        <v>45901</v>
      </c>
      <c r="F1781" s="62">
        <v>46265</v>
      </c>
      <c r="G1781" s="37" t="s">
        <v>2108</v>
      </c>
      <c r="H1781" s="36">
        <v>652339</v>
      </c>
      <c r="I1781" s="63">
        <v>22545</v>
      </c>
      <c r="J1781" s="24" t="s">
        <v>4686</v>
      </c>
      <c r="K1781" s="63">
        <f t="shared" si="493"/>
        <v>45901</v>
      </c>
      <c r="L1781" s="55">
        <f t="shared" si="494"/>
        <v>0.04</v>
      </c>
      <c r="M1781" s="76">
        <v>0.22500000000000001</v>
      </c>
      <c r="N1781" s="62">
        <v>45901</v>
      </c>
      <c r="O1781" s="62">
        <v>46265</v>
      </c>
      <c r="P1781" s="63"/>
      <c r="Q1781" s="63"/>
      <c r="R1781" s="78">
        <v>63</v>
      </c>
      <c r="S1781" s="63" t="str">
        <f>VLOOKUP(R1781,SA!$B$3:$C$11,2,1)</f>
        <v>56-65</v>
      </c>
      <c r="T1781" s="38" t="s">
        <v>97</v>
      </c>
      <c r="U1781" s="24" t="s">
        <v>5744</v>
      </c>
      <c r="V1781" s="24">
        <v>500000</v>
      </c>
      <c r="W1781" s="39">
        <f t="shared" si="495"/>
        <v>0</v>
      </c>
      <c r="X1781" s="29">
        <f t="shared" si="496"/>
        <v>0</v>
      </c>
      <c r="Y1781" s="40">
        <f t="shared" si="497"/>
        <v>365</v>
      </c>
      <c r="Z1781" s="38">
        <f t="shared" si="498"/>
        <v>46081</v>
      </c>
      <c r="AA1781" s="41">
        <f t="shared" si="499"/>
        <v>181</v>
      </c>
      <c r="AB1781" s="24" t="s">
        <v>113</v>
      </c>
      <c r="AC1781" s="41">
        <f t="shared" si="500"/>
        <v>13100.714</v>
      </c>
      <c r="AD1781" s="41">
        <v>1</v>
      </c>
      <c r="AE1781" s="72">
        <f>INDEX(SA!$C$2:$G$11,MATCH(Details!S1781,SA!$C$2:$C$11,0),MATCH(Details!V1781,SA!$C$2:$G$2,0))*Y1781/(F1781-E1781+1)</f>
        <v>11102.3</v>
      </c>
      <c r="AF1781" s="41">
        <f t="shared" si="501"/>
        <v>0</v>
      </c>
      <c r="AG1781" s="41">
        <f t="shared" si="502"/>
        <v>0</v>
      </c>
      <c r="AH1781" s="41">
        <f t="shared" si="503"/>
        <v>1998.4139999999998</v>
      </c>
      <c r="AI1781" s="60">
        <f t="shared" si="504"/>
        <v>444.09199999999998</v>
      </c>
      <c r="AJ1781" s="60">
        <f t="shared" si="505"/>
        <v>2498.0174999999999</v>
      </c>
      <c r="AK1781" s="60">
        <f t="shared" si="506"/>
        <v>5505.5241095890406</v>
      </c>
      <c r="AL1781" s="60">
        <f t="shared" si="507"/>
        <v>4046.5602205479449</v>
      </c>
      <c r="AM1781" s="41">
        <f t="shared" si="508"/>
        <v>4113.6302794520543</v>
      </c>
      <c r="AN1781" s="42">
        <f t="shared" si="509"/>
        <v>45715</v>
      </c>
      <c r="AO1781" s="43">
        <f t="shared" si="510"/>
        <v>11102.3</v>
      </c>
    </row>
    <row r="1782" spans="1:41" s="24" customFormat="1" ht="15.75" customHeight="1" x14ac:dyDescent="0.35">
      <c r="A1782" s="36" t="s">
        <v>27</v>
      </c>
      <c r="B1782" s="36">
        <v>202509</v>
      </c>
      <c r="C1782" s="24" t="s">
        <v>736</v>
      </c>
      <c r="D1782" s="24" t="s">
        <v>119</v>
      </c>
      <c r="E1782" s="62">
        <v>45901</v>
      </c>
      <c r="F1782" s="62">
        <v>46265</v>
      </c>
      <c r="G1782" s="37" t="s">
        <v>2109</v>
      </c>
      <c r="H1782" s="36">
        <v>652339</v>
      </c>
      <c r="I1782" s="63">
        <v>25501</v>
      </c>
      <c r="J1782" s="24" t="s">
        <v>4687</v>
      </c>
      <c r="K1782" s="63">
        <f t="shared" si="493"/>
        <v>45901</v>
      </c>
      <c r="L1782" s="55">
        <f t="shared" si="494"/>
        <v>0.04</v>
      </c>
      <c r="M1782" s="76">
        <v>0.22500000000000001</v>
      </c>
      <c r="N1782" s="62">
        <v>45901</v>
      </c>
      <c r="O1782" s="62">
        <v>46265</v>
      </c>
      <c r="P1782" s="63"/>
      <c r="Q1782" s="63"/>
      <c r="R1782" s="78">
        <v>55</v>
      </c>
      <c r="S1782" s="63" t="str">
        <f>VLOOKUP(R1782,SA!$B$3:$C$11,2,1)</f>
        <v>46-55</v>
      </c>
      <c r="T1782" s="38" t="s">
        <v>98</v>
      </c>
      <c r="U1782" s="24" t="s">
        <v>5747</v>
      </c>
      <c r="V1782" s="24">
        <v>500000</v>
      </c>
      <c r="W1782" s="39">
        <f t="shared" si="495"/>
        <v>0</v>
      </c>
      <c r="X1782" s="29">
        <f t="shared" si="496"/>
        <v>0</v>
      </c>
      <c r="Y1782" s="40">
        <f t="shared" si="497"/>
        <v>365</v>
      </c>
      <c r="Z1782" s="38">
        <f t="shared" si="498"/>
        <v>46081</v>
      </c>
      <c r="AA1782" s="41">
        <f t="shared" si="499"/>
        <v>181</v>
      </c>
      <c r="AB1782" s="24" t="s">
        <v>113</v>
      </c>
      <c r="AC1782" s="41">
        <f t="shared" si="500"/>
        <v>8919.0417999999991</v>
      </c>
      <c r="AD1782" s="41">
        <v>1</v>
      </c>
      <c r="AE1782" s="72">
        <f>INDEX(SA!$C$2:$G$11,MATCH(Details!S1782,SA!$C$2:$C$11,0),MATCH(Details!V1782,SA!$C$2:$G$2,0))*Y1782/(F1782-E1782+1)</f>
        <v>7558.5099999999993</v>
      </c>
      <c r="AF1782" s="41">
        <f t="shared" si="501"/>
        <v>0</v>
      </c>
      <c r="AG1782" s="41">
        <f t="shared" si="502"/>
        <v>0</v>
      </c>
      <c r="AH1782" s="41">
        <f t="shared" si="503"/>
        <v>1360.5317999999997</v>
      </c>
      <c r="AI1782" s="60">
        <f t="shared" si="504"/>
        <v>302.34039999999999</v>
      </c>
      <c r="AJ1782" s="60">
        <f t="shared" si="505"/>
        <v>1700.6647499999999</v>
      </c>
      <c r="AK1782" s="60">
        <f t="shared" si="506"/>
        <v>3748.1926301369858</v>
      </c>
      <c r="AL1782" s="60">
        <f t="shared" si="507"/>
        <v>2754.9215831506845</v>
      </c>
      <c r="AM1782" s="41">
        <f t="shared" si="508"/>
        <v>2800.5832668493149</v>
      </c>
      <c r="AN1782" s="42">
        <f t="shared" si="509"/>
        <v>45715</v>
      </c>
      <c r="AO1782" s="43">
        <f t="shared" si="510"/>
        <v>7558.5099999999993</v>
      </c>
    </row>
    <row r="1783" spans="1:41" s="24" customFormat="1" ht="15.75" customHeight="1" x14ac:dyDescent="0.35">
      <c r="A1783" s="36" t="s">
        <v>27</v>
      </c>
      <c r="B1783" s="36">
        <v>202509</v>
      </c>
      <c r="C1783" s="24" t="s">
        <v>736</v>
      </c>
      <c r="D1783" s="24" t="s">
        <v>119</v>
      </c>
      <c r="E1783" s="62">
        <v>45901</v>
      </c>
      <c r="F1783" s="62">
        <v>46265</v>
      </c>
      <c r="G1783" s="37" t="s">
        <v>2110</v>
      </c>
      <c r="H1783" s="36">
        <v>652339</v>
      </c>
      <c r="I1783" s="63">
        <v>35041</v>
      </c>
      <c r="J1783" s="24" t="s">
        <v>4688</v>
      </c>
      <c r="K1783" s="63">
        <f t="shared" si="493"/>
        <v>45901</v>
      </c>
      <c r="L1783" s="55">
        <f t="shared" si="494"/>
        <v>0.04</v>
      </c>
      <c r="M1783" s="76">
        <v>0.22500000000000001</v>
      </c>
      <c r="N1783" s="62">
        <v>45901</v>
      </c>
      <c r="O1783" s="62">
        <v>46265</v>
      </c>
      <c r="P1783" s="63"/>
      <c r="Q1783" s="63"/>
      <c r="R1783" s="78">
        <v>29</v>
      </c>
      <c r="S1783" s="63" t="str">
        <f>VLOOKUP(R1783,SA!$B$3:$C$11,2,1)</f>
        <v>26-35</v>
      </c>
      <c r="T1783" s="38" t="s">
        <v>98</v>
      </c>
      <c r="U1783" s="24" t="s">
        <v>5743</v>
      </c>
      <c r="V1783" s="24">
        <v>500000</v>
      </c>
      <c r="W1783" s="39">
        <f t="shared" si="495"/>
        <v>0</v>
      </c>
      <c r="X1783" s="29">
        <f t="shared" si="496"/>
        <v>0</v>
      </c>
      <c r="Y1783" s="40">
        <f t="shared" si="497"/>
        <v>365</v>
      </c>
      <c r="Z1783" s="38">
        <f t="shared" si="498"/>
        <v>46081</v>
      </c>
      <c r="AA1783" s="41">
        <f t="shared" si="499"/>
        <v>181</v>
      </c>
      <c r="AB1783" s="24" t="s">
        <v>113</v>
      </c>
      <c r="AC1783" s="41">
        <f t="shared" si="500"/>
        <v>4986.3141999999998</v>
      </c>
      <c r="AD1783" s="41">
        <v>1</v>
      </c>
      <c r="AE1783" s="72">
        <f>INDEX(SA!$C$2:$G$11,MATCH(Details!S1783,SA!$C$2:$C$11,0),MATCH(Details!V1783,SA!$C$2:$G$2,0))*Y1783/(F1783-E1783+1)</f>
        <v>4225.6899999999996</v>
      </c>
      <c r="AF1783" s="41">
        <f t="shared" si="501"/>
        <v>0</v>
      </c>
      <c r="AG1783" s="41">
        <f t="shared" si="502"/>
        <v>0</v>
      </c>
      <c r="AH1783" s="41">
        <f t="shared" si="503"/>
        <v>760.62419999999986</v>
      </c>
      <c r="AI1783" s="60">
        <f t="shared" si="504"/>
        <v>169.02759999999998</v>
      </c>
      <c r="AJ1783" s="60">
        <f t="shared" si="505"/>
        <v>950.78024999999991</v>
      </c>
      <c r="AK1783" s="60">
        <f t="shared" si="506"/>
        <v>2095.479150684931</v>
      </c>
      <c r="AL1783" s="60">
        <f t="shared" si="507"/>
        <v>1540.1771757534243</v>
      </c>
      <c r="AM1783" s="41">
        <f t="shared" si="508"/>
        <v>1565.7049742465756</v>
      </c>
      <c r="AN1783" s="42">
        <f t="shared" si="509"/>
        <v>45715</v>
      </c>
      <c r="AO1783" s="43">
        <f t="shared" si="510"/>
        <v>4225.6899999999996</v>
      </c>
    </row>
    <row r="1784" spans="1:41" s="24" customFormat="1" ht="15.75" customHeight="1" x14ac:dyDescent="0.35">
      <c r="A1784" s="36" t="s">
        <v>27</v>
      </c>
      <c r="B1784" s="36">
        <v>202509</v>
      </c>
      <c r="C1784" s="24" t="s">
        <v>736</v>
      </c>
      <c r="D1784" s="24" t="s">
        <v>119</v>
      </c>
      <c r="E1784" s="62">
        <v>45901</v>
      </c>
      <c r="F1784" s="62">
        <v>46265</v>
      </c>
      <c r="G1784" s="37" t="s">
        <v>207</v>
      </c>
      <c r="H1784" s="36">
        <v>652339</v>
      </c>
      <c r="I1784" s="63">
        <v>33603</v>
      </c>
      <c r="J1784" s="24" t="s">
        <v>4689</v>
      </c>
      <c r="K1784" s="63">
        <f t="shared" si="493"/>
        <v>45901</v>
      </c>
      <c r="L1784" s="55">
        <f t="shared" si="494"/>
        <v>0.04</v>
      </c>
      <c r="M1784" s="76">
        <v>0.22500000000000001</v>
      </c>
      <c r="N1784" s="62">
        <v>45901</v>
      </c>
      <c r="O1784" s="62">
        <v>46265</v>
      </c>
      <c r="P1784" s="63"/>
      <c r="Q1784" s="63"/>
      <c r="R1784" s="78">
        <v>33</v>
      </c>
      <c r="S1784" s="63" t="str">
        <f>VLOOKUP(R1784,SA!$B$3:$C$11,2,1)</f>
        <v>26-35</v>
      </c>
      <c r="T1784" s="38" t="s">
        <v>97</v>
      </c>
      <c r="U1784" s="24" t="s">
        <v>56</v>
      </c>
      <c r="V1784" s="24">
        <v>500000</v>
      </c>
      <c r="W1784" s="39">
        <f t="shared" si="495"/>
        <v>500000</v>
      </c>
      <c r="X1784" s="29">
        <f t="shared" si="496"/>
        <v>1</v>
      </c>
      <c r="Y1784" s="40">
        <f t="shared" si="497"/>
        <v>365</v>
      </c>
      <c r="Z1784" s="38">
        <f t="shared" si="498"/>
        <v>46081</v>
      </c>
      <c r="AA1784" s="41">
        <f t="shared" si="499"/>
        <v>181</v>
      </c>
      <c r="AB1784" s="24" t="s">
        <v>113</v>
      </c>
      <c r="AC1784" s="41">
        <f t="shared" si="500"/>
        <v>4986.3141999999998</v>
      </c>
      <c r="AD1784" s="41">
        <v>1</v>
      </c>
      <c r="AE1784" s="72">
        <f>INDEX(SA!$C$2:$G$11,MATCH(Details!S1784,SA!$C$2:$C$11,0),MATCH(Details!V1784,SA!$C$2:$G$2,0))*Y1784/(F1784-E1784+1)</f>
        <v>4225.6899999999996</v>
      </c>
      <c r="AF1784" s="41">
        <f t="shared" si="501"/>
        <v>0</v>
      </c>
      <c r="AG1784" s="41">
        <f t="shared" si="502"/>
        <v>0</v>
      </c>
      <c r="AH1784" s="41">
        <f t="shared" si="503"/>
        <v>760.62419999999986</v>
      </c>
      <c r="AI1784" s="60">
        <f t="shared" si="504"/>
        <v>169.02759999999998</v>
      </c>
      <c r="AJ1784" s="60">
        <f t="shared" si="505"/>
        <v>950.78024999999991</v>
      </c>
      <c r="AK1784" s="60">
        <f t="shared" si="506"/>
        <v>2095.479150684931</v>
      </c>
      <c r="AL1784" s="60">
        <f t="shared" si="507"/>
        <v>1540.1771757534243</v>
      </c>
      <c r="AM1784" s="41">
        <f t="shared" si="508"/>
        <v>1565.7049742465756</v>
      </c>
      <c r="AN1784" s="42">
        <f t="shared" si="509"/>
        <v>45715</v>
      </c>
      <c r="AO1784" s="43">
        <f t="shared" si="510"/>
        <v>4225.6899999999996</v>
      </c>
    </row>
    <row r="1785" spans="1:41" s="24" customFormat="1" ht="15.75" customHeight="1" x14ac:dyDescent="0.35">
      <c r="A1785" s="36" t="s">
        <v>27</v>
      </c>
      <c r="B1785" s="36">
        <v>202509</v>
      </c>
      <c r="C1785" s="24" t="s">
        <v>736</v>
      </c>
      <c r="D1785" s="24" t="s">
        <v>119</v>
      </c>
      <c r="E1785" s="62">
        <v>45901</v>
      </c>
      <c r="F1785" s="62">
        <v>46265</v>
      </c>
      <c r="G1785" s="37" t="s">
        <v>2111</v>
      </c>
      <c r="H1785" s="36">
        <v>652339</v>
      </c>
      <c r="I1785" s="63">
        <v>44919</v>
      </c>
      <c r="J1785" s="24" t="s">
        <v>4690</v>
      </c>
      <c r="K1785" s="63">
        <f t="shared" si="493"/>
        <v>45901</v>
      </c>
      <c r="L1785" s="55">
        <f t="shared" si="494"/>
        <v>0.04</v>
      </c>
      <c r="M1785" s="76">
        <v>0.22500000000000001</v>
      </c>
      <c r="N1785" s="62">
        <v>45901</v>
      </c>
      <c r="O1785" s="62">
        <v>46265</v>
      </c>
      <c r="P1785" s="63"/>
      <c r="Q1785" s="63"/>
      <c r="R1785" s="78">
        <v>2</v>
      </c>
      <c r="S1785" s="63" t="str">
        <f>VLOOKUP(R1785,SA!$B$3:$C$11,2,1)</f>
        <v>0-25</v>
      </c>
      <c r="T1785" s="38" t="s">
        <v>97</v>
      </c>
      <c r="U1785" s="24" t="s">
        <v>5745</v>
      </c>
      <c r="V1785" s="24">
        <v>500000</v>
      </c>
      <c r="W1785" s="39">
        <f t="shared" si="495"/>
        <v>0</v>
      </c>
      <c r="X1785" s="29">
        <f t="shared" si="496"/>
        <v>0</v>
      </c>
      <c r="Y1785" s="40">
        <f t="shared" si="497"/>
        <v>365</v>
      </c>
      <c r="Z1785" s="38">
        <f t="shared" si="498"/>
        <v>46081</v>
      </c>
      <c r="AA1785" s="41">
        <f t="shared" si="499"/>
        <v>181</v>
      </c>
      <c r="AB1785" s="24" t="s">
        <v>113</v>
      </c>
      <c r="AC1785" s="41">
        <f t="shared" si="500"/>
        <v>4448.2106000000003</v>
      </c>
      <c r="AD1785" s="41">
        <v>1</v>
      </c>
      <c r="AE1785" s="72">
        <f>INDEX(SA!$C$2:$G$11,MATCH(Details!S1785,SA!$C$2:$C$11,0),MATCH(Details!V1785,SA!$C$2:$G$2,0))*Y1785/(F1785-E1785+1)</f>
        <v>3769.67</v>
      </c>
      <c r="AF1785" s="41">
        <f t="shared" si="501"/>
        <v>0</v>
      </c>
      <c r="AG1785" s="41">
        <f t="shared" si="502"/>
        <v>0</v>
      </c>
      <c r="AH1785" s="41">
        <f t="shared" si="503"/>
        <v>678.54060000000004</v>
      </c>
      <c r="AI1785" s="60">
        <f t="shared" si="504"/>
        <v>150.7868</v>
      </c>
      <c r="AJ1785" s="60">
        <f t="shared" si="505"/>
        <v>848.17574999999999</v>
      </c>
      <c r="AK1785" s="60">
        <f t="shared" si="506"/>
        <v>1869.3432054794521</v>
      </c>
      <c r="AL1785" s="60">
        <f t="shared" si="507"/>
        <v>1373.9672560273973</v>
      </c>
      <c r="AM1785" s="41">
        <f t="shared" si="508"/>
        <v>1396.7401939726028</v>
      </c>
      <c r="AN1785" s="42">
        <f t="shared" si="509"/>
        <v>45715</v>
      </c>
      <c r="AO1785" s="43">
        <f t="shared" si="510"/>
        <v>3769.67</v>
      </c>
    </row>
    <row r="1786" spans="1:41" s="24" customFormat="1" ht="15.75" customHeight="1" x14ac:dyDescent="0.35">
      <c r="A1786" s="36" t="s">
        <v>27</v>
      </c>
      <c r="B1786" s="36">
        <v>202509</v>
      </c>
      <c r="C1786" s="24" t="s">
        <v>736</v>
      </c>
      <c r="D1786" s="24" t="s">
        <v>119</v>
      </c>
      <c r="E1786" s="62">
        <v>45901</v>
      </c>
      <c r="F1786" s="62">
        <v>46265</v>
      </c>
      <c r="G1786" s="37" t="s">
        <v>2112</v>
      </c>
      <c r="H1786" s="36">
        <v>652340</v>
      </c>
      <c r="I1786" s="63">
        <v>24999</v>
      </c>
      <c r="J1786" s="24" t="s">
        <v>4691</v>
      </c>
      <c r="K1786" s="63">
        <f t="shared" si="493"/>
        <v>45901</v>
      </c>
      <c r="L1786" s="55">
        <f t="shared" si="494"/>
        <v>0.04</v>
      </c>
      <c r="M1786" s="76">
        <v>0.22500000000000001</v>
      </c>
      <c r="N1786" s="62">
        <v>45901</v>
      </c>
      <c r="O1786" s="62">
        <v>46265</v>
      </c>
      <c r="P1786" s="63"/>
      <c r="Q1786" s="63"/>
      <c r="R1786" s="78">
        <v>57</v>
      </c>
      <c r="S1786" s="63" t="str">
        <f>VLOOKUP(R1786,SA!$B$3:$C$11,2,1)</f>
        <v>56-65</v>
      </c>
      <c r="T1786" s="38" t="s">
        <v>98</v>
      </c>
      <c r="U1786" s="24" t="s">
        <v>5747</v>
      </c>
      <c r="V1786" s="24">
        <v>400000</v>
      </c>
      <c r="W1786" s="39">
        <f t="shared" si="495"/>
        <v>0</v>
      </c>
      <c r="X1786" s="29">
        <f t="shared" si="496"/>
        <v>0</v>
      </c>
      <c r="Y1786" s="40">
        <f t="shared" si="497"/>
        <v>365</v>
      </c>
      <c r="Z1786" s="38">
        <f t="shared" si="498"/>
        <v>46081</v>
      </c>
      <c r="AA1786" s="41">
        <f t="shared" si="499"/>
        <v>181</v>
      </c>
      <c r="AB1786" s="24" t="s">
        <v>113</v>
      </c>
      <c r="AC1786" s="41">
        <f t="shared" si="500"/>
        <v>11909.7282</v>
      </c>
      <c r="AD1786" s="41">
        <v>1</v>
      </c>
      <c r="AE1786" s="72">
        <f>INDEX(SA!$C$2:$G$11,MATCH(Details!S1786,SA!$C$2:$C$11,0),MATCH(Details!V1786,SA!$C$2:$G$2,0))*Y1786/(F1786-E1786+1)</f>
        <v>10092.99</v>
      </c>
      <c r="AF1786" s="41">
        <f t="shared" si="501"/>
        <v>0</v>
      </c>
      <c r="AG1786" s="41">
        <f t="shared" si="502"/>
        <v>0</v>
      </c>
      <c r="AH1786" s="41">
        <f t="shared" si="503"/>
        <v>1816.7382</v>
      </c>
      <c r="AI1786" s="60">
        <f t="shared" si="504"/>
        <v>403.71960000000001</v>
      </c>
      <c r="AJ1786" s="60">
        <f t="shared" si="505"/>
        <v>2270.9227500000002</v>
      </c>
      <c r="AK1786" s="60">
        <f t="shared" si="506"/>
        <v>5005.0169589041097</v>
      </c>
      <c r="AL1786" s="60">
        <f t="shared" si="507"/>
        <v>3678.6874647945206</v>
      </c>
      <c r="AM1786" s="41">
        <f t="shared" si="508"/>
        <v>3739.6601852054787</v>
      </c>
      <c r="AN1786" s="42">
        <f t="shared" si="509"/>
        <v>45715</v>
      </c>
      <c r="AO1786" s="43">
        <f t="shared" si="510"/>
        <v>10092.99</v>
      </c>
    </row>
    <row r="1787" spans="1:41" s="24" customFormat="1" ht="15.75" customHeight="1" x14ac:dyDescent="0.35">
      <c r="A1787" s="36" t="s">
        <v>27</v>
      </c>
      <c r="B1787" s="36">
        <v>202509</v>
      </c>
      <c r="C1787" s="24" t="s">
        <v>736</v>
      </c>
      <c r="D1787" s="24" t="s">
        <v>119</v>
      </c>
      <c r="E1787" s="62">
        <v>45901</v>
      </c>
      <c r="F1787" s="62">
        <v>46265</v>
      </c>
      <c r="G1787" s="37" t="s">
        <v>2113</v>
      </c>
      <c r="H1787" s="36">
        <v>652340</v>
      </c>
      <c r="I1787" s="63">
        <v>23209</v>
      </c>
      <c r="J1787" s="24" t="s">
        <v>4692</v>
      </c>
      <c r="K1787" s="63">
        <f t="shared" si="493"/>
        <v>45901</v>
      </c>
      <c r="L1787" s="55">
        <f t="shared" si="494"/>
        <v>0.04</v>
      </c>
      <c r="M1787" s="76">
        <v>0.22500000000000001</v>
      </c>
      <c r="N1787" s="62">
        <v>45901</v>
      </c>
      <c r="O1787" s="62">
        <v>46265</v>
      </c>
      <c r="P1787" s="63"/>
      <c r="Q1787" s="63"/>
      <c r="R1787" s="78">
        <v>62</v>
      </c>
      <c r="S1787" s="63" t="str">
        <f>VLOOKUP(R1787,SA!$B$3:$C$11,2,1)</f>
        <v>56-65</v>
      </c>
      <c r="T1787" s="38" t="s">
        <v>97</v>
      </c>
      <c r="U1787" s="24" t="s">
        <v>5744</v>
      </c>
      <c r="V1787" s="24">
        <v>400000</v>
      </c>
      <c r="W1787" s="39">
        <f t="shared" si="495"/>
        <v>0</v>
      </c>
      <c r="X1787" s="29">
        <f t="shared" si="496"/>
        <v>0</v>
      </c>
      <c r="Y1787" s="40">
        <f t="shared" si="497"/>
        <v>365</v>
      </c>
      <c r="Z1787" s="38">
        <f t="shared" si="498"/>
        <v>46081</v>
      </c>
      <c r="AA1787" s="41">
        <f t="shared" si="499"/>
        <v>181</v>
      </c>
      <c r="AB1787" s="24" t="s">
        <v>113</v>
      </c>
      <c r="AC1787" s="41">
        <f t="shared" si="500"/>
        <v>11909.7282</v>
      </c>
      <c r="AD1787" s="41">
        <v>1</v>
      </c>
      <c r="AE1787" s="72">
        <f>INDEX(SA!$C$2:$G$11,MATCH(Details!S1787,SA!$C$2:$C$11,0),MATCH(Details!V1787,SA!$C$2:$G$2,0))*Y1787/(F1787-E1787+1)</f>
        <v>10092.99</v>
      </c>
      <c r="AF1787" s="41">
        <f t="shared" si="501"/>
        <v>0</v>
      </c>
      <c r="AG1787" s="41">
        <f t="shared" si="502"/>
        <v>0</v>
      </c>
      <c r="AH1787" s="41">
        <f t="shared" si="503"/>
        <v>1816.7382</v>
      </c>
      <c r="AI1787" s="60">
        <f t="shared" si="504"/>
        <v>403.71960000000001</v>
      </c>
      <c r="AJ1787" s="60">
        <f t="shared" si="505"/>
        <v>2270.9227500000002</v>
      </c>
      <c r="AK1787" s="60">
        <f t="shared" si="506"/>
        <v>5005.0169589041097</v>
      </c>
      <c r="AL1787" s="60">
        <f t="shared" si="507"/>
        <v>3678.6874647945206</v>
      </c>
      <c r="AM1787" s="41">
        <f t="shared" si="508"/>
        <v>3739.6601852054787</v>
      </c>
      <c r="AN1787" s="42">
        <f t="shared" si="509"/>
        <v>45715</v>
      </c>
      <c r="AO1787" s="43">
        <f t="shared" si="510"/>
        <v>10092.99</v>
      </c>
    </row>
    <row r="1788" spans="1:41" s="24" customFormat="1" ht="15.75" customHeight="1" x14ac:dyDescent="0.35">
      <c r="A1788" s="36" t="s">
        <v>27</v>
      </c>
      <c r="B1788" s="36">
        <v>202509</v>
      </c>
      <c r="C1788" s="24" t="s">
        <v>736</v>
      </c>
      <c r="D1788" s="24" t="s">
        <v>119</v>
      </c>
      <c r="E1788" s="62">
        <v>45901</v>
      </c>
      <c r="F1788" s="62">
        <v>46265</v>
      </c>
      <c r="G1788" s="37" t="s">
        <v>350</v>
      </c>
      <c r="H1788" s="36">
        <v>652340</v>
      </c>
      <c r="I1788" s="63">
        <v>32314</v>
      </c>
      <c r="J1788" s="24" t="s">
        <v>4693</v>
      </c>
      <c r="K1788" s="63">
        <f t="shared" si="493"/>
        <v>45901</v>
      </c>
      <c r="L1788" s="55">
        <f t="shared" si="494"/>
        <v>0.04</v>
      </c>
      <c r="M1788" s="76">
        <v>0.22500000000000001</v>
      </c>
      <c r="N1788" s="62">
        <v>45901</v>
      </c>
      <c r="O1788" s="62">
        <v>46265</v>
      </c>
      <c r="P1788" s="63"/>
      <c r="Q1788" s="63"/>
      <c r="R1788" s="78">
        <v>37</v>
      </c>
      <c r="S1788" s="63" t="str">
        <f>VLOOKUP(R1788,SA!$B$3:$C$11,2,1)</f>
        <v>36-45</v>
      </c>
      <c r="T1788" s="38" t="s">
        <v>97</v>
      </c>
      <c r="U1788" s="24" t="s">
        <v>56</v>
      </c>
      <c r="V1788" s="24">
        <v>400000</v>
      </c>
      <c r="W1788" s="39">
        <f t="shared" si="495"/>
        <v>400000</v>
      </c>
      <c r="X1788" s="29">
        <f t="shared" si="496"/>
        <v>1</v>
      </c>
      <c r="Y1788" s="40">
        <f t="shared" si="497"/>
        <v>365</v>
      </c>
      <c r="Z1788" s="38">
        <f t="shared" si="498"/>
        <v>46081</v>
      </c>
      <c r="AA1788" s="41">
        <f t="shared" si="499"/>
        <v>181</v>
      </c>
      <c r="AB1788" s="24" t="s">
        <v>113</v>
      </c>
      <c r="AC1788" s="41">
        <f t="shared" si="500"/>
        <v>5496.5225999999993</v>
      </c>
      <c r="AD1788" s="41">
        <v>1</v>
      </c>
      <c r="AE1788" s="72">
        <f>INDEX(SA!$C$2:$G$11,MATCH(Details!S1788,SA!$C$2:$C$11,0),MATCH(Details!V1788,SA!$C$2:$G$2,0))*Y1788/(F1788-E1788+1)</f>
        <v>4658.07</v>
      </c>
      <c r="AF1788" s="41">
        <f t="shared" si="501"/>
        <v>0</v>
      </c>
      <c r="AG1788" s="41">
        <f t="shared" si="502"/>
        <v>0</v>
      </c>
      <c r="AH1788" s="41">
        <f t="shared" si="503"/>
        <v>838.45259999999996</v>
      </c>
      <c r="AI1788" s="60">
        <f t="shared" si="504"/>
        <v>186.3228</v>
      </c>
      <c r="AJ1788" s="60">
        <f t="shared" si="505"/>
        <v>1048.06575</v>
      </c>
      <c r="AK1788" s="60">
        <f t="shared" si="506"/>
        <v>2309.8922465753421</v>
      </c>
      <c r="AL1788" s="60">
        <f t="shared" si="507"/>
        <v>1697.7708012328765</v>
      </c>
      <c r="AM1788" s="41">
        <f t="shared" si="508"/>
        <v>1725.9106487671231</v>
      </c>
      <c r="AN1788" s="42">
        <f t="shared" si="509"/>
        <v>45715</v>
      </c>
      <c r="AO1788" s="43">
        <f t="shared" si="510"/>
        <v>4658.07</v>
      </c>
    </row>
    <row r="1789" spans="1:41" s="24" customFormat="1" ht="15.75" customHeight="1" x14ac:dyDescent="0.35">
      <c r="A1789" s="36" t="s">
        <v>27</v>
      </c>
      <c r="B1789" s="36">
        <v>202509</v>
      </c>
      <c r="C1789" s="24" t="s">
        <v>736</v>
      </c>
      <c r="D1789" s="24" t="s">
        <v>119</v>
      </c>
      <c r="E1789" s="62">
        <v>45901</v>
      </c>
      <c r="F1789" s="62">
        <v>46265</v>
      </c>
      <c r="G1789" s="37" t="s">
        <v>2114</v>
      </c>
      <c r="H1789" s="36">
        <v>652343</v>
      </c>
      <c r="I1789" s="63">
        <v>19450</v>
      </c>
      <c r="J1789" s="24" t="s">
        <v>4694</v>
      </c>
      <c r="K1789" s="63">
        <f t="shared" si="493"/>
        <v>45901</v>
      </c>
      <c r="L1789" s="55">
        <f t="shared" si="494"/>
        <v>0.04</v>
      </c>
      <c r="M1789" s="76">
        <v>0.22500000000000001</v>
      </c>
      <c r="N1789" s="62">
        <v>45901</v>
      </c>
      <c r="O1789" s="62">
        <v>46265</v>
      </c>
      <c r="P1789" s="63"/>
      <c r="Q1789" s="63"/>
      <c r="R1789" s="78">
        <v>72</v>
      </c>
      <c r="S1789" s="63" t="str">
        <f>VLOOKUP(R1789,SA!$B$3:$C$11,2,1)</f>
        <v>71-75</v>
      </c>
      <c r="T1789" s="38" t="s">
        <v>98</v>
      </c>
      <c r="U1789" s="24" t="s">
        <v>5749</v>
      </c>
      <c r="V1789" s="24">
        <v>400000</v>
      </c>
      <c r="W1789" s="39">
        <f t="shared" si="495"/>
        <v>0</v>
      </c>
      <c r="X1789" s="29">
        <f t="shared" si="496"/>
        <v>0</v>
      </c>
      <c r="Y1789" s="40">
        <f t="shared" si="497"/>
        <v>365</v>
      </c>
      <c r="Z1789" s="38">
        <f t="shared" si="498"/>
        <v>46081</v>
      </c>
      <c r="AA1789" s="41">
        <f t="shared" si="499"/>
        <v>181</v>
      </c>
      <c r="AB1789" s="24" t="s">
        <v>113</v>
      </c>
      <c r="AC1789" s="41">
        <f t="shared" si="500"/>
        <v>21578.034600000003</v>
      </c>
      <c r="AD1789" s="41">
        <v>1</v>
      </c>
      <c r="AE1789" s="72">
        <f>INDEX(SA!$C$2:$G$11,MATCH(Details!S1789,SA!$C$2:$C$11,0),MATCH(Details!V1789,SA!$C$2:$G$2,0))*Y1789/(F1789-E1789+1)</f>
        <v>18286.47</v>
      </c>
      <c r="AF1789" s="41">
        <f t="shared" si="501"/>
        <v>0</v>
      </c>
      <c r="AG1789" s="41">
        <f t="shared" si="502"/>
        <v>0</v>
      </c>
      <c r="AH1789" s="41">
        <f t="shared" si="503"/>
        <v>3291.5646000000002</v>
      </c>
      <c r="AI1789" s="60">
        <f t="shared" si="504"/>
        <v>731.45880000000011</v>
      </c>
      <c r="AJ1789" s="60">
        <f t="shared" si="505"/>
        <v>4114.4557500000001</v>
      </c>
      <c r="AK1789" s="60">
        <f t="shared" si="506"/>
        <v>9068.0851232876721</v>
      </c>
      <c r="AL1789" s="60">
        <f t="shared" si="507"/>
        <v>6665.0425656164389</v>
      </c>
      <c r="AM1789" s="41">
        <f t="shared" si="508"/>
        <v>6775.5128843835619</v>
      </c>
      <c r="AN1789" s="42">
        <f t="shared" si="509"/>
        <v>45715</v>
      </c>
      <c r="AO1789" s="43">
        <f t="shared" si="510"/>
        <v>18286.47</v>
      </c>
    </row>
    <row r="1790" spans="1:41" s="24" customFormat="1" ht="15.75" customHeight="1" x14ac:dyDescent="0.35">
      <c r="A1790" s="36" t="s">
        <v>27</v>
      </c>
      <c r="B1790" s="36">
        <v>202509</v>
      </c>
      <c r="C1790" s="24" t="s">
        <v>736</v>
      </c>
      <c r="D1790" s="24" t="s">
        <v>119</v>
      </c>
      <c r="E1790" s="62">
        <v>45901</v>
      </c>
      <c r="F1790" s="62">
        <v>46265</v>
      </c>
      <c r="G1790" s="37" t="s">
        <v>2115</v>
      </c>
      <c r="H1790" s="36">
        <v>652343</v>
      </c>
      <c r="I1790" s="63">
        <v>44443</v>
      </c>
      <c r="J1790" s="24" t="s">
        <v>4695</v>
      </c>
      <c r="K1790" s="63">
        <f t="shared" si="493"/>
        <v>45901</v>
      </c>
      <c r="L1790" s="55">
        <f t="shared" si="494"/>
        <v>0.04</v>
      </c>
      <c r="M1790" s="76">
        <v>0.22500000000000001</v>
      </c>
      <c r="N1790" s="62">
        <v>45901</v>
      </c>
      <c r="O1790" s="62">
        <v>46265</v>
      </c>
      <c r="P1790" s="63"/>
      <c r="Q1790" s="63"/>
      <c r="R1790" s="78">
        <v>3</v>
      </c>
      <c r="S1790" s="63" t="str">
        <f>VLOOKUP(R1790,SA!$B$3:$C$11,2,1)</f>
        <v>0-25</v>
      </c>
      <c r="T1790" s="38" t="s">
        <v>98</v>
      </c>
      <c r="U1790" s="24" t="s">
        <v>5746</v>
      </c>
      <c r="V1790" s="24">
        <v>400000</v>
      </c>
      <c r="W1790" s="39">
        <f t="shared" si="495"/>
        <v>0</v>
      </c>
      <c r="X1790" s="29">
        <f t="shared" si="496"/>
        <v>0</v>
      </c>
      <c r="Y1790" s="40">
        <f t="shared" si="497"/>
        <v>365</v>
      </c>
      <c r="Z1790" s="38">
        <f t="shared" si="498"/>
        <v>46081</v>
      </c>
      <c r="AA1790" s="41">
        <f t="shared" si="499"/>
        <v>181</v>
      </c>
      <c r="AB1790" s="24" t="s">
        <v>113</v>
      </c>
      <c r="AC1790" s="41">
        <f t="shared" si="500"/>
        <v>4043.8364000000001</v>
      </c>
      <c r="AD1790" s="41">
        <v>1</v>
      </c>
      <c r="AE1790" s="72">
        <f>INDEX(SA!$C$2:$G$11,MATCH(Details!S1790,SA!$C$2:$C$11,0),MATCH(Details!V1790,SA!$C$2:$G$2,0))*Y1790/(F1790-E1790+1)</f>
        <v>3426.98</v>
      </c>
      <c r="AF1790" s="41">
        <f t="shared" si="501"/>
        <v>0</v>
      </c>
      <c r="AG1790" s="41">
        <f t="shared" si="502"/>
        <v>0</v>
      </c>
      <c r="AH1790" s="41">
        <f t="shared" si="503"/>
        <v>616.85640000000001</v>
      </c>
      <c r="AI1790" s="60">
        <f t="shared" si="504"/>
        <v>137.07920000000001</v>
      </c>
      <c r="AJ1790" s="60">
        <f t="shared" si="505"/>
        <v>771.07050000000004</v>
      </c>
      <c r="AK1790" s="60">
        <f t="shared" si="506"/>
        <v>1699.4065205479453</v>
      </c>
      <c r="AL1790" s="60">
        <f t="shared" si="507"/>
        <v>1249.0637926027398</v>
      </c>
      <c r="AM1790" s="41">
        <f t="shared" si="508"/>
        <v>1269.7665073972601</v>
      </c>
      <c r="AN1790" s="42">
        <f t="shared" si="509"/>
        <v>45715</v>
      </c>
      <c r="AO1790" s="43">
        <f t="shared" si="510"/>
        <v>3426.98</v>
      </c>
    </row>
    <row r="1791" spans="1:41" s="24" customFormat="1" ht="15.75" customHeight="1" x14ac:dyDescent="0.35">
      <c r="A1791" s="36" t="s">
        <v>27</v>
      </c>
      <c r="B1791" s="36">
        <v>202509</v>
      </c>
      <c r="C1791" s="24" t="s">
        <v>736</v>
      </c>
      <c r="D1791" s="24" t="s">
        <v>119</v>
      </c>
      <c r="E1791" s="62">
        <v>45901</v>
      </c>
      <c r="F1791" s="62">
        <v>46265</v>
      </c>
      <c r="G1791" s="37" t="s">
        <v>2116</v>
      </c>
      <c r="H1791" s="36">
        <v>652343</v>
      </c>
      <c r="I1791" s="63">
        <v>44443</v>
      </c>
      <c r="J1791" s="24" t="s">
        <v>4696</v>
      </c>
      <c r="K1791" s="63">
        <f t="shared" si="493"/>
        <v>45901</v>
      </c>
      <c r="L1791" s="55">
        <f t="shared" si="494"/>
        <v>0.04</v>
      </c>
      <c r="M1791" s="76">
        <v>0.22500000000000001</v>
      </c>
      <c r="N1791" s="62">
        <v>45901</v>
      </c>
      <c r="O1791" s="62">
        <v>46265</v>
      </c>
      <c r="P1791" s="63"/>
      <c r="Q1791" s="63"/>
      <c r="R1791" s="78">
        <v>3</v>
      </c>
      <c r="S1791" s="63" t="str">
        <f>VLOOKUP(R1791,SA!$B$3:$C$11,2,1)</f>
        <v>0-25</v>
      </c>
      <c r="T1791" s="38" t="s">
        <v>98</v>
      </c>
      <c r="U1791" s="24" t="s">
        <v>5746</v>
      </c>
      <c r="V1791" s="24">
        <v>400000</v>
      </c>
      <c r="W1791" s="39">
        <f t="shared" si="495"/>
        <v>0</v>
      </c>
      <c r="X1791" s="29">
        <f t="shared" si="496"/>
        <v>0</v>
      </c>
      <c r="Y1791" s="40">
        <f t="shared" si="497"/>
        <v>365</v>
      </c>
      <c r="Z1791" s="38">
        <f t="shared" si="498"/>
        <v>46081</v>
      </c>
      <c r="AA1791" s="41">
        <f t="shared" si="499"/>
        <v>181</v>
      </c>
      <c r="AB1791" s="24" t="s">
        <v>113</v>
      </c>
      <c r="AC1791" s="41">
        <f t="shared" si="500"/>
        <v>4043.8364000000001</v>
      </c>
      <c r="AD1791" s="41">
        <v>1</v>
      </c>
      <c r="AE1791" s="72">
        <f>INDEX(SA!$C$2:$G$11,MATCH(Details!S1791,SA!$C$2:$C$11,0),MATCH(Details!V1791,SA!$C$2:$G$2,0))*Y1791/(F1791-E1791+1)</f>
        <v>3426.98</v>
      </c>
      <c r="AF1791" s="41">
        <f t="shared" si="501"/>
        <v>0</v>
      </c>
      <c r="AG1791" s="41">
        <f t="shared" si="502"/>
        <v>0</v>
      </c>
      <c r="AH1791" s="41">
        <f t="shared" si="503"/>
        <v>616.85640000000001</v>
      </c>
      <c r="AI1791" s="60">
        <f t="shared" si="504"/>
        <v>137.07920000000001</v>
      </c>
      <c r="AJ1791" s="60">
        <f t="shared" si="505"/>
        <v>771.07050000000004</v>
      </c>
      <c r="AK1791" s="60">
        <f t="shared" si="506"/>
        <v>1699.4065205479453</v>
      </c>
      <c r="AL1791" s="60">
        <f t="shared" si="507"/>
        <v>1249.0637926027398</v>
      </c>
      <c r="AM1791" s="41">
        <f t="shared" si="508"/>
        <v>1269.7665073972601</v>
      </c>
      <c r="AN1791" s="42">
        <f t="shared" si="509"/>
        <v>45715</v>
      </c>
      <c r="AO1791" s="43">
        <f t="shared" si="510"/>
        <v>3426.98</v>
      </c>
    </row>
    <row r="1792" spans="1:41" s="24" customFormat="1" ht="15.75" customHeight="1" x14ac:dyDescent="0.35">
      <c r="A1792" s="36" t="s">
        <v>27</v>
      </c>
      <c r="B1792" s="36">
        <v>202509</v>
      </c>
      <c r="C1792" s="24" t="s">
        <v>736</v>
      </c>
      <c r="D1792" s="24" t="s">
        <v>119</v>
      </c>
      <c r="E1792" s="62">
        <v>45901</v>
      </c>
      <c r="F1792" s="62">
        <v>46265</v>
      </c>
      <c r="G1792" s="37" t="s">
        <v>2117</v>
      </c>
      <c r="H1792" s="36">
        <v>652343</v>
      </c>
      <c r="I1792" s="63">
        <v>29072</v>
      </c>
      <c r="J1792" s="24" t="s">
        <v>4697</v>
      </c>
      <c r="K1792" s="63">
        <f t="shared" si="493"/>
        <v>45901</v>
      </c>
      <c r="L1792" s="55">
        <f t="shared" si="494"/>
        <v>0.04</v>
      </c>
      <c r="M1792" s="76">
        <v>0.22500000000000001</v>
      </c>
      <c r="N1792" s="62">
        <v>45901</v>
      </c>
      <c r="O1792" s="62">
        <v>46265</v>
      </c>
      <c r="P1792" s="63"/>
      <c r="Q1792" s="63"/>
      <c r="R1792" s="78">
        <v>46</v>
      </c>
      <c r="S1792" s="63" t="str">
        <f>VLOOKUP(R1792,SA!$B$3:$C$11,2,1)</f>
        <v>46-55</v>
      </c>
      <c r="T1792" s="38" t="s">
        <v>97</v>
      </c>
      <c r="U1792" s="24" t="s">
        <v>5743</v>
      </c>
      <c r="V1792" s="24">
        <v>400000</v>
      </c>
      <c r="W1792" s="39">
        <f t="shared" si="495"/>
        <v>0</v>
      </c>
      <c r="X1792" s="29">
        <f t="shared" si="496"/>
        <v>0</v>
      </c>
      <c r="Y1792" s="40">
        <f t="shared" si="497"/>
        <v>365</v>
      </c>
      <c r="Z1792" s="38">
        <f t="shared" si="498"/>
        <v>46081</v>
      </c>
      <c r="AA1792" s="41">
        <f t="shared" si="499"/>
        <v>181</v>
      </c>
      <c r="AB1792" s="24" t="s">
        <v>113</v>
      </c>
      <c r="AC1792" s="41">
        <f t="shared" si="500"/>
        <v>8108.2165999999997</v>
      </c>
      <c r="AD1792" s="41">
        <v>1</v>
      </c>
      <c r="AE1792" s="72">
        <f>INDEX(SA!$C$2:$G$11,MATCH(Details!S1792,SA!$C$2:$C$11,0),MATCH(Details!V1792,SA!$C$2:$G$2,0))*Y1792/(F1792-E1792+1)</f>
        <v>6871.37</v>
      </c>
      <c r="AF1792" s="41">
        <f t="shared" si="501"/>
        <v>0</v>
      </c>
      <c r="AG1792" s="41">
        <f t="shared" si="502"/>
        <v>0</v>
      </c>
      <c r="AH1792" s="41">
        <f t="shared" si="503"/>
        <v>1236.8465999999999</v>
      </c>
      <c r="AI1792" s="60">
        <f t="shared" si="504"/>
        <v>274.85480000000001</v>
      </c>
      <c r="AJ1792" s="60">
        <f t="shared" si="505"/>
        <v>1546.05825</v>
      </c>
      <c r="AK1792" s="60">
        <f t="shared" si="506"/>
        <v>3407.446493150685</v>
      </c>
      <c r="AL1792" s="60">
        <f t="shared" si="507"/>
        <v>2504.4731724657536</v>
      </c>
      <c r="AM1792" s="41">
        <f t="shared" si="508"/>
        <v>2545.9837775342462</v>
      </c>
      <c r="AN1792" s="42">
        <f t="shared" si="509"/>
        <v>45715</v>
      </c>
      <c r="AO1792" s="43">
        <f t="shared" si="510"/>
        <v>6871.37</v>
      </c>
    </row>
    <row r="1793" spans="1:41" s="24" customFormat="1" ht="15.75" customHeight="1" x14ac:dyDescent="0.35">
      <c r="A1793" s="36" t="s">
        <v>27</v>
      </c>
      <c r="B1793" s="36">
        <v>202509</v>
      </c>
      <c r="C1793" s="24" t="s">
        <v>736</v>
      </c>
      <c r="D1793" s="24" t="s">
        <v>119</v>
      </c>
      <c r="E1793" s="62">
        <v>45901</v>
      </c>
      <c r="F1793" s="62">
        <v>46265</v>
      </c>
      <c r="G1793" s="37" t="s">
        <v>391</v>
      </c>
      <c r="H1793" s="36">
        <v>652343</v>
      </c>
      <c r="I1793" s="63">
        <v>31473</v>
      </c>
      <c r="J1793" s="24" t="s">
        <v>4698</v>
      </c>
      <c r="K1793" s="63">
        <f t="shared" si="493"/>
        <v>45901</v>
      </c>
      <c r="L1793" s="55">
        <f t="shared" si="494"/>
        <v>0.04</v>
      </c>
      <c r="M1793" s="76">
        <v>0.22500000000000001</v>
      </c>
      <c r="N1793" s="62">
        <v>45901</v>
      </c>
      <c r="O1793" s="62">
        <v>46265</v>
      </c>
      <c r="P1793" s="63"/>
      <c r="Q1793" s="63"/>
      <c r="R1793" s="78">
        <v>39</v>
      </c>
      <c r="S1793" s="63" t="str">
        <f>VLOOKUP(R1793,SA!$B$3:$C$11,2,1)</f>
        <v>36-45</v>
      </c>
      <c r="T1793" s="38" t="s">
        <v>98</v>
      </c>
      <c r="U1793" s="24" t="s">
        <v>56</v>
      </c>
      <c r="V1793" s="24">
        <v>400000</v>
      </c>
      <c r="W1793" s="39">
        <f t="shared" si="495"/>
        <v>400000</v>
      </c>
      <c r="X1793" s="29">
        <f t="shared" si="496"/>
        <v>1</v>
      </c>
      <c r="Y1793" s="40">
        <f t="shared" si="497"/>
        <v>365</v>
      </c>
      <c r="Z1793" s="38">
        <f t="shared" si="498"/>
        <v>46081</v>
      </c>
      <c r="AA1793" s="41">
        <f t="shared" si="499"/>
        <v>181</v>
      </c>
      <c r="AB1793" s="24" t="s">
        <v>113</v>
      </c>
      <c r="AC1793" s="41">
        <f t="shared" si="500"/>
        <v>5496.5225999999993</v>
      </c>
      <c r="AD1793" s="41">
        <v>1</v>
      </c>
      <c r="AE1793" s="72">
        <f>INDEX(SA!$C$2:$G$11,MATCH(Details!S1793,SA!$C$2:$C$11,0),MATCH(Details!V1793,SA!$C$2:$G$2,0))*Y1793/(F1793-E1793+1)</f>
        <v>4658.07</v>
      </c>
      <c r="AF1793" s="41">
        <f t="shared" si="501"/>
        <v>0</v>
      </c>
      <c r="AG1793" s="41">
        <f t="shared" si="502"/>
        <v>0</v>
      </c>
      <c r="AH1793" s="41">
        <f t="shared" si="503"/>
        <v>838.45259999999996</v>
      </c>
      <c r="AI1793" s="60">
        <f t="shared" si="504"/>
        <v>186.3228</v>
      </c>
      <c r="AJ1793" s="60">
        <f t="shared" si="505"/>
        <v>1048.06575</v>
      </c>
      <c r="AK1793" s="60">
        <f t="shared" si="506"/>
        <v>2309.8922465753421</v>
      </c>
      <c r="AL1793" s="60">
        <f t="shared" si="507"/>
        <v>1697.7708012328765</v>
      </c>
      <c r="AM1793" s="41">
        <f t="shared" si="508"/>
        <v>1725.9106487671231</v>
      </c>
      <c r="AN1793" s="42">
        <f t="shared" si="509"/>
        <v>45715</v>
      </c>
      <c r="AO1793" s="43">
        <f t="shared" si="510"/>
        <v>4658.07</v>
      </c>
    </row>
    <row r="1794" spans="1:41" s="24" customFormat="1" ht="15.75" customHeight="1" x14ac:dyDescent="0.35">
      <c r="A1794" s="36" t="s">
        <v>27</v>
      </c>
      <c r="B1794" s="36">
        <v>202509</v>
      </c>
      <c r="C1794" s="24" t="s">
        <v>736</v>
      </c>
      <c r="D1794" s="24" t="s">
        <v>119</v>
      </c>
      <c r="E1794" s="62">
        <v>45901</v>
      </c>
      <c r="F1794" s="62">
        <v>46265</v>
      </c>
      <c r="G1794" s="37" t="s">
        <v>2118</v>
      </c>
      <c r="H1794" s="36">
        <v>652344</v>
      </c>
      <c r="I1794" s="63">
        <v>24352</v>
      </c>
      <c r="J1794" s="24" t="s">
        <v>4699</v>
      </c>
      <c r="K1794" s="63">
        <f t="shared" si="493"/>
        <v>45901</v>
      </c>
      <c r="L1794" s="55">
        <f t="shared" si="494"/>
        <v>0.04</v>
      </c>
      <c r="M1794" s="76">
        <v>0.22500000000000001</v>
      </c>
      <c r="N1794" s="62">
        <v>45901</v>
      </c>
      <c r="O1794" s="62">
        <v>46265</v>
      </c>
      <c r="P1794" s="63"/>
      <c r="Q1794" s="63"/>
      <c r="R1794" s="78">
        <v>58</v>
      </c>
      <c r="S1794" s="63" t="str">
        <f>VLOOKUP(R1794,SA!$B$3:$C$11,2,1)</f>
        <v>56-65</v>
      </c>
      <c r="T1794" s="38" t="s">
        <v>97</v>
      </c>
      <c r="U1794" s="24" t="s">
        <v>5744</v>
      </c>
      <c r="V1794" s="24">
        <v>500000</v>
      </c>
      <c r="W1794" s="39">
        <f t="shared" si="495"/>
        <v>0</v>
      </c>
      <c r="X1794" s="29">
        <f t="shared" si="496"/>
        <v>0</v>
      </c>
      <c r="Y1794" s="40">
        <f t="shared" si="497"/>
        <v>365</v>
      </c>
      <c r="Z1794" s="38">
        <f t="shared" si="498"/>
        <v>46081</v>
      </c>
      <c r="AA1794" s="41">
        <f t="shared" si="499"/>
        <v>181</v>
      </c>
      <c r="AB1794" s="24" t="s">
        <v>113</v>
      </c>
      <c r="AC1794" s="41">
        <f t="shared" si="500"/>
        <v>13100.714</v>
      </c>
      <c r="AD1794" s="41">
        <v>1</v>
      </c>
      <c r="AE1794" s="72">
        <f>INDEX(SA!$C$2:$G$11,MATCH(Details!S1794,SA!$C$2:$C$11,0),MATCH(Details!V1794,SA!$C$2:$G$2,0))*Y1794/(F1794-E1794+1)</f>
        <v>11102.3</v>
      </c>
      <c r="AF1794" s="41">
        <f t="shared" si="501"/>
        <v>0</v>
      </c>
      <c r="AG1794" s="41">
        <f t="shared" si="502"/>
        <v>0</v>
      </c>
      <c r="AH1794" s="41">
        <f t="shared" si="503"/>
        <v>1998.4139999999998</v>
      </c>
      <c r="AI1794" s="60">
        <f t="shared" si="504"/>
        <v>444.09199999999998</v>
      </c>
      <c r="AJ1794" s="60">
        <f t="shared" si="505"/>
        <v>2498.0174999999999</v>
      </c>
      <c r="AK1794" s="60">
        <f t="shared" si="506"/>
        <v>5505.5241095890406</v>
      </c>
      <c r="AL1794" s="60">
        <f t="shared" si="507"/>
        <v>4046.5602205479449</v>
      </c>
      <c r="AM1794" s="41">
        <f t="shared" si="508"/>
        <v>4113.6302794520543</v>
      </c>
      <c r="AN1794" s="42">
        <f t="shared" si="509"/>
        <v>45715</v>
      </c>
      <c r="AO1794" s="43">
        <f t="shared" si="510"/>
        <v>11102.3</v>
      </c>
    </row>
    <row r="1795" spans="1:41" s="24" customFormat="1" ht="15.75" customHeight="1" x14ac:dyDescent="0.35">
      <c r="A1795" s="36" t="s">
        <v>27</v>
      </c>
      <c r="B1795" s="36">
        <v>202509</v>
      </c>
      <c r="C1795" s="24" t="s">
        <v>736</v>
      </c>
      <c r="D1795" s="24" t="s">
        <v>119</v>
      </c>
      <c r="E1795" s="62">
        <v>45901</v>
      </c>
      <c r="F1795" s="62">
        <v>46265</v>
      </c>
      <c r="G1795" s="37" t="s">
        <v>2119</v>
      </c>
      <c r="H1795" s="36">
        <v>652344</v>
      </c>
      <c r="I1795" s="63">
        <v>42812</v>
      </c>
      <c r="J1795" s="24" t="s">
        <v>4700</v>
      </c>
      <c r="K1795" s="63">
        <f t="shared" si="493"/>
        <v>45901</v>
      </c>
      <c r="L1795" s="55">
        <f t="shared" si="494"/>
        <v>0.04</v>
      </c>
      <c r="M1795" s="76">
        <v>0.22500000000000001</v>
      </c>
      <c r="N1795" s="62">
        <v>45901</v>
      </c>
      <c r="O1795" s="62">
        <v>46265</v>
      </c>
      <c r="P1795" s="63"/>
      <c r="Q1795" s="63"/>
      <c r="R1795" s="78">
        <v>8</v>
      </c>
      <c r="S1795" s="63" t="str">
        <f>VLOOKUP(R1795,SA!$B$3:$C$11,2,1)</f>
        <v>0-25</v>
      </c>
      <c r="T1795" s="38" t="s">
        <v>98</v>
      </c>
      <c r="U1795" s="24" t="s">
        <v>5746</v>
      </c>
      <c r="V1795" s="24">
        <v>500000</v>
      </c>
      <c r="W1795" s="39">
        <f t="shared" si="495"/>
        <v>0</v>
      </c>
      <c r="X1795" s="29">
        <f t="shared" si="496"/>
        <v>0</v>
      </c>
      <c r="Y1795" s="40">
        <f t="shared" si="497"/>
        <v>365</v>
      </c>
      <c r="Z1795" s="38">
        <f t="shared" si="498"/>
        <v>46081</v>
      </c>
      <c r="AA1795" s="41">
        <f t="shared" si="499"/>
        <v>181</v>
      </c>
      <c r="AB1795" s="24" t="s">
        <v>113</v>
      </c>
      <c r="AC1795" s="41">
        <f t="shared" si="500"/>
        <v>4448.2106000000003</v>
      </c>
      <c r="AD1795" s="41">
        <v>1</v>
      </c>
      <c r="AE1795" s="72">
        <f>INDEX(SA!$C$2:$G$11,MATCH(Details!S1795,SA!$C$2:$C$11,0),MATCH(Details!V1795,SA!$C$2:$G$2,0))*Y1795/(F1795-E1795+1)</f>
        <v>3769.67</v>
      </c>
      <c r="AF1795" s="41">
        <f t="shared" si="501"/>
        <v>0</v>
      </c>
      <c r="AG1795" s="41">
        <f t="shared" si="502"/>
        <v>0</v>
      </c>
      <c r="AH1795" s="41">
        <f t="shared" si="503"/>
        <v>678.54060000000004</v>
      </c>
      <c r="AI1795" s="60">
        <f t="shared" si="504"/>
        <v>150.7868</v>
      </c>
      <c r="AJ1795" s="60">
        <f t="shared" si="505"/>
        <v>848.17574999999999</v>
      </c>
      <c r="AK1795" s="60">
        <f t="shared" si="506"/>
        <v>1869.3432054794521</v>
      </c>
      <c r="AL1795" s="60">
        <f t="shared" si="507"/>
        <v>1373.9672560273973</v>
      </c>
      <c r="AM1795" s="41">
        <f t="shared" si="508"/>
        <v>1396.7401939726028</v>
      </c>
      <c r="AN1795" s="42">
        <f t="shared" si="509"/>
        <v>45715</v>
      </c>
      <c r="AO1795" s="43">
        <f t="shared" si="510"/>
        <v>3769.67</v>
      </c>
    </row>
    <row r="1796" spans="1:41" s="24" customFormat="1" ht="15.75" customHeight="1" x14ac:dyDescent="0.35">
      <c r="A1796" s="36" t="s">
        <v>27</v>
      </c>
      <c r="B1796" s="36">
        <v>202509</v>
      </c>
      <c r="C1796" s="24" t="s">
        <v>736</v>
      </c>
      <c r="D1796" s="24" t="s">
        <v>119</v>
      </c>
      <c r="E1796" s="62">
        <v>45901</v>
      </c>
      <c r="F1796" s="62">
        <v>46265</v>
      </c>
      <c r="G1796" s="37" t="s">
        <v>2120</v>
      </c>
      <c r="H1796" s="36">
        <v>652344</v>
      </c>
      <c r="I1796" s="63">
        <v>25614</v>
      </c>
      <c r="J1796" s="24" t="s">
        <v>4701</v>
      </c>
      <c r="K1796" s="63">
        <f t="shared" ref="K1796:K1859" si="511">N1796</f>
        <v>45901</v>
      </c>
      <c r="L1796" s="55">
        <f t="shared" ref="L1796:L1859" si="512">IF(K1796&gt;=DATE(2022,4,1),4%,5%)</f>
        <v>0.04</v>
      </c>
      <c r="M1796" s="76">
        <v>0.22500000000000001</v>
      </c>
      <c r="N1796" s="62">
        <v>45901</v>
      </c>
      <c r="O1796" s="62">
        <v>46265</v>
      </c>
      <c r="P1796" s="63"/>
      <c r="Q1796" s="63"/>
      <c r="R1796" s="78">
        <v>55</v>
      </c>
      <c r="S1796" s="63" t="str">
        <f>VLOOKUP(R1796,SA!$B$3:$C$11,2,1)</f>
        <v>46-55</v>
      </c>
      <c r="T1796" s="38" t="s">
        <v>98</v>
      </c>
      <c r="U1796" s="24" t="s">
        <v>5747</v>
      </c>
      <c r="V1796" s="24">
        <v>500000</v>
      </c>
      <c r="W1796" s="39">
        <f t="shared" ref="W1796:W1859" si="513">IF(U1796="self",V1796,0)</f>
        <v>0</v>
      </c>
      <c r="X1796" s="29">
        <f t="shared" ref="X1796:X1859" si="514">IF(U1796="self",1,0)</f>
        <v>0</v>
      </c>
      <c r="Y1796" s="40">
        <f t="shared" ref="Y1796:Y1859" si="515">O1796-N1796+1</f>
        <v>365</v>
      </c>
      <c r="Z1796" s="38">
        <f t="shared" ref="Z1796:Z1859" si="516">$Z$1</f>
        <v>46081</v>
      </c>
      <c r="AA1796" s="41">
        <f t="shared" ref="AA1796:AA1859" si="517">IF(MIN((Z1796-N1796)+1,Y1796)&lt;0,0,MIN((Z1796-N1796)+1,Y1796))</f>
        <v>181</v>
      </c>
      <c r="AB1796" s="24" t="s">
        <v>113</v>
      </c>
      <c r="AC1796" s="41">
        <f t="shared" ref="AC1796:AC1859" si="518">AE1796+AF1796+AG1796+AH1796</f>
        <v>8919.0417999999991</v>
      </c>
      <c r="AD1796" s="41">
        <v>1</v>
      </c>
      <c r="AE1796" s="72">
        <f>INDEX(SA!$C$2:$G$11,MATCH(Details!S1796,SA!$C$2:$C$11,0),MATCH(Details!V1796,SA!$C$2:$G$2,0))*Y1796/(F1796-E1796+1)</f>
        <v>7558.5099999999993</v>
      </c>
      <c r="AF1796" s="41">
        <f t="shared" ref="AF1796:AF1859" si="519">IF(AB1796="Karnataka",AE1796*9%,0)</f>
        <v>0</v>
      </c>
      <c r="AG1796" s="41">
        <f t="shared" ref="AG1796:AG1859" si="520">IF(AB1796="Karnataka",AE1796*9%,0)</f>
        <v>0</v>
      </c>
      <c r="AH1796" s="41">
        <f t="shared" ref="AH1796:AH1859" si="521">IF(AF1796+AG1796&gt;0,0,AE1796*18%)</f>
        <v>1360.5317999999997</v>
      </c>
      <c r="AI1796" s="60">
        <f t="shared" ref="AI1796:AI1859" si="522">AE1796*L1796</f>
        <v>302.34039999999999</v>
      </c>
      <c r="AJ1796" s="60">
        <f t="shared" ref="AJ1796:AJ1859" si="523">$AE1796*M1796</f>
        <v>1700.6647499999999</v>
      </c>
      <c r="AK1796" s="60">
        <f t="shared" ref="AK1796:AK1859" si="524">(AE1796)*AA1796/Y1796</f>
        <v>3748.1926301369858</v>
      </c>
      <c r="AL1796" s="60">
        <f t="shared" ref="AL1796:AL1859" si="525">AK1796*(1-L1796-M1796)</f>
        <v>2754.9215831506845</v>
      </c>
      <c r="AM1796" s="41">
        <f t="shared" ref="AM1796:AM1859" si="526">AE1796-AI1796-AL1796-AJ1796</f>
        <v>2800.5832668493149</v>
      </c>
      <c r="AN1796" s="42">
        <f t="shared" ref="AN1796:AN1859" si="527">Z1796-366</f>
        <v>45715</v>
      </c>
      <c r="AO1796" s="43">
        <f t="shared" ref="AO1796:AO1859" si="528">IF(AND(O1796&gt;Z1796,N1796&gt;AN1796),AE1796,0)</f>
        <v>7558.5099999999993</v>
      </c>
    </row>
    <row r="1797" spans="1:41" s="24" customFormat="1" ht="15.75" customHeight="1" x14ac:dyDescent="0.35">
      <c r="A1797" s="36" t="s">
        <v>27</v>
      </c>
      <c r="B1797" s="36">
        <v>202509</v>
      </c>
      <c r="C1797" s="24" t="s">
        <v>736</v>
      </c>
      <c r="D1797" s="24" t="s">
        <v>119</v>
      </c>
      <c r="E1797" s="62">
        <v>45901</v>
      </c>
      <c r="F1797" s="62">
        <v>46265</v>
      </c>
      <c r="G1797" s="37" t="s">
        <v>2121</v>
      </c>
      <c r="H1797" s="36">
        <v>652344</v>
      </c>
      <c r="I1797" s="63">
        <v>34158</v>
      </c>
      <c r="J1797" s="24" t="s">
        <v>4702</v>
      </c>
      <c r="K1797" s="63">
        <f t="shared" si="511"/>
        <v>45901</v>
      </c>
      <c r="L1797" s="55">
        <f t="shared" si="512"/>
        <v>0.04</v>
      </c>
      <c r="M1797" s="76">
        <v>0.22500000000000001</v>
      </c>
      <c r="N1797" s="62">
        <v>45901</v>
      </c>
      <c r="O1797" s="62">
        <v>46265</v>
      </c>
      <c r="P1797" s="63"/>
      <c r="Q1797" s="63"/>
      <c r="R1797" s="78">
        <v>32</v>
      </c>
      <c r="S1797" s="63" t="str">
        <f>VLOOKUP(R1797,SA!$B$3:$C$11,2,1)</f>
        <v>26-35</v>
      </c>
      <c r="T1797" s="38" t="s">
        <v>98</v>
      </c>
      <c r="U1797" s="24" t="s">
        <v>5743</v>
      </c>
      <c r="V1797" s="24">
        <v>500000</v>
      </c>
      <c r="W1797" s="39">
        <f t="shared" si="513"/>
        <v>0</v>
      </c>
      <c r="X1797" s="29">
        <f t="shared" si="514"/>
        <v>0</v>
      </c>
      <c r="Y1797" s="40">
        <f t="shared" si="515"/>
        <v>365</v>
      </c>
      <c r="Z1797" s="38">
        <f t="shared" si="516"/>
        <v>46081</v>
      </c>
      <c r="AA1797" s="41">
        <f t="shared" si="517"/>
        <v>181</v>
      </c>
      <c r="AB1797" s="24" t="s">
        <v>113</v>
      </c>
      <c r="AC1797" s="41">
        <f t="shared" si="518"/>
        <v>4986.3141999999998</v>
      </c>
      <c r="AD1797" s="41">
        <v>1</v>
      </c>
      <c r="AE1797" s="72">
        <f>INDEX(SA!$C$2:$G$11,MATCH(Details!S1797,SA!$C$2:$C$11,0),MATCH(Details!V1797,SA!$C$2:$G$2,0))*Y1797/(F1797-E1797+1)</f>
        <v>4225.6899999999996</v>
      </c>
      <c r="AF1797" s="41">
        <f t="shared" si="519"/>
        <v>0</v>
      </c>
      <c r="AG1797" s="41">
        <f t="shared" si="520"/>
        <v>0</v>
      </c>
      <c r="AH1797" s="41">
        <f t="shared" si="521"/>
        <v>760.62419999999986</v>
      </c>
      <c r="AI1797" s="60">
        <f t="shared" si="522"/>
        <v>169.02759999999998</v>
      </c>
      <c r="AJ1797" s="60">
        <f t="shared" si="523"/>
        <v>950.78024999999991</v>
      </c>
      <c r="AK1797" s="60">
        <f t="shared" si="524"/>
        <v>2095.479150684931</v>
      </c>
      <c r="AL1797" s="60">
        <f t="shared" si="525"/>
        <v>1540.1771757534243</v>
      </c>
      <c r="AM1797" s="41">
        <f t="shared" si="526"/>
        <v>1565.7049742465756</v>
      </c>
      <c r="AN1797" s="42">
        <f t="shared" si="527"/>
        <v>45715</v>
      </c>
      <c r="AO1797" s="43">
        <f t="shared" si="528"/>
        <v>4225.6899999999996</v>
      </c>
    </row>
    <row r="1798" spans="1:41" s="24" customFormat="1" ht="15.75" customHeight="1" x14ac:dyDescent="0.35">
      <c r="A1798" s="36" t="s">
        <v>27</v>
      </c>
      <c r="B1798" s="36">
        <v>202509</v>
      </c>
      <c r="C1798" s="24" t="s">
        <v>736</v>
      </c>
      <c r="D1798" s="24" t="s">
        <v>119</v>
      </c>
      <c r="E1798" s="62">
        <v>45901</v>
      </c>
      <c r="F1798" s="62">
        <v>46265</v>
      </c>
      <c r="G1798" s="37" t="s">
        <v>2122</v>
      </c>
      <c r="H1798" s="36">
        <v>652344</v>
      </c>
      <c r="I1798" s="63">
        <v>43244</v>
      </c>
      <c r="J1798" s="24" t="s">
        <v>4703</v>
      </c>
      <c r="K1798" s="63">
        <f t="shared" si="511"/>
        <v>45901</v>
      </c>
      <c r="L1798" s="55">
        <f t="shared" si="512"/>
        <v>0.04</v>
      </c>
      <c r="M1798" s="76">
        <v>0.22500000000000001</v>
      </c>
      <c r="N1798" s="62">
        <v>45901</v>
      </c>
      <c r="O1798" s="62">
        <v>46265</v>
      </c>
      <c r="P1798" s="63"/>
      <c r="Q1798" s="63"/>
      <c r="R1798" s="78">
        <v>7</v>
      </c>
      <c r="S1798" s="63" t="str">
        <f>VLOOKUP(R1798,SA!$B$3:$C$11,2,1)</f>
        <v>0-25</v>
      </c>
      <c r="T1798" s="38" t="s">
        <v>98</v>
      </c>
      <c r="U1798" s="24" t="s">
        <v>5746</v>
      </c>
      <c r="V1798" s="24">
        <v>500000</v>
      </c>
      <c r="W1798" s="39">
        <f t="shared" si="513"/>
        <v>0</v>
      </c>
      <c r="X1798" s="29">
        <f t="shared" si="514"/>
        <v>0</v>
      </c>
      <c r="Y1798" s="40">
        <f t="shared" si="515"/>
        <v>365</v>
      </c>
      <c r="Z1798" s="38">
        <f t="shared" si="516"/>
        <v>46081</v>
      </c>
      <c r="AA1798" s="41">
        <f t="shared" si="517"/>
        <v>181</v>
      </c>
      <c r="AB1798" s="24" t="s">
        <v>113</v>
      </c>
      <c r="AC1798" s="41">
        <f t="shared" si="518"/>
        <v>4448.2106000000003</v>
      </c>
      <c r="AD1798" s="41">
        <v>1</v>
      </c>
      <c r="AE1798" s="72">
        <f>INDEX(SA!$C$2:$G$11,MATCH(Details!S1798,SA!$C$2:$C$11,0),MATCH(Details!V1798,SA!$C$2:$G$2,0))*Y1798/(F1798-E1798+1)</f>
        <v>3769.67</v>
      </c>
      <c r="AF1798" s="41">
        <f t="shared" si="519"/>
        <v>0</v>
      </c>
      <c r="AG1798" s="41">
        <f t="shared" si="520"/>
        <v>0</v>
      </c>
      <c r="AH1798" s="41">
        <f t="shared" si="521"/>
        <v>678.54060000000004</v>
      </c>
      <c r="AI1798" s="60">
        <f t="shared" si="522"/>
        <v>150.7868</v>
      </c>
      <c r="AJ1798" s="60">
        <f t="shared" si="523"/>
        <v>848.17574999999999</v>
      </c>
      <c r="AK1798" s="60">
        <f t="shared" si="524"/>
        <v>1869.3432054794521</v>
      </c>
      <c r="AL1798" s="60">
        <f t="shared" si="525"/>
        <v>1373.9672560273973</v>
      </c>
      <c r="AM1798" s="41">
        <f t="shared" si="526"/>
        <v>1396.7401939726028</v>
      </c>
      <c r="AN1798" s="42">
        <f t="shared" si="527"/>
        <v>45715</v>
      </c>
      <c r="AO1798" s="43">
        <f t="shared" si="528"/>
        <v>3769.67</v>
      </c>
    </row>
    <row r="1799" spans="1:41" s="24" customFormat="1" ht="15.75" customHeight="1" x14ac:dyDescent="0.35">
      <c r="A1799" s="36" t="s">
        <v>27</v>
      </c>
      <c r="B1799" s="36">
        <v>202509</v>
      </c>
      <c r="C1799" s="24" t="s">
        <v>736</v>
      </c>
      <c r="D1799" s="24" t="s">
        <v>119</v>
      </c>
      <c r="E1799" s="62">
        <v>45901</v>
      </c>
      <c r="F1799" s="62">
        <v>46265</v>
      </c>
      <c r="G1799" s="37" t="s">
        <v>236</v>
      </c>
      <c r="H1799" s="36">
        <v>652344</v>
      </c>
      <c r="I1799" s="63">
        <v>34160</v>
      </c>
      <c r="J1799" s="24" t="s">
        <v>4704</v>
      </c>
      <c r="K1799" s="63">
        <f t="shared" si="511"/>
        <v>45901</v>
      </c>
      <c r="L1799" s="55">
        <f t="shared" si="512"/>
        <v>0.04</v>
      </c>
      <c r="M1799" s="76">
        <v>0.22500000000000001</v>
      </c>
      <c r="N1799" s="62">
        <v>45901</v>
      </c>
      <c r="O1799" s="62">
        <v>46265</v>
      </c>
      <c r="P1799" s="63"/>
      <c r="Q1799" s="63"/>
      <c r="R1799" s="78">
        <v>32</v>
      </c>
      <c r="S1799" s="63" t="str">
        <f>VLOOKUP(R1799,SA!$B$3:$C$11,2,1)</f>
        <v>26-35</v>
      </c>
      <c r="T1799" s="38" t="s">
        <v>97</v>
      </c>
      <c r="U1799" s="24" t="s">
        <v>56</v>
      </c>
      <c r="V1799" s="24">
        <v>500000</v>
      </c>
      <c r="W1799" s="39">
        <f t="shared" si="513"/>
        <v>500000</v>
      </c>
      <c r="X1799" s="29">
        <f t="shared" si="514"/>
        <v>1</v>
      </c>
      <c r="Y1799" s="40">
        <f t="shared" si="515"/>
        <v>365</v>
      </c>
      <c r="Z1799" s="38">
        <f t="shared" si="516"/>
        <v>46081</v>
      </c>
      <c r="AA1799" s="41">
        <f t="shared" si="517"/>
        <v>181</v>
      </c>
      <c r="AB1799" s="24" t="s">
        <v>113</v>
      </c>
      <c r="AC1799" s="41">
        <f t="shared" si="518"/>
        <v>4986.3141999999998</v>
      </c>
      <c r="AD1799" s="41">
        <v>1</v>
      </c>
      <c r="AE1799" s="72">
        <f>INDEX(SA!$C$2:$G$11,MATCH(Details!S1799,SA!$C$2:$C$11,0),MATCH(Details!V1799,SA!$C$2:$G$2,0))*Y1799/(F1799-E1799+1)</f>
        <v>4225.6899999999996</v>
      </c>
      <c r="AF1799" s="41">
        <f t="shared" si="519"/>
        <v>0</v>
      </c>
      <c r="AG1799" s="41">
        <f t="shared" si="520"/>
        <v>0</v>
      </c>
      <c r="AH1799" s="41">
        <f t="shared" si="521"/>
        <v>760.62419999999986</v>
      </c>
      <c r="AI1799" s="60">
        <f t="shared" si="522"/>
        <v>169.02759999999998</v>
      </c>
      <c r="AJ1799" s="60">
        <f t="shared" si="523"/>
        <v>950.78024999999991</v>
      </c>
      <c r="AK1799" s="60">
        <f t="shared" si="524"/>
        <v>2095.479150684931</v>
      </c>
      <c r="AL1799" s="60">
        <f t="shared" si="525"/>
        <v>1540.1771757534243</v>
      </c>
      <c r="AM1799" s="41">
        <f t="shared" si="526"/>
        <v>1565.7049742465756</v>
      </c>
      <c r="AN1799" s="42">
        <f t="shared" si="527"/>
        <v>45715</v>
      </c>
      <c r="AO1799" s="43">
        <f t="shared" si="528"/>
        <v>4225.6899999999996</v>
      </c>
    </row>
    <row r="1800" spans="1:41" s="24" customFormat="1" ht="15.75" customHeight="1" x14ac:dyDescent="0.35">
      <c r="A1800" s="36" t="s">
        <v>27</v>
      </c>
      <c r="B1800" s="36">
        <v>202509</v>
      </c>
      <c r="C1800" s="24" t="s">
        <v>736</v>
      </c>
      <c r="D1800" s="24" t="s">
        <v>119</v>
      </c>
      <c r="E1800" s="62">
        <v>45901</v>
      </c>
      <c r="F1800" s="62">
        <v>46265</v>
      </c>
      <c r="G1800" s="37" t="s">
        <v>2123</v>
      </c>
      <c r="H1800" s="36">
        <v>652348</v>
      </c>
      <c r="I1800" s="63">
        <v>20090</v>
      </c>
      <c r="J1800" s="24" t="s">
        <v>4705</v>
      </c>
      <c r="K1800" s="63">
        <f t="shared" si="511"/>
        <v>45901</v>
      </c>
      <c r="L1800" s="55">
        <f t="shared" si="512"/>
        <v>0.04</v>
      </c>
      <c r="M1800" s="76">
        <v>0.22500000000000001</v>
      </c>
      <c r="N1800" s="62">
        <v>45901</v>
      </c>
      <c r="O1800" s="62">
        <v>46265</v>
      </c>
      <c r="P1800" s="63"/>
      <c r="Q1800" s="63"/>
      <c r="R1800" s="78">
        <v>70</v>
      </c>
      <c r="S1800" s="63" t="str">
        <f>VLOOKUP(R1800,SA!$B$3:$C$11,2,1)</f>
        <v>66-70</v>
      </c>
      <c r="T1800" s="38" t="s">
        <v>98</v>
      </c>
      <c r="U1800" s="24" t="s">
        <v>5747</v>
      </c>
      <c r="V1800" s="24">
        <v>400000</v>
      </c>
      <c r="W1800" s="39">
        <f t="shared" si="513"/>
        <v>0</v>
      </c>
      <c r="X1800" s="29">
        <f t="shared" si="514"/>
        <v>0</v>
      </c>
      <c r="Y1800" s="40">
        <f t="shared" si="515"/>
        <v>365</v>
      </c>
      <c r="Z1800" s="38">
        <f t="shared" si="516"/>
        <v>46081</v>
      </c>
      <c r="AA1800" s="41">
        <f t="shared" si="517"/>
        <v>181</v>
      </c>
      <c r="AB1800" s="24" t="s">
        <v>113</v>
      </c>
      <c r="AC1800" s="41">
        <f t="shared" si="518"/>
        <v>17021.971999999998</v>
      </c>
      <c r="AD1800" s="41">
        <v>1</v>
      </c>
      <c r="AE1800" s="72">
        <f>INDEX(SA!$C$2:$G$11,MATCH(Details!S1800,SA!$C$2:$C$11,0),MATCH(Details!V1800,SA!$C$2:$G$2,0))*Y1800/(F1800-E1800+1)</f>
        <v>14425.4</v>
      </c>
      <c r="AF1800" s="41">
        <f t="shared" si="519"/>
        <v>0</v>
      </c>
      <c r="AG1800" s="41">
        <f t="shared" si="520"/>
        <v>0</v>
      </c>
      <c r="AH1800" s="41">
        <f t="shared" si="521"/>
        <v>2596.5719999999997</v>
      </c>
      <c r="AI1800" s="60">
        <f t="shared" si="522"/>
        <v>577.01599999999996</v>
      </c>
      <c r="AJ1800" s="60">
        <f t="shared" si="523"/>
        <v>3245.7150000000001</v>
      </c>
      <c r="AK1800" s="60">
        <f t="shared" si="524"/>
        <v>7153.4175342465751</v>
      </c>
      <c r="AL1800" s="60">
        <f t="shared" si="525"/>
        <v>5257.7618876712322</v>
      </c>
      <c r="AM1800" s="41">
        <f t="shared" si="526"/>
        <v>5344.9071123287686</v>
      </c>
      <c r="AN1800" s="42">
        <f t="shared" si="527"/>
        <v>45715</v>
      </c>
      <c r="AO1800" s="43">
        <f t="shared" si="528"/>
        <v>14425.4</v>
      </c>
    </row>
    <row r="1801" spans="1:41" s="24" customFormat="1" ht="15.75" customHeight="1" x14ac:dyDescent="0.35">
      <c r="A1801" s="36" t="s">
        <v>27</v>
      </c>
      <c r="B1801" s="36">
        <v>202509</v>
      </c>
      <c r="C1801" s="24" t="s">
        <v>736</v>
      </c>
      <c r="D1801" s="24" t="s">
        <v>119</v>
      </c>
      <c r="E1801" s="62">
        <v>45901</v>
      </c>
      <c r="F1801" s="62">
        <v>46265</v>
      </c>
      <c r="G1801" s="37" t="s">
        <v>2124</v>
      </c>
      <c r="H1801" s="36">
        <v>652348</v>
      </c>
      <c r="I1801" s="63">
        <v>17146</v>
      </c>
      <c r="J1801" s="24" t="s">
        <v>4706</v>
      </c>
      <c r="K1801" s="63">
        <f t="shared" si="511"/>
        <v>45901</v>
      </c>
      <c r="L1801" s="55">
        <f t="shared" si="512"/>
        <v>0.04</v>
      </c>
      <c r="M1801" s="76">
        <v>0.22500000000000001</v>
      </c>
      <c r="N1801" s="62">
        <v>45901</v>
      </c>
      <c r="O1801" s="62">
        <v>46265</v>
      </c>
      <c r="P1801" s="63"/>
      <c r="Q1801" s="63"/>
      <c r="R1801" s="78">
        <v>78</v>
      </c>
      <c r="S1801" s="63" t="str">
        <f>VLOOKUP(R1801,SA!$B$3:$C$11,2,1)</f>
        <v>76-80</v>
      </c>
      <c r="T1801" s="38" t="s">
        <v>97</v>
      </c>
      <c r="U1801" s="24" t="s">
        <v>5744</v>
      </c>
      <c r="V1801" s="24">
        <v>400000</v>
      </c>
      <c r="W1801" s="39">
        <f t="shared" si="513"/>
        <v>0</v>
      </c>
      <c r="X1801" s="29">
        <f t="shared" si="514"/>
        <v>0</v>
      </c>
      <c r="Y1801" s="40">
        <f t="shared" si="515"/>
        <v>365</v>
      </c>
      <c r="Z1801" s="38">
        <f t="shared" si="516"/>
        <v>46081</v>
      </c>
      <c r="AA1801" s="41">
        <f t="shared" si="517"/>
        <v>181</v>
      </c>
      <c r="AB1801" s="24" t="s">
        <v>113</v>
      </c>
      <c r="AC1801" s="41">
        <f t="shared" si="518"/>
        <v>27110.087</v>
      </c>
      <c r="AD1801" s="41">
        <v>1</v>
      </c>
      <c r="AE1801" s="72">
        <f>INDEX(SA!$C$2:$G$11,MATCH(Details!S1801,SA!$C$2:$C$11,0),MATCH(Details!V1801,SA!$C$2:$G$2,0))*Y1801/(F1801-E1801+1)</f>
        <v>22974.65</v>
      </c>
      <c r="AF1801" s="41">
        <f t="shared" si="519"/>
        <v>0</v>
      </c>
      <c r="AG1801" s="41">
        <f t="shared" si="520"/>
        <v>0</v>
      </c>
      <c r="AH1801" s="41">
        <f t="shared" si="521"/>
        <v>4135.4369999999999</v>
      </c>
      <c r="AI1801" s="60">
        <f t="shared" si="522"/>
        <v>918.9860000000001</v>
      </c>
      <c r="AJ1801" s="60">
        <f t="shared" si="523"/>
        <v>5169.2962500000003</v>
      </c>
      <c r="AK1801" s="60">
        <f t="shared" si="524"/>
        <v>11392.908630136988</v>
      </c>
      <c r="AL1801" s="60">
        <f t="shared" si="525"/>
        <v>8373.7878431506851</v>
      </c>
      <c r="AM1801" s="41">
        <f t="shared" si="526"/>
        <v>8512.5799068493143</v>
      </c>
      <c r="AN1801" s="42">
        <f t="shared" si="527"/>
        <v>45715</v>
      </c>
      <c r="AO1801" s="43">
        <f t="shared" si="528"/>
        <v>22974.65</v>
      </c>
    </row>
    <row r="1802" spans="1:41" s="24" customFormat="1" ht="15.75" customHeight="1" x14ac:dyDescent="0.35">
      <c r="A1802" s="36" t="s">
        <v>27</v>
      </c>
      <c r="B1802" s="36">
        <v>202509</v>
      </c>
      <c r="C1802" s="24" t="s">
        <v>736</v>
      </c>
      <c r="D1802" s="24" t="s">
        <v>119</v>
      </c>
      <c r="E1802" s="62">
        <v>45901</v>
      </c>
      <c r="F1802" s="62">
        <v>46265</v>
      </c>
      <c r="G1802" s="37" t="s">
        <v>2125</v>
      </c>
      <c r="H1802" s="36">
        <v>652348</v>
      </c>
      <c r="I1802" s="63">
        <v>30317</v>
      </c>
      <c r="J1802" s="24" t="s">
        <v>4707</v>
      </c>
      <c r="K1802" s="63">
        <f t="shared" si="511"/>
        <v>45901</v>
      </c>
      <c r="L1802" s="55">
        <f t="shared" si="512"/>
        <v>0.04</v>
      </c>
      <c r="M1802" s="76">
        <v>0.22500000000000001</v>
      </c>
      <c r="N1802" s="62">
        <v>45901</v>
      </c>
      <c r="O1802" s="62">
        <v>46265</v>
      </c>
      <c r="P1802" s="63"/>
      <c r="Q1802" s="63"/>
      <c r="R1802" s="78">
        <v>42</v>
      </c>
      <c r="S1802" s="63" t="str">
        <f>VLOOKUP(R1802,SA!$B$3:$C$11,2,1)</f>
        <v>36-45</v>
      </c>
      <c r="T1802" s="38" t="s">
        <v>98</v>
      </c>
      <c r="U1802" s="24" t="s">
        <v>5743</v>
      </c>
      <c r="V1802" s="24">
        <v>400000</v>
      </c>
      <c r="W1802" s="39">
        <f t="shared" si="513"/>
        <v>0</v>
      </c>
      <c r="X1802" s="29">
        <f t="shared" si="514"/>
        <v>0</v>
      </c>
      <c r="Y1802" s="40">
        <f t="shared" si="515"/>
        <v>365</v>
      </c>
      <c r="Z1802" s="38">
        <f t="shared" si="516"/>
        <v>46081</v>
      </c>
      <c r="AA1802" s="41">
        <f t="shared" si="517"/>
        <v>181</v>
      </c>
      <c r="AB1802" s="24" t="s">
        <v>113</v>
      </c>
      <c r="AC1802" s="41">
        <f t="shared" si="518"/>
        <v>5496.5225999999993</v>
      </c>
      <c r="AD1802" s="41">
        <v>1</v>
      </c>
      <c r="AE1802" s="72">
        <f>INDEX(SA!$C$2:$G$11,MATCH(Details!S1802,SA!$C$2:$C$11,0),MATCH(Details!V1802,SA!$C$2:$G$2,0))*Y1802/(F1802-E1802+1)</f>
        <v>4658.07</v>
      </c>
      <c r="AF1802" s="41">
        <f t="shared" si="519"/>
        <v>0</v>
      </c>
      <c r="AG1802" s="41">
        <f t="shared" si="520"/>
        <v>0</v>
      </c>
      <c r="AH1802" s="41">
        <f t="shared" si="521"/>
        <v>838.45259999999996</v>
      </c>
      <c r="AI1802" s="60">
        <f t="shared" si="522"/>
        <v>186.3228</v>
      </c>
      <c r="AJ1802" s="60">
        <f t="shared" si="523"/>
        <v>1048.06575</v>
      </c>
      <c r="AK1802" s="60">
        <f t="shared" si="524"/>
        <v>2309.8922465753421</v>
      </c>
      <c r="AL1802" s="60">
        <f t="shared" si="525"/>
        <v>1697.7708012328765</v>
      </c>
      <c r="AM1802" s="41">
        <f t="shared" si="526"/>
        <v>1725.9106487671231</v>
      </c>
      <c r="AN1802" s="42">
        <f t="shared" si="527"/>
        <v>45715</v>
      </c>
      <c r="AO1802" s="43">
        <f t="shared" si="528"/>
        <v>4658.07</v>
      </c>
    </row>
    <row r="1803" spans="1:41" s="24" customFormat="1" ht="15.75" customHeight="1" x14ac:dyDescent="0.35">
      <c r="A1803" s="36" t="s">
        <v>27</v>
      </c>
      <c r="B1803" s="36">
        <v>202509</v>
      </c>
      <c r="C1803" s="24" t="s">
        <v>736</v>
      </c>
      <c r="D1803" s="24" t="s">
        <v>119</v>
      </c>
      <c r="E1803" s="62">
        <v>45901</v>
      </c>
      <c r="F1803" s="62">
        <v>46265</v>
      </c>
      <c r="G1803" s="37" t="s">
        <v>200</v>
      </c>
      <c r="H1803" s="36">
        <v>652348</v>
      </c>
      <c r="I1803" s="63">
        <v>29567</v>
      </c>
      <c r="J1803" s="24" t="s">
        <v>4708</v>
      </c>
      <c r="K1803" s="63">
        <f t="shared" si="511"/>
        <v>45901</v>
      </c>
      <c r="L1803" s="55">
        <f t="shared" si="512"/>
        <v>0.04</v>
      </c>
      <c r="M1803" s="76">
        <v>0.22500000000000001</v>
      </c>
      <c r="N1803" s="62">
        <v>45901</v>
      </c>
      <c r="O1803" s="62">
        <v>46265</v>
      </c>
      <c r="P1803" s="63"/>
      <c r="Q1803" s="63"/>
      <c r="R1803" s="78">
        <v>44</v>
      </c>
      <c r="S1803" s="63" t="str">
        <f>VLOOKUP(R1803,SA!$B$3:$C$11,2,1)</f>
        <v>36-45</v>
      </c>
      <c r="T1803" s="38" t="s">
        <v>97</v>
      </c>
      <c r="U1803" s="24" t="s">
        <v>56</v>
      </c>
      <c r="V1803" s="24">
        <v>400000</v>
      </c>
      <c r="W1803" s="39">
        <f t="shared" si="513"/>
        <v>400000</v>
      </c>
      <c r="X1803" s="29">
        <f t="shared" si="514"/>
        <v>1</v>
      </c>
      <c r="Y1803" s="40">
        <f t="shared" si="515"/>
        <v>365</v>
      </c>
      <c r="Z1803" s="38">
        <f t="shared" si="516"/>
        <v>46081</v>
      </c>
      <c r="AA1803" s="41">
        <f t="shared" si="517"/>
        <v>181</v>
      </c>
      <c r="AB1803" s="24" t="s">
        <v>113</v>
      </c>
      <c r="AC1803" s="41">
        <f t="shared" si="518"/>
        <v>5496.5225999999993</v>
      </c>
      <c r="AD1803" s="41">
        <v>1</v>
      </c>
      <c r="AE1803" s="72">
        <f>INDEX(SA!$C$2:$G$11,MATCH(Details!S1803,SA!$C$2:$C$11,0),MATCH(Details!V1803,SA!$C$2:$G$2,0))*Y1803/(F1803-E1803+1)</f>
        <v>4658.07</v>
      </c>
      <c r="AF1803" s="41">
        <f t="shared" si="519"/>
        <v>0</v>
      </c>
      <c r="AG1803" s="41">
        <f t="shared" si="520"/>
        <v>0</v>
      </c>
      <c r="AH1803" s="41">
        <f t="shared" si="521"/>
        <v>838.45259999999996</v>
      </c>
      <c r="AI1803" s="60">
        <f t="shared" si="522"/>
        <v>186.3228</v>
      </c>
      <c r="AJ1803" s="60">
        <f t="shared" si="523"/>
        <v>1048.06575</v>
      </c>
      <c r="AK1803" s="60">
        <f t="shared" si="524"/>
        <v>2309.8922465753421</v>
      </c>
      <c r="AL1803" s="60">
        <f t="shared" si="525"/>
        <v>1697.7708012328765</v>
      </c>
      <c r="AM1803" s="41">
        <f t="shared" si="526"/>
        <v>1725.9106487671231</v>
      </c>
      <c r="AN1803" s="42">
        <f t="shared" si="527"/>
        <v>45715</v>
      </c>
      <c r="AO1803" s="43">
        <f t="shared" si="528"/>
        <v>4658.07</v>
      </c>
    </row>
    <row r="1804" spans="1:41" s="24" customFormat="1" ht="15.75" customHeight="1" x14ac:dyDescent="0.35">
      <c r="A1804" s="36" t="s">
        <v>27</v>
      </c>
      <c r="B1804" s="36">
        <v>202509</v>
      </c>
      <c r="C1804" s="24" t="s">
        <v>736</v>
      </c>
      <c r="D1804" s="24" t="s">
        <v>119</v>
      </c>
      <c r="E1804" s="62">
        <v>45901</v>
      </c>
      <c r="F1804" s="62">
        <v>46265</v>
      </c>
      <c r="G1804" s="37" t="s">
        <v>2126</v>
      </c>
      <c r="H1804" s="36">
        <v>652348</v>
      </c>
      <c r="I1804" s="63">
        <v>40851</v>
      </c>
      <c r="J1804" s="24" t="s">
        <v>4709</v>
      </c>
      <c r="K1804" s="63">
        <f t="shared" si="511"/>
        <v>45901</v>
      </c>
      <c r="L1804" s="55">
        <f t="shared" si="512"/>
        <v>0.04</v>
      </c>
      <c r="M1804" s="76">
        <v>0.22500000000000001</v>
      </c>
      <c r="N1804" s="62">
        <v>45901</v>
      </c>
      <c r="O1804" s="62">
        <v>46265</v>
      </c>
      <c r="P1804" s="63"/>
      <c r="Q1804" s="63"/>
      <c r="R1804" s="78">
        <v>13</v>
      </c>
      <c r="S1804" s="63" t="str">
        <f>VLOOKUP(R1804,SA!$B$3:$C$11,2,1)</f>
        <v>0-25</v>
      </c>
      <c r="T1804" s="38" t="s">
        <v>98</v>
      </c>
      <c r="U1804" s="24" t="s">
        <v>5746</v>
      </c>
      <c r="V1804" s="24">
        <v>400000</v>
      </c>
      <c r="W1804" s="39">
        <f t="shared" si="513"/>
        <v>0</v>
      </c>
      <c r="X1804" s="29">
        <f t="shared" si="514"/>
        <v>0</v>
      </c>
      <c r="Y1804" s="40">
        <f t="shared" si="515"/>
        <v>365</v>
      </c>
      <c r="Z1804" s="38">
        <f t="shared" si="516"/>
        <v>46081</v>
      </c>
      <c r="AA1804" s="41">
        <f t="shared" si="517"/>
        <v>181</v>
      </c>
      <c r="AB1804" s="24" t="s">
        <v>113</v>
      </c>
      <c r="AC1804" s="41">
        <f t="shared" si="518"/>
        <v>4043.8364000000001</v>
      </c>
      <c r="AD1804" s="41">
        <v>1</v>
      </c>
      <c r="AE1804" s="72">
        <f>INDEX(SA!$C$2:$G$11,MATCH(Details!S1804,SA!$C$2:$C$11,0),MATCH(Details!V1804,SA!$C$2:$G$2,0))*Y1804/(F1804-E1804+1)</f>
        <v>3426.98</v>
      </c>
      <c r="AF1804" s="41">
        <f t="shared" si="519"/>
        <v>0</v>
      </c>
      <c r="AG1804" s="41">
        <f t="shared" si="520"/>
        <v>0</v>
      </c>
      <c r="AH1804" s="41">
        <f t="shared" si="521"/>
        <v>616.85640000000001</v>
      </c>
      <c r="AI1804" s="60">
        <f t="shared" si="522"/>
        <v>137.07920000000001</v>
      </c>
      <c r="AJ1804" s="60">
        <f t="shared" si="523"/>
        <v>771.07050000000004</v>
      </c>
      <c r="AK1804" s="60">
        <f t="shared" si="524"/>
        <v>1699.4065205479453</v>
      </c>
      <c r="AL1804" s="60">
        <f t="shared" si="525"/>
        <v>1249.0637926027398</v>
      </c>
      <c r="AM1804" s="41">
        <f t="shared" si="526"/>
        <v>1269.7665073972601</v>
      </c>
      <c r="AN1804" s="42">
        <f t="shared" si="527"/>
        <v>45715</v>
      </c>
      <c r="AO1804" s="43">
        <f t="shared" si="528"/>
        <v>3426.98</v>
      </c>
    </row>
    <row r="1805" spans="1:41" s="24" customFormat="1" ht="15.75" customHeight="1" x14ac:dyDescent="0.35">
      <c r="A1805" s="36" t="s">
        <v>27</v>
      </c>
      <c r="B1805" s="36">
        <v>202509</v>
      </c>
      <c r="C1805" s="24" t="s">
        <v>736</v>
      </c>
      <c r="D1805" s="24" t="s">
        <v>119</v>
      </c>
      <c r="E1805" s="62">
        <v>45901</v>
      </c>
      <c r="F1805" s="62">
        <v>46265</v>
      </c>
      <c r="G1805" s="37" t="s">
        <v>2127</v>
      </c>
      <c r="H1805" s="36">
        <v>652350</v>
      </c>
      <c r="I1805" s="63">
        <v>36047</v>
      </c>
      <c r="J1805" s="24" t="s">
        <v>4710</v>
      </c>
      <c r="K1805" s="63">
        <f t="shared" si="511"/>
        <v>45901</v>
      </c>
      <c r="L1805" s="55">
        <f t="shared" si="512"/>
        <v>0.04</v>
      </c>
      <c r="M1805" s="76">
        <v>0.22500000000000001</v>
      </c>
      <c r="N1805" s="62">
        <v>45901</v>
      </c>
      <c r="O1805" s="62">
        <v>46265</v>
      </c>
      <c r="P1805" s="63"/>
      <c r="Q1805" s="63"/>
      <c r="R1805" s="78">
        <v>26</v>
      </c>
      <c r="S1805" s="63" t="str">
        <f>VLOOKUP(R1805,SA!$B$3:$C$11,2,1)</f>
        <v>26-35</v>
      </c>
      <c r="T1805" s="38" t="s">
        <v>98</v>
      </c>
      <c r="U1805" s="24" t="s">
        <v>5743</v>
      </c>
      <c r="V1805" s="24">
        <v>500000</v>
      </c>
      <c r="W1805" s="39">
        <f t="shared" si="513"/>
        <v>0</v>
      </c>
      <c r="X1805" s="29">
        <f t="shared" si="514"/>
        <v>0</v>
      </c>
      <c r="Y1805" s="40">
        <f t="shared" si="515"/>
        <v>365</v>
      </c>
      <c r="Z1805" s="38">
        <f t="shared" si="516"/>
        <v>46081</v>
      </c>
      <c r="AA1805" s="41">
        <f t="shared" si="517"/>
        <v>181</v>
      </c>
      <c r="AB1805" s="24" t="s">
        <v>113</v>
      </c>
      <c r="AC1805" s="41">
        <f t="shared" si="518"/>
        <v>4986.3141999999998</v>
      </c>
      <c r="AD1805" s="41">
        <v>1</v>
      </c>
      <c r="AE1805" s="72">
        <f>INDEX(SA!$C$2:$G$11,MATCH(Details!S1805,SA!$C$2:$C$11,0),MATCH(Details!V1805,SA!$C$2:$G$2,0))*Y1805/(F1805-E1805+1)</f>
        <v>4225.6899999999996</v>
      </c>
      <c r="AF1805" s="41">
        <f t="shared" si="519"/>
        <v>0</v>
      </c>
      <c r="AG1805" s="41">
        <f t="shared" si="520"/>
        <v>0</v>
      </c>
      <c r="AH1805" s="41">
        <f t="shared" si="521"/>
        <v>760.62419999999986</v>
      </c>
      <c r="AI1805" s="60">
        <f t="shared" si="522"/>
        <v>169.02759999999998</v>
      </c>
      <c r="AJ1805" s="60">
        <f t="shared" si="523"/>
        <v>950.78024999999991</v>
      </c>
      <c r="AK1805" s="60">
        <f t="shared" si="524"/>
        <v>2095.479150684931</v>
      </c>
      <c r="AL1805" s="60">
        <f t="shared" si="525"/>
        <v>1540.1771757534243</v>
      </c>
      <c r="AM1805" s="41">
        <f t="shared" si="526"/>
        <v>1565.7049742465756</v>
      </c>
      <c r="AN1805" s="42">
        <f t="shared" si="527"/>
        <v>45715</v>
      </c>
      <c r="AO1805" s="43">
        <f t="shared" si="528"/>
        <v>4225.6899999999996</v>
      </c>
    </row>
    <row r="1806" spans="1:41" s="24" customFormat="1" ht="15.75" customHeight="1" x14ac:dyDescent="0.35">
      <c r="A1806" s="36" t="s">
        <v>27</v>
      </c>
      <c r="B1806" s="36">
        <v>202509</v>
      </c>
      <c r="C1806" s="24" t="s">
        <v>736</v>
      </c>
      <c r="D1806" s="24" t="s">
        <v>119</v>
      </c>
      <c r="E1806" s="62">
        <v>45901</v>
      </c>
      <c r="F1806" s="62">
        <v>46265</v>
      </c>
      <c r="G1806" s="37" t="s">
        <v>2128</v>
      </c>
      <c r="H1806" s="36">
        <v>652350</v>
      </c>
      <c r="I1806" s="63">
        <v>45445</v>
      </c>
      <c r="J1806" s="24" t="s">
        <v>4711</v>
      </c>
      <c r="K1806" s="63">
        <f t="shared" si="511"/>
        <v>45901</v>
      </c>
      <c r="L1806" s="55">
        <f t="shared" si="512"/>
        <v>0.04</v>
      </c>
      <c r="M1806" s="76">
        <v>0.22500000000000001</v>
      </c>
      <c r="N1806" s="62">
        <v>45901</v>
      </c>
      <c r="O1806" s="62">
        <v>46265</v>
      </c>
      <c r="P1806" s="63"/>
      <c r="Q1806" s="63"/>
      <c r="R1806" s="78">
        <v>1</v>
      </c>
      <c r="S1806" s="63" t="str">
        <f>VLOOKUP(R1806,SA!$B$3:$C$11,2,1)</f>
        <v>0-25</v>
      </c>
      <c r="T1806" s="38" t="s">
        <v>97</v>
      </c>
      <c r="U1806" s="24" t="s">
        <v>5745</v>
      </c>
      <c r="V1806" s="24">
        <v>500000</v>
      </c>
      <c r="W1806" s="39">
        <f t="shared" si="513"/>
        <v>0</v>
      </c>
      <c r="X1806" s="29">
        <f t="shared" si="514"/>
        <v>0</v>
      </c>
      <c r="Y1806" s="40">
        <f t="shared" si="515"/>
        <v>365</v>
      </c>
      <c r="Z1806" s="38">
        <f t="shared" si="516"/>
        <v>46081</v>
      </c>
      <c r="AA1806" s="41">
        <f t="shared" si="517"/>
        <v>181</v>
      </c>
      <c r="AB1806" s="24" t="s">
        <v>113</v>
      </c>
      <c r="AC1806" s="41">
        <f t="shared" si="518"/>
        <v>4448.2106000000003</v>
      </c>
      <c r="AD1806" s="41">
        <v>1</v>
      </c>
      <c r="AE1806" s="72">
        <f>INDEX(SA!$C$2:$G$11,MATCH(Details!S1806,SA!$C$2:$C$11,0),MATCH(Details!V1806,SA!$C$2:$G$2,0))*Y1806/(F1806-E1806+1)</f>
        <v>3769.67</v>
      </c>
      <c r="AF1806" s="41">
        <f t="shared" si="519"/>
        <v>0</v>
      </c>
      <c r="AG1806" s="41">
        <f t="shared" si="520"/>
        <v>0</v>
      </c>
      <c r="AH1806" s="41">
        <f t="shared" si="521"/>
        <v>678.54060000000004</v>
      </c>
      <c r="AI1806" s="60">
        <f t="shared" si="522"/>
        <v>150.7868</v>
      </c>
      <c r="AJ1806" s="60">
        <f t="shared" si="523"/>
        <v>848.17574999999999</v>
      </c>
      <c r="AK1806" s="60">
        <f t="shared" si="524"/>
        <v>1869.3432054794521</v>
      </c>
      <c r="AL1806" s="60">
        <f t="shared" si="525"/>
        <v>1373.9672560273973</v>
      </c>
      <c r="AM1806" s="41">
        <f t="shared" si="526"/>
        <v>1396.7401939726028</v>
      </c>
      <c r="AN1806" s="42">
        <f t="shared" si="527"/>
        <v>45715</v>
      </c>
      <c r="AO1806" s="43">
        <f t="shared" si="528"/>
        <v>3769.67</v>
      </c>
    </row>
    <row r="1807" spans="1:41" s="24" customFormat="1" ht="15.75" customHeight="1" x14ac:dyDescent="0.35">
      <c r="A1807" s="36" t="s">
        <v>27</v>
      </c>
      <c r="B1807" s="36">
        <v>202509</v>
      </c>
      <c r="C1807" s="24" t="s">
        <v>736</v>
      </c>
      <c r="D1807" s="24" t="s">
        <v>119</v>
      </c>
      <c r="E1807" s="62">
        <v>45901</v>
      </c>
      <c r="F1807" s="62">
        <v>46265</v>
      </c>
      <c r="G1807" s="37" t="s">
        <v>2129</v>
      </c>
      <c r="H1807" s="36">
        <v>652350</v>
      </c>
      <c r="I1807" s="63">
        <v>23743</v>
      </c>
      <c r="J1807" s="24" t="s">
        <v>4712</v>
      </c>
      <c r="K1807" s="63">
        <f t="shared" si="511"/>
        <v>45901</v>
      </c>
      <c r="L1807" s="55">
        <f t="shared" si="512"/>
        <v>0.04</v>
      </c>
      <c r="M1807" s="76">
        <v>0.22500000000000001</v>
      </c>
      <c r="N1807" s="62">
        <v>45901</v>
      </c>
      <c r="O1807" s="62">
        <v>46265</v>
      </c>
      <c r="P1807" s="63"/>
      <c r="Q1807" s="63"/>
      <c r="R1807" s="78">
        <v>60</v>
      </c>
      <c r="S1807" s="63" t="str">
        <f>VLOOKUP(R1807,SA!$B$3:$C$11,2,1)</f>
        <v>56-65</v>
      </c>
      <c r="T1807" s="38" t="s">
        <v>98</v>
      </c>
      <c r="U1807" s="24" t="s">
        <v>5747</v>
      </c>
      <c r="V1807" s="24">
        <v>500000</v>
      </c>
      <c r="W1807" s="39">
        <f t="shared" si="513"/>
        <v>0</v>
      </c>
      <c r="X1807" s="29">
        <f t="shared" si="514"/>
        <v>0</v>
      </c>
      <c r="Y1807" s="40">
        <f t="shared" si="515"/>
        <v>365</v>
      </c>
      <c r="Z1807" s="38">
        <f t="shared" si="516"/>
        <v>46081</v>
      </c>
      <c r="AA1807" s="41">
        <f t="shared" si="517"/>
        <v>181</v>
      </c>
      <c r="AB1807" s="24" t="s">
        <v>113</v>
      </c>
      <c r="AC1807" s="41">
        <f t="shared" si="518"/>
        <v>13100.714</v>
      </c>
      <c r="AD1807" s="41">
        <v>1</v>
      </c>
      <c r="AE1807" s="72">
        <f>INDEX(SA!$C$2:$G$11,MATCH(Details!S1807,SA!$C$2:$C$11,0),MATCH(Details!V1807,SA!$C$2:$G$2,0))*Y1807/(F1807-E1807+1)</f>
        <v>11102.3</v>
      </c>
      <c r="AF1807" s="41">
        <f t="shared" si="519"/>
        <v>0</v>
      </c>
      <c r="AG1807" s="41">
        <f t="shared" si="520"/>
        <v>0</v>
      </c>
      <c r="AH1807" s="41">
        <f t="shared" si="521"/>
        <v>1998.4139999999998</v>
      </c>
      <c r="AI1807" s="60">
        <f t="shared" si="522"/>
        <v>444.09199999999998</v>
      </c>
      <c r="AJ1807" s="60">
        <f t="shared" si="523"/>
        <v>2498.0174999999999</v>
      </c>
      <c r="AK1807" s="60">
        <f t="shared" si="524"/>
        <v>5505.5241095890406</v>
      </c>
      <c r="AL1807" s="60">
        <f t="shared" si="525"/>
        <v>4046.5602205479449</v>
      </c>
      <c r="AM1807" s="41">
        <f t="shared" si="526"/>
        <v>4113.6302794520543</v>
      </c>
      <c r="AN1807" s="42">
        <f t="shared" si="527"/>
        <v>45715</v>
      </c>
      <c r="AO1807" s="43">
        <f t="shared" si="528"/>
        <v>11102.3</v>
      </c>
    </row>
    <row r="1808" spans="1:41" s="24" customFormat="1" ht="15.75" customHeight="1" x14ac:dyDescent="0.35">
      <c r="A1808" s="36" t="s">
        <v>27</v>
      </c>
      <c r="B1808" s="36">
        <v>202509</v>
      </c>
      <c r="C1808" s="24" t="s">
        <v>736</v>
      </c>
      <c r="D1808" s="24" t="s">
        <v>119</v>
      </c>
      <c r="E1808" s="62">
        <v>45901</v>
      </c>
      <c r="F1808" s="62">
        <v>46265</v>
      </c>
      <c r="G1808" s="37" t="s">
        <v>384</v>
      </c>
      <c r="H1808" s="36">
        <v>652350</v>
      </c>
      <c r="I1808" s="63">
        <v>33270</v>
      </c>
      <c r="J1808" s="24" t="s">
        <v>4713</v>
      </c>
      <c r="K1808" s="63">
        <f t="shared" si="511"/>
        <v>45901</v>
      </c>
      <c r="L1808" s="55">
        <f t="shared" si="512"/>
        <v>0.04</v>
      </c>
      <c r="M1808" s="76">
        <v>0.22500000000000001</v>
      </c>
      <c r="N1808" s="62">
        <v>45901</v>
      </c>
      <c r="O1808" s="62">
        <v>46265</v>
      </c>
      <c r="P1808" s="63"/>
      <c r="Q1808" s="63"/>
      <c r="R1808" s="78">
        <v>34</v>
      </c>
      <c r="S1808" s="63" t="str">
        <f>VLOOKUP(R1808,SA!$B$3:$C$11,2,1)</f>
        <v>26-35</v>
      </c>
      <c r="T1808" s="38" t="s">
        <v>97</v>
      </c>
      <c r="U1808" s="24" t="s">
        <v>56</v>
      </c>
      <c r="V1808" s="24">
        <v>500000</v>
      </c>
      <c r="W1808" s="39">
        <f t="shared" si="513"/>
        <v>500000</v>
      </c>
      <c r="X1808" s="29">
        <f t="shared" si="514"/>
        <v>1</v>
      </c>
      <c r="Y1808" s="40">
        <f t="shared" si="515"/>
        <v>365</v>
      </c>
      <c r="Z1808" s="38">
        <f t="shared" si="516"/>
        <v>46081</v>
      </c>
      <c r="AA1808" s="41">
        <f t="shared" si="517"/>
        <v>181</v>
      </c>
      <c r="AB1808" s="24" t="s">
        <v>113</v>
      </c>
      <c r="AC1808" s="41">
        <f t="shared" si="518"/>
        <v>4986.3141999999998</v>
      </c>
      <c r="AD1808" s="41">
        <v>1</v>
      </c>
      <c r="AE1808" s="72">
        <f>INDEX(SA!$C$2:$G$11,MATCH(Details!S1808,SA!$C$2:$C$11,0),MATCH(Details!V1808,SA!$C$2:$G$2,0))*Y1808/(F1808-E1808+1)</f>
        <v>4225.6899999999996</v>
      </c>
      <c r="AF1808" s="41">
        <f t="shared" si="519"/>
        <v>0</v>
      </c>
      <c r="AG1808" s="41">
        <f t="shared" si="520"/>
        <v>0</v>
      </c>
      <c r="AH1808" s="41">
        <f t="shared" si="521"/>
        <v>760.62419999999986</v>
      </c>
      <c r="AI1808" s="60">
        <f t="shared" si="522"/>
        <v>169.02759999999998</v>
      </c>
      <c r="AJ1808" s="60">
        <f t="shared" si="523"/>
        <v>950.78024999999991</v>
      </c>
      <c r="AK1808" s="60">
        <f t="shared" si="524"/>
        <v>2095.479150684931</v>
      </c>
      <c r="AL1808" s="60">
        <f t="shared" si="525"/>
        <v>1540.1771757534243</v>
      </c>
      <c r="AM1808" s="41">
        <f t="shared" si="526"/>
        <v>1565.7049742465756</v>
      </c>
      <c r="AN1808" s="42">
        <f t="shared" si="527"/>
        <v>45715</v>
      </c>
      <c r="AO1808" s="43">
        <f t="shared" si="528"/>
        <v>4225.6899999999996</v>
      </c>
    </row>
    <row r="1809" spans="1:41" s="24" customFormat="1" ht="15.75" customHeight="1" x14ac:dyDescent="0.35">
      <c r="A1809" s="36" t="s">
        <v>27</v>
      </c>
      <c r="B1809" s="36">
        <v>202509</v>
      </c>
      <c r="C1809" s="24" t="s">
        <v>736</v>
      </c>
      <c r="D1809" s="24" t="s">
        <v>119</v>
      </c>
      <c r="E1809" s="62">
        <v>45901</v>
      </c>
      <c r="F1809" s="62">
        <v>46265</v>
      </c>
      <c r="G1809" s="37" t="s">
        <v>2130</v>
      </c>
      <c r="H1809" s="36">
        <v>652352</v>
      </c>
      <c r="I1809" s="63">
        <v>42273</v>
      </c>
      <c r="J1809" s="24" t="s">
        <v>4714</v>
      </c>
      <c r="K1809" s="63">
        <f t="shared" si="511"/>
        <v>45901</v>
      </c>
      <c r="L1809" s="55">
        <f t="shared" si="512"/>
        <v>0.04</v>
      </c>
      <c r="M1809" s="76">
        <v>0.22500000000000001</v>
      </c>
      <c r="N1809" s="62">
        <v>45901</v>
      </c>
      <c r="O1809" s="62">
        <v>46265</v>
      </c>
      <c r="P1809" s="63"/>
      <c r="Q1809" s="63"/>
      <c r="R1809" s="78">
        <v>9</v>
      </c>
      <c r="S1809" s="63" t="str">
        <f>VLOOKUP(R1809,SA!$B$3:$C$11,2,1)</f>
        <v>0-25</v>
      </c>
      <c r="T1809" s="38" t="s">
        <v>97</v>
      </c>
      <c r="U1809" s="24" t="s">
        <v>5745</v>
      </c>
      <c r="V1809" s="24">
        <v>400000</v>
      </c>
      <c r="W1809" s="39">
        <f t="shared" si="513"/>
        <v>0</v>
      </c>
      <c r="X1809" s="29">
        <f t="shared" si="514"/>
        <v>0</v>
      </c>
      <c r="Y1809" s="40">
        <f t="shared" si="515"/>
        <v>365</v>
      </c>
      <c r="Z1809" s="38">
        <f t="shared" si="516"/>
        <v>46081</v>
      </c>
      <c r="AA1809" s="41">
        <f t="shared" si="517"/>
        <v>181</v>
      </c>
      <c r="AB1809" s="24" t="s">
        <v>113</v>
      </c>
      <c r="AC1809" s="41">
        <f t="shared" si="518"/>
        <v>4043.8364000000001</v>
      </c>
      <c r="AD1809" s="41">
        <v>1</v>
      </c>
      <c r="AE1809" s="72">
        <f>INDEX(SA!$C$2:$G$11,MATCH(Details!S1809,SA!$C$2:$C$11,0),MATCH(Details!V1809,SA!$C$2:$G$2,0))*Y1809/(F1809-E1809+1)</f>
        <v>3426.98</v>
      </c>
      <c r="AF1809" s="41">
        <f t="shared" si="519"/>
        <v>0</v>
      </c>
      <c r="AG1809" s="41">
        <f t="shared" si="520"/>
        <v>0</v>
      </c>
      <c r="AH1809" s="41">
        <f t="shared" si="521"/>
        <v>616.85640000000001</v>
      </c>
      <c r="AI1809" s="60">
        <f t="shared" si="522"/>
        <v>137.07920000000001</v>
      </c>
      <c r="AJ1809" s="60">
        <f t="shared" si="523"/>
        <v>771.07050000000004</v>
      </c>
      <c r="AK1809" s="60">
        <f t="shared" si="524"/>
        <v>1699.4065205479453</v>
      </c>
      <c r="AL1809" s="60">
        <f t="shared" si="525"/>
        <v>1249.0637926027398</v>
      </c>
      <c r="AM1809" s="41">
        <f t="shared" si="526"/>
        <v>1269.7665073972601</v>
      </c>
      <c r="AN1809" s="42">
        <f t="shared" si="527"/>
        <v>45715</v>
      </c>
      <c r="AO1809" s="43">
        <f t="shared" si="528"/>
        <v>3426.98</v>
      </c>
    </row>
    <row r="1810" spans="1:41" s="24" customFormat="1" ht="15.75" customHeight="1" x14ac:dyDescent="0.35">
      <c r="A1810" s="36" t="s">
        <v>27</v>
      </c>
      <c r="B1810" s="36">
        <v>202509</v>
      </c>
      <c r="C1810" s="24" t="s">
        <v>736</v>
      </c>
      <c r="D1810" s="24" t="s">
        <v>119</v>
      </c>
      <c r="E1810" s="62">
        <v>45901</v>
      </c>
      <c r="F1810" s="62">
        <v>46265</v>
      </c>
      <c r="G1810" s="37" t="s">
        <v>679</v>
      </c>
      <c r="H1810" s="36">
        <v>652352</v>
      </c>
      <c r="I1810" s="63">
        <v>35066</v>
      </c>
      <c r="J1810" s="24" t="s">
        <v>4715</v>
      </c>
      <c r="K1810" s="63">
        <f t="shared" si="511"/>
        <v>45901</v>
      </c>
      <c r="L1810" s="55">
        <f t="shared" si="512"/>
        <v>0.04</v>
      </c>
      <c r="M1810" s="76">
        <v>0.22500000000000001</v>
      </c>
      <c r="N1810" s="62">
        <v>45901</v>
      </c>
      <c r="O1810" s="62">
        <v>46265</v>
      </c>
      <c r="P1810" s="63"/>
      <c r="Q1810" s="63"/>
      <c r="R1810" s="78">
        <v>29</v>
      </c>
      <c r="S1810" s="63" t="str">
        <f>VLOOKUP(R1810,SA!$B$3:$C$11,2,1)</f>
        <v>26-35</v>
      </c>
      <c r="T1810" s="38" t="s">
        <v>98</v>
      </c>
      <c r="U1810" s="24" t="s">
        <v>5743</v>
      </c>
      <c r="V1810" s="24">
        <v>400000</v>
      </c>
      <c r="W1810" s="39">
        <f t="shared" si="513"/>
        <v>0</v>
      </c>
      <c r="X1810" s="29">
        <f t="shared" si="514"/>
        <v>0</v>
      </c>
      <c r="Y1810" s="40">
        <f t="shared" si="515"/>
        <v>365</v>
      </c>
      <c r="Z1810" s="38">
        <f t="shared" si="516"/>
        <v>46081</v>
      </c>
      <c r="AA1810" s="41">
        <f t="shared" si="517"/>
        <v>181</v>
      </c>
      <c r="AB1810" s="24" t="s">
        <v>113</v>
      </c>
      <c r="AC1810" s="41">
        <f t="shared" si="518"/>
        <v>4533.0290000000005</v>
      </c>
      <c r="AD1810" s="41">
        <v>1</v>
      </c>
      <c r="AE1810" s="72">
        <f>INDEX(SA!$C$2:$G$11,MATCH(Details!S1810,SA!$C$2:$C$11,0),MATCH(Details!V1810,SA!$C$2:$G$2,0))*Y1810/(F1810-E1810+1)</f>
        <v>3841.55</v>
      </c>
      <c r="AF1810" s="41">
        <f t="shared" si="519"/>
        <v>0</v>
      </c>
      <c r="AG1810" s="41">
        <f t="shared" si="520"/>
        <v>0</v>
      </c>
      <c r="AH1810" s="41">
        <f t="shared" si="521"/>
        <v>691.47900000000004</v>
      </c>
      <c r="AI1810" s="60">
        <f t="shared" si="522"/>
        <v>153.66200000000001</v>
      </c>
      <c r="AJ1810" s="60">
        <f t="shared" si="523"/>
        <v>864.34875000000011</v>
      </c>
      <c r="AK1810" s="60">
        <f t="shared" si="524"/>
        <v>1904.9878082191783</v>
      </c>
      <c r="AL1810" s="60">
        <f t="shared" si="525"/>
        <v>1400.1660390410959</v>
      </c>
      <c r="AM1810" s="41">
        <f t="shared" si="526"/>
        <v>1423.3732109589046</v>
      </c>
      <c r="AN1810" s="42">
        <f t="shared" si="527"/>
        <v>45715</v>
      </c>
      <c r="AO1810" s="43">
        <f t="shared" si="528"/>
        <v>3841.55</v>
      </c>
    </row>
    <row r="1811" spans="1:41" s="24" customFormat="1" ht="15.75" customHeight="1" x14ac:dyDescent="0.35">
      <c r="A1811" s="36" t="s">
        <v>27</v>
      </c>
      <c r="B1811" s="36">
        <v>202509</v>
      </c>
      <c r="C1811" s="24" t="s">
        <v>736</v>
      </c>
      <c r="D1811" s="24" t="s">
        <v>119</v>
      </c>
      <c r="E1811" s="62">
        <v>45901</v>
      </c>
      <c r="F1811" s="62">
        <v>46265</v>
      </c>
      <c r="G1811" s="37" t="s">
        <v>2131</v>
      </c>
      <c r="H1811" s="36">
        <v>652352</v>
      </c>
      <c r="I1811" s="63">
        <v>43734</v>
      </c>
      <c r="J1811" s="24" t="s">
        <v>4716</v>
      </c>
      <c r="K1811" s="63">
        <f t="shared" si="511"/>
        <v>45901</v>
      </c>
      <c r="L1811" s="55">
        <f t="shared" si="512"/>
        <v>0.04</v>
      </c>
      <c r="M1811" s="76">
        <v>0.22500000000000001</v>
      </c>
      <c r="N1811" s="62">
        <v>45901</v>
      </c>
      <c r="O1811" s="62">
        <v>46265</v>
      </c>
      <c r="P1811" s="63"/>
      <c r="Q1811" s="63"/>
      <c r="R1811" s="78">
        <v>5</v>
      </c>
      <c r="S1811" s="63" t="str">
        <f>VLOOKUP(R1811,SA!$B$3:$C$11,2,1)</f>
        <v>0-25</v>
      </c>
      <c r="T1811" s="38" t="s">
        <v>97</v>
      </c>
      <c r="U1811" s="24" t="s">
        <v>5745</v>
      </c>
      <c r="V1811" s="24">
        <v>400000</v>
      </c>
      <c r="W1811" s="39">
        <f t="shared" si="513"/>
        <v>0</v>
      </c>
      <c r="X1811" s="29">
        <f t="shared" si="514"/>
        <v>0</v>
      </c>
      <c r="Y1811" s="40">
        <f t="shared" si="515"/>
        <v>365</v>
      </c>
      <c r="Z1811" s="38">
        <f t="shared" si="516"/>
        <v>46081</v>
      </c>
      <c r="AA1811" s="41">
        <f t="shared" si="517"/>
        <v>181</v>
      </c>
      <c r="AB1811" s="24" t="s">
        <v>113</v>
      </c>
      <c r="AC1811" s="41">
        <f t="shared" si="518"/>
        <v>4043.8364000000001</v>
      </c>
      <c r="AD1811" s="41">
        <v>1</v>
      </c>
      <c r="AE1811" s="72">
        <f>INDEX(SA!$C$2:$G$11,MATCH(Details!S1811,SA!$C$2:$C$11,0),MATCH(Details!V1811,SA!$C$2:$G$2,0))*Y1811/(F1811-E1811+1)</f>
        <v>3426.98</v>
      </c>
      <c r="AF1811" s="41">
        <f t="shared" si="519"/>
        <v>0</v>
      </c>
      <c r="AG1811" s="41">
        <f t="shared" si="520"/>
        <v>0</v>
      </c>
      <c r="AH1811" s="41">
        <f t="shared" si="521"/>
        <v>616.85640000000001</v>
      </c>
      <c r="AI1811" s="60">
        <f t="shared" si="522"/>
        <v>137.07920000000001</v>
      </c>
      <c r="AJ1811" s="60">
        <f t="shared" si="523"/>
        <v>771.07050000000004</v>
      </c>
      <c r="AK1811" s="60">
        <f t="shared" si="524"/>
        <v>1699.4065205479453</v>
      </c>
      <c r="AL1811" s="60">
        <f t="shared" si="525"/>
        <v>1249.0637926027398</v>
      </c>
      <c r="AM1811" s="41">
        <f t="shared" si="526"/>
        <v>1269.7665073972601</v>
      </c>
      <c r="AN1811" s="42">
        <f t="shared" si="527"/>
        <v>45715</v>
      </c>
      <c r="AO1811" s="43">
        <f t="shared" si="528"/>
        <v>3426.98</v>
      </c>
    </row>
    <row r="1812" spans="1:41" s="24" customFormat="1" ht="15.75" customHeight="1" x14ac:dyDescent="0.35">
      <c r="A1812" s="36" t="s">
        <v>27</v>
      </c>
      <c r="B1812" s="36">
        <v>202509</v>
      </c>
      <c r="C1812" s="24" t="s">
        <v>736</v>
      </c>
      <c r="D1812" s="24" t="s">
        <v>119</v>
      </c>
      <c r="E1812" s="62">
        <v>45901</v>
      </c>
      <c r="F1812" s="62">
        <v>46265</v>
      </c>
      <c r="G1812" s="37" t="s">
        <v>2132</v>
      </c>
      <c r="H1812" s="36">
        <v>652352</v>
      </c>
      <c r="I1812" s="63">
        <v>25757</v>
      </c>
      <c r="J1812" s="24" t="s">
        <v>4717</v>
      </c>
      <c r="K1812" s="63">
        <f t="shared" si="511"/>
        <v>45901</v>
      </c>
      <c r="L1812" s="55">
        <f t="shared" si="512"/>
        <v>0.04</v>
      </c>
      <c r="M1812" s="76">
        <v>0.22500000000000001</v>
      </c>
      <c r="N1812" s="62">
        <v>45901</v>
      </c>
      <c r="O1812" s="62">
        <v>46265</v>
      </c>
      <c r="P1812" s="63"/>
      <c r="Q1812" s="63"/>
      <c r="R1812" s="78">
        <v>55</v>
      </c>
      <c r="S1812" s="63" t="str">
        <f>VLOOKUP(R1812,SA!$B$3:$C$11,2,1)</f>
        <v>46-55</v>
      </c>
      <c r="T1812" s="38" t="s">
        <v>98</v>
      </c>
      <c r="U1812" s="24" t="s">
        <v>5747</v>
      </c>
      <c r="V1812" s="24">
        <v>400000</v>
      </c>
      <c r="W1812" s="39">
        <f t="shared" si="513"/>
        <v>0</v>
      </c>
      <c r="X1812" s="29">
        <f t="shared" si="514"/>
        <v>0</v>
      </c>
      <c r="Y1812" s="40">
        <f t="shared" si="515"/>
        <v>365</v>
      </c>
      <c r="Z1812" s="38">
        <f t="shared" si="516"/>
        <v>46081</v>
      </c>
      <c r="AA1812" s="41">
        <f t="shared" si="517"/>
        <v>181</v>
      </c>
      <c r="AB1812" s="24" t="s">
        <v>113</v>
      </c>
      <c r="AC1812" s="41">
        <f t="shared" si="518"/>
        <v>8108.2165999999997</v>
      </c>
      <c r="AD1812" s="41">
        <v>1</v>
      </c>
      <c r="AE1812" s="72">
        <f>INDEX(SA!$C$2:$G$11,MATCH(Details!S1812,SA!$C$2:$C$11,0),MATCH(Details!V1812,SA!$C$2:$G$2,0))*Y1812/(F1812-E1812+1)</f>
        <v>6871.37</v>
      </c>
      <c r="AF1812" s="41">
        <f t="shared" si="519"/>
        <v>0</v>
      </c>
      <c r="AG1812" s="41">
        <f t="shared" si="520"/>
        <v>0</v>
      </c>
      <c r="AH1812" s="41">
        <f t="shared" si="521"/>
        <v>1236.8465999999999</v>
      </c>
      <c r="AI1812" s="60">
        <f t="shared" si="522"/>
        <v>274.85480000000001</v>
      </c>
      <c r="AJ1812" s="60">
        <f t="shared" si="523"/>
        <v>1546.05825</v>
      </c>
      <c r="AK1812" s="60">
        <f t="shared" si="524"/>
        <v>3407.446493150685</v>
      </c>
      <c r="AL1812" s="60">
        <f t="shared" si="525"/>
        <v>2504.4731724657536</v>
      </c>
      <c r="AM1812" s="41">
        <f t="shared" si="526"/>
        <v>2545.9837775342462</v>
      </c>
      <c r="AN1812" s="42">
        <f t="shared" si="527"/>
        <v>45715</v>
      </c>
      <c r="AO1812" s="43">
        <f t="shared" si="528"/>
        <v>6871.37</v>
      </c>
    </row>
    <row r="1813" spans="1:41" s="24" customFormat="1" ht="15.75" customHeight="1" x14ac:dyDescent="0.35">
      <c r="A1813" s="36" t="s">
        <v>27</v>
      </c>
      <c r="B1813" s="36">
        <v>202509</v>
      </c>
      <c r="C1813" s="24" t="s">
        <v>736</v>
      </c>
      <c r="D1813" s="24" t="s">
        <v>119</v>
      </c>
      <c r="E1813" s="62">
        <v>45901</v>
      </c>
      <c r="F1813" s="62">
        <v>46265</v>
      </c>
      <c r="G1813" s="37" t="s">
        <v>268</v>
      </c>
      <c r="H1813" s="36">
        <v>652352</v>
      </c>
      <c r="I1813" s="63">
        <v>24473</v>
      </c>
      <c r="J1813" s="24" t="s">
        <v>4718</v>
      </c>
      <c r="K1813" s="63">
        <f t="shared" si="511"/>
        <v>45901</v>
      </c>
      <c r="L1813" s="55">
        <f t="shared" si="512"/>
        <v>0.04</v>
      </c>
      <c r="M1813" s="76">
        <v>0.22500000000000001</v>
      </c>
      <c r="N1813" s="62">
        <v>45901</v>
      </c>
      <c r="O1813" s="62">
        <v>46265</v>
      </c>
      <c r="P1813" s="63"/>
      <c r="Q1813" s="63"/>
      <c r="R1813" s="78">
        <v>58</v>
      </c>
      <c r="S1813" s="63" t="str">
        <f>VLOOKUP(R1813,SA!$B$3:$C$11,2,1)</f>
        <v>56-65</v>
      </c>
      <c r="T1813" s="38" t="s">
        <v>97</v>
      </c>
      <c r="U1813" s="24" t="s">
        <v>5744</v>
      </c>
      <c r="V1813" s="24">
        <v>400000</v>
      </c>
      <c r="W1813" s="39">
        <f t="shared" si="513"/>
        <v>0</v>
      </c>
      <c r="X1813" s="29">
        <f t="shared" si="514"/>
        <v>0</v>
      </c>
      <c r="Y1813" s="40">
        <f t="shared" si="515"/>
        <v>365</v>
      </c>
      <c r="Z1813" s="38">
        <f t="shared" si="516"/>
        <v>46081</v>
      </c>
      <c r="AA1813" s="41">
        <f t="shared" si="517"/>
        <v>181</v>
      </c>
      <c r="AB1813" s="24" t="s">
        <v>113</v>
      </c>
      <c r="AC1813" s="41">
        <f t="shared" si="518"/>
        <v>11909.7282</v>
      </c>
      <c r="AD1813" s="41">
        <v>1</v>
      </c>
      <c r="AE1813" s="72">
        <f>INDEX(SA!$C$2:$G$11,MATCH(Details!S1813,SA!$C$2:$C$11,0),MATCH(Details!V1813,SA!$C$2:$G$2,0))*Y1813/(F1813-E1813+1)</f>
        <v>10092.99</v>
      </c>
      <c r="AF1813" s="41">
        <f t="shared" si="519"/>
        <v>0</v>
      </c>
      <c r="AG1813" s="41">
        <f t="shared" si="520"/>
        <v>0</v>
      </c>
      <c r="AH1813" s="41">
        <f t="shared" si="521"/>
        <v>1816.7382</v>
      </c>
      <c r="AI1813" s="60">
        <f t="shared" si="522"/>
        <v>403.71960000000001</v>
      </c>
      <c r="AJ1813" s="60">
        <f t="shared" si="523"/>
        <v>2270.9227500000002</v>
      </c>
      <c r="AK1813" s="60">
        <f t="shared" si="524"/>
        <v>5005.0169589041097</v>
      </c>
      <c r="AL1813" s="60">
        <f t="shared" si="525"/>
        <v>3678.6874647945206</v>
      </c>
      <c r="AM1813" s="41">
        <f t="shared" si="526"/>
        <v>3739.6601852054787</v>
      </c>
      <c r="AN1813" s="42">
        <f t="shared" si="527"/>
        <v>45715</v>
      </c>
      <c r="AO1813" s="43">
        <f t="shared" si="528"/>
        <v>10092.99</v>
      </c>
    </row>
    <row r="1814" spans="1:41" s="24" customFormat="1" ht="15.75" customHeight="1" x14ac:dyDescent="0.35">
      <c r="A1814" s="36" t="s">
        <v>27</v>
      </c>
      <c r="B1814" s="36">
        <v>202509</v>
      </c>
      <c r="C1814" s="24" t="s">
        <v>736</v>
      </c>
      <c r="D1814" s="24" t="s">
        <v>119</v>
      </c>
      <c r="E1814" s="62">
        <v>45901</v>
      </c>
      <c r="F1814" s="62">
        <v>46265</v>
      </c>
      <c r="G1814" s="37" t="s">
        <v>468</v>
      </c>
      <c r="H1814" s="36">
        <v>652352</v>
      </c>
      <c r="I1814" s="63">
        <v>32122</v>
      </c>
      <c r="J1814" s="24" t="s">
        <v>4719</v>
      </c>
      <c r="K1814" s="63">
        <f t="shared" si="511"/>
        <v>45901</v>
      </c>
      <c r="L1814" s="55">
        <f t="shared" si="512"/>
        <v>0.04</v>
      </c>
      <c r="M1814" s="76">
        <v>0.22500000000000001</v>
      </c>
      <c r="N1814" s="62">
        <v>45901</v>
      </c>
      <c r="O1814" s="62">
        <v>46265</v>
      </c>
      <c r="P1814" s="63"/>
      <c r="Q1814" s="63"/>
      <c r="R1814" s="78">
        <v>37</v>
      </c>
      <c r="S1814" s="63" t="str">
        <f>VLOOKUP(R1814,SA!$B$3:$C$11,2,1)</f>
        <v>36-45</v>
      </c>
      <c r="T1814" s="38" t="s">
        <v>97</v>
      </c>
      <c r="U1814" s="24" t="s">
        <v>56</v>
      </c>
      <c r="V1814" s="24">
        <v>400000</v>
      </c>
      <c r="W1814" s="39">
        <f t="shared" si="513"/>
        <v>400000</v>
      </c>
      <c r="X1814" s="29">
        <f t="shared" si="514"/>
        <v>1</v>
      </c>
      <c r="Y1814" s="40">
        <f t="shared" si="515"/>
        <v>365</v>
      </c>
      <c r="Z1814" s="38">
        <f t="shared" si="516"/>
        <v>46081</v>
      </c>
      <c r="AA1814" s="41">
        <f t="shared" si="517"/>
        <v>181</v>
      </c>
      <c r="AB1814" s="24" t="s">
        <v>113</v>
      </c>
      <c r="AC1814" s="41">
        <f t="shared" si="518"/>
        <v>5496.5225999999993</v>
      </c>
      <c r="AD1814" s="41">
        <v>1</v>
      </c>
      <c r="AE1814" s="72">
        <f>INDEX(SA!$C$2:$G$11,MATCH(Details!S1814,SA!$C$2:$C$11,0),MATCH(Details!V1814,SA!$C$2:$G$2,0))*Y1814/(F1814-E1814+1)</f>
        <v>4658.07</v>
      </c>
      <c r="AF1814" s="41">
        <f t="shared" si="519"/>
        <v>0</v>
      </c>
      <c r="AG1814" s="41">
        <f t="shared" si="520"/>
        <v>0</v>
      </c>
      <c r="AH1814" s="41">
        <f t="shared" si="521"/>
        <v>838.45259999999996</v>
      </c>
      <c r="AI1814" s="60">
        <f t="shared" si="522"/>
        <v>186.3228</v>
      </c>
      <c r="AJ1814" s="60">
        <f t="shared" si="523"/>
        <v>1048.06575</v>
      </c>
      <c r="AK1814" s="60">
        <f t="shared" si="524"/>
        <v>2309.8922465753421</v>
      </c>
      <c r="AL1814" s="60">
        <f t="shared" si="525"/>
        <v>1697.7708012328765</v>
      </c>
      <c r="AM1814" s="41">
        <f t="shared" si="526"/>
        <v>1725.9106487671231</v>
      </c>
      <c r="AN1814" s="42">
        <f t="shared" si="527"/>
        <v>45715</v>
      </c>
      <c r="AO1814" s="43">
        <f t="shared" si="528"/>
        <v>4658.07</v>
      </c>
    </row>
    <row r="1815" spans="1:41" s="24" customFormat="1" ht="15.75" customHeight="1" x14ac:dyDescent="0.35">
      <c r="A1815" s="36" t="s">
        <v>27</v>
      </c>
      <c r="B1815" s="36">
        <v>202509</v>
      </c>
      <c r="C1815" s="24" t="s">
        <v>736</v>
      </c>
      <c r="D1815" s="24" t="s">
        <v>119</v>
      </c>
      <c r="E1815" s="62">
        <v>45901</v>
      </c>
      <c r="F1815" s="62">
        <v>46265</v>
      </c>
      <c r="G1815" s="37" t="s">
        <v>2133</v>
      </c>
      <c r="H1815" s="36">
        <v>652353</v>
      </c>
      <c r="I1815" s="63">
        <v>31787</v>
      </c>
      <c r="J1815" s="24" t="s">
        <v>4720</v>
      </c>
      <c r="K1815" s="63">
        <f t="shared" si="511"/>
        <v>45901</v>
      </c>
      <c r="L1815" s="55">
        <f t="shared" si="512"/>
        <v>0.04</v>
      </c>
      <c r="M1815" s="76">
        <v>0.22500000000000001</v>
      </c>
      <c r="N1815" s="62">
        <v>45901</v>
      </c>
      <c r="O1815" s="62">
        <v>46265</v>
      </c>
      <c r="P1815" s="63"/>
      <c r="Q1815" s="63"/>
      <c r="R1815" s="78">
        <v>38</v>
      </c>
      <c r="S1815" s="63" t="str">
        <f>VLOOKUP(R1815,SA!$B$3:$C$11,2,1)</f>
        <v>36-45</v>
      </c>
      <c r="T1815" s="38" t="s">
        <v>97</v>
      </c>
      <c r="U1815" s="24" t="s">
        <v>5743</v>
      </c>
      <c r="V1815" s="24">
        <v>500000</v>
      </c>
      <c r="W1815" s="39">
        <f t="shared" si="513"/>
        <v>0</v>
      </c>
      <c r="X1815" s="29">
        <f t="shared" si="514"/>
        <v>0</v>
      </c>
      <c r="Y1815" s="40">
        <f t="shared" si="515"/>
        <v>365</v>
      </c>
      <c r="Z1815" s="38">
        <f t="shared" si="516"/>
        <v>46081</v>
      </c>
      <c r="AA1815" s="41">
        <f t="shared" si="517"/>
        <v>181</v>
      </c>
      <c r="AB1815" s="24" t="s">
        <v>113</v>
      </c>
      <c r="AC1815" s="41">
        <f t="shared" si="518"/>
        <v>6046.1902</v>
      </c>
      <c r="AD1815" s="41">
        <v>1</v>
      </c>
      <c r="AE1815" s="72">
        <f>INDEX(SA!$C$2:$G$11,MATCH(Details!S1815,SA!$C$2:$C$11,0),MATCH(Details!V1815,SA!$C$2:$G$2,0))*Y1815/(F1815-E1815+1)</f>
        <v>5123.8900000000003</v>
      </c>
      <c r="AF1815" s="41">
        <f t="shared" si="519"/>
        <v>0</v>
      </c>
      <c r="AG1815" s="41">
        <f t="shared" si="520"/>
        <v>0</v>
      </c>
      <c r="AH1815" s="41">
        <f t="shared" si="521"/>
        <v>922.30020000000002</v>
      </c>
      <c r="AI1815" s="60">
        <f t="shared" si="522"/>
        <v>204.9556</v>
      </c>
      <c r="AJ1815" s="60">
        <f t="shared" si="523"/>
        <v>1152.8752500000001</v>
      </c>
      <c r="AK1815" s="60">
        <f t="shared" si="524"/>
        <v>2540.8879178082193</v>
      </c>
      <c r="AL1815" s="60">
        <f t="shared" si="525"/>
        <v>1867.5526195890411</v>
      </c>
      <c r="AM1815" s="41">
        <f t="shared" si="526"/>
        <v>1898.5065304109589</v>
      </c>
      <c r="AN1815" s="42">
        <f t="shared" si="527"/>
        <v>45715</v>
      </c>
      <c r="AO1815" s="43">
        <f t="shared" si="528"/>
        <v>5123.8900000000003</v>
      </c>
    </row>
    <row r="1816" spans="1:41" s="24" customFormat="1" ht="15.75" customHeight="1" x14ac:dyDescent="0.35">
      <c r="A1816" s="36" t="s">
        <v>27</v>
      </c>
      <c r="B1816" s="36">
        <v>202509</v>
      </c>
      <c r="C1816" s="24" t="s">
        <v>736</v>
      </c>
      <c r="D1816" s="24" t="s">
        <v>119</v>
      </c>
      <c r="E1816" s="62">
        <v>45901</v>
      </c>
      <c r="F1816" s="62">
        <v>46265</v>
      </c>
      <c r="G1816" s="37" t="s">
        <v>2134</v>
      </c>
      <c r="H1816" s="36">
        <v>652353</v>
      </c>
      <c r="I1816" s="63">
        <v>23477</v>
      </c>
      <c r="J1816" s="24" t="s">
        <v>4721</v>
      </c>
      <c r="K1816" s="63">
        <f t="shared" si="511"/>
        <v>45901</v>
      </c>
      <c r="L1816" s="55">
        <f t="shared" si="512"/>
        <v>0.04</v>
      </c>
      <c r="M1816" s="76">
        <v>0.22500000000000001</v>
      </c>
      <c r="N1816" s="62">
        <v>45901</v>
      </c>
      <c r="O1816" s="62">
        <v>46265</v>
      </c>
      <c r="P1816" s="63"/>
      <c r="Q1816" s="63"/>
      <c r="R1816" s="78">
        <v>61</v>
      </c>
      <c r="S1816" s="63" t="str">
        <f>VLOOKUP(R1816,SA!$B$3:$C$11,2,1)</f>
        <v>56-65</v>
      </c>
      <c r="T1816" s="38" t="s">
        <v>98</v>
      </c>
      <c r="U1816" s="24" t="s">
        <v>5747</v>
      </c>
      <c r="V1816" s="24">
        <v>500000</v>
      </c>
      <c r="W1816" s="39">
        <f t="shared" si="513"/>
        <v>0</v>
      </c>
      <c r="X1816" s="29">
        <f t="shared" si="514"/>
        <v>0</v>
      </c>
      <c r="Y1816" s="40">
        <f t="shared" si="515"/>
        <v>365</v>
      </c>
      <c r="Z1816" s="38">
        <f t="shared" si="516"/>
        <v>46081</v>
      </c>
      <c r="AA1816" s="41">
        <f t="shared" si="517"/>
        <v>181</v>
      </c>
      <c r="AB1816" s="24" t="s">
        <v>113</v>
      </c>
      <c r="AC1816" s="41">
        <f t="shared" si="518"/>
        <v>13100.714</v>
      </c>
      <c r="AD1816" s="41">
        <v>1</v>
      </c>
      <c r="AE1816" s="72">
        <f>INDEX(SA!$C$2:$G$11,MATCH(Details!S1816,SA!$C$2:$C$11,0),MATCH(Details!V1816,SA!$C$2:$G$2,0))*Y1816/(F1816-E1816+1)</f>
        <v>11102.3</v>
      </c>
      <c r="AF1816" s="41">
        <f t="shared" si="519"/>
        <v>0</v>
      </c>
      <c r="AG1816" s="41">
        <f t="shared" si="520"/>
        <v>0</v>
      </c>
      <c r="AH1816" s="41">
        <f t="shared" si="521"/>
        <v>1998.4139999999998</v>
      </c>
      <c r="AI1816" s="60">
        <f t="shared" si="522"/>
        <v>444.09199999999998</v>
      </c>
      <c r="AJ1816" s="60">
        <f t="shared" si="523"/>
        <v>2498.0174999999999</v>
      </c>
      <c r="AK1816" s="60">
        <f t="shared" si="524"/>
        <v>5505.5241095890406</v>
      </c>
      <c r="AL1816" s="60">
        <f t="shared" si="525"/>
        <v>4046.5602205479449</v>
      </c>
      <c r="AM1816" s="41">
        <f t="shared" si="526"/>
        <v>4113.6302794520543</v>
      </c>
      <c r="AN1816" s="42">
        <f t="shared" si="527"/>
        <v>45715</v>
      </c>
      <c r="AO1816" s="43">
        <f t="shared" si="528"/>
        <v>11102.3</v>
      </c>
    </row>
    <row r="1817" spans="1:41" s="24" customFormat="1" ht="15.75" customHeight="1" x14ac:dyDescent="0.35">
      <c r="A1817" s="36" t="s">
        <v>27</v>
      </c>
      <c r="B1817" s="36">
        <v>202509</v>
      </c>
      <c r="C1817" s="24" t="s">
        <v>736</v>
      </c>
      <c r="D1817" s="24" t="s">
        <v>119</v>
      </c>
      <c r="E1817" s="62">
        <v>45901</v>
      </c>
      <c r="F1817" s="62">
        <v>46265</v>
      </c>
      <c r="G1817" s="37" t="s">
        <v>155</v>
      </c>
      <c r="H1817" s="36">
        <v>652353</v>
      </c>
      <c r="I1817" s="63">
        <v>33124</v>
      </c>
      <c r="J1817" s="24" t="s">
        <v>4722</v>
      </c>
      <c r="K1817" s="63">
        <f t="shared" si="511"/>
        <v>45901</v>
      </c>
      <c r="L1817" s="55">
        <f t="shared" si="512"/>
        <v>0.04</v>
      </c>
      <c r="M1817" s="76">
        <v>0.22500000000000001</v>
      </c>
      <c r="N1817" s="62">
        <v>45901</v>
      </c>
      <c r="O1817" s="62">
        <v>46265</v>
      </c>
      <c r="P1817" s="63"/>
      <c r="Q1817" s="63"/>
      <c r="R1817" s="78">
        <v>34</v>
      </c>
      <c r="S1817" s="63" t="str">
        <f>VLOOKUP(R1817,SA!$B$3:$C$11,2,1)</f>
        <v>26-35</v>
      </c>
      <c r="T1817" s="38" t="s">
        <v>98</v>
      </c>
      <c r="U1817" s="24" t="s">
        <v>56</v>
      </c>
      <c r="V1817" s="24">
        <v>500000</v>
      </c>
      <c r="W1817" s="39">
        <f t="shared" si="513"/>
        <v>500000</v>
      </c>
      <c r="X1817" s="29">
        <f t="shared" si="514"/>
        <v>1</v>
      </c>
      <c r="Y1817" s="40">
        <f t="shared" si="515"/>
        <v>365</v>
      </c>
      <c r="Z1817" s="38">
        <f t="shared" si="516"/>
        <v>46081</v>
      </c>
      <c r="AA1817" s="41">
        <f t="shared" si="517"/>
        <v>181</v>
      </c>
      <c r="AB1817" s="24" t="s">
        <v>113</v>
      </c>
      <c r="AC1817" s="41">
        <f t="shared" si="518"/>
        <v>4986.3141999999998</v>
      </c>
      <c r="AD1817" s="41">
        <v>1</v>
      </c>
      <c r="AE1817" s="72">
        <f>INDEX(SA!$C$2:$G$11,MATCH(Details!S1817,SA!$C$2:$C$11,0),MATCH(Details!V1817,SA!$C$2:$G$2,0))*Y1817/(F1817-E1817+1)</f>
        <v>4225.6899999999996</v>
      </c>
      <c r="AF1817" s="41">
        <f t="shared" si="519"/>
        <v>0</v>
      </c>
      <c r="AG1817" s="41">
        <f t="shared" si="520"/>
        <v>0</v>
      </c>
      <c r="AH1817" s="41">
        <f t="shared" si="521"/>
        <v>760.62419999999986</v>
      </c>
      <c r="AI1817" s="60">
        <f t="shared" si="522"/>
        <v>169.02759999999998</v>
      </c>
      <c r="AJ1817" s="60">
        <f t="shared" si="523"/>
        <v>950.78024999999991</v>
      </c>
      <c r="AK1817" s="60">
        <f t="shared" si="524"/>
        <v>2095.479150684931</v>
      </c>
      <c r="AL1817" s="60">
        <f t="shared" si="525"/>
        <v>1540.1771757534243</v>
      </c>
      <c r="AM1817" s="41">
        <f t="shared" si="526"/>
        <v>1565.7049742465756</v>
      </c>
      <c r="AN1817" s="42">
        <f t="shared" si="527"/>
        <v>45715</v>
      </c>
      <c r="AO1817" s="43">
        <f t="shared" si="528"/>
        <v>4225.6899999999996</v>
      </c>
    </row>
    <row r="1818" spans="1:41" s="24" customFormat="1" ht="15.75" customHeight="1" x14ac:dyDescent="0.35">
      <c r="A1818" s="36" t="s">
        <v>27</v>
      </c>
      <c r="B1818" s="36">
        <v>202509</v>
      </c>
      <c r="C1818" s="24" t="s">
        <v>736</v>
      </c>
      <c r="D1818" s="24" t="s">
        <v>119</v>
      </c>
      <c r="E1818" s="62">
        <v>45901</v>
      </c>
      <c r="F1818" s="62">
        <v>46265</v>
      </c>
      <c r="G1818" s="37" t="s">
        <v>2135</v>
      </c>
      <c r="H1818" s="36">
        <v>652354</v>
      </c>
      <c r="I1818" s="63">
        <v>39396</v>
      </c>
      <c r="J1818" s="24" t="s">
        <v>4723</v>
      </c>
      <c r="K1818" s="63">
        <f t="shared" si="511"/>
        <v>45901</v>
      </c>
      <c r="L1818" s="55">
        <f t="shared" si="512"/>
        <v>0.04</v>
      </c>
      <c r="M1818" s="76">
        <v>0.22500000000000001</v>
      </c>
      <c r="N1818" s="62">
        <v>45901</v>
      </c>
      <c r="O1818" s="62">
        <v>46265</v>
      </c>
      <c r="P1818" s="63"/>
      <c r="Q1818" s="63"/>
      <c r="R1818" s="78">
        <v>17</v>
      </c>
      <c r="S1818" s="63" t="str">
        <f>VLOOKUP(R1818,SA!$B$3:$C$11,2,1)</f>
        <v>0-25</v>
      </c>
      <c r="T1818" s="38" t="s">
        <v>97</v>
      </c>
      <c r="U1818" s="24" t="s">
        <v>5745</v>
      </c>
      <c r="V1818" s="24">
        <v>400000</v>
      </c>
      <c r="W1818" s="39">
        <f t="shared" si="513"/>
        <v>0</v>
      </c>
      <c r="X1818" s="29">
        <f t="shared" si="514"/>
        <v>0</v>
      </c>
      <c r="Y1818" s="40">
        <f t="shared" si="515"/>
        <v>365</v>
      </c>
      <c r="Z1818" s="38">
        <f t="shared" si="516"/>
        <v>46081</v>
      </c>
      <c r="AA1818" s="41">
        <f t="shared" si="517"/>
        <v>181</v>
      </c>
      <c r="AB1818" s="24" t="s">
        <v>113</v>
      </c>
      <c r="AC1818" s="41">
        <f t="shared" si="518"/>
        <v>4043.8364000000001</v>
      </c>
      <c r="AD1818" s="41">
        <v>1</v>
      </c>
      <c r="AE1818" s="72">
        <f>INDEX(SA!$C$2:$G$11,MATCH(Details!S1818,SA!$C$2:$C$11,0),MATCH(Details!V1818,SA!$C$2:$G$2,0))*Y1818/(F1818-E1818+1)</f>
        <v>3426.98</v>
      </c>
      <c r="AF1818" s="41">
        <f t="shared" si="519"/>
        <v>0</v>
      </c>
      <c r="AG1818" s="41">
        <f t="shared" si="520"/>
        <v>0</v>
      </c>
      <c r="AH1818" s="41">
        <f t="shared" si="521"/>
        <v>616.85640000000001</v>
      </c>
      <c r="AI1818" s="60">
        <f t="shared" si="522"/>
        <v>137.07920000000001</v>
      </c>
      <c r="AJ1818" s="60">
        <f t="shared" si="523"/>
        <v>771.07050000000004</v>
      </c>
      <c r="AK1818" s="60">
        <f t="shared" si="524"/>
        <v>1699.4065205479453</v>
      </c>
      <c r="AL1818" s="60">
        <f t="shared" si="525"/>
        <v>1249.0637926027398</v>
      </c>
      <c r="AM1818" s="41">
        <f t="shared" si="526"/>
        <v>1269.7665073972601</v>
      </c>
      <c r="AN1818" s="42">
        <f t="shared" si="527"/>
        <v>45715</v>
      </c>
      <c r="AO1818" s="43">
        <f t="shared" si="528"/>
        <v>3426.98</v>
      </c>
    </row>
    <row r="1819" spans="1:41" s="24" customFormat="1" ht="15.75" customHeight="1" x14ac:dyDescent="0.35">
      <c r="A1819" s="36" t="s">
        <v>27</v>
      </c>
      <c r="B1819" s="36">
        <v>202509</v>
      </c>
      <c r="C1819" s="24" t="s">
        <v>736</v>
      </c>
      <c r="D1819" s="24" t="s">
        <v>119</v>
      </c>
      <c r="E1819" s="62">
        <v>45901</v>
      </c>
      <c r="F1819" s="62">
        <v>46265</v>
      </c>
      <c r="G1819" s="37" t="s">
        <v>2136</v>
      </c>
      <c r="H1819" s="36">
        <v>652354</v>
      </c>
      <c r="I1819" s="63">
        <v>21126</v>
      </c>
      <c r="J1819" s="24" t="s">
        <v>4724</v>
      </c>
      <c r="K1819" s="63">
        <f t="shared" si="511"/>
        <v>45901</v>
      </c>
      <c r="L1819" s="55">
        <f t="shared" si="512"/>
        <v>0.04</v>
      </c>
      <c r="M1819" s="76">
        <v>0.22500000000000001</v>
      </c>
      <c r="N1819" s="62">
        <v>45901</v>
      </c>
      <c r="O1819" s="62">
        <v>46265</v>
      </c>
      <c r="P1819" s="63"/>
      <c r="Q1819" s="63"/>
      <c r="R1819" s="78">
        <v>67</v>
      </c>
      <c r="S1819" s="63" t="str">
        <f>VLOOKUP(R1819,SA!$B$3:$C$11,2,1)</f>
        <v>66-70</v>
      </c>
      <c r="T1819" s="38" t="s">
        <v>97</v>
      </c>
      <c r="U1819" s="24" t="s">
        <v>5744</v>
      </c>
      <c r="V1819" s="24">
        <v>400000</v>
      </c>
      <c r="W1819" s="39">
        <f t="shared" si="513"/>
        <v>0</v>
      </c>
      <c r="X1819" s="29">
        <f t="shared" si="514"/>
        <v>0</v>
      </c>
      <c r="Y1819" s="40">
        <f t="shared" si="515"/>
        <v>365</v>
      </c>
      <c r="Z1819" s="38">
        <f t="shared" si="516"/>
        <v>46081</v>
      </c>
      <c r="AA1819" s="41">
        <f t="shared" si="517"/>
        <v>181</v>
      </c>
      <c r="AB1819" s="24" t="s">
        <v>113</v>
      </c>
      <c r="AC1819" s="41">
        <f t="shared" si="518"/>
        <v>17021.971999999998</v>
      </c>
      <c r="AD1819" s="41">
        <v>1</v>
      </c>
      <c r="AE1819" s="72">
        <f>INDEX(SA!$C$2:$G$11,MATCH(Details!S1819,SA!$C$2:$C$11,0),MATCH(Details!V1819,SA!$C$2:$G$2,0))*Y1819/(F1819-E1819+1)</f>
        <v>14425.4</v>
      </c>
      <c r="AF1819" s="41">
        <f t="shared" si="519"/>
        <v>0</v>
      </c>
      <c r="AG1819" s="41">
        <f t="shared" si="520"/>
        <v>0</v>
      </c>
      <c r="AH1819" s="41">
        <f t="shared" si="521"/>
        <v>2596.5719999999997</v>
      </c>
      <c r="AI1819" s="60">
        <f t="shared" si="522"/>
        <v>577.01599999999996</v>
      </c>
      <c r="AJ1819" s="60">
        <f t="shared" si="523"/>
        <v>3245.7150000000001</v>
      </c>
      <c r="AK1819" s="60">
        <f t="shared" si="524"/>
        <v>7153.4175342465751</v>
      </c>
      <c r="AL1819" s="60">
        <f t="shared" si="525"/>
        <v>5257.7618876712322</v>
      </c>
      <c r="AM1819" s="41">
        <f t="shared" si="526"/>
        <v>5344.9071123287686</v>
      </c>
      <c r="AN1819" s="42">
        <f t="shared" si="527"/>
        <v>45715</v>
      </c>
      <c r="AO1819" s="43">
        <f t="shared" si="528"/>
        <v>14425.4</v>
      </c>
    </row>
    <row r="1820" spans="1:41" s="24" customFormat="1" ht="15.75" customHeight="1" x14ac:dyDescent="0.35">
      <c r="A1820" s="36" t="s">
        <v>27</v>
      </c>
      <c r="B1820" s="36">
        <v>202509</v>
      </c>
      <c r="C1820" s="24" t="s">
        <v>736</v>
      </c>
      <c r="D1820" s="24" t="s">
        <v>119</v>
      </c>
      <c r="E1820" s="62">
        <v>45901</v>
      </c>
      <c r="F1820" s="62">
        <v>46265</v>
      </c>
      <c r="G1820" s="37" t="s">
        <v>2137</v>
      </c>
      <c r="H1820" s="36">
        <v>652354</v>
      </c>
      <c r="I1820" s="63">
        <v>23012</v>
      </c>
      <c r="J1820" s="24" t="s">
        <v>4725</v>
      </c>
      <c r="K1820" s="63">
        <f t="shared" si="511"/>
        <v>45901</v>
      </c>
      <c r="L1820" s="55">
        <f t="shared" si="512"/>
        <v>0.04</v>
      </c>
      <c r="M1820" s="76">
        <v>0.22500000000000001</v>
      </c>
      <c r="N1820" s="62">
        <v>45901</v>
      </c>
      <c r="O1820" s="62">
        <v>46265</v>
      </c>
      <c r="P1820" s="63"/>
      <c r="Q1820" s="63"/>
      <c r="R1820" s="78">
        <v>62</v>
      </c>
      <c r="S1820" s="63" t="str">
        <f>VLOOKUP(R1820,SA!$B$3:$C$11,2,1)</f>
        <v>56-65</v>
      </c>
      <c r="T1820" s="38" t="s">
        <v>98</v>
      </c>
      <c r="U1820" s="24" t="s">
        <v>5747</v>
      </c>
      <c r="V1820" s="24">
        <v>400000</v>
      </c>
      <c r="W1820" s="39">
        <f t="shared" si="513"/>
        <v>0</v>
      </c>
      <c r="X1820" s="29">
        <f t="shared" si="514"/>
        <v>0</v>
      </c>
      <c r="Y1820" s="40">
        <f t="shared" si="515"/>
        <v>365</v>
      </c>
      <c r="Z1820" s="38">
        <f t="shared" si="516"/>
        <v>46081</v>
      </c>
      <c r="AA1820" s="41">
        <f t="shared" si="517"/>
        <v>181</v>
      </c>
      <c r="AB1820" s="24" t="s">
        <v>113</v>
      </c>
      <c r="AC1820" s="41">
        <f t="shared" si="518"/>
        <v>11909.7282</v>
      </c>
      <c r="AD1820" s="41">
        <v>1</v>
      </c>
      <c r="AE1820" s="72">
        <f>INDEX(SA!$C$2:$G$11,MATCH(Details!S1820,SA!$C$2:$C$11,0),MATCH(Details!V1820,SA!$C$2:$G$2,0))*Y1820/(F1820-E1820+1)</f>
        <v>10092.99</v>
      </c>
      <c r="AF1820" s="41">
        <f t="shared" si="519"/>
        <v>0</v>
      </c>
      <c r="AG1820" s="41">
        <f t="shared" si="520"/>
        <v>0</v>
      </c>
      <c r="AH1820" s="41">
        <f t="shared" si="521"/>
        <v>1816.7382</v>
      </c>
      <c r="AI1820" s="60">
        <f t="shared" si="522"/>
        <v>403.71960000000001</v>
      </c>
      <c r="AJ1820" s="60">
        <f t="shared" si="523"/>
        <v>2270.9227500000002</v>
      </c>
      <c r="AK1820" s="60">
        <f t="shared" si="524"/>
        <v>5005.0169589041097</v>
      </c>
      <c r="AL1820" s="60">
        <f t="shared" si="525"/>
        <v>3678.6874647945206</v>
      </c>
      <c r="AM1820" s="41">
        <f t="shared" si="526"/>
        <v>3739.6601852054787</v>
      </c>
      <c r="AN1820" s="42">
        <f t="shared" si="527"/>
        <v>45715</v>
      </c>
      <c r="AO1820" s="43">
        <f t="shared" si="528"/>
        <v>10092.99</v>
      </c>
    </row>
    <row r="1821" spans="1:41" s="24" customFormat="1" ht="15.75" customHeight="1" x14ac:dyDescent="0.35">
      <c r="A1821" s="36" t="s">
        <v>27</v>
      </c>
      <c r="B1821" s="36">
        <v>202509</v>
      </c>
      <c r="C1821" s="24" t="s">
        <v>736</v>
      </c>
      <c r="D1821" s="24" t="s">
        <v>119</v>
      </c>
      <c r="E1821" s="62">
        <v>45901</v>
      </c>
      <c r="F1821" s="62">
        <v>46265</v>
      </c>
      <c r="G1821" s="37" t="s">
        <v>2138</v>
      </c>
      <c r="H1821" s="36">
        <v>652354</v>
      </c>
      <c r="I1821" s="63">
        <v>39396</v>
      </c>
      <c r="J1821" s="24" t="s">
        <v>4726</v>
      </c>
      <c r="K1821" s="63">
        <f t="shared" si="511"/>
        <v>45901</v>
      </c>
      <c r="L1821" s="55">
        <f t="shared" si="512"/>
        <v>0.04</v>
      </c>
      <c r="M1821" s="76">
        <v>0.22500000000000001</v>
      </c>
      <c r="N1821" s="62">
        <v>45901</v>
      </c>
      <c r="O1821" s="62">
        <v>46265</v>
      </c>
      <c r="P1821" s="63"/>
      <c r="Q1821" s="63"/>
      <c r="R1821" s="78">
        <v>17</v>
      </c>
      <c r="S1821" s="63" t="str">
        <f>VLOOKUP(R1821,SA!$B$3:$C$11,2,1)</f>
        <v>0-25</v>
      </c>
      <c r="T1821" s="38" t="s">
        <v>97</v>
      </c>
      <c r="U1821" s="24" t="s">
        <v>5745</v>
      </c>
      <c r="V1821" s="24">
        <v>400000</v>
      </c>
      <c r="W1821" s="39">
        <f t="shared" si="513"/>
        <v>0</v>
      </c>
      <c r="X1821" s="29">
        <f t="shared" si="514"/>
        <v>0</v>
      </c>
      <c r="Y1821" s="40">
        <f t="shared" si="515"/>
        <v>365</v>
      </c>
      <c r="Z1821" s="38">
        <f t="shared" si="516"/>
        <v>46081</v>
      </c>
      <c r="AA1821" s="41">
        <f t="shared" si="517"/>
        <v>181</v>
      </c>
      <c r="AB1821" s="24" t="s">
        <v>113</v>
      </c>
      <c r="AC1821" s="41">
        <f t="shared" si="518"/>
        <v>4043.8364000000001</v>
      </c>
      <c r="AD1821" s="41">
        <v>1</v>
      </c>
      <c r="AE1821" s="72">
        <f>INDEX(SA!$C$2:$G$11,MATCH(Details!S1821,SA!$C$2:$C$11,0),MATCH(Details!V1821,SA!$C$2:$G$2,0))*Y1821/(F1821-E1821+1)</f>
        <v>3426.98</v>
      </c>
      <c r="AF1821" s="41">
        <f t="shared" si="519"/>
        <v>0</v>
      </c>
      <c r="AG1821" s="41">
        <f t="shared" si="520"/>
        <v>0</v>
      </c>
      <c r="AH1821" s="41">
        <f t="shared" si="521"/>
        <v>616.85640000000001</v>
      </c>
      <c r="AI1821" s="60">
        <f t="shared" si="522"/>
        <v>137.07920000000001</v>
      </c>
      <c r="AJ1821" s="60">
        <f t="shared" si="523"/>
        <v>771.07050000000004</v>
      </c>
      <c r="AK1821" s="60">
        <f t="shared" si="524"/>
        <v>1699.4065205479453</v>
      </c>
      <c r="AL1821" s="60">
        <f t="shared" si="525"/>
        <v>1249.0637926027398</v>
      </c>
      <c r="AM1821" s="41">
        <f t="shared" si="526"/>
        <v>1269.7665073972601</v>
      </c>
      <c r="AN1821" s="42">
        <f t="shared" si="527"/>
        <v>45715</v>
      </c>
      <c r="AO1821" s="43">
        <f t="shared" si="528"/>
        <v>3426.98</v>
      </c>
    </row>
    <row r="1822" spans="1:41" s="24" customFormat="1" ht="15.75" customHeight="1" x14ac:dyDescent="0.35">
      <c r="A1822" s="36" t="s">
        <v>27</v>
      </c>
      <c r="B1822" s="36">
        <v>202509</v>
      </c>
      <c r="C1822" s="24" t="s">
        <v>736</v>
      </c>
      <c r="D1822" s="24" t="s">
        <v>119</v>
      </c>
      <c r="E1822" s="62">
        <v>45901</v>
      </c>
      <c r="F1822" s="62">
        <v>46265</v>
      </c>
      <c r="G1822" s="37" t="s">
        <v>2139</v>
      </c>
      <c r="H1822" s="36">
        <v>652354</v>
      </c>
      <c r="I1822" s="63">
        <v>30134</v>
      </c>
      <c r="J1822" s="24" t="s">
        <v>4727</v>
      </c>
      <c r="K1822" s="63">
        <f t="shared" si="511"/>
        <v>45901</v>
      </c>
      <c r="L1822" s="55">
        <f t="shared" si="512"/>
        <v>0.04</v>
      </c>
      <c r="M1822" s="76">
        <v>0.22500000000000001</v>
      </c>
      <c r="N1822" s="62">
        <v>45901</v>
      </c>
      <c r="O1822" s="62">
        <v>46265</v>
      </c>
      <c r="P1822" s="63"/>
      <c r="Q1822" s="63"/>
      <c r="R1822" s="78">
        <v>43</v>
      </c>
      <c r="S1822" s="63" t="str">
        <f>VLOOKUP(R1822,SA!$B$3:$C$11,2,1)</f>
        <v>36-45</v>
      </c>
      <c r="T1822" s="38" t="s">
        <v>98</v>
      </c>
      <c r="U1822" s="24" t="s">
        <v>5743</v>
      </c>
      <c r="V1822" s="24">
        <v>400000</v>
      </c>
      <c r="W1822" s="39">
        <f t="shared" si="513"/>
        <v>0</v>
      </c>
      <c r="X1822" s="29">
        <f t="shared" si="514"/>
        <v>0</v>
      </c>
      <c r="Y1822" s="40">
        <f t="shared" si="515"/>
        <v>365</v>
      </c>
      <c r="Z1822" s="38">
        <f t="shared" si="516"/>
        <v>46081</v>
      </c>
      <c r="AA1822" s="41">
        <f t="shared" si="517"/>
        <v>181</v>
      </c>
      <c r="AB1822" s="24" t="s">
        <v>113</v>
      </c>
      <c r="AC1822" s="41">
        <f t="shared" si="518"/>
        <v>5496.5225999999993</v>
      </c>
      <c r="AD1822" s="41">
        <v>1</v>
      </c>
      <c r="AE1822" s="72">
        <f>INDEX(SA!$C$2:$G$11,MATCH(Details!S1822,SA!$C$2:$C$11,0),MATCH(Details!V1822,SA!$C$2:$G$2,0))*Y1822/(F1822-E1822+1)</f>
        <v>4658.07</v>
      </c>
      <c r="AF1822" s="41">
        <f t="shared" si="519"/>
        <v>0</v>
      </c>
      <c r="AG1822" s="41">
        <f t="shared" si="520"/>
        <v>0</v>
      </c>
      <c r="AH1822" s="41">
        <f t="shared" si="521"/>
        <v>838.45259999999996</v>
      </c>
      <c r="AI1822" s="60">
        <f t="shared" si="522"/>
        <v>186.3228</v>
      </c>
      <c r="AJ1822" s="60">
        <f t="shared" si="523"/>
        <v>1048.06575</v>
      </c>
      <c r="AK1822" s="60">
        <f t="shared" si="524"/>
        <v>2309.8922465753421</v>
      </c>
      <c r="AL1822" s="60">
        <f t="shared" si="525"/>
        <v>1697.7708012328765</v>
      </c>
      <c r="AM1822" s="41">
        <f t="shared" si="526"/>
        <v>1725.9106487671231</v>
      </c>
      <c r="AN1822" s="42">
        <f t="shared" si="527"/>
        <v>45715</v>
      </c>
      <c r="AO1822" s="43">
        <f t="shared" si="528"/>
        <v>4658.07</v>
      </c>
    </row>
    <row r="1823" spans="1:41" s="24" customFormat="1" ht="15.75" customHeight="1" x14ac:dyDescent="0.35">
      <c r="A1823" s="36" t="s">
        <v>27</v>
      </c>
      <c r="B1823" s="36">
        <v>202509</v>
      </c>
      <c r="C1823" s="24" t="s">
        <v>736</v>
      </c>
      <c r="D1823" s="24" t="s">
        <v>119</v>
      </c>
      <c r="E1823" s="62">
        <v>45901</v>
      </c>
      <c r="F1823" s="62">
        <v>46265</v>
      </c>
      <c r="G1823" s="37" t="s">
        <v>266</v>
      </c>
      <c r="H1823" s="36">
        <v>652354</v>
      </c>
      <c r="I1823" s="63">
        <v>29334</v>
      </c>
      <c r="J1823" s="24" t="s">
        <v>4728</v>
      </c>
      <c r="K1823" s="63">
        <f t="shared" si="511"/>
        <v>45901</v>
      </c>
      <c r="L1823" s="55">
        <f t="shared" si="512"/>
        <v>0.04</v>
      </c>
      <c r="M1823" s="76">
        <v>0.22500000000000001</v>
      </c>
      <c r="N1823" s="62">
        <v>45901</v>
      </c>
      <c r="O1823" s="62">
        <v>46265</v>
      </c>
      <c r="P1823" s="63"/>
      <c r="Q1823" s="63"/>
      <c r="R1823" s="78">
        <v>45</v>
      </c>
      <c r="S1823" s="63" t="str">
        <f>VLOOKUP(R1823,SA!$B$3:$C$11,2,1)</f>
        <v>36-45</v>
      </c>
      <c r="T1823" s="38" t="s">
        <v>97</v>
      </c>
      <c r="U1823" s="24" t="s">
        <v>56</v>
      </c>
      <c r="V1823" s="24">
        <v>400000</v>
      </c>
      <c r="W1823" s="39">
        <f t="shared" si="513"/>
        <v>400000</v>
      </c>
      <c r="X1823" s="29">
        <f t="shared" si="514"/>
        <v>1</v>
      </c>
      <c r="Y1823" s="40">
        <f t="shared" si="515"/>
        <v>365</v>
      </c>
      <c r="Z1823" s="38">
        <f t="shared" si="516"/>
        <v>46081</v>
      </c>
      <c r="AA1823" s="41">
        <f t="shared" si="517"/>
        <v>181</v>
      </c>
      <c r="AB1823" s="24" t="s">
        <v>113</v>
      </c>
      <c r="AC1823" s="41">
        <f t="shared" si="518"/>
        <v>5496.5225999999993</v>
      </c>
      <c r="AD1823" s="41">
        <v>1</v>
      </c>
      <c r="AE1823" s="72">
        <f>INDEX(SA!$C$2:$G$11,MATCH(Details!S1823,SA!$C$2:$C$11,0),MATCH(Details!V1823,SA!$C$2:$G$2,0))*Y1823/(F1823-E1823+1)</f>
        <v>4658.07</v>
      </c>
      <c r="AF1823" s="41">
        <f t="shared" si="519"/>
        <v>0</v>
      </c>
      <c r="AG1823" s="41">
        <f t="shared" si="520"/>
        <v>0</v>
      </c>
      <c r="AH1823" s="41">
        <f t="shared" si="521"/>
        <v>838.45259999999996</v>
      </c>
      <c r="AI1823" s="60">
        <f t="shared" si="522"/>
        <v>186.3228</v>
      </c>
      <c r="AJ1823" s="60">
        <f t="shared" si="523"/>
        <v>1048.06575</v>
      </c>
      <c r="AK1823" s="60">
        <f t="shared" si="524"/>
        <v>2309.8922465753421</v>
      </c>
      <c r="AL1823" s="60">
        <f t="shared" si="525"/>
        <v>1697.7708012328765</v>
      </c>
      <c r="AM1823" s="41">
        <f t="shared" si="526"/>
        <v>1725.9106487671231</v>
      </c>
      <c r="AN1823" s="42">
        <f t="shared" si="527"/>
        <v>45715</v>
      </c>
      <c r="AO1823" s="43">
        <f t="shared" si="528"/>
        <v>4658.07</v>
      </c>
    </row>
    <row r="1824" spans="1:41" s="24" customFormat="1" ht="15.75" customHeight="1" x14ac:dyDescent="0.35">
      <c r="A1824" s="36" t="s">
        <v>27</v>
      </c>
      <c r="B1824" s="36">
        <v>202509</v>
      </c>
      <c r="C1824" s="24" t="s">
        <v>736</v>
      </c>
      <c r="D1824" s="24" t="s">
        <v>119</v>
      </c>
      <c r="E1824" s="62">
        <v>45901</v>
      </c>
      <c r="F1824" s="62">
        <v>46265</v>
      </c>
      <c r="G1824" s="37" t="s">
        <v>288</v>
      </c>
      <c r="H1824" s="36">
        <v>652356</v>
      </c>
      <c r="I1824" s="63">
        <v>29867</v>
      </c>
      <c r="J1824" s="24" t="s">
        <v>4729</v>
      </c>
      <c r="K1824" s="63">
        <f t="shared" si="511"/>
        <v>45901</v>
      </c>
      <c r="L1824" s="55">
        <f t="shared" si="512"/>
        <v>0.04</v>
      </c>
      <c r="M1824" s="76">
        <v>0.22500000000000001</v>
      </c>
      <c r="N1824" s="62">
        <v>45901</v>
      </c>
      <c r="O1824" s="62">
        <v>46265</v>
      </c>
      <c r="P1824" s="63"/>
      <c r="Q1824" s="63"/>
      <c r="R1824" s="78">
        <v>43</v>
      </c>
      <c r="S1824" s="63" t="str">
        <f>VLOOKUP(R1824,SA!$B$3:$C$11,2,1)</f>
        <v>36-45</v>
      </c>
      <c r="T1824" s="38" t="s">
        <v>97</v>
      </c>
      <c r="U1824" s="24" t="s">
        <v>56</v>
      </c>
      <c r="V1824" s="24">
        <v>600000</v>
      </c>
      <c r="W1824" s="39">
        <f t="shared" si="513"/>
        <v>600000</v>
      </c>
      <c r="X1824" s="29">
        <f t="shared" si="514"/>
        <v>1</v>
      </c>
      <c r="Y1824" s="40">
        <f t="shared" si="515"/>
        <v>365</v>
      </c>
      <c r="Z1824" s="38">
        <f t="shared" si="516"/>
        <v>46081</v>
      </c>
      <c r="AA1824" s="41">
        <f t="shared" si="517"/>
        <v>181</v>
      </c>
      <c r="AB1824" s="24" t="s">
        <v>113</v>
      </c>
      <c r="AC1824" s="41">
        <f t="shared" si="518"/>
        <v>6650.8221999999996</v>
      </c>
      <c r="AD1824" s="41">
        <v>1</v>
      </c>
      <c r="AE1824" s="72">
        <f>INDEX(SA!$C$2:$G$11,MATCH(Details!S1824,SA!$C$2:$C$11,0),MATCH(Details!V1824,SA!$C$2:$G$2,0))*Y1824/(F1824-E1824+1)</f>
        <v>5636.29</v>
      </c>
      <c r="AF1824" s="41">
        <f t="shared" si="519"/>
        <v>0</v>
      </c>
      <c r="AG1824" s="41">
        <f t="shared" si="520"/>
        <v>0</v>
      </c>
      <c r="AH1824" s="41">
        <f t="shared" si="521"/>
        <v>1014.5322</v>
      </c>
      <c r="AI1824" s="60">
        <f t="shared" si="522"/>
        <v>225.45160000000001</v>
      </c>
      <c r="AJ1824" s="60">
        <f t="shared" si="523"/>
        <v>1268.16525</v>
      </c>
      <c r="AK1824" s="60">
        <f t="shared" si="524"/>
        <v>2794.9821643835617</v>
      </c>
      <c r="AL1824" s="60">
        <f t="shared" si="525"/>
        <v>2054.3118908219176</v>
      </c>
      <c r="AM1824" s="41">
        <f t="shared" si="526"/>
        <v>2088.361259178082</v>
      </c>
      <c r="AN1824" s="42">
        <f t="shared" si="527"/>
        <v>45715</v>
      </c>
      <c r="AO1824" s="43">
        <f t="shared" si="528"/>
        <v>5636.29</v>
      </c>
    </row>
    <row r="1825" spans="1:41" s="24" customFormat="1" ht="15.75" customHeight="1" x14ac:dyDescent="0.35">
      <c r="A1825" s="36" t="s">
        <v>27</v>
      </c>
      <c r="B1825" s="36">
        <v>202509</v>
      </c>
      <c r="C1825" s="24" t="s">
        <v>736</v>
      </c>
      <c r="D1825" s="24" t="s">
        <v>119</v>
      </c>
      <c r="E1825" s="62">
        <v>45901</v>
      </c>
      <c r="F1825" s="62">
        <v>46265</v>
      </c>
      <c r="G1825" s="37" t="s">
        <v>2140</v>
      </c>
      <c r="H1825" s="36">
        <v>652356</v>
      </c>
      <c r="I1825" s="63">
        <v>19178</v>
      </c>
      <c r="J1825" s="24" t="s">
        <v>4730</v>
      </c>
      <c r="K1825" s="63">
        <f t="shared" si="511"/>
        <v>45901</v>
      </c>
      <c r="L1825" s="55">
        <f t="shared" si="512"/>
        <v>0.04</v>
      </c>
      <c r="M1825" s="76">
        <v>0.22500000000000001</v>
      </c>
      <c r="N1825" s="62">
        <v>45901</v>
      </c>
      <c r="O1825" s="62">
        <v>46265</v>
      </c>
      <c r="P1825" s="63"/>
      <c r="Q1825" s="63"/>
      <c r="R1825" s="78">
        <v>73</v>
      </c>
      <c r="S1825" s="63" t="str">
        <f>VLOOKUP(R1825,SA!$B$3:$C$11,2,1)</f>
        <v>71-75</v>
      </c>
      <c r="T1825" s="38" t="s">
        <v>97</v>
      </c>
      <c r="U1825" s="24" t="s">
        <v>5744</v>
      </c>
      <c r="V1825" s="24">
        <v>600000</v>
      </c>
      <c r="W1825" s="39">
        <f t="shared" si="513"/>
        <v>0</v>
      </c>
      <c r="X1825" s="29">
        <f t="shared" si="514"/>
        <v>0</v>
      </c>
      <c r="Y1825" s="40">
        <f t="shared" si="515"/>
        <v>365</v>
      </c>
      <c r="Z1825" s="38">
        <f t="shared" si="516"/>
        <v>46081</v>
      </c>
      <c r="AA1825" s="41">
        <f t="shared" si="517"/>
        <v>181</v>
      </c>
      <c r="AB1825" s="24" t="s">
        <v>113</v>
      </c>
      <c r="AC1825" s="41">
        <f t="shared" si="518"/>
        <v>26109.210999999999</v>
      </c>
      <c r="AD1825" s="41">
        <v>1</v>
      </c>
      <c r="AE1825" s="72">
        <f>INDEX(SA!$C$2:$G$11,MATCH(Details!S1825,SA!$C$2:$C$11,0),MATCH(Details!V1825,SA!$C$2:$G$2,0))*Y1825/(F1825-E1825+1)</f>
        <v>22126.45</v>
      </c>
      <c r="AF1825" s="41">
        <f t="shared" si="519"/>
        <v>0</v>
      </c>
      <c r="AG1825" s="41">
        <f t="shared" si="520"/>
        <v>0</v>
      </c>
      <c r="AH1825" s="41">
        <f t="shared" si="521"/>
        <v>3982.761</v>
      </c>
      <c r="AI1825" s="60">
        <f t="shared" si="522"/>
        <v>885.05799999999999</v>
      </c>
      <c r="AJ1825" s="60">
        <f t="shared" si="523"/>
        <v>4978.4512500000001</v>
      </c>
      <c r="AK1825" s="60">
        <f t="shared" si="524"/>
        <v>10972.294383561644</v>
      </c>
      <c r="AL1825" s="60">
        <f t="shared" si="525"/>
        <v>8064.636371917808</v>
      </c>
      <c r="AM1825" s="41">
        <f t="shared" si="526"/>
        <v>8198.3043780821918</v>
      </c>
      <c r="AN1825" s="42">
        <f t="shared" si="527"/>
        <v>45715</v>
      </c>
      <c r="AO1825" s="43">
        <f t="shared" si="528"/>
        <v>22126.45</v>
      </c>
    </row>
    <row r="1826" spans="1:41" s="24" customFormat="1" ht="15.75" customHeight="1" x14ac:dyDescent="0.35">
      <c r="A1826" s="36" t="s">
        <v>27</v>
      </c>
      <c r="B1826" s="36">
        <v>202509</v>
      </c>
      <c r="C1826" s="24" t="s">
        <v>736</v>
      </c>
      <c r="D1826" s="24" t="s">
        <v>119</v>
      </c>
      <c r="E1826" s="62">
        <v>45901</v>
      </c>
      <c r="F1826" s="62">
        <v>46265</v>
      </c>
      <c r="G1826" s="37" t="s">
        <v>2141</v>
      </c>
      <c r="H1826" s="36">
        <v>652356</v>
      </c>
      <c r="I1826" s="63">
        <v>42091</v>
      </c>
      <c r="J1826" s="24" t="s">
        <v>4731</v>
      </c>
      <c r="K1826" s="63">
        <f t="shared" si="511"/>
        <v>45901</v>
      </c>
      <c r="L1826" s="55">
        <f t="shared" si="512"/>
        <v>0.04</v>
      </c>
      <c r="M1826" s="76">
        <v>0.22500000000000001</v>
      </c>
      <c r="N1826" s="62">
        <v>45901</v>
      </c>
      <c r="O1826" s="62">
        <v>46265</v>
      </c>
      <c r="P1826" s="63"/>
      <c r="Q1826" s="63"/>
      <c r="R1826" s="78">
        <v>10</v>
      </c>
      <c r="S1826" s="63" t="str">
        <f>VLOOKUP(R1826,SA!$B$3:$C$11,2,1)</f>
        <v>0-25</v>
      </c>
      <c r="T1826" s="38" t="s">
        <v>97</v>
      </c>
      <c r="U1826" s="24" t="s">
        <v>5745</v>
      </c>
      <c r="V1826" s="24">
        <v>600000</v>
      </c>
      <c r="W1826" s="39">
        <f t="shared" si="513"/>
        <v>0</v>
      </c>
      <c r="X1826" s="29">
        <f t="shared" si="514"/>
        <v>0</v>
      </c>
      <c r="Y1826" s="40">
        <f t="shared" si="515"/>
        <v>365</v>
      </c>
      <c r="Z1826" s="38">
        <f t="shared" si="516"/>
        <v>46081</v>
      </c>
      <c r="AA1826" s="41">
        <f t="shared" si="517"/>
        <v>181</v>
      </c>
      <c r="AB1826" s="24" t="s">
        <v>113</v>
      </c>
      <c r="AC1826" s="41">
        <f t="shared" si="518"/>
        <v>4893.0234</v>
      </c>
      <c r="AD1826" s="41">
        <v>1</v>
      </c>
      <c r="AE1826" s="72">
        <f>INDEX(SA!$C$2:$G$11,MATCH(Details!S1826,SA!$C$2:$C$11,0),MATCH(Details!V1826,SA!$C$2:$G$2,0))*Y1826/(F1826-E1826+1)</f>
        <v>4146.63</v>
      </c>
      <c r="AF1826" s="41">
        <f t="shared" si="519"/>
        <v>0</v>
      </c>
      <c r="AG1826" s="41">
        <f t="shared" si="520"/>
        <v>0</v>
      </c>
      <c r="AH1826" s="41">
        <f t="shared" si="521"/>
        <v>746.39340000000004</v>
      </c>
      <c r="AI1826" s="60">
        <f t="shared" si="522"/>
        <v>165.86520000000002</v>
      </c>
      <c r="AJ1826" s="60">
        <f t="shared" si="523"/>
        <v>932.99175000000002</v>
      </c>
      <c r="AK1826" s="60">
        <f t="shared" si="524"/>
        <v>2056.2740547945205</v>
      </c>
      <c r="AL1826" s="60">
        <f t="shared" si="525"/>
        <v>1511.3614302739725</v>
      </c>
      <c r="AM1826" s="41">
        <f t="shared" si="526"/>
        <v>1536.4116197260273</v>
      </c>
      <c r="AN1826" s="42">
        <f t="shared" si="527"/>
        <v>45715</v>
      </c>
      <c r="AO1826" s="43">
        <f t="shared" si="528"/>
        <v>4146.63</v>
      </c>
    </row>
    <row r="1827" spans="1:41" s="24" customFormat="1" ht="15.75" customHeight="1" x14ac:dyDescent="0.35">
      <c r="A1827" s="36" t="s">
        <v>27</v>
      </c>
      <c r="B1827" s="36">
        <v>202509</v>
      </c>
      <c r="C1827" s="24" t="s">
        <v>736</v>
      </c>
      <c r="D1827" s="24" t="s">
        <v>119</v>
      </c>
      <c r="E1827" s="62">
        <v>45901</v>
      </c>
      <c r="F1827" s="62">
        <v>46265</v>
      </c>
      <c r="G1827" s="37" t="s">
        <v>2142</v>
      </c>
      <c r="H1827" s="36">
        <v>652356</v>
      </c>
      <c r="I1827" s="63">
        <v>30880</v>
      </c>
      <c r="J1827" s="24" t="s">
        <v>4732</v>
      </c>
      <c r="K1827" s="63">
        <f t="shared" si="511"/>
        <v>45901</v>
      </c>
      <c r="L1827" s="55">
        <f t="shared" si="512"/>
        <v>0.04</v>
      </c>
      <c r="M1827" s="76">
        <v>0.22500000000000001</v>
      </c>
      <c r="N1827" s="62">
        <v>45901</v>
      </c>
      <c r="O1827" s="62">
        <v>46265</v>
      </c>
      <c r="P1827" s="63"/>
      <c r="Q1827" s="63"/>
      <c r="R1827" s="78">
        <v>41</v>
      </c>
      <c r="S1827" s="63" t="str">
        <f>VLOOKUP(R1827,SA!$B$3:$C$11,2,1)</f>
        <v>36-45</v>
      </c>
      <c r="T1827" s="38" t="s">
        <v>98</v>
      </c>
      <c r="U1827" s="24" t="s">
        <v>5743</v>
      </c>
      <c r="V1827" s="24">
        <v>600000</v>
      </c>
      <c r="W1827" s="39">
        <f t="shared" si="513"/>
        <v>0</v>
      </c>
      <c r="X1827" s="29">
        <f t="shared" si="514"/>
        <v>0</v>
      </c>
      <c r="Y1827" s="40">
        <f t="shared" si="515"/>
        <v>365</v>
      </c>
      <c r="Z1827" s="38">
        <f t="shared" si="516"/>
        <v>46081</v>
      </c>
      <c r="AA1827" s="41">
        <f t="shared" si="517"/>
        <v>181</v>
      </c>
      <c r="AB1827" s="24" t="s">
        <v>113</v>
      </c>
      <c r="AC1827" s="41">
        <f t="shared" si="518"/>
        <v>6650.8221999999996</v>
      </c>
      <c r="AD1827" s="41">
        <v>1</v>
      </c>
      <c r="AE1827" s="72">
        <f>INDEX(SA!$C$2:$G$11,MATCH(Details!S1827,SA!$C$2:$C$11,0),MATCH(Details!V1827,SA!$C$2:$G$2,0))*Y1827/(F1827-E1827+1)</f>
        <v>5636.29</v>
      </c>
      <c r="AF1827" s="41">
        <f t="shared" si="519"/>
        <v>0</v>
      </c>
      <c r="AG1827" s="41">
        <f t="shared" si="520"/>
        <v>0</v>
      </c>
      <c r="AH1827" s="41">
        <f t="shared" si="521"/>
        <v>1014.5322</v>
      </c>
      <c r="AI1827" s="60">
        <f t="shared" si="522"/>
        <v>225.45160000000001</v>
      </c>
      <c r="AJ1827" s="60">
        <f t="shared" si="523"/>
        <v>1268.16525</v>
      </c>
      <c r="AK1827" s="60">
        <f t="shared" si="524"/>
        <v>2794.9821643835617</v>
      </c>
      <c r="AL1827" s="60">
        <f t="shared" si="525"/>
        <v>2054.3118908219176</v>
      </c>
      <c r="AM1827" s="41">
        <f t="shared" si="526"/>
        <v>2088.361259178082</v>
      </c>
      <c r="AN1827" s="42">
        <f t="shared" si="527"/>
        <v>45715</v>
      </c>
      <c r="AO1827" s="43">
        <f t="shared" si="528"/>
        <v>5636.29</v>
      </c>
    </row>
    <row r="1828" spans="1:41" s="24" customFormat="1" ht="15.75" customHeight="1" x14ac:dyDescent="0.35">
      <c r="A1828" s="36" t="s">
        <v>27</v>
      </c>
      <c r="B1828" s="36">
        <v>202509</v>
      </c>
      <c r="C1828" s="24" t="s">
        <v>736</v>
      </c>
      <c r="D1828" s="24" t="s">
        <v>119</v>
      </c>
      <c r="E1828" s="62">
        <v>45901</v>
      </c>
      <c r="F1828" s="62">
        <v>46265</v>
      </c>
      <c r="G1828" s="37" t="s">
        <v>2143</v>
      </c>
      <c r="H1828" s="36">
        <v>652359</v>
      </c>
      <c r="I1828" s="63">
        <v>25204</v>
      </c>
      <c r="J1828" s="24" t="s">
        <v>4733</v>
      </c>
      <c r="K1828" s="63">
        <f t="shared" si="511"/>
        <v>45901</v>
      </c>
      <c r="L1828" s="55">
        <f t="shared" si="512"/>
        <v>0.04</v>
      </c>
      <c r="M1828" s="76">
        <v>0.22500000000000001</v>
      </c>
      <c r="N1828" s="62">
        <v>45901</v>
      </c>
      <c r="O1828" s="62">
        <v>46265</v>
      </c>
      <c r="P1828" s="63"/>
      <c r="Q1828" s="63"/>
      <c r="R1828" s="78">
        <v>56</v>
      </c>
      <c r="S1828" s="63" t="str">
        <f>VLOOKUP(R1828,SA!$B$3:$C$11,2,1)</f>
        <v>56-65</v>
      </c>
      <c r="T1828" s="38" t="s">
        <v>98</v>
      </c>
      <c r="U1828" s="24" t="s">
        <v>5747</v>
      </c>
      <c r="V1828" s="24">
        <v>500000</v>
      </c>
      <c r="W1828" s="39">
        <f t="shared" si="513"/>
        <v>0</v>
      </c>
      <c r="X1828" s="29">
        <f t="shared" si="514"/>
        <v>0</v>
      </c>
      <c r="Y1828" s="40">
        <f t="shared" si="515"/>
        <v>365</v>
      </c>
      <c r="Z1828" s="38">
        <f t="shared" si="516"/>
        <v>46081</v>
      </c>
      <c r="AA1828" s="41">
        <f t="shared" si="517"/>
        <v>181</v>
      </c>
      <c r="AB1828" s="24" t="s">
        <v>113</v>
      </c>
      <c r="AC1828" s="41">
        <f t="shared" si="518"/>
        <v>13100.714</v>
      </c>
      <c r="AD1828" s="41">
        <v>1</v>
      </c>
      <c r="AE1828" s="72">
        <f>INDEX(SA!$C$2:$G$11,MATCH(Details!S1828,SA!$C$2:$C$11,0),MATCH(Details!V1828,SA!$C$2:$G$2,0))*Y1828/(F1828-E1828+1)</f>
        <v>11102.3</v>
      </c>
      <c r="AF1828" s="41">
        <f t="shared" si="519"/>
        <v>0</v>
      </c>
      <c r="AG1828" s="41">
        <f t="shared" si="520"/>
        <v>0</v>
      </c>
      <c r="AH1828" s="41">
        <f t="shared" si="521"/>
        <v>1998.4139999999998</v>
      </c>
      <c r="AI1828" s="60">
        <f t="shared" si="522"/>
        <v>444.09199999999998</v>
      </c>
      <c r="AJ1828" s="60">
        <f t="shared" si="523"/>
        <v>2498.0174999999999</v>
      </c>
      <c r="AK1828" s="60">
        <f t="shared" si="524"/>
        <v>5505.5241095890406</v>
      </c>
      <c r="AL1828" s="60">
        <f t="shared" si="525"/>
        <v>4046.5602205479449</v>
      </c>
      <c r="AM1828" s="41">
        <f t="shared" si="526"/>
        <v>4113.6302794520543</v>
      </c>
      <c r="AN1828" s="42">
        <f t="shared" si="527"/>
        <v>45715</v>
      </c>
      <c r="AO1828" s="43">
        <f t="shared" si="528"/>
        <v>11102.3</v>
      </c>
    </row>
    <row r="1829" spans="1:41" s="24" customFormat="1" ht="15.75" customHeight="1" x14ac:dyDescent="0.35">
      <c r="A1829" s="36" t="s">
        <v>27</v>
      </c>
      <c r="B1829" s="36">
        <v>202509</v>
      </c>
      <c r="C1829" s="24" t="s">
        <v>736</v>
      </c>
      <c r="D1829" s="24" t="s">
        <v>119</v>
      </c>
      <c r="E1829" s="62">
        <v>45901</v>
      </c>
      <c r="F1829" s="62">
        <v>46265</v>
      </c>
      <c r="G1829" s="37" t="s">
        <v>2144</v>
      </c>
      <c r="H1829" s="36">
        <v>652359</v>
      </c>
      <c r="I1829" s="63">
        <v>35356</v>
      </c>
      <c r="J1829" s="24" t="s">
        <v>4734</v>
      </c>
      <c r="K1829" s="63">
        <f t="shared" si="511"/>
        <v>45901</v>
      </c>
      <c r="L1829" s="55">
        <f t="shared" si="512"/>
        <v>0.04</v>
      </c>
      <c r="M1829" s="76">
        <v>0.22500000000000001</v>
      </c>
      <c r="N1829" s="62">
        <v>45901</v>
      </c>
      <c r="O1829" s="62">
        <v>46265</v>
      </c>
      <c r="P1829" s="63"/>
      <c r="Q1829" s="63"/>
      <c r="R1829" s="78">
        <v>28</v>
      </c>
      <c r="S1829" s="63" t="str">
        <f>VLOOKUP(R1829,SA!$B$3:$C$11,2,1)</f>
        <v>26-35</v>
      </c>
      <c r="T1829" s="38" t="s">
        <v>98</v>
      </c>
      <c r="U1829" s="24" t="s">
        <v>5743</v>
      </c>
      <c r="V1829" s="24">
        <v>500000</v>
      </c>
      <c r="W1829" s="39">
        <f t="shared" si="513"/>
        <v>0</v>
      </c>
      <c r="X1829" s="29">
        <f t="shared" si="514"/>
        <v>0</v>
      </c>
      <c r="Y1829" s="40">
        <f t="shared" si="515"/>
        <v>365</v>
      </c>
      <c r="Z1829" s="38">
        <f t="shared" si="516"/>
        <v>46081</v>
      </c>
      <c r="AA1829" s="41">
        <f t="shared" si="517"/>
        <v>181</v>
      </c>
      <c r="AB1829" s="24" t="s">
        <v>113</v>
      </c>
      <c r="AC1829" s="41">
        <f t="shared" si="518"/>
        <v>4986.3141999999998</v>
      </c>
      <c r="AD1829" s="41">
        <v>1</v>
      </c>
      <c r="AE1829" s="72">
        <f>INDEX(SA!$C$2:$G$11,MATCH(Details!S1829,SA!$C$2:$C$11,0),MATCH(Details!V1829,SA!$C$2:$G$2,0))*Y1829/(F1829-E1829+1)</f>
        <v>4225.6899999999996</v>
      </c>
      <c r="AF1829" s="41">
        <f t="shared" si="519"/>
        <v>0</v>
      </c>
      <c r="AG1829" s="41">
        <f t="shared" si="520"/>
        <v>0</v>
      </c>
      <c r="AH1829" s="41">
        <f t="shared" si="521"/>
        <v>760.62419999999986</v>
      </c>
      <c r="AI1829" s="60">
        <f t="shared" si="522"/>
        <v>169.02759999999998</v>
      </c>
      <c r="AJ1829" s="60">
        <f t="shared" si="523"/>
        <v>950.78024999999991</v>
      </c>
      <c r="AK1829" s="60">
        <f t="shared" si="524"/>
        <v>2095.479150684931</v>
      </c>
      <c r="AL1829" s="60">
        <f t="shared" si="525"/>
        <v>1540.1771757534243</v>
      </c>
      <c r="AM1829" s="41">
        <f t="shared" si="526"/>
        <v>1565.7049742465756</v>
      </c>
      <c r="AN1829" s="42">
        <f t="shared" si="527"/>
        <v>45715</v>
      </c>
      <c r="AO1829" s="43">
        <f t="shared" si="528"/>
        <v>4225.6899999999996</v>
      </c>
    </row>
    <row r="1830" spans="1:41" s="24" customFormat="1" ht="15.75" customHeight="1" x14ac:dyDescent="0.35">
      <c r="A1830" s="36" t="s">
        <v>27</v>
      </c>
      <c r="B1830" s="36">
        <v>202509</v>
      </c>
      <c r="C1830" s="24" t="s">
        <v>736</v>
      </c>
      <c r="D1830" s="24" t="s">
        <v>119</v>
      </c>
      <c r="E1830" s="62">
        <v>45901</v>
      </c>
      <c r="F1830" s="62">
        <v>46265</v>
      </c>
      <c r="G1830" s="37" t="s">
        <v>359</v>
      </c>
      <c r="H1830" s="36">
        <v>652359</v>
      </c>
      <c r="I1830" s="63">
        <v>34150</v>
      </c>
      <c r="J1830" s="24" t="s">
        <v>4735</v>
      </c>
      <c r="K1830" s="63">
        <f t="shared" si="511"/>
        <v>45901</v>
      </c>
      <c r="L1830" s="55">
        <f t="shared" si="512"/>
        <v>0.04</v>
      </c>
      <c r="M1830" s="76">
        <v>0.22500000000000001</v>
      </c>
      <c r="N1830" s="62">
        <v>45901</v>
      </c>
      <c r="O1830" s="62">
        <v>46265</v>
      </c>
      <c r="P1830" s="63"/>
      <c r="Q1830" s="63"/>
      <c r="R1830" s="78">
        <v>32</v>
      </c>
      <c r="S1830" s="63" t="str">
        <f>VLOOKUP(R1830,SA!$B$3:$C$11,2,1)</f>
        <v>26-35</v>
      </c>
      <c r="T1830" s="38" t="s">
        <v>97</v>
      </c>
      <c r="U1830" s="24" t="s">
        <v>56</v>
      </c>
      <c r="V1830" s="24">
        <v>500000</v>
      </c>
      <c r="W1830" s="39">
        <f t="shared" si="513"/>
        <v>500000</v>
      </c>
      <c r="X1830" s="29">
        <f t="shared" si="514"/>
        <v>1</v>
      </c>
      <c r="Y1830" s="40">
        <f t="shared" si="515"/>
        <v>365</v>
      </c>
      <c r="Z1830" s="38">
        <f t="shared" si="516"/>
        <v>46081</v>
      </c>
      <c r="AA1830" s="41">
        <f t="shared" si="517"/>
        <v>181</v>
      </c>
      <c r="AB1830" s="24" t="s">
        <v>113</v>
      </c>
      <c r="AC1830" s="41">
        <f t="shared" si="518"/>
        <v>4986.3141999999998</v>
      </c>
      <c r="AD1830" s="41">
        <v>1</v>
      </c>
      <c r="AE1830" s="72">
        <f>INDEX(SA!$C$2:$G$11,MATCH(Details!S1830,SA!$C$2:$C$11,0),MATCH(Details!V1830,SA!$C$2:$G$2,0))*Y1830/(F1830-E1830+1)</f>
        <v>4225.6899999999996</v>
      </c>
      <c r="AF1830" s="41">
        <f t="shared" si="519"/>
        <v>0</v>
      </c>
      <c r="AG1830" s="41">
        <f t="shared" si="520"/>
        <v>0</v>
      </c>
      <c r="AH1830" s="41">
        <f t="shared" si="521"/>
        <v>760.62419999999986</v>
      </c>
      <c r="AI1830" s="60">
        <f t="shared" si="522"/>
        <v>169.02759999999998</v>
      </c>
      <c r="AJ1830" s="60">
        <f t="shared" si="523"/>
        <v>950.78024999999991</v>
      </c>
      <c r="AK1830" s="60">
        <f t="shared" si="524"/>
        <v>2095.479150684931</v>
      </c>
      <c r="AL1830" s="60">
        <f t="shared" si="525"/>
        <v>1540.1771757534243</v>
      </c>
      <c r="AM1830" s="41">
        <f t="shared" si="526"/>
        <v>1565.7049742465756</v>
      </c>
      <c r="AN1830" s="42">
        <f t="shared" si="527"/>
        <v>45715</v>
      </c>
      <c r="AO1830" s="43">
        <f t="shared" si="528"/>
        <v>4225.6899999999996</v>
      </c>
    </row>
    <row r="1831" spans="1:41" s="24" customFormat="1" ht="15.75" customHeight="1" x14ac:dyDescent="0.35">
      <c r="A1831" s="36" t="s">
        <v>27</v>
      </c>
      <c r="B1831" s="36">
        <v>202509</v>
      </c>
      <c r="C1831" s="24" t="s">
        <v>736</v>
      </c>
      <c r="D1831" s="24" t="s">
        <v>119</v>
      </c>
      <c r="E1831" s="62">
        <v>45901</v>
      </c>
      <c r="F1831" s="62">
        <v>46265</v>
      </c>
      <c r="G1831" s="37" t="s">
        <v>2145</v>
      </c>
      <c r="H1831" s="36">
        <v>652361</v>
      </c>
      <c r="I1831" s="63">
        <v>34926</v>
      </c>
      <c r="J1831" s="24" t="s">
        <v>4736</v>
      </c>
      <c r="K1831" s="63">
        <f t="shared" si="511"/>
        <v>45901</v>
      </c>
      <c r="L1831" s="55">
        <f t="shared" si="512"/>
        <v>0.04</v>
      </c>
      <c r="M1831" s="76">
        <v>0.22500000000000001</v>
      </c>
      <c r="N1831" s="62">
        <v>45901</v>
      </c>
      <c r="O1831" s="62">
        <v>46265</v>
      </c>
      <c r="P1831" s="63"/>
      <c r="Q1831" s="63"/>
      <c r="R1831" s="78">
        <v>30</v>
      </c>
      <c r="S1831" s="63" t="str">
        <f>VLOOKUP(R1831,SA!$B$3:$C$11,2,1)</f>
        <v>26-35</v>
      </c>
      <c r="T1831" s="38" t="s">
        <v>98</v>
      </c>
      <c r="U1831" s="24" t="s">
        <v>5743</v>
      </c>
      <c r="V1831" s="24">
        <v>400000</v>
      </c>
      <c r="W1831" s="39">
        <f t="shared" si="513"/>
        <v>0</v>
      </c>
      <c r="X1831" s="29">
        <f t="shared" si="514"/>
        <v>0</v>
      </c>
      <c r="Y1831" s="40">
        <f t="shared" si="515"/>
        <v>365</v>
      </c>
      <c r="Z1831" s="38">
        <f t="shared" si="516"/>
        <v>46081</v>
      </c>
      <c r="AA1831" s="41">
        <f t="shared" si="517"/>
        <v>181</v>
      </c>
      <c r="AB1831" s="24" t="s">
        <v>113</v>
      </c>
      <c r="AC1831" s="41">
        <f t="shared" si="518"/>
        <v>4533.0290000000005</v>
      </c>
      <c r="AD1831" s="41">
        <v>1</v>
      </c>
      <c r="AE1831" s="72">
        <f>INDEX(SA!$C$2:$G$11,MATCH(Details!S1831,SA!$C$2:$C$11,0),MATCH(Details!V1831,SA!$C$2:$G$2,0))*Y1831/(F1831-E1831+1)</f>
        <v>3841.55</v>
      </c>
      <c r="AF1831" s="41">
        <f t="shared" si="519"/>
        <v>0</v>
      </c>
      <c r="AG1831" s="41">
        <f t="shared" si="520"/>
        <v>0</v>
      </c>
      <c r="AH1831" s="41">
        <f t="shared" si="521"/>
        <v>691.47900000000004</v>
      </c>
      <c r="AI1831" s="60">
        <f t="shared" si="522"/>
        <v>153.66200000000001</v>
      </c>
      <c r="AJ1831" s="60">
        <f t="shared" si="523"/>
        <v>864.34875000000011</v>
      </c>
      <c r="AK1831" s="60">
        <f t="shared" si="524"/>
        <v>1904.9878082191783</v>
      </c>
      <c r="AL1831" s="60">
        <f t="shared" si="525"/>
        <v>1400.1660390410959</v>
      </c>
      <c r="AM1831" s="41">
        <f t="shared" si="526"/>
        <v>1423.3732109589046</v>
      </c>
      <c r="AN1831" s="42">
        <f t="shared" si="527"/>
        <v>45715</v>
      </c>
      <c r="AO1831" s="43">
        <f t="shared" si="528"/>
        <v>3841.55</v>
      </c>
    </row>
    <row r="1832" spans="1:41" s="24" customFormat="1" ht="15.75" customHeight="1" x14ac:dyDescent="0.35">
      <c r="A1832" s="36" t="s">
        <v>27</v>
      </c>
      <c r="B1832" s="36">
        <v>202509</v>
      </c>
      <c r="C1832" s="24" t="s">
        <v>736</v>
      </c>
      <c r="D1832" s="24" t="s">
        <v>119</v>
      </c>
      <c r="E1832" s="62">
        <v>45901</v>
      </c>
      <c r="F1832" s="62">
        <v>46265</v>
      </c>
      <c r="G1832" s="37" t="s">
        <v>1090</v>
      </c>
      <c r="H1832" s="36">
        <v>652361</v>
      </c>
      <c r="I1832" s="63">
        <v>28491</v>
      </c>
      <c r="J1832" s="24" t="s">
        <v>4737</v>
      </c>
      <c r="K1832" s="63">
        <f t="shared" si="511"/>
        <v>45901</v>
      </c>
      <c r="L1832" s="55">
        <f t="shared" si="512"/>
        <v>0.04</v>
      </c>
      <c r="M1832" s="76">
        <v>0.22500000000000001</v>
      </c>
      <c r="N1832" s="62">
        <v>45901</v>
      </c>
      <c r="O1832" s="62">
        <v>46265</v>
      </c>
      <c r="P1832" s="63"/>
      <c r="Q1832" s="63"/>
      <c r="R1832" s="78">
        <v>47</v>
      </c>
      <c r="S1832" s="63" t="str">
        <f>VLOOKUP(R1832,SA!$B$3:$C$11,2,1)</f>
        <v>46-55</v>
      </c>
      <c r="T1832" s="38" t="s">
        <v>98</v>
      </c>
      <c r="U1832" s="24" t="s">
        <v>5747</v>
      </c>
      <c r="V1832" s="24">
        <v>400000</v>
      </c>
      <c r="W1832" s="39">
        <f t="shared" si="513"/>
        <v>0</v>
      </c>
      <c r="X1832" s="29">
        <f t="shared" si="514"/>
        <v>0</v>
      </c>
      <c r="Y1832" s="40">
        <f t="shared" si="515"/>
        <v>365</v>
      </c>
      <c r="Z1832" s="38">
        <f t="shared" si="516"/>
        <v>46081</v>
      </c>
      <c r="AA1832" s="41">
        <f t="shared" si="517"/>
        <v>181</v>
      </c>
      <c r="AB1832" s="24" t="s">
        <v>113</v>
      </c>
      <c r="AC1832" s="41">
        <f t="shared" si="518"/>
        <v>8108.2165999999997</v>
      </c>
      <c r="AD1832" s="41">
        <v>1</v>
      </c>
      <c r="AE1832" s="72">
        <f>INDEX(SA!$C$2:$G$11,MATCH(Details!S1832,SA!$C$2:$C$11,0),MATCH(Details!V1832,SA!$C$2:$G$2,0))*Y1832/(F1832-E1832+1)</f>
        <v>6871.37</v>
      </c>
      <c r="AF1832" s="41">
        <f t="shared" si="519"/>
        <v>0</v>
      </c>
      <c r="AG1832" s="41">
        <f t="shared" si="520"/>
        <v>0</v>
      </c>
      <c r="AH1832" s="41">
        <f t="shared" si="521"/>
        <v>1236.8465999999999</v>
      </c>
      <c r="AI1832" s="60">
        <f t="shared" si="522"/>
        <v>274.85480000000001</v>
      </c>
      <c r="AJ1832" s="60">
        <f t="shared" si="523"/>
        <v>1546.05825</v>
      </c>
      <c r="AK1832" s="60">
        <f t="shared" si="524"/>
        <v>3407.446493150685</v>
      </c>
      <c r="AL1832" s="60">
        <f t="shared" si="525"/>
        <v>2504.4731724657536</v>
      </c>
      <c r="AM1832" s="41">
        <f t="shared" si="526"/>
        <v>2545.9837775342462</v>
      </c>
      <c r="AN1832" s="42">
        <f t="shared" si="527"/>
        <v>45715</v>
      </c>
      <c r="AO1832" s="43">
        <f t="shared" si="528"/>
        <v>6871.37</v>
      </c>
    </row>
    <row r="1833" spans="1:41" s="24" customFormat="1" ht="15.75" customHeight="1" x14ac:dyDescent="0.35">
      <c r="A1833" s="36" t="s">
        <v>27</v>
      </c>
      <c r="B1833" s="36">
        <v>202509</v>
      </c>
      <c r="C1833" s="24" t="s">
        <v>736</v>
      </c>
      <c r="D1833" s="24" t="s">
        <v>119</v>
      </c>
      <c r="E1833" s="62">
        <v>45901</v>
      </c>
      <c r="F1833" s="62">
        <v>46265</v>
      </c>
      <c r="G1833" s="37" t="s">
        <v>2146</v>
      </c>
      <c r="H1833" s="36">
        <v>652361</v>
      </c>
      <c r="I1833" s="63">
        <v>24108</v>
      </c>
      <c r="J1833" s="24" t="s">
        <v>4738</v>
      </c>
      <c r="K1833" s="63">
        <f t="shared" si="511"/>
        <v>45901</v>
      </c>
      <c r="L1833" s="55">
        <f t="shared" si="512"/>
        <v>0.04</v>
      </c>
      <c r="M1833" s="76">
        <v>0.22500000000000001</v>
      </c>
      <c r="N1833" s="62">
        <v>45901</v>
      </c>
      <c r="O1833" s="62">
        <v>46265</v>
      </c>
      <c r="P1833" s="63"/>
      <c r="Q1833" s="63"/>
      <c r="R1833" s="78">
        <v>59</v>
      </c>
      <c r="S1833" s="63" t="str">
        <f>VLOOKUP(R1833,SA!$B$3:$C$11,2,1)</f>
        <v>56-65</v>
      </c>
      <c r="T1833" s="38" t="s">
        <v>97</v>
      </c>
      <c r="U1833" s="24" t="s">
        <v>5744</v>
      </c>
      <c r="V1833" s="24">
        <v>400000</v>
      </c>
      <c r="W1833" s="39">
        <f t="shared" si="513"/>
        <v>0</v>
      </c>
      <c r="X1833" s="29">
        <f t="shared" si="514"/>
        <v>0</v>
      </c>
      <c r="Y1833" s="40">
        <f t="shared" si="515"/>
        <v>365</v>
      </c>
      <c r="Z1833" s="38">
        <f t="shared" si="516"/>
        <v>46081</v>
      </c>
      <c r="AA1833" s="41">
        <f t="shared" si="517"/>
        <v>181</v>
      </c>
      <c r="AB1833" s="24" t="s">
        <v>113</v>
      </c>
      <c r="AC1833" s="41">
        <f t="shared" si="518"/>
        <v>11909.7282</v>
      </c>
      <c r="AD1833" s="41">
        <v>1</v>
      </c>
      <c r="AE1833" s="72">
        <f>INDEX(SA!$C$2:$G$11,MATCH(Details!S1833,SA!$C$2:$C$11,0),MATCH(Details!V1833,SA!$C$2:$G$2,0))*Y1833/(F1833-E1833+1)</f>
        <v>10092.99</v>
      </c>
      <c r="AF1833" s="41">
        <f t="shared" si="519"/>
        <v>0</v>
      </c>
      <c r="AG1833" s="41">
        <f t="shared" si="520"/>
        <v>0</v>
      </c>
      <c r="AH1833" s="41">
        <f t="shared" si="521"/>
        <v>1816.7382</v>
      </c>
      <c r="AI1833" s="60">
        <f t="shared" si="522"/>
        <v>403.71960000000001</v>
      </c>
      <c r="AJ1833" s="60">
        <f t="shared" si="523"/>
        <v>2270.9227500000002</v>
      </c>
      <c r="AK1833" s="60">
        <f t="shared" si="524"/>
        <v>5005.0169589041097</v>
      </c>
      <c r="AL1833" s="60">
        <f t="shared" si="525"/>
        <v>3678.6874647945206</v>
      </c>
      <c r="AM1833" s="41">
        <f t="shared" si="526"/>
        <v>3739.6601852054787</v>
      </c>
      <c r="AN1833" s="42">
        <f t="shared" si="527"/>
        <v>45715</v>
      </c>
      <c r="AO1833" s="43">
        <f t="shared" si="528"/>
        <v>10092.99</v>
      </c>
    </row>
    <row r="1834" spans="1:41" s="24" customFormat="1" ht="15.75" customHeight="1" x14ac:dyDescent="0.35">
      <c r="A1834" s="36" t="s">
        <v>27</v>
      </c>
      <c r="B1834" s="36">
        <v>202509</v>
      </c>
      <c r="C1834" s="24" t="s">
        <v>736</v>
      </c>
      <c r="D1834" s="24" t="s">
        <v>119</v>
      </c>
      <c r="E1834" s="62">
        <v>45901</v>
      </c>
      <c r="F1834" s="62">
        <v>46265</v>
      </c>
      <c r="G1834" s="37" t="s">
        <v>453</v>
      </c>
      <c r="H1834" s="36">
        <v>652361</v>
      </c>
      <c r="I1834" s="63">
        <v>35148</v>
      </c>
      <c r="J1834" s="24" t="s">
        <v>4739</v>
      </c>
      <c r="K1834" s="63">
        <f t="shared" si="511"/>
        <v>45901</v>
      </c>
      <c r="L1834" s="55">
        <f t="shared" si="512"/>
        <v>0.04</v>
      </c>
      <c r="M1834" s="76">
        <v>0.22500000000000001</v>
      </c>
      <c r="N1834" s="62">
        <v>45901</v>
      </c>
      <c r="O1834" s="62">
        <v>46265</v>
      </c>
      <c r="P1834" s="63"/>
      <c r="Q1834" s="63"/>
      <c r="R1834" s="78">
        <v>29</v>
      </c>
      <c r="S1834" s="63" t="str">
        <f>VLOOKUP(R1834,SA!$B$3:$C$11,2,1)</f>
        <v>26-35</v>
      </c>
      <c r="T1834" s="38" t="s">
        <v>97</v>
      </c>
      <c r="U1834" s="24" t="s">
        <v>56</v>
      </c>
      <c r="V1834" s="24">
        <v>400000</v>
      </c>
      <c r="W1834" s="39">
        <f t="shared" si="513"/>
        <v>400000</v>
      </c>
      <c r="X1834" s="29">
        <f t="shared" si="514"/>
        <v>1</v>
      </c>
      <c r="Y1834" s="40">
        <f t="shared" si="515"/>
        <v>365</v>
      </c>
      <c r="Z1834" s="38">
        <f t="shared" si="516"/>
        <v>46081</v>
      </c>
      <c r="AA1834" s="41">
        <f t="shared" si="517"/>
        <v>181</v>
      </c>
      <c r="AB1834" s="24" t="s">
        <v>113</v>
      </c>
      <c r="AC1834" s="41">
        <f t="shared" si="518"/>
        <v>4533.0290000000005</v>
      </c>
      <c r="AD1834" s="41">
        <v>1</v>
      </c>
      <c r="AE1834" s="72">
        <f>INDEX(SA!$C$2:$G$11,MATCH(Details!S1834,SA!$C$2:$C$11,0),MATCH(Details!V1834,SA!$C$2:$G$2,0))*Y1834/(F1834-E1834+1)</f>
        <v>3841.55</v>
      </c>
      <c r="AF1834" s="41">
        <f t="shared" si="519"/>
        <v>0</v>
      </c>
      <c r="AG1834" s="41">
        <f t="shared" si="520"/>
        <v>0</v>
      </c>
      <c r="AH1834" s="41">
        <f t="shared" si="521"/>
        <v>691.47900000000004</v>
      </c>
      <c r="AI1834" s="60">
        <f t="shared" si="522"/>
        <v>153.66200000000001</v>
      </c>
      <c r="AJ1834" s="60">
        <f t="shared" si="523"/>
        <v>864.34875000000011</v>
      </c>
      <c r="AK1834" s="60">
        <f t="shared" si="524"/>
        <v>1904.9878082191783</v>
      </c>
      <c r="AL1834" s="60">
        <f t="shared" si="525"/>
        <v>1400.1660390410959</v>
      </c>
      <c r="AM1834" s="41">
        <f t="shared" si="526"/>
        <v>1423.3732109589046</v>
      </c>
      <c r="AN1834" s="42">
        <f t="shared" si="527"/>
        <v>45715</v>
      </c>
      <c r="AO1834" s="43">
        <f t="shared" si="528"/>
        <v>3841.55</v>
      </c>
    </row>
    <row r="1835" spans="1:41" s="24" customFormat="1" ht="15.75" customHeight="1" x14ac:dyDescent="0.35">
      <c r="A1835" s="36" t="s">
        <v>27</v>
      </c>
      <c r="B1835" s="36">
        <v>202509</v>
      </c>
      <c r="C1835" s="24" t="s">
        <v>736</v>
      </c>
      <c r="D1835" s="24" t="s">
        <v>119</v>
      </c>
      <c r="E1835" s="62">
        <v>45901</v>
      </c>
      <c r="F1835" s="62">
        <v>46265</v>
      </c>
      <c r="G1835" s="37" t="s">
        <v>1819</v>
      </c>
      <c r="H1835" s="36">
        <v>652362</v>
      </c>
      <c r="I1835" s="63">
        <v>28621</v>
      </c>
      <c r="J1835" s="24" t="s">
        <v>4740</v>
      </c>
      <c r="K1835" s="63">
        <f t="shared" si="511"/>
        <v>45901</v>
      </c>
      <c r="L1835" s="55">
        <f t="shared" si="512"/>
        <v>0.04</v>
      </c>
      <c r="M1835" s="76">
        <v>0.22500000000000001</v>
      </c>
      <c r="N1835" s="62">
        <v>45901</v>
      </c>
      <c r="O1835" s="62">
        <v>46265</v>
      </c>
      <c r="P1835" s="63"/>
      <c r="Q1835" s="63"/>
      <c r="R1835" s="78">
        <v>47</v>
      </c>
      <c r="S1835" s="63" t="str">
        <f>VLOOKUP(R1835,SA!$B$3:$C$11,2,1)</f>
        <v>46-55</v>
      </c>
      <c r="T1835" s="38" t="s">
        <v>98</v>
      </c>
      <c r="U1835" s="24" t="s">
        <v>5747</v>
      </c>
      <c r="V1835" s="24">
        <v>400000</v>
      </c>
      <c r="W1835" s="39">
        <f t="shared" si="513"/>
        <v>0</v>
      </c>
      <c r="X1835" s="29">
        <f t="shared" si="514"/>
        <v>0</v>
      </c>
      <c r="Y1835" s="40">
        <f t="shared" si="515"/>
        <v>365</v>
      </c>
      <c r="Z1835" s="38">
        <f t="shared" si="516"/>
        <v>46081</v>
      </c>
      <c r="AA1835" s="41">
        <f t="shared" si="517"/>
        <v>181</v>
      </c>
      <c r="AB1835" s="24" t="s">
        <v>113</v>
      </c>
      <c r="AC1835" s="41">
        <f t="shared" si="518"/>
        <v>8108.2165999999997</v>
      </c>
      <c r="AD1835" s="41">
        <v>1</v>
      </c>
      <c r="AE1835" s="72">
        <f>INDEX(SA!$C$2:$G$11,MATCH(Details!S1835,SA!$C$2:$C$11,0),MATCH(Details!V1835,SA!$C$2:$G$2,0))*Y1835/(F1835-E1835+1)</f>
        <v>6871.37</v>
      </c>
      <c r="AF1835" s="41">
        <f t="shared" si="519"/>
        <v>0</v>
      </c>
      <c r="AG1835" s="41">
        <f t="shared" si="520"/>
        <v>0</v>
      </c>
      <c r="AH1835" s="41">
        <f t="shared" si="521"/>
        <v>1236.8465999999999</v>
      </c>
      <c r="AI1835" s="60">
        <f t="shared" si="522"/>
        <v>274.85480000000001</v>
      </c>
      <c r="AJ1835" s="60">
        <f t="shared" si="523"/>
        <v>1546.05825</v>
      </c>
      <c r="AK1835" s="60">
        <f t="shared" si="524"/>
        <v>3407.446493150685</v>
      </c>
      <c r="AL1835" s="60">
        <f t="shared" si="525"/>
        <v>2504.4731724657536</v>
      </c>
      <c r="AM1835" s="41">
        <f t="shared" si="526"/>
        <v>2545.9837775342462</v>
      </c>
      <c r="AN1835" s="42">
        <f t="shared" si="527"/>
        <v>45715</v>
      </c>
      <c r="AO1835" s="43">
        <f t="shared" si="528"/>
        <v>6871.37</v>
      </c>
    </row>
    <row r="1836" spans="1:41" s="24" customFormat="1" ht="15.75" customHeight="1" x14ac:dyDescent="0.35">
      <c r="A1836" s="36" t="s">
        <v>27</v>
      </c>
      <c r="B1836" s="36">
        <v>202509</v>
      </c>
      <c r="C1836" s="24" t="s">
        <v>736</v>
      </c>
      <c r="D1836" s="24" t="s">
        <v>119</v>
      </c>
      <c r="E1836" s="62">
        <v>45901</v>
      </c>
      <c r="F1836" s="62">
        <v>46265</v>
      </c>
      <c r="G1836" s="37" t="s">
        <v>2147</v>
      </c>
      <c r="H1836" s="36">
        <v>652362</v>
      </c>
      <c r="I1836" s="63">
        <v>27760</v>
      </c>
      <c r="J1836" s="24" t="s">
        <v>4741</v>
      </c>
      <c r="K1836" s="63">
        <f t="shared" si="511"/>
        <v>45901</v>
      </c>
      <c r="L1836" s="55">
        <f t="shared" si="512"/>
        <v>0.04</v>
      </c>
      <c r="M1836" s="76">
        <v>0.22500000000000001</v>
      </c>
      <c r="N1836" s="62">
        <v>45901</v>
      </c>
      <c r="O1836" s="62">
        <v>46265</v>
      </c>
      <c r="P1836" s="63"/>
      <c r="Q1836" s="63"/>
      <c r="R1836" s="78">
        <v>49</v>
      </c>
      <c r="S1836" s="63" t="str">
        <f>VLOOKUP(R1836,SA!$B$3:$C$11,2,1)</f>
        <v>46-55</v>
      </c>
      <c r="T1836" s="38" t="s">
        <v>97</v>
      </c>
      <c r="U1836" s="24" t="s">
        <v>5744</v>
      </c>
      <c r="V1836" s="24">
        <v>400000</v>
      </c>
      <c r="W1836" s="39">
        <f t="shared" si="513"/>
        <v>0</v>
      </c>
      <c r="X1836" s="29">
        <f t="shared" si="514"/>
        <v>0</v>
      </c>
      <c r="Y1836" s="40">
        <f t="shared" si="515"/>
        <v>365</v>
      </c>
      <c r="Z1836" s="38">
        <f t="shared" si="516"/>
        <v>46081</v>
      </c>
      <c r="AA1836" s="41">
        <f t="shared" si="517"/>
        <v>181</v>
      </c>
      <c r="AB1836" s="24" t="s">
        <v>113</v>
      </c>
      <c r="AC1836" s="41">
        <f t="shared" si="518"/>
        <v>8108.2165999999997</v>
      </c>
      <c r="AD1836" s="41">
        <v>1</v>
      </c>
      <c r="AE1836" s="72">
        <f>INDEX(SA!$C$2:$G$11,MATCH(Details!S1836,SA!$C$2:$C$11,0),MATCH(Details!V1836,SA!$C$2:$G$2,0))*Y1836/(F1836-E1836+1)</f>
        <v>6871.37</v>
      </c>
      <c r="AF1836" s="41">
        <f t="shared" si="519"/>
        <v>0</v>
      </c>
      <c r="AG1836" s="41">
        <f t="shared" si="520"/>
        <v>0</v>
      </c>
      <c r="AH1836" s="41">
        <f t="shared" si="521"/>
        <v>1236.8465999999999</v>
      </c>
      <c r="AI1836" s="60">
        <f t="shared" si="522"/>
        <v>274.85480000000001</v>
      </c>
      <c r="AJ1836" s="60">
        <f t="shared" si="523"/>
        <v>1546.05825</v>
      </c>
      <c r="AK1836" s="60">
        <f t="shared" si="524"/>
        <v>3407.446493150685</v>
      </c>
      <c r="AL1836" s="60">
        <f t="shared" si="525"/>
        <v>2504.4731724657536</v>
      </c>
      <c r="AM1836" s="41">
        <f t="shared" si="526"/>
        <v>2545.9837775342462</v>
      </c>
      <c r="AN1836" s="42">
        <f t="shared" si="527"/>
        <v>45715</v>
      </c>
      <c r="AO1836" s="43">
        <f t="shared" si="528"/>
        <v>6871.37</v>
      </c>
    </row>
    <row r="1837" spans="1:41" s="24" customFormat="1" ht="15.75" customHeight="1" x14ac:dyDescent="0.35">
      <c r="A1837" s="36" t="s">
        <v>27</v>
      </c>
      <c r="B1837" s="36">
        <v>202509</v>
      </c>
      <c r="C1837" s="24" t="s">
        <v>736</v>
      </c>
      <c r="D1837" s="24" t="s">
        <v>119</v>
      </c>
      <c r="E1837" s="62">
        <v>45901</v>
      </c>
      <c r="F1837" s="62">
        <v>46265</v>
      </c>
      <c r="G1837" s="37" t="s">
        <v>206</v>
      </c>
      <c r="H1837" s="36">
        <v>652362</v>
      </c>
      <c r="I1837" s="63">
        <v>36096</v>
      </c>
      <c r="J1837" s="24" t="s">
        <v>4742</v>
      </c>
      <c r="K1837" s="63">
        <f t="shared" si="511"/>
        <v>45901</v>
      </c>
      <c r="L1837" s="55">
        <f t="shared" si="512"/>
        <v>0.04</v>
      </c>
      <c r="M1837" s="76">
        <v>0.22500000000000001</v>
      </c>
      <c r="N1837" s="62">
        <v>45901</v>
      </c>
      <c r="O1837" s="62">
        <v>46265</v>
      </c>
      <c r="P1837" s="63"/>
      <c r="Q1837" s="63"/>
      <c r="R1837" s="78">
        <v>26</v>
      </c>
      <c r="S1837" s="63" t="str">
        <f>VLOOKUP(R1837,SA!$B$3:$C$11,2,1)</f>
        <v>26-35</v>
      </c>
      <c r="T1837" s="38" t="s">
        <v>98</v>
      </c>
      <c r="U1837" s="24" t="s">
        <v>56</v>
      </c>
      <c r="V1837" s="24">
        <v>400000</v>
      </c>
      <c r="W1837" s="39">
        <f t="shared" si="513"/>
        <v>400000</v>
      </c>
      <c r="X1837" s="29">
        <f t="shared" si="514"/>
        <v>1</v>
      </c>
      <c r="Y1837" s="40">
        <f t="shared" si="515"/>
        <v>365</v>
      </c>
      <c r="Z1837" s="38">
        <f t="shared" si="516"/>
        <v>46081</v>
      </c>
      <c r="AA1837" s="41">
        <f t="shared" si="517"/>
        <v>181</v>
      </c>
      <c r="AB1837" s="24" t="s">
        <v>113</v>
      </c>
      <c r="AC1837" s="41">
        <f t="shared" si="518"/>
        <v>4533.0290000000005</v>
      </c>
      <c r="AD1837" s="41">
        <v>1</v>
      </c>
      <c r="AE1837" s="72">
        <f>INDEX(SA!$C$2:$G$11,MATCH(Details!S1837,SA!$C$2:$C$11,0),MATCH(Details!V1837,SA!$C$2:$G$2,0))*Y1837/(F1837-E1837+1)</f>
        <v>3841.55</v>
      </c>
      <c r="AF1837" s="41">
        <f t="shared" si="519"/>
        <v>0</v>
      </c>
      <c r="AG1837" s="41">
        <f t="shared" si="520"/>
        <v>0</v>
      </c>
      <c r="AH1837" s="41">
        <f t="shared" si="521"/>
        <v>691.47900000000004</v>
      </c>
      <c r="AI1837" s="60">
        <f t="shared" si="522"/>
        <v>153.66200000000001</v>
      </c>
      <c r="AJ1837" s="60">
        <f t="shared" si="523"/>
        <v>864.34875000000011</v>
      </c>
      <c r="AK1837" s="60">
        <f t="shared" si="524"/>
        <v>1904.9878082191783</v>
      </c>
      <c r="AL1837" s="60">
        <f t="shared" si="525"/>
        <v>1400.1660390410959</v>
      </c>
      <c r="AM1837" s="41">
        <f t="shared" si="526"/>
        <v>1423.3732109589046</v>
      </c>
      <c r="AN1837" s="42">
        <f t="shared" si="527"/>
        <v>45715</v>
      </c>
      <c r="AO1837" s="43">
        <f t="shared" si="528"/>
        <v>3841.55</v>
      </c>
    </row>
    <row r="1838" spans="1:41" s="24" customFormat="1" ht="15.75" customHeight="1" x14ac:dyDescent="0.35">
      <c r="A1838" s="36" t="s">
        <v>27</v>
      </c>
      <c r="B1838" s="36">
        <v>202509</v>
      </c>
      <c r="C1838" s="24" t="s">
        <v>736</v>
      </c>
      <c r="D1838" s="24" t="s">
        <v>119</v>
      </c>
      <c r="E1838" s="62">
        <v>45901</v>
      </c>
      <c r="F1838" s="62">
        <v>46265</v>
      </c>
      <c r="G1838" s="37" t="s">
        <v>2148</v>
      </c>
      <c r="H1838" s="36">
        <v>652369</v>
      </c>
      <c r="I1838" s="63">
        <v>23012</v>
      </c>
      <c r="J1838" s="24" t="s">
        <v>4743</v>
      </c>
      <c r="K1838" s="63">
        <f t="shared" si="511"/>
        <v>45901</v>
      </c>
      <c r="L1838" s="55">
        <f t="shared" si="512"/>
        <v>0.04</v>
      </c>
      <c r="M1838" s="76">
        <v>0.22500000000000001</v>
      </c>
      <c r="N1838" s="62">
        <v>45901</v>
      </c>
      <c r="O1838" s="62">
        <v>46265</v>
      </c>
      <c r="P1838" s="63"/>
      <c r="Q1838" s="63"/>
      <c r="R1838" s="78">
        <v>62</v>
      </c>
      <c r="S1838" s="63" t="str">
        <f>VLOOKUP(R1838,SA!$B$3:$C$11,2,1)</f>
        <v>56-65</v>
      </c>
      <c r="T1838" s="38" t="s">
        <v>98</v>
      </c>
      <c r="U1838" s="24" t="s">
        <v>5747</v>
      </c>
      <c r="V1838" s="24">
        <v>400000</v>
      </c>
      <c r="W1838" s="39">
        <f t="shared" si="513"/>
        <v>0</v>
      </c>
      <c r="X1838" s="29">
        <f t="shared" si="514"/>
        <v>0</v>
      </c>
      <c r="Y1838" s="40">
        <f t="shared" si="515"/>
        <v>365</v>
      </c>
      <c r="Z1838" s="38">
        <f t="shared" si="516"/>
        <v>46081</v>
      </c>
      <c r="AA1838" s="41">
        <f t="shared" si="517"/>
        <v>181</v>
      </c>
      <c r="AB1838" s="24" t="s">
        <v>113</v>
      </c>
      <c r="AC1838" s="41">
        <f t="shared" si="518"/>
        <v>11909.7282</v>
      </c>
      <c r="AD1838" s="41">
        <v>1</v>
      </c>
      <c r="AE1838" s="72">
        <f>INDEX(SA!$C$2:$G$11,MATCH(Details!S1838,SA!$C$2:$C$11,0),MATCH(Details!V1838,SA!$C$2:$G$2,0))*Y1838/(F1838-E1838+1)</f>
        <v>10092.99</v>
      </c>
      <c r="AF1838" s="41">
        <f t="shared" si="519"/>
        <v>0</v>
      </c>
      <c r="AG1838" s="41">
        <f t="shared" si="520"/>
        <v>0</v>
      </c>
      <c r="AH1838" s="41">
        <f t="shared" si="521"/>
        <v>1816.7382</v>
      </c>
      <c r="AI1838" s="60">
        <f t="shared" si="522"/>
        <v>403.71960000000001</v>
      </c>
      <c r="AJ1838" s="60">
        <f t="shared" si="523"/>
        <v>2270.9227500000002</v>
      </c>
      <c r="AK1838" s="60">
        <f t="shared" si="524"/>
        <v>5005.0169589041097</v>
      </c>
      <c r="AL1838" s="60">
        <f t="shared" si="525"/>
        <v>3678.6874647945206</v>
      </c>
      <c r="AM1838" s="41">
        <f t="shared" si="526"/>
        <v>3739.6601852054787</v>
      </c>
      <c r="AN1838" s="42">
        <f t="shared" si="527"/>
        <v>45715</v>
      </c>
      <c r="AO1838" s="43">
        <f t="shared" si="528"/>
        <v>10092.99</v>
      </c>
    </row>
    <row r="1839" spans="1:41" s="24" customFormat="1" ht="15.75" customHeight="1" x14ac:dyDescent="0.35">
      <c r="A1839" s="36" t="s">
        <v>27</v>
      </c>
      <c r="B1839" s="36">
        <v>202509</v>
      </c>
      <c r="C1839" s="24" t="s">
        <v>736</v>
      </c>
      <c r="D1839" s="24" t="s">
        <v>119</v>
      </c>
      <c r="E1839" s="62">
        <v>45901</v>
      </c>
      <c r="F1839" s="62">
        <v>46265</v>
      </c>
      <c r="G1839" s="37" t="s">
        <v>2149</v>
      </c>
      <c r="H1839" s="36">
        <v>652369</v>
      </c>
      <c r="I1839" s="63">
        <v>17885</v>
      </c>
      <c r="J1839" s="24" t="s">
        <v>4744</v>
      </c>
      <c r="K1839" s="63">
        <f t="shared" si="511"/>
        <v>45901</v>
      </c>
      <c r="L1839" s="55">
        <f t="shared" si="512"/>
        <v>0.04</v>
      </c>
      <c r="M1839" s="76">
        <v>0.22500000000000001</v>
      </c>
      <c r="N1839" s="62">
        <v>45901</v>
      </c>
      <c r="O1839" s="62">
        <v>46265</v>
      </c>
      <c r="P1839" s="63"/>
      <c r="Q1839" s="63"/>
      <c r="R1839" s="78">
        <v>76</v>
      </c>
      <c r="S1839" s="63" t="str">
        <f>VLOOKUP(R1839,SA!$B$3:$C$11,2,1)</f>
        <v>76-80</v>
      </c>
      <c r="T1839" s="38" t="s">
        <v>97</v>
      </c>
      <c r="U1839" s="24" t="s">
        <v>5744</v>
      </c>
      <c r="V1839" s="24">
        <v>400000</v>
      </c>
      <c r="W1839" s="39">
        <f t="shared" si="513"/>
        <v>0</v>
      </c>
      <c r="X1839" s="29">
        <f t="shared" si="514"/>
        <v>0</v>
      </c>
      <c r="Y1839" s="40">
        <f t="shared" si="515"/>
        <v>365</v>
      </c>
      <c r="Z1839" s="38">
        <f t="shared" si="516"/>
        <v>46081</v>
      </c>
      <c r="AA1839" s="41">
        <f t="shared" si="517"/>
        <v>181</v>
      </c>
      <c r="AB1839" s="24" t="s">
        <v>113</v>
      </c>
      <c r="AC1839" s="41">
        <f t="shared" si="518"/>
        <v>27110.087</v>
      </c>
      <c r="AD1839" s="41">
        <v>1</v>
      </c>
      <c r="AE1839" s="72">
        <f>INDEX(SA!$C$2:$G$11,MATCH(Details!S1839,SA!$C$2:$C$11,0),MATCH(Details!V1839,SA!$C$2:$G$2,0))*Y1839/(F1839-E1839+1)</f>
        <v>22974.65</v>
      </c>
      <c r="AF1839" s="41">
        <f t="shared" si="519"/>
        <v>0</v>
      </c>
      <c r="AG1839" s="41">
        <f t="shared" si="520"/>
        <v>0</v>
      </c>
      <c r="AH1839" s="41">
        <f t="shared" si="521"/>
        <v>4135.4369999999999</v>
      </c>
      <c r="AI1839" s="60">
        <f t="shared" si="522"/>
        <v>918.9860000000001</v>
      </c>
      <c r="AJ1839" s="60">
        <f t="shared" si="523"/>
        <v>5169.2962500000003</v>
      </c>
      <c r="AK1839" s="60">
        <f t="shared" si="524"/>
        <v>11392.908630136988</v>
      </c>
      <c r="AL1839" s="60">
        <f t="shared" si="525"/>
        <v>8373.7878431506851</v>
      </c>
      <c r="AM1839" s="41">
        <f t="shared" si="526"/>
        <v>8512.5799068493143</v>
      </c>
      <c r="AN1839" s="42">
        <f t="shared" si="527"/>
        <v>45715</v>
      </c>
      <c r="AO1839" s="43">
        <f t="shared" si="528"/>
        <v>22974.65</v>
      </c>
    </row>
    <row r="1840" spans="1:41" s="24" customFormat="1" ht="15.75" customHeight="1" x14ac:dyDescent="0.35">
      <c r="A1840" s="36" t="s">
        <v>27</v>
      </c>
      <c r="B1840" s="36">
        <v>202509</v>
      </c>
      <c r="C1840" s="24" t="s">
        <v>736</v>
      </c>
      <c r="D1840" s="24" t="s">
        <v>119</v>
      </c>
      <c r="E1840" s="62">
        <v>45901</v>
      </c>
      <c r="F1840" s="62">
        <v>46265</v>
      </c>
      <c r="G1840" s="37" t="s">
        <v>413</v>
      </c>
      <c r="H1840" s="36">
        <v>652369</v>
      </c>
      <c r="I1840" s="63">
        <v>31233</v>
      </c>
      <c r="J1840" s="24" t="s">
        <v>4745</v>
      </c>
      <c r="K1840" s="63">
        <f t="shared" si="511"/>
        <v>45901</v>
      </c>
      <c r="L1840" s="55">
        <f t="shared" si="512"/>
        <v>0.04</v>
      </c>
      <c r="M1840" s="76">
        <v>0.22500000000000001</v>
      </c>
      <c r="N1840" s="62">
        <v>45901</v>
      </c>
      <c r="O1840" s="62">
        <v>46265</v>
      </c>
      <c r="P1840" s="63"/>
      <c r="Q1840" s="63"/>
      <c r="R1840" s="78">
        <v>40</v>
      </c>
      <c r="S1840" s="63" t="str">
        <f>VLOOKUP(R1840,SA!$B$3:$C$11,2,1)</f>
        <v>36-45</v>
      </c>
      <c r="T1840" s="38" t="s">
        <v>97</v>
      </c>
      <c r="U1840" s="24" t="s">
        <v>56</v>
      </c>
      <c r="V1840" s="24">
        <v>400000</v>
      </c>
      <c r="W1840" s="39">
        <f t="shared" si="513"/>
        <v>400000</v>
      </c>
      <c r="X1840" s="29">
        <f t="shared" si="514"/>
        <v>1</v>
      </c>
      <c r="Y1840" s="40">
        <f t="shared" si="515"/>
        <v>365</v>
      </c>
      <c r="Z1840" s="38">
        <f t="shared" si="516"/>
        <v>46081</v>
      </c>
      <c r="AA1840" s="41">
        <f t="shared" si="517"/>
        <v>181</v>
      </c>
      <c r="AB1840" s="24" t="s">
        <v>113</v>
      </c>
      <c r="AC1840" s="41">
        <f t="shared" si="518"/>
        <v>5496.5225999999993</v>
      </c>
      <c r="AD1840" s="41">
        <v>1</v>
      </c>
      <c r="AE1840" s="72">
        <f>INDEX(SA!$C$2:$G$11,MATCH(Details!S1840,SA!$C$2:$C$11,0),MATCH(Details!V1840,SA!$C$2:$G$2,0))*Y1840/(F1840-E1840+1)</f>
        <v>4658.07</v>
      </c>
      <c r="AF1840" s="41">
        <f t="shared" si="519"/>
        <v>0</v>
      </c>
      <c r="AG1840" s="41">
        <f t="shared" si="520"/>
        <v>0</v>
      </c>
      <c r="AH1840" s="41">
        <f t="shared" si="521"/>
        <v>838.45259999999996</v>
      </c>
      <c r="AI1840" s="60">
        <f t="shared" si="522"/>
        <v>186.3228</v>
      </c>
      <c r="AJ1840" s="60">
        <f t="shared" si="523"/>
        <v>1048.06575</v>
      </c>
      <c r="AK1840" s="60">
        <f t="shared" si="524"/>
        <v>2309.8922465753421</v>
      </c>
      <c r="AL1840" s="60">
        <f t="shared" si="525"/>
        <v>1697.7708012328765</v>
      </c>
      <c r="AM1840" s="41">
        <f t="shared" si="526"/>
        <v>1725.9106487671231</v>
      </c>
      <c r="AN1840" s="42">
        <f t="shared" si="527"/>
        <v>45715</v>
      </c>
      <c r="AO1840" s="43">
        <f t="shared" si="528"/>
        <v>4658.07</v>
      </c>
    </row>
    <row r="1841" spans="1:41" s="24" customFormat="1" ht="15.75" customHeight="1" x14ac:dyDescent="0.35">
      <c r="A1841" s="36" t="s">
        <v>27</v>
      </c>
      <c r="B1841" s="36">
        <v>202509</v>
      </c>
      <c r="C1841" s="24" t="s">
        <v>736</v>
      </c>
      <c r="D1841" s="24" t="s">
        <v>119</v>
      </c>
      <c r="E1841" s="62">
        <v>45901</v>
      </c>
      <c r="F1841" s="62">
        <v>46265</v>
      </c>
      <c r="G1841" s="37" t="s">
        <v>2150</v>
      </c>
      <c r="H1841" s="36">
        <v>652369</v>
      </c>
      <c r="I1841" s="63">
        <v>42565</v>
      </c>
      <c r="J1841" s="24" t="s">
        <v>4746</v>
      </c>
      <c r="K1841" s="63">
        <f t="shared" si="511"/>
        <v>45901</v>
      </c>
      <c r="L1841" s="55">
        <f t="shared" si="512"/>
        <v>0.04</v>
      </c>
      <c r="M1841" s="76">
        <v>0.22500000000000001</v>
      </c>
      <c r="N1841" s="62">
        <v>45901</v>
      </c>
      <c r="O1841" s="62">
        <v>46265</v>
      </c>
      <c r="P1841" s="63"/>
      <c r="Q1841" s="63"/>
      <c r="R1841" s="78">
        <v>9</v>
      </c>
      <c r="S1841" s="63" t="str">
        <f>VLOOKUP(R1841,SA!$B$3:$C$11,2,1)</f>
        <v>0-25</v>
      </c>
      <c r="T1841" s="38" t="s">
        <v>97</v>
      </c>
      <c r="U1841" s="24" t="s">
        <v>5745</v>
      </c>
      <c r="V1841" s="24">
        <v>400000</v>
      </c>
      <c r="W1841" s="39">
        <f t="shared" si="513"/>
        <v>0</v>
      </c>
      <c r="X1841" s="29">
        <f t="shared" si="514"/>
        <v>0</v>
      </c>
      <c r="Y1841" s="40">
        <f t="shared" si="515"/>
        <v>365</v>
      </c>
      <c r="Z1841" s="38">
        <f t="shared" si="516"/>
        <v>46081</v>
      </c>
      <c r="AA1841" s="41">
        <f t="shared" si="517"/>
        <v>181</v>
      </c>
      <c r="AB1841" s="24" t="s">
        <v>113</v>
      </c>
      <c r="AC1841" s="41">
        <f t="shared" si="518"/>
        <v>4043.8364000000001</v>
      </c>
      <c r="AD1841" s="41">
        <v>1</v>
      </c>
      <c r="AE1841" s="72">
        <f>INDEX(SA!$C$2:$G$11,MATCH(Details!S1841,SA!$C$2:$C$11,0),MATCH(Details!V1841,SA!$C$2:$G$2,0))*Y1841/(F1841-E1841+1)</f>
        <v>3426.98</v>
      </c>
      <c r="AF1841" s="41">
        <f t="shared" si="519"/>
        <v>0</v>
      </c>
      <c r="AG1841" s="41">
        <f t="shared" si="520"/>
        <v>0</v>
      </c>
      <c r="AH1841" s="41">
        <f t="shared" si="521"/>
        <v>616.85640000000001</v>
      </c>
      <c r="AI1841" s="60">
        <f t="shared" si="522"/>
        <v>137.07920000000001</v>
      </c>
      <c r="AJ1841" s="60">
        <f t="shared" si="523"/>
        <v>771.07050000000004</v>
      </c>
      <c r="AK1841" s="60">
        <f t="shared" si="524"/>
        <v>1699.4065205479453</v>
      </c>
      <c r="AL1841" s="60">
        <f t="shared" si="525"/>
        <v>1249.0637926027398</v>
      </c>
      <c r="AM1841" s="41">
        <f t="shared" si="526"/>
        <v>1269.7665073972601</v>
      </c>
      <c r="AN1841" s="42">
        <f t="shared" si="527"/>
        <v>45715</v>
      </c>
      <c r="AO1841" s="43">
        <f t="shared" si="528"/>
        <v>3426.98</v>
      </c>
    </row>
    <row r="1842" spans="1:41" s="24" customFormat="1" ht="15.75" customHeight="1" x14ac:dyDescent="0.35">
      <c r="A1842" s="36" t="s">
        <v>27</v>
      </c>
      <c r="B1842" s="36">
        <v>202509</v>
      </c>
      <c r="C1842" s="24" t="s">
        <v>736</v>
      </c>
      <c r="D1842" s="24" t="s">
        <v>119</v>
      </c>
      <c r="E1842" s="62">
        <v>45901</v>
      </c>
      <c r="F1842" s="62">
        <v>46265</v>
      </c>
      <c r="G1842" s="37" t="s">
        <v>2151</v>
      </c>
      <c r="H1842" s="36">
        <v>652369</v>
      </c>
      <c r="I1842" s="63">
        <v>43452</v>
      </c>
      <c r="J1842" s="24" t="s">
        <v>4747</v>
      </c>
      <c r="K1842" s="63">
        <f t="shared" si="511"/>
        <v>45901</v>
      </c>
      <c r="L1842" s="55">
        <f t="shared" si="512"/>
        <v>0.04</v>
      </c>
      <c r="M1842" s="76">
        <v>0.22500000000000001</v>
      </c>
      <c r="N1842" s="62">
        <v>45901</v>
      </c>
      <c r="O1842" s="62">
        <v>46265</v>
      </c>
      <c r="P1842" s="63"/>
      <c r="Q1842" s="63"/>
      <c r="R1842" s="78">
        <v>6</v>
      </c>
      <c r="S1842" s="63" t="str">
        <f>VLOOKUP(R1842,SA!$B$3:$C$11,2,1)</f>
        <v>0-25</v>
      </c>
      <c r="T1842" s="38" t="s">
        <v>97</v>
      </c>
      <c r="U1842" s="24" t="s">
        <v>5745</v>
      </c>
      <c r="V1842" s="24">
        <v>400000</v>
      </c>
      <c r="W1842" s="39">
        <f t="shared" si="513"/>
        <v>0</v>
      </c>
      <c r="X1842" s="29">
        <f t="shared" si="514"/>
        <v>0</v>
      </c>
      <c r="Y1842" s="40">
        <f t="shared" si="515"/>
        <v>365</v>
      </c>
      <c r="Z1842" s="38">
        <f t="shared" si="516"/>
        <v>46081</v>
      </c>
      <c r="AA1842" s="41">
        <f t="shared" si="517"/>
        <v>181</v>
      </c>
      <c r="AB1842" s="24" t="s">
        <v>113</v>
      </c>
      <c r="AC1842" s="41">
        <f t="shared" si="518"/>
        <v>4043.8364000000001</v>
      </c>
      <c r="AD1842" s="41">
        <v>1</v>
      </c>
      <c r="AE1842" s="72">
        <f>INDEX(SA!$C$2:$G$11,MATCH(Details!S1842,SA!$C$2:$C$11,0),MATCH(Details!V1842,SA!$C$2:$G$2,0))*Y1842/(F1842-E1842+1)</f>
        <v>3426.98</v>
      </c>
      <c r="AF1842" s="41">
        <f t="shared" si="519"/>
        <v>0</v>
      </c>
      <c r="AG1842" s="41">
        <f t="shared" si="520"/>
        <v>0</v>
      </c>
      <c r="AH1842" s="41">
        <f t="shared" si="521"/>
        <v>616.85640000000001</v>
      </c>
      <c r="AI1842" s="60">
        <f t="shared" si="522"/>
        <v>137.07920000000001</v>
      </c>
      <c r="AJ1842" s="60">
        <f t="shared" si="523"/>
        <v>771.07050000000004</v>
      </c>
      <c r="AK1842" s="60">
        <f t="shared" si="524"/>
        <v>1699.4065205479453</v>
      </c>
      <c r="AL1842" s="60">
        <f t="shared" si="525"/>
        <v>1249.0637926027398</v>
      </c>
      <c r="AM1842" s="41">
        <f t="shared" si="526"/>
        <v>1269.7665073972601</v>
      </c>
      <c r="AN1842" s="42">
        <f t="shared" si="527"/>
        <v>45715</v>
      </c>
      <c r="AO1842" s="43">
        <f t="shared" si="528"/>
        <v>3426.98</v>
      </c>
    </row>
    <row r="1843" spans="1:41" s="24" customFormat="1" ht="15.75" customHeight="1" x14ac:dyDescent="0.35">
      <c r="A1843" s="36" t="s">
        <v>27</v>
      </c>
      <c r="B1843" s="36">
        <v>202509</v>
      </c>
      <c r="C1843" s="24" t="s">
        <v>736</v>
      </c>
      <c r="D1843" s="24" t="s">
        <v>119</v>
      </c>
      <c r="E1843" s="62">
        <v>45901</v>
      </c>
      <c r="F1843" s="62">
        <v>46265</v>
      </c>
      <c r="G1843" s="37" t="s">
        <v>2152</v>
      </c>
      <c r="H1843" s="36">
        <v>652369</v>
      </c>
      <c r="I1843" s="63">
        <v>33776</v>
      </c>
      <c r="J1843" s="24" t="s">
        <v>4748</v>
      </c>
      <c r="K1843" s="63">
        <f t="shared" si="511"/>
        <v>45901</v>
      </c>
      <c r="L1843" s="55">
        <f t="shared" si="512"/>
        <v>0.04</v>
      </c>
      <c r="M1843" s="76">
        <v>0.22500000000000001</v>
      </c>
      <c r="N1843" s="62">
        <v>45901</v>
      </c>
      <c r="O1843" s="62">
        <v>46265</v>
      </c>
      <c r="P1843" s="63"/>
      <c r="Q1843" s="63"/>
      <c r="R1843" s="78">
        <v>33</v>
      </c>
      <c r="S1843" s="63" t="str">
        <f>VLOOKUP(R1843,SA!$B$3:$C$11,2,1)</f>
        <v>26-35</v>
      </c>
      <c r="T1843" s="38" t="s">
        <v>98</v>
      </c>
      <c r="U1843" s="24" t="s">
        <v>5743</v>
      </c>
      <c r="V1843" s="24">
        <v>400000</v>
      </c>
      <c r="W1843" s="39">
        <f t="shared" si="513"/>
        <v>0</v>
      </c>
      <c r="X1843" s="29">
        <f t="shared" si="514"/>
        <v>0</v>
      </c>
      <c r="Y1843" s="40">
        <f t="shared" si="515"/>
        <v>365</v>
      </c>
      <c r="Z1843" s="38">
        <f t="shared" si="516"/>
        <v>46081</v>
      </c>
      <c r="AA1843" s="41">
        <f t="shared" si="517"/>
        <v>181</v>
      </c>
      <c r="AB1843" s="24" t="s">
        <v>113</v>
      </c>
      <c r="AC1843" s="41">
        <f t="shared" si="518"/>
        <v>4533.0290000000005</v>
      </c>
      <c r="AD1843" s="41">
        <v>1</v>
      </c>
      <c r="AE1843" s="72">
        <f>INDEX(SA!$C$2:$G$11,MATCH(Details!S1843,SA!$C$2:$C$11,0),MATCH(Details!V1843,SA!$C$2:$G$2,0))*Y1843/(F1843-E1843+1)</f>
        <v>3841.55</v>
      </c>
      <c r="AF1843" s="41">
        <f t="shared" si="519"/>
        <v>0</v>
      </c>
      <c r="AG1843" s="41">
        <f t="shared" si="520"/>
        <v>0</v>
      </c>
      <c r="AH1843" s="41">
        <f t="shared" si="521"/>
        <v>691.47900000000004</v>
      </c>
      <c r="AI1843" s="60">
        <f t="shared" si="522"/>
        <v>153.66200000000001</v>
      </c>
      <c r="AJ1843" s="60">
        <f t="shared" si="523"/>
        <v>864.34875000000011</v>
      </c>
      <c r="AK1843" s="60">
        <f t="shared" si="524"/>
        <v>1904.9878082191783</v>
      </c>
      <c r="AL1843" s="60">
        <f t="shared" si="525"/>
        <v>1400.1660390410959</v>
      </c>
      <c r="AM1843" s="41">
        <f t="shared" si="526"/>
        <v>1423.3732109589046</v>
      </c>
      <c r="AN1843" s="42">
        <f t="shared" si="527"/>
        <v>45715</v>
      </c>
      <c r="AO1843" s="43">
        <f t="shared" si="528"/>
        <v>3841.55</v>
      </c>
    </row>
    <row r="1844" spans="1:41" s="24" customFormat="1" ht="15.75" customHeight="1" x14ac:dyDescent="0.35">
      <c r="A1844" s="36" t="s">
        <v>27</v>
      </c>
      <c r="B1844" s="36">
        <v>202509</v>
      </c>
      <c r="C1844" s="24" t="s">
        <v>736</v>
      </c>
      <c r="D1844" s="24" t="s">
        <v>119</v>
      </c>
      <c r="E1844" s="62">
        <v>45901</v>
      </c>
      <c r="F1844" s="62">
        <v>46265</v>
      </c>
      <c r="G1844" s="37" t="s">
        <v>2153</v>
      </c>
      <c r="H1844" s="36">
        <v>652371</v>
      </c>
      <c r="I1844" s="63">
        <v>40431</v>
      </c>
      <c r="J1844" s="24" t="s">
        <v>4749</v>
      </c>
      <c r="K1844" s="63">
        <f t="shared" si="511"/>
        <v>45901</v>
      </c>
      <c r="L1844" s="55">
        <f t="shared" si="512"/>
        <v>0.04</v>
      </c>
      <c r="M1844" s="76">
        <v>0.22500000000000001</v>
      </c>
      <c r="N1844" s="62">
        <v>45901</v>
      </c>
      <c r="O1844" s="62">
        <v>46265</v>
      </c>
      <c r="P1844" s="63"/>
      <c r="Q1844" s="63"/>
      <c r="R1844" s="78">
        <v>14</v>
      </c>
      <c r="S1844" s="63" t="str">
        <f>VLOOKUP(R1844,SA!$B$3:$C$11,2,1)</f>
        <v>0-25</v>
      </c>
      <c r="T1844" s="38" t="s">
        <v>97</v>
      </c>
      <c r="U1844" s="24" t="s">
        <v>5745</v>
      </c>
      <c r="V1844" s="24">
        <v>400000</v>
      </c>
      <c r="W1844" s="39">
        <f t="shared" si="513"/>
        <v>0</v>
      </c>
      <c r="X1844" s="29">
        <f t="shared" si="514"/>
        <v>0</v>
      </c>
      <c r="Y1844" s="40">
        <f t="shared" si="515"/>
        <v>365</v>
      </c>
      <c r="Z1844" s="38">
        <f t="shared" si="516"/>
        <v>46081</v>
      </c>
      <c r="AA1844" s="41">
        <f t="shared" si="517"/>
        <v>181</v>
      </c>
      <c r="AB1844" s="24" t="s">
        <v>113</v>
      </c>
      <c r="AC1844" s="41">
        <f t="shared" si="518"/>
        <v>4043.8364000000001</v>
      </c>
      <c r="AD1844" s="41">
        <v>1</v>
      </c>
      <c r="AE1844" s="72">
        <f>INDEX(SA!$C$2:$G$11,MATCH(Details!S1844,SA!$C$2:$C$11,0),MATCH(Details!V1844,SA!$C$2:$G$2,0))*Y1844/(F1844-E1844+1)</f>
        <v>3426.98</v>
      </c>
      <c r="AF1844" s="41">
        <f t="shared" si="519"/>
        <v>0</v>
      </c>
      <c r="AG1844" s="41">
        <f t="shared" si="520"/>
        <v>0</v>
      </c>
      <c r="AH1844" s="41">
        <f t="shared" si="521"/>
        <v>616.85640000000001</v>
      </c>
      <c r="AI1844" s="60">
        <f t="shared" si="522"/>
        <v>137.07920000000001</v>
      </c>
      <c r="AJ1844" s="60">
        <f t="shared" si="523"/>
        <v>771.07050000000004</v>
      </c>
      <c r="AK1844" s="60">
        <f t="shared" si="524"/>
        <v>1699.4065205479453</v>
      </c>
      <c r="AL1844" s="60">
        <f t="shared" si="525"/>
        <v>1249.0637926027398</v>
      </c>
      <c r="AM1844" s="41">
        <f t="shared" si="526"/>
        <v>1269.7665073972601</v>
      </c>
      <c r="AN1844" s="42">
        <f t="shared" si="527"/>
        <v>45715</v>
      </c>
      <c r="AO1844" s="43">
        <f t="shared" si="528"/>
        <v>3426.98</v>
      </c>
    </row>
    <row r="1845" spans="1:41" s="24" customFormat="1" ht="15.75" customHeight="1" x14ac:dyDescent="0.35">
      <c r="A1845" s="36" t="s">
        <v>27</v>
      </c>
      <c r="B1845" s="36">
        <v>202509</v>
      </c>
      <c r="C1845" s="24" t="s">
        <v>736</v>
      </c>
      <c r="D1845" s="24" t="s">
        <v>119</v>
      </c>
      <c r="E1845" s="62">
        <v>45901</v>
      </c>
      <c r="F1845" s="62">
        <v>46265</v>
      </c>
      <c r="G1845" s="37" t="s">
        <v>2154</v>
      </c>
      <c r="H1845" s="36">
        <v>652371</v>
      </c>
      <c r="I1845" s="63">
        <v>39682</v>
      </c>
      <c r="J1845" s="24" t="s">
        <v>4750</v>
      </c>
      <c r="K1845" s="63">
        <f t="shared" si="511"/>
        <v>45901</v>
      </c>
      <c r="L1845" s="55">
        <f t="shared" si="512"/>
        <v>0.04</v>
      </c>
      <c r="M1845" s="76">
        <v>0.22500000000000001</v>
      </c>
      <c r="N1845" s="62">
        <v>45901</v>
      </c>
      <c r="O1845" s="62">
        <v>46265</v>
      </c>
      <c r="P1845" s="63"/>
      <c r="Q1845" s="63"/>
      <c r="R1845" s="78">
        <v>17</v>
      </c>
      <c r="S1845" s="63" t="str">
        <f>VLOOKUP(R1845,SA!$B$3:$C$11,2,1)</f>
        <v>0-25</v>
      </c>
      <c r="T1845" s="38" t="s">
        <v>98</v>
      </c>
      <c r="U1845" s="24" t="s">
        <v>5746</v>
      </c>
      <c r="V1845" s="24">
        <v>400000</v>
      </c>
      <c r="W1845" s="39">
        <f t="shared" si="513"/>
        <v>0</v>
      </c>
      <c r="X1845" s="29">
        <f t="shared" si="514"/>
        <v>0</v>
      </c>
      <c r="Y1845" s="40">
        <f t="shared" si="515"/>
        <v>365</v>
      </c>
      <c r="Z1845" s="38">
        <f t="shared" si="516"/>
        <v>46081</v>
      </c>
      <c r="AA1845" s="41">
        <f t="shared" si="517"/>
        <v>181</v>
      </c>
      <c r="AB1845" s="24" t="s">
        <v>113</v>
      </c>
      <c r="AC1845" s="41">
        <f t="shared" si="518"/>
        <v>4043.8364000000001</v>
      </c>
      <c r="AD1845" s="41">
        <v>1</v>
      </c>
      <c r="AE1845" s="72">
        <f>INDEX(SA!$C$2:$G$11,MATCH(Details!S1845,SA!$C$2:$C$11,0),MATCH(Details!V1845,SA!$C$2:$G$2,0))*Y1845/(F1845-E1845+1)</f>
        <v>3426.98</v>
      </c>
      <c r="AF1845" s="41">
        <f t="shared" si="519"/>
        <v>0</v>
      </c>
      <c r="AG1845" s="41">
        <f t="shared" si="520"/>
        <v>0</v>
      </c>
      <c r="AH1845" s="41">
        <f t="shared" si="521"/>
        <v>616.85640000000001</v>
      </c>
      <c r="AI1845" s="60">
        <f t="shared" si="522"/>
        <v>137.07920000000001</v>
      </c>
      <c r="AJ1845" s="60">
        <f t="shared" si="523"/>
        <v>771.07050000000004</v>
      </c>
      <c r="AK1845" s="60">
        <f t="shared" si="524"/>
        <v>1699.4065205479453</v>
      </c>
      <c r="AL1845" s="60">
        <f t="shared" si="525"/>
        <v>1249.0637926027398</v>
      </c>
      <c r="AM1845" s="41">
        <f t="shared" si="526"/>
        <v>1269.7665073972601</v>
      </c>
      <c r="AN1845" s="42">
        <f t="shared" si="527"/>
        <v>45715</v>
      </c>
      <c r="AO1845" s="43">
        <f t="shared" si="528"/>
        <v>3426.98</v>
      </c>
    </row>
    <row r="1846" spans="1:41" s="24" customFormat="1" ht="15.75" customHeight="1" x14ac:dyDescent="0.35">
      <c r="A1846" s="36" t="s">
        <v>27</v>
      </c>
      <c r="B1846" s="36">
        <v>202509</v>
      </c>
      <c r="C1846" s="24" t="s">
        <v>736</v>
      </c>
      <c r="D1846" s="24" t="s">
        <v>119</v>
      </c>
      <c r="E1846" s="62">
        <v>45901</v>
      </c>
      <c r="F1846" s="62">
        <v>46265</v>
      </c>
      <c r="G1846" s="37" t="s">
        <v>378</v>
      </c>
      <c r="H1846" s="36">
        <v>652371</v>
      </c>
      <c r="I1846" s="63">
        <v>29868</v>
      </c>
      <c r="J1846" s="24" t="s">
        <v>4751</v>
      </c>
      <c r="K1846" s="63">
        <f t="shared" si="511"/>
        <v>45901</v>
      </c>
      <c r="L1846" s="55">
        <f t="shared" si="512"/>
        <v>0.04</v>
      </c>
      <c r="M1846" s="76">
        <v>0.22500000000000001</v>
      </c>
      <c r="N1846" s="62">
        <v>45901</v>
      </c>
      <c r="O1846" s="62">
        <v>46265</v>
      </c>
      <c r="P1846" s="63"/>
      <c r="Q1846" s="63"/>
      <c r="R1846" s="78">
        <v>43</v>
      </c>
      <c r="S1846" s="63" t="str">
        <f>VLOOKUP(R1846,SA!$B$3:$C$11,2,1)</f>
        <v>36-45</v>
      </c>
      <c r="T1846" s="38" t="s">
        <v>97</v>
      </c>
      <c r="U1846" s="24" t="s">
        <v>56</v>
      </c>
      <c r="V1846" s="24">
        <v>400000</v>
      </c>
      <c r="W1846" s="39">
        <f t="shared" si="513"/>
        <v>400000</v>
      </c>
      <c r="X1846" s="29">
        <f t="shared" si="514"/>
        <v>1</v>
      </c>
      <c r="Y1846" s="40">
        <f t="shared" si="515"/>
        <v>365</v>
      </c>
      <c r="Z1846" s="38">
        <f t="shared" si="516"/>
        <v>46081</v>
      </c>
      <c r="AA1846" s="41">
        <f t="shared" si="517"/>
        <v>181</v>
      </c>
      <c r="AB1846" s="24" t="s">
        <v>113</v>
      </c>
      <c r="AC1846" s="41">
        <f t="shared" si="518"/>
        <v>5496.5225999999993</v>
      </c>
      <c r="AD1846" s="41">
        <v>1</v>
      </c>
      <c r="AE1846" s="72">
        <f>INDEX(SA!$C$2:$G$11,MATCH(Details!S1846,SA!$C$2:$C$11,0),MATCH(Details!V1846,SA!$C$2:$G$2,0))*Y1846/(F1846-E1846+1)</f>
        <v>4658.07</v>
      </c>
      <c r="AF1846" s="41">
        <f t="shared" si="519"/>
        <v>0</v>
      </c>
      <c r="AG1846" s="41">
        <f t="shared" si="520"/>
        <v>0</v>
      </c>
      <c r="AH1846" s="41">
        <f t="shared" si="521"/>
        <v>838.45259999999996</v>
      </c>
      <c r="AI1846" s="60">
        <f t="shared" si="522"/>
        <v>186.3228</v>
      </c>
      <c r="AJ1846" s="60">
        <f t="shared" si="523"/>
        <v>1048.06575</v>
      </c>
      <c r="AK1846" s="60">
        <f t="shared" si="524"/>
        <v>2309.8922465753421</v>
      </c>
      <c r="AL1846" s="60">
        <f t="shared" si="525"/>
        <v>1697.7708012328765</v>
      </c>
      <c r="AM1846" s="41">
        <f t="shared" si="526"/>
        <v>1725.9106487671231</v>
      </c>
      <c r="AN1846" s="42">
        <f t="shared" si="527"/>
        <v>45715</v>
      </c>
      <c r="AO1846" s="43">
        <f t="shared" si="528"/>
        <v>4658.07</v>
      </c>
    </row>
    <row r="1847" spans="1:41" s="24" customFormat="1" ht="15.75" customHeight="1" x14ac:dyDescent="0.35">
      <c r="A1847" s="36" t="s">
        <v>27</v>
      </c>
      <c r="B1847" s="36">
        <v>202509</v>
      </c>
      <c r="C1847" s="24" t="s">
        <v>736</v>
      </c>
      <c r="D1847" s="24" t="s">
        <v>119</v>
      </c>
      <c r="E1847" s="62">
        <v>45901</v>
      </c>
      <c r="F1847" s="62">
        <v>46265</v>
      </c>
      <c r="G1847" s="37" t="s">
        <v>2155</v>
      </c>
      <c r="H1847" s="36">
        <v>652371</v>
      </c>
      <c r="I1847" s="63">
        <v>18994</v>
      </c>
      <c r="J1847" s="24" t="s">
        <v>4752</v>
      </c>
      <c r="K1847" s="63">
        <f t="shared" si="511"/>
        <v>45901</v>
      </c>
      <c r="L1847" s="55">
        <f t="shared" si="512"/>
        <v>0.04</v>
      </c>
      <c r="M1847" s="76">
        <v>0.22500000000000001</v>
      </c>
      <c r="N1847" s="62">
        <v>45901</v>
      </c>
      <c r="O1847" s="62">
        <v>46265</v>
      </c>
      <c r="P1847" s="63"/>
      <c r="Q1847" s="63"/>
      <c r="R1847" s="78">
        <v>73</v>
      </c>
      <c r="S1847" s="63" t="str">
        <f>VLOOKUP(R1847,SA!$B$3:$C$11,2,1)</f>
        <v>71-75</v>
      </c>
      <c r="T1847" s="38" t="s">
        <v>98</v>
      </c>
      <c r="U1847" s="24" t="s">
        <v>5747</v>
      </c>
      <c r="V1847" s="24">
        <v>400000</v>
      </c>
      <c r="W1847" s="39">
        <f t="shared" si="513"/>
        <v>0</v>
      </c>
      <c r="X1847" s="29">
        <f t="shared" si="514"/>
        <v>0</v>
      </c>
      <c r="Y1847" s="40">
        <f t="shared" si="515"/>
        <v>365</v>
      </c>
      <c r="Z1847" s="38">
        <f t="shared" si="516"/>
        <v>46081</v>
      </c>
      <c r="AA1847" s="41">
        <f t="shared" si="517"/>
        <v>181</v>
      </c>
      <c r="AB1847" s="24" t="s">
        <v>113</v>
      </c>
      <c r="AC1847" s="41">
        <f t="shared" si="518"/>
        <v>21578.034600000003</v>
      </c>
      <c r="AD1847" s="41">
        <v>1</v>
      </c>
      <c r="AE1847" s="72">
        <f>INDEX(SA!$C$2:$G$11,MATCH(Details!S1847,SA!$C$2:$C$11,0),MATCH(Details!V1847,SA!$C$2:$G$2,0))*Y1847/(F1847-E1847+1)</f>
        <v>18286.47</v>
      </c>
      <c r="AF1847" s="41">
        <f t="shared" si="519"/>
        <v>0</v>
      </c>
      <c r="AG1847" s="41">
        <f t="shared" si="520"/>
        <v>0</v>
      </c>
      <c r="AH1847" s="41">
        <f t="shared" si="521"/>
        <v>3291.5646000000002</v>
      </c>
      <c r="AI1847" s="60">
        <f t="shared" si="522"/>
        <v>731.45880000000011</v>
      </c>
      <c r="AJ1847" s="60">
        <f t="shared" si="523"/>
        <v>4114.4557500000001</v>
      </c>
      <c r="AK1847" s="60">
        <f t="shared" si="524"/>
        <v>9068.0851232876721</v>
      </c>
      <c r="AL1847" s="60">
        <f t="shared" si="525"/>
        <v>6665.0425656164389</v>
      </c>
      <c r="AM1847" s="41">
        <f t="shared" si="526"/>
        <v>6775.5128843835619</v>
      </c>
      <c r="AN1847" s="42">
        <f t="shared" si="527"/>
        <v>45715</v>
      </c>
      <c r="AO1847" s="43">
        <f t="shared" si="528"/>
        <v>18286.47</v>
      </c>
    </row>
    <row r="1848" spans="1:41" s="24" customFormat="1" ht="15.75" customHeight="1" x14ac:dyDescent="0.35">
      <c r="A1848" s="36" t="s">
        <v>27</v>
      </c>
      <c r="B1848" s="36">
        <v>202509</v>
      </c>
      <c r="C1848" s="24" t="s">
        <v>736</v>
      </c>
      <c r="D1848" s="24" t="s">
        <v>119</v>
      </c>
      <c r="E1848" s="62">
        <v>45901</v>
      </c>
      <c r="F1848" s="62">
        <v>46265</v>
      </c>
      <c r="G1848" s="37" t="s">
        <v>2156</v>
      </c>
      <c r="H1848" s="36">
        <v>652371</v>
      </c>
      <c r="I1848" s="63">
        <v>29828</v>
      </c>
      <c r="J1848" s="24" t="s">
        <v>4753</v>
      </c>
      <c r="K1848" s="63">
        <f t="shared" si="511"/>
        <v>45901</v>
      </c>
      <c r="L1848" s="55">
        <f t="shared" si="512"/>
        <v>0.04</v>
      </c>
      <c r="M1848" s="76">
        <v>0.22500000000000001</v>
      </c>
      <c r="N1848" s="62">
        <v>45901</v>
      </c>
      <c r="O1848" s="62">
        <v>46265</v>
      </c>
      <c r="P1848" s="63"/>
      <c r="Q1848" s="63"/>
      <c r="R1848" s="78">
        <v>44</v>
      </c>
      <c r="S1848" s="63" t="str">
        <f>VLOOKUP(R1848,SA!$B$3:$C$11,2,1)</f>
        <v>36-45</v>
      </c>
      <c r="T1848" s="38" t="s">
        <v>98</v>
      </c>
      <c r="U1848" s="24" t="s">
        <v>5743</v>
      </c>
      <c r="V1848" s="24">
        <v>400000</v>
      </c>
      <c r="W1848" s="39">
        <f t="shared" si="513"/>
        <v>0</v>
      </c>
      <c r="X1848" s="29">
        <f t="shared" si="514"/>
        <v>0</v>
      </c>
      <c r="Y1848" s="40">
        <f t="shared" si="515"/>
        <v>365</v>
      </c>
      <c r="Z1848" s="38">
        <f t="shared" si="516"/>
        <v>46081</v>
      </c>
      <c r="AA1848" s="41">
        <f t="shared" si="517"/>
        <v>181</v>
      </c>
      <c r="AB1848" s="24" t="s">
        <v>113</v>
      </c>
      <c r="AC1848" s="41">
        <f t="shared" si="518"/>
        <v>5496.5225999999993</v>
      </c>
      <c r="AD1848" s="41">
        <v>1</v>
      </c>
      <c r="AE1848" s="72">
        <f>INDEX(SA!$C$2:$G$11,MATCH(Details!S1848,SA!$C$2:$C$11,0),MATCH(Details!V1848,SA!$C$2:$G$2,0))*Y1848/(F1848-E1848+1)</f>
        <v>4658.07</v>
      </c>
      <c r="AF1848" s="41">
        <f t="shared" si="519"/>
        <v>0</v>
      </c>
      <c r="AG1848" s="41">
        <f t="shared" si="520"/>
        <v>0</v>
      </c>
      <c r="AH1848" s="41">
        <f t="shared" si="521"/>
        <v>838.45259999999996</v>
      </c>
      <c r="AI1848" s="60">
        <f t="shared" si="522"/>
        <v>186.3228</v>
      </c>
      <c r="AJ1848" s="60">
        <f t="shared" si="523"/>
        <v>1048.06575</v>
      </c>
      <c r="AK1848" s="60">
        <f t="shared" si="524"/>
        <v>2309.8922465753421</v>
      </c>
      <c r="AL1848" s="60">
        <f t="shared" si="525"/>
        <v>1697.7708012328765</v>
      </c>
      <c r="AM1848" s="41">
        <f t="shared" si="526"/>
        <v>1725.9106487671231</v>
      </c>
      <c r="AN1848" s="42">
        <f t="shared" si="527"/>
        <v>45715</v>
      </c>
      <c r="AO1848" s="43">
        <f t="shared" si="528"/>
        <v>4658.07</v>
      </c>
    </row>
    <row r="1849" spans="1:41" s="24" customFormat="1" ht="15.75" customHeight="1" x14ac:dyDescent="0.35">
      <c r="A1849" s="36" t="s">
        <v>27</v>
      </c>
      <c r="B1849" s="36">
        <v>202509</v>
      </c>
      <c r="C1849" s="24" t="s">
        <v>736</v>
      </c>
      <c r="D1849" s="24" t="s">
        <v>119</v>
      </c>
      <c r="E1849" s="62">
        <v>45901</v>
      </c>
      <c r="F1849" s="62">
        <v>46265</v>
      </c>
      <c r="G1849" s="37" t="s">
        <v>2157</v>
      </c>
      <c r="H1849" s="36">
        <v>652374</v>
      </c>
      <c r="I1849" s="63">
        <v>22613</v>
      </c>
      <c r="J1849" s="24" t="s">
        <v>4754</v>
      </c>
      <c r="K1849" s="63">
        <f t="shared" si="511"/>
        <v>45901</v>
      </c>
      <c r="L1849" s="55">
        <f t="shared" si="512"/>
        <v>0.04</v>
      </c>
      <c r="M1849" s="76">
        <v>0.22500000000000001</v>
      </c>
      <c r="N1849" s="62">
        <v>45901</v>
      </c>
      <c r="O1849" s="62">
        <v>46265</v>
      </c>
      <c r="P1849" s="63"/>
      <c r="Q1849" s="63"/>
      <c r="R1849" s="78">
        <v>63</v>
      </c>
      <c r="S1849" s="63" t="str">
        <f>VLOOKUP(R1849,SA!$B$3:$C$11,2,1)</f>
        <v>56-65</v>
      </c>
      <c r="T1849" s="38" t="s">
        <v>97</v>
      </c>
      <c r="U1849" s="24" t="s">
        <v>5744</v>
      </c>
      <c r="V1849" s="24">
        <v>500000</v>
      </c>
      <c r="W1849" s="39">
        <f t="shared" si="513"/>
        <v>0</v>
      </c>
      <c r="X1849" s="29">
        <f t="shared" si="514"/>
        <v>0</v>
      </c>
      <c r="Y1849" s="40">
        <f t="shared" si="515"/>
        <v>365</v>
      </c>
      <c r="Z1849" s="38">
        <f t="shared" si="516"/>
        <v>46081</v>
      </c>
      <c r="AA1849" s="41">
        <f t="shared" si="517"/>
        <v>181</v>
      </c>
      <c r="AB1849" s="24" t="s">
        <v>113</v>
      </c>
      <c r="AC1849" s="41">
        <f t="shared" si="518"/>
        <v>13100.714</v>
      </c>
      <c r="AD1849" s="41">
        <v>1</v>
      </c>
      <c r="AE1849" s="72">
        <f>INDEX(SA!$C$2:$G$11,MATCH(Details!S1849,SA!$C$2:$C$11,0),MATCH(Details!V1849,SA!$C$2:$G$2,0))*Y1849/(F1849-E1849+1)</f>
        <v>11102.3</v>
      </c>
      <c r="AF1849" s="41">
        <f t="shared" si="519"/>
        <v>0</v>
      </c>
      <c r="AG1849" s="41">
        <f t="shared" si="520"/>
        <v>0</v>
      </c>
      <c r="AH1849" s="41">
        <f t="shared" si="521"/>
        <v>1998.4139999999998</v>
      </c>
      <c r="AI1849" s="60">
        <f t="shared" si="522"/>
        <v>444.09199999999998</v>
      </c>
      <c r="AJ1849" s="60">
        <f t="shared" si="523"/>
        <v>2498.0174999999999</v>
      </c>
      <c r="AK1849" s="60">
        <f t="shared" si="524"/>
        <v>5505.5241095890406</v>
      </c>
      <c r="AL1849" s="60">
        <f t="shared" si="525"/>
        <v>4046.5602205479449</v>
      </c>
      <c r="AM1849" s="41">
        <f t="shared" si="526"/>
        <v>4113.6302794520543</v>
      </c>
      <c r="AN1849" s="42">
        <f t="shared" si="527"/>
        <v>45715</v>
      </c>
      <c r="AO1849" s="43">
        <f t="shared" si="528"/>
        <v>11102.3</v>
      </c>
    </row>
    <row r="1850" spans="1:41" s="24" customFormat="1" ht="15.75" customHeight="1" x14ac:dyDescent="0.35">
      <c r="A1850" s="36" t="s">
        <v>27</v>
      </c>
      <c r="B1850" s="36">
        <v>202509</v>
      </c>
      <c r="C1850" s="24" t="s">
        <v>736</v>
      </c>
      <c r="D1850" s="24" t="s">
        <v>119</v>
      </c>
      <c r="E1850" s="62">
        <v>45901</v>
      </c>
      <c r="F1850" s="62">
        <v>46265</v>
      </c>
      <c r="G1850" s="37" t="s">
        <v>2158</v>
      </c>
      <c r="H1850" s="36">
        <v>652374</v>
      </c>
      <c r="I1850" s="63">
        <v>23897</v>
      </c>
      <c r="J1850" s="24" t="s">
        <v>4755</v>
      </c>
      <c r="K1850" s="63">
        <f t="shared" si="511"/>
        <v>45901</v>
      </c>
      <c r="L1850" s="55">
        <f t="shared" si="512"/>
        <v>0.04</v>
      </c>
      <c r="M1850" s="76">
        <v>0.22500000000000001</v>
      </c>
      <c r="N1850" s="62">
        <v>45901</v>
      </c>
      <c r="O1850" s="62">
        <v>46265</v>
      </c>
      <c r="P1850" s="63"/>
      <c r="Q1850" s="63"/>
      <c r="R1850" s="78">
        <v>60</v>
      </c>
      <c r="S1850" s="63" t="str">
        <f>VLOOKUP(R1850,SA!$B$3:$C$11,2,1)</f>
        <v>56-65</v>
      </c>
      <c r="T1850" s="38" t="s">
        <v>98</v>
      </c>
      <c r="U1850" s="24" t="s">
        <v>5747</v>
      </c>
      <c r="V1850" s="24">
        <v>500000</v>
      </c>
      <c r="W1850" s="39">
        <f t="shared" si="513"/>
        <v>0</v>
      </c>
      <c r="X1850" s="29">
        <f t="shared" si="514"/>
        <v>0</v>
      </c>
      <c r="Y1850" s="40">
        <f t="shared" si="515"/>
        <v>365</v>
      </c>
      <c r="Z1850" s="38">
        <f t="shared" si="516"/>
        <v>46081</v>
      </c>
      <c r="AA1850" s="41">
        <f t="shared" si="517"/>
        <v>181</v>
      </c>
      <c r="AB1850" s="24" t="s">
        <v>113</v>
      </c>
      <c r="AC1850" s="41">
        <f t="shared" si="518"/>
        <v>13100.714</v>
      </c>
      <c r="AD1850" s="41">
        <v>1</v>
      </c>
      <c r="AE1850" s="72">
        <f>INDEX(SA!$C$2:$G$11,MATCH(Details!S1850,SA!$C$2:$C$11,0),MATCH(Details!V1850,SA!$C$2:$G$2,0))*Y1850/(F1850-E1850+1)</f>
        <v>11102.3</v>
      </c>
      <c r="AF1850" s="41">
        <f t="shared" si="519"/>
        <v>0</v>
      </c>
      <c r="AG1850" s="41">
        <f t="shared" si="520"/>
        <v>0</v>
      </c>
      <c r="AH1850" s="41">
        <f t="shared" si="521"/>
        <v>1998.4139999999998</v>
      </c>
      <c r="AI1850" s="60">
        <f t="shared" si="522"/>
        <v>444.09199999999998</v>
      </c>
      <c r="AJ1850" s="60">
        <f t="shared" si="523"/>
        <v>2498.0174999999999</v>
      </c>
      <c r="AK1850" s="60">
        <f t="shared" si="524"/>
        <v>5505.5241095890406</v>
      </c>
      <c r="AL1850" s="60">
        <f t="shared" si="525"/>
        <v>4046.5602205479449</v>
      </c>
      <c r="AM1850" s="41">
        <f t="shared" si="526"/>
        <v>4113.6302794520543</v>
      </c>
      <c r="AN1850" s="42">
        <f t="shared" si="527"/>
        <v>45715</v>
      </c>
      <c r="AO1850" s="43">
        <f t="shared" si="528"/>
        <v>11102.3</v>
      </c>
    </row>
    <row r="1851" spans="1:41" s="24" customFormat="1" ht="15.75" customHeight="1" x14ac:dyDescent="0.35">
      <c r="A1851" s="36" t="s">
        <v>27</v>
      </c>
      <c r="B1851" s="36">
        <v>202509</v>
      </c>
      <c r="C1851" s="24" t="s">
        <v>736</v>
      </c>
      <c r="D1851" s="24" t="s">
        <v>119</v>
      </c>
      <c r="E1851" s="62">
        <v>45901</v>
      </c>
      <c r="F1851" s="62">
        <v>46265</v>
      </c>
      <c r="G1851" s="37" t="s">
        <v>323</v>
      </c>
      <c r="H1851" s="36">
        <v>652374</v>
      </c>
      <c r="I1851" s="63">
        <v>34399</v>
      </c>
      <c r="J1851" s="24" t="s">
        <v>4756</v>
      </c>
      <c r="K1851" s="63">
        <f t="shared" si="511"/>
        <v>45901</v>
      </c>
      <c r="L1851" s="55">
        <f t="shared" si="512"/>
        <v>0.04</v>
      </c>
      <c r="M1851" s="76">
        <v>0.22500000000000001</v>
      </c>
      <c r="N1851" s="62">
        <v>45901</v>
      </c>
      <c r="O1851" s="62">
        <v>46265</v>
      </c>
      <c r="P1851" s="63"/>
      <c r="Q1851" s="63"/>
      <c r="R1851" s="78">
        <v>31</v>
      </c>
      <c r="S1851" s="63" t="str">
        <f>VLOOKUP(R1851,SA!$B$3:$C$11,2,1)</f>
        <v>26-35</v>
      </c>
      <c r="T1851" s="38" t="s">
        <v>97</v>
      </c>
      <c r="U1851" s="24" t="s">
        <v>56</v>
      </c>
      <c r="V1851" s="24">
        <v>500000</v>
      </c>
      <c r="W1851" s="39">
        <f t="shared" si="513"/>
        <v>500000</v>
      </c>
      <c r="X1851" s="29">
        <f t="shared" si="514"/>
        <v>1</v>
      </c>
      <c r="Y1851" s="40">
        <f t="shared" si="515"/>
        <v>365</v>
      </c>
      <c r="Z1851" s="38">
        <f t="shared" si="516"/>
        <v>46081</v>
      </c>
      <c r="AA1851" s="41">
        <f t="shared" si="517"/>
        <v>181</v>
      </c>
      <c r="AB1851" s="24" t="s">
        <v>113</v>
      </c>
      <c r="AC1851" s="41">
        <f t="shared" si="518"/>
        <v>4986.3141999999998</v>
      </c>
      <c r="AD1851" s="41">
        <v>1</v>
      </c>
      <c r="AE1851" s="72">
        <f>INDEX(SA!$C$2:$G$11,MATCH(Details!S1851,SA!$C$2:$C$11,0),MATCH(Details!V1851,SA!$C$2:$G$2,0))*Y1851/(F1851-E1851+1)</f>
        <v>4225.6899999999996</v>
      </c>
      <c r="AF1851" s="41">
        <f t="shared" si="519"/>
        <v>0</v>
      </c>
      <c r="AG1851" s="41">
        <f t="shared" si="520"/>
        <v>0</v>
      </c>
      <c r="AH1851" s="41">
        <f t="shared" si="521"/>
        <v>760.62419999999986</v>
      </c>
      <c r="AI1851" s="60">
        <f t="shared" si="522"/>
        <v>169.02759999999998</v>
      </c>
      <c r="AJ1851" s="60">
        <f t="shared" si="523"/>
        <v>950.78024999999991</v>
      </c>
      <c r="AK1851" s="60">
        <f t="shared" si="524"/>
        <v>2095.479150684931</v>
      </c>
      <c r="AL1851" s="60">
        <f t="shared" si="525"/>
        <v>1540.1771757534243</v>
      </c>
      <c r="AM1851" s="41">
        <f t="shared" si="526"/>
        <v>1565.7049742465756</v>
      </c>
      <c r="AN1851" s="42">
        <f t="shared" si="527"/>
        <v>45715</v>
      </c>
      <c r="AO1851" s="43">
        <f t="shared" si="528"/>
        <v>4225.6899999999996</v>
      </c>
    </row>
    <row r="1852" spans="1:41" s="24" customFormat="1" ht="15.75" customHeight="1" x14ac:dyDescent="0.35">
      <c r="A1852" s="36" t="s">
        <v>27</v>
      </c>
      <c r="B1852" s="36">
        <v>202509</v>
      </c>
      <c r="C1852" s="24" t="s">
        <v>736</v>
      </c>
      <c r="D1852" s="24" t="s">
        <v>119</v>
      </c>
      <c r="E1852" s="62">
        <v>45901</v>
      </c>
      <c r="F1852" s="62">
        <v>46265</v>
      </c>
      <c r="G1852" s="37" t="s">
        <v>2159</v>
      </c>
      <c r="H1852" s="36">
        <v>652375</v>
      </c>
      <c r="I1852" s="63">
        <v>20622</v>
      </c>
      <c r="J1852" s="24" t="s">
        <v>4757</v>
      </c>
      <c r="K1852" s="63">
        <f t="shared" si="511"/>
        <v>45901</v>
      </c>
      <c r="L1852" s="55">
        <f t="shared" si="512"/>
        <v>0.04</v>
      </c>
      <c r="M1852" s="76">
        <v>0.22500000000000001</v>
      </c>
      <c r="N1852" s="62">
        <v>45901</v>
      </c>
      <c r="O1852" s="62">
        <v>46265</v>
      </c>
      <c r="P1852" s="63"/>
      <c r="Q1852" s="63"/>
      <c r="R1852" s="78">
        <v>69</v>
      </c>
      <c r="S1852" s="63" t="str">
        <f>VLOOKUP(R1852,SA!$B$3:$C$11,2,1)</f>
        <v>66-70</v>
      </c>
      <c r="T1852" s="38" t="s">
        <v>97</v>
      </c>
      <c r="U1852" s="24" t="s">
        <v>5744</v>
      </c>
      <c r="V1852" s="24">
        <v>400000</v>
      </c>
      <c r="W1852" s="39">
        <f t="shared" si="513"/>
        <v>0</v>
      </c>
      <c r="X1852" s="29">
        <f t="shared" si="514"/>
        <v>0</v>
      </c>
      <c r="Y1852" s="40">
        <f t="shared" si="515"/>
        <v>365</v>
      </c>
      <c r="Z1852" s="38">
        <f t="shared" si="516"/>
        <v>46081</v>
      </c>
      <c r="AA1852" s="41">
        <f t="shared" si="517"/>
        <v>181</v>
      </c>
      <c r="AB1852" s="24" t="s">
        <v>113</v>
      </c>
      <c r="AC1852" s="41">
        <f t="shared" si="518"/>
        <v>17021.971999999998</v>
      </c>
      <c r="AD1852" s="41">
        <v>1</v>
      </c>
      <c r="AE1852" s="72">
        <f>INDEX(SA!$C$2:$G$11,MATCH(Details!S1852,SA!$C$2:$C$11,0),MATCH(Details!V1852,SA!$C$2:$G$2,0))*Y1852/(F1852-E1852+1)</f>
        <v>14425.4</v>
      </c>
      <c r="AF1852" s="41">
        <f t="shared" si="519"/>
        <v>0</v>
      </c>
      <c r="AG1852" s="41">
        <f t="shared" si="520"/>
        <v>0</v>
      </c>
      <c r="AH1852" s="41">
        <f t="shared" si="521"/>
        <v>2596.5719999999997</v>
      </c>
      <c r="AI1852" s="60">
        <f t="shared" si="522"/>
        <v>577.01599999999996</v>
      </c>
      <c r="AJ1852" s="60">
        <f t="shared" si="523"/>
        <v>3245.7150000000001</v>
      </c>
      <c r="AK1852" s="60">
        <f t="shared" si="524"/>
        <v>7153.4175342465751</v>
      </c>
      <c r="AL1852" s="60">
        <f t="shared" si="525"/>
        <v>5257.7618876712322</v>
      </c>
      <c r="AM1852" s="41">
        <f t="shared" si="526"/>
        <v>5344.9071123287686</v>
      </c>
      <c r="AN1852" s="42">
        <f t="shared" si="527"/>
        <v>45715</v>
      </c>
      <c r="AO1852" s="43">
        <f t="shared" si="528"/>
        <v>14425.4</v>
      </c>
    </row>
    <row r="1853" spans="1:41" s="24" customFormat="1" ht="15.75" customHeight="1" x14ac:dyDescent="0.35">
      <c r="A1853" s="36" t="s">
        <v>27</v>
      </c>
      <c r="B1853" s="36">
        <v>202509</v>
      </c>
      <c r="C1853" s="24" t="s">
        <v>736</v>
      </c>
      <c r="D1853" s="24" t="s">
        <v>119</v>
      </c>
      <c r="E1853" s="62">
        <v>45901</v>
      </c>
      <c r="F1853" s="62">
        <v>46265</v>
      </c>
      <c r="G1853" s="37" t="s">
        <v>2160</v>
      </c>
      <c r="H1853" s="36">
        <v>652375</v>
      </c>
      <c r="I1853" s="63">
        <v>24303</v>
      </c>
      <c r="J1853" s="24" t="s">
        <v>4758</v>
      </c>
      <c r="K1853" s="63">
        <f t="shared" si="511"/>
        <v>45901</v>
      </c>
      <c r="L1853" s="55">
        <f t="shared" si="512"/>
        <v>0.04</v>
      </c>
      <c r="M1853" s="76">
        <v>0.22500000000000001</v>
      </c>
      <c r="N1853" s="62">
        <v>45901</v>
      </c>
      <c r="O1853" s="62">
        <v>46265</v>
      </c>
      <c r="P1853" s="63"/>
      <c r="Q1853" s="63"/>
      <c r="R1853" s="78">
        <v>59</v>
      </c>
      <c r="S1853" s="63" t="str">
        <f>VLOOKUP(R1853,SA!$B$3:$C$11,2,1)</f>
        <v>56-65</v>
      </c>
      <c r="T1853" s="38" t="s">
        <v>98</v>
      </c>
      <c r="U1853" s="24" t="s">
        <v>5747</v>
      </c>
      <c r="V1853" s="24">
        <v>400000</v>
      </c>
      <c r="W1853" s="39">
        <f t="shared" si="513"/>
        <v>0</v>
      </c>
      <c r="X1853" s="29">
        <f t="shared" si="514"/>
        <v>0</v>
      </c>
      <c r="Y1853" s="40">
        <f t="shared" si="515"/>
        <v>365</v>
      </c>
      <c r="Z1853" s="38">
        <f t="shared" si="516"/>
        <v>46081</v>
      </c>
      <c r="AA1853" s="41">
        <f t="shared" si="517"/>
        <v>181</v>
      </c>
      <c r="AB1853" s="24" t="s">
        <v>113</v>
      </c>
      <c r="AC1853" s="41">
        <f t="shared" si="518"/>
        <v>11909.7282</v>
      </c>
      <c r="AD1853" s="41">
        <v>1</v>
      </c>
      <c r="AE1853" s="72">
        <f>INDEX(SA!$C$2:$G$11,MATCH(Details!S1853,SA!$C$2:$C$11,0),MATCH(Details!V1853,SA!$C$2:$G$2,0))*Y1853/(F1853-E1853+1)</f>
        <v>10092.99</v>
      </c>
      <c r="AF1853" s="41">
        <f t="shared" si="519"/>
        <v>0</v>
      </c>
      <c r="AG1853" s="41">
        <f t="shared" si="520"/>
        <v>0</v>
      </c>
      <c r="AH1853" s="41">
        <f t="shared" si="521"/>
        <v>1816.7382</v>
      </c>
      <c r="AI1853" s="60">
        <f t="shared" si="522"/>
        <v>403.71960000000001</v>
      </c>
      <c r="AJ1853" s="60">
        <f t="shared" si="523"/>
        <v>2270.9227500000002</v>
      </c>
      <c r="AK1853" s="60">
        <f t="shared" si="524"/>
        <v>5005.0169589041097</v>
      </c>
      <c r="AL1853" s="60">
        <f t="shared" si="525"/>
        <v>3678.6874647945206</v>
      </c>
      <c r="AM1853" s="41">
        <f t="shared" si="526"/>
        <v>3739.6601852054787</v>
      </c>
      <c r="AN1853" s="42">
        <f t="shared" si="527"/>
        <v>45715</v>
      </c>
      <c r="AO1853" s="43">
        <f t="shared" si="528"/>
        <v>10092.99</v>
      </c>
    </row>
    <row r="1854" spans="1:41" s="24" customFormat="1" ht="15.75" customHeight="1" x14ac:dyDescent="0.35">
      <c r="A1854" s="36" t="s">
        <v>27</v>
      </c>
      <c r="B1854" s="36">
        <v>202509</v>
      </c>
      <c r="C1854" s="24" t="s">
        <v>736</v>
      </c>
      <c r="D1854" s="24" t="s">
        <v>119</v>
      </c>
      <c r="E1854" s="62">
        <v>45901</v>
      </c>
      <c r="F1854" s="62">
        <v>46265</v>
      </c>
      <c r="G1854" s="37" t="s">
        <v>2161</v>
      </c>
      <c r="H1854" s="36">
        <v>652375</v>
      </c>
      <c r="I1854" s="63">
        <v>33064</v>
      </c>
      <c r="J1854" s="24" t="s">
        <v>4759</v>
      </c>
      <c r="K1854" s="63">
        <f t="shared" si="511"/>
        <v>45901</v>
      </c>
      <c r="L1854" s="55">
        <f t="shared" si="512"/>
        <v>0.04</v>
      </c>
      <c r="M1854" s="76">
        <v>0.22500000000000001</v>
      </c>
      <c r="N1854" s="62">
        <v>45901</v>
      </c>
      <c r="O1854" s="62">
        <v>46265</v>
      </c>
      <c r="P1854" s="63"/>
      <c r="Q1854" s="63"/>
      <c r="R1854" s="78">
        <v>35</v>
      </c>
      <c r="S1854" s="63" t="str">
        <f>VLOOKUP(R1854,SA!$B$3:$C$11,2,1)</f>
        <v>26-35</v>
      </c>
      <c r="T1854" s="38" t="s">
        <v>98</v>
      </c>
      <c r="U1854" s="24" t="s">
        <v>5743</v>
      </c>
      <c r="V1854" s="24">
        <v>400000</v>
      </c>
      <c r="W1854" s="39">
        <f t="shared" si="513"/>
        <v>0</v>
      </c>
      <c r="X1854" s="29">
        <f t="shared" si="514"/>
        <v>0</v>
      </c>
      <c r="Y1854" s="40">
        <f t="shared" si="515"/>
        <v>365</v>
      </c>
      <c r="Z1854" s="38">
        <f t="shared" si="516"/>
        <v>46081</v>
      </c>
      <c r="AA1854" s="41">
        <f t="shared" si="517"/>
        <v>181</v>
      </c>
      <c r="AB1854" s="24" t="s">
        <v>113</v>
      </c>
      <c r="AC1854" s="41">
        <f t="shared" si="518"/>
        <v>4533.0290000000005</v>
      </c>
      <c r="AD1854" s="41">
        <v>1</v>
      </c>
      <c r="AE1854" s="72">
        <f>INDEX(SA!$C$2:$G$11,MATCH(Details!S1854,SA!$C$2:$C$11,0),MATCH(Details!V1854,SA!$C$2:$G$2,0))*Y1854/(F1854-E1854+1)</f>
        <v>3841.55</v>
      </c>
      <c r="AF1854" s="41">
        <f t="shared" si="519"/>
        <v>0</v>
      </c>
      <c r="AG1854" s="41">
        <f t="shared" si="520"/>
        <v>0</v>
      </c>
      <c r="AH1854" s="41">
        <f t="shared" si="521"/>
        <v>691.47900000000004</v>
      </c>
      <c r="AI1854" s="60">
        <f t="shared" si="522"/>
        <v>153.66200000000001</v>
      </c>
      <c r="AJ1854" s="60">
        <f t="shared" si="523"/>
        <v>864.34875000000011</v>
      </c>
      <c r="AK1854" s="60">
        <f t="shared" si="524"/>
        <v>1904.9878082191783</v>
      </c>
      <c r="AL1854" s="60">
        <f t="shared" si="525"/>
        <v>1400.1660390410959</v>
      </c>
      <c r="AM1854" s="41">
        <f t="shared" si="526"/>
        <v>1423.3732109589046</v>
      </c>
      <c r="AN1854" s="42">
        <f t="shared" si="527"/>
        <v>45715</v>
      </c>
      <c r="AO1854" s="43">
        <f t="shared" si="528"/>
        <v>3841.55</v>
      </c>
    </row>
    <row r="1855" spans="1:41" s="24" customFormat="1" ht="15.75" customHeight="1" x14ac:dyDescent="0.35">
      <c r="A1855" s="36" t="s">
        <v>27</v>
      </c>
      <c r="B1855" s="36">
        <v>202509</v>
      </c>
      <c r="C1855" s="24" t="s">
        <v>736</v>
      </c>
      <c r="D1855" s="24" t="s">
        <v>119</v>
      </c>
      <c r="E1855" s="62">
        <v>45901</v>
      </c>
      <c r="F1855" s="62">
        <v>46265</v>
      </c>
      <c r="G1855" s="37" t="s">
        <v>357</v>
      </c>
      <c r="H1855" s="36">
        <v>652375</v>
      </c>
      <c r="I1855" s="63">
        <v>32206</v>
      </c>
      <c r="J1855" s="24" t="s">
        <v>4760</v>
      </c>
      <c r="K1855" s="63">
        <f t="shared" si="511"/>
        <v>45901</v>
      </c>
      <c r="L1855" s="55">
        <f t="shared" si="512"/>
        <v>0.04</v>
      </c>
      <c r="M1855" s="76">
        <v>0.22500000000000001</v>
      </c>
      <c r="N1855" s="62">
        <v>45901</v>
      </c>
      <c r="O1855" s="62">
        <v>46265</v>
      </c>
      <c r="P1855" s="63"/>
      <c r="Q1855" s="63"/>
      <c r="R1855" s="78">
        <v>37</v>
      </c>
      <c r="S1855" s="63" t="str">
        <f>VLOOKUP(R1855,SA!$B$3:$C$11,2,1)</f>
        <v>36-45</v>
      </c>
      <c r="T1855" s="38" t="s">
        <v>97</v>
      </c>
      <c r="U1855" s="24" t="s">
        <v>56</v>
      </c>
      <c r="V1855" s="24">
        <v>400000</v>
      </c>
      <c r="W1855" s="39">
        <f t="shared" si="513"/>
        <v>400000</v>
      </c>
      <c r="X1855" s="29">
        <f t="shared" si="514"/>
        <v>1</v>
      </c>
      <c r="Y1855" s="40">
        <f t="shared" si="515"/>
        <v>365</v>
      </c>
      <c r="Z1855" s="38">
        <f t="shared" si="516"/>
        <v>46081</v>
      </c>
      <c r="AA1855" s="41">
        <f t="shared" si="517"/>
        <v>181</v>
      </c>
      <c r="AB1855" s="24" t="s">
        <v>113</v>
      </c>
      <c r="AC1855" s="41">
        <f t="shared" si="518"/>
        <v>5496.5225999999993</v>
      </c>
      <c r="AD1855" s="41">
        <v>1</v>
      </c>
      <c r="AE1855" s="72">
        <f>INDEX(SA!$C$2:$G$11,MATCH(Details!S1855,SA!$C$2:$C$11,0),MATCH(Details!V1855,SA!$C$2:$G$2,0))*Y1855/(F1855-E1855+1)</f>
        <v>4658.07</v>
      </c>
      <c r="AF1855" s="41">
        <f t="shared" si="519"/>
        <v>0</v>
      </c>
      <c r="AG1855" s="41">
        <f t="shared" si="520"/>
        <v>0</v>
      </c>
      <c r="AH1855" s="41">
        <f t="shared" si="521"/>
        <v>838.45259999999996</v>
      </c>
      <c r="AI1855" s="60">
        <f t="shared" si="522"/>
        <v>186.3228</v>
      </c>
      <c r="AJ1855" s="60">
        <f t="shared" si="523"/>
        <v>1048.06575</v>
      </c>
      <c r="AK1855" s="60">
        <f t="shared" si="524"/>
        <v>2309.8922465753421</v>
      </c>
      <c r="AL1855" s="60">
        <f t="shared" si="525"/>
        <v>1697.7708012328765</v>
      </c>
      <c r="AM1855" s="41">
        <f t="shared" si="526"/>
        <v>1725.9106487671231</v>
      </c>
      <c r="AN1855" s="42">
        <f t="shared" si="527"/>
        <v>45715</v>
      </c>
      <c r="AO1855" s="43">
        <f t="shared" si="528"/>
        <v>4658.07</v>
      </c>
    </row>
    <row r="1856" spans="1:41" s="24" customFormat="1" ht="15.75" customHeight="1" x14ac:dyDescent="0.35">
      <c r="A1856" s="36" t="s">
        <v>27</v>
      </c>
      <c r="B1856" s="36">
        <v>202509</v>
      </c>
      <c r="C1856" s="24" t="s">
        <v>736</v>
      </c>
      <c r="D1856" s="24" t="s">
        <v>119</v>
      </c>
      <c r="E1856" s="62">
        <v>45901</v>
      </c>
      <c r="F1856" s="62">
        <v>46265</v>
      </c>
      <c r="G1856" s="37" t="s">
        <v>2162</v>
      </c>
      <c r="H1856" s="36">
        <v>652377</v>
      </c>
      <c r="I1856" s="63">
        <v>33467</v>
      </c>
      <c r="J1856" s="24" t="s">
        <v>4761</v>
      </c>
      <c r="K1856" s="63">
        <f t="shared" si="511"/>
        <v>45901</v>
      </c>
      <c r="L1856" s="55">
        <f t="shared" si="512"/>
        <v>0.04</v>
      </c>
      <c r="M1856" s="76">
        <v>0.22500000000000001</v>
      </c>
      <c r="N1856" s="62">
        <v>45901</v>
      </c>
      <c r="O1856" s="62">
        <v>46265</v>
      </c>
      <c r="P1856" s="63"/>
      <c r="Q1856" s="63"/>
      <c r="R1856" s="78">
        <v>34</v>
      </c>
      <c r="S1856" s="63" t="str">
        <f>VLOOKUP(R1856,SA!$B$3:$C$11,2,1)</f>
        <v>26-35</v>
      </c>
      <c r="T1856" s="38" t="s">
        <v>98</v>
      </c>
      <c r="U1856" s="24" t="s">
        <v>5743</v>
      </c>
      <c r="V1856" s="24">
        <v>400000</v>
      </c>
      <c r="W1856" s="39">
        <f t="shared" si="513"/>
        <v>0</v>
      </c>
      <c r="X1856" s="29">
        <f t="shared" si="514"/>
        <v>0</v>
      </c>
      <c r="Y1856" s="40">
        <f t="shared" si="515"/>
        <v>365</v>
      </c>
      <c r="Z1856" s="38">
        <f t="shared" si="516"/>
        <v>46081</v>
      </c>
      <c r="AA1856" s="41">
        <f t="shared" si="517"/>
        <v>181</v>
      </c>
      <c r="AB1856" s="24" t="s">
        <v>113</v>
      </c>
      <c r="AC1856" s="41">
        <f t="shared" si="518"/>
        <v>4533.0290000000005</v>
      </c>
      <c r="AD1856" s="41">
        <v>1</v>
      </c>
      <c r="AE1856" s="72">
        <f>INDEX(SA!$C$2:$G$11,MATCH(Details!S1856,SA!$C$2:$C$11,0),MATCH(Details!V1856,SA!$C$2:$G$2,0))*Y1856/(F1856-E1856+1)</f>
        <v>3841.55</v>
      </c>
      <c r="AF1856" s="41">
        <f t="shared" si="519"/>
        <v>0</v>
      </c>
      <c r="AG1856" s="41">
        <f t="shared" si="520"/>
        <v>0</v>
      </c>
      <c r="AH1856" s="41">
        <f t="shared" si="521"/>
        <v>691.47900000000004</v>
      </c>
      <c r="AI1856" s="60">
        <f t="shared" si="522"/>
        <v>153.66200000000001</v>
      </c>
      <c r="AJ1856" s="60">
        <f t="shared" si="523"/>
        <v>864.34875000000011</v>
      </c>
      <c r="AK1856" s="60">
        <f t="shared" si="524"/>
        <v>1904.9878082191783</v>
      </c>
      <c r="AL1856" s="60">
        <f t="shared" si="525"/>
        <v>1400.1660390410959</v>
      </c>
      <c r="AM1856" s="41">
        <f t="shared" si="526"/>
        <v>1423.3732109589046</v>
      </c>
      <c r="AN1856" s="42">
        <f t="shared" si="527"/>
        <v>45715</v>
      </c>
      <c r="AO1856" s="43">
        <f t="shared" si="528"/>
        <v>3841.55</v>
      </c>
    </row>
    <row r="1857" spans="1:41" s="24" customFormat="1" ht="15.75" customHeight="1" x14ac:dyDescent="0.35">
      <c r="A1857" s="36" t="s">
        <v>27</v>
      </c>
      <c r="B1857" s="36">
        <v>202509</v>
      </c>
      <c r="C1857" s="24" t="s">
        <v>736</v>
      </c>
      <c r="D1857" s="24" t="s">
        <v>119</v>
      </c>
      <c r="E1857" s="62">
        <v>45901</v>
      </c>
      <c r="F1857" s="62">
        <v>46265</v>
      </c>
      <c r="G1857" s="37" t="s">
        <v>2163</v>
      </c>
      <c r="H1857" s="36">
        <v>652377</v>
      </c>
      <c r="I1857" s="63">
        <v>23408</v>
      </c>
      <c r="J1857" s="24" t="s">
        <v>4762</v>
      </c>
      <c r="K1857" s="63">
        <f t="shared" si="511"/>
        <v>45901</v>
      </c>
      <c r="L1857" s="55">
        <f t="shared" si="512"/>
        <v>0.04</v>
      </c>
      <c r="M1857" s="76">
        <v>0.22500000000000001</v>
      </c>
      <c r="N1857" s="62">
        <v>45901</v>
      </c>
      <c r="O1857" s="62">
        <v>46265</v>
      </c>
      <c r="P1857" s="63"/>
      <c r="Q1857" s="63"/>
      <c r="R1857" s="78">
        <v>61</v>
      </c>
      <c r="S1857" s="63" t="str">
        <f>VLOOKUP(R1857,SA!$B$3:$C$11,2,1)</f>
        <v>56-65</v>
      </c>
      <c r="T1857" s="38" t="s">
        <v>97</v>
      </c>
      <c r="U1857" s="24" t="s">
        <v>5744</v>
      </c>
      <c r="V1857" s="24">
        <v>400000</v>
      </c>
      <c r="W1857" s="39">
        <f t="shared" si="513"/>
        <v>0</v>
      </c>
      <c r="X1857" s="29">
        <f t="shared" si="514"/>
        <v>0</v>
      </c>
      <c r="Y1857" s="40">
        <f t="shared" si="515"/>
        <v>365</v>
      </c>
      <c r="Z1857" s="38">
        <f t="shared" si="516"/>
        <v>46081</v>
      </c>
      <c r="AA1857" s="41">
        <f t="shared" si="517"/>
        <v>181</v>
      </c>
      <c r="AB1857" s="24" t="s">
        <v>113</v>
      </c>
      <c r="AC1857" s="41">
        <f t="shared" si="518"/>
        <v>11909.7282</v>
      </c>
      <c r="AD1857" s="41">
        <v>1</v>
      </c>
      <c r="AE1857" s="72">
        <f>INDEX(SA!$C$2:$G$11,MATCH(Details!S1857,SA!$C$2:$C$11,0),MATCH(Details!V1857,SA!$C$2:$G$2,0))*Y1857/(F1857-E1857+1)</f>
        <v>10092.99</v>
      </c>
      <c r="AF1857" s="41">
        <f t="shared" si="519"/>
        <v>0</v>
      </c>
      <c r="AG1857" s="41">
        <f t="shared" si="520"/>
        <v>0</v>
      </c>
      <c r="AH1857" s="41">
        <f t="shared" si="521"/>
        <v>1816.7382</v>
      </c>
      <c r="AI1857" s="60">
        <f t="shared" si="522"/>
        <v>403.71960000000001</v>
      </c>
      <c r="AJ1857" s="60">
        <f t="shared" si="523"/>
        <v>2270.9227500000002</v>
      </c>
      <c r="AK1857" s="60">
        <f t="shared" si="524"/>
        <v>5005.0169589041097</v>
      </c>
      <c r="AL1857" s="60">
        <f t="shared" si="525"/>
        <v>3678.6874647945206</v>
      </c>
      <c r="AM1857" s="41">
        <f t="shared" si="526"/>
        <v>3739.6601852054787</v>
      </c>
      <c r="AN1857" s="42">
        <f t="shared" si="527"/>
        <v>45715</v>
      </c>
      <c r="AO1857" s="43">
        <f t="shared" si="528"/>
        <v>10092.99</v>
      </c>
    </row>
    <row r="1858" spans="1:41" s="24" customFormat="1" ht="15.75" customHeight="1" x14ac:dyDescent="0.35">
      <c r="A1858" s="36" t="s">
        <v>27</v>
      </c>
      <c r="B1858" s="36">
        <v>202509</v>
      </c>
      <c r="C1858" s="24" t="s">
        <v>736</v>
      </c>
      <c r="D1858" s="24" t="s">
        <v>119</v>
      </c>
      <c r="E1858" s="62">
        <v>45901</v>
      </c>
      <c r="F1858" s="62">
        <v>46265</v>
      </c>
      <c r="G1858" s="37" t="s">
        <v>447</v>
      </c>
      <c r="H1858" s="36">
        <v>652377</v>
      </c>
      <c r="I1858" s="63">
        <v>32771</v>
      </c>
      <c r="J1858" s="24" t="s">
        <v>4763</v>
      </c>
      <c r="K1858" s="63">
        <f t="shared" si="511"/>
        <v>45901</v>
      </c>
      <c r="L1858" s="55">
        <f t="shared" si="512"/>
        <v>0.04</v>
      </c>
      <c r="M1858" s="76">
        <v>0.22500000000000001</v>
      </c>
      <c r="N1858" s="62">
        <v>45901</v>
      </c>
      <c r="O1858" s="62">
        <v>46265</v>
      </c>
      <c r="P1858" s="63"/>
      <c r="Q1858" s="63"/>
      <c r="R1858" s="78">
        <v>35</v>
      </c>
      <c r="S1858" s="63" t="str">
        <f>VLOOKUP(R1858,SA!$B$3:$C$11,2,1)</f>
        <v>26-35</v>
      </c>
      <c r="T1858" s="38" t="s">
        <v>97</v>
      </c>
      <c r="U1858" s="24" t="s">
        <v>56</v>
      </c>
      <c r="V1858" s="24">
        <v>400000</v>
      </c>
      <c r="W1858" s="39">
        <f t="shared" si="513"/>
        <v>400000</v>
      </c>
      <c r="X1858" s="29">
        <f t="shared" si="514"/>
        <v>1</v>
      </c>
      <c r="Y1858" s="40">
        <f t="shared" si="515"/>
        <v>365</v>
      </c>
      <c r="Z1858" s="38">
        <f t="shared" si="516"/>
        <v>46081</v>
      </c>
      <c r="AA1858" s="41">
        <f t="shared" si="517"/>
        <v>181</v>
      </c>
      <c r="AB1858" s="24" t="s">
        <v>113</v>
      </c>
      <c r="AC1858" s="41">
        <f t="shared" si="518"/>
        <v>4533.0290000000005</v>
      </c>
      <c r="AD1858" s="41">
        <v>1</v>
      </c>
      <c r="AE1858" s="72">
        <f>INDEX(SA!$C$2:$G$11,MATCH(Details!S1858,SA!$C$2:$C$11,0),MATCH(Details!V1858,SA!$C$2:$G$2,0))*Y1858/(F1858-E1858+1)</f>
        <v>3841.55</v>
      </c>
      <c r="AF1858" s="41">
        <f t="shared" si="519"/>
        <v>0</v>
      </c>
      <c r="AG1858" s="41">
        <f t="shared" si="520"/>
        <v>0</v>
      </c>
      <c r="AH1858" s="41">
        <f t="shared" si="521"/>
        <v>691.47900000000004</v>
      </c>
      <c r="AI1858" s="60">
        <f t="shared" si="522"/>
        <v>153.66200000000001</v>
      </c>
      <c r="AJ1858" s="60">
        <f t="shared" si="523"/>
        <v>864.34875000000011</v>
      </c>
      <c r="AK1858" s="60">
        <f t="shared" si="524"/>
        <v>1904.9878082191783</v>
      </c>
      <c r="AL1858" s="60">
        <f t="shared" si="525"/>
        <v>1400.1660390410959</v>
      </c>
      <c r="AM1858" s="41">
        <f t="shared" si="526"/>
        <v>1423.3732109589046</v>
      </c>
      <c r="AN1858" s="42">
        <f t="shared" si="527"/>
        <v>45715</v>
      </c>
      <c r="AO1858" s="43">
        <f t="shared" si="528"/>
        <v>3841.55</v>
      </c>
    </row>
    <row r="1859" spans="1:41" s="24" customFormat="1" ht="15.75" customHeight="1" x14ac:dyDescent="0.35">
      <c r="A1859" s="36" t="s">
        <v>27</v>
      </c>
      <c r="B1859" s="36">
        <v>202509</v>
      </c>
      <c r="C1859" s="24" t="s">
        <v>736</v>
      </c>
      <c r="D1859" s="24" t="s">
        <v>119</v>
      </c>
      <c r="E1859" s="62">
        <v>45901</v>
      </c>
      <c r="F1859" s="62">
        <v>46265</v>
      </c>
      <c r="G1859" s="37" t="s">
        <v>2164</v>
      </c>
      <c r="H1859" s="36">
        <v>652377</v>
      </c>
      <c r="I1859" s="63">
        <v>45750</v>
      </c>
      <c r="J1859" s="24" t="s">
        <v>4764</v>
      </c>
      <c r="K1859" s="63">
        <f t="shared" si="511"/>
        <v>45901</v>
      </c>
      <c r="L1859" s="55">
        <f t="shared" si="512"/>
        <v>0.04</v>
      </c>
      <c r="M1859" s="76">
        <v>0.22500000000000001</v>
      </c>
      <c r="N1859" s="62">
        <v>45901</v>
      </c>
      <c r="O1859" s="62">
        <v>46265</v>
      </c>
      <c r="P1859" s="63"/>
      <c r="Q1859" s="63"/>
      <c r="R1859" s="78">
        <v>0</v>
      </c>
      <c r="S1859" s="63" t="str">
        <f>VLOOKUP(R1859,SA!$B$3:$C$11,2,1)</f>
        <v>0-25</v>
      </c>
      <c r="T1859" s="38" t="s">
        <v>98</v>
      </c>
      <c r="U1859" s="24" t="s">
        <v>5746</v>
      </c>
      <c r="V1859" s="24">
        <v>400000</v>
      </c>
      <c r="W1859" s="39">
        <f t="shared" si="513"/>
        <v>0</v>
      </c>
      <c r="X1859" s="29">
        <f t="shared" si="514"/>
        <v>0</v>
      </c>
      <c r="Y1859" s="40">
        <f t="shared" si="515"/>
        <v>365</v>
      </c>
      <c r="Z1859" s="38">
        <f t="shared" si="516"/>
        <v>46081</v>
      </c>
      <c r="AA1859" s="41">
        <f t="shared" si="517"/>
        <v>181</v>
      </c>
      <c r="AB1859" s="24" t="s">
        <v>113</v>
      </c>
      <c r="AC1859" s="41">
        <f t="shared" si="518"/>
        <v>4043.8364000000001</v>
      </c>
      <c r="AD1859" s="41">
        <v>1</v>
      </c>
      <c r="AE1859" s="72">
        <f>INDEX(SA!$C$2:$G$11,MATCH(Details!S1859,SA!$C$2:$C$11,0),MATCH(Details!V1859,SA!$C$2:$G$2,0))*Y1859/(F1859-E1859+1)</f>
        <v>3426.98</v>
      </c>
      <c r="AF1859" s="41">
        <f t="shared" si="519"/>
        <v>0</v>
      </c>
      <c r="AG1859" s="41">
        <f t="shared" si="520"/>
        <v>0</v>
      </c>
      <c r="AH1859" s="41">
        <f t="shared" si="521"/>
        <v>616.85640000000001</v>
      </c>
      <c r="AI1859" s="60">
        <f t="shared" si="522"/>
        <v>137.07920000000001</v>
      </c>
      <c r="AJ1859" s="60">
        <f t="shared" si="523"/>
        <v>771.07050000000004</v>
      </c>
      <c r="AK1859" s="60">
        <f t="shared" si="524"/>
        <v>1699.4065205479453</v>
      </c>
      <c r="AL1859" s="60">
        <f t="shared" si="525"/>
        <v>1249.0637926027398</v>
      </c>
      <c r="AM1859" s="41">
        <f t="shared" si="526"/>
        <v>1269.7665073972601</v>
      </c>
      <c r="AN1859" s="42">
        <f t="shared" si="527"/>
        <v>45715</v>
      </c>
      <c r="AO1859" s="43">
        <f t="shared" si="528"/>
        <v>3426.98</v>
      </c>
    </row>
    <row r="1860" spans="1:41" s="24" customFormat="1" ht="15.75" customHeight="1" x14ac:dyDescent="0.35">
      <c r="A1860" s="36" t="s">
        <v>27</v>
      </c>
      <c r="B1860" s="36">
        <v>202509</v>
      </c>
      <c r="C1860" s="24" t="s">
        <v>736</v>
      </c>
      <c r="D1860" s="24" t="s">
        <v>119</v>
      </c>
      <c r="E1860" s="62">
        <v>45901</v>
      </c>
      <c r="F1860" s="62">
        <v>46265</v>
      </c>
      <c r="G1860" s="37" t="s">
        <v>2165</v>
      </c>
      <c r="H1860" s="36">
        <v>652377</v>
      </c>
      <c r="I1860" s="63">
        <v>24765</v>
      </c>
      <c r="J1860" s="24" t="s">
        <v>4765</v>
      </c>
      <c r="K1860" s="63">
        <f t="shared" ref="K1860:K1923" si="529">N1860</f>
        <v>45901</v>
      </c>
      <c r="L1860" s="55">
        <f t="shared" ref="L1860:L1923" si="530">IF(K1860&gt;=DATE(2022,4,1),4%,5%)</f>
        <v>0.04</v>
      </c>
      <c r="M1860" s="76">
        <v>0.22500000000000001</v>
      </c>
      <c r="N1860" s="62">
        <v>45901</v>
      </c>
      <c r="O1860" s="62">
        <v>46265</v>
      </c>
      <c r="P1860" s="63"/>
      <c r="Q1860" s="63"/>
      <c r="R1860" s="78">
        <v>57</v>
      </c>
      <c r="S1860" s="63" t="str">
        <f>VLOOKUP(R1860,SA!$B$3:$C$11,2,1)</f>
        <v>56-65</v>
      </c>
      <c r="T1860" s="38" t="s">
        <v>98</v>
      </c>
      <c r="U1860" s="24" t="s">
        <v>5747</v>
      </c>
      <c r="V1860" s="24">
        <v>400000</v>
      </c>
      <c r="W1860" s="39">
        <f t="shared" ref="W1860:W1923" si="531">IF(U1860="self",V1860,0)</f>
        <v>0</v>
      </c>
      <c r="X1860" s="29">
        <f t="shared" ref="X1860:X1923" si="532">IF(U1860="self",1,0)</f>
        <v>0</v>
      </c>
      <c r="Y1860" s="40">
        <f t="shared" ref="Y1860:Y1923" si="533">O1860-N1860+1</f>
        <v>365</v>
      </c>
      <c r="Z1860" s="38">
        <f t="shared" ref="Z1860:Z1923" si="534">$Z$1</f>
        <v>46081</v>
      </c>
      <c r="AA1860" s="41">
        <f t="shared" ref="AA1860:AA1923" si="535">IF(MIN((Z1860-N1860)+1,Y1860)&lt;0,0,MIN((Z1860-N1860)+1,Y1860))</f>
        <v>181</v>
      </c>
      <c r="AB1860" s="24" t="s">
        <v>113</v>
      </c>
      <c r="AC1860" s="41">
        <f t="shared" ref="AC1860:AC1923" si="536">AE1860+AF1860+AG1860+AH1860</f>
        <v>11909.7282</v>
      </c>
      <c r="AD1860" s="41">
        <v>1</v>
      </c>
      <c r="AE1860" s="72">
        <f>INDEX(SA!$C$2:$G$11,MATCH(Details!S1860,SA!$C$2:$C$11,0),MATCH(Details!V1860,SA!$C$2:$G$2,0))*Y1860/(F1860-E1860+1)</f>
        <v>10092.99</v>
      </c>
      <c r="AF1860" s="41">
        <f t="shared" ref="AF1860:AF1923" si="537">IF(AB1860="Karnataka",AE1860*9%,0)</f>
        <v>0</v>
      </c>
      <c r="AG1860" s="41">
        <f t="shared" ref="AG1860:AG1923" si="538">IF(AB1860="Karnataka",AE1860*9%,0)</f>
        <v>0</v>
      </c>
      <c r="AH1860" s="41">
        <f t="shared" ref="AH1860:AH1923" si="539">IF(AF1860+AG1860&gt;0,0,AE1860*18%)</f>
        <v>1816.7382</v>
      </c>
      <c r="AI1860" s="60">
        <f t="shared" ref="AI1860:AI1923" si="540">AE1860*L1860</f>
        <v>403.71960000000001</v>
      </c>
      <c r="AJ1860" s="60">
        <f t="shared" ref="AJ1860:AJ1923" si="541">$AE1860*M1860</f>
        <v>2270.9227500000002</v>
      </c>
      <c r="AK1860" s="60">
        <f t="shared" ref="AK1860:AK1923" si="542">(AE1860)*AA1860/Y1860</f>
        <v>5005.0169589041097</v>
      </c>
      <c r="AL1860" s="60">
        <f t="shared" ref="AL1860:AL1923" si="543">AK1860*(1-L1860-M1860)</f>
        <v>3678.6874647945206</v>
      </c>
      <c r="AM1860" s="41">
        <f t="shared" ref="AM1860:AM1923" si="544">AE1860-AI1860-AL1860-AJ1860</f>
        <v>3739.6601852054787</v>
      </c>
      <c r="AN1860" s="42">
        <f t="shared" ref="AN1860:AN1923" si="545">Z1860-366</f>
        <v>45715</v>
      </c>
      <c r="AO1860" s="43">
        <f t="shared" ref="AO1860:AO1923" si="546">IF(AND(O1860&gt;Z1860,N1860&gt;AN1860),AE1860,0)</f>
        <v>10092.99</v>
      </c>
    </row>
    <row r="1861" spans="1:41" s="24" customFormat="1" ht="15.75" customHeight="1" x14ac:dyDescent="0.35">
      <c r="A1861" s="36" t="s">
        <v>27</v>
      </c>
      <c r="B1861" s="36">
        <v>202509</v>
      </c>
      <c r="C1861" s="24" t="s">
        <v>736</v>
      </c>
      <c r="D1861" s="24" t="s">
        <v>119</v>
      </c>
      <c r="E1861" s="62">
        <v>45901</v>
      </c>
      <c r="F1861" s="62">
        <v>46265</v>
      </c>
      <c r="G1861" s="37" t="s">
        <v>2166</v>
      </c>
      <c r="H1861" s="36">
        <v>652378</v>
      </c>
      <c r="I1861" s="63">
        <v>42281</v>
      </c>
      <c r="J1861" s="24" t="s">
        <v>4766</v>
      </c>
      <c r="K1861" s="63">
        <f t="shared" si="529"/>
        <v>45901</v>
      </c>
      <c r="L1861" s="55">
        <f t="shared" si="530"/>
        <v>0.04</v>
      </c>
      <c r="M1861" s="76">
        <v>0.22500000000000001</v>
      </c>
      <c r="N1861" s="62">
        <v>45901</v>
      </c>
      <c r="O1861" s="62">
        <v>46265</v>
      </c>
      <c r="P1861" s="63"/>
      <c r="Q1861" s="63"/>
      <c r="R1861" s="78">
        <v>9</v>
      </c>
      <c r="S1861" s="63" t="str">
        <f>VLOOKUP(R1861,SA!$B$3:$C$11,2,1)</f>
        <v>0-25</v>
      </c>
      <c r="T1861" s="38" t="s">
        <v>97</v>
      </c>
      <c r="U1861" s="24" t="s">
        <v>5745</v>
      </c>
      <c r="V1861" s="24">
        <v>400000</v>
      </c>
      <c r="W1861" s="39">
        <f t="shared" si="531"/>
        <v>0</v>
      </c>
      <c r="X1861" s="29">
        <f t="shared" si="532"/>
        <v>0</v>
      </c>
      <c r="Y1861" s="40">
        <f t="shared" si="533"/>
        <v>365</v>
      </c>
      <c r="Z1861" s="38">
        <f t="shared" si="534"/>
        <v>46081</v>
      </c>
      <c r="AA1861" s="41">
        <f t="shared" si="535"/>
        <v>181</v>
      </c>
      <c r="AB1861" s="24" t="s">
        <v>113</v>
      </c>
      <c r="AC1861" s="41">
        <f t="shared" si="536"/>
        <v>4043.8364000000001</v>
      </c>
      <c r="AD1861" s="41">
        <v>1</v>
      </c>
      <c r="AE1861" s="72">
        <f>INDEX(SA!$C$2:$G$11,MATCH(Details!S1861,SA!$C$2:$C$11,0),MATCH(Details!V1861,SA!$C$2:$G$2,0))*Y1861/(F1861-E1861+1)</f>
        <v>3426.98</v>
      </c>
      <c r="AF1861" s="41">
        <f t="shared" si="537"/>
        <v>0</v>
      </c>
      <c r="AG1861" s="41">
        <f t="shared" si="538"/>
        <v>0</v>
      </c>
      <c r="AH1861" s="41">
        <f t="shared" si="539"/>
        <v>616.85640000000001</v>
      </c>
      <c r="AI1861" s="60">
        <f t="shared" si="540"/>
        <v>137.07920000000001</v>
      </c>
      <c r="AJ1861" s="60">
        <f t="shared" si="541"/>
        <v>771.07050000000004</v>
      </c>
      <c r="AK1861" s="60">
        <f t="shared" si="542"/>
        <v>1699.4065205479453</v>
      </c>
      <c r="AL1861" s="60">
        <f t="shared" si="543"/>
        <v>1249.0637926027398</v>
      </c>
      <c r="AM1861" s="41">
        <f t="shared" si="544"/>
        <v>1269.7665073972601</v>
      </c>
      <c r="AN1861" s="42">
        <f t="shared" si="545"/>
        <v>45715</v>
      </c>
      <c r="AO1861" s="43">
        <f t="shared" si="546"/>
        <v>3426.98</v>
      </c>
    </row>
    <row r="1862" spans="1:41" s="24" customFormat="1" ht="15.75" customHeight="1" x14ac:dyDescent="0.35">
      <c r="A1862" s="36" t="s">
        <v>27</v>
      </c>
      <c r="B1862" s="36">
        <v>202509</v>
      </c>
      <c r="C1862" s="24" t="s">
        <v>736</v>
      </c>
      <c r="D1862" s="24" t="s">
        <v>119</v>
      </c>
      <c r="E1862" s="62">
        <v>45901</v>
      </c>
      <c r="F1862" s="62">
        <v>46265</v>
      </c>
      <c r="G1862" s="37" t="s">
        <v>2167</v>
      </c>
      <c r="H1862" s="36">
        <v>652378</v>
      </c>
      <c r="I1862" s="63">
        <v>35374</v>
      </c>
      <c r="J1862" s="24" t="s">
        <v>4767</v>
      </c>
      <c r="K1862" s="63">
        <f t="shared" si="529"/>
        <v>45901</v>
      </c>
      <c r="L1862" s="55">
        <f t="shared" si="530"/>
        <v>0.04</v>
      </c>
      <c r="M1862" s="76">
        <v>0.22500000000000001</v>
      </c>
      <c r="N1862" s="62">
        <v>45901</v>
      </c>
      <c r="O1862" s="62">
        <v>46265</v>
      </c>
      <c r="P1862" s="63"/>
      <c r="Q1862" s="63"/>
      <c r="R1862" s="78">
        <v>28</v>
      </c>
      <c r="S1862" s="63" t="str">
        <f>VLOOKUP(R1862,SA!$B$3:$C$11,2,1)</f>
        <v>26-35</v>
      </c>
      <c r="T1862" s="38" t="s">
        <v>98</v>
      </c>
      <c r="U1862" s="24" t="s">
        <v>5743</v>
      </c>
      <c r="V1862" s="24">
        <v>400000</v>
      </c>
      <c r="W1862" s="39">
        <f t="shared" si="531"/>
        <v>0</v>
      </c>
      <c r="X1862" s="29">
        <f t="shared" si="532"/>
        <v>0</v>
      </c>
      <c r="Y1862" s="40">
        <f t="shared" si="533"/>
        <v>365</v>
      </c>
      <c r="Z1862" s="38">
        <f t="shared" si="534"/>
        <v>46081</v>
      </c>
      <c r="AA1862" s="41">
        <f t="shared" si="535"/>
        <v>181</v>
      </c>
      <c r="AB1862" s="24" t="s">
        <v>113</v>
      </c>
      <c r="AC1862" s="41">
        <f t="shared" si="536"/>
        <v>4533.0290000000005</v>
      </c>
      <c r="AD1862" s="41">
        <v>1</v>
      </c>
      <c r="AE1862" s="72">
        <f>INDEX(SA!$C$2:$G$11,MATCH(Details!S1862,SA!$C$2:$C$11,0),MATCH(Details!V1862,SA!$C$2:$G$2,0))*Y1862/(F1862-E1862+1)</f>
        <v>3841.55</v>
      </c>
      <c r="AF1862" s="41">
        <f t="shared" si="537"/>
        <v>0</v>
      </c>
      <c r="AG1862" s="41">
        <f t="shared" si="538"/>
        <v>0</v>
      </c>
      <c r="AH1862" s="41">
        <f t="shared" si="539"/>
        <v>691.47900000000004</v>
      </c>
      <c r="AI1862" s="60">
        <f t="shared" si="540"/>
        <v>153.66200000000001</v>
      </c>
      <c r="AJ1862" s="60">
        <f t="shared" si="541"/>
        <v>864.34875000000011</v>
      </c>
      <c r="AK1862" s="60">
        <f t="shared" si="542"/>
        <v>1904.9878082191783</v>
      </c>
      <c r="AL1862" s="60">
        <f t="shared" si="543"/>
        <v>1400.1660390410959</v>
      </c>
      <c r="AM1862" s="41">
        <f t="shared" si="544"/>
        <v>1423.3732109589046</v>
      </c>
      <c r="AN1862" s="42">
        <f t="shared" si="545"/>
        <v>45715</v>
      </c>
      <c r="AO1862" s="43">
        <f t="shared" si="546"/>
        <v>3841.55</v>
      </c>
    </row>
    <row r="1863" spans="1:41" s="24" customFormat="1" ht="15.75" customHeight="1" x14ac:dyDescent="0.35">
      <c r="A1863" s="36" t="s">
        <v>27</v>
      </c>
      <c r="B1863" s="36">
        <v>202509</v>
      </c>
      <c r="C1863" s="24" t="s">
        <v>736</v>
      </c>
      <c r="D1863" s="24" t="s">
        <v>119</v>
      </c>
      <c r="E1863" s="62">
        <v>45901</v>
      </c>
      <c r="F1863" s="62">
        <v>46265</v>
      </c>
      <c r="G1863" s="37" t="s">
        <v>551</v>
      </c>
      <c r="H1863" s="36">
        <v>652378</v>
      </c>
      <c r="I1863" s="63">
        <v>31275</v>
      </c>
      <c r="J1863" s="24" t="s">
        <v>4768</v>
      </c>
      <c r="K1863" s="63">
        <f t="shared" si="529"/>
        <v>45901</v>
      </c>
      <c r="L1863" s="55">
        <f t="shared" si="530"/>
        <v>0.04</v>
      </c>
      <c r="M1863" s="76">
        <v>0.22500000000000001</v>
      </c>
      <c r="N1863" s="62">
        <v>45901</v>
      </c>
      <c r="O1863" s="62">
        <v>46265</v>
      </c>
      <c r="P1863" s="63"/>
      <c r="Q1863" s="63"/>
      <c r="R1863" s="78">
        <v>40</v>
      </c>
      <c r="S1863" s="63" t="str">
        <f>VLOOKUP(R1863,SA!$B$3:$C$11,2,1)</f>
        <v>36-45</v>
      </c>
      <c r="T1863" s="38" t="s">
        <v>97</v>
      </c>
      <c r="U1863" s="24" t="s">
        <v>56</v>
      </c>
      <c r="V1863" s="24">
        <v>400000</v>
      </c>
      <c r="W1863" s="39">
        <f t="shared" si="531"/>
        <v>400000</v>
      </c>
      <c r="X1863" s="29">
        <f t="shared" si="532"/>
        <v>1</v>
      </c>
      <c r="Y1863" s="40">
        <f t="shared" si="533"/>
        <v>365</v>
      </c>
      <c r="Z1863" s="38">
        <f t="shared" si="534"/>
        <v>46081</v>
      </c>
      <c r="AA1863" s="41">
        <f t="shared" si="535"/>
        <v>181</v>
      </c>
      <c r="AB1863" s="24" t="s">
        <v>113</v>
      </c>
      <c r="AC1863" s="41">
        <f t="shared" si="536"/>
        <v>5496.5225999999993</v>
      </c>
      <c r="AD1863" s="41">
        <v>1</v>
      </c>
      <c r="AE1863" s="72">
        <f>INDEX(SA!$C$2:$G$11,MATCH(Details!S1863,SA!$C$2:$C$11,0),MATCH(Details!V1863,SA!$C$2:$G$2,0))*Y1863/(F1863-E1863+1)</f>
        <v>4658.07</v>
      </c>
      <c r="AF1863" s="41">
        <f t="shared" si="537"/>
        <v>0</v>
      </c>
      <c r="AG1863" s="41">
        <f t="shared" si="538"/>
        <v>0</v>
      </c>
      <c r="AH1863" s="41">
        <f t="shared" si="539"/>
        <v>838.45259999999996</v>
      </c>
      <c r="AI1863" s="60">
        <f t="shared" si="540"/>
        <v>186.3228</v>
      </c>
      <c r="AJ1863" s="60">
        <f t="shared" si="541"/>
        <v>1048.06575</v>
      </c>
      <c r="AK1863" s="60">
        <f t="shared" si="542"/>
        <v>2309.8922465753421</v>
      </c>
      <c r="AL1863" s="60">
        <f t="shared" si="543"/>
        <v>1697.7708012328765</v>
      </c>
      <c r="AM1863" s="41">
        <f t="shared" si="544"/>
        <v>1725.9106487671231</v>
      </c>
      <c r="AN1863" s="42">
        <f t="shared" si="545"/>
        <v>45715</v>
      </c>
      <c r="AO1863" s="43">
        <f t="shared" si="546"/>
        <v>4658.07</v>
      </c>
    </row>
    <row r="1864" spans="1:41" s="24" customFormat="1" ht="15.75" customHeight="1" x14ac:dyDescent="0.35">
      <c r="A1864" s="36" t="s">
        <v>27</v>
      </c>
      <c r="B1864" s="36">
        <v>202509</v>
      </c>
      <c r="C1864" s="24" t="s">
        <v>736</v>
      </c>
      <c r="D1864" s="24" t="s">
        <v>119</v>
      </c>
      <c r="E1864" s="62">
        <v>45901</v>
      </c>
      <c r="F1864" s="62">
        <v>46265</v>
      </c>
      <c r="G1864" s="37" t="s">
        <v>2168</v>
      </c>
      <c r="H1864" s="36">
        <v>652378</v>
      </c>
      <c r="I1864" s="63">
        <v>19937</v>
      </c>
      <c r="J1864" s="24" t="s">
        <v>4769</v>
      </c>
      <c r="K1864" s="63">
        <f t="shared" si="529"/>
        <v>45901</v>
      </c>
      <c r="L1864" s="55">
        <f t="shared" si="530"/>
        <v>0.04</v>
      </c>
      <c r="M1864" s="76">
        <v>0.22500000000000001</v>
      </c>
      <c r="N1864" s="62">
        <v>45901</v>
      </c>
      <c r="O1864" s="62">
        <v>46265</v>
      </c>
      <c r="P1864" s="63"/>
      <c r="Q1864" s="63"/>
      <c r="R1864" s="78">
        <v>71</v>
      </c>
      <c r="S1864" s="63" t="str">
        <f>VLOOKUP(R1864,SA!$B$3:$C$11,2,1)</f>
        <v>71-75</v>
      </c>
      <c r="T1864" s="38" t="s">
        <v>97</v>
      </c>
      <c r="U1864" s="24" t="s">
        <v>5744</v>
      </c>
      <c r="V1864" s="24">
        <v>400000</v>
      </c>
      <c r="W1864" s="39">
        <f t="shared" si="531"/>
        <v>0</v>
      </c>
      <c r="X1864" s="29">
        <f t="shared" si="532"/>
        <v>0</v>
      </c>
      <c r="Y1864" s="40">
        <f t="shared" si="533"/>
        <v>365</v>
      </c>
      <c r="Z1864" s="38">
        <f t="shared" si="534"/>
        <v>46081</v>
      </c>
      <c r="AA1864" s="41">
        <f t="shared" si="535"/>
        <v>181</v>
      </c>
      <c r="AB1864" s="24" t="s">
        <v>113</v>
      </c>
      <c r="AC1864" s="41">
        <f t="shared" si="536"/>
        <v>21578.034600000003</v>
      </c>
      <c r="AD1864" s="41">
        <v>1</v>
      </c>
      <c r="AE1864" s="72">
        <f>INDEX(SA!$C$2:$G$11,MATCH(Details!S1864,SA!$C$2:$C$11,0),MATCH(Details!V1864,SA!$C$2:$G$2,0))*Y1864/(F1864-E1864+1)</f>
        <v>18286.47</v>
      </c>
      <c r="AF1864" s="41">
        <f t="shared" si="537"/>
        <v>0</v>
      </c>
      <c r="AG1864" s="41">
        <f t="shared" si="538"/>
        <v>0</v>
      </c>
      <c r="AH1864" s="41">
        <f t="shared" si="539"/>
        <v>3291.5646000000002</v>
      </c>
      <c r="AI1864" s="60">
        <f t="shared" si="540"/>
        <v>731.45880000000011</v>
      </c>
      <c r="AJ1864" s="60">
        <f t="shared" si="541"/>
        <v>4114.4557500000001</v>
      </c>
      <c r="AK1864" s="60">
        <f t="shared" si="542"/>
        <v>9068.0851232876721</v>
      </c>
      <c r="AL1864" s="60">
        <f t="shared" si="543"/>
        <v>6665.0425656164389</v>
      </c>
      <c r="AM1864" s="41">
        <f t="shared" si="544"/>
        <v>6775.5128843835619</v>
      </c>
      <c r="AN1864" s="42">
        <f t="shared" si="545"/>
        <v>45715</v>
      </c>
      <c r="AO1864" s="43">
        <f t="shared" si="546"/>
        <v>18286.47</v>
      </c>
    </row>
    <row r="1865" spans="1:41" s="24" customFormat="1" ht="15.75" customHeight="1" x14ac:dyDescent="0.35">
      <c r="A1865" s="36" t="s">
        <v>27</v>
      </c>
      <c r="B1865" s="36">
        <v>202509</v>
      </c>
      <c r="C1865" s="24" t="s">
        <v>736</v>
      </c>
      <c r="D1865" s="24" t="s">
        <v>119</v>
      </c>
      <c r="E1865" s="62">
        <v>45901</v>
      </c>
      <c r="F1865" s="62">
        <v>46265</v>
      </c>
      <c r="G1865" s="37" t="s">
        <v>1631</v>
      </c>
      <c r="H1865" s="36">
        <v>652378</v>
      </c>
      <c r="I1865" s="63">
        <v>20055</v>
      </c>
      <c r="J1865" s="24" t="s">
        <v>4770</v>
      </c>
      <c r="K1865" s="63">
        <f t="shared" si="529"/>
        <v>45901</v>
      </c>
      <c r="L1865" s="55">
        <f t="shared" si="530"/>
        <v>0.04</v>
      </c>
      <c r="M1865" s="76">
        <v>0.22500000000000001</v>
      </c>
      <c r="N1865" s="62">
        <v>45901</v>
      </c>
      <c r="O1865" s="62">
        <v>46265</v>
      </c>
      <c r="P1865" s="63"/>
      <c r="Q1865" s="63"/>
      <c r="R1865" s="78">
        <v>70</v>
      </c>
      <c r="S1865" s="63" t="str">
        <f>VLOOKUP(R1865,SA!$B$3:$C$11,2,1)</f>
        <v>66-70</v>
      </c>
      <c r="T1865" s="38" t="s">
        <v>98</v>
      </c>
      <c r="U1865" s="24" t="s">
        <v>5747</v>
      </c>
      <c r="V1865" s="24">
        <v>400000</v>
      </c>
      <c r="W1865" s="39">
        <f t="shared" si="531"/>
        <v>0</v>
      </c>
      <c r="X1865" s="29">
        <f t="shared" si="532"/>
        <v>0</v>
      </c>
      <c r="Y1865" s="40">
        <f t="shared" si="533"/>
        <v>365</v>
      </c>
      <c r="Z1865" s="38">
        <f t="shared" si="534"/>
        <v>46081</v>
      </c>
      <c r="AA1865" s="41">
        <f t="shared" si="535"/>
        <v>181</v>
      </c>
      <c r="AB1865" s="24" t="s">
        <v>113</v>
      </c>
      <c r="AC1865" s="41">
        <f t="shared" si="536"/>
        <v>17021.971999999998</v>
      </c>
      <c r="AD1865" s="41">
        <v>1</v>
      </c>
      <c r="AE1865" s="72">
        <f>INDEX(SA!$C$2:$G$11,MATCH(Details!S1865,SA!$C$2:$C$11,0),MATCH(Details!V1865,SA!$C$2:$G$2,0))*Y1865/(F1865-E1865+1)</f>
        <v>14425.4</v>
      </c>
      <c r="AF1865" s="41">
        <f t="shared" si="537"/>
        <v>0</v>
      </c>
      <c r="AG1865" s="41">
        <f t="shared" si="538"/>
        <v>0</v>
      </c>
      <c r="AH1865" s="41">
        <f t="shared" si="539"/>
        <v>2596.5719999999997</v>
      </c>
      <c r="AI1865" s="60">
        <f t="shared" si="540"/>
        <v>577.01599999999996</v>
      </c>
      <c r="AJ1865" s="60">
        <f t="shared" si="541"/>
        <v>3245.7150000000001</v>
      </c>
      <c r="AK1865" s="60">
        <f t="shared" si="542"/>
        <v>7153.4175342465751</v>
      </c>
      <c r="AL1865" s="60">
        <f t="shared" si="543"/>
        <v>5257.7618876712322</v>
      </c>
      <c r="AM1865" s="41">
        <f t="shared" si="544"/>
        <v>5344.9071123287686</v>
      </c>
      <c r="AN1865" s="42">
        <f t="shared" si="545"/>
        <v>45715</v>
      </c>
      <c r="AO1865" s="43">
        <f t="shared" si="546"/>
        <v>14425.4</v>
      </c>
    </row>
    <row r="1866" spans="1:41" s="24" customFormat="1" ht="15.75" customHeight="1" x14ac:dyDescent="0.35">
      <c r="A1866" s="36" t="s">
        <v>27</v>
      </c>
      <c r="B1866" s="36">
        <v>202509</v>
      </c>
      <c r="C1866" s="24" t="s">
        <v>736</v>
      </c>
      <c r="D1866" s="24" t="s">
        <v>119</v>
      </c>
      <c r="E1866" s="62">
        <v>45901</v>
      </c>
      <c r="F1866" s="62">
        <v>46265</v>
      </c>
      <c r="G1866" s="37" t="s">
        <v>2169</v>
      </c>
      <c r="H1866" s="36">
        <v>652378</v>
      </c>
      <c r="I1866" s="63">
        <v>43374</v>
      </c>
      <c r="J1866" s="24" t="s">
        <v>4771</v>
      </c>
      <c r="K1866" s="63">
        <f t="shared" si="529"/>
        <v>45901</v>
      </c>
      <c r="L1866" s="55">
        <f t="shared" si="530"/>
        <v>0.04</v>
      </c>
      <c r="M1866" s="76">
        <v>0.22500000000000001</v>
      </c>
      <c r="N1866" s="62">
        <v>45901</v>
      </c>
      <c r="O1866" s="62">
        <v>46265</v>
      </c>
      <c r="P1866" s="63"/>
      <c r="Q1866" s="63"/>
      <c r="R1866" s="78">
        <v>6</v>
      </c>
      <c r="S1866" s="63" t="str">
        <f>VLOOKUP(R1866,SA!$B$3:$C$11,2,1)</f>
        <v>0-25</v>
      </c>
      <c r="T1866" s="38" t="s">
        <v>98</v>
      </c>
      <c r="U1866" s="24" t="s">
        <v>5746</v>
      </c>
      <c r="V1866" s="24">
        <v>400000</v>
      </c>
      <c r="W1866" s="39">
        <f t="shared" si="531"/>
        <v>0</v>
      </c>
      <c r="X1866" s="29">
        <f t="shared" si="532"/>
        <v>0</v>
      </c>
      <c r="Y1866" s="40">
        <f t="shared" si="533"/>
        <v>365</v>
      </c>
      <c r="Z1866" s="38">
        <f t="shared" si="534"/>
        <v>46081</v>
      </c>
      <c r="AA1866" s="41">
        <f t="shared" si="535"/>
        <v>181</v>
      </c>
      <c r="AB1866" s="24" t="s">
        <v>113</v>
      </c>
      <c r="AC1866" s="41">
        <f t="shared" si="536"/>
        <v>4043.8364000000001</v>
      </c>
      <c r="AD1866" s="41">
        <v>1</v>
      </c>
      <c r="AE1866" s="72">
        <f>INDEX(SA!$C$2:$G$11,MATCH(Details!S1866,SA!$C$2:$C$11,0),MATCH(Details!V1866,SA!$C$2:$G$2,0))*Y1866/(F1866-E1866+1)</f>
        <v>3426.98</v>
      </c>
      <c r="AF1866" s="41">
        <f t="shared" si="537"/>
        <v>0</v>
      </c>
      <c r="AG1866" s="41">
        <f t="shared" si="538"/>
        <v>0</v>
      </c>
      <c r="AH1866" s="41">
        <f t="shared" si="539"/>
        <v>616.85640000000001</v>
      </c>
      <c r="AI1866" s="60">
        <f t="shared" si="540"/>
        <v>137.07920000000001</v>
      </c>
      <c r="AJ1866" s="60">
        <f t="shared" si="541"/>
        <v>771.07050000000004</v>
      </c>
      <c r="AK1866" s="60">
        <f t="shared" si="542"/>
        <v>1699.4065205479453</v>
      </c>
      <c r="AL1866" s="60">
        <f t="shared" si="543"/>
        <v>1249.0637926027398</v>
      </c>
      <c r="AM1866" s="41">
        <f t="shared" si="544"/>
        <v>1269.7665073972601</v>
      </c>
      <c r="AN1866" s="42">
        <f t="shared" si="545"/>
        <v>45715</v>
      </c>
      <c r="AO1866" s="43">
        <f t="shared" si="546"/>
        <v>3426.98</v>
      </c>
    </row>
    <row r="1867" spans="1:41" s="24" customFormat="1" ht="15.75" customHeight="1" x14ac:dyDescent="0.35">
      <c r="A1867" s="36" t="s">
        <v>27</v>
      </c>
      <c r="B1867" s="36">
        <v>202509</v>
      </c>
      <c r="C1867" s="24" t="s">
        <v>736</v>
      </c>
      <c r="D1867" s="24" t="s">
        <v>119</v>
      </c>
      <c r="E1867" s="62">
        <v>45901</v>
      </c>
      <c r="F1867" s="62">
        <v>46265</v>
      </c>
      <c r="G1867" s="37" t="s">
        <v>2170</v>
      </c>
      <c r="H1867" s="36">
        <v>652379</v>
      </c>
      <c r="I1867" s="63">
        <v>21930</v>
      </c>
      <c r="J1867" s="24" t="s">
        <v>4772</v>
      </c>
      <c r="K1867" s="63">
        <f t="shared" si="529"/>
        <v>45901</v>
      </c>
      <c r="L1867" s="55">
        <f t="shared" si="530"/>
        <v>0.04</v>
      </c>
      <c r="M1867" s="76">
        <v>0.22500000000000001</v>
      </c>
      <c r="N1867" s="62">
        <v>45901</v>
      </c>
      <c r="O1867" s="62">
        <v>46265</v>
      </c>
      <c r="P1867" s="63"/>
      <c r="Q1867" s="63"/>
      <c r="R1867" s="78">
        <v>65</v>
      </c>
      <c r="S1867" s="63" t="str">
        <f>VLOOKUP(R1867,SA!$B$3:$C$11,2,1)</f>
        <v>56-65</v>
      </c>
      <c r="T1867" s="38" t="s">
        <v>97</v>
      </c>
      <c r="U1867" s="24" t="s">
        <v>5744</v>
      </c>
      <c r="V1867" s="24">
        <v>400000</v>
      </c>
      <c r="W1867" s="39">
        <f t="shared" si="531"/>
        <v>0</v>
      </c>
      <c r="X1867" s="29">
        <f t="shared" si="532"/>
        <v>0</v>
      </c>
      <c r="Y1867" s="40">
        <f t="shared" si="533"/>
        <v>365</v>
      </c>
      <c r="Z1867" s="38">
        <f t="shared" si="534"/>
        <v>46081</v>
      </c>
      <c r="AA1867" s="41">
        <f t="shared" si="535"/>
        <v>181</v>
      </c>
      <c r="AB1867" s="24" t="s">
        <v>113</v>
      </c>
      <c r="AC1867" s="41">
        <f t="shared" si="536"/>
        <v>11909.7282</v>
      </c>
      <c r="AD1867" s="41">
        <v>1</v>
      </c>
      <c r="AE1867" s="72">
        <f>INDEX(SA!$C$2:$G$11,MATCH(Details!S1867,SA!$C$2:$C$11,0),MATCH(Details!V1867,SA!$C$2:$G$2,0))*Y1867/(F1867-E1867+1)</f>
        <v>10092.99</v>
      </c>
      <c r="AF1867" s="41">
        <f t="shared" si="537"/>
        <v>0</v>
      </c>
      <c r="AG1867" s="41">
        <f t="shared" si="538"/>
        <v>0</v>
      </c>
      <c r="AH1867" s="41">
        <f t="shared" si="539"/>
        <v>1816.7382</v>
      </c>
      <c r="AI1867" s="60">
        <f t="shared" si="540"/>
        <v>403.71960000000001</v>
      </c>
      <c r="AJ1867" s="60">
        <f t="shared" si="541"/>
        <v>2270.9227500000002</v>
      </c>
      <c r="AK1867" s="60">
        <f t="shared" si="542"/>
        <v>5005.0169589041097</v>
      </c>
      <c r="AL1867" s="60">
        <f t="shared" si="543"/>
        <v>3678.6874647945206</v>
      </c>
      <c r="AM1867" s="41">
        <f t="shared" si="544"/>
        <v>3739.6601852054787</v>
      </c>
      <c r="AN1867" s="42">
        <f t="shared" si="545"/>
        <v>45715</v>
      </c>
      <c r="AO1867" s="43">
        <f t="shared" si="546"/>
        <v>10092.99</v>
      </c>
    </row>
    <row r="1868" spans="1:41" s="24" customFormat="1" ht="15.75" customHeight="1" x14ac:dyDescent="0.35">
      <c r="A1868" s="36" t="s">
        <v>27</v>
      </c>
      <c r="B1868" s="36">
        <v>202509</v>
      </c>
      <c r="C1868" s="24" t="s">
        <v>736</v>
      </c>
      <c r="D1868" s="24" t="s">
        <v>119</v>
      </c>
      <c r="E1868" s="62">
        <v>45901</v>
      </c>
      <c r="F1868" s="62">
        <v>46265</v>
      </c>
      <c r="G1868" s="37" t="s">
        <v>2171</v>
      </c>
      <c r="H1868" s="36">
        <v>652379</v>
      </c>
      <c r="I1868" s="63">
        <v>31103</v>
      </c>
      <c r="J1868" s="24" t="s">
        <v>4773</v>
      </c>
      <c r="K1868" s="63">
        <f t="shared" si="529"/>
        <v>45901</v>
      </c>
      <c r="L1868" s="55">
        <f t="shared" si="530"/>
        <v>0.04</v>
      </c>
      <c r="M1868" s="76">
        <v>0.22500000000000001</v>
      </c>
      <c r="N1868" s="62">
        <v>45901</v>
      </c>
      <c r="O1868" s="62">
        <v>46265</v>
      </c>
      <c r="P1868" s="63"/>
      <c r="Q1868" s="63"/>
      <c r="R1868" s="78">
        <v>40</v>
      </c>
      <c r="S1868" s="63" t="str">
        <f>VLOOKUP(R1868,SA!$B$3:$C$11,2,1)</f>
        <v>36-45</v>
      </c>
      <c r="T1868" s="38" t="s">
        <v>98</v>
      </c>
      <c r="U1868" s="24" t="s">
        <v>5743</v>
      </c>
      <c r="V1868" s="24">
        <v>400000</v>
      </c>
      <c r="W1868" s="39">
        <f t="shared" si="531"/>
        <v>0</v>
      </c>
      <c r="X1868" s="29">
        <f t="shared" si="532"/>
        <v>0</v>
      </c>
      <c r="Y1868" s="40">
        <f t="shared" si="533"/>
        <v>365</v>
      </c>
      <c r="Z1868" s="38">
        <f t="shared" si="534"/>
        <v>46081</v>
      </c>
      <c r="AA1868" s="41">
        <f t="shared" si="535"/>
        <v>181</v>
      </c>
      <c r="AB1868" s="24" t="s">
        <v>113</v>
      </c>
      <c r="AC1868" s="41">
        <f t="shared" si="536"/>
        <v>5496.5225999999993</v>
      </c>
      <c r="AD1868" s="41">
        <v>1</v>
      </c>
      <c r="AE1868" s="72">
        <f>INDEX(SA!$C$2:$G$11,MATCH(Details!S1868,SA!$C$2:$C$11,0),MATCH(Details!V1868,SA!$C$2:$G$2,0))*Y1868/(F1868-E1868+1)</f>
        <v>4658.07</v>
      </c>
      <c r="AF1868" s="41">
        <f t="shared" si="537"/>
        <v>0</v>
      </c>
      <c r="AG1868" s="41">
        <f t="shared" si="538"/>
        <v>0</v>
      </c>
      <c r="AH1868" s="41">
        <f t="shared" si="539"/>
        <v>838.45259999999996</v>
      </c>
      <c r="AI1868" s="60">
        <f t="shared" si="540"/>
        <v>186.3228</v>
      </c>
      <c r="AJ1868" s="60">
        <f t="shared" si="541"/>
        <v>1048.06575</v>
      </c>
      <c r="AK1868" s="60">
        <f t="shared" si="542"/>
        <v>2309.8922465753421</v>
      </c>
      <c r="AL1868" s="60">
        <f t="shared" si="543"/>
        <v>1697.7708012328765</v>
      </c>
      <c r="AM1868" s="41">
        <f t="shared" si="544"/>
        <v>1725.9106487671231</v>
      </c>
      <c r="AN1868" s="42">
        <f t="shared" si="545"/>
        <v>45715</v>
      </c>
      <c r="AO1868" s="43">
        <f t="shared" si="546"/>
        <v>4658.07</v>
      </c>
    </row>
    <row r="1869" spans="1:41" s="24" customFormat="1" ht="15.75" customHeight="1" x14ac:dyDescent="0.35">
      <c r="A1869" s="36" t="s">
        <v>27</v>
      </c>
      <c r="B1869" s="36">
        <v>202509</v>
      </c>
      <c r="C1869" s="24" t="s">
        <v>736</v>
      </c>
      <c r="D1869" s="24" t="s">
        <v>119</v>
      </c>
      <c r="E1869" s="62">
        <v>45901</v>
      </c>
      <c r="F1869" s="62">
        <v>46265</v>
      </c>
      <c r="G1869" s="37" t="s">
        <v>376</v>
      </c>
      <c r="H1869" s="36">
        <v>652379</v>
      </c>
      <c r="I1869" s="63">
        <v>31569</v>
      </c>
      <c r="J1869" s="24" t="s">
        <v>4774</v>
      </c>
      <c r="K1869" s="63">
        <f t="shared" si="529"/>
        <v>45901</v>
      </c>
      <c r="L1869" s="55">
        <f t="shared" si="530"/>
        <v>0.04</v>
      </c>
      <c r="M1869" s="76">
        <v>0.22500000000000001</v>
      </c>
      <c r="N1869" s="62">
        <v>45901</v>
      </c>
      <c r="O1869" s="62">
        <v>46265</v>
      </c>
      <c r="P1869" s="63"/>
      <c r="Q1869" s="63"/>
      <c r="R1869" s="78">
        <v>39</v>
      </c>
      <c r="S1869" s="63" t="str">
        <f>VLOOKUP(R1869,SA!$B$3:$C$11,2,1)</f>
        <v>36-45</v>
      </c>
      <c r="T1869" s="38" t="s">
        <v>97</v>
      </c>
      <c r="U1869" s="24" t="s">
        <v>56</v>
      </c>
      <c r="V1869" s="24">
        <v>400000</v>
      </c>
      <c r="W1869" s="39">
        <f t="shared" si="531"/>
        <v>400000</v>
      </c>
      <c r="X1869" s="29">
        <f t="shared" si="532"/>
        <v>1</v>
      </c>
      <c r="Y1869" s="40">
        <f t="shared" si="533"/>
        <v>365</v>
      </c>
      <c r="Z1869" s="38">
        <f t="shared" si="534"/>
        <v>46081</v>
      </c>
      <c r="AA1869" s="41">
        <f t="shared" si="535"/>
        <v>181</v>
      </c>
      <c r="AB1869" s="24" t="s">
        <v>113</v>
      </c>
      <c r="AC1869" s="41">
        <f t="shared" si="536"/>
        <v>5496.5225999999993</v>
      </c>
      <c r="AD1869" s="41">
        <v>1</v>
      </c>
      <c r="AE1869" s="72">
        <f>INDEX(SA!$C$2:$G$11,MATCH(Details!S1869,SA!$C$2:$C$11,0),MATCH(Details!V1869,SA!$C$2:$G$2,0))*Y1869/(F1869-E1869+1)</f>
        <v>4658.07</v>
      </c>
      <c r="AF1869" s="41">
        <f t="shared" si="537"/>
        <v>0</v>
      </c>
      <c r="AG1869" s="41">
        <f t="shared" si="538"/>
        <v>0</v>
      </c>
      <c r="AH1869" s="41">
        <f t="shared" si="539"/>
        <v>838.45259999999996</v>
      </c>
      <c r="AI1869" s="60">
        <f t="shared" si="540"/>
        <v>186.3228</v>
      </c>
      <c r="AJ1869" s="60">
        <f t="shared" si="541"/>
        <v>1048.06575</v>
      </c>
      <c r="AK1869" s="60">
        <f t="shared" si="542"/>
        <v>2309.8922465753421</v>
      </c>
      <c r="AL1869" s="60">
        <f t="shared" si="543"/>
        <v>1697.7708012328765</v>
      </c>
      <c r="AM1869" s="41">
        <f t="shared" si="544"/>
        <v>1725.9106487671231</v>
      </c>
      <c r="AN1869" s="42">
        <f t="shared" si="545"/>
        <v>45715</v>
      </c>
      <c r="AO1869" s="43">
        <f t="shared" si="546"/>
        <v>4658.07</v>
      </c>
    </row>
    <row r="1870" spans="1:41" s="24" customFormat="1" ht="15.75" customHeight="1" x14ac:dyDescent="0.35">
      <c r="A1870" s="36" t="s">
        <v>27</v>
      </c>
      <c r="B1870" s="36">
        <v>202509</v>
      </c>
      <c r="C1870" s="24" t="s">
        <v>736</v>
      </c>
      <c r="D1870" s="24" t="s">
        <v>119</v>
      </c>
      <c r="E1870" s="62">
        <v>45901</v>
      </c>
      <c r="F1870" s="62">
        <v>46265</v>
      </c>
      <c r="G1870" s="37" t="s">
        <v>2172</v>
      </c>
      <c r="H1870" s="36">
        <v>652379</v>
      </c>
      <c r="I1870" s="63">
        <v>23012</v>
      </c>
      <c r="J1870" s="24" t="s">
        <v>4775</v>
      </c>
      <c r="K1870" s="63">
        <f t="shared" si="529"/>
        <v>45901</v>
      </c>
      <c r="L1870" s="55">
        <f t="shared" si="530"/>
        <v>0.04</v>
      </c>
      <c r="M1870" s="76">
        <v>0.22500000000000001</v>
      </c>
      <c r="N1870" s="62">
        <v>45901</v>
      </c>
      <c r="O1870" s="62">
        <v>46265</v>
      </c>
      <c r="P1870" s="63"/>
      <c r="Q1870" s="63"/>
      <c r="R1870" s="78">
        <v>62</v>
      </c>
      <c r="S1870" s="63" t="str">
        <f>VLOOKUP(R1870,SA!$B$3:$C$11,2,1)</f>
        <v>56-65</v>
      </c>
      <c r="T1870" s="38" t="s">
        <v>98</v>
      </c>
      <c r="U1870" s="24" t="s">
        <v>5747</v>
      </c>
      <c r="V1870" s="24">
        <v>400000</v>
      </c>
      <c r="W1870" s="39">
        <f t="shared" si="531"/>
        <v>0</v>
      </c>
      <c r="X1870" s="29">
        <f t="shared" si="532"/>
        <v>0</v>
      </c>
      <c r="Y1870" s="40">
        <f t="shared" si="533"/>
        <v>365</v>
      </c>
      <c r="Z1870" s="38">
        <f t="shared" si="534"/>
        <v>46081</v>
      </c>
      <c r="AA1870" s="41">
        <f t="shared" si="535"/>
        <v>181</v>
      </c>
      <c r="AB1870" s="24" t="s">
        <v>113</v>
      </c>
      <c r="AC1870" s="41">
        <f t="shared" si="536"/>
        <v>11909.7282</v>
      </c>
      <c r="AD1870" s="41">
        <v>1</v>
      </c>
      <c r="AE1870" s="72">
        <f>INDEX(SA!$C$2:$G$11,MATCH(Details!S1870,SA!$C$2:$C$11,0),MATCH(Details!V1870,SA!$C$2:$G$2,0))*Y1870/(F1870-E1870+1)</f>
        <v>10092.99</v>
      </c>
      <c r="AF1870" s="41">
        <f t="shared" si="537"/>
        <v>0</v>
      </c>
      <c r="AG1870" s="41">
        <f t="shared" si="538"/>
        <v>0</v>
      </c>
      <c r="AH1870" s="41">
        <f t="shared" si="539"/>
        <v>1816.7382</v>
      </c>
      <c r="AI1870" s="60">
        <f t="shared" si="540"/>
        <v>403.71960000000001</v>
      </c>
      <c r="AJ1870" s="60">
        <f t="shared" si="541"/>
        <v>2270.9227500000002</v>
      </c>
      <c r="AK1870" s="60">
        <f t="shared" si="542"/>
        <v>5005.0169589041097</v>
      </c>
      <c r="AL1870" s="60">
        <f t="shared" si="543"/>
        <v>3678.6874647945206</v>
      </c>
      <c r="AM1870" s="41">
        <f t="shared" si="544"/>
        <v>3739.6601852054787</v>
      </c>
      <c r="AN1870" s="42">
        <f t="shared" si="545"/>
        <v>45715</v>
      </c>
      <c r="AO1870" s="43">
        <f t="shared" si="546"/>
        <v>10092.99</v>
      </c>
    </row>
    <row r="1871" spans="1:41" s="24" customFormat="1" ht="15.75" customHeight="1" x14ac:dyDescent="0.35">
      <c r="A1871" s="36" t="s">
        <v>27</v>
      </c>
      <c r="B1871" s="36">
        <v>202509</v>
      </c>
      <c r="C1871" s="24" t="s">
        <v>736</v>
      </c>
      <c r="D1871" s="24" t="s">
        <v>119</v>
      </c>
      <c r="E1871" s="62">
        <v>45901</v>
      </c>
      <c r="F1871" s="62">
        <v>46265</v>
      </c>
      <c r="G1871" s="37" t="s">
        <v>2173</v>
      </c>
      <c r="H1871" s="36">
        <v>652384</v>
      </c>
      <c r="I1871" s="63">
        <v>44591</v>
      </c>
      <c r="J1871" s="24" t="s">
        <v>4776</v>
      </c>
      <c r="K1871" s="63">
        <f t="shared" si="529"/>
        <v>45901</v>
      </c>
      <c r="L1871" s="55">
        <f t="shared" si="530"/>
        <v>0.04</v>
      </c>
      <c r="M1871" s="76">
        <v>0.22500000000000001</v>
      </c>
      <c r="N1871" s="62">
        <v>45901</v>
      </c>
      <c r="O1871" s="62">
        <v>46265</v>
      </c>
      <c r="P1871" s="63"/>
      <c r="Q1871" s="63"/>
      <c r="R1871" s="78">
        <v>3</v>
      </c>
      <c r="S1871" s="63" t="str">
        <f>VLOOKUP(R1871,SA!$B$3:$C$11,2,1)</f>
        <v>0-25</v>
      </c>
      <c r="T1871" s="38" t="s">
        <v>97</v>
      </c>
      <c r="U1871" s="24" t="s">
        <v>5745</v>
      </c>
      <c r="V1871" s="24">
        <v>500000</v>
      </c>
      <c r="W1871" s="39">
        <f t="shared" si="531"/>
        <v>0</v>
      </c>
      <c r="X1871" s="29">
        <f t="shared" si="532"/>
        <v>0</v>
      </c>
      <c r="Y1871" s="40">
        <f t="shared" si="533"/>
        <v>365</v>
      </c>
      <c r="Z1871" s="38">
        <f t="shared" si="534"/>
        <v>46081</v>
      </c>
      <c r="AA1871" s="41">
        <f t="shared" si="535"/>
        <v>181</v>
      </c>
      <c r="AB1871" s="24" t="s">
        <v>113</v>
      </c>
      <c r="AC1871" s="41">
        <f t="shared" si="536"/>
        <v>4448.2106000000003</v>
      </c>
      <c r="AD1871" s="41">
        <v>1</v>
      </c>
      <c r="AE1871" s="72">
        <f>INDEX(SA!$C$2:$G$11,MATCH(Details!S1871,SA!$C$2:$C$11,0),MATCH(Details!V1871,SA!$C$2:$G$2,0))*Y1871/(F1871-E1871+1)</f>
        <v>3769.67</v>
      </c>
      <c r="AF1871" s="41">
        <f t="shared" si="537"/>
        <v>0</v>
      </c>
      <c r="AG1871" s="41">
        <f t="shared" si="538"/>
        <v>0</v>
      </c>
      <c r="AH1871" s="41">
        <f t="shared" si="539"/>
        <v>678.54060000000004</v>
      </c>
      <c r="AI1871" s="60">
        <f t="shared" si="540"/>
        <v>150.7868</v>
      </c>
      <c r="AJ1871" s="60">
        <f t="shared" si="541"/>
        <v>848.17574999999999</v>
      </c>
      <c r="AK1871" s="60">
        <f t="shared" si="542"/>
        <v>1869.3432054794521</v>
      </c>
      <c r="AL1871" s="60">
        <f t="shared" si="543"/>
        <v>1373.9672560273973</v>
      </c>
      <c r="AM1871" s="41">
        <f t="shared" si="544"/>
        <v>1396.7401939726028</v>
      </c>
      <c r="AN1871" s="42">
        <f t="shared" si="545"/>
        <v>45715</v>
      </c>
      <c r="AO1871" s="43">
        <f t="shared" si="546"/>
        <v>3769.67</v>
      </c>
    </row>
    <row r="1872" spans="1:41" s="24" customFormat="1" ht="15.75" customHeight="1" x14ac:dyDescent="0.35">
      <c r="A1872" s="36" t="s">
        <v>27</v>
      </c>
      <c r="B1872" s="36">
        <v>202509</v>
      </c>
      <c r="C1872" s="24" t="s">
        <v>736</v>
      </c>
      <c r="D1872" s="24" t="s">
        <v>119</v>
      </c>
      <c r="E1872" s="62">
        <v>45901</v>
      </c>
      <c r="F1872" s="62">
        <v>46265</v>
      </c>
      <c r="G1872" s="37" t="s">
        <v>2174</v>
      </c>
      <c r="H1872" s="36">
        <v>652384</v>
      </c>
      <c r="I1872" s="63">
        <v>22433</v>
      </c>
      <c r="J1872" s="24" t="s">
        <v>4777</v>
      </c>
      <c r="K1872" s="63">
        <f t="shared" si="529"/>
        <v>45901</v>
      </c>
      <c r="L1872" s="55">
        <f t="shared" si="530"/>
        <v>0.04</v>
      </c>
      <c r="M1872" s="76">
        <v>0.22500000000000001</v>
      </c>
      <c r="N1872" s="62">
        <v>45901</v>
      </c>
      <c r="O1872" s="62">
        <v>46265</v>
      </c>
      <c r="P1872" s="63"/>
      <c r="Q1872" s="63"/>
      <c r="R1872" s="78">
        <v>64</v>
      </c>
      <c r="S1872" s="63" t="str">
        <f>VLOOKUP(R1872,SA!$B$3:$C$11,2,1)</f>
        <v>56-65</v>
      </c>
      <c r="T1872" s="38" t="s">
        <v>98</v>
      </c>
      <c r="U1872" s="24" t="s">
        <v>5747</v>
      </c>
      <c r="V1872" s="24">
        <v>500000</v>
      </c>
      <c r="W1872" s="39">
        <f t="shared" si="531"/>
        <v>0</v>
      </c>
      <c r="X1872" s="29">
        <f t="shared" si="532"/>
        <v>0</v>
      </c>
      <c r="Y1872" s="40">
        <f t="shared" si="533"/>
        <v>365</v>
      </c>
      <c r="Z1872" s="38">
        <f t="shared" si="534"/>
        <v>46081</v>
      </c>
      <c r="AA1872" s="41">
        <f t="shared" si="535"/>
        <v>181</v>
      </c>
      <c r="AB1872" s="24" t="s">
        <v>113</v>
      </c>
      <c r="AC1872" s="41">
        <f t="shared" si="536"/>
        <v>13100.714</v>
      </c>
      <c r="AD1872" s="41">
        <v>1</v>
      </c>
      <c r="AE1872" s="72">
        <f>INDEX(SA!$C$2:$G$11,MATCH(Details!S1872,SA!$C$2:$C$11,0),MATCH(Details!V1872,SA!$C$2:$G$2,0))*Y1872/(F1872-E1872+1)</f>
        <v>11102.3</v>
      </c>
      <c r="AF1872" s="41">
        <f t="shared" si="537"/>
        <v>0</v>
      </c>
      <c r="AG1872" s="41">
        <f t="shared" si="538"/>
        <v>0</v>
      </c>
      <c r="AH1872" s="41">
        <f t="shared" si="539"/>
        <v>1998.4139999999998</v>
      </c>
      <c r="AI1872" s="60">
        <f t="shared" si="540"/>
        <v>444.09199999999998</v>
      </c>
      <c r="AJ1872" s="60">
        <f t="shared" si="541"/>
        <v>2498.0174999999999</v>
      </c>
      <c r="AK1872" s="60">
        <f t="shared" si="542"/>
        <v>5505.5241095890406</v>
      </c>
      <c r="AL1872" s="60">
        <f t="shared" si="543"/>
        <v>4046.5602205479449</v>
      </c>
      <c r="AM1872" s="41">
        <f t="shared" si="544"/>
        <v>4113.6302794520543</v>
      </c>
      <c r="AN1872" s="42">
        <f t="shared" si="545"/>
        <v>45715</v>
      </c>
      <c r="AO1872" s="43">
        <f t="shared" si="546"/>
        <v>11102.3</v>
      </c>
    </row>
    <row r="1873" spans="1:41" s="24" customFormat="1" ht="15.75" customHeight="1" x14ac:dyDescent="0.35">
      <c r="A1873" s="36" t="s">
        <v>27</v>
      </c>
      <c r="B1873" s="36">
        <v>202509</v>
      </c>
      <c r="C1873" s="24" t="s">
        <v>736</v>
      </c>
      <c r="D1873" s="24" t="s">
        <v>119</v>
      </c>
      <c r="E1873" s="62">
        <v>45901</v>
      </c>
      <c r="F1873" s="62">
        <v>46265</v>
      </c>
      <c r="G1873" s="37" t="s">
        <v>420</v>
      </c>
      <c r="H1873" s="36">
        <v>652384</v>
      </c>
      <c r="I1873" s="63">
        <v>31887</v>
      </c>
      <c r="J1873" s="24" t="s">
        <v>4778</v>
      </c>
      <c r="K1873" s="63">
        <f t="shared" si="529"/>
        <v>45901</v>
      </c>
      <c r="L1873" s="55">
        <f t="shared" si="530"/>
        <v>0.04</v>
      </c>
      <c r="M1873" s="76">
        <v>0.22500000000000001</v>
      </c>
      <c r="N1873" s="62">
        <v>45901</v>
      </c>
      <c r="O1873" s="62">
        <v>46265</v>
      </c>
      <c r="P1873" s="63"/>
      <c r="Q1873" s="63"/>
      <c r="R1873" s="78">
        <v>38</v>
      </c>
      <c r="S1873" s="63" t="str">
        <f>VLOOKUP(R1873,SA!$B$3:$C$11,2,1)</f>
        <v>36-45</v>
      </c>
      <c r="T1873" s="38" t="s">
        <v>98</v>
      </c>
      <c r="U1873" s="24" t="s">
        <v>56</v>
      </c>
      <c r="V1873" s="24">
        <v>500000</v>
      </c>
      <c r="W1873" s="39">
        <f t="shared" si="531"/>
        <v>500000</v>
      </c>
      <c r="X1873" s="29">
        <f t="shared" si="532"/>
        <v>1</v>
      </c>
      <c r="Y1873" s="40">
        <f t="shared" si="533"/>
        <v>365</v>
      </c>
      <c r="Z1873" s="38">
        <f t="shared" si="534"/>
        <v>46081</v>
      </c>
      <c r="AA1873" s="41">
        <f t="shared" si="535"/>
        <v>181</v>
      </c>
      <c r="AB1873" s="24" t="s">
        <v>113</v>
      </c>
      <c r="AC1873" s="41">
        <f t="shared" si="536"/>
        <v>6046.1902</v>
      </c>
      <c r="AD1873" s="41">
        <v>1</v>
      </c>
      <c r="AE1873" s="72">
        <f>INDEX(SA!$C$2:$G$11,MATCH(Details!S1873,SA!$C$2:$C$11,0),MATCH(Details!V1873,SA!$C$2:$G$2,0))*Y1873/(F1873-E1873+1)</f>
        <v>5123.8900000000003</v>
      </c>
      <c r="AF1873" s="41">
        <f t="shared" si="537"/>
        <v>0</v>
      </c>
      <c r="AG1873" s="41">
        <f t="shared" si="538"/>
        <v>0</v>
      </c>
      <c r="AH1873" s="41">
        <f t="shared" si="539"/>
        <v>922.30020000000002</v>
      </c>
      <c r="AI1873" s="60">
        <f t="shared" si="540"/>
        <v>204.9556</v>
      </c>
      <c r="AJ1873" s="60">
        <f t="shared" si="541"/>
        <v>1152.8752500000001</v>
      </c>
      <c r="AK1873" s="60">
        <f t="shared" si="542"/>
        <v>2540.8879178082193</v>
      </c>
      <c r="AL1873" s="60">
        <f t="shared" si="543"/>
        <v>1867.5526195890411</v>
      </c>
      <c r="AM1873" s="41">
        <f t="shared" si="544"/>
        <v>1898.5065304109589</v>
      </c>
      <c r="AN1873" s="42">
        <f t="shared" si="545"/>
        <v>45715</v>
      </c>
      <c r="AO1873" s="43">
        <f t="shared" si="546"/>
        <v>5123.8900000000003</v>
      </c>
    </row>
    <row r="1874" spans="1:41" s="24" customFormat="1" ht="15.75" customHeight="1" x14ac:dyDescent="0.35">
      <c r="A1874" s="36" t="s">
        <v>27</v>
      </c>
      <c r="B1874" s="36">
        <v>202509</v>
      </c>
      <c r="C1874" s="24" t="s">
        <v>736</v>
      </c>
      <c r="D1874" s="24" t="s">
        <v>119</v>
      </c>
      <c r="E1874" s="62">
        <v>45901</v>
      </c>
      <c r="F1874" s="62">
        <v>46265</v>
      </c>
      <c r="G1874" s="37" t="s">
        <v>2175</v>
      </c>
      <c r="H1874" s="36">
        <v>652384</v>
      </c>
      <c r="I1874" s="63">
        <v>32018</v>
      </c>
      <c r="J1874" s="24" t="s">
        <v>4779</v>
      </c>
      <c r="K1874" s="63">
        <f t="shared" si="529"/>
        <v>45901</v>
      </c>
      <c r="L1874" s="55">
        <f t="shared" si="530"/>
        <v>0.04</v>
      </c>
      <c r="M1874" s="76">
        <v>0.22500000000000001</v>
      </c>
      <c r="N1874" s="62">
        <v>45901</v>
      </c>
      <c r="O1874" s="62">
        <v>46265</v>
      </c>
      <c r="P1874" s="63"/>
      <c r="Q1874" s="63"/>
      <c r="R1874" s="78">
        <v>38</v>
      </c>
      <c r="S1874" s="63" t="str">
        <f>VLOOKUP(R1874,SA!$B$3:$C$11,2,1)</f>
        <v>36-45</v>
      </c>
      <c r="T1874" s="38" t="s">
        <v>97</v>
      </c>
      <c r="U1874" s="24" t="s">
        <v>5743</v>
      </c>
      <c r="V1874" s="24">
        <v>500000</v>
      </c>
      <c r="W1874" s="39">
        <f t="shared" si="531"/>
        <v>0</v>
      </c>
      <c r="X1874" s="29">
        <f t="shared" si="532"/>
        <v>0</v>
      </c>
      <c r="Y1874" s="40">
        <f t="shared" si="533"/>
        <v>365</v>
      </c>
      <c r="Z1874" s="38">
        <f t="shared" si="534"/>
        <v>46081</v>
      </c>
      <c r="AA1874" s="41">
        <f t="shared" si="535"/>
        <v>181</v>
      </c>
      <c r="AB1874" s="24" t="s">
        <v>113</v>
      </c>
      <c r="AC1874" s="41">
        <f t="shared" si="536"/>
        <v>6046.1902</v>
      </c>
      <c r="AD1874" s="41">
        <v>1</v>
      </c>
      <c r="AE1874" s="72">
        <f>INDEX(SA!$C$2:$G$11,MATCH(Details!S1874,SA!$C$2:$C$11,0),MATCH(Details!V1874,SA!$C$2:$G$2,0))*Y1874/(F1874-E1874+1)</f>
        <v>5123.8900000000003</v>
      </c>
      <c r="AF1874" s="41">
        <f t="shared" si="537"/>
        <v>0</v>
      </c>
      <c r="AG1874" s="41">
        <f t="shared" si="538"/>
        <v>0</v>
      </c>
      <c r="AH1874" s="41">
        <f t="shared" si="539"/>
        <v>922.30020000000002</v>
      </c>
      <c r="AI1874" s="60">
        <f t="shared" si="540"/>
        <v>204.9556</v>
      </c>
      <c r="AJ1874" s="60">
        <f t="shared" si="541"/>
        <v>1152.8752500000001</v>
      </c>
      <c r="AK1874" s="60">
        <f t="shared" si="542"/>
        <v>2540.8879178082193</v>
      </c>
      <c r="AL1874" s="60">
        <f t="shared" si="543"/>
        <v>1867.5526195890411</v>
      </c>
      <c r="AM1874" s="41">
        <f t="shared" si="544"/>
        <v>1898.5065304109589</v>
      </c>
      <c r="AN1874" s="42">
        <f t="shared" si="545"/>
        <v>45715</v>
      </c>
      <c r="AO1874" s="43">
        <f t="shared" si="546"/>
        <v>5123.8900000000003</v>
      </c>
    </row>
    <row r="1875" spans="1:41" s="24" customFormat="1" ht="15.75" customHeight="1" x14ac:dyDescent="0.35">
      <c r="A1875" s="36" t="s">
        <v>27</v>
      </c>
      <c r="B1875" s="36">
        <v>202509</v>
      </c>
      <c r="C1875" s="24" t="s">
        <v>736</v>
      </c>
      <c r="D1875" s="24" t="s">
        <v>119</v>
      </c>
      <c r="E1875" s="62">
        <v>45901</v>
      </c>
      <c r="F1875" s="62">
        <v>46265</v>
      </c>
      <c r="G1875" s="37" t="s">
        <v>2176</v>
      </c>
      <c r="H1875" s="36">
        <v>652390</v>
      </c>
      <c r="I1875" s="63">
        <v>36981</v>
      </c>
      <c r="J1875" s="24" t="s">
        <v>4780</v>
      </c>
      <c r="K1875" s="63">
        <f t="shared" si="529"/>
        <v>45901</v>
      </c>
      <c r="L1875" s="55">
        <f t="shared" si="530"/>
        <v>0.04</v>
      </c>
      <c r="M1875" s="76">
        <v>0.22500000000000001</v>
      </c>
      <c r="N1875" s="62">
        <v>45901</v>
      </c>
      <c r="O1875" s="62">
        <v>46265</v>
      </c>
      <c r="P1875" s="63"/>
      <c r="Q1875" s="63"/>
      <c r="R1875" s="78">
        <v>24</v>
      </c>
      <c r="S1875" s="63" t="str">
        <f>VLOOKUP(R1875,SA!$B$3:$C$11,2,1)</f>
        <v>0-25</v>
      </c>
      <c r="T1875" s="38" t="s">
        <v>98</v>
      </c>
      <c r="U1875" s="24" t="s">
        <v>5743</v>
      </c>
      <c r="V1875" s="24">
        <v>500000</v>
      </c>
      <c r="W1875" s="39">
        <f t="shared" si="531"/>
        <v>0</v>
      </c>
      <c r="X1875" s="29">
        <f t="shared" si="532"/>
        <v>0</v>
      </c>
      <c r="Y1875" s="40">
        <f t="shared" si="533"/>
        <v>365</v>
      </c>
      <c r="Z1875" s="38">
        <f t="shared" si="534"/>
        <v>46081</v>
      </c>
      <c r="AA1875" s="41">
        <f t="shared" si="535"/>
        <v>181</v>
      </c>
      <c r="AB1875" s="24" t="s">
        <v>113</v>
      </c>
      <c r="AC1875" s="41">
        <f t="shared" si="536"/>
        <v>4448.2106000000003</v>
      </c>
      <c r="AD1875" s="41">
        <v>1</v>
      </c>
      <c r="AE1875" s="72">
        <f>INDEX(SA!$C$2:$G$11,MATCH(Details!S1875,SA!$C$2:$C$11,0),MATCH(Details!V1875,SA!$C$2:$G$2,0))*Y1875/(F1875-E1875+1)</f>
        <v>3769.67</v>
      </c>
      <c r="AF1875" s="41">
        <f t="shared" si="537"/>
        <v>0</v>
      </c>
      <c r="AG1875" s="41">
        <f t="shared" si="538"/>
        <v>0</v>
      </c>
      <c r="AH1875" s="41">
        <f t="shared" si="539"/>
        <v>678.54060000000004</v>
      </c>
      <c r="AI1875" s="60">
        <f t="shared" si="540"/>
        <v>150.7868</v>
      </c>
      <c r="AJ1875" s="60">
        <f t="shared" si="541"/>
        <v>848.17574999999999</v>
      </c>
      <c r="AK1875" s="60">
        <f t="shared" si="542"/>
        <v>1869.3432054794521</v>
      </c>
      <c r="AL1875" s="60">
        <f t="shared" si="543"/>
        <v>1373.9672560273973</v>
      </c>
      <c r="AM1875" s="41">
        <f t="shared" si="544"/>
        <v>1396.7401939726028</v>
      </c>
      <c r="AN1875" s="42">
        <f t="shared" si="545"/>
        <v>45715</v>
      </c>
      <c r="AO1875" s="43">
        <f t="shared" si="546"/>
        <v>3769.67</v>
      </c>
    </row>
    <row r="1876" spans="1:41" s="24" customFormat="1" ht="15.75" customHeight="1" x14ac:dyDescent="0.35">
      <c r="A1876" s="36" t="s">
        <v>27</v>
      </c>
      <c r="B1876" s="36">
        <v>202509</v>
      </c>
      <c r="C1876" s="24" t="s">
        <v>736</v>
      </c>
      <c r="D1876" s="24" t="s">
        <v>119</v>
      </c>
      <c r="E1876" s="62">
        <v>45901</v>
      </c>
      <c r="F1876" s="62">
        <v>46265</v>
      </c>
      <c r="G1876" s="37" t="s">
        <v>2177</v>
      </c>
      <c r="H1876" s="36">
        <v>652390</v>
      </c>
      <c r="I1876" s="63">
        <v>23387</v>
      </c>
      <c r="J1876" s="24" t="s">
        <v>4781</v>
      </c>
      <c r="K1876" s="63">
        <f t="shared" si="529"/>
        <v>45901</v>
      </c>
      <c r="L1876" s="55">
        <f t="shared" si="530"/>
        <v>0.04</v>
      </c>
      <c r="M1876" s="76">
        <v>0.22500000000000001</v>
      </c>
      <c r="N1876" s="62">
        <v>45901</v>
      </c>
      <c r="O1876" s="62">
        <v>46265</v>
      </c>
      <c r="P1876" s="63"/>
      <c r="Q1876" s="63"/>
      <c r="R1876" s="78">
        <v>61</v>
      </c>
      <c r="S1876" s="63" t="str">
        <f>VLOOKUP(R1876,SA!$B$3:$C$11,2,1)</f>
        <v>56-65</v>
      </c>
      <c r="T1876" s="38" t="s">
        <v>97</v>
      </c>
      <c r="U1876" s="24" t="s">
        <v>5744</v>
      </c>
      <c r="V1876" s="24">
        <v>500000</v>
      </c>
      <c r="W1876" s="39">
        <f t="shared" si="531"/>
        <v>0</v>
      </c>
      <c r="X1876" s="29">
        <f t="shared" si="532"/>
        <v>0</v>
      </c>
      <c r="Y1876" s="40">
        <f t="shared" si="533"/>
        <v>365</v>
      </c>
      <c r="Z1876" s="38">
        <f t="shared" si="534"/>
        <v>46081</v>
      </c>
      <c r="AA1876" s="41">
        <f t="shared" si="535"/>
        <v>181</v>
      </c>
      <c r="AB1876" s="24" t="s">
        <v>113</v>
      </c>
      <c r="AC1876" s="41">
        <f t="shared" si="536"/>
        <v>13100.714</v>
      </c>
      <c r="AD1876" s="41">
        <v>1</v>
      </c>
      <c r="AE1876" s="72">
        <f>INDEX(SA!$C$2:$G$11,MATCH(Details!S1876,SA!$C$2:$C$11,0),MATCH(Details!V1876,SA!$C$2:$G$2,0))*Y1876/(F1876-E1876+1)</f>
        <v>11102.3</v>
      </c>
      <c r="AF1876" s="41">
        <f t="shared" si="537"/>
        <v>0</v>
      </c>
      <c r="AG1876" s="41">
        <f t="shared" si="538"/>
        <v>0</v>
      </c>
      <c r="AH1876" s="41">
        <f t="shared" si="539"/>
        <v>1998.4139999999998</v>
      </c>
      <c r="AI1876" s="60">
        <f t="shared" si="540"/>
        <v>444.09199999999998</v>
      </c>
      <c r="AJ1876" s="60">
        <f t="shared" si="541"/>
        <v>2498.0174999999999</v>
      </c>
      <c r="AK1876" s="60">
        <f t="shared" si="542"/>
        <v>5505.5241095890406</v>
      </c>
      <c r="AL1876" s="60">
        <f t="shared" si="543"/>
        <v>4046.5602205479449</v>
      </c>
      <c r="AM1876" s="41">
        <f t="shared" si="544"/>
        <v>4113.6302794520543</v>
      </c>
      <c r="AN1876" s="42">
        <f t="shared" si="545"/>
        <v>45715</v>
      </c>
      <c r="AO1876" s="43">
        <f t="shared" si="546"/>
        <v>11102.3</v>
      </c>
    </row>
    <row r="1877" spans="1:41" s="24" customFormat="1" ht="15.75" customHeight="1" x14ac:dyDescent="0.35">
      <c r="A1877" s="36" t="s">
        <v>27</v>
      </c>
      <c r="B1877" s="36">
        <v>202509</v>
      </c>
      <c r="C1877" s="24" t="s">
        <v>736</v>
      </c>
      <c r="D1877" s="24" t="s">
        <v>119</v>
      </c>
      <c r="E1877" s="62">
        <v>45901</v>
      </c>
      <c r="F1877" s="62">
        <v>46265</v>
      </c>
      <c r="G1877" s="37" t="s">
        <v>426</v>
      </c>
      <c r="H1877" s="36">
        <v>652390</v>
      </c>
      <c r="I1877" s="63">
        <v>33794</v>
      </c>
      <c r="J1877" s="24" t="s">
        <v>4782</v>
      </c>
      <c r="K1877" s="63">
        <f t="shared" si="529"/>
        <v>45901</v>
      </c>
      <c r="L1877" s="55">
        <f t="shared" si="530"/>
        <v>0.04</v>
      </c>
      <c r="M1877" s="76">
        <v>0.22500000000000001</v>
      </c>
      <c r="N1877" s="62">
        <v>45901</v>
      </c>
      <c r="O1877" s="62">
        <v>46265</v>
      </c>
      <c r="P1877" s="63"/>
      <c r="Q1877" s="63"/>
      <c r="R1877" s="78">
        <v>33</v>
      </c>
      <c r="S1877" s="63" t="str">
        <f>VLOOKUP(R1877,SA!$B$3:$C$11,2,1)</f>
        <v>26-35</v>
      </c>
      <c r="T1877" s="38" t="s">
        <v>97</v>
      </c>
      <c r="U1877" s="24" t="s">
        <v>56</v>
      </c>
      <c r="V1877" s="24">
        <v>500000</v>
      </c>
      <c r="W1877" s="39">
        <f t="shared" si="531"/>
        <v>500000</v>
      </c>
      <c r="X1877" s="29">
        <f t="shared" si="532"/>
        <v>1</v>
      </c>
      <c r="Y1877" s="40">
        <f t="shared" si="533"/>
        <v>365</v>
      </c>
      <c r="Z1877" s="38">
        <f t="shared" si="534"/>
        <v>46081</v>
      </c>
      <c r="AA1877" s="41">
        <f t="shared" si="535"/>
        <v>181</v>
      </c>
      <c r="AB1877" s="24" t="s">
        <v>113</v>
      </c>
      <c r="AC1877" s="41">
        <f t="shared" si="536"/>
        <v>4986.3141999999998</v>
      </c>
      <c r="AD1877" s="41">
        <v>1</v>
      </c>
      <c r="AE1877" s="72">
        <f>INDEX(SA!$C$2:$G$11,MATCH(Details!S1877,SA!$C$2:$C$11,0),MATCH(Details!V1877,SA!$C$2:$G$2,0))*Y1877/(F1877-E1877+1)</f>
        <v>4225.6899999999996</v>
      </c>
      <c r="AF1877" s="41">
        <f t="shared" si="537"/>
        <v>0</v>
      </c>
      <c r="AG1877" s="41">
        <f t="shared" si="538"/>
        <v>0</v>
      </c>
      <c r="AH1877" s="41">
        <f t="shared" si="539"/>
        <v>760.62419999999986</v>
      </c>
      <c r="AI1877" s="60">
        <f t="shared" si="540"/>
        <v>169.02759999999998</v>
      </c>
      <c r="AJ1877" s="60">
        <f t="shared" si="541"/>
        <v>950.78024999999991</v>
      </c>
      <c r="AK1877" s="60">
        <f t="shared" si="542"/>
        <v>2095.479150684931</v>
      </c>
      <c r="AL1877" s="60">
        <f t="shared" si="543"/>
        <v>1540.1771757534243</v>
      </c>
      <c r="AM1877" s="41">
        <f t="shared" si="544"/>
        <v>1565.7049742465756</v>
      </c>
      <c r="AN1877" s="42">
        <f t="shared" si="545"/>
        <v>45715</v>
      </c>
      <c r="AO1877" s="43">
        <f t="shared" si="546"/>
        <v>4225.6899999999996</v>
      </c>
    </row>
    <row r="1878" spans="1:41" s="24" customFormat="1" ht="15.75" customHeight="1" x14ac:dyDescent="0.35">
      <c r="A1878" s="36" t="s">
        <v>27</v>
      </c>
      <c r="B1878" s="36">
        <v>202509</v>
      </c>
      <c r="C1878" s="24" t="s">
        <v>736</v>
      </c>
      <c r="D1878" s="24" t="s">
        <v>119</v>
      </c>
      <c r="E1878" s="62">
        <v>45901</v>
      </c>
      <c r="F1878" s="62">
        <v>46265</v>
      </c>
      <c r="G1878" s="37" t="s">
        <v>2178</v>
      </c>
      <c r="H1878" s="36">
        <v>652390</v>
      </c>
      <c r="I1878" s="63">
        <v>25360</v>
      </c>
      <c r="J1878" s="24" t="s">
        <v>4783</v>
      </c>
      <c r="K1878" s="63">
        <f t="shared" si="529"/>
        <v>45901</v>
      </c>
      <c r="L1878" s="55">
        <f t="shared" si="530"/>
        <v>0.04</v>
      </c>
      <c r="M1878" s="76">
        <v>0.22500000000000001</v>
      </c>
      <c r="N1878" s="62">
        <v>45901</v>
      </c>
      <c r="O1878" s="62">
        <v>46265</v>
      </c>
      <c r="P1878" s="63"/>
      <c r="Q1878" s="63"/>
      <c r="R1878" s="78">
        <v>56</v>
      </c>
      <c r="S1878" s="63" t="str">
        <f>VLOOKUP(R1878,SA!$B$3:$C$11,2,1)</f>
        <v>56-65</v>
      </c>
      <c r="T1878" s="38" t="s">
        <v>98</v>
      </c>
      <c r="U1878" s="24" t="s">
        <v>5747</v>
      </c>
      <c r="V1878" s="24">
        <v>500000</v>
      </c>
      <c r="W1878" s="39">
        <f t="shared" si="531"/>
        <v>0</v>
      </c>
      <c r="X1878" s="29">
        <f t="shared" si="532"/>
        <v>0</v>
      </c>
      <c r="Y1878" s="40">
        <f t="shared" si="533"/>
        <v>365</v>
      </c>
      <c r="Z1878" s="38">
        <f t="shared" si="534"/>
        <v>46081</v>
      </c>
      <c r="AA1878" s="41">
        <f t="shared" si="535"/>
        <v>181</v>
      </c>
      <c r="AB1878" s="24" t="s">
        <v>113</v>
      </c>
      <c r="AC1878" s="41">
        <f t="shared" si="536"/>
        <v>13100.714</v>
      </c>
      <c r="AD1878" s="41">
        <v>1</v>
      </c>
      <c r="AE1878" s="72">
        <f>INDEX(SA!$C$2:$G$11,MATCH(Details!S1878,SA!$C$2:$C$11,0),MATCH(Details!V1878,SA!$C$2:$G$2,0))*Y1878/(F1878-E1878+1)</f>
        <v>11102.3</v>
      </c>
      <c r="AF1878" s="41">
        <f t="shared" si="537"/>
        <v>0</v>
      </c>
      <c r="AG1878" s="41">
        <f t="shared" si="538"/>
        <v>0</v>
      </c>
      <c r="AH1878" s="41">
        <f t="shared" si="539"/>
        <v>1998.4139999999998</v>
      </c>
      <c r="AI1878" s="60">
        <f t="shared" si="540"/>
        <v>444.09199999999998</v>
      </c>
      <c r="AJ1878" s="60">
        <f t="shared" si="541"/>
        <v>2498.0174999999999</v>
      </c>
      <c r="AK1878" s="60">
        <f t="shared" si="542"/>
        <v>5505.5241095890406</v>
      </c>
      <c r="AL1878" s="60">
        <f t="shared" si="543"/>
        <v>4046.5602205479449</v>
      </c>
      <c r="AM1878" s="41">
        <f t="shared" si="544"/>
        <v>4113.6302794520543</v>
      </c>
      <c r="AN1878" s="42">
        <f t="shared" si="545"/>
        <v>45715</v>
      </c>
      <c r="AO1878" s="43">
        <f t="shared" si="546"/>
        <v>11102.3</v>
      </c>
    </row>
    <row r="1879" spans="1:41" s="24" customFormat="1" ht="15.75" customHeight="1" x14ac:dyDescent="0.35">
      <c r="A1879" s="36" t="s">
        <v>27</v>
      </c>
      <c r="B1879" s="36">
        <v>202509</v>
      </c>
      <c r="C1879" s="24" t="s">
        <v>736</v>
      </c>
      <c r="D1879" s="24" t="s">
        <v>119</v>
      </c>
      <c r="E1879" s="62">
        <v>45901</v>
      </c>
      <c r="F1879" s="62">
        <v>46265</v>
      </c>
      <c r="G1879" s="37" t="s">
        <v>2179</v>
      </c>
      <c r="H1879" s="36">
        <v>652391</v>
      </c>
      <c r="I1879" s="63">
        <v>27646</v>
      </c>
      <c r="J1879" s="24" t="s">
        <v>4784</v>
      </c>
      <c r="K1879" s="63">
        <f t="shared" si="529"/>
        <v>45901</v>
      </c>
      <c r="L1879" s="55">
        <f t="shared" si="530"/>
        <v>0.04</v>
      </c>
      <c r="M1879" s="76">
        <v>0.22500000000000001</v>
      </c>
      <c r="N1879" s="62">
        <v>45901</v>
      </c>
      <c r="O1879" s="62">
        <v>46265</v>
      </c>
      <c r="P1879" s="63"/>
      <c r="Q1879" s="63"/>
      <c r="R1879" s="78">
        <v>49</v>
      </c>
      <c r="S1879" s="63" t="str">
        <f>VLOOKUP(R1879,SA!$B$3:$C$11,2,1)</f>
        <v>46-55</v>
      </c>
      <c r="T1879" s="38" t="s">
        <v>98</v>
      </c>
      <c r="U1879" s="24" t="s">
        <v>5743</v>
      </c>
      <c r="V1879" s="24">
        <v>500000</v>
      </c>
      <c r="W1879" s="39">
        <f t="shared" si="531"/>
        <v>0</v>
      </c>
      <c r="X1879" s="29">
        <f t="shared" si="532"/>
        <v>0</v>
      </c>
      <c r="Y1879" s="40">
        <f t="shared" si="533"/>
        <v>365</v>
      </c>
      <c r="Z1879" s="38">
        <f t="shared" si="534"/>
        <v>46081</v>
      </c>
      <c r="AA1879" s="41">
        <f t="shared" si="535"/>
        <v>181</v>
      </c>
      <c r="AB1879" s="24" t="s">
        <v>113</v>
      </c>
      <c r="AC1879" s="41">
        <f t="shared" si="536"/>
        <v>8919.0417999999991</v>
      </c>
      <c r="AD1879" s="41">
        <v>1</v>
      </c>
      <c r="AE1879" s="72">
        <f>INDEX(SA!$C$2:$G$11,MATCH(Details!S1879,SA!$C$2:$C$11,0),MATCH(Details!V1879,SA!$C$2:$G$2,0))*Y1879/(F1879-E1879+1)</f>
        <v>7558.5099999999993</v>
      </c>
      <c r="AF1879" s="41">
        <f t="shared" si="537"/>
        <v>0</v>
      </c>
      <c r="AG1879" s="41">
        <f t="shared" si="538"/>
        <v>0</v>
      </c>
      <c r="AH1879" s="41">
        <f t="shared" si="539"/>
        <v>1360.5317999999997</v>
      </c>
      <c r="AI1879" s="60">
        <f t="shared" si="540"/>
        <v>302.34039999999999</v>
      </c>
      <c r="AJ1879" s="60">
        <f t="shared" si="541"/>
        <v>1700.6647499999999</v>
      </c>
      <c r="AK1879" s="60">
        <f t="shared" si="542"/>
        <v>3748.1926301369858</v>
      </c>
      <c r="AL1879" s="60">
        <f t="shared" si="543"/>
        <v>2754.9215831506845</v>
      </c>
      <c r="AM1879" s="41">
        <f t="shared" si="544"/>
        <v>2800.5832668493149</v>
      </c>
      <c r="AN1879" s="42">
        <f t="shared" si="545"/>
        <v>45715</v>
      </c>
      <c r="AO1879" s="43">
        <f t="shared" si="546"/>
        <v>7558.5099999999993</v>
      </c>
    </row>
    <row r="1880" spans="1:41" s="24" customFormat="1" ht="15.75" customHeight="1" x14ac:dyDescent="0.35">
      <c r="A1880" s="36" t="s">
        <v>27</v>
      </c>
      <c r="B1880" s="36">
        <v>202509</v>
      </c>
      <c r="C1880" s="24" t="s">
        <v>736</v>
      </c>
      <c r="D1880" s="24" t="s">
        <v>119</v>
      </c>
      <c r="E1880" s="62">
        <v>45901</v>
      </c>
      <c r="F1880" s="62">
        <v>46265</v>
      </c>
      <c r="G1880" s="37" t="s">
        <v>2180</v>
      </c>
      <c r="H1880" s="36">
        <v>652391</v>
      </c>
      <c r="I1880" s="63">
        <v>17360</v>
      </c>
      <c r="J1880" s="24" t="s">
        <v>4785</v>
      </c>
      <c r="K1880" s="63">
        <f t="shared" si="529"/>
        <v>45901</v>
      </c>
      <c r="L1880" s="55">
        <f t="shared" si="530"/>
        <v>0.04</v>
      </c>
      <c r="M1880" s="76">
        <v>0.22500000000000001</v>
      </c>
      <c r="N1880" s="62">
        <v>45901</v>
      </c>
      <c r="O1880" s="62">
        <v>46265</v>
      </c>
      <c r="P1880" s="63"/>
      <c r="Q1880" s="63"/>
      <c r="R1880" s="78">
        <v>78</v>
      </c>
      <c r="S1880" s="63" t="str">
        <f>VLOOKUP(R1880,SA!$B$3:$C$11,2,1)</f>
        <v>76-80</v>
      </c>
      <c r="T1880" s="38" t="s">
        <v>98</v>
      </c>
      <c r="U1880" s="24" t="s">
        <v>5747</v>
      </c>
      <c r="V1880" s="24">
        <v>500000</v>
      </c>
      <c r="W1880" s="39">
        <f t="shared" si="531"/>
        <v>0</v>
      </c>
      <c r="X1880" s="29">
        <f t="shared" si="532"/>
        <v>0</v>
      </c>
      <c r="Y1880" s="40">
        <f t="shared" si="533"/>
        <v>365</v>
      </c>
      <c r="Z1880" s="38">
        <f t="shared" si="534"/>
        <v>46081</v>
      </c>
      <c r="AA1880" s="41">
        <f t="shared" si="535"/>
        <v>181</v>
      </c>
      <c r="AB1880" s="24" t="s">
        <v>113</v>
      </c>
      <c r="AC1880" s="41">
        <f t="shared" si="536"/>
        <v>29821.089800000002</v>
      </c>
      <c r="AD1880" s="41">
        <v>1</v>
      </c>
      <c r="AE1880" s="72">
        <f>INDEX(SA!$C$2:$G$11,MATCH(Details!S1880,SA!$C$2:$C$11,0),MATCH(Details!V1880,SA!$C$2:$G$2,0))*Y1880/(F1880-E1880+1)</f>
        <v>25272.11</v>
      </c>
      <c r="AF1880" s="41">
        <f t="shared" si="537"/>
        <v>0</v>
      </c>
      <c r="AG1880" s="41">
        <f t="shared" si="538"/>
        <v>0</v>
      </c>
      <c r="AH1880" s="41">
        <f t="shared" si="539"/>
        <v>4548.9798000000001</v>
      </c>
      <c r="AI1880" s="60">
        <f t="shared" si="540"/>
        <v>1010.8844</v>
      </c>
      <c r="AJ1880" s="60">
        <f t="shared" si="541"/>
        <v>5686.2247500000003</v>
      </c>
      <c r="AK1880" s="60">
        <f t="shared" si="542"/>
        <v>12532.197013698631</v>
      </c>
      <c r="AL1880" s="60">
        <f t="shared" si="543"/>
        <v>9211.1648050684944</v>
      </c>
      <c r="AM1880" s="41">
        <f t="shared" si="544"/>
        <v>9363.8360449315078</v>
      </c>
      <c r="AN1880" s="42">
        <f t="shared" si="545"/>
        <v>45715</v>
      </c>
      <c r="AO1880" s="43">
        <f t="shared" si="546"/>
        <v>25272.11</v>
      </c>
    </row>
    <row r="1881" spans="1:41" s="24" customFormat="1" ht="15.75" customHeight="1" x14ac:dyDescent="0.35">
      <c r="A1881" s="36" t="s">
        <v>27</v>
      </c>
      <c r="B1881" s="36">
        <v>202509</v>
      </c>
      <c r="C1881" s="24" t="s">
        <v>736</v>
      </c>
      <c r="D1881" s="24" t="s">
        <v>119</v>
      </c>
      <c r="E1881" s="62">
        <v>45901</v>
      </c>
      <c r="F1881" s="62">
        <v>46265</v>
      </c>
      <c r="G1881" s="37" t="s">
        <v>2181</v>
      </c>
      <c r="H1881" s="36">
        <v>652391</v>
      </c>
      <c r="I1881" s="63">
        <v>40086</v>
      </c>
      <c r="J1881" s="24" t="s">
        <v>4786</v>
      </c>
      <c r="K1881" s="63">
        <f t="shared" si="529"/>
        <v>45901</v>
      </c>
      <c r="L1881" s="55">
        <f t="shared" si="530"/>
        <v>0.04</v>
      </c>
      <c r="M1881" s="76">
        <v>0.22500000000000001</v>
      </c>
      <c r="N1881" s="62">
        <v>45901</v>
      </c>
      <c r="O1881" s="62">
        <v>46265</v>
      </c>
      <c r="P1881" s="63"/>
      <c r="Q1881" s="63"/>
      <c r="R1881" s="78">
        <v>15</v>
      </c>
      <c r="S1881" s="63" t="str">
        <f>VLOOKUP(R1881,SA!$B$3:$C$11,2,1)</f>
        <v>0-25</v>
      </c>
      <c r="T1881" s="38" t="s">
        <v>98</v>
      </c>
      <c r="U1881" s="24" t="s">
        <v>5746</v>
      </c>
      <c r="V1881" s="24">
        <v>500000</v>
      </c>
      <c r="W1881" s="39">
        <f t="shared" si="531"/>
        <v>0</v>
      </c>
      <c r="X1881" s="29">
        <f t="shared" si="532"/>
        <v>0</v>
      </c>
      <c r="Y1881" s="40">
        <f t="shared" si="533"/>
        <v>365</v>
      </c>
      <c r="Z1881" s="38">
        <f t="shared" si="534"/>
        <v>46081</v>
      </c>
      <c r="AA1881" s="41">
        <f t="shared" si="535"/>
        <v>181</v>
      </c>
      <c r="AB1881" s="24" t="s">
        <v>113</v>
      </c>
      <c r="AC1881" s="41">
        <f t="shared" si="536"/>
        <v>4448.2106000000003</v>
      </c>
      <c r="AD1881" s="41">
        <v>1</v>
      </c>
      <c r="AE1881" s="72">
        <f>INDEX(SA!$C$2:$G$11,MATCH(Details!S1881,SA!$C$2:$C$11,0),MATCH(Details!V1881,SA!$C$2:$G$2,0))*Y1881/(F1881-E1881+1)</f>
        <v>3769.67</v>
      </c>
      <c r="AF1881" s="41">
        <f t="shared" si="537"/>
        <v>0</v>
      </c>
      <c r="AG1881" s="41">
        <f t="shared" si="538"/>
        <v>0</v>
      </c>
      <c r="AH1881" s="41">
        <f t="shared" si="539"/>
        <v>678.54060000000004</v>
      </c>
      <c r="AI1881" s="60">
        <f t="shared" si="540"/>
        <v>150.7868</v>
      </c>
      <c r="AJ1881" s="60">
        <f t="shared" si="541"/>
        <v>848.17574999999999</v>
      </c>
      <c r="AK1881" s="60">
        <f t="shared" si="542"/>
        <v>1869.3432054794521</v>
      </c>
      <c r="AL1881" s="60">
        <f t="shared" si="543"/>
        <v>1373.9672560273973</v>
      </c>
      <c r="AM1881" s="41">
        <f t="shared" si="544"/>
        <v>1396.7401939726028</v>
      </c>
      <c r="AN1881" s="42">
        <f t="shared" si="545"/>
        <v>45715</v>
      </c>
      <c r="AO1881" s="43">
        <f t="shared" si="546"/>
        <v>3769.67</v>
      </c>
    </row>
    <row r="1882" spans="1:41" s="24" customFormat="1" ht="15.75" customHeight="1" x14ac:dyDescent="0.35">
      <c r="A1882" s="36" t="s">
        <v>27</v>
      </c>
      <c r="B1882" s="36">
        <v>202509</v>
      </c>
      <c r="C1882" s="24" t="s">
        <v>736</v>
      </c>
      <c r="D1882" s="24" t="s">
        <v>119</v>
      </c>
      <c r="E1882" s="62">
        <v>45901</v>
      </c>
      <c r="F1882" s="62">
        <v>46265</v>
      </c>
      <c r="G1882" s="37" t="s">
        <v>189</v>
      </c>
      <c r="H1882" s="36">
        <v>652391</v>
      </c>
      <c r="I1882" s="63">
        <v>27065</v>
      </c>
      <c r="J1882" s="24" t="s">
        <v>4787</v>
      </c>
      <c r="K1882" s="63">
        <f t="shared" si="529"/>
        <v>45901</v>
      </c>
      <c r="L1882" s="55">
        <f t="shared" si="530"/>
        <v>0.04</v>
      </c>
      <c r="M1882" s="76">
        <v>0.22500000000000001</v>
      </c>
      <c r="N1882" s="62">
        <v>45901</v>
      </c>
      <c r="O1882" s="62">
        <v>46265</v>
      </c>
      <c r="P1882" s="63"/>
      <c r="Q1882" s="63"/>
      <c r="R1882" s="78">
        <v>51</v>
      </c>
      <c r="S1882" s="63" t="str">
        <f>VLOOKUP(R1882,SA!$B$3:$C$11,2,1)</f>
        <v>46-55</v>
      </c>
      <c r="T1882" s="38" t="s">
        <v>97</v>
      </c>
      <c r="U1882" s="24" t="s">
        <v>56</v>
      </c>
      <c r="V1882" s="24">
        <v>500000</v>
      </c>
      <c r="W1882" s="39">
        <f t="shared" si="531"/>
        <v>500000</v>
      </c>
      <c r="X1882" s="29">
        <f t="shared" si="532"/>
        <v>1</v>
      </c>
      <c r="Y1882" s="40">
        <f t="shared" si="533"/>
        <v>365</v>
      </c>
      <c r="Z1882" s="38">
        <f t="shared" si="534"/>
        <v>46081</v>
      </c>
      <c r="AA1882" s="41">
        <f t="shared" si="535"/>
        <v>181</v>
      </c>
      <c r="AB1882" s="24" t="s">
        <v>113</v>
      </c>
      <c r="AC1882" s="41">
        <f t="shared" si="536"/>
        <v>8919.0417999999991</v>
      </c>
      <c r="AD1882" s="41">
        <v>1</v>
      </c>
      <c r="AE1882" s="72">
        <f>INDEX(SA!$C$2:$G$11,MATCH(Details!S1882,SA!$C$2:$C$11,0),MATCH(Details!V1882,SA!$C$2:$G$2,0))*Y1882/(F1882-E1882+1)</f>
        <v>7558.5099999999993</v>
      </c>
      <c r="AF1882" s="41">
        <f t="shared" si="537"/>
        <v>0</v>
      </c>
      <c r="AG1882" s="41">
        <f t="shared" si="538"/>
        <v>0</v>
      </c>
      <c r="AH1882" s="41">
        <f t="shared" si="539"/>
        <v>1360.5317999999997</v>
      </c>
      <c r="AI1882" s="60">
        <f t="shared" si="540"/>
        <v>302.34039999999999</v>
      </c>
      <c r="AJ1882" s="60">
        <f t="shared" si="541"/>
        <v>1700.6647499999999</v>
      </c>
      <c r="AK1882" s="60">
        <f t="shared" si="542"/>
        <v>3748.1926301369858</v>
      </c>
      <c r="AL1882" s="60">
        <f t="shared" si="543"/>
        <v>2754.9215831506845</v>
      </c>
      <c r="AM1882" s="41">
        <f t="shared" si="544"/>
        <v>2800.5832668493149</v>
      </c>
      <c r="AN1882" s="42">
        <f t="shared" si="545"/>
        <v>45715</v>
      </c>
      <c r="AO1882" s="43">
        <f t="shared" si="546"/>
        <v>7558.5099999999993</v>
      </c>
    </row>
    <row r="1883" spans="1:41" s="24" customFormat="1" ht="15.75" customHeight="1" x14ac:dyDescent="0.35">
      <c r="A1883" s="36" t="s">
        <v>27</v>
      </c>
      <c r="B1883" s="36">
        <v>202509</v>
      </c>
      <c r="C1883" s="24" t="s">
        <v>736</v>
      </c>
      <c r="D1883" s="24" t="s">
        <v>119</v>
      </c>
      <c r="E1883" s="62">
        <v>45901</v>
      </c>
      <c r="F1883" s="62">
        <v>46265</v>
      </c>
      <c r="G1883" s="37" t="s">
        <v>2182</v>
      </c>
      <c r="H1883" s="36">
        <v>652393</v>
      </c>
      <c r="I1883" s="63">
        <v>38183</v>
      </c>
      <c r="J1883" s="24" t="s">
        <v>4788</v>
      </c>
      <c r="K1883" s="63">
        <f t="shared" si="529"/>
        <v>45901</v>
      </c>
      <c r="L1883" s="55">
        <f t="shared" si="530"/>
        <v>0.04</v>
      </c>
      <c r="M1883" s="76">
        <v>0.22500000000000001</v>
      </c>
      <c r="N1883" s="62">
        <v>45901</v>
      </c>
      <c r="O1883" s="62">
        <v>46265</v>
      </c>
      <c r="P1883" s="63"/>
      <c r="Q1883" s="63"/>
      <c r="R1883" s="78">
        <v>21</v>
      </c>
      <c r="S1883" s="63" t="str">
        <f>VLOOKUP(R1883,SA!$B$3:$C$11,2,1)</f>
        <v>0-25</v>
      </c>
      <c r="T1883" s="38" t="s">
        <v>98</v>
      </c>
      <c r="U1883" s="24" t="s">
        <v>5746</v>
      </c>
      <c r="V1883" s="24">
        <v>400000</v>
      </c>
      <c r="W1883" s="39">
        <f t="shared" si="531"/>
        <v>0</v>
      </c>
      <c r="X1883" s="29">
        <f t="shared" si="532"/>
        <v>0</v>
      </c>
      <c r="Y1883" s="40">
        <f t="shared" si="533"/>
        <v>365</v>
      </c>
      <c r="Z1883" s="38">
        <f t="shared" si="534"/>
        <v>46081</v>
      </c>
      <c r="AA1883" s="41">
        <f t="shared" si="535"/>
        <v>181</v>
      </c>
      <c r="AB1883" s="24" t="s">
        <v>113</v>
      </c>
      <c r="AC1883" s="41">
        <f t="shared" si="536"/>
        <v>4043.8364000000001</v>
      </c>
      <c r="AD1883" s="41">
        <v>1</v>
      </c>
      <c r="AE1883" s="72">
        <f>INDEX(SA!$C$2:$G$11,MATCH(Details!S1883,SA!$C$2:$C$11,0),MATCH(Details!V1883,SA!$C$2:$G$2,0))*Y1883/(F1883-E1883+1)</f>
        <v>3426.98</v>
      </c>
      <c r="AF1883" s="41">
        <f t="shared" si="537"/>
        <v>0</v>
      </c>
      <c r="AG1883" s="41">
        <f t="shared" si="538"/>
        <v>0</v>
      </c>
      <c r="AH1883" s="41">
        <f t="shared" si="539"/>
        <v>616.85640000000001</v>
      </c>
      <c r="AI1883" s="60">
        <f t="shared" si="540"/>
        <v>137.07920000000001</v>
      </c>
      <c r="AJ1883" s="60">
        <f t="shared" si="541"/>
        <v>771.07050000000004</v>
      </c>
      <c r="AK1883" s="60">
        <f t="shared" si="542"/>
        <v>1699.4065205479453</v>
      </c>
      <c r="AL1883" s="60">
        <f t="shared" si="543"/>
        <v>1249.0637926027398</v>
      </c>
      <c r="AM1883" s="41">
        <f t="shared" si="544"/>
        <v>1269.7665073972601</v>
      </c>
      <c r="AN1883" s="42">
        <f t="shared" si="545"/>
        <v>45715</v>
      </c>
      <c r="AO1883" s="43">
        <f t="shared" si="546"/>
        <v>3426.98</v>
      </c>
    </row>
    <row r="1884" spans="1:41" s="24" customFormat="1" ht="15.75" customHeight="1" x14ac:dyDescent="0.35">
      <c r="A1884" s="36" t="s">
        <v>27</v>
      </c>
      <c r="B1884" s="36">
        <v>202509</v>
      </c>
      <c r="C1884" s="24" t="s">
        <v>736</v>
      </c>
      <c r="D1884" s="24" t="s">
        <v>119</v>
      </c>
      <c r="E1884" s="62">
        <v>45901</v>
      </c>
      <c r="F1884" s="62">
        <v>46265</v>
      </c>
      <c r="G1884" s="37" t="s">
        <v>2183</v>
      </c>
      <c r="H1884" s="36">
        <v>652393</v>
      </c>
      <c r="I1884" s="63">
        <v>37215</v>
      </c>
      <c r="J1884" s="24" t="s">
        <v>4789</v>
      </c>
      <c r="K1884" s="63">
        <f t="shared" si="529"/>
        <v>45901</v>
      </c>
      <c r="L1884" s="55">
        <f t="shared" si="530"/>
        <v>0.04</v>
      </c>
      <c r="M1884" s="76">
        <v>0.22500000000000001</v>
      </c>
      <c r="N1884" s="62">
        <v>45901</v>
      </c>
      <c r="O1884" s="62">
        <v>46265</v>
      </c>
      <c r="P1884" s="63"/>
      <c r="Q1884" s="63"/>
      <c r="R1884" s="78">
        <v>23</v>
      </c>
      <c r="S1884" s="63" t="str">
        <f>VLOOKUP(R1884,SA!$B$3:$C$11,2,1)</f>
        <v>0-25</v>
      </c>
      <c r="T1884" s="38" t="s">
        <v>97</v>
      </c>
      <c r="U1884" s="24" t="s">
        <v>5745</v>
      </c>
      <c r="V1884" s="24">
        <v>400000</v>
      </c>
      <c r="W1884" s="39">
        <f t="shared" si="531"/>
        <v>0</v>
      </c>
      <c r="X1884" s="29">
        <f t="shared" si="532"/>
        <v>0</v>
      </c>
      <c r="Y1884" s="40">
        <f t="shared" si="533"/>
        <v>365</v>
      </c>
      <c r="Z1884" s="38">
        <f t="shared" si="534"/>
        <v>46081</v>
      </c>
      <c r="AA1884" s="41">
        <f t="shared" si="535"/>
        <v>181</v>
      </c>
      <c r="AB1884" s="24" t="s">
        <v>113</v>
      </c>
      <c r="AC1884" s="41">
        <f t="shared" si="536"/>
        <v>4043.8364000000001</v>
      </c>
      <c r="AD1884" s="41">
        <v>1</v>
      </c>
      <c r="AE1884" s="72">
        <f>INDEX(SA!$C$2:$G$11,MATCH(Details!S1884,SA!$C$2:$C$11,0),MATCH(Details!V1884,SA!$C$2:$G$2,0))*Y1884/(F1884-E1884+1)</f>
        <v>3426.98</v>
      </c>
      <c r="AF1884" s="41">
        <f t="shared" si="537"/>
        <v>0</v>
      </c>
      <c r="AG1884" s="41">
        <f t="shared" si="538"/>
        <v>0</v>
      </c>
      <c r="AH1884" s="41">
        <f t="shared" si="539"/>
        <v>616.85640000000001</v>
      </c>
      <c r="AI1884" s="60">
        <f t="shared" si="540"/>
        <v>137.07920000000001</v>
      </c>
      <c r="AJ1884" s="60">
        <f t="shared" si="541"/>
        <v>771.07050000000004</v>
      </c>
      <c r="AK1884" s="60">
        <f t="shared" si="542"/>
        <v>1699.4065205479453</v>
      </c>
      <c r="AL1884" s="60">
        <f t="shared" si="543"/>
        <v>1249.0637926027398</v>
      </c>
      <c r="AM1884" s="41">
        <f t="shared" si="544"/>
        <v>1269.7665073972601</v>
      </c>
      <c r="AN1884" s="42">
        <f t="shared" si="545"/>
        <v>45715</v>
      </c>
      <c r="AO1884" s="43">
        <f t="shared" si="546"/>
        <v>3426.98</v>
      </c>
    </row>
    <row r="1885" spans="1:41" s="24" customFormat="1" ht="15.75" customHeight="1" x14ac:dyDescent="0.35">
      <c r="A1885" s="36" t="s">
        <v>27</v>
      </c>
      <c r="B1885" s="36">
        <v>202509</v>
      </c>
      <c r="C1885" s="24" t="s">
        <v>736</v>
      </c>
      <c r="D1885" s="24" t="s">
        <v>119</v>
      </c>
      <c r="E1885" s="62">
        <v>45901</v>
      </c>
      <c r="F1885" s="62">
        <v>46265</v>
      </c>
      <c r="G1885" s="37" t="s">
        <v>2184</v>
      </c>
      <c r="H1885" s="36">
        <v>652393</v>
      </c>
      <c r="I1885" s="63">
        <v>19372</v>
      </c>
      <c r="J1885" s="24" t="s">
        <v>4790</v>
      </c>
      <c r="K1885" s="63">
        <f t="shared" si="529"/>
        <v>45901</v>
      </c>
      <c r="L1885" s="55">
        <f t="shared" si="530"/>
        <v>0.04</v>
      </c>
      <c r="M1885" s="76">
        <v>0.22500000000000001</v>
      </c>
      <c r="N1885" s="62">
        <v>45901</v>
      </c>
      <c r="O1885" s="62">
        <v>46265</v>
      </c>
      <c r="P1885" s="63"/>
      <c r="Q1885" s="63"/>
      <c r="R1885" s="78">
        <v>72</v>
      </c>
      <c r="S1885" s="63" t="str">
        <f>VLOOKUP(R1885,SA!$B$3:$C$11,2,1)</f>
        <v>71-75</v>
      </c>
      <c r="T1885" s="38" t="s">
        <v>98</v>
      </c>
      <c r="U1885" s="24" t="s">
        <v>5747</v>
      </c>
      <c r="V1885" s="24">
        <v>400000</v>
      </c>
      <c r="W1885" s="39">
        <f t="shared" si="531"/>
        <v>0</v>
      </c>
      <c r="X1885" s="29">
        <f t="shared" si="532"/>
        <v>0</v>
      </c>
      <c r="Y1885" s="40">
        <f t="shared" si="533"/>
        <v>365</v>
      </c>
      <c r="Z1885" s="38">
        <f t="shared" si="534"/>
        <v>46081</v>
      </c>
      <c r="AA1885" s="41">
        <f t="shared" si="535"/>
        <v>181</v>
      </c>
      <c r="AB1885" s="24" t="s">
        <v>113</v>
      </c>
      <c r="AC1885" s="41">
        <f t="shared" si="536"/>
        <v>21578.034600000003</v>
      </c>
      <c r="AD1885" s="41">
        <v>1</v>
      </c>
      <c r="AE1885" s="72">
        <f>INDEX(SA!$C$2:$G$11,MATCH(Details!S1885,SA!$C$2:$C$11,0),MATCH(Details!V1885,SA!$C$2:$G$2,0))*Y1885/(F1885-E1885+1)</f>
        <v>18286.47</v>
      </c>
      <c r="AF1885" s="41">
        <f t="shared" si="537"/>
        <v>0</v>
      </c>
      <c r="AG1885" s="41">
        <f t="shared" si="538"/>
        <v>0</v>
      </c>
      <c r="AH1885" s="41">
        <f t="shared" si="539"/>
        <v>3291.5646000000002</v>
      </c>
      <c r="AI1885" s="60">
        <f t="shared" si="540"/>
        <v>731.45880000000011</v>
      </c>
      <c r="AJ1885" s="60">
        <f t="shared" si="541"/>
        <v>4114.4557500000001</v>
      </c>
      <c r="AK1885" s="60">
        <f t="shared" si="542"/>
        <v>9068.0851232876721</v>
      </c>
      <c r="AL1885" s="60">
        <f t="shared" si="543"/>
        <v>6665.0425656164389</v>
      </c>
      <c r="AM1885" s="41">
        <f t="shared" si="544"/>
        <v>6775.5128843835619</v>
      </c>
      <c r="AN1885" s="42">
        <f t="shared" si="545"/>
        <v>45715</v>
      </c>
      <c r="AO1885" s="43">
        <f t="shared" si="546"/>
        <v>18286.47</v>
      </c>
    </row>
    <row r="1886" spans="1:41" s="24" customFormat="1" ht="15.75" customHeight="1" x14ac:dyDescent="0.35">
      <c r="A1886" s="36" t="s">
        <v>27</v>
      </c>
      <c r="B1886" s="36">
        <v>202509</v>
      </c>
      <c r="C1886" s="24" t="s">
        <v>736</v>
      </c>
      <c r="D1886" s="24" t="s">
        <v>119</v>
      </c>
      <c r="E1886" s="62">
        <v>45901</v>
      </c>
      <c r="F1886" s="62">
        <v>46265</v>
      </c>
      <c r="G1886" s="37" t="s">
        <v>2185</v>
      </c>
      <c r="H1886" s="36">
        <v>652393</v>
      </c>
      <c r="I1886" s="63">
        <v>20090</v>
      </c>
      <c r="J1886" s="24" t="s">
        <v>4791</v>
      </c>
      <c r="K1886" s="63">
        <f t="shared" si="529"/>
        <v>45901</v>
      </c>
      <c r="L1886" s="55">
        <f t="shared" si="530"/>
        <v>0.04</v>
      </c>
      <c r="M1886" s="76">
        <v>0.22500000000000001</v>
      </c>
      <c r="N1886" s="62">
        <v>45901</v>
      </c>
      <c r="O1886" s="62">
        <v>46265</v>
      </c>
      <c r="P1886" s="63"/>
      <c r="Q1886" s="63"/>
      <c r="R1886" s="78">
        <v>70</v>
      </c>
      <c r="S1886" s="63" t="str">
        <f>VLOOKUP(R1886,SA!$B$3:$C$11,2,1)</f>
        <v>66-70</v>
      </c>
      <c r="T1886" s="38" t="s">
        <v>97</v>
      </c>
      <c r="U1886" s="24" t="s">
        <v>5744</v>
      </c>
      <c r="V1886" s="24">
        <v>400000</v>
      </c>
      <c r="W1886" s="39">
        <f t="shared" si="531"/>
        <v>0</v>
      </c>
      <c r="X1886" s="29">
        <f t="shared" si="532"/>
        <v>0</v>
      </c>
      <c r="Y1886" s="40">
        <f t="shared" si="533"/>
        <v>365</v>
      </c>
      <c r="Z1886" s="38">
        <f t="shared" si="534"/>
        <v>46081</v>
      </c>
      <c r="AA1886" s="41">
        <f t="shared" si="535"/>
        <v>181</v>
      </c>
      <c r="AB1886" s="24" t="s">
        <v>113</v>
      </c>
      <c r="AC1886" s="41">
        <f t="shared" si="536"/>
        <v>17021.971999999998</v>
      </c>
      <c r="AD1886" s="41">
        <v>1</v>
      </c>
      <c r="AE1886" s="72">
        <f>INDEX(SA!$C$2:$G$11,MATCH(Details!S1886,SA!$C$2:$C$11,0),MATCH(Details!V1886,SA!$C$2:$G$2,0))*Y1886/(F1886-E1886+1)</f>
        <v>14425.4</v>
      </c>
      <c r="AF1886" s="41">
        <f t="shared" si="537"/>
        <v>0</v>
      </c>
      <c r="AG1886" s="41">
        <f t="shared" si="538"/>
        <v>0</v>
      </c>
      <c r="AH1886" s="41">
        <f t="shared" si="539"/>
        <v>2596.5719999999997</v>
      </c>
      <c r="AI1886" s="60">
        <f t="shared" si="540"/>
        <v>577.01599999999996</v>
      </c>
      <c r="AJ1886" s="60">
        <f t="shared" si="541"/>
        <v>3245.7150000000001</v>
      </c>
      <c r="AK1886" s="60">
        <f t="shared" si="542"/>
        <v>7153.4175342465751</v>
      </c>
      <c r="AL1886" s="60">
        <f t="shared" si="543"/>
        <v>5257.7618876712322</v>
      </c>
      <c r="AM1886" s="41">
        <f t="shared" si="544"/>
        <v>5344.9071123287686</v>
      </c>
      <c r="AN1886" s="42">
        <f t="shared" si="545"/>
        <v>45715</v>
      </c>
      <c r="AO1886" s="43">
        <f t="shared" si="546"/>
        <v>14425.4</v>
      </c>
    </row>
    <row r="1887" spans="1:41" s="24" customFormat="1" ht="15.75" customHeight="1" x14ac:dyDescent="0.35">
      <c r="A1887" s="36" t="s">
        <v>27</v>
      </c>
      <c r="B1887" s="36">
        <v>202509</v>
      </c>
      <c r="C1887" s="24" t="s">
        <v>736</v>
      </c>
      <c r="D1887" s="24" t="s">
        <v>119</v>
      </c>
      <c r="E1887" s="62">
        <v>45901</v>
      </c>
      <c r="F1887" s="62">
        <v>46265</v>
      </c>
      <c r="G1887" s="37" t="s">
        <v>403</v>
      </c>
      <c r="H1887" s="36">
        <v>652393</v>
      </c>
      <c r="I1887" s="63">
        <v>27792</v>
      </c>
      <c r="J1887" s="24" t="s">
        <v>4792</v>
      </c>
      <c r="K1887" s="63">
        <f t="shared" si="529"/>
        <v>45901</v>
      </c>
      <c r="L1887" s="55">
        <f t="shared" si="530"/>
        <v>0.04</v>
      </c>
      <c r="M1887" s="76">
        <v>0.22500000000000001</v>
      </c>
      <c r="N1887" s="62">
        <v>45901</v>
      </c>
      <c r="O1887" s="62">
        <v>46265</v>
      </c>
      <c r="P1887" s="63"/>
      <c r="Q1887" s="63"/>
      <c r="R1887" s="78">
        <v>49</v>
      </c>
      <c r="S1887" s="63" t="str">
        <f>VLOOKUP(R1887,SA!$B$3:$C$11,2,1)</f>
        <v>46-55</v>
      </c>
      <c r="T1887" s="38" t="s">
        <v>97</v>
      </c>
      <c r="U1887" s="24" t="s">
        <v>56</v>
      </c>
      <c r="V1887" s="24">
        <v>400000</v>
      </c>
      <c r="W1887" s="39">
        <f t="shared" si="531"/>
        <v>400000</v>
      </c>
      <c r="X1887" s="29">
        <f t="shared" si="532"/>
        <v>1</v>
      </c>
      <c r="Y1887" s="40">
        <f t="shared" si="533"/>
        <v>365</v>
      </c>
      <c r="Z1887" s="38">
        <f t="shared" si="534"/>
        <v>46081</v>
      </c>
      <c r="AA1887" s="41">
        <f t="shared" si="535"/>
        <v>181</v>
      </c>
      <c r="AB1887" s="24" t="s">
        <v>113</v>
      </c>
      <c r="AC1887" s="41">
        <f t="shared" si="536"/>
        <v>8108.2165999999997</v>
      </c>
      <c r="AD1887" s="41">
        <v>1</v>
      </c>
      <c r="AE1887" s="72">
        <f>INDEX(SA!$C$2:$G$11,MATCH(Details!S1887,SA!$C$2:$C$11,0),MATCH(Details!V1887,SA!$C$2:$G$2,0))*Y1887/(F1887-E1887+1)</f>
        <v>6871.37</v>
      </c>
      <c r="AF1887" s="41">
        <f t="shared" si="537"/>
        <v>0</v>
      </c>
      <c r="AG1887" s="41">
        <f t="shared" si="538"/>
        <v>0</v>
      </c>
      <c r="AH1887" s="41">
        <f t="shared" si="539"/>
        <v>1236.8465999999999</v>
      </c>
      <c r="AI1887" s="60">
        <f t="shared" si="540"/>
        <v>274.85480000000001</v>
      </c>
      <c r="AJ1887" s="60">
        <f t="shared" si="541"/>
        <v>1546.05825</v>
      </c>
      <c r="AK1887" s="60">
        <f t="shared" si="542"/>
        <v>3407.446493150685</v>
      </c>
      <c r="AL1887" s="60">
        <f t="shared" si="543"/>
        <v>2504.4731724657536</v>
      </c>
      <c r="AM1887" s="41">
        <f t="shared" si="544"/>
        <v>2545.9837775342462</v>
      </c>
      <c r="AN1887" s="42">
        <f t="shared" si="545"/>
        <v>45715</v>
      </c>
      <c r="AO1887" s="43">
        <f t="shared" si="546"/>
        <v>6871.37</v>
      </c>
    </row>
    <row r="1888" spans="1:41" s="24" customFormat="1" ht="15.75" customHeight="1" x14ac:dyDescent="0.35">
      <c r="A1888" s="36" t="s">
        <v>27</v>
      </c>
      <c r="B1888" s="36">
        <v>202509</v>
      </c>
      <c r="C1888" s="24" t="s">
        <v>736</v>
      </c>
      <c r="D1888" s="24" t="s">
        <v>119</v>
      </c>
      <c r="E1888" s="62">
        <v>45901</v>
      </c>
      <c r="F1888" s="62">
        <v>46265</v>
      </c>
      <c r="G1888" s="37" t="s">
        <v>2186</v>
      </c>
      <c r="H1888" s="36">
        <v>652393</v>
      </c>
      <c r="I1888" s="63">
        <v>31581</v>
      </c>
      <c r="J1888" s="24" t="s">
        <v>4793</v>
      </c>
      <c r="K1888" s="63">
        <f t="shared" si="529"/>
        <v>45901</v>
      </c>
      <c r="L1888" s="55">
        <f t="shared" si="530"/>
        <v>0.04</v>
      </c>
      <c r="M1888" s="76">
        <v>0.22500000000000001</v>
      </c>
      <c r="N1888" s="62">
        <v>45901</v>
      </c>
      <c r="O1888" s="62">
        <v>46265</v>
      </c>
      <c r="P1888" s="63"/>
      <c r="Q1888" s="63"/>
      <c r="R1888" s="78">
        <v>39</v>
      </c>
      <c r="S1888" s="63" t="str">
        <f>VLOOKUP(R1888,SA!$B$3:$C$11,2,1)</f>
        <v>36-45</v>
      </c>
      <c r="T1888" s="38" t="s">
        <v>98</v>
      </c>
      <c r="U1888" s="24" t="s">
        <v>5743</v>
      </c>
      <c r="V1888" s="24">
        <v>400000</v>
      </c>
      <c r="W1888" s="39">
        <f t="shared" si="531"/>
        <v>0</v>
      </c>
      <c r="X1888" s="29">
        <f t="shared" si="532"/>
        <v>0</v>
      </c>
      <c r="Y1888" s="40">
        <f t="shared" si="533"/>
        <v>365</v>
      </c>
      <c r="Z1888" s="38">
        <f t="shared" si="534"/>
        <v>46081</v>
      </c>
      <c r="AA1888" s="41">
        <f t="shared" si="535"/>
        <v>181</v>
      </c>
      <c r="AB1888" s="24" t="s">
        <v>113</v>
      </c>
      <c r="AC1888" s="41">
        <f t="shared" si="536"/>
        <v>5496.5225999999993</v>
      </c>
      <c r="AD1888" s="41">
        <v>1</v>
      </c>
      <c r="AE1888" s="72">
        <f>INDEX(SA!$C$2:$G$11,MATCH(Details!S1888,SA!$C$2:$C$11,0),MATCH(Details!V1888,SA!$C$2:$G$2,0))*Y1888/(F1888-E1888+1)</f>
        <v>4658.07</v>
      </c>
      <c r="AF1888" s="41">
        <f t="shared" si="537"/>
        <v>0</v>
      </c>
      <c r="AG1888" s="41">
        <f t="shared" si="538"/>
        <v>0</v>
      </c>
      <c r="AH1888" s="41">
        <f t="shared" si="539"/>
        <v>838.45259999999996</v>
      </c>
      <c r="AI1888" s="60">
        <f t="shared" si="540"/>
        <v>186.3228</v>
      </c>
      <c r="AJ1888" s="60">
        <f t="shared" si="541"/>
        <v>1048.06575</v>
      </c>
      <c r="AK1888" s="60">
        <f t="shared" si="542"/>
        <v>2309.8922465753421</v>
      </c>
      <c r="AL1888" s="60">
        <f t="shared" si="543"/>
        <v>1697.7708012328765</v>
      </c>
      <c r="AM1888" s="41">
        <f t="shared" si="544"/>
        <v>1725.9106487671231</v>
      </c>
      <c r="AN1888" s="42">
        <f t="shared" si="545"/>
        <v>45715</v>
      </c>
      <c r="AO1888" s="43">
        <f t="shared" si="546"/>
        <v>4658.07</v>
      </c>
    </row>
    <row r="1889" spans="1:41" s="24" customFormat="1" ht="15.75" customHeight="1" x14ac:dyDescent="0.35">
      <c r="A1889" s="36" t="s">
        <v>27</v>
      </c>
      <c r="B1889" s="36">
        <v>202509</v>
      </c>
      <c r="C1889" s="24" t="s">
        <v>736</v>
      </c>
      <c r="D1889" s="24" t="s">
        <v>119</v>
      </c>
      <c r="E1889" s="62">
        <v>45901</v>
      </c>
      <c r="F1889" s="62">
        <v>46265</v>
      </c>
      <c r="G1889" s="37" t="s">
        <v>2187</v>
      </c>
      <c r="H1889" s="36">
        <v>652395</v>
      </c>
      <c r="I1889" s="63">
        <v>35006</v>
      </c>
      <c r="J1889" s="24" t="s">
        <v>4794</v>
      </c>
      <c r="K1889" s="63">
        <f t="shared" si="529"/>
        <v>45901</v>
      </c>
      <c r="L1889" s="55">
        <f t="shared" si="530"/>
        <v>0.04</v>
      </c>
      <c r="M1889" s="76">
        <v>0.22500000000000001</v>
      </c>
      <c r="N1889" s="62">
        <v>45901</v>
      </c>
      <c r="O1889" s="62">
        <v>46265</v>
      </c>
      <c r="P1889" s="63"/>
      <c r="Q1889" s="63"/>
      <c r="R1889" s="78">
        <v>29</v>
      </c>
      <c r="S1889" s="63" t="str">
        <f>VLOOKUP(R1889,SA!$B$3:$C$11,2,1)</f>
        <v>26-35</v>
      </c>
      <c r="T1889" s="38" t="s">
        <v>98</v>
      </c>
      <c r="U1889" s="24" t="s">
        <v>5743</v>
      </c>
      <c r="V1889" s="24">
        <v>500000</v>
      </c>
      <c r="W1889" s="39">
        <f t="shared" si="531"/>
        <v>0</v>
      </c>
      <c r="X1889" s="29">
        <f t="shared" si="532"/>
        <v>0</v>
      </c>
      <c r="Y1889" s="40">
        <f t="shared" si="533"/>
        <v>365</v>
      </c>
      <c r="Z1889" s="38">
        <f t="shared" si="534"/>
        <v>46081</v>
      </c>
      <c r="AA1889" s="41">
        <f t="shared" si="535"/>
        <v>181</v>
      </c>
      <c r="AB1889" s="24" t="s">
        <v>113</v>
      </c>
      <c r="AC1889" s="41">
        <f t="shared" si="536"/>
        <v>4986.3141999999998</v>
      </c>
      <c r="AD1889" s="41">
        <v>1</v>
      </c>
      <c r="AE1889" s="72">
        <f>INDEX(SA!$C$2:$G$11,MATCH(Details!S1889,SA!$C$2:$C$11,0),MATCH(Details!V1889,SA!$C$2:$G$2,0))*Y1889/(F1889-E1889+1)</f>
        <v>4225.6899999999996</v>
      </c>
      <c r="AF1889" s="41">
        <f t="shared" si="537"/>
        <v>0</v>
      </c>
      <c r="AG1889" s="41">
        <f t="shared" si="538"/>
        <v>0</v>
      </c>
      <c r="AH1889" s="41">
        <f t="shared" si="539"/>
        <v>760.62419999999986</v>
      </c>
      <c r="AI1889" s="60">
        <f t="shared" si="540"/>
        <v>169.02759999999998</v>
      </c>
      <c r="AJ1889" s="60">
        <f t="shared" si="541"/>
        <v>950.78024999999991</v>
      </c>
      <c r="AK1889" s="60">
        <f t="shared" si="542"/>
        <v>2095.479150684931</v>
      </c>
      <c r="AL1889" s="60">
        <f t="shared" si="543"/>
        <v>1540.1771757534243</v>
      </c>
      <c r="AM1889" s="41">
        <f t="shared" si="544"/>
        <v>1565.7049742465756</v>
      </c>
      <c r="AN1889" s="42">
        <f t="shared" si="545"/>
        <v>45715</v>
      </c>
      <c r="AO1889" s="43">
        <f t="shared" si="546"/>
        <v>4225.6899999999996</v>
      </c>
    </row>
    <row r="1890" spans="1:41" s="24" customFormat="1" ht="15.75" customHeight="1" x14ac:dyDescent="0.35">
      <c r="A1890" s="36" t="s">
        <v>27</v>
      </c>
      <c r="B1890" s="36">
        <v>202509</v>
      </c>
      <c r="C1890" s="24" t="s">
        <v>736</v>
      </c>
      <c r="D1890" s="24" t="s">
        <v>119</v>
      </c>
      <c r="E1890" s="62">
        <v>45901</v>
      </c>
      <c r="F1890" s="62">
        <v>46265</v>
      </c>
      <c r="G1890" s="37" t="s">
        <v>2188</v>
      </c>
      <c r="H1890" s="36">
        <v>652395</v>
      </c>
      <c r="I1890" s="63">
        <v>44874</v>
      </c>
      <c r="J1890" s="24" t="s">
        <v>4795</v>
      </c>
      <c r="K1890" s="63">
        <f t="shared" si="529"/>
        <v>45901</v>
      </c>
      <c r="L1890" s="55">
        <f t="shared" si="530"/>
        <v>0.04</v>
      </c>
      <c r="M1890" s="76">
        <v>0.22500000000000001</v>
      </c>
      <c r="N1890" s="62">
        <v>45901</v>
      </c>
      <c r="O1890" s="62">
        <v>46265</v>
      </c>
      <c r="P1890" s="63"/>
      <c r="Q1890" s="63"/>
      <c r="R1890" s="78">
        <v>2</v>
      </c>
      <c r="S1890" s="63" t="str">
        <f>VLOOKUP(R1890,SA!$B$3:$C$11,2,1)</f>
        <v>0-25</v>
      </c>
      <c r="T1890" s="38" t="s">
        <v>98</v>
      </c>
      <c r="U1890" s="24" t="s">
        <v>5746</v>
      </c>
      <c r="V1890" s="24">
        <v>500000</v>
      </c>
      <c r="W1890" s="39">
        <f t="shared" si="531"/>
        <v>0</v>
      </c>
      <c r="X1890" s="29">
        <f t="shared" si="532"/>
        <v>0</v>
      </c>
      <c r="Y1890" s="40">
        <f t="shared" si="533"/>
        <v>365</v>
      </c>
      <c r="Z1890" s="38">
        <f t="shared" si="534"/>
        <v>46081</v>
      </c>
      <c r="AA1890" s="41">
        <f t="shared" si="535"/>
        <v>181</v>
      </c>
      <c r="AB1890" s="24" t="s">
        <v>113</v>
      </c>
      <c r="AC1890" s="41">
        <f t="shared" si="536"/>
        <v>4448.2106000000003</v>
      </c>
      <c r="AD1890" s="41">
        <v>1</v>
      </c>
      <c r="AE1890" s="72">
        <f>INDEX(SA!$C$2:$G$11,MATCH(Details!S1890,SA!$C$2:$C$11,0),MATCH(Details!V1890,SA!$C$2:$G$2,0))*Y1890/(F1890-E1890+1)</f>
        <v>3769.67</v>
      </c>
      <c r="AF1890" s="41">
        <f t="shared" si="537"/>
        <v>0</v>
      </c>
      <c r="AG1890" s="41">
        <f t="shared" si="538"/>
        <v>0</v>
      </c>
      <c r="AH1890" s="41">
        <f t="shared" si="539"/>
        <v>678.54060000000004</v>
      </c>
      <c r="AI1890" s="60">
        <f t="shared" si="540"/>
        <v>150.7868</v>
      </c>
      <c r="AJ1890" s="60">
        <f t="shared" si="541"/>
        <v>848.17574999999999</v>
      </c>
      <c r="AK1890" s="60">
        <f t="shared" si="542"/>
        <v>1869.3432054794521</v>
      </c>
      <c r="AL1890" s="60">
        <f t="shared" si="543"/>
        <v>1373.9672560273973</v>
      </c>
      <c r="AM1890" s="41">
        <f t="shared" si="544"/>
        <v>1396.7401939726028</v>
      </c>
      <c r="AN1890" s="42">
        <f t="shared" si="545"/>
        <v>45715</v>
      </c>
      <c r="AO1890" s="43">
        <f t="shared" si="546"/>
        <v>3769.67</v>
      </c>
    </row>
    <row r="1891" spans="1:41" s="24" customFormat="1" ht="15.75" customHeight="1" x14ac:dyDescent="0.35">
      <c r="A1891" s="36" t="s">
        <v>27</v>
      </c>
      <c r="B1891" s="36">
        <v>202509</v>
      </c>
      <c r="C1891" s="24" t="s">
        <v>736</v>
      </c>
      <c r="D1891" s="24" t="s">
        <v>119</v>
      </c>
      <c r="E1891" s="62">
        <v>45901</v>
      </c>
      <c r="F1891" s="62">
        <v>46265</v>
      </c>
      <c r="G1891" s="37" t="s">
        <v>444</v>
      </c>
      <c r="H1891" s="36">
        <v>652395</v>
      </c>
      <c r="I1891" s="63">
        <v>33397</v>
      </c>
      <c r="J1891" s="24" t="s">
        <v>4796</v>
      </c>
      <c r="K1891" s="63">
        <f t="shared" si="529"/>
        <v>45901</v>
      </c>
      <c r="L1891" s="55">
        <f t="shared" si="530"/>
        <v>0.04</v>
      </c>
      <c r="M1891" s="76">
        <v>0.22500000000000001</v>
      </c>
      <c r="N1891" s="62">
        <v>45901</v>
      </c>
      <c r="O1891" s="62">
        <v>46265</v>
      </c>
      <c r="P1891" s="63"/>
      <c r="Q1891" s="63"/>
      <c r="R1891" s="78">
        <v>34</v>
      </c>
      <c r="S1891" s="63" t="str">
        <f>VLOOKUP(R1891,SA!$B$3:$C$11,2,1)</f>
        <v>26-35</v>
      </c>
      <c r="T1891" s="38" t="s">
        <v>97</v>
      </c>
      <c r="U1891" s="24" t="s">
        <v>56</v>
      </c>
      <c r="V1891" s="24">
        <v>500000</v>
      </c>
      <c r="W1891" s="39">
        <f t="shared" si="531"/>
        <v>500000</v>
      </c>
      <c r="X1891" s="29">
        <f t="shared" si="532"/>
        <v>1</v>
      </c>
      <c r="Y1891" s="40">
        <f t="shared" si="533"/>
        <v>365</v>
      </c>
      <c r="Z1891" s="38">
        <f t="shared" si="534"/>
        <v>46081</v>
      </c>
      <c r="AA1891" s="41">
        <f t="shared" si="535"/>
        <v>181</v>
      </c>
      <c r="AB1891" s="24" t="s">
        <v>113</v>
      </c>
      <c r="AC1891" s="41">
        <f t="shared" si="536"/>
        <v>4986.3141999999998</v>
      </c>
      <c r="AD1891" s="41">
        <v>1</v>
      </c>
      <c r="AE1891" s="72">
        <f>INDEX(SA!$C$2:$G$11,MATCH(Details!S1891,SA!$C$2:$C$11,0),MATCH(Details!V1891,SA!$C$2:$G$2,0))*Y1891/(F1891-E1891+1)</f>
        <v>4225.6899999999996</v>
      </c>
      <c r="AF1891" s="41">
        <f t="shared" si="537"/>
        <v>0</v>
      </c>
      <c r="AG1891" s="41">
        <f t="shared" si="538"/>
        <v>0</v>
      </c>
      <c r="AH1891" s="41">
        <f t="shared" si="539"/>
        <v>760.62419999999986</v>
      </c>
      <c r="AI1891" s="60">
        <f t="shared" si="540"/>
        <v>169.02759999999998</v>
      </c>
      <c r="AJ1891" s="60">
        <f t="shared" si="541"/>
        <v>950.78024999999991</v>
      </c>
      <c r="AK1891" s="60">
        <f t="shared" si="542"/>
        <v>2095.479150684931</v>
      </c>
      <c r="AL1891" s="60">
        <f t="shared" si="543"/>
        <v>1540.1771757534243</v>
      </c>
      <c r="AM1891" s="41">
        <f t="shared" si="544"/>
        <v>1565.7049742465756</v>
      </c>
      <c r="AN1891" s="42">
        <f t="shared" si="545"/>
        <v>45715</v>
      </c>
      <c r="AO1891" s="43">
        <f t="shared" si="546"/>
        <v>4225.6899999999996</v>
      </c>
    </row>
    <row r="1892" spans="1:41" s="24" customFormat="1" ht="15.75" customHeight="1" x14ac:dyDescent="0.35">
      <c r="A1892" s="36" t="s">
        <v>27</v>
      </c>
      <c r="B1892" s="36">
        <v>202509</v>
      </c>
      <c r="C1892" s="24" t="s">
        <v>736</v>
      </c>
      <c r="D1892" s="24" t="s">
        <v>119</v>
      </c>
      <c r="E1892" s="62">
        <v>45901</v>
      </c>
      <c r="F1892" s="62">
        <v>46265</v>
      </c>
      <c r="G1892" s="37" t="s">
        <v>2189</v>
      </c>
      <c r="H1892" s="36">
        <v>652395</v>
      </c>
      <c r="I1892" s="63">
        <v>23163</v>
      </c>
      <c r="J1892" s="24" t="s">
        <v>4797</v>
      </c>
      <c r="K1892" s="63">
        <f t="shared" si="529"/>
        <v>45901</v>
      </c>
      <c r="L1892" s="55">
        <f t="shared" si="530"/>
        <v>0.04</v>
      </c>
      <c r="M1892" s="76">
        <v>0.22500000000000001</v>
      </c>
      <c r="N1892" s="62">
        <v>45901</v>
      </c>
      <c r="O1892" s="62">
        <v>46265</v>
      </c>
      <c r="P1892" s="63"/>
      <c r="Q1892" s="63"/>
      <c r="R1892" s="78">
        <v>62</v>
      </c>
      <c r="S1892" s="63" t="str">
        <f>VLOOKUP(R1892,SA!$B$3:$C$11,2,1)</f>
        <v>56-65</v>
      </c>
      <c r="T1892" s="38" t="s">
        <v>97</v>
      </c>
      <c r="U1892" s="24" t="s">
        <v>5744</v>
      </c>
      <c r="V1892" s="24">
        <v>500000</v>
      </c>
      <c r="W1892" s="39">
        <f t="shared" si="531"/>
        <v>0</v>
      </c>
      <c r="X1892" s="29">
        <f t="shared" si="532"/>
        <v>0</v>
      </c>
      <c r="Y1892" s="40">
        <f t="shared" si="533"/>
        <v>365</v>
      </c>
      <c r="Z1892" s="38">
        <f t="shared" si="534"/>
        <v>46081</v>
      </c>
      <c r="AA1892" s="41">
        <f t="shared" si="535"/>
        <v>181</v>
      </c>
      <c r="AB1892" s="24" t="s">
        <v>113</v>
      </c>
      <c r="AC1892" s="41">
        <f t="shared" si="536"/>
        <v>13100.714</v>
      </c>
      <c r="AD1892" s="41">
        <v>1</v>
      </c>
      <c r="AE1892" s="72">
        <f>INDEX(SA!$C$2:$G$11,MATCH(Details!S1892,SA!$C$2:$C$11,0),MATCH(Details!V1892,SA!$C$2:$G$2,0))*Y1892/(F1892-E1892+1)</f>
        <v>11102.3</v>
      </c>
      <c r="AF1892" s="41">
        <f t="shared" si="537"/>
        <v>0</v>
      </c>
      <c r="AG1892" s="41">
        <f t="shared" si="538"/>
        <v>0</v>
      </c>
      <c r="AH1892" s="41">
        <f t="shared" si="539"/>
        <v>1998.4139999999998</v>
      </c>
      <c r="AI1892" s="60">
        <f t="shared" si="540"/>
        <v>444.09199999999998</v>
      </c>
      <c r="AJ1892" s="60">
        <f t="shared" si="541"/>
        <v>2498.0174999999999</v>
      </c>
      <c r="AK1892" s="60">
        <f t="shared" si="542"/>
        <v>5505.5241095890406</v>
      </c>
      <c r="AL1892" s="60">
        <f t="shared" si="543"/>
        <v>4046.5602205479449</v>
      </c>
      <c r="AM1892" s="41">
        <f t="shared" si="544"/>
        <v>4113.6302794520543</v>
      </c>
      <c r="AN1892" s="42">
        <f t="shared" si="545"/>
        <v>45715</v>
      </c>
      <c r="AO1892" s="43">
        <f t="shared" si="546"/>
        <v>11102.3</v>
      </c>
    </row>
    <row r="1893" spans="1:41" s="24" customFormat="1" ht="15.75" customHeight="1" x14ac:dyDescent="0.35">
      <c r="A1893" s="36" t="s">
        <v>27</v>
      </c>
      <c r="B1893" s="36">
        <v>202509</v>
      </c>
      <c r="C1893" s="24" t="s">
        <v>736</v>
      </c>
      <c r="D1893" s="24" t="s">
        <v>119</v>
      </c>
      <c r="E1893" s="62">
        <v>45901</v>
      </c>
      <c r="F1893" s="62">
        <v>46265</v>
      </c>
      <c r="G1893" s="37" t="s">
        <v>2190</v>
      </c>
      <c r="H1893" s="36">
        <v>652395</v>
      </c>
      <c r="I1893" s="63">
        <v>45805</v>
      </c>
      <c r="J1893" s="24" t="s">
        <v>4798</v>
      </c>
      <c r="K1893" s="63">
        <f t="shared" si="529"/>
        <v>45901</v>
      </c>
      <c r="L1893" s="55">
        <f t="shared" si="530"/>
        <v>0.04</v>
      </c>
      <c r="M1893" s="76">
        <v>0.22500000000000001</v>
      </c>
      <c r="N1893" s="62">
        <v>45901</v>
      </c>
      <c r="O1893" s="62">
        <v>46265</v>
      </c>
      <c r="P1893" s="63"/>
      <c r="Q1893" s="63"/>
      <c r="R1893" s="78">
        <v>0</v>
      </c>
      <c r="S1893" s="63" t="str">
        <f>VLOOKUP(R1893,SA!$B$3:$C$11,2,1)</f>
        <v>0-25</v>
      </c>
      <c r="T1893" s="38" t="s">
        <v>98</v>
      </c>
      <c r="U1893" s="24" t="s">
        <v>5746</v>
      </c>
      <c r="V1893" s="24">
        <v>500000</v>
      </c>
      <c r="W1893" s="39">
        <f t="shared" si="531"/>
        <v>0</v>
      </c>
      <c r="X1893" s="29">
        <f t="shared" si="532"/>
        <v>0</v>
      </c>
      <c r="Y1893" s="40">
        <f t="shared" si="533"/>
        <v>365</v>
      </c>
      <c r="Z1893" s="38">
        <f t="shared" si="534"/>
        <v>46081</v>
      </c>
      <c r="AA1893" s="41">
        <f t="shared" si="535"/>
        <v>181</v>
      </c>
      <c r="AB1893" s="24" t="s">
        <v>113</v>
      </c>
      <c r="AC1893" s="41">
        <f t="shared" si="536"/>
        <v>4448.2106000000003</v>
      </c>
      <c r="AD1893" s="41">
        <v>1</v>
      </c>
      <c r="AE1893" s="72">
        <f>INDEX(SA!$C$2:$G$11,MATCH(Details!S1893,SA!$C$2:$C$11,0),MATCH(Details!V1893,SA!$C$2:$G$2,0))*Y1893/(F1893-E1893+1)</f>
        <v>3769.67</v>
      </c>
      <c r="AF1893" s="41">
        <f t="shared" si="537"/>
        <v>0</v>
      </c>
      <c r="AG1893" s="41">
        <f t="shared" si="538"/>
        <v>0</v>
      </c>
      <c r="AH1893" s="41">
        <f t="shared" si="539"/>
        <v>678.54060000000004</v>
      </c>
      <c r="AI1893" s="60">
        <f t="shared" si="540"/>
        <v>150.7868</v>
      </c>
      <c r="AJ1893" s="60">
        <f t="shared" si="541"/>
        <v>848.17574999999999</v>
      </c>
      <c r="AK1893" s="60">
        <f t="shared" si="542"/>
        <v>1869.3432054794521</v>
      </c>
      <c r="AL1893" s="60">
        <f t="shared" si="543"/>
        <v>1373.9672560273973</v>
      </c>
      <c r="AM1893" s="41">
        <f t="shared" si="544"/>
        <v>1396.7401939726028</v>
      </c>
      <c r="AN1893" s="42">
        <f t="shared" si="545"/>
        <v>45715</v>
      </c>
      <c r="AO1893" s="43">
        <f t="shared" si="546"/>
        <v>3769.67</v>
      </c>
    </row>
    <row r="1894" spans="1:41" s="24" customFormat="1" ht="15.75" customHeight="1" x14ac:dyDescent="0.35">
      <c r="A1894" s="36" t="s">
        <v>27</v>
      </c>
      <c r="B1894" s="36">
        <v>202509</v>
      </c>
      <c r="C1894" s="24" t="s">
        <v>736</v>
      </c>
      <c r="D1894" s="24" t="s">
        <v>119</v>
      </c>
      <c r="E1894" s="62">
        <v>45901</v>
      </c>
      <c r="F1894" s="62">
        <v>46265</v>
      </c>
      <c r="G1894" s="37" t="s">
        <v>461</v>
      </c>
      <c r="H1894" s="36">
        <v>652396</v>
      </c>
      <c r="I1894" s="63">
        <v>33239</v>
      </c>
      <c r="J1894" s="24" t="s">
        <v>4799</v>
      </c>
      <c r="K1894" s="63">
        <f t="shared" si="529"/>
        <v>45901</v>
      </c>
      <c r="L1894" s="55">
        <f t="shared" si="530"/>
        <v>0.04</v>
      </c>
      <c r="M1894" s="76">
        <v>0.22500000000000001</v>
      </c>
      <c r="N1894" s="62">
        <v>45901</v>
      </c>
      <c r="O1894" s="62">
        <v>46265</v>
      </c>
      <c r="P1894" s="63"/>
      <c r="Q1894" s="63"/>
      <c r="R1894" s="78">
        <v>34</v>
      </c>
      <c r="S1894" s="63" t="str">
        <f>VLOOKUP(R1894,SA!$B$3:$C$11,2,1)</f>
        <v>26-35</v>
      </c>
      <c r="T1894" s="38" t="s">
        <v>98</v>
      </c>
      <c r="U1894" s="24" t="s">
        <v>56</v>
      </c>
      <c r="V1894" s="24">
        <v>400000</v>
      </c>
      <c r="W1894" s="39">
        <f t="shared" si="531"/>
        <v>400000</v>
      </c>
      <c r="X1894" s="29">
        <f t="shared" si="532"/>
        <v>1</v>
      </c>
      <c r="Y1894" s="40">
        <f t="shared" si="533"/>
        <v>365</v>
      </c>
      <c r="Z1894" s="38">
        <f t="shared" si="534"/>
        <v>46081</v>
      </c>
      <c r="AA1894" s="41">
        <f t="shared" si="535"/>
        <v>181</v>
      </c>
      <c r="AB1894" s="24" t="s">
        <v>113</v>
      </c>
      <c r="AC1894" s="41">
        <f t="shared" si="536"/>
        <v>4533.0290000000005</v>
      </c>
      <c r="AD1894" s="41">
        <v>1</v>
      </c>
      <c r="AE1894" s="72">
        <f>INDEX(SA!$C$2:$G$11,MATCH(Details!S1894,SA!$C$2:$C$11,0),MATCH(Details!V1894,SA!$C$2:$G$2,0))*Y1894/(F1894-E1894+1)</f>
        <v>3841.55</v>
      </c>
      <c r="AF1894" s="41">
        <f t="shared" si="537"/>
        <v>0</v>
      </c>
      <c r="AG1894" s="41">
        <f t="shared" si="538"/>
        <v>0</v>
      </c>
      <c r="AH1894" s="41">
        <f t="shared" si="539"/>
        <v>691.47900000000004</v>
      </c>
      <c r="AI1894" s="60">
        <f t="shared" si="540"/>
        <v>153.66200000000001</v>
      </c>
      <c r="AJ1894" s="60">
        <f t="shared" si="541"/>
        <v>864.34875000000011</v>
      </c>
      <c r="AK1894" s="60">
        <f t="shared" si="542"/>
        <v>1904.9878082191783</v>
      </c>
      <c r="AL1894" s="60">
        <f t="shared" si="543"/>
        <v>1400.1660390410959</v>
      </c>
      <c r="AM1894" s="41">
        <f t="shared" si="544"/>
        <v>1423.3732109589046</v>
      </c>
      <c r="AN1894" s="42">
        <f t="shared" si="545"/>
        <v>45715</v>
      </c>
      <c r="AO1894" s="43">
        <f t="shared" si="546"/>
        <v>3841.55</v>
      </c>
    </row>
    <row r="1895" spans="1:41" s="24" customFormat="1" ht="15.75" customHeight="1" x14ac:dyDescent="0.35">
      <c r="A1895" s="36" t="s">
        <v>27</v>
      </c>
      <c r="B1895" s="36">
        <v>202509</v>
      </c>
      <c r="C1895" s="24" t="s">
        <v>736</v>
      </c>
      <c r="D1895" s="24" t="s">
        <v>119</v>
      </c>
      <c r="E1895" s="62">
        <v>45901</v>
      </c>
      <c r="F1895" s="62">
        <v>46265</v>
      </c>
      <c r="G1895" s="37" t="s">
        <v>2191</v>
      </c>
      <c r="H1895" s="36">
        <v>652398</v>
      </c>
      <c r="I1895" s="63">
        <v>43188</v>
      </c>
      <c r="J1895" s="24" t="s">
        <v>4800</v>
      </c>
      <c r="K1895" s="63">
        <f t="shared" si="529"/>
        <v>45901</v>
      </c>
      <c r="L1895" s="55">
        <f t="shared" si="530"/>
        <v>0.04</v>
      </c>
      <c r="M1895" s="76">
        <v>0.22500000000000001</v>
      </c>
      <c r="N1895" s="62">
        <v>45901</v>
      </c>
      <c r="O1895" s="62">
        <v>46265</v>
      </c>
      <c r="P1895" s="63"/>
      <c r="Q1895" s="63"/>
      <c r="R1895" s="78">
        <v>7</v>
      </c>
      <c r="S1895" s="63" t="str">
        <f>VLOOKUP(R1895,SA!$B$3:$C$11,2,1)</f>
        <v>0-25</v>
      </c>
      <c r="T1895" s="38" t="s">
        <v>98</v>
      </c>
      <c r="U1895" s="24" t="s">
        <v>5746</v>
      </c>
      <c r="V1895" s="24">
        <v>600000</v>
      </c>
      <c r="W1895" s="39">
        <f t="shared" si="531"/>
        <v>0</v>
      </c>
      <c r="X1895" s="29">
        <f t="shared" si="532"/>
        <v>0</v>
      </c>
      <c r="Y1895" s="40">
        <f t="shared" si="533"/>
        <v>365</v>
      </c>
      <c r="Z1895" s="38">
        <f t="shared" si="534"/>
        <v>46081</v>
      </c>
      <c r="AA1895" s="41">
        <f t="shared" si="535"/>
        <v>181</v>
      </c>
      <c r="AB1895" s="24" t="s">
        <v>113</v>
      </c>
      <c r="AC1895" s="41">
        <f t="shared" si="536"/>
        <v>4893.0234</v>
      </c>
      <c r="AD1895" s="41">
        <v>1</v>
      </c>
      <c r="AE1895" s="72">
        <f>INDEX(SA!$C$2:$G$11,MATCH(Details!S1895,SA!$C$2:$C$11,0),MATCH(Details!V1895,SA!$C$2:$G$2,0))*Y1895/(F1895-E1895+1)</f>
        <v>4146.63</v>
      </c>
      <c r="AF1895" s="41">
        <f t="shared" si="537"/>
        <v>0</v>
      </c>
      <c r="AG1895" s="41">
        <f t="shared" si="538"/>
        <v>0</v>
      </c>
      <c r="AH1895" s="41">
        <f t="shared" si="539"/>
        <v>746.39340000000004</v>
      </c>
      <c r="AI1895" s="60">
        <f t="shared" si="540"/>
        <v>165.86520000000002</v>
      </c>
      <c r="AJ1895" s="60">
        <f t="shared" si="541"/>
        <v>932.99175000000002</v>
      </c>
      <c r="AK1895" s="60">
        <f t="shared" si="542"/>
        <v>2056.2740547945205</v>
      </c>
      <c r="AL1895" s="60">
        <f t="shared" si="543"/>
        <v>1511.3614302739725</v>
      </c>
      <c r="AM1895" s="41">
        <f t="shared" si="544"/>
        <v>1536.4116197260273</v>
      </c>
      <c r="AN1895" s="42">
        <f t="shared" si="545"/>
        <v>45715</v>
      </c>
      <c r="AO1895" s="43">
        <f t="shared" si="546"/>
        <v>4146.63</v>
      </c>
    </row>
    <row r="1896" spans="1:41" s="24" customFormat="1" ht="15.75" customHeight="1" x14ac:dyDescent="0.35">
      <c r="A1896" s="36" t="s">
        <v>27</v>
      </c>
      <c r="B1896" s="36">
        <v>202509</v>
      </c>
      <c r="C1896" s="24" t="s">
        <v>736</v>
      </c>
      <c r="D1896" s="24" t="s">
        <v>119</v>
      </c>
      <c r="E1896" s="62">
        <v>45901</v>
      </c>
      <c r="F1896" s="62">
        <v>46265</v>
      </c>
      <c r="G1896" s="37" t="s">
        <v>2192</v>
      </c>
      <c r="H1896" s="36">
        <v>652398</v>
      </c>
      <c r="I1896" s="63">
        <v>39884</v>
      </c>
      <c r="J1896" s="24" t="s">
        <v>4801</v>
      </c>
      <c r="K1896" s="63">
        <f t="shared" si="529"/>
        <v>45901</v>
      </c>
      <c r="L1896" s="55">
        <f t="shared" si="530"/>
        <v>0.04</v>
      </c>
      <c r="M1896" s="76">
        <v>0.22500000000000001</v>
      </c>
      <c r="N1896" s="62">
        <v>45901</v>
      </c>
      <c r="O1896" s="62">
        <v>46265</v>
      </c>
      <c r="P1896" s="63"/>
      <c r="Q1896" s="63"/>
      <c r="R1896" s="78">
        <v>16</v>
      </c>
      <c r="S1896" s="63" t="str">
        <f>VLOOKUP(R1896,SA!$B$3:$C$11,2,1)</f>
        <v>0-25</v>
      </c>
      <c r="T1896" s="38" t="s">
        <v>98</v>
      </c>
      <c r="U1896" s="24" t="s">
        <v>5746</v>
      </c>
      <c r="V1896" s="24">
        <v>600000</v>
      </c>
      <c r="W1896" s="39">
        <f t="shared" si="531"/>
        <v>0</v>
      </c>
      <c r="X1896" s="29">
        <f t="shared" si="532"/>
        <v>0</v>
      </c>
      <c r="Y1896" s="40">
        <f t="shared" si="533"/>
        <v>365</v>
      </c>
      <c r="Z1896" s="38">
        <f t="shared" si="534"/>
        <v>46081</v>
      </c>
      <c r="AA1896" s="41">
        <f t="shared" si="535"/>
        <v>181</v>
      </c>
      <c r="AB1896" s="24" t="s">
        <v>113</v>
      </c>
      <c r="AC1896" s="41">
        <f t="shared" si="536"/>
        <v>4893.0234</v>
      </c>
      <c r="AD1896" s="41">
        <v>1</v>
      </c>
      <c r="AE1896" s="72">
        <f>INDEX(SA!$C$2:$G$11,MATCH(Details!S1896,SA!$C$2:$C$11,0),MATCH(Details!V1896,SA!$C$2:$G$2,0))*Y1896/(F1896-E1896+1)</f>
        <v>4146.63</v>
      </c>
      <c r="AF1896" s="41">
        <f t="shared" si="537"/>
        <v>0</v>
      </c>
      <c r="AG1896" s="41">
        <f t="shared" si="538"/>
        <v>0</v>
      </c>
      <c r="AH1896" s="41">
        <f t="shared" si="539"/>
        <v>746.39340000000004</v>
      </c>
      <c r="AI1896" s="60">
        <f t="shared" si="540"/>
        <v>165.86520000000002</v>
      </c>
      <c r="AJ1896" s="60">
        <f t="shared" si="541"/>
        <v>932.99175000000002</v>
      </c>
      <c r="AK1896" s="60">
        <f t="shared" si="542"/>
        <v>2056.2740547945205</v>
      </c>
      <c r="AL1896" s="60">
        <f t="shared" si="543"/>
        <v>1511.3614302739725</v>
      </c>
      <c r="AM1896" s="41">
        <f t="shared" si="544"/>
        <v>1536.4116197260273</v>
      </c>
      <c r="AN1896" s="42">
        <f t="shared" si="545"/>
        <v>45715</v>
      </c>
      <c r="AO1896" s="43">
        <f t="shared" si="546"/>
        <v>4146.63</v>
      </c>
    </row>
    <row r="1897" spans="1:41" s="24" customFormat="1" ht="15.75" customHeight="1" x14ac:dyDescent="0.35">
      <c r="A1897" s="36" t="s">
        <v>27</v>
      </c>
      <c r="B1897" s="36">
        <v>202509</v>
      </c>
      <c r="C1897" s="24" t="s">
        <v>736</v>
      </c>
      <c r="D1897" s="24" t="s">
        <v>119</v>
      </c>
      <c r="E1897" s="62">
        <v>45901</v>
      </c>
      <c r="F1897" s="62">
        <v>46265</v>
      </c>
      <c r="G1897" s="37" t="s">
        <v>2193</v>
      </c>
      <c r="H1897" s="36">
        <v>652398</v>
      </c>
      <c r="I1897" s="63">
        <v>29360</v>
      </c>
      <c r="J1897" s="24" t="s">
        <v>4802</v>
      </c>
      <c r="K1897" s="63">
        <f t="shared" si="529"/>
        <v>45901</v>
      </c>
      <c r="L1897" s="55">
        <f t="shared" si="530"/>
        <v>0.04</v>
      </c>
      <c r="M1897" s="76">
        <v>0.22500000000000001</v>
      </c>
      <c r="N1897" s="62">
        <v>45901</v>
      </c>
      <c r="O1897" s="62">
        <v>46265</v>
      </c>
      <c r="P1897" s="63"/>
      <c r="Q1897" s="63"/>
      <c r="R1897" s="78">
        <v>45</v>
      </c>
      <c r="S1897" s="63" t="str">
        <f>VLOOKUP(R1897,SA!$B$3:$C$11,2,1)</f>
        <v>36-45</v>
      </c>
      <c r="T1897" s="38" t="s">
        <v>98</v>
      </c>
      <c r="U1897" s="24" t="s">
        <v>5743</v>
      </c>
      <c r="V1897" s="24">
        <v>600000</v>
      </c>
      <c r="W1897" s="39">
        <f t="shared" si="531"/>
        <v>0</v>
      </c>
      <c r="X1897" s="29">
        <f t="shared" si="532"/>
        <v>0</v>
      </c>
      <c r="Y1897" s="40">
        <f t="shared" si="533"/>
        <v>365</v>
      </c>
      <c r="Z1897" s="38">
        <f t="shared" si="534"/>
        <v>46081</v>
      </c>
      <c r="AA1897" s="41">
        <f t="shared" si="535"/>
        <v>181</v>
      </c>
      <c r="AB1897" s="24" t="s">
        <v>113</v>
      </c>
      <c r="AC1897" s="41">
        <f t="shared" si="536"/>
        <v>6650.8221999999996</v>
      </c>
      <c r="AD1897" s="41">
        <v>1</v>
      </c>
      <c r="AE1897" s="72">
        <f>INDEX(SA!$C$2:$G$11,MATCH(Details!S1897,SA!$C$2:$C$11,0),MATCH(Details!V1897,SA!$C$2:$G$2,0))*Y1897/(F1897-E1897+1)</f>
        <v>5636.29</v>
      </c>
      <c r="AF1897" s="41">
        <f t="shared" si="537"/>
        <v>0</v>
      </c>
      <c r="AG1897" s="41">
        <f t="shared" si="538"/>
        <v>0</v>
      </c>
      <c r="AH1897" s="41">
        <f t="shared" si="539"/>
        <v>1014.5322</v>
      </c>
      <c r="AI1897" s="60">
        <f t="shared" si="540"/>
        <v>225.45160000000001</v>
      </c>
      <c r="AJ1897" s="60">
        <f t="shared" si="541"/>
        <v>1268.16525</v>
      </c>
      <c r="AK1897" s="60">
        <f t="shared" si="542"/>
        <v>2794.9821643835617</v>
      </c>
      <c r="AL1897" s="60">
        <f t="shared" si="543"/>
        <v>2054.3118908219176</v>
      </c>
      <c r="AM1897" s="41">
        <f t="shared" si="544"/>
        <v>2088.361259178082</v>
      </c>
      <c r="AN1897" s="42">
        <f t="shared" si="545"/>
        <v>45715</v>
      </c>
      <c r="AO1897" s="43">
        <f t="shared" si="546"/>
        <v>5636.29</v>
      </c>
    </row>
    <row r="1898" spans="1:41" s="24" customFormat="1" ht="15.75" customHeight="1" x14ac:dyDescent="0.35">
      <c r="A1898" s="36" t="s">
        <v>27</v>
      </c>
      <c r="B1898" s="36">
        <v>202509</v>
      </c>
      <c r="C1898" s="24" t="s">
        <v>736</v>
      </c>
      <c r="D1898" s="24" t="s">
        <v>119</v>
      </c>
      <c r="E1898" s="62">
        <v>45901</v>
      </c>
      <c r="F1898" s="62">
        <v>46265</v>
      </c>
      <c r="G1898" s="37" t="s">
        <v>407</v>
      </c>
      <c r="H1898" s="36">
        <v>652398</v>
      </c>
      <c r="I1898" s="63">
        <v>28726</v>
      </c>
      <c r="J1898" s="24" t="s">
        <v>4803</v>
      </c>
      <c r="K1898" s="63">
        <f t="shared" si="529"/>
        <v>45901</v>
      </c>
      <c r="L1898" s="55">
        <f t="shared" si="530"/>
        <v>0.04</v>
      </c>
      <c r="M1898" s="76">
        <v>0.22500000000000001</v>
      </c>
      <c r="N1898" s="62">
        <v>45901</v>
      </c>
      <c r="O1898" s="62">
        <v>46265</v>
      </c>
      <c r="P1898" s="63"/>
      <c r="Q1898" s="63"/>
      <c r="R1898" s="78">
        <v>47</v>
      </c>
      <c r="S1898" s="63" t="str">
        <f>VLOOKUP(R1898,SA!$B$3:$C$11,2,1)</f>
        <v>46-55</v>
      </c>
      <c r="T1898" s="38" t="s">
        <v>97</v>
      </c>
      <c r="U1898" s="24" t="s">
        <v>56</v>
      </c>
      <c r="V1898" s="24">
        <v>600000</v>
      </c>
      <c r="W1898" s="39">
        <f t="shared" si="531"/>
        <v>600000</v>
      </c>
      <c r="X1898" s="29">
        <f t="shared" si="532"/>
        <v>1</v>
      </c>
      <c r="Y1898" s="40">
        <f t="shared" si="533"/>
        <v>365</v>
      </c>
      <c r="Z1898" s="38">
        <f t="shared" si="534"/>
        <v>46081</v>
      </c>
      <c r="AA1898" s="41">
        <f t="shared" si="535"/>
        <v>181</v>
      </c>
      <c r="AB1898" s="24" t="s">
        <v>113</v>
      </c>
      <c r="AC1898" s="41">
        <f t="shared" si="536"/>
        <v>9810.9566000000013</v>
      </c>
      <c r="AD1898" s="41">
        <v>1</v>
      </c>
      <c r="AE1898" s="72">
        <f>INDEX(SA!$C$2:$G$11,MATCH(Details!S1898,SA!$C$2:$C$11,0),MATCH(Details!V1898,SA!$C$2:$G$2,0))*Y1898/(F1898-E1898+1)</f>
        <v>8314.3700000000008</v>
      </c>
      <c r="AF1898" s="41">
        <f t="shared" si="537"/>
        <v>0</v>
      </c>
      <c r="AG1898" s="41">
        <f t="shared" si="538"/>
        <v>0</v>
      </c>
      <c r="AH1898" s="41">
        <f t="shared" si="539"/>
        <v>1496.5866000000001</v>
      </c>
      <c r="AI1898" s="60">
        <f t="shared" si="540"/>
        <v>332.57480000000004</v>
      </c>
      <c r="AJ1898" s="60">
        <f t="shared" si="541"/>
        <v>1870.7332500000002</v>
      </c>
      <c r="AK1898" s="60">
        <f t="shared" si="542"/>
        <v>4123.016356164384</v>
      </c>
      <c r="AL1898" s="60">
        <f t="shared" si="543"/>
        <v>3030.4170217808223</v>
      </c>
      <c r="AM1898" s="41">
        <f t="shared" si="544"/>
        <v>3080.6449282191779</v>
      </c>
      <c r="AN1898" s="42">
        <f t="shared" si="545"/>
        <v>45715</v>
      </c>
      <c r="AO1898" s="43">
        <f t="shared" si="546"/>
        <v>8314.3700000000008</v>
      </c>
    </row>
    <row r="1899" spans="1:41" s="24" customFormat="1" ht="15.75" customHeight="1" x14ac:dyDescent="0.35">
      <c r="A1899" s="36" t="s">
        <v>27</v>
      </c>
      <c r="B1899" s="36">
        <v>202509</v>
      </c>
      <c r="C1899" s="24" t="s">
        <v>736</v>
      </c>
      <c r="D1899" s="24" t="s">
        <v>119</v>
      </c>
      <c r="E1899" s="62">
        <v>45901</v>
      </c>
      <c r="F1899" s="62">
        <v>46265</v>
      </c>
      <c r="G1899" s="37" t="s">
        <v>185</v>
      </c>
      <c r="H1899" s="36">
        <v>652400</v>
      </c>
      <c r="I1899" s="63">
        <v>32375</v>
      </c>
      <c r="J1899" s="24" t="s">
        <v>4804</v>
      </c>
      <c r="K1899" s="63">
        <f t="shared" si="529"/>
        <v>45901</v>
      </c>
      <c r="L1899" s="55">
        <f t="shared" si="530"/>
        <v>0.04</v>
      </c>
      <c r="M1899" s="76">
        <v>0.22500000000000001</v>
      </c>
      <c r="N1899" s="62">
        <v>45901</v>
      </c>
      <c r="O1899" s="62">
        <v>46265</v>
      </c>
      <c r="P1899" s="63"/>
      <c r="Q1899" s="63"/>
      <c r="R1899" s="78">
        <v>37</v>
      </c>
      <c r="S1899" s="63" t="str">
        <f>VLOOKUP(R1899,SA!$B$3:$C$11,2,1)</f>
        <v>36-45</v>
      </c>
      <c r="T1899" s="38" t="s">
        <v>97</v>
      </c>
      <c r="U1899" s="24" t="s">
        <v>56</v>
      </c>
      <c r="V1899" s="24">
        <v>500000</v>
      </c>
      <c r="W1899" s="39">
        <f t="shared" si="531"/>
        <v>500000</v>
      </c>
      <c r="X1899" s="29">
        <f t="shared" si="532"/>
        <v>1</v>
      </c>
      <c r="Y1899" s="40">
        <f t="shared" si="533"/>
        <v>365</v>
      </c>
      <c r="Z1899" s="38">
        <f t="shared" si="534"/>
        <v>46081</v>
      </c>
      <c r="AA1899" s="41">
        <f t="shared" si="535"/>
        <v>181</v>
      </c>
      <c r="AB1899" s="24" t="s">
        <v>113</v>
      </c>
      <c r="AC1899" s="41">
        <f t="shared" si="536"/>
        <v>6046.1902</v>
      </c>
      <c r="AD1899" s="41">
        <v>1</v>
      </c>
      <c r="AE1899" s="72">
        <f>INDEX(SA!$C$2:$G$11,MATCH(Details!S1899,SA!$C$2:$C$11,0),MATCH(Details!V1899,SA!$C$2:$G$2,0))*Y1899/(F1899-E1899+1)</f>
        <v>5123.8900000000003</v>
      </c>
      <c r="AF1899" s="41">
        <f t="shared" si="537"/>
        <v>0</v>
      </c>
      <c r="AG1899" s="41">
        <f t="shared" si="538"/>
        <v>0</v>
      </c>
      <c r="AH1899" s="41">
        <f t="shared" si="539"/>
        <v>922.30020000000002</v>
      </c>
      <c r="AI1899" s="60">
        <f t="shared" si="540"/>
        <v>204.9556</v>
      </c>
      <c r="AJ1899" s="60">
        <f t="shared" si="541"/>
        <v>1152.8752500000001</v>
      </c>
      <c r="AK1899" s="60">
        <f t="shared" si="542"/>
        <v>2540.8879178082193</v>
      </c>
      <c r="AL1899" s="60">
        <f t="shared" si="543"/>
        <v>1867.5526195890411</v>
      </c>
      <c r="AM1899" s="41">
        <f t="shared" si="544"/>
        <v>1898.5065304109589</v>
      </c>
      <c r="AN1899" s="42">
        <f t="shared" si="545"/>
        <v>45715</v>
      </c>
      <c r="AO1899" s="43">
        <f t="shared" si="546"/>
        <v>5123.8900000000003</v>
      </c>
    </row>
    <row r="1900" spans="1:41" s="24" customFormat="1" ht="15.75" customHeight="1" x14ac:dyDescent="0.35">
      <c r="A1900" s="36" t="s">
        <v>27</v>
      </c>
      <c r="B1900" s="36">
        <v>202509</v>
      </c>
      <c r="C1900" s="24" t="s">
        <v>736</v>
      </c>
      <c r="D1900" s="24" t="s">
        <v>119</v>
      </c>
      <c r="E1900" s="62">
        <v>45901</v>
      </c>
      <c r="F1900" s="62">
        <v>46265</v>
      </c>
      <c r="G1900" s="37" t="s">
        <v>2194</v>
      </c>
      <c r="H1900" s="36">
        <v>652400</v>
      </c>
      <c r="I1900" s="63">
        <v>18889</v>
      </c>
      <c r="J1900" s="24" t="s">
        <v>4805</v>
      </c>
      <c r="K1900" s="63">
        <f t="shared" si="529"/>
        <v>45901</v>
      </c>
      <c r="L1900" s="55">
        <f t="shared" si="530"/>
        <v>0.04</v>
      </c>
      <c r="M1900" s="76">
        <v>0.22500000000000001</v>
      </c>
      <c r="N1900" s="62">
        <v>45901</v>
      </c>
      <c r="O1900" s="62">
        <v>46265</v>
      </c>
      <c r="P1900" s="63"/>
      <c r="Q1900" s="63"/>
      <c r="R1900" s="78">
        <v>73</v>
      </c>
      <c r="S1900" s="63" t="str">
        <f>VLOOKUP(R1900,SA!$B$3:$C$11,2,1)</f>
        <v>71-75</v>
      </c>
      <c r="T1900" s="38" t="s">
        <v>98</v>
      </c>
      <c r="U1900" s="24" t="s">
        <v>5749</v>
      </c>
      <c r="V1900" s="24">
        <v>500000</v>
      </c>
      <c r="W1900" s="39">
        <f t="shared" si="531"/>
        <v>0</v>
      </c>
      <c r="X1900" s="29">
        <f t="shared" si="532"/>
        <v>0</v>
      </c>
      <c r="Y1900" s="40">
        <f t="shared" si="533"/>
        <v>365</v>
      </c>
      <c r="Z1900" s="38">
        <f t="shared" si="534"/>
        <v>46081</v>
      </c>
      <c r="AA1900" s="41">
        <f t="shared" si="535"/>
        <v>181</v>
      </c>
      <c r="AB1900" s="24" t="s">
        <v>113</v>
      </c>
      <c r="AC1900" s="41">
        <f t="shared" si="536"/>
        <v>23735.924199999998</v>
      </c>
      <c r="AD1900" s="41">
        <v>1</v>
      </c>
      <c r="AE1900" s="72">
        <f>INDEX(SA!$C$2:$G$11,MATCH(Details!S1900,SA!$C$2:$C$11,0),MATCH(Details!V1900,SA!$C$2:$G$2,0))*Y1900/(F1900-E1900+1)</f>
        <v>20115.189999999999</v>
      </c>
      <c r="AF1900" s="41">
        <f t="shared" si="537"/>
        <v>0</v>
      </c>
      <c r="AG1900" s="41">
        <f t="shared" si="538"/>
        <v>0</v>
      </c>
      <c r="AH1900" s="41">
        <f t="shared" si="539"/>
        <v>3620.7341999999994</v>
      </c>
      <c r="AI1900" s="60">
        <f t="shared" si="540"/>
        <v>804.60759999999993</v>
      </c>
      <c r="AJ1900" s="60">
        <f t="shared" si="541"/>
        <v>4525.9177499999996</v>
      </c>
      <c r="AK1900" s="60">
        <f t="shared" si="542"/>
        <v>9974.9298356164381</v>
      </c>
      <c r="AL1900" s="60">
        <f t="shared" si="543"/>
        <v>7331.5734291780818</v>
      </c>
      <c r="AM1900" s="41">
        <f t="shared" si="544"/>
        <v>7453.091220821917</v>
      </c>
      <c r="AN1900" s="42">
        <f t="shared" si="545"/>
        <v>45715</v>
      </c>
      <c r="AO1900" s="43">
        <f t="shared" si="546"/>
        <v>20115.189999999999</v>
      </c>
    </row>
    <row r="1901" spans="1:41" s="24" customFormat="1" ht="15.75" customHeight="1" x14ac:dyDescent="0.35">
      <c r="A1901" s="36" t="s">
        <v>27</v>
      </c>
      <c r="B1901" s="36">
        <v>202509</v>
      </c>
      <c r="C1901" s="24" t="s">
        <v>736</v>
      </c>
      <c r="D1901" s="24" t="s">
        <v>119</v>
      </c>
      <c r="E1901" s="62">
        <v>45901</v>
      </c>
      <c r="F1901" s="62">
        <v>46265</v>
      </c>
      <c r="G1901" s="37" t="s">
        <v>2195</v>
      </c>
      <c r="H1901" s="36">
        <v>652400</v>
      </c>
      <c r="I1901" s="63">
        <v>32737</v>
      </c>
      <c r="J1901" s="24" t="s">
        <v>4806</v>
      </c>
      <c r="K1901" s="63">
        <f t="shared" si="529"/>
        <v>45901</v>
      </c>
      <c r="L1901" s="55">
        <f t="shared" si="530"/>
        <v>0.04</v>
      </c>
      <c r="M1901" s="76">
        <v>0.22500000000000001</v>
      </c>
      <c r="N1901" s="62">
        <v>45901</v>
      </c>
      <c r="O1901" s="62">
        <v>46265</v>
      </c>
      <c r="P1901" s="63"/>
      <c r="Q1901" s="63"/>
      <c r="R1901" s="78">
        <v>36</v>
      </c>
      <c r="S1901" s="63" t="str">
        <f>VLOOKUP(R1901,SA!$B$3:$C$11,2,1)</f>
        <v>36-45</v>
      </c>
      <c r="T1901" s="38" t="s">
        <v>98</v>
      </c>
      <c r="U1901" s="24" t="s">
        <v>5743</v>
      </c>
      <c r="V1901" s="24">
        <v>500000</v>
      </c>
      <c r="W1901" s="39">
        <f t="shared" si="531"/>
        <v>0</v>
      </c>
      <c r="X1901" s="29">
        <f t="shared" si="532"/>
        <v>0</v>
      </c>
      <c r="Y1901" s="40">
        <f t="shared" si="533"/>
        <v>365</v>
      </c>
      <c r="Z1901" s="38">
        <f t="shared" si="534"/>
        <v>46081</v>
      </c>
      <c r="AA1901" s="41">
        <f t="shared" si="535"/>
        <v>181</v>
      </c>
      <c r="AB1901" s="24" t="s">
        <v>113</v>
      </c>
      <c r="AC1901" s="41">
        <f t="shared" si="536"/>
        <v>6046.1902</v>
      </c>
      <c r="AD1901" s="41">
        <v>1</v>
      </c>
      <c r="AE1901" s="72">
        <f>INDEX(SA!$C$2:$G$11,MATCH(Details!S1901,SA!$C$2:$C$11,0),MATCH(Details!V1901,SA!$C$2:$G$2,0))*Y1901/(F1901-E1901+1)</f>
        <v>5123.8900000000003</v>
      </c>
      <c r="AF1901" s="41">
        <f t="shared" si="537"/>
        <v>0</v>
      </c>
      <c r="AG1901" s="41">
        <f t="shared" si="538"/>
        <v>0</v>
      </c>
      <c r="AH1901" s="41">
        <f t="shared" si="539"/>
        <v>922.30020000000002</v>
      </c>
      <c r="AI1901" s="60">
        <f t="shared" si="540"/>
        <v>204.9556</v>
      </c>
      <c r="AJ1901" s="60">
        <f t="shared" si="541"/>
        <v>1152.8752500000001</v>
      </c>
      <c r="AK1901" s="60">
        <f t="shared" si="542"/>
        <v>2540.8879178082193</v>
      </c>
      <c r="AL1901" s="60">
        <f t="shared" si="543"/>
        <v>1867.5526195890411</v>
      </c>
      <c r="AM1901" s="41">
        <f t="shared" si="544"/>
        <v>1898.5065304109589</v>
      </c>
      <c r="AN1901" s="42">
        <f t="shared" si="545"/>
        <v>45715</v>
      </c>
      <c r="AO1901" s="43">
        <f t="shared" si="546"/>
        <v>5123.8900000000003</v>
      </c>
    </row>
    <row r="1902" spans="1:41" s="24" customFormat="1" ht="15.75" customHeight="1" x14ac:dyDescent="0.35">
      <c r="A1902" s="36" t="s">
        <v>27</v>
      </c>
      <c r="B1902" s="36">
        <v>202509</v>
      </c>
      <c r="C1902" s="24" t="s">
        <v>736</v>
      </c>
      <c r="D1902" s="24" t="s">
        <v>119</v>
      </c>
      <c r="E1902" s="62">
        <v>45901</v>
      </c>
      <c r="F1902" s="62">
        <v>46265</v>
      </c>
      <c r="G1902" s="37" t="s">
        <v>2196</v>
      </c>
      <c r="H1902" s="36">
        <v>652401</v>
      </c>
      <c r="I1902" s="63">
        <v>25071</v>
      </c>
      <c r="J1902" s="24" t="s">
        <v>4807</v>
      </c>
      <c r="K1902" s="63">
        <f t="shared" si="529"/>
        <v>45901</v>
      </c>
      <c r="L1902" s="55">
        <f t="shared" si="530"/>
        <v>0.04</v>
      </c>
      <c r="M1902" s="76">
        <v>0.22500000000000001</v>
      </c>
      <c r="N1902" s="62">
        <v>45901</v>
      </c>
      <c r="O1902" s="62">
        <v>46265</v>
      </c>
      <c r="P1902" s="63"/>
      <c r="Q1902" s="63"/>
      <c r="R1902" s="78">
        <v>57</v>
      </c>
      <c r="S1902" s="63" t="str">
        <f>VLOOKUP(R1902,SA!$B$3:$C$11,2,1)</f>
        <v>56-65</v>
      </c>
      <c r="T1902" s="38" t="s">
        <v>97</v>
      </c>
      <c r="U1902" s="24" t="s">
        <v>5744</v>
      </c>
      <c r="V1902" s="24">
        <v>400000</v>
      </c>
      <c r="W1902" s="39">
        <f t="shared" si="531"/>
        <v>0</v>
      </c>
      <c r="X1902" s="29">
        <f t="shared" si="532"/>
        <v>0</v>
      </c>
      <c r="Y1902" s="40">
        <f t="shared" si="533"/>
        <v>365</v>
      </c>
      <c r="Z1902" s="38">
        <f t="shared" si="534"/>
        <v>46081</v>
      </c>
      <c r="AA1902" s="41">
        <f t="shared" si="535"/>
        <v>181</v>
      </c>
      <c r="AB1902" s="24" t="s">
        <v>113</v>
      </c>
      <c r="AC1902" s="41">
        <f t="shared" si="536"/>
        <v>11909.7282</v>
      </c>
      <c r="AD1902" s="41">
        <v>1</v>
      </c>
      <c r="AE1902" s="72">
        <f>INDEX(SA!$C$2:$G$11,MATCH(Details!S1902,SA!$C$2:$C$11,0),MATCH(Details!V1902,SA!$C$2:$G$2,0))*Y1902/(F1902-E1902+1)</f>
        <v>10092.99</v>
      </c>
      <c r="AF1902" s="41">
        <f t="shared" si="537"/>
        <v>0</v>
      </c>
      <c r="AG1902" s="41">
        <f t="shared" si="538"/>
        <v>0</v>
      </c>
      <c r="AH1902" s="41">
        <f t="shared" si="539"/>
        <v>1816.7382</v>
      </c>
      <c r="AI1902" s="60">
        <f t="shared" si="540"/>
        <v>403.71960000000001</v>
      </c>
      <c r="AJ1902" s="60">
        <f t="shared" si="541"/>
        <v>2270.9227500000002</v>
      </c>
      <c r="AK1902" s="60">
        <f t="shared" si="542"/>
        <v>5005.0169589041097</v>
      </c>
      <c r="AL1902" s="60">
        <f t="shared" si="543"/>
        <v>3678.6874647945206</v>
      </c>
      <c r="AM1902" s="41">
        <f t="shared" si="544"/>
        <v>3739.6601852054787</v>
      </c>
      <c r="AN1902" s="42">
        <f t="shared" si="545"/>
        <v>45715</v>
      </c>
      <c r="AO1902" s="43">
        <f t="shared" si="546"/>
        <v>10092.99</v>
      </c>
    </row>
    <row r="1903" spans="1:41" s="24" customFormat="1" ht="15.75" customHeight="1" x14ac:dyDescent="0.35">
      <c r="A1903" s="36" t="s">
        <v>27</v>
      </c>
      <c r="B1903" s="36">
        <v>202509</v>
      </c>
      <c r="C1903" s="24" t="s">
        <v>736</v>
      </c>
      <c r="D1903" s="24" t="s">
        <v>119</v>
      </c>
      <c r="E1903" s="62">
        <v>45901</v>
      </c>
      <c r="F1903" s="62">
        <v>46265</v>
      </c>
      <c r="G1903" s="37" t="s">
        <v>2197</v>
      </c>
      <c r="H1903" s="36">
        <v>652401</v>
      </c>
      <c r="I1903" s="63">
        <v>28392</v>
      </c>
      <c r="J1903" s="24" t="s">
        <v>4808</v>
      </c>
      <c r="K1903" s="63">
        <f t="shared" si="529"/>
        <v>45901</v>
      </c>
      <c r="L1903" s="55">
        <f t="shared" si="530"/>
        <v>0.04</v>
      </c>
      <c r="M1903" s="76">
        <v>0.22500000000000001</v>
      </c>
      <c r="N1903" s="62">
        <v>45901</v>
      </c>
      <c r="O1903" s="62">
        <v>46265</v>
      </c>
      <c r="P1903" s="63"/>
      <c r="Q1903" s="63"/>
      <c r="R1903" s="78">
        <v>47</v>
      </c>
      <c r="S1903" s="63" t="str">
        <f>VLOOKUP(R1903,SA!$B$3:$C$11,2,1)</f>
        <v>46-55</v>
      </c>
      <c r="T1903" s="38" t="s">
        <v>98</v>
      </c>
      <c r="U1903" s="24" t="s">
        <v>5747</v>
      </c>
      <c r="V1903" s="24">
        <v>400000</v>
      </c>
      <c r="W1903" s="39">
        <f t="shared" si="531"/>
        <v>0</v>
      </c>
      <c r="X1903" s="29">
        <f t="shared" si="532"/>
        <v>0</v>
      </c>
      <c r="Y1903" s="40">
        <f t="shared" si="533"/>
        <v>365</v>
      </c>
      <c r="Z1903" s="38">
        <f t="shared" si="534"/>
        <v>46081</v>
      </c>
      <c r="AA1903" s="41">
        <f t="shared" si="535"/>
        <v>181</v>
      </c>
      <c r="AB1903" s="24" t="s">
        <v>113</v>
      </c>
      <c r="AC1903" s="41">
        <f t="shared" si="536"/>
        <v>8108.2165999999997</v>
      </c>
      <c r="AD1903" s="41">
        <v>1</v>
      </c>
      <c r="AE1903" s="72">
        <f>INDEX(SA!$C$2:$G$11,MATCH(Details!S1903,SA!$C$2:$C$11,0),MATCH(Details!V1903,SA!$C$2:$G$2,0))*Y1903/(F1903-E1903+1)</f>
        <v>6871.37</v>
      </c>
      <c r="AF1903" s="41">
        <f t="shared" si="537"/>
        <v>0</v>
      </c>
      <c r="AG1903" s="41">
        <f t="shared" si="538"/>
        <v>0</v>
      </c>
      <c r="AH1903" s="41">
        <f t="shared" si="539"/>
        <v>1236.8465999999999</v>
      </c>
      <c r="AI1903" s="60">
        <f t="shared" si="540"/>
        <v>274.85480000000001</v>
      </c>
      <c r="AJ1903" s="60">
        <f t="shared" si="541"/>
        <v>1546.05825</v>
      </c>
      <c r="AK1903" s="60">
        <f t="shared" si="542"/>
        <v>3407.446493150685</v>
      </c>
      <c r="AL1903" s="60">
        <f t="shared" si="543"/>
        <v>2504.4731724657536</v>
      </c>
      <c r="AM1903" s="41">
        <f t="shared" si="544"/>
        <v>2545.9837775342462</v>
      </c>
      <c r="AN1903" s="42">
        <f t="shared" si="545"/>
        <v>45715</v>
      </c>
      <c r="AO1903" s="43">
        <f t="shared" si="546"/>
        <v>6871.37</v>
      </c>
    </row>
    <row r="1904" spans="1:41" s="24" customFormat="1" ht="15.75" customHeight="1" x14ac:dyDescent="0.35">
      <c r="A1904" s="36" t="s">
        <v>27</v>
      </c>
      <c r="B1904" s="36">
        <v>202509</v>
      </c>
      <c r="C1904" s="24" t="s">
        <v>736</v>
      </c>
      <c r="D1904" s="24" t="s">
        <v>119</v>
      </c>
      <c r="E1904" s="62">
        <v>45901</v>
      </c>
      <c r="F1904" s="62">
        <v>46265</v>
      </c>
      <c r="G1904" s="37" t="s">
        <v>147</v>
      </c>
      <c r="H1904" s="36">
        <v>652401</v>
      </c>
      <c r="I1904" s="63">
        <v>37035</v>
      </c>
      <c r="J1904" s="24" t="s">
        <v>4809</v>
      </c>
      <c r="K1904" s="63">
        <f t="shared" si="529"/>
        <v>45901</v>
      </c>
      <c r="L1904" s="55">
        <f t="shared" si="530"/>
        <v>0.04</v>
      </c>
      <c r="M1904" s="76">
        <v>0.22500000000000001</v>
      </c>
      <c r="N1904" s="62">
        <v>45901</v>
      </c>
      <c r="O1904" s="62">
        <v>46265</v>
      </c>
      <c r="P1904" s="63"/>
      <c r="Q1904" s="63"/>
      <c r="R1904" s="78">
        <v>24</v>
      </c>
      <c r="S1904" s="63" t="str">
        <f>VLOOKUP(R1904,SA!$B$3:$C$11,2,1)</f>
        <v>0-25</v>
      </c>
      <c r="T1904" s="38" t="s">
        <v>97</v>
      </c>
      <c r="U1904" s="24" t="s">
        <v>56</v>
      </c>
      <c r="V1904" s="24">
        <v>400000</v>
      </c>
      <c r="W1904" s="39">
        <f t="shared" si="531"/>
        <v>400000</v>
      </c>
      <c r="X1904" s="29">
        <f t="shared" si="532"/>
        <v>1</v>
      </c>
      <c r="Y1904" s="40">
        <f t="shared" si="533"/>
        <v>365</v>
      </c>
      <c r="Z1904" s="38">
        <f t="shared" si="534"/>
        <v>46081</v>
      </c>
      <c r="AA1904" s="41">
        <f t="shared" si="535"/>
        <v>181</v>
      </c>
      <c r="AB1904" s="24" t="s">
        <v>113</v>
      </c>
      <c r="AC1904" s="41">
        <f t="shared" si="536"/>
        <v>4043.8364000000001</v>
      </c>
      <c r="AD1904" s="41">
        <v>1</v>
      </c>
      <c r="AE1904" s="72">
        <f>INDEX(SA!$C$2:$G$11,MATCH(Details!S1904,SA!$C$2:$C$11,0),MATCH(Details!V1904,SA!$C$2:$G$2,0))*Y1904/(F1904-E1904+1)</f>
        <v>3426.98</v>
      </c>
      <c r="AF1904" s="41">
        <f t="shared" si="537"/>
        <v>0</v>
      </c>
      <c r="AG1904" s="41">
        <f t="shared" si="538"/>
        <v>0</v>
      </c>
      <c r="AH1904" s="41">
        <f t="shared" si="539"/>
        <v>616.85640000000001</v>
      </c>
      <c r="AI1904" s="60">
        <f t="shared" si="540"/>
        <v>137.07920000000001</v>
      </c>
      <c r="AJ1904" s="60">
        <f t="shared" si="541"/>
        <v>771.07050000000004</v>
      </c>
      <c r="AK1904" s="60">
        <f t="shared" si="542"/>
        <v>1699.4065205479453</v>
      </c>
      <c r="AL1904" s="60">
        <f t="shared" si="543"/>
        <v>1249.0637926027398</v>
      </c>
      <c r="AM1904" s="41">
        <f t="shared" si="544"/>
        <v>1269.7665073972601</v>
      </c>
      <c r="AN1904" s="42">
        <f t="shared" si="545"/>
        <v>45715</v>
      </c>
      <c r="AO1904" s="43">
        <f t="shared" si="546"/>
        <v>3426.98</v>
      </c>
    </row>
    <row r="1905" spans="1:41" s="24" customFormat="1" ht="15.75" customHeight="1" x14ac:dyDescent="0.35">
      <c r="A1905" s="36" t="s">
        <v>27</v>
      </c>
      <c r="B1905" s="36">
        <v>202509</v>
      </c>
      <c r="C1905" s="24" t="s">
        <v>736</v>
      </c>
      <c r="D1905" s="24" t="s">
        <v>119</v>
      </c>
      <c r="E1905" s="62">
        <v>45901</v>
      </c>
      <c r="F1905" s="62">
        <v>46265</v>
      </c>
      <c r="G1905" s="37" t="s">
        <v>2198</v>
      </c>
      <c r="H1905" s="36">
        <v>652404</v>
      </c>
      <c r="I1905" s="63">
        <v>35220</v>
      </c>
      <c r="J1905" s="24" t="s">
        <v>4810</v>
      </c>
      <c r="K1905" s="63">
        <f t="shared" si="529"/>
        <v>45901</v>
      </c>
      <c r="L1905" s="55">
        <f t="shared" si="530"/>
        <v>0.04</v>
      </c>
      <c r="M1905" s="76">
        <v>0.22500000000000001</v>
      </c>
      <c r="N1905" s="62">
        <v>45901</v>
      </c>
      <c r="O1905" s="62">
        <v>46265</v>
      </c>
      <c r="P1905" s="63"/>
      <c r="Q1905" s="63"/>
      <c r="R1905" s="78">
        <v>29</v>
      </c>
      <c r="S1905" s="63" t="str">
        <f>VLOOKUP(R1905,SA!$B$3:$C$11,2,1)</f>
        <v>26-35</v>
      </c>
      <c r="T1905" s="38" t="s">
        <v>98</v>
      </c>
      <c r="U1905" s="24" t="s">
        <v>5743</v>
      </c>
      <c r="V1905" s="24">
        <v>500000</v>
      </c>
      <c r="W1905" s="39">
        <f t="shared" si="531"/>
        <v>0</v>
      </c>
      <c r="X1905" s="29">
        <f t="shared" si="532"/>
        <v>0</v>
      </c>
      <c r="Y1905" s="40">
        <f t="shared" si="533"/>
        <v>365</v>
      </c>
      <c r="Z1905" s="38">
        <f t="shared" si="534"/>
        <v>46081</v>
      </c>
      <c r="AA1905" s="41">
        <f t="shared" si="535"/>
        <v>181</v>
      </c>
      <c r="AB1905" s="24" t="s">
        <v>113</v>
      </c>
      <c r="AC1905" s="41">
        <f t="shared" si="536"/>
        <v>4986.3141999999998</v>
      </c>
      <c r="AD1905" s="41">
        <v>1</v>
      </c>
      <c r="AE1905" s="72">
        <f>INDEX(SA!$C$2:$G$11,MATCH(Details!S1905,SA!$C$2:$C$11,0),MATCH(Details!V1905,SA!$C$2:$G$2,0))*Y1905/(F1905-E1905+1)</f>
        <v>4225.6899999999996</v>
      </c>
      <c r="AF1905" s="41">
        <f t="shared" si="537"/>
        <v>0</v>
      </c>
      <c r="AG1905" s="41">
        <f t="shared" si="538"/>
        <v>0</v>
      </c>
      <c r="AH1905" s="41">
        <f t="shared" si="539"/>
        <v>760.62419999999986</v>
      </c>
      <c r="AI1905" s="60">
        <f t="shared" si="540"/>
        <v>169.02759999999998</v>
      </c>
      <c r="AJ1905" s="60">
        <f t="shared" si="541"/>
        <v>950.78024999999991</v>
      </c>
      <c r="AK1905" s="60">
        <f t="shared" si="542"/>
        <v>2095.479150684931</v>
      </c>
      <c r="AL1905" s="60">
        <f t="shared" si="543"/>
        <v>1540.1771757534243</v>
      </c>
      <c r="AM1905" s="41">
        <f t="shared" si="544"/>
        <v>1565.7049742465756</v>
      </c>
      <c r="AN1905" s="42">
        <f t="shared" si="545"/>
        <v>45715</v>
      </c>
      <c r="AO1905" s="43">
        <f t="shared" si="546"/>
        <v>4225.6899999999996</v>
      </c>
    </row>
    <row r="1906" spans="1:41" s="24" customFormat="1" ht="15.75" customHeight="1" x14ac:dyDescent="0.35">
      <c r="A1906" s="36" t="s">
        <v>27</v>
      </c>
      <c r="B1906" s="36">
        <v>202509</v>
      </c>
      <c r="C1906" s="24" t="s">
        <v>736</v>
      </c>
      <c r="D1906" s="24" t="s">
        <v>119</v>
      </c>
      <c r="E1906" s="62">
        <v>45901</v>
      </c>
      <c r="F1906" s="62">
        <v>46265</v>
      </c>
      <c r="G1906" s="37" t="s">
        <v>2199</v>
      </c>
      <c r="H1906" s="36">
        <v>652404</v>
      </c>
      <c r="I1906" s="63">
        <v>23415</v>
      </c>
      <c r="J1906" s="24" t="s">
        <v>4811</v>
      </c>
      <c r="K1906" s="63">
        <f t="shared" si="529"/>
        <v>45901</v>
      </c>
      <c r="L1906" s="55">
        <f t="shared" si="530"/>
        <v>0.04</v>
      </c>
      <c r="M1906" s="76">
        <v>0.22500000000000001</v>
      </c>
      <c r="N1906" s="62">
        <v>45901</v>
      </c>
      <c r="O1906" s="62">
        <v>46265</v>
      </c>
      <c r="P1906" s="63"/>
      <c r="Q1906" s="63"/>
      <c r="R1906" s="78">
        <v>61</v>
      </c>
      <c r="S1906" s="63" t="str">
        <f>VLOOKUP(R1906,SA!$B$3:$C$11,2,1)</f>
        <v>56-65</v>
      </c>
      <c r="T1906" s="38" t="s">
        <v>98</v>
      </c>
      <c r="U1906" s="24" t="s">
        <v>5747</v>
      </c>
      <c r="V1906" s="24">
        <v>500000</v>
      </c>
      <c r="W1906" s="39">
        <f t="shared" si="531"/>
        <v>0</v>
      </c>
      <c r="X1906" s="29">
        <f t="shared" si="532"/>
        <v>0</v>
      </c>
      <c r="Y1906" s="40">
        <f t="shared" si="533"/>
        <v>365</v>
      </c>
      <c r="Z1906" s="38">
        <f t="shared" si="534"/>
        <v>46081</v>
      </c>
      <c r="AA1906" s="41">
        <f t="shared" si="535"/>
        <v>181</v>
      </c>
      <c r="AB1906" s="24" t="s">
        <v>113</v>
      </c>
      <c r="AC1906" s="41">
        <f t="shared" si="536"/>
        <v>13100.714</v>
      </c>
      <c r="AD1906" s="41">
        <v>1</v>
      </c>
      <c r="AE1906" s="72">
        <f>INDEX(SA!$C$2:$G$11,MATCH(Details!S1906,SA!$C$2:$C$11,0),MATCH(Details!V1906,SA!$C$2:$G$2,0))*Y1906/(F1906-E1906+1)</f>
        <v>11102.3</v>
      </c>
      <c r="AF1906" s="41">
        <f t="shared" si="537"/>
        <v>0</v>
      </c>
      <c r="AG1906" s="41">
        <f t="shared" si="538"/>
        <v>0</v>
      </c>
      <c r="AH1906" s="41">
        <f t="shared" si="539"/>
        <v>1998.4139999999998</v>
      </c>
      <c r="AI1906" s="60">
        <f t="shared" si="540"/>
        <v>444.09199999999998</v>
      </c>
      <c r="AJ1906" s="60">
        <f t="shared" si="541"/>
        <v>2498.0174999999999</v>
      </c>
      <c r="AK1906" s="60">
        <f t="shared" si="542"/>
        <v>5505.5241095890406</v>
      </c>
      <c r="AL1906" s="60">
        <f t="shared" si="543"/>
        <v>4046.5602205479449</v>
      </c>
      <c r="AM1906" s="41">
        <f t="shared" si="544"/>
        <v>4113.6302794520543</v>
      </c>
      <c r="AN1906" s="42">
        <f t="shared" si="545"/>
        <v>45715</v>
      </c>
      <c r="AO1906" s="43">
        <f t="shared" si="546"/>
        <v>11102.3</v>
      </c>
    </row>
    <row r="1907" spans="1:41" s="24" customFormat="1" ht="15.75" customHeight="1" x14ac:dyDescent="0.35">
      <c r="A1907" s="36" t="s">
        <v>27</v>
      </c>
      <c r="B1907" s="36">
        <v>202509</v>
      </c>
      <c r="C1907" s="24" t="s">
        <v>736</v>
      </c>
      <c r="D1907" s="24" t="s">
        <v>119</v>
      </c>
      <c r="E1907" s="62">
        <v>45901</v>
      </c>
      <c r="F1907" s="62">
        <v>46265</v>
      </c>
      <c r="G1907" s="37" t="s">
        <v>140</v>
      </c>
      <c r="H1907" s="36">
        <v>652404</v>
      </c>
      <c r="I1907" s="63">
        <v>34934</v>
      </c>
      <c r="J1907" s="24" t="s">
        <v>4812</v>
      </c>
      <c r="K1907" s="63">
        <f t="shared" si="529"/>
        <v>45901</v>
      </c>
      <c r="L1907" s="55">
        <f t="shared" si="530"/>
        <v>0.04</v>
      </c>
      <c r="M1907" s="76">
        <v>0.22500000000000001</v>
      </c>
      <c r="N1907" s="62">
        <v>45901</v>
      </c>
      <c r="O1907" s="62">
        <v>46265</v>
      </c>
      <c r="P1907" s="63"/>
      <c r="Q1907" s="63"/>
      <c r="R1907" s="78">
        <v>30</v>
      </c>
      <c r="S1907" s="63" t="str">
        <f>VLOOKUP(R1907,SA!$B$3:$C$11,2,1)</f>
        <v>26-35</v>
      </c>
      <c r="T1907" s="38" t="s">
        <v>97</v>
      </c>
      <c r="U1907" s="24" t="s">
        <v>56</v>
      </c>
      <c r="V1907" s="24">
        <v>500000</v>
      </c>
      <c r="W1907" s="39">
        <f t="shared" si="531"/>
        <v>500000</v>
      </c>
      <c r="X1907" s="29">
        <f t="shared" si="532"/>
        <v>1</v>
      </c>
      <c r="Y1907" s="40">
        <f t="shared" si="533"/>
        <v>365</v>
      </c>
      <c r="Z1907" s="38">
        <f t="shared" si="534"/>
        <v>46081</v>
      </c>
      <c r="AA1907" s="41">
        <f t="shared" si="535"/>
        <v>181</v>
      </c>
      <c r="AB1907" s="24" t="s">
        <v>113</v>
      </c>
      <c r="AC1907" s="41">
        <f t="shared" si="536"/>
        <v>4986.3141999999998</v>
      </c>
      <c r="AD1907" s="41">
        <v>1</v>
      </c>
      <c r="AE1907" s="72">
        <f>INDEX(SA!$C$2:$G$11,MATCH(Details!S1907,SA!$C$2:$C$11,0),MATCH(Details!V1907,SA!$C$2:$G$2,0))*Y1907/(F1907-E1907+1)</f>
        <v>4225.6899999999996</v>
      </c>
      <c r="AF1907" s="41">
        <f t="shared" si="537"/>
        <v>0</v>
      </c>
      <c r="AG1907" s="41">
        <f t="shared" si="538"/>
        <v>0</v>
      </c>
      <c r="AH1907" s="41">
        <f t="shared" si="539"/>
        <v>760.62419999999986</v>
      </c>
      <c r="AI1907" s="60">
        <f t="shared" si="540"/>
        <v>169.02759999999998</v>
      </c>
      <c r="AJ1907" s="60">
        <f t="shared" si="541"/>
        <v>950.78024999999991</v>
      </c>
      <c r="AK1907" s="60">
        <f t="shared" si="542"/>
        <v>2095.479150684931</v>
      </c>
      <c r="AL1907" s="60">
        <f t="shared" si="543"/>
        <v>1540.1771757534243</v>
      </c>
      <c r="AM1907" s="41">
        <f t="shared" si="544"/>
        <v>1565.7049742465756</v>
      </c>
      <c r="AN1907" s="42">
        <f t="shared" si="545"/>
        <v>45715</v>
      </c>
      <c r="AO1907" s="43">
        <f t="shared" si="546"/>
        <v>4225.6899999999996</v>
      </c>
    </row>
    <row r="1908" spans="1:41" s="24" customFormat="1" ht="15.75" customHeight="1" x14ac:dyDescent="0.35">
      <c r="A1908" s="36" t="s">
        <v>27</v>
      </c>
      <c r="B1908" s="36">
        <v>202509</v>
      </c>
      <c r="C1908" s="24" t="s">
        <v>736</v>
      </c>
      <c r="D1908" s="24" t="s">
        <v>119</v>
      </c>
      <c r="E1908" s="62">
        <v>45901</v>
      </c>
      <c r="F1908" s="62">
        <v>46265</v>
      </c>
      <c r="G1908" s="37" t="s">
        <v>2200</v>
      </c>
      <c r="H1908" s="36">
        <v>652405</v>
      </c>
      <c r="I1908" s="63">
        <v>19360</v>
      </c>
      <c r="J1908" s="24" t="s">
        <v>4813</v>
      </c>
      <c r="K1908" s="63">
        <f t="shared" si="529"/>
        <v>45901</v>
      </c>
      <c r="L1908" s="55">
        <f t="shared" si="530"/>
        <v>0.04</v>
      </c>
      <c r="M1908" s="76">
        <v>0.22500000000000001</v>
      </c>
      <c r="N1908" s="62">
        <v>45901</v>
      </c>
      <c r="O1908" s="62">
        <v>46265</v>
      </c>
      <c r="P1908" s="63"/>
      <c r="Q1908" s="63"/>
      <c r="R1908" s="78">
        <v>72</v>
      </c>
      <c r="S1908" s="63" t="str">
        <f>VLOOKUP(R1908,SA!$B$3:$C$11,2,1)</f>
        <v>71-75</v>
      </c>
      <c r="T1908" s="38" t="s">
        <v>97</v>
      </c>
      <c r="U1908" s="24" t="s">
        <v>5744</v>
      </c>
      <c r="V1908" s="24">
        <v>400000</v>
      </c>
      <c r="W1908" s="39">
        <f t="shared" si="531"/>
        <v>0</v>
      </c>
      <c r="X1908" s="29">
        <f t="shared" si="532"/>
        <v>0</v>
      </c>
      <c r="Y1908" s="40">
        <f t="shared" si="533"/>
        <v>365</v>
      </c>
      <c r="Z1908" s="38">
        <f t="shared" si="534"/>
        <v>46081</v>
      </c>
      <c r="AA1908" s="41">
        <f t="shared" si="535"/>
        <v>181</v>
      </c>
      <c r="AB1908" s="24" t="s">
        <v>113</v>
      </c>
      <c r="AC1908" s="41">
        <f t="shared" si="536"/>
        <v>21578.034600000003</v>
      </c>
      <c r="AD1908" s="41">
        <v>1</v>
      </c>
      <c r="AE1908" s="72">
        <f>INDEX(SA!$C$2:$G$11,MATCH(Details!S1908,SA!$C$2:$C$11,0),MATCH(Details!V1908,SA!$C$2:$G$2,0))*Y1908/(F1908-E1908+1)</f>
        <v>18286.47</v>
      </c>
      <c r="AF1908" s="41">
        <f t="shared" si="537"/>
        <v>0</v>
      </c>
      <c r="AG1908" s="41">
        <f t="shared" si="538"/>
        <v>0</v>
      </c>
      <c r="AH1908" s="41">
        <f t="shared" si="539"/>
        <v>3291.5646000000002</v>
      </c>
      <c r="AI1908" s="60">
        <f t="shared" si="540"/>
        <v>731.45880000000011</v>
      </c>
      <c r="AJ1908" s="60">
        <f t="shared" si="541"/>
        <v>4114.4557500000001</v>
      </c>
      <c r="AK1908" s="60">
        <f t="shared" si="542"/>
        <v>9068.0851232876721</v>
      </c>
      <c r="AL1908" s="60">
        <f t="shared" si="543"/>
        <v>6665.0425656164389</v>
      </c>
      <c r="AM1908" s="41">
        <f t="shared" si="544"/>
        <v>6775.5128843835619</v>
      </c>
      <c r="AN1908" s="42">
        <f t="shared" si="545"/>
        <v>45715</v>
      </c>
      <c r="AO1908" s="43">
        <f t="shared" si="546"/>
        <v>18286.47</v>
      </c>
    </row>
    <row r="1909" spans="1:41" s="24" customFormat="1" ht="15.75" customHeight="1" x14ac:dyDescent="0.35">
      <c r="A1909" s="36" t="s">
        <v>27</v>
      </c>
      <c r="B1909" s="36">
        <v>202509</v>
      </c>
      <c r="C1909" s="24" t="s">
        <v>736</v>
      </c>
      <c r="D1909" s="24" t="s">
        <v>119</v>
      </c>
      <c r="E1909" s="62">
        <v>45901</v>
      </c>
      <c r="F1909" s="62">
        <v>46265</v>
      </c>
      <c r="G1909" s="37" t="s">
        <v>2201</v>
      </c>
      <c r="H1909" s="36">
        <v>652405</v>
      </c>
      <c r="I1909" s="63">
        <v>19725</v>
      </c>
      <c r="J1909" s="24" t="s">
        <v>4814</v>
      </c>
      <c r="K1909" s="63">
        <f t="shared" si="529"/>
        <v>45901</v>
      </c>
      <c r="L1909" s="55">
        <f t="shared" si="530"/>
        <v>0.04</v>
      </c>
      <c r="M1909" s="76">
        <v>0.22500000000000001</v>
      </c>
      <c r="N1909" s="62">
        <v>45901</v>
      </c>
      <c r="O1909" s="62">
        <v>46265</v>
      </c>
      <c r="P1909" s="63"/>
      <c r="Q1909" s="63"/>
      <c r="R1909" s="78">
        <v>71</v>
      </c>
      <c r="S1909" s="63" t="str">
        <f>VLOOKUP(R1909,SA!$B$3:$C$11,2,1)</f>
        <v>71-75</v>
      </c>
      <c r="T1909" s="38" t="s">
        <v>98</v>
      </c>
      <c r="U1909" s="24" t="s">
        <v>5747</v>
      </c>
      <c r="V1909" s="24">
        <v>400000</v>
      </c>
      <c r="W1909" s="39">
        <f t="shared" si="531"/>
        <v>0</v>
      </c>
      <c r="X1909" s="29">
        <f t="shared" si="532"/>
        <v>0</v>
      </c>
      <c r="Y1909" s="40">
        <f t="shared" si="533"/>
        <v>365</v>
      </c>
      <c r="Z1909" s="38">
        <f t="shared" si="534"/>
        <v>46081</v>
      </c>
      <c r="AA1909" s="41">
        <f t="shared" si="535"/>
        <v>181</v>
      </c>
      <c r="AB1909" s="24" t="s">
        <v>113</v>
      </c>
      <c r="AC1909" s="41">
        <f t="shared" si="536"/>
        <v>21578.034600000003</v>
      </c>
      <c r="AD1909" s="41">
        <v>1</v>
      </c>
      <c r="AE1909" s="72">
        <f>INDEX(SA!$C$2:$G$11,MATCH(Details!S1909,SA!$C$2:$C$11,0),MATCH(Details!V1909,SA!$C$2:$G$2,0))*Y1909/(F1909-E1909+1)</f>
        <v>18286.47</v>
      </c>
      <c r="AF1909" s="41">
        <f t="shared" si="537"/>
        <v>0</v>
      </c>
      <c r="AG1909" s="41">
        <f t="shared" si="538"/>
        <v>0</v>
      </c>
      <c r="AH1909" s="41">
        <f t="shared" si="539"/>
        <v>3291.5646000000002</v>
      </c>
      <c r="AI1909" s="60">
        <f t="shared" si="540"/>
        <v>731.45880000000011</v>
      </c>
      <c r="AJ1909" s="60">
        <f t="shared" si="541"/>
        <v>4114.4557500000001</v>
      </c>
      <c r="AK1909" s="60">
        <f t="shared" si="542"/>
        <v>9068.0851232876721</v>
      </c>
      <c r="AL1909" s="60">
        <f t="shared" si="543"/>
        <v>6665.0425656164389</v>
      </c>
      <c r="AM1909" s="41">
        <f t="shared" si="544"/>
        <v>6775.5128843835619</v>
      </c>
      <c r="AN1909" s="42">
        <f t="shared" si="545"/>
        <v>45715</v>
      </c>
      <c r="AO1909" s="43">
        <f t="shared" si="546"/>
        <v>18286.47</v>
      </c>
    </row>
    <row r="1910" spans="1:41" s="24" customFormat="1" ht="15.75" customHeight="1" x14ac:dyDescent="0.35">
      <c r="A1910" s="36" t="s">
        <v>27</v>
      </c>
      <c r="B1910" s="36">
        <v>202509</v>
      </c>
      <c r="C1910" s="24" t="s">
        <v>736</v>
      </c>
      <c r="D1910" s="24" t="s">
        <v>119</v>
      </c>
      <c r="E1910" s="62">
        <v>45901</v>
      </c>
      <c r="F1910" s="62">
        <v>46265</v>
      </c>
      <c r="G1910" s="37" t="s">
        <v>453</v>
      </c>
      <c r="H1910" s="36">
        <v>652405</v>
      </c>
      <c r="I1910" s="63">
        <v>34310</v>
      </c>
      <c r="J1910" s="24" t="s">
        <v>4815</v>
      </c>
      <c r="K1910" s="63">
        <f t="shared" si="529"/>
        <v>45901</v>
      </c>
      <c r="L1910" s="55">
        <f t="shared" si="530"/>
        <v>0.04</v>
      </c>
      <c r="M1910" s="76">
        <v>0.22500000000000001</v>
      </c>
      <c r="N1910" s="62">
        <v>45901</v>
      </c>
      <c r="O1910" s="62">
        <v>46265</v>
      </c>
      <c r="P1910" s="63"/>
      <c r="Q1910" s="63"/>
      <c r="R1910" s="78">
        <v>31</v>
      </c>
      <c r="S1910" s="63" t="str">
        <f>VLOOKUP(R1910,SA!$B$3:$C$11,2,1)</f>
        <v>26-35</v>
      </c>
      <c r="T1910" s="38" t="s">
        <v>97</v>
      </c>
      <c r="U1910" s="24" t="s">
        <v>56</v>
      </c>
      <c r="V1910" s="24">
        <v>400000</v>
      </c>
      <c r="W1910" s="39">
        <f t="shared" si="531"/>
        <v>400000</v>
      </c>
      <c r="X1910" s="29">
        <f t="shared" si="532"/>
        <v>1</v>
      </c>
      <c r="Y1910" s="40">
        <f t="shared" si="533"/>
        <v>365</v>
      </c>
      <c r="Z1910" s="38">
        <f t="shared" si="534"/>
        <v>46081</v>
      </c>
      <c r="AA1910" s="41">
        <f t="shared" si="535"/>
        <v>181</v>
      </c>
      <c r="AB1910" s="24" t="s">
        <v>113</v>
      </c>
      <c r="AC1910" s="41">
        <f t="shared" si="536"/>
        <v>4533.0290000000005</v>
      </c>
      <c r="AD1910" s="41">
        <v>1</v>
      </c>
      <c r="AE1910" s="72">
        <f>INDEX(SA!$C$2:$G$11,MATCH(Details!S1910,SA!$C$2:$C$11,0),MATCH(Details!V1910,SA!$C$2:$G$2,0))*Y1910/(F1910-E1910+1)</f>
        <v>3841.55</v>
      </c>
      <c r="AF1910" s="41">
        <f t="shared" si="537"/>
        <v>0</v>
      </c>
      <c r="AG1910" s="41">
        <f t="shared" si="538"/>
        <v>0</v>
      </c>
      <c r="AH1910" s="41">
        <f t="shared" si="539"/>
        <v>691.47900000000004</v>
      </c>
      <c r="AI1910" s="60">
        <f t="shared" si="540"/>
        <v>153.66200000000001</v>
      </c>
      <c r="AJ1910" s="60">
        <f t="shared" si="541"/>
        <v>864.34875000000011</v>
      </c>
      <c r="AK1910" s="60">
        <f t="shared" si="542"/>
        <v>1904.9878082191783</v>
      </c>
      <c r="AL1910" s="60">
        <f t="shared" si="543"/>
        <v>1400.1660390410959</v>
      </c>
      <c r="AM1910" s="41">
        <f t="shared" si="544"/>
        <v>1423.3732109589046</v>
      </c>
      <c r="AN1910" s="42">
        <f t="shared" si="545"/>
        <v>45715</v>
      </c>
      <c r="AO1910" s="43">
        <f t="shared" si="546"/>
        <v>3841.55</v>
      </c>
    </row>
    <row r="1911" spans="1:41" s="24" customFormat="1" ht="15.75" customHeight="1" x14ac:dyDescent="0.35">
      <c r="A1911" s="36" t="s">
        <v>27</v>
      </c>
      <c r="B1911" s="36">
        <v>202509</v>
      </c>
      <c r="C1911" s="24" t="s">
        <v>736</v>
      </c>
      <c r="D1911" s="24" t="s">
        <v>119</v>
      </c>
      <c r="E1911" s="62">
        <v>45901</v>
      </c>
      <c r="F1911" s="62">
        <v>46265</v>
      </c>
      <c r="G1911" s="37" t="s">
        <v>204</v>
      </c>
      <c r="H1911" s="36">
        <v>652407</v>
      </c>
      <c r="I1911" s="63">
        <v>31157</v>
      </c>
      <c r="J1911" s="24" t="s">
        <v>4816</v>
      </c>
      <c r="K1911" s="63">
        <f t="shared" si="529"/>
        <v>45901</v>
      </c>
      <c r="L1911" s="55">
        <f t="shared" si="530"/>
        <v>0.04</v>
      </c>
      <c r="M1911" s="76">
        <v>0.22500000000000001</v>
      </c>
      <c r="N1911" s="62">
        <v>45901</v>
      </c>
      <c r="O1911" s="62">
        <v>46265</v>
      </c>
      <c r="P1911" s="63"/>
      <c r="Q1911" s="63"/>
      <c r="R1911" s="78">
        <v>40</v>
      </c>
      <c r="S1911" s="63" t="str">
        <f>VLOOKUP(R1911,SA!$B$3:$C$11,2,1)</f>
        <v>36-45</v>
      </c>
      <c r="T1911" s="38" t="s">
        <v>97</v>
      </c>
      <c r="U1911" s="24" t="s">
        <v>56</v>
      </c>
      <c r="V1911" s="24">
        <v>500000</v>
      </c>
      <c r="W1911" s="39">
        <f t="shared" si="531"/>
        <v>500000</v>
      </c>
      <c r="X1911" s="29">
        <f t="shared" si="532"/>
        <v>1</v>
      </c>
      <c r="Y1911" s="40">
        <f t="shared" si="533"/>
        <v>365</v>
      </c>
      <c r="Z1911" s="38">
        <f t="shared" si="534"/>
        <v>46081</v>
      </c>
      <c r="AA1911" s="41">
        <f t="shared" si="535"/>
        <v>181</v>
      </c>
      <c r="AB1911" s="24" t="s">
        <v>113</v>
      </c>
      <c r="AC1911" s="41">
        <f t="shared" si="536"/>
        <v>6046.1902</v>
      </c>
      <c r="AD1911" s="41">
        <v>1</v>
      </c>
      <c r="AE1911" s="72">
        <f>INDEX(SA!$C$2:$G$11,MATCH(Details!S1911,SA!$C$2:$C$11,0),MATCH(Details!V1911,SA!$C$2:$G$2,0))*Y1911/(F1911-E1911+1)</f>
        <v>5123.8900000000003</v>
      </c>
      <c r="AF1911" s="41">
        <f t="shared" si="537"/>
        <v>0</v>
      </c>
      <c r="AG1911" s="41">
        <f t="shared" si="538"/>
        <v>0</v>
      </c>
      <c r="AH1911" s="41">
        <f t="shared" si="539"/>
        <v>922.30020000000002</v>
      </c>
      <c r="AI1911" s="60">
        <f t="shared" si="540"/>
        <v>204.9556</v>
      </c>
      <c r="AJ1911" s="60">
        <f t="shared" si="541"/>
        <v>1152.8752500000001</v>
      </c>
      <c r="AK1911" s="60">
        <f t="shared" si="542"/>
        <v>2540.8879178082193</v>
      </c>
      <c r="AL1911" s="60">
        <f t="shared" si="543"/>
        <v>1867.5526195890411</v>
      </c>
      <c r="AM1911" s="41">
        <f t="shared" si="544"/>
        <v>1898.5065304109589</v>
      </c>
      <c r="AN1911" s="42">
        <f t="shared" si="545"/>
        <v>45715</v>
      </c>
      <c r="AO1911" s="43">
        <f t="shared" si="546"/>
        <v>5123.8900000000003</v>
      </c>
    </row>
    <row r="1912" spans="1:41" s="24" customFormat="1" ht="15.75" customHeight="1" x14ac:dyDescent="0.35">
      <c r="A1912" s="36" t="s">
        <v>27</v>
      </c>
      <c r="B1912" s="36">
        <v>202509</v>
      </c>
      <c r="C1912" s="24" t="s">
        <v>736</v>
      </c>
      <c r="D1912" s="24" t="s">
        <v>119</v>
      </c>
      <c r="E1912" s="62">
        <v>45901</v>
      </c>
      <c r="F1912" s="62">
        <v>46265</v>
      </c>
      <c r="G1912" s="37" t="s">
        <v>2202</v>
      </c>
      <c r="H1912" s="36">
        <v>652407</v>
      </c>
      <c r="I1912" s="63">
        <v>43112</v>
      </c>
      <c r="J1912" s="24" t="s">
        <v>4817</v>
      </c>
      <c r="K1912" s="63">
        <f t="shared" si="529"/>
        <v>45901</v>
      </c>
      <c r="L1912" s="55">
        <f t="shared" si="530"/>
        <v>0.04</v>
      </c>
      <c r="M1912" s="76">
        <v>0.22500000000000001</v>
      </c>
      <c r="N1912" s="62">
        <v>45901</v>
      </c>
      <c r="O1912" s="62">
        <v>46265</v>
      </c>
      <c r="P1912" s="63"/>
      <c r="Q1912" s="63"/>
      <c r="R1912" s="78">
        <v>7</v>
      </c>
      <c r="S1912" s="63" t="str">
        <f>VLOOKUP(R1912,SA!$B$3:$C$11,2,1)</f>
        <v>0-25</v>
      </c>
      <c r="T1912" s="38" t="s">
        <v>98</v>
      </c>
      <c r="U1912" s="24" t="s">
        <v>5746</v>
      </c>
      <c r="V1912" s="24">
        <v>500000</v>
      </c>
      <c r="W1912" s="39">
        <f t="shared" si="531"/>
        <v>0</v>
      </c>
      <c r="X1912" s="29">
        <f t="shared" si="532"/>
        <v>0</v>
      </c>
      <c r="Y1912" s="40">
        <f t="shared" si="533"/>
        <v>365</v>
      </c>
      <c r="Z1912" s="38">
        <f t="shared" si="534"/>
        <v>46081</v>
      </c>
      <c r="AA1912" s="41">
        <f t="shared" si="535"/>
        <v>181</v>
      </c>
      <c r="AB1912" s="24" t="s">
        <v>113</v>
      </c>
      <c r="AC1912" s="41">
        <f t="shared" si="536"/>
        <v>4448.2106000000003</v>
      </c>
      <c r="AD1912" s="41">
        <v>1</v>
      </c>
      <c r="AE1912" s="72">
        <f>INDEX(SA!$C$2:$G$11,MATCH(Details!S1912,SA!$C$2:$C$11,0),MATCH(Details!V1912,SA!$C$2:$G$2,0))*Y1912/(F1912-E1912+1)</f>
        <v>3769.67</v>
      </c>
      <c r="AF1912" s="41">
        <f t="shared" si="537"/>
        <v>0</v>
      </c>
      <c r="AG1912" s="41">
        <f t="shared" si="538"/>
        <v>0</v>
      </c>
      <c r="AH1912" s="41">
        <f t="shared" si="539"/>
        <v>678.54060000000004</v>
      </c>
      <c r="AI1912" s="60">
        <f t="shared" si="540"/>
        <v>150.7868</v>
      </c>
      <c r="AJ1912" s="60">
        <f t="shared" si="541"/>
        <v>848.17574999999999</v>
      </c>
      <c r="AK1912" s="60">
        <f t="shared" si="542"/>
        <v>1869.3432054794521</v>
      </c>
      <c r="AL1912" s="60">
        <f t="shared" si="543"/>
        <v>1373.9672560273973</v>
      </c>
      <c r="AM1912" s="41">
        <f t="shared" si="544"/>
        <v>1396.7401939726028</v>
      </c>
      <c r="AN1912" s="42">
        <f t="shared" si="545"/>
        <v>45715</v>
      </c>
      <c r="AO1912" s="43">
        <f t="shared" si="546"/>
        <v>3769.67</v>
      </c>
    </row>
    <row r="1913" spans="1:41" s="24" customFormat="1" ht="15.75" customHeight="1" x14ac:dyDescent="0.35">
      <c r="A1913" s="36" t="s">
        <v>27</v>
      </c>
      <c r="B1913" s="36">
        <v>202509</v>
      </c>
      <c r="C1913" s="24" t="s">
        <v>736</v>
      </c>
      <c r="D1913" s="24" t="s">
        <v>119</v>
      </c>
      <c r="E1913" s="62">
        <v>45901</v>
      </c>
      <c r="F1913" s="62">
        <v>46265</v>
      </c>
      <c r="G1913" s="37" t="s">
        <v>2203</v>
      </c>
      <c r="H1913" s="36">
        <v>652407</v>
      </c>
      <c r="I1913" s="63">
        <v>21011</v>
      </c>
      <c r="J1913" s="24" t="s">
        <v>4818</v>
      </c>
      <c r="K1913" s="63">
        <f t="shared" si="529"/>
        <v>45901</v>
      </c>
      <c r="L1913" s="55">
        <f t="shared" si="530"/>
        <v>0.04</v>
      </c>
      <c r="M1913" s="76">
        <v>0.22500000000000001</v>
      </c>
      <c r="N1913" s="62">
        <v>45901</v>
      </c>
      <c r="O1913" s="62">
        <v>46265</v>
      </c>
      <c r="P1913" s="63"/>
      <c r="Q1913" s="63"/>
      <c r="R1913" s="78">
        <v>68</v>
      </c>
      <c r="S1913" s="63" t="str">
        <f>VLOOKUP(R1913,SA!$B$3:$C$11,2,1)</f>
        <v>66-70</v>
      </c>
      <c r="T1913" s="38" t="s">
        <v>98</v>
      </c>
      <c r="U1913" s="24" t="s">
        <v>5747</v>
      </c>
      <c r="V1913" s="24">
        <v>500000</v>
      </c>
      <c r="W1913" s="39">
        <f t="shared" si="531"/>
        <v>0</v>
      </c>
      <c r="X1913" s="29">
        <f t="shared" si="532"/>
        <v>0</v>
      </c>
      <c r="Y1913" s="40">
        <f t="shared" si="533"/>
        <v>365</v>
      </c>
      <c r="Z1913" s="38">
        <f t="shared" si="534"/>
        <v>46081</v>
      </c>
      <c r="AA1913" s="41">
        <f t="shared" si="535"/>
        <v>181</v>
      </c>
      <c r="AB1913" s="24" t="s">
        <v>113</v>
      </c>
      <c r="AC1913" s="41">
        <f t="shared" si="536"/>
        <v>18713.136199999997</v>
      </c>
      <c r="AD1913" s="41">
        <v>1</v>
      </c>
      <c r="AE1913" s="72">
        <f>INDEX(SA!$C$2:$G$11,MATCH(Details!S1913,SA!$C$2:$C$11,0),MATCH(Details!V1913,SA!$C$2:$G$2,0))*Y1913/(F1913-E1913+1)</f>
        <v>15858.589999999998</v>
      </c>
      <c r="AF1913" s="41">
        <f t="shared" si="537"/>
        <v>0</v>
      </c>
      <c r="AG1913" s="41">
        <f t="shared" si="538"/>
        <v>0</v>
      </c>
      <c r="AH1913" s="41">
        <f t="shared" si="539"/>
        <v>2854.5461999999998</v>
      </c>
      <c r="AI1913" s="60">
        <f t="shared" si="540"/>
        <v>634.34359999999992</v>
      </c>
      <c r="AJ1913" s="60">
        <f t="shared" si="541"/>
        <v>3568.1827499999995</v>
      </c>
      <c r="AK1913" s="60">
        <f t="shared" si="542"/>
        <v>7864.1227123287663</v>
      </c>
      <c r="AL1913" s="60">
        <f t="shared" si="543"/>
        <v>5780.130193561643</v>
      </c>
      <c r="AM1913" s="41">
        <f t="shared" si="544"/>
        <v>5875.9334564383553</v>
      </c>
      <c r="AN1913" s="42">
        <f t="shared" si="545"/>
        <v>45715</v>
      </c>
      <c r="AO1913" s="43">
        <f t="shared" si="546"/>
        <v>15858.589999999998</v>
      </c>
    </row>
    <row r="1914" spans="1:41" s="24" customFormat="1" ht="15.75" customHeight="1" x14ac:dyDescent="0.35">
      <c r="A1914" s="36" t="s">
        <v>27</v>
      </c>
      <c r="B1914" s="36">
        <v>202509</v>
      </c>
      <c r="C1914" s="24" t="s">
        <v>736</v>
      </c>
      <c r="D1914" s="24" t="s">
        <v>119</v>
      </c>
      <c r="E1914" s="62">
        <v>45901</v>
      </c>
      <c r="F1914" s="62">
        <v>46265</v>
      </c>
      <c r="G1914" s="37" t="s">
        <v>2204</v>
      </c>
      <c r="H1914" s="36">
        <v>652407</v>
      </c>
      <c r="I1914" s="63">
        <v>18927</v>
      </c>
      <c r="J1914" s="24" t="s">
        <v>4819</v>
      </c>
      <c r="K1914" s="63">
        <f t="shared" si="529"/>
        <v>45901</v>
      </c>
      <c r="L1914" s="55">
        <f t="shared" si="530"/>
        <v>0.04</v>
      </c>
      <c r="M1914" s="76">
        <v>0.22500000000000001</v>
      </c>
      <c r="N1914" s="62">
        <v>45901</v>
      </c>
      <c r="O1914" s="62">
        <v>46265</v>
      </c>
      <c r="P1914" s="63"/>
      <c r="Q1914" s="63"/>
      <c r="R1914" s="78">
        <v>73</v>
      </c>
      <c r="S1914" s="63" t="str">
        <f>VLOOKUP(R1914,SA!$B$3:$C$11,2,1)</f>
        <v>71-75</v>
      </c>
      <c r="T1914" s="38" t="s">
        <v>97</v>
      </c>
      <c r="U1914" s="24" t="s">
        <v>5744</v>
      </c>
      <c r="V1914" s="24">
        <v>500000</v>
      </c>
      <c r="W1914" s="39">
        <f t="shared" si="531"/>
        <v>0</v>
      </c>
      <c r="X1914" s="29">
        <f t="shared" si="532"/>
        <v>0</v>
      </c>
      <c r="Y1914" s="40">
        <f t="shared" si="533"/>
        <v>365</v>
      </c>
      <c r="Z1914" s="38">
        <f t="shared" si="534"/>
        <v>46081</v>
      </c>
      <c r="AA1914" s="41">
        <f t="shared" si="535"/>
        <v>181</v>
      </c>
      <c r="AB1914" s="24" t="s">
        <v>113</v>
      </c>
      <c r="AC1914" s="41">
        <f t="shared" si="536"/>
        <v>23735.924199999998</v>
      </c>
      <c r="AD1914" s="41">
        <v>1</v>
      </c>
      <c r="AE1914" s="72">
        <f>INDEX(SA!$C$2:$G$11,MATCH(Details!S1914,SA!$C$2:$C$11,0),MATCH(Details!V1914,SA!$C$2:$G$2,0))*Y1914/(F1914-E1914+1)</f>
        <v>20115.189999999999</v>
      </c>
      <c r="AF1914" s="41">
        <f t="shared" si="537"/>
        <v>0</v>
      </c>
      <c r="AG1914" s="41">
        <f t="shared" si="538"/>
        <v>0</v>
      </c>
      <c r="AH1914" s="41">
        <f t="shared" si="539"/>
        <v>3620.7341999999994</v>
      </c>
      <c r="AI1914" s="60">
        <f t="shared" si="540"/>
        <v>804.60759999999993</v>
      </c>
      <c r="AJ1914" s="60">
        <f t="shared" si="541"/>
        <v>4525.9177499999996</v>
      </c>
      <c r="AK1914" s="60">
        <f t="shared" si="542"/>
        <v>9974.9298356164381</v>
      </c>
      <c r="AL1914" s="60">
        <f t="shared" si="543"/>
        <v>7331.5734291780818</v>
      </c>
      <c r="AM1914" s="41">
        <f t="shared" si="544"/>
        <v>7453.091220821917</v>
      </c>
      <c r="AN1914" s="42">
        <f t="shared" si="545"/>
        <v>45715</v>
      </c>
      <c r="AO1914" s="43">
        <f t="shared" si="546"/>
        <v>20115.189999999999</v>
      </c>
    </row>
    <row r="1915" spans="1:41" s="24" customFormat="1" ht="15.75" customHeight="1" x14ac:dyDescent="0.35">
      <c r="A1915" s="36" t="s">
        <v>27</v>
      </c>
      <c r="B1915" s="36">
        <v>202509</v>
      </c>
      <c r="C1915" s="24" t="s">
        <v>736</v>
      </c>
      <c r="D1915" s="24" t="s">
        <v>119</v>
      </c>
      <c r="E1915" s="62">
        <v>45901</v>
      </c>
      <c r="F1915" s="62">
        <v>46265</v>
      </c>
      <c r="G1915" s="37" t="s">
        <v>2205</v>
      </c>
      <c r="H1915" s="36">
        <v>652407</v>
      </c>
      <c r="I1915" s="63">
        <v>33010</v>
      </c>
      <c r="J1915" s="24" t="s">
        <v>4820</v>
      </c>
      <c r="K1915" s="63">
        <f t="shared" si="529"/>
        <v>45901</v>
      </c>
      <c r="L1915" s="55">
        <f t="shared" si="530"/>
        <v>0.04</v>
      </c>
      <c r="M1915" s="76">
        <v>0.22500000000000001</v>
      </c>
      <c r="N1915" s="62">
        <v>45901</v>
      </c>
      <c r="O1915" s="62">
        <v>46265</v>
      </c>
      <c r="P1915" s="63"/>
      <c r="Q1915" s="63"/>
      <c r="R1915" s="78">
        <v>35</v>
      </c>
      <c r="S1915" s="63" t="str">
        <f>VLOOKUP(R1915,SA!$B$3:$C$11,2,1)</f>
        <v>26-35</v>
      </c>
      <c r="T1915" s="38" t="s">
        <v>98</v>
      </c>
      <c r="U1915" s="24" t="s">
        <v>5743</v>
      </c>
      <c r="V1915" s="24">
        <v>500000</v>
      </c>
      <c r="W1915" s="39">
        <f t="shared" si="531"/>
        <v>0</v>
      </c>
      <c r="X1915" s="29">
        <f t="shared" si="532"/>
        <v>0</v>
      </c>
      <c r="Y1915" s="40">
        <f t="shared" si="533"/>
        <v>365</v>
      </c>
      <c r="Z1915" s="38">
        <f t="shared" si="534"/>
        <v>46081</v>
      </c>
      <c r="AA1915" s="41">
        <f t="shared" si="535"/>
        <v>181</v>
      </c>
      <c r="AB1915" s="24" t="s">
        <v>113</v>
      </c>
      <c r="AC1915" s="41">
        <f t="shared" si="536"/>
        <v>4986.3141999999998</v>
      </c>
      <c r="AD1915" s="41">
        <v>1</v>
      </c>
      <c r="AE1915" s="72">
        <f>INDEX(SA!$C$2:$G$11,MATCH(Details!S1915,SA!$C$2:$C$11,0),MATCH(Details!V1915,SA!$C$2:$G$2,0))*Y1915/(F1915-E1915+1)</f>
        <v>4225.6899999999996</v>
      </c>
      <c r="AF1915" s="41">
        <f t="shared" si="537"/>
        <v>0</v>
      </c>
      <c r="AG1915" s="41">
        <f t="shared" si="538"/>
        <v>0</v>
      </c>
      <c r="AH1915" s="41">
        <f t="shared" si="539"/>
        <v>760.62419999999986</v>
      </c>
      <c r="AI1915" s="60">
        <f t="shared" si="540"/>
        <v>169.02759999999998</v>
      </c>
      <c r="AJ1915" s="60">
        <f t="shared" si="541"/>
        <v>950.78024999999991</v>
      </c>
      <c r="AK1915" s="60">
        <f t="shared" si="542"/>
        <v>2095.479150684931</v>
      </c>
      <c r="AL1915" s="60">
        <f t="shared" si="543"/>
        <v>1540.1771757534243</v>
      </c>
      <c r="AM1915" s="41">
        <f t="shared" si="544"/>
        <v>1565.7049742465756</v>
      </c>
      <c r="AN1915" s="42">
        <f t="shared" si="545"/>
        <v>45715</v>
      </c>
      <c r="AO1915" s="43">
        <f t="shared" si="546"/>
        <v>4225.6899999999996</v>
      </c>
    </row>
    <row r="1916" spans="1:41" s="24" customFormat="1" ht="15.75" customHeight="1" x14ac:dyDescent="0.35">
      <c r="A1916" s="36" t="s">
        <v>27</v>
      </c>
      <c r="B1916" s="36">
        <v>202509</v>
      </c>
      <c r="C1916" s="24" t="s">
        <v>736</v>
      </c>
      <c r="D1916" s="24" t="s">
        <v>119</v>
      </c>
      <c r="E1916" s="62">
        <v>45901</v>
      </c>
      <c r="F1916" s="62">
        <v>46265</v>
      </c>
      <c r="G1916" s="37" t="s">
        <v>526</v>
      </c>
      <c r="H1916" s="36">
        <v>652412</v>
      </c>
      <c r="I1916" s="63">
        <v>34380</v>
      </c>
      <c r="J1916" s="24" t="s">
        <v>4821</v>
      </c>
      <c r="K1916" s="63">
        <f t="shared" si="529"/>
        <v>45901</v>
      </c>
      <c r="L1916" s="55">
        <f t="shared" si="530"/>
        <v>0.04</v>
      </c>
      <c r="M1916" s="76">
        <v>0.22500000000000001</v>
      </c>
      <c r="N1916" s="62">
        <v>45901</v>
      </c>
      <c r="O1916" s="62">
        <v>46265</v>
      </c>
      <c r="P1916" s="63"/>
      <c r="Q1916" s="63"/>
      <c r="R1916" s="78">
        <v>31</v>
      </c>
      <c r="S1916" s="63" t="str">
        <f>VLOOKUP(R1916,SA!$B$3:$C$11,2,1)</f>
        <v>26-35</v>
      </c>
      <c r="T1916" s="38" t="s">
        <v>97</v>
      </c>
      <c r="U1916" s="24" t="s">
        <v>56</v>
      </c>
      <c r="V1916" s="24">
        <v>400000</v>
      </c>
      <c r="W1916" s="39">
        <f t="shared" si="531"/>
        <v>400000</v>
      </c>
      <c r="X1916" s="29">
        <f t="shared" si="532"/>
        <v>1</v>
      </c>
      <c r="Y1916" s="40">
        <f t="shared" si="533"/>
        <v>365</v>
      </c>
      <c r="Z1916" s="38">
        <f t="shared" si="534"/>
        <v>46081</v>
      </c>
      <c r="AA1916" s="41">
        <f t="shared" si="535"/>
        <v>181</v>
      </c>
      <c r="AB1916" s="24" t="s">
        <v>113</v>
      </c>
      <c r="AC1916" s="41">
        <f t="shared" si="536"/>
        <v>4533.0290000000005</v>
      </c>
      <c r="AD1916" s="41">
        <v>1</v>
      </c>
      <c r="AE1916" s="72">
        <f>INDEX(SA!$C$2:$G$11,MATCH(Details!S1916,SA!$C$2:$C$11,0),MATCH(Details!V1916,SA!$C$2:$G$2,0))*Y1916/(F1916-E1916+1)</f>
        <v>3841.55</v>
      </c>
      <c r="AF1916" s="41">
        <f t="shared" si="537"/>
        <v>0</v>
      </c>
      <c r="AG1916" s="41">
        <f t="shared" si="538"/>
        <v>0</v>
      </c>
      <c r="AH1916" s="41">
        <f t="shared" si="539"/>
        <v>691.47900000000004</v>
      </c>
      <c r="AI1916" s="60">
        <f t="shared" si="540"/>
        <v>153.66200000000001</v>
      </c>
      <c r="AJ1916" s="60">
        <f t="shared" si="541"/>
        <v>864.34875000000011</v>
      </c>
      <c r="AK1916" s="60">
        <f t="shared" si="542"/>
        <v>1904.9878082191783</v>
      </c>
      <c r="AL1916" s="60">
        <f t="shared" si="543"/>
        <v>1400.1660390410959</v>
      </c>
      <c r="AM1916" s="41">
        <f t="shared" si="544"/>
        <v>1423.3732109589046</v>
      </c>
      <c r="AN1916" s="42">
        <f t="shared" si="545"/>
        <v>45715</v>
      </c>
      <c r="AO1916" s="43">
        <f t="shared" si="546"/>
        <v>3841.55</v>
      </c>
    </row>
    <row r="1917" spans="1:41" s="24" customFormat="1" ht="15.75" customHeight="1" x14ac:dyDescent="0.35">
      <c r="A1917" s="36" t="s">
        <v>27</v>
      </c>
      <c r="B1917" s="36">
        <v>202509</v>
      </c>
      <c r="C1917" s="24" t="s">
        <v>736</v>
      </c>
      <c r="D1917" s="24" t="s">
        <v>119</v>
      </c>
      <c r="E1917" s="62">
        <v>45901</v>
      </c>
      <c r="F1917" s="62">
        <v>46265</v>
      </c>
      <c r="G1917" s="37" t="s">
        <v>2206</v>
      </c>
      <c r="H1917" s="36">
        <v>652412</v>
      </c>
      <c r="I1917" s="63">
        <v>21916</v>
      </c>
      <c r="J1917" s="24" t="s">
        <v>4822</v>
      </c>
      <c r="K1917" s="63">
        <f t="shared" si="529"/>
        <v>45901</v>
      </c>
      <c r="L1917" s="55">
        <f t="shared" si="530"/>
        <v>0.04</v>
      </c>
      <c r="M1917" s="76">
        <v>0.22500000000000001</v>
      </c>
      <c r="N1917" s="62">
        <v>45901</v>
      </c>
      <c r="O1917" s="62">
        <v>46265</v>
      </c>
      <c r="P1917" s="63"/>
      <c r="Q1917" s="63"/>
      <c r="R1917" s="78">
        <v>65</v>
      </c>
      <c r="S1917" s="63" t="str">
        <f>VLOOKUP(R1917,SA!$B$3:$C$11,2,1)</f>
        <v>56-65</v>
      </c>
      <c r="T1917" s="38" t="s">
        <v>98</v>
      </c>
      <c r="U1917" s="24" t="s">
        <v>5747</v>
      </c>
      <c r="V1917" s="24">
        <v>400000</v>
      </c>
      <c r="W1917" s="39">
        <f t="shared" si="531"/>
        <v>0</v>
      </c>
      <c r="X1917" s="29">
        <f t="shared" si="532"/>
        <v>0</v>
      </c>
      <c r="Y1917" s="40">
        <f t="shared" si="533"/>
        <v>365</v>
      </c>
      <c r="Z1917" s="38">
        <f t="shared" si="534"/>
        <v>46081</v>
      </c>
      <c r="AA1917" s="41">
        <f t="shared" si="535"/>
        <v>181</v>
      </c>
      <c r="AB1917" s="24" t="s">
        <v>113</v>
      </c>
      <c r="AC1917" s="41">
        <f t="shared" si="536"/>
        <v>11909.7282</v>
      </c>
      <c r="AD1917" s="41">
        <v>1</v>
      </c>
      <c r="AE1917" s="72">
        <f>INDEX(SA!$C$2:$G$11,MATCH(Details!S1917,SA!$C$2:$C$11,0),MATCH(Details!V1917,SA!$C$2:$G$2,0))*Y1917/(F1917-E1917+1)</f>
        <v>10092.99</v>
      </c>
      <c r="AF1917" s="41">
        <f t="shared" si="537"/>
        <v>0</v>
      </c>
      <c r="AG1917" s="41">
        <f t="shared" si="538"/>
        <v>0</v>
      </c>
      <c r="AH1917" s="41">
        <f t="shared" si="539"/>
        <v>1816.7382</v>
      </c>
      <c r="AI1917" s="60">
        <f t="shared" si="540"/>
        <v>403.71960000000001</v>
      </c>
      <c r="AJ1917" s="60">
        <f t="shared" si="541"/>
        <v>2270.9227500000002</v>
      </c>
      <c r="AK1917" s="60">
        <f t="shared" si="542"/>
        <v>5005.0169589041097</v>
      </c>
      <c r="AL1917" s="60">
        <f t="shared" si="543"/>
        <v>3678.6874647945206</v>
      </c>
      <c r="AM1917" s="41">
        <f t="shared" si="544"/>
        <v>3739.6601852054787</v>
      </c>
      <c r="AN1917" s="42">
        <f t="shared" si="545"/>
        <v>45715</v>
      </c>
      <c r="AO1917" s="43">
        <f t="shared" si="546"/>
        <v>10092.99</v>
      </c>
    </row>
    <row r="1918" spans="1:41" s="24" customFormat="1" ht="15.75" customHeight="1" x14ac:dyDescent="0.35">
      <c r="A1918" s="36" t="s">
        <v>27</v>
      </c>
      <c r="B1918" s="36">
        <v>202509</v>
      </c>
      <c r="C1918" s="24" t="s">
        <v>736</v>
      </c>
      <c r="D1918" s="24" t="s">
        <v>119</v>
      </c>
      <c r="E1918" s="62">
        <v>45901</v>
      </c>
      <c r="F1918" s="62">
        <v>46265</v>
      </c>
      <c r="G1918" s="37" t="s">
        <v>2207</v>
      </c>
      <c r="H1918" s="36">
        <v>652412</v>
      </c>
      <c r="I1918" s="63">
        <v>21551</v>
      </c>
      <c r="J1918" s="24" t="s">
        <v>4823</v>
      </c>
      <c r="K1918" s="63">
        <f t="shared" si="529"/>
        <v>45901</v>
      </c>
      <c r="L1918" s="55">
        <f t="shared" si="530"/>
        <v>0.04</v>
      </c>
      <c r="M1918" s="76">
        <v>0.22500000000000001</v>
      </c>
      <c r="N1918" s="62">
        <v>45901</v>
      </c>
      <c r="O1918" s="62">
        <v>46265</v>
      </c>
      <c r="P1918" s="63"/>
      <c r="Q1918" s="63"/>
      <c r="R1918" s="78">
        <v>66</v>
      </c>
      <c r="S1918" s="63" t="str">
        <f>VLOOKUP(R1918,SA!$B$3:$C$11,2,1)</f>
        <v>66-70</v>
      </c>
      <c r="T1918" s="38" t="s">
        <v>97</v>
      </c>
      <c r="U1918" s="24" t="s">
        <v>5744</v>
      </c>
      <c r="V1918" s="24">
        <v>400000</v>
      </c>
      <c r="W1918" s="39">
        <f t="shared" si="531"/>
        <v>0</v>
      </c>
      <c r="X1918" s="29">
        <f t="shared" si="532"/>
        <v>0</v>
      </c>
      <c r="Y1918" s="40">
        <f t="shared" si="533"/>
        <v>365</v>
      </c>
      <c r="Z1918" s="38">
        <f t="shared" si="534"/>
        <v>46081</v>
      </c>
      <c r="AA1918" s="41">
        <f t="shared" si="535"/>
        <v>181</v>
      </c>
      <c r="AB1918" s="24" t="s">
        <v>113</v>
      </c>
      <c r="AC1918" s="41">
        <f t="shared" si="536"/>
        <v>17021.971999999998</v>
      </c>
      <c r="AD1918" s="41">
        <v>1</v>
      </c>
      <c r="AE1918" s="72">
        <f>INDEX(SA!$C$2:$G$11,MATCH(Details!S1918,SA!$C$2:$C$11,0),MATCH(Details!V1918,SA!$C$2:$G$2,0))*Y1918/(F1918-E1918+1)</f>
        <v>14425.4</v>
      </c>
      <c r="AF1918" s="41">
        <f t="shared" si="537"/>
        <v>0</v>
      </c>
      <c r="AG1918" s="41">
        <f t="shared" si="538"/>
        <v>0</v>
      </c>
      <c r="AH1918" s="41">
        <f t="shared" si="539"/>
        <v>2596.5719999999997</v>
      </c>
      <c r="AI1918" s="60">
        <f t="shared" si="540"/>
        <v>577.01599999999996</v>
      </c>
      <c r="AJ1918" s="60">
        <f t="shared" si="541"/>
        <v>3245.7150000000001</v>
      </c>
      <c r="AK1918" s="60">
        <f t="shared" si="542"/>
        <v>7153.4175342465751</v>
      </c>
      <c r="AL1918" s="60">
        <f t="shared" si="543"/>
        <v>5257.7618876712322</v>
      </c>
      <c r="AM1918" s="41">
        <f t="shared" si="544"/>
        <v>5344.9071123287686</v>
      </c>
      <c r="AN1918" s="42">
        <f t="shared" si="545"/>
        <v>45715</v>
      </c>
      <c r="AO1918" s="43">
        <f t="shared" si="546"/>
        <v>14425.4</v>
      </c>
    </row>
    <row r="1919" spans="1:41" s="24" customFormat="1" ht="15.75" customHeight="1" x14ac:dyDescent="0.35">
      <c r="A1919" s="36" t="s">
        <v>27</v>
      </c>
      <c r="B1919" s="36">
        <v>202509</v>
      </c>
      <c r="C1919" s="24" t="s">
        <v>736</v>
      </c>
      <c r="D1919" s="24" t="s">
        <v>119</v>
      </c>
      <c r="E1919" s="62">
        <v>45901</v>
      </c>
      <c r="F1919" s="62">
        <v>46265</v>
      </c>
      <c r="G1919" s="37" t="s">
        <v>546</v>
      </c>
      <c r="H1919" s="36">
        <v>652414</v>
      </c>
      <c r="I1919" s="63">
        <v>31973</v>
      </c>
      <c r="J1919" s="24" t="s">
        <v>4824</v>
      </c>
      <c r="K1919" s="63">
        <f t="shared" si="529"/>
        <v>45901</v>
      </c>
      <c r="L1919" s="55">
        <f t="shared" si="530"/>
        <v>0.04</v>
      </c>
      <c r="M1919" s="76">
        <v>0.22500000000000001</v>
      </c>
      <c r="N1919" s="62">
        <v>45901</v>
      </c>
      <c r="O1919" s="62">
        <v>46265</v>
      </c>
      <c r="P1919" s="63"/>
      <c r="Q1919" s="63"/>
      <c r="R1919" s="78">
        <v>38</v>
      </c>
      <c r="S1919" s="63" t="str">
        <f>VLOOKUP(R1919,SA!$B$3:$C$11,2,1)</f>
        <v>36-45</v>
      </c>
      <c r="T1919" s="38" t="s">
        <v>97</v>
      </c>
      <c r="U1919" s="24" t="s">
        <v>56</v>
      </c>
      <c r="V1919" s="24">
        <v>400000</v>
      </c>
      <c r="W1919" s="39">
        <f t="shared" si="531"/>
        <v>400000</v>
      </c>
      <c r="X1919" s="29">
        <f t="shared" si="532"/>
        <v>1</v>
      </c>
      <c r="Y1919" s="40">
        <f t="shared" si="533"/>
        <v>365</v>
      </c>
      <c r="Z1919" s="38">
        <f t="shared" si="534"/>
        <v>46081</v>
      </c>
      <c r="AA1919" s="41">
        <f t="shared" si="535"/>
        <v>181</v>
      </c>
      <c r="AB1919" s="24" t="s">
        <v>113</v>
      </c>
      <c r="AC1919" s="41">
        <f t="shared" si="536"/>
        <v>5496.5225999999993</v>
      </c>
      <c r="AD1919" s="41">
        <v>1</v>
      </c>
      <c r="AE1919" s="72">
        <f>INDEX(SA!$C$2:$G$11,MATCH(Details!S1919,SA!$C$2:$C$11,0),MATCH(Details!V1919,SA!$C$2:$G$2,0))*Y1919/(F1919-E1919+1)</f>
        <v>4658.07</v>
      </c>
      <c r="AF1919" s="41">
        <f t="shared" si="537"/>
        <v>0</v>
      </c>
      <c r="AG1919" s="41">
        <f t="shared" si="538"/>
        <v>0</v>
      </c>
      <c r="AH1919" s="41">
        <f t="shared" si="539"/>
        <v>838.45259999999996</v>
      </c>
      <c r="AI1919" s="60">
        <f t="shared" si="540"/>
        <v>186.3228</v>
      </c>
      <c r="AJ1919" s="60">
        <f t="shared" si="541"/>
        <v>1048.06575</v>
      </c>
      <c r="AK1919" s="60">
        <f t="shared" si="542"/>
        <v>2309.8922465753421</v>
      </c>
      <c r="AL1919" s="60">
        <f t="shared" si="543"/>
        <v>1697.7708012328765</v>
      </c>
      <c r="AM1919" s="41">
        <f t="shared" si="544"/>
        <v>1725.9106487671231</v>
      </c>
      <c r="AN1919" s="42">
        <f t="shared" si="545"/>
        <v>45715</v>
      </c>
      <c r="AO1919" s="43">
        <f t="shared" si="546"/>
        <v>4658.07</v>
      </c>
    </row>
    <row r="1920" spans="1:41" s="24" customFormat="1" ht="15.75" customHeight="1" x14ac:dyDescent="0.35">
      <c r="A1920" s="36" t="s">
        <v>27</v>
      </c>
      <c r="B1920" s="36">
        <v>202509</v>
      </c>
      <c r="C1920" s="24" t="s">
        <v>736</v>
      </c>
      <c r="D1920" s="24" t="s">
        <v>119</v>
      </c>
      <c r="E1920" s="62">
        <v>45901</v>
      </c>
      <c r="F1920" s="62">
        <v>46265</v>
      </c>
      <c r="G1920" s="37" t="s">
        <v>2208</v>
      </c>
      <c r="H1920" s="36">
        <v>652414</v>
      </c>
      <c r="I1920" s="63">
        <v>33264</v>
      </c>
      <c r="J1920" s="24" t="s">
        <v>4825</v>
      </c>
      <c r="K1920" s="63">
        <f t="shared" si="529"/>
        <v>45901</v>
      </c>
      <c r="L1920" s="55">
        <f t="shared" si="530"/>
        <v>0.04</v>
      </c>
      <c r="M1920" s="76">
        <v>0.22500000000000001</v>
      </c>
      <c r="N1920" s="62">
        <v>45901</v>
      </c>
      <c r="O1920" s="62">
        <v>46265</v>
      </c>
      <c r="P1920" s="63"/>
      <c r="Q1920" s="63"/>
      <c r="R1920" s="78">
        <v>34</v>
      </c>
      <c r="S1920" s="63" t="str">
        <f>VLOOKUP(R1920,SA!$B$3:$C$11,2,1)</f>
        <v>26-35</v>
      </c>
      <c r="T1920" s="38" t="s">
        <v>98</v>
      </c>
      <c r="U1920" s="24" t="s">
        <v>5743</v>
      </c>
      <c r="V1920" s="24">
        <v>400000</v>
      </c>
      <c r="W1920" s="39">
        <f t="shared" si="531"/>
        <v>0</v>
      </c>
      <c r="X1920" s="29">
        <f t="shared" si="532"/>
        <v>0</v>
      </c>
      <c r="Y1920" s="40">
        <f t="shared" si="533"/>
        <v>365</v>
      </c>
      <c r="Z1920" s="38">
        <f t="shared" si="534"/>
        <v>46081</v>
      </c>
      <c r="AA1920" s="41">
        <f t="shared" si="535"/>
        <v>181</v>
      </c>
      <c r="AB1920" s="24" t="s">
        <v>113</v>
      </c>
      <c r="AC1920" s="41">
        <f t="shared" si="536"/>
        <v>4533.0290000000005</v>
      </c>
      <c r="AD1920" s="41">
        <v>1</v>
      </c>
      <c r="AE1920" s="72">
        <f>INDEX(SA!$C$2:$G$11,MATCH(Details!S1920,SA!$C$2:$C$11,0),MATCH(Details!V1920,SA!$C$2:$G$2,0))*Y1920/(F1920-E1920+1)</f>
        <v>3841.55</v>
      </c>
      <c r="AF1920" s="41">
        <f t="shared" si="537"/>
        <v>0</v>
      </c>
      <c r="AG1920" s="41">
        <f t="shared" si="538"/>
        <v>0</v>
      </c>
      <c r="AH1920" s="41">
        <f t="shared" si="539"/>
        <v>691.47900000000004</v>
      </c>
      <c r="AI1920" s="60">
        <f t="shared" si="540"/>
        <v>153.66200000000001</v>
      </c>
      <c r="AJ1920" s="60">
        <f t="shared" si="541"/>
        <v>864.34875000000011</v>
      </c>
      <c r="AK1920" s="60">
        <f t="shared" si="542"/>
        <v>1904.9878082191783</v>
      </c>
      <c r="AL1920" s="60">
        <f t="shared" si="543"/>
        <v>1400.1660390410959</v>
      </c>
      <c r="AM1920" s="41">
        <f t="shared" si="544"/>
        <v>1423.3732109589046</v>
      </c>
      <c r="AN1920" s="42">
        <f t="shared" si="545"/>
        <v>45715</v>
      </c>
      <c r="AO1920" s="43">
        <f t="shared" si="546"/>
        <v>3841.55</v>
      </c>
    </row>
    <row r="1921" spans="1:41" s="24" customFormat="1" ht="15.75" customHeight="1" x14ac:dyDescent="0.35">
      <c r="A1921" s="36" t="s">
        <v>27</v>
      </c>
      <c r="B1921" s="36">
        <v>202509</v>
      </c>
      <c r="C1921" s="24" t="s">
        <v>736</v>
      </c>
      <c r="D1921" s="24" t="s">
        <v>119</v>
      </c>
      <c r="E1921" s="62">
        <v>45901</v>
      </c>
      <c r="F1921" s="62">
        <v>46265</v>
      </c>
      <c r="G1921" s="37" t="s">
        <v>2209</v>
      </c>
      <c r="H1921" s="36">
        <v>652414</v>
      </c>
      <c r="I1921" s="63">
        <v>23412</v>
      </c>
      <c r="J1921" s="24" t="s">
        <v>4826</v>
      </c>
      <c r="K1921" s="63">
        <f t="shared" si="529"/>
        <v>45901</v>
      </c>
      <c r="L1921" s="55">
        <f t="shared" si="530"/>
        <v>0.04</v>
      </c>
      <c r="M1921" s="76">
        <v>0.22500000000000001</v>
      </c>
      <c r="N1921" s="62">
        <v>45901</v>
      </c>
      <c r="O1921" s="62">
        <v>46265</v>
      </c>
      <c r="P1921" s="63"/>
      <c r="Q1921" s="63"/>
      <c r="R1921" s="78">
        <v>61</v>
      </c>
      <c r="S1921" s="63" t="str">
        <f>VLOOKUP(R1921,SA!$B$3:$C$11,2,1)</f>
        <v>56-65</v>
      </c>
      <c r="T1921" s="38" t="s">
        <v>98</v>
      </c>
      <c r="U1921" s="24" t="s">
        <v>5747</v>
      </c>
      <c r="V1921" s="24">
        <v>400000</v>
      </c>
      <c r="W1921" s="39">
        <f t="shared" si="531"/>
        <v>0</v>
      </c>
      <c r="X1921" s="29">
        <f t="shared" si="532"/>
        <v>0</v>
      </c>
      <c r="Y1921" s="40">
        <f t="shared" si="533"/>
        <v>365</v>
      </c>
      <c r="Z1921" s="38">
        <f t="shared" si="534"/>
        <v>46081</v>
      </c>
      <c r="AA1921" s="41">
        <f t="shared" si="535"/>
        <v>181</v>
      </c>
      <c r="AB1921" s="24" t="s">
        <v>113</v>
      </c>
      <c r="AC1921" s="41">
        <f t="shared" si="536"/>
        <v>11909.7282</v>
      </c>
      <c r="AD1921" s="41">
        <v>1</v>
      </c>
      <c r="AE1921" s="72">
        <f>INDEX(SA!$C$2:$G$11,MATCH(Details!S1921,SA!$C$2:$C$11,0),MATCH(Details!V1921,SA!$C$2:$G$2,0))*Y1921/(F1921-E1921+1)</f>
        <v>10092.99</v>
      </c>
      <c r="AF1921" s="41">
        <f t="shared" si="537"/>
        <v>0</v>
      </c>
      <c r="AG1921" s="41">
        <f t="shared" si="538"/>
        <v>0</v>
      </c>
      <c r="AH1921" s="41">
        <f t="shared" si="539"/>
        <v>1816.7382</v>
      </c>
      <c r="AI1921" s="60">
        <f t="shared" si="540"/>
        <v>403.71960000000001</v>
      </c>
      <c r="AJ1921" s="60">
        <f t="shared" si="541"/>
        <v>2270.9227500000002</v>
      </c>
      <c r="AK1921" s="60">
        <f t="shared" si="542"/>
        <v>5005.0169589041097</v>
      </c>
      <c r="AL1921" s="60">
        <f t="shared" si="543"/>
        <v>3678.6874647945206</v>
      </c>
      <c r="AM1921" s="41">
        <f t="shared" si="544"/>
        <v>3739.6601852054787</v>
      </c>
      <c r="AN1921" s="42">
        <f t="shared" si="545"/>
        <v>45715</v>
      </c>
      <c r="AO1921" s="43">
        <f t="shared" si="546"/>
        <v>10092.99</v>
      </c>
    </row>
    <row r="1922" spans="1:41" s="24" customFormat="1" ht="15.75" customHeight="1" x14ac:dyDescent="0.35">
      <c r="A1922" s="36" t="s">
        <v>27</v>
      </c>
      <c r="B1922" s="36">
        <v>202509</v>
      </c>
      <c r="C1922" s="24" t="s">
        <v>736</v>
      </c>
      <c r="D1922" s="24" t="s">
        <v>119</v>
      </c>
      <c r="E1922" s="62">
        <v>45901</v>
      </c>
      <c r="F1922" s="62">
        <v>46265</v>
      </c>
      <c r="G1922" s="37" t="s">
        <v>298</v>
      </c>
      <c r="H1922" s="36">
        <v>652417</v>
      </c>
      <c r="I1922" s="63">
        <v>33218</v>
      </c>
      <c r="J1922" s="24" t="s">
        <v>4827</v>
      </c>
      <c r="K1922" s="63">
        <f t="shared" si="529"/>
        <v>45901</v>
      </c>
      <c r="L1922" s="55">
        <f t="shared" si="530"/>
        <v>0.04</v>
      </c>
      <c r="M1922" s="76">
        <v>0.22500000000000001</v>
      </c>
      <c r="N1922" s="62">
        <v>45901</v>
      </c>
      <c r="O1922" s="62">
        <v>46265</v>
      </c>
      <c r="P1922" s="63"/>
      <c r="Q1922" s="63"/>
      <c r="R1922" s="78">
        <v>34</v>
      </c>
      <c r="S1922" s="63" t="str">
        <f>VLOOKUP(R1922,SA!$B$3:$C$11,2,1)</f>
        <v>26-35</v>
      </c>
      <c r="T1922" s="38" t="s">
        <v>97</v>
      </c>
      <c r="U1922" s="24" t="s">
        <v>56</v>
      </c>
      <c r="V1922" s="24">
        <v>400000</v>
      </c>
      <c r="W1922" s="39">
        <f t="shared" si="531"/>
        <v>400000</v>
      </c>
      <c r="X1922" s="29">
        <f t="shared" si="532"/>
        <v>1</v>
      </c>
      <c r="Y1922" s="40">
        <f t="shared" si="533"/>
        <v>365</v>
      </c>
      <c r="Z1922" s="38">
        <f t="shared" si="534"/>
        <v>46081</v>
      </c>
      <c r="AA1922" s="41">
        <f t="shared" si="535"/>
        <v>181</v>
      </c>
      <c r="AB1922" s="24" t="s">
        <v>113</v>
      </c>
      <c r="AC1922" s="41">
        <f t="shared" si="536"/>
        <v>4533.0290000000005</v>
      </c>
      <c r="AD1922" s="41">
        <v>1</v>
      </c>
      <c r="AE1922" s="72">
        <f>INDEX(SA!$C$2:$G$11,MATCH(Details!S1922,SA!$C$2:$C$11,0),MATCH(Details!V1922,SA!$C$2:$G$2,0))*Y1922/(F1922-E1922+1)</f>
        <v>3841.55</v>
      </c>
      <c r="AF1922" s="41">
        <f t="shared" si="537"/>
        <v>0</v>
      </c>
      <c r="AG1922" s="41">
        <f t="shared" si="538"/>
        <v>0</v>
      </c>
      <c r="AH1922" s="41">
        <f t="shared" si="539"/>
        <v>691.47900000000004</v>
      </c>
      <c r="AI1922" s="60">
        <f t="shared" si="540"/>
        <v>153.66200000000001</v>
      </c>
      <c r="AJ1922" s="60">
        <f t="shared" si="541"/>
        <v>864.34875000000011</v>
      </c>
      <c r="AK1922" s="60">
        <f t="shared" si="542"/>
        <v>1904.9878082191783</v>
      </c>
      <c r="AL1922" s="60">
        <f t="shared" si="543"/>
        <v>1400.1660390410959</v>
      </c>
      <c r="AM1922" s="41">
        <f t="shared" si="544"/>
        <v>1423.3732109589046</v>
      </c>
      <c r="AN1922" s="42">
        <f t="shared" si="545"/>
        <v>45715</v>
      </c>
      <c r="AO1922" s="43">
        <f t="shared" si="546"/>
        <v>3841.55</v>
      </c>
    </row>
    <row r="1923" spans="1:41" s="24" customFormat="1" ht="15.75" customHeight="1" x14ac:dyDescent="0.35">
      <c r="A1923" s="36" t="s">
        <v>27</v>
      </c>
      <c r="B1923" s="36">
        <v>202509</v>
      </c>
      <c r="C1923" s="24" t="s">
        <v>736</v>
      </c>
      <c r="D1923" s="24" t="s">
        <v>119</v>
      </c>
      <c r="E1923" s="62">
        <v>45901</v>
      </c>
      <c r="F1923" s="62">
        <v>46265</v>
      </c>
      <c r="G1923" s="37" t="s">
        <v>2210</v>
      </c>
      <c r="H1923" s="36">
        <v>652417</v>
      </c>
      <c r="I1923" s="63">
        <v>34825</v>
      </c>
      <c r="J1923" s="24" t="s">
        <v>4828</v>
      </c>
      <c r="K1923" s="63">
        <f t="shared" si="529"/>
        <v>45901</v>
      </c>
      <c r="L1923" s="55">
        <f t="shared" si="530"/>
        <v>0.04</v>
      </c>
      <c r="M1923" s="76">
        <v>0.22500000000000001</v>
      </c>
      <c r="N1923" s="62">
        <v>45901</v>
      </c>
      <c r="O1923" s="62">
        <v>46265</v>
      </c>
      <c r="P1923" s="63"/>
      <c r="Q1923" s="63"/>
      <c r="R1923" s="78">
        <v>30</v>
      </c>
      <c r="S1923" s="63" t="str">
        <f>VLOOKUP(R1923,SA!$B$3:$C$11,2,1)</f>
        <v>26-35</v>
      </c>
      <c r="T1923" s="38" t="s">
        <v>98</v>
      </c>
      <c r="U1923" s="24" t="s">
        <v>5743</v>
      </c>
      <c r="V1923" s="24">
        <v>400000</v>
      </c>
      <c r="W1923" s="39">
        <f t="shared" si="531"/>
        <v>0</v>
      </c>
      <c r="X1923" s="29">
        <f t="shared" si="532"/>
        <v>0</v>
      </c>
      <c r="Y1923" s="40">
        <f t="shared" si="533"/>
        <v>365</v>
      </c>
      <c r="Z1923" s="38">
        <f t="shared" si="534"/>
        <v>46081</v>
      </c>
      <c r="AA1923" s="41">
        <f t="shared" si="535"/>
        <v>181</v>
      </c>
      <c r="AB1923" s="24" t="s">
        <v>113</v>
      </c>
      <c r="AC1923" s="41">
        <f t="shared" si="536"/>
        <v>4533.0290000000005</v>
      </c>
      <c r="AD1923" s="41">
        <v>1</v>
      </c>
      <c r="AE1923" s="72">
        <f>INDEX(SA!$C$2:$G$11,MATCH(Details!S1923,SA!$C$2:$C$11,0),MATCH(Details!V1923,SA!$C$2:$G$2,0))*Y1923/(F1923-E1923+1)</f>
        <v>3841.55</v>
      </c>
      <c r="AF1923" s="41">
        <f t="shared" si="537"/>
        <v>0</v>
      </c>
      <c r="AG1923" s="41">
        <f t="shared" si="538"/>
        <v>0</v>
      </c>
      <c r="AH1923" s="41">
        <f t="shared" si="539"/>
        <v>691.47900000000004</v>
      </c>
      <c r="AI1923" s="60">
        <f t="shared" si="540"/>
        <v>153.66200000000001</v>
      </c>
      <c r="AJ1923" s="60">
        <f t="shared" si="541"/>
        <v>864.34875000000011</v>
      </c>
      <c r="AK1923" s="60">
        <f t="shared" si="542"/>
        <v>1904.9878082191783</v>
      </c>
      <c r="AL1923" s="60">
        <f t="shared" si="543"/>
        <v>1400.1660390410959</v>
      </c>
      <c r="AM1923" s="41">
        <f t="shared" si="544"/>
        <v>1423.3732109589046</v>
      </c>
      <c r="AN1923" s="42">
        <f t="shared" si="545"/>
        <v>45715</v>
      </c>
      <c r="AO1923" s="43">
        <f t="shared" si="546"/>
        <v>3841.55</v>
      </c>
    </row>
    <row r="1924" spans="1:41" s="24" customFormat="1" ht="15.75" customHeight="1" x14ac:dyDescent="0.35">
      <c r="A1924" s="36" t="s">
        <v>27</v>
      </c>
      <c r="B1924" s="36">
        <v>202509</v>
      </c>
      <c r="C1924" s="24" t="s">
        <v>736</v>
      </c>
      <c r="D1924" s="24" t="s">
        <v>119</v>
      </c>
      <c r="E1924" s="62">
        <v>45901</v>
      </c>
      <c r="F1924" s="62">
        <v>46265</v>
      </c>
      <c r="G1924" s="37" t="s">
        <v>2211</v>
      </c>
      <c r="H1924" s="36">
        <v>652420</v>
      </c>
      <c r="I1924" s="63">
        <v>33087</v>
      </c>
      <c r="J1924" s="24" t="s">
        <v>4829</v>
      </c>
      <c r="K1924" s="63">
        <f t="shared" ref="K1924:K1987" si="547">N1924</f>
        <v>45901</v>
      </c>
      <c r="L1924" s="55">
        <f t="shared" ref="L1924:L1987" si="548">IF(K1924&gt;=DATE(2022,4,1),4%,5%)</f>
        <v>0.04</v>
      </c>
      <c r="M1924" s="76">
        <v>0.22500000000000001</v>
      </c>
      <c r="N1924" s="62">
        <v>45901</v>
      </c>
      <c r="O1924" s="62">
        <v>46265</v>
      </c>
      <c r="P1924" s="63"/>
      <c r="Q1924" s="63"/>
      <c r="R1924" s="78">
        <v>35</v>
      </c>
      <c r="S1924" s="63" t="str">
        <f>VLOOKUP(R1924,SA!$B$3:$C$11,2,1)</f>
        <v>26-35</v>
      </c>
      <c r="T1924" s="38" t="s">
        <v>98</v>
      </c>
      <c r="U1924" s="24" t="s">
        <v>5743</v>
      </c>
      <c r="V1924" s="24">
        <v>500000</v>
      </c>
      <c r="W1924" s="39">
        <f t="shared" ref="W1924:W1987" si="549">IF(U1924="self",V1924,0)</f>
        <v>0</v>
      </c>
      <c r="X1924" s="29">
        <f t="shared" ref="X1924:X1987" si="550">IF(U1924="self",1,0)</f>
        <v>0</v>
      </c>
      <c r="Y1924" s="40">
        <f t="shared" ref="Y1924:Y1987" si="551">O1924-N1924+1</f>
        <v>365</v>
      </c>
      <c r="Z1924" s="38">
        <f t="shared" ref="Z1924:Z1987" si="552">$Z$1</f>
        <v>46081</v>
      </c>
      <c r="AA1924" s="41">
        <f t="shared" ref="AA1924:AA1987" si="553">IF(MIN((Z1924-N1924)+1,Y1924)&lt;0,0,MIN((Z1924-N1924)+1,Y1924))</f>
        <v>181</v>
      </c>
      <c r="AB1924" s="24" t="s">
        <v>113</v>
      </c>
      <c r="AC1924" s="41">
        <f t="shared" ref="AC1924:AC1987" si="554">AE1924+AF1924+AG1924+AH1924</f>
        <v>4986.3141999999998</v>
      </c>
      <c r="AD1924" s="41">
        <v>1</v>
      </c>
      <c r="AE1924" s="72">
        <f>INDEX(SA!$C$2:$G$11,MATCH(Details!S1924,SA!$C$2:$C$11,0),MATCH(Details!V1924,SA!$C$2:$G$2,0))*Y1924/(F1924-E1924+1)</f>
        <v>4225.6899999999996</v>
      </c>
      <c r="AF1924" s="41">
        <f t="shared" ref="AF1924:AF1987" si="555">IF(AB1924="Karnataka",AE1924*9%,0)</f>
        <v>0</v>
      </c>
      <c r="AG1924" s="41">
        <f t="shared" ref="AG1924:AG1987" si="556">IF(AB1924="Karnataka",AE1924*9%,0)</f>
        <v>0</v>
      </c>
      <c r="AH1924" s="41">
        <f t="shared" ref="AH1924:AH1987" si="557">IF(AF1924+AG1924&gt;0,0,AE1924*18%)</f>
        <v>760.62419999999986</v>
      </c>
      <c r="AI1924" s="60">
        <f t="shared" ref="AI1924:AI1987" si="558">AE1924*L1924</f>
        <v>169.02759999999998</v>
      </c>
      <c r="AJ1924" s="60">
        <f t="shared" ref="AJ1924:AJ1987" si="559">$AE1924*M1924</f>
        <v>950.78024999999991</v>
      </c>
      <c r="AK1924" s="60">
        <f t="shared" ref="AK1924:AK1987" si="560">(AE1924)*AA1924/Y1924</f>
        <v>2095.479150684931</v>
      </c>
      <c r="AL1924" s="60">
        <f t="shared" ref="AL1924:AL1987" si="561">AK1924*(1-L1924-M1924)</f>
        <v>1540.1771757534243</v>
      </c>
      <c r="AM1924" s="41">
        <f t="shared" ref="AM1924:AM1987" si="562">AE1924-AI1924-AL1924-AJ1924</f>
        <v>1565.7049742465756</v>
      </c>
      <c r="AN1924" s="42">
        <f t="shared" ref="AN1924:AN1987" si="563">Z1924-366</f>
        <v>45715</v>
      </c>
      <c r="AO1924" s="43">
        <f t="shared" ref="AO1924:AO1987" si="564">IF(AND(O1924&gt;Z1924,N1924&gt;AN1924),AE1924,0)</f>
        <v>4225.6899999999996</v>
      </c>
    </row>
    <row r="1925" spans="1:41" s="24" customFormat="1" ht="15.75" customHeight="1" x14ac:dyDescent="0.35">
      <c r="A1925" s="36" t="s">
        <v>27</v>
      </c>
      <c r="B1925" s="36">
        <v>202509</v>
      </c>
      <c r="C1925" s="24" t="s">
        <v>736</v>
      </c>
      <c r="D1925" s="24" t="s">
        <v>119</v>
      </c>
      <c r="E1925" s="62">
        <v>45901</v>
      </c>
      <c r="F1925" s="62">
        <v>46265</v>
      </c>
      <c r="G1925" s="37" t="s">
        <v>2212</v>
      </c>
      <c r="H1925" s="36">
        <v>652420</v>
      </c>
      <c r="I1925" s="63">
        <v>21854</v>
      </c>
      <c r="J1925" s="24" t="s">
        <v>4830</v>
      </c>
      <c r="K1925" s="63">
        <f t="shared" si="547"/>
        <v>45901</v>
      </c>
      <c r="L1925" s="55">
        <f t="shared" si="548"/>
        <v>0.04</v>
      </c>
      <c r="M1925" s="76">
        <v>0.22500000000000001</v>
      </c>
      <c r="N1925" s="62">
        <v>45901</v>
      </c>
      <c r="O1925" s="62">
        <v>46265</v>
      </c>
      <c r="P1925" s="63"/>
      <c r="Q1925" s="63"/>
      <c r="R1925" s="78">
        <v>65</v>
      </c>
      <c r="S1925" s="63" t="str">
        <f>VLOOKUP(R1925,SA!$B$3:$C$11,2,1)</f>
        <v>56-65</v>
      </c>
      <c r="T1925" s="38" t="s">
        <v>97</v>
      </c>
      <c r="U1925" s="24" t="s">
        <v>5744</v>
      </c>
      <c r="V1925" s="24">
        <v>500000</v>
      </c>
      <c r="W1925" s="39">
        <f t="shared" si="549"/>
        <v>0</v>
      </c>
      <c r="X1925" s="29">
        <f t="shared" si="550"/>
        <v>0</v>
      </c>
      <c r="Y1925" s="40">
        <f t="shared" si="551"/>
        <v>365</v>
      </c>
      <c r="Z1925" s="38">
        <f t="shared" si="552"/>
        <v>46081</v>
      </c>
      <c r="AA1925" s="41">
        <f t="shared" si="553"/>
        <v>181</v>
      </c>
      <c r="AB1925" s="24" t="s">
        <v>113</v>
      </c>
      <c r="AC1925" s="41">
        <f t="shared" si="554"/>
        <v>13100.714</v>
      </c>
      <c r="AD1925" s="41">
        <v>1</v>
      </c>
      <c r="AE1925" s="72">
        <f>INDEX(SA!$C$2:$G$11,MATCH(Details!S1925,SA!$C$2:$C$11,0),MATCH(Details!V1925,SA!$C$2:$G$2,0))*Y1925/(F1925-E1925+1)</f>
        <v>11102.3</v>
      </c>
      <c r="AF1925" s="41">
        <f t="shared" si="555"/>
        <v>0</v>
      </c>
      <c r="AG1925" s="41">
        <f t="shared" si="556"/>
        <v>0</v>
      </c>
      <c r="AH1925" s="41">
        <f t="shared" si="557"/>
        <v>1998.4139999999998</v>
      </c>
      <c r="AI1925" s="60">
        <f t="shared" si="558"/>
        <v>444.09199999999998</v>
      </c>
      <c r="AJ1925" s="60">
        <f t="shared" si="559"/>
        <v>2498.0174999999999</v>
      </c>
      <c r="AK1925" s="60">
        <f t="shared" si="560"/>
        <v>5505.5241095890406</v>
      </c>
      <c r="AL1925" s="60">
        <f t="shared" si="561"/>
        <v>4046.5602205479449</v>
      </c>
      <c r="AM1925" s="41">
        <f t="shared" si="562"/>
        <v>4113.6302794520543</v>
      </c>
      <c r="AN1925" s="42">
        <f t="shared" si="563"/>
        <v>45715</v>
      </c>
      <c r="AO1925" s="43">
        <f t="shared" si="564"/>
        <v>11102.3</v>
      </c>
    </row>
    <row r="1926" spans="1:41" s="24" customFormat="1" ht="15.75" customHeight="1" x14ac:dyDescent="0.35">
      <c r="A1926" s="36" t="s">
        <v>27</v>
      </c>
      <c r="B1926" s="36">
        <v>202509</v>
      </c>
      <c r="C1926" s="24" t="s">
        <v>736</v>
      </c>
      <c r="D1926" s="24" t="s">
        <v>119</v>
      </c>
      <c r="E1926" s="62">
        <v>45901</v>
      </c>
      <c r="F1926" s="62">
        <v>46265</v>
      </c>
      <c r="G1926" s="37" t="s">
        <v>2213</v>
      </c>
      <c r="H1926" s="36">
        <v>652420</v>
      </c>
      <c r="I1926" s="63">
        <v>45510</v>
      </c>
      <c r="J1926" s="24" t="s">
        <v>4831</v>
      </c>
      <c r="K1926" s="63">
        <f t="shared" si="547"/>
        <v>45901</v>
      </c>
      <c r="L1926" s="55">
        <f t="shared" si="548"/>
        <v>0.04</v>
      </c>
      <c r="M1926" s="76">
        <v>0.22500000000000001</v>
      </c>
      <c r="N1926" s="62">
        <v>45901</v>
      </c>
      <c r="O1926" s="62">
        <v>46265</v>
      </c>
      <c r="P1926" s="63"/>
      <c r="Q1926" s="63"/>
      <c r="R1926" s="78">
        <v>1</v>
      </c>
      <c r="S1926" s="63" t="str">
        <f>VLOOKUP(R1926,SA!$B$3:$C$11,2,1)</f>
        <v>0-25</v>
      </c>
      <c r="T1926" s="38" t="s">
        <v>97</v>
      </c>
      <c r="U1926" s="24" t="s">
        <v>5745</v>
      </c>
      <c r="V1926" s="24">
        <v>500000</v>
      </c>
      <c r="W1926" s="39">
        <f t="shared" si="549"/>
        <v>0</v>
      </c>
      <c r="X1926" s="29">
        <f t="shared" si="550"/>
        <v>0</v>
      </c>
      <c r="Y1926" s="40">
        <f t="shared" si="551"/>
        <v>365</v>
      </c>
      <c r="Z1926" s="38">
        <f t="shared" si="552"/>
        <v>46081</v>
      </c>
      <c r="AA1926" s="41">
        <f t="shared" si="553"/>
        <v>181</v>
      </c>
      <c r="AB1926" s="24" t="s">
        <v>113</v>
      </c>
      <c r="AC1926" s="41">
        <f t="shared" si="554"/>
        <v>4448.2106000000003</v>
      </c>
      <c r="AD1926" s="41">
        <v>1</v>
      </c>
      <c r="AE1926" s="72">
        <f>INDEX(SA!$C$2:$G$11,MATCH(Details!S1926,SA!$C$2:$C$11,0),MATCH(Details!V1926,SA!$C$2:$G$2,0))*Y1926/(F1926-E1926+1)</f>
        <v>3769.67</v>
      </c>
      <c r="AF1926" s="41">
        <f t="shared" si="555"/>
        <v>0</v>
      </c>
      <c r="AG1926" s="41">
        <f t="shared" si="556"/>
        <v>0</v>
      </c>
      <c r="AH1926" s="41">
        <f t="shared" si="557"/>
        <v>678.54060000000004</v>
      </c>
      <c r="AI1926" s="60">
        <f t="shared" si="558"/>
        <v>150.7868</v>
      </c>
      <c r="AJ1926" s="60">
        <f t="shared" si="559"/>
        <v>848.17574999999999</v>
      </c>
      <c r="AK1926" s="60">
        <f t="shared" si="560"/>
        <v>1869.3432054794521</v>
      </c>
      <c r="AL1926" s="60">
        <f t="shared" si="561"/>
        <v>1373.9672560273973</v>
      </c>
      <c r="AM1926" s="41">
        <f t="shared" si="562"/>
        <v>1396.7401939726028</v>
      </c>
      <c r="AN1926" s="42">
        <f t="shared" si="563"/>
        <v>45715</v>
      </c>
      <c r="AO1926" s="43">
        <f t="shared" si="564"/>
        <v>3769.67</v>
      </c>
    </row>
    <row r="1927" spans="1:41" s="24" customFormat="1" ht="15.75" customHeight="1" x14ac:dyDescent="0.35">
      <c r="A1927" s="36" t="s">
        <v>27</v>
      </c>
      <c r="B1927" s="36">
        <v>202509</v>
      </c>
      <c r="C1927" s="24" t="s">
        <v>736</v>
      </c>
      <c r="D1927" s="24" t="s">
        <v>119</v>
      </c>
      <c r="E1927" s="62">
        <v>45901</v>
      </c>
      <c r="F1927" s="62">
        <v>46265</v>
      </c>
      <c r="G1927" s="37" t="s">
        <v>240</v>
      </c>
      <c r="H1927" s="36">
        <v>652420</v>
      </c>
      <c r="I1927" s="63">
        <v>32603</v>
      </c>
      <c r="J1927" s="24" t="s">
        <v>4832</v>
      </c>
      <c r="K1927" s="63">
        <f t="shared" si="547"/>
        <v>45901</v>
      </c>
      <c r="L1927" s="55">
        <f t="shared" si="548"/>
        <v>0.04</v>
      </c>
      <c r="M1927" s="76">
        <v>0.22500000000000001</v>
      </c>
      <c r="N1927" s="62">
        <v>45901</v>
      </c>
      <c r="O1927" s="62">
        <v>46265</v>
      </c>
      <c r="P1927" s="63"/>
      <c r="Q1927" s="63"/>
      <c r="R1927" s="78">
        <v>36</v>
      </c>
      <c r="S1927" s="63" t="str">
        <f>VLOOKUP(R1927,SA!$B$3:$C$11,2,1)</f>
        <v>36-45</v>
      </c>
      <c r="T1927" s="38" t="s">
        <v>97</v>
      </c>
      <c r="U1927" s="24" t="s">
        <v>56</v>
      </c>
      <c r="V1927" s="24">
        <v>500000</v>
      </c>
      <c r="W1927" s="39">
        <f t="shared" si="549"/>
        <v>500000</v>
      </c>
      <c r="X1927" s="29">
        <f t="shared" si="550"/>
        <v>1</v>
      </c>
      <c r="Y1927" s="40">
        <f t="shared" si="551"/>
        <v>365</v>
      </c>
      <c r="Z1927" s="38">
        <f t="shared" si="552"/>
        <v>46081</v>
      </c>
      <c r="AA1927" s="41">
        <f t="shared" si="553"/>
        <v>181</v>
      </c>
      <c r="AB1927" s="24" t="s">
        <v>113</v>
      </c>
      <c r="AC1927" s="41">
        <f t="shared" si="554"/>
        <v>6046.1902</v>
      </c>
      <c r="AD1927" s="41">
        <v>1</v>
      </c>
      <c r="AE1927" s="72">
        <f>INDEX(SA!$C$2:$G$11,MATCH(Details!S1927,SA!$C$2:$C$11,0),MATCH(Details!V1927,SA!$C$2:$G$2,0))*Y1927/(F1927-E1927+1)</f>
        <v>5123.8900000000003</v>
      </c>
      <c r="AF1927" s="41">
        <f t="shared" si="555"/>
        <v>0</v>
      </c>
      <c r="AG1927" s="41">
        <f t="shared" si="556"/>
        <v>0</v>
      </c>
      <c r="AH1927" s="41">
        <f t="shared" si="557"/>
        <v>922.30020000000002</v>
      </c>
      <c r="AI1927" s="60">
        <f t="shared" si="558"/>
        <v>204.9556</v>
      </c>
      <c r="AJ1927" s="60">
        <f t="shared" si="559"/>
        <v>1152.8752500000001</v>
      </c>
      <c r="AK1927" s="60">
        <f t="shared" si="560"/>
        <v>2540.8879178082193</v>
      </c>
      <c r="AL1927" s="60">
        <f t="shared" si="561"/>
        <v>1867.5526195890411</v>
      </c>
      <c r="AM1927" s="41">
        <f t="shared" si="562"/>
        <v>1898.5065304109589</v>
      </c>
      <c r="AN1927" s="42">
        <f t="shared" si="563"/>
        <v>45715</v>
      </c>
      <c r="AO1927" s="43">
        <f t="shared" si="564"/>
        <v>5123.8900000000003</v>
      </c>
    </row>
    <row r="1928" spans="1:41" s="24" customFormat="1" ht="15.75" customHeight="1" x14ac:dyDescent="0.35">
      <c r="A1928" s="36" t="s">
        <v>27</v>
      </c>
      <c r="B1928" s="36">
        <v>202509</v>
      </c>
      <c r="C1928" s="24" t="s">
        <v>736</v>
      </c>
      <c r="D1928" s="24" t="s">
        <v>119</v>
      </c>
      <c r="E1928" s="62">
        <v>45901</v>
      </c>
      <c r="F1928" s="62">
        <v>46265</v>
      </c>
      <c r="G1928" s="37" t="s">
        <v>2214</v>
      </c>
      <c r="H1928" s="36">
        <v>652420</v>
      </c>
      <c r="I1928" s="63">
        <v>24990</v>
      </c>
      <c r="J1928" s="24" t="s">
        <v>4833</v>
      </c>
      <c r="K1928" s="63">
        <f t="shared" si="547"/>
        <v>45901</v>
      </c>
      <c r="L1928" s="55">
        <f t="shared" si="548"/>
        <v>0.04</v>
      </c>
      <c r="M1928" s="76">
        <v>0.22500000000000001</v>
      </c>
      <c r="N1928" s="62">
        <v>45901</v>
      </c>
      <c r="O1928" s="62">
        <v>46265</v>
      </c>
      <c r="P1928" s="63"/>
      <c r="Q1928" s="63"/>
      <c r="R1928" s="78">
        <v>57</v>
      </c>
      <c r="S1928" s="63" t="str">
        <f>VLOOKUP(R1928,SA!$B$3:$C$11,2,1)</f>
        <v>56-65</v>
      </c>
      <c r="T1928" s="38" t="s">
        <v>98</v>
      </c>
      <c r="U1928" s="24" t="s">
        <v>5747</v>
      </c>
      <c r="V1928" s="24">
        <v>500000</v>
      </c>
      <c r="W1928" s="39">
        <f t="shared" si="549"/>
        <v>0</v>
      </c>
      <c r="X1928" s="29">
        <f t="shared" si="550"/>
        <v>0</v>
      </c>
      <c r="Y1928" s="40">
        <f t="shared" si="551"/>
        <v>365</v>
      </c>
      <c r="Z1928" s="38">
        <f t="shared" si="552"/>
        <v>46081</v>
      </c>
      <c r="AA1928" s="41">
        <f t="shared" si="553"/>
        <v>181</v>
      </c>
      <c r="AB1928" s="24" t="s">
        <v>113</v>
      </c>
      <c r="AC1928" s="41">
        <f t="shared" si="554"/>
        <v>13100.714</v>
      </c>
      <c r="AD1928" s="41">
        <v>1</v>
      </c>
      <c r="AE1928" s="72">
        <f>INDEX(SA!$C$2:$G$11,MATCH(Details!S1928,SA!$C$2:$C$11,0),MATCH(Details!V1928,SA!$C$2:$G$2,0))*Y1928/(F1928-E1928+1)</f>
        <v>11102.3</v>
      </c>
      <c r="AF1928" s="41">
        <f t="shared" si="555"/>
        <v>0</v>
      </c>
      <c r="AG1928" s="41">
        <f t="shared" si="556"/>
        <v>0</v>
      </c>
      <c r="AH1928" s="41">
        <f t="shared" si="557"/>
        <v>1998.4139999999998</v>
      </c>
      <c r="AI1928" s="60">
        <f t="shared" si="558"/>
        <v>444.09199999999998</v>
      </c>
      <c r="AJ1928" s="60">
        <f t="shared" si="559"/>
        <v>2498.0174999999999</v>
      </c>
      <c r="AK1928" s="60">
        <f t="shared" si="560"/>
        <v>5505.5241095890406</v>
      </c>
      <c r="AL1928" s="60">
        <f t="shared" si="561"/>
        <v>4046.5602205479449</v>
      </c>
      <c r="AM1928" s="41">
        <f t="shared" si="562"/>
        <v>4113.6302794520543</v>
      </c>
      <c r="AN1928" s="42">
        <f t="shared" si="563"/>
        <v>45715</v>
      </c>
      <c r="AO1928" s="43">
        <f t="shared" si="564"/>
        <v>11102.3</v>
      </c>
    </row>
    <row r="1929" spans="1:41" s="24" customFormat="1" ht="15.75" customHeight="1" x14ac:dyDescent="0.35">
      <c r="A1929" s="36" t="s">
        <v>27</v>
      </c>
      <c r="B1929" s="36">
        <v>202509</v>
      </c>
      <c r="C1929" s="24" t="s">
        <v>736</v>
      </c>
      <c r="D1929" s="24" t="s">
        <v>119</v>
      </c>
      <c r="E1929" s="62">
        <v>45901</v>
      </c>
      <c r="F1929" s="62">
        <v>46265</v>
      </c>
      <c r="G1929" s="37" t="s">
        <v>414</v>
      </c>
      <c r="H1929" s="36">
        <v>652421</v>
      </c>
      <c r="I1929" s="63">
        <v>30883</v>
      </c>
      <c r="J1929" s="24" t="s">
        <v>4834</v>
      </c>
      <c r="K1929" s="63">
        <f t="shared" si="547"/>
        <v>45901</v>
      </c>
      <c r="L1929" s="55">
        <f t="shared" si="548"/>
        <v>0.04</v>
      </c>
      <c r="M1929" s="76">
        <v>0.22500000000000001</v>
      </c>
      <c r="N1929" s="62">
        <v>45901</v>
      </c>
      <c r="O1929" s="62">
        <v>46265</v>
      </c>
      <c r="P1929" s="63"/>
      <c r="Q1929" s="63"/>
      <c r="R1929" s="78">
        <v>41</v>
      </c>
      <c r="S1929" s="63" t="str">
        <f>VLOOKUP(R1929,SA!$B$3:$C$11,2,1)</f>
        <v>36-45</v>
      </c>
      <c r="T1929" s="38" t="s">
        <v>97</v>
      </c>
      <c r="U1929" s="24" t="s">
        <v>56</v>
      </c>
      <c r="V1929" s="24">
        <v>400000</v>
      </c>
      <c r="W1929" s="39">
        <f t="shared" si="549"/>
        <v>400000</v>
      </c>
      <c r="X1929" s="29">
        <f t="shared" si="550"/>
        <v>1</v>
      </c>
      <c r="Y1929" s="40">
        <f t="shared" si="551"/>
        <v>365</v>
      </c>
      <c r="Z1929" s="38">
        <f t="shared" si="552"/>
        <v>46081</v>
      </c>
      <c r="AA1929" s="41">
        <f t="shared" si="553"/>
        <v>181</v>
      </c>
      <c r="AB1929" s="24" t="s">
        <v>113</v>
      </c>
      <c r="AC1929" s="41">
        <f t="shared" si="554"/>
        <v>5496.5225999999993</v>
      </c>
      <c r="AD1929" s="41">
        <v>1</v>
      </c>
      <c r="AE1929" s="72">
        <f>INDEX(SA!$C$2:$G$11,MATCH(Details!S1929,SA!$C$2:$C$11,0),MATCH(Details!V1929,SA!$C$2:$G$2,0))*Y1929/(F1929-E1929+1)</f>
        <v>4658.07</v>
      </c>
      <c r="AF1929" s="41">
        <f t="shared" si="555"/>
        <v>0</v>
      </c>
      <c r="AG1929" s="41">
        <f t="shared" si="556"/>
        <v>0</v>
      </c>
      <c r="AH1929" s="41">
        <f t="shared" si="557"/>
        <v>838.45259999999996</v>
      </c>
      <c r="AI1929" s="60">
        <f t="shared" si="558"/>
        <v>186.3228</v>
      </c>
      <c r="AJ1929" s="60">
        <f t="shared" si="559"/>
        <v>1048.06575</v>
      </c>
      <c r="AK1929" s="60">
        <f t="shared" si="560"/>
        <v>2309.8922465753421</v>
      </c>
      <c r="AL1929" s="60">
        <f t="shared" si="561"/>
        <v>1697.7708012328765</v>
      </c>
      <c r="AM1929" s="41">
        <f t="shared" si="562"/>
        <v>1725.9106487671231</v>
      </c>
      <c r="AN1929" s="42">
        <f t="shared" si="563"/>
        <v>45715</v>
      </c>
      <c r="AO1929" s="43">
        <f t="shared" si="564"/>
        <v>4658.07</v>
      </c>
    </row>
    <row r="1930" spans="1:41" s="24" customFormat="1" ht="15.75" customHeight="1" x14ac:dyDescent="0.35">
      <c r="A1930" s="36" t="s">
        <v>27</v>
      </c>
      <c r="B1930" s="36">
        <v>202509</v>
      </c>
      <c r="C1930" s="24" t="s">
        <v>736</v>
      </c>
      <c r="D1930" s="24" t="s">
        <v>119</v>
      </c>
      <c r="E1930" s="62">
        <v>45901</v>
      </c>
      <c r="F1930" s="62">
        <v>46265</v>
      </c>
      <c r="G1930" s="37" t="s">
        <v>2215</v>
      </c>
      <c r="H1930" s="36">
        <v>652421</v>
      </c>
      <c r="I1930" s="63">
        <v>22510</v>
      </c>
      <c r="J1930" s="24" t="s">
        <v>4835</v>
      </c>
      <c r="K1930" s="63">
        <f t="shared" si="547"/>
        <v>45901</v>
      </c>
      <c r="L1930" s="55">
        <f t="shared" si="548"/>
        <v>0.04</v>
      </c>
      <c r="M1930" s="76">
        <v>0.22500000000000001</v>
      </c>
      <c r="N1930" s="62">
        <v>45901</v>
      </c>
      <c r="O1930" s="62">
        <v>46265</v>
      </c>
      <c r="P1930" s="63"/>
      <c r="Q1930" s="63"/>
      <c r="R1930" s="78">
        <v>64</v>
      </c>
      <c r="S1930" s="63" t="str">
        <f>VLOOKUP(R1930,SA!$B$3:$C$11,2,1)</f>
        <v>56-65</v>
      </c>
      <c r="T1930" s="38" t="s">
        <v>98</v>
      </c>
      <c r="U1930" s="24" t="s">
        <v>5747</v>
      </c>
      <c r="V1930" s="24">
        <v>400000</v>
      </c>
      <c r="W1930" s="39">
        <f t="shared" si="549"/>
        <v>0</v>
      </c>
      <c r="X1930" s="29">
        <f t="shared" si="550"/>
        <v>0</v>
      </c>
      <c r="Y1930" s="40">
        <f t="shared" si="551"/>
        <v>365</v>
      </c>
      <c r="Z1930" s="38">
        <f t="shared" si="552"/>
        <v>46081</v>
      </c>
      <c r="AA1930" s="41">
        <f t="shared" si="553"/>
        <v>181</v>
      </c>
      <c r="AB1930" s="24" t="s">
        <v>113</v>
      </c>
      <c r="AC1930" s="41">
        <f t="shared" si="554"/>
        <v>11909.7282</v>
      </c>
      <c r="AD1930" s="41">
        <v>1</v>
      </c>
      <c r="AE1930" s="72">
        <f>INDEX(SA!$C$2:$G$11,MATCH(Details!S1930,SA!$C$2:$C$11,0),MATCH(Details!V1930,SA!$C$2:$G$2,0))*Y1930/(F1930-E1930+1)</f>
        <v>10092.99</v>
      </c>
      <c r="AF1930" s="41">
        <f t="shared" si="555"/>
        <v>0</v>
      </c>
      <c r="AG1930" s="41">
        <f t="shared" si="556"/>
        <v>0</v>
      </c>
      <c r="AH1930" s="41">
        <f t="shared" si="557"/>
        <v>1816.7382</v>
      </c>
      <c r="AI1930" s="60">
        <f t="shared" si="558"/>
        <v>403.71960000000001</v>
      </c>
      <c r="AJ1930" s="60">
        <f t="shared" si="559"/>
        <v>2270.9227500000002</v>
      </c>
      <c r="AK1930" s="60">
        <f t="shared" si="560"/>
        <v>5005.0169589041097</v>
      </c>
      <c r="AL1930" s="60">
        <f t="shared" si="561"/>
        <v>3678.6874647945206</v>
      </c>
      <c r="AM1930" s="41">
        <f t="shared" si="562"/>
        <v>3739.6601852054787</v>
      </c>
      <c r="AN1930" s="42">
        <f t="shared" si="563"/>
        <v>45715</v>
      </c>
      <c r="AO1930" s="43">
        <f t="shared" si="564"/>
        <v>10092.99</v>
      </c>
    </row>
    <row r="1931" spans="1:41" s="24" customFormat="1" ht="15.75" customHeight="1" x14ac:dyDescent="0.35">
      <c r="A1931" s="36" t="s">
        <v>27</v>
      </c>
      <c r="B1931" s="36">
        <v>202509</v>
      </c>
      <c r="C1931" s="24" t="s">
        <v>736</v>
      </c>
      <c r="D1931" s="24" t="s">
        <v>119</v>
      </c>
      <c r="E1931" s="62">
        <v>45901</v>
      </c>
      <c r="F1931" s="62">
        <v>46265</v>
      </c>
      <c r="G1931" s="37" t="s">
        <v>2216</v>
      </c>
      <c r="H1931" s="36">
        <v>652421</v>
      </c>
      <c r="I1931" s="63">
        <v>31701</v>
      </c>
      <c r="J1931" s="24" t="s">
        <v>4836</v>
      </c>
      <c r="K1931" s="63">
        <f t="shared" si="547"/>
        <v>45901</v>
      </c>
      <c r="L1931" s="55">
        <f t="shared" si="548"/>
        <v>0.04</v>
      </c>
      <c r="M1931" s="76">
        <v>0.22500000000000001</v>
      </c>
      <c r="N1931" s="62">
        <v>45901</v>
      </c>
      <c r="O1931" s="62">
        <v>46265</v>
      </c>
      <c r="P1931" s="63"/>
      <c r="Q1931" s="63"/>
      <c r="R1931" s="78">
        <v>38</v>
      </c>
      <c r="S1931" s="63" t="str">
        <f>VLOOKUP(R1931,SA!$B$3:$C$11,2,1)</f>
        <v>36-45</v>
      </c>
      <c r="T1931" s="38" t="s">
        <v>98</v>
      </c>
      <c r="U1931" s="24" t="s">
        <v>5743</v>
      </c>
      <c r="V1931" s="24">
        <v>400000</v>
      </c>
      <c r="W1931" s="39">
        <f t="shared" si="549"/>
        <v>0</v>
      </c>
      <c r="X1931" s="29">
        <f t="shared" si="550"/>
        <v>0</v>
      </c>
      <c r="Y1931" s="40">
        <f t="shared" si="551"/>
        <v>365</v>
      </c>
      <c r="Z1931" s="38">
        <f t="shared" si="552"/>
        <v>46081</v>
      </c>
      <c r="AA1931" s="41">
        <f t="shared" si="553"/>
        <v>181</v>
      </c>
      <c r="AB1931" s="24" t="s">
        <v>113</v>
      </c>
      <c r="AC1931" s="41">
        <f t="shared" si="554"/>
        <v>5496.5225999999993</v>
      </c>
      <c r="AD1931" s="41">
        <v>1</v>
      </c>
      <c r="AE1931" s="72">
        <f>INDEX(SA!$C$2:$G$11,MATCH(Details!S1931,SA!$C$2:$C$11,0),MATCH(Details!V1931,SA!$C$2:$G$2,0))*Y1931/(F1931-E1931+1)</f>
        <v>4658.07</v>
      </c>
      <c r="AF1931" s="41">
        <f t="shared" si="555"/>
        <v>0</v>
      </c>
      <c r="AG1931" s="41">
        <f t="shared" si="556"/>
        <v>0</v>
      </c>
      <c r="AH1931" s="41">
        <f t="shared" si="557"/>
        <v>838.45259999999996</v>
      </c>
      <c r="AI1931" s="60">
        <f t="shared" si="558"/>
        <v>186.3228</v>
      </c>
      <c r="AJ1931" s="60">
        <f t="shared" si="559"/>
        <v>1048.06575</v>
      </c>
      <c r="AK1931" s="60">
        <f t="shared" si="560"/>
        <v>2309.8922465753421</v>
      </c>
      <c r="AL1931" s="60">
        <f t="shared" si="561"/>
        <v>1697.7708012328765</v>
      </c>
      <c r="AM1931" s="41">
        <f t="shared" si="562"/>
        <v>1725.9106487671231</v>
      </c>
      <c r="AN1931" s="42">
        <f t="shared" si="563"/>
        <v>45715</v>
      </c>
      <c r="AO1931" s="43">
        <f t="shared" si="564"/>
        <v>4658.07</v>
      </c>
    </row>
    <row r="1932" spans="1:41" s="24" customFormat="1" ht="15.75" customHeight="1" x14ac:dyDescent="0.35">
      <c r="A1932" s="36" t="s">
        <v>27</v>
      </c>
      <c r="B1932" s="36">
        <v>202509</v>
      </c>
      <c r="C1932" s="24" t="s">
        <v>736</v>
      </c>
      <c r="D1932" s="24" t="s">
        <v>119</v>
      </c>
      <c r="E1932" s="62">
        <v>45901</v>
      </c>
      <c r="F1932" s="62">
        <v>46265</v>
      </c>
      <c r="G1932" s="37" t="s">
        <v>2217</v>
      </c>
      <c r="H1932" s="36">
        <v>652421</v>
      </c>
      <c r="I1932" s="63">
        <v>40745</v>
      </c>
      <c r="J1932" s="24" t="s">
        <v>4837</v>
      </c>
      <c r="K1932" s="63">
        <f t="shared" si="547"/>
        <v>45901</v>
      </c>
      <c r="L1932" s="55">
        <f t="shared" si="548"/>
        <v>0.04</v>
      </c>
      <c r="M1932" s="76">
        <v>0.22500000000000001</v>
      </c>
      <c r="N1932" s="62">
        <v>45901</v>
      </c>
      <c r="O1932" s="62">
        <v>46265</v>
      </c>
      <c r="P1932" s="63"/>
      <c r="Q1932" s="63"/>
      <c r="R1932" s="78">
        <v>14</v>
      </c>
      <c r="S1932" s="63" t="str">
        <f>VLOOKUP(R1932,SA!$B$3:$C$11,2,1)</f>
        <v>0-25</v>
      </c>
      <c r="T1932" s="38" t="s">
        <v>98</v>
      </c>
      <c r="U1932" s="24" t="s">
        <v>5746</v>
      </c>
      <c r="V1932" s="24">
        <v>400000</v>
      </c>
      <c r="W1932" s="39">
        <f t="shared" si="549"/>
        <v>0</v>
      </c>
      <c r="X1932" s="29">
        <f t="shared" si="550"/>
        <v>0</v>
      </c>
      <c r="Y1932" s="40">
        <f t="shared" si="551"/>
        <v>365</v>
      </c>
      <c r="Z1932" s="38">
        <f t="shared" si="552"/>
        <v>46081</v>
      </c>
      <c r="AA1932" s="41">
        <f t="shared" si="553"/>
        <v>181</v>
      </c>
      <c r="AB1932" s="24" t="s">
        <v>113</v>
      </c>
      <c r="AC1932" s="41">
        <f t="shared" si="554"/>
        <v>4043.8364000000001</v>
      </c>
      <c r="AD1932" s="41">
        <v>1</v>
      </c>
      <c r="AE1932" s="72">
        <f>INDEX(SA!$C$2:$G$11,MATCH(Details!S1932,SA!$C$2:$C$11,0),MATCH(Details!V1932,SA!$C$2:$G$2,0))*Y1932/(F1932-E1932+1)</f>
        <v>3426.98</v>
      </c>
      <c r="AF1932" s="41">
        <f t="shared" si="555"/>
        <v>0</v>
      </c>
      <c r="AG1932" s="41">
        <f t="shared" si="556"/>
        <v>0</v>
      </c>
      <c r="AH1932" s="41">
        <f t="shared" si="557"/>
        <v>616.85640000000001</v>
      </c>
      <c r="AI1932" s="60">
        <f t="shared" si="558"/>
        <v>137.07920000000001</v>
      </c>
      <c r="AJ1932" s="60">
        <f t="shared" si="559"/>
        <v>771.07050000000004</v>
      </c>
      <c r="AK1932" s="60">
        <f t="shared" si="560"/>
        <v>1699.4065205479453</v>
      </c>
      <c r="AL1932" s="60">
        <f t="shared" si="561"/>
        <v>1249.0637926027398</v>
      </c>
      <c r="AM1932" s="41">
        <f t="shared" si="562"/>
        <v>1269.7665073972601</v>
      </c>
      <c r="AN1932" s="42">
        <f t="shared" si="563"/>
        <v>45715</v>
      </c>
      <c r="AO1932" s="43">
        <f t="shared" si="564"/>
        <v>3426.98</v>
      </c>
    </row>
    <row r="1933" spans="1:41" s="24" customFormat="1" ht="15.75" customHeight="1" x14ac:dyDescent="0.35">
      <c r="A1933" s="36" t="s">
        <v>27</v>
      </c>
      <c r="B1933" s="36">
        <v>202509</v>
      </c>
      <c r="C1933" s="24" t="s">
        <v>736</v>
      </c>
      <c r="D1933" s="24" t="s">
        <v>119</v>
      </c>
      <c r="E1933" s="62">
        <v>45901</v>
      </c>
      <c r="F1933" s="62">
        <v>46265</v>
      </c>
      <c r="G1933" s="37" t="s">
        <v>2218</v>
      </c>
      <c r="H1933" s="36">
        <v>652423</v>
      </c>
      <c r="I1933" s="63">
        <v>42363</v>
      </c>
      <c r="J1933" s="24" t="s">
        <v>4838</v>
      </c>
      <c r="K1933" s="63">
        <f t="shared" si="547"/>
        <v>45901</v>
      </c>
      <c r="L1933" s="55">
        <f t="shared" si="548"/>
        <v>0.04</v>
      </c>
      <c r="M1933" s="76">
        <v>0.22500000000000001</v>
      </c>
      <c r="N1933" s="62">
        <v>45901</v>
      </c>
      <c r="O1933" s="62">
        <v>46265</v>
      </c>
      <c r="P1933" s="63"/>
      <c r="Q1933" s="63"/>
      <c r="R1933" s="78">
        <v>9</v>
      </c>
      <c r="S1933" s="63" t="str">
        <f>VLOOKUP(R1933,SA!$B$3:$C$11,2,1)</f>
        <v>0-25</v>
      </c>
      <c r="T1933" s="38" t="s">
        <v>98</v>
      </c>
      <c r="U1933" s="24" t="s">
        <v>5746</v>
      </c>
      <c r="V1933" s="24">
        <v>500000</v>
      </c>
      <c r="W1933" s="39">
        <f t="shared" si="549"/>
        <v>0</v>
      </c>
      <c r="X1933" s="29">
        <f t="shared" si="550"/>
        <v>0</v>
      </c>
      <c r="Y1933" s="40">
        <f t="shared" si="551"/>
        <v>365</v>
      </c>
      <c r="Z1933" s="38">
        <f t="shared" si="552"/>
        <v>46081</v>
      </c>
      <c r="AA1933" s="41">
        <f t="shared" si="553"/>
        <v>181</v>
      </c>
      <c r="AB1933" s="24" t="s">
        <v>113</v>
      </c>
      <c r="AC1933" s="41">
        <f t="shared" si="554"/>
        <v>4448.2106000000003</v>
      </c>
      <c r="AD1933" s="41">
        <v>1</v>
      </c>
      <c r="AE1933" s="72">
        <f>INDEX(SA!$C$2:$G$11,MATCH(Details!S1933,SA!$C$2:$C$11,0),MATCH(Details!V1933,SA!$C$2:$G$2,0))*Y1933/(F1933-E1933+1)</f>
        <v>3769.67</v>
      </c>
      <c r="AF1933" s="41">
        <f t="shared" si="555"/>
        <v>0</v>
      </c>
      <c r="AG1933" s="41">
        <f t="shared" si="556"/>
        <v>0</v>
      </c>
      <c r="AH1933" s="41">
        <f t="shared" si="557"/>
        <v>678.54060000000004</v>
      </c>
      <c r="AI1933" s="60">
        <f t="shared" si="558"/>
        <v>150.7868</v>
      </c>
      <c r="AJ1933" s="60">
        <f t="shared" si="559"/>
        <v>848.17574999999999</v>
      </c>
      <c r="AK1933" s="60">
        <f t="shared" si="560"/>
        <v>1869.3432054794521</v>
      </c>
      <c r="AL1933" s="60">
        <f t="shared" si="561"/>
        <v>1373.9672560273973</v>
      </c>
      <c r="AM1933" s="41">
        <f t="shared" si="562"/>
        <v>1396.7401939726028</v>
      </c>
      <c r="AN1933" s="42">
        <f t="shared" si="563"/>
        <v>45715</v>
      </c>
      <c r="AO1933" s="43">
        <f t="shared" si="564"/>
        <v>3769.67</v>
      </c>
    </row>
    <row r="1934" spans="1:41" s="24" customFormat="1" ht="15.75" customHeight="1" x14ac:dyDescent="0.35">
      <c r="A1934" s="36" t="s">
        <v>27</v>
      </c>
      <c r="B1934" s="36">
        <v>202509</v>
      </c>
      <c r="C1934" s="24" t="s">
        <v>736</v>
      </c>
      <c r="D1934" s="24" t="s">
        <v>119</v>
      </c>
      <c r="E1934" s="62">
        <v>45901</v>
      </c>
      <c r="F1934" s="62">
        <v>46265</v>
      </c>
      <c r="G1934" s="37" t="s">
        <v>2219</v>
      </c>
      <c r="H1934" s="36">
        <v>652423</v>
      </c>
      <c r="I1934" s="63">
        <v>32688</v>
      </c>
      <c r="J1934" s="24" t="s">
        <v>4839</v>
      </c>
      <c r="K1934" s="63">
        <f t="shared" si="547"/>
        <v>45901</v>
      </c>
      <c r="L1934" s="55">
        <f t="shared" si="548"/>
        <v>0.04</v>
      </c>
      <c r="M1934" s="76">
        <v>0.22500000000000001</v>
      </c>
      <c r="N1934" s="62">
        <v>45901</v>
      </c>
      <c r="O1934" s="62">
        <v>46265</v>
      </c>
      <c r="P1934" s="63"/>
      <c r="Q1934" s="63"/>
      <c r="R1934" s="78">
        <v>36</v>
      </c>
      <c r="S1934" s="63" t="str">
        <f>VLOOKUP(R1934,SA!$B$3:$C$11,2,1)</f>
        <v>36-45</v>
      </c>
      <c r="T1934" s="38" t="s">
        <v>97</v>
      </c>
      <c r="U1934" s="24" t="s">
        <v>5743</v>
      </c>
      <c r="V1934" s="24">
        <v>500000</v>
      </c>
      <c r="W1934" s="39">
        <f t="shared" si="549"/>
        <v>0</v>
      </c>
      <c r="X1934" s="29">
        <f t="shared" si="550"/>
        <v>0</v>
      </c>
      <c r="Y1934" s="40">
        <f t="shared" si="551"/>
        <v>365</v>
      </c>
      <c r="Z1934" s="38">
        <f t="shared" si="552"/>
        <v>46081</v>
      </c>
      <c r="AA1934" s="41">
        <f t="shared" si="553"/>
        <v>181</v>
      </c>
      <c r="AB1934" s="24" t="s">
        <v>113</v>
      </c>
      <c r="AC1934" s="41">
        <f t="shared" si="554"/>
        <v>6046.1902</v>
      </c>
      <c r="AD1934" s="41">
        <v>1</v>
      </c>
      <c r="AE1934" s="72">
        <f>INDEX(SA!$C$2:$G$11,MATCH(Details!S1934,SA!$C$2:$C$11,0),MATCH(Details!V1934,SA!$C$2:$G$2,0))*Y1934/(F1934-E1934+1)</f>
        <v>5123.8900000000003</v>
      </c>
      <c r="AF1934" s="41">
        <f t="shared" si="555"/>
        <v>0</v>
      </c>
      <c r="AG1934" s="41">
        <f t="shared" si="556"/>
        <v>0</v>
      </c>
      <c r="AH1934" s="41">
        <f t="shared" si="557"/>
        <v>922.30020000000002</v>
      </c>
      <c r="AI1934" s="60">
        <f t="shared" si="558"/>
        <v>204.9556</v>
      </c>
      <c r="AJ1934" s="60">
        <f t="shared" si="559"/>
        <v>1152.8752500000001</v>
      </c>
      <c r="AK1934" s="60">
        <f t="shared" si="560"/>
        <v>2540.8879178082193</v>
      </c>
      <c r="AL1934" s="60">
        <f t="shared" si="561"/>
        <v>1867.5526195890411</v>
      </c>
      <c r="AM1934" s="41">
        <f t="shared" si="562"/>
        <v>1898.5065304109589</v>
      </c>
      <c r="AN1934" s="42">
        <f t="shared" si="563"/>
        <v>45715</v>
      </c>
      <c r="AO1934" s="43">
        <f t="shared" si="564"/>
        <v>5123.8900000000003</v>
      </c>
    </row>
    <row r="1935" spans="1:41" s="24" customFormat="1" ht="15.75" customHeight="1" x14ac:dyDescent="0.35">
      <c r="A1935" s="36" t="s">
        <v>27</v>
      </c>
      <c r="B1935" s="36">
        <v>202509</v>
      </c>
      <c r="C1935" s="24" t="s">
        <v>736</v>
      </c>
      <c r="D1935" s="24" t="s">
        <v>119</v>
      </c>
      <c r="E1935" s="62">
        <v>45901</v>
      </c>
      <c r="F1935" s="62">
        <v>46265</v>
      </c>
      <c r="G1935" s="37" t="s">
        <v>2220</v>
      </c>
      <c r="H1935" s="36">
        <v>652423</v>
      </c>
      <c r="I1935" s="63">
        <v>20825</v>
      </c>
      <c r="J1935" s="24" t="s">
        <v>4840</v>
      </c>
      <c r="K1935" s="63">
        <f t="shared" si="547"/>
        <v>45901</v>
      </c>
      <c r="L1935" s="55">
        <f t="shared" si="548"/>
        <v>0.04</v>
      </c>
      <c r="M1935" s="76">
        <v>0.22500000000000001</v>
      </c>
      <c r="N1935" s="62">
        <v>45901</v>
      </c>
      <c r="O1935" s="62">
        <v>46265</v>
      </c>
      <c r="P1935" s="63"/>
      <c r="Q1935" s="63"/>
      <c r="R1935" s="78">
        <v>68</v>
      </c>
      <c r="S1935" s="63" t="str">
        <f>VLOOKUP(R1935,SA!$B$3:$C$11,2,1)</f>
        <v>66-70</v>
      </c>
      <c r="T1935" s="38" t="s">
        <v>98</v>
      </c>
      <c r="U1935" s="24" t="s">
        <v>5747</v>
      </c>
      <c r="V1935" s="24">
        <v>500000</v>
      </c>
      <c r="W1935" s="39">
        <f t="shared" si="549"/>
        <v>0</v>
      </c>
      <c r="X1935" s="29">
        <f t="shared" si="550"/>
        <v>0</v>
      </c>
      <c r="Y1935" s="40">
        <f t="shared" si="551"/>
        <v>365</v>
      </c>
      <c r="Z1935" s="38">
        <f t="shared" si="552"/>
        <v>46081</v>
      </c>
      <c r="AA1935" s="41">
        <f t="shared" si="553"/>
        <v>181</v>
      </c>
      <c r="AB1935" s="24" t="s">
        <v>113</v>
      </c>
      <c r="AC1935" s="41">
        <f t="shared" si="554"/>
        <v>18713.136199999997</v>
      </c>
      <c r="AD1935" s="41">
        <v>1</v>
      </c>
      <c r="AE1935" s="72">
        <f>INDEX(SA!$C$2:$G$11,MATCH(Details!S1935,SA!$C$2:$C$11,0),MATCH(Details!V1935,SA!$C$2:$G$2,0))*Y1935/(F1935-E1935+1)</f>
        <v>15858.589999999998</v>
      </c>
      <c r="AF1935" s="41">
        <f t="shared" si="555"/>
        <v>0</v>
      </c>
      <c r="AG1935" s="41">
        <f t="shared" si="556"/>
        <v>0</v>
      </c>
      <c r="AH1935" s="41">
        <f t="shared" si="557"/>
        <v>2854.5461999999998</v>
      </c>
      <c r="AI1935" s="60">
        <f t="shared" si="558"/>
        <v>634.34359999999992</v>
      </c>
      <c r="AJ1935" s="60">
        <f t="shared" si="559"/>
        <v>3568.1827499999995</v>
      </c>
      <c r="AK1935" s="60">
        <f t="shared" si="560"/>
        <v>7864.1227123287663</v>
      </c>
      <c r="AL1935" s="60">
        <f t="shared" si="561"/>
        <v>5780.130193561643</v>
      </c>
      <c r="AM1935" s="41">
        <f t="shared" si="562"/>
        <v>5875.9334564383553</v>
      </c>
      <c r="AN1935" s="42">
        <f t="shared" si="563"/>
        <v>45715</v>
      </c>
      <c r="AO1935" s="43">
        <f t="shared" si="564"/>
        <v>15858.589999999998</v>
      </c>
    </row>
    <row r="1936" spans="1:41" s="24" customFormat="1" ht="15.75" customHeight="1" x14ac:dyDescent="0.35">
      <c r="A1936" s="36" t="s">
        <v>27</v>
      </c>
      <c r="B1936" s="36">
        <v>202509</v>
      </c>
      <c r="C1936" s="24" t="s">
        <v>736</v>
      </c>
      <c r="D1936" s="24" t="s">
        <v>119</v>
      </c>
      <c r="E1936" s="62">
        <v>45901</v>
      </c>
      <c r="F1936" s="62">
        <v>46265</v>
      </c>
      <c r="G1936" s="37" t="s">
        <v>2221</v>
      </c>
      <c r="H1936" s="36">
        <v>652423</v>
      </c>
      <c r="I1936" s="63">
        <v>21702</v>
      </c>
      <c r="J1936" s="24" t="s">
        <v>4841</v>
      </c>
      <c r="K1936" s="63">
        <f t="shared" si="547"/>
        <v>45901</v>
      </c>
      <c r="L1936" s="55">
        <f t="shared" si="548"/>
        <v>0.04</v>
      </c>
      <c r="M1936" s="76">
        <v>0.22500000000000001</v>
      </c>
      <c r="N1936" s="62">
        <v>45901</v>
      </c>
      <c r="O1936" s="62">
        <v>46265</v>
      </c>
      <c r="P1936" s="63"/>
      <c r="Q1936" s="63"/>
      <c r="R1936" s="78">
        <v>66</v>
      </c>
      <c r="S1936" s="63" t="str">
        <f>VLOOKUP(R1936,SA!$B$3:$C$11,2,1)</f>
        <v>66-70</v>
      </c>
      <c r="T1936" s="38" t="s">
        <v>97</v>
      </c>
      <c r="U1936" s="24" t="s">
        <v>5744</v>
      </c>
      <c r="V1936" s="24">
        <v>500000</v>
      </c>
      <c r="W1936" s="39">
        <f t="shared" si="549"/>
        <v>0</v>
      </c>
      <c r="X1936" s="29">
        <f t="shared" si="550"/>
        <v>0</v>
      </c>
      <c r="Y1936" s="40">
        <f t="shared" si="551"/>
        <v>365</v>
      </c>
      <c r="Z1936" s="38">
        <f t="shared" si="552"/>
        <v>46081</v>
      </c>
      <c r="AA1936" s="41">
        <f t="shared" si="553"/>
        <v>181</v>
      </c>
      <c r="AB1936" s="24" t="s">
        <v>113</v>
      </c>
      <c r="AC1936" s="41">
        <f t="shared" si="554"/>
        <v>18713.136199999997</v>
      </c>
      <c r="AD1936" s="41">
        <v>1</v>
      </c>
      <c r="AE1936" s="72">
        <f>INDEX(SA!$C$2:$G$11,MATCH(Details!S1936,SA!$C$2:$C$11,0),MATCH(Details!V1936,SA!$C$2:$G$2,0))*Y1936/(F1936-E1936+1)</f>
        <v>15858.589999999998</v>
      </c>
      <c r="AF1936" s="41">
        <f t="shared" si="555"/>
        <v>0</v>
      </c>
      <c r="AG1936" s="41">
        <f t="shared" si="556"/>
        <v>0</v>
      </c>
      <c r="AH1936" s="41">
        <f t="shared" si="557"/>
        <v>2854.5461999999998</v>
      </c>
      <c r="AI1936" s="60">
        <f t="shared" si="558"/>
        <v>634.34359999999992</v>
      </c>
      <c r="AJ1936" s="60">
        <f t="shared" si="559"/>
        <v>3568.1827499999995</v>
      </c>
      <c r="AK1936" s="60">
        <f t="shared" si="560"/>
        <v>7864.1227123287663</v>
      </c>
      <c r="AL1936" s="60">
        <f t="shared" si="561"/>
        <v>5780.130193561643</v>
      </c>
      <c r="AM1936" s="41">
        <f t="shared" si="562"/>
        <v>5875.9334564383553</v>
      </c>
      <c r="AN1936" s="42">
        <f t="shared" si="563"/>
        <v>45715</v>
      </c>
      <c r="AO1936" s="43">
        <f t="shared" si="564"/>
        <v>15858.589999999998</v>
      </c>
    </row>
    <row r="1937" spans="1:41" s="24" customFormat="1" ht="15.75" customHeight="1" x14ac:dyDescent="0.35">
      <c r="A1937" s="36" t="s">
        <v>27</v>
      </c>
      <c r="B1937" s="36">
        <v>202509</v>
      </c>
      <c r="C1937" s="24" t="s">
        <v>736</v>
      </c>
      <c r="D1937" s="24" t="s">
        <v>119</v>
      </c>
      <c r="E1937" s="62">
        <v>45901</v>
      </c>
      <c r="F1937" s="62">
        <v>46265</v>
      </c>
      <c r="G1937" s="37" t="s">
        <v>451</v>
      </c>
      <c r="H1937" s="36">
        <v>652423</v>
      </c>
      <c r="I1937" s="63">
        <v>32235</v>
      </c>
      <c r="J1937" s="24" t="s">
        <v>4842</v>
      </c>
      <c r="K1937" s="63">
        <f t="shared" si="547"/>
        <v>45901</v>
      </c>
      <c r="L1937" s="55">
        <f t="shared" si="548"/>
        <v>0.04</v>
      </c>
      <c r="M1937" s="76">
        <v>0.22500000000000001</v>
      </c>
      <c r="N1937" s="62">
        <v>45901</v>
      </c>
      <c r="O1937" s="62">
        <v>46265</v>
      </c>
      <c r="P1937" s="63"/>
      <c r="Q1937" s="63"/>
      <c r="R1937" s="78">
        <v>37</v>
      </c>
      <c r="S1937" s="63" t="str">
        <f>VLOOKUP(R1937,SA!$B$3:$C$11,2,1)</f>
        <v>36-45</v>
      </c>
      <c r="T1937" s="38" t="s">
        <v>98</v>
      </c>
      <c r="U1937" s="24" t="s">
        <v>56</v>
      </c>
      <c r="V1937" s="24">
        <v>500000</v>
      </c>
      <c r="W1937" s="39">
        <f t="shared" si="549"/>
        <v>500000</v>
      </c>
      <c r="X1937" s="29">
        <f t="shared" si="550"/>
        <v>1</v>
      </c>
      <c r="Y1937" s="40">
        <f t="shared" si="551"/>
        <v>365</v>
      </c>
      <c r="Z1937" s="38">
        <f t="shared" si="552"/>
        <v>46081</v>
      </c>
      <c r="AA1937" s="41">
        <f t="shared" si="553"/>
        <v>181</v>
      </c>
      <c r="AB1937" s="24" t="s">
        <v>113</v>
      </c>
      <c r="AC1937" s="41">
        <f t="shared" si="554"/>
        <v>6046.1902</v>
      </c>
      <c r="AD1937" s="41">
        <v>1</v>
      </c>
      <c r="AE1937" s="72">
        <f>INDEX(SA!$C$2:$G$11,MATCH(Details!S1937,SA!$C$2:$C$11,0),MATCH(Details!V1937,SA!$C$2:$G$2,0))*Y1937/(F1937-E1937+1)</f>
        <v>5123.8900000000003</v>
      </c>
      <c r="AF1937" s="41">
        <f t="shared" si="555"/>
        <v>0</v>
      </c>
      <c r="AG1937" s="41">
        <f t="shared" si="556"/>
        <v>0</v>
      </c>
      <c r="AH1937" s="41">
        <f t="shared" si="557"/>
        <v>922.30020000000002</v>
      </c>
      <c r="AI1937" s="60">
        <f t="shared" si="558"/>
        <v>204.9556</v>
      </c>
      <c r="AJ1937" s="60">
        <f t="shared" si="559"/>
        <v>1152.8752500000001</v>
      </c>
      <c r="AK1937" s="60">
        <f t="shared" si="560"/>
        <v>2540.8879178082193</v>
      </c>
      <c r="AL1937" s="60">
        <f t="shared" si="561"/>
        <v>1867.5526195890411</v>
      </c>
      <c r="AM1937" s="41">
        <f t="shared" si="562"/>
        <v>1898.5065304109589</v>
      </c>
      <c r="AN1937" s="42">
        <f t="shared" si="563"/>
        <v>45715</v>
      </c>
      <c r="AO1937" s="43">
        <f t="shared" si="564"/>
        <v>5123.8900000000003</v>
      </c>
    </row>
    <row r="1938" spans="1:41" s="24" customFormat="1" ht="15.75" customHeight="1" x14ac:dyDescent="0.35">
      <c r="A1938" s="36" t="s">
        <v>27</v>
      </c>
      <c r="B1938" s="36">
        <v>202509</v>
      </c>
      <c r="C1938" s="24" t="s">
        <v>736</v>
      </c>
      <c r="D1938" s="24" t="s">
        <v>119</v>
      </c>
      <c r="E1938" s="62">
        <v>45901</v>
      </c>
      <c r="F1938" s="62">
        <v>46265</v>
      </c>
      <c r="G1938" s="37" t="s">
        <v>2222</v>
      </c>
      <c r="H1938" s="36">
        <v>652425</v>
      </c>
      <c r="I1938" s="63">
        <v>42782</v>
      </c>
      <c r="J1938" s="24" t="s">
        <v>4843</v>
      </c>
      <c r="K1938" s="63">
        <f t="shared" si="547"/>
        <v>45901</v>
      </c>
      <c r="L1938" s="55">
        <f t="shared" si="548"/>
        <v>0.04</v>
      </c>
      <c r="M1938" s="76">
        <v>0.22500000000000001</v>
      </c>
      <c r="N1938" s="62">
        <v>45901</v>
      </c>
      <c r="O1938" s="62">
        <v>46265</v>
      </c>
      <c r="P1938" s="63"/>
      <c r="Q1938" s="63"/>
      <c r="R1938" s="78">
        <v>8</v>
      </c>
      <c r="S1938" s="63" t="str">
        <f>VLOOKUP(R1938,SA!$B$3:$C$11,2,1)</f>
        <v>0-25</v>
      </c>
      <c r="T1938" s="38" t="s">
        <v>98</v>
      </c>
      <c r="U1938" s="24" t="s">
        <v>5746</v>
      </c>
      <c r="V1938" s="24">
        <v>500000</v>
      </c>
      <c r="W1938" s="39">
        <f t="shared" si="549"/>
        <v>0</v>
      </c>
      <c r="X1938" s="29">
        <f t="shared" si="550"/>
        <v>0</v>
      </c>
      <c r="Y1938" s="40">
        <f t="shared" si="551"/>
        <v>365</v>
      </c>
      <c r="Z1938" s="38">
        <f t="shared" si="552"/>
        <v>46081</v>
      </c>
      <c r="AA1938" s="41">
        <f t="shared" si="553"/>
        <v>181</v>
      </c>
      <c r="AB1938" s="24" t="s">
        <v>113</v>
      </c>
      <c r="AC1938" s="41">
        <f t="shared" si="554"/>
        <v>4448.2106000000003</v>
      </c>
      <c r="AD1938" s="41">
        <v>1</v>
      </c>
      <c r="AE1938" s="72">
        <f>INDEX(SA!$C$2:$G$11,MATCH(Details!S1938,SA!$C$2:$C$11,0),MATCH(Details!V1938,SA!$C$2:$G$2,0))*Y1938/(F1938-E1938+1)</f>
        <v>3769.67</v>
      </c>
      <c r="AF1938" s="41">
        <f t="shared" si="555"/>
        <v>0</v>
      </c>
      <c r="AG1938" s="41">
        <f t="shared" si="556"/>
        <v>0</v>
      </c>
      <c r="AH1938" s="41">
        <f t="shared" si="557"/>
        <v>678.54060000000004</v>
      </c>
      <c r="AI1938" s="60">
        <f t="shared" si="558"/>
        <v>150.7868</v>
      </c>
      <c r="AJ1938" s="60">
        <f t="shared" si="559"/>
        <v>848.17574999999999</v>
      </c>
      <c r="AK1938" s="60">
        <f t="shared" si="560"/>
        <v>1869.3432054794521</v>
      </c>
      <c r="AL1938" s="60">
        <f t="shared" si="561"/>
        <v>1373.9672560273973</v>
      </c>
      <c r="AM1938" s="41">
        <f t="shared" si="562"/>
        <v>1396.7401939726028</v>
      </c>
      <c r="AN1938" s="42">
        <f t="shared" si="563"/>
        <v>45715</v>
      </c>
      <c r="AO1938" s="43">
        <f t="shared" si="564"/>
        <v>3769.67</v>
      </c>
    </row>
    <row r="1939" spans="1:41" s="24" customFormat="1" ht="15.75" customHeight="1" x14ac:dyDescent="0.35">
      <c r="A1939" s="36" t="s">
        <v>27</v>
      </c>
      <c r="B1939" s="36">
        <v>202509</v>
      </c>
      <c r="C1939" s="24" t="s">
        <v>736</v>
      </c>
      <c r="D1939" s="24" t="s">
        <v>119</v>
      </c>
      <c r="E1939" s="62">
        <v>45901</v>
      </c>
      <c r="F1939" s="62">
        <v>46265</v>
      </c>
      <c r="G1939" s="37" t="s">
        <v>2223</v>
      </c>
      <c r="H1939" s="36">
        <v>652425</v>
      </c>
      <c r="I1939" s="63">
        <v>43862</v>
      </c>
      <c r="J1939" s="24" t="s">
        <v>4844</v>
      </c>
      <c r="K1939" s="63">
        <f t="shared" si="547"/>
        <v>45901</v>
      </c>
      <c r="L1939" s="55">
        <f t="shared" si="548"/>
        <v>0.04</v>
      </c>
      <c r="M1939" s="76">
        <v>0.22500000000000001</v>
      </c>
      <c r="N1939" s="62">
        <v>45901</v>
      </c>
      <c r="O1939" s="62">
        <v>46265</v>
      </c>
      <c r="P1939" s="63"/>
      <c r="Q1939" s="63"/>
      <c r="R1939" s="78">
        <v>5</v>
      </c>
      <c r="S1939" s="63" t="str">
        <f>VLOOKUP(R1939,SA!$B$3:$C$11,2,1)</f>
        <v>0-25</v>
      </c>
      <c r="T1939" s="38" t="s">
        <v>98</v>
      </c>
      <c r="U1939" s="24" t="s">
        <v>5746</v>
      </c>
      <c r="V1939" s="24">
        <v>500000</v>
      </c>
      <c r="W1939" s="39">
        <f t="shared" si="549"/>
        <v>0</v>
      </c>
      <c r="X1939" s="29">
        <f t="shared" si="550"/>
        <v>0</v>
      </c>
      <c r="Y1939" s="40">
        <f t="shared" si="551"/>
        <v>365</v>
      </c>
      <c r="Z1939" s="38">
        <f t="shared" si="552"/>
        <v>46081</v>
      </c>
      <c r="AA1939" s="41">
        <f t="shared" si="553"/>
        <v>181</v>
      </c>
      <c r="AB1939" s="24" t="s">
        <v>113</v>
      </c>
      <c r="AC1939" s="41">
        <f t="shared" si="554"/>
        <v>4448.2106000000003</v>
      </c>
      <c r="AD1939" s="41">
        <v>1</v>
      </c>
      <c r="AE1939" s="72">
        <f>INDEX(SA!$C$2:$G$11,MATCH(Details!S1939,SA!$C$2:$C$11,0),MATCH(Details!V1939,SA!$C$2:$G$2,0))*Y1939/(F1939-E1939+1)</f>
        <v>3769.67</v>
      </c>
      <c r="AF1939" s="41">
        <f t="shared" si="555"/>
        <v>0</v>
      </c>
      <c r="AG1939" s="41">
        <f t="shared" si="556"/>
        <v>0</v>
      </c>
      <c r="AH1939" s="41">
        <f t="shared" si="557"/>
        <v>678.54060000000004</v>
      </c>
      <c r="AI1939" s="60">
        <f t="shared" si="558"/>
        <v>150.7868</v>
      </c>
      <c r="AJ1939" s="60">
        <f t="shared" si="559"/>
        <v>848.17574999999999</v>
      </c>
      <c r="AK1939" s="60">
        <f t="shared" si="560"/>
        <v>1869.3432054794521</v>
      </c>
      <c r="AL1939" s="60">
        <f t="shared" si="561"/>
        <v>1373.9672560273973</v>
      </c>
      <c r="AM1939" s="41">
        <f t="shared" si="562"/>
        <v>1396.7401939726028</v>
      </c>
      <c r="AN1939" s="42">
        <f t="shared" si="563"/>
        <v>45715</v>
      </c>
      <c r="AO1939" s="43">
        <f t="shared" si="564"/>
        <v>3769.67</v>
      </c>
    </row>
    <row r="1940" spans="1:41" s="24" customFormat="1" ht="15.75" customHeight="1" x14ac:dyDescent="0.35">
      <c r="A1940" s="36" t="s">
        <v>27</v>
      </c>
      <c r="B1940" s="36">
        <v>202509</v>
      </c>
      <c r="C1940" s="24" t="s">
        <v>736</v>
      </c>
      <c r="D1940" s="24" t="s">
        <v>119</v>
      </c>
      <c r="E1940" s="62">
        <v>45901</v>
      </c>
      <c r="F1940" s="62">
        <v>46265</v>
      </c>
      <c r="G1940" s="37" t="s">
        <v>2224</v>
      </c>
      <c r="H1940" s="36">
        <v>652425</v>
      </c>
      <c r="I1940" s="63">
        <v>24380</v>
      </c>
      <c r="J1940" s="24" t="s">
        <v>4845</v>
      </c>
      <c r="K1940" s="63">
        <f t="shared" si="547"/>
        <v>45901</v>
      </c>
      <c r="L1940" s="55">
        <f t="shared" si="548"/>
        <v>0.04</v>
      </c>
      <c r="M1940" s="76">
        <v>0.22500000000000001</v>
      </c>
      <c r="N1940" s="62">
        <v>45901</v>
      </c>
      <c r="O1940" s="62">
        <v>46265</v>
      </c>
      <c r="P1940" s="63"/>
      <c r="Q1940" s="63"/>
      <c r="R1940" s="78">
        <v>58</v>
      </c>
      <c r="S1940" s="63" t="str">
        <f>VLOOKUP(R1940,SA!$B$3:$C$11,2,1)</f>
        <v>56-65</v>
      </c>
      <c r="T1940" s="38" t="s">
        <v>98</v>
      </c>
      <c r="U1940" s="24" t="s">
        <v>5747</v>
      </c>
      <c r="V1940" s="24">
        <v>500000</v>
      </c>
      <c r="W1940" s="39">
        <f t="shared" si="549"/>
        <v>0</v>
      </c>
      <c r="X1940" s="29">
        <f t="shared" si="550"/>
        <v>0</v>
      </c>
      <c r="Y1940" s="40">
        <f t="shared" si="551"/>
        <v>365</v>
      </c>
      <c r="Z1940" s="38">
        <f t="shared" si="552"/>
        <v>46081</v>
      </c>
      <c r="AA1940" s="41">
        <f t="shared" si="553"/>
        <v>181</v>
      </c>
      <c r="AB1940" s="24" t="s">
        <v>113</v>
      </c>
      <c r="AC1940" s="41">
        <f t="shared" si="554"/>
        <v>13100.714</v>
      </c>
      <c r="AD1940" s="41">
        <v>1</v>
      </c>
      <c r="AE1940" s="72">
        <f>INDEX(SA!$C$2:$G$11,MATCH(Details!S1940,SA!$C$2:$C$11,0),MATCH(Details!V1940,SA!$C$2:$G$2,0))*Y1940/(F1940-E1940+1)</f>
        <v>11102.3</v>
      </c>
      <c r="AF1940" s="41">
        <f t="shared" si="555"/>
        <v>0</v>
      </c>
      <c r="AG1940" s="41">
        <f t="shared" si="556"/>
        <v>0</v>
      </c>
      <c r="AH1940" s="41">
        <f t="shared" si="557"/>
        <v>1998.4139999999998</v>
      </c>
      <c r="AI1940" s="60">
        <f t="shared" si="558"/>
        <v>444.09199999999998</v>
      </c>
      <c r="AJ1940" s="60">
        <f t="shared" si="559"/>
        <v>2498.0174999999999</v>
      </c>
      <c r="AK1940" s="60">
        <f t="shared" si="560"/>
        <v>5505.5241095890406</v>
      </c>
      <c r="AL1940" s="60">
        <f t="shared" si="561"/>
        <v>4046.5602205479449</v>
      </c>
      <c r="AM1940" s="41">
        <f t="shared" si="562"/>
        <v>4113.6302794520543</v>
      </c>
      <c r="AN1940" s="42">
        <f t="shared" si="563"/>
        <v>45715</v>
      </c>
      <c r="AO1940" s="43">
        <f t="shared" si="564"/>
        <v>11102.3</v>
      </c>
    </row>
    <row r="1941" spans="1:41" s="24" customFormat="1" ht="15.75" customHeight="1" x14ac:dyDescent="0.35">
      <c r="A1941" s="36" t="s">
        <v>27</v>
      </c>
      <c r="B1941" s="36">
        <v>202509</v>
      </c>
      <c r="C1941" s="24" t="s">
        <v>736</v>
      </c>
      <c r="D1941" s="24" t="s">
        <v>119</v>
      </c>
      <c r="E1941" s="62">
        <v>45901</v>
      </c>
      <c r="F1941" s="62">
        <v>46265</v>
      </c>
      <c r="G1941" s="37" t="s">
        <v>2225</v>
      </c>
      <c r="H1941" s="36">
        <v>652425</v>
      </c>
      <c r="I1941" s="63">
        <v>33265</v>
      </c>
      <c r="J1941" s="24" t="s">
        <v>4846</v>
      </c>
      <c r="K1941" s="63">
        <f t="shared" si="547"/>
        <v>45901</v>
      </c>
      <c r="L1941" s="55">
        <f t="shared" si="548"/>
        <v>0.04</v>
      </c>
      <c r="M1941" s="76">
        <v>0.22500000000000001</v>
      </c>
      <c r="N1941" s="62">
        <v>45901</v>
      </c>
      <c r="O1941" s="62">
        <v>46265</v>
      </c>
      <c r="P1941" s="63"/>
      <c r="Q1941" s="63"/>
      <c r="R1941" s="78">
        <v>34</v>
      </c>
      <c r="S1941" s="63" t="str">
        <f>VLOOKUP(R1941,SA!$B$3:$C$11,2,1)</f>
        <v>26-35</v>
      </c>
      <c r="T1941" s="38" t="s">
        <v>98</v>
      </c>
      <c r="U1941" s="24" t="s">
        <v>5743</v>
      </c>
      <c r="V1941" s="24">
        <v>500000</v>
      </c>
      <c r="W1941" s="39">
        <f t="shared" si="549"/>
        <v>0</v>
      </c>
      <c r="X1941" s="29">
        <f t="shared" si="550"/>
        <v>0</v>
      </c>
      <c r="Y1941" s="40">
        <f t="shared" si="551"/>
        <v>365</v>
      </c>
      <c r="Z1941" s="38">
        <f t="shared" si="552"/>
        <v>46081</v>
      </c>
      <c r="AA1941" s="41">
        <f t="shared" si="553"/>
        <v>181</v>
      </c>
      <c r="AB1941" s="24" t="s">
        <v>113</v>
      </c>
      <c r="AC1941" s="41">
        <f t="shared" si="554"/>
        <v>4986.3141999999998</v>
      </c>
      <c r="AD1941" s="41">
        <v>1</v>
      </c>
      <c r="AE1941" s="72">
        <f>INDEX(SA!$C$2:$G$11,MATCH(Details!S1941,SA!$C$2:$C$11,0),MATCH(Details!V1941,SA!$C$2:$G$2,0))*Y1941/(F1941-E1941+1)</f>
        <v>4225.6899999999996</v>
      </c>
      <c r="AF1941" s="41">
        <f t="shared" si="555"/>
        <v>0</v>
      </c>
      <c r="AG1941" s="41">
        <f t="shared" si="556"/>
        <v>0</v>
      </c>
      <c r="AH1941" s="41">
        <f t="shared" si="557"/>
        <v>760.62419999999986</v>
      </c>
      <c r="AI1941" s="60">
        <f t="shared" si="558"/>
        <v>169.02759999999998</v>
      </c>
      <c r="AJ1941" s="60">
        <f t="shared" si="559"/>
        <v>950.78024999999991</v>
      </c>
      <c r="AK1941" s="60">
        <f t="shared" si="560"/>
        <v>2095.479150684931</v>
      </c>
      <c r="AL1941" s="60">
        <f t="shared" si="561"/>
        <v>1540.1771757534243</v>
      </c>
      <c r="AM1941" s="41">
        <f t="shared" si="562"/>
        <v>1565.7049742465756</v>
      </c>
      <c r="AN1941" s="42">
        <f t="shared" si="563"/>
        <v>45715</v>
      </c>
      <c r="AO1941" s="43">
        <f t="shared" si="564"/>
        <v>4225.6899999999996</v>
      </c>
    </row>
    <row r="1942" spans="1:41" s="24" customFormat="1" ht="15.75" customHeight="1" x14ac:dyDescent="0.35">
      <c r="A1942" s="36" t="s">
        <v>27</v>
      </c>
      <c r="B1942" s="36">
        <v>202509</v>
      </c>
      <c r="C1942" s="24" t="s">
        <v>736</v>
      </c>
      <c r="D1942" s="24" t="s">
        <v>119</v>
      </c>
      <c r="E1942" s="62">
        <v>45901</v>
      </c>
      <c r="F1942" s="62">
        <v>46265</v>
      </c>
      <c r="G1942" s="37" t="s">
        <v>293</v>
      </c>
      <c r="H1942" s="36">
        <v>652425</v>
      </c>
      <c r="I1942" s="63">
        <v>32016</v>
      </c>
      <c r="J1942" s="24" t="s">
        <v>4847</v>
      </c>
      <c r="K1942" s="63">
        <f t="shared" si="547"/>
        <v>45901</v>
      </c>
      <c r="L1942" s="55">
        <f t="shared" si="548"/>
        <v>0.04</v>
      </c>
      <c r="M1942" s="76">
        <v>0.22500000000000001</v>
      </c>
      <c r="N1942" s="62">
        <v>45901</v>
      </c>
      <c r="O1942" s="62">
        <v>46265</v>
      </c>
      <c r="P1942" s="63"/>
      <c r="Q1942" s="63"/>
      <c r="R1942" s="78">
        <v>38</v>
      </c>
      <c r="S1942" s="63" t="str">
        <f>VLOOKUP(R1942,SA!$B$3:$C$11,2,1)</f>
        <v>36-45</v>
      </c>
      <c r="T1942" s="38" t="s">
        <v>97</v>
      </c>
      <c r="U1942" s="24" t="s">
        <v>56</v>
      </c>
      <c r="V1942" s="24">
        <v>500000</v>
      </c>
      <c r="W1942" s="39">
        <f t="shared" si="549"/>
        <v>500000</v>
      </c>
      <c r="X1942" s="29">
        <f t="shared" si="550"/>
        <v>1</v>
      </c>
      <c r="Y1942" s="40">
        <f t="shared" si="551"/>
        <v>365</v>
      </c>
      <c r="Z1942" s="38">
        <f t="shared" si="552"/>
        <v>46081</v>
      </c>
      <c r="AA1942" s="41">
        <f t="shared" si="553"/>
        <v>181</v>
      </c>
      <c r="AB1942" s="24" t="s">
        <v>113</v>
      </c>
      <c r="AC1942" s="41">
        <f t="shared" si="554"/>
        <v>6046.1902</v>
      </c>
      <c r="AD1942" s="41">
        <v>1</v>
      </c>
      <c r="AE1942" s="72">
        <f>INDEX(SA!$C$2:$G$11,MATCH(Details!S1942,SA!$C$2:$C$11,0),MATCH(Details!V1942,SA!$C$2:$G$2,0))*Y1942/(F1942-E1942+1)</f>
        <v>5123.8900000000003</v>
      </c>
      <c r="AF1942" s="41">
        <f t="shared" si="555"/>
        <v>0</v>
      </c>
      <c r="AG1942" s="41">
        <f t="shared" si="556"/>
        <v>0</v>
      </c>
      <c r="AH1942" s="41">
        <f t="shared" si="557"/>
        <v>922.30020000000002</v>
      </c>
      <c r="AI1942" s="60">
        <f t="shared" si="558"/>
        <v>204.9556</v>
      </c>
      <c r="AJ1942" s="60">
        <f t="shared" si="559"/>
        <v>1152.8752500000001</v>
      </c>
      <c r="AK1942" s="60">
        <f t="shared" si="560"/>
        <v>2540.8879178082193</v>
      </c>
      <c r="AL1942" s="60">
        <f t="shared" si="561"/>
        <v>1867.5526195890411</v>
      </c>
      <c r="AM1942" s="41">
        <f t="shared" si="562"/>
        <v>1898.5065304109589</v>
      </c>
      <c r="AN1942" s="42">
        <f t="shared" si="563"/>
        <v>45715</v>
      </c>
      <c r="AO1942" s="43">
        <f t="shared" si="564"/>
        <v>5123.8900000000003</v>
      </c>
    </row>
    <row r="1943" spans="1:41" s="24" customFormat="1" ht="15.75" customHeight="1" x14ac:dyDescent="0.35">
      <c r="A1943" s="36" t="s">
        <v>27</v>
      </c>
      <c r="B1943" s="36">
        <v>202509</v>
      </c>
      <c r="C1943" s="24" t="s">
        <v>736</v>
      </c>
      <c r="D1943" s="24" t="s">
        <v>119</v>
      </c>
      <c r="E1943" s="62">
        <v>45901</v>
      </c>
      <c r="F1943" s="62">
        <v>46265</v>
      </c>
      <c r="G1943" s="37" t="s">
        <v>2226</v>
      </c>
      <c r="H1943" s="36">
        <v>652427</v>
      </c>
      <c r="I1943" s="63">
        <v>19410</v>
      </c>
      <c r="J1943" s="24" t="s">
        <v>4848</v>
      </c>
      <c r="K1943" s="63">
        <f t="shared" si="547"/>
        <v>45901</v>
      </c>
      <c r="L1943" s="55">
        <f t="shared" si="548"/>
        <v>0.04</v>
      </c>
      <c r="M1943" s="76">
        <v>0.22500000000000001</v>
      </c>
      <c r="N1943" s="62">
        <v>45901</v>
      </c>
      <c r="O1943" s="62">
        <v>46265</v>
      </c>
      <c r="P1943" s="63"/>
      <c r="Q1943" s="63"/>
      <c r="R1943" s="78">
        <v>72</v>
      </c>
      <c r="S1943" s="63" t="str">
        <f>VLOOKUP(R1943,SA!$B$3:$C$11,2,1)</f>
        <v>71-75</v>
      </c>
      <c r="T1943" s="38" t="s">
        <v>97</v>
      </c>
      <c r="U1943" s="24" t="s">
        <v>5744</v>
      </c>
      <c r="V1943" s="24">
        <v>500000</v>
      </c>
      <c r="W1943" s="39">
        <f t="shared" si="549"/>
        <v>0</v>
      </c>
      <c r="X1943" s="29">
        <f t="shared" si="550"/>
        <v>0</v>
      </c>
      <c r="Y1943" s="40">
        <f t="shared" si="551"/>
        <v>365</v>
      </c>
      <c r="Z1943" s="38">
        <f t="shared" si="552"/>
        <v>46081</v>
      </c>
      <c r="AA1943" s="41">
        <f t="shared" si="553"/>
        <v>181</v>
      </c>
      <c r="AB1943" s="24" t="s">
        <v>113</v>
      </c>
      <c r="AC1943" s="41">
        <f t="shared" si="554"/>
        <v>23735.924199999998</v>
      </c>
      <c r="AD1943" s="41">
        <v>1</v>
      </c>
      <c r="AE1943" s="72">
        <f>INDEX(SA!$C$2:$G$11,MATCH(Details!S1943,SA!$C$2:$C$11,0),MATCH(Details!V1943,SA!$C$2:$G$2,0))*Y1943/(F1943-E1943+1)</f>
        <v>20115.189999999999</v>
      </c>
      <c r="AF1943" s="41">
        <f t="shared" si="555"/>
        <v>0</v>
      </c>
      <c r="AG1943" s="41">
        <f t="shared" si="556"/>
        <v>0</v>
      </c>
      <c r="AH1943" s="41">
        <f t="shared" si="557"/>
        <v>3620.7341999999994</v>
      </c>
      <c r="AI1943" s="60">
        <f t="shared" si="558"/>
        <v>804.60759999999993</v>
      </c>
      <c r="AJ1943" s="60">
        <f t="shared" si="559"/>
        <v>4525.9177499999996</v>
      </c>
      <c r="AK1943" s="60">
        <f t="shared" si="560"/>
        <v>9974.9298356164381</v>
      </c>
      <c r="AL1943" s="60">
        <f t="shared" si="561"/>
        <v>7331.5734291780818</v>
      </c>
      <c r="AM1943" s="41">
        <f t="shared" si="562"/>
        <v>7453.091220821917</v>
      </c>
      <c r="AN1943" s="42">
        <f t="shared" si="563"/>
        <v>45715</v>
      </c>
      <c r="AO1943" s="43">
        <f t="shared" si="564"/>
        <v>20115.189999999999</v>
      </c>
    </row>
    <row r="1944" spans="1:41" s="24" customFormat="1" ht="15.75" customHeight="1" x14ac:dyDescent="0.35">
      <c r="A1944" s="36" t="s">
        <v>27</v>
      </c>
      <c r="B1944" s="36">
        <v>202509</v>
      </c>
      <c r="C1944" s="24" t="s">
        <v>736</v>
      </c>
      <c r="D1944" s="24" t="s">
        <v>119</v>
      </c>
      <c r="E1944" s="62">
        <v>45901</v>
      </c>
      <c r="F1944" s="62">
        <v>46265</v>
      </c>
      <c r="G1944" s="37" t="s">
        <v>2227</v>
      </c>
      <c r="H1944" s="36">
        <v>652427</v>
      </c>
      <c r="I1944" s="63">
        <v>43369</v>
      </c>
      <c r="J1944" s="24" t="s">
        <v>4849</v>
      </c>
      <c r="K1944" s="63">
        <f t="shared" si="547"/>
        <v>45901</v>
      </c>
      <c r="L1944" s="55">
        <f t="shared" si="548"/>
        <v>0.04</v>
      </c>
      <c r="M1944" s="76">
        <v>0.22500000000000001</v>
      </c>
      <c r="N1944" s="62">
        <v>45901</v>
      </c>
      <c r="O1944" s="62">
        <v>46265</v>
      </c>
      <c r="P1944" s="63"/>
      <c r="Q1944" s="63"/>
      <c r="R1944" s="78">
        <v>6</v>
      </c>
      <c r="S1944" s="63" t="str">
        <f>VLOOKUP(R1944,SA!$B$3:$C$11,2,1)</f>
        <v>0-25</v>
      </c>
      <c r="T1944" s="38" t="s">
        <v>98</v>
      </c>
      <c r="U1944" s="24" t="s">
        <v>5746</v>
      </c>
      <c r="V1944" s="24">
        <v>500000</v>
      </c>
      <c r="W1944" s="39">
        <f t="shared" si="549"/>
        <v>0</v>
      </c>
      <c r="X1944" s="29">
        <f t="shared" si="550"/>
        <v>0</v>
      </c>
      <c r="Y1944" s="40">
        <f t="shared" si="551"/>
        <v>365</v>
      </c>
      <c r="Z1944" s="38">
        <f t="shared" si="552"/>
        <v>46081</v>
      </c>
      <c r="AA1944" s="41">
        <f t="shared" si="553"/>
        <v>181</v>
      </c>
      <c r="AB1944" s="24" t="s">
        <v>113</v>
      </c>
      <c r="AC1944" s="41">
        <f t="shared" si="554"/>
        <v>4448.2106000000003</v>
      </c>
      <c r="AD1944" s="41">
        <v>1</v>
      </c>
      <c r="AE1944" s="72">
        <f>INDEX(SA!$C$2:$G$11,MATCH(Details!S1944,SA!$C$2:$C$11,0),MATCH(Details!V1944,SA!$C$2:$G$2,0))*Y1944/(F1944-E1944+1)</f>
        <v>3769.67</v>
      </c>
      <c r="AF1944" s="41">
        <f t="shared" si="555"/>
        <v>0</v>
      </c>
      <c r="AG1944" s="41">
        <f t="shared" si="556"/>
        <v>0</v>
      </c>
      <c r="AH1944" s="41">
        <f t="shared" si="557"/>
        <v>678.54060000000004</v>
      </c>
      <c r="AI1944" s="60">
        <f t="shared" si="558"/>
        <v>150.7868</v>
      </c>
      <c r="AJ1944" s="60">
        <f t="shared" si="559"/>
        <v>848.17574999999999</v>
      </c>
      <c r="AK1944" s="60">
        <f t="shared" si="560"/>
        <v>1869.3432054794521</v>
      </c>
      <c r="AL1944" s="60">
        <f t="shared" si="561"/>
        <v>1373.9672560273973</v>
      </c>
      <c r="AM1944" s="41">
        <f t="shared" si="562"/>
        <v>1396.7401939726028</v>
      </c>
      <c r="AN1944" s="42">
        <f t="shared" si="563"/>
        <v>45715</v>
      </c>
      <c r="AO1944" s="43">
        <f t="shared" si="564"/>
        <v>3769.67</v>
      </c>
    </row>
    <row r="1945" spans="1:41" s="24" customFormat="1" ht="15.75" customHeight="1" x14ac:dyDescent="0.35">
      <c r="A1945" s="36" t="s">
        <v>27</v>
      </c>
      <c r="B1945" s="36">
        <v>202509</v>
      </c>
      <c r="C1945" s="24" t="s">
        <v>736</v>
      </c>
      <c r="D1945" s="24" t="s">
        <v>119</v>
      </c>
      <c r="E1945" s="62">
        <v>45901</v>
      </c>
      <c r="F1945" s="62">
        <v>46265</v>
      </c>
      <c r="G1945" s="37" t="s">
        <v>550</v>
      </c>
      <c r="H1945" s="36">
        <v>652427</v>
      </c>
      <c r="I1945" s="63">
        <v>31578</v>
      </c>
      <c r="J1945" s="24" t="s">
        <v>4850</v>
      </c>
      <c r="K1945" s="63">
        <f t="shared" si="547"/>
        <v>45901</v>
      </c>
      <c r="L1945" s="55">
        <f t="shared" si="548"/>
        <v>0.04</v>
      </c>
      <c r="M1945" s="76">
        <v>0.22500000000000001</v>
      </c>
      <c r="N1945" s="62">
        <v>45901</v>
      </c>
      <c r="O1945" s="62">
        <v>46265</v>
      </c>
      <c r="P1945" s="63"/>
      <c r="Q1945" s="63"/>
      <c r="R1945" s="78">
        <v>39</v>
      </c>
      <c r="S1945" s="63" t="str">
        <f>VLOOKUP(R1945,SA!$B$3:$C$11,2,1)</f>
        <v>36-45</v>
      </c>
      <c r="T1945" s="38" t="s">
        <v>97</v>
      </c>
      <c r="U1945" s="24" t="s">
        <v>56</v>
      </c>
      <c r="V1945" s="24">
        <v>500000</v>
      </c>
      <c r="W1945" s="39">
        <f t="shared" si="549"/>
        <v>500000</v>
      </c>
      <c r="X1945" s="29">
        <f t="shared" si="550"/>
        <v>1</v>
      </c>
      <c r="Y1945" s="40">
        <f t="shared" si="551"/>
        <v>365</v>
      </c>
      <c r="Z1945" s="38">
        <f t="shared" si="552"/>
        <v>46081</v>
      </c>
      <c r="AA1945" s="41">
        <f t="shared" si="553"/>
        <v>181</v>
      </c>
      <c r="AB1945" s="24" t="s">
        <v>113</v>
      </c>
      <c r="AC1945" s="41">
        <f t="shared" si="554"/>
        <v>6046.1902</v>
      </c>
      <c r="AD1945" s="41">
        <v>1</v>
      </c>
      <c r="AE1945" s="72">
        <f>INDEX(SA!$C$2:$G$11,MATCH(Details!S1945,SA!$C$2:$C$11,0),MATCH(Details!V1945,SA!$C$2:$G$2,0))*Y1945/(F1945-E1945+1)</f>
        <v>5123.8900000000003</v>
      </c>
      <c r="AF1945" s="41">
        <f t="shared" si="555"/>
        <v>0</v>
      </c>
      <c r="AG1945" s="41">
        <f t="shared" si="556"/>
        <v>0</v>
      </c>
      <c r="AH1945" s="41">
        <f t="shared" si="557"/>
        <v>922.30020000000002</v>
      </c>
      <c r="AI1945" s="60">
        <f t="shared" si="558"/>
        <v>204.9556</v>
      </c>
      <c r="AJ1945" s="60">
        <f t="shared" si="559"/>
        <v>1152.8752500000001</v>
      </c>
      <c r="AK1945" s="60">
        <f t="shared" si="560"/>
        <v>2540.8879178082193</v>
      </c>
      <c r="AL1945" s="60">
        <f t="shared" si="561"/>
        <v>1867.5526195890411</v>
      </c>
      <c r="AM1945" s="41">
        <f t="shared" si="562"/>
        <v>1898.5065304109589</v>
      </c>
      <c r="AN1945" s="42">
        <f t="shared" si="563"/>
        <v>45715</v>
      </c>
      <c r="AO1945" s="43">
        <f t="shared" si="564"/>
        <v>5123.8900000000003</v>
      </c>
    </row>
    <row r="1946" spans="1:41" s="24" customFormat="1" ht="15.75" customHeight="1" x14ac:dyDescent="0.35">
      <c r="A1946" s="36" t="s">
        <v>27</v>
      </c>
      <c r="B1946" s="36">
        <v>202509</v>
      </c>
      <c r="C1946" s="24" t="s">
        <v>736</v>
      </c>
      <c r="D1946" s="24" t="s">
        <v>119</v>
      </c>
      <c r="E1946" s="62">
        <v>45901</v>
      </c>
      <c r="F1946" s="62">
        <v>46265</v>
      </c>
      <c r="G1946" s="37" t="s">
        <v>2228</v>
      </c>
      <c r="H1946" s="36">
        <v>652427</v>
      </c>
      <c r="I1946" s="63">
        <v>23057</v>
      </c>
      <c r="J1946" s="24" t="s">
        <v>4851</v>
      </c>
      <c r="K1946" s="63">
        <f t="shared" si="547"/>
        <v>45901</v>
      </c>
      <c r="L1946" s="55">
        <f t="shared" si="548"/>
        <v>0.04</v>
      </c>
      <c r="M1946" s="76">
        <v>0.22500000000000001</v>
      </c>
      <c r="N1946" s="62">
        <v>45901</v>
      </c>
      <c r="O1946" s="62">
        <v>46265</v>
      </c>
      <c r="P1946" s="63"/>
      <c r="Q1946" s="63"/>
      <c r="R1946" s="78">
        <v>62</v>
      </c>
      <c r="S1946" s="63" t="str">
        <f>VLOOKUP(R1946,SA!$B$3:$C$11,2,1)</f>
        <v>56-65</v>
      </c>
      <c r="T1946" s="38" t="s">
        <v>98</v>
      </c>
      <c r="U1946" s="24" t="s">
        <v>5747</v>
      </c>
      <c r="V1946" s="24">
        <v>500000</v>
      </c>
      <c r="W1946" s="39">
        <f t="shared" si="549"/>
        <v>0</v>
      </c>
      <c r="X1946" s="29">
        <f t="shared" si="550"/>
        <v>0</v>
      </c>
      <c r="Y1946" s="40">
        <f t="shared" si="551"/>
        <v>365</v>
      </c>
      <c r="Z1946" s="38">
        <f t="shared" si="552"/>
        <v>46081</v>
      </c>
      <c r="AA1946" s="41">
        <f t="shared" si="553"/>
        <v>181</v>
      </c>
      <c r="AB1946" s="24" t="s">
        <v>113</v>
      </c>
      <c r="AC1946" s="41">
        <f t="shared" si="554"/>
        <v>13100.714</v>
      </c>
      <c r="AD1946" s="41">
        <v>1</v>
      </c>
      <c r="AE1946" s="72">
        <f>INDEX(SA!$C$2:$G$11,MATCH(Details!S1946,SA!$C$2:$C$11,0),MATCH(Details!V1946,SA!$C$2:$G$2,0))*Y1946/(F1946-E1946+1)</f>
        <v>11102.3</v>
      </c>
      <c r="AF1946" s="41">
        <f t="shared" si="555"/>
        <v>0</v>
      </c>
      <c r="AG1946" s="41">
        <f t="shared" si="556"/>
        <v>0</v>
      </c>
      <c r="AH1946" s="41">
        <f t="shared" si="557"/>
        <v>1998.4139999999998</v>
      </c>
      <c r="AI1946" s="60">
        <f t="shared" si="558"/>
        <v>444.09199999999998</v>
      </c>
      <c r="AJ1946" s="60">
        <f t="shared" si="559"/>
        <v>2498.0174999999999</v>
      </c>
      <c r="AK1946" s="60">
        <f t="shared" si="560"/>
        <v>5505.5241095890406</v>
      </c>
      <c r="AL1946" s="60">
        <f t="shared" si="561"/>
        <v>4046.5602205479449</v>
      </c>
      <c r="AM1946" s="41">
        <f t="shared" si="562"/>
        <v>4113.6302794520543</v>
      </c>
      <c r="AN1946" s="42">
        <f t="shared" si="563"/>
        <v>45715</v>
      </c>
      <c r="AO1946" s="43">
        <f t="shared" si="564"/>
        <v>11102.3</v>
      </c>
    </row>
    <row r="1947" spans="1:41" s="24" customFormat="1" ht="15.75" customHeight="1" x14ac:dyDescent="0.35">
      <c r="A1947" s="36" t="s">
        <v>27</v>
      </c>
      <c r="B1947" s="36">
        <v>202509</v>
      </c>
      <c r="C1947" s="24" t="s">
        <v>736</v>
      </c>
      <c r="D1947" s="24" t="s">
        <v>119</v>
      </c>
      <c r="E1947" s="62">
        <v>45901</v>
      </c>
      <c r="F1947" s="62">
        <v>46265</v>
      </c>
      <c r="G1947" s="37" t="s">
        <v>2229</v>
      </c>
      <c r="H1947" s="36">
        <v>652427</v>
      </c>
      <c r="I1947" s="63">
        <v>32868</v>
      </c>
      <c r="J1947" s="24" t="s">
        <v>4852</v>
      </c>
      <c r="K1947" s="63">
        <f t="shared" si="547"/>
        <v>45901</v>
      </c>
      <c r="L1947" s="55">
        <f t="shared" si="548"/>
        <v>0.04</v>
      </c>
      <c r="M1947" s="76">
        <v>0.22500000000000001</v>
      </c>
      <c r="N1947" s="62">
        <v>45901</v>
      </c>
      <c r="O1947" s="62">
        <v>46265</v>
      </c>
      <c r="P1947" s="63"/>
      <c r="Q1947" s="63"/>
      <c r="R1947" s="78">
        <v>35</v>
      </c>
      <c r="S1947" s="63" t="str">
        <f>VLOOKUP(R1947,SA!$B$3:$C$11,2,1)</f>
        <v>26-35</v>
      </c>
      <c r="T1947" s="38" t="s">
        <v>98</v>
      </c>
      <c r="U1947" s="24" t="s">
        <v>5743</v>
      </c>
      <c r="V1947" s="24">
        <v>500000</v>
      </c>
      <c r="W1947" s="39">
        <f t="shared" si="549"/>
        <v>0</v>
      </c>
      <c r="X1947" s="29">
        <f t="shared" si="550"/>
        <v>0</v>
      </c>
      <c r="Y1947" s="40">
        <f t="shared" si="551"/>
        <v>365</v>
      </c>
      <c r="Z1947" s="38">
        <f t="shared" si="552"/>
        <v>46081</v>
      </c>
      <c r="AA1947" s="41">
        <f t="shared" si="553"/>
        <v>181</v>
      </c>
      <c r="AB1947" s="24" t="s">
        <v>113</v>
      </c>
      <c r="AC1947" s="41">
        <f t="shared" si="554"/>
        <v>4986.3141999999998</v>
      </c>
      <c r="AD1947" s="41">
        <v>1</v>
      </c>
      <c r="AE1947" s="72">
        <f>INDEX(SA!$C$2:$G$11,MATCH(Details!S1947,SA!$C$2:$C$11,0),MATCH(Details!V1947,SA!$C$2:$G$2,0))*Y1947/(F1947-E1947+1)</f>
        <v>4225.6899999999996</v>
      </c>
      <c r="AF1947" s="41">
        <f t="shared" si="555"/>
        <v>0</v>
      </c>
      <c r="AG1947" s="41">
        <f t="shared" si="556"/>
        <v>0</v>
      </c>
      <c r="AH1947" s="41">
        <f t="shared" si="557"/>
        <v>760.62419999999986</v>
      </c>
      <c r="AI1947" s="60">
        <f t="shared" si="558"/>
        <v>169.02759999999998</v>
      </c>
      <c r="AJ1947" s="60">
        <f t="shared" si="559"/>
        <v>950.78024999999991</v>
      </c>
      <c r="AK1947" s="60">
        <f t="shared" si="560"/>
        <v>2095.479150684931</v>
      </c>
      <c r="AL1947" s="60">
        <f t="shared" si="561"/>
        <v>1540.1771757534243</v>
      </c>
      <c r="AM1947" s="41">
        <f t="shared" si="562"/>
        <v>1565.7049742465756</v>
      </c>
      <c r="AN1947" s="42">
        <f t="shared" si="563"/>
        <v>45715</v>
      </c>
      <c r="AO1947" s="43">
        <f t="shared" si="564"/>
        <v>4225.6899999999996</v>
      </c>
    </row>
    <row r="1948" spans="1:41" s="24" customFormat="1" ht="15.75" customHeight="1" x14ac:dyDescent="0.35">
      <c r="A1948" s="36" t="s">
        <v>27</v>
      </c>
      <c r="B1948" s="36">
        <v>202509</v>
      </c>
      <c r="C1948" s="24" t="s">
        <v>736</v>
      </c>
      <c r="D1948" s="24" t="s">
        <v>119</v>
      </c>
      <c r="E1948" s="62">
        <v>45901</v>
      </c>
      <c r="F1948" s="62">
        <v>46265</v>
      </c>
      <c r="G1948" s="37" t="s">
        <v>264</v>
      </c>
      <c r="H1948" s="36">
        <v>652429</v>
      </c>
      <c r="I1948" s="63">
        <v>34335</v>
      </c>
      <c r="J1948" s="24" t="s">
        <v>4853</v>
      </c>
      <c r="K1948" s="63">
        <f t="shared" si="547"/>
        <v>45901</v>
      </c>
      <c r="L1948" s="55">
        <f t="shared" si="548"/>
        <v>0.04</v>
      </c>
      <c r="M1948" s="76">
        <v>0.22500000000000001</v>
      </c>
      <c r="N1948" s="62">
        <v>45901</v>
      </c>
      <c r="O1948" s="62">
        <v>46265</v>
      </c>
      <c r="P1948" s="63"/>
      <c r="Q1948" s="63"/>
      <c r="R1948" s="78">
        <v>31</v>
      </c>
      <c r="S1948" s="63" t="str">
        <f>VLOOKUP(R1948,SA!$B$3:$C$11,2,1)</f>
        <v>26-35</v>
      </c>
      <c r="T1948" s="38" t="s">
        <v>97</v>
      </c>
      <c r="U1948" s="24" t="s">
        <v>56</v>
      </c>
      <c r="V1948" s="24">
        <v>400000</v>
      </c>
      <c r="W1948" s="39">
        <f t="shared" si="549"/>
        <v>400000</v>
      </c>
      <c r="X1948" s="29">
        <f t="shared" si="550"/>
        <v>1</v>
      </c>
      <c r="Y1948" s="40">
        <f t="shared" si="551"/>
        <v>365</v>
      </c>
      <c r="Z1948" s="38">
        <f t="shared" si="552"/>
        <v>46081</v>
      </c>
      <c r="AA1948" s="41">
        <f t="shared" si="553"/>
        <v>181</v>
      </c>
      <c r="AB1948" s="24" t="s">
        <v>113</v>
      </c>
      <c r="AC1948" s="41">
        <f t="shared" si="554"/>
        <v>4533.0290000000005</v>
      </c>
      <c r="AD1948" s="41">
        <v>1</v>
      </c>
      <c r="AE1948" s="72">
        <f>INDEX(SA!$C$2:$G$11,MATCH(Details!S1948,SA!$C$2:$C$11,0),MATCH(Details!V1948,SA!$C$2:$G$2,0))*Y1948/(F1948-E1948+1)</f>
        <v>3841.55</v>
      </c>
      <c r="AF1948" s="41">
        <f t="shared" si="555"/>
        <v>0</v>
      </c>
      <c r="AG1948" s="41">
        <f t="shared" si="556"/>
        <v>0</v>
      </c>
      <c r="AH1948" s="41">
        <f t="shared" si="557"/>
        <v>691.47900000000004</v>
      </c>
      <c r="AI1948" s="60">
        <f t="shared" si="558"/>
        <v>153.66200000000001</v>
      </c>
      <c r="AJ1948" s="60">
        <f t="shared" si="559"/>
        <v>864.34875000000011</v>
      </c>
      <c r="AK1948" s="60">
        <f t="shared" si="560"/>
        <v>1904.9878082191783</v>
      </c>
      <c r="AL1948" s="60">
        <f t="shared" si="561"/>
        <v>1400.1660390410959</v>
      </c>
      <c r="AM1948" s="41">
        <f t="shared" si="562"/>
        <v>1423.3732109589046</v>
      </c>
      <c r="AN1948" s="42">
        <f t="shared" si="563"/>
        <v>45715</v>
      </c>
      <c r="AO1948" s="43">
        <f t="shared" si="564"/>
        <v>3841.55</v>
      </c>
    </row>
    <row r="1949" spans="1:41" s="24" customFormat="1" ht="15.75" customHeight="1" x14ac:dyDescent="0.35">
      <c r="A1949" s="36" t="s">
        <v>27</v>
      </c>
      <c r="B1949" s="36">
        <v>202509</v>
      </c>
      <c r="C1949" s="24" t="s">
        <v>736</v>
      </c>
      <c r="D1949" s="24" t="s">
        <v>119</v>
      </c>
      <c r="E1949" s="62">
        <v>45901</v>
      </c>
      <c r="F1949" s="62">
        <v>46265</v>
      </c>
      <c r="G1949" s="37" t="s">
        <v>2230</v>
      </c>
      <c r="H1949" s="36">
        <v>652429</v>
      </c>
      <c r="I1949" s="63">
        <v>22934</v>
      </c>
      <c r="J1949" s="24" t="s">
        <v>4854</v>
      </c>
      <c r="K1949" s="63">
        <f t="shared" si="547"/>
        <v>45901</v>
      </c>
      <c r="L1949" s="55">
        <f t="shared" si="548"/>
        <v>0.04</v>
      </c>
      <c r="M1949" s="76">
        <v>0.22500000000000001</v>
      </c>
      <c r="N1949" s="62">
        <v>45901</v>
      </c>
      <c r="O1949" s="62">
        <v>46265</v>
      </c>
      <c r="P1949" s="63"/>
      <c r="Q1949" s="63"/>
      <c r="R1949" s="78">
        <v>62</v>
      </c>
      <c r="S1949" s="63" t="str">
        <f>VLOOKUP(R1949,SA!$B$3:$C$11,2,1)</f>
        <v>56-65</v>
      </c>
      <c r="T1949" s="38" t="s">
        <v>98</v>
      </c>
      <c r="U1949" s="24" t="s">
        <v>5747</v>
      </c>
      <c r="V1949" s="24">
        <v>400000</v>
      </c>
      <c r="W1949" s="39">
        <f t="shared" si="549"/>
        <v>0</v>
      </c>
      <c r="X1949" s="29">
        <f t="shared" si="550"/>
        <v>0</v>
      </c>
      <c r="Y1949" s="40">
        <f t="shared" si="551"/>
        <v>365</v>
      </c>
      <c r="Z1949" s="38">
        <f t="shared" si="552"/>
        <v>46081</v>
      </c>
      <c r="AA1949" s="41">
        <f t="shared" si="553"/>
        <v>181</v>
      </c>
      <c r="AB1949" s="24" t="s">
        <v>113</v>
      </c>
      <c r="AC1949" s="41">
        <f t="shared" si="554"/>
        <v>11909.7282</v>
      </c>
      <c r="AD1949" s="41">
        <v>1</v>
      </c>
      <c r="AE1949" s="72">
        <f>INDEX(SA!$C$2:$G$11,MATCH(Details!S1949,SA!$C$2:$C$11,0),MATCH(Details!V1949,SA!$C$2:$G$2,0))*Y1949/(F1949-E1949+1)</f>
        <v>10092.99</v>
      </c>
      <c r="AF1949" s="41">
        <f t="shared" si="555"/>
        <v>0</v>
      </c>
      <c r="AG1949" s="41">
        <f t="shared" si="556"/>
        <v>0</v>
      </c>
      <c r="AH1949" s="41">
        <f t="shared" si="557"/>
        <v>1816.7382</v>
      </c>
      <c r="AI1949" s="60">
        <f t="shared" si="558"/>
        <v>403.71960000000001</v>
      </c>
      <c r="AJ1949" s="60">
        <f t="shared" si="559"/>
        <v>2270.9227500000002</v>
      </c>
      <c r="AK1949" s="60">
        <f t="shared" si="560"/>
        <v>5005.0169589041097</v>
      </c>
      <c r="AL1949" s="60">
        <f t="shared" si="561"/>
        <v>3678.6874647945206</v>
      </c>
      <c r="AM1949" s="41">
        <f t="shared" si="562"/>
        <v>3739.6601852054787</v>
      </c>
      <c r="AN1949" s="42">
        <f t="shared" si="563"/>
        <v>45715</v>
      </c>
      <c r="AO1949" s="43">
        <f t="shared" si="564"/>
        <v>10092.99</v>
      </c>
    </row>
    <row r="1950" spans="1:41" s="24" customFormat="1" ht="15.75" customHeight="1" x14ac:dyDescent="0.35">
      <c r="A1950" s="36" t="s">
        <v>27</v>
      </c>
      <c r="B1950" s="36">
        <v>202509</v>
      </c>
      <c r="C1950" s="24" t="s">
        <v>736</v>
      </c>
      <c r="D1950" s="24" t="s">
        <v>119</v>
      </c>
      <c r="E1950" s="62">
        <v>45901</v>
      </c>
      <c r="F1950" s="62">
        <v>46265</v>
      </c>
      <c r="G1950" s="37" t="s">
        <v>2231</v>
      </c>
      <c r="H1950" s="36">
        <v>652430</v>
      </c>
      <c r="I1950" s="63">
        <v>43770</v>
      </c>
      <c r="J1950" s="24" t="s">
        <v>4855</v>
      </c>
      <c r="K1950" s="63">
        <f t="shared" si="547"/>
        <v>45901</v>
      </c>
      <c r="L1950" s="55">
        <f t="shared" si="548"/>
        <v>0.04</v>
      </c>
      <c r="M1950" s="76">
        <v>0.22500000000000001</v>
      </c>
      <c r="N1950" s="62">
        <v>45901</v>
      </c>
      <c r="O1950" s="62">
        <v>46265</v>
      </c>
      <c r="P1950" s="63"/>
      <c r="Q1950" s="63"/>
      <c r="R1950" s="78">
        <v>5</v>
      </c>
      <c r="S1950" s="63" t="str">
        <f>VLOOKUP(R1950,SA!$B$3:$C$11,2,1)</f>
        <v>0-25</v>
      </c>
      <c r="T1950" s="38" t="s">
        <v>97</v>
      </c>
      <c r="U1950" s="24" t="s">
        <v>5745</v>
      </c>
      <c r="V1950" s="24">
        <v>400000</v>
      </c>
      <c r="W1950" s="39">
        <f t="shared" si="549"/>
        <v>0</v>
      </c>
      <c r="X1950" s="29">
        <f t="shared" si="550"/>
        <v>0</v>
      </c>
      <c r="Y1950" s="40">
        <f t="shared" si="551"/>
        <v>365</v>
      </c>
      <c r="Z1950" s="38">
        <f t="shared" si="552"/>
        <v>46081</v>
      </c>
      <c r="AA1950" s="41">
        <f t="shared" si="553"/>
        <v>181</v>
      </c>
      <c r="AB1950" s="24" t="s">
        <v>113</v>
      </c>
      <c r="AC1950" s="41">
        <f t="shared" si="554"/>
        <v>4043.8364000000001</v>
      </c>
      <c r="AD1950" s="41">
        <v>1</v>
      </c>
      <c r="AE1950" s="72">
        <f>INDEX(SA!$C$2:$G$11,MATCH(Details!S1950,SA!$C$2:$C$11,0),MATCH(Details!V1950,SA!$C$2:$G$2,0))*Y1950/(F1950-E1950+1)</f>
        <v>3426.98</v>
      </c>
      <c r="AF1950" s="41">
        <f t="shared" si="555"/>
        <v>0</v>
      </c>
      <c r="AG1950" s="41">
        <f t="shared" si="556"/>
        <v>0</v>
      </c>
      <c r="AH1950" s="41">
        <f t="shared" si="557"/>
        <v>616.85640000000001</v>
      </c>
      <c r="AI1950" s="60">
        <f t="shared" si="558"/>
        <v>137.07920000000001</v>
      </c>
      <c r="AJ1950" s="60">
        <f t="shared" si="559"/>
        <v>771.07050000000004</v>
      </c>
      <c r="AK1950" s="60">
        <f t="shared" si="560"/>
        <v>1699.4065205479453</v>
      </c>
      <c r="AL1950" s="60">
        <f t="shared" si="561"/>
        <v>1249.0637926027398</v>
      </c>
      <c r="AM1950" s="41">
        <f t="shared" si="562"/>
        <v>1269.7665073972601</v>
      </c>
      <c r="AN1950" s="42">
        <f t="shared" si="563"/>
        <v>45715</v>
      </c>
      <c r="AO1950" s="43">
        <f t="shared" si="564"/>
        <v>3426.98</v>
      </c>
    </row>
    <row r="1951" spans="1:41" s="24" customFormat="1" ht="15.75" customHeight="1" x14ac:dyDescent="0.35">
      <c r="A1951" s="36" t="s">
        <v>27</v>
      </c>
      <c r="B1951" s="36">
        <v>202509</v>
      </c>
      <c r="C1951" s="24" t="s">
        <v>736</v>
      </c>
      <c r="D1951" s="24" t="s">
        <v>119</v>
      </c>
      <c r="E1951" s="62">
        <v>45901</v>
      </c>
      <c r="F1951" s="62">
        <v>46265</v>
      </c>
      <c r="G1951" s="37" t="s">
        <v>2232</v>
      </c>
      <c r="H1951" s="36">
        <v>652430</v>
      </c>
      <c r="I1951" s="63">
        <v>22647</v>
      </c>
      <c r="J1951" s="24" t="s">
        <v>4856</v>
      </c>
      <c r="K1951" s="63">
        <f t="shared" si="547"/>
        <v>45901</v>
      </c>
      <c r="L1951" s="55">
        <f t="shared" si="548"/>
        <v>0.04</v>
      </c>
      <c r="M1951" s="76">
        <v>0.22500000000000001</v>
      </c>
      <c r="N1951" s="62">
        <v>45901</v>
      </c>
      <c r="O1951" s="62">
        <v>46265</v>
      </c>
      <c r="P1951" s="63"/>
      <c r="Q1951" s="63"/>
      <c r="R1951" s="78">
        <v>63</v>
      </c>
      <c r="S1951" s="63" t="str">
        <f>VLOOKUP(R1951,SA!$B$3:$C$11,2,1)</f>
        <v>56-65</v>
      </c>
      <c r="T1951" s="38" t="s">
        <v>97</v>
      </c>
      <c r="U1951" s="24" t="s">
        <v>5744</v>
      </c>
      <c r="V1951" s="24">
        <v>400000</v>
      </c>
      <c r="W1951" s="39">
        <f t="shared" si="549"/>
        <v>0</v>
      </c>
      <c r="X1951" s="29">
        <f t="shared" si="550"/>
        <v>0</v>
      </c>
      <c r="Y1951" s="40">
        <f t="shared" si="551"/>
        <v>365</v>
      </c>
      <c r="Z1951" s="38">
        <f t="shared" si="552"/>
        <v>46081</v>
      </c>
      <c r="AA1951" s="41">
        <f t="shared" si="553"/>
        <v>181</v>
      </c>
      <c r="AB1951" s="24" t="s">
        <v>113</v>
      </c>
      <c r="AC1951" s="41">
        <f t="shared" si="554"/>
        <v>11909.7282</v>
      </c>
      <c r="AD1951" s="41">
        <v>1</v>
      </c>
      <c r="AE1951" s="72">
        <f>INDEX(SA!$C$2:$G$11,MATCH(Details!S1951,SA!$C$2:$C$11,0),MATCH(Details!V1951,SA!$C$2:$G$2,0))*Y1951/(F1951-E1951+1)</f>
        <v>10092.99</v>
      </c>
      <c r="AF1951" s="41">
        <f t="shared" si="555"/>
        <v>0</v>
      </c>
      <c r="AG1951" s="41">
        <f t="shared" si="556"/>
        <v>0</v>
      </c>
      <c r="AH1951" s="41">
        <f t="shared" si="557"/>
        <v>1816.7382</v>
      </c>
      <c r="AI1951" s="60">
        <f t="shared" si="558"/>
        <v>403.71960000000001</v>
      </c>
      <c r="AJ1951" s="60">
        <f t="shared" si="559"/>
        <v>2270.9227500000002</v>
      </c>
      <c r="AK1951" s="60">
        <f t="shared" si="560"/>
        <v>5005.0169589041097</v>
      </c>
      <c r="AL1951" s="60">
        <f t="shared" si="561"/>
        <v>3678.6874647945206</v>
      </c>
      <c r="AM1951" s="41">
        <f t="shared" si="562"/>
        <v>3739.6601852054787</v>
      </c>
      <c r="AN1951" s="42">
        <f t="shared" si="563"/>
        <v>45715</v>
      </c>
      <c r="AO1951" s="43">
        <f t="shared" si="564"/>
        <v>10092.99</v>
      </c>
    </row>
    <row r="1952" spans="1:41" s="24" customFormat="1" ht="15.75" customHeight="1" x14ac:dyDescent="0.35">
      <c r="A1952" s="36" t="s">
        <v>27</v>
      </c>
      <c r="B1952" s="36">
        <v>202509</v>
      </c>
      <c r="C1952" s="24" t="s">
        <v>736</v>
      </c>
      <c r="D1952" s="24" t="s">
        <v>119</v>
      </c>
      <c r="E1952" s="62">
        <v>45901</v>
      </c>
      <c r="F1952" s="62">
        <v>46265</v>
      </c>
      <c r="G1952" s="37" t="s">
        <v>2233</v>
      </c>
      <c r="H1952" s="36">
        <v>652430</v>
      </c>
      <c r="I1952" s="63">
        <v>43310</v>
      </c>
      <c r="J1952" s="24" t="s">
        <v>4857</v>
      </c>
      <c r="K1952" s="63">
        <f t="shared" si="547"/>
        <v>45901</v>
      </c>
      <c r="L1952" s="55">
        <f t="shared" si="548"/>
        <v>0.04</v>
      </c>
      <c r="M1952" s="76">
        <v>0.22500000000000001</v>
      </c>
      <c r="N1952" s="62">
        <v>45901</v>
      </c>
      <c r="O1952" s="62">
        <v>46265</v>
      </c>
      <c r="P1952" s="63"/>
      <c r="Q1952" s="63"/>
      <c r="R1952" s="78">
        <v>7</v>
      </c>
      <c r="S1952" s="63" t="str">
        <f>VLOOKUP(R1952,SA!$B$3:$C$11,2,1)</f>
        <v>0-25</v>
      </c>
      <c r="T1952" s="38" t="s">
        <v>98</v>
      </c>
      <c r="U1952" s="24" t="s">
        <v>5746</v>
      </c>
      <c r="V1952" s="24">
        <v>400000</v>
      </c>
      <c r="W1952" s="39">
        <f t="shared" si="549"/>
        <v>0</v>
      </c>
      <c r="X1952" s="29">
        <f t="shared" si="550"/>
        <v>0</v>
      </c>
      <c r="Y1952" s="40">
        <f t="shared" si="551"/>
        <v>365</v>
      </c>
      <c r="Z1952" s="38">
        <f t="shared" si="552"/>
        <v>46081</v>
      </c>
      <c r="AA1952" s="41">
        <f t="shared" si="553"/>
        <v>181</v>
      </c>
      <c r="AB1952" s="24" t="s">
        <v>113</v>
      </c>
      <c r="AC1952" s="41">
        <f t="shared" si="554"/>
        <v>4043.8364000000001</v>
      </c>
      <c r="AD1952" s="41">
        <v>1</v>
      </c>
      <c r="AE1952" s="72">
        <f>INDEX(SA!$C$2:$G$11,MATCH(Details!S1952,SA!$C$2:$C$11,0),MATCH(Details!V1952,SA!$C$2:$G$2,0))*Y1952/(F1952-E1952+1)</f>
        <v>3426.98</v>
      </c>
      <c r="AF1952" s="41">
        <f t="shared" si="555"/>
        <v>0</v>
      </c>
      <c r="AG1952" s="41">
        <f t="shared" si="556"/>
        <v>0</v>
      </c>
      <c r="AH1952" s="41">
        <f t="shared" si="557"/>
        <v>616.85640000000001</v>
      </c>
      <c r="AI1952" s="60">
        <f t="shared" si="558"/>
        <v>137.07920000000001</v>
      </c>
      <c r="AJ1952" s="60">
        <f t="shared" si="559"/>
        <v>771.07050000000004</v>
      </c>
      <c r="AK1952" s="60">
        <f t="shared" si="560"/>
        <v>1699.4065205479453</v>
      </c>
      <c r="AL1952" s="60">
        <f t="shared" si="561"/>
        <v>1249.0637926027398</v>
      </c>
      <c r="AM1952" s="41">
        <f t="shared" si="562"/>
        <v>1269.7665073972601</v>
      </c>
      <c r="AN1952" s="42">
        <f t="shared" si="563"/>
        <v>45715</v>
      </c>
      <c r="AO1952" s="43">
        <f t="shared" si="564"/>
        <v>3426.98</v>
      </c>
    </row>
    <row r="1953" spans="1:41" s="24" customFormat="1" ht="15.75" customHeight="1" x14ac:dyDescent="0.35">
      <c r="A1953" s="36" t="s">
        <v>27</v>
      </c>
      <c r="B1953" s="36">
        <v>202509</v>
      </c>
      <c r="C1953" s="24" t="s">
        <v>736</v>
      </c>
      <c r="D1953" s="24" t="s">
        <v>119</v>
      </c>
      <c r="E1953" s="62">
        <v>45901</v>
      </c>
      <c r="F1953" s="62">
        <v>46265</v>
      </c>
      <c r="G1953" s="37" t="s">
        <v>268</v>
      </c>
      <c r="H1953" s="36">
        <v>652430</v>
      </c>
      <c r="I1953" s="63">
        <v>31912</v>
      </c>
      <c r="J1953" s="24" t="s">
        <v>4858</v>
      </c>
      <c r="K1953" s="63">
        <f t="shared" si="547"/>
        <v>45901</v>
      </c>
      <c r="L1953" s="55">
        <f t="shared" si="548"/>
        <v>0.04</v>
      </c>
      <c r="M1953" s="76">
        <v>0.22500000000000001</v>
      </c>
      <c r="N1953" s="62">
        <v>45901</v>
      </c>
      <c r="O1953" s="62">
        <v>46265</v>
      </c>
      <c r="P1953" s="63"/>
      <c r="Q1953" s="63"/>
      <c r="R1953" s="78">
        <v>38</v>
      </c>
      <c r="S1953" s="63" t="str">
        <f>VLOOKUP(R1953,SA!$B$3:$C$11,2,1)</f>
        <v>36-45</v>
      </c>
      <c r="T1953" s="38" t="s">
        <v>97</v>
      </c>
      <c r="U1953" s="24" t="s">
        <v>56</v>
      </c>
      <c r="V1953" s="24">
        <v>400000</v>
      </c>
      <c r="W1953" s="39">
        <f t="shared" si="549"/>
        <v>400000</v>
      </c>
      <c r="X1953" s="29">
        <f t="shared" si="550"/>
        <v>1</v>
      </c>
      <c r="Y1953" s="40">
        <f t="shared" si="551"/>
        <v>365</v>
      </c>
      <c r="Z1953" s="38">
        <f t="shared" si="552"/>
        <v>46081</v>
      </c>
      <c r="AA1953" s="41">
        <f t="shared" si="553"/>
        <v>181</v>
      </c>
      <c r="AB1953" s="24" t="s">
        <v>113</v>
      </c>
      <c r="AC1953" s="41">
        <f t="shared" si="554"/>
        <v>5496.5225999999993</v>
      </c>
      <c r="AD1953" s="41">
        <v>1</v>
      </c>
      <c r="AE1953" s="72">
        <f>INDEX(SA!$C$2:$G$11,MATCH(Details!S1953,SA!$C$2:$C$11,0),MATCH(Details!V1953,SA!$C$2:$G$2,0))*Y1953/(F1953-E1953+1)</f>
        <v>4658.07</v>
      </c>
      <c r="AF1953" s="41">
        <f t="shared" si="555"/>
        <v>0</v>
      </c>
      <c r="AG1953" s="41">
        <f t="shared" si="556"/>
        <v>0</v>
      </c>
      <c r="AH1953" s="41">
        <f t="shared" si="557"/>
        <v>838.45259999999996</v>
      </c>
      <c r="AI1953" s="60">
        <f t="shared" si="558"/>
        <v>186.3228</v>
      </c>
      <c r="AJ1953" s="60">
        <f t="shared" si="559"/>
        <v>1048.06575</v>
      </c>
      <c r="AK1953" s="60">
        <f t="shared" si="560"/>
        <v>2309.8922465753421</v>
      </c>
      <c r="AL1953" s="60">
        <f t="shared" si="561"/>
        <v>1697.7708012328765</v>
      </c>
      <c r="AM1953" s="41">
        <f t="shared" si="562"/>
        <v>1725.9106487671231</v>
      </c>
      <c r="AN1953" s="42">
        <f t="shared" si="563"/>
        <v>45715</v>
      </c>
      <c r="AO1953" s="43">
        <f t="shared" si="564"/>
        <v>4658.07</v>
      </c>
    </row>
    <row r="1954" spans="1:41" s="24" customFormat="1" ht="15.75" customHeight="1" x14ac:dyDescent="0.35">
      <c r="A1954" s="36" t="s">
        <v>27</v>
      </c>
      <c r="B1954" s="36">
        <v>202509</v>
      </c>
      <c r="C1954" s="24" t="s">
        <v>736</v>
      </c>
      <c r="D1954" s="24" t="s">
        <v>119</v>
      </c>
      <c r="E1954" s="62">
        <v>45901</v>
      </c>
      <c r="F1954" s="62">
        <v>46265</v>
      </c>
      <c r="G1954" s="37" t="s">
        <v>2234</v>
      </c>
      <c r="H1954" s="36">
        <v>652430</v>
      </c>
      <c r="I1954" s="63">
        <v>35466</v>
      </c>
      <c r="J1954" s="24" t="s">
        <v>4859</v>
      </c>
      <c r="K1954" s="63">
        <f t="shared" si="547"/>
        <v>45901</v>
      </c>
      <c r="L1954" s="55">
        <f t="shared" si="548"/>
        <v>0.04</v>
      </c>
      <c r="M1954" s="76">
        <v>0.22500000000000001</v>
      </c>
      <c r="N1954" s="62">
        <v>45901</v>
      </c>
      <c r="O1954" s="62">
        <v>46265</v>
      </c>
      <c r="P1954" s="63"/>
      <c r="Q1954" s="63"/>
      <c r="R1954" s="78">
        <v>28</v>
      </c>
      <c r="S1954" s="63" t="str">
        <f>VLOOKUP(R1954,SA!$B$3:$C$11,2,1)</f>
        <v>26-35</v>
      </c>
      <c r="T1954" s="38" t="s">
        <v>98</v>
      </c>
      <c r="U1954" s="24" t="s">
        <v>5743</v>
      </c>
      <c r="V1954" s="24">
        <v>400000</v>
      </c>
      <c r="W1954" s="39">
        <f t="shared" si="549"/>
        <v>0</v>
      </c>
      <c r="X1954" s="29">
        <f t="shared" si="550"/>
        <v>0</v>
      </c>
      <c r="Y1954" s="40">
        <f t="shared" si="551"/>
        <v>365</v>
      </c>
      <c r="Z1954" s="38">
        <f t="shared" si="552"/>
        <v>46081</v>
      </c>
      <c r="AA1954" s="41">
        <f t="shared" si="553"/>
        <v>181</v>
      </c>
      <c r="AB1954" s="24" t="s">
        <v>113</v>
      </c>
      <c r="AC1954" s="41">
        <f t="shared" si="554"/>
        <v>4533.0290000000005</v>
      </c>
      <c r="AD1954" s="41">
        <v>1</v>
      </c>
      <c r="AE1954" s="72">
        <f>INDEX(SA!$C$2:$G$11,MATCH(Details!S1954,SA!$C$2:$C$11,0),MATCH(Details!V1954,SA!$C$2:$G$2,0))*Y1954/(F1954-E1954+1)</f>
        <v>3841.55</v>
      </c>
      <c r="AF1954" s="41">
        <f t="shared" si="555"/>
        <v>0</v>
      </c>
      <c r="AG1954" s="41">
        <f t="shared" si="556"/>
        <v>0</v>
      </c>
      <c r="AH1954" s="41">
        <f t="shared" si="557"/>
        <v>691.47900000000004</v>
      </c>
      <c r="AI1954" s="60">
        <f t="shared" si="558"/>
        <v>153.66200000000001</v>
      </c>
      <c r="AJ1954" s="60">
        <f t="shared" si="559"/>
        <v>864.34875000000011</v>
      </c>
      <c r="AK1954" s="60">
        <f t="shared" si="560"/>
        <v>1904.9878082191783</v>
      </c>
      <c r="AL1954" s="60">
        <f t="shared" si="561"/>
        <v>1400.1660390410959</v>
      </c>
      <c r="AM1954" s="41">
        <f t="shared" si="562"/>
        <v>1423.3732109589046</v>
      </c>
      <c r="AN1954" s="42">
        <f t="shared" si="563"/>
        <v>45715</v>
      </c>
      <c r="AO1954" s="43">
        <f t="shared" si="564"/>
        <v>3841.55</v>
      </c>
    </row>
    <row r="1955" spans="1:41" s="24" customFormat="1" ht="15.75" customHeight="1" x14ac:dyDescent="0.35">
      <c r="A1955" s="36" t="s">
        <v>27</v>
      </c>
      <c r="B1955" s="36">
        <v>202509</v>
      </c>
      <c r="C1955" s="24" t="s">
        <v>736</v>
      </c>
      <c r="D1955" s="24" t="s">
        <v>119</v>
      </c>
      <c r="E1955" s="62">
        <v>45901</v>
      </c>
      <c r="F1955" s="62">
        <v>46265</v>
      </c>
      <c r="G1955" s="37" t="s">
        <v>2235</v>
      </c>
      <c r="H1955" s="36">
        <v>652430</v>
      </c>
      <c r="I1955" s="63">
        <v>24473</v>
      </c>
      <c r="J1955" s="24" t="s">
        <v>4860</v>
      </c>
      <c r="K1955" s="63">
        <f t="shared" si="547"/>
        <v>45901</v>
      </c>
      <c r="L1955" s="55">
        <f t="shared" si="548"/>
        <v>0.04</v>
      </c>
      <c r="M1955" s="76">
        <v>0.22500000000000001</v>
      </c>
      <c r="N1955" s="62">
        <v>45901</v>
      </c>
      <c r="O1955" s="62">
        <v>46265</v>
      </c>
      <c r="P1955" s="63"/>
      <c r="Q1955" s="63"/>
      <c r="R1955" s="78">
        <v>58</v>
      </c>
      <c r="S1955" s="63" t="str">
        <f>VLOOKUP(R1955,SA!$B$3:$C$11,2,1)</f>
        <v>56-65</v>
      </c>
      <c r="T1955" s="38" t="s">
        <v>98</v>
      </c>
      <c r="U1955" s="24" t="s">
        <v>5747</v>
      </c>
      <c r="V1955" s="24">
        <v>400000</v>
      </c>
      <c r="W1955" s="39">
        <f t="shared" si="549"/>
        <v>0</v>
      </c>
      <c r="X1955" s="29">
        <f t="shared" si="550"/>
        <v>0</v>
      </c>
      <c r="Y1955" s="40">
        <f t="shared" si="551"/>
        <v>365</v>
      </c>
      <c r="Z1955" s="38">
        <f t="shared" si="552"/>
        <v>46081</v>
      </c>
      <c r="AA1955" s="41">
        <f t="shared" si="553"/>
        <v>181</v>
      </c>
      <c r="AB1955" s="24" t="s">
        <v>113</v>
      </c>
      <c r="AC1955" s="41">
        <f t="shared" si="554"/>
        <v>11909.7282</v>
      </c>
      <c r="AD1955" s="41">
        <v>1</v>
      </c>
      <c r="AE1955" s="72">
        <f>INDEX(SA!$C$2:$G$11,MATCH(Details!S1955,SA!$C$2:$C$11,0),MATCH(Details!V1955,SA!$C$2:$G$2,0))*Y1955/(F1955-E1955+1)</f>
        <v>10092.99</v>
      </c>
      <c r="AF1955" s="41">
        <f t="shared" si="555"/>
        <v>0</v>
      </c>
      <c r="AG1955" s="41">
        <f t="shared" si="556"/>
        <v>0</v>
      </c>
      <c r="AH1955" s="41">
        <f t="shared" si="557"/>
        <v>1816.7382</v>
      </c>
      <c r="AI1955" s="60">
        <f t="shared" si="558"/>
        <v>403.71960000000001</v>
      </c>
      <c r="AJ1955" s="60">
        <f t="shared" si="559"/>
        <v>2270.9227500000002</v>
      </c>
      <c r="AK1955" s="60">
        <f t="shared" si="560"/>
        <v>5005.0169589041097</v>
      </c>
      <c r="AL1955" s="60">
        <f t="shared" si="561"/>
        <v>3678.6874647945206</v>
      </c>
      <c r="AM1955" s="41">
        <f t="shared" si="562"/>
        <v>3739.6601852054787</v>
      </c>
      <c r="AN1955" s="42">
        <f t="shared" si="563"/>
        <v>45715</v>
      </c>
      <c r="AO1955" s="43">
        <f t="shared" si="564"/>
        <v>10092.99</v>
      </c>
    </row>
    <row r="1956" spans="1:41" s="24" customFormat="1" ht="15.75" customHeight="1" x14ac:dyDescent="0.35">
      <c r="A1956" s="36" t="s">
        <v>27</v>
      </c>
      <c r="B1956" s="36">
        <v>202509</v>
      </c>
      <c r="C1956" s="24" t="s">
        <v>736</v>
      </c>
      <c r="D1956" s="24" t="s">
        <v>119</v>
      </c>
      <c r="E1956" s="62">
        <v>45901</v>
      </c>
      <c r="F1956" s="62">
        <v>46265</v>
      </c>
      <c r="G1956" s="37" t="s">
        <v>2236</v>
      </c>
      <c r="H1956" s="36">
        <v>652431</v>
      </c>
      <c r="I1956" s="63">
        <v>24350</v>
      </c>
      <c r="J1956" s="24" t="s">
        <v>4861</v>
      </c>
      <c r="K1956" s="63">
        <f t="shared" si="547"/>
        <v>45901</v>
      </c>
      <c r="L1956" s="55">
        <f t="shared" si="548"/>
        <v>0.04</v>
      </c>
      <c r="M1956" s="76">
        <v>0.22500000000000001</v>
      </c>
      <c r="N1956" s="62">
        <v>45901</v>
      </c>
      <c r="O1956" s="62">
        <v>46265</v>
      </c>
      <c r="P1956" s="63"/>
      <c r="Q1956" s="63"/>
      <c r="R1956" s="78">
        <v>59</v>
      </c>
      <c r="S1956" s="63" t="str">
        <f>VLOOKUP(R1956,SA!$B$3:$C$11,2,1)</f>
        <v>56-65</v>
      </c>
      <c r="T1956" s="38" t="s">
        <v>97</v>
      </c>
      <c r="U1956" s="24" t="s">
        <v>5744</v>
      </c>
      <c r="V1956" s="24">
        <v>400000</v>
      </c>
      <c r="W1956" s="39">
        <f t="shared" si="549"/>
        <v>0</v>
      </c>
      <c r="X1956" s="29">
        <f t="shared" si="550"/>
        <v>0</v>
      </c>
      <c r="Y1956" s="40">
        <f t="shared" si="551"/>
        <v>365</v>
      </c>
      <c r="Z1956" s="38">
        <f t="shared" si="552"/>
        <v>46081</v>
      </c>
      <c r="AA1956" s="41">
        <f t="shared" si="553"/>
        <v>181</v>
      </c>
      <c r="AB1956" s="24" t="s">
        <v>113</v>
      </c>
      <c r="AC1956" s="41">
        <f t="shared" si="554"/>
        <v>11909.7282</v>
      </c>
      <c r="AD1956" s="41">
        <v>1</v>
      </c>
      <c r="AE1956" s="72">
        <f>INDEX(SA!$C$2:$G$11,MATCH(Details!S1956,SA!$C$2:$C$11,0),MATCH(Details!V1956,SA!$C$2:$G$2,0))*Y1956/(F1956-E1956+1)</f>
        <v>10092.99</v>
      </c>
      <c r="AF1956" s="41">
        <f t="shared" si="555"/>
        <v>0</v>
      </c>
      <c r="AG1956" s="41">
        <f t="shared" si="556"/>
        <v>0</v>
      </c>
      <c r="AH1956" s="41">
        <f t="shared" si="557"/>
        <v>1816.7382</v>
      </c>
      <c r="AI1956" s="60">
        <f t="shared" si="558"/>
        <v>403.71960000000001</v>
      </c>
      <c r="AJ1956" s="60">
        <f t="shared" si="559"/>
        <v>2270.9227500000002</v>
      </c>
      <c r="AK1956" s="60">
        <f t="shared" si="560"/>
        <v>5005.0169589041097</v>
      </c>
      <c r="AL1956" s="60">
        <f t="shared" si="561"/>
        <v>3678.6874647945206</v>
      </c>
      <c r="AM1956" s="41">
        <f t="shared" si="562"/>
        <v>3739.6601852054787</v>
      </c>
      <c r="AN1956" s="42">
        <f t="shared" si="563"/>
        <v>45715</v>
      </c>
      <c r="AO1956" s="43">
        <f t="shared" si="564"/>
        <v>10092.99</v>
      </c>
    </row>
    <row r="1957" spans="1:41" s="24" customFormat="1" ht="15.75" customHeight="1" x14ac:dyDescent="0.35">
      <c r="A1957" s="36" t="s">
        <v>27</v>
      </c>
      <c r="B1957" s="36">
        <v>202509</v>
      </c>
      <c r="C1957" s="24" t="s">
        <v>736</v>
      </c>
      <c r="D1957" s="24" t="s">
        <v>119</v>
      </c>
      <c r="E1957" s="62">
        <v>45901</v>
      </c>
      <c r="F1957" s="62">
        <v>46265</v>
      </c>
      <c r="G1957" s="37" t="s">
        <v>134</v>
      </c>
      <c r="H1957" s="36">
        <v>652431</v>
      </c>
      <c r="I1957" s="63">
        <v>34991</v>
      </c>
      <c r="J1957" s="24" t="s">
        <v>4862</v>
      </c>
      <c r="K1957" s="63">
        <f t="shared" si="547"/>
        <v>45901</v>
      </c>
      <c r="L1957" s="55">
        <f t="shared" si="548"/>
        <v>0.04</v>
      </c>
      <c r="M1957" s="76">
        <v>0.22500000000000001</v>
      </c>
      <c r="N1957" s="62">
        <v>45901</v>
      </c>
      <c r="O1957" s="62">
        <v>46265</v>
      </c>
      <c r="P1957" s="63"/>
      <c r="Q1957" s="63"/>
      <c r="R1957" s="78">
        <v>29</v>
      </c>
      <c r="S1957" s="63" t="str">
        <f>VLOOKUP(R1957,SA!$B$3:$C$11,2,1)</f>
        <v>26-35</v>
      </c>
      <c r="T1957" s="38" t="s">
        <v>97</v>
      </c>
      <c r="U1957" s="24" t="s">
        <v>56</v>
      </c>
      <c r="V1957" s="24">
        <v>400000</v>
      </c>
      <c r="W1957" s="39">
        <f t="shared" si="549"/>
        <v>400000</v>
      </c>
      <c r="X1957" s="29">
        <f t="shared" si="550"/>
        <v>1</v>
      </c>
      <c r="Y1957" s="40">
        <f t="shared" si="551"/>
        <v>365</v>
      </c>
      <c r="Z1957" s="38">
        <f t="shared" si="552"/>
        <v>46081</v>
      </c>
      <c r="AA1957" s="41">
        <f t="shared" si="553"/>
        <v>181</v>
      </c>
      <c r="AB1957" s="24" t="s">
        <v>113</v>
      </c>
      <c r="AC1957" s="41">
        <f t="shared" si="554"/>
        <v>4533.0290000000005</v>
      </c>
      <c r="AD1957" s="41">
        <v>1</v>
      </c>
      <c r="AE1957" s="72">
        <f>INDEX(SA!$C$2:$G$11,MATCH(Details!S1957,SA!$C$2:$C$11,0),MATCH(Details!V1957,SA!$C$2:$G$2,0))*Y1957/(F1957-E1957+1)</f>
        <v>3841.55</v>
      </c>
      <c r="AF1957" s="41">
        <f t="shared" si="555"/>
        <v>0</v>
      </c>
      <c r="AG1957" s="41">
        <f t="shared" si="556"/>
        <v>0</v>
      </c>
      <c r="AH1957" s="41">
        <f t="shared" si="557"/>
        <v>691.47900000000004</v>
      </c>
      <c r="AI1957" s="60">
        <f t="shared" si="558"/>
        <v>153.66200000000001</v>
      </c>
      <c r="AJ1957" s="60">
        <f t="shared" si="559"/>
        <v>864.34875000000011</v>
      </c>
      <c r="AK1957" s="60">
        <f t="shared" si="560"/>
        <v>1904.9878082191783</v>
      </c>
      <c r="AL1957" s="60">
        <f t="shared" si="561"/>
        <v>1400.1660390410959</v>
      </c>
      <c r="AM1957" s="41">
        <f t="shared" si="562"/>
        <v>1423.3732109589046</v>
      </c>
      <c r="AN1957" s="42">
        <f t="shared" si="563"/>
        <v>45715</v>
      </c>
      <c r="AO1957" s="43">
        <f t="shared" si="564"/>
        <v>3841.55</v>
      </c>
    </row>
    <row r="1958" spans="1:41" s="24" customFormat="1" ht="15.75" customHeight="1" x14ac:dyDescent="0.35">
      <c r="A1958" s="36" t="s">
        <v>27</v>
      </c>
      <c r="B1958" s="36">
        <v>202509</v>
      </c>
      <c r="C1958" s="24" t="s">
        <v>736</v>
      </c>
      <c r="D1958" s="24" t="s">
        <v>119</v>
      </c>
      <c r="E1958" s="62">
        <v>45901</v>
      </c>
      <c r="F1958" s="62">
        <v>46265</v>
      </c>
      <c r="G1958" s="37" t="s">
        <v>2237</v>
      </c>
      <c r="H1958" s="36">
        <v>652431</v>
      </c>
      <c r="I1958" s="63">
        <v>27210</v>
      </c>
      <c r="J1958" s="24" t="s">
        <v>4863</v>
      </c>
      <c r="K1958" s="63">
        <f t="shared" si="547"/>
        <v>45901</v>
      </c>
      <c r="L1958" s="55">
        <f t="shared" si="548"/>
        <v>0.04</v>
      </c>
      <c r="M1958" s="76">
        <v>0.22500000000000001</v>
      </c>
      <c r="N1958" s="62">
        <v>45901</v>
      </c>
      <c r="O1958" s="62">
        <v>46265</v>
      </c>
      <c r="P1958" s="63"/>
      <c r="Q1958" s="63"/>
      <c r="R1958" s="78">
        <v>51</v>
      </c>
      <c r="S1958" s="63" t="str">
        <f>VLOOKUP(R1958,SA!$B$3:$C$11,2,1)</f>
        <v>46-55</v>
      </c>
      <c r="T1958" s="38" t="s">
        <v>98</v>
      </c>
      <c r="U1958" s="24" t="s">
        <v>5747</v>
      </c>
      <c r="V1958" s="24">
        <v>400000</v>
      </c>
      <c r="W1958" s="39">
        <f t="shared" si="549"/>
        <v>0</v>
      </c>
      <c r="X1958" s="29">
        <f t="shared" si="550"/>
        <v>0</v>
      </c>
      <c r="Y1958" s="40">
        <f t="shared" si="551"/>
        <v>365</v>
      </c>
      <c r="Z1958" s="38">
        <f t="shared" si="552"/>
        <v>46081</v>
      </c>
      <c r="AA1958" s="41">
        <f t="shared" si="553"/>
        <v>181</v>
      </c>
      <c r="AB1958" s="24" t="s">
        <v>113</v>
      </c>
      <c r="AC1958" s="41">
        <f t="shared" si="554"/>
        <v>8108.2165999999997</v>
      </c>
      <c r="AD1958" s="41">
        <v>1</v>
      </c>
      <c r="AE1958" s="72">
        <f>INDEX(SA!$C$2:$G$11,MATCH(Details!S1958,SA!$C$2:$C$11,0),MATCH(Details!V1958,SA!$C$2:$G$2,0))*Y1958/(F1958-E1958+1)</f>
        <v>6871.37</v>
      </c>
      <c r="AF1958" s="41">
        <f t="shared" si="555"/>
        <v>0</v>
      </c>
      <c r="AG1958" s="41">
        <f t="shared" si="556"/>
        <v>0</v>
      </c>
      <c r="AH1958" s="41">
        <f t="shared" si="557"/>
        <v>1236.8465999999999</v>
      </c>
      <c r="AI1958" s="60">
        <f t="shared" si="558"/>
        <v>274.85480000000001</v>
      </c>
      <c r="AJ1958" s="60">
        <f t="shared" si="559"/>
        <v>1546.05825</v>
      </c>
      <c r="AK1958" s="60">
        <f t="shared" si="560"/>
        <v>3407.446493150685</v>
      </c>
      <c r="AL1958" s="60">
        <f t="shared" si="561"/>
        <v>2504.4731724657536</v>
      </c>
      <c r="AM1958" s="41">
        <f t="shared" si="562"/>
        <v>2545.9837775342462</v>
      </c>
      <c r="AN1958" s="42">
        <f t="shared" si="563"/>
        <v>45715</v>
      </c>
      <c r="AO1958" s="43">
        <f t="shared" si="564"/>
        <v>6871.37</v>
      </c>
    </row>
    <row r="1959" spans="1:41" s="24" customFormat="1" ht="15.75" customHeight="1" x14ac:dyDescent="0.35">
      <c r="A1959" s="36" t="s">
        <v>27</v>
      </c>
      <c r="B1959" s="36">
        <v>202509</v>
      </c>
      <c r="C1959" s="24" t="s">
        <v>736</v>
      </c>
      <c r="D1959" s="24" t="s">
        <v>119</v>
      </c>
      <c r="E1959" s="62">
        <v>45901</v>
      </c>
      <c r="F1959" s="62">
        <v>46265</v>
      </c>
      <c r="G1959" s="37" t="s">
        <v>2238</v>
      </c>
      <c r="H1959" s="36">
        <v>652437</v>
      </c>
      <c r="I1959" s="63">
        <v>23470</v>
      </c>
      <c r="J1959" s="24" t="s">
        <v>4864</v>
      </c>
      <c r="K1959" s="63">
        <f t="shared" si="547"/>
        <v>45901</v>
      </c>
      <c r="L1959" s="55">
        <f t="shared" si="548"/>
        <v>0.04</v>
      </c>
      <c r="M1959" s="76">
        <v>0.22500000000000001</v>
      </c>
      <c r="N1959" s="62">
        <v>45901</v>
      </c>
      <c r="O1959" s="62">
        <v>46265</v>
      </c>
      <c r="P1959" s="63"/>
      <c r="Q1959" s="63"/>
      <c r="R1959" s="78">
        <v>61</v>
      </c>
      <c r="S1959" s="63" t="str">
        <f>VLOOKUP(R1959,SA!$B$3:$C$11,2,1)</f>
        <v>56-65</v>
      </c>
      <c r="T1959" s="38" t="s">
        <v>98</v>
      </c>
      <c r="U1959" s="24" t="s">
        <v>5747</v>
      </c>
      <c r="V1959" s="24">
        <v>400000</v>
      </c>
      <c r="W1959" s="39">
        <f t="shared" si="549"/>
        <v>0</v>
      </c>
      <c r="X1959" s="29">
        <f t="shared" si="550"/>
        <v>0</v>
      </c>
      <c r="Y1959" s="40">
        <f t="shared" si="551"/>
        <v>365</v>
      </c>
      <c r="Z1959" s="38">
        <f t="shared" si="552"/>
        <v>46081</v>
      </c>
      <c r="AA1959" s="41">
        <f t="shared" si="553"/>
        <v>181</v>
      </c>
      <c r="AB1959" s="24" t="s">
        <v>113</v>
      </c>
      <c r="AC1959" s="41">
        <f t="shared" si="554"/>
        <v>11909.7282</v>
      </c>
      <c r="AD1959" s="41">
        <v>1</v>
      </c>
      <c r="AE1959" s="72">
        <f>INDEX(SA!$C$2:$G$11,MATCH(Details!S1959,SA!$C$2:$C$11,0),MATCH(Details!V1959,SA!$C$2:$G$2,0))*Y1959/(F1959-E1959+1)</f>
        <v>10092.99</v>
      </c>
      <c r="AF1959" s="41">
        <f t="shared" si="555"/>
        <v>0</v>
      </c>
      <c r="AG1959" s="41">
        <f t="shared" si="556"/>
        <v>0</v>
      </c>
      <c r="AH1959" s="41">
        <f t="shared" si="557"/>
        <v>1816.7382</v>
      </c>
      <c r="AI1959" s="60">
        <f t="shared" si="558"/>
        <v>403.71960000000001</v>
      </c>
      <c r="AJ1959" s="60">
        <f t="shared" si="559"/>
        <v>2270.9227500000002</v>
      </c>
      <c r="AK1959" s="60">
        <f t="shared" si="560"/>
        <v>5005.0169589041097</v>
      </c>
      <c r="AL1959" s="60">
        <f t="shared" si="561"/>
        <v>3678.6874647945206</v>
      </c>
      <c r="AM1959" s="41">
        <f t="shared" si="562"/>
        <v>3739.6601852054787</v>
      </c>
      <c r="AN1959" s="42">
        <f t="shared" si="563"/>
        <v>45715</v>
      </c>
      <c r="AO1959" s="43">
        <f t="shared" si="564"/>
        <v>10092.99</v>
      </c>
    </row>
    <row r="1960" spans="1:41" s="24" customFormat="1" ht="15.75" customHeight="1" x14ac:dyDescent="0.35">
      <c r="A1960" s="36" t="s">
        <v>27</v>
      </c>
      <c r="B1960" s="36">
        <v>202509</v>
      </c>
      <c r="C1960" s="24" t="s">
        <v>736</v>
      </c>
      <c r="D1960" s="24" t="s">
        <v>119</v>
      </c>
      <c r="E1960" s="62">
        <v>45901</v>
      </c>
      <c r="F1960" s="62">
        <v>46265</v>
      </c>
      <c r="G1960" s="37" t="s">
        <v>530</v>
      </c>
      <c r="H1960" s="36">
        <v>652437</v>
      </c>
      <c r="I1960" s="63">
        <v>32495</v>
      </c>
      <c r="J1960" s="24" t="s">
        <v>4865</v>
      </c>
      <c r="K1960" s="63">
        <f t="shared" si="547"/>
        <v>45901</v>
      </c>
      <c r="L1960" s="55">
        <f t="shared" si="548"/>
        <v>0.04</v>
      </c>
      <c r="M1960" s="76">
        <v>0.22500000000000001</v>
      </c>
      <c r="N1960" s="62">
        <v>45901</v>
      </c>
      <c r="O1960" s="62">
        <v>46265</v>
      </c>
      <c r="P1960" s="63"/>
      <c r="Q1960" s="63"/>
      <c r="R1960" s="78">
        <v>36</v>
      </c>
      <c r="S1960" s="63" t="str">
        <f>VLOOKUP(R1960,SA!$B$3:$C$11,2,1)</f>
        <v>36-45</v>
      </c>
      <c r="T1960" s="38" t="s">
        <v>97</v>
      </c>
      <c r="U1960" s="24" t="s">
        <v>56</v>
      </c>
      <c r="V1960" s="24">
        <v>400000</v>
      </c>
      <c r="W1960" s="39">
        <f t="shared" si="549"/>
        <v>400000</v>
      </c>
      <c r="X1960" s="29">
        <f t="shared" si="550"/>
        <v>1</v>
      </c>
      <c r="Y1960" s="40">
        <f t="shared" si="551"/>
        <v>365</v>
      </c>
      <c r="Z1960" s="38">
        <f t="shared" si="552"/>
        <v>46081</v>
      </c>
      <c r="AA1960" s="41">
        <f t="shared" si="553"/>
        <v>181</v>
      </c>
      <c r="AB1960" s="24" t="s">
        <v>113</v>
      </c>
      <c r="AC1960" s="41">
        <f t="shared" si="554"/>
        <v>5496.5225999999993</v>
      </c>
      <c r="AD1960" s="41">
        <v>1</v>
      </c>
      <c r="AE1960" s="72">
        <f>INDEX(SA!$C$2:$G$11,MATCH(Details!S1960,SA!$C$2:$C$11,0),MATCH(Details!V1960,SA!$C$2:$G$2,0))*Y1960/(F1960-E1960+1)</f>
        <v>4658.07</v>
      </c>
      <c r="AF1960" s="41">
        <f t="shared" si="555"/>
        <v>0</v>
      </c>
      <c r="AG1960" s="41">
        <f t="shared" si="556"/>
        <v>0</v>
      </c>
      <c r="AH1960" s="41">
        <f t="shared" si="557"/>
        <v>838.45259999999996</v>
      </c>
      <c r="AI1960" s="60">
        <f t="shared" si="558"/>
        <v>186.3228</v>
      </c>
      <c r="AJ1960" s="60">
        <f t="shared" si="559"/>
        <v>1048.06575</v>
      </c>
      <c r="AK1960" s="60">
        <f t="shared" si="560"/>
        <v>2309.8922465753421</v>
      </c>
      <c r="AL1960" s="60">
        <f t="shared" si="561"/>
        <v>1697.7708012328765</v>
      </c>
      <c r="AM1960" s="41">
        <f t="shared" si="562"/>
        <v>1725.9106487671231</v>
      </c>
      <c r="AN1960" s="42">
        <f t="shared" si="563"/>
        <v>45715</v>
      </c>
      <c r="AO1960" s="43">
        <f t="shared" si="564"/>
        <v>4658.07</v>
      </c>
    </row>
    <row r="1961" spans="1:41" s="24" customFormat="1" ht="15.75" customHeight="1" x14ac:dyDescent="0.35">
      <c r="A1961" s="36" t="s">
        <v>27</v>
      </c>
      <c r="B1961" s="36">
        <v>202509</v>
      </c>
      <c r="C1961" s="24" t="s">
        <v>736</v>
      </c>
      <c r="D1961" s="24" t="s">
        <v>119</v>
      </c>
      <c r="E1961" s="62">
        <v>45901</v>
      </c>
      <c r="F1961" s="62">
        <v>46265</v>
      </c>
      <c r="G1961" s="37" t="s">
        <v>2239</v>
      </c>
      <c r="H1961" s="36">
        <v>652437</v>
      </c>
      <c r="I1961" s="63">
        <v>19725</v>
      </c>
      <c r="J1961" s="24" t="s">
        <v>4866</v>
      </c>
      <c r="K1961" s="63">
        <f t="shared" si="547"/>
        <v>45901</v>
      </c>
      <c r="L1961" s="55">
        <f t="shared" si="548"/>
        <v>0.04</v>
      </c>
      <c r="M1961" s="76">
        <v>0.22500000000000001</v>
      </c>
      <c r="N1961" s="62">
        <v>45901</v>
      </c>
      <c r="O1961" s="62">
        <v>46265</v>
      </c>
      <c r="P1961" s="63"/>
      <c r="Q1961" s="63"/>
      <c r="R1961" s="78">
        <v>71</v>
      </c>
      <c r="S1961" s="63" t="str">
        <f>VLOOKUP(R1961,SA!$B$3:$C$11,2,1)</f>
        <v>71-75</v>
      </c>
      <c r="T1961" s="38" t="s">
        <v>97</v>
      </c>
      <c r="U1961" s="24" t="s">
        <v>5744</v>
      </c>
      <c r="V1961" s="24">
        <v>400000</v>
      </c>
      <c r="W1961" s="39">
        <f t="shared" si="549"/>
        <v>0</v>
      </c>
      <c r="X1961" s="29">
        <f t="shared" si="550"/>
        <v>0</v>
      </c>
      <c r="Y1961" s="40">
        <f t="shared" si="551"/>
        <v>365</v>
      </c>
      <c r="Z1961" s="38">
        <f t="shared" si="552"/>
        <v>46081</v>
      </c>
      <c r="AA1961" s="41">
        <f t="shared" si="553"/>
        <v>181</v>
      </c>
      <c r="AB1961" s="24" t="s">
        <v>113</v>
      </c>
      <c r="AC1961" s="41">
        <f t="shared" si="554"/>
        <v>21578.034600000003</v>
      </c>
      <c r="AD1961" s="41">
        <v>1</v>
      </c>
      <c r="AE1961" s="72">
        <f>INDEX(SA!$C$2:$G$11,MATCH(Details!S1961,SA!$C$2:$C$11,0),MATCH(Details!V1961,SA!$C$2:$G$2,0))*Y1961/(F1961-E1961+1)</f>
        <v>18286.47</v>
      </c>
      <c r="AF1961" s="41">
        <f t="shared" si="555"/>
        <v>0</v>
      </c>
      <c r="AG1961" s="41">
        <f t="shared" si="556"/>
        <v>0</v>
      </c>
      <c r="AH1961" s="41">
        <f t="shared" si="557"/>
        <v>3291.5646000000002</v>
      </c>
      <c r="AI1961" s="60">
        <f t="shared" si="558"/>
        <v>731.45880000000011</v>
      </c>
      <c r="AJ1961" s="60">
        <f t="shared" si="559"/>
        <v>4114.4557500000001</v>
      </c>
      <c r="AK1961" s="60">
        <f t="shared" si="560"/>
        <v>9068.0851232876721</v>
      </c>
      <c r="AL1961" s="60">
        <f t="shared" si="561"/>
        <v>6665.0425656164389</v>
      </c>
      <c r="AM1961" s="41">
        <f t="shared" si="562"/>
        <v>6775.5128843835619</v>
      </c>
      <c r="AN1961" s="42">
        <f t="shared" si="563"/>
        <v>45715</v>
      </c>
      <c r="AO1961" s="43">
        <f t="shared" si="564"/>
        <v>18286.47</v>
      </c>
    </row>
    <row r="1962" spans="1:41" s="24" customFormat="1" ht="15.75" customHeight="1" x14ac:dyDescent="0.35">
      <c r="A1962" s="36" t="s">
        <v>27</v>
      </c>
      <c r="B1962" s="36">
        <v>202509</v>
      </c>
      <c r="C1962" s="24" t="s">
        <v>736</v>
      </c>
      <c r="D1962" s="24" t="s">
        <v>119</v>
      </c>
      <c r="E1962" s="62">
        <v>45901</v>
      </c>
      <c r="F1962" s="62">
        <v>46265</v>
      </c>
      <c r="G1962" s="37" t="s">
        <v>2240</v>
      </c>
      <c r="H1962" s="36">
        <v>652437</v>
      </c>
      <c r="I1962" s="63">
        <v>32744</v>
      </c>
      <c r="J1962" s="24" t="s">
        <v>4867</v>
      </c>
      <c r="K1962" s="63">
        <f t="shared" si="547"/>
        <v>45901</v>
      </c>
      <c r="L1962" s="55">
        <f t="shared" si="548"/>
        <v>0.04</v>
      </c>
      <c r="M1962" s="76">
        <v>0.22500000000000001</v>
      </c>
      <c r="N1962" s="62">
        <v>45901</v>
      </c>
      <c r="O1962" s="62">
        <v>46265</v>
      </c>
      <c r="P1962" s="63"/>
      <c r="Q1962" s="63"/>
      <c r="R1962" s="78">
        <v>36</v>
      </c>
      <c r="S1962" s="63" t="str">
        <f>VLOOKUP(R1962,SA!$B$3:$C$11,2,1)</f>
        <v>36-45</v>
      </c>
      <c r="T1962" s="38" t="s">
        <v>98</v>
      </c>
      <c r="U1962" s="24" t="s">
        <v>5743</v>
      </c>
      <c r="V1962" s="24">
        <v>400000</v>
      </c>
      <c r="W1962" s="39">
        <f t="shared" si="549"/>
        <v>0</v>
      </c>
      <c r="X1962" s="29">
        <f t="shared" si="550"/>
        <v>0</v>
      </c>
      <c r="Y1962" s="40">
        <f t="shared" si="551"/>
        <v>365</v>
      </c>
      <c r="Z1962" s="38">
        <f t="shared" si="552"/>
        <v>46081</v>
      </c>
      <c r="AA1962" s="41">
        <f t="shared" si="553"/>
        <v>181</v>
      </c>
      <c r="AB1962" s="24" t="s">
        <v>113</v>
      </c>
      <c r="AC1962" s="41">
        <f t="shared" si="554"/>
        <v>5496.5225999999993</v>
      </c>
      <c r="AD1962" s="41">
        <v>1</v>
      </c>
      <c r="AE1962" s="72">
        <f>INDEX(SA!$C$2:$G$11,MATCH(Details!S1962,SA!$C$2:$C$11,0),MATCH(Details!V1962,SA!$C$2:$G$2,0))*Y1962/(F1962-E1962+1)</f>
        <v>4658.07</v>
      </c>
      <c r="AF1962" s="41">
        <f t="shared" si="555"/>
        <v>0</v>
      </c>
      <c r="AG1962" s="41">
        <f t="shared" si="556"/>
        <v>0</v>
      </c>
      <c r="AH1962" s="41">
        <f t="shared" si="557"/>
        <v>838.45259999999996</v>
      </c>
      <c r="AI1962" s="60">
        <f t="shared" si="558"/>
        <v>186.3228</v>
      </c>
      <c r="AJ1962" s="60">
        <f t="shared" si="559"/>
        <v>1048.06575</v>
      </c>
      <c r="AK1962" s="60">
        <f t="shared" si="560"/>
        <v>2309.8922465753421</v>
      </c>
      <c r="AL1962" s="60">
        <f t="shared" si="561"/>
        <v>1697.7708012328765</v>
      </c>
      <c r="AM1962" s="41">
        <f t="shared" si="562"/>
        <v>1725.9106487671231</v>
      </c>
      <c r="AN1962" s="42">
        <f t="shared" si="563"/>
        <v>45715</v>
      </c>
      <c r="AO1962" s="43">
        <f t="shared" si="564"/>
        <v>4658.07</v>
      </c>
    </row>
    <row r="1963" spans="1:41" s="24" customFormat="1" ht="15.75" customHeight="1" x14ac:dyDescent="0.35">
      <c r="A1963" s="36" t="s">
        <v>27</v>
      </c>
      <c r="B1963" s="36">
        <v>202509</v>
      </c>
      <c r="C1963" s="24" t="s">
        <v>736</v>
      </c>
      <c r="D1963" s="24" t="s">
        <v>119</v>
      </c>
      <c r="E1963" s="62">
        <v>45901</v>
      </c>
      <c r="F1963" s="62">
        <v>46265</v>
      </c>
      <c r="G1963" s="37" t="s">
        <v>2241</v>
      </c>
      <c r="H1963" s="36">
        <v>652440</v>
      </c>
      <c r="I1963" s="63">
        <v>35996</v>
      </c>
      <c r="J1963" s="24" t="s">
        <v>4868</v>
      </c>
      <c r="K1963" s="63">
        <f t="shared" si="547"/>
        <v>45901</v>
      </c>
      <c r="L1963" s="55">
        <f t="shared" si="548"/>
        <v>0.04</v>
      </c>
      <c r="M1963" s="76">
        <v>0.22500000000000001</v>
      </c>
      <c r="N1963" s="62">
        <v>45901</v>
      </c>
      <c r="O1963" s="62">
        <v>46265</v>
      </c>
      <c r="P1963" s="63"/>
      <c r="Q1963" s="63"/>
      <c r="R1963" s="78">
        <v>27</v>
      </c>
      <c r="S1963" s="63" t="str">
        <f>VLOOKUP(R1963,SA!$B$3:$C$11,2,1)</f>
        <v>26-35</v>
      </c>
      <c r="T1963" s="38" t="s">
        <v>98</v>
      </c>
      <c r="U1963" s="24" t="s">
        <v>5743</v>
      </c>
      <c r="V1963" s="24">
        <v>400000</v>
      </c>
      <c r="W1963" s="39">
        <f t="shared" si="549"/>
        <v>0</v>
      </c>
      <c r="X1963" s="29">
        <f t="shared" si="550"/>
        <v>0</v>
      </c>
      <c r="Y1963" s="40">
        <f t="shared" si="551"/>
        <v>365</v>
      </c>
      <c r="Z1963" s="38">
        <f t="shared" si="552"/>
        <v>46081</v>
      </c>
      <c r="AA1963" s="41">
        <f t="shared" si="553"/>
        <v>181</v>
      </c>
      <c r="AB1963" s="24" t="s">
        <v>113</v>
      </c>
      <c r="AC1963" s="41">
        <f t="shared" si="554"/>
        <v>4533.0290000000005</v>
      </c>
      <c r="AD1963" s="41">
        <v>1</v>
      </c>
      <c r="AE1963" s="72">
        <f>INDEX(SA!$C$2:$G$11,MATCH(Details!S1963,SA!$C$2:$C$11,0),MATCH(Details!V1963,SA!$C$2:$G$2,0))*Y1963/(F1963-E1963+1)</f>
        <v>3841.55</v>
      </c>
      <c r="AF1963" s="41">
        <f t="shared" si="555"/>
        <v>0</v>
      </c>
      <c r="AG1963" s="41">
        <f t="shared" si="556"/>
        <v>0</v>
      </c>
      <c r="AH1963" s="41">
        <f t="shared" si="557"/>
        <v>691.47900000000004</v>
      </c>
      <c r="AI1963" s="60">
        <f t="shared" si="558"/>
        <v>153.66200000000001</v>
      </c>
      <c r="AJ1963" s="60">
        <f t="shared" si="559"/>
        <v>864.34875000000011</v>
      </c>
      <c r="AK1963" s="60">
        <f t="shared" si="560"/>
        <v>1904.9878082191783</v>
      </c>
      <c r="AL1963" s="60">
        <f t="shared" si="561"/>
        <v>1400.1660390410959</v>
      </c>
      <c r="AM1963" s="41">
        <f t="shared" si="562"/>
        <v>1423.3732109589046</v>
      </c>
      <c r="AN1963" s="42">
        <f t="shared" si="563"/>
        <v>45715</v>
      </c>
      <c r="AO1963" s="43">
        <f t="shared" si="564"/>
        <v>3841.55</v>
      </c>
    </row>
    <row r="1964" spans="1:41" s="24" customFormat="1" ht="15.75" customHeight="1" x14ac:dyDescent="0.35">
      <c r="A1964" s="36" t="s">
        <v>27</v>
      </c>
      <c r="B1964" s="36">
        <v>202509</v>
      </c>
      <c r="C1964" s="24" t="s">
        <v>736</v>
      </c>
      <c r="D1964" s="24" t="s">
        <v>119</v>
      </c>
      <c r="E1964" s="62">
        <v>45901</v>
      </c>
      <c r="F1964" s="62">
        <v>46265</v>
      </c>
      <c r="G1964" s="37" t="s">
        <v>2242</v>
      </c>
      <c r="H1964" s="36">
        <v>652440</v>
      </c>
      <c r="I1964" s="63">
        <v>45034</v>
      </c>
      <c r="J1964" s="24" t="s">
        <v>4869</v>
      </c>
      <c r="K1964" s="63">
        <f t="shared" si="547"/>
        <v>45901</v>
      </c>
      <c r="L1964" s="55">
        <f t="shared" si="548"/>
        <v>0.04</v>
      </c>
      <c r="M1964" s="76">
        <v>0.22500000000000001</v>
      </c>
      <c r="N1964" s="62">
        <v>45901</v>
      </c>
      <c r="O1964" s="62">
        <v>46265</v>
      </c>
      <c r="P1964" s="63"/>
      <c r="Q1964" s="63"/>
      <c r="R1964" s="78">
        <v>2</v>
      </c>
      <c r="S1964" s="63" t="str">
        <f>VLOOKUP(R1964,SA!$B$3:$C$11,2,1)</f>
        <v>0-25</v>
      </c>
      <c r="T1964" s="38" t="s">
        <v>97</v>
      </c>
      <c r="U1964" s="24" t="s">
        <v>5745</v>
      </c>
      <c r="V1964" s="24">
        <v>400000</v>
      </c>
      <c r="W1964" s="39">
        <f t="shared" si="549"/>
        <v>0</v>
      </c>
      <c r="X1964" s="29">
        <f t="shared" si="550"/>
        <v>0</v>
      </c>
      <c r="Y1964" s="40">
        <f t="shared" si="551"/>
        <v>365</v>
      </c>
      <c r="Z1964" s="38">
        <f t="shared" si="552"/>
        <v>46081</v>
      </c>
      <c r="AA1964" s="41">
        <f t="shared" si="553"/>
        <v>181</v>
      </c>
      <c r="AB1964" s="24" t="s">
        <v>113</v>
      </c>
      <c r="AC1964" s="41">
        <f t="shared" si="554"/>
        <v>4043.8364000000001</v>
      </c>
      <c r="AD1964" s="41">
        <v>1</v>
      </c>
      <c r="AE1964" s="72">
        <f>INDEX(SA!$C$2:$G$11,MATCH(Details!S1964,SA!$C$2:$C$11,0),MATCH(Details!V1964,SA!$C$2:$G$2,0))*Y1964/(F1964-E1964+1)</f>
        <v>3426.98</v>
      </c>
      <c r="AF1964" s="41">
        <f t="shared" si="555"/>
        <v>0</v>
      </c>
      <c r="AG1964" s="41">
        <f t="shared" si="556"/>
        <v>0</v>
      </c>
      <c r="AH1964" s="41">
        <f t="shared" si="557"/>
        <v>616.85640000000001</v>
      </c>
      <c r="AI1964" s="60">
        <f t="shared" si="558"/>
        <v>137.07920000000001</v>
      </c>
      <c r="AJ1964" s="60">
        <f t="shared" si="559"/>
        <v>771.07050000000004</v>
      </c>
      <c r="AK1964" s="60">
        <f t="shared" si="560"/>
        <v>1699.4065205479453</v>
      </c>
      <c r="AL1964" s="60">
        <f t="shared" si="561"/>
        <v>1249.0637926027398</v>
      </c>
      <c r="AM1964" s="41">
        <f t="shared" si="562"/>
        <v>1269.7665073972601</v>
      </c>
      <c r="AN1964" s="42">
        <f t="shared" si="563"/>
        <v>45715</v>
      </c>
      <c r="AO1964" s="43">
        <f t="shared" si="564"/>
        <v>3426.98</v>
      </c>
    </row>
    <row r="1965" spans="1:41" s="24" customFormat="1" ht="15.75" customHeight="1" x14ac:dyDescent="0.35">
      <c r="A1965" s="36" t="s">
        <v>27</v>
      </c>
      <c r="B1965" s="36">
        <v>202509</v>
      </c>
      <c r="C1965" s="24" t="s">
        <v>736</v>
      </c>
      <c r="D1965" s="24" t="s">
        <v>119</v>
      </c>
      <c r="E1965" s="62">
        <v>45901</v>
      </c>
      <c r="F1965" s="62">
        <v>46265</v>
      </c>
      <c r="G1965" s="37" t="s">
        <v>2243</v>
      </c>
      <c r="H1965" s="36">
        <v>652440</v>
      </c>
      <c r="I1965" s="63">
        <v>22647</v>
      </c>
      <c r="J1965" s="24" t="s">
        <v>4870</v>
      </c>
      <c r="K1965" s="63">
        <f t="shared" si="547"/>
        <v>45901</v>
      </c>
      <c r="L1965" s="55">
        <f t="shared" si="548"/>
        <v>0.04</v>
      </c>
      <c r="M1965" s="76">
        <v>0.22500000000000001</v>
      </c>
      <c r="N1965" s="62">
        <v>45901</v>
      </c>
      <c r="O1965" s="62">
        <v>46265</v>
      </c>
      <c r="P1965" s="63"/>
      <c r="Q1965" s="63"/>
      <c r="R1965" s="78">
        <v>63</v>
      </c>
      <c r="S1965" s="63" t="str">
        <f>VLOOKUP(R1965,SA!$B$3:$C$11,2,1)</f>
        <v>56-65</v>
      </c>
      <c r="T1965" s="38" t="s">
        <v>98</v>
      </c>
      <c r="U1965" s="24" t="s">
        <v>5747</v>
      </c>
      <c r="V1965" s="24">
        <v>400000</v>
      </c>
      <c r="W1965" s="39">
        <f t="shared" si="549"/>
        <v>0</v>
      </c>
      <c r="X1965" s="29">
        <f t="shared" si="550"/>
        <v>0</v>
      </c>
      <c r="Y1965" s="40">
        <f t="shared" si="551"/>
        <v>365</v>
      </c>
      <c r="Z1965" s="38">
        <f t="shared" si="552"/>
        <v>46081</v>
      </c>
      <c r="AA1965" s="41">
        <f t="shared" si="553"/>
        <v>181</v>
      </c>
      <c r="AB1965" s="24" t="s">
        <v>113</v>
      </c>
      <c r="AC1965" s="41">
        <f t="shared" si="554"/>
        <v>11909.7282</v>
      </c>
      <c r="AD1965" s="41">
        <v>1</v>
      </c>
      <c r="AE1965" s="72">
        <f>INDEX(SA!$C$2:$G$11,MATCH(Details!S1965,SA!$C$2:$C$11,0),MATCH(Details!V1965,SA!$C$2:$G$2,0))*Y1965/(F1965-E1965+1)</f>
        <v>10092.99</v>
      </c>
      <c r="AF1965" s="41">
        <f t="shared" si="555"/>
        <v>0</v>
      </c>
      <c r="AG1965" s="41">
        <f t="shared" si="556"/>
        <v>0</v>
      </c>
      <c r="AH1965" s="41">
        <f t="shared" si="557"/>
        <v>1816.7382</v>
      </c>
      <c r="AI1965" s="60">
        <f t="shared" si="558"/>
        <v>403.71960000000001</v>
      </c>
      <c r="AJ1965" s="60">
        <f t="shared" si="559"/>
        <v>2270.9227500000002</v>
      </c>
      <c r="AK1965" s="60">
        <f t="shared" si="560"/>
        <v>5005.0169589041097</v>
      </c>
      <c r="AL1965" s="60">
        <f t="shared" si="561"/>
        <v>3678.6874647945206</v>
      </c>
      <c r="AM1965" s="41">
        <f t="shared" si="562"/>
        <v>3739.6601852054787</v>
      </c>
      <c r="AN1965" s="42">
        <f t="shared" si="563"/>
        <v>45715</v>
      </c>
      <c r="AO1965" s="43">
        <f t="shared" si="564"/>
        <v>10092.99</v>
      </c>
    </row>
    <row r="1966" spans="1:41" s="24" customFormat="1" ht="15.75" customHeight="1" x14ac:dyDescent="0.35">
      <c r="A1966" s="36" t="s">
        <v>27</v>
      </c>
      <c r="B1966" s="36">
        <v>202509</v>
      </c>
      <c r="C1966" s="24" t="s">
        <v>736</v>
      </c>
      <c r="D1966" s="24" t="s">
        <v>119</v>
      </c>
      <c r="E1966" s="62">
        <v>45901</v>
      </c>
      <c r="F1966" s="62">
        <v>46265</v>
      </c>
      <c r="G1966" s="37" t="s">
        <v>2244</v>
      </c>
      <c r="H1966" s="36">
        <v>652440</v>
      </c>
      <c r="I1966" s="63">
        <v>22647</v>
      </c>
      <c r="J1966" s="24" t="s">
        <v>4871</v>
      </c>
      <c r="K1966" s="63">
        <f t="shared" si="547"/>
        <v>45901</v>
      </c>
      <c r="L1966" s="55">
        <f t="shared" si="548"/>
        <v>0.04</v>
      </c>
      <c r="M1966" s="76">
        <v>0.22500000000000001</v>
      </c>
      <c r="N1966" s="62">
        <v>45901</v>
      </c>
      <c r="O1966" s="62">
        <v>46265</v>
      </c>
      <c r="P1966" s="63"/>
      <c r="Q1966" s="63"/>
      <c r="R1966" s="78">
        <v>63</v>
      </c>
      <c r="S1966" s="63" t="str">
        <f>VLOOKUP(R1966,SA!$B$3:$C$11,2,1)</f>
        <v>56-65</v>
      </c>
      <c r="T1966" s="38" t="s">
        <v>97</v>
      </c>
      <c r="U1966" s="24" t="s">
        <v>5744</v>
      </c>
      <c r="V1966" s="24">
        <v>400000</v>
      </c>
      <c r="W1966" s="39">
        <f t="shared" si="549"/>
        <v>0</v>
      </c>
      <c r="X1966" s="29">
        <f t="shared" si="550"/>
        <v>0</v>
      </c>
      <c r="Y1966" s="40">
        <f t="shared" si="551"/>
        <v>365</v>
      </c>
      <c r="Z1966" s="38">
        <f t="shared" si="552"/>
        <v>46081</v>
      </c>
      <c r="AA1966" s="41">
        <f t="shared" si="553"/>
        <v>181</v>
      </c>
      <c r="AB1966" s="24" t="s">
        <v>113</v>
      </c>
      <c r="AC1966" s="41">
        <f t="shared" si="554"/>
        <v>11909.7282</v>
      </c>
      <c r="AD1966" s="41">
        <v>1</v>
      </c>
      <c r="AE1966" s="72">
        <f>INDEX(SA!$C$2:$G$11,MATCH(Details!S1966,SA!$C$2:$C$11,0),MATCH(Details!V1966,SA!$C$2:$G$2,0))*Y1966/(F1966-E1966+1)</f>
        <v>10092.99</v>
      </c>
      <c r="AF1966" s="41">
        <f t="shared" si="555"/>
        <v>0</v>
      </c>
      <c r="AG1966" s="41">
        <f t="shared" si="556"/>
        <v>0</v>
      </c>
      <c r="AH1966" s="41">
        <f t="shared" si="557"/>
        <v>1816.7382</v>
      </c>
      <c r="AI1966" s="60">
        <f t="shared" si="558"/>
        <v>403.71960000000001</v>
      </c>
      <c r="AJ1966" s="60">
        <f t="shared" si="559"/>
        <v>2270.9227500000002</v>
      </c>
      <c r="AK1966" s="60">
        <f t="shared" si="560"/>
        <v>5005.0169589041097</v>
      </c>
      <c r="AL1966" s="60">
        <f t="shared" si="561"/>
        <v>3678.6874647945206</v>
      </c>
      <c r="AM1966" s="41">
        <f t="shared" si="562"/>
        <v>3739.6601852054787</v>
      </c>
      <c r="AN1966" s="42">
        <f t="shared" si="563"/>
        <v>45715</v>
      </c>
      <c r="AO1966" s="43">
        <f t="shared" si="564"/>
        <v>10092.99</v>
      </c>
    </row>
    <row r="1967" spans="1:41" s="24" customFormat="1" ht="15.75" customHeight="1" x14ac:dyDescent="0.35">
      <c r="A1967" s="36" t="s">
        <v>27</v>
      </c>
      <c r="B1967" s="36">
        <v>202509</v>
      </c>
      <c r="C1967" s="24" t="s">
        <v>736</v>
      </c>
      <c r="D1967" s="24" t="s">
        <v>119</v>
      </c>
      <c r="E1967" s="62">
        <v>45901</v>
      </c>
      <c r="F1967" s="62">
        <v>46265</v>
      </c>
      <c r="G1967" s="37" t="s">
        <v>167</v>
      </c>
      <c r="H1967" s="36">
        <v>652440</v>
      </c>
      <c r="I1967" s="63">
        <v>34363</v>
      </c>
      <c r="J1967" s="24" t="s">
        <v>4872</v>
      </c>
      <c r="K1967" s="63">
        <f t="shared" si="547"/>
        <v>45901</v>
      </c>
      <c r="L1967" s="55">
        <f t="shared" si="548"/>
        <v>0.04</v>
      </c>
      <c r="M1967" s="76">
        <v>0.22500000000000001</v>
      </c>
      <c r="N1967" s="62">
        <v>45901</v>
      </c>
      <c r="O1967" s="62">
        <v>46265</v>
      </c>
      <c r="P1967" s="63"/>
      <c r="Q1967" s="63"/>
      <c r="R1967" s="78">
        <v>31</v>
      </c>
      <c r="S1967" s="63" t="str">
        <f>VLOOKUP(R1967,SA!$B$3:$C$11,2,1)</f>
        <v>26-35</v>
      </c>
      <c r="T1967" s="38" t="s">
        <v>97</v>
      </c>
      <c r="U1967" s="24" t="s">
        <v>56</v>
      </c>
      <c r="V1967" s="24">
        <v>400000</v>
      </c>
      <c r="W1967" s="39">
        <f t="shared" si="549"/>
        <v>400000</v>
      </c>
      <c r="X1967" s="29">
        <f t="shared" si="550"/>
        <v>1</v>
      </c>
      <c r="Y1967" s="40">
        <f t="shared" si="551"/>
        <v>365</v>
      </c>
      <c r="Z1967" s="38">
        <f t="shared" si="552"/>
        <v>46081</v>
      </c>
      <c r="AA1967" s="41">
        <f t="shared" si="553"/>
        <v>181</v>
      </c>
      <c r="AB1967" s="24" t="s">
        <v>113</v>
      </c>
      <c r="AC1967" s="41">
        <f t="shared" si="554"/>
        <v>4533.0290000000005</v>
      </c>
      <c r="AD1967" s="41">
        <v>1</v>
      </c>
      <c r="AE1967" s="72">
        <f>INDEX(SA!$C$2:$G$11,MATCH(Details!S1967,SA!$C$2:$C$11,0),MATCH(Details!V1967,SA!$C$2:$G$2,0))*Y1967/(F1967-E1967+1)</f>
        <v>3841.55</v>
      </c>
      <c r="AF1967" s="41">
        <f t="shared" si="555"/>
        <v>0</v>
      </c>
      <c r="AG1967" s="41">
        <f t="shared" si="556"/>
        <v>0</v>
      </c>
      <c r="AH1967" s="41">
        <f t="shared" si="557"/>
        <v>691.47900000000004</v>
      </c>
      <c r="AI1967" s="60">
        <f t="shared" si="558"/>
        <v>153.66200000000001</v>
      </c>
      <c r="AJ1967" s="60">
        <f t="shared" si="559"/>
        <v>864.34875000000011</v>
      </c>
      <c r="AK1967" s="60">
        <f t="shared" si="560"/>
        <v>1904.9878082191783</v>
      </c>
      <c r="AL1967" s="60">
        <f t="shared" si="561"/>
        <v>1400.1660390410959</v>
      </c>
      <c r="AM1967" s="41">
        <f t="shared" si="562"/>
        <v>1423.3732109589046</v>
      </c>
      <c r="AN1967" s="42">
        <f t="shared" si="563"/>
        <v>45715</v>
      </c>
      <c r="AO1967" s="43">
        <f t="shared" si="564"/>
        <v>3841.55</v>
      </c>
    </row>
    <row r="1968" spans="1:41" s="24" customFormat="1" ht="15.75" customHeight="1" x14ac:dyDescent="0.35">
      <c r="A1968" s="36" t="s">
        <v>27</v>
      </c>
      <c r="B1968" s="36">
        <v>202509</v>
      </c>
      <c r="C1968" s="24" t="s">
        <v>736</v>
      </c>
      <c r="D1968" s="24" t="s">
        <v>119</v>
      </c>
      <c r="E1968" s="62">
        <v>45901</v>
      </c>
      <c r="F1968" s="62">
        <v>46265</v>
      </c>
      <c r="G1968" s="37" t="s">
        <v>2245</v>
      </c>
      <c r="H1968" s="36">
        <v>652441</v>
      </c>
      <c r="I1968" s="63">
        <v>27483</v>
      </c>
      <c r="J1968" s="24" t="s">
        <v>4873</v>
      </c>
      <c r="K1968" s="63">
        <f t="shared" si="547"/>
        <v>45901</v>
      </c>
      <c r="L1968" s="55">
        <f t="shared" si="548"/>
        <v>0.04</v>
      </c>
      <c r="M1968" s="76">
        <v>0.22500000000000001</v>
      </c>
      <c r="N1968" s="62">
        <v>45901</v>
      </c>
      <c r="O1968" s="62">
        <v>46265</v>
      </c>
      <c r="P1968" s="63"/>
      <c r="Q1968" s="63"/>
      <c r="R1968" s="78">
        <v>50</v>
      </c>
      <c r="S1968" s="63" t="str">
        <f>VLOOKUP(R1968,SA!$B$3:$C$11,2,1)</f>
        <v>46-55</v>
      </c>
      <c r="T1968" s="38" t="s">
        <v>98</v>
      </c>
      <c r="U1968" s="24" t="s">
        <v>5747</v>
      </c>
      <c r="V1968" s="24">
        <v>400000</v>
      </c>
      <c r="W1968" s="39">
        <f t="shared" si="549"/>
        <v>0</v>
      </c>
      <c r="X1968" s="29">
        <f t="shared" si="550"/>
        <v>0</v>
      </c>
      <c r="Y1968" s="40">
        <f t="shared" si="551"/>
        <v>365</v>
      </c>
      <c r="Z1968" s="38">
        <f t="shared" si="552"/>
        <v>46081</v>
      </c>
      <c r="AA1968" s="41">
        <f t="shared" si="553"/>
        <v>181</v>
      </c>
      <c r="AB1968" s="24" t="s">
        <v>113</v>
      </c>
      <c r="AC1968" s="41">
        <f t="shared" si="554"/>
        <v>8108.2165999999997</v>
      </c>
      <c r="AD1968" s="41">
        <v>1</v>
      </c>
      <c r="AE1968" s="72">
        <f>INDEX(SA!$C$2:$G$11,MATCH(Details!S1968,SA!$C$2:$C$11,0),MATCH(Details!V1968,SA!$C$2:$G$2,0))*Y1968/(F1968-E1968+1)</f>
        <v>6871.37</v>
      </c>
      <c r="AF1968" s="41">
        <f t="shared" si="555"/>
        <v>0</v>
      </c>
      <c r="AG1968" s="41">
        <f t="shared" si="556"/>
        <v>0</v>
      </c>
      <c r="AH1968" s="41">
        <f t="shared" si="557"/>
        <v>1236.8465999999999</v>
      </c>
      <c r="AI1968" s="60">
        <f t="shared" si="558"/>
        <v>274.85480000000001</v>
      </c>
      <c r="AJ1968" s="60">
        <f t="shared" si="559"/>
        <v>1546.05825</v>
      </c>
      <c r="AK1968" s="60">
        <f t="shared" si="560"/>
        <v>3407.446493150685</v>
      </c>
      <c r="AL1968" s="60">
        <f t="shared" si="561"/>
        <v>2504.4731724657536</v>
      </c>
      <c r="AM1968" s="41">
        <f t="shared" si="562"/>
        <v>2545.9837775342462</v>
      </c>
      <c r="AN1968" s="42">
        <f t="shared" si="563"/>
        <v>45715</v>
      </c>
      <c r="AO1968" s="43">
        <f t="shared" si="564"/>
        <v>6871.37</v>
      </c>
    </row>
    <row r="1969" spans="1:41" s="24" customFormat="1" ht="15.75" customHeight="1" x14ac:dyDescent="0.35">
      <c r="A1969" s="36" t="s">
        <v>27</v>
      </c>
      <c r="B1969" s="36">
        <v>202509</v>
      </c>
      <c r="C1969" s="24" t="s">
        <v>736</v>
      </c>
      <c r="D1969" s="24" t="s">
        <v>119</v>
      </c>
      <c r="E1969" s="62">
        <v>45901</v>
      </c>
      <c r="F1969" s="62">
        <v>46265</v>
      </c>
      <c r="G1969" s="37" t="s">
        <v>2246</v>
      </c>
      <c r="H1969" s="36">
        <v>652441</v>
      </c>
      <c r="I1969" s="63">
        <v>45575</v>
      </c>
      <c r="J1969" s="24" t="s">
        <v>4874</v>
      </c>
      <c r="K1969" s="63">
        <f t="shared" si="547"/>
        <v>45901</v>
      </c>
      <c r="L1969" s="55">
        <f t="shared" si="548"/>
        <v>0.04</v>
      </c>
      <c r="M1969" s="76">
        <v>0.22500000000000001</v>
      </c>
      <c r="N1969" s="62">
        <v>45901</v>
      </c>
      <c r="O1969" s="62">
        <v>46265</v>
      </c>
      <c r="P1969" s="63"/>
      <c r="Q1969" s="63"/>
      <c r="R1969" s="78">
        <v>0</v>
      </c>
      <c r="S1969" s="63" t="str">
        <f>VLOOKUP(R1969,SA!$B$3:$C$11,2,1)</f>
        <v>0-25</v>
      </c>
      <c r="T1969" s="38" t="s">
        <v>97</v>
      </c>
      <c r="U1969" s="24" t="s">
        <v>5745</v>
      </c>
      <c r="V1969" s="24">
        <v>400000</v>
      </c>
      <c r="W1969" s="39">
        <f t="shared" si="549"/>
        <v>0</v>
      </c>
      <c r="X1969" s="29">
        <f t="shared" si="550"/>
        <v>0</v>
      </c>
      <c r="Y1969" s="40">
        <f t="shared" si="551"/>
        <v>365</v>
      </c>
      <c r="Z1969" s="38">
        <f t="shared" si="552"/>
        <v>46081</v>
      </c>
      <c r="AA1969" s="41">
        <f t="shared" si="553"/>
        <v>181</v>
      </c>
      <c r="AB1969" s="24" t="s">
        <v>113</v>
      </c>
      <c r="AC1969" s="41">
        <f t="shared" si="554"/>
        <v>4043.8364000000001</v>
      </c>
      <c r="AD1969" s="41">
        <v>1</v>
      </c>
      <c r="AE1969" s="72">
        <f>INDEX(SA!$C$2:$G$11,MATCH(Details!S1969,SA!$C$2:$C$11,0),MATCH(Details!V1969,SA!$C$2:$G$2,0))*Y1969/(F1969-E1969+1)</f>
        <v>3426.98</v>
      </c>
      <c r="AF1969" s="41">
        <f t="shared" si="555"/>
        <v>0</v>
      </c>
      <c r="AG1969" s="41">
        <f t="shared" si="556"/>
        <v>0</v>
      </c>
      <c r="AH1969" s="41">
        <f t="shared" si="557"/>
        <v>616.85640000000001</v>
      </c>
      <c r="AI1969" s="60">
        <f t="shared" si="558"/>
        <v>137.07920000000001</v>
      </c>
      <c r="AJ1969" s="60">
        <f t="shared" si="559"/>
        <v>771.07050000000004</v>
      </c>
      <c r="AK1969" s="60">
        <f t="shared" si="560"/>
        <v>1699.4065205479453</v>
      </c>
      <c r="AL1969" s="60">
        <f t="shared" si="561"/>
        <v>1249.0637926027398</v>
      </c>
      <c r="AM1969" s="41">
        <f t="shared" si="562"/>
        <v>1269.7665073972601</v>
      </c>
      <c r="AN1969" s="42">
        <f t="shared" si="563"/>
        <v>45715</v>
      </c>
      <c r="AO1969" s="43">
        <f t="shared" si="564"/>
        <v>3426.98</v>
      </c>
    </row>
    <row r="1970" spans="1:41" s="24" customFormat="1" ht="15.75" customHeight="1" x14ac:dyDescent="0.35">
      <c r="A1970" s="36" t="s">
        <v>27</v>
      </c>
      <c r="B1970" s="36">
        <v>202509</v>
      </c>
      <c r="C1970" s="24" t="s">
        <v>736</v>
      </c>
      <c r="D1970" s="24" t="s">
        <v>119</v>
      </c>
      <c r="E1970" s="62">
        <v>45901</v>
      </c>
      <c r="F1970" s="62">
        <v>46265</v>
      </c>
      <c r="G1970" s="37" t="s">
        <v>2247</v>
      </c>
      <c r="H1970" s="36">
        <v>652441</v>
      </c>
      <c r="I1970" s="63">
        <v>25569</v>
      </c>
      <c r="J1970" s="24" t="s">
        <v>4875</v>
      </c>
      <c r="K1970" s="63">
        <f t="shared" si="547"/>
        <v>45901</v>
      </c>
      <c r="L1970" s="55">
        <f t="shared" si="548"/>
        <v>0.04</v>
      </c>
      <c r="M1970" s="76">
        <v>0.22500000000000001</v>
      </c>
      <c r="N1970" s="62">
        <v>45901</v>
      </c>
      <c r="O1970" s="62">
        <v>46265</v>
      </c>
      <c r="P1970" s="63"/>
      <c r="Q1970" s="63"/>
      <c r="R1970" s="78">
        <v>55</v>
      </c>
      <c r="S1970" s="63" t="str">
        <f>VLOOKUP(R1970,SA!$B$3:$C$11,2,1)</f>
        <v>46-55</v>
      </c>
      <c r="T1970" s="38" t="s">
        <v>97</v>
      </c>
      <c r="U1970" s="24" t="s">
        <v>5744</v>
      </c>
      <c r="V1970" s="24">
        <v>400000</v>
      </c>
      <c r="W1970" s="39">
        <f t="shared" si="549"/>
        <v>0</v>
      </c>
      <c r="X1970" s="29">
        <f t="shared" si="550"/>
        <v>0</v>
      </c>
      <c r="Y1970" s="40">
        <f t="shared" si="551"/>
        <v>365</v>
      </c>
      <c r="Z1970" s="38">
        <f t="shared" si="552"/>
        <v>46081</v>
      </c>
      <c r="AA1970" s="41">
        <f t="shared" si="553"/>
        <v>181</v>
      </c>
      <c r="AB1970" s="24" t="s">
        <v>113</v>
      </c>
      <c r="AC1970" s="41">
        <f t="shared" si="554"/>
        <v>8108.2165999999997</v>
      </c>
      <c r="AD1970" s="41">
        <v>1</v>
      </c>
      <c r="AE1970" s="72">
        <f>INDEX(SA!$C$2:$G$11,MATCH(Details!S1970,SA!$C$2:$C$11,0),MATCH(Details!V1970,SA!$C$2:$G$2,0))*Y1970/(F1970-E1970+1)</f>
        <v>6871.37</v>
      </c>
      <c r="AF1970" s="41">
        <f t="shared" si="555"/>
        <v>0</v>
      </c>
      <c r="AG1970" s="41">
        <f t="shared" si="556"/>
        <v>0</v>
      </c>
      <c r="AH1970" s="41">
        <f t="shared" si="557"/>
        <v>1236.8465999999999</v>
      </c>
      <c r="AI1970" s="60">
        <f t="shared" si="558"/>
        <v>274.85480000000001</v>
      </c>
      <c r="AJ1970" s="60">
        <f t="shared" si="559"/>
        <v>1546.05825</v>
      </c>
      <c r="AK1970" s="60">
        <f t="shared" si="560"/>
        <v>3407.446493150685</v>
      </c>
      <c r="AL1970" s="60">
        <f t="shared" si="561"/>
        <v>2504.4731724657536</v>
      </c>
      <c r="AM1970" s="41">
        <f t="shared" si="562"/>
        <v>2545.9837775342462</v>
      </c>
      <c r="AN1970" s="42">
        <f t="shared" si="563"/>
        <v>45715</v>
      </c>
      <c r="AO1970" s="43">
        <f t="shared" si="564"/>
        <v>6871.37</v>
      </c>
    </row>
    <row r="1971" spans="1:41" s="24" customFormat="1" ht="15.75" customHeight="1" x14ac:dyDescent="0.35">
      <c r="A1971" s="36" t="s">
        <v>27</v>
      </c>
      <c r="B1971" s="36">
        <v>202509</v>
      </c>
      <c r="C1971" s="24" t="s">
        <v>736</v>
      </c>
      <c r="D1971" s="24" t="s">
        <v>119</v>
      </c>
      <c r="E1971" s="62">
        <v>45901</v>
      </c>
      <c r="F1971" s="62">
        <v>46265</v>
      </c>
      <c r="G1971" s="37" t="s">
        <v>2248</v>
      </c>
      <c r="H1971" s="36">
        <v>652441</v>
      </c>
      <c r="I1971" s="63">
        <v>33061</v>
      </c>
      <c r="J1971" s="24" t="s">
        <v>4876</v>
      </c>
      <c r="K1971" s="63">
        <f t="shared" si="547"/>
        <v>45901</v>
      </c>
      <c r="L1971" s="55">
        <f t="shared" si="548"/>
        <v>0.04</v>
      </c>
      <c r="M1971" s="76">
        <v>0.22500000000000001</v>
      </c>
      <c r="N1971" s="62">
        <v>45901</v>
      </c>
      <c r="O1971" s="62">
        <v>46265</v>
      </c>
      <c r="P1971" s="63"/>
      <c r="Q1971" s="63"/>
      <c r="R1971" s="78">
        <v>35</v>
      </c>
      <c r="S1971" s="63" t="str">
        <f>VLOOKUP(R1971,SA!$B$3:$C$11,2,1)</f>
        <v>26-35</v>
      </c>
      <c r="T1971" s="38" t="s">
        <v>98</v>
      </c>
      <c r="U1971" s="24" t="s">
        <v>5743</v>
      </c>
      <c r="V1971" s="24">
        <v>400000</v>
      </c>
      <c r="W1971" s="39">
        <f t="shared" si="549"/>
        <v>0</v>
      </c>
      <c r="X1971" s="29">
        <f t="shared" si="550"/>
        <v>0</v>
      </c>
      <c r="Y1971" s="40">
        <f t="shared" si="551"/>
        <v>365</v>
      </c>
      <c r="Z1971" s="38">
        <f t="shared" si="552"/>
        <v>46081</v>
      </c>
      <c r="AA1971" s="41">
        <f t="shared" si="553"/>
        <v>181</v>
      </c>
      <c r="AB1971" s="24" t="s">
        <v>113</v>
      </c>
      <c r="AC1971" s="41">
        <f t="shared" si="554"/>
        <v>4533.0290000000005</v>
      </c>
      <c r="AD1971" s="41">
        <v>1</v>
      </c>
      <c r="AE1971" s="72">
        <f>INDEX(SA!$C$2:$G$11,MATCH(Details!S1971,SA!$C$2:$C$11,0),MATCH(Details!V1971,SA!$C$2:$G$2,0))*Y1971/(F1971-E1971+1)</f>
        <v>3841.55</v>
      </c>
      <c r="AF1971" s="41">
        <f t="shared" si="555"/>
        <v>0</v>
      </c>
      <c r="AG1971" s="41">
        <f t="shared" si="556"/>
        <v>0</v>
      </c>
      <c r="AH1971" s="41">
        <f t="shared" si="557"/>
        <v>691.47900000000004</v>
      </c>
      <c r="AI1971" s="60">
        <f t="shared" si="558"/>
        <v>153.66200000000001</v>
      </c>
      <c r="AJ1971" s="60">
        <f t="shared" si="559"/>
        <v>864.34875000000011</v>
      </c>
      <c r="AK1971" s="60">
        <f t="shared" si="560"/>
        <v>1904.9878082191783</v>
      </c>
      <c r="AL1971" s="60">
        <f t="shared" si="561"/>
        <v>1400.1660390410959</v>
      </c>
      <c r="AM1971" s="41">
        <f t="shared" si="562"/>
        <v>1423.3732109589046</v>
      </c>
      <c r="AN1971" s="42">
        <f t="shared" si="563"/>
        <v>45715</v>
      </c>
      <c r="AO1971" s="43">
        <f t="shared" si="564"/>
        <v>3841.55</v>
      </c>
    </row>
    <row r="1972" spans="1:41" s="24" customFormat="1" ht="15.75" customHeight="1" x14ac:dyDescent="0.35">
      <c r="A1972" s="36" t="s">
        <v>27</v>
      </c>
      <c r="B1972" s="36">
        <v>202509</v>
      </c>
      <c r="C1972" s="24" t="s">
        <v>736</v>
      </c>
      <c r="D1972" s="24" t="s">
        <v>119</v>
      </c>
      <c r="E1972" s="62">
        <v>45901</v>
      </c>
      <c r="F1972" s="62">
        <v>46265</v>
      </c>
      <c r="G1972" s="37" t="s">
        <v>177</v>
      </c>
      <c r="H1972" s="36">
        <v>652441</v>
      </c>
      <c r="I1972" s="63">
        <v>33711</v>
      </c>
      <c r="J1972" s="24" t="s">
        <v>4877</v>
      </c>
      <c r="K1972" s="63">
        <f t="shared" si="547"/>
        <v>45901</v>
      </c>
      <c r="L1972" s="55">
        <f t="shared" si="548"/>
        <v>0.04</v>
      </c>
      <c r="M1972" s="76">
        <v>0.22500000000000001</v>
      </c>
      <c r="N1972" s="62">
        <v>45901</v>
      </c>
      <c r="O1972" s="62">
        <v>46265</v>
      </c>
      <c r="P1972" s="63"/>
      <c r="Q1972" s="63"/>
      <c r="R1972" s="78">
        <v>33</v>
      </c>
      <c r="S1972" s="63" t="str">
        <f>VLOOKUP(R1972,SA!$B$3:$C$11,2,1)</f>
        <v>26-35</v>
      </c>
      <c r="T1972" s="38" t="s">
        <v>97</v>
      </c>
      <c r="U1972" s="24" t="s">
        <v>56</v>
      </c>
      <c r="V1972" s="24">
        <v>400000</v>
      </c>
      <c r="W1972" s="39">
        <f t="shared" si="549"/>
        <v>400000</v>
      </c>
      <c r="X1972" s="29">
        <f t="shared" si="550"/>
        <v>1</v>
      </c>
      <c r="Y1972" s="40">
        <f t="shared" si="551"/>
        <v>365</v>
      </c>
      <c r="Z1972" s="38">
        <f t="shared" si="552"/>
        <v>46081</v>
      </c>
      <c r="AA1972" s="41">
        <f t="shared" si="553"/>
        <v>181</v>
      </c>
      <c r="AB1972" s="24" t="s">
        <v>113</v>
      </c>
      <c r="AC1972" s="41">
        <f t="shared" si="554"/>
        <v>4533.0290000000005</v>
      </c>
      <c r="AD1972" s="41">
        <v>1</v>
      </c>
      <c r="AE1972" s="72">
        <f>INDEX(SA!$C$2:$G$11,MATCH(Details!S1972,SA!$C$2:$C$11,0),MATCH(Details!V1972,SA!$C$2:$G$2,0))*Y1972/(F1972-E1972+1)</f>
        <v>3841.55</v>
      </c>
      <c r="AF1972" s="41">
        <f t="shared" si="555"/>
        <v>0</v>
      </c>
      <c r="AG1972" s="41">
        <f t="shared" si="556"/>
        <v>0</v>
      </c>
      <c r="AH1972" s="41">
        <f t="shared" si="557"/>
        <v>691.47900000000004</v>
      </c>
      <c r="AI1972" s="60">
        <f t="shared" si="558"/>
        <v>153.66200000000001</v>
      </c>
      <c r="AJ1972" s="60">
        <f t="shared" si="559"/>
        <v>864.34875000000011</v>
      </c>
      <c r="AK1972" s="60">
        <f t="shared" si="560"/>
        <v>1904.9878082191783</v>
      </c>
      <c r="AL1972" s="60">
        <f t="shared" si="561"/>
        <v>1400.1660390410959</v>
      </c>
      <c r="AM1972" s="41">
        <f t="shared" si="562"/>
        <v>1423.3732109589046</v>
      </c>
      <c r="AN1972" s="42">
        <f t="shared" si="563"/>
        <v>45715</v>
      </c>
      <c r="AO1972" s="43">
        <f t="shared" si="564"/>
        <v>3841.55</v>
      </c>
    </row>
    <row r="1973" spans="1:41" s="24" customFormat="1" ht="15.75" customHeight="1" x14ac:dyDescent="0.35">
      <c r="A1973" s="36" t="s">
        <v>27</v>
      </c>
      <c r="B1973" s="36">
        <v>202509</v>
      </c>
      <c r="C1973" s="24" t="s">
        <v>736</v>
      </c>
      <c r="D1973" s="24" t="s">
        <v>119</v>
      </c>
      <c r="E1973" s="62">
        <v>45901</v>
      </c>
      <c r="F1973" s="62">
        <v>46265</v>
      </c>
      <c r="G1973" s="37" t="s">
        <v>2249</v>
      </c>
      <c r="H1973" s="36">
        <v>652446</v>
      </c>
      <c r="I1973" s="63">
        <v>23827</v>
      </c>
      <c r="J1973" s="24" t="s">
        <v>4878</v>
      </c>
      <c r="K1973" s="63">
        <f t="shared" si="547"/>
        <v>45901</v>
      </c>
      <c r="L1973" s="55">
        <f t="shared" si="548"/>
        <v>0.04</v>
      </c>
      <c r="M1973" s="76">
        <v>0.22500000000000001</v>
      </c>
      <c r="N1973" s="62">
        <v>45901</v>
      </c>
      <c r="O1973" s="62">
        <v>46265</v>
      </c>
      <c r="P1973" s="63"/>
      <c r="Q1973" s="63"/>
      <c r="R1973" s="78">
        <v>60</v>
      </c>
      <c r="S1973" s="63" t="str">
        <f>VLOOKUP(R1973,SA!$B$3:$C$11,2,1)</f>
        <v>56-65</v>
      </c>
      <c r="T1973" s="38" t="s">
        <v>97</v>
      </c>
      <c r="U1973" s="24" t="s">
        <v>5744</v>
      </c>
      <c r="V1973" s="24">
        <v>400000</v>
      </c>
      <c r="W1973" s="39">
        <f t="shared" si="549"/>
        <v>0</v>
      </c>
      <c r="X1973" s="29">
        <f t="shared" si="550"/>
        <v>0</v>
      </c>
      <c r="Y1973" s="40">
        <f t="shared" si="551"/>
        <v>365</v>
      </c>
      <c r="Z1973" s="38">
        <f t="shared" si="552"/>
        <v>46081</v>
      </c>
      <c r="AA1973" s="41">
        <f t="shared" si="553"/>
        <v>181</v>
      </c>
      <c r="AB1973" s="24" t="s">
        <v>113</v>
      </c>
      <c r="AC1973" s="41">
        <f t="shared" si="554"/>
        <v>11909.7282</v>
      </c>
      <c r="AD1973" s="41">
        <v>1</v>
      </c>
      <c r="AE1973" s="72">
        <f>INDEX(SA!$C$2:$G$11,MATCH(Details!S1973,SA!$C$2:$C$11,0),MATCH(Details!V1973,SA!$C$2:$G$2,0))*Y1973/(F1973-E1973+1)</f>
        <v>10092.99</v>
      </c>
      <c r="AF1973" s="41">
        <f t="shared" si="555"/>
        <v>0</v>
      </c>
      <c r="AG1973" s="41">
        <f t="shared" si="556"/>
        <v>0</v>
      </c>
      <c r="AH1973" s="41">
        <f t="shared" si="557"/>
        <v>1816.7382</v>
      </c>
      <c r="AI1973" s="60">
        <f t="shared" si="558"/>
        <v>403.71960000000001</v>
      </c>
      <c r="AJ1973" s="60">
        <f t="shared" si="559"/>
        <v>2270.9227500000002</v>
      </c>
      <c r="AK1973" s="60">
        <f t="shared" si="560"/>
        <v>5005.0169589041097</v>
      </c>
      <c r="AL1973" s="60">
        <f t="shared" si="561"/>
        <v>3678.6874647945206</v>
      </c>
      <c r="AM1973" s="41">
        <f t="shared" si="562"/>
        <v>3739.6601852054787</v>
      </c>
      <c r="AN1973" s="42">
        <f t="shared" si="563"/>
        <v>45715</v>
      </c>
      <c r="AO1973" s="43">
        <f t="shared" si="564"/>
        <v>10092.99</v>
      </c>
    </row>
    <row r="1974" spans="1:41" s="24" customFormat="1" ht="15.75" customHeight="1" x14ac:dyDescent="0.35">
      <c r="A1974" s="36" t="s">
        <v>27</v>
      </c>
      <c r="B1974" s="36">
        <v>202509</v>
      </c>
      <c r="C1974" s="24" t="s">
        <v>736</v>
      </c>
      <c r="D1974" s="24" t="s">
        <v>119</v>
      </c>
      <c r="E1974" s="62">
        <v>45901</v>
      </c>
      <c r="F1974" s="62">
        <v>46265</v>
      </c>
      <c r="G1974" s="37" t="s">
        <v>2250</v>
      </c>
      <c r="H1974" s="36">
        <v>652446</v>
      </c>
      <c r="I1974" s="63">
        <v>24020</v>
      </c>
      <c r="J1974" s="24" t="s">
        <v>4879</v>
      </c>
      <c r="K1974" s="63">
        <f t="shared" si="547"/>
        <v>45901</v>
      </c>
      <c r="L1974" s="55">
        <f t="shared" si="548"/>
        <v>0.04</v>
      </c>
      <c r="M1974" s="76">
        <v>0.22500000000000001</v>
      </c>
      <c r="N1974" s="62">
        <v>45901</v>
      </c>
      <c r="O1974" s="62">
        <v>46265</v>
      </c>
      <c r="P1974" s="63"/>
      <c r="Q1974" s="63"/>
      <c r="R1974" s="78">
        <v>59</v>
      </c>
      <c r="S1974" s="63" t="str">
        <f>VLOOKUP(R1974,SA!$B$3:$C$11,2,1)</f>
        <v>56-65</v>
      </c>
      <c r="T1974" s="38" t="s">
        <v>98</v>
      </c>
      <c r="U1974" s="24" t="s">
        <v>5747</v>
      </c>
      <c r="V1974" s="24">
        <v>400000</v>
      </c>
      <c r="W1974" s="39">
        <f t="shared" si="549"/>
        <v>0</v>
      </c>
      <c r="X1974" s="29">
        <f t="shared" si="550"/>
        <v>0</v>
      </c>
      <c r="Y1974" s="40">
        <f t="shared" si="551"/>
        <v>365</v>
      </c>
      <c r="Z1974" s="38">
        <f t="shared" si="552"/>
        <v>46081</v>
      </c>
      <c r="AA1974" s="41">
        <f t="shared" si="553"/>
        <v>181</v>
      </c>
      <c r="AB1974" s="24" t="s">
        <v>113</v>
      </c>
      <c r="AC1974" s="41">
        <f t="shared" si="554"/>
        <v>11909.7282</v>
      </c>
      <c r="AD1974" s="41">
        <v>1</v>
      </c>
      <c r="AE1974" s="72">
        <f>INDEX(SA!$C$2:$G$11,MATCH(Details!S1974,SA!$C$2:$C$11,0),MATCH(Details!V1974,SA!$C$2:$G$2,0))*Y1974/(F1974-E1974+1)</f>
        <v>10092.99</v>
      </c>
      <c r="AF1974" s="41">
        <f t="shared" si="555"/>
        <v>0</v>
      </c>
      <c r="AG1974" s="41">
        <f t="shared" si="556"/>
        <v>0</v>
      </c>
      <c r="AH1974" s="41">
        <f t="shared" si="557"/>
        <v>1816.7382</v>
      </c>
      <c r="AI1974" s="60">
        <f t="shared" si="558"/>
        <v>403.71960000000001</v>
      </c>
      <c r="AJ1974" s="60">
        <f t="shared" si="559"/>
        <v>2270.9227500000002</v>
      </c>
      <c r="AK1974" s="60">
        <f t="shared" si="560"/>
        <v>5005.0169589041097</v>
      </c>
      <c r="AL1974" s="60">
        <f t="shared" si="561"/>
        <v>3678.6874647945206</v>
      </c>
      <c r="AM1974" s="41">
        <f t="shared" si="562"/>
        <v>3739.6601852054787</v>
      </c>
      <c r="AN1974" s="42">
        <f t="shared" si="563"/>
        <v>45715</v>
      </c>
      <c r="AO1974" s="43">
        <f t="shared" si="564"/>
        <v>10092.99</v>
      </c>
    </row>
    <row r="1975" spans="1:41" s="24" customFormat="1" ht="15.75" customHeight="1" x14ac:dyDescent="0.35">
      <c r="A1975" s="36" t="s">
        <v>27</v>
      </c>
      <c r="B1975" s="36">
        <v>202509</v>
      </c>
      <c r="C1975" s="24" t="s">
        <v>736</v>
      </c>
      <c r="D1975" s="24" t="s">
        <v>119</v>
      </c>
      <c r="E1975" s="62">
        <v>45901</v>
      </c>
      <c r="F1975" s="62">
        <v>46265</v>
      </c>
      <c r="G1975" s="37" t="s">
        <v>366</v>
      </c>
      <c r="H1975" s="36">
        <v>652446</v>
      </c>
      <c r="I1975" s="63">
        <v>37052</v>
      </c>
      <c r="J1975" s="24" t="s">
        <v>4880</v>
      </c>
      <c r="K1975" s="63">
        <f t="shared" si="547"/>
        <v>45901</v>
      </c>
      <c r="L1975" s="55">
        <f t="shared" si="548"/>
        <v>0.04</v>
      </c>
      <c r="M1975" s="76">
        <v>0.22500000000000001</v>
      </c>
      <c r="N1975" s="62">
        <v>45901</v>
      </c>
      <c r="O1975" s="62">
        <v>46265</v>
      </c>
      <c r="P1975" s="63"/>
      <c r="Q1975" s="63"/>
      <c r="R1975" s="78">
        <v>24</v>
      </c>
      <c r="S1975" s="63" t="str">
        <f>VLOOKUP(R1975,SA!$B$3:$C$11,2,1)</f>
        <v>0-25</v>
      </c>
      <c r="T1975" s="38" t="s">
        <v>97</v>
      </c>
      <c r="U1975" s="24" t="s">
        <v>56</v>
      </c>
      <c r="V1975" s="24">
        <v>400000</v>
      </c>
      <c r="W1975" s="39">
        <f t="shared" si="549"/>
        <v>400000</v>
      </c>
      <c r="X1975" s="29">
        <f t="shared" si="550"/>
        <v>1</v>
      </c>
      <c r="Y1975" s="40">
        <f t="shared" si="551"/>
        <v>365</v>
      </c>
      <c r="Z1975" s="38">
        <f t="shared" si="552"/>
        <v>46081</v>
      </c>
      <c r="AA1975" s="41">
        <f t="shared" si="553"/>
        <v>181</v>
      </c>
      <c r="AB1975" s="24" t="s">
        <v>113</v>
      </c>
      <c r="AC1975" s="41">
        <f t="shared" si="554"/>
        <v>4043.8364000000001</v>
      </c>
      <c r="AD1975" s="41">
        <v>1</v>
      </c>
      <c r="AE1975" s="72">
        <f>INDEX(SA!$C$2:$G$11,MATCH(Details!S1975,SA!$C$2:$C$11,0),MATCH(Details!V1975,SA!$C$2:$G$2,0))*Y1975/(F1975-E1975+1)</f>
        <v>3426.98</v>
      </c>
      <c r="AF1975" s="41">
        <f t="shared" si="555"/>
        <v>0</v>
      </c>
      <c r="AG1975" s="41">
        <f t="shared" si="556"/>
        <v>0</v>
      </c>
      <c r="AH1975" s="41">
        <f t="shared" si="557"/>
        <v>616.85640000000001</v>
      </c>
      <c r="AI1975" s="60">
        <f t="shared" si="558"/>
        <v>137.07920000000001</v>
      </c>
      <c r="AJ1975" s="60">
        <f t="shared" si="559"/>
        <v>771.07050000000004</v>
      </c>
      <c r="AK1975" s="60">
        <f t="shared" si="560"/>
        <v>1699.4065205479453</v>
      </c>
      <c r="AL1975" s="60">
        <f t="shared" si="561"/>
        <v>1249.0637926027398</v>
      </c>
      <c r="AM1975" s="41">
        <f t="shared" si="562"/>
        <v>1269.7665073972601</v>
      </c>
      <c r="AN1975" s="42">
        <f t="shared" si="563"/>
        <v>45715</v>
      </c>
      <c r="AO1975" s="43">
        <f t="shared" si="564"/>
        <v>3426.98</v>
      </c>
    </row>
    <row r="1976" spans="1:41" s="24" customFormat="1" ht="15.75" customHeight="1" x14ac:dyDescent="0.35">
      <c r="A1976" s="36" t="s">
        <v>27</v>
      </c>
      <c r="B1976" s="36">
        <v>202509</v>
      </c>
      <c r="C1976" s="24" t="s">
        <v>736</v>
      </c>
      <c r="D1976" s="24" t="s">
        <v>119</v>
      </c>
      <c r="E1976" s="62">
        <v>45901</v>
      </c>
      <c r="F1976" s="62">
        <v>46265</v>
      </c>
      <c r="G1976" s="37" t="s">
        <v>2251</v>
      </c>
      <c r="H1976" s="36">
        <v>652448</v>
      </c>
      <c r="I1976" s="63">
        <v>24020</v>
      </c>
      <c r="J1976" s="24" t="s">
        <v>4881</v>
      </c>
      <c r="K1976" s="63">
        <f t="shared" si="547"/>
        <v>45901</v>
      </c>
      <c r="L1976" s="55">
        <f t="shared" si="548"/>
        <v>0.04</v>
      </c>
      <c r="M1976" s="76">
        <v>0.22500000000000001</v>
      </c>
      <c r="N1976" s="62">
        <v>45901</v>
      </c>
      <c r="O1976" s="62">
        <v>46265</v>
      </c>
      <c r="P1976" s="63"/>
      <c r="Q1976" s="63"/>
      <c r="R1976" s="78">
        <v>59</v>
      </c>
      <c r="S1976" s="63" t="str">
        <f>VLOOKUP(R1976,SA!$B$3:$C$11,2,1)</f>
        <v>56-65</v>
      </c>
      <c r="T1976" s="38" t="s">
        <v>98</v>
      </c>
      <c r="U1976" s="24" t="s">
        <v>5747</v>
      </c>
      <c r="V1976" s="24">
        <v>400000</v>
      </c>
      <c r="W1976" s="39">
        <f t="shared" si="549"/>
        <v>0</v>
      </c>
      <c r="X1976" s="29">
        <f t="shared" si="550"/>
        <v>0</v>
      </c>
      <c r="Y1976" s="40">
        <f t="shared" si="551"/>
        <v>365</v>
      </c>
      <c r="Z1976" s="38">
        <f t="shared" si="552"/>
        <v>46081</v>
      </c>
      <c r="AA1976" s="41">
        <f t="shared" si="553"/>
        <v>181</v>
      </c>
      <c r="AB1976" s="24" t="s">
        <v>113</v>
      </c>
      <c r="AC1976" s="41">
        <f t="shared" si="554"/>
        <v>11909.7282</v>
      </c>
      <c r="AD1976" s="41">
        <v>1</v>
      </c>
      <c r="AE1976" s="72">
        <f>INDEX(SA!$C$2:$G$11,MATCH(Details!S1976,SA!$C$2:$C$11,0),MATCH(Details!V1976,SA!$C$2:$G$2,0))*Y1976/(F1976-E1976+1)</f>
        <v>10092.99</v>
      </c>
      <c r="AF1976" s="41">
        <f t="shared" si="555"/>
        <v>0</v>
      </c>
      <c r="AG1976" s="41">
        <f t="shared" si="556"/>
        <v>0</v>
      </c>
      <c r="AH1976" s="41">
        <f t="shared" si="557"/>
        <v>1816.7382</v>
      </c>
      <c r="AI1976" s="60">
        <f t="shared" si="558"/>
        <v>403.71960000000001</v>
      </c>
      <c r="AJ1976" s="60">
        <f t="shared" si="559"/>
        <v>2270.9227500000002</v>
      </c>
      <c r="AK1976" s="60">
        <f t="shared" si="560"/>
        <v>5005.0169589041097</v>
      </c>
      <c r="AL1976" s="60">
        <f t="shared" si="561"/>
        <v>3678.6874647945206</v>
      </c>
      <c r="AM1976" s="41">
        <f t="shared" si="562"/>
        <v>3739.6601852054787</v>
      </c>
      <c r="AN1976" s="42">
        <f t="shared" si="563"/>
        <v>45715</v>
      </c>
      <c r="AO1976" s="43">
        <f t="shared" si="564"/>
        <v>10092.99</v>
      </c>
    </row>
    <row r="1977" spans="1:41" s="24" customFormat="1" ht="15.75" customHeight="1" x14ac:dyDescent="0.35">
      <c r="A1977" s="36" t="s">
        <v>27</v>
      </c>
      <c r="B1977" s="36">
        <v>202509</v>
      </c>
      <c r="C1977" s="24" t="s">
        <v>736</v>
      </c>
      <c r="D1977" s="24" t="s">
        <v>119</v>
      </c>
      <c r="E1977" s="62">
        <v>45901</v>
      </c>
      <c r="F1977" s="62">
        <v>46265</v>
      </c>
      <c r="G1977" s="37" t="s">
        <v>2252</v>
      </c>
      <c r="H1977" s="36">
        <v>652448</v>
      </c>
      <c r="I1977" s="63">
        <v>21368</v>
      </c>
      <c r="J1977" s="24" t="s">
        <v>4882</v>
      </c>
      <c r="K1977" s="63">
        <f t="shared" si="547"/>
        <v>45901</v>
      </c>
      <c r="L1977" s="55">
        <f t="shared" si="548"/>
        <v>0.04</v>
      </c>
      <c r="M1977" s="76">
        <v>0.22500000000000001</v>
      </c>
      <c r="N1977" s="62">
        <v>45901</v>
      </c>
      <c r="O1977" s="62">
        <v>46265</v>
      </c>
      <c r="P1977" s="63"/>
      <c r="Q1977" s="63"/>
      <c r="R1977" s="78">
        <v>67</v>
      </c>
      <c r="S1977" s="63" t="str">
        <f>VLOOKUP(R1977,SA!$B$3:$C$11,2,1)</f>
        <v>66-70</v>
      </c>
      <c r="T1977" s="38" t="s">
        <v>97</v>
      </c>
      <c r="U1977" s="24" t="s">
        <v>5744</v>
      </c>
      <c r="V1977" s="24">
        <v>400000</v>
      </c>
      <c r="W1977" s="39">
        <f t="shared" si="549"/>
        <v>0</v>
      </c>
      <c r="X1977" s="29">
        <f t="shared" si="550"/>
        <v>0</v>
      </c>
      <c r="Y1977" s="40">
        <f t="shared" si="551"/>
        <v>365</v>
      </c>
      <c r="Z1977" s="38">
        <f t="shared" si="552"/>
        <v>46081</v>
      </c>
      <c r="AA1977" s="41">
        <f t="shared" si="553"/>
        <v>181</v>
      </c>
      <c r="AB1977" s="24" t="s">
        <v>113</v>
      </c>
      <c r="AC1977" s="41">
        <f t="shared" si="554"/>
        <v>17021.971999999998</v>
      </c>
      <c r="AD1977" s="41">
        <v>1</v>
      </c>
      <c r="AE1977" s="72">
        <f>INDEX(SA!$C$2:$G$11,MATCH(Details!S1977,SA!$C$2:$C$11,0),MATCH(Details!V1977,SA!$C$2:$G$2,0))*Y1977/(F1977-E1977+1)</f>
        <v>14425.4</v>
      </c>
      <c r="AF1977" s="41">
        <f t="shared" si="555"/>
        <v>0</v>
      </c>
      <c r="AG1977" s="41">
        <f t="shared" si="556"/>
        <v>0</v>
      </c>
      <c r="AH1977" s="41">
        <f t="shared" si="557"/>
        <v>2596.5719999999997</v>
      </c>
      <c r="AI1977" s="60">
        <f t="shared" si="558"/>
        <v>577.01599999999996</v>
      </c>
      <c r="AJ1977" s="60">
        <f t="shared" si="559"/>
        <v>3245.7150000000001</v>
      </c>
      <c r="AK1977" s="60">
        <f t="shared" si="560"/>
        <v>7153.4175342465751</v>
      </c>
      <c r="AL1977" s="60">
        <f t="shared" si="561"/>
        <v>5257.7618876712322</v>
      </c>
      <c r="AM1977" s="41">
        <f t="shared" si="562"/>
        <v>5344.9071123287686</v>
      </c>
      <c r="AN1977" s="42">
        <f t="shared" si="563"/>
        <v>45715</v>
      </c>
      <c r="AO1977" s="43">
        <f t="shared" si="564"/>
        <v>14425.4</v>
      </c>
    </row>
    <row r="1978" spans="1:41" s="24" customFormat="1" ht="15.75" customHeight="1" x14ac:dyDescent="0.35">
      <c r="A1978" s="36" t="s">
        <v>27</v>
      </c>
      <c r="B1978" s="36">
        <v>202509</v>
      </c>
      <c r="C1978" s="24" t="s">
        <v>736</v>
      </c>
      <c r="D1978" s="24" t="s">
        <v>119</v>
      </c>
      <c r="E1978" s="62">
        <v>45901</v>
      </c>
      <c r="F1978" s="62">
        <v>46265</v>
      </c>
      <c r="G1978" s="37" t="s">
        <v>220</v>
      </c>
      <c r="H1978" s="36">
        <v>652448</v>
      </c>
      <c r="I1978" s="63">
        <v>33751</v>
      </c>
      <c r="J1978" s="24" t="s">
        <v>4883</v>
      </c>
      <c r="K1978" s="63">
        <f t="shared" si="547"/>
        <v>45901</v>
      </c>
      <c r="L1978" s="55">
        <f t="shared" si="548"/>
        <v>0.04</v>
      </c>
      <c r="M1978" s="76">
        <v>0.22500000000000001</v>
      </c>
      <c r="N1978" s="62">
        <v>45901</v>
      </c>
      <c r="O1978" s="62">
        <v>46265</v>
      </c>
      <c r="P1978" s="63"/>
      <c r="Q1978" s="63"/>
      <c r="R1978" s="78">
        <v>33</v>
      </c>
      <c r="S1978" s="63" t="str">
        <f>VLOOKUP(R1978,SA!$B$3:$C$11,2,1)</f>
        <v>26-35</v>
      </c>
      <c r="T1978" s="38" t="s">
        <v>97</v>
      </c>
      <c r="U1978" s="24" t="s">
        <v>56</v>
      </c>
      <c r="V1978" s="24">
        <v>400000</v>
      </c>
      <c r="W1978" s="39">
        <f t="shared" si="549"/>
        <v>400000</v>
      </c>
      <c r="X1978" s="29">
        <f t="shared" si="550"/>
        <v>1</v>
      </c>
      <c r="Y1978" s="40">
        <f t="shared" si="551"/>
        <v>365</v>
      </c>
      <c r="Z1978" s="38">
        <f t="shared" si="552"/>
        <v>46081</v>
      </c>
      <c r="AA1978" s="41">
        <f t="shared" si="553"/>
        <v>181</v>
      </c>
      <c r="AB1978" s="24" t="s">
        <v>113</v>
      </c>
      <c r="AC1978" s="41">
        <f t="shared" si="554"/>
        <v>4533.0290000000005</v>
      </c>
      <c r="AD1978" s="41">
        <v>1</v>
      </c>
      <c r="AE1978" s="72">
        <f>INDEX(SA!$C$2:$G$11,MATCH(Details!S1978,SA!$C$2:$C$11,0),MATCH(Details!V1978,SA!$C$2:$G$2,0))*Y1978/(F1978-E1978+1)</f>
        <v>3841.55</v>
      </c>
      <c r="AF1978" s="41">
        <f t="shared" si="555"/>
        <v>0</v>
      </c>
      <c r="AG1978" s="41">
        <f t="shared" si="556"/>
        <v>0</v>
      </c>
      <c r="AH1978" s="41">
        <f t="shared" si="557"/>
        <v>691.47900000000004</v>
      </c>
      <c r="AI1978" s="60">
        <f t="shared" si="558"/>
        <v>153.66200000000001</v>
      </c>
      <c r="AJ1978" s="60">
        <f t="shared" si="559"/>
        <v>864.34875000000011</v>
      </c>
      <c r="AK1978" s="60">
        <f t="shared" si="560"/>
        <v>1904.9878082191783</v>
      </c>
      <c r="AL1978" s="60">
        <f t="shared" si="561"/>
        <v>1400.1660390410959</v>
      </c>
      <c r="AM1978" s="41">
        <f t="shared" si="562"/>
        <v>1423.3732109589046</v>
      </c>
      <c r="AN1978" s="42">
        <f t="shared" si="563"/>
        <v>45715</v>
      </c>
      <c r="AO1978" s="43">
        <f t="shared" si="564"/>
        <v>3841.55</v>
      </c>
    </row>
    <row r="1979" spans="1:41" s="24" customFormat="1" ht="15.75" customHeight="1" x14ac:dyDescent="0.35">
      <c r="A1979" s="36" t="s">
        <v>27</v>
      </c>
      <c r="B1979" s="36">
        <v>202509</v>
      </c>
      <c r="C1979" s="24" t="s">
        <v>736</v>
      </c>
      <c r="D1979" s="24" t="s">
        <v>119</v>
      </c>
      <c r="E1979" s="62">
        <v>45901</v>
      </c>
      <c r="F1979" s="62">
        <v>46265</v>
      </c>
      <c r="G1979" s="37" t="s">
        <v>2253</v>
      </c>
      <c r="H1979" s="36">
        <v>652451</v>
      </c>
      <c r="I1979" s="63">
        <v>36100</v>
      </c>
      <c r="J1979" s="24" t="s">
        <v>4884</v>
      </c>
      <c r="K1979" s="63">
        <f t="shared" si="547"/>
        <v>45901</v>
      </c>
      <c r="L1979" s="55">
        <f t="shared" si="548"/>
        <v>0.04</v>
      </c>
      <c r="M1979" s="76">
        <v>0.22500000000000001</v>
      </c>
      <c r="N1979" s="62">
        <v>45901</v>
      </c>
      <c r="O1979" s="62">
        <v>46265</v>
      </c>
      <c r="P1979" s="63"/>
      <c r="Q1979" s="63"/>
      <c r="R1979" s="78">
        <v>26</v>
      </c>
      <c r="S1979" s="63" t="str">
        <f>VLOOKUP(R1979,SA!$B$3:$C$11,2,1)</f>
        <v>26-35</v>
      </c>
      <c r="T1979" s="38" t="s">
        <v>98</v>
      </c>
      <c r="U1979" s="24" t="s">
        <v>5743</v>
      </c>
      <c r="V1979" s="24">
        <v>400000</v>
      </c>
      <c r="W1979" s="39">
        <f t="shared" si="549"/>
        <v>0</v>
      </c>
      <c r="X1979" s="29">
        <f t="shared" si="550"/>
        <v>0</v>
      </c>
      <c r="Y1979" s="40">
        <f t="shared" si="551"/>
        <v>365</v>
      </c>
      <c r="Z1979" s="38">
        <f t="shared" si="552"/>
        <v>46081</v>
      </c>
      <c r="AA1979" s="41">
        <f t="shared" si="553"/>
        <v>181</v>
      </c>
      <c r="AB1979" s="24" t="s">
        <v>113</v>
      </c>
      <c r="AC1979" s="41">
        <f t="shared" si="554"/>
        <v>4533.0290000000005</v>
      </c>
      <c r="AD1979" s="41">
        <v>1</v>
      </c>
      <c r="AE1979" s="72">
        <f>INDEX(SA!$C$2:$G$11,MATCH(Details!S1979,SA!$C$2:$C$11,0),MATCH(Details!V1979,SA!$C$2:$G$2,0))*Y1979/(F1979-E1979+1)</f>
        <v>3841.55</v>
      </c>
      <c r="AF1979" s="41">
        <f t="shared" si="555"/>
        <v>0</v>
      </c>
      <c r="AG1979" s="41">
        <f t="shared" si="556"/>
        <v>0</v>
      </c>
      <c r="AH1979" s="41">
        <f t="shared" si="557"/>
        <v>691.47900000000004</v>
      </c>
      <c r="AI1979" s="60">
        <f t="shared" si="558"/>
        <v>153.66200000000001</v>
      </c>
      <c r="AJ1979" s="60">
        <f t="shared" si="559"/>
        <v>864.34875000000011</v>
      </c>
      <c r="AK1979" s="60">
        <f t="shared" si="560"/>
        <v>1904.9878082191783</v>
      </c>
      <c r="AL1979" s="60">
        <f t="shared" si="561"/>
        <v>1400.1660390410959</v>
      </c>
      <c r="AM1979" s="41">
        <f t="shared" si="562"/>
        <v>1423.3732109589046</v>
      </c>
      <c r="AN1979" s="42">
        <f t="shared" si="563"/>
        <v>45715</v>
      </c>
      <c r="AO1979" s="43">
        <f t="shared" si="564"/>
        <v>3841.55</v>
      </c>
    </row>
    <row r="1980" spans="1:41" s="24" customFormat="1" ht="15.75" customHeight="1" x14ac:dyDescent="0.35">
      <c r="A1980" s="36" t="s">
        <v>27</v>
      </c>
      <c r="B1980" s="36">
        <v>202509</v>
      </c>
      <c r="C1980" s="24" t="s">
        <v>736</v>
      </c>
      <c r="D1980" s="24" t="s">
        <v>119</v>
      </c>
      <c r="E1980" s="62">
        <v>45901</v>
      </c>
      <c r="F1980" s="62">
        <v>46265</v>
      </c>
      <c r="G1980" s="37" t="s">
        <v>2254</v>
      </c>
      <c r="H1980" s="36">
        <v>652451</v>
      </c>
      <c r="I1980" s="63">
        <v>21506</v>
      </c>
      <c r="J1980" s="24" t="s">
        <v>4885</v>
      </c>
      <c r="K1980" s="63">
        <f t="shared" si="547"/>
        <v>45901</v>
      </c>
      <c r="L1980" s="55">
        <f t="shared" si="548"/>
        <v>0.04</v>
      </c>
      <c r="M1980" s="76">
        <v>0.22500000000000001</v>
      </c>
      <c r="N1980" s="62">
        <v>45901</v>
      </c>
      <c r="O1980" s="62">
        <v>46265</v>
      </c>
      <c r="P1980" s="63"/>
      <c r="Q1980" s="63"/>
      <c r="R1980" s="78">
        <v>66</v>
      </c>
      <c r="S1980" s="63" t="str">
        <f>VLOOKUP(R1980,SA!$B$3:$C$11,2,1)</f>
        <v>66-70</v>
      </c>
      <c r="T1980" s="38" t="s">
        <v>97</v>
      </c>
      <c r="U1980" s="24" t="s">
        <v>5744</v>
      </c>
      <c r="V1980" s="24">
        <v>400000</v>
      </c>
      <c r="W1980" s="39">
        <f t="shared" si="549"/>
        <v>0</v>
      </c>
      <c r="X1980" s="29">
        <f t="shared" si="550"/>
        <v>0</v>
      </c>
      <c r="Y1980" s="40">
        <f t="shared" si="551"/>
        <v>365</v>
      </c>
      <c r="Z1980" s="38">
        <f t="shared" si="552"/>
        <v>46081</v>
      </c>
      <c r="AA1980" s="41">
        <f t="shared" si="553"/>
        <v>181</v>
      </c>
      <c r="AB1980" s="24" t="s">
        <v>113</v>
      </c>
      <c r="AC1980" s="41">
        <f t="shared" si="554"/>
        <v>17021.971999999998</v>
      </c>
      <c r="AD1980" s="41">
        <v>1</v>
      </c>
      <c r="AE1980" s="72">
        <f>INDEX(SA!$C$2:$G$11,MATCH(Details!S1980,SA!$C$2:$C$11,0),MATCH(Details!V1980,SA!$C$2:$G$2,0))*Y1980/(F1980-E1980+1)</f>
        <v>14425.4</v>
      </c>
      <c r="AF1980" s="41">
        <f t="shared" si="555"/>
        <v>0</v>
      </c>
      <c r="AG1980" s="41">
        <f t="shared" si="556"/>
        <v>0</v>
      </c>
      <c r="AH1980" s="41">
        <f t="shared" si="557"/>
        <v>2596.5719999999997</v>
      </c>
      <c r="AI1980" s="60">
        <f t="shared" si="558"/>
        <v>577.01599999999996</v>
      </c>
      <c r="AJ1980" s="60">
        <f t="shared" si="559"/>
        <v>3245.7150000000001</v>
      </c>
      <c r="AK1980" s="60">
        <f t="shared" si="560"/>
        <v>7153.4175342465751</v>
      </c>
      <c r="AL1980" s="60">
        <f t="shared" si="561"/>
        <v>5257.7618876712322</v>
      </c>
      <c r="AM1980" s="41">
        <f t="shared" si="562"/>
        <v>5344.9071123287686</v>
      </c>
      <c r="AN1980" s="42">
        <f t="shared" si="563"/>
        <v>45715</v>
      </c>
      <c r="AO1980" s="43">
        <f t="shared" si="564"/>
        <v>14425.4</v>
      </c>
    </row>
    <row r="1981" spans="1:41" s="24" customFormat="1" ht="15.75" customHeight="1" x14ac:dyDescent="0.35">
      <c r="A1981" s="36" t="s">
        <v>27</v>
      </c>
      <c r="B1981" s="36">
        <v>202509</v>
      </c>
      <c r="C1981" s="24" t="s">
        <v>736</v>
      </c>
      <c r="D1981" s="24" t="s">
        <v>119</v>
      </c>
      <c r="E1981" s="62">
        <v>45901</v>
      </c>
      <c r="F1981" s="62">
        <v>46265</v>
      </c>
      <c r="G1981" s="37" t="s">
        <v>2255</v>
      </c>
      <c r="H1981" s="36">
        <v>652451</v>
      </c>
      <c r="I1981" s="63">
        <v>24838</v>
      </c>
      <c r="J1981" s="24" t="s">
        <v>4886</v>
      </c>
      <c r="K1981" s="63">
        <f t="shared" si="547"/>
        <v>45901</v>
      </c>
      <c r="L1981" s="55">
        <f t="shared" si="548"/>
        <v>0.04</v>
      </c>
      <c r="M1981" s="76">
        <v>0.22500000000000001</v>
      </c>
      <c r="N1981" s="62">
        <v>45901</v>
      </c>
      <c r="O1981" s="62">
        <v>46265</v>
      </c>
      <c r="P1981" s="63"/>
      <c r="Q1981" s="63"/>
      <c r="R1981" s="78">
        <v>57</v>
      </c>
      <c r="S1981" s="63" t="str">
        <f>VLOOKUP(R1981,SA!$B$3:$C$11,2,1)</f>
        <v>56-65</v>
      </c>
      <c r="T1981" s="38" t="s">
        <v>98</v>
      </c>
      <c r="U1981" s="24" t="s">
        <v>5747</v>
      </c>
      <c r="V1981" s="24">
        <v>400000</v>
      </c>
      <c r="W1981" s="39">
        <f t="shared" si="549"/>
        <v>0</v>
      </c>
      <c r="X1981" s="29">
        <f t="shared" si="550"/>
        <v>0</v>
      </c>
      <c r="Y1981" s="40">
        <f t="shared" si="551"/>
        <v>365</v>
      </c>
      <c r="Z1981" s="38">
        <f t="shared" si="552"/>
        <v>46081</v>
      </c>
      <c r="AA1981" s="41">
        <f t="shared" si="553"/>
        <v>181</v>
      </c>
      <c r="AB1981" s="24" t="s">
        <v>113</v>
      </c>
      <c r="AC1981" s="41">
        <f t="shared" si="554"/>
        <v>11909.7282</v>
      </c>
      <c r="AD1981" s="41">
        <v>1</v>
      </c>
      <c r="AE1981" s="72">
        <f>INDEX(SA!$C$2:$G$11,MATCH(Details!S1981,SA!$C$2:$C$11,0),MATCH(Details!V1981,SA!$C$2:$G$2,0))*Y1981/(F1981-E1981+1)</f>
        <v>10092.99</v>
      </c>
      <c r="AF1981" s="41">
        <f t="shared" si="555"/>
        <v>0</v>
      </c>
      <c r="AG1981" s="41">
        <f t="shared" si="556"/>
        <v>0</v>
      </c>
      <c r="AH1981" s="41">
        <f t="shared" si="557"/>
        <v>1816.7382</v>
      </c>
      <c r="AI1981" s="60">
        <f t="shared" si="558"/>
        <v>403.71960000000001</v>
      </c>
      <c r="AJ1981" s="60">
        <f t="shared" si="559"/>
        <v>2270.9227500000002</v>
      </c>
      <c r="AK1981" s="60">
        <f t="shared" si="560"/>
        <v>5005.0169589041097</v>
      </c>
      <c r="AL1981" s="60">
        <f t="shared" si="561"/>
        <v>3678.6874647945206</v>
      </c>
      <c r="AM1981" s="41">
        <f t="shared" si="562"/>
        <v>3739.6601852054787</v>
      </c>
      <c r="AN1981" s="42">
        <f t="shared" si="563"/>
        <v>45715</v>
      </c>
      <c r="AO1981" s="43">
        <f t="shared" si="564"/>
        <v>10092.99</v>
      </c>
    </row>
    <row r="1982" spans="1:41" s="24" customFormat="1" ht="15.75" customHeight="1" x14ac:dyDescent="0.35">
      <c r="A1982" s="36" t="s">
        <v>27</v>
      </c>
      <c r="B1982" s="36">
        <v>202509</v>
      </c>
      <c r="C1982" s="24" t="s">
        <v>736</v>
      </c>
      <c r="D1982" s="24" t="s">
        <v>119</v>
      </c>
      <c r="E1982" s="62">
        <v>45901</v>
      </c>
      <c r="F1982" s="62">
        <v>46265</v>
      </c>
      <c r="G1982" s="37" t="s">
        <v>325</v>
      </c>
      <c r="H1982" s="36">
        <v>652451</v>
      </c>
      <c r="I1982" s="63">
        <v>33357</v>
      </c>
      <c r="J1982" s="24" t="s">
        <v>4887</v>
      </c>
      <c r="K1982" s="63">
        <f t="shared" si="547"/>
        <v>45901</v>
      </c>
      <c r="L1982" s="55">
        <f t="shared" si="548"/>
        <v>0.04</v>
      </c>
      <c r="M1982" s="76">
        <v>0.22500000000000001</v>
      </c>
      <c r="N1982" s="62">
        <v>45901</v>
      </c>
      <c r="O1982" s="62">
        <v>46265</v>
      </c>
      <c r="P1982" s="63"/>
      <c r="Q1982" s="63"/>
      <c r="R1982" s="78">
        <v>34</v>
      </c>
      <c r="S1982" s="63" t="str">
        <f>VLOOKUP(R1982,SA!$B$3:$C$11,2,1)</f>
        <v>26-35</v>
      </c>
      <c r="T1982" s="38" t="s">
        <v>97</v>
      </c>
      <c r="U1982" s="24" t="s">
        <v>56</v>
      </c>
      <c r="V1982" s="24">
        <v>400000</v>
      </c>
      <c r="W1982" s="39">
        <f t="shared" si="549"/>
        <v>400000</v>
      </c>
      <c r="X1982" s="29">
        <f t="shared" si="550"/>
        <v>1</v>
      </c>
      <c r="Y1982" s="40">
        <f t="shared" si="551"/>
        <v>365</v>
      </c>
      <c r="Z1982" s="38">
        <f t="shared" si="552"/>
        <v>46081</v>
      </c>
      <c r="AA1982" s="41">
        <f t="shared" si="553"/>
        <v>181</v>
      </c>
      <c r="AB1982" s="24" t="s">
        <v>113</v>
      </c>
      <c r="AC1982" s="41">
        <f t="shared" si="554"/>
        <v>4533.0290000000005</v>
      </c>
      <c r="AD1982" s="41">
        <v>1</v>
      </c>
      <c r="AE1982" s="72">
        <f>INDEX(SA!$C$2:$G$11,MATCH(Details!S1982,SA!$C$2:$C$11,0),MATCH(Details!V1982,SA!$C$2:$G$2,0))*Y1982/(F1982-E1982+1)</f>
        <v>3841.55</v>
      </c>
      <c r="AF1982" s="41">
        <f t="shared" si="555"/>
        <v>0</v>
      </c>
      <c r="AG1982" s="41">
        <f t="shared" si="556"/>
        <v>0</v>
      </c>
      <c r="AH1982" s="41">
        <f t="shared" si="557"/>
        <v>691.47900000000004</v>
      </c>
      <c r="AI1982" s="60">
        <f t="shared" si="558"/>
        <v>153.66200000000001</v>
      </c>
      <c r="AJ1982" s="60">
        <f t="shared" si="559"/>
        <v>864.34875000000011</v>
      </c>
      <c r="AK1982" s="60">
        <f t="shared" si="560"/>
        <v>1904.9878082191783</v>
      </c>
      <c r="AL1982" s="60">
        <f t="shared" si="561"/>
        <v>1400.1660390410959</v>
      </c>
      <c r="AM1982" s="41">
        <f t="shared" si="562"/>
        <v>1423.3732109589046</v>
      </c>
      <c r="AN1982" s="42">
        <f t="shared" si="563"/>
        <v>45715</v>
      </c>
      <c r="AO1982" s="43">
        <f t="shared" si="564"/>
        <v>3841.55</v>
      </c>
    </row>
    <row r="1983" spans="1:41" s="24" customFormat="1" ht="15.75" customHeight="1" x14ac:dyDescent="0.35">
      <c r="A1983" s="36" t="s">
        <v>27</v>
      </c>
      <c r="B1983" s="36">
        <v>202509</v>
      </c>
      <c r="C1983" s="24" t="s">
        <v>736</v>
      </c>
      <c r="D1983" s="24" t="s">
        <v>119</v>
      </c>
      <c r="E1983" s="62">
        <v>45901</v>
      </c>
      <c r="F1983" s="62">
        <v>46265</v>
      </c>
      <c r="G1983" s="37" t="s">
        <v>463</v>
      </c>
      <c r="H1983" s="36">
        <v>652452</v>
      </c>
      <c r="I1983" s="63">
        <v>31721</v>
      </c>
      <c r="J1983" s="24" t="s">
        <v>4888</v>
      </c>
      <c r="K1983" s="63">
        <f t="shared" si="547"/>
        <v>45901</v>
      </c>
      <c r="L1983" s="55">
        <f t="shared" si="548"/>
        <v>0.04</v>
      </c>
      <c r="M1983" s="76">
        <v>0.22500000000000001</v>
      </c>
      <c r="N1983" s="62">
        <v>45901</v>
      </c>
      <c r="O1983" s="62">
        <v>46265</v>
      </c>
      <c r="P1983" s="63"/>
      <c r="Q1983" s="63"/>
      <c r="R1983" s="78">
        <v>38</v>
      </c>
      <c r="S1983" s="63" t="str">
        <f>VLOOKUP(R1983,SA!$B$3:$C$11,2,1)</f>
        <v>36-45</v>
      </c>
      <c r="T1983" s="38" t="s">
        <v>98</v>
      </c>
      <c r="U1983" s="24" t="s">
        <v>56</v>
      </c>
      <c r="V1983" s="24">
        <v>400000</v>
      </c>
      <c r="W1983" s="39">
        <f t="shared" si="549"/>
        <v>400000</v>
      </c>
      <c r="X1983" s="29">
        <f t="shared" si="550"/>
        <v>1</v>
      </c>
      <c r="Y1983" s="40">
        <f t="shared" si="551"/>
        <v>365</v>
      </c>
      <c r="Z1983" s="38">
        <f t="shared" si="552"/>
        <v>46081</v>
      </c>
      <c r="AA1983" s="41">
        <f t="shared" si="553"/>
        <v>181</v>
      </c>
      <c r="AB1983" s="24" t="s">
        <v>113</v>
      </c>
      <c r="AC1983" s="41">
        <f t="shared" si="554"/>
        <v>5496.5225999999993</v>
      </c>
      <c r="AD1983" s="41">
        <v>1</v>
      </c>
      <c r="AE1983" s="72">
        <f>INDEX(SA!$C$2:$G$11,MATCH(Details!S1983,SA!$C$2:$C$11,0),MATCH(Details!V1983,SA!$C$2:$G$2,0))*Y1983/(F1983-E1983+1)</f>
        <v>4658.07</v>
      </c>
      <c r="AF1983" s="41">
        <f t="shared" si="555"/>
        <v>0</v>
      </c>
      <c r="AG1983" s="41">
        <f t="shared" si="556"/>
        <v>0</v>
      </c>
      <c r="AH1983" s="41">
        <f t="shared" si="557"/>
        <v>838.45259999999996</v>
      </c>
      <c r="AI1983" s="60">
        <f t="shared" si="558"/>
        <v>186.3228</v>
      </c>
      <c r="AJ1983" s="60">
        <f t="shared" si="559"/>
        <v>1048.06575</v>
      </c>
      <c r="AK1983" s="60">
        <f t="shared" si="560"/>
        <v>2309.8922465753421</v>
      </c>
      <c r="AL1983" s="60">
        <f t="shared" si="561"/>
        <v>1697.7708012328765</v>
      </c>
      <c r="AM1983" s="41">
        <f t="shared" si="562"/>
        <v>1725.9106487671231</v>
      </c>
      <c r="AN1983" s="42">
        <f t="shared" si="563"/>
        <v>45715</v>
      </c>
      <c r="AO1983" s="43">
        <f t="shared" si="564"/>
        <v>4658.07</v>
      </c>
    </row>
    <row r="1984" spans="1:41" s="24" customFormat="1" ht="15.75" customHeight="1" x14ac:dyDescent="0.35">
      <c r="A1984" s="36" t="s">
        <v>27</v>
      </c>
      <c r="B1984" s="36">
        <v>202509</v>
      </c>
      <c r="C1984" s="24" t="s">
        <v>736</v>
      </c>
      <c r="D1984" s="24" t="s">
        <v>119</v>
      </c>
      <c r="E1984" s="62">
        <v>45901</v>
      </c>
      <c r="F1984" s="62">
        <v>46265</v>
      </c>
      <c r="G1984" s="37" t="s">
        <v>2256</v>
      </c>
      <c r="H1984" s="36">
        <v>652452</v>
      </c>
      <c r="I1984" s="63">
        <v>43713</v>
      </c>
      <c r="J1984" s="24" t="s">
        <v>4889</v>
      </c>
      <c r="K1984" s="63">
        <f t="shared" si="547"/>
        <v>45901</v>
      </c>
      <c r="L1984" s="55">
        <f t="shared" si="548"/>
        <v>0.04</v>
      </c>
      <c r="M1984" s="76">
        <v>0.22500000000000001</v>
      </c>
      <c r="N1984" s="62">
        <v>45901</v>
      </c>
      <c r="O1984" s="62">
        <v>46265</v>
      </c>
      <c r="P1984" s="63"/>
      <c r="Q1984" s="63"/>
      <c r="R1984" s="78">
        <v>5</v>
      </c>
      <c r="S1984" s="63" t="str">
        <f>VLOOKUP(R1984,SA!$B$3:$C$11,2,1)</f>
        <v>0-25</v>
      </c>
      <c r="T1984" s="38" t="s">
        <v>98</v>
      </c>
      <c r="U1984" s="24" t="s">
        <v>5746</v>
      </c>
      <c r="V1984" s="24">
        <v>400000</v>
      </c>
      <c r="W1984" s="39">
        <f t="shared" si="549"/>
        <v>0</v>
      </c>
      <c r="X1984" s="29">
        <f t="shared" si="550"/>
        <v>0</v>
      </c>
      <c r="Y1984" s="40">
        <f t="shared" si="551"/>
        <v>365</v>
      </c>
      <c r="Z1984" s="38">
        <f t="shared" si="552"/>
        <v>46081</v>
      </c>
      <c r="AA1984" s="41">
        <f t="shared" si="553"/>
        <v>181</v>
      </c>
      <c r="AB1984" s="24" t="s">
        <v>113</v>
      </c>
      <c r="AC1984" s="41">
        <f t="shared" si="554"/>
        <v>4043.8364000000001</v>
      </c>
      <c r="AD1984" s="41">
        <v>1</v>
      </c>
      <c r="AE1984" s="72">
        <f>INDEX(SA!$C$2:$G$11,MATCH(Details!S1984,SA!$C$2:$C$11,0),MATCH(Details!V1984,SA!$C$2:$G$2,0))*Y1984/(F1984-E1984+1)</f>
        <v>3426.98</v>
      </c>
      <c r="AF1984" s="41">
        <f t="shared" si="555"/>
        <v>0</v>
      </c>
      <c r="AG1984" s="41">
        <f t="shared" si="556"/>
        <v>0</v>
      </c>
      <c r="AH1984" s="41">
        <f t="shared" si="557"/>
        <v>616.85640000000001</v>
      </c>
      <c r="AI1984" s="60">
        <f t="shared" si="558"/>
        <v>137.07920000000001</v>
      </c>
      <c r="AJ1984" s="60">
        <f t="shared" si="559"/>
        <v>771.07050000000004</v>
      </c>
      <c r="AK1984" s="60">
        <f t="shared" si="560"/>
        <v>1699.4065205479453</v>
      </c>
      <c r="AL1984" s="60">
        <f t="shared" si="561"/>
        <v>1249.0637926027398</v>
      </c>
      <c r="AM1984" s="41">
        <f t="shared" si="562"/>
        <v>1269.7665073972601</v>
      </c>
      <c r="AN1984" s="42">
        <f t="shared" si="563"/>
        <v>45715</v>
      </c>
      <c r="AO1984" s="43">
        <f t="shared" si="564"/>
        <v>3426.98</v>
      </c>
    </row>
    <row r="1985" spans="1:41" s="24" customFormat="1" ht="15.75" customHeight="1" x14ac:dyDescent="0.35">
      <c r="A1985" s="36" t="s">
        <v>27</v>
      </c>
      <c r="B1985" s="36">
        <v>202509</v>
      </c>
      <c r="C1985" s="24" t="s">
        <v>736</v>
      </c>
      <c r="D1985" s="24" t="s">
        <v>119</v>
      </c>
      <c r="E1985" s="62">
        <v>45901</v>
      </c>
      <c r="F1985" s="62">
        <v>46265</v>
      </c>
      <c r="G1985" s="37" t="s">
        <v>2257</v>
      </c>
      <c r="H1985" s="36">
        <v>652452</v>
      </c>
      <c r="I1985" s="63">
        <v>22614</v>
      </c>
      <c r="J1985" s="24" t="s">
        <v>4890</v>
      </c>
      <c r="K1985" s="63">
        <f t="shared" si="547"/>
        <v>45901</v>
      </c>
      <c r="L1985" s="55">
        <f t="shared" si="548"/>
        <v>0.04</v>
      </c>
      <c r="M1985" s="76">
        <v>0.22500000000000001</v>
      </c>
      <c r="N1985" s="62">
        <v>45901</v>
      </c>
      <c r="O1985" s="62">
        <v>46265</v>
      </c>
      <c r="P1985" s="63"/>
      <c r="Q1985" s="63"/>
      <c r="R1985" s="78">
        <v>63</v>
      </c>
      <c r="S1985" s="63" t="str">
        <f>VLOOKUP(R1985,SA!$B$3:$C$11,2,1)</f>
        <v>56-65</v>
      </c>
      <c r="T1985" s="38" t="s">
        <v>98</v>
      </c>
      <c r="U1985" s="24" t="s">
        <v>5747</v>
      </c>
      <c r="V1985" s="24">
        <v>400000</v>
      </c>
      <c r="W1985" s="39">
        <f t="shared" si="549"/>
        <v>0</v>
      </c>
      <c r="X1985" s="29">
        <f t="shared" si="550"/>
        <v>0</v>
      </c>
      <c r="Y1985" s="40">
        <f t="shared" si="551"/>
        <v>365</v>
      </c>
      <c r="Z1985" s="38">
        <f t="shared" si="552"/>
        <v>46081</v>
      </c>
      <c r="AA1985" s="41">
        <f t="shared" si="553"/>
        <v>181</v>
      </c>
      <c r="AB1985" s="24" t="s">
        <v>113</v>
      </c>
      <c r="AC1985" s="41">
        <f t="shared" si="554"/>
        <v>11909.7282</v>
      </c>
      <c r="AD1985" s="41">
        <v>1</v>
      </c>
      <c r="AE1985" s="72">
        <f>INDEX(SA!$C$2:$G$11,MATCH(Details!S1985,SA!$C$2:$C$11,0),MATCH(Details!V1985,SA!$C$2:$G$2,0))*Y1985/(F1985-E1985+1)</f>
        <v>10092.99</v>
      </c>
      <c r="AF1985" s="41">
        <f t="shared" si="555"/>
        <v>0</v>
      </c>
      <c r="AG1985" s="41">
        <f t="shared" si="556"/>
        <v>0</v>
      </c>
      <c r="AH1985" s="41">
        <f t="shared" si="557"/>
        <v>1816.7382</v>
      </c>
      <c r="AI1985" s="60">
        <f t="shared" si="558"/>
        <v>403.71960000000001</v>
      </c>
      <c r="AJ1985" s="60">
        <f t="shared" si="559"/>
        <v>2270.9227500000002</v>
      </c>
      <c r="AK1985" s="60">
        <f t="shared" si="560"/>
        <v>5005.0169589041097</v>
      </c>
      <c r="AL1985" s="60">
        <f t="shared" si="561"/>
        <v>3678.6874647945206</v>
      </c>
      <c r="AM1985" s="41">
        <f t="shared" si="562"/>
        <v>3739.6601852054787</v>
      </c>
      <c r="AN1985" s="42">
        <f t="shared" si="563"/>
        <v>45715</v>
      </c>
      <c r="AO1985" s="43">
        <f t="shared" si="564"/>
        <v>10092.99</v>
      </c>
    </row>
    <row r="1986" spans="1:41" s="24" customFormat="1" ht="15.75" customHeight="1" x14ac:dyDescent="0.35">
      <c r="A1986" s="36" t="s">
        <v>27</v>
      </c>
      <c r="B1986" s="36">
        <v>202509</v>
      </c>
      <c r="C1986" s="24" t="s">
        <v>736</v>
      </c>
      <c r="D1986" s="24" t="s">
        <v>119</v>
      </c>
      <c r="E1986" s="62">
        <v>45901</v>
      </c>
      <c r="F1986" s="62">
        <v>46265</v>
      </c>
      <c r="G1986" s="37" t="s">
        <v>2258</v>
      </c>
      <c r="H1986" s="36">
        <v>652452</v>
      </c>
      <c r="I1986" s="63">
        <v>43713</v>
      </c>
      <c r="J1986" s="24" t="s">
        <v>4891</v>
      </c>
      <c r="K1986" s="63">
        <f t="shared" si="547"/>
        <v>45901</v>
      </c>
      <c r="L1986" s="55">
        <f t="shared" si="548"/>
        <v>0.04</v>
      </c>
      <c r="M1986" s="76">
        <v>0.22500000000000001</v>
      </c>
      <c r="N1986" s="62">
        <v>45901</v>
      </c>
      <c r="O1986" s="62">
        <v>46265</v>
      </c>
      <c r="P1986" s="63"/>
      <c r="Q1986" s="63"/>
      <c r="R1986" s="78">
        <v>5</v>
      </c>
      <c r="S1986" s="63" t="str">
        <f>VLOOKUP(R1986,SA!$B$3:$C$11,2,1)</f>
        <v>0-25</v>
      </c>
      <c r="T1986" s="38" t="s">
        <v>98</v>
      </c>
      <c r="U1986" s="24" t="s">
        <v>5746</v>
      </c>
      <c r="V1986" s="24">
        <v>400000</v>
      </c>
      <c r="W1986" s="39">
        <f t="shared" si="549"/>
        <v>0</v>
      </c>
      <c r="X1986" s="29">
        <f t="shared" si="550"/>
        <v>0</v>
      </c>
      <c r="Y1986" s="40">
        <f t="shared" si="551"/>
        <v>365</v>
      </c>
      <c r="Z1986" s="38">
        <f t="shared" si="552"/>
        <v>46081</v>
      </c>
      <c r="AA1986" s="41">
        <f t="shared" si="553"/>
        <v>181</v>
      </c>
      <c r="AB1986" s="24" t="s">
        <v>113</v>
      </c>
      <c r="AC1986" s="41">
        <f t="shared" si="554"/>
        <v>4043.8364000000001</v>
      </c>
      <c r="AD1986" s="41">
        <v>1</v>
      </c>
      <c r="AE1986" s="72">
        <f>INDEX(SA!$C$2:$G$11,MATCH(Details!S1986,SA!$C$2:$C$11,0),MATCH(Details!V1986,SA!$C$2:$G$2,0))*Y1986/(F1986-E1986+1)</f>
        <v>3426.98</v>
      </c>
      <c r="AF1986" s="41">
        <f t="shared" si="555"/>
        <v>0</v>
      </c>
      <c r="AG1986" s="41">
        <f t="shared" si="556"/>
        <v>0</v>
      </c>
      <c r="AH1986" s="41">
        <f t="shared" si="557"/>
        <v>616.85640000000001</v>
      </c>
      <c r="AI1986" s="60">
        <f t="shared" si="558"/>
        <v>137.07920000000001</v>
      </c>
      <c r="AJ1986" s="60">
        <f t="shared" si="559"/>
        <v>771.07050000000004</v>
      </c>
      <c r="AK1986" s="60">
        <f t="shared" si="560"/>
        <v>1699.4065205479453</v>
      </c>
      <c r="AL1986" s="60">
        <f t="shared" si="561"/>
        <v>1249.0637926027398</v>
      </c>
      <c r="AM1986" s="41">
        <f t="shared" si="562"/>
        <v>1269.7665073972601</v>
      </c>
      <c r="AN1986" s="42">
        <f t="shared" si="563"/>
        <v>45715</v>
      </c>
      <c r="AO1986" s="43">
        <f t="shared" si="564"/>
        <v>3426.98</v>
      </c>
    </row>
    <row r="1987" spans="1:41" s="24" customFormat="1" ht="15.75" customHeight="1" x14ac:dyDescent="0.35">
      <c r="A1987" s="36" t="s">
        <v>27</v>
      </c>
      <c r="B1987" s="36">
        <v>202509</v>
      </c>
      <c r="C1987" s="24" t="s">
        <v>736</v>
      </c>
      <c r="D1987" s="24" t="s">
        <v>119</v>
      </c>
      <c r="E1987" s="62">
        <v>45901</v>
      </c>
      <c r="F1987" s="62">
        <v>46265</v>
      </c>
      <c r="G1987" s="37" t="s">
        <v>2259</v>
      </c>
      <c r="H1987" s="36">
        <v>652452</v>
      </c>
      <c r="I1987" s="63">
        <v>20009</v>
      </c>
      <c r="J1987" s="24" t="s">
        <v>4892</v>
      </c>
      <c r="K1987" s="63">
        <f t="shared" si="547"/>
        <v>45901</v>
      </c>
      <c r="L1987" s="55">
        <f t="shared" si="548"/>
        <v>0.04</v>
      </c>
      <c r="M1987" s="76">
        <v>0.22500000000000001</v>
      </c>
      <c r="N1987" s="62">
        <v>45901</v>
      </c>
      <c r="O1987" s="62">
        <v>46265</v>
      </c>
      <c r="P1987" s="63"/>
      <c r="Q1987" s="63"/>
      <c r="R1987" s="78">
        <v>70</v>
      </c>
      <c r="S1987" s="63" t="str">
        <f>VLOOKUP(R1987,SA!$B$3:$C$11,2,1)</f>
        <v>66-70</v>
      </c>
      <c r="T1987" s="38" t="s">
        <v>97</v>
      </c>
      <c r="U1987" s="24" t="s">
        <v>5744</v>
      </c>
      <c r="V1987" s="24">
        <v>400000</v>
      </c>
      <c r="W1987" s="39">
        <f t="shared" si="549"/>
        <v>0</v>
      </c>
      <c r="X1987" s="29">
        <f t="shared" si="550"/>
        <v>0</v>
      </c>
      <c r="Y1987" s="40">
        <f t="shared" si="551"/>
        <v>365</v>
      </c>
      <c r="Z1987" s="38">
        <f t="shared" si="552"/>
        <v>46081</v>
      </c>
      <c r="AA1987" s="41">
        <f t="shared" si="553"/>
        <v>181</v>
      </c>
      <c r="AB1987" s="24" t="s">
        <v>113</v>
      </c>
      <c r="AC1987" s="41">
        <f t="shared" si="554"/>
        <v>17021.971999999998</v>
      </c>
      <c r="AD1987" s="41">
        <v>1</v>
      </c>
      <c r="AE1987" s="72">
        <f>INDEX(SA!$C$2:$G$11,MATCH(Details!S1987,SA!$C$2:$C$11,0),MATCH(Details!V1987,SA!$C$2:$G$2,0))*Y1987/(F1987-E1987+1)</f>
        <v>14425.4</v>
      </c>
      <c r="AF1987" s="41">
        <f t="shared" si="555"/>
        <v>0</v>
      </c>
      <c r="AG1987" s="41">
        <f t="shared" si="556"/>
        <v>0</v>
      </c>
      <c r="AH1987" s="41">
        <f t="shared" si="557"/>
        <v>2596.5719999999997</v>
      </c>
      <c r="AI1987" s="60">
        <f t="shared" si="558"/>
        <v>577.01599999999996</v>
      </c>
      <c r="AJ1987" s="60">
        <f t="shared" si="559"/>
        <v>3245.7150000000001</v>
      </c>
      <c r="AK1987" s="60">
        <f t="shared" si="560"/>
        <v>7153.4175342465751</v>
      </c>
      <c r="AL1987" s="60">
        <f t="shared" si="561"/>
        <v>5257.7618876712322</v>
      </c>
      <c r="AM1987" s="41">
        <f t="shared" si="562"/>
        <v>5344.9071123287686</v>
      </c>
      <c r="AN1987" s="42">
        <f t="shared" si="563"/>
        <v>45715</v>
      </c>
      <c r="AO1987" s="43">
        <f t="shared" si="564"/>
        <v>14425.4</v>
      </c>
    </row>
    <row r="1988" spans="1:41" s="24" customFormat="1" ht="15.75" customHeight="1" x14ac:dyDescent="0.35">
      <c r="A1988" s="36" t="s">
        <v>27</v>
      </c>
      <c r="B1988" s="36">
        <v>202509</v>
      </c>
      <c r="C1988" s="24" t="s">
        <v>736</v>
      </c>
      <c r="D1988" s="24" t="s">
        <v>119</v>
      </c>
      <c r="E1988" s="62">
        <v>45901</v>
      </c>
      <c r="F1988" s="62">
        <v>46265</v>
      </c>
      <c r="G1988" s="37" t="s">
        <v>2260</v>
      </c>
      <c r="H1988" s="36">
        <v>652452</v>
      </c>
      <c r="I1988" s="63">
        <v>31584</v>
      </c>
      <c r="J1988" s="24" t="s">
        <v>4893</v>
      </c>
      <c r="K1988" s="63">
        <f t="shared" ref="K1988:K2051" si="565">N1988</f>
        <v>45901</v>
      </c>
      <c r="L1988" s="55">
        <f t="shared" ref="L1988:L2051" si="566">IF(K1988&gt;=DATE(2022,4,1),4%,5%)</f>
        <v>0.04</v>
      </c>
      <c r="M1988" s="76">
        <v>0.22500000000000001</v>
      </c>
      <c r="N1988" s="62">
        <v>45901</v>
      </c>
      <c r="O1988" s="62">
        <v>46265</v>
      </c>
      <c r="P1988" s="63"/>
      <c r="Q1988" s="63"/>
      <c r="R1988" s="78">
        <v>39</v>
      </c>
      <c r="S1988" s="63" t="str">
        <f>VLOOKUP(R1988,SA!$B$3:$C$11,2,1)</f>
        <v>36-45</v>
      </c>
      <c r="T1988" s="38" t="s">
        <v>97</v>
      </c>
      <c r="U1988" s="24" t="s">
        <v>5743</v>
      </c>
      <c r="V1988" s="24">
        <v>400000</v>
      </c>
      <c r="W1988" s="39">
        <f t="shared" ref="W1988:W2051" si="567">IF(U1988="self",V1988,0)</f>
        <v>0</v>
      </c>
      <c r="X1988" s="29">
        <f t="shared" ref="X1988:X2051" si="568">IF(U1988="self",1,0)</f>
        <v>0</v>
      </c>
      <c r="Y1988" s="40">
        <f t="shared" ref="Y1988:Y2051" si="569">O1988-N1988+1</f>
        <v>365</v>
      </c>
      <c r="Z1988" s="38">
        <f t="shared" ref="Z1988:Z2051" si="570">$Z$1</f>
        <v>46081</v>
      </c>
      <c r="AA1988" s="41">
        <f t="shared" ref="AA1988:AA2051" si="571">IF(MIN((Z1988-N1988)+1,Y1988)&lt;0,0,MIN((Z1988-N1988)+1,Y1988))</f>
        <v>181</v>
      </c>
      <c r="AB1988" s="24" t="s">
        <v>113</v>
      </c>
      <c r="AC1988" s="41">
        <f t="shared" ref="AC1988:AC2051" si="572">AE1988+AF1988+AG1988+AH1988</f>
        <v>5496.5225999999993</v>
      </c>
      <c r="AD1988" s="41">
        <v>1</v>
      </c>
      <c r="AE1988" s="72">
        <f>INDEX(SA!$C$2:$G$11,MATCH(Details!S1988,SA!$C$2:$C$11,0),MATCH(Details!V1988,SA!$C$2:$G$2,0))*Y1988/(F1988-E1988+1)</f>
        <v>4658.07</v>
      </c>
      <c r="AF1988" s="41">
        <f t="shared" ref="AF1988:AF2051" si="573">IF(AB1988="Karnataka",AE1988*9%,0)</f>
        <v>0</v>
      </c>
      <c r="AG1988" s="41">
        <f t="shared" ref="AG1988:AG2051" si="574">IF(AB1988="Karnataka",AE1988*9%,0)</f>
        <v>0</v>
      </c>
      <c r="AH1988" s="41">
        <f t="shared" ref="AH1988:AH2051" si="575">IF(AF1988+AG1988&gt;0,0,AE1988*18%)</f>
        <v>838.45259999999996</v>
      </c>
      <c r="AI1988" s="60">
        <f t="shared" ref="AI1988:AI2051" si="576">AE1988*L1988</f>
        <v>186.3228</v>
      </c>
      <c r="AJ1988" s="60">
        <f t="shared" ref="AJ1988:AJ2051" si="577">$AE1988*M1988</f>
        <v>1048.06575</v>
      </c>
      <c r="AK1988" s="60">
        <f t="shared" ref="AK1988:AK2051" si="578">(AE1988)*AA1988/Y1988</f>
        <v>2309.8922465753421</v>
      </c>
      <c r="AL1988" s="60">
        <f t="shared" ref="AL1988:AL2051" si="579">AK1988*(1-L1988-M1988)</f>
        <v>1697.7708012328765</v>
      </c>
      <c r="AM1988" s="41">
        <f t="shared" ref="AM1988:AM2051" si="580">AE1988-AI1988-AL1988-AJ1988</f>
        <v>1725.9106487671231</v>
      </c>
      <c r="AN1988" s="42">
        <f t="shared" ref="AN1988:AN2051" si="581">Z1988-366</f>
        <v>45715</v>
      </c>
      <c r="AO1988" s="43">
        <f t="shared" ref="AO1988:AO2051" si="582">IF(AND(O1988&gt;Z1988,N1988&gt;AN1988),AE1988,0)</f>
        <v>4658.07</v>
      </c>
    </row>
    <row r="1989" spans="1:41" s="24" customFormat="1" ht="15.75" customHeight="1" x14ac:dyDescent="0.35">
      <c r="A1989" s="36" t="s">
        <v>27</v>
      </c>
      <c r="B1989" s="36">
        <v>202509</v>
      </c>
      <c r="C1989" s="24" t="s">
        <v>736</v>
      </c>
      <c r="D1989" s="24" t="s">
        <v>119</v>
      </c>
      <c r="E1989" s="62">
        <v>45901</v>
      </c>
      <c r="F1989" s="62">
        <v>46265</v>
      </c>
      <c r="G1989" s="37" t="s">
        <v>2261</v>
      </c>
      <c r="H1989" s="36">
        <v>652454</v>
      </c>
      <c r="I1989" s="63">
        <v>39484</v>
      </c>
      <c r="J1989" s="24" t="s">
        <v>4894</v>
      </c>
      <c r="K1989" s="63">
        <f t="shared" si="565"/>
        <v>45901</v>
      </c>
      <c r="L1989" s="55">
        <f t="shared" si="566"/>
        <v>0.04</v>
      </c>
      <c r="M1989" s="76">
        <v>0.22500000000000001</v>
      </c>
      <c r="N1989" s="62">
        <v>45901</v>
      </c>
      <c r="O1989" s="62">
        <v>46265</v>
      </c>
      <c r="P1989" s="63"/>
      <c r="Q1989" s="63"/>
      <c r="R1989" s="78">
        <v>17</v>
      </c>
      <c r="S1989" s="63" t="str">
        <f>VLOOKUP(R1989,SA!$B$3:$C$11,2,1)</f>
        <v>0-25</v>
      </c>
      <c r="T1989" s="38" t="s">
        <v>97</v>
      </c>
      <c r="U1989" s="24" t="s">
        <v>5745</v>
      </c>
      <c r="V1989" s="24">
        <v>500000</v>
      </c>
      <c r="W1989" s="39">
        <f t="shared" si="567"/>
        <v>0</v>
      </c>
      <c r="X1989" s="29">
        <f t="shared" si="568"/>
        <v>0</v>
      </c>
      <c r="Y1989" s="40">
        <f t="shared" si="569"/>
        <v>365</v>
      </c>
      <c r="Z1989" s="38">
        <f t="shared" si="570"/>
        <v>46081</v>
      </c>
      <c r="AA1989" s="41">
        <f t="shared" si="571"/>
        <v>181</v>
      </c>
      <c r="AB1989" s="24" t="s">
        <v>113</v>
      </c>
      <c r="AC1989" s="41">
        <f t="shared" si="572"/>
        <v>4448.2106000000003</v>
      </c>
      <c r="AD1989" s="41">
        <v>1</v>
      </c>
      <c r="AE1989" s="72">
        <f>INDEX(SA!$C$2:$G$11,MATCH(Details!S1989,SA!$C$2:$C$11,0),MATCH(Details!V1989,SA!$C$2:$G$2,0))*Y1989/(F1989-E1989+1)</f>
        <v>3769.67</v>
      </c>
      <c r="AF1989" s="41">
        <f t="shared" si="573"/>
        <v>0</v>
      </c>
      <c r="AG1989" s="41">
        <f t="shared" si="574"/>
        <v>0</v>
      </c>
      <c r="AH1989" s="41">
        <f t="shared" si="575"/>
        <v>678.54060000000004</v>
      </c>
      <c r="AI1989" s="60">
        <f t="shared" si="576"/>
        <v>150.7868</v>
      </c>
      <c r="AJ1989" s="60">
        <f t="shared" si="577"/>
        <v>848.17574999999999</v>
      </c>
      <c r="AK1989" s="60">
        <f t="shared" si="578"/>
        <v>1869.3432054794521</v>
      </c>
      <c r="AL1989" s="60">
        <f t="shared" si="579"/>
        <v>1373.9672560273973</v>
      </c>
      <c r="AM1989" s="41">
        <f t="shared" si="580"/>
        <v>1396.7401939726028</v>
      </c>
      <c r="AN1989" s="42">
        <f t="shared" si="581"/>
        <v>45715</v>
      </c>
      <c r="AO1989" s="43">
        <f t="shared" si="582"/>
        <v>3769.67</v>
      </c>
    </row>
    <row r="1990" spans="1:41" s="24" customFormat="1" ht="15.75" customHeight="1" x14ac:dyDescent="0.35">
      <c r="A1990" s="36" t="s">
        <v>27</v>
      </c>
      <c r="B1990" s="36">
        <v>202509</v>
      </c>
      <c r="C1990" s="24" t="s">
        <v>736</v>
      </c>
      <c r="D1990" s="24" t="s">
        <v>119</v>
      </c>
      <c r="E1990" s="62">
        <v>45901</v>
      </c>
      <c r="F1990" s="62">
        <v>46265</v>
      </c>
      <c r="G1990" s="37" t="s">
        <v>2262</v>
      </c>
      <c r="H1990" s="36">
        <v>652454</v>
      </c>
      <c r="I1990" s="63">
        <v>31325</v>
      </c>
      <c r="J1990" s="24" t="s">
        <v>4895</v>
      </c>
      <c r="K1990" s="63">
        <f t="shared" si="565"/>
        <v>45901</v>
      </c>
      <c r="L1990" s="55">
        <f t="shared" si="566"/>
        <v>0.04</v>
      </c>
      <c r="M1990" s="76">
        <v>0.22500000000000001</v>
      </c>
      <c r="N1990" s="62">
        <v>45901</v>
      </c>
      <c r="O1990" s="62">
        <v>46265</v>
      </c>
      <c r="P1990" s="63"/>
      <c r="Q1990" s="63"/>
      <c r="R1990" s="78">
        <v>39</v>
      </c>
      <c r="S1990" s="63" t="str">
        <f>VLOOKUP(R1990,SA!$B$3:$C$11,2,1)</f>
        <v>36-45</v>
      </c>
      <c r="T1990" s="38" t="s">
        <v>98</v>
      </c>
      <c r="U1990" s="24" t="s">
        <v>5743</v>
      </c>
      <c r="V1990" s="24">
        <v>500000</v>
      </c>
      <c r="W1990" s="39">
        <f t="shared" si="567"/>
        <v>0</v>
      </c>
      <c r="X1990" s="29">
        <f t="shared" si="568"/>
        <v>0</v>
      </c>
      <c r="Y1990" s="40">
        <f t="shared" si="569"/>
        <v>365</v>
      </c>
      <c r="Z1990" s="38">
        <f t="shared" si="570"/>
        <v>46081</v>
      </c>
      <c r="AA1990" s="41">
        <f t="shared" si="571"/>
        <v>181</v>
      </c>
      <c r="AB1990" s="24" t="s">
        <v>113</v>
      </c>
      <c r="AC1990" s="41">
        <f t="shared" si="572"/>
        <v>6046.1902</v>
      </c>
      <c r="AD1990" s="41">
        <v>1</v>
      </c>
      <c r="AE1990" s="72">
        <f>INDEX(SA!$C$2:$G$11,MATCH(Details!S1990,SA!$C$2:$C$11,0),MATCH(Details!V1990,SA!$C$2:$G$2,0))*Y1990/(F1990-E1990+1)</f>
        <v>5123.8900000000003</v>
      </c>
      <c r="AF1990" s="41">
        <f t="shared" si="573"/>
        <v>0</v>
      </c>
      <c r="AG1990" s="41">
        <f t="shared" si="574"/>
        <v>0</v>
      </c>
      <c r="AH1990" s="41">
        <f t="shared" si="575"/>
        <v>922.30020000000002</v>
      </c>
      <c r="AI1990" s="60">
        <f t="shared" si="576"/>
        <v>204.9556</v>
      </c>
      <c r="AJ1990" s="60">
        <f t="shared" si="577"/>
        <v>1152.8752500000001</v>
      </c>
      <c r="AK1990" s="60">
        <f t="shared" si="578"/>
        <v>2540.8879178082193</v>
      </c>
      <c r="AL1990" s="60">
        <f t="shared" si="579"/>
        <v>1867.5526195890411</v>
      </c>
      <c r="AM1990" s="41">
        <f t="shared" si="580"/>
        <v>1898.5065304109589</v>
      </c>
      <c r="AN1990" s="42">
        <f t="shared" si="581"/>
        <v>45715</v>
      </c>
      <c r="AO1990" s="43">
        <f t="shared" si="582"/>
        <v>5123.8900000000003</v>
      </c>
    </row>
    <row r="1991" spans="1:41" s="24" customFormat="1" ht="15.75" customHeight="1" x14ac:dyDescent="0.35">
      <c r="A1991" s="36" t="s">
        <v>27</v>
      </c>
      <c r="B1991" s="36">
        <v>202509</v>
      </c>
      <c r="C1991" s="24" t="s">
        <v>736</v>
      </c>
      <c r="D1991" s="24" t="s">
        <v>119</v>
      </c>
      <c r="E1991" s="62">
        <v>45901</v>
      </c>
      <c r="F1991" s="62">
        <v>46265</v>
      </c>
      <c r="G1991" s="37" t="s">
        <v>434</v>
      </c>
      <c r="H1991" s="36">
        <v>652454</v>
      </c>
      <c r="I1991" s="63">
        <v>29546</v>
      </c>
      <c r="J1991" s="24" t="s">
        <v>4896</v>
      </c>
      <c r="K1991" s="63">
        <f t="shared" si="565"/>
        <v>45901</v>
      </c>
      <c r="L1991" s="55">
        <f t="shared" si="566"/>
        <v>0.04</v>
      </c>
      <c r="M1991" s="76">
        <v>0.22500000000000001</v>
      </c>
      <c r="N1991" s="62">
        <v>45901</v>
      </c>
      <c r="O1991" s="62">
        <v>46265</v>
      </c>
      <c r="P1991" s="63"/>
      <c r="Q1991" s="63"/>
      <c r="R1991" s="78">
        <v>44</v>
      </c>
      <c r="S1991" s="63" t="str">
        <f>VLOOKUP(R1991,SA!$B$3:$C$11,2,1)</f>
        <v>36-45</v>
      </c>
      <c r="T1991" s="38" t="s">
        <v>97</v>
      </c>
      <c r="U1991" s="24" t="s">
        <v>56</v>
      </c>
      <c r="V1991" s="24">
        <v>500000</v>
      </c>
      <c r="W1991" s="39">
        <f t="shared" si="567"/>
        <v>500000</v>
      </c>
      <c r="X1991" s="29">
        <f t="shared" si="568"/>
        <v>1</v>
      </c>
      <c r="Y1991" s="40">
        <f t="shared" si="569"/>
        <v>365</v>
      </c>
      <c r="Z1991" s="38">
        <f t="shared" si="570"/>
        <v>46081</v>
      </c>
      <c r="AA1991" s="41">
        <f t="shared" si="571"/>
        <v>181</v>
      </c>
      <c r="AB1991" s="24" t="s">
        <v>113</v>
      </c>
      <c r="AC1991" s="41">
        <f t="shared" si="572"/>
        <v>6046.1902</v>
      </c>
      <c r="AD1991" s="41">
        <v>1</v>
      </c>
      <c r="AE1991" s="72">
        <f>INDEX(SA!$C$2:$G$11,MATCH(Details!S1991,SA!$C$2:$C$11,0),MATCH(Details!V1991,SA!$C$2:$G$2,0))*Y1991/(F1991-E1991+1)</f>
        <v>5123.8900000000003</v>
      </c>
      <c r="AF1991" s="41">
        <f t="shared" si="573"/>
        <v>0</v>
      </c>
      <c r="AG1991" s="41">
        <f t="shared" si="574"/>
        <v>0</v>
      </c>
      <c r="AH1991" s="41">
        <f t="shared" si="575"/>
        <v>922.30020000000002</v>
      </c>
      <c r="AI1991" s="60">
        <f t="shared" si="576"/>
        <v>204.9556</v>
      </c>
      <c r="AJ1991" s="60">
        <f t="shared" si="577"/>
        <v>1152.8752500000001</v>
      </c>
      <c r="AK1991" s="60">
        <f t="shared" si="578"/>
        <v>2540.8879178082193</v>
      </c>
      <c r="AL1991" s="60">
        <f t="shared" si="579"/>
        <v>1867.5526195890411</v>
      </c>
      <c r="AM1991" s="41">
        <f t="shared" si="580"/>
        <v>1898.5065304109589</v>
      </c>
      <c r="AN1991" s="42">
        <f t="shared" si="581"/>
        <v>45715</v>
      </c>
      <c r="AO1991" s="43">
        <f t="shared" si="582"/>
        <v>5123.8900000000003</v>
      </c>
    </row>
    <row r="1992" spans="1:41" s="24" customFormat="1" ht="15.75" customHeight="1" x14ac:dyDescent="0.35">
      <c r="A1992" s="36" t="s">
        <v>27</v>
      </c>
      <c r="B1992" s="36">
        <v>202509</v>
      </c>
      <c r="C1992" s="24" t="s">
        <v>736</v>
      </c>
      <c r="D1992" s="24" t="s">
        <v>119</v>
      </c>
      <c r="E1992" s="62">
        <v>45901</v>
      </c>
      <c r="F1992" s="62">
        <v>46265</v>
      </c>
      <c r="G1992" s="37" t="s">
        <v>2263</v>
      </c>
      <c r="H1992" s="36">
        <v>652454</v>
      </c>
      <c r="I1992" s="63">
        <v>20576</v>
      </c>
      <c r="J1992" s="24" t="s">
        <v>4897</v>
      </c>
      <c r="K1992" s="63">
        <f t="shared" si="565"/>
        <v>45901</v>
      </c>
      <c r="L1992" s="55">
        <f t="shared" si="566"/>
        <v>0.04</v>
      </c>
      <c r="M1992" s="76">
        <v>0.22500000000000001</v>
      </c>
      <c r="N1992" s="62">
        <v>45901</v>
      </c>
      <c r="O1992" s="62">
        <v>46265</v>
      </c>
      <c r="P1992" s="63"/>
      <c r="Q1992" s="63"/>
      <c r="R1992" s="78">
        <v>69</v>
      </c>
      <c r="S1992" s="63" t="str">
        <f>VLOOKUP(R1992,SA!$B$3:$C$11,2,1)</f>
        <v>66-70</v>
      </c>
      <c r="T1992" s="38" t="s">
        <v>98</v>
      </c>
      <c r="U1992" s="24" t="s">
        <v>5747</v>
      </c>
      <c r="V1992" s="24">
        <v>500000</v>
      </c>
      <c r="W1992" s="39">
        <f t="shared" si="567"/>
        <v>0</v>
      </c>
      <c r="X1992" s="29">
        <f t="shared" si="568"/>
        <v>0</v>
      </c>
      <c r="Y1992" s="40">
        <f t="shared" si="569"/>
        <v>365</v>
      </c>
      <c r="Z1992" s="38">
        <f t="shared" si="570"/>
        <v>46081</v>
      </c>
      <c r="AA1992" s="41">
        <f t="shared" si="571"/>
        <v>181</v>
      </c>
      <c r="AB1992" s="24" t="s">
        <v>113</v>
      </c>
      <c r="AC1992" s="41">
        <f t="shared" si="572"/>
        <v>18713.136199999997</v>
      </c>
      <c r="AD1992" s="41">
        <v>1</v>
      </c>
      <c r="AE1992" s="72">
        <f>INDEX(SA!$C$2:$G$11,MATCH(Details!S1992,SA!$C$2:$C$11,0),MATCH(Details!V1992,SA!$C$2:$G$2,0))*Y1992/(F1992-E1992+1)</f>
        <v>15858.589999999998</v>
      </c>
      <c r="AF1992" s="41">
        <f t="shared" si="573"/>
        <v>0</v>
      </c>
      <c r="AG1992" s="41">
        <f t="shared" si="574"/>
        <v>0</v>
      </c>
      <c r="AH1992" s="41">
        <f t="shared" si="575"/>
        <v>2854.5461999999998</v>
      </c>
      <c r="AI1992" s="60">
        <f t="shared" si="576"/>
        <v>634.34359999999992</v>
      </c>
      <c r="AJ1992" s="60">
        <f t="shared" si="577"/>
        <v>3568.1827499999995</v>
      </c>
      <c r="AK1992" s="60">
        <f t="shared" si="578"/>
        <v>7864.1227123287663</v>
      </c>
      <c r="AL1992" s="60">
        <f t="shared" si="579"/>
        <v>5780.130193561643</v>
      </c>
      <c r="AM1992" s="41">
        <f t="shared" si="580"/>
        <v>5875.9334564383553</v>
      </c>
      <c r="AN1992" s="42">
        <f t="shared" si="581"/>
        <v>45715</v>
      </c>
      <c r="AO1992" s="43">
        <f t="shared" si="582"/>
        <v>15858.589999999998</v>
      </c>
    </row>
    <row r="1993" spans="1:41" s="24" customFormat="1" ht="15.75" customHeight="1" x14ac:dyDescent="0.35">
      <c r="A1993" s="36" t="s">
        <v>27</v>
      </c>
      <c r="B1993" s="36">
        <v>202509</v>
      </c>
      <c r="C1993" s="24" t="s">
        <v>736</v>
      </c>
      <c r="D1993" s="24" t="s">
        <v>119</v>
      </c>
      <c r="E1993" s="62">
        <v>45901</v>
      </c>
      <c r="F1993" s="62">
        <v>46265</v>
      </c>
      <c r="G1993" s="37" t="s">
        <v>2264</v>
      </c>
      <c r="H1993" s="36">
        <v>652454</v>
      </c>
      <c r="I1993" s="63">
        <v>18556</v>
      </c>
      <c r="J1993" s="24" t="s">
        <v>4898</v>
      </c>
      <c r="K1993" s="63">
        <f t="shared" si="565"/>
        <v>45901</v>
      </c>
      <c r="L1993" s="55">
        <f t="shared" si="566"/>
        <v>0.04</v>
      </c>
      <c r="M1993" s="76">
        <v>0.22500000000000001</v>
      </c>
      <c r="N1993" s="62">
        <v>45901</v>
      </c>
      <c r="O1993" s="62">
        <v>46265</v>
      </c>
      <c r="P1993" s="63"/>
      <c r="Q1993" s="63"/>
      <c r="R1993" s="78">
        <v>74</v>
      </c>
      <c r="S1993" s="63" t="str">
        <f>VLOOKUP(R1993,SA!$B$3:$C$11,2,1)</f>
        <v>71-75</v>
      </c>
      <c r="T1993" s="38" t="s">
        <v>97</v>
      </c>
      <c r="U1993" s="24" t="s">
        <v>5744</v>
      </c>
      <c r="V1993" s="24">
        <v>500000</v>
      </c>
      <c r="W1993" s="39">
        <f t="shared" si="567"/>
        <v>0</v>
      </c>
      <c r="X1993" s="29">
        <f t="shared" si="568"/>
        <v>0</v>
      </c>
      <c r="Y1993" s="40">
        <f t="shared" si="569"/>
        <v>365</v>
      </c>
      <c r="Z1993" s="38">
        <f t="shared" si="570"/>
        <v>46081</v>
      </c>
      <c r="AA1993" s="41">
        <f t="shared" si="571"/>
        <v>181</v>
      </c>
      <c r="AB1993" s="24" t="s">
        <v>113</v>
      </c>
      <c r="AC1993" s="41">
        <f t="shared" si="572"/>
        <v>23735.924199999998</v>
      </c>
      <c r="AD1993" s="41">
        <v>1</v>
      </c>
      <c r="AE1993" s="72">
        <f>INDEX(SA!$C$2:$G$11,MATCH(Details!S1993,SA!$C$2:$C$11,0),MATCH(Details!V1993,SA!$C$2:$G$2,0))*Y1993/(F1993-E1993+1)</f>
        <v>20115.189999999999</v>
      </c>
      <c r="AF1993" s="41">
        <f t="shared" si="573"/>
        <v>0</v>
      </c>
      <c r="AG1993" s="41">
        <f t="shared" si="574"/>
        <v>0</v>
      </c>
      <c r="AH1993" s="41">
        <f t="shared" si="575"/>
        <v>3620.7341999999994</v>
      </c>
      <c r="AI1993" s="60">
        <f t="shared" si="576"/>
        <v>804.60759999999993</v>
      </c>
      <c r="AJ1993" s="60">
        <f t="shared" si="577"/>
        <v>4525.9177499999996</v>
      </c>
      <c r="AK1993" s="60">
        <f t="shared" si="578"/>
        <v>9974.9298356164381</v>
      </c>
      <c r="AL1993" s="60">
        <f t="shared" si="579"/>
        <v>7331.5734291780818</v>
      </c>
      <c r="AM1993" s="41">
        <f t="shared" si="580"/>
        <v>7453.091220821917</v>
      </c>
      <c r="AN1993" s="42">
        <f t="shared" si="581"/>
        <v>45715</v>
      </c>
      <c r="AO1993" s="43">
        <f t="shared" si="582"/>
        <v>20115.189999999999</v>
      </c>
    </row>
    <row r="1994" spans="1:41" s="24" customFormat="1" ht="15.75" customHeight="1" x14ac:dyDescent="0.35">
      <c r="A1994" s="36" t="s">
        <v>27</v>
      </c>
      <c r="B1994" s="36">
        <v>202509</v>
      </c>
      <c r="C1994" s="24" t="s">
        <v>736</v>
      </c>
      <c r="D1994" s="24" t="s">
        <v>119</v>
      </c>
      <c r="E1994" s="62">
        <v>45901</v>
      </c>
      <c r="F1994" s="62">
        <v>46265</v>
      </c>
      <c r="G1994" s="37" t="s">
        <v>2265</v>
      </c>
      <c r="H1994" s="36">
        <v>652456</v>
      </c>
      <c r="I1994" s="63">
        <v>34060</v>
      </c>
      <c r="J1994" s="24" t="s">
        <v>4899</v>
      </c>
      <c r="K1994" s="63">
        <f t="shared" si="565"/>
        <v>45901</v>
      </c>
      <c r="L1994" s="55">
        <f t="shared" si="566"/>
        <v>0.04</v>
      </c>
      <c r="M1994" s="76">
        <v>0.22500000000000001</v>
      </c>
      <c r="N1994" s="62">
        <v>45901</v>
      </c>
      <c r="O1994" s="62">
        <v>46265</v>
      </c>
      <c r="P1994" s="63"/>
      <c r="Q1994" s="63"/>
      <c r="R1994" s="78">
        <v>32</v>
      </c>
      <c r="S1994" s="63" t="str">
        <f>VLOOKUP(R1994,SA!$B$3:$C$11,2,1)</f>
        <v>26-35</v>
      </c>
      <c r="T1994" s="38" t="s">
        <v>98</v>
      </c>
      <c r="U1994" s="24" t="s">
        <v>5743</v>
      </c>
      <c r="V1994" s="24">
        <v>400000</v>
      </c>
      <c r="W1994" s="39">
        <f t="shared" si="567"/>
        <v>0</v>
      </c>
      <c r="X1994" s="29">
        <f t="shared" si="568"/>
        <v>0</v>
      </c>
      <c r="Y1994" s="40">
        <f t="shared" si="569"/>
        <v>365</v>
      </c>
      <c r="Z1994" s="38">
        <f t="shared" si="570"/>
        <v>46081</v>
      </c>
      <c r="AA1994" s="41">
        <f t="shared" si="571"/>
        <v>181</v>
      </c>
      <c r="AB1994" s="24" t="s">
        <v>113</v>
      </c>
      <c r="AC1994" s="41">
        <f t="shared" si="572"/>
        <v>4533.0290000000005</v>
      </c>
      <c r="AD1994" s="41">
        <v>1</v>
      </c>
      <c r="AE1994" s="72">
        <f>INDEX(SA!$C$2:$G$11,MATCH(Details!S1994,SA!$C$2:$C$11,0),MATCH(Details!V1994,SA!$C$2:$G$2,0))*Y1994/(F1994-E1994+1)</f>
        <v>3841.55</v>
      </c>
      <c r="AF1994" s="41">
        <f t="shared" si="573"/>
        <v>0</v>
      </c>
      <c r="AG1994" s="41">
        <f t="shared" si="574"/>
        <v>0</v>
      </c>
      <c r="AH1994" s="41">
        <f t="shared" si="575"/>
        <v>691.47900000000004</v>
      </c>
      <c r="AI1994" s="60">
        <f t="shared" si="576"/>
        <v>153.66200000000001</v>
      </c>
      <c r="AJ1994" s="60">
        <f t="shared" si="577"/>
        <v>864.34875000000011</v>
      </c>
      <c r="AK1994" s="60">
        <f t="shared" si="578"/>
        <v>1904.9878082191783</v>
      </c>
      <c r="AL1994" s="60">
        <f t="shared" si="579"/>
        <v>1400.1660390410959</v>
      </c>
      <c r="AM1994" s="41">
        <f t="shared" si="580"/>
        <v>1423.3732109589046</v>
      </c>
      <c r="AN1994" s="42">
        <f t="shared" si="581"/>
        <v>45715</v>
      </c>
      <c r="AO1994" s="43">
        <f t="shared" si="582"/>
        <v>3841.55</v>
      </c>
    </row>
    <row r="1995" spans="1:41" s="24" customFormat="1" ht="15.75" customHeight="1" x14ac:dyDescent="0.35">
      <c r="A1995" s="36" t="s">
        <v>27</v>
      </c>
      <c r="B1995" s="36">
        <v>202509</v>
      </c>
      <c r="C1995" s="24" t="s">
        <v>736</v>
      </c>
      <c r="D1995" s="24" t="s">
        <v>119</v>
      </c>
      <c r="E1995" s="62">
        <v>45901</v>
      </c>
      <c r="F1995" s="62">
        <v>46265</v>
      </c>
      <c r="G1995" s="37" t="s">
        <v>2266</v>
      </c>
      <c r="H1995" s="36">
        <v>652456</v>
      </c>
      <c r="I1995" s="63">
        <v>45542</v>
      </c>
      <c r="J1995" s="24" t="s">
        <v>4900</v>
      </c>
      <c r="K1995" s="63">
        <f t="shared" si="565"/>
        <v>45901</v>
      </c>
      <c r="L1995" s="55">
        <f t="shared" si="566"/>
        <v>0.04</v>
      </c>
      <c r="M1995" s="76">
        <v>0.22500000000000001</v>
      </c>
      <c r="N1995" s="62">
        <v>45901</v>
      </c>
      <c r="O1995" s="62">
        <v>46265</v>
      </c>
      <c r="P1995" s="63"/>
      <c r="Q1995" s="63"/>
      <c r="R1995" s="78">
        <v>0</v>
      </c>
      <c r="S1995" s="63" t="str">
        <f>VLOOKUP(R1995,SA!$B$3:$C$11,2,1)</f>
        <v>0-25</v>
      </c>
      <c r="T1995" s="38" t="s">
        <v>98</v>
      </c>
      <c r="U1995" s="24" t="s">
        <v>5746</v>
      </c>
      <c r="V1995" s="24">
        <v>400000</v>
      </c>
      <c r="W1995" s="39">
        <f t="shared" si="567"/>
        <v>0</v>
      </c>
      <c r="X1995" s="29">
        <f t="shared" si="568"/>
        <v>0</v>
      </c>
      <c r="Y1995" s="40">
        <f t="shared" si="569"/>
        <v>365</v>
      </c>
      <c r="Z1995" s="38">
        <f t="shared" si="570"/>
        <v>46081</v>
      </c>
      <c r="AA1995" s="41">
        <f t="shared" si="571"/>
        <v>181</v>
      </c>
      <c r="AB1995" s="24" t="s">
        <v>113</v>
      </c>
      <c r="AC1995" s="41">
        <f t="shared" si="572"/>
        <v>4043.8364000000001</v>
      </c>
      <c r="AD1995" s="41">
        <v>1</v>
      </c>
      <c r="AE1995" s="72">
        <f>INDEX(SA!$C$2:$G$11,MATCH(Details!S1995,SA!$C$2:$C$11,0),MATCH(Details!V1995,SA!$C$2:$G$2,0))*Y1995/(F1995-E1995+1)</f>
        <v>3426.98</v>
      </c>
      <c r="AF1995" s="41">
        <f t="shared" si="573"/>
        <v>0</v>
      </c>
      <c r="AG1995" s="41">
        <f t="shared" si="574"/>
        <v>0</v>
      </c>
      <c r="AH1995" s="41">
        <f t="shared" si="575"/>
        <v>616.85640000000001</v>
      </c>
      <c r="AI1995" s="60">
        <f t="shared" si="576"/>
        <v>137.07920000000001</v>
      </c>
      <c r="AJ1995" s="60">
        <f t="shared" si="577"/>
        <v>771.07050000000004</v>
      </c>
      <c r="AK1995" s="60">
        <f t="shared" si="578"/>
        <v>1699.4065205479453</v>
      </c>
      <c r="AL1995" s="60">
        <f t="shared" si="579"/>
        <v>1249.0637926027398</v>
      </c>
      <c r="AM1995" s="41">
        <f t="shared" si="580"/>
        <v>1269.7665073972601</v>
      </c>
      <c r="AN1995" s="42">
        <f t="shared" si="581"/>
        <v>45715</v>
      </c>
      <c r="AO1995" s="43">
        <f t="shared" si="582"/>
        <v>3426.98</v>
      </c>
    </row>
    <row r="1996" spans="1:41" s="24" customFormat="1" ht="15.75" customHeight="1" x14ac:dyDescent="0.35">
      <c r="A1996" s="36" t="s">
        <v>27</v>
      </c>
      <c r="B1996" s="36">
        <v>202509</v>
      </c>
      <c r="C1996" s="24" t="s">
        <v>736</v>
      </c>
      <c r="D1996" s="24" t="s">
        <v>119</v>
      </c>
      <c r="E1996" s="62">
        <v>45901</v>
      </c>
      <c r="F1996" s="62">
        <v>46265</v>
      </c>
      <c r="G1996" s="37" t="s">
        <v>2267</v>
      </c>
      <c r="H1996" s="36">
        <v>652456</v>
      </c>
      <c r="I1996" s="63">
        <v>45542</v>
      </c>
      <c r="J1996" s="24" t="s">
        <v>4901</v>
      </c>
      <c r="K1996" s="63">
        <f t="shared" si="565"/>
        <v>45901</v>
      </c>
      <c r="L1996" s="55">
        <f t="shared" si="566"/>
        <v>0.04</v>
      </c>
      <c r="M1996" s="76">
        <v>0.22500000000000001</v>
      </c>
      <c r="N1996" s="62">
        <v>45901</v>
      </c>
      <c r="O1996" s="62">
        <v>46265</v>
      </c>
      <c r="P1996" s="63"/>
      <c r="Q1996" s="63"/>
      <c r="R1996" s="78">
        <v>0</v>
      </c>
      <c r="S1996" s="63" t="str">
        <f>VLOOKUP(R1996,SA!$B$3:$C$11,2,1)</f>
        <v>0-25</v>
      </c>
      <c r="T1996" s="38" t="s">
        <v>98</v>
      </c>
      <c r="U1996" s="24" t="s">
        <v>5746</v>
      </c>
      <c r="V1996" s="24">
        <v>400000</v>
      </c>
      <c r="W1996" s="39">
        <f t="shared" si="567"/>
        <v>0</v>
      </c>
      <c r="X1996" s="29">
        <f t="shared" si="568"/>
        <v>0</v>
      </c>
      <c r="Y1996" s="40">
        <f t="shared" si="569"/>
        <v>365</v>
      </c>
      <c r="Z1996" s="38">
        <f t="shared" si="570"/>
        <v>46081</v>
      </c>
      <c r="AA1996" s="41">
        <f t="shared" si="571"/>
        <v>181</v>
      </c>
      <c r="AB1996" s="24" t="s">
        <v>113</v>
      </c>
      <c r="AC1996" s="41">
        <f t="shared" si="572"/>
        <v>4043.8364000000001</v>
      </c>
      <c r="AD1996" s="41">
        <v>1</v>
      </c>
      <c r="AE1996" s="72">
        <f>INDEX(SA!$C$2:$G$11,MATCH(Details!S1996,SA!$C$2:$C$11,0),MATCH(Details!V1996,SA!$C$2:$G$2,0))*Y1996/(F1996-E1996+1)</f>
        <v>3426.98</v>
      </c>
      <c r="AF1996" s="41">
        <f t="shared" si="573"/>
        <v>0</v>
      </c>
      <c r="AG1996" s="41">
        <f t="shared" si="574"/>
        <v>0</v>
      </c>
      <c r="AH1996" s="41">
        <f t="shared" si="575"/>
        <v>616.85640000000001</v>
      </c>
      <c r="AI1996" s="60">
        <f t="shared" si="576"/>
        <v>137.07920000000001</v>
      </c>
      <c r="AJ1996" s="60">
        <f t="shared" si="577"/>
        <v>771.07050000000004</v>
      </c>
      <c r="AK1996" s="60">
        <f t="shared" si="578"/>
        <v>1699.4065205479453</v>
      </c>
      <c r="AL1996" s="60">
        <f t="shared" si="579"/>
        <v>1249.0637926027398</v>
      </c>
      <c r="AM1996" s="41">
        <f t="shared" si="580"/>
        <v>1269.7665073972601</v>
      </c>
      <c r="AN1996" s="42">
        <f t="shared" si="581"/>
        <v>45715</v>
      </c>
      <c r="AO1996" s="43">
        <f t="shared" si="582"/>
        <v>3426.98</v>
      </c>
    </row>
    <row r="1997" spans="1:41" s="24" customFormat="1" ht="15.75" customHeight="1" x14ac:dyDescent="0.35">
      <c r="A1997" s="36" t="s">
        <v>27</v>
      </c>
      <c r="B1997" s="36">
        <v>202509</v>
      </c>
      <c r="C1997" s="24" t="s">
        <v>736</v>
      </c>
      <c r="D1997" s="24" t="s">
        <v>119</v>
      </c>
      <c r="E1997" s="62">
        <v>45901</v>
      </c>
      <c r="F1997" s="62">
        <v>46265</v>
      </c>
      <c r="G1997" s="37" t="s">
        <v>2268</v>
      </c>
      <c r="H1997" s="36">
        <v>652456</v>
      </c>
      <c r="I1997" s="63">
        <v>24320</v>
      </c>
      <c r="J1997" s="24" t="s">
        <v>4902</v>
      </c>
      <c r="K1997" s="63">
        <f t="shared" si="565"/>
        <v>45901</v>
      </c>
      <c r="L1997" s="55">
        <f t="shared" si="566"/>
        <v>0.04</v>
      </c>
      <c r="M1997" s="76">
        <v>0.22500000000000001</v>
      </c>
      <c r="N1997" s="62">
        <v>45901</v>
      </c>
      <c r="O1997" s="62">
        <v>46265</v>
      </c>
      <c r="P1997" s="63"/>
      <c r="Q1997" s="63"/>
      <c r="R1997" s="78">
        <v>59</v>
      </c>
      <c r="S1997" s="63" t="str">
        <f>VLOOKUP(R1997,SA!$B$3:$C$11,2,1)</f>
        <v>56-65</v>
      </c>
      <c r="T1997" s="38" t="s">
        <v>98</v>
      </c>
      <c r="U1997" s="24" t="s">
        <v>5747</v>
      </c>
      <c r="V1997" s="24">
        <v>400000</v>
      </c>
      <c r="W1997" s="39">
        <f t="shared" si="567"/>
        <v>0</v>
      </c>
      <c r="X1997" s="29">
        <f t="shared" si="568"/>
        <v>0</v>
      </c>
      <c r="Y1997" s="40">
        <f t="shared" si="569"/>
        <v>365</v>
      </c>
      <c r="Z1997" s="38">
        <f t="shared" si="570"/>
        <v>46081</v>
      </c>
      <c r="AA1997" s="41">
        <f t="shared" si="571"/>
        <v>181</v>
      </c>
      <c r="AB1997" s="24" t="s">
        <v>113</v>
      </c>
      <c r="AC1997" s="41">
        <f t="shared" si="572"/>
        <v>11909.7282</v>
      </c>
      <c r="AD1997" s="41">
        <v>1</v>
      </c>
      <c r="AE1997" s="72">
        <f>INDEX(SA!$C$2:$G$11,MATCH(Details!S1997,SA!$C$2:$C$11,0),MATCH(Details!V1997,SA!$C$2:$G$2,0))*Y1997/(F1997-E1997+1)</f>
        <v>10092.99</v>
      </c>
      <c r="AF1997" s="41">
        <f t="shared" si="573"/>
        <v>0</v>
      </c>
      <c r="AG1997" s="41">
        <f t="shared" si="574"/>
        <v>0</v>
      </c>
      <c r="AH1997" s="41">
        <f t="shared" si="575"/>
        <v>1816.7382</v>
      </c>
      <c r="AI1997" s="60">
        <f t="shared" si="576"/>
        <v>403.71960000000001</v>
      </c>
      <c r="AJ1997" s="60">
        <f t="shared" si="577"/>
        <v>2270.9227500000002</v>
      </c>
      <c r="AK1997" s="60">
        <f t="shared" si="578"/>
        <v>5005.0169589041097</v>
      </c>
      <c r="AL1997" s="60">
        <f t="shared" si="579"/>
        <v>3678.6874647945206</v>
      </c>
      <c r="AM1997" s="41">
        <f t="shared" si="580"/>
        <v>3739.6601852054787</v>
      </c>
      <c r="AN1997" s="42">
        <f t="shared" si="581"/>
        <v>45715</v>
      </c>
      <c r="AO1997" s="43">
        <f t="shared" si="582"/>
        <v>10092.99</v>
      </c>
    </row>
    <row r="1998" spans="1:41" s="24" customFormat="1" ht="15.75" customHeight="1" x14ac:dyDescent="0.35">
      <c r="A1998" s="36" t="s">
        <v>27</v>
      </c>
      <c r="B1998" s="36">
        <v>202509</v>
      </c>
      <c r="C1998" s="24" t="s">
        <v>736</v>
      </c>
      <c r="D1998" s="24" t="s">
        <v>119</v>
      </c>
      <c r="E1998" s="62">
        <v>45901</v>
      </c>
      <c r="F1998" s="62">
        <v>46265</v>
      </c>
      <c r="G1998" s="37" t="s">
        <v>2269</v>
      </c>
      <c r="H1998" s="36">
        <v>652456</v>
      </c>
      <c r="I1998" s="63">
        <v>22136</v>
      </c>
      <c r="J1998" s="24" t="s">
        <v>4903</v>
      </c>
      <c r="K1998" s="63">
        <f t="shared" si="565"/>
        <v>45901</v>
      </c>
      <c r="L1998" s="55">
        <f t="shared" si="566"/>
        <v>0.04</v>
      </c>
      <c r="M1998" s="76">
        <v>0.22500000000000001</v>
      </c>
      <c r="N1998" s="62">
        <v>45901</v>
      </c>
      <c r="O1998" s="62">
        <v>46265</v>
      </c>
      <c r="P1998" s="63"/>
      <c r="Q1998" s="63"/>
      <c r="R1998" s="78">
        <v>65</v>
      </c>
      <c r="S1998" s="63" t="str">
        <f>VLOOKUP(R1998,SA!$B$3:$C$11,2,1)</f>
        <v>56-65</v>
      </c>
      <c r="T1998" s="38" t="s">
        <v>97</v>
      </c>
      <c r="U1998" s="24" t="s">
        <v>5744</v>
      </c>
      <c r="V1998" s="24">
        <v>400000</v>
      </c>
      <c r="W1998" s="39">
        <f t="shared" si="567"/>
        <v>0</v>
      </c>
      <c r="X1998" s="29">
        <f t="shared" si="568"/>
        <v>0</v>
      </c>
      <c r="Y1998" s="40">
        <f t="shared" si="569"/>
        <v>365</v>
      </c>
      <c r="Z1998" s="38">
        <f t="shared" si="570"/>
        <v>46081</v>
      </c>
      <c r="AA1998" s="41">
        <f t="shared" si="571"/>
        <v>181</v>
      </c>
      <c r="AB1998" s="24" t="s">
        <v>113</v>
      </c>
      <c r="AC1998" s="41">
        <f t="shared" si="572"/>
        <v>11909.7282</v>
      </c>
      <c r="AD1998" s="41">
        <v>1</v>
      </c>
      <c r="AE1998" s="72">
        <f>INDEX(SA!$C$2:$G$11,MATCH(Details!S1998,SA!$C$2:$C$11,0),MATCH(Details!V1998,SA!$C$2:$G$2,0))*Y1998/(F1998-E1998+1)</f>
        <v>10092.99</v>
      </c>
      <c r="AF1998" s="41">
        <f t="shared" si="573"/>
        <v>0</v>
      </c>
      <c r="AG1998" s="41">
        <f t="shared" si="574"/>
        <v>0</v>
      </c>
      <c r="AH1998" s="41">
        <f t="shared" si="575"/>
        <v>1816.7382</v>
      </c>
      <c r="AI1998" s="60">
        <f t="shared" si="576"/>
        <v>403.71960000000001</v>
      </c>
      <c r="AJ1998" s="60">
        <f t="shared" si="577"/>
        <v>2270.9227500000002</v>
      </c>
      <c r="AK1998" s="60">
        <f t="shared" si="578"/>
        <v>5005.0169589041097</v>
      </c>
      <c r="AL1998" s="60">
        <f t="shared" si="579"/>
        <v>3678.6874647945206</v>
      </c>
      <c r="AM1998" s="41">
        <f t="shared" si="580"/>
        <v>3739.6601852054787</v>
      </c>
      <c r="AN1998" s="42">
        <f t="shared" si="581"/>
        <v>45715</v>
      </c>
      <c r="AO1998" s="43">
        <f t="shared" si="582"/>
        <v>10092.99</v>
      </c>
    </row>
    <row r="1999" spans="1:41" s="24" customFormat="1" ht="15.75" customHeight="1" x14ac:dyDescent="0.35">
      <c r="A1999" s="36" t="s">
        <v>27</v>
      </c>
      <c r="B1999" s="36">
        <v>202509</v>
      </c>
      <c r="C1999" s="24" t="s">
        <v>736</v>
      </c>
      <c r="D1999" s="24" t="s">
        <v>119</v>
      </c>
      <c r="E1999" s="62">
        <v>45901</v>
      </c>
      <c r="F1999" s="62">
        <v>46265</v>
      </c>
      <c r="G1999" s="37" t="s">
        <v>545</v>
      </c>
      <c r="H1999" s="36">
        <v>652456</v>
      </c>
      <c r="I1999" s="63">
        <v>32369</v>
      </c>
      <c r="J1999" s="24" t="s">
        <v>4904</v>
      </c>
      <c r="K1999" s="63">
        <f t="shared" si="565"/>
        <v>45901</v>
      </c>
      <c r="L1999" s="55">
        <f t="shared" si="566"/>
        <v>0.04</v>
      </c>
      <c r="M1999" s="76">
        <v>0.22500000000000001</v>
      </c>
      <c r="N1999" s="62">
        <v>45901</v>
      </c>
      <c r="O1999" s="62">
        <v>46265</v>
      </c>
      <c r="P1999" s="63"/>
      <c r="Q1999" s="63"/>
      <c r="R1999" s="78">
        <v>37</v>
      </c>
      <c r="S1999" s="63" t="str">
        <f>VLOOKUP(R1999,SA!$B$3:$C$11,2,1)</f>
        <v>36-45</v>
      </c>
      <c r="T1999" s="38" t="s">
        <v>97</v>
      </c>
      <c r="U1999" s="24" t="s">
        <v>56</v>
      </c>
      <c r="V1999" s="24">
        <v>400000</v>
      </c>
      <c r="W1999" s="39">
        <f t="shared" si="567"/>
        <v>400000</v>
      </c>
      <c r="X1999" s="29">
        <f t="shared" si="568"/>
        <v>1</v>
      </c>
      <c r="Y1999" s="40">
        <f t="shared" si="569"/>
        <v>365</v>
      </c>
      <c r="Z1999" s="38">
        <f t="shared" si="570"/>
        <v>46081</v>
      </c>
      <c r="AA1999" s="41">
        <f t="shared" si="571"/>
        <v>181</v>
      </c>
      <c r="AB1999" s="24" t="s">
        <v>113</v>
      </c>
      <c r="AC1999" s="41">
        <f t="shared" si="572"/>
        <v>5496.5225999999993</v>
      </c>
      <c r="AD1999" s="41">
        <v>1</v>
      </c>
      <c r="AE1999" s="72">
        <f>INDEX(SA!$C$2:$G$11,MATCH(Details!S1999,SA!$C$2:$C$11,0),MATCH(Details!V1999,SA!$C$2:$G$2,0))*Y1999/(F1999-E1999+1)</f>
        <v>4658.07</v>
      </c>
      <c r="AF1999" s="41">
        <f t="shared" si="573"/>
        <v>0</v>
      </c>
      <c r="AG1999" s="41">
        <f t="shared" si="574"/>
        <v>0</v>
      </c>
      <c r="AH1999" s="41">
        <f t="shared" si="575"/>
        <v>838.45259999999996</v>
      </c>
      <c r="AI1999" s="60">
        <f t="shared" si="576"/>
        <v>186.3228</v>
      </c>
      <c r="AJ1999" s="60">
        <f t="shared" si="577"/>
        <v>1048.06575</v>
      </c>
      <c r="AK1999" s="60">
        <f t="shared" si="578"/>
        <v>2309.8922465753421</v>
      </c>
      <c r="AL1999" s="60">
        <f t="shared" si="579"/>
        <v>1697.7708012328765</v>
      </c>
      <c r="AM1999" s="41">
        <f t="shared" si="580"/>
        <v>1725.9106487671231</v>
      </c>
      <c r="AN1999" s="42">
        <f t="shared" si="581"/>
        <v>45715</v>
      </c>
      <c r="AO1999" s="43">
        <f t="shared" si="582"/>
        <v>4658.07</v>
      </c>
    </row>
    <row r="2000" spans="1:41" s="24" customFormat="1" ht="15.75" customHeight="1" x14ac:dyDescent="0.35">
      <c r="A2000" s="36" t="s">
        <v>27</v>
      </c>
      <c r="B2000" s="36">
        <v>202509</v>
      </c>
      <c r="C2000" s="24" t="s">
        <v>736</v>
      </c>
      <c r="D2000" s="24" t="s">
        <v>119</v>
      </c>
      <c r="E2000" s="62">
        <v>45901</v>
      </c>
      <c r="F2000" s="62">
        <v>46265</v>
      </c>
      <c r="G2000" s="37" t="s">
        <v>343</v>
      </c>
      <c r="H2000" s="36">
        <v>652457</v>
      </c>
      <c r="I2000" s="63">
        <v>36803</v>
      </c>
      <c r="J2000" s="24" t="s">
        <v>4905</v>
      </c>
      <c r="K2000" s="63">
        <f t="shared" si="565"/>
        <v>45901</v>
      </c>
      <c r="L2000" s="55">
        <f t="shared" si="566"/>
        <v>0.04</v>
      </c>
      <c r="M2000" s="76">
        <v>0.22500000000000001</v>
      </c>
      <c r="N2000" s="62">
        <v>45901</v>
      </c>
      <c r="O2000" s="62">
        <v>46265</v>
      </c>
      <c r="P2000" s="63"/>
      <c r="Q2000" s="63"/>
      <c r="R2000" s="78">
        <v>24</v>
      </c>
      <c r="S2000" s="63" t="str">
        <f>VLOOKUP(R2000,SA!$B$3:$C$11,2,1)</f>
        <v>0-25</v>
      </c>
      <c r="T2000" s="38" t="s">
        <v>97</v>
      </c>
      <c r="U2000" s="24" t="s">
        <v>56</v>
      </c>
      <c r="V2000" s="24">
        <v>400000</v>
      </c>
      <c r="W2000" s="39">
        <f t="shared" si="567"/>
        <v>400000</v>
      </c>
      <c r="X2000" s="29">
        <f t="shared" si="568"/>
        <v>1</v>
      </c>
      <c r="Y2000" s="40">
        <f t="shared" si="569"/>
        <v>365</v>
      </c>
      <c r="Z2000" s="38">
        <f t="shared" si="570"/>
        <v>46081</v>
      </c>
      <c r="AA2000" s="41">
        <f t="shared" si="571"/>
        <v>181</v>
      </c>
      <c r="AB2000" s="24" t="s">
        <v>113</v>
      </c>
      <c r="AC2000" s="41">
        <f t="shared" si="572"/>
        <v>4043.8364000000001</v>
      </c>
      <c r="AD2000" s="41">
        <v>1</v>
      </c>
      <c r="AE2000" s="72">
        <f>INDEX(SA!$C$2:$G$11,MATCH(Details!S2000,SA!$C$2:$C$11,0),MATCH(Details!V2000,SA!$C$2:$G$2,0))*Y2000/(F2000-E2000+1)</f>
        <v>3426.98</v>
      </c>
      <c r="AF2000" s="41">
        <f t="shared" si="573"/>
        <v>0</v>
      </c>
      <c r="AG2000" s="41">
        <f t="shared" si="574"/>
        <v>0</v>
      </c>
      <c r="AH2000" s="41">
        <f t="shared" si="575"/>
        <v>616.85640000000001</v>
      </c>
      <c r="AI2000" s="60">
        <f t="shared" si="576"/>
        <v>137.07920000000001</v>
      </c>
      <c r="AJ2000" s="60">
        <f t="shared" si="577"/>
        <v>771.07050000000004</v>
      </c>
      <c r="AK2000" s="60">
        <f t="shared" si="578"/>
        <v>1699.4065205479453</v>
      </c>
      <c r="AL2000" s="60">
        <f t="shared" si="579"/>
        <v>1249.0637926027398</v>
      </c>
      <c r="AM2000" s="41">
        <f t="shared" si="580"/>
        <v>1269.7665073972601</v>
      </c>
      <c r="AN2000" s="42">
        <f t="shared" si="581"/>
        <v>45715</v>
      </c>
      <c r="AO2000" s="43">
        <f t="shared" si="582"/>
        <v>3426.98</v>
      </c>
    </row>
    <row r="2001" spans="1:41" s="24" customFormat="1" ht="15.75" customHeight="1" x14ac:dyDescent="0.35">
      <c r="A2001" s="36" t="s">
        <v>27</v>
      </c>
      <c r="B2001" s="36">
        <v>202509</v>
      </c>
      <c r="C2001" s="24" t="s">
        <v>736</v>
      </c>
      <c r="D2001" s="24" t="s">
        <v>119</v>
      </c>
      <c r="E2001" s="62">
        <v>45901</v>
      </c>
      <c r="F2001" s="62">
        <v>46265</v>
      </c>
      <c r="G2001" s="37" t="s">
        <v>2270</v>
      </c>
      <c r="H2001" s="36">
        <v>652457</v>
      </c>
      <c r="I2001" s="63">
        <v>28039</v>
      </c>
      <c r="J2001" s="24" t="s">
        <v>4906</v>
      </c>
      <c r="K2001" s="63">
        <f t="shared" si="565"/>
        <v>45901</v>
      </c>
      <c r="L2001" s="55">
        <f t="shared" si="566"/>
        <v>0.04</v>
      </c>
      <c r="M2001" s="76">
        <v>0.22500000000000001</v>
      </c>
      <c r="N2001" s="62">
        <v>45901</v>
      </c>
      <c r="O2001" s="62">
        <v>46265</v>
      </c>
      <c r="P2001" s="63"/>
      <c r="Q2001" s="63"/>
      <c r="R2001" s="78">
        <v>48</v>
      </c>
      <c r="S2001" s="63" t="str">
        <f>VLOOKUP(R2001,SA!$B$3:$C$11,2,1)</f>
        <v>46-55</v>
      </c>
      <c r="T2001" s="38" t="s">
        <v>98</v>
      </c>
      <c r="U2001" s="24" t="s">
        <v>5747</v>
      </c>
      <c r="V2001" s="24">
        <v>400000</v>
      </c>
      <c r="W2001" s="39">
        <f t="shared" si="567"/>
        <v>0</v>
      </c>
      <c r="X2001" s="29">
        <f t="shared" si="568"/>
        <v>0</v>
      </c>
      <c r="Y2001" s="40">
        <f t="shared" si="569"/>
        <v>365</v>
      </c>
      <c r="Z2001" s="38">
        <f t="shared" si="570"/>
        <v>46081</v>
      </c>
      <c r="AA2001" s="41">
        <f t="shared" si="571"/>
        <v>181</v>
      </c>
      <c r="AB2001" s="24" t="s">
        <v>113</v>
      </c>
      <c r="AC2001" s="41">
        <f t="shared" si="572"/>
        <v>8108.2165999999997</v>
      </c>
      <c r="AD2001" s="41">
        <v>1</v>
      </c>
      <c r="AE2001" s="72">
        <f>INDEX(SA!$C$2:$G$11,MATCH(Details!S2001,SA!$C$2:$C$11,0),MATCH(Details!V2001,SA!$C$2:$G$2,0))*Y2001/(F2001-E2001+1)</f>
        <v>6871.37</v>
      </c>
      <c r="AF2001" s="41">
        <f t="shared" si="573"/>
        <v>0</v>
      </c>
      <c r="AG2001" s="41">
        <f t="shared" si="574"/>
        <v>0</v>
      </c>
      <c r="AH2001" s="41">
        <f t="shared" si="575"/>
        <v>1236.8465999999999</v>
      </c>
      <c r="AI2001" s="60">
        <f t="shared" si="576"/>
        <v>274.85480000000001</v>
      </c>
      <c r="AJ2001" s="60">
        <f t="shared" si="577"/>
        <v>1546.05825</v>
      </c>
      <c r="AK2001" s="60">
        <f t="shared" si="578"/>
        <v>3407.446493150685</v>
      </c>
      <c r="AL2001" s="60">
        <f t="shared" si="579"/>
        <v>2504.4731724657536</v>
      </c>
      <c r="AM2001" s="41">
        <f t="shared" si="580"/>
        <v>2545.9837775342462</v>
      </c>
      <c r="AN2001" s="42">
        <f t="shared" si="581"/>
        <v>45715</v>
      </c>
      <c r="AO2001" s="43">
        <f t="shared" si="582"/>
        <v>6871.37</v>
      </c>
    </row>
    <row r="2002" spans="1:41" s="24" customFormat="1" ht="15.75" customHeight="1" x14ac:dyDescent="0.35">
      <c r="A2002" s="36" t="s">
        <v>27</v>
      </c>
      <c r="B2002" s="36">
        <v>202509</v>
      </c>
      <c r="C2002" s="24" t="s">
        <v>736</v>
      </c>
      <c r="D2002" s="24" t="s">
        <v>119</v>
      </c>
      <c r="E2002" s="62">
        <v>45901</v>
      </c>
      <c r="F2002" s="62">
        <v>46265</v>
      </c>
      <c r="G2002" s="37" t="s">
        <v>2271</v>
      </c>
      <c r="H2002" s="36">
        <v>652458</v>
      </c>
      <c r="I2002" s="63">
        <v>21551</v>
      </c>
      <c r="J2002" s="24" t="s">
        <v>4907</v>
      </c>
      <c r="K2002" s="63">
        <f t="shared" si="565"/>
        <v>45901</v>
      </c>
      <c r="L2002" s="55">
        <f t="shared" si="566"/>
        <v>0.04</v>
      </c>
      <c r="M2002" s="76">
        <v>0.22500000000000001</v>
      </c>
      <c r="N2002" s="62">
        <v>45901</v>
      </c>
      <c r="O2002" s="62">
        <v>46265</v>
      </c>
      <c r="P2002" s="63"/>
      <c r="Q2002" s="63"/>
      <c r="R2002" s="78">
        <v>66</v>
      </c>
      <c r="S2002" s="63" t="str">
        <f>VLOOKUP(R2002,SA!$B$3:$C$11,2,1)</f>
        <v>66-70</v>
      </c>
      <c r="T2002" s="38" t="s">
        <v>98</v>
      </c>
      <c r="U2002" s="24" t="s">
        <v>5747</v>
      </c>
      <c r="V2002" s="24">
        <v>400000</v>
      </c>
      <c r="W2002" s="39">
        <f t="shared" si="567"/>
        <v>0</v>
      </c>
      <c r="X2002" s="29">
        <f t="shared" si="568"/>
        <v>0</v>
      </c>
      <c r="Y2002" s="40">
        <f t="shared" si="569"/>
        <v>365</v>
      </c>
      <c r="Z2002" s="38">
        <f t="shared" si="570"/>
        <v>46081</v>
      </c>
      <c r="AA2002" s="41">
        <f t="shared" si="571"/>
        <v>181</v>
      </c>
      <c r="AB2002" s="24" t="s">
        <v>113</v>
      </c>
      <c r="AC2002" s="41">
        <f t="shared" si="572"/>
        <v>17021.971999999998</v>
      </c>
      <c r="AD2002" s="41">
        <v>1</v>
      </c>
      <c r="AE2002" s="72">
        <f>INDEX(SA!$C$2:$G$11,MATCH(Details!S2002,SA!$C$2:$C$11,0),MATCH(Details!V2002,SA!$C$2:$G$2,0))*Y2002/(F2002-E2002+1)</f>
        <v>14425.4</v>
      </c>
      <c r="AF2002" s="41">
        <f t="shared" si="573"/>
        <v>0</v>
      </c>
      <c r="AG2002" s="41">
        <f t="shared" si="574"/>
        <v>0</v>
      </c>
      <c r="AH2002" s="41">
        <f t="shared" si="575"/>
        <v>2596.5719999999997</v>
      </c>
      <c r="AI2002" s="60">
        <f t="shared" si="576"/>
        <v>577.01599999999996</v>
      </c>
      <c r="AJ2002" s="60">
        <f t="shared" si="577"/>
        <v>3245.7150000000001</v>
      </c>
      <c r="AK2002" s="60">
        <f t="shared" si="578"/>
        <v>7153.4175342465751</v>
      </c>
      <c r="AL2002" s="60">
        <f t="shared" si="579"/>
        <v>5257.7618876712322</v>
      </c>
      <c r="AM2002" s="41">
        <f t="shared" si="580"/>
        <v>5344.9071123287686</v>
      </c>
      <c r="AN2002" s="42">
        <f t="shared" si="581"/>
        <v>45715</v>
      </c>
      <c r="AO2002" s="43">
        <f t="shared" si="582"/>
        <v>14425.4</v>
      </c>
    </row>
    <row r="2003" spans="1:41" s="24" customFormat="1" ht="15.75" customHeight="1" x14ac:dyDescent="0.35">
      <c r="A2003" s="36" t="s">
        <v>27</v>
      </c>
      <c r="B2003" s="36">
        <v>202509</v>
      </c>
      <c r="C2003" s="24" t="s">
        <v>736</v>
      </c>
      <c r="D2003" s="24" t="s">
        <v>119</v>
      </c>
      <c r="E2003" s="62">
        <v>45901</v>
      </c>
      <c r="F2003" s="62">
        <v>46265</v>
      </c>
      <c r="G2003" s="37" t="s">
        <v>2272</v>
      </c>
      <c r="H2003" s="36">
        <v>652458</v>
      </c>
      <c r="I2003" s="63">
        <v>20090</v>
      </c>
      <c r="J2003" s="24" t="s">
        <v>4908</v>
      </c>
      <c r="K2003" s="63">
        <f t="shared" si="565"/>
        <v>45901</v>
      </c>
      <c r="L2003" s="55">
        <f t="shared" si="566"/>
        <v>0.04</v>
      </c>
      <c r="M2003" s="76">
        <v>0.22500000000000001</v>
      </c>
      <c r="N2003" s="62">
        <v>45901</v>
      </c>
      <c r="O2003" s="62">
        <v>46265</v>
      </c>
      <c r="P2003" s="63"/>
      <c r="Q2003" s="63"/>
      <c r="R2003" s="78">
        <v>70</v>
      </c>
      <c r="S2003" s="63" t="str">
        <f>VLOOKUP(R2003,SA!$B$3:$C$11,2,1)</f>
        <v>66-70</v>
      </c>
      <c r="T2003" s="38" t="s">
        <v>97</v>
      </c>
      <c r="U2003" s="24" t="s">
        <v>5744</v>
      </c>
      <c r="V2003" s="24">
        <v>400000</v>
      </c>
      <c r="W2003" s="39">
        <f t="shared" si="567"/>
        <v>0</v>
      </c>
      <c r="X2003" s="29">
        <f t="shared" si="568"/>
        <v>0</v>
      </c>
      <c r="Y2003" s="40">
        <f t="shared" si="569"/>
        <v>365</v>
      </c>
      <c r="Z2003" s="38">
        <f t="shared" si="570"/>
        <v>46081</v>
      </c>
      <c r="AA2003" s="41">
        <f t="shared" si="571"/>
        <v>181</v>
      </c>
      <c r="AB2003" s="24" t="s">
        <v>113</v>
      </c>
      <c r="AC2003" s="41">
        <f t="shared" si="572"/>
        <v>17021.971999999998</v>
      </c>
      <c r="AD2003" s="41">
        <v>1</v>
      </c>
      <c r="AE2003" s="72">
        <f>INDEX(SA!$C$2:$G$11,MATCH(Details!S2003,SA!$C$2:$C$11,0),MATCH(Details!V2003,SA!$C$2:$G$2,0))*Y2003/(F2003-E2003+1)</f>
        <v>14425.4</v>
      </c>
      <c r="AF2003" s="41">
        <f t="shared" si="573"/>
        <v>0</v>
      </c>
      <c r="AG2003" s="41">
        <f t="shared" si="574"/>
        <v>0</v>
      </c>
      <c r="AH2003" s="41">
        <f t="shared" si="575"/>
        <v>2596.5719999999997</v>
      </c>
      <c r="AI2003" s="60">
        <f t="shared" si="576"/>
        <v>577.01599999999996</v>
      </c>
      <c r="AJ2003" s="60">
        <f t="shared" si="577"/>
        <v>3245.7150000000001</v>
      </c>
      <c r="AK2003" s="60">
        <f t="shared" si="578"/>
        <v>7153.4175342465751</v>
      </c>
      <c r="AL2003" s="60">
        <f t="shared" si="579"/>
        <v>5257.7618876712322</v>
      </c>
      <c r="AM2003" s="41">
        <f t="shared" si="580"/>
        <v>5344.9071123287686</v>
      </c>
      <c r="AN2003" s="42">
        <f t="shared" si="581"/>
        <v>45715</v>
      </c>
      <c r="AO2003" s="43">
        <f t="shared" si="582"/>
        <v>14425.4</v>
      </c>
    </row>
    <row r="2004" spans="1:41" s="24" customFormat="1" ht="15.75" customHeight="1" x14ac:dyDescent="0.35">
      <c r="A2004" s="36" t="s">
        <v>27</v>
      </c>
      <c r="B2004" s="36">
        <v>202509</v>
      </c>
      <c r="C2004" s="24" t="s">
        <v>736</v>
      </c>
      <c r="D2004" s="24" t="s">
        <v>119</v>
      </c>
      <c r="E2004" s="62">
        <v>45901</v>
      </c>
      <c r="F2004" s="62">
        <v>46265</v>
      </c>
      <c r="G2004" s="37" t="s">
        <v>2273</v>
      </c>
      <c r="H2004" s="36">
        <v>652458</v>
      </c>
      <c r="I2004" s="63">
        <v>43935</v>
      </c>
      <c r="J2004" s="24" t="s">
        <v>4909</v>
      </c>
      <c r="K2004" s="63">
        <f t="shared" si="565"/>
        <v>45901</v>
      </c>
      <c r="L2004" s="55">
        <f t="shared" si="566"/>
        <v>0.04</v>
      </c>
      <c r="M2004" s="76">
        <v>0.22500000000000001</v>
      </c>
      <c r="N2004" s="62">
        <v>45901</v>
      </c>
      <c r="O2004" s="62">
        <v>46265</v>
      </c>
      <c r="P2004" s="63"/>
      <c r="Q2004" s="63"/>
      <c r="R2004" s="78">
        <v>5</v>
      </c>
      <c r="S2004" s="63" t="str">
        <f>VLOOKUP(R2004,SA!$B$3:$C$11,2,1)</f>
        <v>0-25</v>
      </c>
      <c r="T2004" s="38" t="s">
        <v>97</v>
      </c>
      <c r="U2004" s="24" t="s">
        <v>5745</v>
      </c>
      <c r="V2004" s="24">
        <v>400000</v>
      </c>
      <c r="W2004" s="39">
        <f t="shared" si="567"/>
        <v>0</v>
      </c>
      <c r="X2004" s="29">
        <f t="shared" si="568"/>
        <v>0</v>
      </c>
      <c r="Y2004" s="40">
        <f t="shared" si="569"/>
        <v>365</v>
      </c>
      <c r="Z2004" s="38">
        <f t="shared" si="570"/>
        <v>46081</v>
      </c>
      <c r="AA2004" s="41">
        <f t="shared" si="571"/>
        <v>181</v>
      </c>
      <c r="AB2004" s="24" t="s">
        <v>113</v>
      </c>
      <c r="AC2004" s="41">
        <f t="shared" si="572"/>
        <v>4043.8364000000001</v>
      </c>
      <c r="AD2004" s="41">
        <v>1</v>
      </c>
      <c r="AE2004" s="72">
        <f>INDEX(SA!$C$2:$G$11,MATCH(Details!S2004,SA!$C$2:$C$11,0),MATCH(Details!V2004,SA!$C$2:$G$2,0))*Y2004/(F2004-E2004+1)</f>
        <v>3426.98</v>
      </c>
      <c r="AF2004" s="41">
        <f t="shared" si="573"/>
        <v>0</v>
      </c>
      <c r="AG2004" s="41">
        <f t="shared" si="574"/>
        <v>0</v>
      </c>
      <c r="AH2004" s="41">
        <f t="shared" si="575"/>
        <v>616.85640000000001</v>
      </c>
      <c r="AI2004" s="60">
        <f t="shared" si="576"/>
        <v>137.07920000000001</v>
      </c>
      <c r="AJ2004" s="60">
        <f t="shared" si="577"/>
        <v>771.07050000000004</v>
      </c>
      <c r="AK2004" s="60">
        <f t="shared" si="578"/>
        <v>1699.4065205479453</v>
      </c>
      <c r="AL2004" s="60">
        <f t="shared" si="579"/>
        <v>1249.0637926027398</v>
      </c>
      <c r="AM2004" s="41">
        <f t="shared" si="580"/>
        <v>1269.7665073972601</v>
      </c>
      <c r="AN2004" s="42">
        <f t="shared" si="581"/>
        <v>45715</v>
      </c>
      <c r="AO2004" s="43">
        <f t="shared" si="582"/>
        <v>3426.98</v>
      </c>
    </row>
    <row r="2005" spans="1:41" s="24" customFormat="1" ht="15.75" customHeight="1" x14ac:dyDescent="0.35">
      <c r="A2005" s="36" t="s">
        <v>27</v>
      </c>
      <c r="B2005" s="36">
        <v>202509</v>
      </c>
      <c r="C2005" s="24" t="s">
        <v>736</v>
      </c>
      <c r="D2005" s="24" t="s">
        <v>119</v>
      </c>
      <c r="E2005" s="62">
        <v>45901</v>
      </c>
      <c r="F2005" s="62">
        <v>46265</v>
      </c>
      <c r="G2005" s="37" t="s">
        <v>153</v>
      </c>
      <c r="H2005" s="36">
        <v>652458</v>
      </c>
      <c r="I2005" s="63">
        <v>32481</v>
      </c>
      <c r="J2005" s="24" t="s">
        <v>4910</v>
      </c>
      <c r="K2005" s="63">
        <f t="shared" si="565"/>
        <v>45901</v>
      </c>
      <c r="L2005" s="55">
        <f t="shared" si="566"/>
        <v>0.04</v>
      </c>
      <c r="M2005" s="76">
        <v>0.22500000000000001</v>
      </c>
      <c r="N2005" s="62">
        <v>45901</v>
      </c>
      <c r="O2005" s="62">
        <v>46265</v>
      </c>
      <c r="P2005" s="63"/>
      <c r="Q2005" s="63"/>
      <c r="R2005" s="78">
        <v>36</v>
      </c>
      <c r="S2005" s="63" t="str">
        <f>VLOOKUP(R2005,SA!$B$3:$C$11,2,1)</f>
        <v>36-45</v>
      </c>
      <c r="T2005" s="38" t="s">
        <v>97</v>
      </c>
      <c r="U2005" s="24" t="s">
        <v>56</v>
      </c>
      <c r="V2005" s="24">
        <v>400000</v>
      </c>
      <c r="W2005" s="39">
        <f t="shared" si="567"/>
        <v>400000</v>
      </c>
      <c r="X2005" s="29">
        <f t="shared" si="568"/>
        <v>1</v>
      </c>
      <c r="Y2005" s="40">
        <f t="shared" si="569"/>
        <v>365</v>
      </c>
      <c r="Z2005" s="38">
        <f t="shared" si="570"/>
        <v>46081</v>
      </c>
      <c r="AA2005" s="41">
        <f t="shared" si="571"/>
        <v>181</v>
      </c>
      <c r="AB2005" s="24" t="s">
        <v>113</v>
      </c>
      <c r="AC2005" s="41">
        <f t="shared" si="572"/>
        <v>5496.5225999999993</v>
      </c>
      <c r="AD2005" s="41">
        <v>1</v>
      </c>
      <c r="AE2005" s="72">
        <f>INDEX(SA!$C$2:$G$11,MATCH(Details!S2005,SA!$C$2:$C$11,0),MATCH(Details!V2005,SA!$C$2:$G$2,0))*Y2005/(F2005-E2005+1)</f>
        <v>4658.07</v>
      </c>
      <c r="AF2005" s="41">
        <f t="shared" si="573"/>
        <v>0</v>
      </c>
      <c r="AG2005" s="41">
        <f t="shared" si="574"/>
        <v>0</v>
      </c>
      <c r="AH2005" s="41">
        <f t="shared" si="575"/>
        <v>838.45259999999996</v>
      </c>
      <c r="AI2005" s="60">
        <f t="shared" si="576"/>
        <v>186.3228</v>
      </c>
      <c r="AJ2005" s="60">
        <f t="shared" si="577"/>
        <v>1048.06575</v>
      </c>
      <c r="AK2005" s="60">
        <f t="shared" si="578"/>
        <v>2309.8922465753421</v>
      </c>
      <c r="AL2005" s="60">
        <f t="shared" si="579"/>
        <v>1697.7708012328765</v>
      </c>
      <c r="AM2005" s="41">
        <f t="shared" si="580"/>
        <v>1725.9106487671231</v>
      </c>
      <c r="AN2005" s="42">
        <f t="shared" si="581"/>
        <v>45715</v>
      </c>
      <c r="AO2005" s="43">
        <f t="shared" si="582"/>
        <v>4658.07</v>
      </c>
    </row>
    <row r="2006" spans="1:41" s="24" customFormat="1" ht="15.75" customHeight="1" x14ac:dyDescent="0.35">
      <c r="A2006" s="36" t="s">
        <v>27</v>
      </c>
      <c r="B2006" s="36">
        <v>202509</v>
      </c>
      <c r="C2006" s="24" t="s">
        <v>736</v>
      </c>
      <c r="D2006" s="24" t="s">
        <v>119</v>
      </c>
      <c r="E2006" s="62">
        <v>45901</v>
      </c>
      <c r="F2006" s="62">
        <v>46265</v>
      </c>
      <c r="G2006" s="37" t="s">
        <v>2274</v>
      </c>
      <c r="H2006" s="36">
        <v>652458</v>
      </c>
      <c r="I2006" s="63">
        <v>31778</v>
      </c>
      <c r="J2006" s="24" t="s">
        <v>4911</v>
      </c>
      <c r="K2006" s="63">
        <f t="shared" si="565"/>
        <v>45901</v>
      </c>
      <c r="L2006" s="55">
        <f t="shared" si="566"/>
        <v>0.04</v>
      </c>
      <c r="M2006" s="76">
        <v>0.22500000000000001</v>
      </c>
      <c r="N2006" s="62">
        <v>45901</v>
      </c>
      <c r="O2006" s="62">
        <v>46265</v>
      </c>
      <c r="P2006" s="63"/>
      <c r="Q2006" s="63"/>
      <c r="R2006" s="78">
        <v>38</v>
      </c>
      <c r="S2006" s="63" t="str">
        <f>VLOOKUP(R2006,SA!$B$3:$C$11,2,1)</f>
        <v>36-45</v>
      </c>
      <c r="T2006" s="38" t="s">
        <v>98</v>
      </c>
      <c r="U2006" s="24" t="s">
        <v>5743</v>
      </c>
      <c r="V2006" s="24">
        <v>400000</v>
      </c>
      <c r="W2006" s="39">
        <f t="shared" si="567"/>
        <v>0</v>
      </c>
      <c r="X2006" s="29">
        <f t="shared" si="568"/>
        <v>0</v>
      </c>
      <c r="Y2006" s="40">
        <f t="shared" si="569"/>
        <v>365</v>
      </c>
      <c r="Z2006" s="38">
        <f t="shared" si="570"/>
        <v>46081</v>
      </c>
      <c r="AA2006" s="41">
        <f t="shared" si="571"/>
        <v>181</v>
      </c>
      <c r="AB2006" s="24" t="s">
        <v>113</v>
      </c>
      <c r="AC2006" s="41">
        <f t="shared" si="572"/>
        <v>5496.5225999999993</v>
      </c>
      <c r="AD2006" s="41">
        <v>1</v>
      </c>
      <c r="AE2006" s="72">
        <f>INDEX(SA!$C$2:$G$11,MATCH(Details!S2006,SA!$C$2:$C$11,0),MATCH(Details!V2006,SA!$C$2:$G$2,0))*Y2006/(F2006-E2006+1)</f>
        <v>4658.07</v>
      </c>
      <c r="AF2006" s="41">
        <f t="shared" si="573"/>
        <v>0</v>
      </c>
      <c r="AG2006" s="41">
        <f t="shared" si="574"/>
        <v>0</v>
      </c>
      <c r="AH2006" s="41">
        <f t="shared" si="575"/>
        <v>838.45259999999996</v>
      </c>
      <c r="AI2006" s="60">
        <f t="shared" si="576"/>
        <v>186.3228</v>
      </c>
      <c r="AJ2006" s="60">
        <f t="shared" si="577"/>
        <v>1048.06575</v>
      </c>
      <c r="AK2006" s="60">
        <f t="shared" si="578"/>
        <v>2309.8922465753421</v>
      </c>
      <c r="AL2006" s="60">
        <f t="shared" si="579"/>
        <v>1697.7708012328765</v>
      </c>
      <c r="AM2006" s="41">
        <f t="shared" si="580"/>
        <v>1725.9106487671231</v>
      </c>
      <c r="AN2006" s="42">
        <f t="shared" si="581"/>
        <v>45715</v>
      </c>
      <c r="AO2006" s="43">
        <f t="shared" si="582"/>
        <v>4658.07</v>
      </c>
    </row>
    <row r="2007" spans="1:41" s="24" customFormat="1" ht="15.75" customHeight="1" x14ac:dyDescent="0.35">
      <c r="A2007" s="36" t="s">
        <v>27</v>
      </c>
      <c r="B2007" s="36">
        <v>202509</v>
      </c>
      <c r="C2007" s="24" t="s">
        <v>736</v>
      </c>
      <c r="D2007" s="24" t="s">
        <v>119</v>
      </c>
      <c r="E2007" s="62">
        <v>45901</v>
      </c>
      <c r="F2007" s="62">
        <v>46265</v>
      </c>
      <c r="G2007" s="37" t="s">
        <v>2275</v>
      </c>
      <c r="H2007" s="36">
        <v>652463</v>
      </c>
      <c r="I2007" s="63">
        <v>20654</v>
      </c>
      <c r="J2007" s="24" t="s">
        <v>4912</v>
      </c>
      <c r="K2007" s="63">
        <f t="shared" si="565"/>
        <v>45901</v>
      </c>
      <c r="L2007" s="55">
        <f t="shared" si="566"/>
        <v>0.04</v>
      </c>
      <c r="M2007" s="76">
        <v>0.22500000000000001</v>
      </c>
      <c r="N2007" s="62">
        <v>45901</v>
      </c>
      <c r="O2007" s="62">
        <v>46265</v>
      </c>
      <c r="P2007" s="63"/>
      <c r="Q2007" s="63"/>
      <c r="R2007" s="78">
        <v>69</v>
      </c>
      <c r="S2007" s="63" t="str">
        <f>VLOOKUP(R2007,SA!$B$3:$C$11,2,1)</f>
        <v>66-70</v>
      </c>
      <c r="T2007" s="38" t="s">
        <v>97</v>
      </c>
      <c r="U2007" s="24" t="s">
        <v>5744</v>
      </c>
      <c r="V2007" s="24">
        <v>400000</v>
      </c>
      <c r="W2007" s="39">
        <f t="shared" si="567"/>
        <v>0</v>
      </c>
      <c r="X2007" s="29">
        <f t="shared" si="568"/>
        <v>0</v>
      </c>
      <c r="Y2007" s="40">
        <f t="shared" si="569"/>
        <v>365</v>
      </c>
      <c r="Z2007" s="38">
        <f t="shared" si="570"/>
        <v>46081</v>
      </c>
      <c r="AA2007" s="41">
        <f t="shared" si="571"/>
        <v>181</v>
      </c>
      <c r="AB2007" s="24" t="s">
        <v>113</v>
      </c>
      <c r="AC2007" s="41">
        <f t="shared" si="572"/>
        <v>17021.971999999998</v>
      </c>
      <c r="AD2007" s="41">
        <v>1</v>
      </c>
      <c r="AE2007" s="72">
        <f>INDEX(SA!$C$2:$G$11,MATCH(Details!S2007,SA!$C$2:$C$11,0),MATCH(Details!V2007,SA!$C$2:$G$2,0))*Y2007/(F2007-E2007+1)</f>
        <v>14425.4</v>
      </c>
      <c r="AF2007" s="41">
        <f t="shared" si="573"/>
        <v>0</v>
      </c>
      <c r="AG2007" s="41">
        <f t="shared" si="574"/>
        <v>0</v>
      </c>
      <c r="AH2007" s="41">
        <f t="shared" si="575"/>
        <v>2596.5719999999997</v>
      </c>
      <c r="AI2007" s="60">
        <f t="shared" si="576"/>
        <v>577.01599999999996</v>
      </c>
      <c r="AJ2007" s="60">
        <f t="shared" si="577"/>
        <v>3245.7150000000001</v>
      </c>
      <c r="AK2007" s="60">
        <f t="shared" si="578"/>
        <v>7153.4175342465751</v>
      </c>
      <c r="AL2007" s="60">
        <f t="shared" si="579"/>
        <v>5257.7618876712322</v>
      </c>
      <c r="AM2007" s="41">
        <f t="shared" si="580"/>
        <v>5344.9071123287686</v>
      </c>
      <c r="AN2007" s="42">
        <f t="shared" si="581"/>
        <v>45715</v>
      </c>
      <c r="AO2007" s="43">
        <f t="shared" si="582"/>
        <v>14425.4</v>
      </c>
    </row>
    <row r="2008" spans="1:41" s="24" customFormat="1" ht="15.75" customHeight="1" x14ac:dyDescent="0.35">
      <c r="A2008" s="36" t="s">
        <v>27</v>
      </c>
      <c r="B2008" s="36">
        <v>202509</v>
      </c>
      <c r="C2008" s="24" t="s">
        <v>736</v>
      </c>
      <c r="D2008" s="24" t="s">
        <v>119</v>
      </c>
      <c r="E2008" s="62">
        <v>45901</v>
      </c>
      <c r="F2008" s="62">
        <v>46265</v>
      </c>
      <c r="G2008" s="37" t="s">
        <v>2276</v>
      </c>
      <c r="H2008" s="36">
        <v>652463</v>
      </c>
      <c r="I2008" s="63">
        <v>25143</v>
      </c>
      <c r="J2008" s="24" t="s">
        <v>4913</v>
      </c>
      <c r="K2008" s="63">
        <f t="shared" si="565"/>
        <v>45901</v>
      </c>
      <c r="L2008" s="55">
        <f t="shared" si="566"/>
        <v>0.04</v>
      </c>
      <c r="M2008" s="76">
        <v>0.22500000000000001</v>
      </c>
      <c r="N2008" s="62">
        <v>45901</v>
      </c>
      <c r="O2008" s="62">
        <v>46265</v>
      </c>
      <c r="P2008" s="63"/>
      <c r="Q2008" s="63"/>
      <c r="R2008" s="78">
        <v>56</v>
      </c>
      <c r="S2008" s="63" t="str">
        <f>VLOOKUP(R2008,SA!$B$3:$C$11,2,1)</f>
        <v>56-65</v>
      </c>
      <c r="T2008" s="38" t="s">
        <v>98</v>
      </c>
      <c r="U2008" s="24" t="s">
        <v>5747</v>
      </c>
      <c r="V2008" s="24">
        <v>400000</v>
      </c>
      <c r="W2008" s="39">
        <f t="shared" si="567"/>
        <v>0</v>
      </c>
      <c r="X2008" s="29">
        <f t="shared" si="568"/>
        <v>0</v>
      </c>
      <c r="Y2008" s="40">
        <f t="shared" si="569"/>
        <v>365</v>
      </c>
      <c r="Z2008" s="38">
        <f t="shared" si="570"/>
        <v>46081</v>
      </c>
      <c r="AA2008" s="41">
        <f t="shared" si="571"/>
        <v>181</v>
      </c>
      <c r="AB2008" s="24" t="s">
        <v>113</v>
      </c>
      <c r="AC2008" s="41">
        <f t="shared" si="572"/>
        <v>11909.7282</v>
      </c>
      <c r="AD2008" s="41">
        <v>1</v>
      </c>
      <c r="AE2008" s="72">
        <f>INDEX(SA!$C$2:$G$11,MATCH(Details!S2008,SA!$C$2:$C$11,0),MATCH(Details!V2008,SA!$C$2:$G$2,0))*Y2008/(F2008-E2008+1)</f>
        <v>10092.99</v>
      </c>
      <c r="AF2008" s="41">
        <f t="shared" si="573"/>
        <v>0</v>
      </c>
      <c r="AG2008" s="41">
        <f t="shared" si="574"/>
        <v>0</v>
      </c>
      <c r="AH2008" s="41">
        <f t="shared" si="575"/>
        <v>1816.7382</v>
      </c>
      <c r="AI2008" s="60">
        <f t="shared" si="576"/>
        <v>403.71960000000001</v>
      </c>
      <c r="AJ2008" s="60">
        <f t="shared" si="577"/>
        <v>2270.9227500000002</v>
      </c>
      <c r="AK2008" s="60">
        <f t="shared" si="578"/>
        <v>5005.0169589041097</v>
      </c>
      <c r="AL2008" s="60">
        <f t="shared" si="579"/>
        <v>3678.6874647945206</v>
      </c>
      <c r="AM2008" s="41">
        <f t="shared" si="580"/>
        <v>3739.6601852054787</v>
      </c>
      <c r="AN2008" s="42">
        <f t="shared" si="581"/>
        <v>45715</v>
      </c>
      <c r="AO2008" s="43">
        <f t="shared" si="582"/>
        <v>10092.99</v>
      </c>
    </row>
    <row r="2009" spans="1:41" s="24" customFormat="1" ht="15.75" customHeight="1" x14ac:dyDescent="0.35">
      <c r="A2009" s="36" t="s">
        <v>27</v>
      </c>
      <c r="B2009" s="36">
        <v>202509</v>
      </c>
      <c r="C2009" s="24" t="s">
        <v>736</v>
      </c>
      <c r="D2009" s="24" t="s">
        <v>119</v>
      </c>
      <c r="E2009" s="62">
        <v>45901</v>
      </c>
      <c r="F2009" s="62">
        <v>46265</v>
      </c>
      <c r="G2009" s="37" t="s">
        <v>397</v>
      </c>
      <c r="H2009" s="36">
        <v>652463</v>
      </c>
      <c r="I2009" s="63">
        <v>36817</v>
      </c>
      <c r="J2009" s="24" t="s">
        <v>4914</v>
      </c>
      <c r="K2009" s="63">
        <f t="shared" si="565"/>
        <v>45901</v>
      </c>
      <c r="L2009" s="55">
        <f t="shared" si="566"/>
        <v>0.04</v>
      </c>
      <c r="M2009" s="76">
        <v>0.22500000000000001</v>
      </c>
      <c r="N2009" s="62">
        <v>45901</v>
      </c>
      <c r="O2009" s="62">
        <v>46265</v>
      </c>
      <c r="P2009" s="63"/>
      <c r="Q2009" s="63"/>
      <c r="R2009" s="78">
        <v>24</v>
      </c>
      <c r="S2009" s="63" t="str">
        <f>VLOOKUP(R2009,SA!$B$3:$C$11,2,1)</f>
        <v>0-25</v>
      </c>
      <c r="T2009" s="38" t="s">
        <v>97</v>
      </c>
      <c r="U2009" s="24" t="s">
        <v>56</v>
      </c>
      <c r="V2009" s="24">
        <v>400000</v>
      </c>
      <c r="W2009" s="39">
        <f t="shared" si="567"/>
        <v>400000</v>
      </c>
      <c r="X2009" s="29">
        <f t="shared" si="568"/>
        <v>1</v>
      </c>
      <c r="Y2009" s="40">
        <f t="shared" si="569"/>
        <v>365</v>
      </c>
      <c r="Z2009" s="38">
        <f t="shared" si="570"/>
        <v>46081</v>
      </c>
      <c r="AA2009" s="41">
        <f t="shared" si="571"/>
        <v>181</v>
      </c>
      <c r="AB2009" s="24" t="s">
        <v>113</v>
      </c>
      <c r="AC2009" s="41">
        <f t="shared" si="572"/>
        <v>4043.8364000000001</v>
      </c>
      <c r="AD2009" s="41">
        <v>1</v>
      </c>
      <c r="AE2009" s="72">
        <f>INDEX(SA!$C$2:$G$11,MATCH(Details!S2009,SA!$C$2:$C$11,0),MATCH(Details!V2009,SA!$C$2:$G$2,0))*Y2009/(F2009-E2009+1)</f>
        <v>3426.98</v>
      </c>
      <c r="AF2009" s="41">
        <f t="shared" si="573"/>
        <v>0</v>
      </c>
      <c r="AG2009" s="41">
        <f t="shared" si="574"/>
        <v>0</v>
      </c>
      <c r="AH2009" s="41">
        <f t="shared" si="575"/>
        <v>616.85640000000001</v>
      </c>
      <c r="AI2009" s="60">
        <f t="shared" si="576"/>
        <v>137.07920000000001</v>
      </c>
      <c r="AJ2009" s="60">
        <f t="shared" si="577"/>
        <v>771.07050000000004</v>
      </c>
      <c r="AK2009" s="60">
        <f t="shared" si="578"/>
        <v>1699.4065205479453</v>
      </c>
      <c r="AL2009" s="60">
        <f t="shared" si="579"/>
        <v>1249.0637926027398</v>
      </c>
      <c r="AM2009" s="41">
        <f t="shared" si="580"/>
        <v>1269.7665073972601</v>
      </c>
      <c r="AN2009" s="42">
        <f t="shared" si="581"/>
        <v>45715</v>
      </c>
      <c r="AO2009" s="43">
        <f t="shared" si="582"/>
        <v>3426.98</v>
      </c>
    </row>
    <row r="2010" spans="1:41" s="24" customFormat="1" ht="15.75" customHeight="1" x14ac:dyDescent="0.35">
      <c r="A2010" s="36" t="s">
        <v>27</v>
      </c>
      <c r="B2010" s="36">
        <v>202509</v>
      </c>
      <c r="C2010" s="24" t="s">
        <v>736</v>
      </c>
      <c r="D2010" s="24" t="s">
        <v>119</v>
      </c>
      <c r="E2010" s="62">
        <v>45901</v>
      </c>
      <c r="F2010" s="62">
        <v>46265</v>
      </c>
      <c r="G2010" s="37" t="s">
        <v>2277</v>
      </c>
      <c r="H2010" s="36">
        <v>652464</v>
      </c>
      <c r="I2010" s="63">
        <v>40745</v>
      </c>
      <c r="J2010" s="24" t="s">
        <v>4915</v>
      </c>
      <c r="K2010" s="63">
        <f t="shared" si="565"/>
        <v>45901</v>
      </c>
      <c r="L2010" s="55">
        <f t="shared" si="566"/>
        <v>0.04</v>
      </c>
      <c r="M2010" s="76">
        <v>0.22500000000000001</v>
      </c>
      <c r="N2010" s="62">
        <v>45901</v>
      </c>
      <c r="O2010" s="62">
        <v>46265</v>
      </c>
      <c r="P2010" s="63"/>
      <c r="Q2010" s="63"/>
      <c r="R2010" s="78">
        <v>14</v>
      </c>
      <c r="S2010" s="63" t="str">
        <f>VLOOKUP(R2010,SA!$B$3:$C$11,2,1)</f>
        <v>0-25</v>
      </c>
      <c r="T2010" s="38" t="s">
        <v>98</v>
      </c>
      <c r="U2010" s="24" t="s">
        <v>5746</v>
      </c>
      <c r="V2010" s="24">
        <v>400000</v>
      </c>
      <c r="W2010" s="39">
        <f t="shared" si="567"/>
        <v>0</v>
      </c>
      <c r="X2010" s="29">
        <f t="shared" si="568"/>
        <v>0</v>
      </c>
      <c r="Y2010" s="40">
        <f t="shared" si="569"/>
        <v>365</v>
      </c>
      <c r="Z2010" s="38">
        <f t="shared" si="570"/>
        <v>46081</v>
      </c>
      <c r="AA2010" s="41">
        <f t="shared" si="571"/>
        <v>181</v>
      </c>
      <c r="AB2010" s="24" t="s">
        <v>113</v>
      </c>
      <c r="AC2010" s="41">
        <f t="shared" si="572"/>
        <v>4043.8364000000001</v>
      </c>
      <c r="AD2010" s="41">
        <v>1</v>
      </c>
      <c r="AE2010" s="72">
        <f>INDEX(SA!$C$2:$G$11,MATCH(Details!S2010,SA!$C$2:$C$11,0),MATCH(Details!V2010,SA!$C$2:$G$2,0))*Y2010/(F2010-E2010+1)</f>
        <v>3426.98</v>
      </c>
      <c r="AF2010" s="41">
        <f t="shared" si="573"/>
        <v>0</v>
      </c>
      <c r="AG2010" s="41">
        <f t="shared" si="574"/>
        <v>0</v>
      </c>
      <c r="AH2010" s="41">
        <f t="shared" si="575"/>
        <v>616.85640000000001</v>
      </c>
      <c r="AI2010" s="60">
        <f t="shared" si="576"/>
        <v>137.07920000000001</v>
      </c>
      <c r="AJ2010" s="60">
        <f t="shared" si="577"/>
        <v>771.07050000000004</v>
      </c>
      <c r="AK2010" s="60">
        <f t="shared" si="578"/>
        <v>1699.4065205479453</v>
      </c>
      <c r="AL2010" s="60">
        <f t="shared" si="579"/>
        <v>1249.0637926027398</v>
      </c>
      <c r="AM2010" s="41">
        <f t="shared" si="580"/>
        <v>1269.7665073972601</v>
      </c>
      <c r="AN2010" s="42">
        <f t="shared" si="581"/>
        <v>45715</v>
      </c>
      <c r="AO2010" s="43">
        <f t="shared" si="582"/>
        <v>3426.98</v>
      </c>
    </row>
    <row r="2011" spans="1:41" s="24" customFormat="1" ht="15.75" customHeight="1" x14ac:dyDescent="0.35">
      <c r="A2011" s="36" t="s">
        <v>27</v>
      </c>
      <c r="B2011" s="36">
        <v>202509</v>
      </c>
      <c r="C2011" s="24" t="s">
        <v>736</v>
      </c>
      <c r="D2011" s="24" t="s">
        <v>119</v>
      </c>
      <c r="E2011" s="62">
        <v>45901</v>
      </c>
      <c r="F2011" s="62">
        <v>46265</v>
      </c>
      <c r="G2011" s="37" t="s">
        <v>2278</v>
      </c>
      <c r="H2011" s="36">
        <v>652464</v>
      </c>
      <c r="I2011" s="63">
        <v>20566</v>
      </c>
      <c r="J2011" s="24" t="s">
        <v>4916</v>
      </c>
      <c r="K2011" s="63">
        <f t="shared" si="565"/>
        <v>45901</v>
      </c>
      <c r="L2011" s="55">
        <f t="shared" si="566"/>
        <v>0.04</v>
      </c>
      <c r="M2011" s="76">
        <v>0.22500000000000001</v>
      </c>
      <c r="N2011" s="62">
        <v>45901</v>
      </c>
      <c r="O2011" s="62">
        <v>46265</v>
      </c>
      <c r="P2011" s="63"/>
      <c r="Q2011" s="63"/>
      <c r="R2011" s="78">
        <v>69</v>
      </c>
      <c r="S2011" s="63" t="str">
        <f>VLOOKUP(R2011,SA!$B$3:$C$11,2,1)</f>
        <v>66-70</v>
      </c>
      <c r="T2011" s="38" t="s">
        <v>97</v>
      </c>
      <c r="U2011" s="24" t="s">
        <v>5744</v>
      </c>
      <c r="V2011" s="24">
        <v>400000</v>
      </c>
      <c r="W2011" s="39">
        <f t="shared" si="567"/>
        <v>0</v>
      </c>
      <c r="X2011" s="29">
        <f t="shared" si="568"/>
        <v>0</v>
      </c>
      <c r="Y2011" s="40">
        <f t="shared" si="569"/>
        <v>365</v>
      </c>
      <c r="Z2011" s="38">
        <f t="shared" si="570"/>
        <v>46081</v>
      </c>
      <c r="AA2011" s="41">
        <f t="shared" si="571"/>
        <v>181</v>
      </c>
      <c r="AB2011" s="24" t="s">
        <v>113</v>
      </c>
      <c r="AC2011" s="41">
        <f t="shared" si="572"/>
        <v>17021.971999999998</v>
      </c>
      <c r="AD2011" s="41">
        <v>1</v>
      </c>
      <c r="AE2011" s="72">
        <f>INDEX(SA!$C$2:$G$11,MATCH(Details!S2011,SA!$C$2:$C$11,0),MATCH(Details!V2011,SA!$C$2:$G$2,0))*Y2011/(F2011-E2011+1)</f>
        <v>14425.4</v>
      </c>
      <c r="AF2011" s="41">
        <f t="shared" si="573"/>
        <v>0</v>
      </c>
      <c r="AG2011" s="41">
        <f t="shared" si="574"/>
        <v>0</v>
      </c>
      <c r="AH2011" s="41">
        <f t="shared" si="575"/>
        <v>2596.5719999999997</v>
      </c>
      <c r="AI2011" s="60">
        <f t="shared" si="576"/>
        <v>577.01599999999996</v>
      </c>
      <c r="AJ2011" s="60">
        <f t="shared" si="577"/>
        <v>3245.7150000000001</v>
      </c>
      <c r="AK2011" s="60">
        <f t="shared" si="578"/>
        <v>7153.4175342465751</v>
      </c>
      <c r="AL2011" s="60">
        <f t="shared" si="579"/>
        <v>5257.7618876712322</v>
      </c>
      <c r="AM2011" s="41">
        <f t="shared" si="580"/>
        <v>5344.9071123287686</v>
      </c>
      <c r="AN2011" s="42">
        <f t="shared" si="581"/>
        <v>45715</v>
      </c>
      <c r="AO2011" s="43">
        <f t="shared" si="582"/>
        <v>14425.4</v>
      </c>
    </row>
    <row r="2012" spans="1:41" s="24" customFormat="1" ht="15.75" customHeight="1" x14ac:dyDescent="0.35">
      <c r="A2012" s="36" t="s">
        <v>27</v>
      </c>
      <c r="B2012" s="36">
        <v>202509</v>
      </c>
      <c r="C2012" s="24" t="s">
        <v>736</v>
      </c>
      <c r="D2012" s="24" t="s">
        <v>119</v>
      </c>
      <c r="E2012" s="62">
        <v>45901</v>
      </c>
      <c r="F2012" s="62">
        <v>46265</v>
      </c>
      <c r="G2012" s="37" t="s">
        <v>2279</v>
      </c>
      <c r="H2012" s="36">
        <v>652464</v>
      </c>
      <c r="I2012" s="63">
        <v>21298</v>
      </c>
      <c r="J2012" s="24" t="s">
        <v>4917</v>
      </c>
      <c r="K2012" s="63">
        <f t="shared" si="565"/>
        <v>45901</v>
      </c>
      <c r="L2012" s="55">
        <f t="shared" si="566"/>
        <v>0.04</v>
      </c>
      <c r="M2012" s="76">
        <v>0.22500000000000001</v>
      </c>
      <c r="N2012" s="62">
        <v>45901</v>
      </c>
      <c r="O2012" s="62">
        <v>46265</v>
      </c>
      <c r="P2012" s="63"/>
      <c r="Q2012" s="63"/>
      <c r="R2012" s="78">
        <v>67</v>
      </c>
      <c r="S2012" s="63" t="str">
        <f>VLOOKUP(R2012,SA!$B$3:$C$11,2,1)</f>
        <v>66-70</v>
      </c>
      <c r="T2012" s="38" t="s">
        <v>98</v>
      </c>
      <c r="U2012" s="24" t="s">
        <v>5747</v>
      </c>
      <c r="V2012" s="24">
        <v>400000</v>
      </c>
      <c r="W2012" s="39">
        <f t="shared" si="567"/>
        <v>0</v>
      </c>
      <c r="X2012" s="29">
        <f t="shared" si="568"/>
        <v>0</v>
      </c>
      <c r="Y2012" s="40">
        <f t="shared" si="569"/>
        <v>365</v>
      </c>
      <c r="Z2012" s="38">
        <f t="shared" si="570"/>
        <v>46081</v>
      </c>
      <c r="AA2012" s="41">
        <f t="shared" si="571"/>
        <v>181</v>
      </c>
      <c r="AB2012" s="24" t="s">
        <v>113</v>
      </c>
      <c r="AC2012" s="41">
        <f t="shared" si="572"/>
        <v>17021.971999999998</v>
      </c>
      <c r="AD2012" s="41">
        <v>1</v>
      </c>
      <c r="AE2012" s="72">
        <f>INDEX(SA!$C$2:$G$11,MATCH(Details!S2012,SA!$C$2:$C$11,0),MATCH(Details!V2012,SA!$C$2:$G$2,0))*Y2012/(F2012-E2012+1)</f>
        <v>14425.4</v>
      </c>
      <c r="AF2012" s="41">
        <f t="shared" si="573"/>
        <v>0</v>
      </c>
      <c r="AG2012" s="41">
        <f t="shared" si="574"/>
        <v>0</v>
      </c>
      <c r="AH2012" s="41">
        <f t="shared" si="575"/>
        <v>2596.5719999999997</v>
      </c>
      <c r="AI2012" s="60">
        <f t="shared" si="576"/>
        <v>577.01599999999996</v>
      </c>
      <c r="AJ2012" s="60">
        <f t="shared" si="577"/>
        <v>3245.7150000000001</v>
      </c>
      <c r="AK2012" s="60">
        <f t="shared" si="578"/>
        <v>7153.4175342465751</v>
      </c>
      <c r="AL2012" s="60">
        <f t="shared" si="579"/>
        <v>5257.7618876712322</v>
      </c>
      <c r="AM2012" s="41">
        <f t="shared" si="580"/>
        <v>5344.9071123287686</v>
      </c>
      <c r="AN2012" s="42">
        <f t="shared" si="581"/>
        <v>45715</v>
      </c>
      <c r="AO2012" s="43">
        <f t="shared" si="582"/>
        <v>14425.4</v>
      </c>
    </row>
    <row r="2013" spans="1:41" s="24" customFormat="1" ht="15.75" customHeight="1" x14ac:dyDescent="0.35">
      <c r="A2013" s="36" t="s">
        <v>27</v>
      </c>
      <c r="B2013" s="36">
        <v>202509</v>
      </c>
      <c r="C2013" s="24" t="s">
        <v>736</v>
      </c>
      <c r="D2013" s="24" t="s">
        <v>119</v>
      </c>
      <c r="E2013" s="62">
        <v>45901</v>
      </c>
      <c r="F2013" s="62">
        <v>46265</v>
      </c>
      <c r="G2013" s="37" t="s">
        <v>2280</v>
      </c>
      <c r="H2013" s="36">
        <v>652464</v>
      </c>
      <c r="I2013" s="63">
        <v>42819</v>
      </c>
      <c r="J2013" s="24" t="s">
        <v>4918</v>
      </c>
      <c r="K2013" s="63">
        <f t="shared" si="565"/>
        <v>45901</v>
      </c>
      <c r="L2013" s="55">
        <f t="shared" si="566"/>
        <v>0.04</v>
      </c>
      <c r="M2013" s="76">
        <v>0.22500000000000001</v>
      </c>
      <c r="N2013" s="62">
        <v>45901</v>
      </c>
      <c r="O2013" s="62">
        <v>46265</v>
      </c>
      <c r="P2013" s="63"/>
      <c r="Q2013" s="63"/>
      <c r="R2013" s="78">
        <v>8</v>
      </c>
      <c r="S2013" s="63" t="str">
        <f>VLOOKUP(R2013,SA!$B$3:$C$11,2,1)</f>
        <v>0-25</v>
      </c>
      <c r="T2013" s="38" t="s">
        <v>97</v>
      </c>
      <c r="U2013" s="24" t="s">
        <v>5745</v>
      </c>
      <c r="V2013" s="24">
        <v>400000</v>
      </c>
      <c r="W2013" s="39">
        <f t="shared" si="567"/>
        <v>0</v>
      </c>
      <c r="X2013" s="29">
        <f t="shared" si="568"/>
        <v>0</v>
      </c>
      <c r="Y2013" s="40">
        <f t="shared" si="569"/>
        <v>365</v>
      </c>
      <c r="Z2013" s="38">
        <f t="shared" si="570"/>
        <v>46081</v>
      </c>
      <c r="AA2013" s="41">
        <f t="shared" si="571"/>
        <v>181</v>
      </c>
      <c r="AB2013" s="24" t="s">
        <v>113</v>
      </c>
      <c r="AC2013" s="41">
        <f t="shared" si="572"/>
        <v>4043.8364000000001</v>
      </c>
      <c r="AD2013" s="41">
        <v>1</v>
      </c>
      <c r="AE2013" s="72">
        <f>INDEX(SA!$C$2:$G$11,MATCH(Details!S2013,SA!$C$2:$C$11,0),MATCH(Details!V2013,SA!$C$2:$G$2,0))*Y2013/(F2013-E2013+1)</f>
        <v>3426.98</v>
      </c>
      <c r="AF2013" s="41">
        <f t="shared" si="573"/>
        <v>0</v>
      </c>
      <c r="AG2013" s="41">
        <f t="shared" si="574"/>
        <v>0</v>
      </c>
      <c r="AH2013" s="41">
        <f t="shared" si="575"/>
        <v>616.85640000000001</v>
      </c>
      <c r="AI2013" s="60">
        <f t="shared" si="576"/>
        <v>137.07920000000001</v>
      </c>
      <c r="AJ2013" s="60">
        <f t="shared" si="577"/>
        <v>771.07050000000004</v>
      </c>
      <c r="AK2013" s="60">
        <f t="shared" si="578"/>
        <v>1699.4065205479453</v>
      </c>
      <c r="AL2013" s="60">
        <f t="shared" si="579"/>
        <v>1249.0637926027398</v>
      </c>
      <c r="AM2013" s="41">
        <f t="shared" si="580"/>
        <v>1269.7665073972601</v>
      </c>
      <c r="AN2013" s="42">
        <f t="shared" si="581"/>
        <v>45715</v>
      </c>
      <c r="AO2013" s="43">
        <f t="shared" si="582"/>
        <v>3426.98</v>
      </c>
    </row>
    <row r="2014" spans="1:41" s="24" customFormat="1" ht="15.75" customHeight="1" x14ac:dyDescent="0.35">
      <c r="A2014" s="36" t="s">
        <v>27</v>
      </c>
      <c r="B2014" s="36">
        <v>202509</v>
      </c>
      <c r="C2014" s="24" t="s">
        <v>736</v>
      </c>
      <c r="D2014" s="24" t="s">
        <v>119</v>
      </c>
      <c r="E2014" s="62">
        <v>45901</v>
      </c>
      <c r="F2014" s="62">
        <v>46265</v>
      </c>
      <c r="G2014" s="37" t="s">
        <v>466</v>
      </c>
      <c r="H2014" s="36">
        <v>652464</v>
      </c>
      <c r="I2014" s="63">
        <v>31384</v>
      </c>
      <c r="J2014" s="24" t="s">
        <v>4919</v>
      </c>
      <c r="K2014" s="63">
        <f t="shared" si="565"/>
        <v>45901</v>
      </c>
      <c r="L2014" s="55">
        <f t="shared" si="566"/>
        <v>0.04</v>
      </c>
      <c r="M2014" s="76">
        <v>0.22500000000000001</v>
      </c>
      <c r="N2014" s="62">
        <v>45901</v>
      </c>
      <c r="O2014" s="62">
        <v>46265</v>
      </c>
      <c r="P2014" s="63"/>
      <c r="Q2014" s="63"/>
      <c r="R2014" s="78">
        <v>39</v>
      </c>
      <c r="S2014" s="63" t="str">
        <f>VLOOKUP(R2014,SA!$B$3:$C$11,2,1)</f>
        <v>36-45</v>
      </c>
      <c r="T2014" s="38" t="s">
        <v>98</v>
      </c>
      <c r="U2014" s="24" t="s">
        <v>56</v>
      </c>
      <c r="V2014" s="24">
        <v>400000</v>
      </c>
      <c r="W2014" s="39">
        <f t="shared" si="567"/>
        <v>400000</v>
      </c>
      <c r="X2014" s="29">
        <f t="shared" si="568"/>
        <v>1</v>
      </c>
      <c r="Y2014" s="40">
        <f t="shared" si="569"/>
        <v>365</v>
      </c>
      <c r="Z2014" s="38">
        <f t="shared" si="570"/>
        <v>46081</v>
      </c>
      <c r="AA2014" s="41">
        <f t="shared" si="571"/>
        <v>181</v>
      </c>
      <c r="AB2014" s="24" t="s">
        <v>113</v>
      </c>
      <c r="AC2014" s="41">
        <f t="shared" si="572"/>
        <v>5496.5225999999993</v>
      </c>
      <c r="AD2014" s="41">
        <v>1</v>
      </c>
      <c r="AE2014" s="72">
        <f>INDEX(SA!$C$2:$G$11,MATCH(Details!S2014,SA!$C$2:$C$11,0),MATCH(Details!V2014,SA!$C$2:$G$2,0))*Y2014/(F2014-E2014+1)</f>
        <v>4658.07</v>
      </c>
      <c r="AF2014" s="41">
        <f t="shared" si="573"/>
        <v>0</v>
      </c>
      <c r="AG2014" s="41">
        <f t="shared" si="574"/>
        <v>0</v>
      </c>
      <c r="AH2014" s="41">
        <f t="shared" si="575"/>
        <v>838.45259999999996</v>
      </c>
      <c r="AI2014" s="60">
        <f t="shared" si="576"/>
        <v>186.3228</v>
      </c>
      <c r="AJ2014" s="60">
        <f t="shared" si="577"/>
        <v>1048.06575</v>
      </c>
      <c r="AK2014" s="60">
        <f t="shared" si="578"/>
        <v>2309.8922465753421</v>
      </c>
      <c r="AL2014" s="60">
        <f t="shared" si="579"/>
        <v>1697.7708012328765</v>
      </c>
      <c r="AM2014" s="41">
        <f t="shared" si="580"/>
        <v>1725.9106487671231</v>
      </c>
      <c r="AN2014" s="42">
        <f t="shared" si="581"/>
        <v>45715</v>
      </c>
      <c r="AO2014" s="43">
        <f t="shared" si="582"/>
        <v>4658.07</v>
      </c>
    </row>
    <row r="2015" spans="1:41" s="24" customFormat="1" ht="15.75" customHeight="1" x14ac:dyDescent="0.35">
      <c r="A2015" s="36" t="s">
        <v>27</v>
      </c>
      <c r="B2015" s="36">
        <v>202509</v>
      </c>
      <c r="C2015" s="24" t="s">
        <v>736</v>
      </c>
      <c r="D2015" s="24" t="s">
        <v>119</v>
      </c>
      <c r="E2015" s="62">
        <v>45901</v>
      </c>
      <c r="F2015" s="62">
        <v>46265</v>
      </c>
      <c r="G2015" s="37" t="s">
        <v>2281</v>
      </c>
      <c r="H2015" s="36">
        <v>652464</v>
      </c>
      <c r="I2015" s="63">
        <v>31158</v>
      </c>
      <c r="J2015" s="24" t="s">
        <v>4920</v>
      </c>
      <c r="K2015" s="63">
        <f t="shared" si="565"/>
        <v>45901</v>
      </c>
      <c r="L2015" s="55">
        <f t="shared" si="566"/>
        <v>0.04</v>
      </c>
      <c r="M2015" s="76">
        <v>0.22500000000000001</v>
      </c>
      <c r="N2015" s="62">
        <v>45901</v>
      </c>
      <c r="O2015" s="62">
        <v>46265</v>
      </c>
      <c r="P2015" s="63"/>
      <c r="Q2015" s="63"/>
      <c r="R2015" s="78">
        <v>40</v>
      </c>
      <c r="S2015" s="63" t="str">
        <f>VLOOKUP(R2015,SA!$B$3:$C$11,2,1)</f>
        <v>36-45</v>
      </c>
      <c r="T2015" s="38" t="s">
        <v>97</v>
      </c>
      <c r="U2015" s="24" t="s">
        <v>5743</v>
      </c>
      <c r="V2015" s="24">
        <v>400000</v>
      </c>
      <c r="W2015" s="39">
        <f t="shared" si="567"/>
        <v>0</v>
      </c>
      <c r="X2015" s="29">
        <f t="shared" si="568"/>
        <v>0</v>
      </c>
      <c r="Y2015" s="40">
        <f t="shared" si="569"/>
        <v>365</v>
      </c>
      <c r="Z2015" s="38">
        <f t="shared" si="570"/>
        <v>46081</v>
      </c>
      <c r="AA2015" s="41">
        <f t="shared" si="571"/>
        <v>181</v>
      </c>
      <c r="AB2015" s="24" t="s">
        <v>113</v>
      </c>
      <c r="AC2015" s="41">
        <f t="shared" si="572"/>
        <v>5496.5225999999993</v>
      </c>
      <c r="AD2015" s="41">
        <v>1</v>
      </c>
      <c r="AE2015" s="72">
        <f>INDEX(SA!$C$2:$G$11,MATCH(Details!S2015,SA!$C$2:$C$11,0),MATCH(Details!V2015,SA!$C$2:$G$2,0))*Y2015/(F2015-E2015+1)</f>
        <v>4658.07</v>
      </c>
      <c r="AF2015" s="41">
        <f t="shared" si="573"/>
        <v>0</v>
      </c>
      <c r="AG2015" s="41">
        <f t="shared" si="574"/>
        <v>0</v>
      </c>
      <c r="AH2015" s="41">
        <f t="shared" si="575"/>
        <v>838.45259999999996</v>
      </c>
      <c r="AI2015" s="60">
        <f t="shared" si="576"/>
        <v>186.3228</v>
      </c>
      <c r="AJ2015" s="60">
        <f t="shared" si="577"/>
        <v>1048.06575</v>
      </c>
      <c r="AK2015" s="60">
        <f t="shared" si="578"/>
        <v>2309.8922465753421</v>
      </c>
      <c r="AL2015" s="60">
        <f t="shared" si="579"/>
        <v>1697.7708012328765</v>
      </c>
      <c r="AM2015" s="41">
        <f t="shared" si="580"/>
        <v>1725.9106487671231</v>
      </c>
      <c r="AN2015" s="42">
        <f t="shared" si="581"/>
        <v>45715</v>
      </c>
      <c r="AO2015" s="43">
        <f t="shared" si="582"/>
        <v>4658.07</v>
      </c>
    </row>
    <row r="2016" spans="1:41" s="24" customFormat="1" ht="15.75" customHeight="1" x14ac:dyDescent="0.35">
      <c r="A2016" s="36" t="s">
        <v>27</v>
      </c>
      <c r="B2016" s="36">
        <v>202509</v>
      </c>
      <c r="C2016" s="24" t="s">
        <v>736</v>
      </c>
      <c r="D2016" s="24" t="s">
        <v>119</v>
      </c>
      <c r="E2016" s="62">
        <v>45901</v>
      </c>
      <c r="F2016" s="62">
        <v>46265</v>
      </c>
      <c r="G2016" s="37" t="s">
        <v>2282</v>
      </c>
      <c r="H2016" s="36">
        <v>652465</v>
      </c>
      <c r="I2016" s="63">
        <v>18014</v>
      </c>
      <c r="J2016" s="24" t="s">
        <v>4921</v>
      </c>
      <c r="K2016" s="63">
        <f t="shared" si="565"/>
        <v>45901</v>
      </c>
      <c r="L2016" s="55">
        <f t="shared" si="566"/>
        <v>0.04</v>
      </c>
      <c r="M2016" s="76">
        <v>0.22500000000000001</v>
      </c>
      <c r="N2016" s="62">
        <v>45901</v>
      </c>
      <c r="O2016" s="62">
        <v>46265</v>
      </c>
      <c r="P2016" s="63"/>
      <c r="Q2016" s="63"/>
      <c r="R2016" s="78">
        <v>76</v>
      </c>
      <c r="S2016" s="63" t="str">
        <f>VLOOKUP(R2016,SA!$B$3:$C$11,2,1)</f>
        <v>76-80</v>
      </c>
      <c r="T2016" s="38" t="s">
        <v>97</v>
      </c>
      <c r="U2016" s="24" t="s">
        <v>5744</v>
      </c>
      <c r="V2016" s="24">
        <v>400000</v>
      </c>
      <c r="W2016" s="39">
        <f t="shared" si="567"/>
        <v>0</v>
      </c>
      <c r="X2016" s="29">
        <f t="shared" si="568"/>
        <v>0</v>
      </c>
      <c r="Y2016" s="40">
        <f t="shared" si="569"/>
        <v>365</v>
      </c>
      <c r="Z2016" s="38">
        <f t="shared" si="570"/>
        <v>46081</v>
      </c>
      <c r="AA2016" s="41">
        <f t="shared" si="571"/>
        <v>181</v>
      </c>
      <c r="AB2016" s="24" t="s">
        <v>113</v>
      </c>
      <c r="AC2016" s="41">
        <f t="shared" si="572"/>
        <v>27110.087</v>
      </c>
      <c r="AD2016" s="41">
        <v>1</v>
      </c>
      <c r="AE2016" s="72">
        <f>INDEX(SA!$C$2:$G$11,MATCH(Details!S2016,SA!$C$2:$C$11,0),MATCH(Details!V2016,SA!$C$2:$G$2,0))*Y2016/(F2016-E2016+1)</f>
        <v>22974.65</v>
      </c>
      <c r="AF2016" s="41">
        <f t="shared" si="573"/>
        <v>0</v>
      </c>
      <c r="AG2016" s="41">
        <f t="shared" si="574"/>
        <v>0</v>
      </c>
      <c r="AH2016" s="41">
        <f t="shared" si="575"/>
        <v>4135.4369999999999</v>
      </c>
      <c r="AI2016" s="60">
        <f t="shared" si="576"/>
        <v>918.9860000000001</v>
      </c>
      <c r="AJ2016" s="60">
        <f t="shared" si="577"/>
        <v>5169.2962500000003</v>
      </c>
      <c r="AK2016" s="60">
        <f t="shared" si="578"/>
        <v>11392.908630136988</v>
      </c>
      <c r="AL2016" s="60">
        <f t="shared" si="579"/>
        <v>8373.7878431506851</v>
      </c>
      <c r="AM2016" s="41">
        <f t="shared" si="580"/>
        <v>8512.5799068493143</v>
      </c>
      <c r="AN2016" s="42">
        <f t="shared" si="581"/>
        <v>45715</v>
      </c>
      <c r="AO2016" s="43">
        <f t="shared" si="582"/>
        <v>22974.65</v>
      </c>
    </row>
    <row r="2017" spans="1:41" s="24" customFormat="1" ht="15.75" customHeight="1" x14ac:dyDescent="0.35">
      <c r="A2017" s="36" t="s">
        <v>27</v>
      </c>
      <c r="B2017" s="36">
        <v>202509</v>
      </c>
      <c r="C2017" s="24" t="s">
        <v>736</v>
      </c>
      <c r="D2017" s="24" t="s">
        <v>119</v>
      </c>
      <c r="E2017" s="62">
        <v>45901</v>
      </c>
      <c r="F2017" s="62">
        <v>46265</v>
      </c>
      <c r="G2017" s="37" t="s">
        <v>2283</v>
      </c>
      <c r="H2017" s="36">
        <v>652465</v>
      </c>
      <c r="I2017" s="63">
        <v>39672</v>
      </c>
      <c r="J2017" s="24" t="s">
        <v>4922</v>
      </c>
      <c r="K2017" s="63">
        <f t="shared" si="565"/>
        <v>45901</v>
      </c>
      <c r="L2017" s="55">
        <f t="shared" si="566"/>
        <v>0.04</v>
      </c>
      <c r="M2017" s="76">
        <v>0.22500000000000001</v>
      </c>
      <c r="N2017" s="62">
        <v>45901</v>
      </c>
      <c r="O2017" s="62">
        <v>46265</v>
      </c>
      <c r="P2017" s="63"/>
      <c r="Q2017" s="63"/>
      <c r="R2017" s="78">
        <v>17</v>
      </c>
      <c r="S2017" s="63" t="str">
        <f>VLOOKUP(R2017,SA!$B$3:$C$11,2,1)</f>
        <v>0-25</v>
      </c>
      <c r="T2017" s="38" t="s">
        <v>97</v>
      </c>
      <c r="U2017" s="24" t="s">
        <v>5745</v>
      </c>
      <c r="V2017" s="24">
        <v>400000</v>
      </c>
      <c r="W2017" s="39">
        <f t="shared" si="567"/>
        <v>0</v>
      </c>
      <c r="X2017" s="29">
        <f t="shared" si="568"/>
        <v>0</v>
      </c>
      <c r="Y2017" s="40">
        <f t="shared" si="569"/>
        <v>365</v>
      </c>
      <c r="Z2017" s="38">
        <f t="shared" si="570"/>
        <v>46081</v>
      </c>
      <c r="AA2017" s="41">
        <f t="shared" si="571"/>
        <v>181</v>
      </c>
      <c r="AB2017" s="24" t="s">
        <v>113</v>
      </c>
      <c r="AC2017" s="41">
        <f t="shared" si="572"/>
        <v>4043.8364000000001</v>
      </c>
      <c r="AD2017" s="41">
        <v>1</v>
      </c>
      <c r="AE2017" s="72">
        <f>INDEX(SA!$C$2:$G$11,MATCH(Details!S2017,SA!$C$2:$C$11,0),MATCH(Details!V2017,SA!$C$2:$G$2,0))*Y2017/(F2017-E2017+1)</f>
        <v>3426.98</v>
      </c>
      <c r="AF2017" s="41">
        <f t="shared" si="573"/>
        <v>0</v>
      </c>
      <c r="AG2017" s="41">
        <f t="shared" si="574"/>
        <v>0</v>
      </c>
      <c r="AH2017" s="41">
        <f t="shared" si="575"/>
        <v>616.85640000000001</v>
      </c>
      <c r="AI2017" s="60">
        <f t="shared" si="576"/>
        <v>137.07920000000001</v>
      </c>
      <c r="AJ2017" s="60">
        <f t="shared" si="577"/>
        <v>771.07050000000004</v>
      </c>
      <c r="AK2017" s="60">
        <f t="shared" si="578"/>
        <v>1699.4065205479453</v>
      </c>
      <c r="AL2017" s="60">
        <f t="shared" si="579"/>
        <v>1249.0637926027398</v>
      </c>
      <c r="AM2017" s="41">
        <f t="shared" si="580"/>
        <v>1269.7665073972601</v>
      </c>
      <c r="AN2017" s="42">
        <f t="shared" si="581"/>
        <v>45715</v>
      </c>
      <c r="AO2017" s="43">
        <f t="shared" si="582"/>
        <v>3426.98</v>
      </c>
    </row>
    <row r="2018" spans="1:41" s="24" customFormat="1" ht="15.75" customHeight="1" x14ac:dyDescent="0.35">
      <c r="A2018" s="36" t="s">
        <v>27</v>
      </c>
      <c r="B2018" s="36">
        <v>202509</v>
      </c>
      <c r="C2018" s="24" t="s">
        <v>736</v>
      </c>
      <c r="D2018" s="24" t="s">
        <v>119</v>
      </c>
      <c r="E2018" s="62">
        <v>45901</v>
      </c>
      <c r="F2018" s="62">
        <v>46265</v>
      </c>
      <c r="G2018" s="37" t="s">
        <v>2284</v>
      </c>
      <c r="H2018" s="36">
        <v>652465</v>
      </c>
      <c r="I2018" s="63">
        <v>21929</v>
      </c>
      <c r="J2018" s="24" t="s">
        <v>4923</v>
      </c>
      <c r="K2018" s="63">
        <f t="shared" si="565"/>
        <v>45901</v>
      </c>
      <c r="L2018" s="55">
        <f t="shared" si="566"/>
        <v>0.04</v>
      </c>
      <c r="M2018" s="76">
        <v>0.22500000000000001</v>
      </c>
      <c r="N2018" s="62">
        <v>45901</v>
      </c>
      <c r="O2018" s="62">
        <v>46265</v>
      </c>
      <c r="P2018" s="63"/>
      <c r="Q2018" s="63"/>
      <c r="R2018" s="78">
        <v>65</v>
      </c>
      <c r="S2018" s="63" t="str">
        <f>VLOOKUP(R2018,SA!$B$3:$C$11,2,1)</f>
        <v>56-65</v>
      </c>
      <c r="T2018" s="38" t="s">
        <v>98</v>
      </c>
      <c r="U2018" s="24" t="s">
        <v>5747</v>
      </c>
      <c r="V2018" s="24">
        <v>400000</v>
      </c>
      <c r="W2018" s="39">
        <f t="shared" si="567"/>
        <v>0</v>
      </c>
      <c r="X2018" s="29">
        <f t="shared" si="568"/>
        <v>0</v>
      </c>
      <c r="Y2018" s="40">
        <f t="shared" si="569"/>
        <v>365</v>
      </c>
      <c r="Z2018" s="38">
        <f t="shared" si="570"/>
        <v>46081</v>
      </c>
      <c r="AA2018" s="41">
        <f t="shared" si="571"/>
        <v>181</v>
      </c>
      <c r="AB2018" s="24" t="s">
        <v>113</v>
      </c>
      <c r="AC2018" s="41">
        <f t="shared" si="572"/>
        <v>11909.7282</v>
      </c>
      <c r="AD2018" s="41">
        <v>1</v>
      </c>
      <c r="AE2018" s="72">
        <f>INDEX(SA!$C$2:$G$11,MATCH(Details!S2018,SA!$C$2:$C$11,0),MATCH(Details!V2018,SA!$C$2:$G$2,0))*Y2018/(F2018-E2018+1)</f>
        <v>10092.99</v>
      </c>
      <c r="AF2018" s="41">
        <f t="shared" si="573"/>
        <v>0</v>
      </c>
      <c r="AG2018" s="41">
        <f t="shared" si="574"/>
        <v>0</v>
      </c>
      <c r="AH2018" s="41">
        <f t="shared" si="575"/>
        <v>1816.7382</v>
      </c>
      <c r="AI2018" s="60">
        <f t="shared" si="576"/>
        <v>403.71960000000001</v>
      </c>
      <c r="AJ2018" s="60">
        <f t="shared" si="577"/>
        <v>2270.9227500000002</v>
      </c>
      <c r="AK2018" s="60">
        <f t="shared" si="578"/>
        <v>5005.0169589041097</v>
      </c>
      <c r="AL2018" s="60">
        <f t="shared" si="579"/>
        <v>3678.6874647945206</v>
      </c>
      <c r="AM2018" s="41">
        <f t="shared" si="580"/>
        <v>3739.6601852054787</v>
      </c>
      <c r="AN2018" s="42">
        <f t="shared" si="581"/>
        <v>45715</v>
      </c>
      <c r="AO2018" s="43">
        <f t="shared" si="582"/>
        <v>10092.99</v>
      </c>
    </row>
    <row r="2019" spans="1:41" s="24" customFormat="1" ht="15.75" customHeight="1" x14ac:dyDescent="0.35">
      <c r="A2019" s="36" t="s">
        <v>27</v>
      </c>
      <c r="B2019" s="36">
        <v>202509</v>
      </c>
      <c r="C2019" s="24" t="s">
        <v>736</v>
      </c>
      <c r="D2019" s="24" t="s">
        <v>119</v>
      </c>
      <c r="E2019" s="62">
        <v>45901</v>
      </c>
      <c r="F2019" s="62">
        <v>46265</v>
      </c>
      <c r="G2019" s="37" t="s">
        <v>2285</v>
      </c>
      <c r="H2019" s="36">
        <v>652465</v>
      </c>
      <c r="I2019" s="63">
        <v>29465</v>
      </c>
      <c r="J2019" s="24" t="s">
        <v>4924</v>
      </c>
      <c r="K2019" s="63">
        <f t="shared" si="565"/>
        <v>45901</v>
      </c>
      <c r="L2019" s="55">
        <f t="shared" si="566"/>
        <v>0.04</v>
      </c>
      <c r="M2019" s="76">
        <v>0.22500000000000001</v>
      </c>
      <c r="N2019" s="62">
        <v>45901</v>
      </c>
      <c r="O2019" s="62">
        <v>46265</v>
      </c>
      <c r="P2019" s="63"/>
      <c r="Q2019" s="63"/>
      <c r="R2019" s="78">
        <v>45</v>
      </c>
      <c r="S2019" s="63" t="str">
        <f>VLOOKUP(R2019,SA!$B$3:$C$11,2,1)</f>
        <v>36-45</v>
      </c>
      <c r="T2019" s="38" t="s">
        <v>97</v>
      </c>
      <c r="U2019" s="24" t="s">
        <v>5743</v>
      </c>
      <c r="V2019" s="24">
        <v>400000</v>
      </c>
      <c r="W2019" s="39">
        <f t="shared" si="567"/>
        <v>0</v>
      </c>
      <c r="X2019" s="29">
        <f t="shared" si="568"/>
        <v>0</v>
      </c>
      <c r="Y2019" s="40">
        <f t="shared" si="569"/>
        <v>365</v>
      </c>
      <c r="Z2019" s="38">
        <f t="shared" si="570"/>
        <v>46081</v>
      </c>
      <c r="AA2019" s="41">
        <f t="shared" si="571"/>
        <v>181</v>
      </c>
      <c r="AB2019" s="24" t="s">
        <v>113</v>
      </c>
      <c r="AC2019" s="41">
        <f t="shared" si="572"/>
        <v>5496.5225999999993</v>
      </c>
      <c r="AD2019" s="41">
        <v>1</v>
      </c>
      <c r="AE2019" s="72">
        <f>INDEX(SA!$C$2:$G$11,MATCH(Details!S2019,SA!$C$2:$C$11,0),MATCH(Details!V2019,SA!$C$2:$G$2,0))*Y2019/(F2019-E2019+1)</f>
        <v>4658.07</v>
      </c>
      <c r="AF2019" s="41">
        <f t="shared" si="573"/>
        <v>0</v>
      </c>
      <c r="AG2019" s="41">
        <f t="shared" si="574"/>
        <v>0</v>
      </c>
      <c r="AH2019" s="41">
        <f t="shared" si="575"/>
        <v>838.45259999999996</v>
      </c>
      <c r="AI2019" s="60">
        <f t="shared" si="576"/>
        <v>186.3228</v>
      </c>
      <c r="AJ2019" s="60">
        <f t="shared" si="577"/>
        <v>1048.06575</v>
      </c>
      <c r="AK2019" s="60">
        <f t="shared" si="578"/>
        <v>2309.8922465753421</v>
      </c>
      <c r="AL2019" s="60">
        <f t="shared" si="579"/>
        <v>1697.7708012328765</v>
      </c>
      <c r="AM2019" s="41">
        <f t="shared" si="580"/>
        <v>1725.9106487671231</v>
      </c>
      <c r="AN2019" s="42">
        <f t="shared" si="581"/>
        <v>45715</v>
      </c>
      <c r="AO2019" s="43">
        <f t="shared" si="582"/>
        <v>4658.07</v>
      </c>
    </row>
    <row r="2020" spans="1:41" s="24" customFormat="1" ht="15.75" customHeight="1" x14ac:dyDescent="0.35">
      <c r="A2020" s="36" t="s">
        <v>27</v>
      </c>
      <c r="B2020" s="36">
        <v>202509</v>
      </c>
      <c r="C2020" s="24" t="s">
        <v>736</v>
      </c>
      <c r="D2020" s="24" t="s">
        <v>119</v>
      </c>
      <c r="E2020" s="62">
        <v>45901</v>
      </c>
      <c r="F2020" s="62">
        <v>46265</v>
      </c>
      <c r="G2020" s="37" t="s">
        <v>2286</v>
      </c>
      <c r="H2020" s="36">
        <v>652465</v>
      </c>
      <c r="I2020" s="63">
        <v>30341</v>
      </c>
      <c r="J2020" s="24" t="s">
        <v>4925</v>
      </c>
      <c r="K2020" s="63">
        <f t="shared" si="565"/>
        <v>45901</v>
      </c>
      <c r="L2020" s="55">
        <f t="shared" si="566"/>
        <v>0.04</v>
      </c>
      <c r="M2020" s="76">
        <v>0.22500000000000001</v>
      </c>
      <c r="N2020" s="62">
        <v>45901</v>
      </c>
      <c r="O2020" s="62">
        <v>46265</v>
      </c>
      <c r="P2020" s="63"/>
      <c r="Q2020" s="63"/>
      <c r="R2020" s="78">
        <v>42</v>
      </c>
      <c r="S2020" s="63" t="str">
        <f>VLOOKUP(R2020,SA!$B$3:$C$11,2,1)</f>
        <v>36-45</v>
      </c>
      <c r="T2020" s="38" t="s">
        <v>98</v>
      </c>
      <c r="U2020" s="24" t="s">
        <v>56</v>
      </c>
      <c r="V2020" s="24">
        <v>400000</v>
      </c>
      <c r="W2020" s="39">
        <f t="shared" si="567"/>
        <v>400000</v>
      </c>
      <c r="X2020" s="29">
        <f t="shared" si="568"/>
        <v>1</v>
      </c>
      <c r="Y2020" s="40">
        <f t="shared" si="569"/>
        <v>365</v>
      </c>
      <c r="Z2020" s="38">
        <f t="shared" si="570"/>
        <v>46081</v>
      </c>
      <c r="AA2020" s="41">
        <f t="shared" si="571"/>
        <v>181</v>
      </c>
      <c r="AB2020" s="24" t="s">
        <v>113</v>
      </c>
      <c r="AC2020" s="41">
        <f t="shared" si="572"/>
        <v>5496.5225999999993</v>
      </c>
      <c r="AD2020" s="41">
        <v>1</v>
      </c>
      <c r="AE2020" s="72">
        <f>INDEX(SA!$C$2:$G$11,MATCH(Details!S2020,SA!$C$2:$C$11,0),MATCH(Details!V2020,SA!$C$2:$G$2,0))*Y2020/(F2020-E2020+1)</f>
        <v>4658.07</v>
      </c>
      <c r="AF2020" s="41">
        <f t="shared" si="573"/>
        <v>0</v>
      </c>
      <c r="AG2020" s="41">
        <f t="shared" si="574"/>
        <v>0</v>
      </c>
      <c r="AH2020" s="41">
        <f t="shared" si="575"/>
        <v>838.45259999999996</v>
      </c>
      <c r="AI2020" s="60">
        <f t="shared" si="576"/>
        <v>186.3228</v>
      </c>
      <c r="AJ2020" s="60">
        <f t="shared" si="577"/>
        <v>1048.06575</v>
      </c>
      <c r="AK2020" s="60">
        <f t="shared" si="578"/>
        <v>2309.8922465753421</v>
      </c>
      <c r="AL2020" s="60">
        <f t="shared" si="579"/>
        <v>1697.7708012328765</v>
      </c>
      <c r="AM2020" s="41">
        <f t="shared" si="580"/>
        <v>1725.9106487671231</v>
      </c>
      <c r="AN2020" s="42">
        <f t="shared" si="581"/>
        <v>45715</v>
      </c>
      <c r="AO2020" s="43">
        <f t="shared" si="582"/>
        <v>4658.07</v>
      </c>
    </row>
    <row r="2021" spans="1:41" s="24" customFormat="1" ht="15.75" customHeight="1" x14ac:dyDescent="0.35">
      <c r="A2021" s="36" t="s">
        <v>27</v>
      </c>
      <c r="B2021" s="36">
        <v>202509</v>
      </c>
      <c r="C2021" s="24" t="s">
        <v>736</v>
      </c>
      <c r="D2021" s="24" t="s">
        <v>119</v>
      </c>
      <c r="E2021" s="62">
        <v>45901</v>
      </c>
      <c r="F2021" s="62">
        <v>46265</v>
      </c>
      <c r="G2021" s="37" t="s">
        <v>2287</v>
      </c>
      <c r="H2021" s="36">
        <v>652467</v>
      </c>
      <c r="I2021" s="63">
        <v>21095</v>
      </c>
      <c r="J2021" s="24" t="s">
        <v>4926</v>
      </c>
      <c r="K2021" s="63">
        <f t="shared" si="565"/>
        <v>45901</v>
      </c>
      <c r="L2021" s="55">
        <f t="shared" si="566"/>
        <v>0.04</v>
      </c>
      <c r="M2021" s="76">
        <v>0.22500000000000001</v>
      </c>
      <c r="N2021" s="62">
        <v>45901</v>
      </c>
      <c r="O2021" s="62">
        <v>46265</v>
      </c>
      <c r="P2021" s="63"/>
      <c r="Q2021" s="63"/>
      <c r="R2021" s="78">
        <v>67</v>
      </c>
      <c r="S2021" s="63" t="str">
        <f>VLOOKUP(R2021,SA!$B$3:$C$11,2,1)</f>
        <v>66-70</v>
      </c>
      <c r="T2021" s="38" t="s">
        <v>97</v>
      </c>
      <c r="U2021" s="24" t="s">
        <v>5744</v>
      </c>
      <c r="V2021" s="24">
        <v>400000</v>
      </c>
      <c r="W2021" s="39">
        <f t="shared" si="567"/>
        <v>0</v>
      </c>
      <c r="X2021" s="29">
        <f t="shared" si="568"/>
        <v>0</v>
      </c>
      <c r="Y2021" s="40">
        <f t="shared" si="569"/>
        <v>365</v>
      </c>
      <c r="Z2021" s="38">
        <f t="shared" si="570"/>
        <v>46081</v>
      </c>
      <c r="AA2021" s="41">
        <f t="shared" si="571"/>
        <v>181</v>
      </c>
      <c r="AB2021" s="24" t="s">
        <v>113</v>
      </c>
      <c r="AC2021" s="41">
        <f t="shared" si="572"/>
        <v>17021.971999999998</v>
      </c>
      <c r="AD2021" s="41">
        <v>1</v>
      </c>
      <c r="AE2021" s="72">
        <f>INDEX(SA!$C$2:$G$11,MATCH(Details!S2021,SA!$C$2:$C$11,0),MATCH(Details!V2021,SA!$C$2:$G$2,0))*Y2021/(F2021-E2021+1)</f>
        <v>14425.4</v>
      </c>
      <c r="AF2021" s="41">
        <f t="shared" si="573"/>
        <v>0</v>
      </c>
      <c r="AG2021" s="41">
        <f t="shared" si="574"/>
        <v>0</v>
      </c>
      <c r="AH2021" s="41">
        <f t="shared" si="575"/>
        <v>2596.5719999999997</v>
      </c>
      <c r="AI2021" s="60">
        <f t="shared" si="576"/>
        <v>577.01599999999996</v>
      </c>
      <c r="AJ2021" s="60">
        <f t="shared" si="577"/>
        <v>3245.7150000000001</v>
      </c>
      <c r="AK2021" s="60">
        <f t="shared" si="578"/>
        <v>7153.4175342465751</v>
      </c>
      <c r="AL2021" s="60">
        <f t="shared" si="579"/>
        <v>5257.7618876712322</v>
      </c>
      <c r="AM2021" s="41">
        <f t="shared" si="580"/>
        <v>5344.9071123287686</v>
      </c>
      <c r="AN2021" s="42">
        <f t="shared" si="581"/>
        <v>45715</v>
      </c>
      <c r="AO2021" s="43">
        <f t="shared" si="582"/>
        <v>14425.4</v>
      </c>
    </row>
    <row r="2022" spans="1:41" s="24" customFormat="1" ht="15.75" customHeight="1" x14ac:dyDescent="0.35">
      <c r="A2022" s="36" t="s">
        <v>27</v>
      </c>
      <c r="B2022" s="36">
        <v>202509</v>
      </c>
      <c r="C2022" s="24" t="s">
        <v>736</v>
      </c>
      <c r="D2022" s="24" t="s">
        <v>119</v>
      </c>
      <c r="E2022" s="62">
        <v>45901</v>
      </c>
      <c r="F2022" s="62">
        <v>46265</v>
      </c>
      <c r="G2022" s="37" t="s">
        <v>2288</v>
      </c>
      <c r="H2022" s="36">
        <v>652467</v>
      </c>
      <c r="I2022" s="63">
        <v>24267</v>
      </c>
      <c r="J2022" s="24" t="s">
        <v>4927</v>
      </c>
      <c r="K2022" s="63">
        <f t="shared" si="565"/>
        <v>45901</v>
      </c>
      <c r="L2022" s="55">
        <f t="shared" si="566"/>
        <v>0.04</v>
      </c>
      <c r="M2022" s="76">
        <v>0.22500000000000001</v>
      </c>
      <c r="N2022" s="62">
        <v>45901</v>
      </c>
      <c r="O2022" s="62">
        <v>46265</v>
      </c>
      <c r="P2022" s="63"/>
      <c r="Q2022" s="63"/>
      <c r="R2022" s="78">
        <v>59</v>
      </c>
      <c r="S2022" s="63" t="str">
        <f>VLOOKUP(R2022,SA!$B$3:$C$11,2,1)</f>
        <v>56-65</v>
      </c>
      <c r="T2022" s="38" t="s">
        <v>98</v>
      </c>
      <c r="U2022" s="24" t="s">
        <v>5747</v>
      </c>
      <c r="V2022" s="24">
        <v>400000</v>
      </c>
      <c r="W2022" s="39">
        <f t="shared" si="567"/>
        <v>0</v>
      </c>
      <c r="X2022" s="29">
        <f t="shared" si="568"/>
        <v>0</v>
      </c>
      <c r="Y2022" s="40">
        <f t="shared" si="569"/>
        <v>365</v>
      </c>
      <c r="Z2022" s="38">
        <f t="shared" si="570"/>
        <v>46081</v>
      </c>
      <c r="AA2022" s="41">
        <f t="shared" si="571"/>
        <v>181</v>
      </c>
      <c r="AB2022" s="24" t="s">
        <v>113</v>
      </c>
      <c r="AC2022" s="41">
        <f t="shared" si="572"/>
        <v>11909.7282</v>
      </c>
      <c r="AD2022" s="41">
        <v>1</v>
      </c>
      <c r="AE2022" s="72">
        <f>INDEX(SA!$C$2:$G$11,MATCH(Details!S2022,SA!$C$2:$C$11,0),MATCH(Details!V2022,SA!$C$2:$G$2,0))*Y2022/(F2022-E2022+1)</f>
        <v>10092.99</v>
      </c>
      <c r="AF2022" s="41">
        <f t="shared" si="573"/>
        <v>0</v>
      </c>
      <c r="AG2022" s="41">
        <f t="shared" si="574"/>
        <v>0</v>
      </c>
      <c r="AH2022" s="41">
        <f t="shared" si="575"/>
        <v>1816.7382</v>
      </c>
      <c r="AI2022" s="60">
        <f t="shared" si="576"/>
        <v>403.71960000000001</v>
      </c>
      <c r="AJ2022" s="60">
        <f t="shared" si="577"/>
        <v>2270.9227500000002</v>
      </c>
      <c r="AK2022" s="60">
        <f t="shared" si="578"/>
        <v>5005.0169589041097</v>
      </c>
      <c r="AL2022" s="60">
        <f t="shared" si="579"/>
        <v>3678.6874647945206</v>
      </c>
      <c r="AM2022" s="41">
        <f t="shared" si="580"/>
        <v>3739.6601852054787</v>
      </c>
      <c r="AN2022" s="42">
        <f t="shared" si="581"/>
        <v>45715</v>
      </c>
      <c r="AO2022" s="43">
        <f t="shared" si="582"/>
        <v>10092.99</v>
      </c>
    </row>
    <row r="2023" spans="1:41" s="24" customFormat="1" ht="15.75" customHeight="1" x14ac:dyDescent="0.35">
      <c r="A2023" s="36" t="s">
        <v>27</v>
      </c>
      <c r="B2023" s="36">
        <v>202509</v>
      </c>
      <c r="C2023" s="24" t="s">
        <v>736</v>
      </c>
      <c r="D2023" s="24" t="s">
        <v>119</v>
      </c>
      <c r="E2023" s="62">
        <v>45901</v>
      </c>
      <c r="F2023" s="62">
        <v>46265</v>
      </c>
      <c r="G2023" s="37" t="s">
        <v>182</v>
      </c>
      <c r="H2023" s="36">
        <v>652467</v>
      </c>
      <c r="I2023" s="63">
        <v>36004</v>
      </c>
      <c r="J2023" s="24" t="s">
        <v>4928</v>
      </c>
      <c r="K2023" s="63">
        <f t="shared" si="565"/>
        <v>45901</v>
      </c>
      <c r="L2023" s="55">
        <f t="shared" si="566"/>
        <v>0.04</v>
      </c>
      <c r="M2023" s="76">
        <v>0.22500000000000001</v>
      </c>
      <c r="N2023" s="62">
        <v>45901</v>
      </c>
      <c r="O2023" s="62">
        <v>46265</v>
      </c>
      <c r="P2023" s="63"/>
      <c r="Q2023" s="63"/>
      <c r="R2023" s="78">
        <v>27</v>
      </c>
      <c r="S2023" s="63" t="str">
        <f>VLOOKUP(R2023,SA!$B$3:$C$11,2,1)</f>
        <v>26-35</v>
      </c>
      <c r="T2023" s="38" t="s">
        <v>97</v>
      </c>
      <c r="U2023" s="24" t="s">
        <v>56</v>
      </c>
      <c r="V2023" s="24">
        <v>400000</v>
      </c>
      <c r="W2023" s="39">
        <f t="shared" si="567"/>
        <v>400000</v>
      </c>
      <c r="X2023" s="29">
        <f t="shared" si="568"/>
        <v>1</v>
      </c>
      <c r="Y2023" s="40">
        <f t="shared" si="569"/>
        <v>365</v>
      </c>
      <c r="Z2023" s="38">
        <f t="shared" si="570"/>
        <v>46081</v>
      </c>
      <c r="AA2023" s="41">
        <f t="shared" si="571"/>
        <v>181</v>
      </c>
      <c r="AB2023" s="24" t="s">
        <v>113</v>
      </c>
      <c r="AC2023" s="41">
        <f t="shared" si="572"/>
        <v>4533.0290000000005</v>
      </c>
      <c r="AD2023" s="41">
        <v>1</v>
      </c>
      <c r="AE2023" s="72">
        <f>INDEX(SA!$C$2:$G$11,MATCH(Details!S2023,SA!$C$2:$C$11,0),MATCH(Details!V2023,SA!$C$2:$G$2,0))*Y2023/(F2023-E2023+1)</f>
        <v>3841.55</v>
      </c>
      <c r="AF2023" s="41">
        <f t="shared" si="573"/>
        <v>0</v>
      </c>
      <c r="AG2023" s="41">
        <f t="shared" si="574"/>
        <v>0</v>
      </c>
      <c r="AH2023" s="41">
        <f t="shared" si="575"/>
        <v>691.47900000000004</v>
      </c>
      <c r="AI2023" s="60">
        <f t="shared" si="576"/>
        <v>153.66200000000001</v>
      </c>
      <c r="AJ2023" s="60">
        <f t="shared" si="577"/>
        <v>864.34875000000011</v>
      </c>
      <c r="AK2023" s="60">
        <f t="shared" si="578"/>
        <v>1904.9878082191783</v>
      </c>
      <c r="AL2023" s="60">
        <f t="shared" si="579"/>
        <v>1400.1660390410959</v>
      </c>
      <c r="AM2023" s="41">
        <f t="shared" si="580"/>
        <v>1423.3732109589046</v>
      </c>
      <c r="AN2023" s="42">
        <f t="shared" si="581"/>
        <v>45715</v>
      </c>
      <c r="AO2023" s="43">
        <f t="shared" si="582"/>
        <v>3841.55</v>
      </c>
    </row>
    <row r="2024" spans="1:41" s="24" customFormat="1" ht="15.75" customHeight="1" x14ac:dyDescent="0.35">
      <c r="A2024" s="36" t="s">
        <v>27</v>
      </c>
      <c r="B2024" s="36">
        <v>202509</v>
      </c>
      <c r="C2024" s="24" t="s">
        <v>736</v>
      </c>
      <c r="D2024" s="24" t="s">
        <v>119</v>
      </c>
      <c r="E2024" s="62">
        <v>45901</v>
      </c>
      <c r="F2024" s="62">
        <v>46265</v>
      </c>
      <c r="G2024" s="37" t="s">
        <v>2289</v>
      </c>
      <c r="H2024" s="36">
        <v>652468</v>
      </c>
      <c r="I2024" s="63">
        <v>23330</v>
      </c>
      <c r="J2024" s="24" t="s">
        <v>4929</v>
      </c>
      <c r="K2024" s="63">
        <f t="shared" si="565"/>
        <v>45901</v>
      </c>
      <c r="L2024" s="55">
        <f t="shared" si="566"/>
        <v>0.04</v>
      </c>
      <c r="M2024" s="76">
        <v>0.22500000000000001</v>
      </c>
      <c r="N2024" s="62">
        <v>45901</v>
      </c>
      <c r="O2024" s="62">
        <v>46265</v>
      </c>
      <c r="P2024" s="63"/>
      <c r="Q2024" s="63"/>
      <c r="R2024" s="78">
        <v>61</v>
      </c>
      <c r="S2024" s="63" t="str">
        <f>VLOOKUP(R2024,SA!$B$3:$C$11,2,1)</f>
        <v>56-65</v>
      </c>
      <c r="T2024" s="38" t="s">
        <v>98</v>
      </c>
      <c r="U2024" s="24" t="s">
        <v>5747</v>
      </c>
      <c r="V2024" s="24">
        <v>400000</v>
      </c>
      <c r="W2024" s="39">
        <f t="shared" si="567"/>
        <v>0</v>
      </c>
      <c r="X2024" s="29">
        <f t="shared" si="568"/>
        <v>0</v>
      </c>
      <c r="Y2024" s="40">
        <f t="shared" si="569"/>
        <v>365</v>
      </c>
      <c r="Z2024" s="38">
        <f t="shared" si="570"/>
        <v>46081</v>
      </c>
      <c r="AA2024" s="41">
        <f t="shared" si="571"/>
        <v>181</v>
      </c>
      <c r="AB2024" s="24" t="s">
        <v>113</v>
      </c>
      <c r="AC2024" s="41">
        <f t="shared" si="572"/>
        <v>11909.7282</v>
      </c>
      <c r="AD2024" s="41">
        <v>1</v>
      </c>
      <c r="AE2024" s="72">
        <f>INDEX(SA!$C$2:$G$11,MATCH(Details!S2024,SA!$C$2:$C$11,0),MATCH(Details!V2024,SA!$C$2:$G$2,0))*Y2024/(F2024-E2024+1)</f>
        <v>10092.99</v>
      </c>
      <c r="AF2024" s="41">
        <f t="shared" si="573"/>
        <v>0</v>
      </c>
      <c r="AG2024" s="41">
        <f t="shared" si="574"/>
        <v>0</v>
      </c>
      <c r="AH2024" s="41">
        <f t="shared" si="575"/>
        <v>1816.7382</v>
      </c>
      <c r="AI2024" s="60">
        <f t="shared" si="576"/>
        <v>403.71960000000001</v>
      </c>
      <c r="AJ2024" s="60">
        <f t="shared" si="577"/>
        <v>2270.9227500000002</v>
      </c>
      <c r="AK2024" s="60">
        <f t="shared" si="578"/>
        <v>5005.0169589041097</v>
      </c>
      <c r="AL2024" s="60">
        <f t="shared" si="579"/>
        <v>3678.6874647945206</v>
      </c>
      <c r="AM2024" s="41">
        <f t="shared" si="580"/>
        <v>3739.6601852054787</v>
      </c>
      <c r="AN2024" s="42">
        <f t="shared" si="581"/>
        <v>45715</v>
      </c>
      <c r="AO2024" s="43">
        <f t="shared" si="582"/>
        <v>10092.99</v>
      </c>
    </row>
    <row r="2025" spans="1:41" s="24" customFormat="1" ht="15.75" customHeight="1" x14ac:dyDescent="0.35">
      <c r="A2025" s="36" t="s">
        <v>27</v>
      </c>
      <c r="B2025" s="36">
        <v>202509</v>
      </c>
      <c r="C2025" s="24" t="s">
        <v>736</v>
      </c>
      <c r="D2025" s="24" t="s">
        <v>119</v>
      </c>
      <c r="E2025" s="62">
        <v>45901</v>
      </c>
      <c r="F2025" s="62">
        <v>46265</v>
      </c>
      <c r="G2025" s="37" t="s">
        <v>2290</v>
      </c>
      <c r="H2025" s="36">
        <v>652468</v>
      </c>
      <c r="I2025" s="63">
        <v>21555</v>
      </c>
      <c r="J2025" s="24" t="s">
        <v>4930</v>
      </c>
      <c r="K2025" s="63">
        <f t="shared" si="565"/>
        <v>45901</v>
      </c>
      <c r="L2025" s="55">
        <f t="shared" si="566"/>
        <v>0.04</v>
      </c>
      <c r="M2025" s="76">
        <v>0.22500000000000001</v>
      </c>
      <c r="N2025" s="62">
        <v>45901</v>
      </c>
      <c r="O2025" s="62">
        <v>46265</v>
      </c>
      <c r="P2025" s="63"/>
      <c r="Q2025" s="63"/>
      <c r="R2025" s="78">
        <v>66</v>
      </c>
      <c r="S2025" s="63" t="str">
        <f>VLOOKUP(R2025,SA!$B$3:$C$11,2,1)</f>
        <v>66-70</v>
      </c>
      <c r="T2025" s="38" t="s">
        <v>97</v>
      </c>
      <c r="U2025" s="24" t="s">
        <v>5744</v>
      </c>
      <c r="V2025" s="24">
        <v>400000</v>
      </c>
      <c r="W2025" s="39">
        <f t="shared" si="567"/>
        <v>0</v>
      </c>
      <c r="X2025" s="29">
        <f t="shared" si="568"/>
        <v>0</v>
      </c>
      <c r="Y2025" s="40">
        <f t="shared" si="569"/>
        <v>365</v>
      </c>
      <c r="Z2025" s="38">
        <f t="shared" si="570"/>
        <v>46081</v>
      </c>
      <c r="AA2025" s="41">
        <f t="shared" si="571"/>
        <v>181</v>
      </c>
      <c r="AB2025" s="24" t="s">
        <v>113</v>
      </c>
      <c r="AC2025" s="41">
        <f t="shared" si="572"/>
        <v>17021.971999999998</v>
      </c>
      <c r="AD2025" s="41">
        <v>1</v>
      </c>
      <c r="AE2025" s="72">
        <f>INDEX(SA!$C$2:$G$11,MATCH(Details!S2025,SA!$C$2:$C$11,0),MATCH(Details!V2025,SA!$C$2:$G$2,0))*Y2025/(F2025-E2025+1)</f>
        <v>14425.4</v>
      </c>
      <c r="AF2025" s="41">
        <f t="shared" si="573"/>
        <v>0</v>
      </c>
      <c r="AG2025" s="41">
        <f t="shared" si="574"/>
        <v>0</v>
      </c>
      <c r="AH2025" s="41">
        <f t="shared" si="575"/>
        <v>2596.5719999999997</v>
      </c>
      <c r="AI2025" s="60">
        <f t="shared" si="576"/>
        <v>577.01599999999996</v>
      </c>
      <c r="AJ2025" s="60">
        <f t="shared" si="577"/>
        <v>3245.7150000000001</v>
      </c>
      <c r="AK2025" s="60">
        <f t="shared" si="578"/>
        <v>7153.4175342465751</v>
      </c>
      <c r="AL2025" s="60">
        <f t="shared" si="579"/>
        <v>5257.7618876712322</v>
      </c>
      <c r="AM2025" s="41">
        <f t="shared" si="580"/>
        <v>5344.9071123287686</v>
      </c>
      <c r="AN2025" s="42">
        <f t="shared" si="581"/>
        <v>45715</v>
      </c>
      <c r="AO2025" s="43">
        <f t="shared" si="582"/>
        <v>14425.4</v>
      </c>
    </row>
    <row r="2026" spans="1:41" s="24" customFormat="1" ht="15.75" customHeight="1" x14ac:dyDescent="0.35">
      <c r="A2026" s="36" t="s">
        <v>27</v>
      </c>
      <c r="B2026" s="36">
        <v>202509</v>
      </c>
      <c r="C2026" s="24" t="s">
        <v>736</v>
      </c>
      <c r="D2026" s="24" t="s">
        <v>119</v>
      </c>
      <c r="E2026" s="62">
        <v>45901</v>
      </c>
      <c r="F2026" s="62">
        <v>46265</v>
      </c>
      <c r="G2026" s="37" t="s">
        <v>516</v>
      </c>
      <c r="H2026" s="36">
        <v>652468</v>
      </c>
      <c r="I2026" s="63">
        <v>35656</v>
      </c>
      <c r="J2026" s="24" t="s">
        <v>4931</v>
      </c>
      <c r="K2026" s="63">
        <f t="shared" si="565"/>
        <v>45901</v>
      </c>
      <c r="L2026" s="55">
        <f t="shared" si="566"/>
        <v>0.04</v>
      </c>
      <c r="M2026" s="76">
        <v>0.22500000000000001</v>
      </c>
      <c r="N2026" s="62">
        <v>45901</v>
      </c>
      <c r="O2026" s="62">
        <v>46265</v>
      </c>
      <c r="P2026" s="63"/>
      <c r="Q2026" s="63"/>
      <c r="R2026" s="78">
        <v>28</v>
      </c>
      <c r="S2026" s="63" t="str">
        <f>VLOOKUP(R2026,SA!$B$3:$C$11,2,1)</f>
        <v>26-35</v>
      </c>
      <c r="T2026" s="38" t="s">
        <v>98</v>
      </c>
      <c r="U2026" s="24" t="s">
        <v>56</v>
      </c>
      <c r="V2026" s="24">
        <v>400000</v>
      </c>
      <c r="W2026" s="39">
        <f t="shared" si="567"/>
        <v>400000</v>
      </c>
      <c r="X2026" s="29">
        <f t="shared" si="568"/>
        <v>1</v>
      </c>
      <c r="Y2026" s="40">
        <f t="shared" si="569"/>
        <v>365</v>
      </c>
      <c r="Z2026" s="38">
        <f t="shared" si="570"/>
        <v>46081</v>
      </c>
      <c r="AA2026" s="41">
        <f t="shared" si="571"/>
        <v>181</v>
      </c>
      <c r="AB2026" s="24" t="s">
        <v>113</v>
      </c>
      <c r="AC2026" s="41">
        <f t="shared" si="572"/>
        <v>4533.0290000000005</v>
      </c>
      <c r="AD2026" s="41">
        <v>1</v>
      </c>
      <c r="AE2026" s="72">
        <f>INDEX(SA!$C$2:$G$11,MATCH(Details!S2026,SA!$C$2:$C$11,0),MATCH(Details!V2026,SA!$C$2:$G$2,0))*Y2026/(F2026-E2026+1)</f>
        <v>3841.55</v>
      </c>
      <c r="AF2026" s="41">
        <f t="shared" si="573"/>
        <v>0</v>
      </c>
      <c r="AG2026" s="41">
        <f t="shared" si="574"/>
        <v>0</v>
      </c>
      <c r="AH2026" s="41">
        <f t="shared" si="575"/>
        <v>691.47900000000004</v>
      </c>
      <c r="AI2026" s="60">
        <f t="shared" si="576"/>
        <v>153.66200000000001</v>
      </c>
      <c r="AJ2026" s="60">
        <f t="shared" si="577"/>
        <v>864.34875000000011</v>
      </c>
      <c r="AK2026" s="60">
        <f t="shared" si="578"/>
        <v>1904.9878082191783</v>
      </c>
      <c r="AL2026" s="60">
        <f t="shared" si="579"/>
        <v>1400.1660390410959</v>
      </c>
      <c r="AM2026" s="41">
        <f t="shared" si="580"/>
        <v>1423.3732109589046</v>
      </c>
      <c r="AN2026" s="42">
        <f t="shared" si="581"/>
        <v>45715</v>
      </c>
      <c r="AO2026" s="43">
        <f t="shared" si="582"/>
        <v>3841.55</v>
      </c>
    </row>
    <row r="2027" spans="1:41" s="24" customFormat="1" ht="15.75" customHeight="1" x14ac:dyDescent="0.35">
      <c r="A2027" s="36" t="s">
        <v>27</v>
      </c>
      <c r="B2027" s="36">
        <v>202509</v>
      </c>
      <c r="C2027" s="24" t="s">
        <v>736</v>
      </c>
      <c r="D2027" s="24" t="s">
        <v>119</v>
      </c>
      <c r="E2027" s="62">
        <v>45901</v>
      </c>
      <c r="F2027" s="62">
        <v>46265</v>
      </c>
      <c r="G2027" s="37" t="s">
        <v>2291</v>
      </c>
      <c r="H2027" s="36">
        <v>652470</v>
      </c>
      <c r="I2027" s="63">
        <v>23408</v>
      </c>
      <c r="J2027" s="24" t="s">
        <v>4932</v>
      </c>
      <c r="K2027" s="63">
        <f t="shared" si="565"/>
        <v>45901</v>
      </c>
      <c r="L2027" s="55">
        <f t="shared" si="566"/>
        <v>0.04</v>
      </c>
      <c r="M2027" s="76">
        <v>0.22500000000000001</v>
      </c>
      <c r="N2027" s="62">
        <v>45901</v>
      </c>
      <c r="O2027" s="62">
        <v>46265</v>
      </c>
      <c r="P2027" s="63"/>
      <c r="Q2027" s="63"/>
      <c r="R2027" s="78">
        <v>61</v>
      </c>
      <c r="S2027" s="63" t="str">
        <f>VLOOKUP(R2027,SA!$B$3:$C$11,2,1)</f>
        <v>56-65</v>
      </c>
      <c r="T2027" s="38" t="s">
        <v>97</v>
      </c>
      <c r="U2027" s="24" t="s">
        <v>5744</v>
      </c>
      <c r="V2027" s="24">
        <v>400000</v>
      </c>
      <c r="W2027" s="39">
        <f t="shared" si="567"/>
        <v>0</v>
      </c>
      <c r="X2027" s="29">
        <f t="shared" si="568"/>
        <v>0</v>
      </c>
      <c r="Y2027" s="40">
        <f t="shared" si="569"/>
        <v>365</v>
      </c>
      <c r="Z2027" s="38">
        <f t="shared" si="570"/>
        <v>46081</v>
      </c>
      <c r="AA2027" s="41">
        <f t="shared" si="571"/>
        <v>181</v>
      </c>
      <c r="AB2027" s="24" t="s">
        <v>113</v>
      </c>
      <c r="AC2027" s="41">
        <f t="shared" si="572"/>
        <v>11909.7282</v>
      </c>
      <c r="AD2027" s="41">
        <v>1</v>
      </c>
      <c r="AE2027" s="72">
        <f>INDEX(SA!$C$2:$G$11,MATCH(Details!S2027,SA!$C$2:$C$11,0),MATCH(Details!V2027,SA!$C$2:$G$2,0))*Y2027/(F2027-E2027+1)</f>
        <v>10092.99</v>
      </c>
      <c r="AF2027" s="41">
        <f t="shared" si="573"/>
        <v>0</v>
      </c>
      <c r="AG2027" s="41">
        <f t="shared" si="574"/>
        <v>0</v>
      </c>
      <c r="AH2027" s="41">
        <f t="shared" si="575"/>
        <v>1816.7382</v>
      </c>
      <c r="AI2027" s="60">
        <f t="shared" si="576"/>
        <v>403.71960000000001</v>
      </c>
      <c r="AJ2027" s="60">
        <f t="shared" si="577"/>
        <v>2270.9227500000002</v>
      </c>
      <c r="AK2027" s="60">
        <f t="shared" si="578"/>
        <v>5005.0169589041097</v>
      </c>
      <c r="AL2027" s="60">
        <f t="shared" si="579"/>
        <v>3678.6874647945206</v>
      </c>
      <c r="AM2027" s="41">
        <f t="shared" si="580"/>
        <v>3739.6601852054787</v>
      </c>
      <c r="AN2027" s="42">
        <f t="shared" si="581"/>
        <v>45715</v>
      </c>
      <c r="AO2027" s="43">
        <f t="shared" si="582"/>
        <v>10092.99</v>
      </c>
    </row>
    <row r="2028" spans="1:41" s="24" customFormat="1" ht="15.75" customHeight="1" x14ac:dyDescent="0.35">
      <c r="A2028" s="36" t="s">
        <v>27</v>
      </c>
      <c r="B2028" s="36">
        <v>202509</v>
      </c>
      <c r="C2028" s="24" t="s">
        <v>736</v>
      </c>
      <c r="D2028" s="24" t="s">
        <v>119</v>
      </c>
      <c r="E2028" s="62">
        <v>45901</v>
      </c>
      <c r="F2028" s="62">
        <v>46265</v>
      </c>
      <c r="G2028" s="37" t="s">
        <v>2292</v>
      </c>
      <c r="H2028" s="36">
        <v>652470</v>
      </c>
      <c r="I2028" s="63">
        <v>26246</v>
      </c>
      <c r="J2028" s="24" t="s">
        <v>4933</v>
      </c>
      <c r="K2028" s="63">
        <f t="shared" si="565"/>
        <v>45901</v>
      </c>
      <c r="L2028" s="55">
        <f t="shared" si="566"/>
        <v>0.04</v>
      </c>
      <c r="M2028" s="76">
        <v>0.22500000000000001</v>
      </c>
      <c r="N2028" s="62">
        <v>45901</v>
      </c>
      <c r="O2028" s="62">
        <v>46265</v>
      </c>
      <c r="P2028" s="63"/>
      <c r="Q2028" s="63"/>
      <c r="R2028" s="78">
        <v>53</v>
      </c>
      <c r="S2028" s="63" t="str">
        <f>VLOOKUP(R2028,SA!$B$3:$C$11,2,1)</f>
        <v>46-55</v>
      </c>
      <c r="T2028" s="38" t="s">
        <v>98</v>
      </c>
      <c r="U2028" s="24" t="s">
        <v>5747</v>
      </c>
      <c r="V2028" s="24">
        <v>400000</v>
      </c>
      <c r="W2028" s="39">
        <f t="shared" si="567"/>
        <v>0</v>
      </c>
      <c r="X2028" s="29">
        <f t="shared" si="568"/>
        <v>0</v>
      </c>
      <c r="Y2028" s="40">
        <f t="shared" si="569"/>
        <v>365</v>
      </c>
      <c r="Z2028" s="38">
        <f t="shared" si="570"/>
        <v>46081</v>
      </c>
      <c r="AA2028" s="41">
        <f t="shared" si="571"/>
        <v>181</v>
      </c>
      <c r="AB2028" s="24" t="s">
        <v>113</v>
      </c>
      <c r="AC2028" s="41">
        <f t="shared" si="572"/>
        <v>8108.2165999999997</v>
      </c>
      <c r="AD2028" s="41">
        <v>1</v>
      </c>
      <c r="AE2028" s="72">
        <f>INDEX(SA!$C$2:$G$11,MATCH(Details!S2028,SA!$C$2:$C$11,0),MATCH(Details!V2028,SA!$C$2:$G$2,0))*Y2028/(F2028-E2028+1)</f>
        <v>6871.37</v>
      </c>
      <c r="AF2028" s="41">
        <f t="shared" si="573"/>
        <v>0</v>
      </c>
      <c r="AG2028" s="41">
        <f t="shared" si="574"/>
        <v>0</v>
      </c>
      <c r="AH2028" s="41">
        <f t="shared" si="575"/>
        <v>1236.8465999999999</v>
      </c>
      <c r="AI2028" s="60">
        <f t="shared" si="576"/>
        <v>274.85480000000001</v>
      </c>
      <c r="AJ2028" s="60">
        <f t="shared" si="577"/>
        <v>1546.05825</v>
      </c>
      <c r="AK2028" s="60">
        <f t="shared" si="578"/>
        <v>3407.446493150685</v>
      </c>
      <c r="AL2028" s="60">
        <f t="shared" si="579"/>
        <v>2504.4731724657536</v>
      </c>
      <c r="AM2028" s="41">
        <f t="shared" si="580"/>
        <v>2545.9837775342462</v>
      </c>
      <c r="AN2028" s="42">
        <f t="shared" si="581"/>
        <v>45715</v>
      </c>
      <c r="AO2028" s="43">
        <f t="shared" si="582"/>
        <v>6871.37</v>
      </c>
    </row>
    <row r="2029" spans="1:41" s="24" customFormat="1" ht="15.75" customHeight="1" x14ac:dyDescent="0.35">
      <c r="A2029" s="36" t="s">
        <v>27</v>
      </c>
      <c r="B2029" s="36">
        <v>202509</v>
      </c>
      <c r="C2029" s="24" t="s">
        <v>736</v>
      </c>
      <c r="D2029" s="24" t="s">
        <v>119</v>
      </c>
      <c r="E2029" s="62">
        <v>45901</v>
      </c>
      <c r="F2029" s="62">
        <v>46265</v>
      </c>
      <c r="G2029" s="37" t="s">
        <v>132</v>
      </c>
      <c r="H2029" s="36">
        <v>652470</v>
      </c>
      <c r="I2029" s="63">
        <v>36561</v>
      </c>
      <c r="J2029" s="24" t="s">
        <v>4934</v>
      </c>
      <c r="K2029" s="63">
        <f t="shared" si="565"/>
        <v>45901</v>
      </c>
      <c r="L2029" s="55">
        <f t="shared" si="566"/>
        <v>0.04</v>
      </c>
      <c r="M2029" s="76">
        <v>0.22500000000000001</v>
      </c>
      <c r="N2029" s="62">
        <v>45901</v>
      </c>
      <c r="O2029" s="62">
        <v>46265</v>
      </c>
      <c r="P2029" s="63"/>
      <c r="Q2029" s="63"/>
      <c r="R2029" s="78">
        <v>25</v>
      </c>
      <c r="S2029" s="63" t="str">
        <f>VLOOKUP(R2029,SA!$B$3:$C$11,2,1)</f>
        <v>0-25</v>
      </c>
      <c r="T2029" s="38" t="s">
        <v>97</v>
      </c>
      <c r="U2029" s="24" t="s">
        <v>56</v>
      </c>
      <c r="V2029" s="24">
        <v>400000</v>
      </c>
      <c r="W2029" s="39">
        <f t="shared" si="567"/>
        <v>400000</v>
      </c>
      <c r="X2029" s="29">
        <f t="shared" si="568"/>
        <v>1</v>
      </c>
      <c r="Y2029" s="40">
        <f t="shared" si="569"/>
        <v>365</v>
      </c>
      <c r="Z2029" s="38">
        <f t="shared" si="570"/>
        <v>46081</v>
      </c>
      <c r="AA2029" s="41">
        <f t="shared" si="571"/>
        <v>181</v>
      </c>
      <c r="AB2029" s="24" t="s">
        <v>113</v>
      </c>
      <c r="AC2029" s="41">
        <f t="shared" si="572"/>
        <v>4043.8364000000001</v>
      </c>
      <c r="AD2029" s="41">
        <v>1</v>
      </c>
      <c r="AE2029" s="72">
        <f>INDEX(SA!$C$2:$G$11,MATCH(Details!S2029,SA!$C$2:$C$11,0),MATCH(Details!V2029,SA!$C$2:$G$2,0))*Y2029/(F2029-E2029+1)</f>
        <v>3426.98</v>
      </c>
      <c r="AF2029" s="41">
        <f t="shared" si="573"/>
        <v>0</v>
      </c>
      <c r="AG2029" s="41">
        <f t="shared" si="574"/>
        <v>0</v>
      </c>
      <c r="AH2029" s="41">
        <f t="shared" si="575"/>
        <v>616.85640000000001</v>
      </c>
      <c r="AI2029" s="60">
        <f t="shared" si="576"/>
        <v>137.07920000000001</v>
      </c>
      <c r="AJ2029" s="60">
        <f t="shared" si="577"/>
        <v>771.07050000000004</v>
      </c>
      <c r="AK2029" s="60">
        <f t="shared" si="578"/>
        <v>1699.4065205479453</v>
      </c>
      <c r="AL2029" s="60">
        <f t="shared" si="579"/>
        <v>1249.0637926027398</v>
      </c>
      <c r="AM2029" s="41">
        <f t="shared" si="580"/>
        <v>1269.7665073972601</v>
      </c>
      <c r="AN2029" s="42">
        <f t="shared" si="581"/>
        <v>45715</v>
      </c>
      <c r="AO2029" s="43">
        <f t="shared" si="582"/>
        <v>3426.98</v>
      </c>
    </row>
    <row r="2030" spans="1:41" s="24" customFormat="1" ht="15.75" customHeight="1" x14ac:dyDescent="0.35">
      <c r="A2030" s="36" t="s">
        <v>27</v>
      </c>
      <c r="B2030" s="36">
        <v>202509</v>
      </c>
      <c r="C2030" s="24" t="s">
        <v>736</v>
      </c>
      <c r="D2030" s="24" t="s">
        <v>119</v>
      </c>
      <c r="E2030" s="62">
        <v>45901</v>
      </c>
      <c r="F2030" s="62">
        <v>46265</v>
      </c>
      <c r="G2030" s="37" t="s">
        <v>2293</v>
      </c>
      <c r="H2030" s="36">
        <v>652471</v>
      </c>
      <c r="I2030" s="63">
        <v>29682</v>
      </c>
      <c r="J2030" s="24" t="s">
        <v>4935</v>
      </c>
      <c r="K2030" s="63">
        <f t="shared" si="565"/>
        <v>45901</v>
      </c>
      <c r="L2030" s="55">
        <f t="shared" si="566"/>
        <v>0.04</v>
      </c>
      <c r="M2030" s="76">
        <v>0.22500000000000001</v>
      </c>
      <c r="N2030" s="62">
        <v>45901</v>
      </c>
      <c r="O2030" s="62">
        <v>46265</v>
      </c>
      <c r="P2030" s="63"/>
      <c r="Q2030" s="63"/>
      <c r="R2030" s="78">
        <v>44</v>
      </c>
      <c r="S2030" s="63" t="str">
        <f>VLOOKUP(R2030,SA!$B$3:$C$11,2,1)</f>
        <v>36-45</v>
      </c>
      <c r="T2030" s="38" t="s">
        <v>98</v>
      </c>
      <c r="U2030" s="24" t="s">
        <v>5747</v>
      </c>
      <c r="V2030" s="24">
        <v>400000</v>
      </c>
      <c r="W2030" s="39">
        <f t="shared" si="567"/>
        <v>0</v>
      </c>
      <c r="X2030" s="29">
        <f t="shared" si="568"/>
        <v>0</v>
      </c>
      <c r="Y2030" s="40">
        <f t="shared" si="569"/>
        <v>365</v>
      </c>
      <c r="Z2030" s="38">
        <f t="shared" si="570"/>
        <v>46081</v>
      </c>
      <c r="AA2030" s="41">
        <f t="shared" si="571"/>
        <v>181</v>
      </c>
      <c r="AB2030" s="24" t="s">
        <v>113</v>
      </c>
      <c r="AC2030" s="41">
        <f t="shared" si="572"/>
        <v>5496.5225999999993</v>
      </c>
      <c r="AD2030" s="41">
        <v>1</v>
      </c>
      <c r="AE2030" s="72">
        <f>INDEX(SA!$C$2:$G$11,MATCH(Details!S2030,SA!$C$2:$C$11,0),MATCH(Details!V2030,SA!$C$2:$G$2,0))*Y2030/(F2030-E2030+1)</f>
        <v>4658.07</v>
      </c>
      <c r="AF2030" s="41">
        <f t="shared" si="573"/>
        <v>0</v>
      </c>
      <c r="AG2030" s="41">
        <f t="shared" si="574"/>
        <v>0</v>
      </c>
      <c r="AH2030" s="41">
        <f t="shared" si="575"/>
        <v>838.45259999999996</v>
      </c>
      <c r="AI2030" s="60">
        <f t="shared" si="576"/>
        <v>186.3228</v>
      </c>
      <c r="AJ2030" s="60">
        <f t="shared" si="577"/>
        <v>1048.06575</v>
      </c>
      <c r="AK2030" s="60">
        <f t="shared" si="578"/>
        <v>2309.8922465753421</v>
      </c>
      <c r="AL2030" s="60">
        <f t="shared" si="579"/>
        <v>1697.7708012328765</v>
      </c>
      <c r="AM2030" s="41">
        <f t="shared" si="580"/>
        <v>1725.9106487671231</v>
      </c>
      <c r="AN2030" s="42">
        <f t="shared" si="581"/>
        <v>45715</v>
      </c>
      <c r="AO2030" s="43">
        <f t="shared" si="582"/>
        <v>4658.07</v>
      </c>
    </row>
    <row r="2031" spans="1:41" s="24" customFormat="1" ht="15.75" customHeight="1" x14ac:dyDescent="0.35">
      <c r="A2031" s="36" t="s">
        <v>27</v>
      </c>
      <c r="B2031" s="36">
        <v>202509</v>
      </c>
      <c r="C2031" s="24" t="s">
        <v>736</v>
      </c>
      <c r="D2031" s="24" t="s">
        <v>119</v>
      </c>
      <c r="E2031" s="62">
        <v>45901</v>
      </c>
      <c r="F2031" s="62">
        <v>46265</v>
      </c>
      <c r="G2031" s="37" t="s">
        <v>2294</v>
      </c>
      <c r="H2031" s="36">
        <v>652471</v>
      </c>
      <c r="I2031" s="63">
        <v>27895</v>
      </c>
      <c r="J2031" s="24" t="s">
        <v>4936</v>
      </c>
      <c r="K2031" s="63">
        <f t="shared" si="565"/>
        <v>45901</v>
      </c>
      <c r="L2031" s="55">
        <f t="shared" si="566"/>
        <v>0.04</v>
      </c>
      <c r="M2031" s="76">
        <v>0.22500000000000001</v>
      </c>
      <c r="N2031" s="62">
        <v>45901</v>
      </c>
      <c r="O2031" s="62">
        <v>46265</v>
      </c>
      <c r="P2031" s="63"/>
      <c r="Q2031" s="63"/>
      <c r="R2031" s="78">
        <v>49</v>
      </c>
      <c r="S2031" s="63" t="str">
        <f>VLOOKUP(R2031,SA!$B$3:$C$11,2,1)</f>
        <v>46-55</v>
      </c>
      <c r="T2031" s="38" t="s">
        <v>97</v>
      </c>
      <c r="U2031" s="24" t="s">
        <v>5744</v>
      </c>
      <c r="V2031" s="24">
        <v>400000</v>
      </c>
      <c r="W2031" s="39">
        <f t="shared" si="567"/>
        <v>0</v>
      </c>
      <c r="X2031" s="29">
        <f t="shared" si="568"/>
        <v>0</v>
      </c>
      <c r="Y2031" s="40">
        <f t="shared" si="569"/>
        <v>365</v>
      </c>
      <c r="Z2031" s="38">
        <f t="shared" si="570"/>
        <v>46081</v>
      </c>
      <c r="AA2031" s="41">
        <f t="shared" si="571"/>
        <v>181</v>
      </c>
      <c r="AB2031" s="24" t="s">
        <v>113</v>
      </c>
      <c r="AC2031" s="41">
        <f t="shared" si="572"/>
        <v>8108.2165999999997</v>
      </c>
      <c r="AD2031" s="41">
        <v>1</v>
      </c>
      <c r="AE2031" s="72">
        <f>INDEX(SA!$C$2:$G$11,MATCH(Details!S2031,SA!$C$2:$C$11,0),MATCH(Details!V2031,SA!$C$2:$G$2,0))*Y2031/(F2031-E2031+1)</f>
        <v>6871.37</v>
      </c>
      <c r="AF2031" s="41">
        <f t="shared" si="573"/>
        <v>0</v>
      </c>
      <c r="AG2031" s="41">
        <f t="shared" si="574"/>
        <v>0</v>
      </c>
      <c r="AH2031" s="41">
        <f t="shared" si="575"/>
        <v>1236.8465999999999</v>
      </c>
      <c r="AI2031" s="60">
        <f t="shared" si="576"/>
        <v>274.85480000000001</v>
      </c>
      <c r="AJ2031" s="60">
        <f t="shared" si="577"/>
        <v>1546.05825</v>
      </c>
      <c r="AK2031" s="60">
        <f t="shared" si="578"/>
        <v>3407.446493150685</v>
      </c>
      <c r="AL2031" s="60">
        <f t="shared" si="579"/>
        <v>2504.4731724657536</v>
      </c>
      <c r="AM2031" s="41">
        <f t="shared" si="580"/>
        <v>2545.9837775342462</v>
      </c>
      <c r="AN2031" s="42">
        <f t="shared" si="581"/>
        <v>45715</v>
      </c>
      <c r="AO2031" s="43">
        <f t="shared" si="582"/>
        <v>6871.37</v>
      </c>
    </row>
    <row r="2032" spans="1:41" s="24" customFormat="1" ht="15.75" customHeight="1" x14ac:dyDescent="0.35">
      <c r="A2032" s="36" t="s">
        <v>27</v>
      </c>
      <c r="B2032" s="36">
        <v>202509</v>
      </c>
      <c r="C2032" s="24" t="s">
        <v>736</v>
      </c>
      <c r="D2032" s="24" t="s">
        <v>119</v>
      </c>
      <c r="E2032" s="62">
        <v>45901</v>
      </c>
      <c r="F2032" s="62">
        <v>46265</v>
      </c>
      <c r="G2032" s="37" t="s">
        <v>279</v>
      </c>
      <c r="H2032" s="36">
        <v>652471</v>
      </c>
      <c r="I2032" s="63">
        <v>36704</v>
      </c>
      <c r="J2032" s="24" t="s">
        <v>4937</v>
      </c>
      <c r="K2032" s="63">
        <f t="shared" si="565"/>
        <v>45901</v>
      </c>
      <c r="L2032" s="55">
        <f t="shared" si="566"/>
        <v>0.04</v>
      </c>
      <c r="M2032" s="76">
        <v>0.22500000000000001</v>
      </c>
      <c r="N2032" s="62">
        <v>45901</v>
      </c>
      <c r="O2032" s="62">
        <v>46265</v>
      </c>
      <c r="P2032" s="63"/>
      <c r="Q2032" s="63"/>
      <c r="R2032" s="78">
        <v>25</v>
      </c>
      <c r="S2032" s="63" t="str">
        <f>VLOOKUP(R2032,SA!$B$3:$C$11,2,1)</f>
        <v>0-25</v>
      </c>
      <c r="T2032" s="38" t="s">
        <v>97</v>
      </c>
      <c r="U2032" s="24" t="s">
        <v>56</v>
      </c>
      <c r="V2032" s="24">
        <v>400000</v>
      </c>
      <c r="W2032" s="39">
        <f t="shared" si="567"/>
        <v>400000</v>
      </c>
      <c r="X2032" s="29">
        <f t="shared" si="568"/>
        <v>1</v>
      </c>
      <c r="Y2032" s="40">
        <f t="shared" si="569"/>
        <v>365</v>
      </c>
      <c r="Z2032" s="38">
        <f t="shared" si="570"/>
        <v>46081</v>
      </c>
      <c r="AA2032" s="41">
        <f t="shared" si="571"/>
        <v>181</v>
      </c>
      <c r="AB2032" s="24" t="s">
        <v>113</v>
      </c>
      <c r="AC2032" s="41">
        <f t="shared" si="572"/>
        <v>4043.8364000000001</v>
      </c>
      <c r="AD2032" s="41">
        <v>1</v>
      </c>
      <c r="AE2032" s="72">
        <f>INDEX(SA!$C$2:$G$11,MATCH(Details!S2032,SA!$C$2:$C$11,0),MATCH(Details!V2032,SA!$C$2:$G$2,0))*Y2032/(F2032-E2032+1)</f>
        <v>3426.98</v>
      </c>
      <c r="AF2032" s="41">
        <f t="shared" si="573"/>
        <v>0</v>
      </c>
      <c r="AG2032" s="41">
        <f t="shared" si="574"/>
        <v>0</v>
      </c>
      <c r="AH2032" s="41">
        <f t="shared" si="575"/>
        <v>616.85640000000001</v>
      </c>
      <c r="AI2032" s="60">
        <f t="shared" si="576"/>
        <v>137.07920000000001</v>
      </c>
      <c r="AJ2032" s="60">
        <f t="shared" si="577"/>
        <v>771.07050000000004</v>
      </c>
      <c r="AK2032" s="60">
        <f t="shared" si="578"/>
        <v>1699.4065205479453</v>
      </c>
      <c r="AL2032" s="60">
        <f t="shared" si="579"/>
        <v>1249.0637926027398</v>
      </c>
      <c r="AM2032" s="41">
        <f t="shared" si="580"/>
        <v>1269.7665073972601</v>
      </c>
      <c r="AN2032" s="42">
        <f t="shared" si="581"/>
        <v>45715</v>
      </c>
      <c r="AO2032" s="43">
        <f t="shared" si="582"/>
        <v>3426.98</v>
      </c>
    </row>
    <row r="2033" spans="1:41" s="24" customFormat="1" ht="15.75" customHeight="1" x14ac:dyDescent="0.35">
      <c r="A2033" s="36" t="s">
        <v>27</v>
      </c>
      <c r="B2033" s="36">
        <v>202509</v>
      </c>
      <c r="C2033" s="24" t="s">
        <v>736</v>
      </c>
      <c r="D2033" s="24" t="s">
        <v>119</v>
      </c>
      <c r="E2033" s="62">
        <v>45901</v>
      </c>
      <c r="F2033" s="62">
        <v>46265</v>
      </c>
      <c r="G2033" s="37" t="s">
        <v>2295</v>
      </c>
      <c r="H2033" s="36">
        <v>652472</v>
      </c>
      <c r="I2033" s="63">
        <v>24654</v>
      </c>
      <c r="J2033" s="24" t="s">
        <v>4938</v>
      </c>
      <c r="K2033" s="63">
        <f t="shared" si="565"/>
        <v>45901</v>
      </c>
      <c r="L2033" s="55">
        <f t="shared" si="566"/>
        <v>0.04</v>
      </c>
      <c r="M2033" s="76">
        <v>0.22500000000000001</v>
      </c>
      <c r="N2033" s="62">
        <v>45901</v>
      </c>
      <c r="O2033" s="62">
        <v>46265</v>
      </c>
      <c r="P2033" s="63"/>
      <c r="Q2033" s="63"/>
      <c r="R2033" s="78">
        <v>58</v>
      </c>
      <c r="S2033" s="63" t="str">
        <f>VLOOKUP(R2033,SA!$B$3:$C$11,2,1)</f>
        <v>56-65</v>
      </c>
      <c r="T2033" s="38" t="s">
        <v>97</v>
      </c>
      <c r="U2033" s="24" t="s">
        <v>5744</v>
      </c>
      <c r="V2033" s="24">
        <v>400000</v>
      </c>
      <c r="W2033" s="39">
        <f t="shared" si="567"/>
        <v>0</v>
      </c>
      <c r="X2033" s="29">
        <f t="shared" si="568"/>
        <v>0</v>
      </c>
      <c r="Y2033" s="40">
        <f t="shared" si="569"/>
        <v>365</v>
      </c>
      <c r="Z2033" s="38">
        <f t="shared" si="570"/>
        <v>46081</v>
      </c>
      <c r="AA2033" s="41">
        <f t="shared" si="571"/>
        <v>181</v>
      </c>
      <c r="AB2033" s="24" t="s">
        <v>113</v>
      </c>
      <c r="AC2033" s="41">
        <f t="shared" si="572"/>
        <v>11909.7282</v>
      </c>
      <c r="AD2033" s="41">
        <v>1</v>
      </c>
      <c r="AE2033" s="72">
        <f>INDEX(SA!$C$2:$G$11,MATCH(Details!S2033,SA!$C$2:$C$11,0),MATCH(Details!V2033,SA!$C$2:$G$2,0))*Y2033/(F2033-E2033+1)</f>
        <v>10092.99</v>
      </c>
      <c r="AF2033" s="41">
        <f t="shared" si="573"/>
        <v>0</v>
      </c>
      <c r="AG2033" s="41">
        <f t="shared" si="574"/>
        <v>0</v>
      </c>
      <c r="AH2033" s="41">
        <f t="shared" si="575"/>
        <v>1816.7382</v>
      </c>
      <c r="AI2033" s="60">
        <f t="shared" si="576"/>
        <v>403.71960000000001</v>
      </c>
      <c r="AJ2033" s="60">
        <f t="shared" si="577"/>
        <v>2270.9227500000002</v>
      </c>
      <c r="AK2033" s="60">
        <f t="shared" si="578"/>
        <v>5005.0169589041097</v>
      </c>
      <c r="AL2033" s="60">
        <f t="shared" si="579"/>
        <v>3678.6874647945206</v>
      </c>
      <c r="AM2033" s="41">
        <f t="shared" si="580"/>
        <v>3739.6601852054787</v>
      </c>
      <c r="AN2033" s="42">
        <f t="shared" si="581"/>
        <v>45715</v>
      </c>
      <c r="AO2033" s="43">
        <f t="shared" si="582"/>
        <v>10092.99</v>
      </c>
    </row>
    <row r="2034" spans="1:41" s="24" customFormat="1" ht="15.75" customHeight="1" x14ac:dyDescent="0.35">
      <c r="A2034" s="36" t="s">
        <v>27</v>
      </c>
      <c r="B2034" s="36">
        <v>202509</v>
      </c>
      <c r="C2034" s="24" t="s">
        <v>736</v>
      </c>
      <c r="D2034" s="24" t="s">
        <v>119</v>
      </c>
      <c r="E2034" s="62">
        <v>45901</v>
      </c>
      <c r="F2034" s="62">
        <v>46265</v>
      </c>
      <c r="G2034" s="37" t="s">
        <v>2296</v>
      </c>
      <c r="H2034" s="36">
        <v>652472</v>
      </c>
      <c r="I2034" s="63">
        <v>26470</v>
      </c>
      <c r="J2034" s="24" t="s">
        <v>4939</v>
      </c>
      <c r="K2034" s="63">
        <f t="shared" si="565"/>
        <v>45901</v>
      </c>
      <c r="L2034" s="55">
        <f t="shared" si="566"/>
        <v>0.04</v>
      </c>
      <c r="M2034" s="76">
        <v>0.22500000000000001</v>
      </c>
      <c r="N2034" s="62">
        <v>45901</v>
      </c>
      <c r="O2034" s="62">
        <v>46265</v>
      </c>
      <c r="P2034" s="63"/>
      <c r="Q2034" s="63"/>
      <c r="R2034" s="78">
        <v>53</v>
      </c>
      <c r="S2034" s="63" t="str">
        <f>VLOOKUP(R2034,SA!$B$3:$C$11,2,1)</f>
        <v>46-55</v>
      </c>
      <c r="T2034" s="38" t="s">
        <v>98</v>
      </c>
      <c r="U2034" s="24" t="s">
        <v>5747</v>
      </c>
      <c r="V2034" s="24">
        <v>400000</v>
      </c>
      <c r="W2034" s="39">
        <f t="shared" si="567"/>
        <v>0</v>
      </c>
      <c r="X2034" s="29">
        <f t="shared" si="568"/>
        <v>0</v>
      </c>
      <c r="Y2034" s="40">
        <f t="shared" si="569"/>
        <v>365</v>
      </c>
      <c r="Z2034" s="38">
        <f t="shared" si="570"/>
        <v>46081</v>
      </c>
      <c r="AA2034" s="41">
        <f t="shared" si="571"/>
        <v>181</v>
      </c>
      <c r="AB2034" s="24" t="s">
        <v>113</v>
      </c>
      <c r="AC2034" s="41">
        <f t="shared" si="572"/>
        <v>8108.2165999999997</v>
      </c>
      <c r="AD2034" s="41">
        <v>1</v>
      </c>
      <c r="AE2034" s="72">
        <f>INDEX(SA!$C$2:$G$11,MATCH(Details!S2034,SA!$C$2:$C$11,0),MATCH(Details!V2034,SA!$C$2:$G$2,0))*Y2034/(F2034-E2034+1)</f>
        <v>6871.37</v>
      </c>
      <c r="AF2034" s="41">
        <f t="shared" si="573"/>
        <v>0</v>
      </c>
      <c r="AG2034" s="41">
        <f t="shared" si="574"/>
        <v>0</v>
      </c>
      <c r="AH2034" s="41">
        <f t="shared" si="575"/>
        <v>1236.8465999999999</v>
      </c>
      <c r="AI2034" s="60">
        <f t="shared" si="576"/>
        <v>274.85480000000001</v>
      </c>
      <c r="AJ2034" s="60">
        <f t="shared" si="577"/>
        <v>1546.05825</v>
      </c>
      <c r="AK2034" s="60">
        <f t="shared" si="578"/>
        <v>3407.446493150685</v>
      </c>
      <c r="AL2034" s="60">
        <f t="shared" si="579"/>
        <v>2504.4731724657536</v>
      </c>
      <c r="AM2034" s="41">
        <f t="shared" si="580"/>
        <v>2545.9837775342462</v>
      </c>
      <c r="AN2034" s="42">
        <f t="shared" si="581"/>
        <v>45715</v>
      </c>
      <c r="AO2034" s="43">
        <f t="shared" si="582"/>
        <v>6871.37</v>
      </c>
    </row>
    <row r="2035" spans="1:41" s="24" customFormat="1" ht="15.75" customHeight="1" x14ac:dyDescent="0.35">
      <c r="A2035" s="36" t="s">
        <v>27</v>
      </c>
      <c r="B2035" s="36">
        <v>202509</v>
      </c>
      <c r="C2035" s="24" t="s">
        <v>736</v>
      </c>
      <c r="D2035" s="24" t="s">
        <v>119</v>
      </c>
      <c r="E2035" s="62">
        <v>45901</v>
      </c>
      <c r="F2035" s="62">
        <v>46265</v>
      </c>
      <c r="G2035" s="37" t="s">
        <v>228</v>
      </c>
      <c r="H2035" s="36">
        <v>652472</v>
      </c>
      <c r="I2035" s="63">
        <v>37230</v>
      </c>
      <c r="J2035" s="24" t="s">
        <v>4940</v>
      </c>
      <c r="K2035" s="63">
        <f t="shared" si="565"/>
        <v>45901</v>
      </c>
      <c r="L2035" s="55">
        <f t="shared" si="566"/>
        <v>0.04</v>
      </c>
      <c r="M2035" s="76">
        <v>0.22500000000000001</v>
      </c>
      <c r="N2035" s="62">
        <v>45901</v>
      </c>
      <c r="O2035" s="62">
        <v>46265</v>
      </c>
      <c r="P2035" s="63"/>
      <c r="Q2035" s="63"/>
      <c r="R2035" s="78">
        <v>23</v>
      </c>
      <c r="S2035" s="63" t="str">
        <f>VLOOKUP(R2035,SA!$B$3:$C$11,2,1)</f>
        <v>0-25</v>
      </c>
      <c r="T2035" s="38" t="s">
        <v>98</v>
      </c>
      <c r="U2035" s="24" t="s">
        <v>56</v>
      </c>
      <c r="V2035" s="24">
        <v>400000</v>
      </c>
      <c r="W2035" s="39">
        <f t="shared" si="567"/>
        <v>400000</v>
      </c>
      <c r="X2035" s="29">
        <f t="shared" si="568"/>
        <v>1</v>
      </c>
      <c r="Y2035" s="40">
        <f t="shared" si="569"/>
        <v>365</v>
      </c>
      <c r="Z2035" s="38">
        <f t="shared" si="570"/>
        <v>46081</v>
      </c>
      <c r="AA2035" s="41">
        <f t="shared" si="571"/>
        <v>181</v>
      </c>
      <c r="AB2035" s="24" t="s">
        <v>113</v>
      </c>
      <c r="AC2035" s="41">
        <f t="shared" si="572"/>
        <v>4043.8364000000001</v>
      </c>
      <c r="AD2035" s="41">
        <v>1</v>
      </c>
      <c r="AE2035" s="72">
        <f>INDEX(SA!$C$2:$G$11,MATCH(Details!S2035,SA!$C$2:$C$11,0),MATCH(Details!V2035,SA!$C$2:$G$2,0))*Y2035/(F2035-E2035+1)</f>
        <v>3426.98</v>
      </c>
      <c r="AF2035" s="41">
        <f t="shared" si="573"/>
        <v>0</v>
      </c>
      <c r="AG2035" s="41">
        <f t="shared" si="574"/>
        <v>0</v>
      </c>
      <c r="AH2035" s="41">
        <f t="shared" si="575"/>
        <v>616.85640000000001</v>
      </c>
      <c r="AI2035" s="60">
        <f t="shared" si="576"/>
        <v>137.07920000000001</v>
      </c>
      <c r="AJ2035" s="60">
        <f t="shared" si="577"/>
        <v>771.07050000000004</v>
      </c>
      <c r="AK2035" s="60">
        <f t="shared" si="578"/>
        <v>1699.4065205479453</v>
      </c>
      <c r="AL2035" s="60">
        <f t="shared" si="579"/>
        <v>1249.0637926027398</v>
      </c>
      <c r="AM2035" s="41">
        <f t="shared" si="580"/>
        <v>1269.7665073972601</v>
      </c>
      <c r="AN2035" s="42">
        <f t="shared" si="581"/>
        <v>45715</v>
      </c>
      <c r="AO2035" s="43">
        <f t="shared" si="582"/>
        <v>3426.98</v>
      </c>
    </row>
    <row r="2036" spans="1:41" s="24" customFormat="1" ht="15.75" customHeight="1" x14ac:dyDescent="0.35">
      <c r="A2036" s="36" t="s">
        <v>27</v>
      </c>
      <c r="B2036" s="36">
        <v>202509</v>
      </c>
      <c r="C2036" s="24" t="s">
        <v>736</v>
      </c>
      <c r="D2036" s="24" t="s">
        <v>119</v>
      </c>
      <c r="E2036" s="62">
        <v>45901</v>
      </c>
      <c r="F2036" s="62">
        <v>46265</v>
      </c>
      <c r="G2036" s="37" t="s">
        <v>2297</v>
      </c>
      <c r="H2036" s="36">
        <v>652473</v>
      </c>
      <c r="I2036" s="63">
        <v>28738</v>
      </c>
      <c r="J2036" s="24" t="s">
        <v>4941</v>
      </c>
      <c r="K2036" s="63">
        <f t="shared" si="565"/>
        <v>45901</v>
      </c>
      <c r="L2036" s="55">
        <f t="shared" si="566"/>
        <v>0.04</v>
      </c>
      <c r="M2036" s="76">
        <v>0.22500000000000001</v>
      </c>
      <c r="N2036" s="62">
        <v>45901</v>
      </c>
      <c r="O2036" s="62">
        <v>46265</v>
      </c>
      <c r="P2036" s="63"/>
      <c r="Q2036" s="63"/>
      <c r="R2036" s="78">
        <v>46</v>
      </c>
      <c r="S2036" s="63" t="str">
        <f>VLOOKUP(R2036,SA!$B$3:$C$11,2,1)</f>
        <v>46-55</v>
      </c>
      <c r="T2036" s="38" t="s">
        <v>98</v>
      </c>
      <c r="U2036" s="24" t="s">
        <v>5747</v>
      </c>
      <c r="V2036" s="24">
        <v>400000</v>
      </c>
      <c r="W2036" s="39">
        <f t="shared" si="567"/>
        <v>0</v>
      </c>
      <c r="X2036" s="29">
        <f t="shared" si="568"/>
        <v>0</v>
      </c>
      <c r="Y2036" s="40">
        <f t="shared" si="569"/>
        <v>365</v>
      </c>
      <c r="Z2036" s="38">
        <f t="shared" si="570"/>
        <v>46081</v>
      </c>
      <c r="AA2036" s="41">
        <f t="shared" si="571"/>
        <v>181</v>
      </c>
      <c r="AB2036" s="24" t="s">
        <v>113</v>
      </c>
      <c r="AC2036" s="41">
        <f t="shared" si="572"/>
        <v>8108.2165999999997</v>
      </c>
      <c r="AD2036" s="41">
        <v>1</v>
      </c>
      <c r="AE2036" s="72">
        <f>INDEX(SA!$C$2:$G$11,MATCH(Details!S2036,SA!$C$2:$C$11,0),MATCH(Details!V2036,SA!$C$2:$G$2,0))*Y2036/(F2036-E2036+1)</f>
        <v>6871.37</v>
      </c>
      <c r="AF2036" s="41">
        <f t="shared" si="573"/>
        <v>0</v>
      </c>
      <c r="AG2036" s="41">
        <f t="shared" si="574"/>
        <v>0</v>
      </c>
      <c r="AH2036" s="41">
        <f t="shared" si="575"/>
        <v>1236.8465999999999</v>
      </c>
      <c r="AI2036" s="60">
        <f t="shared" si="576"/>
        <v>274.85480000000001</v>
      </c>
      <c r="AJ2036" s="60">
        <f t="shared" si="577"/>
        <v>1546.05825</v>
      </c>
      <c r="AK2036" s="60">
        <f t="shared" si="578"/>
        <v>3407.446493150685</v>
      </c>
      <c r="AL2036" s="60">
        <f t="shared" si="579"/>
        <v>2504.4731724657536</v>
      </c>
      <c r="AM2036" s="41">
        <f t="shared" si="580"/>
        <v>2545.9837775342462</v>
      </c>
      <c r="AN2036" s="42">
        <f t="shared" si="581"/>
        <v>45715</v>
      </c>
      <c r="AO2036" s="43">
        <f t="shared" si="582"/>
        <v>6871.37</v>
      </c>
    </row>
    <row r="2037" spans="1:41" s="24" customFormat="1" ht="15.75" customHeight="1" x14ac:dyDescent="0.35">
      <c r="A2037" s="36" t="s">
        <v>27</v>
      </c>
      <c r="B2037" s="36">
        <v>202509</v>
      </c>
      <c r="C2037" s="24" t="s">
        <v>736</v>
      </c>
      <c r="D2037" s="24" t="s">
        <v>119</v>
      </c>
      <c r="E2037" s="62">
        <v>45901</v>
      </c>
      <c r="F2037" s="62">
        <v>46265</v>
      </c>
      <c r="G2037" s="37" t="s">
        <v>249</v>
      </c>
      <c r="H2037" s="36">
        <v>652473</v>
      </c>
      <c r="I2037" s="63">
        <v>37088</v>
      </c>
      <c r="J2037" s="24" t="s">
        <v>4942</v>
      </c>
      <c r="K2037" s="63">
        <f t="shared" si="565"/>
        <v>45901</v>
      </c>
      <c r="L2037" s="55">
        <f t="shared" si="566"/>
        <v>0.04</v>
      </c>
      <c r="M2037" s="76">
        <v>0.22500000000000001</v>
      </c>
      <c r="N2037" s="62">
        <v>45901</v>
      </c>
      <c r="O2037" s="62">
        <v>46265</v>
      </c>
      <c r="P2037" s="63"/>
      <c r="Q2037" s="63"/>
      <c r="R2037" s="78">
        <v>24</v>
      </c>
      <c r="S2037" s="63" t="str">
        <f>VLOOKUP(R2037,SA!$B$3:$C$11,2,1)</f>
        <v>0-25</v>
      </c>
      <c r="T2037" s="38" t="s">
        <v>97</v>
      </c>
      <c r="U2037" s="24" t="s">
        <v>56</v>
      </c>
      <c r="V2037" s="24">
        <v>400000</v>
      </c>
      <c r="W2037" s="39">
        <f t="shared" si="567"/>
        <v>400000</v>
      </c>
      <c r="X2037" s="29">
        <f t="shared" si="568"/>
        <v>1</v>
      </c>
      <c r="Y2037" s="40">
        <f t="shared" si="569"/>
        <v>365</v>
      </c>
      <c r="Z2037" s="38">
        <f t="shared" si="570"/>
        <v>46081</v>
      </c>
      <c r="AA2037" s="41">
        <f t="shared" si="571"/>
        <v>181</v>
      </c>
      <c r="AB2037" s="24" t="s">
        <v>113</v>
      </c>
      <c r="AC2037" s="41">
        <f t="shared" si="572"/>
        <v>4043.8364000000001</v>
      </c>
      <c r="AD2037" s="41">
        <v>1</v>
      </c>
      <c r="AE2037" s="72">
        <f>INDEX(SA!$C$2:$G$11,MATCH(Details!S2037,SA!$C$2:$C$11,0),MATCH(Details!V2037,SA!$C$2:$G$2,0))*Y2037/(F2037-E2037+1)</f>
        <v>3426.98</v>
      </c>
      <c r="AF2037" s="41">
        <f t="shared" si="573"/>
        <v>0</v>
      </c>
      <c r="AG2037" s="41">
        <f t="shared" si="574"/>
        <v>0</v>
      </c>
      <c r="AH2037" s="41">
        <f t="shared" si="575"/>
        <v>616.85640000000001</v>
      </c>
      <c r="AI2037" s="60">
        <f t="shared" si="576"/>
        <v>137.07920000000001</v>
      </c>
      <c r="AJ2037" s="60">
        <f t="shared" si="577"/>
        <v>771.07050000000004</v>
      </c>
      <c r="AK2037" s="60">
        <f t="shared" si="578"/>
        <v>1699.4065205479453</v>
      </c>
      <c r="AL2037" s="60">
        <f t="shared" si="579"/>
        <v>1249.0637926027398</v>
      </c>
      <c r="AM2037" s="41">
        <f t="shared" si="580"/>
        <v>1269.7665073972601</v>
      </c>
      <c r="AN2037" s="42">
        <f t="shared" si="581"/>
        <v>45715</v>
      </c>
      <c r="AO2037" s="43">
        <f t="shared" si="582"/>
        <v>3426.98</v>
      </c>
    </row>
    <row r="2038" spans="1:41" s="24" customFormat="1" ht="15.75" customHeight="1" x14ac:dyDescent="0.35">
      <c r="A2038" s="36" t="s">
        <v>27</v>
      </c>
      <c r="B2038" s="36">
        <v>202509</v>
      </c>
      <c r="C2038" s="24" t="s">
        <v>736</v>
      </c>
      <c r="D2038" s="24" t="s">
        <v>119</v>
      </c>
      <c r="E2038" s="62">
        <v>45901</v>
      </c>
      <c r="F2038" s="62">
        <v>46265</v>
      </c>
      <c r="G2038" s="37" t="s">
        <v>2298</v>
      </c>
      <c r="H2038" s="36">
        <v>652474</v>
      </c>
      <c r="I2038" s="63">
        <v>25659</v>
      </c>
      <c r="J2038" s="24" t="s">
        <v>4943</v>
      </c>
      <c r="K2038" s="63">
        <f t="shared" si="565"/>
        <v>45901</v>
      </c>
      <c r="L2038" s="55">
        <f t="shared" si="566"/>
        <v>0.04</v>
      </c>
      <c r="M2038" s="76">
        <v>0.22500000000000001</v>
      </c>
      <c r="N2038" s="62">
        <v>45901</v>
      </c>
      <c r="O2038" s="62">
        <v>46265</v>
      </c>
      <c r="P2038" s="63"/>
      <c r="Q2038" s="63"/>
      <c r="R2038" s="78">
        <v>55</v>
      </c>
      <c r="S2038" s="63" t="str">
        <f>VLOOKUP(R2038,SA!$B$3:$C$11,2,1)</f>
        <v>46-55</v>
      </c>
      <c r="T2038" s="38" t="s">
        <v>98</v>
      </c>
      <c r="U2038" s="24" t="s">
        <v>5747</v>
      </c>
      <c r="V2038" s="24">
        <v>400000</v>
      </c>
      <c r="W2038" s="39">
        <f t="shared" si="567"/>
        <v>0</v>
      </c>
      <c r="X2038" s="29">
        <f t="shared" si="568"/>
        <v>0</v>
      </c>
      <c r="Y2038" s="40">
        <f t="shared" si="569"/>
        <v>365</v>
      </c>
      <c r="Z2038" s="38">
        <f t="shared" si="570"/>
        <v>46081</v>
      </c>
      <c r="AA2038" s="41">
        <f t="shared" si="571"/>
        <v>181</v>
      </c>
      <c r="AB2038" s="24" t="s">
        <v>113</v>
      </c>
      <c r="AC2038" s="41">
        <f t="shared" si="572"/>
        <v>8108.2165999999997</v>
      </c>
      <c r="AD2038" s="41">
        <v>1</v>
      </c>
      <c r="AE2038" s="72">
        <f>INDEX(SA!$C$2:$G$11,MATCH(Details!S2038,SA!$C$2:$C$11,0),MATCH(Details!V2038,SA!$C$2:$G$2,0))*Y2038/(F2038-E2038+1)</f>
        <v>6871.37</v>
      </c>
      <c r="AF2038" s="41">
        <f t="shared" si="573"/>
        <v>0</v>
      </c>
      <c r="AG2038" s="41">
        <f t="shared" si="574"/>
        <v>0</v>
      </c>
      <c r="AH2038" s="41">
        <f t="shared" si="575"/>
        <v>1236.8465999999999</v>
      </c>
      <c r="AI2038" s="60">
        <f t="shared" si="576"/>
        <v>274.85480000000001</v>
      </c>
      <c r="AJ2038" s="60">
        <f t="shared" si="577"/>
        <v>1546.05825</v>
      </c>
      <c r="AK2038" s="60">
        <f t="shared" si="578"/>
        <v>3407.446493150685</v>
      </c>
      <c r="AL2038" s="60">
        <f t="shared" si="579"/>
        <v>2504.4731724657536</v>
      </c>
      <c r="AM2038" s="41">
        <f t="shared" si="580"/>
        <v>2545.9837775342462</v>
      </c>
      <c r="AN2038" s="42">
        <f t="shared" si="581"/>
        <v>45715</v>
      </c>
      <c r="AO2038" s="43">
        <f t="shared" si="582"/>
        <v>6871.37</v>
      </c>
    </row>
    <row r="2039" spans="1:41" s="24" customFormat="1" ht="15.75" customHeight="1" x14ac:dyDescent="0.35">
      <c r="A2039" s="36" t="s">
        <v>27</v>
      </c>
      <c r="B2039" s="36">
        <v>202509</v>
      </c>
      <c r="C2039" s="24" t="s">
        <v>736</v>
      </c>
      <c r="D2039" s="24" t="s">
        <v>119</v>
      </c>
      <c r="E2039" s="62">
        <v>45901</v>
      </c>
      <c r="F2039" s="62">
        <v>46265</v>
      </c>
      <c r="G2039" s="37" t="s">
        <v>2299</v>
      </c>
      <c r="H2039" s="36">
        <v>652474</v>
      </c>
      <c r="I2039" s="63">
        <v>23301</v>
      </c>
      <c r="J2039" s="24" t="s">
        <v>4944</v>
      </c>
      <c r="K2039" s="63">
        <f t="shared" si="565"/>
        <v>45901</v>
      </c>
      <c r="L2039" s="55">
        <f t="shared" si="566"/>
        <v>0.04</v>
      </c>
      <c r="M2039" s="76">
        <v>0.22500000000000001</v>
      </c>
      <c r="N2039" s="62">
        <v>45901</v>
      </c>
      <c r="O2039" s="62">
        <v>46265</v>
      </c>
      <c r="P2039" s="63"/>
      <c r="Q2039" s="63"/>
      <c r="R2039" s="78">
        <v>61</v>
      </c>
      <c r="S2039" s="63" t="str">
        <f>VLOOKUP(R2039,SA!$B$3:$C$11,2,1)</f>
        <v>56-65</v>
      </c>
      <c r="T2039" s="38" t="s">
        <v>97</v>
      </c>
      <c r="U2039" s="24" t="s">
        <v>5744</v>
      </c>
      <c r="V2039" s="24">
        <v>400000</v>
      </c>
      <c r="W2039" s="39">
        <f t="shared" si="567"/>
        <v>0</v>
      </c>
      <c r="X2039" s="29">
        <f t="shared" si="568"/>
        <v>0</v>
      </c>
      <c r="Y2039" s="40">
        <f t="shared" si="569"/>
        <v>365</v>
      </c>
      <c r="Z2039" s="38">
        <f t="shared" si="570"/>
        <v>46081</v>
      </c>
      <c r="AA2039" s="41">
        <f t="shared" si="571"/>
        <v>181</v>
      </c>
      <c r="AB2039" s="24" t="s">
        <v>113</v>
      </c>
      <c r="AC2039" s="41">
        <f t="shared" si="572"/>
        <v>11909.7282</v>
      </c>
      <c r="AD2039" s="41">
        <v>1</v>
      </c>
      <c r="AE2039" s="72">
        <f>INDEX(SA!$C$2:$G$11,MATCH(Details!S2039,SA!$C$2:$C$11,0),MATCH(Details!V2039,SA!$C$2:$G$2,0))*Y2039/(F2039-E2039+1)</f>
        <v>10092.99</v>
      </c>
      <c r="AF2039" s="41">
        <f t="shared" si="573"/>
        <v>0</v>
      </c>
      <c r="AG2039" s="41">
        <f t="shared" si="574"/>
        <v>0</v>
      </c>
      <c r="AH2039" s="41">
        <f t="shared" si="575"/>
        <v>1816.7382</v>
      </c>
      <c r="AI2039" s="60">
        <f t="shared" si="576"/>
        <v>403.71960000000001</v>
      </c>
      <c r="AJ2039" s="60">
        <f t="shared" si="577"/>
        <v>2270.9227500000002</v>
      </c>
      <c r="AK2039" s="60">
        <f t="shared" si="578"/>
        <v>5005.0169589041097</v>
      </c>
      <c r="AL2039" s="60">
        <f t="shared" si="579"/>
        <v>3678.6874647945206</v>
      </c>
      <c r="AM2039" s="41">
        <f t="shared" si="580"/>
        <v>3739.6601852054787</v>
      </c>
      <c r="AN2039" s="42">
        <f t="shared" si="581"/>
        <v>45715</v>
      </c>
      <c r="AO2039" s="43">
        <f t="shared" si="582"/>
        <v>10092.99</v>
      </c>
    </row>
    <row r="2040" spans="1:41" s="24" customFormat="1" ht="15.75" customHeight="1" x14ac:dyDescent="0.35">
      <c r="A2040" s="36" t="s">
        <v>27</v>
      </c>
      <c r="B2040" s="36">
        <v>202509</v>
      </c>
      <c r="C2040" s="24" t="s">
        <v>736</v>
      </c>
      <c r="D2040" s="24" t="s">
        <v>119</v>
      </c>
      <c r="E2040" s="62">
        <v>45901</v>
      </c>
      <c r="F2040" s="62">
        <v>46265</v>
      </c>
      <c r="G2040" s="37" t="s">
        <v>197</v>
      </c>
      <c r="H2040" s="36">
        <v>652474</v>
      </c>
      <c r="I2040" s="63">
        <v>37142</v>
      </c>
      <c r="J2040" s="24" t="s">
        <v>4945</v>
      </c>
      <c r="K2040" s="63">
        <f t="shared" si="565"/>
        <v>45901</v>
      </c>
      <c r="L2040" s="55">
        <f t="shared" si="566"/>
        <v>0.04</v>
      </c>
      <c r="M2040" s="76">
        <v>0.22500000000000001</v>
      </c>
      <c r="N2040" s="62">
        <v>45901</v>
      </c>
      <c r="O2040" s="62">
        <v>46265</v>
      </c>
      <c r="P2040" s="63"/>
      <c r="Q2040" s="63"/>
      <c r="R2040" s="78">
        <v>23</v>
      </c>
      <c r="S2040" s="63" t="str">
        <f>VLOOKUP(R2040,SA!$B$3:$C$11,2,1)</f>
        <v>0-25</v>
      </c>
      <c r="T2040" s="38" t="s">
        <v>98</v>
      </c>
      <c r="U2040" s="24" t="s">
        <v>56</v>
      </c>
      <c r="V2040" s="24">
        <v>400000</v>
      </c>
      <c r="W2040" s="39">
        <f t="shared" si="567"/>
        <v>400000</v>
      </c>
      <c r="X2040" s="29">
        <f t="shared" si="568"/>
        <v>1</v>
      </c>
      <c r="Y2040" s="40">
        <f t="shared" si="569"/>
        <v>365</v>
      </c>
      <c r="Z2040" s="38">
        <f t="shared" si="570"/>
        <v>46081</v>
      </c>
      <c r="AA2040" s="41">
        <f t="shared" si="571"/>
        <v>181</v>
      </c>
      <c r="AB2040" s="24" t="s">
        <v>113</v>
      </c>
      <c r="AC2040" s="41">
        <f t="shared" si="572"/>
        <v>4043.8364000000001</v>
      </c>
      <c r="AD2040" s="41">
        <v>1</v>
      </c>
      <c r="AE2040" s="72">
        <f>INDEX(SA!$C$2:$G$11,MATCH(Details!S2040,SA!$C$2:$C$11,0),MATCH(Details!V2040,SA!$C$2:$G$2,0))*Y2040/(F2040-E2040+1)</f>
        <v>3426.98</v>
      </c>
      <c r="AF2040" s="41">
        <f t="shared" si="573"/>
        <v>0</v>
      </c>
      <c r="AG2040" s="41">
        <f t="shared" si="574"/>
        <v>0</v>
      </c>
      <c r="AH2040" s="41">
        <f t="shared" si="575"/>
        <v>616.85640000000001</v>
      </c>
      <c r="AI2040" s="60">
        <f t="shared" si="576"/>
        <v>137.07920000000001</v>
      </c>
      <c r="AJ2040" s="60">
        <f t="shared" si="577"/>
        <v>771.07050000000004</v>
      </c>
      <c r="AK2040" s="60">
        <f t="shared" si="578"/>
        <v>1699.4065205479453</v>
      </c>
      <c r="AL2040" s="60">
        <f t="shared" si="579"/>
        <v>1249.0637926027398</v>
      </c>
      <c r="AM2040" s="41">
        <f t="shared" si="580"/>
        <v>1269.7665073972601</v>
      </c>
      <c r="AN2040" s="42">
        <f t="shared" si="581"/>
        <v>45715</v>
      </c>
      <c r="AO2040" s="43">
        <f t="shared" si="582"/>
        <v>3426.98</v>
      </c>
    </row>
    <row r="2041" spans="1:41" s="24" customFormat="1" ht="15.75" customHeight="1" x14ac:dyDescent="0.35">
      <c r="A2041" s="36" t="s">
        <v>27</v>
      </c>
      <c r="B2041" s="36">
        <v>202509</v>
      </c>
      <c r="C2041" s="24" t="s">
        <v>736</v>
      </c>
      <c r="D2041" s="24" t="s">
        <v>119</v>
      </c>
      <c r="E2041" s="62">
        <v>45901</v>
      </c>
      <c r="F2041" s="62">
        <v>46265</v>
      </c>
      <c r="G2041" s="37" t="s">
        <v>2300</v>
      </c>
      <c r="H2041" s="36">
        <v>652475</v>
      </c>
      <c r="I2041" s="63">
        <v>27760</v>
      </c>
      <c r="J2041" s="24" t="s">
        <v>4946</v>
      </c>
      <c r="K2041" s="63">
        <f t="shared" si="565"/>
        <v>45901</v>
      </c>
      <c r="L2041" s="55">
        <f t="shared" si="566"/>
        <v>0.04</v>
      </c>
      <c r="M2041" s="76">
        <v>0.22500000000000001</v>
      </c>
      <c r="N2041" s="62">
        <v>45901</v>
      </c>
      <c r="O2041" s="62">
        <v>46265</v>
      </c>
      <c r="P2041" s="63"/>
      <c r="Q2041" s="63"/>
      <c r="R2041" s="78">
        <v>49</v>
      </c>
      <c r="S2041" s="63" t="str">
        <f>VLOOKUP(R2041,SA!$B$3:$C$11,2,1)</f>
        <v>46-55</v>
      </c>
      <c r="T2041" s="38" t="s">
        <v>97</v>
      </c>
      <c r="U2041" s="24" t="s">
        <v>5744</v>
      </c>
      <c r="V2041" s="24">
        <v>400000</v>
      </c>
      <c r="W2041" s="39">
        <f t="shared" si="567"/>
        <v>0</v>
      </c>
      <c r="X2041" s="29">
        <f t="shared" si="568"/>
        <v>0</v>
      </c>
      <c r="Y2041" s="40">
        <f t="shared" si="569"/>
        <v>365</v>
      </c>
      <c r="Z2041" s="38">
        <f t="shared" si="570"/>
        <v>46081</v>
      </c>
      <c r="AA2041" s="41">
        <f t="shared" si="571"/>
        <v>181</v>
      </c>
      <c r="AB2041" s="24" t="s">
        <v>113</v>
      </c>
      <c r="AC2041" s="41">
        <f t="shared" si="572"/>
        <v>8108.2165999999997</v>
      </c>
      <c r="AD2041" s="41">
        <v>1</v>
      </c>
      <c r="AE2041" s="72">
        <f>INDEX(SA!$C$2:$G$11,MATCH(Details!S2041,SA!$C$2:$C$11,0),MATCH(Details!V2041,SA!$C$2:$G$2,0))*Y2041/(F2041-E2041+1)</f>
        <v>6871.37</v>
      </c>
      <c r="AF2041" s="41">
        <f t="shared" si="573"/>
        <v>0</v>
      </c>
      <c r="AG2041" s="41">
        <f t="shared" si="574"/>
        <v>0</v>
      </c>
      <c r="AH2041" s="41">
        <f t="shared" si="575"/>
        <v>1236.8465999999999</v>
      </c>
      <c r="AI2041" s="60">
        <f t="shared" si="576"/>
        <v>274.85480000000001</v>
      </c>
      <c r="AJ2041" s="60">
        <f t="shared" si="577"/>
        <v>1546.05825</v>
      </c>
      <c r="AK2041" s="60">
        <f t="shared" si="578"/>
        <v>3407.446493150685</v>
      </c>
      <c r="AL2041" s="60">
        <f t="shared" si="579"/>
        <v>2504.4731724657536</v>
      </c>
      <c r="AM2041" s="41">
        <f t="shared" si="580"/>
        <v>2545.9837775342462</v>
      </c>
      <c r="AN2041" s="42">
        <f t="shared" si="581"/>
        <v>45715</v>
      </c>
      <c r="AO2041" s="43">
        <f t="shared" si="582"/>
        <v>6871.37</v>
      </c>
    </row>
    <row r="2042" spans="1:41" s="24" customFormat="1" ht="15.75" customHeight="1" x14ac:dyDescent="0.35">
      <c r="A2042" s="36" t="s">
        <v>27</v>
      </c>
      <c r="B2042" s="36">
        <v>202509</v>
      </c>
      <c r="C2042" s="24" t="s">
        <v>736</v>
      </c>
      <c r="D2042" s="24" t="s">
        <v>119</v>
      </c>
      <c r="E2042" s="62">
        <v>45901</v>
      </c>
      <c r="F2042" s="62">
        <v>46265</v>
      </c>
      <c r="G2042" s="37" t="s">
        <v>324</v>
      </c>
      <c r="H2042" s="36">
        <v>652475</v>
      </c>
      <c r="I2042" s="63">
        <v>37002</v>
      </c>
      <c r="J2042" s="24" t="s">
        <v>4947</v>
      </c>
      <c r="K2042" s="63">
        <f t="shared" si="565"/>
        <v>45901</v>
      </c>
      <c r="L2042" s="55">
        <f t="shared" si="566"/>
        <v>0.04</v>
      </c>
      <c r="M2042" s="76">
        <v>0.22500000000000001</v>
      </c>
      <c r="N2042" s="62">
        <v>45901</v>
      </c>
      <c r="O2042" s="62">
        <v>46265</v>
      </c>
      <c r="P2042" s="63"/>
      <c r="Q2042" s="63"/>
      <c r="R2042" s="78">
        <v>24</v>
      </c>
      <c r="S2042" s="63" t="str">
        <f>VLOOKUP(R2042,SA!$B$3:$C$11,2,1)</f>
        <v>0-25</v>
      </c>
      <c r="T2042" s="38" t="s">
        <v>98</v>
      </c>
      <c r="U2042" s="24" t="s">
        <v>56</v>
      </c>
      <c r="V2042" s="24">
        <v>400000</v>
      </c>
      <c r="W2042" s="39">
        <f t="shared" si="567"/>
        <v>400000</v>
      </c>
      <c r="X2042" s="29">
        <f t="shared" si="568"/>
        <v>1</v>
      </c>
      <c r="Y2042" s="40">
        <f t="shared" si="569"/>
        <v>365</v>
      </c>
      <c r="Z2042" s="38">
        <f t="shared" si="570"/>
        <v>46081</v>
      </c>
      <c r="AA2042" s="41">
        <f t="shared" si="571"/>
        <v>181</v>
      </c>
      <c r="AB2042" s="24" t="s">
        <v>113</v>
      </c>
      <c r="AC2042" s="41">
        <f t="shared" si="572"/>
        <v>4043.8364000000001</v>
      </c>
      <c r="AD2042" s="41">
        <v>1</v>
      </c>
      <c r="AE2042" s="72">
        <f>INDEX(SA!$C$2:$G$11,MATCH(Details!S2042,SA!$C$2:$C$11,0),MATCH(Details!V2042,SA!$C$2:$G$2,0))*Y2042/(F2042-E2042+1)</f>
        <v>3426.98</v>
      </c>
      <c r="AF2042" s="41">
        <f t="shared" si="573"/>
        <v>0</v>
      </c>
      <c r="AG2042" s="41">
        <f t="shared" si="574"/>
        <v>0</v>
      </c>
      <c r="AH2042" s="41">
        <f t="shared" si="575"/>
        <v>616.85640000000001</v>
      </c>
      <c r="AI2042" s="60">
        <f t="shared" si="576"/>
        <v>137.07920000000001</v>
      </c>
      <c r="AJ2042" s="60">
        <f t="shared" si="577"/>
        <v>771.07050000000004</v>
      </c>
      <c r="AK2042" s="60">
        <f t="shared" si="578"/>
        <v>1699.4065205479453</v>
      </c>
      <c r="AL2042" s="60">
        <f t="shared" si="579"/>
        <v>1249.0637926027398</v>
      </c>
      <c r="AM2042" s="41">
        <f t="shared" si="580"/>
        <v>1269.7665073972601</v>
      </c>
      <c r="AN2042" s="42">
        <f t="shared" si="581"/>
        <v>45715</v>
      </c>
      <c r="AO2042" s="43">
        <f t="shared" si="582"/>
        <v>3426.98</v>
      </c>
    </row>
    <row r="2043" spans="1:41" s="24" customFormat="1" ht="15.75" customHeight="1" x14ac:dyDescent="0.35">
      <c r="A2043" s="36" t="s">
        <v>27</v>
      </c>
      <c r="B2043" s="36">
        <v>202509</v>
      </c>
      <c r="C2043" s="24" t="s">
        <v>736</v>
      </c>
      <c r="D2043" s="24" t="s">
        <v>119</v>
      </c>
      <c r="E2043" s="62">
        <v>45901</v>
      </c>
      <c r="F2043" s="62">
        <v>46265</v>
      </c>
      <c r="G2043" s="37" t="s">
        <v>2301</v>
      </c>
      <c r="H2043" s="36">
        <v>652475</v>
      </c>
      <c r="I2043" s="63">
        <v>29217</v>
      </c>
      <c r="J2043" s="24" t="s">
        <v>4948</v>
      </c>
      <c r="K2043" s="63">
        <f t="shared" si="565"/>
        <v>45901</v>
      </c>
      <c r="L2043" s="55">
        <f t="shared" si="566"/>
        <v>0.04</v>
      </c>
      <c r="M2043" s="76">
        <v>0.22500000000000001</v>
      </c>
      <c r="N2043" s="62">
        <v>45901</v>
      </c>
      <c r="O2043" s="62">
        <v>46265</v>
      </c>
      <c r="P2043" s="63"/>
      <c r="Q2043" s="63"/>
      <c r="R2043" s="78">
        <v>45</v>
      </c>
      <c r="S2043" s="63" t="str">
        <f>VLOOKUP(R2043,SA!$B$3:$C$11,2,1)</f>
        <v>36-45</v>
      </c>
      <c r="T2043" s="38" t="s">
        <v>98</v>
      </c>
      <c r="U2043" s="24" t="s">
        <v>5747</v>
      </c>
      <c r="V2043" s="24">
        <v>400000</v>
      </c>
      <c r="W2043" s="39">
        <f t="shared" si="567"/>
        <v>0</v>
      </c>
      <c r="X2043" s="29">
        <f t="shared" si="568"/>
        <v>0</v>
      </c>
      <c r="Y2043" s="40">
        <f t="shared" si="569"/>
        <v>365</v>
      </c>
      <c r="Z2043" s="38">
        <f t="shared" si="570"/>
        <v>46081</v>
      </c>
      <c r="AA2043" s="41">
        <f t="shared" si="571"/>
        <v>181</v>
      </c>
      <c r="AB2043" s="24" t="s">
        <v>113</v>
      </c>
      <c r="AC2043" s="41">
        <f t="shared" si="572"/>
        <v>5496.5225999999993</v>
      </c>
      <c r="AD2043" s="41">
        <v>1</v>
      </c>
      <c r="AE2043" s="72">
        <f>INDEX(SA!$C$2:$G$11,MATCH(Details!S2043,SA!$C$2:$C$11,0),MATCH(Details!V2043,SA!$C$2:$G$2,0))*Y2043/(F2043-E2043+1)</f>
        <v>4658.07</v>
      </c>
      <c r="AF2043" s="41">
        <f t="shared" si="573"/>
        <v>0</v>
      </c>
      <c r="AG2043" s="41">
        <f t="shared" si="574"/>
        <v>0</v>
      </c>
      <c r="AH2043" s="41">
        <f t="shared" si="575"/>
        <v>838.45259999999996</v>
      </c>
      <c r="AI2043" s="60">
        <f t="shared" si="576"/>
        <v>186.3228</v>
      </c>
      <c r="AJ2043" s="60">
        <f t="shared" si="577"/>
        <v>1048.06575</v>
      </c>
      <c r="AK2043" s="60">
        <f t="shared" si="578"/>
        <v>2309.8922465753421</v>
      </c>
      <c r="AL2043" s="60">
        <f t="shared" si="579"/>
        <v>1697.7708012328765</v>
      </c>
      <c r="AM2043" s="41">
        <f t="shared" si="580"/>
        <v>1725.9106487671231</v>
      </c>
      <c r="AN2043" s="42">
        <f t="shared" si="581"/>
        <v>45715</v>
      </c>
      <c r="AO2043" s="43">
        <f t="shared" si="582"/>
        <v>4658.07</v>
      </c>
    </row>
    <row r="2044" spans="1:41" s="24" customFormat="1" ht="15.75" customHeight="1" x14ac:dyDescent="0.35">
      <c r="A2044" s="36" t="s">
        <v>27</v>
      </c>
      <c r="B2044" s="36">
        <v>202509</v>
      </c>
      <c r="C2044" s="24" t="s">
        <v>736</v>
      </c>
      <c r="D2044" s="24" t="s">
        <v>119</v>
      </c>
      <c r="E2044" s="62">
        <v>45901</v>
      </c>
      <c r="F2044" s="62">
        <v>46265</v>
      </c>
      <c r="G2044" s="37" t="s">
        <v>2302</v>
      </c>
      <c r="H2044" s="36">
        <v>652478</v>
      </c>
      <c r="I2044" s="63">
        <v>28837</v>
      </c>
      <c r="J2044" s="24" t="s">
        <v>4949</v>
      </c>
      <c r="K2044" s="63">
        <f t="shared" si="565"/>
        <v>45901</v>
      </c>
      <c r="L2044" s="55">
        <f t="shared" si="566"/>
        <v>0.04</v>
      </c>
      <c r="M2044" s="76">
        <v>0.22500000000000001</v>
      </c>
      <c r="N2044" s="62">
        <v>45901</v>
      </c>
      <c r="O2044" s="62">
        <v>46265</v>
      </c>
      <c r="P2044" s="63"/>
      <c r="Q2044" s="63"/>
      <c r="R2044" s="78">
        <v>46</v>
      </c>
      <c r="S2044" s="63" t="str">
        <f>VLOOKUP(R2044,SA!$B$3:$C$11,2,1)</f>
        <v>46-55</v>
      </c>
      <c r="T2044" s="38" t="s">
        <v>98</v>
      </c>
      <c r="U2044" s="24" t="s">
        <v>5747</v>
      </c>
      <c r="V2044" s="24">
        <v>400000</v>
      </c>
      <c r="W2044" s="39">
        <f t="shared" si="567"/>
        <v>0</v>
      </c>
      <c r="X2044" s="29">
        <f t="shared" si="568"/>
        <v>0</v>
      </c>
      <c r="Y2044" s="40">
        <f t="shared" si="569"/>
        <v>365</v>
      </c>
      <c r="Z2044" s="38">
        <f t="shared" si="570"/>
        <v>46081</v>
      </c>
      <c r="AA2044" s="41">
        <f t="shared" si="571"/>
        <v>181</v>
      </c>
      <c r="AB2044" s="24" t="s">
        <v>113</v>
      </c>
      <c r="AC2044" s="41">
        <f t="shared" si="572"/>
        <v>8108.2165999999997</v>
      </c>
      <c r="AD2044" s="41">
        <v>1</v>
      </c>
      <c r="AE2044" s="72">
        <f>INDEX(SA!$C$2:$G$11,MATCH(Details!S2044,SA!$C$2:$C$11,0),MATCH(Details!V2044,SA!$C$2:$G$2,0))*Y2044/(F2044-E2044+1)</f>
        <v>6871.37</v>
      </c>
      <c r="AF2044" s="41">
        <f t="shared" si="573"/>
        <v>0</v>
      </c>
      <c r="AG2044" s="41">
        <f t="shared" si="574"/>
        <v>0</v>
      </c>
      <c r="AH2044" s="41">
        <f t="shared" si="575"/>
        <v>1236.8465999999999</v>
      </c>
      <c r="AI2044" s="60">
        <f t="shared" si="576"/>
        <v>274.85480000000001</v>
      </c>
      <c r="AJ2044" s="60">
        <f t="shared" si="577"/>
        <v>1546.05825</v>
      </c>
      <c r="AK2044" s="60">
        <f t="shared" si="578"/>
        <v>3407.446493150685</v>
      </c>
      <c r="AL2044" s="60">
        <f t="shared" si="579"/>
        <v>2504.4731724657536</v>
      </c>
      <c r="AM2044" s="41">
        <f t="shared" si="580"/>
        <v>2545.9837775342462</v>
      </c>
      <c r="AN2044" s="42">
        <f t="shared" si="581"/>
        <v>45715</v>
      </c>
      <c r="AO2044" s="43">
        <f t="shared" si="582"/>
        <v>6871.37</v>
      </c>
    </row>
    <row r="2045" spans="1:41" s="24" customFormat="1" ht="15.75" customHeight="1" x14ac:dyDescent="0.35">
      <c r="A2045" s="36" t="s">
        <v>27</v>
      </c>
      <c r="B2045" s="36">
        <v>202509</v>
      </c>
      <c r="C2045" s="24" t="s">
        <v>736</v>
      </c>
      <c r="D2045" s="24" t="s">
        <v>119</v>
      </c>
      <c r="E2045" s="62">
        <v>45901</v>
      </c>
      <c r="F2045" s="62">
        <v>46265</v>
      </c>
      <c r="G2045" s="37" t="s">
        <v>2303</v>
      </c>
      <c r="H2045" s="36">
        <v>652478</v>
      </c>
      <c r="I2045" s="63">
        <v>27012</v>
      </c>
      <c r="J2045" s="24" t="s">
        <v>4950</v>
      </c>
      <c r="K2045" s="63">
        <f t="shared" si="565"/>
        <v>45901</v>
      </c>
      <c r="L2045" s="55">
        <f t="shared" si="566"/>
        <v>0.04</v>
      </c>
      <c r="M2045" s="76">
        <v>0.22500000000000001</v>
      </c>
      <c r="N2045" s="62">
        <v>45901</v>
      </c>
      <c r="O2045" s="62">
        <v>46265</v>
      </c>
      <c r="P2045" s="63"/>
      <c r="Q2045" s="63"/>
      <c r="R2045" s="78">
        <v>51</v>
      </c>
      <c r="S2045" s="63" t="str">
        <f>VLOOKUP(R2045,SA!$B$3:$C$11,2,1)</f>
        <v>46-55</v>
      </c>
      <c r="T2045" s="38" t="s">
        <v>97</v>
      </c>
      <c r="U2045" s="24" t="s">
        <v>5744</v>
      </c>
      <c r="V2045" s="24">
        <v>400000</v>
      </c>
      <c r="W2045" s="39">
        <f t="shared" si="567"/>
        <v>0</v>
      </c>
      <c r="X2045" s="29">
        <f t="shared" si="568"/>
        <v>0</v>
      </c>
      <c r="Y2045" s="40">
        <f t="shared" si="569"/>
        <v>365</v>
      </c>
      <c r="Z2045" s="38">
        <f t="shared" si="570"/>
        <v>46081</v>
      </c>
      <c r="AA2045" s="41">
        <f t="shared" si="571"/>
        <v>181</v>
      </c>
      <c r="AB2045" s="24" t="s">
        <v>113</v>
      </c>
      <c r="AC2045" s="41">
        <f t="shared" si="572"/>
        <v>8108.2165999999997</v>
      </c>
      <c r="AD2045" s="41">
        <v>1</v>
      </c>
      <c r="AE2045" s="72">
        <f>INDEX(SA!$C$2:$G$11,MATCH(Details!S2045,SA!$C$2:$C$11,0),MATCH(Details!V2045,SA!$C$2:$G$2,0))*Y2045/(F2045-E2045+1)</f>
        <v>6871.37</v>
      </c>
      <c r="AF2045" s="41">
        <f t="shared" si="573"/>
        <v>0</v>
      </c>
      <c r="AG2045" s="41">
        <f t="shared" si="574"/>
        <v>0</v>
      </c>
      <c r="AH2045" s="41">
        <f t="shared" si="575"/>
        <v>1236.8465999999999</v>
      </c>
      <c r="AI2045" s="60">
        <f t="shared" si="576"/>
        <v>274.85480000000001</v>
      </c>
      <c r="AJ2045" s="60">
        <f t="shared" si="577"/>
        <v>1546.05825</v>
      </c>
      <c r="AK2045" s="60">
        <f t="shared" si="578"/>
        <v>3407.446493150685</v>
      </c>
      <c r="AL2045" s="60">
        <f t="shared" si="579"/>
        <v>2504.4731724657536</v>
      </c>
      <c r="AM2045" s="41">
        <f t="shared" si="580"/>
        <v>2545.9837775342462</v>
      </c>
      <c r="AN2045" s="42">
        <f t="shared" si="581"/>
        <v>45715</v>
      </c>
      <c r="AO2045" s="43">
        <f t="shared" si="582"/>
        <v>6871.37</v>
      </c>
    </row>
    <row r="2046" spans="1:41" s="24" customFormat="1" ht="15.75" customHeight="1" x14ac:dyDescent="0.35">
      <c r="A2046" s="36" t="s">
        <v>27</v>
      </c>
      <c r="B2046" s="36">
        <v>202509</v>
      </c>
      <c r="C2046" s="24" t="s">
        <v>736</v>
      </c>
      <c r="D2046" s="24" t="s">
        <v>119</v>
      </c>
      <c r="E2046" s="62">
        <v>45901</v>
      </c>
      <c r="F2046" s="62">
        <v>46265</v>
      </c>
      <c r="G2046" s="37" t="s">
        <v>424</v>
      </c>
      <c r="H2046" s="36">
        <v>652478</v>
      </c>
      <c r="I2046" s="63">
        <v>37254</v>
      </c>
      <c r="J2046" s="24" t="s">
        <v>4951</v>
      </c>
      <c r="K2046" s="63">
        <f t="shared" si="565"/>
        <v>45901</v>
      </c>
      <c r="L2046" s="55">
        <f t="shared" si="566"/>
        <v>0.04</v>
      </c>
      <c r="M2046" s="76">
        <v>0.22500000000000001</v>
      </c>
      <c r="N2046" s="62">
        <v>45901</v>
      </c>
      <c r="O2046" s="62">
        <v>46265</v>
      </c>
      <c r="P2046" s="63"/>
      <c r="Q2046" s="63"/>
      <c r="R2046" s="78">
        <v>23</v>
      </c>
      <c r="S2046" s="63" t="str">
        <f>VLOOKUP(R2046,SA!$B$3:$C$11,2,1)</f>
        <v>0-25</v>
      </c>
      <c r="T2046" s="38" t="s">
        <v>97</v>
      </c>
      <c r="U2046" s="24" t="s">
        <v>56</v>
      </c>
      <c r="V2046" s="24">
        <v>400000</v>
      </c>
      <c r="W2046" s="39">
        <f t="shared" si="567"/>
        <v>400000</v>
      </c>
      <c r="X2046" s="29">
        <f t="shared" si="568"/>
        <v>1</v>
      </c>
      <c r="Y2046" s="40">
        <f t="shared" si="569"/>
        <v>365</v>
      </c>
      <c r="Z2046" s="38">
        <f t="shared" si="570"/>
        <v>46081</v>
      </c>
      <c r="AA2046" s="41">
        <f t="shared" si="571"/>
        <v>181</v>
      </c>
      <c r="AB2046" s="24" t="s">
        <v>113</v>
      </c>
      <c r="AC2046" s="41">
        <f t="shared" si="572"/>
        <v>4043.8364000000001</v>
      </c>
      <c r="AD2046" s="41">
        <v>1</v>
      </c>
      <c r="AE2046" s="72">
        <f>INDEX(SA!$C$2:$G$11,MATCH(Details!S2046,SA!$C$2:$C$11,0),MATCH(Details!V2046,SA!$C$2:$G$2,0))*Y2046/(F2046-E2046+1)</f>
        <v>3426.98</v>
      </c>
      <c r="AF2046" s="41">
        <f t="shared" si="573"/>
        <v>0</v>
      </c>
      <c r="AG2046" s="41">
        <f t="shared" si="574"/>
        <v>0</v>
      </c>
      <c r="AH2046" s="41">
        <f t="shared" si="575"/>
        <v>616.85640000000001</v>
      </c>
      <c r="AI2046" s="60">
        <f t="shared" si="576"/>
        <v>137.07920000000001</v>
      </c>
      <c r="AJ2046" s="60">
        <f t="shared" si="577"/>
        <v>771.07050000000004</v>
      </c>
      <c r="AK2046" s="60">
        <f t="shared" si="578"/>
        <v>1699.4065205479453</v>
      </c>
      <c r="AL2046" s="60">
        <f t="shared" si="579"/>
        <v>1249.0637926027398</v>
      </c>
      <c r="AM2046" s="41">
        <f t="shared" si="580"/>
        <v>1269.7665073972601</v>
      </c>
      <c r="AN2046" s="42">
        <f t="shared" si="581"/>
        <v>45715</v>
      </c>
      <c r="AO2046" s="43">
        <f t="shared" si="582"/>
        <v>3426.98</v>
      </c>
    </row>
    <row r="2047" spans="1:41" s="24" customFormat="1" ht="15.75" customHeight="1" x14ac:dyDescent="0.35">
      <c r="A2047" s="36" t="s">
        <v>27</v>
      </c>
      <c r="B2047" s="36">
        <v>202509</v>
      </c>
      <c r="C2047" s="24" t="s">
        <v>736</v>
      </c>
      <c r="D2047" s="24" t="s">
        <v>119</v>
      </c>
      <c r="E2047" s="62">
        <v>45901</v>
      </c>
      <c r="F2047" s="62">
        <v>46265</v>
      </c>
      <c r="G2047" s="37" t="s">
        <v>2304</v>
      </c>
      <c r="H2047" s="36">
        <v>652479</v>
      </c>
      <c r="I2047" s="63">
        <v>27974</v>
      </c>
      <c r="J2047" s="24" t="s">
        <v>4952</v>
      </c>
      <c r="K2047" s="63">
        <f t="shared" si="565"/>
        <v>45901</v>
      </c>
      <c r="L2047" s="55">
        <f t="shared" si="566"/>
        <v>0.04</v>
      </c>
      <c r="M2047" s="76">
        <v>0.22500000000000001</v>
      </c>
      <c r="N2047" s="62">
        <v>45901</v>
      </c>
      <c r="O2047" s="62">
        <v>46265</v>
      </c>
      <c r="P2047" s="63"/>
      <c r="Q2047" s="63"/>
      <c r="R2047" s="78">
        <v>49</v>
      </c>
      <c r="S2047" s="63" t="str">
        <f>VLOOKUP(R2047,SA!$B$3:$C$11,2,1)</f>
        <v>46-55</v>
      </c>
      <c r="T2047" s="38" t="s">
        <v>98</v>
      </c>
      <c r="U2047" s="24" t="s">
        <v>5747</v>
      </c>
      <c r="V2047" s="24">
        <v>400000</v>
      </c>
      <c r="W2047" s="39">
        <f t="shared" si="567"/>
        <v>0</v>
      </c>
      <c r="X2047" s="29">
        <f t="shared" si="568"/>
        <v>0</v>
      </c>
      <c r="Y2047" s="40">
        <f t="shared" si="569"/>
        <v>365</v>
      </c>
      <c r="Z2047" s="38">
        <f t="shared" si="570"/>
        <v>46081</v>
      </c>
      <c r="AA2047" s="41">
        <f t="shared" si="571"/>
        <v>181</v>
      </c>
      <c r="AB2047" s="24" t="s">
        <v>113</v>
      </c>
      <c r="AC2047" s="41">
        <f t="shared" si="572"/>
        <v>8108.2165999999997</v>
      </c>
      <c r="AD2047" s="41">
        <v>1</v>
      </c>
      <c r="AE2047" s="72">
        <f>INDEX(SA!$C$2:$G$11,MATCH(Details!S2047,SA!$C$2:$C$11,0),MATCH(Details!V2047,SA!$C$2:$G$2,0))*Y2047/(F2047-E2047+1)</f>
        <v>6871.37</v>
      </c>
      <c r="AF2047" s="41">
        <f t="shared" si="573"/>
        <v>0</v>
      </c>
      <c r="AG2047" s="41">
        <f t="shared" si="574"/>
        <v>0</v>
      </c>
      <c r="AH2047" s="41">
        <f t="shared" si="575"/>
        <v>1236.8465999999999</v>
      </c>
      <c r="AI2047" s="60">
        <f t="shared" si="576"/>
        <v>274.85480000000001</v>
      </c>
      <c r="AJ2047" s="60">
        <f t="shared" si="577"/>
        <v>1546.05825</v>
      </c>
      <c r="AK2047" s="60">
        <f t="shared" si="578"/>
        <v>3407.446493150685</v>
      </c>
      <c r="AL2047" s="60">
        <f t="shared" si="579"/>
        <v>2504.4731724657536</v>
      </c>
      <c r="AM2047" s="41">
        <f t="shared" si="580"/>
        <v>2545.9837775342462</v>
      </c>
      <c r="AN2047" s="42">
        <f t="shared" si="581"/>
        <v>45715</v>
      </c>
      <c r="AO2047" s="43">
        <f t="shared" si="582"/>
        <v>6871.37</v>
      </c>
    </row>
    <row r="2048" spans="1:41" s="24" customFormat="1" ht="15.75" customHeight="1" x14ac:dyDescent="0.35">
      <c r="A2048" s="36" t="s">
        <v>27</v>
      </c>
      <c r="B2048" s="36">
        <v>202509</v>
      </c>
      <c r="C2048" s="24" t="s">
        <v>736</v>
      </c>
      <c r="D2048" s="24" t="s">
        <v>119</v>
      </c>
      <c r="E2048" s="62">
        <v>45901</v>
      </c>
      <c r="F2048" s="62">
        <v>46265</v>
      </c>
      <c r="G2048" s="37" t="s">
        <v>448</v>
      </c>
      <c r="H2048" s="36">
        <v>652479</v>
      </c>
      <c r="I2048" s="63">
        <v>36592</v>
      </c>
      <c r="J2048" s="24" t="s">
        <v>4953</v>
      </c>
      <c r="K2048" s="63">
        <f t="shared" si="565"/>
        <v>45901</v>
      </c>
      <c r="L2048" s="55">
        <f t="shared" si="566"/>
        <v>0.04</v>
      </c>
      <c r="M2048" s="76">
        <v>0.22500000000000001</v>
      </c>
      <c r="N2048" s="62">
        <v>45901</v>
      </c>
      <c r="O2048" s="62">
        <v>46265</v>
      </c>
      <c r="P2048" s="63"/>
      <c r="Q2048" s="63"/>
      <c r="R2048" s="78">
        <v>25</v>
      </c>
      <c r="S2048" s="63" t="str">
        <f>VLOOKUP(R2048,SA!$B$3:$C$11,2,1)</f>
        <v>0-25</v>
      </c>
      <c r="T2048" s="38" t="s">
        <v>97</v>
      </c>
      <c r="U2048" s="24" t="s">
        <v>56</v>
      </c>
      <c r="V2048" s="24">
        <v>400000</v>
      </c>
      <c r="W2048" s="39">
        <f t="shared" si="567"/>
        <v>400000</v>
      </c>
      <c r="X2048" s="29">
        <f t="shared" si="568"/>
        <v>1</v>
      </c>
      <c r="Y2048" s="40">
        <f t="shared" si="569"/>
        <v>365</v>
      </c>
      <c r="Z2048" s="38">
        <f t="shared" si="570"/>
        <v>46081</v>
      </c>
      <c r="AA2048" s="41">
        <f t="shared" si="571"/>
        <v>181</v>
      </c>
      <c r="AB2048" s="24" t="s">
        <v>113</v>
      </c>
      <c r="AC2048" s="41">
        <f t="shared" si="572"/>
        <v>4043.8364000000001</v>
      </c>
      <c r="AD2048" s="41">
        <v>1</v>
      </c>
      <c r="AE2048" s="72">
        <f>INDEX(SA!$C$2:$G$11,MATCH(Details!S2048,SA!$C$2:$C$11,0),MATCH(Details!V2048,SA!$C$2:$G$2,0))*Y2048/(F2048-E2048+1)</f>
        <v>3426.98</v>
      </c>
      <c r="AF2048" s="41">
        <f t="shared" si="573"/>
        <v>0</v>
      </c>
      <c r="AG2048" s="41">
        <f t="shared" si="574"/>
        <v>0</v>
      </c>
      <c r="AH2048" s="41">
        <f t="shared" si="575"/>
        <v>616.85640000000001</v>
      </c>
      <c r="AI2048" s="60">
        <f t="shared" si="576"/>
        <v>137.07920000000001</v>
      </c>
      <c r="AJ2048" s="60">
        <f t="shared" si="577"/>
        <v>771.07050000000004</v>
      </c>
      <c r="AK2048" s="60">
        <f t="shared" si="578"/>
        <v>1699.4065205479453</v>
      </c>
      <c r="AL2048" s="60">
        <f t="shared" si="579"/>
        <v>1249.0637926027398</v>
      </c>
      <c r="AM2048" s="41">
        <f t="shared" si="580"/>
        <v>1269.7665073972601</v>
      </c>
      <c r="AN2048" s="42">
        <f t="shared" si="581"/>
        <v>45715</v>
      </c>
      <c r="AO2048" s="43">
        <f t="shared" si="582"/>
        <v>3426.98</v>
      </c>
    </row>
    <row r="2049" spans="1:41" s="24" customFormat="1" ht="15.75" customHeight="1" x14ac:dyDescent="0.35">
      <c r="A2049" s="36" t="s">
        <v>27</v>
      </c>
      <c r="B2049" s="36">
        <v>202509</v>
      </c>
      <c r="C2049" s="24" t="s">
        <v>736</v>
      </c>
      <c r="D2049" s="24" t="s">
        <v>119</v>
      </c>
      <c r="E2049" s="62">
        <v>45901</v>
      </c>
      <c r="F2049" s="62">
        <v>46265</v>
      </c>
      <c r="G2049" s="37" t="s">
        <v>2305</v>
      </c>
      <c r="H2049" s="36">
        <v>652479</v>
      </c>
      <c r="I2049" s="63">
        <v>23446</v>
      </c>
      <c r="J2049" s="24" t="s">
        <v>4954</v>
      </c>
      <c r="K2049" s="63">
        <f t="shared" si="565"/>
        <v>45901</v>
      </c>
      <c r="L2049" s="55">
        <f t="shared" si="566"/>
        <v>0.04</v>
      </c>
      <c r="M2049" s="76">
        <v>0.22500000000000001</v>
      </c>
      <c r="N2049" s="62">
        <v>45901</v>
      </c>
      <c r="O2049" s="62">
        <v>46265</v>
      </c>
      <c r="P2049" s="63"/>
      <c r="Q2049" s="63"/>
      <c r="R2049" s="78">
        <v>61</v>
      </c>
      <c r="S2049" s="63" t="str">
        <f>VLOOKUP(R2049,SA!$B$3:$C$11,2,1)</f>
        <v>56-65</v>
      </c>
      <c r="T2049" s="38" t="s">
        <v>97</v>
      </c>
      <c r="U2049" s="24" t="s">
        <v>5744</v>
      </c>
      <c r="V2049" s="24">
        <v>400000</v>
      </c>
      <c r="W2049" s="39">
        <f t="shared" si="567"/>
        <v>0</v>
      </c>
      <c r="X2049" s="29">
        <f t="shared" si="568"/>
        <v>0</v>
      </c>
      <c r="Y2049" s="40">
        <f t="shared" si="569"/>
        <v>365</v>
      </c>
      <c r="Z2049" s="38">
        <f t="shared" si="570"/>
        <v>46081</v>
      </c>
      <c r="AA2049" s="41">
        <f t="shared" si="571"/>
        <v>181</v>
      </c>
      <c r="AB2049" s="24" t="s">
        <v>113</v>
      </c>
      <c r="AC2049" s="41">
        <f t="shared" si="572"/>
        <v>11909.7282</v>
      </c>
      <c r="AD2049" s="41">
        <v>1</v>
      </c>
      <c r="AE2049" s="72">
        <f>INDEX(SA!$C$2:$G$11,MATCH(Details!S2049,SA!$C$2:$C$11,0),MATCH(Details!V2049,SA!$C$2:$G$2,0))*Y2049/(F2049-E2049+1)</f>
        <v>10092.99</v>
      </c>
      <c r="AF2049" s="41">
        <f t="shared" si="573"/>
        <v>0</v>
      </c>
      <c r="AG2049" s="41">
        <f t="shared" si="574"/>
        <v>0</v>
      </c>
      <c r="AH2049" s="41">
        <f t="shared" si="575"/>
        <v>1816.7382</v>
      </c>
      <c r="AI2049" s="60">
        <f t="shared" si="576"/>
        <v>403.71960000000001</v>
      </c>
      <c r="AJ2049" s="60">
        <f t="shared" si="577"/>
        <v>2270.9227500000002</v>
      </c>
      <c r="AK2049" s="60">
        <f t="shared" si="578"/>
        <v>5005.0169589041097</v>
      </c>
      <c r="AL2049" s="60">
        <f t="shared" si="579"/>
        <v>3678.6874647945206</v>
      </c>
      <c r="AM2049" s="41">
        <f t="shared" si="580"/>
        <v>3739.6601852054787</v>
      </c>
      <c r="AN2049" s="42">
        <f t="shared" si="581"/>
        <v>45715</v>
      </c>
      <c r="AO2049" s="43">
        <f t="shared" si="582"/>
        <v>10092.99</v>
      </c>
    </row>
    <row r="2050" spans="1:41" s="24" customFormat="1" ht="15.75" customHeight="1" x14ac:dyDescent="0.35">
      <c r="A2050" s="36" t="s">
        <v>27</v>
      </c>
      <c r="B2050" s="36">
        <v>202509</v>
      </c>
      <c r="C2050" s="24" t="s">
        <v>736</v>
      </c>
      <c r="D2050" s="24" t="s">
        <v>119</v>
      </c>
      <c r="E2050" s="62">
        <v>45901</v>
      </c>
      <c r="F2050" s="62">
        <v>46265</v>
      </c>
      <c r="G2050" s="37" t="s">
        <v>2306</v>
      </c>
      <c r="H2050" s="36">
        <v>652480</v>
      </c>
      <c r="I2050" s="63">
        <v>25355</v>
      </c>
      <c r="J2050" s="24" t="s">
        <v>4955</v>
      </c>
      <c r="K2050" s="63">
        <f t="shared" si="565"/>
        <v>45901</v>
      </c>
      <c r="L2050" s="55">
        <f t="shared" si="566"/>
        <v>0.04</v>
      </c>
      <c r="M2050" s="76">
        <v>0.22500000000000001</v>
      </c>
      <c r="N2050" s="62">
        <v>45901</v>
      </c>
      <c r="O2050" s="62">
        <v>46265</v>
      </c>
      <c r="P2050" s="63"/>
      <c r="Q2050" s="63"/>
      <c r="R2050" s="78">
        <v>56</v>
      </c>
      <c r="S2050" s="63" t="str">
        <f>VLOOKUP(R2050,SA!$B$3:$C$11,2,1)</f>
        <v>56-65</v>
      </c>
      <c r="T2050" s="38" t="s">
        <v>97</v>
      </c>
      <c r="U2050" s="24" t="s">
        <v>5744</v>
      </c>
      <c r="V2050" s="24">
        <v>400000</v>
      </c>
      <c r="W2050" s="39">
        <f t="shared" si="567"/>
        <v>0</v>
      </c>
      <c r="X2050" s="29">
        <f t="shared" si="568"/>
        <v>0</v>
      </c>
      <c r="Y2050" s="40">
        <f t="shared" si="569"/>
        <v>365</v>
      </c>
      <c r="Z2050" s="38">
        <f t="shared" si="570"/>
        <v>46081</v>
      </c>
      <c r="AA2050" s="41">
        <f t="shared" si="571"/>
        <v>181</v>
      </c>
      <c r="AB2050" s="24" t="s">
        <v>113</v>
      </c>
      <c r="AC2050" s="41">
        <f t="shared" si="572"/>
        <v>11909.7282</v>
      </c>
      <c r="AD2050" s="41">
        <v>1</v>
      </c>
      <c r="AE2050" s="72">
        <f>INDEX(SA!$C$2:$G$11,MATCH(Details!S2050,SA!$C$2:$C$11,0),MATCH(Details!V2050,SA!$C$2:$G$2,0))*Y2050/(F2050-E2050+1)</f>
        <v>10092.99</v>
      </c>
      <c r="AF2050" s="41">
        <f t="shared" si="573"/>
        <v>0</v>
      </c>
      <c r="AG2050" s="41">
        <f t="shared" si="574"/>
        <v>0</v>
      </c>
      <c r="AH2050" s="41">
        <f t="shared" si="575"/>
        <v>1816.7382</v>
      </c>
      <c r="AI2050" s="60">
        <f t="shared" si="576"/>
        <v>403.71960000000001</v>
      </c>
      <c r="AJ2050" s="60">
        <f t="shared" si="577"/>
        <v>2270.9227500000002</v>
      </c>
      <c r="AK2050" s="60">
        <f t="shared" si="578"/>
        <v>5005.0169589041097</v>
      </c>
      <c r="AL2050" s="60">
        <f t="shared" si="579"/>
        <v>3678.6874647945206</v>
      </c>
      <c r="AM2050" s="41">
        <f t="shared" si="580"/>
        <v>3739.6601852054787</v>
      </c>
      <c r="AN2050" s="42">
        <f t="shared" si="581"/>
        <v>45715</v>
      </c>
      <c r="AO2050" s="43">
        <f t="shared" si="582"/>
        <v>10092.99</v>
      </c>
    </row>
    <row r="2051" spans="1:41" s="24" customFormat="1" ht="15.75" customHeight="1" x14ac:dyDescent="0.35">
      <c r="A2051" s="36" t="s">
        <v>27</v>
      </c>
      <c r="B2051" s="36">
        <v>202509</v>
      </c>
      <c r="C2051" s="24" t="s">
        <v>736</v>
      </c>
      <c r="D2051" s="24" t="s">
        <v>119</v>
      </c>
      <c r="E2051" s="62">
        <v>45901</v>
      </c>
      <c r="F2051" s="62">
        <v>46265</v>
      </c>
      <c r="G2051" s="37" t="s">
        <v>2307</v>
      </c>
      <c r="H2051" s="36">
        <v>652480</v>
      </c>
      <c r="I2051" s="63">
        <v>27774</v>
      </c>
      <c r="J2051" s="24" t="s">
        <v>4956</v>
      </c>
      <c r="K2051" s="63">
        <f t="shared" si="565"/>
        <v>45901</v>
      </c>
      <c r="L2051" s="55">
        <f t="shared" si="566"/>
        <v>0.04</v>
      </c>
      <c r="M2051" s="76">
        <v>0.22500000000000001</v>
      </c>
      <c r="N2051" s="62">
        <v>45901</v>
      </c>
      <c r="O2051" s="62">
        <v>46265</v>
      </c>
      <c r="P2051" s="63"/>
      <c r="Q2051" s="63"/>
      <c r="R2051" s="78">
        <v>49</v>
      </c>
      <c r="S2051" s="63" t="str">
        <f>VLOOKUP(R2051,SA!$B$3:$C$11,2,1)</f>
        <v>46-55</v>
      </c>
      <c r="T2051" s="38" t="s">
        <v>98</v>
      </c>
      <c r="U2051" s="24" t="s">
        <v>5747</v>
      </c>
      <c r="V2051" s="24">
        <v>400000</v>
      </c>
      <c r="W2051" s="39">
        <f t="shared" si="567"/>
        <v>0</v>
      </c>
      <c r="X2051" s="29">
        <f t="shared" si="568"/>
        <v>0</v>
      </c>
      <c r="Y2051" s="40">
        <f t="shared" si="569"/>
        <v>365</v>
      </c>
      <c r="Z2051" s="38">
        <f t="shared" si="570"/>
        <v>46081</v>
      </c>
      <c r="AA2051" s="41">
        <f t="shared" si="571"/>
        <v>181</v>
      </c>
      <c r="AB2051" s="24" t="s">
        <v>113</v>
      </c>
      <c r="AC2051" s="41">
        <f t="shared" si="572"/>
        <v>8108.2165999999997</v>
      </c>
      <c r="AD2051" s="41">
        <v>1</v>
      </c>
      <c r="AE2051" s="72">
        <f>INDEX(SA!$C$2:$G$11,MATCH(Details!S2051,SA!$C$2:$C$11,0),MATCH(Details!V2051,SA!$C$2:$G$2,0))*Y2051/(F2051-E2051+1)</f>
        <v>6871.37</v>
      </c>
      <c r="AF2051" s="41">
        <f t="shared" si="573"/>
        <v>0</v>
      </c>
      <c r="AG2051" s="41">
        <f t="shared" si="574"/>
        <v>0</v>
      </c>
      <c r="AH2051" s="41">
        <f t="shared" si="575"/>
        <v>1236.8465999999999</v>
      </c>
      <c r="AI2051" s="60">
        <f t="shared" si="576"/>
        <v>274.85480000000001</v>
      </c>
      <c r="AJ2051" s="60">
        <f t="shared" si="577"/>
        <v>1546.05825</v>
      </c>
      <c r="AK2051" s="60">
        <f t="shared" si="578"/>
        <v>3407.446493150685</v>
      </c>
      <c r="AL2051" s="60">
        <f t="shared" si="579"/>
        <v>2504.4731724657536</v>
      </c>
      <c r="AM2051" s="41">
        <f t="shared" si="580"/>
        <v>2545.9837775342462</v>
      </c>
      <c r="AN2051" s="42">
        <f t="shared" si="581"/>
        <v>45715</v>
      </c>
      <c r="AO2051" s="43">
        <f t="shared" si="582"/>
        <v>6871.37</v>
      </c>
    </row>
    <row r="2052" spans="1:41" s="24" customFormat="1" ht="15.75" customHeight="1" x14ac:dyDescent="0.35">
      <c r="A2052" s="36" t="s">
        <v>27</v>
      </c>
      <c r="B2052" s="36">
        <v>202509</v>
      </c>
      <c r="C2052" s="24" t="s">
        <v>736</v>
      </c>
      <c r="D2052" s="24" t="s">
        <v>119</v>
      </c>
      <c r="E2052" s="62">
        <v>45901</v>
      </c>
      <c r="F2052" s="62">
        <v>46265</v>
      </c>
      <c r="G2052" s="37" t="s">
        <v>320</v>
      </c>
      <c r="H2052" s="36">
        <v>652480</v>
      </c>
      <c r="I2052" s="63">
        <v>36818</v>
      </c>
      <c r="J2052" s="24" t="s">
        <v>4957</v>
      </c>
      <c r="K2052" s="63">
        <f t="shared" ref="K2052:K2115" si="583">N2052</f>
        <v>45901</v>
      </c>
      <c r="L2052" s="55">
        <f t="shared" ref="L2052:L2115" si="584">IF(K2052&gt;=DATE(2022,4,1),4%,5%)</f>
        <v>0.04</v>
      </c>
      <c r="M2052" s="76">
        <v>0.22500000000000001</v>
      </c>
      <c r="N2052" s="62">
        <v>45901</v>
      </c>
      <c r="O2052" s="62">
        <v>46265</v>
      </c>
      <c r="P2052" s="63"/>
      <c r="Q2052" s="63"/>
      <c r="R2052" s="78">
        <v>24</v>
      </c>
      <c r="S2052" s="63" t="str">
        <f>VLOOKUP(R2052,SA!$B$3:$C$11,2,1)</f>
        <v>0-25</v>
      </c>
      <c r="T2052" s="38" t="s">
        <v>97</v>
      </c>
      <c r="U2052" s="24" t="s">
        <v>56</v>
      </c>
      <c r="V2052" s="24">
        <v>400000</v>
      </c>
      <c r="W2052" s="39">
        <f t="shared" ref="W2052:W2115" si="585">IF(U2052="self",V2052,0)</f>
        <v>400000</v>
      </c>
      <c r="X2052" s="29">
        <f t="shared" ref="X2052:X2115" si="586">IF(U2052="self",1,0)</f>
        <v>1</v>
      </c>
      <c r="Y2052" s="40">
        <f t="shared" ref="Y2052:Y2115" si="587">O2052-N2052+1</f>
        <v>365</v>
      </c>
      <c r="Z2052" s="38">
        <f t="shared" ref="Z2052:Z2115" si="588">$Z$1</f>
        <v>46081</v>
      </c>
      <c r="AA2052" s="41">
        <f t="shared" ref="AA2052:AA2115" si="589">IF(MIN((Z2052-N2052)+1,Y2052)&lt;0,0,MIN((Z2052-N2052)+1,Y2052))</f>
        <v>181</v>
      </c>
      <c r="AB2052" s="24" t="s">
        <v>113</v>
      </c>
      <c r="AC2052" s="41">
        <f t="shared" ref="AC2052:AC2115" si="590">AE2052+AF2052+AG2052+AH2052</f>
        <v>4043.8364000000001</v>
      </c>
      <c r="AD2052" s="41">
        <v>1</v>
      </c>
      <c r="AE2052" s="72">
        <f>INDEX(SA!$C$2:$G$11,MATCH(Details!S2052,SA!$C$2:$C$11,0),MATCH(Details!V2052,SA!$C$2:$G$2,0))*Y2052/(F2052-E2052+1)</f>
        <v>3426.98</v>
      </c>
      <c r="AF2052" s="41">
        <f t="shared" ref="AF2052:AF2115" si="591">IF(AB2052="Karnataka",AE2052*9%,0)</f>
        <v>0</v>
      </c>
      <c r="AG2052" s="41">
        <f t="shared" ref="AG2052:AG2115" si="592">IF(AB2052="Karnataka",AE2052*9%,0)</f>
        <v>0</v>
      </c>
      <c r="AH2052" s="41">
        <f t="shared" ref="AH2052:AH2115" si="593">IF(AF2052+AG2052&gt;0,0,AE2052*18%)</f>
        <v>616.85640000000001</v>
      </c>
      <c r="AI2052" s="60">
        <f t="shared" ref="AI2052:AI2115" si="594">AE2052*L2052</f>
        <v>137.07920000000001</v>
      </c>
      <c r="AJ2052" s="60">
        <f t="shared" ref="AJ2052:AJ2115" si="595">$AE2052*M2052</f>
        <v>771.07050000000004</v>
      </c>
      <c r="AK2052" s="60">
        <f t="shared" ref="AK2052:AK2115" si="596">(AE2052)*AA2052/Y2052</f>
        <v>1699.4065205479453</v>
      </c>
      <c r="AL2052" s="60">
        <f t="shared" ref="AL2052:AL2115" si="597">AK2052*(1-L2052-M2052)</f>
        <v>1249.0637926027398</v>
      </c>
      <c r="AM2052" s="41">
        <f t="shared" ref="AM2052:AM2115" si="598">AE2052-AI2052-AL2052-AJ2052</f>
        <v>1269.7665073972601</v>
      </c>
      <c r="AN2052" s="42">
        <f t="shared" ref="AN2052:AN2115" si="599">Z2052-366</f>
        <v>45715</v>
      </c>
      <c r="AO2052" s="43">
        <f t="shared" ref="AO2052:AO2115" si="600">IF(AND(O2052&gt;Z2052,N2052&gt;AN2052),AE2052,0)</f>
        <v>3426.98</v>
      </c>
    </row>
    <row r="2053" spans="1:41" s="24" customFormat="1" ht="15.75" customHeight="1" x14ac:dyDescent="0.35">
      <c r="A2053" s="36" t="s">
        <v>27</v>
      </c>
      <c r="B2053" s="36">
        <v>202509</v>
      </c>
      <c r="C2053" s="24" t="s">
        <v>736</v>
      </c>
      <c r="D2053" s="24" t="s">
        <v>119</v>
      </c>
      <c r="E2053" s="62">
        <v>45901</v>
      </c>
      <c r="F2053" s="62">
        <v>46265</v>
      </c>
      <c r="G2053" s="37" t="s">
        <v>2308</v>
      </c>
      <c r="H2053" s="36">
        <v>652481</v>
      </c>
      <c r="I2053" s="63">
        <v>23378</v>
      </c>
      <c r="J2053" s="24" t="s">
        <v>4958</v>
      </c>
      <c r="K2053" s="63">
        <f t="shared" si="583"/>
        <v>45901</v>
      </c>
      <c r="L2053" s="55">
        <f t="shared" si="584"/>
        <v>0.04</v>
      </c>
      <c r="M2053" s="76">
        <v>0.22500000000000001</v>
      </c>
      <c r="N2053" s="62">
        <v>45901</v>
      </c>
      <c r="O2053" s="62">
        <v>46265</v>
      </c>
      <c r="P2053" s="63"/>
      <c r="Q2053" s="63"/>
      <c r="R2053" s="78">
        <v>61</v>
      </c>
      <c r="S2053" s="63" t="str">
        <f>VLOOKUP(R2053,SA!$B$3:$C$11,2,1)</f>
        <v>56-65</v>
      </c>
      <c r="T2053" s="38" t="s">
        <v>97</v>
      </c>
      <c r="U2053" s="24" t="s">
        <v>5744</v>
      </c>
      <c r="V2053" s="24">
        <v>400000</v>
      </c>
      <c r="W2053" s="39">
        <f t="shared" si="585"/>
        <v>0</v>
      </c>
      <c r="X2053" s="29">
        <f t="shared" si="586"/>
        <v>0</v>
      </c>
      <c r="Y2053" s="40">
        <f t="shared" si="587"/>
        <v>365</v>
      </c>
      <c r="Z2053" s="38">
        <f t="shared" si="588"/>
        <v>46081</v>
      </c>
      <c r="AA2053" s="41">
        <f t="shared" si="589"/>
        <v>181</v>
      </c>
      <c r="AB2053" s="24" t="s">
        <v>113</v>
      </c>
      <c r="AC2053" s="41">
        <f t="shared" si="590"/>
        <v>11909.7282</v>
      </c>
      <c r="AD2053" s="41">
        <v>1</v>
      </c>
      <c r="AE2053" s="72">
        <f>INDEX(SA!$C$2:$G$11,MATCH(Details!S2053,SA!$C$2:$C$11,0),MATCH(Details!V2053,SA!$C$2:$G$2,0))*Y2053/(F2053-E2053+1)</f>
        <v>10092.99</v>
      </c>
      <c r="AF2053" s="41">
        <f t="shared" si="591"/>
        <v>0</v>
      </c>
      <c r="AG2053" s="41">
        <f t="shared" si="592"/>
        <v>0</v>
      </c>
      <c r="AH2053" s="41">
        <f t="shared" si="593"/>
        <v>1816.7382</v>
      </c>
      <c r="AI2053" s="60">
        <f t="shared" si="594"/>
        <v>403.71960000000001</v>
      </c>
      <c r="AJ2053" s="60">
        <f t="shared" si="595"/>
        <v>2270.9227500000002</v>
      </c>
      <c r="AK2053" s="60">
        <f t="shared" si="596"/>
        <v>5005.0169589041097</v>
      </c>
      <c r="AL2053" s="60">
        <f t="shared" si="597"/>
        <v>3678.6874647945206</v>
      </c>
      <c r="AM2053" s="41">
        <f t="shared" si="598"/>
        <v>3739.6601852054787</v>
      </c>
      <c r="AN2053" s="42">
        <f t="shared" si="599"/>
        <v>45715</v>
      </c>
      <c r="AO2053" s="43">
        <f t="shared" si="600"/>
        <v>10092.99</v>
      </c>
    </row>
    <row r="2054" spans="1:41" s="24" customFormat="1" ht="15.75" customHeight="1" x14ac:dyDescent="0.35">
      <c r="A2054" s="36" t="s">
        <v>27</v>
      </c>
      <c r="B2054" s="36">
        <v>202509</v>
      </c>
      <c r="C2054" s="24" t="s">
        <v>736</v>
      </c>
      <c r="D2054" s="24" t="s">
        <v>119</v>
      </c>
      <c r="E2054" s="62">
        <v>45901</v>
      </c>
      <c r="F2054" s="62">
        <v>46265</v>
      </c>
      <c r="G2054" s="37" t="s">
        <v>2309</v>
      </c>
      <c r="H2054" s="36">
        <v>652481</v>
      </c>
      <c r="I2054" s="63">
        <v>25796</v>
      </c>
      <c r="J2054" s="24" t="s">
        <v>4959</v>
      </c>
      <c r="K2054" s="63">
        <f t="shared" si="583"/>
        <v>45901</v>
      </c>
      <c r="L2054" s="55">
        <f t="shared" si="584"/>
        <v>0.04</v>
      </c>
      <c r="M2054" s="76">
        <v>0.22500000000000001</v>
      </c>
      <c r="N2054" s="62">
        <v>45901</v>
      </c>
      <c r="O2054" s="62">
        <v>46265</v>
      </c>
      <c r="P2054" s="63"/>
      <c r="Q2054" s="63"/>
      <c r="R2054" s="78">
        <v>55</v>
      </c>
      <c r="S2054" s="63" t="str">
        <f>VLOOKUP(R2054,SA!$B$3:$C$11,2,1)</f>
        <v>46-55</v>
      </c>
      <c r="T2054" s="38" t="s">
        <v>98</v>
      </c>
      <c r="U2054" s="24" t="s">
        <v>5747</v>
      </c>
      <c r="V2054" s="24">
        <v>400000</v>
      </c>
      <c r="W2054" s="39">
        <f t="shared" si="585"/>
        <v>0</v>
      </c>
      <c r="X2054" s="29">
        <f t="shared" si="586"/>
        <v>0</v>
      </c>
      <c r="Y2054" s="40">
        <f t="shared" si="587"/>
        <v>365</v>
      </c>
      <c r="Z2054" s="38">
        <f t="shared" si="588"/>
        <v>46081</v>
      </c>
      <c r="AA2054" s="41">
        <f t="shared" si="589"/>
        <v>181</v>
      </c>
      <c r="AB2054" s="24" t="s">
        <v>113</v>
      </c>
      <c r="AC2054" s="41">
        <f t="shared" si="590"/>
        <v>8108.2165999999997</v>
      </c>
      <c r="AD2054" s="41">
        <v>1</v>
      </c>
      <c r="AE2054" s="72">
        <f>INDEX(SA!$C$2:$G$11,MATCH(Details!S2054,SA!$C$2:$C$11,0),MATCH(Details!V2054,SA!$C$2:$G$2,0))*Y2054/(F2054-E2054+1)</f>
        <v>6871.37</v>
      </c>
      <c r="AF2054" s="41">
        <f t="shared" si="591"/>
        <v>0</v>
      </c>
      <c r="AG2054" s="41">
        <f t="shared" si="592"/>
        <v>0</v>
      </c>
      <c r="AH2054" s="41">
        <f t="shared" si="593"/>
        <v>1236.8465999999999</v>
      </c>
      <c r="AI2054" s="60">
        <f t="shared" si="594"/>
        <v>274.85480000000001</v>
      </c>
      <c r="AJ2054" s="60">
        <f t="shared" si="595"/>
        <v>1546.05825</v>
      </c>
      <c r="AK2054" s="60">
        <f t="shared" si="596"/>
        <v>3407.446493150685</v>
      </c>
      <c r="AL2054" s="60">
        <f t="shared" si="597"/>
        <v>2504.4731724657536</v>
      </c>
      <c r="AM2054" s="41">
        <f t="shared" si="598"/>
        <v>2545.9837775342462</v>
      </c>
      <c r="AN2054" s="42">
        <f t="shared" si="599"/>
        <v>45715</v>
      </c>
      <c r="AO2054" s="43">
        <f t="shared" si="600"/>
        <v>6871.37</v>
      </c>
    </row>
    <row r="2055" spans="1:41" s="24" customFormat="1" ht="15.75" customHeight="1" x14ac:dyDescent="0.35">
      <c r="A2055" s="36" t="s">
        <v>27</v>
      </c>
      <c r="B2055" s="36">
        <v>202509</v>
      </c>
      <c r="C2055" s="24" t="s">
        <v>736</v>
      </c>
      <c r="D2055" s="24" t="s">
        <v>119</v>
      </c>
      <c r="E2055" s="62">
        <v>45901</v>
      </c>
      <c r="F2055" s="62">
        <v>46265</v>
      </c>
      <c r="G2055" s="37" t="s">
        <v>215</v>
      </c>
      <c r="H2055" s="36">
        <v>652481</v>
      </c>
      <c r="I2055" s="63">
        <v>37515</v>
      </c>
      <c r="J2055" s="24" t="s">
        <v>4960</v>
      </c>
      <c r="K2055" s="63">
        <f t="shared" si="583"/>
        <v>45901</v>
      </c>
      <c r="L2055" s="55">
        <f t="shared" si="584"/>
        <v>0.04</v>
      </c>
      <c r="M2055" s="76">
        <v>0.22500000000000001</v>
      </c>
      <c r="N2055" s="62">
        <v>45901</v>
      </c>
      <c r="O2055" s="62">
        <v>46265</v>
      </c>
      <c r="P2055" s="63"/>
      <c r="Q2055" s="63"/>
      <c r="R2055" s="78">
        <v>22</v>
      </c>
      <c r="S2055" s="63" t="str">
        <f>VLOOKUP(R2055,SA!$B$3:$C$11,2,1)</f>
        <v>0-25</v>
      </c>
      <c r="T2055" s="38" t="s">
        <v>97</v>
      </c>
      <c r="U2055" s="24" t="s">
        <v>56</v>
      </c>
      <c r="V2055" s="24">
        <v>400000</v>
      </c>
      <c r="W2055" s="39">
        <f t="shared" si="585"/>
        <v>400000</v>
      </c>
      <c r="X2055" s="29">
        <f t="shared" si="586"/>
        <v>1</v>
      </c>
      <c r="Y2055" s="40">
        <f t="shared" si="587"/>
        <v>365</v>
      </c>
      <c r="Z2055" s="38">
        <f t="shared" si="588"/>
        <v>46081</v>
      </c>
      <c r="AA2055" s="41">
        <f t="shared" si="589"/>
        <v>181</v>
      </c>
      <c r="AB2055" s="24" t="s">
        <v>113</v>
      </c>
      <c r="AC2055" s="41">
        <f t="shared" si="590"/>
        <v>4043.8364000000001</v>
      </c>
      <c r="AD2055" s="41">
        <v>1</v>
      </c>
      <c r="AE2055" s="72">
        <f>INDEX(SA!$C$2:$G$11,MATCH(Details!S2055,SA!$C$2:$C$11,0),MATCH(Details!V2055,SA!$C$2:$G$2,0))*Y2055/(F2055-E2055+1)</f>
        <v>3426.98</v>
      </c>
      <c r="AF2055" s="41">
        <f t="shared" si="591"/>
        <v>0</v>
      </c>
      <c r="AG2055" s="41">
        <f t="shared" si="592"/>
        <v>0</v>
      </c>
      <c r="AH2055" s="41">
        <f t="shared" si="593"/>
        <v>616.85640000000001</v>
      </c>
      <c r="AI2055" s="60">
        <f t="shared" si="594"/>
        <v>137.07920000000001</v>
      </c>
      <c r="AJ2055" s="60">
        <f t="shared" si="595"/>
        <v>771.07050000000004</v>
      </c>
      <c r="AK2055" s="60">
        <f t="shared" si="596"/>
        <v>1699.4065205479453</v>
      </c>
      <c r="AL2055" s="60">
        <f t="shared" si="597"/>
        <v>1249.0637926027398</v>
      </c>
      <c r="AM2055" s="41">
        <f t="shared" si="598"/>
        <v>1269.7665073972601</v>
      </c>
      <c r="AN2055" s="42">
        <f t="shared" si="599"/>
        <v>45715</v>
      </c>
      <c r="AO2055" s="43">
        <f t="shared" si="600"/>
        <v>3426.98</v>
      </c>
    </row>
    <row r="2056" spans="1:41" s="24" customFormat="1" ht="15.75" customHeight="1" x14ac:dyDescent="0.35">
      <c r="A2056" s="36" t="s">
        <v>27</v>
      </c>
      <c r="B2056" s="36">
        <v>202509</v>
      </c>
      <c r="C2056" s="24" t="s">
        <v>736</v>
      </c>
      <c r="D2056" s="24" t="s">
        <v>119</v>
      </c>
      <c r="E2056" s="62">
        <v>45901</v>
      </c>
      <c r="F2056" s="62">
        <v>46265</v>
      </c>
      <c r="G2056" s="37" t="s">
        <v>2310</v>
      </c>
      <c r="H2056" s="36">
        <v>652484</v>
      </c>
      <c r="I2056" s="63">
        <v>28764</v>
      </c>
      <c r="J2056" s="24" t="s">
        <v>4961</v>
      </c>
      <c r="K2056" s="63">
        <f t="shared" si="583"/>
        <v>45901</v>
      </c>
      <c r="L2056" s="55">
        <f t="shared" si="584"/>
        <v>0.04</v>
      </c>
      <c r="M2056" s="76">
        <v>0.22500000000000001</v>
      </c>
      <c r="N2056" s="62">
        <v>45901</v>
      </c>
      <c r="O2056" s="62">
        <v>46265</v>
      </c>
      <c r="P2056" s="63"/>
      <c r="Q2056" s="63"/>
      <c r="R2056" s="78">
        <v>46</v>
      </c>
      <c r="S2056" s="63" t="str">
        <f>VLOOKUP(R2056,SA!$B$3:$C$11,2,1)</f>
        <v>46-55</v>
      </c>
      <c r="T2056" s="38" t="s">
        <v>98</v>
      </c>
      <c r="U2056" s="24" t="s">
        <v>5747</v>
      </c>
      <c r="V2056" s="24">
        <v>400000</v>
      </c>
      <c r="W2056" s="39">
        <f t="shared" si="585"/>
        <v>0</v>
      </c>
      <c r="X2056" s="29">
        <f t="shared" si="586"/>
        <v>0</v>
      </c>
      <c r="Y2056" s="40">
        <f t="shared" si="587"/>
        <v>365</v>
      </c>
      <c r="Z2056" s="38">
        <f t="shared" si="588"/>
        <v>46081</v>
      </c>
      <c r="AA2056" s="41">
        <f t="shared" si="589"/>
        <v>181</v>
      </c>
      <c r="AB2056" s="24" t="s">
        <v>113</v>
      </c>
      <c r="AC2056" s="41">
        <f t="shared" si="590"/>
        <v>8108.2165999999997</v>
      </c>
      <c r="AD2056" s="41">
        <v>1</v>
      </c>
      <c r="AE2056" s="72">
        <f>INDEX(SA!$C$2:$G$11,MATCH(Details!S2056,SA!$C$2:$C$11,0),MATCH(Details!V2056,SA!$C$2:$G$2,0))*Y2056/(F2056-E2056+1)</f>
        <v>6871.37</v>
      </c>
      <c r="AF2056" s="41">
        <f t="shared" si="591"/>
        <v>0</v>
      </c>
      <c r="AG2056" s="41">
        <f t="shared" si="592"/>
        <v>0</v>
      </c>
      <c r="AH2056" s="41">
        <f t="shared" si="593"/>
        <v>1236.8465999999999</v>
      </c>
      <c r="AI2056" s="60">
        <f t="shared" si="594"/>
        <v>274.85480000000001</v>
      </c>
      <c r="AJ2056" s="60">
        <f t="shared" si="595"/>
        <v>1546.05825</v>
      </c>
      <c r="AK2056" s="60">
        <f t="shared" si="596"/>
        <v>3407.446493150685</v>
      </c>
      <c r="AL2056" s="60">
        <f t="shared" si="597"/>
        <v>2504.4731724657536</v>
      </c>
      <c r="AM2056" s="41">
        <f t="shared" si="598"/>
        <v>2545.9837775342462</v>
      </c>
      <c r="AN2056" s="42">
        <f t="shared" si="599"/>
        <v>45715</v>
      </c>
      <c r="AO2056" s="43">
        <f t="shared" si="600"/>
        <v>6871.37</v>
      </c>
    </row>
    <row r="2057" spans="1:41" s="24" customFormat="1" ht="15.75" customHeight="1" x14ac:dyDescent="0.35">
      <c r="A2057" s="36" t="s">
        <v>27</v>
      </c>
      <c r="B2057" s="36">
        <v>202509</v>
      </c>
      <c r="C2057" s="24" t="s">
        <v>736</v>
      </c>
      <c r="D2057" s="24" t="s">
        <v>119</v>
      </c>
      <c r="E2057" s="62">
        <v>45901</v>
      </c>
      <c r="F2057" s="62">
        <v>46265</v>
      </c>
      <c r="G2057" s="37" t="s">
        <v>2311</v>
      </c>
      <c r="H2057" s="36">
        <v>652484</v>
      </c>
      <c r="I2057" s="63">
        <v>27395</v>
      </c>
      <c r="J2057" s="24" t="s">
        <v>4962</v>
      </c>
      <c r="K2057" s="63">
        <f t="shared" si="583"/>
        <v>45901</v>
      </c>
      <c r="L2057" s="55">
        <f t="shared" si="584"/>
        <v>0.04</v>
      </c>
      <c r="M2057" s="76">
        <v>0.22500000000000001</v>
      </c>
      <c r="N2057" s="62">
        <v>45901</v>
      </c>
      <c r="O2057" s="62">
        <v>46265</v>
      </c>
      <c r="P2057" s="63"/>
      <c r="Q2057" s="63"/>
      <c r="R2057" s="78">
        <v>50</v>
      </c>
      <c r="S2057" s="63" t="str">
        <f>VLOOKUP(R2057,SA!$B$3:$C$11,2,1)</f>
        <v>46-55</v>
      </c>
      <c r="T2057" s="38" t="s">
        <v>97</v>
      </c>
      <c r="U2057" s="24" t="s">
        <v>5744</v>
      </c>
      <c r="V2057" s="24">
        <v>400000</v>
      </c>
      <c r="W2057" s="39">
        <f t="shared" si="585"/>
        <v>0</v>
      </c>
      <c r="X2057" s="29">
        <f t="shared" si="586"/>
        <v>0</v>
      </c>
      <c r="Y2057" s="40">
        <f t="shared" si="587"/>
        <v>365</v>
      </c>
      <c r="Z2057" s="38">
        <f t="shared" si="588"/>
        <v>46081</v>
      </c>
      <c r="AA2057" s="41">
        <f t="shared" si="589"/>
        <v>181</v>
      </c>
      <c r="AB2057" s="24" t="s">
        <v>113</v>
      </c>
      <c r="AC2057" s="41">
        <f t="shared" si="590"/>
        <v>8108.2165999999997</v>
      </c>
      <c r="AD2057" s="41">
        <v>1</v>
      </c>
      <c r="AE2057" s="72">
        <f>INDEX(SA!$C$2:$G$11,MATCH(Details!S2057,SA!$C$2:$C$11,0),MATCH(Details!V2057,SA!$C$2:$G$2,0))*Y2057/(F2057-E2057+1)</f>
        <v>6871.37</v>
      </c>
      <c r="AF2057" s="41">
        <f t="shared" si="591"/>
        <v>0</v>
      </c>
      <c r="AG2057" s="41">
        <f t="shared" si="592"/>
        <v>0</v>
      </c>
      <c r="AH2057" s="41">
        <f t="shared" si="593"/>
        <v>1236.8465999999999</v>
      </c>
      <c r="AI2057" s="60">
        <f t="shared" si="594"/>
        <v>274.85480000000001</v>
      </c>
      <c r="AJ2057" s="60">
        <f t="shared" si="595"/>
        <v>1546.05825</v>
      </c>
      <c r="AK2057" s="60">
        <f t="shared" si="596"/>
        <v>3407.446493150685</v>
      </c>
      <c r="AL2057" s="60">
        <f t="shared" si="597"/>
        <v>2504.4731724657536</v>
      </c>
      <c r="AM2057" s="41">
        <f t="shared" si="598"/>
        <v>2545.9837775342462</v>
      </c>
      <c r="AN2057" s="42">
        <f t="shared" si="599"/>
        <v>45715</v>
      </c>
      <c r="AO2057" s="43">
        <f t="shared" si="600"/>
        <v>6871.37</v>
      </c>
    </row>
    <row r="2058" spans="1:41" s="24" customFormat="1" ht="15.75" customHeight="1" x14ac:dyDescent="0.35">
      <c r="A2058" s="36" t="s">
        <v>27</v>
      </c>
      <c r="B2058" s="36">
        <v>202509</v>
      </c>
      <c r="C2058" s="24" t="s">
        <v>736</v>
      </c>
      <c r="D2058" s="24" t="s">
        <v>119</v>
      </c>
      <c r="E2058" s="62">
        <v>45901</v>
      </c>
      <c r="F2058" s="62">
        <v>46265</v>
      </c>
      <c r="G2058" s="37" t="s">
        <v>299</v>
      </c>
      <c r="H2058" s="36">
        <v>652484</v>
      </c>
      <c r="I2058" s="63">
        <v>37709</v>
      </c>
      <c r="J2058" s="24" t="s">
        <v>4963</v>
      </c>
      <c r="K2058" s="63">
        <f t="shared" si="583"/>
        <v>45901</v>
      </c>
      <c r="L2058" s="55">
        <f t="shared" si="584"/>
        <v>0.04</v>
      </c>
      <c r="M2058" s="76">
        <v>0.22500000000000001</v>
      </c>
      <c r="N2058" s="62">
        <v>45901</v>
      </c>
      <c r="O2058" s="62">
        <v>46265</v>
      </c>
      <c r="P2058" s="63"/>
      <c r="Q2058" s="63"/>
      <c r="R2058" s="78">
        <v>22</v>
      </c>
      <c r="S2058" s="63" t="str">
        <f>VLOOKUP(R2058,SA!$B$3:$C$11,2,1)</f>
        <v>0-25</v>
      </c>
      <c r="T2058" s="38" t="s">
        <v>98</v>
      </c>
      <c r="U2058" s="24" t="s">
        <v>56</v>
      </c>
      <c r="V2058" s="24">
        <v>400000</v>
      </c>
      <c r="W2058" s="39">
        <f t="shared" si="585"/>
        <v>400000</v>
      </c>
      <c r="X2058" s="29">
        <f t="shared" si="586"/>
        <v>1</v>
      </c>
      <c r="Y2058" s="40">
        <f t="shared" si="587"/>
        <v>365</v>
      </c>
      <c r="Z2058" s="38">
        <f t="shared" si="588"/>
        <v>46081</v>
      </c>
      <c r="AA2058" s="41">
        <f t="shared" si="589"/>
        <v>181</v>
      </c>
      <c r="AB2058" s="24" t="s">
        <v>113</v>
      </c>
      <c r="AC2058" s="41">
        <f t="shared" si="590"/>
        <v>4043.8364000000001</v>
      </c>
      <c r="AD2058" s="41">
        <v>1</v>
      </c>
      <c r="AE2058" s="72">
        <f>INDEX(SA!$C$2:$G$11,MATCH(Details!S2058,SA!$C$2:$C$11,0),MATCH(Details!V2058,SA!$C$2:$G$2,0))*Y2058/(F2058-E2058+1)</f>
        <v>3426.98</v>
      </c>
      <c r="AF2058" s="41">
        <f t="shared" si="591"/>
        <v>0</v>
      </c>
      <c r="AG2058" s="41">
        <f t="shared" si="592"/>
        <v>0</v>
      </c>
      <c r="AH2058" s="41">
        <f t="shared" si="593"/>
        <v>616.85640000000001</v>
      </c>
      <c r="AI2058" s="60">
        <f t="shared" si="594"/>
        <v>137.07920000000001</v>
      </c>
      <c r="AJ2058" s="60">
        <f t="shared" si="595"/>
        <v>771.07050000000004</v>
      </c>
      <c r="AK2058" s="60">
        <f t="shared" si="596"/>
        <v>1699.4065205479453</v>
      </c>
      <c r="AL2058" s="60">
        <f t="shared" si="597"/>
        <v>1249.0637926027398</v>
      </c>
      <c r="AM2058" s="41">
        <f t="shared" si="598"/>
        <v>1269.7665073972601</v>
      </c>
      <c r="AN2058" s="42">
        <f t="shared" si="599"/>
        <v>45715</v>
      </c>
      <c r="AO2058" s="43">
        <f t="shared" si="600"/>
        <v>3426.98</v>
      </c>
    </row>
    <row r="2059" spans="1:41" s="24" customFormat="1" ht="15.75" customHeight="1" x14ac:dyDescent="0.35">
      <c r="A2059" s="36" t="s">
        <v>27</v>
      </c>
      <c r="B2059" s="36">
        <v>202509</v>
      </c>
      <c r="C2059" s="24" t="s">
        <v>736</v>
      </c>
      <c r="D2059" s="24" t="s">
        <v>119</v>
      </c>
      <c r="E2059" s="62">
        <v>45901</v>
      </c>
      <c r="F2059" s="62">
        <v>46265</v>
      </c>
      <c r="G2059" s="37" t="s">
        <v>2312</v>
      </c>
      <c r="H2059" s="36">
        <v>652485</v>
      </c>
      <c r="I2059" s="63">
        <v>25985</v>
      </c>
      <c r="J2059" s="24" t="s">
        <v>4964</v>
      </c>
      <c r="K2059" s="63">
        <f t="shared" si="583"/>
        <v>45901</v>
      </c>
      <c r="L2059" s="55">
        <f t="shared" si="584"/>
        <v>0.04</v>
      </c>
      <c r="M2059" s="76">
        <v>0.22500000000000001</v>
      </c>
      <c r="N2059" s="62">
        <v>45901</v>
      </c>
      <c r="O2059" s="62">
        <v>46265</v>
      </c>
      <c r="P2059" s="63"/>
      <c r="Q2059" s="63"/>
      <c r="R2059" s="78">
        <v>54</v>
      </c>
      <c r="S2059" s="63" t="str">
        <f>VLOOKUP(R2059,SA!$B$3:$C$11,2,1)</f>
        <v>46-55</v>
      </c>
      <c r="T2059" s="38" t="s">
        <v>98</v>
      </c>
      <c r="U2059" s="24" t="s">
        <v>5747</v>
      </c>
      <c r="V2059" s="24">
        <v>400000</v>
      </c>
      <c r="W2059" s="39">
        <f t="shared" si="585"/>
        <v>0</v>
      </c>
      <c r="X2059" s="29">
        <f t="shared" si="586"/>
        <v>0</v>
      </c>
      <c r="Y2059" s="40">
        <f t="shared" si="587"/>
        <v>365</v>
      </c>
      <c r="Z2059" s="38">
        <f t="shared" si="588"/>
        <v>46081</v>
      </c>
      <c r="AA2059" s="41">
        <f t="shared" si="589"/>
        <v>181</v>
      </c>
      <c r="AB2059" s="24" t="s">
        <v>113</v>
      </c>
      <c r="AC2059" s="41">
        <f t="shared" si="590"/>
        <v>8108.2165999999997</v>
      </c>
      <c r="AD2059" s="41">
        <v>1</v>
      </c>
      <c r="AE2059" s="72">
        <f>INDEX(SA!$C$2:$G$11,MATCH(Details!S2059,SA!$C$2:$C$11,0),MATCH(Details!V2059,SA!$C$2:$G$2,0))*Y2059/(F2059-E2059+1)</f>
        <v>6871.37</v>
      </c>
      <c r="AF2059" s="41">
        <f t="shared" si="591"/>
        <v>0</v>
      </c>
      <c r="AG2059" s="41">
        <f t="shared" si="592"/>
        <v>0</v>
      </c>
      <c r="AH2059" s="41">
        <f t="shared" si="593"/>
        <v>1236.8465999999999</v>
      </c>
      <c r="AI2059" s="60">
        <f t="shared" si="594"/>
        <v>274.85480000000001</v>
      </c>
      <c r="AJ2059" s="60">
        <f t="shared" si="595"/>
        <v>1546.05825</v>
      </c>
      <c r="AK2059" s="60">
        <f t="shared" si="596"/>
        <v>3407.446493150685</v>
      </c>
      <c r="AL2059" s="60">
        <f t="shared" si="597"/>
        <v>2504.4731724657536</v>
      </c>
      <c r="AM2059" s="41">
        <f t="shared" si="598"/>
        <v>2545.9837775342462</v>
      </c>
      <c r="AN2059" s="42">
        <f t="shared" si="599"/>
        <v>45715</v>
      </c>
      <c r="AO2059" s="43">
        <f t="shared" si="600"/>
        <v>6871.37</v>
      </c>
    </row>
    <row r="2060" spans="1:41" s="24" customFormat="1" ht="15.75" customHeight="1" x14ac:dyDescent="0.35">
      <c r="A2060" s="36" t="s">
        <v>27</v>
      </c>
      <c r="B2060" s="36">
        <v>202509</v>
      </c>
      <c r="C2060" s="24" t="s">
        <v>736</v>
      </c>
      <c r="D2060" s="24" t="s">
        <v>119</v>
      </c>
      <c r="E2060" s="62">
        <v>45901</v>
      </c>
      <c r="F2060" s="62">
        <v>46265</v>
      </c>
      <c r="G2060" s="37" t="s">
        <v>2313</v>
      </c>
      <c r="H2060" s="36">
        <v>652485</v>
      </c>
      <c r="I2060" s="63">
        <v>25983</v>
      </c>
      <c r="J2060" s="24" t="s">
        <v>4965</v>
      </c>
      <c r="K2060" s="63">
        <f t="shared" si="583"/>
        <v>45901</v>
      </c>
      <c r="L2060" s="55">
        <f t="shared" si="584"/>
        <v>0.04</v>
      </c>
      <c r="M2060" s="76">
        <v>0.22500000000000001</v>
      </c>
      <c r="N2060" s="62">
        <v>45901</v>
      </c>
      <c r="O2060" s="62">
        <v>46265</v>
      </c>
      <c r="P2060" s="63"/>
      <c r="Q2060" s="63"/>
      <c r="R2060" s="78">
        <v>54</v>
      </c>
      <c r="S2060" s="63" t="str">
        <f>VLOOKUP(R2060,SA!$B$3:$C$11,2,1)</f>
        <v>46-55</v>
      </c>
      <c r="T2060" s="38" t="s">
        <v>97</v>
      </c>
      <c r="U2060" s="24" t="s">
        <v>5744</v>
      </c>
      <c r="V2060" s="24">
        <v>400000</v>
      </c>
      <c r="W2060" s="39">
        <f t="shared" si="585"/>
        <v>0</v>
      </c>
      <c r="X2060" s="29">
        <f t="shared" si="586"/>
        <v>0</v>
      </c>
      <c r="Y2060" s="40">
        <f t="shared" si="587"/>
        <v>365</v>
      </c>
      <c r="Z2060" s="38">
        <f t="shared" si="588"/>
        <v>46081</v>
      </c>
      <c r="AA2060" s="41">
        <f t="shared" si="589"/>
        <v>181</v>
      </c>
      <c r="AB2060" s="24" t="s">
        <v>113</v>
      </c>
      <c r="AC2060" s="41">
        <f t="shared" si="590"/>
        <v>8108.2165999999997</v>
      </c>
      <c r="AD2060" s="41">
        <v>1</v>
      </c>
      <c r="AE2060" s="72">
        <f>INDEX(SA!$C$2:$G$11,MATCH(Details!S2060,SA!$C$2:$C$11,0),MATCH(Details!V2060,SA!$C$2:$G$2,0))*Y2060/(F2060-E2060+1)</f>
        <v>6871.37</v>
      </c>
      <c r="AF2060" s="41">
        <f t="shared" si="591"/>
        <v>0</v>
      </c>
      <c r="AG2060" s="41">
        <f t="shared" si="592"/>
        <v>0</v>
      </c>
      <c r="AH2060" s="41">
        <f t="shared" si="593"/>
        <v>1236.8465999999999</v>
      </c>
      <c r="AI2060" s="60">
        <f t="shared" si="594"/>
        <v>274.85480000000001</v>
      </c>
      <c r="AJ2060" s="60">
        <f t="shared" si="595"/>
        <v>1546.05825</v>
      </c>
      <c r="AK2060" s="60">
        <f t="shared" si="596"/>
        <v>3407.446493150685</v>
      </c>
      <c r="AL2060" s="60">
        <f t="shared" si="597"/>
        <v>2504.4731724657536</v>
      </c>
      <c r="AM2060" s="41">
        <f t="shared" si="598"/>
        <v>2545.9837775342462</v>
      </c>
      <c r="AN2060" s="42">
        <f t="shared" si="599"/>
        <v>45715</v>
      </c>
      <c r="AO2060" s="43">
        <f t="shared" si="600"/>
        <v>6871.37</v>
      </c>
    </row>
    <row r="2061" spans="1:41" s="24" customFormat="1" ht="15.75" customHeight="1" x14ac:dyDescent="0.35">
      <c r="A2061" s="36" t="s">
        <v>27</v>
      </c>
      <c r="B2061" s="36">
        <v>202509</v>
      </c>
      <c r="C2061" s="24" t="s">
        <v>736</v>
      </c>
      <c r="D2061" s="24" t="s">
        <v>119</v>
      </c>
      <c r="E2061" s="62">
        <v>45901</v>
      </c>
      <c r="F2061" s="62">
        <v>46265</v>
      </c>
      <c r="G2061" s="37" t="s">
        <v>150</v>
      </c>
      <c r="H2061" s="36">
        <v>652485</v>
      </c>
      <c r="I2061" s="63">
        <v>37707</v>
      </c>
      <c r="J2061" s="24" t="s">
        <v>4966</v>
      </c>
      <c r="K2061" s="63">
        <f t="shared" si="583"/>
        <v>45901</v>
      </c>
      <c r="L2061" s="55">
        <f t="shared" si="584"/>
        <v>0.04</v>
      </c>
      <c r="M2061" s="76">
        <v>0.22500000000000001</v>
      </c>
      <c r="N2061" s="62">
        <v>45901</v>
      </c>
      <c r="O2061" s="62">
        <v>46265</v>
      </c>
      <c r="P2061" s="63"/>
      <c r="Q2061" s="63"/>
      <c r="R2061" s="78">
        <v>22</v>
      </c>
      <c r="S2061" s="63" t="str">
        <f>VLOOKUP(R2061,SA!$B$3:$C$11,2,1)</f>
        <v>0-25</v>
      </c>
      <c r="T2061" s="38" t="s">
        <v>97</v>
      </c>
      <c r="U2061" s="24" t="s">
        <v>56</v>
      </c>
      <c r="V2061" s="24">
        <v>400000</v>
      </c>
      <c r="W2061" s="39">
        <f t="shared" si="585"/>
        <v>400000</v>
      </c>
      <c r="X2061" s="29">
        <f t="shared" si="586"/>
        <v>1</v>
      </c>
      <c r="Y2061" s="40">
        <f t="shared" si="587"/>
        <v>365</v>
      </c>
      <c r="Z2061" s="38">
        <f t="shared" si="588"/>
        <v>46081</v>
      </c>
      <c r="AA2061" s="41">
        <f t="shared" si="589"/>
        <v>181</v>
      </c>
      <c r="AB2061" s="24" t="s">
        <v>113</v>
      </c>
      <c r="AC2061" s="41">
        <f t="shared" si="590"/>
        <v>4043.8364000000001</v>
      </c>
      <c r="AD2061" s="41">
        <v>1</v>
      </c>
      <c r="AE2061" s="72">
        <f>INDEX(SA!$C$2:$G$11,MATCH(Details!S2061,SA!$C$2:$C$11,0),MATCH(Details!V2061,SA!$C$2:$G$2,0))*Y2061/(F2061-E2061+1)</f>
        <v>3426.98</v>
      </c>
      <c r="AF2061" s="41">
        <f t="shared" si="591"/>
        <v>0</v>
      </c>
      <c r="AG2061" s="41">
        <f t="shared" si="592"/>
        <v>0</v>
      </c>
      <c r="AH2061" s="41">
        <f t="shared" si="593"/>
        <v>616.85640000000001</v>
      </c>
      <c r="AI2061" s="60">
        <f t="shared" si="594"/>
        <v>137.07920000000001</v>
      </c>
      <c r="AJ2061" s="60">
        <f t="shared" si="595"/>
        <v>771.07050000000004</v>
      </c>
      <c r="AK2061" s="60">
        <f t="shared" si="596"/>
        <v>1699.4065205479453</v>
      </c>
      <c r="AL2061" s="60">
        <f t="shared" si="597"/>
        <v>1249.0637926027398</v>
      </c>
      <c r="AM2061" s="41">
        <f t="shared" si="598"/>
        <v>1269.7665073972601</v>
      </c>
      <c r="AN2061" s="42">
        <f t="shared" si="599"/>
        <v>45715</v>
      </c>
      <c r="AO2061" s="43">
        <f t="shared" si="600"/>
        <v>3426.98</v>
      </c>
    </row>
    <row r="2062" spans="1:41" s="24" customFormat="1" ht="15.75" customHeight="1" x14ac:dyDescent="0.35">
      <c r="A2062" s="36" t="s">
        <v>27</v>
      </c>
      <c r="B2062" s="36">
        <v>202509</v>
      </c>
      <c r="C2062" s="24" t="s">
        <v>736</v>
      </c>
      <c r="D2062" s="24" t="s">
        <v>119</v>
      </c>
      <c r="E2062" s="62">
        <v>45901</v>
      </c>
      <c r="F2062" s="62">
        <v>46265</v>
      </c>
      <c r="G2062" s="37" t="s">
        <v>2314</v>
      </c>
      <c r="H2062" s="36">
        <v>652486</v>
      </c>
      <c r="I2062" s="63">
        <v>26299</v>
      </c>
      <c r="J2062" s="24" t="s">
        <v>4967</v>
      </c>
      <c r="K2062" s="63">
        <f t="shared" si="583"/>
        <v>45901</v>
      </c>
      <c r="L2062" s="55">
        <f t="shared" si="584"/>
        <v>0.04</v>
      </c>
      <c r="M2062" s="76">
        <v>0.22500000000000001</v>
      </c>
      <c r="N2062" s="62">
        <v>45901</v>
      </c>
      <c r="O2062" s="62">
        <v>46265</v>
      </c>
      <c r="P2062" s="63"/>
      <c r="Q2062" s="63"/>
      <c r="R2062" s="78">
        <v>53</v>
      </c>
      <c r="S2062" s="63" t="str">
        <f>VLOOKUP(R2062,SA!$B$3:$C$11,2,1)</f>
        <v>46-55</v>
      </c>
      <c r="T2062" s="38" t="s">
        <v>98</v>
      </c>
      <c r="U2062" s="24" t="s">
        <v>5747</v>
      </c>
      <c r="V2062" s="24">
        <v>400000</v>
      </c>
      <c r="W2062" s="39">
        <f t="shared" si="585"/>
        <v>0</v>
      </c>
      <c r="X2062" s="29">
        <f t="shared" si="586"/>
        <v>0</v>
      </c>
      <c r="Y2062" s="40">
        <f t="shared" si="587"/>
        <v>365</v>
      </c>
      <c r="Z2062" s="38">
        <f t="shared" si="588"/>
        <v>46081</v>
      </c>
      <c r="AA2062" s="41">
        <f t="shared" si="589"/>
        <v>181</v>
      </c>
      <c r="AB2062" s="24" t="s">
        <v>113</v>
      </c>
      <c r="AC2062" s="41">
        <f t="shared" si="590"/>
        <v>8108.2165999999997</v>
      </c>
      <c r="AD2062" s="41">
        <v>1</v>
      </c>
      <c r="AE2062" s="72">
        <f>INDEX(SA!$C$2:$G$11,MATCH(Details!S2062,SA!$C$2:$C$11,0),MATCH(Details!V2062,SA!$C$2:$G$2,0))*Y2062/(F2062-E2062+1)</f>
        <v>6871.37</v>
      </c>
      <c r="AF2062" s="41">
        <f t="shared" si="591"/>
        <v>0</v>
      </c>
      <c r="AG2062" s="41">
        <f t="shared" si="592"/>
        <v>0</v>
      </c>
      <c r="AH2062" s="41">
        <f t="shared" si="593"/>
        <v>1236.8465999999999</v>
      </c>
      <c r="AI2062" s="60">
        <f t="shared" si="594"/>
        <v>274.85480000000001</v>
      </c>
      <c r="AJ2062" s="60">
        <f t="shared" si="595"/>
        <v>1546.05825</v>
      </c>
      <c r="AK2062" s="60">
        <f t="shared" si="596"/>
        <v>3407.446493150685</v>
      </c>
      <c r="AL2062" s="60">
        <f t="shared" si="597"/>
        <v>2504.4731724657536</v>
      </c>
      <c r="AM2062" s="41">
        <f t="shared" si="598"/>
        <v>2545.9837775342462</v>
      </c>
      <c r="AN2062" s="42">
        <f t="shared" si="599"/>
        <v>45715</v>
      </c>
      <c r="AO2062" s="43">
        <f t="shared" si="600"/>
        <v>6871.37</v>
      </c>
    </row>
    <row r="2063" spans="1:41" s="24" customFormat="1" ht="15.75" customHeight="1" x14ac:dyDescent="0.35">
      <c r="A2063" s="36" t="s">
        <v>27</v>
      </c>
      <c r="B2063" s="36">
        <v>202509</v>
      </c>
      <c r="C2063" s="24" t="s">
        <v>736</v>
      </c>
      <c r="D2063" s="24" t="s">
        <v>119</v>
      </c>
      <c r="E2063" s="62">
        <v>45901</v>
      </c>
      <c r="F2063" s="62">
        <v>46265</v>
      </c>
      <c r="G2063" s="37" t="s">
        <v>2315</v>
      </c>
      <c r="H2063" s="36">
        <v>652486</v>
      </c>
      <c r="I2063" s="63">
        <v>23743</v>
      </c>
      <c r="J2063" s="24" t="s">
        <v>4968</v>
      </c>
      <c r="K2063" s="63">
        <f t="shared" si="583"/>
        <v>45901</v>
      </c>
      <c r="L2063" s="55">
        <f t="shared" si="584"/>
        <v>0.04</v>
      </c>
      <c r="M2063" s="76">
        <v>0.22500000000000001</v>
      </c>
      <c r="N2063" s="62">
        <v>45901</v>
      </c>
      <c r="O2063" s="62">
        <v>46265</v>
      </c>
      <c r="P2063" s="63"/>
      <c r="Q2063" s="63"/>
      <c r="R2063" s="78">
        <v>60</v>
      </c>
      <c r="S2063" s="63" t="str">
        <f>VLOOKUP(R2063,SA!$B$3:$C$11,2,1)</f>
        <v>56-65</v>
      </c>
      <c r="T2063" s="38" t="s">
        <v>97</v>
      </c>
      <c r="U2063" s="24" t="s">
        <v>5744</v>
      </c>
      <c r="V2063" s="24">
        <v>400000</v>
      </c>
      <c r="W2063" s="39">
        <f t="shared" si="585"/>
        <v>0</v>
      </c>
      <c r="X2063" s="29">
        <f t="shared" si="586"/>
        <v>0</v>
      </c>
      <c r="Y2063" s="40">
        <f t="shared" si="587"/>
        <v>365</v>
      </c>
      <c r="Z2063" s="38">
        <f t="shared" si="588"/>
        <v>46081</v>
      </c>
      <c r="AA2063" s="41">
        <f t="shared" si="589"/>
        <v>181</v>
      </c>
      <c r="AB2063" s="24" t="s">
        <v>113</v>
      </c>
      <c r="AC2063" s="41">
        <f t="shared" si="590"/>
        <v>11909.7282</v>
      </c>
      <c r="AD2063" s="41">
        <v>1</v>
      </c>
      <c r="AE2063" s="72">
        <f>INDEX(SA!$C$2:$G$11,MATCH(Details!S2063,SA!$C$2:$C$11,0),MATCH(Details!V2063,SA!$C$2:$G$2,0))*Y2063/(F2063-E2063+1)</f>
        <v>10092.99</v>
      </c>
      <c r="AF2063" s="41">
        <f t="shared" si="591"/>
        <v>0</v>
      </c>
      <c r="AG2063" s="41">
        <f t="shared" si="592"/>
        <v>0</v>
      </c>
      <c r="AH2063" s="41">
        <f t="shared" si="593"/>
        <v>1816.7382</v>
      </c>
      <c r="AI2063" s="60">
        <f t="shared" si="594"/>
        <v>403.71960000000001</v>
      </c>
      <c r="AJ2063" s="60">
        <f t="shared" si="595"/>
        <v>2270.9227500000002</v>
      </c>
      <c r="AK2063" s="60">
        <f t="shared" si="596"/>
        <v>5005.0169589041097</v>
      </c>
      <c r="AL2063" s="60">
        <f t="shared" si="597"/>
        <v>3678.6874647945206</v>
      </c>
      <c r="AM2063" s="41">
        <f t="shared" si="598"/>
        <v>3739.6601852054787</v>
      </c>
      <c r="AN2063" s="42">
        <f t="shared" si="599"/>
        <v>45715</v>
      </c>
      <c r="AO2063" s="43">
        <f t="shared" si="600"/>
        <v>10092.99</v>
      </c>
    </row>
    <row r="2064" spans="1:41" s="24" customFormat="1" ht="15.75" customHeight="1" x14ac:dyDescent="0.35">
      <c r="A2064" s="36" t="s">
        <v>27</v>
      </c>
      <c r="B2064" s="36">
        <v>202509</v>
      </c>
      <c r="C2064" s="24" t="s">
        <v>736</v>
      </c>
      <c r="D2064" s="24" t="s">
        <v>119</v>
      </c>
      <c r="E2064" s="62">
        <v>45901</v>
      </c>
      <c r="F2064" s="62">
        <v>46265</v>
      </c>
      <c r="G2064" s="37" t="s">
        <v>419</v>
      </c>
      <c r="H2064" s="36">
        <v>652486</v>
      </c>
      <c r="I2064" s="63">
        <v>37378</v>
      </c>
      <c r="J2064" s="24" t="s">
        <v>4969</v>
      </c>
      <c r="K2064" s="63">
        <f t="shared" si="583"/>
        <v>45901</v>
      </c>
      <c r="L2064" s="55">
        <f t="shared" si="584"/>
        <v>0.04</v>
      </c>
      <c r="M2064" s="76">
        <v>0.22500000000000001</v>
      </c>
      <c r="N2064" s="62">
        <v>45901</v>
      </c>
      <c r="O2064" s="62">
        <v>46265</v>
      </c>
      <c r="P2064" s="63"/>
      <c r="Q2064" s="63"/>
      <c r="R2064" s="78">
        <v>23</v>
      </c>
      <c r="S2064" s="63" t="str">
        <f>VLOOKUP(R2064,SA!$B$3:$C$11,2,1)</f>
        <v>0-25</v>
      </c>
      <c r="T2064" s="38" t="s">
        <v>97</v>
      </c>
      <c r="U2064" s="24" t="s">
        <v>56</v>
      </c>
      <c r="V2064" s="24">
        <v>400000</v>
      </c>
      <c r="W2064" s="39">
        <f t="shared" si="585"/>
        <v>400000</v>
      </c>
      <c r="X2064" s="29">
        <f t="shared" si="586"/>
        <v>1</v>
      </c>
      <c r="Y2064" s="40">
        <f t="shared" si="587"/>
        <v>365</v>
      </c>
      <c r="Z2064" s="38">
        <f t="shared" si="588"/>
        <v>46081</v>
      </c>
      <c r="AA2064" s="41">
        <f t="shared" si="589"/>
        <v>181</v>
      </c>
      <c r="AB2064" s="24" t="s">
        <v>113</v>
      </c>
      <c r="AC2064" s="41">
        <f t="shared" si="590"/>
        <v>4043.8364000000001</v>
      </c>
      <c r="AD2064" s="41">
        <v>1</v>
      </c>
      <c r="AE2064" s="72">
        <f>INDEX(SA!$C$2:$G$11,MATCH(Details!S2064,SA!$C$2:$C$11,0),MATCH(Details!V2064,SA!$C$2:$G$2,0))*Y2064/(F2064-E2064+1)</f>
        <v>3426.98</v>
      </c>
      <c r="AF2064" s="41">
        <f t="shared" si="591"/>
        <v>0</v>
      </c>
      <c r="AG2064" s="41">
        <f t="shared" si="592"/>
        <v>0</v>
      </c>
      <c r="AH2064" s="41">
        <f t="shared" si="593"/>
        <v>616.85640000000001</v>
      </c>
      <c r="AI2064" s="60">
        <f t="shared" si="594"/>
        <v>137.07920000000001</v>
      </c>
      <c r="AJ2064" s="60">
        <f t="shared" si="595"/>
        <v>771.07050000000004</v>
      </c>
      <c r="AK2064" s="60">
        <f t="shared" si="596"/>
        <v>1699.4065205479453</v>
      </c>
      <c r="AL2064" s="60">
        <f t="shared" si="597"/>
        <v>1249.0637926027398</v>
      </c>
      <c r="AM2064" s="41">
        <f t="shared" si="598"/>
        <v>1269.7665073972601</v>
      </c>
      <c r="AN2064" s="42">
        <f t="shared" si="599"/>
        <v>45715</v>
      </c>
      <c r="AO2064" s="43">
        <f t="shared" si="600"/>
        <v>3426.98</v>
      </c>
    </row>
    <row r="2065" spans="1:41" s="24" customFormat="1" ht="15.75" customHeight="1" x14ac:dyDescent="0.35">
      <c r="A2065" s="36" t="s">
        <v>27</v>
      </c>
      <c r="B2065" s="36">
        <v>202509</v>
      </c>
      <c r="C2065" s="24" t="s">
        <v>736</v>
      </c>
      <c r="D2065" s="24" t="s">
        <v>119</v>
      </c>
      <c r="E2065" s="62">
        <v>45901</v>
      </c>
      <c r="F2065" s="62">
        <v>46265</v>
      </c>
      <c r="G2065" s="37" t="s">
        <v>2316</v>
      </c>
      <c r="H2065" s="36">
        <v>652487</v>
      </c>
      <c r="I2065" s="63">
        <v>26484</v>
      </c>
      <c r="J2065" s="24" t="s">
        <v>4970</v>
      </c>
      <c r="K2065" s="63">
        <f t="shared" si="583"/>
        <v>45901</v>
      </c>
      <c r="L2065" s="55">
        <f t="shared" si="584"/>
        <v>0.04</v>
      </c>
      <c r="M2065" s="76">
        <v>0.22500000000000001</v>
      </c>
      <c r="N2065" s="62">
        <v>45901</v>
      </c>
      <c r="O2065" s="62">
        <v>46265</v>
      </c>
      <c r="P2065" s="63"/>
      <c r="Q2065" s="63"/>
      <c r="R2065" s="78">
        <v>53</v>
      </c>
      <c r="S2065" s="63" t="str">
        <f>VLOOKUP(R2065,SA!$B$3:$C$11,2,1)</f>
        <v>46-55</v>
      </c>
      <c r="T2065" s="38" t="s">
        <v>97</v>
      </c>
      <c r="U2065" s="24" t="s">
        <v>5744</v>
      </c>
      <c r="V2065" s="24">
        <v>400000</v>
      </c>
      <c r="W2065" s="39">
        <f t="shared" si="585"/>
        <v>0</v>
      </c>
      <c r="X2065" s="29">
        <f t="shared" si="586"/>
        <v>0</v>
      </c>
      <c r="Y2065" s="40">
        <f t="shared" si="587"/>
        <v>365</v>
      </c>
      <c r="Z2065" s="38">
        <f t="shared" si="588"/>
        <v>46081</v>
      </c>
      <c r="AA2065" s="41">
        <f t="shared" si="589"/>
        <v>181</v>
      </c>
      <c r="AB2065" s="24" t="s">
        <v>113</v>
      </c>
      <c r="AC2065" s="41">
        <f t="shared" si="590"/>
        <v>8108.2165999999997</v>
      </c>
      <c r="AD2065" s="41">
        <v>1</v>
      </c>
      <c r="AE2065" s="72">
        <f>INDEX(SA!$C$2:$G$11,MATCH(Details!S2065,SA!$C$2:$C$11,0),MATCH(Details!V2065,SA!$C$2:$G$2,0))*Y2065/(F2065-E2065+1)</f>
        <v>6871.37</v>
      </c>
      <c r="AF2065" s="41">
        <f t="shared" si="591"/>
        <v>0</v>
      </c>
      <c r="AG2065" s="41">
        <f t="shared" si="592"/>
        <v>0</v>
      </c>
      <c r="AH2065" s="41">
        <f t="shared" si="593"/>
        <v>1236.8465999999999</v>
      </c>
      <c r="AI2065" s="60">
        <f t="shared" si="594"/>
        <v>274.85480000000001</v>
      </c>
      <c r="AJ2065" s="60">
        <f t="shared" si="595"/>
        <v>1546.05825</v>
      </c>
      <c r="AK2065" s="60">
        <f t="shared" si="596"/>
        <v>3407.446493150685</v>
      </c>
      <c r="AL2065" s="60">
        <f t="shared" si="597"/>
        <v>2504.4731724657536</v>
      </c>
      <c r="AM2065" s="41">
        <f t="shared" si="598"/>
        <v>2545.9837775342462</v>
      </c>
      <c r="AN2065" s="42">
        <f t="shared" si="599"/>
        <v>45715</v>
      </c>
      <c r="AO2065" s="43">
        <f t="shared" si="600"/>
        <v>6871.37</v>
      </c>
    </row>
    <row r="2066" spans="1:41" s="24" customFormat="1" ht="15.75" customHeight="1" x14ac:dyDescent="0.35">
      <c r="A2066" s="36" t="s">
        <v>27</v>
      </c>
      <c r="B2066" s="36">
        <v>202509</v>
      </c>
      <c r="C2066" s="24" t="s">
        <v>736</v>
      </c>
      <c r="D2066" s="24" t="s">
        <v>119</v>
      </c>
      <c r="E2066" s="62">
        <v>45901</v>
      </c>
      <c r="F2066" s="62">
        <v>46265</v>
      </c>
      <c r="G2066" s="37" t="s">
        <v>2317</v>
      </c>
      <c r="H2066" s="36">
        <v>652487</v>
      </c>
      <c r="I2066" s="63">
        <v>28821</v>
      </c>
      <c r="J2066" s="24" t="s">
        <v>4971</v>
      </c>
      <c r="K2066" s="63">
        <f t="shared" si="583"/>
        <v>45901</v>
      </c>
      <c r="L2066" s="55">
        <f t="shared" si="584"/>
        <v>0.04</v>
      </c>
      <c r="M2066" s="76">
        <v>0.22500000000000001</v>
      </c>
      <c r="N2066" s="62">
        <v>45901</v>
      </c>
      <c r="O2066" s="62">
        <v>46265</v>
      </c>
      <c r="P2066" s="63"/>
      <c r="Q2066" s="63"/>
      <c r="R2066" s="78">
        <v>46</v>
      </c>
      <c r="S2066" s="63" t="str">
        <f>VLOOKUP(R2066,SA!$B$3:$C$11,2,1)</f>
        <v>46-55</v>
      </c>
      <c r="T2066" s="38" t="s">
        <v>98</v>
      </c>
      <c r="U2066" s="24" t="s">
        <v>5747</v>
      </c>
      <c r="V2066" s="24">
        <v>400000</v>
      </c>
      <c r="W2066" s="39">
        <f t="shared" si="585"/>
        <v>0</v>
      </c>
      <c r="X2066" s="29">
        <f t="shared" si="586"/>
        <v>0</v>
      </c>
      <c r="Y2066" s="40">
        <f t="shared" si="587"/>
        <v>365</v>
      </c>
      <c r="Z2066" s="38">
        <f t="shared" si="588"/>
        <v>46081</v>
      </c>
      <c r="AA2066" s="41">
        <f t="shared" si="589"/>
        <v>181</v>
      </c>
      <c r="AB2066" s="24" t="s">
        <v>113</v>
      </c>
      <c r="AC2066" s="41">
        <f t="shared" si="590"/>
        <v>8108.2165999999997</v>
      </c>
      <c r="AD2066" s="41">
        <v>1</v>
      </c>
      <c r="AE2066" s="72">
        <f>INDEX(SA!$C$2:$G$11,MATCH(Details!S2066,SA!$C$2:$C$11,0),MATCH(Details!V2066,SA!$C$2:$G$2,0))*Y2066/(F2066-E2066+1)</f>
        <v>6871.37</v>
      </c>
      <c r="AF2066" s="41">
        <f t="shared" si="591"/>
        <v>0</v>
      </c>
      <c r="AG2066" s="41">
        <f t="shared" si="592"/>
        <v>0</v>
      </c>
      <c r="AH2066" s="41">
        <f t="shared" si="593"/>
        <v>1236.8465999999999</v>
      </c>
      <c r="AI2066" s="60">
        <f t="shared" si="594"/>
        <v>274.85480000000001</v>
      </c>
      <c r="AJ2066" s="60">
        <f t="shared" si="595"/>
        <v>1546.05825</v>
      </c>
      <c r="AK2066" s="60">
        <f t="shared" si="596"/>
        <v>3407.446493150685</v>
      </c>
      <c r="AL2066" s="60">
        <f t="shared" si="597"/>
        <v>2504.4731724657536</v>
      </c>
      <c r="AM2066" s="41">
        <f t="shared" si="598"/>
        <v>2545.9837775342462</v>
      </c>
      <c r="AN2066" s="42">
        <f t="shared" si="599"/>
        <v>45715</v>
      </c>
      <c r="AO2066" s="43">
        <f t="shared" si="600"/>
        <v>6871.37</v>
      </c>
    </row>
    <row r="2067" spans="1:41" s="24" customFormat="1" ht="15.75" customHeight="1" x14ac:dyDescent="0.35">
      <c r="A2067" s="36" t="s">
        <v>27</v>
      </c>
      <c r="B2067" s="36">
        <v>202509</v>
      </c>
      <c r="C2067" s="24" t="s">
        <v>736</v>
      </c>
      <c r="D2067" s="24" t="s">
        <v>119</v>
      </c>
      <c r="E2067" s="62">
        <v>45901</v>
      </c>
      <c r="F2067" s="62">
        <v>46265</v>
      </c>
      <c r="G2067" s="37" t="s">
        <v>143</v>
      </c>
      <c r="H2067" s="36">
        <v>652487</v>
      </c>
      <c r="I2067" s="63">
        <v>37261</v>
      </c>
      <c r="J2067" s="24" t="s">
        <v>4972</v>
      </c>
      <c r="K2067" s="63">
        <f t="shared" si="583"/>
        <v>45901</v>
      </c>
      <c r="L2067" s="55">
        <f t="shared" si="584"/>
        <v>0.04</v>
      </c>
      <c r="M2067" s="76">
        <v>0.22500000000000001</v>
      </c>
      <c r="N2067" s="62">
        <v>45901</v>
      </c>
      <c r="O2067" s="62">
        <v>46265</v>
      </c>
      <c r="P2067" s="63"/>
      <c r="Q2067" s="63"/>
      <c r="R2067" s="78">
        <v>23</v>
      </c>
      <c r="S2067" s="63" t="str">
        <f>VLOOKUP(R2067,SA!$B$3:$C$11,2,1)</f>
        <v>0-25</v>
      </c>
      <c r="T2067" s="38" t="s">
        <v>98</v>
      </c>
      <c r="U2067" s="24" t="s">
        <v>56</v>
      </c>
      <c r="V2067" s="24">
        <v>400000</v>
      </c>
      <c r="W2067" s="39">
        <f t="shared" si="585"/>
        <v>400000</v>
      </c>
      <c r="X2067" s="29">
        <f t="shared" si="586"/>
        <v>1</v>
      </c>
      <c r="Y2067" s="40">
        <f t="shared" si="587"/>
        <v>365</v>
      </c>
      <c r="Z2067" s="38">
        <f t="shared" si="588"/>
        <v>46081</v>
      </c>
      <c r="AA2067" s="41">
        <f t="shared" si="589"/>
        <v>181</v>
      </c>
      <c r="AB2067" s="24" t="s">
        <v>113</v>
      </c>
      <c r="AC2067" s="41">
        <f t="shared" si="590"/>
        <v>4043.8364000000001</v>
      </c>
      <c r="AD2067" s="41">
        <v>1</v>
      </c>
      <c r="AE2067" s="72">
        <f>INDEX(SA!$C$2:$G$11,MATCH(Details!S2067,SA!$C$2:$C$11,0),MATCH(Details!V2067,SA!$C$2:$G$2,0))*Y2067/(F2067-E2067+1)</f>
        <v>3426.98</v>
      </c>
      <c r="AF2067" s="41">
        <f t="shared" si="591"/>
        <v>0</v>
      </c>
      <c r="AG2067" s="41">
        <f t="shared" si="592"/>
        <v>0</v>
      </c>
      <c r="AH2067" s="41">
        <f t="shared" si="593"/>
        <v>616.85640000000001</v>
      </c>
      <c r="AI2067" s="60">
        <f t="shared" si="594"/>
        <v>137.07920000000001</v>
      </c>
      <c r="AJ2067" s="60">
        <f t="shared" si="595"/>
        <v>771.07050000000004</v>
      </c>
      <c r="AK2067" s="60">
        <f t="shared" si="596"/>
        <v>1699.4065205479453</v>
      </c>
      <c r="AL2067" s="60">
        <f t="shared" si="597"/>
        <v>1249.0637926027398</v>
      </c>
      <c r="AM2067" s="41">
        <f t="shared" si="598"/>
        <v>1269.7665073972601</v>
      </c>
      <c r="AN2067" s="42">
        <f t="shared" si="599"/>
        <v>45715</v>
      </c>
      <c r="AO2067" s="43">
        <f t="shared" si="600"/>
        <v>3426.98</v>
      </c>
    </row>
    <row r="2068" spans="1:41" s="24" customFormat="1" ht="15.75" customHeight="1" x14ac:dyDescent="0.35">
      <c r="A2068" s="36" t="s">
        <v>27</v>
      </c>
      <c r="B2068" s="36">
        <v>202509</v>
      </c>
      <c r="C2068" s="24" t="s">
        <v>736</v>
      </c>
      <c r="D2068" s="24" t="s">
        <v>119</v>
      </c>
      <c r="E2068" s="62">
        <v>45901</v>
      </c>
      <c r="F2068" s="62">
        <v>46265</v>
      </c>
      <c r="G2068" s="37" t="s">
        <v>2318</v>
      </c>
      <c r="H2068" s="36">
        <v>652491</v>
      </c>
      <c r="I2068" s="63">
        <v>22437</v>
      </c>
      <c r="J2068" s="24" t="s">
        <v>4973</v>
      </c>
      <c r="K2068" s="63">
        <f t="shared" si="583"/>
        <v>45901</v>
      </c>
      <c r="L2068" s="55">
        <f t="shared" si="584"/>
        <v>0.04</v>
      </c>
      <c r="M2068" s="76">
        <v>0.22500000000000001</v>
      </c>
      <c r="N2068" s="62">
        <v>45901</v>
      </c>
      <c r="O2068" s="62">
        <v>46265</v>
      </c>
      <c r="P2068" s="63"/>
      <c r="Q2068" s="63"/>
      <c r="R2068" s="78">
        <v>64</v>
      </c>
      <c r="S2068" s="63" t="str">
        <f>VLOOKUP(R2068,SA!$B$3:$C$11,2,1)</f>
        <v>56-65</v>
      </c>
      <c r="T2068" s="38" t="s">
        <v>97</v>
      </c>
      <c r="U2068" s="24" t="s">
        <v>5744</v>
      </c>
      <c r="V2068" s="24">
        <v>400000</v>
      </c>
      <c r="W2068" s="39">
        <f t="shared" si="585"/>
        <v>0</v>
      </c>
      <c r="X2068" s="29">
        <f t="shared" si="586"/>
        <v>0</v>
      </c>
      <c r="Y2068" s="40">
        <f t="shared" si="587"/>
        <v>365</v>
      </c>
      <c r="Z2068" s="38">
        <f t="shared" si="588"/>
        <v>46081</v>
      </c>
      <c r="AA2068" s="41">
        <f t="shared" si="589"/>
        <v>181</v>
      </c>
      <c r="AB2068" s="24" t="s">
        <v>113</v>
      </c>
      <c r="AC2068" s="41">
        <f t="shared" si="590"/>
        <v>11909.7282</v>
      </c>
      <c r="AD2068" s="41">
        <v>1</v>
      </c>
      <c r="AE2068" s="72">
        <f>INDEX(SA!$C$2:$G$11,MATCH(Details!S2068,SA!$C$2:$C$11,0),MATCH(Details!V2068,SA!$C$2:$G$2,0))*Y2068/(F2068-E2068+1)</f>
        <v>10092.99</v>
      </c>
      <c r="AF2068" s="41">
        <f t="shared" si="591"/>
        <v>0</v>
      </c>
      <c r="AG2068" s="41">
        <f t="shared" si="592"/>
        <v>0</v>
      </c>
      <c r="AH2068" s="41">
        <f t="shared" si="593"/>
        <v>1816.7382</v>
      </c>
      <c r="AI2068" s="60">
        <f t="shared" si="594"/>
        <v>403.71960000000001</v>
      </c>
      <c r="AJ2068" s="60">
        <f t="shared" si="595"/>
        <v>2270.9227500000002</v>
      </c>
      <c r="AK2068" s="60">
        <f t="shared" si="596"/>
        <v>5005.0169589041097</v>
      </c>
      <c r="AL2068" s="60">
        <f t="shared" si="597"/>
        <v>3678.6874647945206</v>
      </c>
      <c r="AM2068" s="41">
        <f t="shared" si="598"/>
        <v>3739.6601852054787</v>
      </c>
      <c r="AN2068" s="42">
        <f t="shared" si="599"/>
        <v>45715</v>
      </c>
      <c r="AO2068" s="43">
        <f t="shared" si="600"/>
        <v>10092.99</v>
      </c>
    </row>
    <row r="2069" spans="1:41" s="24" customFormat="1" ht="15.75" customHeight="1" x14ac:dyDescent="0.35">
      <c r="A2069" s="36" t="s">
        <v>27</v>
      </c>
      <c r="B2069" s="36">
        <v>202509</v>
      </c>
      <c r="C2069" s="24" t="s">
        <v>736</v>
      </c>
      <c r="D2069" s="24" t="s">
        <v>119</v>
      </c>
      <c r="E2069" s="62">
        <v>45901</v>
      </c>
      <c r="F2069" s="62">
        <v>46265</v>
      </c>
      <c r="G2069" s="37" t="s">
        <v>2319</v>
      </c>
      <c r="H2069" s="36">
        <v>652491</v>
      </c>
      <c r="I2069" s="63">
        <v>24241</v>
      </c>
      <c r="J2069" s="24" t="s">
        <v>4974</v>
      </c>
      <c r="K2069" s="63">
        <f t="shared" si="583"/>
        <v>45901</v>
      </c>
      <c r="L2069" s="55">
        <f t="shared" si="584"/>
        <v>0.04</v>
      </c>
      <c r="M2069" s="76">
        <v>0.22500000000000001</v>
      </c>
      <c r="N2069" s="62">
        <v>45901</v>
      </c>
      <c r="O2069" s="62">
        <v>46265</v>
      </c>
      <c r="P2069" s="63"/>
      <c r="Q2069" s="63"/>
      <c r="R2069" s="78">
        <v>59</v>
      </c>
      <c r="S2069" s="63" t="str">
        <f>VLOOKUP(R2069,SA!$B$3:$C$11,2,1)</f>
        <v>56-65</v>
      </c>
      <c r="T2069" s="38" t="s">
        <v>98</v>
      </c>
      <c r="U2069" s="24" t="s">
        <v>5747</v>
      </c>
      <c r="V2069" s="24">
        <v>400000</v>
      </c>
      <c r="W2069" s="39">
        <f t="shared" si="585"/>
        <v>0</v>
      </c>
      <c r="X2069" s="29">
        <f t="shared" si="586"/>
        <v>0</v>
      </c>
      <c r="Y2069" s="40">
        <f t="shared" si="587"/>
        <v>365</v>
      </c>
      <c r="Z2069" s="38">
        <f t="shared" si="588"/>
        <v>46081</v>
      </c>
      <c r="AA2069" s="41">
        <f t="shared" si="589"/>
        <v>181</v>
      </c>
      <c r="AB2069" s="24" t="s">
        <v>113</v>
      </c>
      <c r="AC2069" s="41">
        <f t="shared" si="590"/>
        <v>11909.7282</v>
      </c>
      <c r="AD2069" s="41">
        <v>1</v>
      </c>
      <c r="AE2069" s="72">
        <f>INDEX(SA!$C$2:$G$11,MATCH(Details!S2069,SA!$C$2:$C$11,0),MATCH(Details!V2069,SA!$C$2:$G$2,0))*Y2069/(F2069-E2069+1)</f>
        <v>10092.99</v>
      </c>
      <c r="AF2069" s="41">
        <f t="shared" si="591"/>
        <v>0</v>
      </c>
      <c r="AG2069" s="41">
        <f t="shared" si="592"/>
        <v>0</v>
      </c>
      <c r="AH2069" s="41">
        <f t="shared" si="593"/>
        <v>1816.7382</v>
      </c>
      <c r="AI2069" s="60">
        <f t="shared" si="594"/>
        <v>403.71960000000001</v>
      </c>
      <c r="AJ2069" s="60">
        <f t="shared" si="595"/>
        <v>2270.9227500000002</v>
      </c>
      <c r="AK2069" s="60">
        <f t="shared" si="596"/>
        <v>5005.0169589041097</v>
      </c>
      <c r="AL2069" s="60">
        <f t="shared" si="597"/>
        <v>3678.6874647945206</v>
      </c>
      <c r="AM2069" s="41">
        <f t="shared" si="598"/>
        <v>3739.6601852054787</v>
      </c>
      <c r="AN2069" s="42">
        <f t="shared" si="599"/>
        <v>45715</v>
      </c>
      <c r="AO2069" s="43">
        <f t="shared" si="600"/>
        <v>10092.99</v>
      </c>
    </row>
    <row r="2070" spans="1:41" s="24" customFormat="1" ht="15.75" customHeight="1" x14ac:dyDescent="0.35">
      <c r="A2070" s="36" t="s">
        <v>27</v>
      </c>
      <c r="B2070" s="36">
        <v>202509</v>
      </c>
      <c r="C2070" s="24" t="s">
        <v>736</v>
      </c>
      <c r="D2070" s="24" t="s">
        <v>119</v>
      </c>
      <c r="E2070" s="62">
        <v>45901</v>
      </c>
      <c r="F2070" s="62">
        <v>46265</v>
      </c>
      <c r="G2070" s="37" t="s">
        <v>339</v>
      </c>
      <c r="H2070" s="36">
        <v>652491</v>
      </c>
      <c r="I2070" s="63">
        <v>36534</v>
      </c>
      <c r="J2070" s="24" t="s">
        <v>4975</v>
      </c>
      <c r="K2070" s="63">
        <f t="shared" si="583"/>
        <v>45901</v>
      </c>
      <c r="L2070" s="55">
        <f t="shared" si="584"/>
        <v>0.04</v>
      </c>
      <c r="M2070" s="76">
        <v>0.22500000000000001</v>
      </c>
      <c r="N2070" s="62">
        <v>45901</v>
      </c>
      <c r="O2070" s="62">
        <v>46265</v>
      </c>
      <c r="P2070" s="63"/>
      <c r="Q2070" s="63"/>
      <c r="R2070" s="78">
        <v>25</v>
      </c>
      <c r="S2070" s="63" t="str">
        <f>VLOOKUP(R2070,SA!$B$3:$C$11,2,1)</f>
        <v>0-25</v>
      </c>
      <c r="T2070" s="38" t="s">
        <v>97</v>
      </c>
      <c r="U2070" s="24" t="s">
        <v>56</v>
      </c>
      <c r="V2070" s="24">
        <v>400000</v>
      </c>
      <c r="W2070" s="39">
        <f t="shared" si="585"/>
        <v>400000</v>
      </c>
      <c r="X2070" s="29">
        <f t="shared" si="586"/>
        <v>1</v>
      </c>
      <c r="Y2070" s="40">
        <f t="shared" si="587"/>
        <v>365</v>
      </c>
      <c r="Z2070" s="38">
        <f t="shared" si="588"/>
        <v>46081</v>
      </c>
      <c r="AA2070" s="41">
        <f t="shared" si="589"/>
        <v>181</v>
      </c>
      <c r="AB2070" s="24" t="s">
        <v>113</v>
      </c>
      <c r="AC2070" s="41">
        <f t="shared" si="590"/>
        <v>4043.8364000000001</v>
      </c>
      <c r="AD2070" s="41">
        <v>1</v>
      </c>
      <c r="AE2070" s="72">
        <f>INDEX(SA!$C$2:$G$11,MATCH(Details!S2070,SA!$C$2:$C$11,0),MATCH(Details!V2070,SA!$C$2:$G$2,0))*Y2070/(F2070-E2070+1)</f>
        <v>3426.98</v>
      </c>
      <c r="AF2070" s="41">
        <f t="shared" si="591"/>
        <v>0</v>
      </c>
      <c r="AG2070" s="41">
        <f t="shared" si="592"/>
        <v>0</v>
      </c>
      <c r="AH2070" s="41">
        <f t="shared" si="593"/>
        <v>616.85640000000001</v>
      </c>
      <c r="AI2070" s="60">
        <f t="shared" si="594"/>
        <v>137.07920000000001</v>
      </c>
      <c r="AJ2070" s="60">
        <f t="shared" si="595"/>
        <v>771.07050000000004</v>
      </c>
      <c r="AK2070" s="60">
        <f t="shared" si="596"/>
        <v>1699.4065205479453</v>
      </c>
      <c r="AL2070" s="60">
        <f t="shared" si="597"/>
        <v>1249.0637926027398</v>
      </c>
      <c r="AM2070" s="41">
        <f t="shared" si="598"/>
        <v>1269.7665073972601</v>
      </c>
      <c r="AN2070" s="42">
        <f t="shared" si="599"/>
        <v>45715</v>
      </c>
      <c r="AO2070" s="43">
        <f t="shared" si="600"/>
        <v>3426.98</v>
      </c>
    </row>
    <row r="2071" spans="1:41" s="24" customFormat="1" ht="15.75" customHeight="1" x14ac:dyDescent="0.35">
      <c r="A2071" s="36" t="s">
        <v>27</v>
      </c>
      <c r="B2071" s="36">
        <v>202509</v>
      </c>
      <c r="C2071" s="24" t="s">
        <v>736</v>
      </c>
      <c r="D2071" s="24" t="s">
        <v>119</v>
      </c>
      <c r="E2071" s="62">
        <v>45901</v>
      </c>
      <c r="F2071" s="62">
        <v>46265</v>
      </c>
      <c r="G2071" s="37" t="s">
        <v>2320</v>
      </c>
      <c r="H2071" s="36">
        <v>652493</v>
      </c>
      <c r="I2071" s="63">
        <v>26455</v>
      </c>
      <c r="J2071" s="24" t="s">
        <v>4976</v>
      </c>
      <c r="K2071" s="63">
        <f t="shared" si="583"/>
        <v>45901</v>
      </c>
      <c r="L2071" s="55">
        <f t="shared" si="584"/>
        <v>0.04</v>
      </c>
      <c r="M2071" s="76">
        <v>0.22500000000000001</v>
      </c>
      <c r="N2071" s="62">
        <v>45901</v>
      </c>
      <c r="O2071" s="62">
        <v>46265</v>
      </c>
      <c r="P2071" s="63"/>
      <c r="Q2071" s="63"/>
      <c r="R2071" s="78">
        <v>53</v>
      </c>
      <c r="S2071" s="63" t="str">
        <f>VLOOKUP(R2071,SA!$B$3:$C$11,2,1)</f>
        <v>46-55</v>
      </c>
      <c r="T2071" s="38" t="s">
        <v>97</v>
      </c>
      <c r="U2071" s="24" t="s">
        <v>5744</v>
      </c>
      <c r="V2071" s="24">
        <v>400000</v>
      </c>
      <c r="W2071" s="39">
        <f t="shared" si="585"/>
        <v>0</v>
      </c>
      <c r="X2071" s="29">
        <f t="shared" si="586"/>
        <v>0</v>
      </c>
      <c r="Y2071" s="40">
        <f t="shared" si="587"/>
        <v>365</v>
      </c>
      <c r="Z2071" s="38">
        <f t="shared" si="588"/>
        <v>46081</v>
      </c>
      <c r="AA2071" s="41">
        <f t="shared" si="589"/>
        <v>181</v>
      </c>
      <c r="AB2071" s="24" t="s">
        <v>113</v>
      </c>
      <c r="AC2071" s="41">
        <f t="shared" si="590"/>
        <v>8108.2165999999997</v>
      </c>
      <c r="AD2071" s="41">
        <v>1</v>
      </c>
      <c r="AE2071" s="72">
        <f>INDEX(SA!$C$2:$G$11,MATCH(Details!S2071,SA!$C$2:$C$11,0),MATCH(Details!V2071,SA!$C$2:$G$2,0))*Y2071/(F2071-E2071+1)</f>
        <v>6871.37</v>
      </c>
      <c r="AF2071" s="41">
        <f t="shared" si="591"/>
        <v>0</v>
      </c>
      <c r="AG2071" s="41">
        <f t="shared" si="592"/>
        <v>0</v>
      </c>
      <c r="AH2071" s="41">
        <f t="shared" si="593"/>
        <v>1236.8465999999999</v>
      </c>
      <c r="AI2071" s="60">
        <f t="shared" si="594"/>
        <v>274.85480000000001</v>
      </c>
      <c r="AJ2071" s="60">
        <f t="shared" si="595"/>
        <v>1546.05825</v>
      </c>
      <c r="AK2071" s="60">
        <f t="shared" si="596"/>
        <v>3407.446493150685</v>
      </c>
      <c r="AL2071" s="60">
        <f t="shared" si="597"/>
        <v>2504.4731724657536</v>
      </c>
      <c r="AM2071" s="41">
        <f t="shared" si="598"/>
        <v>2545.9837775342462</v>
      </c>
      <c r="AN2071" s="42">
        <f t="shared" si="599"/>
        <v>45715</v>
      </c>
      <c r="AO2071" s="43">
        <f t="shared" si="600"/>
        <v>6871.37</v>
      </c>
    </row>
    <row r="2072" spans="1:41" s="24" customFormat="1" ht="15.75" customHeight="1" x14ac:dyDescent="0.35">
      <c r="A2072" s="36" t="s">
        <v>27</v>
      </c>
      <c r="B2072" s="36">
        <v>202509</v>
      </c>
      <c r="C2072" s="24" t="s">
        <v>736</v>
      </c>
      <c r="D2072" s="24" t="s">
        <v>119</v>
      </c>
      <c r="E2072" s="62">
        <v>45901</v>
      </c>
      <c r="F2072" s="62">
        <v>46265</v>
      </c>
      <c r="G2072" s="37" t="s">
        <v>2321</v>
      </c>
      <c r="H2072" s="36">
        <v>652493</v>
      </c>
      <c r="I2072" s="63">
        <v>29221</v>
      </c>
      <c r="J2072" s="24" t="s">
        <v>4977</v>
      </c>
      <c r="K2072" s="63">
        <f t="shared" si="583"/>
        <v>45901</v>
      </c>
      <c r="L2072" s="55">
        <f t="shared" si="584"/>
        <v>0.04</v>
      </c>
      <c r="M2072" s="76">
        <v>0.22500000000000001</v>
      </c>
      <c r="N2072" s="62">
        <v>45901</v>
      </c>
      <c r="O2072" s="62">
        <v>46265</v>
      </c>
      <c r="P2072" s="63"/>
      <c r="Q2072" s="63"/>
      <c r="R2072" s="78">
        <v>45</v>
      </c>
      <c r="S2072" s="63" t="str">
        <f>VLOOKUP(R2072,SA!$B$3:$C$11,2,1)</f>
        <v>36-45</v>
      </c>
      <c r="T2072" s="38" t="s">
        <v>98</v>
      </c>
      <c r="U2072" s="24" t="s">
        <v>5747</v>
      </c>
      <c r="V2072" s="24">
        <v>400000</v>
      </c>
      <c r="W2072" s="39">
        <f t="shared" si="585"/>
        <v>0</v>
      </c>
      <c r="X2072" s="29">
        <f t="shared" si="586"/>
        <v>0</v>
      </c>
      <c r="Y2072" s="40">
        <f t="shared" si="587"/>
        <v>365</v>
      </c>
      <c r="Z2072" s="38">
        <f t="shared" si="588"/>
        <v>46081</v>
      </c>
      <c r="AA2072" s="41">
        <f t="shared" si="589"/>
        <v>181</v>
      </c>
      <c r="AB2072" s="24" t="s">
        <v>113</v>
      </c>
      <c r="AC2072" s="41">
        <f t="shared" si="590"/>
        <v>5496.5225999999993</v>
      </c>
      <c r="AD2072" s="41">
        <v>1</v>
      </c>
      <c r="AE2072" s="72">
        <f>INDEX(SA!$C$2:$G$11,MATCH(Details!S2072,SA!$C$2:$C$11,0),MATCH(Details!V2072,SA!$C$2:$G$2,0))*Y2072/(F2072-E2072+1)</f>
        <v>4658.07</v>
      </c>
      <c r="AF2072" s="41">
        <f t="shared" si="591"/>
        <v>0</v>
      </c>
      <c r="AG2072" s="41">
        <f t="shared" si="592"/>
        <v>0</v>
      </c>
      <c r="AH2072" s="41">
        <f t="shared" si="593"/>
        <v>838.45259999999996</v>
      </c>
      <c r="AI2072" s="60">
        <f t="shared" si="594"/>
        <v>186.3228</v>
      </c>
      <c r="AJ2072" s="60">
        <f t="shared" si="595"/>
        <v>1048.06575</v>
      </c>
      <c r="AK2072" s="60">
        <f t="shared" si="596"/>
        <v>2309.8922465753421</v>
      </c>
      <c r="AL2072" s="60">
        <f t="shared" si="597"/>
        <v>1697.7708012328765</v>
      </c>
      <c r="AM2072" s="41">
        <f t="shared" si="598"/>
        <v>1725.9106487671231</v>
      </c>
      <c r="AN2072" s="42">
        <f t="shared" si="599"/>
        <v>45715</v>
      </c>
      <c r="AO2072" s="43">
        <f t="shared" si="600"/>
        <v>4658.07</v>
      </c>
    </row>
    <row r="2073" spans="1:41" s="24" customFormat="1" ht="15.75" customHeight="1" x14ac:dyDescent="0.35">
      <c r="A2073" s="36" t="s">
        <v>27</v>
      </c>
      <c r="B2073" s="36">
        <v>202509</v>
      </c>
      <c r="C2073" s="24" t="s">
        <v>736</v>
      </c>
      <c r="D2073" s="24" t="s">
        <v>119</v>
      </c>
      <c r="E2073" s="62">
        <v>45901</v>
      </c>
      <c r="F2073" s="62">
        <v>46265</v>
      </c>
      <c r="G2073" s="37" t="s">
        <v>294</v>
      </c>
      <c r="H2073" s="36">
        <v>652493</v>
      </c>
      <c r="I2073" s="63">
        <v>38100</v>
      </c>
      <c r="J2073" s="24" t="s">
        <v>4978</v>
      </c>
      <c r="K2073" s="63">
        <f t="shared" si="583"/>
        <v>45901</v>
      </c>
      <c r="L2073" s="55">
        <f t="shared" si="584"/>
        <v>0.04</v>
      </c>
      <c r="M2073" s="76">
        <v>0.22500000000000001</v>
      </c>
      <c r="N2073" s="62">
        <v>45901</v>
      </c>
      <c r="O2073" s="62">
        <v>46265</v>
      </c>
      <c r="P2073" s="63"/>
      <c r="Q2073" s="63"/>
      <c r="R2073" s="78">
        <v>21</v>
      </c>
      <c r="S2073" s="63" t="str">
        <f>VLOOKUP(R2073,SA!$B$3:$C$11,2,1)</f>
        <v>0-25</v>
      </c>
      <c r="T2073" s="38" t="s">
        <v>97</v>
      </c>
      <c r="U2073" s="24" t="s">
        <v>56</v>
      </c>
      <c r="V2073" s="24">
        <v>400000</v>
      </c>
      <c r="W2073" s="39">
        <f t="shared" si="585"/>
        <v>400000</v>
      </c>
      <c r="X2073" s="29">
        <f t="shared" si="586"/>
        <v>1</v>
      </c>
      <c r="Y2073" s="40">
        <f t="shared" si="587"/>
        <v>365</v>
      </c>
      <c r="Z2073" s="38">
        <f t="shared" si="588"/>
        <v>46081</v>
      </c>
      <c r="AA2073" s="41">
        <f t="shared" si="589"/>
        <v>181</v>
      </c>
      <c r="AB2073" s="24" t="s">
        <v>113</v>
      </c>
      <c r="AC2073" s="41">
        <f t="shared" si="590"/>
        <v>4043.8364000000001</v>
      </c>
      <c r="AD2073" s="41">
        <v>1</v>
      </c>
      <c r="AE2073" s="72">
        <f>INDEX(SA!$C$2:$G$11,MATCH(Details!S2073,SA!$C$2:$C$11,0),MATCH(Details!V2073,SA!$C$2:$G$2,0))*Y2073/(F2073-E2073+1)</f>
        <v>3426.98</v>
      </c>
      <c r="AF2073" s="41">
        <f t="shared" si="591"/>
        <v>0</v>
      </c>
      <c r="AG2073" s="41">
        <f t="shared" si="592"/>
        <v>0</v>
      </c>
      <c r="AH2073" s="41">
        <f t="shared" si="593"/>
        <v>616.85640000000001</v>
      </c>
      <c r="AI2073" s="60">
        <f t="shared" si="594"/>
        <v>137.07920000000001</v>
      </c>
      <c r="AJ2073" s="60">
        <f t="shared" si="595"/>
        <v>771.07050000000004</v>
      </c>
      <c r="AK2073" s="60">
        <f t="shared" si="596"/>
        <v>1699.4065205479453</v>
      </c>
      <c r="AL2073" s="60">
        <f t="shared" si="597"/>
        <v>1249.0637926027398</v>
      </c>
      <c r="AM2073" s="41">
        <f t="shared" si="598"/>
        <v>1269.7665073972601</v>
      </c>
      <c r="AN2073" s="42">
        <f t="shared" si="599"/>
        <v>45715</v>
      </c>
      <c r="AO2073" s="43">
        <f t="shared" si="600"/>
        <v>3426.98</v>
      </c>
    </row>
    <row r="2074" spans="1:41" s="24" customFormat="1" ht="15.75" customHeight="1" x14ac:dyDescent="0.35">
      <c r="A2074" s="36" t="s">
        <v>27</v>
      </c>
      <c r="B2074" s="36">
        <v>202509</v>
      </c>
      <c r="C2074" s="24" t="s">
        <v>736</v>
      </c>
      <c r="D2074" s="24" t="s">
        <v>119</v>
      </c>
      <c r="E2074" s="62">
        <v>45901</v>
      </c>
      <c r="F2074" s="62">
        <v>46265</v>
      </c>
      <c r="G2074" s="37" t="s">
        <v>2322</v>
      </c>
      <c r="H2074" s="36">
        <v>652494</v>
      </c>
      <c r="I2074" s="63">
        <v>27228</v>
      </c>
      <c r="J2074" s="24" t="s">
        <v>4979</v>
      </c>
      <c r="K2074" s="63">
        <f t="shared" si="583"/>
        <v>45901</v>
      </c>
      <c r="L2074" s="55">
        <f t="shared" si="584"/>
        <v>0.04</v>
      </c>
      <c r="M2074" s="76">
        <v>0.22500000000000001</v>
      </c>
      <c r="N2074" s="62">
        <v>45901</v>
      </c>
      <c r="O2074" s="62">
        <v>46265</v>
      </c>
      <c r="P2074" s="63"/>
      <c r="Q2074" s="63"/>
      <c r="R2074" s="78">
        <v>51</v>
      </c>
      <c r="S2074" s="63" t="str">
        <f>VLOOKUP(R2074,SA!$B$3:$C$11,2,1)</f>
        <v>46-55</v>
      </c>
      <c r="T2074" s="38" t="s">
        <v>97</v>
      </c>
      <c r="U2074" s="24" t="s">
        <v>5744</v>
      </c>
      <c r="V2074" s="24">
        <v>400000</v>
      </c>
      <c r="W2074" s="39">
        <f t="shared" si="585"/>
        <v>0</v>
      </c>
      <c r="X2074" s="29">
        <f t="shared" si="586"/>
        <v>0</v>
      </c>
      <c r="Y2074" s="40">
        <f t="shared" si="587"/>
        <v>365</v>
      </c>
      <c r="Z2074" s="38">
        <f t="shared" si="588"/>
        <v>46081</v>
      </c>
      <c r="AA2074" s="41">
        <f t="shared" si="589"/>
        <v>181</v>
      </c>
      <c r="AB2074" s="24" t="s">
        <v>113</v>
      </c>
      <c r="AC2074" s="41">
        <f t="shared" si="590"/>
        <v>8108.2165999999997</v>
      </c>
      <c r="AD2074" s="41">
        <v>1</v>
      </c>
      <c r="AE2074" s="72">
        <f>INDEX(SA!$C$2:$G$11,MATCH(Details!S2074,SA!$C$2:$C$11,0),MATCH(Details!V2074,SA!$C$2:$G$2,0))*Y2074/(F2074-E2074+1)</f>
        <v>6871.37</v>
      </c>
      <c r="AF2074" s="41">
        <f t="shared" si="591"/>
        <v>0</v>
      </c>
      <c r="AG2074" s="41">
        <f t="shared" si="592"/>
        <v>0</v>
      </c>
      <c r="AH2074" s="41">
        <f t="shared" si="593"/>
        <v>1236.8465999999999</v>
      </c>
      <c r="AI2074" s="60">
        <f t="shared" si="594"/>
        <v>274.85480000000001</v>
      </c>
      <c r="AJ2074" s="60">
        <f t="shared" si="595"/>
        <v>1546.05825</v>
      </c>
      <c r="AK2074" s="60">
        <f t="shared" si="596"/>
        <v>3407.446493150685</v>
      </c>
      <c r="AL2074" s="60">
        <f t="shared" si="597"/>
        <v>2504.4731724657536</v>
      </c>
      <c r="AM2074" s="41">
        <f t="shared" si="598"/>
        <v>2545.9837775342462</v>
      </c>
      <c r="AN2074" s="42">
        <f t="shared" si="599"/>
        <v>45715</v>
      </c>
      <c r="AO2074" s="43">
        <f t="shared" si="600"/>
        <v>6871.37</v>
      </c>
    </row>
    <row r="2075" spans="1:41" s="24" customFormat="1" ht="15.75" customHeight="1" x14ac:dyDescent="0.35">
      <c r="A2075" s="36" t="s">
        <v>27</v>
      </c>
      <c r="B2075" s="36">
        <v>202509</v>
      </c>
      <c r="C2075" s="24" t="s">
        <v>736</v>
      </c>
      <c r="D2075" s="24" t="s">
        <v>119</v>
      </c>
      <c r="E2075" s="62">
        <v>45901</v>
      </c>
      <c r="F2075" s="62">
        <v>46265</v>
      </c>
      <c r="G2075" s="37" t="s">
        <v>2323</v>
      </c>
      <c r="H2075" s="36">
        <v>652494</v>
      </c>
      <c r="I2075" s="63">
        <v>29554</v>
      </c>
      <c r="J2075" s="24" t="s">
        <v>4980</v>
      </c>
      <c r="K2075" s="63">
        <f t="shared" si="583"/>
        <v>45901</v>
      </c>
      <c r="L2075" s="55">
        <f t="shared" si="584"/>
        <v>0.04</v>
      </c>
      <c r="M2075" s="76">
        <v>0.22500000000000001</v>
      </c>
      <c r="N2075" s="62">
        <v>45901</v>
      </c>
      <c r="O2075" s="62">
        <v>46265</v>
      </c>
      <c r="P2075" s="63"/>
      <c r="Q2075" s="63"/>
      <c r="R2075" s="78">
        <v>44</v>
      </c>
      <c r="S2075" s="63" t="str">
        <f>VLOOKUP(R2075,SA!$B$3:$C$11,2,1)</f>
        <v>36-45</v>
      </c>
      <c r="T2075" s="38" t="s">
        <v>98</v>
      </c>
      <c r="U2075" s="24" t="s">
        <v>5747</v>
      </c>
      <c r="V2075" s="24">
        <v>400000</v>
      </c>
      <c r="W2075" s="39">
        <f t="shared" si="585"/>
        <v>0</v>
      </c>
      <c r="X2075" s="29">
        <f t="shared" si="586"/>
        <v>0</v>
      </c>
      <c r="Y2075" s="40">
        <f t="shared" si="587"/>
        <v>365</v>
      </c>
      <c r="Z2075" s="38">
        <f t="shared" si="588"/>
        <v>46081</v>
      </c>
      <c r="AA2075" s="41">
        <f t="shared" si="589"/>
        <v>181</v>
      </c>
      <c r="AB2075" s="24" t="s">
        <v>113</v>
      </c>
      <c r="AC2075" s="41">
        <f t="shared" si="590"/>
        <v>5496.5225999999993</v>
      </c>
      <c r="AD2075" s="41">
        <v>1</v>
      </c>
      <c r="AE2075" s="72">
        <f>INDEX(SA!$C$2:$G$11,MATCH(Details!S2075,SA!$C$2:$C$11,0),MATCH(Details!V2075,SA!$C$2:$G$2,0))*Y2075/(F2075-E2075+1)</f>
        <v>4658.07</v>
      </c>
      <c r="AF2075" s="41">
        <f t="shared" si="591"/>
        <v>0</v>
      </c>
      <c r="AG2075" s="41">
        <f t="shared" si="592"/>
        <v>0</v>
      </c>
      <c r="AH2075" s="41">
        <f t="shared" si="593"/>
        <v>838.45259999999996</v>
      </c>
      <c r="AI2075" s="60">
        <f t="shared" si="594"/>
        <v>186.3228</v>
      </c>
      <c r="AJ2075" s="60">
        <f t="shared" si="595"/>
        <v>1048.06575</v>
      </c>
      <c r="AK2075" s="60">
        <f t="shared" si="596"/>
        <v>2309.8922465753421</v>
      </c>
      <c r="AL2075" s="60">
        <f t="shared" si="597"/>
        <v>1697.7708012328765</v>
      </c>
      <c r="AM2075" s="41">
        <f t="shared" si="598"/>
        <v>1725.9106487671231</v>
      </c>
      <c r="AN2075" s="42">
        <f t="shared" si="599"/>
        <v>45715</v>
      </c>
      <c r="AO2075" s="43">
        <f t="shared" si="600"/>
        <v>4658.07</v>
      </c>
    </row>
    <row r="2076" spans="1:41" s="24" customFormat="1" ht="15.75" customHeight="1" x14ac:dyDescent="0.35">
      <c r="A2076" s="36" t="s">
        <v>27</v>
      </c>
      <c r="B2076" s="36">
        <v>202509</v>
      </c>
      <c r="C2076" s="24" t="s">
        <v>736</v>
      </c>
      <c r="D2076" s="24" t="s">
        <v>119</v>
      </c>
      <c r="E2076" s="62">
        <v>45901</v>
      </c>
      <c r="F2076" s="62">
        <v>46265</v>
      </c>
      <c r="G2076" s="37" t="s">
        <v>166</v>
      </c>
      <c r="H2076" s="36">
        <v>652494</v>
      </c>
      <c r="I2076" s="63">
        <v>38045</v>
      </c>
      <c r="J2076" s="24" t="s">
        <v>4981</v>
      </c>
      <c r="K2076" s="63">
        <f t="shared" si="583"/>
        <v>45901</v>
      </c>
      <c r="L2076" s="55">
        <f t="shared" si="584"/>
        <v>0.04</v>
      </c>
      <c r="M2076" s="76">
        <v>0.22500000000000001</v>
      </c>
      <c r="N2076" s="62">
        <v>45901</v>
      </c>
      <c r="O2076" s="62">
        <v>46265</v>
      </c>
      <c r="P2076" s="63"/>
      <c r="Q2076" s="63"/>
      <c r="R2076" s="78">
        <v>21</v>
      </c>
      <c r="S2076" s="63" t="str">
        <f>VLOOKUP(R2076,SA!$B$3:$C$11,2,1)</f>
        <v>0-25</v>
      </c>
      <c r="T2076" s="38" t="s">
        <v>97</v>
      </c>
      <c r="U2076" s="24" t="s">
        <v>56</v>
      </c>
      <c r="V2076" s="24">
        <v>400000</v>
      </c>
      <c r="W2076" s="39">
        <f t="shared" si="585"/>
        <v>400000</v>
      </c>
      <c r="X2076" s="29">
        <f t="shared" si="586"/>
        <v>1</v>
      </c>
      <c r="Y2076" s="40">
        <f t="shared" si="587"/>
        <v>365</v>
      </c>
      <c r="Z2076" s="38">
        <f t="shared" si="588"/>
        <v>46081</v>
      </c>
      <c r="AA2076" s="41">
        <f t="shared" si="589"/>
        <v>181</v>
      </c>
      <c r="AB2076" s="24" t="s">
        <v>113</v>
      </c>
      <c r="AC2076" s="41">
        <f t="shared" si="590"/>
        <v>4043.8364000000001</v>
      </c>
      <c r="AD2076" s="41">
        <v>1</v>
      </c>
      <c r="AE2076" s="72">
        <f>INDEX(SA!$C$2:$G$11,MATCH(Details!S2076,SA!$C$2:$C$11,0),MATCH(Details!V2076,SA!$C$2:$G$2,0))*Y2076/(F2076-E2076+1)</f>
        <v>3426.98</v>
      </c>
      <c r="AF2076" s="41">
        <f t="shared" si="591"/>
        <v>0</v>
      </c>
      <c r="AG2076" s="41">
        <f t="shared" si="592"/>
        <v>0</v>
      </c>
      <c r="AH2076" s="41">
        <f t="shared" si="593"/>
        <v>616.85640000000001</v>
      </c>
      <c r="AI2076" s="60">
        <f t="shared" si="594"/>
        <v>137.07920000000001</v>
      </c>
      <c r="AJ2076" s="60">
        <f t="shared" si="595"/>
        <v>771.07050000000004</v>
      </c>
      <c r="AK2076" s="60">
        <f t="shared" si="596"/>
        <v>1699.4065205479453</v>
      </c>
      <c r="AL2076" s="60">
        <f t="shared" si="597"/>
        <v>1249.0637926027398</v>
      </c>
      <c r="AM2076" s="41">
        <f t="shared" si="598"/>
        <v>1269.7665073972601</v>
      </c>
      <c r="AN2076" s="42">
        <f t="shared" si="599"/>
        <v>45715</v>
      </c>
      <c r="AO2076" s="43">
        <f t="shared" si="600"/>
        <v>3426.98</v>
      </c>
    </row>
    <row r="2077" spans="1:41" s="24" customFormat="1" ht="15.75" customHeight="1" x14ac:dyDescent="0.35">
      <c r="A2077" s="36" t="s">
        <v>27</v>
      </c>
      <c r="B2077" s="36">
        <v>202509</v>
      </c>
      <c r="C2077" s="24" t="s">
        <v>736</v>
      </c>
      <c r="D2077" s="24" t="s">
        <v>119</v>
      </c>
      <c r="E2077" s="62">
        <v>45901</v>
      </c>
      <c r="F2077" s="62">
        <v>46265</v>
      </c>
      <c r="G2077" s="37" t="s">
        <v>273</v>
      </c>
      <c r="H2077" s="36">
        <v>652495</v>
      </c>
      <c r="I2077" s="63">
        <v>37847</v>
      </c>
      <c r="J2077" s="24" t="s">
        <v>4982</v>
      </c>
      <c r="K2077" s="63">
        <f t="shared" si="583"/>
        <v>45901</v>
      </c>
      <c r="L2077" s="55">
        <f t="shared" si="584"/>
        <v>0.04</v>
      </c>
      <c r="M2077" s="76">
        <v>0.22500000000000001</v>
      </c>
      <c r="N2077" s="62">
        <v>45901</v>
      </c>
      <c r="O2077" s="62">
        <v>46265</v>
      </c>
      <c r="P2077" s="63"/>
      <c r="Q2077" s="63"/>
      <c r="R2077" s="78">
        <v>22</v>
      </c>
      <c r="S2077" s="63" t="str">
        <f>VLOOKUP(R2077,SA!$B$3:$C$11,2,1)</f>
        <v>0-25</v>
      </c>
      <c r="T2077" s="38" t="s">
        <v>98</v>
      </c>
      <c r="U2077" s="24" t="s">
        <v>56</v>
      </c>
      <c r="V2077" s="24">
        <v>400000</v>
      </c>
      <c r="W2077" s="39">
        <f t="shared" si="585"/>
        <v>400000</v>
      </c>
      <c r="X2077" s="29">
        <f t="shared" si="586"/>
        <v>1</v>
      </c>
      <c r="Y2077" s="40">
        <f t="shared" si="587"/>
        <v>365</v>
      </c>
      <c r="Z2077" s="38">
        <f t="shared" si="588"/>
        <v>46081</v>
      </c>
      <c r="AA2077" s="41">
        <f t="shared" si="589"/>
        <v>181</v>
      </c>
      <c r="AB2077" s="24" t="s">
        <v>113</v>
      </c>
      <c r="AC2077" s="41">
        <f t="shared" si="590"/>
        <v>4043.8364000000001</v>
      </c>
      <c r="AD2077" s="41">
        <v>1</v>
      </c>
      <c r="AE2077" s="72">
        <f>INDEX(SA!$C$2:$G$11,MATCH(Details!S2077,SA!$C$2:$C$11,0),MATCH(Details!V2077,SA!$C$2:$G$2,0))*Y2077/(F2077-E2077+1)</f>
        <v>3426.98</v>
      </c>
      <c r="AF2077" s="41">
        <f t="shared" si="591"/>
        <v>0</v>
      </c>
      <c r="AG2077" s="41">
        <f t="shared" si="592"/>
        <v>0</v>
      </c>
      <c r="AH2077" s="41">
        <f t="shared" si="593"/>
        <v>616.85640000000001</v>
      </c>
      <c r="AI2077" s="60">
        <f t="shared" si="594"/>
        <v>137.07920000000001</v>
      </c>
      <c r="AJ2077" s="60">
        <f t="shared" si="595"/>
        <v>771.07050000000004</v>
      </c>
      <c r="AK2077" s="60">
        <f t="shared" si="596"/>
        <v>1699.4065205479453</v>
      </c>
      <c r="AL2077" s="60">
        <f t="shared" si="597"/>
        <v>1249.0637926027398</v>
      </c>
      <c r="AM2077" s="41">
        <f t="shared" si="598"/>
        <v>1269.7665073972601</v>
      </c>
      <c r="AN2077" s="42">
        <f t="shared" si="599"/>
        <v>45715</v>
      </c>
      <c r="AO2077" s="43">
        <f t="shared" si="600"/>
        <v>3426.98</v>
      </c>
    </row>
    <row r="2078" spans="1:41" s="24" customFormat="1" ht="15.75" customHeight="1" x14ac:dyDescent="0.35">
      <c r="A2078" s="36" t="s">
        <v>27</v>
      </c>
      <c r="B2078" s="36">
        <v>202509</v>
      </c>
      <c r="C2078" s="24" t="s">
        <v>736</v>
      </c>
      <c r="D2078" s="24" t="s">
        <v>119</v>
      </c>
      <c r="E2078" s="62">
        <v>45901</v>
      </c>
      <c r="F2078" s="62">
        <v>46265</v>
      </c>
      <c r="G2078" s="37" t="s">
        <v>2324</v>
      </c>
      <c r="H2078" s="36">
        <v>652495</v>
      </c>
      <c r="I2078" s="63">
        <v>28856</v>
      </c>
      <c r="J2078" s="24" t="s">
        <v>4983</v>
      </c>
      <c r="K2078" s="63">
        <f t="shared" si="583"/>
        <v>45901</v>
      </c>
      <c r="L2078" s="55">
        <f t="shared" si="584"/>
        <v>0.04</v>
      </c>
      <c r="M2078" s="76">
        <v>0.22500000000000001</v>
      </c>
      <c r="N2078" s="62">
        <v>45901</v>
      </c>
      <c r="O2078" s="62">
        <v>46265</v>
      </c>
      <c r="P2078" s="63"/>
      <c r="Q2078" s="63"/>
      <c r="R2078" s="78">
        <v>46</v>
      </c>
      <c r="S2078" s="63" t="str">
        <f>VLOOKUP(R2078,SA!$B$3:$C$11,2,1)</f>
        <v>46-55</v>
      </c>
      <c r="T2078" s="38" t="s">
        <v>98</v>
      </c>
      <c r="U2078" s="24" t="s">
        <v>5747</v>
      </c>
      <c r="V2078" s="24">
        <v>400000</v>
      </c>
      <c r="W2078" s="39">
        <f t="shared" si="585"/>
        <v>0</v>
      </c>
      <c r="X2078" s="29">
        <f t="shared" si="586"/>
        <v>0</v>
      </c>
      <c r="Y2078" s="40">
        <f t="shared" si="587"/>
        <v>365</v>
      </c>
      <c r="Z2078" s="38">
        <f t="shared" si="588"/>
        <v>46081</v>
      </c>
      <c r="AA2078" s="41">
        <f t="shared" si="589"/>
        <v>181</v>
      </c>
      <c r="AB2078" s="24" t="s">
        <v>113</v>
      </c>
      <c r="AC2078" s="41">
        <f t="shared" si="590"/>
        <v>8108.2165999999997</v>
      </c>
      <c r="AD2078" s="41">
        <v>1</v>
      </c>
      <c r="AE2078" s="72">
        <f>INDEX(SA!$C$2:$G$11,MATCH(Details!S2078,SA!$C$2:$C$11,0),MATCH(Details!V2078,SA!$C$2:$G$2,0))*Y2078/(F2078-E2078+1)</f>
        <v>6871.37</v>
      </c>
      <c r="AF2078" s="41">
        <f t="shared" si="591"/>
        <v>0</v>
      </c>
      <c r="AG2078" s="41">
        <f t="shared" si="592"/>
        <v>0</v>
      </c>
      <c r="AH2078" s="41">
        <f t="shared" si="593"/>
        <v>1236.8465999999999</v>
      </c>
      <c r="AI2078" s="60">
        <f t="shared" si="594"/>
        <v>274.85480000000001</v>
      </c>
      <c r="AJ2078" s="60">
        <f t="shared" si="595"/>
        <v>1546.05825</v>
      </c>
      <c r="AK2078" s="60">
        <f t="shared" si="596"/>
        <v>3407.446493150685</v>
      </c>
      <c r="AL2078" s="60">
        <f t="shared" si="597"/>
        <v>2504.4731724657536</v>
      </c>
      <c r="AM2078" s="41">
        <f t="shared" si="598"/>
        <v>2545.9837775342462</v>
      </c>
      <c r="AN2078" s="42">
        <f t="shared" si="599"/>
        <v>45715</v>
      </c>
      <c r="AO2078" s="43">
        <f t="shared" si="600"/>
        <v>6871.37</v>
      </c>
    </row>
    <row r="2079" spans="1:41" s="24" customFormat="1" ht="15.75" customHeight="1" x14ac:dyDescent="0.35">
      <c r="A2079" s="36" t="s">
        <v>27</v>
      </c>
      <c r="B2079" s="36">
        <v>202509</v>
      </c>
      <c r="C2079" s="24" t="s">
        <v>736</v>
      </c>
      <c r="D2079" s="24" t="s">
        <v>119</v>
      </c>
      <c r="E2079" s="62">
        <v>45901</v>
      </c>
      <c r="F2079" s="62">
        <v>46265</v>
      </c>
      <c r="G2079" s="37" t="s">
        <v>2325</v>
      </c>
      <c r="H2079" s="36">
        <v>652495</v>
      </c>
      <c r="I2079" s="63">
        <v>23116</v>
      </c>
      <c r="J2079" s="24" t="s">
        <v>4984</v>
      </c>
      <c r="K2079" s="63">
        <f t="shared" si="583"/>
        <v>45901</v>
      </c>
      <c r="L2079" s="55">
        <f t="shared" si="584"/>
        <v>0.04</v>
      </c>
      <c r="M2079" s="76">
        <v>0.22500000000000001</v>
      </c>
      <c r="N2079" s="62">
        <v>45901</v>
      </c>
      <c r="O2079" s="62">
        <v>46265</v>
      </c>
      <c r="P2079" s="63"/>
      <c r="Q2079" s="63"/>
      <c r="R2079" s="78">
        <v>62</v>
      </c>
      <c r="S2079" s="63" t="str">
        <f>VLOOKUP(R2079,SA!$B$3:$C$11,2,1)</f>
        <v>56-65</v>
      </c>
      <c r="T2079" s="38" t="s">
        <v>97</v>
      </c>
      <c r="U2079" s="24" t="s">
        <v>5744</v>
      </c>
      <c r="V2079" s="24">
        <v>400000</v>
      </c>
      <c r="W2079" s="39">
        <f t="shared" si="585"/>
        <v>0</v>
      </c>
      <c r="X2079" s="29">
        <f t="shared" si="586"/>
        <v>0</v>
      </c>
      <c r="Y2079" s="40">
        <f t="shared" si="587"/>
        <v>365</v>
      </c>
      <c r="Z2079" s="38">
        <f t="shared" si="588"/>
        <v>46081</v>
      </c>
      <c r="AA2079" s="41">
        <f t="shared" si="589"/>
        <v>181</v>
      </c>
      <c r="AB2079" s="24" t="s">
        <v>113</v>
      </c>
      <c r="AC2079" s="41">
        <f t="shared" si="590"/>
        <v>11909.7282</v>
      </c>
      <c r="AD2079" s="41">
        <v>1</v>
      </c>
      <c r="AE2079" s="72">
        <f>INDEX(SA!$C$2:$G$11,MATCH(Details!S2079,SA!$C$2:$C$11,0),MATCH(Details!V2079,SA!$C$2:$G$2,0))*Y2079/(F2079-E2079+1)</f>
        <v>10092.99</v>
      </c>
      <c r="AF2079" s="41">
        <f t="shared" si="591"/>
        <v>0</v>
      </c>
      <c r="AG2079" s="41">
        <f t="shared" si="592"/>
        <v>0</v>
      </c>
      <c r="AH2079" s="41">
        <f t="shared" si="593"/>
        <v>1816.7382</v>
      </c>
      <c r="AI2079" s="60">
        <f t="shared" si="594"/>
        <v>403.71960000000001</v>
      </c>
      <c r="AJ2079" s="60">
        <f t="shared" si="595"/>
        <v>2270.9227500000002</v>
      </c>
      <c r="AK2079" s="60">
        <f t="shared" si="596"/>
        <v>5005.0169589041097</v>
      </c>
      <c r="AL2079" s="60">
        <f t="shared" si="597"/>
        <v>3678.6874647945206</v>
      </c>
      <c r="AM2079" s="41">
        <f t="shared" si="598"/>
        <v>3739.6601852054787</v>
      </c>
      <c r="AN2079" s="42">
        <f t="shared" si="599"/>
        <v>45715</v>
      </c>
      <c r="AO2079" s="43">
        <f t="shared" si="600"/>
        <v>10092.99</v>
      </c>
    </row>
    <row r="2080" spans="1:41" s="24" customFormat="1" ht="15.75" customHeight="1" x14ac:dyDescent="0.35">
      <c r="A2080" s="36" t="s">
        <v>27</v>
      </c>
      <c r="B2080" s="36">
        <v>202509</v>
      </c>
      <c r="C2080" s="24" t="s">
        <v>736</v>
      </c>
      <c r="D2080" s="24" t="s">
        <v>119</v>
      </c>
      <c r="E2080" s="62">
        <v>45901</v>
      </c>
      <c r="F2080" s="62">
        <v>46265</v>
      </c>
      <c r="G2080" s="37" t="s">
        <v>2326</v>
      </c>
      <c r="H2080" s="36">
        <v>652497</v>
      </c>
      <c r="I2080" s="63">
        <v>36139</v>
      </c>
      <c r="J2080" s="24" t="s">
        <v>4985</v>
      </c>
      <c r="K2080" s="63">
        <f t="shared" si="583"/>
        <v>45901</v>
      </c>
      <c r="L2080" s="55">
        <f t="shared" si="584"/>
        <v>0.04</v>
      </c>
      <c r="M2080" s="76">
        <v>0.22500000000000001</v>
      </c>
      <c r="N2080" s="62">
        <v>45901</v>
      </c>
      <c r="O2080" s="62">
        <v>46265</v>
      </c>
      <c r="P2080" s="63"/>
      <c r="Q2080" s="63"/>
      <c r="R2080" s="78">
        <v>26</v>
      </c>
      <c r="S2080" s="63" t="str">
        <f>VLOOKUP(R2080,SA!$B$3:$C$11,2,1)</f>
        <v>26-35</v>
      </c>
      <c r="T2080" s="38" t="s">
        <v>98</v>
      </c>
      <c r="U2080" s="24" t="s">
        <v>5743</v>
      </c>
      <c r="V2080" s="24">
        <v>400000</v>
      </c>
      <c r="W2080" s="39">
        <f t="shared" si="585"/>
        <v>0</v>
      </c>
      <c r="X2080" s="29">
        <f t="shared" si="586"/>
        <v>0</v>
      </c>
      <c r="Y2080" s="40">
        <f t="shared" si="587"/>
        <v>365</v>
      </c>
      <c r="Z2080" s="38">
        <f t="shared" si="588"/>
        <v>46081</v>
      </c>
      <c r="AA2080" s="41">
        <f t="shared" si="589"/>
        <v>181</v>
      </c>
      <c r="AB2080" s="24" t="s">
        <v>113</v>
      </c>
      <c r="AC2080" s="41">
        <f t="shared" si="590"/>
        <v>4533.0290000000005</v>
      </c>
      <c r="AD2080" s="41">
        <v>1</v>
      </c>
      <c r="AE2080" s="72">
        <f>INDEX(SA!$C$2:$G$11,MATCH(Details!S2080,SA!$C$2:$C$11,0),MATCH(Details!V2080,SA!$C$2:$G$2,0))*Y2080/(F2080-E2080+1)</f>
        <v>3841.55</v>
      </c>
      <c r="AF2080" s="41">
        <f t="shared" si="591"/>
        <v>0</v>
      </c>
      <c r="AG2080" s="41">
        <f t="shared" si="592"/>
        <v>0</v>
      </c>
      <c r="AH2080" s="41">
        <f t="shared" si="593"/>
        <v>691.47900000000004</v>
      </c>
      <c r="AI2080" s="60">
        <f t="shared" si="594"/>
        <v>153.66200000000001</v>
      </c>
      <c r="AJ2080" s="60">
        <f t="shared" si="595"/>
        <v>864.34875000000011</v>
      </c>
      <c r="AK2080" s="60">
        <f t="shared" si="596"/>
        <v>1904.9878082191783</v>
      </c>
      <c r="AL2080" s="60">
        <f t="shared" si="597"/>
        <v>1400.1660390410959</v>
      </c>
      <c r="AM2080" s="41">
        <f t="shared" si="598"/>
        <v>1423.3732109589046</v>
      </c>
      <c r="AN2080" s="42">
        <f t="shared" si="599"/>
        <v>45715</v>
      </c>
      <c r="AO2080" s="43">
        <f t="shared" si="600"/>
        <v>3841.55</v>
      </c>
    </row>
    <row r="2081" spans="1:41" s="24" customFormat="1" ht="15.75" customHeight="1" x14ac:dyDescent="0.35">
      <c r="A2081" s="36" t="s">
        <v>27</v>
      </c>
      <c r="B2081" s="36">
        <v>202509</v>
      </c>
      <c r="C2081" s="24" t="s">
        <v>736</v>
      </c>
      <c r="D2081" s="24" t="s">
        <v>119</v>
      </c>
      <c r="E2081" s="62">
        <v>45901</v>
      </c>
      <c r="F2081" s="62">
        <v>46265</v>
      </c>
      <c r="G2081" s="37" t="s">
        <v>2327</v>
      </c>
      <c r="H2081" s="36">
        <v>652497</v>
      </c>
      <c r="I2081" s="63">
        <v>26665</v>
      </c>
      <c r="J2081" s="24" t="s">
        <v>4986</v>
      </c>
      <c r="K2081" s="63">
        <f t="shared" si="583"/>
        <v>45901</v>
      </c>
      <c r="L2081" s="55">
        <f t="shared" si="584"/>
        <v>0.04</v>
      </c>
      <c r="M2081" s="76">
        <v>0.22500000000000001</v>
      </c>
      <c r="N2081" s="62">
        <v>45901</v>
      </c>
      <c r="O2081" s="62">
        <v>46265</v>
      </c>
      <c r="P2081" s="63"/>
      <c r="Q2081" s="63"/>
      <c r="R2081" s="78">
        <v>52</v>
      </c>
      <c r="S2081" s="63" t="str">
        <f>VLOOKUP(R2081,SA!$B$3:$C$11,2,1)</f>
        <v>46-55</v>
      </c>
      <c r="T2081" s="38" t="s">
        <v>98</v>
      </c>
      <c r="U2081" s="24" t="s">
        <v>5747</v>
      </c>
      <c r="V2081" s="24">
        <v>400000</v>
      </c>
      <c r="W2081" s="39">
        <f t="shared" si="585"/>
        <v>0</v>
      </c>
      <c r="X2081" s="29">
        <f t="shared" si="586"/>
        <v>0</v>
      </c>
      <c r="Y2081" s="40">
        <f t="shared" si="587"/>
        <v>365</v>
      </c>
      <c r="Z2081" s="38">
        <f t="shared" si="588"/>
        <v>46081</v>
      </c>
      <c r="AA2081" s="41">
        <f t="shared" si="589"/>
        <v>181</v>
      </c>
      <c r="AB2081" s="24" t="s">
        <v>113</v>
      </c>
      <c r="AC2081" s="41">
        <f t="shared" si="590"/>
        <v>8108.2165999999997</v>
      </c>
      <c r="AD2081" s="41">
        <v>1</v>
      </c>
      <c r="AE2081" s="72">
        <f>INDEX(SA!$C$2:$G$11,MATCH(Details!S2081,SA!$C$2:$C$11,0),MATCH(Details!V2081,SA!$C$2:$G$2,0))*Y2081/(F2081-E2081+1)</f>
        <v>6871.37</v>
      </c>
      <c r="AF2081" s="41">
        <f t="shared" si="591"/>
        <v>0</v>
      </c>
      <c r="AG2081" s="41">
        <f t="shared" si="592"/>
        <v>0</v>
      </c>
      <c r="AH2081" s="41">
        <f t="shared" si="593"/>
        <v>1236.8465999999999</v>
      </c>
      <c r="AI2081" s="60">
        <f t="shared" si="594"/>
        <v>274.85480000000001</v>
      </c>
      <c r="AJ2081" s="60">
        <f t="shared" si="595"/>
        <v>1546.05825</v>
      </c>
      <c r="AK2081" s="60">
        <f t="shared" si="596"/>
        <v>3407.446493150685</v>
      </c>
      <c r="AL2081" s="60">
        <f t="shared" si="597"/>
        <v>2504.4731724657536</v>
      </c>
      <c r="AM2081" s="41">
        <f t="shared" si="598"/>
        <v>2545.9837775342462</v>
      </c>
      <c r="AN2081" s="42">
        <f t="shared" si="599"/>
        <v>45715</v>
      </c>
      <c r="AO2081" s="43">
        <f t="shared" si="600"/>
        <v>6871.37</v>
      </c>
    </row>
    <row r="2082" spans="1:41" s="24" customFormat="1" ht="15.75" customHeight="1" x14ac:dyDescent="0.35">
      <c r="A2082" s="36" t="s">
        <v>27</v>
      </c>
      <c r="B2082" s="36">
        <v>202509</v>
      </c>
      <c r="C2082" s="24" t="s">
        <v>736</v>
      </c>
      <c r="D2082" s="24" t="s">
        <v>119</v>
      </c>
      <c r="E2082" s="62">
        <v>45901</v>
      </c>
      <c r="F2082" s="62">
        <v>46265</v>
      </c>
      <c r="G2082" s="37" t="s">
        <v>2328</v>
      </c>
      <c r="H2082" s="36">
        <v>652497</v>
      </c>
      <c r="I2082" s="63">
        <v>23220</v>
      </c>
      <c r="J2082" s="24" t="s">
        <v>4987</v>
      </c>
      <c r="K2082" s="63">
        <f t="shared" si="583"/>
        <v>45901</v>
      </c>
      <c r="L2082" s="55">
        <f t="shared" si="584"/>
        <v>0.04</v>
      </c>
      <c r="M2082" s="76">
        <v>0.22500000000000001</v>
      </c>
      <c r="N2082" s="62">
        <v>45901</v>
      </c>
      <c r="O2082" s="62">
        <v>46265</v>
      </c>
      <c r="P2082" s="63"/>
      <c r="Q2082" s="63"/>
      <c r="R2082" s="78">
        <v>62</v>
      </c>
      <c r="S2082" s="63" t="str">
        <f>VLOOKUP(R2082,SA!$B$3:$C$11,2,1)</f>
        <v>56-65</v>
      </c>
      <c r="T2082" s="38" t="s">
        <v>97</v>
      </c>
      <c r="U2082" s="24" t="s">
        <v>5744</v>
      </c>
      <c r="V2082" s="24">
        <v>400000</v>
      </c>
      <c r="W2082" s="39">
        <f t="shared" si="585"/>
        <v>0</v>
      </c>
      <c r="X2082" s="29">
        <f t="shared" si="586"/>
        <v>0</v>
      </c>
      <c r="Y2082" s="40">
        <f t="shared" si="587"/>
        <v>365</v>
      </c>
      <c r="Z2082" s="38">
        <f t="shared" si="588"/>
        <v>46081</v>
      </c>
      <c r="AA2082" s="41">
        <f t="shared" si="589"/>
        <v>181</v>
      </c>
      <c r="AB2082" s="24" t="s">
        <v>113</v>
      </c>
      <c r="AC2082" s="41">
        <f t="shared" si="590"/>
        <v>11909.7282</v>
      </c>
      <c r="AD2082" s="41">
        <v>1</v>
      </c>
      <c r="AE2082" s="72">
        <f>INDEX(SA!$C$2:$G$11,MATCH(Details!S2082,SA!$C$2:$C$11,0),MATCH(Details!V2082,SA!$C$2:$G$2,0))*Y2082/(F2082-E2082+1)</f>
        <v>10092.99</v>
      </c>
      <c r="AF2082" s="41">
        <f t="shared" si="591"/>
        <v>0</v>
      </c>
      <c r="AG2082" s="41">
        <f t="shared" si="592"/>
        <v>0</v>
      </c>
      <c r="AH2082" s="41">
        <f t="shared" si="593"/>
        <v>1816.7382</v>
      </c>
      <c r="AI2082" s="60">
        <f t="shared" si="594"/>
        <v>403.71960000000001</v>
      </c>
      <c r="AJ2082" s="60">
        <f t="shared" si="595"/>
        <v>2270.9227500000002</v>
      </c>
      <c r="AK2082" s="60">
        <f t="shared" si="596"/>
        <v>5005.0169589041097</v>
      </c>
      <c r="AL2082" s="60">
        <f t="shared" si="597"/>
        <v>3678.6874647945206</v>
      </c>
      <c r="AM2082" s="41">
        <f t="shared" si="598"/>
        <v>3739.6601852054787</v>
      </c>
      <c r="AN2082" s="42">
        <f t="shared" si="599"/>
        <v>45715</v>
      </c>
      <c r="AO2082" s="43">
        <f t="shared" si="600"/>
        <v>10092.99</v>
      </c>
    </row>
    <row r="2083" spans="1:41" s="24" customFormat="1" ht="15.75" customHeight="1" x14ac:dyDescent="0.35">
      <c r="A2083" s="36" t="s">
        <v>27</v>
      </c>
      <c r="B2083" s="36">
        <v>202509</v>
      </c>
      <c r="C2083" s="24" t="s">
        <v>736</v>
      </c>
      <c r="D2083" s="24" t="s">
        <v>119</v>
      </c>
      <c r="E2083" s="62">
        <v>45901</v>
      </c>
      <c r="F2083" s="62">
        <v>46265</v>
      </c>
      <c r="G2083" s="37" t="s">
        <v>152</v>
      </c>
      <c r="H2083" s="36">
        <v>652497</v>
      </c>
      <c r="I2083" s="63">
        <v>33676</v>
      </c>
      <c r="J2083" s="24" t="s">
        <v>4988</v>
      </c>
      <c r="K2083" s="63">
        <f t="shared" si="583"/>
        <v>45901</v>
      </c>
      <c r="L2083" s="55">
        <f t="shared" si="584"/>
        <v>0.04</v>
      </c>
      <c r="M2083" s="76">
        <v>0.22500000000000001</v>
      </c>
      <c r="N2083" s="62">
        <v>45901</v>
      </c>
      <c r="O2083" s="62">
        <v>46265</v>
      </c>
      <c r="P2083" s="63"/>
      <c r="Q2083" s="63"/>
      <c r="R2083" s="78">
        <v>33</v>
      </c>
      <c r="S2083" s="63" t="str">
        <f>VLOOKUP(R2083,SA!$B$3:$C$11,2,1)</f>
        <v>26-35</v>
      </c>
      <c r="T2083" s="38" t="s">
        <v>97</v>
      </c>
      <c r="U2083" s="24" t="s">
        <v>56</v>
      </c>
      <c r="V2083" s="24">
        <v>400000</v>
      </c>
      <c r="W2083" s="39">
        <f t="shared" si="585"/>
        <v>400000</v>
      </c>
      <c r="X2083" s="29">
        <f t="shared" si="586"/>
        <v>1</v>
      </c>
      <c r="Y2083" s="40">
        <f t="shared" si="587"/>
        <v>365</v>
      </c>
      <c r="Z2083" s="38">
        <f t="shared" si="588"/>
        <v>46081</v>
      </c>
      <c r="AA2083" s="41">
        <f t="shared" si="589"/>
        <v>181</v>
      </c>
      <c r="AB2083" s="24" t="s">
        <v>113</v>
      </c>
      <c r="AC2083" s="41">
        <f t="shared" si="590"/>
        <v>4533.0290000000005</v>
      </c>
      <c r="AD2083" s="41">
        <v>1</v>
      </c>
      <c r="AE2083" s="72">
        <f>INDEX(SA!$C$2:$G$11,MATCH(Details!S2083,SA!$C$2:$C$11,0),MATCH(Details!V2083,SA!$C$2:$G$2,0))*Y2083/(F2083-E2083+1)</f>
        <v>3841.55</v>
      </c>
      <c r="AF2083" s="41">
        <f t="shared" si="591"/>
        <v>0</v>
      </c>
      <c r="AG2083" s="41">
        <f t="shared" si="592"/>
        <v>0</v>
      </c>
      <c r="AH2083" s="41">
        <f t="shared" si="593"/>
        <v>691.47900000000004</v>
      </c>
      <c r="AI2083" s="60">
        <f t="shared" si="594"/>
        <v>153.66200000000001</v>
      </c>
      <c r="AJ2083" s="60">
        <f t="shared" si="595"/>
        <v>864.34875000000011</v>
      </c>
      <c r="AK2083" s="60">
        <f t="shared" si="596"/>
        <v>1904.9878082191783</v>
      </c>
      <c r="AL2083" s="60">
        <f t="shared" si="597"/>
        <v>1400.1660390410959</v>
      </c>
      <c r="AM2083" s="41">
        <f t="shared" si="598"/>
        <v>1423.3732109589046</v>
      </c>
      <c r="AN2083" s="42">
        <f t="shared" si="599"/>
        <v>45715</v>
      </c>
      <c r="AO2083" s="43">
        <f t="shared" si="600"/>
        <v>3841.55</v>
      </c>
    </row>
    <row r="2084" spans="1:41" s="24" customFormat="1" ht="15.75" customHeight="1" x14ac:dyDescent="0.35">
      <c r="A2084" s="36" t="s">
        <v>27</v>
      </c>
      <c r="B2084" s="36">
        <v>202509</v>
      </c>
      <c r="C2084" s="24" t="s">
        <v>736</v>
      </c>
      <c r="D2084" s="24" t="s">
        <v>119</v>
      </c>
      <c r="E2084" s="62">
        <v>45901</v>
      </c>
      <c r="F2084" s="62">
        <v>46265</v>
      </c>
      <c r="G2084" s="37" t="s">
        <v>2329</v>
      </c>
      <c r="H2084" s="36">
        <v>652499</v>
      </c>
      <c r="I2084" s="63">
        <v>22558</v>
      </c>
      <c r="J2084" s="24" t="s">
        <v>4989</v>
      </c>
      <c r="K2084" s="63">
        <f t="shared" si="583"/>
        <v>45901</v>
      </c>
      <c r="L2084" s="55">
        <f t="shared" si="584"/>
        <v>0.04</v>
      </c>
      <c r="M2084" s="76">
        <v>0.22500000000000001</v>
      </c>
      <c r="N2084" s="62">
        <v>45901</v>
      </c>
      <c r="O2084" s="62">
        <v>46265</v>
      </c>
      <c r="P2084" s="63"/>
      <c r="Q2084" s="63"/>
      <c r="R2084" s="78">
        <v>63</v>
      </c>
      <c r="S2084" s="63" t="str">
        <f>VLOOKUP(R2084,SA!$B$3:$C$11,2,1)</f>
        <v>56-65</v>
      </c>
      <c r="T2084" s="38" t="s">
        <v>98</v>
      </c>
      <c r="U2084" s="24" t="s">
        <v>5747</v>
      </c>
      <c r="V2084" s="24">
        <v>400000</v>
      </c>
      <c r="W2084" s="39">
        <f t="shared" si="585"/>
        <v>0</v>
      </c>
      <c r="X2084" s="29">
        <f t="shared" si="586"/>
        <v>0</v>
      </c>
      <c r="Y2084" s="40">
        <f t="shared" si="587"/>
        <v>365</v>
      </c>
      <c r="Z2084" s="38">
        <f t="shared" si="588"/>
        <v>46081</v>
      </c>
      <c r="AA2084" s="41">
        <f t="shared" si="589"/>
        <v>181</v>
      </c>
      <c r="AB2084" s="24" t="s">
        <v>113</v>
      </c>
      <c r="AC2084" s="41">
        <f t="shared" si="590"/>
        <v>11909.7282</v>
      </c>
      <c r="AD2084" s="41">
        <v>1</v>
      </c>
      <c r="AE2084" s="72">
        <f>INDEX(SA!$C$2:$G$11,MATCH(Details!S2084,SA!$C$2:$C$11,0),MATCH(Details!V2084,SA!$C$2:$G$2,0))*Y2084/(F2084-E2084+1)</f>
        <v>10092.99</v>
      </c>
      <c r="AF2084" s="41">
        <f t="shared" si="591"/>
        <v>0</v>
      </c>
      <c r="AG2084" s="41">
        <f t="shared" si="592"/>
        <v>0</v>
      </c>
      <c r="AH2084" s="41">
        <f t="shared" si="593"/>
        <v>1816.7382</v>
      </c>
      <c r="AI2084" s="60">
        <f t="shared" si="594"/>
        <v>403.71960000000001</v>
      </c>
      <c r="AJ2084" s="60">
        <f t="shared" si="595"/>
        <v>2270.9227500000002</v>
      </c>
      <c r="AK2084" s="60">
        <f t="shared" si="596"/>
        <v>5005.0169589041097</v>
      </c>
      <c r="AL2084" s="60">
        <f t="shared" si="597"/>
        <v>3678.6874647945206</v>
      </c>
      <c r="AM2084" s="41">
        <f t="shared" si="598"/>
        <v>3739.6601852054787</v>
      </c>
      <c r="AN2084" s="42">
        <f t="shared" si="599"/>
        <v>45715</v>
      </c>
      <c r="AO2084" s="43">
        <f t="shared" si="600"/>
        <v>10092.99</v>
      </c>
    </row>
    <row r="2085" spans="1:41" s="24" customFormat="1" ht="15.75" customHeight="1" x14ac:dyDescent="0.35">
      <c r="A2085" s="36" t="s">
        <v>27</v>
      </c>
      <c r="B2085" s="36">
        <v>202509</v>
      </c>
      <c r="C2085" s="24" t="s">
        <v>736</v>
      </c>
      <c r="D2085" s="24" t="s">
        <v>119</v>
      </c>
      <c r="E2085" s="62">
        <v>45901</v>
      </c>
      <c r="F2085" s="62">
        <v>46265</v>
      </c>
      <c r="G2085" s="37" t="s">
        <v>457</v>
      </c>
      <c r="H2085" s="36">
        <v>652499</v>
      </c>
      <c r="I2085" s="63">
        <v>30339</v>
      </c>
      <c r="J2085" s="24" t="s">
        <v>4990</v>
      </c>
      <c r="K2085" s="63">
        <f t="shared" si="583"/>
        <v>45901</v>
      </c>
      <c r="L2085" s="55">
        <f t="shared" si="584"/>
        <v>0.04</v>
      </c>
      <c r="M2085" s="76">
        <v>0.22500000000000001</v>
      </c>
      <c r="N2085" s="62">
        <v>45901</v>
      </c>
      <c r="O2085" s="62">
        <v>46265</v>
      </c>
      <c r="P2085" s="63"/>
      <c r="Q2085" s="63"/>
      <c r="R2085" s="78">
        <v>42</v>
      </c>
      <c r="S2085" s="63" t="str">
        <f>VLOOKUP(R2085,SA!$B$3:$C$11,2,1)</f>
        <v>36-45</v>
      </c>
      <c r="T2085" s="38" t="s">
        <v>97</v>
      </c>
      <c r="U2085" s="24" t="s">
        <v>56</v>
      </c>
      <c r="V2085" s="24">
        <v>400000</v>
      </c>
      <c r="W2085" s="39">
        <f t="shared" si="585"/>
        <v>400000</v>
      </c>
      <c r="X2085" s="29">
        <f t="shared" si="586"/>
        <v>1</v>
      </c>
      <c r="Y2085" s="40">
        <f t="shared" si="587"/>
        <v>365</v>
      </c>
      <c r="Z2085" s="38">
        <f t="shared" si="588"/>
        <v>46081</v>
      </c>
      <c r="AA2085" s="41">
        <f t="shared" si="589"/>
        <v>181</v>
      </c>
      <c r="AB2085" s="24" t="s">
        <v>113</v>
      </c>
      <c r="AC2085" s="41">
        <f t="shared" si="590"/>
        <v>5496.5225999999993</v>
      </c>
      <c r="AD2085" s="41">
        <v>1</v>
      </c>
      <c r="AE2085" s="72">
        <f>INDEX(SA!$C$2:$G$11,MATCH(Details!S2085,SA!$C$2:$C$11,0),MATCH(Details!V2085,SA!$C$2:$G$2,0))*Y2085/(F2085-E2085+1)</f>
        <v>4658.07</v>
      </c>
      <c r="AF2085" s="41">
        <f t="shared" si="591"/>
        <v>0</v>
      </c>
      <c r="AG2085" s="41">
        <f t="shared" si="592"/>
        <v>0</v>
      </c>
      <c r="AH2085" s="41">
        <f t="shared" si="593"/>
        <v>838.45259999999996</v>
      </c>
      <c r="AI2085" s="60">
        <f t="shared" si="594"/>
        <v>186.3228</v>
      </c>
      <c r="AJ2085" s="60">
        <f t="shared" si="595"/>
        <v>1048.06575</v>
      </c>
      <c r="AK2085" s="60">
        <f t="shared" si="596"/>
        <v>2309.8922465753421</v>
      </c>
      <c r="AL2085" s="60">
        <f t="shared" si="597"/>
        <v>1697.7708012328765</v>
      </c>
      <c r="AM2085" s="41">
        <f t="shared" si="598"/>
        <v>1725.9106487671231</v>
      </c>
      <c r="AN2085" s="42">
        <f t="shared" si="599"/>
        <v>45715</v>
      </c>
      <c r="AO2085" s="43">
        <f t="shared" si="600"/>
        <v>4658.07</v>
      </c>
    </row>
    <row r="2086" spans="1:41" s="24" customFormat="1" ht="15.75" customHeight="1" x14ac:dyDescent="0.35">
      <c r="A2086" s="36" t="s">
        <v>27</v>
      </c>
      <c r="B2086" s="36">
        <v>202509</v>
      </c>
      <c r="C2086" s="24" t="s">
        <v>736</v>
      </c>
      <c r="D2086" s="24" t="s">
        <v>119</v>
      </c>
      <c r="E2086" s="62">
        <v>45901</v>
      </c>
      <c r="F2086" s="62">
        <v>46265</v>
      </c>
      <c r="G2086" s="37" t="s">
        <v>2330</v>
      </c>
      <c r="H2086" s="36">
        <v>652499</v>
      </c>
      <c r="I2086" s="63">
        <v>41571</v>
      </c>
      <c r="J2086" s="24" t="s">
        <v>4991</v>
      </c>
      <c r="K2086" s="63">
        <f t="shared" si="583"/>
        <v>45901</v>
      </c>
      <c r="L2086" s="55">
        <f t="shared" si="584"/>
        <v>0.04</v>
      </c>
      <c r="M2086" s="76">
        <v>0.22500000000000001</v>
      </c>
      <c r="N2086" s="62">
        <v>45901</v>
      </c>
      <c r="O2086" s="62">
        <v>46265</v>
      </c>
      <c r="P2086" s="63"/>
      <c r="Q2086" s="63"/>
      <c r="R2086" s="78">
        <v>11</v>
      </c>
      <c r="S2086" s="63" t="str">
        <f>VLOOKUP(R2086,SA!$B$3:$C$11,2,1)</f>
        <v>0-25</v>
      </c>
      <c r="T2086" s="38" t="s">
        <v>98</v>
      </c>
      <c r="U2086" s="24" t="s">
        <v>5746</v>
      </c>
      <c r="V2086" s="24">
        <v>400000</v>
      </c>
      <c r="W2086" s="39">
        <f t="shared" si="585"/>
        <v>0</v>
      </c>
      <c r="X2086" s="29">
        <f t="shared" si="586"/>
        <v>0</v>
      </c>
      <c r="Y2086" s="40">
        <f t="shared" si="587"/>
        <v>365</v>
      </c>
      <c r="Z2086" s="38">
        <f t="shared" si="588"/>
        <v>46081</v>
      </c>
      <c r="AA2086" s="41">
        <f t="shared" si="589"/>
        <v>181</v>
      </c>
      <c r="AB2086" s="24" t="s">
        <v>113</v>
      </c>
      <c r="AC2086" s="41">
        <f t="shared" si="590"/>
        <v>4043.8364000000001</v>
      </c>
      <c r="AD2086" s="41">
        <v>1</v>
      </c>
      <c r="AE2086" s="72">
        <f>INDEX(SA!$C$2:$G$11,MATCH(Details!S2086,SA!$C$2:$C$11,0),MATCH(Details!V2086,SA!$C$2:$G$2,0))*Y2086/(F2086-E2086+1)</f>
        <v>3426.98</v>
      </c>
      <c r="AF2086" s="41">
        <f t="shared" si="591"/>
        <v>0</v>
      </c>
      <c r="AG2086" s="41">
        <f t="shared" si="592"/>
        <v>0</v>
      </c>
      <c r="AH2086" s="41">
        <f t="shared" si="593"/>
        <v>616.85640000000001</v>
      </c>
      <c r="AI2086" s="60">
        <f t="shared" si="594"/>
        <v>137.07920000000001</v>
      </c>
      <c r="AJ2086" s="60">
        <f t="shared" si="595"/>
        <v>771.07050000000004</v>
      </c>
      <c r="AK2086" s="60">
        <f t="shared" si="596"/>
        <v>1699.4065205479453</v>
      </c>
      <c r="AL2086" s="60">
        <f t="shared" si="597"/>
        <v>1249.0637926027398</v>
      </c>
      <c r="AM2086" s="41">
        <f t="shared" si="598"/>
        <v>1269.7665073972601</v>
      </c>
      <c r="AN2086" s="42">
        <f t="shared" si="599"/>
        <v>45715</v>
      </c>
      <c r="AO2086" s="43">
        <f t="shared" si="600"/>
        <v>3426.98</v>
      </c>
    </row>
    <row r="2087" spans="1:41" s="24" customFormat="1" ht="15.75" customHeight="1" x14ac:dyDescent="0.35">
      <c r="A2087" s="36" t="s">
        <v>27</v>
      </c>
      <c r="B2087" s="36">
        <v>202509</v>
      </c>
      <c r="C2087" s="24" t="s">
        <v>736</v>
      </c>
      <c r="D2087" s="24" t="s">
        <v>119</v>
      </c>
      <c r="E2087" s="62">
        <v>45901</v>
      </c>
      <c r="F2087" s="62">
        <v>46265</v>
      </c>
      <c r="G2087" s="37" t="s">
        <v>2331</v>
      </c>
      <c r="H2087" s="36">
        <v>652499</v>
      </c>
      <c r="I2087" s="63">
        <v>30496</v>
      </c>
      <c r="J2087" s="24" t="s">
        <v>4992</v>
      </c>
      <c r="K2087" s="63">
        <f t="shared" si="583"/>
        <v>45901</v>
      </c>
      <c r="L2087" s="55">
        <f t="shared" si="584"/>
        <v>0.04</v>
      </c>
      <c r="M2087" s="76">
        <v>0.22500000000000001</v>
      </c>
      <c r="N2087" s="62">
        <v>45901</v>
      </c>
      <c r="O2087" s="62">
        <v>46265</v>
      </c>
      <c r="P2087" s="63"/>
      <c r="Q2087" s="63"/>
      <c r="R2087" s="78">
        <v>42</v>
      </c>
      <c r="S2087" s="63" t="str">
        <f>VLOOKUP(R2087,SA!$B$3:$C$11,2,1)</f>
        <v>36-45</v>
      </c>
      <c r="T2087" s="38" t="s">
        <v>98</v>
      </c>
      <c r="U2087" s="24" t="s">
        <v>5743</v>
      </c>
      <c r="V2087" s="24">
        <v>400000</v>
      </c>
      <c r="W2087" s="39">
        <f t="shared" si="585"/>
        <v>0</v>
      </c>
      <c r="X2087" s="29">
        <f t="shared" si="586"/>
        <v>0</v>
      </c>
      <c r="Y2087" s="40">
        <f t="shared" si="587"/>
        <v>365</v>
      </c>
      <c r="Z2087" s="38">
        <f t="shared" si="588"/>
        <v>46081</v>
      </c>
      <c r="AA2087" s="41">
        <f t="shared" si="589"/>
        <v>181</v>
      </c>
      <c r="AB2087" s="24" t="s">
        <v>113</v>
      </c>
      <c r="AC2087" s="41">
        <f t="shared" si="590"/>
        <v>5496.5225999999993</v>
      </c>
      <c r="AD2087" s="41">
        <v>1</v>
      </c>
      <c r="AE2087" s="72">
        <f>INDEX(SA!$C$2:$G$11,MATCH(Details!S2087,SA!$C$2:$C$11,0),MATCH(Details!V2087,SA!$C$2:$G$2,0))*Y2087/(F2087-E2087+1)</f>
        <v>4658.07</v>
      </c>
      <c r="AF2087" s="41">
        <f t="shared" si="591"/>
        <v>0</v>
      </c>
      <c r="AG2087" s="41">
        <f t="shared" si="592"/>
        <v>0</v>
      </c>
      <c r="AH2087" s="41">
        <f t="shared" si="593"/>
        <v>838.45259999999996</v>
      </c>
      <c r="AI2087" s="60">
        <f t="shared" si="594"/>
        <v>186.3228</v>
      </c>
      <c r="AJ2087" s="60">
        <f t="shared" si="595"/>
        <v>1048.06575</v>
      </c>
      <c r="AK2087" s="60">
        <f t="shared" si="596"/>
        <v>2309.8922465753421</v>
      </c>
      <c r="AL2087" s="60">
        <f t="shared" si="597"/>
        <v>1697.7708012328765</v>
      </c>
      <c r="AM2087" s="41">
        <f t="shared" si="598"/>
        <v>1725.9106487671231</v>
      </c>
      <c r="AN2087" s="42">
        <f t="shared" si="599"/>
        <v>45715</v>
      </c>
      <c r="AO2087" s="43">
        <f t="shared" si="600"/>
        <v>4658.07</v>
      </c>
    </row>
    <row r="2088" spans="1:41" s="24" customFormat="1" ht="15.75" customHeight="1" x14ac:dyDescent="0.35">
      <c r="A2088" s="36" t="s">
        <v>27</v>
      </c>
      <c r="B2088" s="36">
        <v>202509</v>
      </c>
      <c r="C2088" s="24" t="s">
        <v>736</v>
      </c>
      <c r="D2088" s="24" t="s">
        <v>119</v>
      </c>
      <c r="E2088" s="62">
        <v>45901</v>
      </c>
      <c r="F2088" s="62">
        <v>46265</v>
      </c>
      <c r="G2088" s="37" t="s">
        <v>2332</v>
      </c>
      <c r="H2088" s="36">
        <v>652499</v>
      </c>
      <c r="I2088" s="63">
        <v>20651</v>
      </c>
      <c r="J2088" s="24" t="s">
        <v>4993</v>
      </c>
      <c r="K2088" s="63">
        <f t="shared" si="583"/>
        <v>45901</v>
      </c>
      <c r="L2088" s="55">
        <f t="shared" si="584"/>
        <v>0.04</v>
      </c>
      <c r="M2088" s="76">
        <v>0.22500000000000001</v>
      </c>
      <c r="N2088" s="62">
        <v>45901</v>
      </c>
      <c r="O2088" s="62">
        <v>46265</v>
      </c>
      <c r="P2088" s="63"/>
      <c r="Q2088" s="63"/>
      <c r="R2088" s="78">
        <v>69</v>
      </c>
      <c r="S2088" s="63" t="str">
        <f>VLOOKUP(R2088,SA!$B$3:$C$11,2,1)</f>
        <v>66-70</v>
      </c>
      <c r="T2088" s="38" t="s">
        <v>97</v>
      </c>
      <c r="U2088" s="24" t="s">
        <v>5744</v>
      </c>
      <c r="V2088" s="24">
        <v>400000</v>
      </c>
      <c r="W2088" s="39">
        <f t="shared" si="585"/>
        <v>0</v>
      </c>
      <c r="X2088" s="29">
        <f t="shared" si="586"/>
        <v>0</v>
      </c>
      <c r="Y2088" s="40">
        <f t="shared" si="587"/>
        <v>365</v>
      </c>
      <c r="Z2088" s="38">
        <f t="shared" si="588"/>
        <v>46081</v>
      </c>
      <c r="AA2088" s="41">
        <f t="shared" si="589"/>
        <v>181</v>
      </c>
      <c r="AB2088" s="24" t="s">
        <v>113</v>
      </c>
      <c r="AC2088" s="41">
        <f t="shared" si="590"/>
        <v>17021.971999999998</v>
      </c>
      <c r="AD2088" s="41">
        <v>1</v>
      </c>
      <c r="AE2088" s="72">
        <f>INDEX(SA!$C$2:$G$11,MATCH(Details!S2088,SA!$C$2:$C$11,0),MATCH(Details!V2088,SA!$C$2:$G$2,0))*Y2088/(F2088-E2088+1)</f>
        <v>14425.4</v>
      </c>
      <c r="AF2088" s="41">
        <f t="shared" si="591"/>
        <v>0</v>
      </c>
      <c r="AG2088" s="41">
        <f t="shared" si="592"/>
        <v>0</v>
      </c>
      <c r="AH2088" s="41">
        <f t="shared" si="593"/>
        <v>2596.5719999999997</v>
      </c>
      <c r="AI2088" s="60">
        <f t="shared" si="594"/>
        <v>577.01599999999996</v>
      </c>
      <c r="AJ2088" s="60">
        <f t="shared" si="595"/>
        <v>3245.7150000000001</v>
      </c>
      <c r="AK2088" s="60">
        <f t="shared" si="596"/>
        <v>7153.4175342465751</v>
      </c>
      <c r="AL2088" s="60">
        <f t="shared" si="597"/>
        <v>5257.7618876712322</v>
      </c>
      <c r="AM2088" s="41">
        <f t="shared" si="598"/>
        <v>5344.9071123287686</v>
      </c>
      <c r="AN2088" s="42">
        <f t="shared" si="599"/>
        <v>45715</v>
      </c>
      <c r="AO2088" s="43">
        <f t="shared" si="600"/>
        <v>14425.4</v>
      </c>
    </row>
    <row r="2089" spans="1:41" s="24" customFormat="1" ht="15.75" customHeight="1" x14ac:dyDescent="0.35">
      <c r="A2089" s="36" t="s">
        <v>27</v>
      </c>
      <c r="B2089" s="36">
        <v>202509</v>
      </c>
      <c r="C2089" s="24" t="s">
        <v>736</v>
      </c>
      <c r="D2089" s="24" t="s">
        <v>119</v>
      </c>
      <c r="E2089" s="62">
        <v>45901</v>
      </c>
      <c r="F2089" s="62">
        <v>46265</v>
      </c>
      <c r="G2089" s="37" t="s">
        <v>2333</v>
      </c>
      <c r="H2089" s="36">
        <v>652501</v>
      </c>
      <c r="I2089" s="63">
        <v>28211</v>
      </c>
      <c r="J2089" s="24" t="s">
        <v>4994</v>
      </c>
      <c r="K2089" s="63">
        <f t="shared" si="583"/>
        <v>45901</v>
      </c>
      <c r="L2089" s="55">
        <f t="shared" si="584"/>
        <v>0.04</v>
      </c>
      <c r="M2089" s="76">
        <v>0.22500000000000001</v>
      </c>
      <c r="N2089" s="62">
        <v>45901</v>
      </c>
      <c r="O2089" s="62">
        <v>46265</v>
      </c>
      <c r="P2089" s="63"/>
      <c r="Q2089" s="63"/>
      <c r="R2089" s="78">
        <v>48</v>
      </c>
      <c r="S2089" s="63" t="str">
        <f>VLOOKUP(R2089,SA!$B$3:$C$11,2,1)</f>
        <v>46-55</v>
      </c>
      <c r="T2089" s="38" t="s">
        <v>98</v>
      </c>
      <c r="U2089" s="24" t="s">
        <v>5743</v>
      </c>
      <c r="V2089" s="24">
        <v>400000</v>
      </c>
      <c r="W2089" s="39">
        <f t="shared" si="585"/>
        <v>0</v>
      </c>
      <c r="X2089" s="29">
        <f t="shared" si="586"/>
        <v>0</v>
      </c>
      <c r="Y2089" s="40">
        <f t="shared" si="587"/>
        <v>365</v>
      </c>
      <c r="Z2089" s="38">
        <f t="shared" si="588"/>
        <v>46081</v>
      </c>
      <c r="AA2089" s="41">
        <f t="shared" si="589"/>
        <v>181</v>
      </c>
      <c r="AB2089" s="24" t="s">
        <v>113</v>
      </c>
      <c r="AC2089" s="41">
        <f t="shared" si="590"/>
        <v>8108.2165999999997</v>
      </c>
      <c r="AD2089" s="41">
        <v>1</v>
      </c>
      <c r="AE2089" s="72">
        <f>INDEX(SA!$C$2:$G$11,MATCH(Details!S2089,SA!$C$2:$C$11,0),MATCH(Details!V2089,SA!$C$2:$G$2,0))*Y2089/(F2089-E2089+1)</f>
        <v>6871.37</v>
      </c>
      <c r="AF2089" s="41">
        <f t="shared" si="591"/>
        <v>0</v>
      </c>
      <c r="AG2089" s="41">
        <f t="shared" si="592"/>
        <v>0</v>
      </c>
      <c r="AH2089" s="41">
        <f t="shared" si="593"/>
        <v>1236.8465999999999</v>
      </c>
      <c r="AI2089" s="60">
        <f t="shared" si="594"/>
        <v>274.85480000000001</v>
      </c>
      <c r="AJ2089" s="60">
        <f t="shared" si="595"/>
        <v>1546.05825</v>
      </c>
      <c r="AK2089" s="60">
        <f t="shared" si="596"/>
        <v>3407.446493150685</v>
      </c>
      <c r="AL2089" s="60">
        <f t="shared" si="597"/>
        <v>2504.4731724657536</v>
      </c>
      <c r="AM2089" s="41">
        <f t="shared" si="598"/>
        <v>2545.9837775342462</v>
      </c>
      <c r="AN2089" s="42">
        <f t="shared" si="599"/>
        <v>45715</v>
      </c>
      <c r="AO2089" s="43">
        <f t="shared" si="600"/>
        <v>6871.37</v>
      </c>
    </row>
    <row r="2090" spans="1:41" s="24" customFormat="1" ht="15.75" customHeight="1" x14ac:dyDescent="0.35">
      <c r="A2090" s="36" t="s">
        <v>27</v>
      </c>
      <c r="B2090" s="36">
        <v>202509</v>
      </c>
      <c r="C2090" s="24" t="s">
        <v>736</v>
      </c>
      <c r="D2090" s="24" t="s">
        <v>119</v>
      </c>
      <c r="E2090" s="62">
        <v>45901</v>
      </c>
      <c r="F2090" s="62">
        <v>46265</v>
      </c>
      <c r="G2090" s="37" t="s">
        <v>2334</v>
      </c>
      <c r="H2090" s="36">
        <v>652501</v>
      </c>
      <c r="I2090" s="63">
        <v>37526</v>
      </c>
      <c r="J2090" s="24" t="s">
        <v>4995</v>
      </c>
      <c r="K2090" s="63">
        <f t="shared" si="583"/>
        <v>45901</v>
      </c>
      <c r="L2090" s="55">
        <f t="shared" si="584"/>
        <v>0.04</v>
      </c>
      <c r="M2090" s="76">
        <v>0.22500000000000001</v>
      </c>
      <c r="N2090" s="62">
        <v>45901</v>
      </c>
      <c r="O2090" s="62">
        <v>46265</v>
      </c>
      <c r="P2090" s="63"/>
      <c r="Q2090" s="63"/>
      <c r="R2090" s="78">
        <v>22</v>
      </c>
      <c r="S2090" s="63" t="str">
        <f>VLOOKUP(R2090,SA!$B$3:$C$11,2,1)</f>
        <v>0-25</v>
      </c>
      <c r="T2090" s="38" t="s">
        <v>97</v>
      </c>
      <c r="U2090" s="24" t="s">
        <v>5745</v>
      </c>
      <c r="V2090" s="24">
        <v>400000</v>
      </c>
      <c r="W2090" s="39">
        <f t="shared" si="585"/>
        <v>0</v>
      </c>
      <c r="X2090" s="29">
        <f t="shared" si="586"/>
        <v>0</v>
      </c>
      <c r="Y2090" s="40">
        <f t="shared" si="587"/>
        <v>365</v>
      </c>
      <c r="Z2090" s="38">
        <f t="shared" si="588"/>
        <v>46081</v>
      </c>
      <c r="AA2090" s="41">
        <f t="shared" si="589"/>
        <v>181</v>
      </c>
      <c r="AB2090" s="24" t="s">
        <v>113</v>
      </c>
      <c r="AC2090" s="41">
        <f t="shared" si="590"/>
        <v>4043.8364000000001</v>
      </c>
      <c r="AD2090" s="41">
        <v>1</v>
      </c>
      <c r="AE2090" s="72">
        <f>INDEX(SA!$C$2:$G$11,MATCH(Details!S2090,SA!$C$2:$C$11,0),MATCH(Details!V2090,SA!$C$2:$G$2,0))*Y2090/(F2090-E2090+1)</f>
        <v>3426.98</v>
      </c>
      <c r="AF2090" s="41">
        <f t="shared" si="591"/>
        <v>0</v>
      </c>
      <c r="AG2090" s="41">
        <f t="shared" si="592"/>
        <v>0</v>
      </c>
      <c r="AH2090" s="41">
        <f t="shared" si="593"/>
        <v>616.85640000000001</v>
      </c>
      <c r="AI2090" s="60">
        <f t="shared" si="594"/>
        <v>137.07920000000001</v>
      </c>
      <c r="AJ2090" s="60">
        <f t="shared" si="595"/>
        <v>771.07050000000004</v>
      </c>
      <c r="AK2090" s="60">
        <f t="shared" si="596"/>
        <v>1699.4065205479453</v>
      </c>
      <c r="AL2090" s="60">
        <f t="shared" si="597"/>
        <v>1249.0637926027398</v>
      </c>
      <c r="AM2090" s="41">
        <f t="shared" si="598"/>
        <v>1269.7665073972601</v>
      </c>
      <c r="AN2090" s="42">
        <f t="shared" si="599"/>
        <v>45715</v>
      </c>
      <c r="AO2090" s="43">
        <f t="shared" si="600"/>
        <v>3426.98</v>
      </c>
    </row>
    <row r="2091" spans="1:41" s="24" customFormat="1" ht="15.75" customHeight="1" x14ac:dyDescent="0.35">
      <c r="A2091" s="36" t="s">
        <v>27</v>
      </c>
      <c r="B2091" s="36">
        <v>202509</v>
      </c>
      <c r="C2091" s="24" t="s">
        <v>736</v>
      </c>
      <c r="D2091" s="24" t="s">
        <v>119</v>
      </c>
      <c r="E2091" s="62">
        <v>45901</v>
      </c>
      <c r="F2091" s="62">
        <v>46265</v>
      </c>
      <c r="G2091" s="37" t="s">
        <v>2335</v>
      </c>
      <c r="H2091" s="36">
        <v>652501</v>
      </c>
      <c r="I2091" s="63">
        <v>19126</v>
      </c>
      <c r="J2091" s="24" t="s">
        <v>4996</v>
      </c>
      <c r="K2091" s="63">
        <f t="shared" si="583"/>
        <v>45901</v>
      </c>
      <c r="L2091" s="55">
        <f t="shared" si="584"/>
        <v>0.04</v>
      </c>
      <c r="M2091" s="76">
        <v>0.22500000000000001</v>
      </c>
      <c r="N2091" s="62">
        <v>45901</v>
      </c>
      <c r="O2091" s="62">
        <v>46265</v>
      </c>
      <c r="P2091" s="63"/>
      <c r="Q2091" s="63"/>
      <c r="R2091" s="78">
        <v>73</v>
      </c>
      <c r="S2091" s="63" t="str">
        <f>VLOOKUP(R2091,SA!$B$3:$C$11,2,1)</f>
        <v>71-75</v>
      </c>
      <c r="T2091" s="38" t="s">
        <v>98</v>
      </c>
      <c r="U2091" s="24" t="s">
        <v>5747</v>
      </c>
      <c r="V2091" s="24">
        <v>400000</v>
      </c>
      <c r="W2091" s="39">
        <f t="shared" si="585"/>
        <v>0</v>
      </c>
      <c r="X2091" s="29">
        <f t="shared" si="586"/>
        <v>0</v>
      </c>
      <c r="Y2091" s="40">
        <f t="shared" si="587"/>
        <v>365</v>
      </c>
      <c r="Z2091" s="38">
        <f t="shared" si="588"/>
        <v>46081</v>
      </c>
      <c r="AA2091" s="41">
        <f t="shared" si="589"/>
        <v>181</v>
      </c>
      <c r="AB2091" s="24" t="s">
        <v>113</v>
      </c>
      <c r="AC2091" s="41">
        <f t="shared" si="590"/>
        <v>21578.034600000003</v>
      </c>
      <c r="AD2091" s="41">
        <v>1</v>
      </c>
      <c r="AE2091" s="72">
        <f>INDEX(SA!$C$2:$G$11,MATCH(Details!S2091,SA!$C$2:$C$11,0),MATCH(Details!V2091,SA!$C$2:$G$2,0))*Y2091/(F2091-E2091+1)</f>
        <v>18286.47</v>
      </c>
      <c r="AF2091" s="41">
        <f t="shared" si="591"/>
        <v>0</v>
      </c>
      <c r="AG2091" s="41">
        <f t="shared" si="592"/>
        <v>0</v>
      </c>
      <c r="AH2091" s="41">
        <f t="shared" si="593"/>
        <v>3291.5646000000002</v>
      </c>
      <c r="AI2091" s="60">
        <f t="shared" si="594"/>
        <v>731.45880000000011</v>
      </c>
      <c r="AJ2091" s="60">
        <f t="shared" si="595"/>
        <v>4114.4557500000001</v>
      </c>
      <c r="AK2091" s="60">
        <f t="shared" si="596"/>
        <v>9068.0851232876721</v>
      </c>
      <c r="AL2091" s="60">
        <f t="shared" si="597"/>
        <v>6665.0425656164389</v>
      </c>
      <c r="AM2091" s="41">
        <f t="shared" si="598"/>
        <v>6775.5128843835619</v>
      </c>
      <c r="AN2091" s="42">
        <f t="shared" si="599"/>
        <v>45715</v>
      </c>
      <c r="AO2091" s="43">
        <f t="shared" si="600"/>
        <v>18286.47</v>
      </c>
    </row>
    <row r="2092" spans="1:41" s="24" customFormat="1" ht="15.75" customHeight="1" x14ac:dyDescent="0.35">
      <c r="A2092" s="36" t="s">
        <v>27</v>
      </c>
      <c r="B2092" s="36">
        <v>202509</v>
      </c>
      <c r="C2092" s="24" t="s">
        <v>736</v>
      </c>
      <c r="D2092" s="24" t="s">
        <v>119</v>
      </c>
      <c r="E2092" s="62">
        <v>45901</v>
      </c>
      <c r="F2092" s="62">
        <v>46265</v>
      </c>
      <c r="G2092" s="37" t="s">
        <v>2336</v>
      </c>
      <c r="H2092" s="36">
        <v>652501</v>
      </c>
      <c r="I2092" s="63">
        <v>41945</v>
      </c>
      <c r="J2092" s="24" t="s">
        <v>4997</v>
      </c>
      <c r="K2092" s="63">
        <f t="shared" si="583"/>
        <v>45901</v>
      </c>
      <c r="L2092" s="55">
        <f t="shared" si="584"/>
        <v>0.04</v>
      </c>
      <c r="M2092" s="76">
        <v>0.22500000000000001</v>
      </c>
      <c r="N2092" s="62">
        <v>45901</v>
      </c>
      <c r="O2092" s="62">
        <v>46265</v>
      </c>
      <c r="P2092" s="63"/>
      <c r="Q2092" s="63"/>
      <c r="R2092" s="78">
        <v>10</v>
      </c>
      <c r="S2092" s="63" t="str">
        <f>VLOOKUP(R2092,SA!$B$3:$C$11,2,1)</f>
        <v>0-25</v>
      </c>
      <c r="T2092" s="38" t="s">
        <v>98</v>
      </c>
      <c r="U2092" s="24" t="s">
        <v>5746</v>
      </c>
      <c r="V2092" s="24">
        <v>400000</v>
      </c>
      <c r="W2092" s="39">
        <f t="shared" si="585"/>
        <v>0</v>
      </c>
      <c r="X2092" s="29">
        <f t="shared" si="586"/>
        <v>0</v>
      </c>
      <c r="Y2092" s="40">
        <f t="shared" si="587"/>
        <v>365</v>
      </c>
      <c r="Z2092" s="38">
        <f t="shared" si="588"/>
        <v>46081</v>
      </c>
      <c r="AA2092" s="41">
        <f t="shared" si="589"/>
        <v>181</v>
      </c>
      <c r="AB2092" s="24" t="s">
        <v>113</v>
      </c>
      <c r="AC2092" s="41">
        <f t="shared" si="590"/>
        <v>4043.8364000000001</v>
      </c>
      <c r="AD2092" s="41">
        <v>1</v>
      </c>
      <c r="AE2092" s="72">
        <f>INDEX(SA!$C$2:$G$11,MATCH(Details!S2092,SA!$C$2:$C$11,0),MATCH(Details!V2092,SA!$C$2:$G$2,0))*Y2092/(F2092-E2092+1)</f>
        <v>3426.98</v>
      </c>
      <c r="AF2092" s="41">
        <f t="shared" si="591"/>
        <v>0</v>
      </c>
      <c r="AG2092" s="41">
        <f t="shared" si="592"/>
        <v>0</v>
      </c>
      <c r="AH2092" s="41">
        <f t="shared" si="593"/>
        <v>616.85640000000001</v>
      </c>
      <c r="AI2092" s="60">
        <f t="shared" si="594"/>
        <v>137.07920000000001</v>
      </c>
      <c r="AJ2092" s="60">
        <f t="shared" si="595"/>
        <v>771.07050000000004</v>
      </c>
      <c r="AK2092" s="60">
        <f t="shared" si="596"/>
        <v>1699.4065205479453</v>
      </c>
      <c r="AL2092" s="60">
        <f t="shared" si="597"/>
        <v>1249.0637926027398</v>
      </c>
      <c r="AM2092" s="41">
        <f t="shared" si="598"/>
        <v>1269.7665073972601</v>
      </c>
      <c r="AN2092" s="42">
        <f t="shared" si="599"/>
        <v>45715</v>
      </c>
      <c r="AO2092" s="43">
        <f t="shared" si="600"/>
        <v>3426.98</v>
      </c>
    </row>
    <row r="2093" spans="1:41" s="24" customFormat="1" ht="15.75" customHeight="1" x14ac:dyDescent="0.35">
      <c r="A2093" s="36" t="s">
        <v>27</v>
      </c>
      <c r="B2093" s="36">
        <v>202509</v>
      </c>
      <c r="C2093" s="24" t="s">
        <v>736</v>
      </c>
      <c r="D2093" s="24" t="s">
        <v>119</v>
      </c>
      <c r="E2093" s="62">
        <v>45901</v>
      </c>
      <c r="F2093" s="62">
        <v>46265</v>
      </c>
      <c r="G2093" s="37" t="s">
        <v>379</v>
      </c>
      <c r="H2093" s="36">
        <v>652501</v>
      </c>
      <c r="I2093" s="63">
        <v>27390</v>
      </c>
      <c r="J2093" s="24" t="s">
        <v>4998</v>
      </c>
      <c r="K2093" s="63">
        <f t="shared" si="583"/>
        <v>45901</v>
      </c>
      <c r="L2093" s="55">
        <f t="shared" si="584"/>
        <v>0.04</v>
      </c>
      <c r="M2093" s="76">
        <v>0.22500000000000001</v>
      </c>
      <c r="N2093" s="62">
        <v>45901</v>
      </c>
      <c r="O2093" s="62">
        <v>46265</v>
      </c>
      <c r="P2093" s="63"/>
      <c r="Q2093" s="63"/>
      <c r="R2093" s="78">
        <v>50</v>
      </c>
      <c r="S2093" s="63" t="str">
        <f>VLOOKUP(R2093,SA!$B$3:$C$11,2,1)</f>
        <v>46-55</v>
      </c>
      <c r="T2093" s="38" t="s">
        <v>97</v>
      </c>
      <c r="U2093" s="24" t="s">
        <v>56</v>
      </c>
      <c r="V2093" s="24">
        <v>400000</v>
      </c>
      <c r="W2093" s="39">
        <f t="shared" si="585"/>
        <v>400000</v>
      </c>
      <c r="X2093" s="29">
        <f t="shared" si="586"/>
        <v>1</v>
      </c>
      <c r="Y2093" s="40">
        <f t="shared" si="587"/>
        <v>365</v>
      </c>
      <c r="Z2093" s="38">
        <f t="shared" si="588"/>
        <v>46081</v>
      </c>
      <c r="AA2093" s="41">
        <f t="shared" si="589"/>
        <v>181</v>
      </c>
      <c r="AB2093" s="24" t="s">
        <v>113</v>
      </c>
      <c r="AC2093" s="41">
        <f t="shared" si="590"/>
        <v>8108.2165999999997</v>
      </c>
      <c r="AD2093" s="41">
        <v>1</v>
      </c>
      <c r="AE2093" s="72">
        <f>INDEX(SA!$C$2:$G$11,MATCH(Details!S2093,SA!$C$2:$C$11,0),MATCH(Details!V2093,SA!$C$2:$G$2,0))*Y2093/(F2093-E2093+1)</f>
        <v>6871.37</v>
      </c>
      <c r="AF2093" s="41">
        <f t="shared" si="591"/>
        <v>0</v>
      </c>
      <c r="AG2093" s="41">
        <f t="shared" si="592"/>
        <v>0</v>
      </c>
      <c r="AH2093" s="41">
        <f t="shared" si="593"/>
        <v>1236.8465999999999</v>
      </c>
      <c r="AI2093" s="60">
        <f t="shared" si="594"/>
        <v>274.85480000000001</v>
      </c>
      <c r="AJ2093" s="60">
        <f t="shared" si="595"/>
        <v>1546.05825</v>
      </c>
      <c r="AK2093" s="60">
        <f t="shared" si="596"/>
        <v>3407.446493150685</v>
      </c>
      <c r="AL2093" s="60">
        <f t="shared" si="597"/>
        <v>2504.4731724657536</v>
      </c>
      <c r="AM2093" s="41">
        <f t="shared" si="598"/>
        <v>2545.9837775342462</v>
      </c>
      <c r="AN2093" s="42">
        <f t="shared" si="599"/>
        <v>45715</v>
      </c>
      <c r="AO2093" s="43">
        <f t="shared" si="600"/>
        <v>6871.37</v>
      </c>
    </row>
    <row r="2094" spans="1:41" s="24" customFormat="1" ht="15.75" customHeight="1" x14ac:dyDescent="0.35">
      <c r="A2094" s="36" t="s">
        <v>27</v>
      </c>
      <c r="B2094" s="36">
        <v>202509</v>
      </c>
      <c r="C2094" s="24" t="s">
        <v>736</v>
      </c>
      <c r="D2094" s="24" t="s">
        <v>119</v>
      </c>
      <c r="E2094" s="62">
        <v>45901</v>
      </c>
      <c r="F2094" s="62">
        <v>46265</v>
      </c>
      <c r="G2094" s="37" t="s">
        <v>2337</v>
      </c>
      <c r="H2094" s="36">
        <v>652502</v>
      </c>
      <c r="I2094" s="63">
        <v>30800</v>
      </c>
      <c r="J2094" s="24" t="s">
        <v>4999</v>
      </c>
      <c r="K2094" s="63">
        <f t="shared" si="583"/>
        <v>45901</v>
      </c>
      <c r="L2094" s="55">
        <f t="shared" si="584"/>
        <v>0.04</v>
      </c>
      <c r="M2094" s="76">
        <v>0.22500000000000001</v>
      </c>
      <c r="N2094" s="62">
        <v>45901</v>
      </c>
      <c r="O2094" s="62">
        <v>46265</v>
      </c>
      <c r="P2094" s="63"/>
      <c r="Q2094" s="63"/>
      <c r="R2094" s="78">
        <v>41</v>
      </c>
      <c r="S2094" s="63" t="str">
        <f>VLOOKUP(R2094,SA!$B$3:$C$11,2,1)</f>
        <v>36-45</v>
      </c>
      <c r="T2094" s="38" t="s">
        <v>98</v>
      </c>
      <c r="U2094" s="24" t="s">
        <v>5747</v>
      </c>
      <c r="V2094" s="24">
        <v>400000</v>
      </c>
      <c r="W2094" s="39">
        <f t="shared" si="585"/>
        <v>0</v>
      </c>
      <c r="X2094" s="29">
        <f t="shared" si="586"/>
        <v>0</v>
      </c>
      <c r="Y2094" s="40">
        <f t="shared" si="587"/>
        <v>365</v>
      </c>
      <c r="Z2094" s="38">
        <f t="shared" si="588"/>
        <v>46081</v>
      </c>
      <c r="AA2094" s="41">
        <f t="shared" si="589"/>
        <v>181</v>
      </c>
      <c r="AB2094" s="24" t="s">
        <v>113</v>
      </c>
      <c r="AC2094" s="41">
        <f t="shared" si="590"/>
        <v>5496.5225999999993</v>
      </c>
      <c r="AD2094" s="41">
        <v>1</v>
      </c>
      <c r="AE2094" s="72">
        <f>INDEX(SA!$C$2:$G$11,MATCH(Details!S2094,SA!$C$2:$C$11,0),MATCH(Details!V2094,SA!$C$2:$G$2,0))*Y2094/(F2094-E2094+1)</f>
        <v>4658.07</v>
      </c>
      <c r="AF2094" s="41">
        <f t="shared" si="591"/>
        <v>0</v>
      </c>
      <c r="AG2094" s="41">
        <f t="shared" si="592"/>
        <v>0</v>
      </c>
      <c r="AH2094" s="41">
        <f t="shared" si="593"/>
        <v>838.45259999999996</v>
      </c>
      <c r="AI2094" s="60">
        <f t="shared" si="594"/>
        <v>186.3228</v>
      </c>
      <c r="AJ2094" s="60">
        <f t="shared" si="595"/>
        <v>1048.06575</v>
      </c>
      <c r="AK2094" s="60">
        <f t="shared" si="596"/>
        <v>2309.8922465753421</v>
      </c>
      <c r="AL2094" s="60">
        <f t="shared" si="597"/>
        <v>1697.7708012328765</v>
      </c>
      <c r="AM2094" s="41">
        <f t="shared" si="598"/>
        <v>1725.9106487671231</v>
      </c>
      <c r="AN2094" s="42">
        <f t="shared" si="599"/>
        <v>45715</v>
      </c>
      <c r="AO2094" s="43">
        <f t="shared" si="600"/>
        <v>4658.07</v>
      </c>
    </row>
    <row r="2095" spans="1:41" s="24" customFormat="1" ht="15.75" customHeight="1" x14ac:dyDescent="0.35">
      <c r="A2095" s="36" t="s">
        <v>27</v>
      </c>
      <c r="B2095" s="36">
        <v>202509</v>
      </c>
      <c r="C2095" s="24" t="s">
        <v>736</v>
      </c>
      <c r="D2095" s="24" t="s">
        <v>119</v>
      </c>
      <c r="E2095" s="62">
        <v>45901</v>
      </c>
      <c r="F2095" s="62">
        <v>46265</v>
      </c>
      <c r="G2095" s="37" t="s">
        <v>2338</v>
      </c>
      <c r="H2095" s="36">
        <v>652502</v>
      </c>
      <c r="I2095" s="63">
        <v>30044</v>
      </c>
      <c r="J2095" s="24" t="s">
        <v>5000</v>
      </c>
      <c r="K2095" s="63">
        <f t="shared" si="583"/>
        <v>45901</v>
      </c>
      <c r="L2095" s="55">
        <f t="shared" si="584"/>
        <v>0.04</v>
      </c>
      <c r="M2095" s="76">
        <v>0.22500000000000001</v>
      </c>
      <c r="N2095" s="62">
        <v>45901</v>
      </c>
      <c r="O2095" s="62">
        <v>46265</v>
      </c>
      <c r="P2095" s="63"/>
      <c r="Q2095" s="63"/>
      <c r="R2095" s="78">
        <v>43</v>
      </c>
      <c r="S2095" s="63" t="str">
        <f>VLOOKUP(R2095,SA!$B$3:$C$11,2,1)</f>
        <v>36-45</v>
      </c>
      <c r="T2095" s="38" t="s">
        <v>97</v>
      </c>
      <c r="U2095" s="24" t="s">
        <v>5744</v>
      </c>
      <c r="V2095" s="24">
        <v>400000</v>
      </c>
      <c r="W2095" s="39">
        <f t="shared" si="585"/>
        <v>0</v>
      </c>
      <c r="X2095" s="29">
        <f t="shared" si="586"/>
        <v>0</v>
      </c>
      <c r="Y2095" s="40">
        <f t="shared" si="587"/>
        <v>365</v>
      </c>
      <c r="Z2095" s="38">
        <f t="shared" si="588"/>
        <v>46081</v>
      </c>
      <c r="AA2095" s="41">
        <f t="shared" si="589"/>
        <v>181</v>
      </c>
      <c r="AB2095" s="24" t="s">
        <v>113</v>
      </c>
      <c r="AC2095" s="41">
        <f t="shared" si="590"/>
        <v>5496.5225999999993</v>
      </c>
      <c r="AD2095" s="41">
        <v>1</v>
      </c>
      <c r="AE2095" s="72">
        <f>INDEX(SA!$C$2:$G$11,MATCH(Details!S2095,SA!$C$2:$C$11,0),MATCH(Details!V2095,SA!$C$2:$G$2,0))*Y2095/(F2095-E2095+1)</f>
        <v>4658.07</v>
      </c>
      <c r="AF2095" s="41">
        <f t="shared" si="591"/>
        <v>0</v>
      </c>
      <c r="AG2095" s="41">
        <f t="shared" si="592"/>
        <v>0</v>
      </c>
      <c r="AH2095" s="41">
        <f t="shared" si="593"/>
        <v>838.45259999999996</v>
      </c>
      <c r="AI2095" s="60">
        <f t="shared" si="594"/>
        <v>186.3228</v>
      </c>
      <c r="AJ2095" s="60">
        <f t="shared" si="595"/>
        <v>1048.06575</v>
      </c>
      <c r="AK2095" s="60">
        <f t="shared" si="596"/>
        <v>2309.8922465753421</v>
      </c>
      <c r="AL2095" s="60">
        <f t="shared" si="597"/>
        <v>1697.7708012328765</v>
      </c>
      <c r="AM2095" s="41">
        <f t="shared" si="598"/>
        <v>1725.9106487671231</v>
      </c>
      <c r="AN2095" s="42">
        <f t="shared" si="599"/>
        <v>45715</v>
      </c>
      <c r="AO2095" s="43">
        <f t="shared" si="600"/>
        <v>4658.07</v>
      </c>
    </row>
    <row r="2096" spans="1:41" s="24" customFormat="1" ht="15.75" customHeight="1" x14ac:dyDescent="0.35">
      <c r="A2096" s="36" t="s">
        <v>27</v>
      </c>
      <c r="B2096" s="36">
        <v>202509</v>
      </c>
      <c r="C2096" s="24" t="s">
        <v>736</v>
      </c>
      <c r="D2096" s="24" t="s">
        <v>119</v>
      </c>
      <c r="E2096" s="62">
        <v>45901</v>
      </c>
      <c r="F2096" s="62">
        <v>46265</v>
      </c>
      <c r="G2096" s="37" t="s">
        <v>481</v>
      </c>
      <c r="H2096" s="36">
        <v>652502</v>
      </c>
      <c r="I2096" s="63">
        <v>37336</v>
      </c>
      <c r="J2096" s="24" t="s">
        <v>5001</v>
      </c>
      <c r="K2096" s="63">
        <f t="shared" si="583"/>
        <v>45901</v>
      </c>
      <c r="L2096" s="55">
        <f t="shared" si="584"/>
        <v>0.04</v>
      </c>
      <c r="M2096" s="76">
        <v>0.22500000000000001</v>
      </c>
      <c r="N2096" s="62">
        <v>45901</v>
      </c>
      <c r="O2096" s="62">
        <v>46265</v>
      </c>
      <c r="P2096" s="63"/>
      <c r="Q2096" s="63"/>
      <c r="R2096" s="78">
        <v>23</v>
      </c>
      <c r="S2096" s="63" t="str">
        <f>VLOOKUP(R2096,SA!$B$3:$C$11,2,1)</f>
        <v>0-25</v>
      </c>
      <c r="T2096" s="38" t="s">
        <v>97</v>
      </c>
      <c r="U2096" s="24" t="s">
        <v>56</v>
      </c>
      <c r="V2096" s="24">
        <v>400000</v>
      </c>
      <c r="W2096" s="39">
        <f t="shared" si="585"/>
        <v>400000</v>
      </c>
      <c r="X2096" s="29">
        <f t="shared" si="586"/>
        <v>1</v>
      </c>
      <c r="Y2096" s="40">
        <f t="shared" si="587"/>
        <v>365</v>
      </c>
      <c r="Z2096" s="38">
        <f t="shared" si="588"/>
        <v>46081</v>
      </c>
      <c r="AA2096" s="41">
        <f t="shared" si="589"/>
        <v>181</v>
      </c>
      <c r="AB2096" s="24" t="s">
        <v>113</v>
      </c>
      <c r="AC2096" s="41">
        <f t="shared" si="590"/>
        <v>4043.8364000000001</v>
      </c>
      <c r="AD2096" s="41">
        <v>1</v>
      </c>
      <c r="AE2096" s="72">
        <f>INDEX(SA!$C$2:$G$11,MATCH(Details!S2096,SA!$C$2:$C$11,0),MATCH(Details!V2096,SA!$C$2:$G$2,0))*Y2096/(F2096-E2096+1)</f>
        <v>3426.98</v>
      </c>
      <c r="AF2096" s="41">
        <f t="shared" si="591"/>
        <v>0</v>
      </c>
      <c r="AG2096" s="41">
        <f t="shared" si="592"/>
        <v>0</v>
      </c>
      <c r="AH2096" s="41">
        <f t="shared" si="593"/>
        <v>616.85640000000001</v>
      </c>
      <c r="AI2096" s="60">
        <f t="shared" si="594"/>
        <v>137.07920000000001</v>
      </c>
      <c r="AJ2096" s="60">
        <f t="shared" si="595"/>
        <v>771.07050000000004</v>
      </c>
      <c r="AK2096" s="60">
        <f t="shared" si="596"/>
        <v>1699.4065205479453</v>
      </c>
      <c r="AL2096" s="60">
        <f t="shared" si="597"/>
        <v>1249.0637926027398</v>
      </c>
      <c r="AM2096" s="41">
        <f t="shared" si="598"/>
        <v>1269.7665073972601</v>
      </c>
      <c r="AN2096" s="42">
        <f t="shared" si="599"/>
        <v>45715</v>
      </c>
      <c r="AO2096" s="43">
        <f t="shared" si="600"/>
        <v>3426.98</v>
      </c>
    </row>
    <row r="2097" spans="1:41" s="24" customFormat="1" ht="15.75" customHeight="1" x14ac:dyDescent="0.35">
      <c r="A2097" s="36" t="s">
        <v>27</v>
      </c>
      <c r="B2097" s="36">
        <v>202509</v>
      </c>
      <c r="C2097" s="24" t="s">
        <v>736</v>
      </c>
      <c r="D2097" s="24" t="s">
        <v>119</v>
      </c>
      <c r="E2097" s="62">
        <v>45901</v>
      </c>
      <c r="F2097" s="62">
        <v>46265</v>
      </c>
      <c r="G2097" s="37" t="s">
        <v>2339</v>
      </c>
      <c r="H2097" s="36">
        <v>652503</v>
      </c>
      <c r="I2097" s="63">
        <v>41921</v>
      </c>
      <c r="J2097" s="24" t="s">
        <v>5002</v>
      </c>
      <c r="K2097" s="63">
        <f t="shared" si="583"/>
        <v>45901</v>
      </c>
      <c r="L2097" s="55">
        <f t="shared" si="584"/>
        <v>0.04</v>
      </c>
      <c r="M2097" s="76">
        <v>0.22500000000000001</v>
      </c>
      <c r="N2097" s="62">
        <v>45901</v>
      </c>
      <c r="O2097" s="62">
        <v>46265</v>
      </c>
      <c r="P2097" s="63"/>
      <c r="Q2097" s="63"/>
      <c r="R2097" s="78">
        <v>10</v>
      </c>
      <c r="S2097" s="63" t="str">
        <f>VLOOKUP(R2097,SA!$B$3:$C$11,2,1)</f>
        <v>0-25</v>
      </c>
      <c r="T2097" s="38" t="s">
        <v>98</v>
      </c>
      <c r="U2097" s="24" t="s">
        <v>5746</v>
      </c>
      <c r="V2097" s="24">
        <v>400000</v>
      </c>
      <c r="W2097" s="39">
        <f t="shared" si="585"/>
        <v>0</v>
      </c>
      <c r="X2097" s="29">
        <f t="shared" si="586"/>
        <v>0</v>
      </c>
      <c r="Y2097" s="40">
        <f t="shared" si="587"/>
        <v>365</v>
      </c>
      <c r="Z2097" s="38">
        <f t="shared" si="588"/>
        <v>46081</v>
      </c>
      <c r="AA2097" s="41">
        <f t="shared" si="589"/>
        <v>181</v>
      </c>
      <c r="AB2097" s="24" t="s">
        <v>113</v>
      </c>
      <c r="AC2097" s="41">
        <f t="shared" si="590"/>
        <v>4043.8364000000001</v>
      </c>
      <c r="AD2097" s="41">
        <v>1</v>
      </c>
      <c r="AE2097" s="72">
        <f>INDEX(SA!$C$2:$G$11,MATCH(Details!S2097,SA!$C$2:$C$11,0),MATCH(Details!V2097,SA!$C$2:$G$2,0))*Y2097/(F2097-E2097+1)</f>
        <v>3426.98</v>
      </c>
      <c r="AF2097" s="41">
        <f t="shared" si="591"/>
        <v>0</v>
      </c>
      <c r="AG2097" s="41">
        <f t="shared" si="592"/>
        <v>0</v>
      </c>
      <c r="AH2097" s="41">
        <f t="shared" si="593"/>
        <v>616.85640000000001</v>
      </c>
      <c r="AI2097" s="60">
        <f t="shared" si="594"/>
        <v>137.07920000000001</v>
      </c>
      <c r="AJ2097" s="60">
        <f t="shared" si="595"/>
        <v>771.07050000000004</v>
      </c>
      <c r="AK2097" s="60">
        <f t="shared" si="596"/>
        <v>1699.4065205479453</v>
      </c>
      <c r="AL2097" s="60">
        <f t="shared" si="597"/>
        <v>1249.0637926027398</v>
      </c>
      <c r="AM2097" s="41">
        <f t="shared" si="598"/>
        <v>1269.7665073972601</v>
      </c>
      <c r="AN2097" s="42">
        <f t="shared" si="599"/>
        <v>45715</v>
      </c>
      <c r="AO2097" s="43">
        <f t="shared" si="600"/>
        <v>3426.98</v>
      </c>
    </row>
    <row r="2098" spans="1:41" s="24" customFormat="1" ht="15.75" customHeight="1" x14ac:dyDescent="0.35">
      <c r="A2098" s="36" t="s">
        <v>27</v>
      </c>
      <c r="B2098" s="36">
        <v>202509</v>
      </c>
      <c r="C2098" s="24" t="s">
        <v>736</v>
      </c>
      <c r="D2098" s="24" t="s">
        <v>119</v>
      </c>
      <c r="E2098" s="62">
        <v>45901</v>
      </c>
      <c r="F2098" s="62">
        <v>46265</v>
      </c>
      <c r="G2098" s="37" t="s">
        <v>137</v>
      </c>
      <c r="H2098" s="36">
        <v>652503</v>
      </c>
      <c r="I2098" s="63">
        <v>27200</v>
      </c>
      <c r="J2098" s="24" t="s">
        <v>5003</v>
      </c>
      <c r="K2098" s="63">
        <f t="shared" si="583"/>
        <v>45901</v>
      </c>
      <c r="L2098" s="55">
        <f t="shared" si="584"/>
        <v>0.04</v>
      </c>
      <c r="M2098" s="76">
        <v>0.22500000000000001</v>
      </c>
      <c r="N2098" s="62">
        <v>45901</v>
      </c>
      <c r="O2098" s="62">
        <v>46265</v>
      </c>
      <c r="P2098" s="63"/>
      <c r="Q2098" s="63"/>
      <c r="R2098" s="78">
        <v>51</v>
      </c>
      <c r="S2098" s="63" t="str">
        <f>VLOOKUP(R2098,SA!$B$3:$C$11,2,1)</f>
        <v>46-55</v>
      </c>
      <c r="T2098" s="38" t="s">
        <v>97</v>
      </c>
      <c r="U2098" s="24" t="s">
        <v>56</v>
      </c>
      <c r="V2098" s="24">
        <v>400000</v>
      </c>
      <c r="W2098" s="39">
        <f t="shared" si="585"/>
        <v>400000</v>
      </c>
      <c r="X2098" s="29">
        <f t="shared" si="586"/>
        <v>1</v>
      </c>
      <c r="Y2098" s="40">
        <f t="shared" si="587"/>
        <v>365</v>
      </c>
      <c r="Z2098" s="38">
        <f t="shared" si="588"/>
        <v>46081</v>
      </c>
      <c r="AA2098" s="41">
        <f t="shared" si="589"/>
        <v>181</v>
      </c>
      <c r="AB2098" s="24" t="s">
        <v>113</v>
      </c>
      <c r="AC2098" s="41">
        <f t="shared" si="590"/>
        <v>8108.2165999999997</v>
      </c>
      <c r="AD2098" s="41">
        <v>1</v>
      </c>
      <c r="AE2098" s="72">
        <f>INDEX(SA!$C$2:$G$11,MATCH(Details!S2098,SA!$C$2:$C$11,0),MATCH(Details!V2098,SA!$C$2:$G$2,0))*Y2098/(F2098-E2098+1)</f>
        <v>6871.37</v>
      </c>
      <c r="AF2098" s="41">
        <f t="shared" si="591"/>
        <v>0</v>
      </c>
      <c r="AG2098" s="41">
        <f t="shared" si="592"/>
        <v>0</v>
      </c>
      <c r="AH2098" s="41">
        <f t="shared" si="593"/>
        <v>1236.8465999999999</v>
      </c>
      <c r="AI2098" s="60">
        <f t="shared" si="594"/>
        <v>274.85480000000001</v>
      </c>
      <c r="AJ2098" s="60">
        <f t="shared" si="595"/>
        <v>1546.05825</v>
      </c>
      <c r="AK2098" s="60">
        <f t="shared" si="596"/>
        <v>3407.446493150685</v>
      </c>
      <c r="AL2098" s="60">
        <f t="shared" si="597"/>
        <v>2504.4731724657536</v>
      </c>
      <c r="AM2098" s="41">
        <f t="shared" si="598"/>
        <v>2545.9837775342462</v>
      </c>
      <c r="AN2098" s="42">
        <f t="shared" si="599"/>
        <v>45715</v>
      </c>
      <c r="AO2098" s="43">
        <f t="shared" si="600"/>
        <v>6871.37</v>
      </c>
    </row>
    <row r="2099" spans="1:41" s="24" customFormat="1" ht="15.75" customHeight="1" x14ac:dyDescent="0.35">
      <c r="A2099" s="36" t="s">
        <v>27</v>
      </c>
      <c r="B2099" s="36">
        <v>202509</v>
      </c>
      <c r="C2099" s="24" t="s">
        <v>736</v>
      </c>
      <c r="D2099" s="24" t="s">
        <v>119</v>
      </c>
      <c r="E2099" s="62">
        <v>45901</v>
      </c>
      <c r="F2099" s="62">
        <v>46265</v>
      </c>
      <c r="G2099" s="37" t="s">
        <v>2340</v>
      </c>
      <c r="H2099" s="36">
        <v>652503</v>
      </c>
      <c r="I2099" s="63">
        <v>33726</v>
      </c>
      <c r="J2099" s="24" t="s">
        <v>5004</v>
      </c>
      <c r="K2099" s="63">
        <f t="shared" si="583"/>
        <v>45901</v>
      </c>
      <c r="L2099" s="55">
        <f t="shared" si="584"/>
        <v>0.04</v>
      </c>
      <c r="M2099" s="76">
        <v>0.22500000000000001</v>
      </c>
      <c r="N2099" s="62">
        <v>45901</v>
      </c>
      <c r="O2099" s="62">
        <v>46265</v>
      </c>
      <c r="P2099" s="63"/>
      <c r="Q2099" s="63"/>
      <c r="R2099" s="78">
        <v>33</v>
      </c>
      <c r="S2099" s="63" t="str">
        <f>VLOOKUP(R2099,SA!$B$3:$C$11,2,1)</f>
        <v>26-35</v>
      </c>
      <c r="T2099" s="38" t="s">
        <v>98</v>
      </c>
      <c r="U2099" s="24" t="s">
        <v>5743</v>
      </c>
      <c r="V2099" s="24">
        <v>400000</v>
      </c>
      <c r="W2099" s="39">
        <f t="shared" si="585"/>
        <v>0</v>
      </c>
      <c r="X2099" s="29">
        <f t="shared" si="586"/>
        <v>0</v>
      </c>
      <c r="Y2099" s="40">
        <f t="shared" si="587"/>
        <v>365</v>
      </c>
      <c r="Z2099" s="38">
        <f t="shared" si="588"/>
        <v>46081</v>
      </c>
      <c r="AA2099" s="41">
        <f t="shared" si="589"/>
        <v>181</v>
      </c>
      <c r="AB2099" s="24" t="s">
        <v>113</v>
      </c>
      <c r="AC2099" s="41">
        <f t="shared" si="590"/>
        <v>4533.0290000000005</v>
      </c>
      <c r="AD2099" s="41">
        <v>1</v>
      </c>
      <c r="AE2099" s="72">
        <f>INDEX(SA!$C$2:$G$11,MATCH(Details!S2099,SA!$C$2:$C$11,0),MATCH(Details!V2099,SA!$C$2:$G$2,0))*Y2099/(F2099-E2099+1)</f>
        <v>3841.55</v>
      </c>
      <c r="AF2099" s="41">
        <f t="shared" si="591"/>
        <v>0</v>
      </c>
      <c r="AG2099" s="41">
        <f t="shared" si="592"/>
        <v>0</v>
      </c>
      <c r="AH2099" s="41">
        <f t="shared" si="593"/>
        <v>691.47900000000004</v>
      </c>
      <c r="AI2099" s="60">
        <f t="shared" si="594"/>
        <v>153.66200000000001</v>
      </c>
      <c r="AJ2099" s="60">
        <f t="shared" si="595"/>
        <v>864.34875000000011</v>
      </c>
      <c r="AK2099" s="60">
        <f t="shared" si="596"/>
        <v>1904.9878082191783</v>
      </c>
      <c r="AL2099" s="60">
        <f t="shared" si="597"/>
        <v>1400.1660390410959</v>
      </c>
      <c r="AM2099" s="41">
        <f t="shared" si="598"/>
        <v>1423.3732109589046</v>
      </c>
      <c r="AN2099" s="42">
        <f t="shared" si="599"/>
        <v>45715</v>
      </c>
      <c r="AO2099" s="43">
        <f t="shared" si="600"/>
        <v>3841.55</v>
      </c>
    </row>
    <row r="2100" spans="1:41" s="24" customFormat="1" ht="15.75" customHeight="1" x14ac:dyDescent="0.35">
      <c r="A2100" s="36" t="s">
        <v>27</v>
      </c>
      <c r="B2100" s="36">
        <v>202509</v>
      </c>
      <c r="C2100" s="24" t="s">
        <v>736</v>
      </c>
      <c r="D2100" s="24" t="s">
        <v>119</v>
      </c>
      <c r="E2100" s="62">
        <v>45901</v>
      </c>
      <c r="F2100" s="62">
        <v>46265</v>
      </c>
      <c r="G2100" s="37" t="s">
        <v>2341</v>
      </c>
      <c r="H2100" s="36">
        <v>652503</v>
      </c>
      <c r="I2100" s="63">
        <v>40288</v>
      </c>
      <c r="J2100" s="24" t="s">
        <v>5005</v>
      </c>
      <c r="K2100" s="63">
        <f t="shared" si="583"/>
        <v>45901</v>
      </c>
      <c r="L2100" s="55">
        <f t="shared" si="584"/>
        <v>0.04</v>
      </c>
      <c r="M2100" s="76">
        <v>0.22500000000000001</v>
      </c>
      <c r="N2100" s="62">
        <v>45901</v>
      </c>
      <c r="O2100" s="62">
        <v>46265</v>
      </c>
      <c r="P2100" s="63"/>
      <c r="Q2100" s="63"/>
      <c r="R2100" s="78">
        <v>15</v>
      </c>
      <c r="S2100" s="63" t="str">
        <f>VLOOKUP(R2100,SA!$B$3:$C$11,2,1)</f>
        <v>0-25</v>
      </c>
      <c r="T2100" s="38" t="s">
        <v>98</v>
      </c>
      <c r="U2100" s="24" t="s">
        <v>5746</v>
      </c>
      <c r="V2100" s="24">
        <v>400000</v>
      </c>
      <c r="W2100" s="39">
        <f t="shared" si="585"/>
        <v>0</v>
      </c>
      <c r="X2100" s="29">
        <f t="shared" si="586"/>
        <v>0</v>
      </c>
      <c r="Y2100" s="40">
        <f t="shared" si="587"/>
        <v>365</v>
      </c>
      <c r="Z2100" s="38">
        <f t="shared" si="588"/>
        <v>46081</v>
      </c>
      <c r="AA2100" s="41">
        <f t="shared" si="589"/>
        <v>181</v>
      </c>
      <c r="AB2100" s="24" t="s">
        <v>113</v>
      </c>
      <c r="AC2100" s="41">
        <f t="shared" si="590"/>
        <v>4043.8364000000001</v>
      </c>
      <c r="AD2100" s="41">
        <v>1</v>
      </c>
      <c r="AE2100" s="72">
        <f>INDEX(SA!$C$2:$G$11,MATCH(Details!S2100,SA!$C$2:$C$11,0),MATCH(Details!V2100,SA!$C$2:$G$2,0))*Y2100/(F2100-E2100+1)</f>
        <v>3426.98</v>
      </c>
      <c r="AF2100" s="41">
        <f t="shared" si="591"/>
        <v>0</v>
      </c>
      <c r="AG2100" s="41">
        <f t="shared" si="592"/>
        <v>0</v>
      </c>
      <c r="AH2100" s="41">
        <f t="shared" si="593"/>
        <v>616.85640000000001</v>
      </c>
      <c r="AI2100" s="60">
        <f t="shared" si="594"/>
        <v>137.07920000000001</v>
      </c>
      <c r="AJ2100" s="60">
        <f t="shared" si="595"/>
        <v>771.07050000000004</v>
      </c>
      <c r="AK2100" s="60">
        <f t="shared" si="596"/>
        <v>1699.4065205479453</v>
      </c>
      <c r="AL2100" s="60">
        <f t="shared" si="597"/>
        <v>1249.0637926027398</v>
      </c>
      <c r="AM2100" s="41">
        <f t="shared" si="598"/>
        <v>1269.7665073972601</v>
      </c>
      <c r="AN2100" s="42">
        <f t="shared" si="599"/>
        <v>45715</v>
      </c>
      <c r="AO2100" s="43">
        <f t="shared" si="600"/>
        <v>3426.98</v>
      </c>
    </row>
    <row r="2101" spans="1:41" s="24" customFormat="1" ht="15.75" customHeight="1" x14ac:dyDescent="0.35">
      <c r="A2101" s="36" t="s">
        <v>27</v>
      </c>
      <c r="B2101" s="36">
        <v>202509</v>
      </c>
      <c r="C2101" s="24" t="s">
        <v>736</v>
      </c>
      <c r="D2101" s="24" t="s">
        <v>119</v>
      </c>
      <c r="E2101" s="62">
        <v>45901</v>
      </c>
      <c r="F2101" s="62">
        <v>46265</v>
      </c>
      <c r="G2101" s="37" t="s">
        <v>2342</v>
      </c>
      <c r="H2101" s="36">
        <v>652503</v>
      </c>
      <c r="I2101" s="63">
        <v>17899</v>
      </c>
      <c r="J2101" s="24" t="s">
        <v>5006</v>
      </c>
      <c r="K2101" s="63">
        <f t="shared" si="583"/>
        <v>45901</v>
      </c>
      <c r="L2101" s="55">
        <f t="shared" si="584"/>
        <v>0.04</v>
      </c>
      <c r="M2101" s="76">
        <v>0.22500000000000001</v>
      </c>
      <c r="N2101" s="62">
        <v>45901</v>
      </c>
      <c r="O2101" s="62">
        <v>46265</v>
      </c>
      <c r="P2101" s="63"/>
      <c r="Q2101" s="63"/>
      <c r="R2101" s="78">
        <v>76</v>
      </c>
      <c r="S2101" s="63" t="str">
        <f>VLOOKUP(R2101,SA!$B$3:$C$11,2,1)</f>
        <v>76-80</v>
      </c>
      <c r="T2101" s="38" t="s">
        <v>98</v>
      </c>
      <c r="U2101" s="24" t="s">
        <v>5747</v>
      </c>
      <c r="V2101" s="24">
        <v>400000</v>
      </c>
      <c r="W2101" s="39">
        <f t="shared" si="585"/>
        <v>0</v>
      </c>
      <c r="X2101" s="29">
        <f t="shared" si="586"/>
        <v>0</v>
      </c>
      <c r="Y2101" s="40">
        <f t="shared" si="587"/>
        <v>365</v>
      </c>
      <c r="Z2101" s="38">
        <f t="shared" si="588"/>
        <v>46081</v>
      </c>
      <c r="AA2101" s="41">
        <f t="shared" si="589"/>
        <v>181</v>
      </c>
      <c r="AB2101" s="24" t="s">
        <v>113</v>
      </c>
      <c r="AC2101" s="41">
        <f t="shared" si="590"/>
        <v>27110.087</v>
      </c>
      <c r="AD2101" s="41">
        <v>1</v>
      </c>
      <c r="AE2101" s="72">
        <f>INDEX(SA!$C$2:$G$11,MATCH(Details!S2101,SA!$C$2:$C$11,0),MATCH(Details!V2101,SA!$C$2:$G$2,0))*Y2101/(F2101-E2101+1)</f>
        <v>22974.65</v>
      </c>
      <c r="AF2101" s="41">
        <f t="shared" si="591"/>
        <v>0</v>
      </c>
      <c r="AG2101" s="41">
        <f t="shared" si="592"/>
        <v>0</v>
      </c>
      <c r="AH2101" s="41">
        <f t="shared" si="593"/>
        <v>4135.4369999999999</v>
      </c>
      <c r="AI2101" s="60">
        <f t="shared" si="594"/>
        <v>918.9860000000001</v>
      </c>
      <c r="AJ2101" s="60">
        <f t="shared" si="595"/>
        <v>5169.2962500000003</v>
      </c>
      <c r="AK2101" s="60">
        <f t="shared" si="596"/>
        <v>11392.908630136988</v>
      </c>
      <c r="AL2101" s="60">
        <f t="shared" si="597"/>
        <v>8373.7878431506851</v>
      </c>
      <c r="AM2101" s="41">
        <f t="shared" si="598"/>
        <v>8512.5799068493143</v>
      </c>
      <c r="AN2101" s="42">
        <f t="shared" si="599"/>
        <v>45715</v>
      </c>
      <c r="AO2101" s="43">
        <f t="shared" si="600"/>
        <v>22974.65</v>
      </c>
    </row>
    <row r="2102" spans="1:41" s="24" customFormat="1" ht="15.75" customHeight="1" x14ac:dyDescent="0.35">
      <c r="A2102" s="36" t="s">
        <v>27</v>
      </c>
      <c r="B2102" s="36">
        <v>202509</v>
      </c>
      <c r="C2102" s="24" t="s">
        <v>736</v>
      </c>
      <c r="D2102" s="24" t="s">
        <v>119</v>
      </c>
      <c r="E2102" s="62">
        <v>45901</v>
      </c>
      <c r="F2102" s="62">
        <v>46265</v>
      </c>
      <c r="G2102" s="37" t="s">
        <v>2343</v>
      </c>
      <c r="H2102" s="36">
        <v>652504</v>
      </c>
      <c r="I2102" s="63">
        <v>20926</v>
      </c>
      <c r="J2102" s="24" t="s">
        <v>5007</v>
      </c>
      <c r="K2102" s="63">
        <f t="shared" si="583"/>
        <v>45901</v>
      </c>
      <c r="L2102" s="55">
        <f t="shared" si="584"/>
        <v>0.04</v>
      </c>
      <c r="M2102" s="76">
        <v>0.22500000000000001</v>
      </c>
      <c r="N2102" s="62">
        <v>45901</v>
      </c>
      <c r="O2102" s="62">
        <v>46265</v>
      </c>
      <c r="P2102" s="63"/>
      <c r="Q2102" s="63"/>
      <c r="R2102" s="78">
        <v>68</v>
      </c>
      <c r="S2102" s="63" t="str">
        <f>VLOOKUP(R2102,SA!$B$3:$C$11,2,1)</f>
        <v>66-70</v>
      </c>
      <c r="T2102" s="38" t="s">
        <v>97</v>
      </c>
      <c r="U2102" s="24" t="s">
        <v>5744</v>
      </c>
      <c r="V2102" s="24">
        <v>400000</v>
      </c>
      <c r="W2102" s="39">
        <f t="shared" si="585"/>
        <v>0</v>
      </c>
      <c r="X2102" s="29">
        <f t="shared" si="586"/>
        <v>0</v>
      </c>
      <c r="Y2102" s="40">
        <f t="shared" si="587"/>
        <v>365</v>
      </c>
      <c r="Z2102" s="38">
        <f t="shared" si="588"/>
        <v>46081</v>
      </c>
      <c r="AA2102" s="41">
        <f t="shared" si="589"/>
        <v>181</v>
      </c>
      <c r="AB2102" s="24" t="s">
        <v>113</v>
      </c>
      <c r="AC2102" s="41">
        <f t="shared" si="590"/>
        <v>17021.971999999998</v>
      </c>
      <c r="AD2102" s="41">
        <v>1</v>
      </c>
      <c r="AE2102" s="72">
        <f>INDEX(SA!$C$2:$G$11,MATCH(Details!S2102,SA!$C$2:$C$11,0),MATCH(Details!V2102,SA!$C$2:$G$2,0))*Y2102/(F2102-E2102+1)</f>
        <v>14425.4</v>
      </c>
      <c r="AF2102" s="41">
        <f t="shared" si="591"/>
        <v>0</v>
      </c>
      <c r="AG2102" s="41">
        <f t="shared" si="592"/>
        <v>0</v>
      </c>
      <c r="AH2102" s="41">
        <f t="shared" si="593"/>
        <v>2596.5719999999997</v>
      </c>
      <c r="AI2102" s="60">
        <f t="shared" si="594"/>
        <v>577.01599999999996</v>
      </c>
      <c r="AJ2102" s="60">
        <f t="shared" si="595"/>
        <v>3245.7150000000001</v>
      </c>
      <c r="AK2102" s="60">
        <f t="shared" si="596"/>
        <v>7153.4175342465751</v>
      </c>
      <c r="AL2102" s="60">
        <f t="shared" si="597"/>
        <v>5257.7618876712322</v>
      </c>
      <c r="AM2102" s="41">
        <f t="shared" si="598"/>
        <v>5344.9071123287686</v>
      </c>
      <c r="AN2102" s="42">
        <f t="shared" si="599"/>
        <v>45715</v>
      </c>
      <c r="AO2102" s="43">
        <f t="shared" si="600"/>
        <v>14425.4</v>
      </c>
    </row>
    <row r="2103" spans="1:41" s="24" customFormat="1" ht="15.75" customHeight="1" x14ac:dyDescent="0.35">
      <c r="A2103" s="36" t="s">
        <v>27</v>
      </c>
      <c r="B2103" s="36">
        <v>202509</v>
      </c>
      <c r="C2103" s="24" t="s">
        <v>736</v>
      </c>
      <c r="D2103" s="24" t="s">
        <v>119</v>
      </c>
      <c r="E2103" s="62">
        <v>45901</v>
      </c>
      <c r="F2103" s="62">
        <v>46265</v>
      </c>
      <c r="G2103" s="37" t="s">
        <v>2344</v>
      </c>
      <c r="H2103" s="36">
        <v>652504</v>
      </c>
      <c r="I2103" s="63">
        <v>22137</v>
      </c>
      <c r="J2103" s="24" t="s">
        <v>5008</v>
      </c>
      <c r="K2103" s="63">
        <f t="shared" si="583"/>
        <v>45901</v>
      </c>
      <c r="L2103" s="55">
        <f t="shared" si="584"/>
        <v>0.04</v>
      </c>
      <c r="M2103" s="76">
        <v>0.22500000000000001</v>
      </c>
      <c r="N2103" s="62">
        <v>45901</v>
      </c>
      <c r="O2103" s="62">
        <v>46265</v>
      </c>
      <c r="P2103" s="63"/>
      <c r="Q2103" s="63"/>
      <c r="R2103" s="78">
        <v>65</v>
      </c>
      <c r="S2103" s="63" t="str">
        <f>VLOOKUP(R2103,SA!$B$3:$C$11,2,1)</f>
        <v>56-65</v>
      </c>
      <c r="T2103" s="38" t="s">
        <v>98</v>
      </c>
      <c r="U2103" s="24" t="s">
        <v>5747</v>
      </c>
      <c r="V2103" s="24">
        <v>400000</v>
      </c>
      <c r="W2103" s="39">
        <f t="shared" si="585"/>
        <v>0</v>
      </c>
      <c r="X2103" s="29">
        <f t="shared" si="586"/>
        <v>0</v>
      </c>
      <c r="Y2103" s="40">
        <f t="shared" si="587"/>
        <v>365</v>
      </c>
      <c r="Z2103" s="38">
        <f t="shared" si="588"/>
        <v>46081</v>
      </c>
      <c r="AA2103" s="41">
        <f t="shared" si="589"/>
        <v>181</v>
      </c>
      <c r="AB2103" s="24" t="s">
        <v>113</v>
      </c>
      <c r="AC2103" s="41">
        <f t="shared" si="590"/>
        <v>11909.7282</v>
      </c>
      <c r="AD2103" s="41">
        <v>1</v>
      </c>
      <c r="AE2103" s="72">
        <f>INDEX(SA!$C$2:$G$11,MATCH(Details!S2103,SA!$C$2:$C$11,0),MATCH(Details!V2103,SA!$C$2:$G$2,0))*Y2103/(F2103-E2103+1)</f>
        <v>10092.99</v>
      </c>
      <c r="AF2103" s="41">
        <f t="shared" si="591"/>
        <v>0</v>
      </c>
      <c r="AG2103" s="41">
        <f t="shared" si="592"/>
        <v>0</v>
      </c>
      <c r="AH2103" s="41">
        <f t="shared" si="593"/>
        <v>1816.7382</v>
      </c>
      <c r="AI2103" s="60">
        <f t="shared" si="594"/>
        <v>403.71960000000001</v>
      </c>
      <c r="AJ2103" s="60">
        <f t="shared" si="595"/>
        <v>2270.9227500000002</v>
      </c>
      <c r="AK2103" s="60">
        <f t="shared" si="596"/>
        <v>5005.0169589041097</v>
      </c>
      <c r="AL2103" s="60">
        <f t="shared" si="597"/>
        <v>3678.6874647945206</v>
      </c>
      <c r="AM2103" s="41">
        <f t="shared" si="598"/>
        <v>3739.6601852054787</v>
      </c>
      <c r="AN2103" s="42">
        <f t="shared" si="599"/>
        <v>45715</v>
      </c>
      <c r="AO2103" s="43">
        <f t="shared" si="600"/>
        <v>10092.99</v>
      </c>
    </row>
    <row r="2104" spans="1:41" s="24" customFormat="1" ht="15.75" customHeight="1" x14ac:dyDescent="0.35">
      <c r="A2104" s="36" t="s">
        <v>27</v>
      </c>
      <c r="B2104" s="36">
        <v>202509</v>
      </c>
      <c r="C2104" s="24" t="s">
        <v>736</v>
      </c>
      <c r="D2104" s="24" t="s">
        <v>119</v>
      </c>
      <c r="E2104" s="62">
        <v>45901</v>
      </c>
      <c r="F2104" s="62">
        <v>46265</v>
      </c>
      <c r="G2104" s="37" t="s">
        <v>2345</v>
      </c>
      <c r="H2104" s="36">
        <v>652504</v>
      </c>
      <c r="I2104" s="63">
        <v>40155</v>
      </c>
      <c r="J2104" s="24" t="s">
        <v>5009</v>
      </c>
      <c r="K2104" s="63">
        <f t="shared" si="583"/>
        <v>45901</v>
      </c>
      <c r="L2104" s="55">
        <f t="shared" si="584"/>
        <v>0.04</v>
      </c>
      <c r="M2104" s="76">
        <v>0.22500000000000001</v>
      </c>
      <c r="N2104" s="62">
        <v>45901</v>
      </c>
      <c r="O2104" s="62">
        <v>46265</v>
      </c>
      <c r="P2104" s="63"/>
      <c r="Q2104" s="63"/>
      <c r="R2104" s="78">
        <v>15</v>
      </c>
      <c r="S2104" s="63" t="str">
        <f>VLOOKUP(R2104,SA!$B$3:$C$11,2,1)</f>
        <v>0-25</v>
      </c>
      <c r="T2104" s="38" t="s">
        <v>98</v>
      </c>
      <c r="U2104" s="24" t="s">
        <v>5746</v>
      </c>
      <c r="V2104" s="24">
        <v>400000</v>
      </c>
      <c r="W2104" s="39">
        <f t="shared" si="585"/>
        <v>0</v>
      </c>
      <c r="X2104" s="29">
        <f t="shared" si="586"/>
        <v>0</v>
      </c>
      <c r="Y2104" s="40">
        <f t="shared" si="587"/>
        <v>365</v>
      </c>
      <c r="Z2104" s="38">
        <f t="shared" si="588"/>
        <v>46081</v>
      </c>
      <c r="AA2104" s="41">
        <f t="shared" si="589"/>
        <v>181</v>
      </c>
      <c r="AB2104" s="24" t="s">
        <v>113</v>
      </c>
      <c r="AC2104" s="41">
        <f t="shared" si="590"/>
        <v>4043.8364000000001</v>
      </c>
      <c r="AD2104" s="41">
        <v>1</v>
      </c>
      <c r="AE2104" s="72">
        <f>INDEX(SA!$C$2:$G$11,MATCH(Details!S2104,SA!$C$2:$C$11,0),MATCH(Details!V2104,SA!$C$2:$G$2,0))*Y2104/(F2104-E2104+1)</f>
        <v>3426.98</v>
      </c>
      <c r="AF2104" s="41">
        <f t="shared" si="591"/>
        <v>0</v>
      </c>
      <c r="AG2104" s="41">
        <f t="shared" si="592"/>
        <v>0</v>
      </c>
      <c r="AH2104" s="41">
        <f t="shared" si="593"/>
        <v>616.85640000000001</v>
      </c>
      <c r="AI2104" s="60">
        <f t="shared" si="594"/>
        <v>137.07920000000001</v>
      </c>
      <c r="AJ2104" s="60">
        <f t="shared" si="595"/>
        <v>771.07050000000004</v>
      </c>
      <c r="AK2104" s="60">
        <f t="shared" si="596"/>
        <v>1699.4065205479453</v>
      </c>
      <c r="AL2104" s="60">
        <f t="shared" si="597"/>
        <v>1249.0637926027398</v>
      </c>
      <c r="AM2104" s="41">
        <f t="shared" si="598"/>
        <v>1269.7665073972601</v>
      </c>
      <c r="AN2104" s="42">
        <f t="shared" si="599"/>
        <v>45715</v>
      </c>
      <c r="AO2104" s="43">
        <f t="shared" si="600"/>
        <v>3426.98</v>
      </c>
    </row>
    <row r="2105" spans="1:41" s="24" customFormat="1" ht="15.75" customHeight="1" x14ac:dyDescent="0.35">
      <c r="A2105" s="36" t="s">
        <v>27</v>
      </c>
      <c r="B2105" s="36">
        <v>202509</v>
      </c>
      <c r="C2105" s="24" t="s">
        <v>736</v>
      </c>
      <c r="D2105" s="24" t="s">
        <v>119</v>
      </c>
      <c r="E2105" s="62">
        <v>45901</v>
      </c>
      <c r="F2105" s="62">
        <v>46265</v>
      </c>
      <c r="G2105" s="37" t="s">
        <v>565</v>
      </c>
      <c r="H2105" s="36">
        <v>652504</v>
      </c>
      <c r="I2105" s="63">
        <v>31049</v>
      </c>
      <c r="J2105" s="24" t="s">
        <v>5010</v>
      </c>
      <c r="K2105" s="63">
        <f t="shared" si="583"/>
        <v>45901</v>
      </c>
      <c r="L2105" s="55">
        <f t="shared" si="584"/>
        <v>0.04</v>
      </c>
      <c r="M2105" s="76">
        <v>0.22500000000000001</v>
      </c>
      <c r="N2105" s="62">
        <v>45901</v>
      </c>
      <c r="O2105" s="62">
        <v>46265</v>
      </c>
      <c r="P2105" s="63"/>
      <c r="Q2105" s="63"/>
      <c r="R2105" s="78">
        <v>40</v>
      </c>
      <c r="S2105" s="63" t="str">
        <f>VLOOKUP(R2105,SA!$B$3:$C$11,2,1)</f>
        <v>36-45</v>
      </c>
      <c r="T2105" s="38" t="s">
        <v>97</v>
      </c>
      <c r="U2105" s="24" t="s">
        <v>56</v>
      </c>
      <c r="V2105" s="24">
        <v>400000</v>
      </c>
      <c r="W2105" s="39">
        <f t="shared" si="585"/>
        <v>400000</v>
      </c>
      <c r="X2105" s="29">
        <f t="shared" si="586"/>
        <v>1</v>
      </c>
      <c r="Y2105" s="40">
        <f t="shared" si="587"/>
        <v>365</v>
      </c>
      <c r="Z2105" s="38">
        <f t="shared" si="588"/>
        <v>46081</v>
      </c>
      <c r="AA2105" s="41">
        <f t="shared" si="589"/>
        <v>181</v>
      </c>
      <c r="AB2105" s="24" t="s">
        <v>113</v>
      </c>
      <c r="AC2105" s="41">
        <f t="shared" si="590"/>
        <v>5496.5225999999993</v>
      </c>
      <c r="AD2105" s="41">
        <v>1</v>
      </c>
      <c r="AE2105" s="72">
        <f>INDEX(SA!$C$2:$G$11,MATCH(Details!S2105,SA!$C$2:$C$11,0),MATCH(Details!V2105,SA!$C$2:$G$2,0))*Y2105/(F2105-E2105+1)</f>
        <v>4658.07</v>
      </c>
      <c r="AF2105" s="41">
        <f t="shared" si="591"/>
        <v>0</v>
      </c>
      <c r="AG2105" s="41">
        <f t="shared" si="592"/>
        <v>0</v>
      </c>
      <c r="AH2105" s="41">
        <f t="shared" si="593"/>
        <v>838.45259999999996</v>
      </c>
      <c r="AI2105" s="60">
        <f t="shared" si="594"/>
        <v>186.3228</v>
      </c>
      <c r="AJ2105" s="60">
        <f t="shared" si="595"/>
        <v>1048.06575</v>
      </c>
      <c r="AK2105" s="60">
        <f t="shared" si="596"/>
        <v>2309.8922465753421</v>
      </c>
      <c r="AL2105" s="60">
        <f t="shared" si="597"/>
        <v>1697.7708012328765</v>
      </c>
      <c r="AM2105" s="41">
        <f t="shared" si="598"/>
        <v>1725.9106487671231</v>
      </c>
      <c r="AN2105" s="42">
        <f t="shared" si="599"/>
        <v>45715</v>
      </c>
      <c r="AO2105" s="43">
        <f t="shared" si="600"/>
        <v>4658.07</v>
      </c>
    </row>
    <row r="2106" spans="1:41" s="24" customFormat="1" ht="15.75" customHeight="1" x14ac:dyDescent="0.35">
      <c r="A2106" s="36" t="s">
        <v>27</v>
      </c>
      <c r="B2106" s="36">
        <v>202509</v>
      </c>
      <c r="C2106" s="24" t="s">
        <v>736</v>
      </c>
      <c r="D2106" s="24" t="s">
        <v>119</v>
      </c>
      <c r="E2106" s="62">
        <v>45901</v>
      </c>
      <c r="F2106" s="62">
        <v>46265</v>
      </c>
      <c r="G2106" s="37" t="s">
        <v>2346</v>
      </c>
      <c r="H2106" s="36">
        <v>652504</v>
      </c>
      <c r="I2106" s="63">
        <v>29022</v>
      </c>
      <c r="J2106" s="24" t="s">
        <v>5011</v>
      </c>
      <c r="K2106" s="63">
        <f t="shared" si="583"/>
        <v>45901</v>
      </c>
      <c r="L2106" s="55">
        <f t="shared" si="584"/>
        <v>0.04</v>
      </c>
      <c r="M2106" s="76">
        <v>0.22500000000000001</v>
      </c>
      <c r="N2106" s="62">
        <v>45901</v>
      </c>
      <c r="O2106" s="62">
        <v>46265</v>
      </c>
      <c r="P2106" s="63"/>
      <c r="Q2106" s="63"/>
      <c r="R2106" s="78">
        <v>46</v>
      </c>
      <c r="S2106" s="63" t="str">
        <f>VLOOKUP(R2106,SA!$B$3:$C$11,2,1)</f>
        <v>46-55</v>
      </c>
      <c r="T2106" s="38" t="s">
        <v>98</v>
      </c>
      <c r="U2106" s="24" t="s">
        <v>5743</v>
      </c>
      <c r="V2106" s="24">
        <v>400000</v>
      </c>
      <c r="W2106" s="39">
        <f t="shared" si="585"/>
        <v>0</v>
      </c>
      <c r="X2106" s="29">
        <f t="shared" si="586"/>
        <v>0</v>
      </c>
      <c r="Y2106" s="40">
        <f t="shared" si="587"/>
        <v>365</v>
      </c>
      <c r="Z2106" s="38">
        <f t="shared" si="588"/>
        <v>46081</v>
      </c>
      <c r="AA2106" s="41">
        <f t="shared" si="589"/>
        <v>181</v>
      </c>
      <c r="AB2106" s="24" t="s">
        <v>113</v>
      </c>
      <c r="AC2106" s="41">
        <f t="shared" si="590"/>
        <v>8108.2165999999997</v>
      </c>
      <c r="AD2106" s="41">
        <v>1</v>
      </c>
      <c r="AE2106" s="72">
        <f>INDEX(SA!$C$2:$G$11,MATCH(Details!S2106,SA!$C$2:$C$11,0),MATCH(Details!V2106,SA!$C$2:$G$2,0))*Y2106/(F2106-E2106+1)</f>
        <v>6871.37</v>
      </c>
      <c r="AF2106" s="41">
        <f t="shared" si="591"/>
        <v>0</v>
      </c>
      <c r="AG2106" s="41">
        <f t="shared" si="592"/>
        <v>0</v>
      </c>
      <c r="AH2106" s="41">
        <f t="shared" si="593"/>
        <v>1236.8465999999999</v>
      </c>
      <c r="AI2106" s="60">
        <f t="shared" si="594"/>
        <v>274.85480000000001</v>
      </c>
      <c r="AJ2106" s="60">
        <f t="shared" si="595"/>
        <v>1546.05825</v>
      </c>
      <c r="AK2106" s="60">
        <f t="shared" si="596"/>
        <v>3407.446493150685</v>
      </c>
      <c r="AL2106" s="60">
        <f t="shared" si="597"/>
        <v>2504.4731724657536</v>
      </c>
      <c r="AM2106" s="41">
        <f t="shared" si="598"/>
        <v>2545.9837775342462</v>
      </c>
      <c r="AN2106" s="42">
        <f t="shared" si="599"/>
        <v>45715</v>
      </c>
      <c r="AO2106" s="43">
        <f t="shared" si="600"/>
        <v>6871.37</v>
      </c>
    </row>
    <row r="2107" spans="1:41" s="24" customFormat="1" ht="15.75" customHeight="1" x14ac:dyDescent="0.35">
      <c r="A2107" s="36" t="s">
        <v>27</v>
      </c>
      <c r="B2107" s="36">
        <v>202509</v>
      </c>
      <c r="C2107" s="24" t="s">
        <v>736</v>
      </c>
      <c r="D2107" s="24" t="s">
        <v>119</v>
      </c>
      <c r="E2107" s="62">
        <v>45901</v>
      </c>
      <c r="F2107" s="62">
        <v>46265</v>
      </c>
      <c r="G2107" s="37" t="s">
        <v>2347</v>
      </c>
      <c r="H2107" s="36">
        <v>652505</v>
      </c>
      <c r="I2107" s="63">
        <v>28543</v>
      </c>
      <c r="J2107" s="24" t="s">
        <v>5012</v>
      </c>
      <c r="K2107" s="63">
        <f t="shared" si="583"/>
        <v>45901</v>
      </c>
      <c r="L2107" s="55">
        <f t="shared" si="584"/>
        <v>0.04</v>
      </c>
      <c r="M2107" s="76">
        <v>0.22500000000000001</v>
      </c>
      <c r="N2107" s="62">
        <v>45901</v>
      </c>
      <c r="O2107" s="62">
        <v>46265</v>
      </c>
      <c r="P2107" s="63"/>
      <c r="Q2107" s="63"/>
      <c r="R2107" s="78">
        <v>47</v>
      </c>
      <c r="S2107" s="63" t="str">
        <f>VLOOKUP(R2107,SA!$B$3:$C$11,2,1)</f>
        <v>46-55</v>
      </c>
      <c r="T2107" s="38" t="s">
        <v>98</v>
      </c>
      <c r="U2107" s="24" t="s">
        <v>5747</v>
      </c>
      <c r="V2107" s="24">
        <v>400000</v>
      </c>
      <c r="W2107" s="39">
        <f t="shared" si="585"/>
        <v>0</v>
      </c>
      <c r="X2107" s="29">
        <f t="shared" si="586"/>
        <v>0</v>
      </c>
      <c r="Y2107" s="40">
        <f t="shared" si="587"/>
        <v>365</v>
      </c>
      <c r="Z2107" s="38">
        <f t="shared" si="588"/>
        <v>46081</v>
      </c>
      <c r="AA2107" s="41">
        <f t="shared" si="589"/>
        <v>181</v>
      </c>
      <c r="AB2107" s="24" t="s">
        <v>113</v>
      </c>
      <c r="AC2107" s="41">
        <f t="shared" si="590"/>
        <v>8108.2165999999997</v>
      </c>
      <c r="AD2107" s="41">
        <v>1</v>
      </c>
      <c r="AE2107" s="72">
        <f>INDEX(SA!$C$2:$G$11,MATCH(Details!S2107,SA!$C$2:$C$11,0),MATCH(Details!V2107,SA!$C$2:$G$2,0))*Y2107/(F2107-E2107+1)</f>
        <v>6871.37</v>
      </c>
      <c r="AF2107" s="41">
        <f t="shared" si="591"/>
        <v>0</v>
      </c>
      <c r="AG2107" s="41">
        <f t="shared" si="592"/>
        <v>0</v>
      </c>
      <c r="AH2107" s="41">
        <f t="shared" si="593"/>
        <v>1236.8465999999999</v>
      </c>
      <c r="AI2107" s="60">
        <f t="shared" si="594"/>
        <v>274.85480000000001</v>
      </c>
      <c r="AJ2107" s="60">
        <f t="shared" si="595"/>
        <v>1546.05825</v>
      </c>
      <c r="AK2107" s="60">
        <f t="shared" si="596"/>
        <v>3407.446493150685</v>
      </c>
      <c r="AL2107" s="60">
        <f t="shared" si="597"/>
        <v>2504.4731724657536</v>
      </c>
      <c r="AM2107" s="41">
        <f t="shared" si="598"/>
        <v>2545.9837775342462</v>
      </c>
      <c r="AN2107" s="42">
        <f t="shared" si="599"/>
        <v>45715</v>
      </c>
      <c r="AO2107" s="43">
        <f t="shared" si="600"/>
        <v>6871.37</v>
      </c>
    </row>
    <row r="2108" spans="1:41" s="24" customFormat="1" ht="15.75" customHeight="1" x14ac:dyDescent="0.35">
      <c r="A2108" s="36" t="s">
        <v>27</v>
      </c>
      <c r="B2108" s="36">
        <v>202509</v>
      </c>
      <c r="C2108" s="24" t="s">
        <v>736</v>
      </c>
      <c r="D2108" s="24" t="s">
        <v>119</v>
      </c>
      <c r="E2108" s="62">
        <v>45901</v>
      </c>
      <c r="F2108" s="62">
        <v>46265</v>
      </c>
      <c r="G2108" s="37" t="s">
        <v>458</v>
      </c>
      <c r="H2108" s="36">
        <v>652505</v>
      </c>
      <c r="I2108" s="63">
        <v>36009</v>
      </c>
      <c r="J2108" s="24" t="s">
        <v>5013</v>
      </c>
      <c r="K2108" s="63">
        <f t="shared" si="583"/>
        <v>45901</v>
      </c>
      <c r="L2108" s="55">
        <f t="shared" si="584"/>
        <v>0.04</v>
      </c>
      <c r="M2108" s="76">
        <v>0.22500000000000001</v>
      </c>
      <c r="N2108" s="62">
        <v>45901</v>
      </c>
      <c r="O2108" s="62">
        <v>46265</v>
      </c>
      <c r="P2108" s="63"/>
      <c r="Q2108" s="63"/>
      <c r="R2108" s="78">
        <v>27</v>
      </c>
      <c r="S2108" s="63" t="str">
        <f>VLOOKUP(R2108,SA!$B$3:$C$11,2,1)</f>
        <v>26-35</v>
      </c>
      <c r="T2108" s="38" t="s">
        <v>98</v>
      </c>
      <c r="U2108" s="24" t="s">
        <v>56</v>
      </c>
      <c r="V2108" s="24">
        <v>400000</v>
      </c>
      <c r="W2108" s="39">
        <f t="shared" si="585"/>
        <v>400000</v>
      </c>
      <c r="X2108" s="29">
        <f t="shared" si="586"/>
        <v>1</v>
      </c>
      <c r="Y2108" s="40">
        <f t="shared" si="587"/>
        <v>365</v>
      </c>
      <c r="Z2108" s="38">
        <f t="shared" si="588"/>
        <v>46081</v>
      </c>
      <c r="AA2108" s="41">
        <f t="shared" si="589"/>
        <v>181</v>
      </c>
      <c r="AB2108" s="24" t="s">
        <v>113</v>
      </c>
      <c r="AC2108" s="41">
        <f t="shared" si="590"/>
        <v>4533.0290000000005</v>
      </c>
      <c r="AD2108" s="41">
        <v>1</v>
      </c>
      <c r="AE2108" s="72">
        <f>INDEX(SA!$C$2:$G$11,MATCH(Details!S2108,SA!$C$2:$C$11,0),MATCH(Details!V2108,SA!$C$2:$G$2,0))*Y2108/(F2108-E2108+1)</f>
        <v>3841.55</v>
      </c>
      <c r="AF2108" s="41">
        <f t="shared" si="591"/>
        <v>0</v>
      </c>
      <c r="AG2108" s="41">
        <f t="shared" si="592"/>
        <v>0</v>
      </c>
      <c r="AH2108" s="41">
        <f t="shared" si="593"/>
        <v>691.47900000000004</v>
      </c>
      <c r="AI2108" s="60">
        <f t="shared" si="594"/>
        <v>153.66200000000001</v>
      </c>
      <c r="AJ2108" s="60">
        <f t="shared" si="595"/>
        <v>864.34875000000011</v>
      </c>
      <c r="AK2108" s="60">
        <f t="shared" si="596"/>
        <v>1904.9878082191783</v>
      </c>
      <c r="AL2108" s="60">
        <f t="shared" si="597"/>
        <v>1400.1660390410959</v>
      </c>
      <c r="AM2108" s="41">
        <f t="shared" si="598"/>
        <v>1423.3732109589046</v>
      </c>
      <c r="AN2108" s="42">
        <f t="shared" si="599"/>
        <v>45715</v>
      </c>
      <c r="AO2108" s="43">
        <f t="shared" si="600"/>
        <v>3841.55</v>
      </c>
    </row>
    <row r="2109" spans="1:41" s="24" customFormat="1" ht="15.75" customHeight="1" x14ac:dyDescent="0.35">
      <c r="A2109" s="36" t="s">
        <v>27</v>
      </c>
      <c r="B2109" s="36">
        <v>202509</v>
      </c>
      <c r="C2109" s="24" t="s">
        <v>736</v>
      </c>
      <c r="D2109" s="24" t="s">
        <v>119</v>
      </c>
      <c r="E2109" s="62">
        <v>45901</v>
      </c>
      <c r="F2109" s="62">
        <v>46265</v>
      </c>
      <c r="G2109" s="37" t="s">
        <v>2348</v>
      </c>
      <c r="H2109" s="36">
        <v>652506</v>
      </c>
      <c r="I2109" s="63">
        <v>44657</v>
      </c>
      <c r="J2109" s="24" t="s">
        <v>5014</v>
      </c>
      <c r="K2109" s="63">
        <f t="shared" si="583"/>
        <v>45901</v>
      </c>
      <c r="L2109" s="55">
        <f t="shared" si="584"/>
        <v>0.04</v>
      </c>
      <c r="M2109" s="76">
        <v>0.22500000000000001</v>
      </c>
      <c r="N2109" s="62">
        <v>45901</v>
      </c>
      <c r="O2109" s="62">
        <v>46265</v>
      </c>
      <c r="P2109" s="63"/>
      <c r="Q2109" s="63"/>
      <c r="R2109" s="78">
        <v>3</v>
      </c>
      <c r="S2109" s="63" t="str">
        <f>VLOOKUP(R2109,SA!$B$3:$C$11,2,1)</f>
        <v>0-25</v>
      </c>
      <c r="T2109" s="38" t="s">
        <v>98</v>
      </c>
      <c r="U2109" s="24" t="s">
        <v>5746</v>
      </c>
      <c r="V2109" s="24">
        <v>400000</v>
      </c>
      <c r="W2109" s="39">
        <f t="shared" si="585"/>
        <v>0</v>
      </c>
      <c r="X2109" s="29">
        <f t="shared" si="586"/>
        <v>0</v>
      </c>
      <c r="Y2109" s="40">
        <f t="shared" si="587"/>
        <v>365</v>
      </c>
      <c r="Z2109" s="38">
        <f t="shared" si="588"/>
        <v>46081</v>
      </c>
      <c r="AA2109" s="41">
        <f t="shared" si="589"/>
        <v>181</v>
      </c>
      <c r="AB2109" s="24" t="s">
        <v>113</v>
      </c>
      <c r="AC2109" s="41">
        <f t="shared" si="590"/>
        <v>4043.8364000000001</v>
      </c>
      <c r="AD2109" s="41">
        <v>1</v>
      </c>
      <c r="AE2109" s="72">
        <f>INDEX(SA!$C$2:$G$11,MATCH(Details!S2109,SA!$C$2:$C$11,0),MATCH(Details!V2109,SA!$C$2:$G$2,0))*Y2109/(F2109-E2109+1)</f>
        <v>3426.98</v>
      </c>
      <c r="AF2109" s="41">
        <f t="shared" si="591"/>
        <v>0</v>
      </c>
      <c r="AG2109" s="41">
        <f t="shared" si="592"/>
        <v>0</v>
      </c>
      <c r="AH2109" s="41">
        <f t="shared" si="593"/>
        <v>616.85640000000001</v>
      </c>
      <c r="AI2109" s="60">
        <f t="shared" si="594"/>
        <v>137.07920000000001</v>
      </c>
      <c r="AJ2109" s="60">
        <f t="shared" si="595"/>
        <v>771.07050000000004</v>
      </c>
      <c r="AK2109" s="60">
        <f t="shared" si="596"/>
        <v>1699.4065205479453</v>
      </c>
      <c r="AL2109" s="60">
        <f t="shared" si="597"/>
        <v>1249.0637926027398</v>
      </c>
      <c r="AM2109" s="41">
        <f t="shared" si="598"/>
        <v>1269.7665073972601</v>
      </c>
      <c r="AN2109" s="42">
        <f t="shared" si="599"/>
        <v>45715</v>
      </c>
      <c r="AO2109" s="43">
        <f t="shared" si="600"/>
        <v>3426.98</v>
      </c>
    </row>
    <row r="2110" spans="1:41" s="24" customFormat="1" ht="15.75" customHeight="1" x14ac:dyDescent="0.35">
      <c r="A2110" s="36" t="s">
        <v>27</v>
      </c>
      <c r="B2110" s="36">
        <v>202509</v>
      </c>
      <c r="C2110" s="24" t="s">
        <v>736</v>
      </c>
      <c r="D2110" s="24" t="s">
        <v>119</v>
      </c>
      <c r="E2110" s="62">
        <v>45901</v>
      </c>
      <c r="F2110" s="62">
        <v>46265</v>
      </c>
      <c r="G2110" s="37" t="s">
        <v>2349</v>
      </c>
      <c r="H2110" s="36">
        <v>652506</v>
      </c>
      <c r="I2110" s="63">
        <v>43878</v>
      </c>
      <c r="J2110" s="24" t="s">
        <v>5015</v>
      </c>
      <c r="K2110" s="63">
        <f t="shared" si="583"/>
        <v>45901</v>
      </c>
      <c r="L2110" s="55">
        <f t="shared" si="584"/>
        <v>0.04</v>
      </c>
      <c r="M2110" s="76">
        <v>0.22500000000000001</v>
      </c>
      <c r="N2110" s="62">
        <v>45901</v>
      </c>
      <c r="O2110" s="62">
        <v>46265</v>
      </c>
      <c r="P2110" s="63"/>
      <c r="Q2110" s="63"/>
      <c r="R2110" s="78">
        <v>5</v>
      </c>
      <c r="S2110" s="63" t="str">
        <f>VLOOKUP(R2110,SA!$B$3:$C$11,2,1)</f>
        <v>0-25</v>
      </c>
      <c r="T2110" s="38" t="s">
        <v>97</v>
      </c>
      <c r="U2110" s="24" t="s">
        <v>5745</v>
      </c>
      <c r="V2110" s="24">
        <v>400000</v>
      </c>
      <c r="W2110" s="39">
        <f t="shared" si="585"/>
        <v>0</v>
      </c>
      <c r="X2110" s="29">
        <f t="shared" si="586"/>
        <v>0</v>
      </c>
      <c r="Y2110" s="40">
        <f t="shared" si="587"/>
        <v>365</v>
      </c>
      <c r="Z2110" s="38">
        <f t="shared" si="588"/>
        <v>46081</v>
      </c>
      <c r="AA2110" s="41">
        <f t="shared" si="589"/>
        <v>181</v>
      </c>
      <c r="AB2110" s="24" t="s">
        <v>113</v>
      </c>
      <c r="AC2110" s="41">
        <f t="shared" si="590"/>
        <v>4043.8364000000001</v>
      </c>
      <c r="AD2110" s="41">
        <v>1</v>
      </c>
      <c r="AE2110" s="72">
        <f>INDEX(SA!$C$2:$G$11,MATCH(Details!S2110,SA!$C$2:$C$11,0),MATCH(Details!V2110,SA!$C$2:$G$2,0))*Y2110/(F2110-E2110+1)</f>
        <v>3426.98</v>
      </c>
      <c r="AF2110" s="41">
        <f t="shared" si="591"/>
        <v>0</v>
      </c>
      <c r="AG2110" s="41">
        <f t="shared" si="592"/>
        <v>0</v>
      </c>
      <c r="AH2110" s="41">
        <f t="shared" si="593"/>
        <v>616.85640000000001</v>
      </c>
      <c r="AI2110" s="60">
        <f t="shared" si="594"/>
        <v>137.07920000000001</v>
      </c>
      <c r="AJ2110" s="60">
        <f t="shared" si="595"/>
        <v>771.07050000000004</v>
      </c>
      <c r="AK2110" s="60">
        <f t="shared" si="596"/>
        <v>1699.4065205479453</v>
      </c>
      <c r="AL2110" s="60">
        <f t="shared" si="597"/>
        <v>1249.0637926027398</v>
      </c>
      <c r="AM2110" s="41">
        <f t="shared" si="598"/>
        <v>1269.7665073972601</v>
      </c>
      <c r="AN2110" s="42">
        <f t="shared" si="599"/>
        <v>45715</v>
      </c>
      <c r="AO2110" s="43">
        <f t="shared" si="600"/>
        <v>3426.98</v>
      </c>
    </row>
    <row r="2111" spans="1:41" s="24" customFormat="1" ht="15.75" customHeight="1" x14ac:dyDescent="0.35">
      <c r="A2111" s="36" t="s">
        <v>27</v>
      </c>
      <c r="B2111" s="36">
        <v>202509</v>
      </c>
      <c r="C2111" s="24" t="s">
        <v>736</v>
      </c>
      <c r="D2111" s="24" t="s">
        <v>119</v>
      </c>
      <c r="E2111" s="62">
        <v>45901</v>
      </c>
      <c r="F2111" s="62">
        <v>46265</v>
      </c>
      <c r="G2111" s="37" t="s">
        <v>190</v>
      </c>
      <c r="H2111" s="36">
        <v>652506</v>
      </c>
      <c r="I2111" s="63">
        <v>34526</v>
      </c>
      <c r="J2111" s="24" t="s">
        <v>5016</v>
      </c>
      <c r="K2111" s="63">
        <f t="shared" si="583"/>
        <v>45901</v>
      </c>
      <c r="L2111" s="55">
        <f t="shared" si="584"/>
        <v>0.04</v>
      </c>
      <c r="M2111" s="76">
        <v>0.22500000000000001</v>
      </c>
      <c r="N2111" s="62">
        <v>45901</v>
      </c>
      <c r="O2111" s="62">
        <v>46265</v>
      </c>
      <c r="P2111" s="63"/>
      <c r="Q2111" s="63"/>
      <c r="R2111" s="78">
        <v>31</v>
      </c>
      <c r="S2111" s="63" t="str">
        <f>VLOOKUP(R2111,SA!$B$3:$C$11,2,1)</f>
        <v>26-35</v>
      </c>
      <c r="T2111" s="38" t="s">
        <v>98</v>
      </c>
      <c r="U2111" s="24" t="s">
        <v>56</v>
      </c>
      <c r="V2111" s="24">
        <v>400000</v>
      </c>
      <c r="W2111" s="39">
        <f t="shared" si="585"/>
        <v>400000</v>
      </c>
      <c r="X2111" s="29">
        <f t="shared" si="586"/>
        <v>1</v>
      </c>
      <c r="Y2111" s="40">
        <f t="shared" si="587"/>
        <v>365</v>
      </c>
      <c r="Z2111" s="38">
        <f t="shared" si="588"/>
        <v>46081</v>
      </c>
      <c r="AA2111" s="41">
        <f t="shared" si="589"/>
        <v>181</v>
      </c>
      <c r="AB2111" s="24" t="s">
        <v>113</v>
      </c>
      <c r="AC2111" s="41">
        <f t="shared" si="590"/>
        <v>4533.0290000000005</v>
      </c>
      <c r="AD2111" s="41">
        <v>1</v>
      </c>
      <c r="AE2111" s="72">
        <f>INDEX(SA!$C$2:$G$11,MATCH(Details!S2111,SA!$C$2:$C$11,0),MATCH(Details!V2111,SA!$C$2:$G$2,0))*Y2111/(F2111-E2111+1)</f>
        <v>3841.55</v>
      </c>
      <c r="AF2111" s="41">
        <f t="shared" si="591"/>
        <v>0</v>
      </c>
      <c r="AG2111" s="41">
        <f t="shared" si="592"/>
        <v>0</v>
      </c>
      <c r="AH2111" s="41">
        <f t="shared" si="593"/>
        <v>691.47900000000004</v>
      </c>
      <c r="AI2111" s="60">
        <f t="shared" si="594"/>
        <v>153.66200000000001</v>
      </c>
      <c r="AJ2111" s="60">
        <f t="shared" si="595"/>
        <v>864.34875000000011</v>
      </c>
      <c r="AK2111" s="60">
        <f t="shared" si="596"/>
        <v>1904.9878082191783</v>
      </c>
      <c r="AL2111" s="60">
        <f t="shared" si="597"/>
        <v>1400.1660390410959</v>
      </c>
      <c r="AM2111" s="41">
        <f t="shared" si="598"/>
        <v>1423.3732109589046</v>
      </c>
      <c r="AN2111" s="42">
        <f t="shared" si="599"/>
        <v>45715</v>
      </c>
      <c r="AO2111" s="43">
        <f t="shared" si="600"/>
        <v>3841.55</v>
      </c>
    </row>
    <row r="2112" spans="1:41" s="24" customFormat="1" ht="15.75" customHeight="1" x14ac:dyDescent="0.35">
      <c r="A2112" s="36" t="s">
        <v>27</v>
      </c>
      <c r="B2112" s="36">
        <v>202509</v>
      </c>
      <c r="C2112" s="24" t="s">
        <v>736</v>
      </c>
      <c r="D2112" s="24" t="s">
        <v>119</v>
      </c>
      <c r="E2112" s="62">
        <v>45901</v>
      </c>
      <c r="F2112" s="62">
        <v>46265</v>
      </c>
      <c r="G2112" s="37" t="s">
        <v>521</v>
      </c>
      <c r="H2112" s="36">
        <v>652507</v>
      </c>
      <c r="I2112" s="63">
        <v>33305</v>
      </c>
      <c r="J2112" s="24" t="s">
        <v>5017</v>
      </c>
      <c r="K2112" s="63">
        <f t="shared" si="583"/>
        <v>45901</v>
      </c>
      <c r="L2112" s="55">
        <f t="shared" si="584"/>
        <v>0.04</v>
      </c>
      <c r="M2112" s="76">
        <v>0.22500000000000001</v>
      </c>
      <c r="N2112" s="62">
        <v>45901</v>
      </c>
      <c r="O2112" s="62">
        <v>46265</v>
      </c>
      <c r="P2112" s="63"/>
      <c r="Q2112" s="63"/>
      <c r="R2112" s="78">
        <v>34</v>
      </c>
      <c r="S2112" s="63" t="str">
        <f>VLOOKUP(R2112,SA!$B$3:$C$11,2,1)</f>
        <v>26-35</v>
      </c>
      <c r="T2112" s="38" t="s">
        <v>97</v>
      </c>
      <c r="U2112" s="24" t="s">
        <v>56</v>
      </c>
      <c r="V2112" s="24">
        <v>500000</v>
      </c>
      <c r="W2112" s="39">
        <f t="shared" si="585"/>
        <v>500000</v>
      </c>
      <c r="X2112" s="29">
        <f t="shared" si="586"/>
        <v>1</v>
      </c>
      <c r="Y2112" s="40">
        <f t="shared" si="587"/>
        <v>365</v>
      </c>
      <c r="Z2112" s="38">
        <f t="shared" si="588"/>
        <v>46081</v>
      </c>
      <c r="AA2112" s="41">
        <f t="shared" si="589"/>
        <v>181</v>
      </c>
      <c r="AB2112" s="24" t="s">
        <v>113</v>
      </c>
      <c r="AC2112" s="41">
        <f t="shared" si="590"/>
        <v>4986.3141999999998</v>
      </c>
      <c r="AD2112" s="41">
        <v>1</v>
      </c>
      <c r="AE2112" s="72">
        <f>INDEX(SA!$C$2:$G$11,MATCH(Details!S2112,SA!$C$2:$C$11,0),MATCH(Details!V2112,SA!$C$2:$G$2,0))*Y2112/(F2112-E2112+1)</f>
        <v>4225.6899999999996</v>
      </c>
      <c r="AF2112" s="41">
        <f t="shared" si="591"/>
        <v>0</v>
      </c>
      <c r="AG2112" s="41">
        <f t="shared" si="592"/>
        <v>0</v>
      </c>
      <c r="AH2112" s="41">
        <f t="shared" si="593"/>
        <v>760.62419999999986</v>
      </c>
      <c r="AI2112" s="60">
        <f t="shared" si="594"/>
        <v>169.02759999999998</v>
      </c>
      <c r="AJ2112" s="60">
        <f t="shared" si="595"/>
        <v>950.78024999999991</v>
      </c>
      <c r="AK2112" s="60">
        <f t="shared" si="596"/>
        <v>2095.479150684931</v>
      </c>
      <c r="AL2112" s="60">
        <f t="shared" si="597"/>
        <v>1540.1771757534243</v>
      </c>
      <c r="AM2112" s="41">
        <f t="shared" si="598"/>
        <v>1565.7049742465756</v>
      </c>
      <c r="AN2112" s="42">
        <f t="shared" si="599"/>
        <v>45715</v>
      </c>
      <c r="AO2112" s="43">
        <f t="shared" si="600"/>
        <v>4225.6899999999996</v>
      </c>
    </row>
    <row r="2113" spans="1:41" s="24" customFormat="1" ht="15.75" customHeight="1" x14ac:dyDescent="0.35">
      <c r="A2113" s="36" t="s">
        <v>27</v>
      </c>
      <c r="B2113" s="36">
        <v>202509</v>
      </c>
      <c r="C2113" s="24" t="s">
        <v>736</v>
      </c>
      <c r="D2113" s="24" t="s">
        <v>119</v>
      </c>
      <c r="E2113" s="62">
        <v>45901</v>
      </c>
      <c r="F2113" s="62">
        <v>46265</v>
      </c>
      <c r="G2113" s="37" t="s">
        <v>2350</v>
      </c>
      <c r="H2113" s="36">
        <v>652507</v>
      </c>
      <c r="I2113" s="63">
        <v>34622</v>
      </c>
      <c r="J2113" s="24" t="s">
        <v>5018</v>
      </c>
      <c r="K2113" s="63">
        <f t="shared" si="583"/>
        <v>45901</v>
      </c>
      <c r="L2113" s="55">
        <f t="shared" si="584"/>
        <v>0.04</v>
      </c>
      <c r="M2113" s="76">
        <v>0.22500000000000001</v>
      </c>
      <c r="N2113" s="62">
        <v>45901</v>
      </c>
      <c r="O2113" s="62">
        <v>46265</v>
      </c>
      <c r="P2113" s="63"/>
      <c r="Q2113" s="63"/>
      <c r="R2113" s="78">
        <v>30</v>
      </c>
      <c r="S2113" s="63" t="str">
        <f>VLOOKUP(R2113,SA!$B$3:$C$11,2,1)</f>
        <v>26-35</v>
      </c>
      <c r="T2113" s="38" t="s">
        <v>98</v>
      </c>
      <c r="U2113" s="24" t="s">
        <v>5743</v>
      </c>
      <c r="V2113" s="24">
        <v>500000</v>
      </c>
      <c r="W2113" s="39">
        <f t="shared" si="585"/>
        <v>0</v>
      </c>
      <c r="X2113" s="29">
        <f t="shared" si="586"/>
        <v>0</v>
      </c>
      <c r="Y2113" s="40">
        <f t="shared" si="587"/>
        <v>365</v>
      </c>
      <c r="Z2113" s="38">
        <f t="shared" si="588"/>
        <v>46081</v>
      </c>
      <c r="AA2113" s="41">
        <f t="shared" si="589"/>
        <v>181</v>
      </c>
      <c r="AB2113" s="24" t="s">
        <v>113</v>
      </c>
      <c r="AC2113" s="41">
        <f t="shared" si="590"/>
        <v>4986.3141999999998</v>
      </c>
      <c r="AD2113" s="41">
        <v>1</v>
      </c>
      <c r="AE2113" s="72">
        <f>INDEX(SA!$C$2:$G$11,MATCH(Details!S2113,SA!$C$2:$C$11,0),MATCH(Details!V2113,SA!$C$2:$G$2,0))*Y2113/(F2113-E2113+1)</f>
        <v>4225.6899999999996</v>
      </c>
      <c r="AF2113" s="41">
        <f t="shared" si="591"/>
        <v>0</v>
      </c>
      <c r="AG2113" s="41">
        <f t="shared" si="592"/>
        <v>0</v>
      </c>
      <c r="AH2113" s="41">
        <f t="shared" si="593"/>
        <v>760.62419999999986</v>
      </c>
      <c r="AI2113" s="60">
        <f t="shared" si="594"/>
        <v>169.02759999999998</v>
      </c>
      <c r="AJ2113" s="60">
        <f t="shared" si="595"/>
        <v>950.78024999999991</v>
      </c>
      <c r="AK2113" s="60">
        <f t="shared" si="596"/>
        <v>2095.479150684931</v>
      </c>
      <c r="AL2113" s="60">
        <f t="shared" si="597"/>
        <v>1540.1771757534243</v>
      </c>
      <c r="AM2113" s="41">
        <f t="shared" si="598"/>
        <v>1565.7049742465756</v>
      </c>
      <c r="AN2113" s="42">
        <f t="shared" si="599"/>
        <v>45715</v>
      </c>
      <c r="AO2113" s="43">
        <f t="shared" si="600"/>
        <v>4225.6899999999996</v>
      </c>
    </row>
    <row r="2114" spans="1:41" s="24" customFormat="1" ht="15.75" customHeight="1" x14ac:dyDescent="0.35">
      <c r="A2114" s="36" t="s">
        <v>27</v>
      </c>
      <c r="B2114" s="36">
        <v>202509</v>
      </c>
      <c r="C2114" s="24" t="s">
        <v>736</v>
      </c>
      <c r="D2114" s="24" t="s">
        <v>119</v>
      </c>
      <c r="E2114" s="62">
        <v>45901</v>
      </c>
      <c r="F2114" s="62">
        <v>46265</v>
      </c>
      <c r="G2114" s="37" t="s">
        <v>2351</v>
      </c>
      <c r="H2114" s="36">
        <v>652507</v>
      </c>
      <c r="I2114" s="63">
        <v>44874</v>
      </c>
      <c r="J2114" s="24" t="s">
        <v>5019</v>
      </c>
      <c r="K2114" s="63">
        <f t="shared" si="583"/>
        <v>45901</v>
      </c>
      <c r="L2114" s="55">
        <f t="shared" si="584"/>
        <v>0.04</v>
      </c>
      <c r="M2114" s="76">
        <v>0.22500000000000001</v>
      </c>
      <c r="N2114" s="62">
        <v>45901</v>
      </c>
      <c r="O2114" s="62">
        <v>46265</v>
      </c>
      <c r="P2114" s="63"/>
      <c r="Q2114" s="63"/>
      <c r="R2114" s="78">
        <v>2</v>
      </c>
      <c r="S2114" s="63" t="str">
        <f>VLOOKUP(R2114,SA!$B$3:$C$11,2,1)</f>
        <v>0-25</v>
      </c>
      <c r="T2114" s="38" t="s">
        <v>97</v>
      </c>
      <c r="U2114" s="24" t="s">
        <v>5745</v>
      </c>
      <c r="V2114" s="24">
        <v>500000</v>
      </c>
      <c r="W2114" s="39">
        <f t="shared" si="585"/>
        <v>0</v>
      </c>
      <c r="X2114" s="29">
        <f t="shared" si="586"/>
        <v>0</v>
      </c>
      <c r="Y2114" s="40">
        <f t="shared" si="587"/>
        <v>365</v>
      </c>
      <c r="Z2114" s="38">
        <f t="shared" si="588"/>
        <v>46081</v>
      </c>
      <c r="AA2114" s="41">
        <f t="shared" si="589"/>
        <v>181</v>
      </c>
      <c r="AB2114" s="24" t="s">
        <v>113</v>
      </c>
      <c r="AC2114" s="41">
        <f t="shared" si="590"/>
        <v>4448.2106000000003</v>
      </c>
      <c r="AD2114" s="41">
        <v>1</v>
      </c>
      <c r="AE2114" s="72">
        <f>INDEX(SA!$C$2:$G$11,MATCH(Details!S2114,SA!$C$2:$C$11,0),MATCH(Details!V2114,SA!$C$2:$G$2,0))*Y2114/(F2114-E2114+1)</f>
        <v>3769.67</v>
      </c>
      <c r="AF2114" s="41">
        <f t="shared" si="591"/>
        <v>0</v>
      </c>
      <c r="AG2114" s="41">
        <f t="shared" si="592"/>
        <v>0</v>
      </c>
      <c r="AH2114" s="41">
        <f t="shared" si="593"/>
        <v>678.54060000000004</v>
      </c>
      <c r="AI2114" s="60">
        <f t="shared" si="594"/>
        <v>150.7868</v>
      </c>
      <c r="AJ2114" s="60">
        <f t="shared" si="595"/>
        <v>848.17574999999999</v>
      </c>
      <c r="AK2114" s="60">
        <f t="shared" si="596"/>
        <v>1869.3432054794521</v>
      </c>
      <c r="AL2114" s="60">
        <f t="shared" si="597"/>
        <v>1373.9672560273973</v>
      </c>
      <c r="AM2114" s="41">
        <f t="shared" si="598"/>
        <v>1396.7401939726028</v>
      </c>
      <c r="AN2114" s="42">
        <f t="shared" si="599"/>
        <v>45715</v>
      </c>
      <c r="AO2114" s="43">
        <f t="shared" si="600"/>
        <v>3769.67</v>
      </c>
    </row>
    <row r="2115" spans="1:41" s="24" customFormat="1" ht="15.75" customHeight="1" x14ac:dyDescent="0.35">
      <c r="A2115" s="36" t="s">
        <v>27</v>
      </c>
      <c r="B2115" s="36">
        <v>202509</v>
      </c>
      <c r="C2115" s="24" t="s">
        <v>736</v>
      </c>
      <c r="D2115" s="24" t="s">
        <v>119</v>
      </c>
      <c r="E2115" s="62">
        <v>45901</v>
      </c>
      <c r="F2115" s="62">
        <v>46265</v>
      </c>
      <c r="G2115" s="37" t="s">
        <v>2352</v>
      </c>
      <c r="H2115" s="36">
        <v>652507</v>
      </c>
      <c r="I2115" s="63">
        <v>23390</v>
      </c>
      <c r="J2115" s="24" t="s">
        <v>5020</v>
      </c>
      <c r="K2115" s="63">
        <f t="shared" si="583"/>
        <v>45901</v>
      </c>
      <c r="L2115" s="55">
        <f t="shared" si="584"/>
        <v>0.04</v>
      </c>
      <c r="M2115" s="76">
        <v>0.22500000000000001</v>
      </c>
      <c r="N2115" s="62">
        <v>45901</v>
      </c>
      <c r="O2115" s="62">
        <v>46265</v>
      </c>
      <c r="P2115" s="63"/>
      <c r="Q2115" s="63"/>
      <c r="R2115" s="78">
        <v>61</v>
      </c>
      <c r="S2115" s="63" t="str">
        <f>VLOOKUP(R2115,SA!$B$3:$C$11,2,1)</f>
        <v>56-65</v>
      </c>
      <c r="T2115" s="38" t="s">
        <v>98</v>
      </c>
      <c r="U2115" s="24" t="s">
        <v>5747</v>
      </c>
      <c r="V2115" s="24">
        <v>500000</v>
      </c>
      <c r="W2115" s="39">
        <f t="shared" si="585"/>
        <v>0</v>
      </c>
      <c r="X2115" s="29">
        <f t="shared" si="586"/>
        <v>0</v>
      </c>
      <c r="Y2115" s="40">
        <f t="shared" si="587"/>
        <v>365</v>
      </c>
      <c r="Z2115" s="38">
        <f t="shared" si="588"/>
        <v>46081</v>
      </c>
      <c r="AA2115" s="41">
        <f t="shared" si="589"/>
        <v>181</v>
      </c>
      <c r="AB2115" s="24" t="s">
        <v>113</v>
      </c>
      <c r="AC2115" s="41">
        <f t="shared" si="590"/>
        <v>13100.714</v>
      </c>
      <c r="AD2115" s="41">
        <v>1</v>
      </c>
      <c r="AE2115" s="72">
        <f>INDEX(SA!$C$2:$G$11,MATCH(Details!S2115,SA!$C$2:$C$11,0),MATCH(Details!V2115,SA!$C$2:$G$2,0))*Y2115/(F2115-E2115+1)</f>
        <v>11102.3</v>
      </c>
      <c r="AF2115" s="41">
        <f t="shared" si="591"/>
        <v>0</v>
      </c>
      <c r="AG2115" s="41">
        <f t="shared" si="592"/>
        <v>0</v>
      </c>
      <c r="AH2115" s="41">
        <f t="shared" si="593"/>
        <v>1998.4139999999998</v>
      </c>
      <c r="AI2115" s="60">
        <f t="shared" si="594"/>
        <v>444.09199999999998</v>
      </c>
      <c r="AJ2115" s="60">
        <f t="shared" si="595"/>
        <v>2498.0174999999999</v>
      </c>
      <c r="AK2115" s="60">
        <f t="shared" si="596"/>
        <v>5505.5241095890406</v>
      </c>
      <c r="AL2115" s="60">
        <f t="shared" si="597"/>
        <v>4046.5602205479449</v>
      </c>
      <c r="AM2115" s="41">
        <f t="shared" si="598"/>
        <v>4113.6302794520543</v>
      </c>
      <c r="AN2115" s="42">
        <f t="shared" si="599"/>
        <v>45715</v>
      </c>
      <c r="AO2115" s="43">
        <f t="shared" si="600"/>
        <v>11102.3</v>
      </c>
    </row>
    <row r="2116" spans="1:41" s="24" customFormat="1" ht="15.75" customHeight="1" x14ac:dyDescent="0.35">
      <c r="A2116" s="36" t="s">
        <v>27</v>
      </c>
      <c r="B2116" s="36">
        <v>202509</v>
      </c>
      <c r="C2116" s="24" t="s">
        <v>736</v>
      </c>
      <c r="D2116" s="24" t="s">
        <v>119</v>
      </c>
      <c r="E2116" s="62">
        <v>45901</v>
      </c>
      <c r="F2116" s="62">
        <v>46265</v>
      </c>
      <c r="G2116" s="37" t="s">
        <v>2353</v>
      </c>
      <c r="H2116" s="36">
        <v>652507</v>
      </c>
      <c r="I2116" s="63">
        <v>22391</v>
      </c>
      <c r="J2116" s="24" t="s">
        <v>5021</v>
      </c>
      <c r="K2116" s="63">
        <f t="shared" ref="K2116:K2179" si="601">N2116</f>
        <v>45901</v>
      </c>
      <c r="L2116" s="55">
        <f t="shared" ref="L2116:L2179" si="602">IF(K2116&gt;=DATE(2022,4,1),4%,5%)</f>
        <v>0.04</v>
      </c>
      <c r="M2116" s="76">
        <v>0.22500000000000001</v>
      </c>
      <c r="N2116" s="62">
        <v>45901</v>
      </c>
      <c r="O2116" s="62">
        <v>46265</v>
      </c>
      <c r="P2116" s="63"/>
      <c r="Q2116" s="63"/>
      <c r="R2116" s="78">
        <v>64</v>
      </c>
      <c r="S2116" s="63" t="str">
        <f>VLOOKUP(R2116,SA!$B$3:$C$11,2,1)</f>
        <v>56-65</v>
      </c>
      <c r="T2116" s="38" t="s">
        <v>97</v>
      </c>
      <c r="U2116" s="24" t="s">
        <v>5744</v>
      </c>
      <c r="V2116" s="24">
        <v>500000</v>
      </c>
      <c r="W2116" s="39">
        <f t="shared" ref="W2116:W2179" si="603">IF(U2116="self",V2116,0)</f>
        <v>0</v>
      </c>
      <c r="X2116" s="29">
        <f t="shared" ref="X2116:X2179" si="604">IF(U2116="self",1,0)</f>
        <v>0</v>
      </c>
      <c r="Y2116" s="40">
        <f t="shared" ref="Y2116:Y2179" si="605">O2116-N2116+1</f>
        <v>365</v>
      </c>
      <c r="Z2116" s="38">
        <f t="shared" ref="Z2116:Z2179" si="606">$Z$1</f>
        <v>46081</v>
      </c>
      <c r="AA2116" s="41">
        <f t="shared" ref="AA2116:AA2179" si="607">IF(MIN((Z2116-N2116)+1,Y2116)&lt;0,0,MIN((Z2116-N2116)+1,Y2116))</f>
        <v>181</v>
      </c>
      <c r="AB2116" s="24" t="s">
        <v>113</v>
      </c>
      <c r="AC2116" s="41">
        <f t="shared" ref="AC2116:AC2179" si="608">AE2116+AF2116+AG2116+AH2116</f>
        <v>13100.714</v>
      </c>
      <c r="AD2116" s="41">
        <v>1</v>
      </c>
      <c r="AE2116" s="72">
        <f>INDEX(SA!$C$2:$G$11,MATCH(Details!S2116,SA!$C$2:$C$11,0),MATCH(Details!V2116,SA!$C$2:$G$2,0))*Y2116/(F2116-E2116+1)</f>
        <v>11102.3</v>
      </c>
      <c r="AF2116" s="41">
        <f t="shared" ref="AF2116:AF2179" si="609">IF(AB2116="Karnataka",AE2116*9%,0)</f>
        <v>0</v>
      </c>
      <c r="AG2116" s="41">
        <f t="shared" ref="AG2116:AG2179" si="610">IF(AB2116="Karnataka",AE2116*9%,0)</f>
        <v>0</v>
      </c>
      <c r="AH2116" s="41">
        <f t="shared" ref="AH2116:AH2179" si="611">IF(AF2116+AG2116&gt;0,0,AE2116*18%)</f>
        <v>1998.4139999999998</v>
      </c>
      <c r="AI2116" s="60">
        <f t="shared" ref="AI2116:AI2179" si="612">AE2116*L2116</f>
        <v>444.09199999999998</v>
      </c>
      <c r="AJ2116" s="60">
        <f t="shared" ref="AJ2116:AJ2179" si="613">$AE2116*M2116</f>
        <v>2498.0174999999999</v>
      </c>
      <c r="AK2116" s="60">
        <f t="shared" ref="AK2116:AK2179" si="614">(AE2116)*AA2116/Y2116</f>
        <v>5505.5241095890406</v>
      </c>
      <c r="AL2116" s="60">
        <f t="shared" ref="AL2116:AL2179" si="615">AK2116*(1-L2116-M2116)</f>
        <v>4046.5602205479449</v>
      </c>
      <c r="AM2116" s="41">
        <f t="shared" ref="AM2116:AM2179" si="616">AE2116-AI2116-AL2116-AJ2116</f>
        <v>4113.6302794520543</v>
      </c>
      <c r="AN2116" s="42">
        <f t="shared" ref="AN2116:AN2179" si="617">Z2116-366</f>
        <v>45715</v>
      </c>
      <c r="AO2116" s="43">
        <f t="shared" ref="AO2116:AO2179" si="618">IF(AND(O2116&gt;Z2116,N2116&gt;AN2116),AE2116,0)</f>
        <v>11102.3</v>
      </c>
    </row>
    <row r="2117" spans="1:41" s="24" customFormat="1" ht="15.75" customHeight="1" x14ac:dyDescent="0.35">
      <c r="A2117" s="36" t="s">
        <v>27</v>
      </c>
      <c r="B2117" s="36">
        <v>202509</v>
      </c>
      <c r="C2117" s="24" t="s">
        <v>736</v>
      </c>
      <c r="D2117" s="24" t="s">
        <v>119</v>
      </c>
      <c r="E2117" s="62">
        <v>45901</v>
      </c>
      <c r="F2117" s="62">
        <v>46265</v>
      </c>
      <c r="G2117" s="37" t="s">
        <v>2354</v>
      </c>
      <c r="H2117" s="36">
        <v>652509</v>
      </c>
      <c r="I2117" s="63">
        <v>34040</v>
      </c>
      <c r="J2117" s="24" t="s">
        <v>5022</v>
      </c>
      <c r="K2117" s="63">
        <f t="shared" si="601"/>
        <v>45901</v>
      </c>
      <c r="L2117" s="55">
        <f t="shared" si="602"/>
        <v>0.04</v>
      </c>
      <c r="M2117" s="76">
        <v>0.22500000000000001</v>
      </c>
      <c r="N2117" s="62">
        <v>45901</v>
      </c>
      <c r="O2117" s="62">
        <v>46265</v>
      </c>
      <c r="P2117" s="63"/>
      <c r="Q2117" s="63"/>
      <c r="R2117" s="78">
        <v>32</v>
      </c>
      <c r="S2117" s="63" t="str">
        <f>VLOOKUP(R2117,SA!$B$3:$C$11,2,1)</f>
        <v>26-35</v>
      </c>
      <c r="T2117" s="38" t="s">
        <v>98</v>
      </c>
      <c r="U2117" s="24" t="s">
        <v>5743</v>
      </c>
      <c r="V2117" s="24">
        <v>500000</v>
      </c>
      <c r="W2117" s="39">
        <f t="shared" si="603"/>
        <v>0</v>
      </c>
      <c r="X2117" s="29">
        <f t="shared" si="604"/>
        <v>0</v>
      </c>
      <c r="Y2117" s="40">
        <f t="shared" si="605"/>
        <v>365</v>
      </c>
      <c r="Z2117" s="38">
        <f t="shared" si="606"/>
        <v>46081</v>
      </c>
      <c r="AA2117" s="41">
        <f t="shared" si="607"/>
        <v>181</v>
      </c>
      <c r="AB2117" s="24" t="s">
        <v>113</v>
      </c>
      <c r="AC2117" s="41">
        <f t="shared" si="608"/>
        <v>4986.3141999999998</v>
      </c>
      <c r="AD2117" s="41">
        <v>1</v>
      </c>
      <c r="AE2117" s="72">
        <f>INDEX(SA!$C$2:$G$11,MATCH(Details!S2117,SA!$C$2:$C$11,0),MATCH(Details!V2117,SA!$C$2:$G$2,0))*Y2117/(F2117-E2117+1)</f>
        <v>4225.6899999999996</v>
      </c>
      <c r="AF2117" s="41">
        <f t="shared" si="609"/>
        <v>0</v>
      </c>
      <c r="AG2117" s="41">
        <f t="shared" si="610"/>
        <v>0</v>
      </c>
      <c r="AH2117" s="41">
        <f t="shared" si="611"/>
        <v>760.62419999999986</v>
      </c>
      <c r="AI2117" s="60">
        <f t="shared" si="612"/>
        <v>169.02759999999998</v>
      </c>
      <c r="AJ2117" s="60">
        <f t="shared" si="613"/>
        <v>950.78024999999991</v>
      </c>
      <c r="AK2117" s="60">
        <f t="shared" si="614"/>
        <v>2095.479150684931</v>
      </c>
      <c r="AL2117" s="60">
        <f t="shared" si="615"/>
        <v>1540.1771757534243</v>
      </c>
      <c r="AM2117" s="41">
        <f t="shared" si="616"/>
        <v>1565.7049742465756</v>
      </c>
      <c r="AN2117" s="42">
        <f t="shared" si="617"/>
        <v>45715</v>
      </c>
      <c r="AO2117" s="43">
        <f t="shared" si="618"/>
        <v>4225.6899999999996</v>
      </c>
    </row>
    <row r="2118" spans="1:41" s="24" customFormat="1" ht="15.75" customHeight="1" x14ac:dyDescent="0.35">
      <c r="A2118" s="36" t="s">
        <v>27</v>
      </c>
      <c r="B2118" s="36">
        <v>202509</v>
      </c>
      <c r="C2118" s="24" t="s">
        <v>736</v>
      </c>
      <c r="D2118" s="24" t="s">
        <v>119</v>
      </c>
      <c r="E2118" s="62">
        <v>45901</v>
      </c>
      <c r="F2118" s="62">
        <v>46265</v>
      </c>
      <c r="G2118" s="37" t="s">
        <v>2355</v>
      </c>
      <c r="H2118" s="36">
        <v>652509</v>
      </c>
      <c r="I2118" s="63">
        <v>42487</v>
      </c>
      <c r="J2118" s="24" t="s">
        <v>5023</v>
      </c>
      <c r="K2118" s="63">
        <f t="shared" si="601"/>
        <v>45901</v>
      </c>
      <c r="L2118" s="55">
        <f t="shared" si="602"/>
        <v>0.04</v>
      </c>
      <c r="M2118" s="76">
        <v>0.22500000000000001</v>
      </c>
      <c r="N2118" s="62">
        <v>45901</v>
      </c>
      <c r="O2118" s="62">
        <v>46265</v>
      </c>
      <c r="P2118" s="63"/>
      <c r="Q2118" s="63"/>
      <c r="R2118" s="78">
        <v>9</v>
      </c>
      <c r="S2118" s="63" t="str">
        <f>VLOOKUP(R2118,SA!$B$3:$C$11,2,1)</f>
        <v>0-25</v>
      </c>
      <c r="T2118" s="38" t="s">
        <v>97</v>
      </c>
      <c r="U2118" s="24" t="s">
        <v>5745</v>
      </c>
      <c r="V2118" s="24">
        <v>500000</v>
      </c>
      <c r="W2118" s="39">
        <f t="shared" si="603"/>
        <v>0</v>
      </c>
      <c r="X2118" s="29">
        <f t="shared" si="604"/>
        <v>0</v>
      </c>
      <c r="Y2118" s="40">
        <f t="shared" si="605"/>
        <v>365</v>
      </c>
      <c r="Z2118" s="38">
        <f t="shared" si="606"/>
        <v>46081</v>
      </c>
      <c r="AA2118" s="41">
        <f t="shared" si="607"/>
        <v>181</v>
      </c>
      <c r="AB2118" s="24" t="s">
        <v>113</v>
      </c>
      <c r="AC2118" s="41">
        <f t="shared" si="608"/>
        <v>4448.2106000000003</v>
      </c>
      <c r="AD2118" s="41">
        <v>1</v>
      </c>
      <c r="AE2118" s="72">
        <f>INDEX(SA!$C$2:$G$11,MATCH(Details!S2118,SA!$C$2:$C$11,0),MATCH(Details!V2118,SA!$C$2:$G$2,0))*Y2118/(F2118-E2118+1)</f>
        <v>3769.67</v>
      </c>
      <c r="AF2118" s="41">
        <f t="shared" si="609"/>
        <v>0</v>
      </c>
      <c r="AG2118" s="41">
        <f t="shared" si="610"/>
        <v>0</v>
      </c>
      <c r="AH2118" s="41">
        <f t="shared" si="611"/>
        <v>678.54060000000004</v>
      </c>
      <c r="AI2118" s="60">
        <f t="shared" si="612"/>
        <v>150.7868</v>
      </c>
      <c r="AJ2118" s="60">
        <f t="shared" si="613"/>
        <v>848.17574999999999</v>
      </c>
      <c r="AK2118" s="60">
        <f t="shared" si="614"/>
        <v>1869.3432054794521</v>
      </c>
      <c r="AL2118" s="60">
        <f t="shared" si="615"/>
        <v>1373.9672560273973</v>
      </c>
      <c r="AM2118" s="41">
        <f t="shared" si="616"/>
        <v>1396.7401939726028</v>
      </c>
      <c r="AN2118" s="42">
        <f t="shared" si="617"/>
        <v>45715</v>
      </c>
      <c r="AO2118" s="43">
        <f t="shared" si="618"/>
        <v>3769.67</v>
      </c>
    </row>
    <row r="2119" spans="1:41" s="24" customFormat="1" ht="15.75" customHeight="1" x14ac:dyDescent="0.35">
      <c r="A2119" s="36" t="s">
        <v>27</v>
      </c>
      <c r="B2119" s="36">
        <v>202509</v>
      </c>
      <c r="C2119" s="24" t="s">
        <v>736</v>
      </c>
      <c r="D2119" s="24" t="s">
        <v>119</v>
      </c>
      <c r="E2119" s="62">
        <v>45901</v>
      </c>
      <c r="F2119" s="62">
        <v>46265</v>
      </c>
      <c r="G2119" s="37" t="s">
        <v>2356</v>
      </c>
      <c r="H2119" s="36">
        <v>652509</v>
      </c>
      <c r="I2119" s="63">
        <v>19400</v>
      </c>
      <c r="J2119" s="24" t="s">
        <v>5024</v>
      </c>
      <c r="K2119" s="63">
        <f t="shared" si="601"/>
        <v>45901</v>
      </c>
      <c r="L2119" s="55">
        <f t="shared" si="602"/>
        <v>0.04</v>
      </c>
      <c r="M2119" s="76">
        <v>0.22500000000000001</v>
      </c>
      <c r="N2119" s="62">
        <v>45901</v>
      </c>
      <c r="O2119" s="62">
        <v>46265</v>
      </c>
      <c r="P2119" s="63"/>
      <c r="Q2119" s="63"/>
      <c r="R2119" s="78">
        <v>72</v>
      </c>
      <c r="S2119" s="63" t="str">
        <f>VLOOKUP(R2119,SA!$B$3:$C$11,2,1)</f>
        <v>71-75</v>
      </c>
      <c r="T2119" s="38" t="s">
        <v>97</v>
      </c>
      <c r="U2119" s="24" t="s">
        <v>5744</v>
      </c>
      <c r="V2119" s="24">
        <v>500000</v>
      </c>
      <c r="W2119" s="39">
        <f t="shared" si="603"/>
        <v>0</v>
      </c>
      <c r="X2119" s="29">
        <f t="shared" si="604"/>
        <v>0</v>
      </c>
      <c r="Y2119" s="40">
        <f t="shared" si="605"/>
        <v>365</v>
      </c>
      <c r="Z2119" s="38">
        <f t="shared" si="606"/>
        <v>46081</v>
      </c>
      <c r="AA2119" s="41">
        <f t="shared" si="607"/>
        <v>181</v>
      </c>
      <c r="AB2119" s="24" t="s">
        <v>113</v>
      </c>
      <c r="AC2119" s="41">
        <f t="shared" si="608"/>
        <v>23735.924199999998</v>
      </c>
      <c r="AD2119" s="41">
        <v>1</v>
      </c>
      <c r="AE2119" s="72">
        <f>INDEX(SA!$C$2:$G$11,MATCH(Details!S2119,SA!$C$2:$C$11,0),MATCH(Details!V2119,SA!$C$2:$G$2,0))*Y2119/(F2119-E2119+1)</f>
        <v>20115.189999999999</v>
      </c>
      <c r="AF2119" s="41">
        <f t="shared" si="609"/>
        <v>0</v>
      </c>
      <c r="AG2119" s="41">
        <f t="shared" si="610"/>
        <v>0</v>
      </c>
      <c r="AH2119" s="41">
        <f t="shared" si="611"/>
        <v>3620.7341999999994</v>
      </c>
      <c r="AI2119" s="60">
        <f t="shared" si="612"/>
        <v>804.60759999999993</v>
      </c>
      <c r="AJ2119" s="60">
        <f t="shared" si="613"/>
        <v>4525.9177499999996</v>
      </c>
      <c r="AK2119" s="60">
        <f t="shared" si="614"/>
        <v>9974.9298356164381</v>
      </c>
      <c r="AL2119" s="60">
        <f t="shared" si="615"/>
        <v>7331.5734291780818</v>
      </c>
      <c r="AM2119" s="41">
        <f t="shared" si="616"/>
        <v>7453.091220821917</v>
      </c>
      <c r="AN2119" s="42">
        <f t="shared" si="617"/>
        <v>45715</v>
      </c>
      <c r="AO2119" s="43">
        <f t="shared" si="618"/>
        <v>20115.189999999999</v>
      </c>
    </row>
    <row r="2120" spans="1:41" s="24" customFormat="1" ht="15.75" customHeight="1" x14ac:dyDescent="0.35">
      <c r="A2120" s="36" t="s">
        <v>27</v>
      </c>
      <c r="B2120" s="36">
        <v>202509</v>
      </c>
      <c r="C2120" s="24" t="s">
        <v>736</v>
      </c>
      <c r="D2120" s="24" t="s">
        <v>119</v>
      </c>
      <c r="E2120" s="62">
        <v>45901</v>
      </c>
      <c r="F2120" s="62">
        <v>46265</v>
      </c>
      <c r="G2120" s="37" t="s">
        <v>2357</v>
      </c>
      <c r="H2120" s="36">
        <v>652509</v>
      </c>
      <c r="I2120" s="63">
        <v>23012</v>
      </c>
      <c r="J2120" s="24" t="s">
        <v>5025</v>
      </c>
      <c r="K2120" s="63">
        <f t="shared" si="601"/>
        <v>45901</v>
      </c>
      <c r="L2120" s="55">
        <f t="shared" si="602"/>
        <v>0.04</v>
      </c>
      <c r="M2120" s="76">
        <v>0.22500000000000001</v>
      </c>
      <c r="N2120" s="62">
        <v>45901</v>
      </c>
      <c r="O2120" s="62">
        <v>46265</v>
      </c>
      <c r="P2120" s="63"/>
      <c r="Q2120" s="63"/>
      <c r="R2120" s="78">
        <v>62</v>
      </c>
      <c r="S2120" s="63" t="str">
        <f>VLOOKUP(R2120,SA!$B$3:$C$11,2,1)</f>
        <v>56-65</v>
      </c>
      <c r="T2120" s="38" t="s">
        <v>98</v>
      </c>
      <c r="U2120" s="24" t="s">
        <v>5747</v>
      </c>
      <c r="V2120" s="24">
        <v>500000</v>
      </c>
      <c r="W2120" s="39">
        <f t="shared" si="603"/>
        <v>0</v>
      </c>
      <c r="X2120" s="29">
        <f t="shared" si="604"/>
        <v>0</v>
      </c>
      <c r="Y2120" s="40">
        <f t="shared" si="605"/>
        <v>365</v>
      </c>
      <c r="Z2120" s="38">
        <f t="shared" si="606"/>
        <v>46081</v>
      </c>
      <c r="AA2120" s="41">
        <f t="shared" si="607"/>
        <v>181</v>
      </c>
      <c r="AB2120" s="24" t="s">
        <v>113</v>
      </c>
      <c r="AC2120" s="41">
        <f t="shared" si="608"/>
        <v>13100.714</v>
      </c>
      <c r="AD2120" s="41">
        <v>1</v>
      </c>
      <c r="AE2120" s="72">
        <f>INDEX(SA!$C$2:$G$11,MATCH(Details!S2120,SA!$C$2:$C$11,0),MATCH(Details!V2120,SA!$C$2:$G$2,0))*Y2120/(F2120-E2120+1)</f>
        <v>11102.3</v>
      </c>
      <c r="AF2120" s="41">
        <f t="shared" si="609"/>
        <v>0</v>
      </c>
      <c r="AG2120" s="41">
        <f t="shared" si="610"/>
        <v>0</v>
      </c>
      <c r="AH2120" s="41">
        <f t="shared" si="611"/>
        <v>1998.4139999999998</v>
      </c>
      <c r="AI2120" s="60">
        <f t="shared" si="612"/>
        <v>444.09199999999998</v>
      </c>
      <c r="AJ2120" s="60">
        <f t="shared" si="613"/>
        <v>2498.0174999999999</v>
      </c>
      <c r="AK2120" s="60">
        <f t="shared" si="614"/>
        <v>5505.5241095890406</v>
      </c>
      <c r="AL2120" s="60">
        <f t="shared" si="615"/>
        <v>4046.5602205479449</v>
      </c>
      <c r="AM2120" s="41">
        <f t="shared" si="616"/>
        <v>4113.6302794520543</v>
      </c>
      <c r="AN2120" s="42">
        <f t="shared" si="617"/>
        <v>45715</v>
      </c>
      <c r="AO2120" s="43">
        <f t="shared" si="618"/>
        <v>11102.3</v>
      </c>
    </row>
    <row r="2121" spans="1:41" s="24" customFormat="1" ht="15.75" customHeight="1" x14ac:dyDescent="0.35">
      <c r="A2121" s="36" t="s">
        <v>27</v>
      </c>
      <c r="B2121" s="36">
        <v>202509</v>
      </c>
      <c r="C2121" s="24" t="s">
        <v>736</v>
      </c>
      <c r="D2121" s="24" t="s">
        <v>119</v>
      </c>
      <c r="E2121" s="62">
        <v>45901</v>
      </c>
      <c r="F2121" s="62">
        <v>46265</v>
      </c>
      <c r="G2121" s="37" t="s">
        <v>2358</v>
      </c>
      <c r="H2121" s="36">
        <v>652509</v>
      </c>
      <c r="I2121" s="63">
        <v>44998</v>
      </c>
      <c r="J2121" s="24" t="s">
        <v>5026</v>
      </c>
      <c r="K2121" s="63">
        <f t="shared" si="601"/>
        <v>45901</v>
      </c>
      <c r="L2121" s="55">
        <f t="shared" si="602"/>
        <v>0.04</v>
      </c>
      <c r="M2121" s="76">
        <v>0.22500000000000001</v>
      </c>
      <c r="N2121" s="62">
        <v>45901</v>
      </c>
      <c r="O2121" s="62">
        <v>46265</v>
      </c>
      <c r="P2121" s="63"/>
      <c r="Q2121" s="63"/>
      <c r="R2121" s="78">
        <v>2</v>
      </c>
      <c r="S2121" s="63" t="str">
        <f>VLOOKUP(R2121,SA!$B$3:$C$11,2,1)</f>
        <v>0-25</v>
      </c>
      <c r="T2121" s="38" t="s">
        <v>97</v>
      </c>
      <c r="U2121" s="24" t="s">
        <v>5745</v>
      </c>
      <c r="V2121" s="24">
        <v>500000</v>
      </c>
      <c r="W2121" s="39">
        <f t="shared" si="603"/>
        <v>0</v>
      </c>
      <c r="X2121" s="29">
        <f t="shared" si="604"/>
        <v>0</v>
      </c>
      <c r="Y2121" s="40">
        <f t="shared" si="605"/>
        <v>365</v>
      </c>
      <c r="Z2121" s="38">
        <f t="shared" si="606"/>
        <v>46081</v>
      </c>
      <c r="AA2121" s="41">
        <f t="shared" si="607"/>
        <v>181</v>
      </c>
      <c r="AB2121" s="24" t="s">
        <v>113</v>
      </c>
      <c r="AC2121" s="41">
        <f t="shared" si="608"/>
        <v>4448.2106000000003</v>
      </c>
      <c r="AD2121" s="41">
        <v>1</v>
      </c>
      <c r="AE2121" s="72">
        <f>INDEX(SA!$C$2:$G$11,MATCH(Details!S2121,SA!$C$2:$C$11,0),MATCH(Details!V2121,SA!$C$2:$G$2,0))*Y2121/(F2121-E2121+1)</f>
        <v>3769.67</v>
      </c>
      <c r="AF2121" s="41">
        <f t="shared" si="609"/>
        <v>0</v>
      </c>
      <c r="AG2121" s="41">
        <f t="shared" si="610"/>
        <v>0</v>
      </c>
      <c r="AH2121" s="41">
        <f t="shared" si="611"/>
        <v>678.54060000000004</v>
      </c>
      <c r="AI2121" s="60">
        <f t="shared" si="612"/>
        <v>150.7868</v>
      </c>
      <c r="AJ2121" s="60">
        <f t="shared" si="613"/>
        <v>848.17574999999999</v>
      </c>
      <c r="AK2121" s="60">
        <f t="shared" si="614"/>
        <v>1869.3432054794521</v>
      </c>
      <c r="AL2121" s="60">
        <f t="shared" si="615"/>
        <v>1373.9672560273973</v>
      </c>
      <c r="AM2121" s="41">
        <f t="shared" si="616"/>
        <v>1396.7401939726028</v>
      </c>
      <c r="AN2121" s="42">
        <f t="shared" si="617"/>
        <v>45715</v>
      </c>
      <c r="AO2121" s="43">
        <f t="shared" si="618"/>
        <v>3769.67</v>
      </c>
    </row>
    <row r="2122" spans="1:41" s="24" customFormat="1" ht="15.75" customHeight="1" x14ac:dyDescent="0.35">
      <c r="A2122" s="36" t="s">
        <v>27</v>
      </c>
      <c r="B2122" s="36">
        <v>202509</v>
      </c>
      <c r="C2122" s="24" t="s">
        <v>736</v>
      </c>
      <c r="D2122" s="24" t="s">
        <v>119</v>
      </c>
      <c r="E2122" s="62">
        <v>45901</v>
      </c>
      <c r="F2122" s="62">
        <v>46265</v>
      </c>
      <c r="G2122" s="37" t="s">
        <v>560</v>
      </c>
      <c r="H2122" s="36">
        <v>652509</v>
      </c>
      <c r="I2122" s="63">
        <v>32042</v>
      </c>
      <c r="J2122" s="24" t="s">
        <v>5027</v>
      </c>
      <c r="K2122" s="63">
        <f t="shared" si="601"/>
        <v>45901</v>
      </c>
      <c r="L2122" s="55">
        <f t="shared" si="602"/>
        <v>0.04</v>
      </c>
      <c r="M2122" s="76">
        <v>0.22500000000000001</v>
      </c>
      <c r="N2122" s="62">
        <v>45901</v>
      </c>
      <c r="O2122" s="62">
        <v>46265</v>
      </c>
      <c r="P2122" s="63"/>
      <c r="Q2122" s="63"/>
      <c r="R2122" s="78">
        <v>37</v>
      </c>
      <c r="S2122" s="63" t="str">
        <f>VLOOKUP(R2122,SA!$B$3:$C$11,2,1)</f>
        <v>36-45</v>
      </c>
      <c r="T2122" s="38" t="s">
        <v>97</v>
      </c>
      <c r="U2122" s="24" t="s">
        <v>56</v>
      </c>
      <c r="V2122" s="24">
        <v>500000</v>
      </c>
      <c r="W2122" s="39">
        <f t="shared" si="603"/>
        <v>500000</v>
      </c>
      <c r="X2122" s="29">
        <f t="shared" si="604"/>
        <v>1</v>
      </c>
      <c r="Y2122" s="40">
        <f t="shared" si="605"/>
        <v>365</v>
      </c>
      <c r="Z2122" s="38">
        <f t="shared" si="606"/>
        <v>46081</v>
      </c>
      <c r="AA2122" s="41">
        <f t="shared" si="607"/>
        <v>181</v>
      </c>
      <c r="AB2122" s="24" t="s">
        <v>113</v>
      </c>
      <c r="AC2122" s="41">
        <f t="shared" si="608"/>
        <v>6046.1902</v>
      </c>
      <c r="AD2122" s="41">
        <v>1</v>
      </c>
      <c r="AE2122" s="72">
        <f>INDEX(SA!$C$2:$G$11,MATCH(Details!S2122,SA!$C$2:$C$11,0),MATCH(Details!V2122,SA!$C$2:$G$2,0))*Y2122/(F2122-E2122+1)</f>
        <v>5123.8900000000003</v>
      </c>
      <c r="AF2122" s="41">
        <f t="shared" si="609"/>
        <v>0</v>
      </c>
      <c r="AG2122" s="41">
        <f t="shared" si="610"/>
        <v>0</v>
      </c>
      <c r="AH2122" s="41">
        <f t="shared" si="611"/>
        <v>922.30020000000002</v>
      </c>
      <c r="AI2122" s="60">
        <f t="shared" si="612"/>
        <v>204.9556</v>
      </c>
      <c r="AJ2122" s="60">
        <f t="shared" si="613"/>
        <v>1152.8752500000001</v>
      </c>
      <c r="AK2122" s="60">
        <f t="shared" si="614"/>
        <v>2540.8879178082193</v>
      </c>
      <c r="AL2122" s="60">
        <f t="shared" si="615"/>
        <v>1867.5526195890411</v>
      </c>
      <c r="AM2122" s="41">
        <f t="shared" si="616"/>
        <v>1898.5065304109589</v>
      </c>
      <c r="AN2122" s="42">
        <f t="shared" si="617"/>
        <v>45715</v>
      </c>
      <c r="AO2122" s="43">
        <f t="shared" si="618"/>
        <v>5123.8900000000003</v>
      </c>
    </row>
    <row r="2123" spans="1:41" s="24" customFormat="1" ht="15.75" customHeight="1" x14ac:dyDescent="0.35">
      <c r="A2123" s="36" t="s">
        <v>27</v>
      </c>
      <c r="B2123" s="36">
        <v>202509</v>
      </c>
      <c r="C2123" s="24" t="s">
        <v>736</v>
      </c>
      <c r="D2123" s="24" t="s">
        <v>119</v>
      </c>
      <c r="E2123" s="62">
        <v>45901</v>
      </c>
      <c r="F2123" s="62">
        <v>46265</v>
      </c>
      <c r="G2123" s="37" t="s">
        <v>2359</v>
      </c>
      <c r="H2123" s="36">
        <v>652510</v>
      </c>
      <c r="I2123" s="63">
        <v>22647</v>
      </c>
      <c r="J2123" s="24" t="s">
        <v>5028</v>
      </c>
      <c r="K2123" s="63">
        <f t="shared" si="601"/>
        <v>45901</v>
      </c>
      <c r="L2123" s="55">
        <f t="shared" si="602"/>
        <v>0.04</v>
      </c>
      <c r="M2123" s="76">
        <v>0.22500000000000001</v>
      </c>
      <c r="N2123" s="62">
        <v>45901</v>
      </c>
      <c r="O2123" s="62">
        <v>46265</v>
      </c>
      <c r="P2123" s="63"/>
      <c r="Q2123" s="63"/>
      <c r="R2123" s="78">
        <v>63</v>
      </c>
      <c r="S2123" s="63" t="str">
        <f>VLOOKUP(R2123,SA!$B$3:$C$11,2,1)</f>
        <v>56-65</v>
      </c>
      <c r="T2123" s="38" t="s">
        <v>97</v>
      </c>
      <c r="U2123" s="24" t="s">
        <v>5744</v>
      </c>
      <c r="V2123" s="24">
        <v>400000</v>
      </c>
      <c r="W2123" s="39">
        <f t="shared" si="603"/>
        <v>0</v>
      </c>
      <c r="X2123" s="29">
        <f t="shared" si="604"/>
        <v>0</v>
      </c>
      <c r="Y2123" s="40">
        <f t="shared" si="605"/>
        <v>365</v>
      </c>
      <c r="Z2123" s="38">
        <f t="shared" si="606"/>
        <v>46081</v>
      </c>
      <c r="AA2123" s="41">
        <f t="shared" si="607"/>
        <v>181</v>
      </c>
      <c r="AB2123" s="24" t="s">
        <v>113</v>
      </c>
      <c r="AC2123" s="41">
        <f t="shared" si="608"/>
        <v>11909.7282</v>
      </c>
      <c r="AD2123" s="41">
        <v>1</v>
      </c>
      <c r="AE2123" s="72">
        <f>INDEX(SA!$C$2:$G$11,MATCH(Details!S2123,SA!$C$2:$C$11,0),MATCH(Details!V2123,SA!$C$2:$G$2,0))*Y2123/(F2123-E2123+1)</f>
        <v>10092.99</v>
      </c>
      <c r="AF2123" s="41">
        <f t="shared" si="609"/>
        <v>0</v>
      </c>
      <c r="AG2123" s="41">
        <f t="shared" si="610"/>
        <v>0</v>
      </c>
      <c r="AH2123" s="41">
        <f t="shared" si="611"/>
        <v>1816.7382</v>
      </c>
      <c r="AI2123" s="60">
        <f t="shared" si="612"/>
        <v>403.71960000000001</v>
      </c>
      <c r="AJ2123" s="60">
        <f t="shared" si="613"/>
        <v>2270.9227500000002</v>
      </c>
      <c r="AK2123" s="60">
        <f t="shared" si="614"/>
        <v>5005.0169589041097</v>
      </c>
      <c r="AL2123" s="60">
        <f t="shared" si="615"/>
        <v>3678.6874647945206</v>
      </c>
      <c r="AM2123" s="41">
        <f t="shared" si="616"/>
        <v>3739.6601852054787</v>
      </c>
      <c r="AN2123" s="42">
        <f t="shared" si="617"/>
        <v>45715</v>
      </c>
      <c r="AO2123" s="43">
        <f t="shared" si="618"/>
        <v>10092.99</v>
      </c>
    </row>
    <row r="2124" spans="1:41" s="24" customFormat="1" ht="15.75" customHeight="1" x14ac:dyDescent="0.35">
      <c r="A2124" s="36" t="s">
        <v>27</v>
      </c>
      <c r="B2124" s="36">
        <v>202509</v>
      </c>
      <c r="C2124" s="24" t="s">
        <v>736</v>
      </c>
      <c r="D2124" s="24" t="s">
        <v>119</v>
      </c>
      <c r="E2124" s="62">
        <v>45901</v>
      </c>
      <c r="F2124" s="62">
        <v>46265</v>
      </c>
      <c r="G2124" s="37" t="s">
        <v>2360</v>
      </c>
      <c r="H2124" s="36">
        <v>652510</v>
      </c>
      <c r="I2124" s="63">
        <v>24101</v>
      </c>
      <c r="J2124" s="24" t="s">
        <v>5029</v>
      </c>
      <c r="K2124" s="63">
        <f t="shared" si="601"/>
        <v>45901</v>
      </c>
      <c r="L2124" s="55">
        <f t="shared" si="602"/>
        <v>0.04</v>
      </c>
      <c r="M2124" s="76">
        <v>0.22500000000000001</v>
      </c>
      <c r="N2124" s="62">
        <v>45901</v>
      </c>
      <c r="O2124" s="62">
        <v>46265</v>
      </c>
      <c r="P2124" s="63"/>
      <c r="Q2124" s="63"/>
      <c r="R2124" s="78">
        <v>59</v>
      </c>
      <c r="S2124" s="63" t="str">
        <f>VLOOKUP(R2124,SA!$B$3:$C$11,2,1)</f>
        <v>56-65</v>
      </c>
      <c r="T2124" s="38" t="s">
        <v>98</v>
      </c>
      <c r="U2124" s="24" t="s">
        <v>5747</v>
      </c>
      <c r="V2124" s="24">
        <v>400000</v>
      </c>
      <c r="W2124" s="39">
        <f t="shared" si="603"/>
        <v>0</v>
      </c>
      <c r="X2124" s="29">
        <f t="shared" si="604"/>
        <v>0</v>
      </c>
      <c r="Y2124" s="40">
        <f t="shared" si="605"/>
        <v>365</v>
      </c>
      <c r="Z2124" s="38">
        <f t="shared" si="606"/>
        <v>46081</v>
      </c>
      <c r="AA2124" s="41">
        <f t="shared" si="607"/>
        <v>181</v>
      </c>
      <c r="AB2124" s="24" t="s">
        <v>113</v>
      </c>
      <c r="AC2124" s="41">
        <f t="shared" si="608"/>
        <v>11909.7282</v>
      </c>
      <c r="AD2124" s="41">
        <v>1</v>
      </c>
      <c r="AE2124" s="72">
        <f>INDEX(SA!$C$2:$G$11,MATCH(Details!S2124,SA!$C$2:$C$11,0),MATCH(Details!V2124,SA!$C$2:$G$2,0))*Y2124/(F2124-E2124+1)</f>
        <v>10092.99</v>
      </c>
      <c r="AF2124" s="41">
        <f t="shared" si="609"/>
        <v>0</v>
      </c>
      <c r="AG2124" s="41">
        <f t="shared" si="610"/>
        <v>0</v>
      </c>
      <c r="AH2124" s="41">
        <f t="shared" si="611"/>
        <v>1816.7382</v>
      </c>
      <c r="AI2124" s="60">
        <f t="shared" si="612"/>
        <v>403.71960000000001</v>
      </c>
      <c r="AJ2124" s="60">
        <f t="shared" si="613"/>
        <v>2270.9227500000002</v>
      </c>
      <c r="AK2124" s="60">
        <f t="shared" si="614"/>
        <v>5005.0169589041097</v>
      </c>
      <c r="AL2124" s="60">
        <f t="shared" si="615"/>
        <v>3678.6874647945206</v>
      </c>
      <c r="AM2124" s="41">
        <f t="shared" si="616"/>
        <v>3739.6601852054787</v>
      </c>
      <c r="AN2124" s="42">
        <f t="shared" si="617"/>
        <v>45715</v>
      </c>
      <c r="AO2124" s="43">
        <f t="shared" si="618"/>
        <v>10092.99</v>
      </c>
    </row>
    <row r="2125" spans="1:41" s="24" customFormat="1" ht="15.75" customHeight="1" x14ac:dyDescent="0.35">
      <c r="A2125" s="36" t="s">
        <v>27</v>
      </c>
      <c r="B2125" s="36">
        <v>202509</v>
      </c>
      <c r="C2125" s="24" t="s">
        <v>736</v>
      </c>
      <c r="D2125" s="24" t="s">
        <v>119</v>
      </c>
      <c r="E2125" s="62">
        <v>45901</v>
      </c>
      <c r="F2125" s="62">
        <v>46265</v>
      </c>
      <c r="G2125" s="37" t="s">
        <v>562</v>
      </c>
      <c r="H2125" s="36">
        <v>652510</v>
      </c>
      <c r="I2125" s="63">
        <v>35424</v>
      </c>
      <c r="J2125" s="24" t="s">
        <v>5030</v>
      </c>
      <c r="K2125" s="63">
        <f t="shared" si="601"/>
        <v>45901</v>
      </c>
      <c r="L2125" s="55">
        <f t="shared" si="602"/>
        <v>0.04</v>
      </c>
      <c r="M2125" s="76">
        <v>0.22500000000000001</v>
      </c>
      <c r="N2125" s="62">
        <v>45901</v>
      </c>
      <c r="O2125" s="62">
        <v>46265</v>
      </c>
      <c r="P2125" s="63"/>
      <c r="Q2125" s="63"/>
      <c r="R2125" s="78">
        <v>28</v>
      </c>
      <c r="S2125" s="63" t="str">
        <f>VLOOKUP(R2125,SA!$B$3:$C$11,2,1)</f>
        <v>26-35</v>
      </c>
      <c r="T2125" s="38" t="s">
        <v>97</v>
      </c>
      <c r="U2125" s="24" t="s">
        <v>56</v>
      </c>
      <c r="V2125" s="24">
        <v>400000</v>
      </c>
      <c r="W2125" s="39">
        <f t="shared" si="603"/>
        <v>400000</v>
      </c>
      <c r="X2125" s="29">
        <f t="shared" si="604"/>
        <v>1</v>
      </c>
      <c r="Y2125" s="40">
        <f t="shared" si="605"/>
        <v>365</v>
      </c>
      <c r="Z2125" s="38">
        <f t="shared" si="606"/>
        <v>46081</v>
      </c>
      <c r="AA2125" s="41">
        <f t="shared" si="607"/>
        <v>181</v>
      </c>
      <c r="AB2125" s="24" t="s">
        <v>113</v>
      </c>
      <c r="AC2125" s="41">
        <f t="shared" si="608"/>
        <v>4533.0290000000005</v>
      </c>
      <c r="AD2125" s="41">
        <v>1</v>
      </c>
      <c r="AE2125" s="72">
        <f>INDEX(SA!$C$2:$G$11,MATCH(Details!S2125,SA!$C$2:$C$11,0),MATCH(Details!V2125,SA!$C$2:$G$2,0))*Y2125/(F2125-E2125+1)</f>
        <v>3841.55</v>
      </c>
      <c r="AF2125" s="41">
        <f t="shared" si="609"/>
        <v>0</v>
      </c>
      <c r="AG2125" s="41">
        <f t="shared" si="610"/>
        <v>0</v>
      </c>
      <c r="AH2125" s="41">
        <f t="shared" si="611"/>
        <v>691.47900000000004</v>
      </c>
      <c r="AI2125" s="60">
        <f t="shared" si="612"/>
        <v>153.66200000000001</v>
      </c>
      <c r="AJ2125" s="60">
        <f t="shared" si="613"/>
        <v>864.34875000000011</v>
      </c>
      <c r="AK2125" s="60">
        <f t="shared" si="614"/>
        <v>1904.9878082191783</v>
      </c>
      <c r="AL2125" s="60">
        <f t="shared" si="615"/>
        <v>1400.1660390410959</v>
      </c>
      <c r="AM2125" s="41">
        <f t="shared" si="616"/>
        <v>1423.3732109589046</v>
      </c>
      <c r="AN2125" s="42">
        <f t="shared" si="617"/>
        <v>45715</v>
      </c>
      <c r="AO2125" s="43">
        <f t="shared" si="618"/>
        <v>3841.55</v>
      </c>
    </row>
    <row r="2126" spans="1:41" s="24" customFormat="1" ht="15.75" customHeight="1" x14ac:dyDescent="0.35">
      <c r="A2126" s="36" t="s">
        <v>27</v>
      </c>
      <c r="B2126" s="36">
        <v>202509</v>
      </c>
      <c r="C2126" s="24" t="s">
        <v>736</v>
      </c>
      <c r="D2126" s="24" t="s">
        <v>119</v>
      </c>
      <c r="E2126" s="62">
        <v>45901</v>
      </c>
      <c r="F2126" s="62">
        <v>46265</v>
      </c>
      <c r="G2126" s="37" t="s">
        <v>2361</v>
      </c>
      <c r="H2126" s="36">
        <v>652511</v>
      </c>
      <c r="I2126" s="63">
        <v>33113</v>
      </c>
      <c r="J2126" s="24" t="s">
        <v>5031</v>
      </c>
      <c r="K2126" s="63">
        <f t="shared" si="601"/>
        <v>45901</v>
      </c>
      <c r="L2126" s="55">
        <f t="shared" si="602"/>
        <v>0.04</v>
      </c>
      <c r="M2126" s="76">
        <v>0.22500000000000001</v>
      </c>
      <c r="N2126" s="62">
        <v>45901</v>
      </c>
      <c r="O2126" s="62">
        <v>46265</v>
      </c>
      <c r="P2126" s="63"/>
      <c r="Q2126" s="63"/>
      <c r="R2126" s="78">
        <v>35</v>
      </c>
      <c r="S2126" s="63" t="str">
        <f>VLOOKUP(R2126,SA!$B$3:$C$11,2,1)</f>
        <v>26-35</v>
      </c>
      <c r="T2126" s="38" t="s">
        <v>98</v>
      </c>
      <c r="U2126" s="24" t="s">
        <v>5743</v>
      </c>
      <c r="V2126" s="24">
        <v>500000</v>
      </c>
      <c r="W2126" s="39">
        <f t="shared" si="603"/>
        <v>0</v>
      </c>
      <c r="X2126" s="29">
        <f t="shared" si="604"/>
        <v>0</v>
      </c>
      <c r="Y2126" s="40">
        <f t="shared" si="605"/>
        <v>365</v>
      </c>
      <c r="Z2126" s="38">
        <f t="shared" si="606"/>
        <v>46081</v>
      </c>
      <c r="AA2126" s="41">
        <f t="shared" si="607"/>
        <v>181</v>
      </c>
      <c r="AB2126" s="24" t="s">
        <v>113</v>
      </c>
      <c r="AC2126" s="41">
        <f t="shared" si="608"/>
        <v>4986.3141999999998</v>
      </c>
      <c r="AD2126" s="41">
        <v>1</v>
      </c>
      <c r="AE2126" s="72">
        <f>INDEX(SA!$C$2:$G$11,MATCH(Details!S2126,SA!$C$2:$C$11,0),MATCH(Details!V2126,SA!$C$2:$G$2,0))*Y2126/(F2126-E2126+1)</f>
        <v>4225.6899999999996</v>
      </c>
      <c r="AF2126" s="41">
        <f t="shared" si="609"/>
        <v>0</v>
      </c>
      <c r="AG2126" s="41">
        <f t="shared" si="610"/>
        <v>0</v>
      </c>
      <c r="AH2126" s="41">
        <f t="shared" si="611"/>
        <v>760.62419999999986</v>
      </c>
      <c r="AI2126" s="60">
        <f t="shared" si="612"/>
        <v>169.02759999999998</v>
      </c>
      <c r="AJ2126" s="60">
        <f t="shared" si="613"/>
        <v>950.78024999999991</v>
      </c>
      <c r="AK2126" s="60">
        <f t="shared" si="614"/>
        <v>2095.479150684931</v>
      </c>
      <c r="AL2126" s="60">
        <f t="shared" si="615"/>
        <v>1540.1771757534243</v>
      </c>
      <c r="AM2126" s="41">
        <f t="shared" si="616"/>
        <v>1565.7049742465756</v>
      </c>
      <c r="AN2126" s="42">
        <f t="shared" si="617"/>
        <v>45715</v>
      </c>
      <c r="AO2126" s="43">
        <f t="shared" si="618"/>
        <v>4225.6899999999996</v>
      </c>
    </row>
    <row r="2127" spans="1:41" s="24" customFormat="1" ht="15.75" customHeight="1" x14ac:dyDescent="0.35">
      <c r="A2127" s="36" t="s">
        <v>27</v>
      </c>
      <c r="B2127" s="36">
        <v>202509</v>
      </c>
      <c r="C2127" s="24" t="s">
        <v>736</v>
      </c>
      <c r="D2127" s="24" t="s">
        <v>119</v>
      </c>
      <c r="E2127" s="62">
        <v>45901</v>
      </c>
      <c r="F2127" s="62">
        <v>46265</v>
      </c>
      <c r="G2127" s="37" t="s">
        <v>2362</v>
      </c>
      <c r="H2127" s="36">
        <v>652511</v>
      </c>
      <c r="I2127" s="63">
        <v>45784</v>
      </c>
      <c r="J2127" s="24" t="s">
        <v>5032</v>
      </c>
      <c r="K2127" s="63">
        <f t="shared" si="601"/>
        <v>45901</v>
      </c>
      <c r="L2127" s="55">
        <f t="shared" si="602"/>
        <v>0.04</v>
      </c>
      <c r="M2127" s="76">
        <v>0.22500000000000001</v>
      </c>
      <c r="N2127" s="62">
        <v>45901</v>
      </c>
      <c r="O2127" s="62">
        <v>46265</v>
      </c>
      <c r="P2127" s="63"/>
      <c r="Q2127" s="63"/>
      <c r="R2127" s="78">
        <v>0</v>
      </c>
      <c r="S2127" s="63" t="str">
        <f>VLOOKUP(R2127,SA!$B$3:$C$11,2,1)</f>
        <v>0-25</v>
      </c>
      <c r="T2127" s="38" t="s">
        <v>97</v>
      </c>
      <c r="U2127" s="24" t="s">
        <v>5745</v>
      </c>
      <c r="V2127" s="24">
        <v>500000</v>
      </c>
      <c r="W2127" s="39">
        <f t="shared" si="603"/>
        <v>0</v>
      </c>
      <c r="X2127" s="29">
        <f t="shared" si="604"/>
        <v>0</v>
      </c>
      <c r="Y2127" s="40">
        <f t="shared" si="605"/>
        <v>365</v>
      </c>
      <c r="Z2127" s="38">
        <f t="shared" si="606"/>
        <v>46081</v>
      </c>
      <c r="AA2127" s="41">
        <f t="shared" si="607"/>
        <v>181</v>
      </c>
      <c r="AB2127" s="24" t="s">
        <v>113</v>
      </c>
      <c r="AC2127" s="41">
        <f t="shared" si="608"/>
        <v>4448.2106000000003</v>
      </c>
      <c r="AD2127" s="41">
        <v>1</v>
      </c>
      <c r="AE2127" s="72">
        <f>INDEX(SA!$C$2:$G$11,MATCH(Details!S2127,SA!$C$2:$C$11,0),MATCH(Details!V2127,SA!$C$2:$G$2,0))*Y2127/(F2127-E2127+1)</f>
        <v>3769.67</v>
      </c>
      <c r="AF2127" s="41">
        <f t="shared" si="609"/>
        <v>0</v>
      </c>
      <c r="AG2127" s="41">
        <f t="shared" si="610"/>
        <v>0</v>
      </c>
      <c r="AH2127" s="41">
        <f t="shared" si="611"/>
        <v>678.54060000000004</v>
      </c>
      <c r="AI2127" s="60">
        <f t="shared" si="612"/>
        <v>150.7868</v>
      </c>
      <c r="AJ2127" s="60">
        <f t="shared" si="613"/>
        <v>848.17574999999999</v>
      </c>
      <c r="AK2127" s="60">
        <f t="shared" si="614"/>
        <v>1869.3432054794521</v>
      </c>
      <c r="AL2127" s="60">
        <f t="shared" si="615"/>
        <v>1373.9672560273973</v>
      </c>
      <c r="AM2127" s="41">
        <f t="shared" si="616"/>
        <v>1396.7401939726028</v>
      </c>
      <c r="AN2127" s="42">
        <f t="shared" si="617"/>
        <v>45715</v>
      </c>
      <c r="AO2127" s="43">
        <f t="shared" si="618"/>
        <v>3769.67</v>
      </c>
    </row>
    <row r="2128" spans="1:41" s="24" customFormat="1" ht="15.75" customHeight="1" x14ac:dyDescent="0.35">
      <c r="A2128" s="36" t="s">
        <v>27</v>
      </c>
      <c r="B2128" s="36">
        <v>202509</v>
      </c>
      <c r="C2128" s="24" t="s">
        <v>736</v>
      </c>
      <c r="D2128" s="24" t="s">
        <v>119</v>
      </c>
      <c r="E2128" s="62">
        <v>45901</v>
      </c>
      <c r="F2128" s="62">
        <v>46265</v>
      </c>
      <c r="G2128" s="37" t="s">
        <v>556</v>
      </c>
      <c r="H2128" s="36">
        <v>652511</v>
      </c>
      <c r="I2128" s="63">
        <v>31676</v>
      </c>
      <c r="J2128" s="24" t="s">
        <v>5033</v>
      </c>
      <c r="K2128" s="63">
        <f t="shared" si="601"/>
        <v>45901</v>
      </c>
      <c r="L2128" s="55">
        <f t="shared" si="602"/>
        <v>0.04</v>
      </c>
      <c r="M2128" s="76">
        <v>0.22500000000000001</v>
      </c>
      <c r="N2128" s="62">
        <v>45901</v>
      </c>
      <c r="O2128" s="62">
        <v>46265</v>
      </c>
      <c r="P2128" s="63"/>
      <c r="Q2128" s="63"/>
      <c r="R2128" s="78">
        <v>38</v>
      </c>
      <c r="S2128" s="63" t="str">
        <f>VLOOKUP(R2128,SA!$B$3:$C$11,2,1)</f>
        <v>36-45</v>
      </c>
      <c r="T2128" s="38" t="s">
        <v>97</v>
      </c>
      <c r="U2128" s="24" t="s">
        <v>56</v>
      </c>
      <c r="V2128" s="24">
        <v>500000</v>
      </c>
      <c r="W2128" s="39">
        <f t="shared" si="603"/>
        <v>500000</v>
      </c>
      <c r="X2128" s="29">
        <f t="shared" si="604"/>
        <v>1</v>
      </c>
      <c r="Y2128" s="40">
        <f t="shared" si="605"/>
        <v>365</v>
      </c>
      <c r="Z2128" s="38">
        <f t="shared" si="606"/>
        <v>46081</v>
      </c>
      <c r="AA2128" s="41">
        <f t="shared" si="607"/>
        <v>181</v>
      </c>
      <c r="AB2128" s="24" t="s">
        <v>113</v>
      </c>
      <c r="AC2128" s="41">
        <f t="shared" si="608"/>
        <v>6046.1902</v>
      </c>
      <c r="AD2128" s="41">
        <v>1</v>
      </c>
      <c r="AE2128" s="72">
        <f>INDEX(SA!$C$2:$G$11,MATCH(Details!S2128,SA!$C$2:$C$11,0),MATCH(Details!V2128,SA!$C$2:$G$2,0))*Y2128/(F2128-E2128+1)</f>
        <v>5123.8900000000003</v>
      </c>
      <c r="AF2128" s="41">
        <f t="shared" si="609"/>
        <v>0</v>
      </c>
      <c r="AG2128" s="41">
        <f t="shared" si="610"/>
        <v>0</v>
      </c>
      <c r="AH2128" s="41">
        <f t="shared" si="611"/>
        <v>922.30020000000002</v>
      </c>
      <c r="AI2128" s="60">
        <f t="shared" si="612"/>
        <v>204.9556</v>
      </c>
      <c r="AJ2128" s="60">
        <f t="shared" si="613"/>
        <v>1152.8752500000001</v>
      </c>
      <c r="AK2128" s="60">
        <f t="shared" si="614"/>
        <v>2540.8879178082193</v>
      </c>
      <c r="AL2128" s="60">
        <f t="shared" si="615"/>
        <v>1867.5526195890411</v>
      </c>
      <c r="AM2128" s="41">
        <f t="shared" si="616"/>
        <v>1898.5065304109589</v>
      </c>
      <c r="AN2128" s="42">
        <f t="shared" si="617"/>
        <v>45715</v>
      </c>
      <c r="AO2128" s="43">
        <f t="shared" si="618"/>
        <v>5123.8900000000003</v>
      </c>
    </row>
    <row r="2129" spans="1:41" s="24" customFormat="1" ht="15.75" customHeight="1" x14ac:dyDescent="0.35">
      <c r="A2129" s="36" t="s">
        <v>27</v>
      </c>
      <c r="B2129" s="36">
        <v>202509</v>
      </c>
      <c r="C2129" s="24" t="s">
        <v>736</v>
      </c>
      <c r="D2129" s="24" t="s">
        <v>119</v>
      </c>
      <c r="E2129" s="62">
        <v>45901</v>
      </c>
      <c r="F2129" s="62">
        <v>46265</v>
      </c>
      <c r="G2129" s="37" t="s">
        <v>566</v>
      </c>
      <c r="H2129" s="36">
        <v>652512</v>
      </c>
      <c r="I2129" s="63">
        <v>36398</v>
      </c>
      <c r="J2129" s="24" t="s">
        <v>5034</v>
      </c>
      <c r="K2129" s="63">
        <f t="shared" si="601"/>
        <v>45901</v>
      </c>
      <c r="L2129" s="55">
        <f t="shared" si="602"/>
        <v>0.04</v>
      </c>
      <c r="M2129" s="76">
        <v>0.22500000000000001</v>
      </c>
      <c r="N2129" s="62">
        <v>45901</v>
      </c>
      <c r="O2129" s="62">
        <v>46265</v>
      </c>
      <c r="P2129" s="63"/>
      <c r="Q2129" s="63"/>
      <c r="R2129" s="78">
        <v>26</v>
      </c>
      <c r="S2129" s="63" t="str">
        <f>VLOOKUP(R2129,SA!$B$3:$C$11,2,1)</f>
        <v>26-35</v>
      </c>
      <c r="T2129" s="38" t="s">
        <v>97</v>
      </c>
      <c r="U2129" s="24" t="s">
        <v>56</v>
      </c>
      <c r="V2129" s="24">
        <v>400000</v>
      </c>
      <c r="W2129" s="39">
        <f t="shared" si="603"/>
        <v>400000</v>
      </c>
      <c r="X2129" s="29">
        <f t="shared" si="604"/>
        <v>1</v>
      </c>
      <c r="Y2129" s="40">
        <f t="shared" si="605"/>
        <v>365</v>
      </c>
      <c r="Z2129" s="38">
        <f t="shared" si="606"/>
        <v>46081</v>
      </c>
      <c r="AA2129" s="41">
        <f t="shared" si="607"/>
        <v>181</v>
      </c>
      <c r="AB2129" s="24" t="s">
        <v>113</v>
      </c>
      <c r="AC2129" s="41">
        <f t="shared" si="608"/>
        <v>4533.0290000000005</v>
      </c>
      <c r="AD2129" s="41">
        <v>1</v>
      </c>
      <c r="AE2129" s="72">
        <f>INDEX(SA!$C$2:$G$11,MATCH(Details!S2129,SA!$C$2:$C$11,0),MATCH(Details!V2129,SA!$C$2:$G$2,0))*Y2129/(F2129-E2129+1)</f>
        <v>3841.55</v>
      </c>
      <c r="AF2129" s="41">
        <f t="shared" si="609"/>
        <v>0</v>
      </c>
      <c r="AG2129" s="41">
        <f t="shared" si="610"/>
        <v>0</v>
      </c>
      <c r="AH2129" s="41">
        <f t="shared" si="611"/>
        <v>691.47900000000004</v>
      </c>
      <c r="AI2129" s="60">
        <f t="shared" si="612"/>
        <v>153.66200000000001</v>
      </c>
      <c r="AJ2129" s="60">
        <f t="shared" si="613"/>
        <v>864.34875000000011</v>
      </c>
      <c r="AK2129" s="60">
        <f t="shared" si="614"/>
        <v>1904.9878082191783</v>
      </c>
      <c r="AL2129" s="60">
        <f t="shared" si="615"/>
        <v>1400.1660390410959</v>
      </c>
      <c r="AM2129" s="41">
        <f t="shared" si="616"/>
        <v>1423.3732109589046</v>
      </c>
      <c r="AN2129" s="42">
        <f t="shared" si="617"/>
        <v>45715</v>
      </c>
      <c r="AO2129" s="43">
        <f t="shared" si="618"/>
        <v>3841.55</v>
      </c>
    </row>
    <row r="2130" spans="1:41" s="24" customFormat="1" ht="15.75" customHeight="1" x14ac:dyDescent="0.35">
      <c r="A2130" s="36" t="s">
        <v>27</v>
      </c>
      <c r="B2130" s="36">
        <v>202509</v>
      </c>
      <c r="C2130" s="24" t="s">
        <v>736</v>
      </c>
      <c r="D2130" s="24" t="s">
        <v>119</v>
      </c>
      <c r="E2130" s="62">
        <v>45901</v>
      </c>
      <c r="F2130" s="62">
        <v>46265</v>
      </c>
      <c r="G2130" s="37" t="s">
        <v>2363</v>
      </c>
      <c r="H2130" s="36">
        <v>652512</v>
      </c>
      <c r="I2130" s="63">
        <v>25444</v>
      </c>
      <c r="J2130" s="24" t="s">
        <v>5035</v>
      </c>
      <c r="K2130" s="63">
        <f t="shared" si="601"/>
        <v>45901</v>
      </c>
      <c r="L2130" s="55">
        <f t="shared" si="602"/>
        <v>0.04</v>
      </c>
      <c r="M2130" s="76">
        <v>0.22500000000000001</v>
      </c>
      <c r="N2130" s="62">
        <v>45901</v>
      </c>
      <c r="O2130" s="62">
        <v>46265</v>
      </c>
      <c r="P2130" s="63"/>
      <c r="Q2130" s="63"/>
      <c r="R2130" s="78">
        <v>56</v>
      </c>
      <c r="S2130" s="63" t="str">
        <f>VLOOKUP(R2130,SA!$B$3:$C$11,2,1)</f>
        <v>56-65</v>
      </c>
      <c r="T2130" s="38" t="s">
        <v>98</v>
      </c>
      <c r="U2130" s="24" t="s">
        <v>5747</v>
      </c>
      <c r="V2130" s="24">
        <v>400000</v>
      </c>
      <c r="W2130" s="39">
        <f t="shared" si="603"/>
        <v>0</v>
      </c>
      <c r="X2130" s="29">
        <f t="shared" si="604"/>
        <v>0</v>
      </c>
      <c r="Y2130" s="40">
        <f t="shared" si="605"/>
        <v>365</v>
      </c>
      <c r="Z2130" s="38">
        <f t="shared" si="606"/>
        <v>46081</v>
      </c>
      <c r="AA2130" s="41">
        <f t="shared" si="607"/>
        <v>181</v>
      </c>
      <c r="AB2130" s="24" t="s">
        <v>113</v>
      </c>
      <c r="AC2130" s="41">
        <f t="shared" si="608"/>
        <v>11909.7282</v>
      </c>
      <c r="AD2130" s="41">
        <v>1</v>
      </c>
      <c r="AE2130" s="72">
        <f>INDEX(SA!$C$2:$G$11,MATCH(Details!S2130,SA!$C$2:$C$11,0),MATCH(Details!V2130,SA!$C$2:$G$2,0))*Y2130/(F2130-E2130+1)</f>
        <v>10092.99</v>
      </c>
      <c r="AF2130" s="41">
        <f t="shared" si="609"/>
        <v>0</v>
      </c>
      <c r="AG2130" s="41">
        <f t="shared" si="610"/>
        <v>0</v>
      </c>
      <c r="AH2130" s="41">
        <f t="shared" si="611"/>
        <v>1816.7382</v>
      </c>
      <c r="AI2130" s="60">
        <f t="shared" si="612"/>
        <v>403.71960000000001</v>
      </c>
      <c r="AJ2130" s="60">
        <f t="shared" si="613"/>
        <v>2270.9227500000002</v>
      </c>
      <c r="AK2130" s="60">
        <f t="shared" si="614"/>
        <v>5005.0169589041097</v>
      </c>
      <c r="AL2130" s="60">
        <f t="shared" si="615"/>
        <v>3678.6874647945206</v>
      </c>
      <c r="AM2130" s="41">
        <f t="shared" si="616"/>
        <v>3739.6601852054787</v>
      </c>
      <c r="AN2130" s="42">
        <f t="shared" si="617"/>
        <v>45715</v>
      </c>
      <c r="AO2130" s="43">
        <f t="shared" si="618"/>
        <v>10092.99</v>
      </c>
    </row>
    <row r="2131" spans="1:41" s="24" customFormat="1" ht="15.75" customHeight="1" x14ac:dyDescent="0.35">
      <c r="A2131" s="36" t="s">
        <v>27</v>
      </c>
      <c r="B2131" s="36">
        <v>202509</v>
      </c>
      <c r="C2131" s="24" t="s">
        <v>736</v>
      </c>
      <c r="D2131" s="24" t="s">
        <v>119</v>
      </c>
      <c r="E2131" s="62">
        <v>45901</v>
      </c>
      <c r="F2131" s="62">
        <v>46265</v>
      </c>
      <c r="G2131" s="37" t="s">
        <v>2364</v>
      </c>
      <c r="H2131" s="36">
        <v>652512</v>
      </c>
      <c r="I2131" s="63">
        <v>24198</v>
      </c>
      <c r="J2131" s="24" t="s">
        <v>5036</v>
      </c>
      <c r="K2131" s="63">
        <f t="shared" si="601"/>
        <v>45901</v>
      </c>
      <c r="L2131" s="55">
        <f t="shared" si="602"/>
        <v>0.04</v>
      </c>
      <c r="M2131" s="76">
        <v>0.22500000000000001</v>
      </c>
      <c r="N2131" s="62">
        <v>45901</v>
      </c>
      <c r="O2131" s="62">
        <v>46265</v>
      </c>
      <c r="P2131" s="63"/>
      <c r="Q2131" s="63"/>
      <c r="R2131" s="78">
        <v>59</v>
      </c>
      <c r="S2131" s="63" t="str">
        <f>VLOOKUP(R2131,SA!$B$3:$C$11,2,1)</f>
        <v>56-65</v>
      </c>
      <c r="T2131" s="38" t="s">
        <v>97</v>
      </c>
      <c r="U2131" s="24" t="s">
        <v>5744</v>
      </c>
      <c r="V2131" s="24">
        <v>400000</v>
      </c>
      <c r="W2131" s="39">
        <f t="shared" si="603"/>
        <v>0</v>
      </c>
      <c r="X2131" s="29">
        <f t="shared" si="604"/>
        <v>0</v>
      </c>
      <c r="Y2131" s="40">
        <f t="shared" si="605"/>
        <v>365</v>
      </c>
      <c r="Z2131" s="38">
        <f t="shared" si="606"/>
        <v>46081</v>
      </c>
      <c r="AA2131" s="41">
        <f t="shared" si="607"/>
        <v>181</v>
      </c>
      <c r="AB2131" s="24" t="s">
        <v>113</v>
      </c>
      <c r="AC2131" s="41">
        <f t="shared" si="608"/>
        <v>11909.7282</v>
      </c>
      <c r="AD2131" s="41">
        <v>1</v>
      </c>
      <c r="AE2131" s="72">
        <f>INDEX(SA!$C$2:$G$11,MATCH(Details!S2131,SA!$C$2:$C$11,0),MATCH(Details!V2131,SA!$C$2:$G$2,0))*Y2131/(F2131-E2131+1)</f>
        <v>10092.99</v>
      </c>
      <c r="AF2131" s="41">
        <f t="shared" si="609"/>
        <v>0</v>
      </c>
      <c r="AG2131" s="41">
        <f t="shared" si="610"/>
        <v>0</v>
      </c>
      <c r="AH2131" s="41">
        <f t="shared" si="611"/>
        <v>1816.7382</v>
      </c>
      <c r="AI2131" s="60">
        <f t="shared" si="612"/>
        <v>403.71960000000001</v>
      </c>
      <c r="AJ2131" s="60">
        <f t="shared" si="613"/>
        <v>2270.9227500000002</v>
      </c>
      <c r="AK2131" s="60">
        <f t="shared" si="614"/>
        <v>5005.0169589041097</v>
      </c>
      <c r="AL2131" s="60">
        <f t="shared" si="615"/>
        <v>3678.6874647945206</v>
      </c>
      <c r="AM2131" s="41">
        <f t="shared" si="616"/>
        <v>3739.6601852054787</v>
      </c>
      <c r="AN2131" s="42">
        <f t="shared" si="617"/>
        <v>45715</v>
      </c>
      <c r="AO2131" s="43">
        <f t="shared" si="618"/>
        <v>10092.99</v>
      </c>
    </row>
    <row r="2132" spans="1:41" s="24" customFormat="1" ht="15.75" customHeight="1" x14ac:dyDescent="0.35">
      <c r="A2132" s="36" t="s">
        <v>27</v>
      </c>
      <c r="B2132" s="36">
        <v>202509</v>
      </c>
      <c r="C2132" s="24" t="s">
        <v>736</v>
      </c>
      <c r="D2132" s="24" t="s">
        <v>119</v>
      </c>
      <c r="E2132" s="62">
        <v>45901</v>
      </c>
      <c r="F2132" s="62">
        <v>46265</v>
      </c>
      <c r="G2132" s="37" t="s">
        <v>2365</v>
      </c>
      <c r="H2132" s="36">
        <v>652513</v>
      </c>
      <c r="I2132" s="63">
        <v>33107</v>
      </c>
      <c r="J2132" s="24" t="s">
        <v>5037</v>
      </c>
      <c r="K2132" s="63">
        <f t="shared" si="601"/>
        <v>45901</v>
      </c>
      <c r="L2132" s="55">
        <f t="shared" si="602"/>
        <v>0.04</v>
      </c>
      <c r="M2132" s="76">
        <v>0.22500000000000001</v>
      </c>
      <c r="N2132" s="62">
        <v>45901</v>
      </c>
      <c r="O2132" s="62">
        <v>46265</v>
      </c>
      <c r="P2132" s="63"/>
      <c r="Q2132" s="63"/>
      <c r="R2132" s="78">
        <v>35</v>
      </c>
      <c r="S2132" s="63" t="str">
        <f>VLOOKUP(R2132,SA!$B$3:$C$11,2,1)</f>
        <v>26-35</v>
      </c>
      <c r="T2132" s="38" t="s">
        <v>98</v>
      </c>
      <c r="U2132" s="24" t="s">
        <v>5743</v>
      </c>
      <c r="V2132" s="24">
        <v>400000</v>
      </c>
      <c r="W2132" s="39">
        <f t="shared" si="603"/>
        <v>0</v>
      </c>
      <c r="X2132" s="29">
        <f t="shared" si="604"/>
        <v>0</v>
      </c>
      <c r="Y2132" s="40">
        <f t="shared" si="605"/>
        <v>365</v>
      </c>
      <c r="Z2132" s="38">
        <f t="shared" si="606"/>
        <v>46081</v>
      </c>
      <c r="AA2132" s="41">
        <f t="shared" si="607"/>
        <v>181</v>
      </c>
      <c r="AB2132" s="24" t="s">
        <v>113</v>
      </c>
      <c r="AC2132" s="41">
        <f t="shared" si="608"/>
        <v>4533.0290000000005</v>
      </c>
      <c r="AD2132" s="41">
        <v>1</v>
      </c>
      <c r="AE2132" s="72">
        <f>INDEX(SA!$C$2:$G$11,MATCH(Details!S2132,SA!$C$2:$C$11,0),MATCH(Details!V2132,SA!$C$2:$G$2,0))*Y2132/(F2132-E2132+1)</f>
        <v>3841.55</v>
      </c>
      <c r="AF2132" s="41">
        <f t="shared" si="609"/>
        <v>0</v>
      </c>
      <c r="AG2132" s="41">
        <f t="shared" si="610"/>
        <v>0</v>
      </c>
      <c r="AH2132" s="41">
        <f t="shared" si="611"/>
        <v>691.47900000000004</v>
      </c>
      <c r="AI2132" s="60">
        <f t="shared" si="612"/>
        <v>153.66200000000001</v>
      </c>
      <c r="AJ2132" s="60">
        <f t="shared" si="613"/>
        <v>864.34875000000011</v>
      </c>
      <c r="AK2132" s="60">
        <f t="shared" si="614"/>
        <v>1904.9878082191783</v>
      </c>
      <c r="AL2132" s="60">
        <f t="shared" si="615"/>
        <v>1400.1660390410959</v>
      </c>
      <c r="AM2132" s="41">
        <f t="shared" si="616"/>
        <v>1423.3732109589046</v>
      </c>
      <c r="AN2132" s="42">
        <f t="shared" si="617"/>
        <v>45715</v>
      </c>
      <c r="AO2132" s="43">
        <f t="shared" si="618"/>
        <v>3841.55</v>
      </c>
    </row>
    <row r="2133" spans="1:41" s="24" customFormat="1" ht="15.75" customHeight="1" x14ac:dyDescent="0.35">
      <c r="A2133" s="36" t="s">
        <v>27</v>
      </c>
      <c r="B2133" s="36">
        <v>202509</v>
      </c>
      <c r="C2133" s="24" t="s">
        <v>736</v>
      </c>
      <c r="D2133" s="24" t="s">
        <v>119</v>
      </c>
      <c r="E2133" s="62">
        <v>45901</v>
      </c>
      <c r="F2133" s="62">
        <v>46265</v>
      </c>
      <c r="G2133" s="37" t="s">
        <v>2366</v>
      </c>
      <c r="H2133" s="36">
        <v>652513</v>
      </c>
      <c r="I2133" s="63">
        <v>31238</v>
      </c>
      <c r="J2133" s="24" t="s">
        <v>5038</v>
      </c>
      <c r="K2133" s="63">
        <f t="shared" si="601"/>
        <v>45901</v>
      </c>
      <c r="L2133" s="55">
        <f t="shared" si="602"/>
        <v>0.04</v>
      </c>
      <c r="M2133" s="76">
        <v>0.22500000000000001</v>
      </c>
      <c r="N2133" s="62">
        <v>45901</v>
      </c>
      <c r="O2133" s="62">
        <v>46265</v>
      </c>
      <c r="P2133" s="63"/>
      <c r="Q2133" s="63"/>
      <c r="R2133" s="78">
        <v>40</v>
      </c>
      <c r="S2133" s="63" t="str">
        <f>VLOOKUP(R2133,SA!$B$3:$C$11,2,1)</f>
        <v>36-45</v>
      </c>
      <c r="T2133" s="38" t="s">
        <v>97</v>
      </c>
      <c r="U2133" s="24" t="s">
        <v>56</v>
      </c>
      <c r="V2133" s="24">
        <v>400000</v>
      </c>
      <c r="W2133" s="39">
        <f t="shared" si="603"/>
        <v>400000</v>
      </c>
      <c r="X2133" s="29">
        <f t="shared" si="604"/>
        <v>1</v>
      </c>
      <c r="Y2133" s="40">
        <f t="shared" si="605"/>
        <v>365</v>
      </c>
      <c r="Z2133" s="38">
        <f t="shared" si="606"/>
        <v>46081</v>
      </c>
      <c r="AA2133" s="41">
        <f t="shared" si="607"/>
        <v>181</v>
      </c>
      <c r="AB2133" s="24" t="s">
        <v>113</v>
      </c>
      <c r="AC2133" s="41">
        <f t="shared" si="608"/>
        <v>5496.5225999999993</v>
      </c>
      <c r="AD2133" s="41">
        <v>1</v>
      </c>
      <c r="AE2133" s="72">
        <f>INDEX(SA!$C$2:$G$11,MATCH(Details!S2133,SA!$C$2:$C$11,0),MATCH(Details!V2133,SA!$C$2:$G$2,0))*Y2133/(F2133-E2133+1)</f>
        <v>4658.07</v>
      </c>
      <c r="AF2133" s="41">
        <f t="shared" si="609"/>
        <v>0</v>
      </c>
      <c r="AG2133" s="41">
        <f t="shared" si="610"/>
        <v>0</v>
      </c>
      <c r="AH2133" s="41">
        <f t="shared" si="611"/>
        <v>838.45259999999996</v>
      </c>
      <c r="AI2133" s="60">
        <f t="shared" si="612"/>
        <v>186.3228</v>
      </c>
      <c r="AJ2133" s="60">
        <f t="shared" si="613"/>
        <v>1048.06575</v>
      </c>
      <c r="AK2133" s="60">
        <f t="shared" si="614"/>
        <v>2309.8922465753421</v>
      </c>
      <c r="AL2133" s="60">
        <f t="shared" si="615"/>
        <v>1697.7708012328765</v>
      </c>
      <c r="AM2133" s="41">
        <f t="shared" si="616"/>
        <v>1725.9106487671231</v>
      </c>
      <c r="AN2133" s="42">
        <f t="shared" si="617"/>
        <v>45715</v>
      </c>
      <c r="AO2133" s="43">
        <f t="shared" si="618"/>
        <v>4658.07</v>
      </c>
    </row>
    <row r="2134" spans="1:41" s="24" customFormat="1" ht="15.75" customHeight="1" x14ac:dyDescent="0.35">
      <c r="A2134" s="36" t="s">
        <v>27</v>
      </c>
      <c r="B2134" s="36">
        <v>202509</v>
      </c>
      <c r="C2134" s="24" t="s">
        <v>736</v>
      </c>
      <c r="D2134" s="24" t="s">
        <v>119</v>
      </c>
      <c r="E2134" s="62">
        <v>45901</v>
      </c>
      <c r="F2134" s="62">
        <v>46265</v>
      </c>
      <c r="G2134" s="37" t="s">
        <v>2367</v>
      </c>
      <c r="H2134" s="36">
        <v>652513</v>
      </c>
      <c r="I2134" s="63">
        <v>44164</v>
      </c>
      <c r="J2134" s="24" t="s">
        <v>5039</v>
      </c>
      <c r="K2134" s="63">
        <f t="shared" si="601"/>
        <v>45901</v>
      </c>
      <c r="L2134" s="55">
        <f t="shared" si="602"/>
        <v>0.04</v>
      </c>
      <c r="M2134" s="76">
        <v>0.22500000000000001</v>
      </c>
      <c r="N2134" s="62">
        <v>45901</v>
      </c>
      <c r="O2134" s="62">
        <v>46265</v>
      </c>
      <c r="P2134" s="63"/>
      <c r="Q2134" s="63"/>
      <c r="R2134" s="78">
        <v>4</v>
      </c>
      <c r="S2134" s="63" t="str">
        <f>VLOOKUP(R2134,SA!$B$3:$C$11,2,1)</f>
        <v>0-25</v>
      </c>
      <c r="T2134" s="38" t="s">
        <v>98</v>
      </c>
      <c r="U2134" s="24" t="s">
        <v>5746</v>
      </c>
      <c r="V2134" s="24">
        <v>400000</v>
      </c>
      <c r="W2134" s="39">
        <f t="shared" si="603"/>
        <v>0</v>
      </c>
      <c r="X2134" s="29">
        <f t="shared" si="604"/>
        <v>0</v>
      </c>
      <c r="Y2134" s="40">
        <f t="shared" si="605"/>
        <v>365</v>
      </c>
      <c r="Z2134" s="38">
        <f t="shared" si="606"/>
        <v>46081</v>
      </c>
      <c r="AA2134" s="41">
        <f t="shared" si="607"/>
        <v>181</v>
      </c>
      <c r="AB2134" s="24" t="s">
        <v>113</v>
      </c>
      <c r="AC2134" s="41">
        <f t="shared" si="608"/>
        <v>4043.8364000000001</v>
      </c>
      <c r="AD2134" s="41">
        <v>1</v>
      </c>
      <c r="AE2134" s="72">
        <f>INDEX(SA!$C$2:$G$11,MATCH(Details!S2134,SA!$C$2:$C$11,0),MATCH(Details!V2134,SA!$C$2:$G$2,0))*Y2134/(F2134-E2134+1)</f>
        <v>3426.98</v>
      </c>
      <c r="AF2134" s="41">
        <f t="shared" si="609"/>
        <v>0</v>
      </c>
      <c r="AG2134" s="41">
        <f t="shared" si="610"/>
        <v>0</v>
      </c>
      <c r="AH2134" s="41">
        <f t="shared" si="611"/>
        <v>616.85640000000001</v>
      </c>
      <c r="AI2134" s="60">
        <f t="shared" si="612"/>
        <v>137.07920000000001</v>
      </c>
      <c r="AJ2134" s="60">
        <f t="shared" si="613"/>
        <v>771.07050000000004</v>
      </c>
      <c r="AK2134" s="60">
        <f t="shared" si="614"/>
        <v>1699.4065205479453</v>
      </c>
      <c r="AL2134" s="60">
        <f t="shared" si="615"/>
        <v>1249.0637926027398</v>
      </c>
      <c r="AM2134" s="41">
        <f t="shared" si="616"/>
        <v>1269.7665073972601</v>
      </c>
      <c r="AN2134" s="42">
        <f t="shared" si="617"/>
        <v>45715</v>
      </c>
      <c r="AO2134" s="43">
        <f t="shared" si="618"/>
        <v>3426.98</v>
      </c>
    </row>
    <row r="2135" spans="1:41" s="24" customFormat="1" ht="15.75" customHeight="1" x14ac:dyDescent="0.35">
      <c r="A2135" s="36" t="s">
        <v>27</v>
      </c>
      <c r="B2135" s="36">
        <v>202509</v>
      </c>
      <c r="C2135" s="24" t="s">
        <v>736</v>
      </c>
      <c r="D2135" s="24" t="s">
        <v>119</v>
      </c>
      <c r="E2135" s="62">
        <v>45901</v>
      </c>
      <c r="F2135" s="62">
        <v>46265</v>
      </c>
      <c r="G2135" s="37" t="s">
        <v>2368</v>
      </c>
      <c r="H2135" s="36">
        <v>652513</v>
      </c>
      <c r="I2135" s="63">
        <v>19572</v>
      </c>
      <c r="J2135" s="24" t="s">
        <v>5040</v>
      </c>
      <c r="K2135" s="63">
        <f t="shared" si="601"/>
        <v>45901</v>
      </c>
      <c r="L2135" s="55">
        <f t="shared" si="602"/>
        <v>0.04</v>
      </c>
      <c r="M2135" s="76">
        <v>0.22500000000000001</v>
      </c>
      <c r="N2135" s="62">
        <v>45901</v>
      </c>
      <c r="O2135" s="62">
        <v>46265</v>
      </c>
      <c r="P2135" s="63"/>
      <c r="Q2135" s="63"/>
      <c r="R2135" s="78">
        <v>72</v>
      </c>
      <c r="S2135" s="63" t="str">
        <f>VLOOKUP(R2135,SA!$B$3:$C$11,2,1)</f>
        <v>71-75</v>
      </c>
      <c r="T2135" s="38" t="s">
        <v>97</v>
      </c>
      <c r="U2135" s="24" t="s">
        <v>5744</v>
      </c>
      <c r="V2135" s="24">
        <v>400000</v>
      </c>
      <c r="W2135" s="39">
        <f t="shared" si="603"/>
        <v>0</v>
      </c>
      <c r="X2135" s="29">
        <f t="shared" si="604"/>
        <v>0</v>
      </c>
      <c r="Y2135" s="40">
        <f t="shared" si="605"/>
        <v>365</v>
      </c>
      <c r="Z2135" s="38">
        <f t="shared" si="606"/>
        <v>46081</v>
      </c>
      <c r="AA2135" s="41">
        <f t="shared" si="607"/>
        <v>181</v>
      </c>
      <c r="AB2135" s="24" t="s">
        <v>113</v>
      </c>
      <c r="AC2135" s="41">
        <f t="shared" si="608"/>
        <v>21578.034600000003</v>
      </c>
      <c r="AD2135" s="41">
        <v>1</v>
      </c>
      <c r="AE2135" s="72">
        <f>INDEX(SA!$C$2:$G$11,MATCH(Details!S2135,SA!$C$2:$C$11,0),MATCH(Details!V2135,SA!$C$2:$G$2,0))*Y2135/(F2135-E2135+1)</f>
        <v>18286.47</v>
      </c>
      <c r="AF2135" s="41">
        <f t="shared" si="609"/>
        <v>0</v>
      </c>
      <c r="AG2135" s="41">
        <f t="shared" si="610"/>
        <v>0</v>
      </c>
      <c r="AH2135" s="41">
        <f t="shared" si="611"/>
        <v>3291.5646000000002</v>
      </c>
      <c r="AI2135" s="60">
        <f t="shared" si="612"/>
        <v>731.45880000000011</v>
      </c>
      <c r="AJ2135" s="60">
        <f t="shared" si="613"/>
        <v>4114.4557500000001</v>
      </c>
      <c r="AK2135" s="60">
        <f t="shared" si="614"/>
        <v>9068.0851232876721</v>
      </c>
      <c r="AL2135" s="60">
        <f t="shared" si="615"/>
        <v>6665.0425656164389</v>
      </c>
      <c r="AM2135" s="41">
        <f t="shared" si="616"/>
        <v>6775.5128843835619</v>
      </c>
      <c r="AN2135" s="42">
        <f t="shared" si="617"/>
        <v>45715</v>
      </c>
      <c r="AO2135" s="43">
        <f t="shared" si="618"/>
        <v>18286.47</v>
      </c>
    </row>
    <row r="2136" spans="1:41" s="24" customFormat="1" ht="15.75" customHeight="1" x14ac:dyDescent="0.35">
      <c r="A2136" s="36" t="s">
        <v>27</v>
      </c>
      <c r="B2136" s="36">
        <v>202509</v>
      </c>
      <c r="C2136" s="24" t="s">
        <v>736</v>
      </c>
      <c r="D2136" s="24" t="s">
        <v>119</v>
      </c>
      <c r="E2136" s="62">
        <v>45901</v>
      </c>
      <c r="F2136" s="62">
        <v>46265</v>
      </c>
      <c r="G2136" s="37" t="s">
        <v>2369</v>
      </c>
      <c r="H2136" s="36">
        <v>652513</v>
      </c>
      <c r="I2136" s="63">
        <v>24838</v>
      </c>
      <c r="J2136" s="24" t="s">
        <v>5041</v>
      </c>
      <c r="K2136" s="63">
        <f t="shared" si="601"/>
        <v>45901</v>
      </c>
      <c r="L2136" s="55">
        <f t="shared" si="602"/>
        <v>0.04</v>
      </c>
      <c r="M2136" s="76">
        <v>0.22500000000000001</v>
      </c>
      <c r="N2136" s="62">
        <v>45901</v>
      </c>
      <c r="O2136" s="62">
        <v>46265</v>
      </c>
      <c r="P2136" s="63"/>
      <c r="Q2136" s="63"/>
      <c r="R2136" s="78">
        <v>57</v>
      </c>
      <c r="S2136" s="63" t="str">
        <f>VLOOKUP(R2136,SA!$B$3:$C$11,2,1)</f>
        <v>56-65</v>
      </c>
      <c r="T2136" s="38" t="s">
        <v>98</v>
      </c>
      <c r="U2136" s="24" t="s">
        <v>5747</v>
      </c>
      <c r="V2136" s="24">
        <v>400000</v>
      </c>
      <c r="W2136" s="39">
        <f t="shared" si="603"/>
        <v>0</v>
      </c>
      <c r="X2136" s="29">
        <f t="shared" si="604"/>
        <v>0</v>
      </c>
      <c r="Y2136" s="40">
        <f t="shared" si="605"/>
        <v>365</v>
      </c>
      <c r="Z2136" s="38">
        <f t="shared" si="606"/>
        <v>46081</v>
      </c>
      <c r="AA2136" s="41">
        <f t="shared" si="607"/>
        <v>181</v>
      </c>
      <c r="AB2136" s="24" t="s">
        <v>113</v>
      </c>
      <c r="AC2136" s="41">
        <f t="shared" si="608"/>
        <v>11909.7282</v>
      </c>
      <c r="AD2136" s="41">
        <v>1</v>
      </c>
      <c r="AE2136" s="72">
        <f>INDEX(SA!$C$2:$G$11,MATCH(Details!S2136,SA!$C$2:$C$11,0),MATCH(Details!V2136,SA!$C$2:$G$2,0))*Y2136/(F2136-E2136+1)</f>
        <v>10092.99</v>
      </c>
      <c r="AF2136" s="41">
        <f t="shared" si="609"/>
        <v>0</v>
      </c>
      <c r="AG2136" s="41">
        <f t="shared" si="610"/>
        <v>0</v>
      </c>
      <c r="AH2136" s="41">
        <f t="shared" si="611"/>
        <v>1816.7382</v>
      </c>
      <c r="AI2136" s="60">
        <f t="shared" si="612"/>
        <v>403.71960000000001</v>
      </c>
      <c r="AJ2136" s="60">
        <f t="shared" si="613"/>
        <v>2270.9227500000002</v>
      </c>
      <c r="AK2136" s="60">
        <f t="shared" si="614"/>
        <v>5005.0169589041097</v>
      </c>
      <c r="AL2136" s="60">
        <f t="shared" si="615"/>
        <v>3678.6874647945206</v>
      </c>
      <c r="AM2136" s="41">
        <f t="shared" si="616"/>
        <v>3739.6601852054787</v>
      </c>
      <c r="AN2136" s="42">
        <f t="shared" si="617"/>
        <v>45715</v>
      </c>
      <c r="AO2136" s="43">
        <f t="shared" si="618"/>
        <v>10092.99</v>
      </c>
    </row>
    <row r="2137" spans="1:41" s="24" customFormat="1" ht="15.75" customHeight="1" x14ac:dyDescent="0.35">
      <c r="A2137" s="36" t="s">
        <v>27</v>
      </c>
      <c r="B2137" s="36">
        <v>202509</v>
      </c>
      <c r="C2137" s="24" t="s">
        <v>736</v>
      </c>
      <c r="D2137" s="24" t="s">
        <v>119</v>
      </c>
      <c r="E2137" s="62">
        <v>45901</v>
      </c>
      <c r="F2137" s="62">
        <v>46265</v>
      </c>
      <c r="G2137" s="37" t="s">
        <v>2370</v>
      </c>
      <c r="H2137" s="36">
        <v>652514</v>
      </c>
      <c r="I2137" s="63">
        <v>20411</v>
      </c>
      <c r="J2137" s="24" t="s">
        <v>5042</v>
      </c>
      <c r="K2137" s="63">
        <f t="shared" si="601"/>
        <v>45901</v>
      </c>
      <c r="L2137" s="55">
        <f t="shared" si="602"/>
        <v>0.04</v>
      </c>
      <c r="M2137" s="76">
        <v>0.22500000000000001</v>
      </c>
      <c r="N2137" s="62">
        <v>45901</v>
      </c>
      <c r="O2137" s="62">
        <v>46265</v>
      </c>
      <c r="P2137" s="63"/>
      <c r="Q2137" s="63"/>
      <c r="R2137" s="78">
        <v>69</v>
      </c>
      <c r="S2137" s="63" t="str">
        <f>VLOOKUP(R2137,SA!$B$3:$C$11,2,1)</f>
        <v>66-70</v>
      </c>
      <c r="T2137" s="38" t="s">
        <v>98</v>
      </c>
      <c r="U2137" s="24" t="s">
        <v>5747</v>
      </c>
      <c r="V2137" s="24">
        <v>500000</v>
      </c>
      <c r="W2137" s="39">
        <f t="shared" si="603"/>
        <v>0</v>
      </c>
      <c r="X2137" s="29">
        <f t="shared" si="604"/>
        <v>0</v>
      </c>
      <c r="Y2137" s="40">
        <f t="shared" si="605"/>
        <v>365</v>
      </c>
      <c r="Z2137" s="38">
        <f t="shared" si="606"/>
        <v>46081</v>
      </c>
      <c r="AA2137" s="41">
        <f t="shared" si="607"/>
        <v>181</v>
      </c>
      <c r="AB2137" s="24" t="s">
        <v>113</v>
      </c>
      <c r="AC2137" s="41">
        <f t="shared" si="608"/>
        <v>18713.136199999997</v>
      </c>
      <c r="AD2137" s="41">
        <v>1</v>
      </c>
      <c r="AE2137" s="72">
        <f>INDEX(SA!$C$2:$G$11,MATCH(Details!S2137,SA!$C$2:$C$11,0),MATCH(Details!V2137,SA!$C$2:$G$2,0))*Y2137/(F2137-E2137+1)</f>
        <v>15858.589999999998</v>
      </c>
      <c r="AF2137" s="41">
        <f t="shared" si="609"/>
        <v>0</v>
      </c>
      <c r="AG2137" s="41">
        <f t="shared" si="610"/>
        <v>0</v>
      </c>
      <c r="AH2137" s="41">
        <f t="shared" si="611"/>
        <v>2854.5461999999998</v>
      </c>
      <c r="AI2137" s="60">
        <f t="shared" si="612"/>
        <v>634.34359999999992</v>
      </c>
      <c r="AJ2137" s="60">
        <f t="shared" si="613"/>
        <v>3568.1827499999995</v>
      </c>
      <c r="AK2137" s="60">
        <f t="shared" si="614"/>
        <v>7864.1227123287663</v>
      </c>
      <c r="AL2137" s="60">
        <f t="shared" si="615"/>
        <v>5780.130193561643</v>
      </c>
      <c r="AM2137" s="41">
        <f t="shared" si="616"/>
        <v>5875.9334564383553</v>
      </c>
      <c r="AN2137" s="42">
        <f t="shared" si="617"/>
        <v>45715</v>
      </c>
      <c r="AO2137" s="43">
        <f t="shared" si="618"/>
        <v>15858.589999999998</v>
      </c>
    </row>
    <row r="2138" spans="1:41" s="24" customFormat="1" ht="15.75" customHeight="1" x14ac:dyDescent="0.35">
      <c r="A2138" s="36" t="s">
        <v>27</v>
      </c>
      <c r="B2138" s="36">
        <v>202509</v>
      </c>
      <c r="C2138" s="24" t="s">
        <v>736</v>
      </c>
      <c r="D2138" s="24" t="s">
        <v>119</v>
      </c>
      <c r="E2138" s="62">
        <v>45901</v>
      </c>
      <c r="F2138" s="62">
        <v>46265</v>
      </c>
      <c r="G2138" s="37" t="s">
        <v>2371</v>
      </c>
      <c r="H2138" s="36">
        <v>652514</v>
      </c>
      <c r="I2138" s="63">
        <v>18233</v>
      </c>
      <c r="J2138" s="24" t="s">
        <v>5043</v>
      </c>
      <c r="K2138" s="63">
        <f t="shared" si="601"/>
        <v>45901</v>
      </c>
      <c r="L2138" s="55">
        <f t="shared" si="602"/>
        <v>0.04</v>
      </c>
      <c r="M2138" s="76">
        <v>0.22500000000000001</v>
      </c>
      <c r="N2138" s="62">
        <v>45901</v>
      </c>
      <c r="O2138" s="62">
        <v>46265</v>
      </c>
      <c r="P2138" s="63"/>
      <c r="Q2138" s="63"/>
      <c r="R2138" s="78">
        <v>75</v>
      </c>
      <c r="S2138" s="63" t="str">
        <f>VLOOKUP(R2138,SA!$B$3:$C$11,2,1)</f>
        <v>71-75</v>
      </c>
      <c r="T2138" s="38" t="s">
        <v>97</v>
      </c>
      <c r="U2138" s="24" t="s">
        <v>5744</v>
      </c>
      <c r="V2138" s="24">
        <v>500000</v>
      </c>
      <c r="W2138" s="39">
        <f t="shared" si="603"/>
        <v>0</v>
      </c>
      <c r="X2138" s="29">
        <f t="shared" si="604"/>
        <v>0</v>
      </c>
      <c r="Y2138" s="40">
        <f t="shared" si="605"/>
        <v>365</v>
      </c>
      <c r="Z2138" s="38">
        <f t="shared" si="606"/>
        <v>46081</v>
      </c>
      <c r="AA2138" s="41">
        <f t="shared" si="607"/>
        <v>181</v>
      </c>
      <c r="AB2138" s="24" t="s">
        <v>113</v>
      </c>
      <c r="AC2138" s="41">
        <f t="shared" si="608"/>
        <v>23735.924199999998</v>
      </c>
      <c r="AD2138" s="41">
        <v>1</v>
      </c>
      <c r="AE2138" s="72">
        <f>INDEX(SA!$C$2:$G$11,MATCH(Details!S2138,SA!$C$2:$C$11,0),MATCH(Details!V2138,SA!$C$2:$G$2,0))*Y2138/(F2138-E2138+1)</f>
        <v>20115.189999999999</v>
      </c>
      <c r="AF2138" s="41">
        <f t="shared" si="609"/>
        <v>0</v>
      </c>
      <c r="AG2138" s="41">
        <f t="shared" si="610"/>
        <v>0</v>
      </c>
      <c r="AH2138" s="41">
        <f t="shared" si="611"/>
        <v>3620.7341999999994</v>
      </c>
      <c r="AI2138" s="60">
        <f t="shared" si="612"/>
        <v>804.60759999999993</v>
      </c>
      <c r="AJ2138" s="60">
        <f t="shared" si="613"/>
        <v>4525.9177499999996</v>
      </c>
      <c r="AK2138" s="60">
        <f t="shared" si="614"/>
        <v>9974.9298356164381</v>
      </c>
      <c r="AL2138" s="60">
        <f t="shared" si="615"/>
        <v>7331.5734291780818</v>
      </c>
      <c r="AM2138" s="41">
        <f t="shared" si="616"/>
        <v>7453.091220821917</v>
      </c>
      <c r="AN2138" s="42">
        <f t="shared" si="617"/>
        <v>45715</v>
      </c>
      <c r="AO2138" s="43">
        <f t="shared" si="618"/>
        <v>20115.189999999999</v>
      </c>
    </row>
    <row r="2139" spans="1:41" s="24" customFormat="1" ht="15.75" customHeight="1" x14ac:dyDescent="0.35">
      <c r="A2139" s="36" t="s">
        <v>27</v>
      </c>
      <c r="B2139" s="36">
        <v>202509</v>
      </c>
      <c r="C2139" s="24" t="s">
        <v>736</v>
      </c>
      <c r="D2139" s="24" t="s">
        <v>119</v>
      </c>
      <c r="E2139" s="62">
        <v>45901</v>
      </c>
      <c r="F2139" s="62">
        <v>46265</v>
      </c>
      <c r="G2139" s="37" t="s">
        <v>559</v>
      </c>
      <c r="H2139" s="36">
        <v>652514</v>
      </c>
      <c r="I2139" s="63">
        <v>34091</v>
      </c>
      <c r="J2139" s="24" t="s">
        <v>5044</v>
      </c>
      <c r="K2139" s="63">
        <f t="shared" si="601"/>
        <v>45901</v>
      </c>
      <c r="L2139" s="55">
        <f t="shared" si="602"/>
        <v>0.04</v>
      </c>
      <c r="M2139" s="76">
        <v>0.22500000000000001</v>
      </c>
      <c r="N2139" s="62">
        <v>45901</v>
      </c>
      <c r="O2139" s="62">
        <v>46265</v>
      </c>
      <c r="P2139" s="63"/>
      <c r="Q2139" s="63"/>
      <c r="R2139" s="78">
        <v>32</v>
      </c>
      <c r="S2139" s="63" t="str">
        <f>VLOOKUP(R2139,SA!$B$3:$C$11,2,1)</f>
        <v>26-35</v>
      </c>
      <c r="T2139" s="38" t="s">
        <v>97</v>
      </c>
      <c r="U2139" s="24" t="s">
        <v>56</v>
      </c>
      <c r="V2139" s="24">
        <v>500000</v>
      </c>
      <c r="W2139" s="39">
        <f t="shared" si="603"/>
        <v>500000</v>
      </c>
      <c r="X2139" s="29">
        <f t="shared" si="604"/>
        <v>1</v>
      </c>
      <c r="Y2139" s="40">
        <f t="shared" si="605"/>
        <v>365</v>
      </c>
      <c r="Z2139" s="38">
        <f t="shared" si="606"/>
        <v>46081</v>
      </c>
      <c r="AA2139" s="41">
        <f t="shared" si="607"/>
        <v>181</v>
      </c>
      <c r="AB2139" s="24" t="s">
        <v>113</v>
      </c>
      <c r="AC2139" s="41">
        <f t="shared" si="608"/>
        <v>4986.3141999999998</v>
      </c>
      <c r="AD2139" s="41">
        <v>1</v>
      </c>
      <c r="AE2139" s="72">
        <f>INDEX(SA!$C$2:$G$11,MATCH(Details!S2139,SA!$C$2:$C$11,0),MATCH(Details!V2139,SA!$C$2:$G$2,0))*Y2139/(F2139-E2139+1)</f>
        <v>4225.6899999999996</v>
      </c>
      <c r="AF2139" s="41">
        <f t="shared" si="609"/>
        <v>0</v>
      </c>
      <c r="AG2139" s="41">
        <f t="shared" si="610"/>
        <v>0</v>
      </c>
      <c r="AH2139" s="41">
        <f t="shared" si="611"/>
        <v>760.62419999999986</v>
      </c>
      <c r="AI2139" s="60">
        <f t="shared" si="612"/>
        <v>169.02759999999998</v>
      </c>
      <c r="AJ2139" s="60">
        <f t="shared" si="613"/>
        <v>950.78024999999991</v>
      </c>
      <c r="AK2139" s="60">
        <f t="shared" si="614"/>
        <v>2095.479150684931</v>
      </c>
      <c r="AL2139" s="60">
        <f t="shared" si="615"/>
        <v>1540.1771757534243</v>
      </c>
      <c r="AM2139" s="41">
        <f t="shared" si="616"/>
        <v>1565.7049742465756</v>
      </c>
      <c r="AN2139" s="42">
        <f t="shared" si="617"/>
        <v>45715</v>
      </c>
      <c r="AO2139" s="43">
        <f t="shared" si="618"/>
        <v>4225.6899999999996</v>
      </c>
    </row>
    <row r="2140" spans="1:41" s="24" customFormat="1" ht="15.75" customHeight="1" x14ac:dyDescent="0.35">
      <c r="A2140" s="36" t="s">
        <v>27</v>
      </c>
      <c r="B2140" s="36">
        <v>202509</v>
      </c>
      <c r="C2140" s="24" t="s">
        <v>736</v>
      </c>
      <c r="D2140" s="24" t="s">
        <v>119</v>
      </c>
      <c r="E2140" s="62">
        <v>45901</v>
      </c>
      <c r="F2140" s="62">
        <v>46265</v>
      </c>
      <c r="G2140" s="37" t="s">
        <v>2372</v>
      </c>
      <c r="H2140" s="36">
        <v>652515</v>
      </c>
      <c r="I2140" s="63">
        <v>25766</v>
      </c>
      <c r="J2140" s="24" t="s">
        <v>5045</v>
      </c>
      <c r="K2140" s="63">
        <f t="shared" si="601"/>
        <v>45901</v>
      </c>
      <c r="L2140" s="55">
        <f t="shared" si="602"/>
        <v>0.04</v>
      </c>
      <c r="M2140" s="76">
        <v>0.22500000000000001</v>
      </c>
      <c r="N2140" s="62">
        <v>45901</v>
      </c>
      <c r="O2140" s="62">
        <v>46265</v>
      </c>
      <c r="P2140" s="63"/>
      <c r="Q2140" s="63"/>
      <c r="R2140" s="78">
        <v>55</v>
      </c>
      <c r="S2140" s="63" t="str">
        <f>VLOOKUP(R2140,SA!$B$3:$C$11,2,1)</f>
        <v>46-55</v>
      </c>
      <c r="T2140" s="38" t="s">
        <v>97</v>
      </c>
      <c r="U2140" s="24" t="s">
        <v>5743</v>
      </c>
      <c r="V2140" s="24">
        <v>400000</v>
      </c>
      <c r="W2140" s="39">
        <f t="shared" si="603"/>
        <v>0</v>
      </c>
      <c r="X2140" s="29">
        <f t="shared" si="604"/>
        <v>0</v>
      </c>
      <c r="Y2140" s="40">
        <f t="shared" si="605"/>
        <v>365</v>
      </c>
      <c r="Z2140" s="38">
        <f t="shared" si="606"/>
        <v>46081</v>
      </c>
      <c r="AA2140" s="41">
        <f t="shared" si="607"/>
        <v>181</v>
      </c>
      <c r="AB2140" s="24" t="s">
        <v>113</v>
      </c>
      <c r="AC2140" s="41">
        <f t="shared" si="608"/>
        <v>8108.2165999999997</v>
      </c>
      <c r="AD2140" s="41">
        <v>1</v>
      </c>
      <c r="AE2140" s="72">
        <f>INDEX(SA!$C$2:$G$11,MATCH(Details!S2140,SA!$C$2:$C$11,0),MATCH(Details!V2140,SA!$C$2:$G$2,0))*Y2140/(F2140-E2140+1)</f>
        <v>6871.37</v>
      </c>
      <c r="AF2140" s="41">
        <f t="shared" si="609"/>
        <v>0</v>
      </c>
      <c r="AG2140" s="41">
        <f t="shared" si="610"/>
        <v>0</v>
      </c>
      <c r="AH2140" s="41">
        <f t="shared" si="611"/>
        <v>1236.8465999999999</v>
      </c>
      <c r="AI2140" s="60">
        <f t="shared" si="612"/>
        <v>274.85480000000001</v>
      </c>
      <c r="AJ2140" s="60">
        <f t="shared" si="613"/>
        <v>1546.05825</v>
      </c>
      <c r="AK2140" s="60">
        <f t="shared" si="614"/>
        <v>3407.446493150685</v>
      </c>
      <c r="AL2140" s="60">
        <f t="shared" si="615"/>
        <v>2504.4731724657536</v>
      </c>
      <c r="AM2140" s="41">
        <f t="shared" si="616"/>
        <v>2545.9837775342462</v>
      </c>
      <c r="AN2140" s="42">
        <f t="shared" si="617"/>
        <v>45715</v>
      </c>
      <c r="AO2140" s="43">
        <f t="shared" si="618"/>
        <v>6871.37</v>
      </c>
    </row>
    <row r="2141" spans="1:41" s="24" customFormat="1" ht="15.75" customHeight="1" x14ac:dyDescent="0.35">
      <c r="A2141" s="36" t="s">
        <v>27</v>
      </c>
      <c r="B2141" s="36">
        <v>202509</v>
      </c>
      <c r="C2141" s="24" t="s">
        <v>736</v>
      </c>
      <c r="D2141" s="24" t="s">
        <v>119</v>
      </c>
      <c r="E2141" s="62">
        <v>45901</v>
      </c>
      <c r="F2141" s="62">
        <v>46265</v>
      </c>
      <c r="G2141" s="37" t="s">
        <v>2373</v>
      </c>
      <c r="H2141" s="36">
        <v>652515</v>
      </c>
      <c r="I2141" s="63">
        <v>37958</v>
      </c>
      <c r="J2141" s="24" t="s">
        <v>5046</v>
      </c>
      <c r="K2141" s="63">
        <f t="shared" si="601"/>
        <v>45901</v>
      </c>
      <c r="L2141" s="55">
        <f t="shared" si="602"/>
        <v>0.04</v>
      </c>
      <c r="M2141" s="76">
        <v>0.22500000000000001</v>
      </c>
      <c r="N2141" s="62">
        <v>45901</v>
      </c>
      <c r="O2141" s="62">
        <v>46265</v>
      </c>
      <c r="P2141" s="63"/>
      <c r="Q2141" s="63"/>
      <c r="R2141" s="78">
        <v>21</v>
      </c>
      <c r="S2141" s="63" t="str">
        <f>VLOOKUP(R2141,SA!$B$3:$C$11,2,1)</f>
        <v>0-25</v>
      </c>
      <c r="T2141" s="38" t="s">
        <v>98</v>
      </c>
      <c r="U2141" s="24" t="s">
        <v>5746</v>
      </c>
      <c r="V2141" s="24">
        <v>400000</v>
      </c>
      <c r="W2141" s="39">
        <f t="shared" si="603"/>
        <v>0</v>
      </c>
      <c r="X2141" s="29">
        <f t="shared" si="604"/>
        <v>0</v>
      </c>
      <c r="Y2141" s="40">
        <f t="shared" si="605"/>
        <v>365</v>
      </c>
      <c r="Z2141" s="38">
        <f t="shared" si="606"/>
        <v>46081</v>
      </c>
      <c r="AA2141" s="41">
        <f t="shared" si="607"/>
        <v>181</v>
      </c>
      <c r="AB2141" s="24" t="s">
        <v>113</v>
      </c>
      <c r="AC2141" s="41">
        <f t="shared" si="608"/>
        <v>4043.8364000000001</v>
      </c>
      <c r="AD2141" s="41">
        <v>1</v>
      </c>
      <c r="AE2141" s="72">
        <f>INDEX(SA!$C$2:$G$11,MATCH(Details!S2141,SA!$C$2:$C$11,0),MATCH(Details!V2141,SA!$C$2:$G$2,0))*Y2141/(F2141-E2141+1)</f>
        <v>3426.98</v>
      </c>
      <c r="AF2141" s="41">
        <f t="shared" si="609"/>
        <v>0</v>
      </c>
      <c r="AG2141" s="41">
        <f t="shared" si="610"/>
        <v>0</v>
      </c>
      <c r="AH2141" s="41">
        <f t="shared" si="611"/>
        <v>616.85640000000001</v>
      </c>
      <c r="AI2141" s="60">
        <f t="shared" si="612"/>
        <v>137.07920000000001</v>
      </c>
      <c r="AJ2141" s="60">
        <f t="shared" si="613"/>
        <v>771.07050000000004</v>
      </c>
      <c r="AK2141" s="60">
        <f t="shared" si="614"/>
        <v>1699.4065205479453</v>
      </c>
      <c r="AL2141" s="60">
        <f t="shared" si="615"/>
        <v>1249.0637926027398</v>
      </c>
      <c r="AM2141" s="41">
        <f t="shared" si="616"/>
        <v>1269.7665073972601</v>
      </c>
      <c r="AN2141" s="42">
        <f t="shared" si="617"/>
        <v>45715</v>
      </c>
      <c r="AO2141" s="43">
        <f t="shared" si="618"/>
        <v>3426.98</v>
      </c>
    </row>
    <row r="2142" spans="1:41" s="24" customFormat="1" ht="15.75" customHeight="1" x14ac:dyDescent="0.35">
      <c r="A2142" s="36" t="s">
        <v>27</v>
      </c>
      <c r="B2142" s="36">
        <v>202509</v>
      </c>
      <c r="C2142" s="24" t="s">
        <v>736</v>
      </c>
      <c r="D2142" s="24" t="s">
        <v>119</v>
      </c>
      <c r="E2142" s="62">
        <v>45901</v>
      </c>
      <c r="F2142" s="62">
        <v>46265</v>
      </c>
      <c r="G2142" s="37" t="s">
        <v>574</v>
      </c>
      <c r="H2142" s="36">
        <v>652515</v>
      </c>
      <c r="I2142" s="63">
        <v>28660</v>
      </c>
      <c r="J2142" s="24" t="s">
        <v>5047</v>
      </c>
      <c r="K2142" s="63">
        <f t="shared" si="601"/>
        <v>45901</v>
      </c>
      <c r="L2142" s="55">
        <f t="shared" si="602"/>
        <v>0.04</v>
      </c>
      <c r="M2142" s="76">
        <v>0.22500000000000001</v>
      </c>
      <c r="N2142" s="62">
        <v>45901</v>
      </c>
      <c r="O2142" s="62">
        <v>46265</v>
      </c>
      <c r="P2142" s="63"/>
      <c r="Q2142" s="63"/>
      <c r="R2142" s="78">
        <v>47</v>
      </c>
      <c r="S2142" s="63" t="str">
        <f>VLOOKUP(R2142,SA!$B$3:$C$11,2,1)</f>
        <v>46-55</v>
      </c>
      <c r="T2142" s="38" t="s">
        <v>98</v>
      </c>
      <c r="U2142" s="24" t="s">
        <v>56</v>
      </c>
      <c r="V2142" s="24">
        <v>400000</v>
      </c>
      <c r="W2142" s="39">
        <f t="shared" si="603"/>
        <v>400000</v>
      </c>
      <c r="X2142" s="29">
        <f t="shared" si="604"/>
        <v>1</v>
      </c>
      <c r="Y2142" s="40">
        <f t="shared" si="605"/>
        <v>365</v>
      </c>
      <c r="Z2142" s="38">
        <f t="shared" si="606"/>
        <v>46081</v>
      </c>
      <c r="AA2142" s="41">
        <f t="shared" si="607"/>
        <v>181</v>
      </c>
      <c r="AB2142" s="24" t="s">
        <v>113</v>
      </c>
      <c r="AC2142" s="41">
        <f t="shared" si="608"/>
        <v>8108.2165999999997</v>
      </c>
      <c r="AD2142" s="41">
        <v>1</v>
      </c>
      <c r="AE2142" s="72">
        <f>INDEX(SA!$C$2:$G$11,MATCH(Details!S2142,SA!$C$2:$C$11,0),MATCH(Details!V2142,SA!$C$2:$G$2,0))*Y2142/(F2142-E2142+1)</f>
        <v>6871.37</v>
      </c>
      <c r="AF2142" s="41">
        <f t="shared" si="609"/>
        <v>0</v>
      </c>
      <c r="AG2142" s="41">
        <f t="shared" si="610"/>
        <v>0</v>
      </c>
      <c r="AH2142" s="41">
        <f t="shared" si="611"/>
        <v>1236.8465999999999</v>
      </c>
      <c r="AI2142" s="60">
        <f t="shared" si="612"/>
        <v>274.85480000000001</v>
      </c>
      <c r="AJ2142" s="60">
        <f t="shared" si="613"/>
        <v>1546.05825</v>
      </c>
      <c r="AK2142" s="60">
        <f t="shared" si="614"/>
        <v>3407.446493150685</v>
      </c>
      <c r="AL2142" s="60">
        <f t="shared" si="615"/>
        <v>2504.4731724657536</v>
      </c>
      <c r="AM2142" s="41">
        <f t="shared" si="616"/>
        <v>2545.9837775342462</v>
      </c>
      <c r="AN2142" s="42">
        <f t="shared" si="617"/>
        <v>45715</v>
      </c>
      <c r="AO2142" s="43">
        <f t="shared" si="618"/>
        <v>6871.37</v>
      </c>
    </row>
    <row r="2143" spans="1:41" s="24" customFormat="1" ht="15.75" customHeight="1" x14ac:dyDescent="0.35">
      <c r="A2143" s="36" t="s">
        <v>27</v>
      </c>
      <c r="B2143" s="36">
        <v>202509</v>
      </c>
      <c r="C2143" s="24" t="s">
        <v>736</v>
      </c>
      <c r="D2143" s="24" t="s">
        <v>119</v>
      </c>
      <c r="E2143" s="62">
        <v>45901</v>
      </c>
      <c r="F2143" s="62">
        <v>46265</v>
      </c>
      <c r="G2143" s="37" t="s">
        <v>2374</v>
      </c>
      <c r="H2143" s="36">
        <v>652516</v>
      </c>
      <c r="I2143" s="63">
        <v>26796</v>
      </c>
      <c r="J2143" s="24" t="s">
        <v>5048</v>
      </c>
      <c r="K2143" s="63">
        <f t="shared" si="601"/>
        <v>45901</v>
      </c>
      <c r="L2143" s="55">
        <f t="shared" si="602"/>
        <v>0.04</v>
      </c>
      <c r="M2143" s="76">
        <v>0.22500000000000001</v>
      </c>
      <c r="N2143" s="62">
        <v>45901</v>
      </c>
      <c r="O2143" s="62">
        <v>46265</v>
      </c>
      <c r="P2143" s="63"/>
      <c r="Q2143" s="63"/>
      <c r="R2143" s="78">
        <v>52</v>
      </c>
      <c r="S2143" s="63" t="str">
        <f>VLOOKUP(R2143,SA!$B$3:$C$11,2,1)</f>
        <v>46-55</v>
      </c>
      <c r="T2143" s="38" t="s">
        <v>98</v>
      </c>
      <c r="U2143" s="24" t="s">
        <v>5747</v>
      </c>
      <c r="V2143" s="24">
        <v>400000</v>
      </c>
      <c r="W2143" s="39">
        <f t="shared" si="603"/>
        <v>0</v>
      </c>
      <c r="X2143" s="29">
        <f t="shared" si="604"/>
        <v>0</v>
      </c>
      <c r="Y2143" s="40">
        <f t="shared" si="605"/>
        <v>365</v>
      </c>
      <c r="Z2143" s="38">
        <f t="shared" si="606"/>
        <v>46081</v>
      </c>
      <c r="AA2143" s="41">
        <f t="shared" si="607"/>
        <v>181</v>
      </c>
      <c r="AB2143" s="24" t="s">
        <v>113</v>
      </c>
      <c r="AC2143" s="41">
        <f t="shared" si="608"/>
        <v>8108.2165999999997</v>
      </c>
      <c r="AD2143" s="41">
        <v>1</v>
      </c>
      <c r="AE2143" s="72">
        <f>INDEX(SA!$C$2:$G$11,MATCH(Details!S2143,SA!$C$2:$C$11,0),MATCH(Details!V2143,SA!$C$2:$G$2,0))*Y2143/(F2143-E2143+1)</f>
        <v>6871.37</v>
      </c>
      <c r="AF2143" s="41">
        <f t="shared" si="609"/>
        <v>0</v>
      </c>
      <c r="AG2143" s="41">
        <f t="shared" si="610"/>
        <v>0</v>
      </c>
      <c r="AH2143" s="41">
        <f t="shared" si="611"/>
        <v>1236.8465999999999</v>
      </c>
      <c r="AI2143" s="60">
        <f t="shared" si="612"/>
        <v>274.85480000000001</v>
      </c>
      <c r="AJ2143" s="60">
        <f t="shared" si="613"/>
        <v>1546.05825</v>
      </c>
      <c r="AK2143" s="60">
        <f t="shared" si="614"/>
        <v>3407.446493150685</v>
      </c>
      <c r="AL2143" s="60">
        <f t="shared" si="615"/>
        <v>2504.4731724657536</v>
      </c>
      <c r="AM2143" s="41">
        <f t="shared" si="616"/>
        <v>2545.9837775342462</v>
      </c>
      <c r="AN2143" s="42">
        <f t="shared" si="617"/>
        <v>45715</v>
      </c>
      <c r="AO2143" s="43">
        <f t="shared" si="618"/>
        <v>6871.37</v>
      </c>
    </row>
    <row r="2144" spans="1:41" s="24" customFormat="1" ht="15.75" customHeight="1" x14ac:dyDescent="0.35">
      <c r="A2144" s="36" t="s">
        <v>27</v>
      </c>
      <c r="B2144" s="36">
        <v>202509</v>
      </c>
      <c r="C2144" s="24" t="s">
        <v>736</v>
      </c>
      <c r="D2144" s="24" t="s">
        <v>119</v>
      </c>
      <c r="E2144" s="62">
        <v>45901</v>
      </c>
      <c r="F2144" s="62">
        <v>46265</v>
      </c>
      <c r="G2144" s="37" t="s">
        <v>2375</v>
      </c>
      <c r="H2144" s="36">
        <v>652516</v>
      </c>
      <c r="I2144" s="63">
        <v>26115</v>
      </c>
      <c r="J2144" s="24" t="s">
        <v>5049</v>
      </c>
      <c r="K2144" s="63">
        <f t="shared" si="601"/>
        <v>45901</v>
      </c>
      <c r="L2144" s="55">
        <f t="shared" si="602"/>
        <v>0.04</v>
      </c>
      <c r="M2144" s="76">
        <v>0.22500000000000001</v>
      </c>
      <c r="N2144" s="62">
        <v>45901</v>
      </c>
      <c r="O2144" s="62">
        <v>46265</v>
      </c>
      <c r="P2144" s="63"/>
      <c r="Q2144" s="63"/>
      <c r="R2144" s="78">
        <v>54</v>
      </c>
      <c r="S2144" s="63" t="str">
        <f>VLOOKUP(R2144,SA!$B$3:$C$11,2,1)</f>
        <v>46-55</v>
      </c>
      <c r="T2144" s="38" t="s">
        <v>97</v>
      </c>
      <c r="U2144" s="24" t="s">
        <v>5744</v>
      </c>
      <c r="V2144" s="24">
        <v>400000</v>
      </c>
      <c r="W2144" s="39">
        <f t="shared" si="603"/>
        <v>0</v>
      </c>
      <c r="X2144" s="29">
        <f t="shared" si="604"/>
        <v>0</v>
      </c>
      <c r="Y2144" s="40">
        <f t="shared" si="605"/>
        <v>365</v>
      </c>
      <c r="Z2144" s="38">
        <f t="shared" si="606"/>
        <v>46081</v>
      </c>
      <c r="AA2144" s="41">
        <f t="shared" si="607"/>
        <v>181</v>
      </c>
      <c r="AB2144" s="24" t="s">
        <v>113</v>
      </c>
      <c r="AC2144" s="41">
        <f t="shared" si="608"/>
        <v>8108.2165999999997</v>
      </c>
      <c r="AD2144" s="41">
        <v>1</v>
      </c>
      <c r="AE2144" s="72">
        <f>INDEX(SA!$C$2:$G$11,MATCH(Details!S2144,SA!$C$2:$C$11,0),MATCH(Details!V2144,SA!$C$2:$G$2,0))*Y2144/(F2144-E2144+1)</f>
        <v>6871.37</v>
      </c>
      <c r="AF2144" s="41">
        <f t="shared" si="609"/>
        <v>0</v>
      </c>
      <c r="AG2144" s="41">
        <f t="shared" si="610"/>
        <v>0</v>
      </c>
      <c r="AH2144" s="41">
        <f t="shared" si="611"/>
        <v>1236.8465999999999</v>
      </c>
      <c r="AI2144" s="60">
        <f t="shared" si="612"/>
        <v>274.85480000000001</v>
      </c>
      <c r="AJ2144" s="60">
        <f t="shared" si="613"/>
        <v>1546.05825</v>
      </c>
      <c r="AK2144" s="60">
        <f t="shared" si="614"/>
        <v>3407.446493150685</v>
      </c>
      <c r="AL2144" s="60">
        <f t="shared" si="615"/>
        <v>2504.4731724657536</v>
      </c>
      <c r="AM2144" s="41">
        <f t="shared" si="616"/>
        <v>2545.9837775342462</v>
      </c>
      <c r="AN2144" s="42">
        <f t="shared" si="617"/>
        <v>45715</v>
      </c>
      <c r="AO2144" s="43">
        <f t="shared" si="618"/>
        <v>6871.37</v>
      </c>
    </row>
    <row r="2145" spans="1:41" s="24" customFormat="1" ht="15.75" customHeight="1" x14ac:dyDescent="0.35">
      <c r="A2145" s="36" t="s">
        <v>27</v>
      </c>
      <c r="B2145" s="36">
        <v>202509</v>
      </c>
      <c r="C2145" s="24" t="s">
        <v>736</v>
      </c>
      <c r="D2145" s="24" t="s">
        <v>119</v>
      </c>
      <c r="E2145" s="62">
        <v>45901</v>
      </c>
      <c r="F2145" s="62">
        <v>46265</v>
      </c>
      <c r="G2145" s="37" t="s">
        <v>580</v>
      </c>
      <c r="H2145" s="36">
        <v>652516</v>
      </c>
      <c r="I2145" s="63">
        <v>36049</v>
      </c>
      <c r="J2145" s="24" t="s">
        <v>5050</v>
      </c>
      <c r="K2145" s="63">
        <f t="shared" si="601"/>
        <v>45901</v>
      </c>
      <c r="L2145" s="55">
        <f t="shared" si="602"/>
        <v>0.04</v>
      </c>
      <c r="M2145" s="76">
        <v>0.22500000000000001</v>
      </c>
      <c r="N2145" s="62">
        <v>45901</v>
      </c>
      <c r="O2145" s="62">
        <v>46265</v>
      </c>
      <c r="P2145" s="63"/>
      <c r="Q2145" s="63"/>
      <c r="R2145" s="78">
        <v>26</v>
      </c>
      <c r="S2145" s="63" t="str">
        <f>VLOOKUP(R2145,SA!$B$3:$C$11,2,1)</f>
        <v>26-35</v>
      </c>
      <c r="T2145" s="38" t="s">
        <v>97</v>
      </c>
      <c r="U2145" s="24" t="s">
        <v>56</v>
      </c>
      <c r="V2145" s="24">
        <v>400000</v>
      </c>
      <c r="W2145" s="39">
        <f t="shared" si="603"/>
        <v>400000</v>
      </c>
      <c r="X2145" s="29">
        <f t="shared" si="604"/>
        <v>1</v>
      </c>
      <c r="Y2145" s="40">
        <f t="shared" si="605"/>
        <v>365</v>
      </c>
      <c r="Z2145" s="38">
        <f t="shared" si="606"/>
        <v>46081</v>
      </c>
      <c r="AA2145" s="41">
        <f t="shared" si="607"/>
        <v>181</v>
      </c>
      <c r="AB2145" s="24" t="s">
        <v>113</v>
      </c>
      <c r="AC2145" s="41">
        <f t="shared" si="608"/>
        <v>4533.0290000000005</v>
      </c>
      <c r="AD2145" s="41">
        <v>1</v>
      </c>
      <c r="AE2145" s="72">
        <f>INDEX(SA!$C$2:$G$11,MATCH(Details!S2145,SA!$C$2:$C$11,0),MATCH(Details!V2145,SA!$C$2:$G$2,0))*Y2145/(F2145-E2145+1)</f>
        <v>3841.55</v>
      </c>
      <c r="AF2145" s="41">
        <f t="shared" si="609"/>
        <v>0</v>
      </c>
      <c r="AG2145" s="41">
        <f t="shared" si="610"/>
        <v>0</v>
      </c>
      <c r="AH2145" s="41">
        <f t="shared" si="611"/>
        <v>691.47900000000004</v>
      </c>
      <c r="AI2145" s="60">
        <f t="shared" si="612"/>
        <v>153.66200000000001</v>
      </c>
      <c r="AJ2145" s="60">
        <f t="shared" si="613"/>
        <v>864.34875000000011</v>
      </c>
      <c r="AK2145" s="60">
        <f t="shared" si="614"/>
        <v>1904.9878082191783</v>
      </c>
      <c r="AL2145" s="60">
        <f t="shared" si="615"/>
        <v>1400.1660390410959</v>
      </c>
      <c r="AM2145" s="41">
        <f t="shared" si="616"/>
        <v>1423.3732109589046</v>
      </c>
      <c r="AN2145" s="42">
        <f t="shared" si="617"/>
        <v>45715</v>
      </c>
      <c r="AO2145" s="43">
        <f t="shared" si="618"/>
        <v>3841.55</v>
      </c>
    </row>
    <row r="2146" spans="1:41" s="24" customFormat="1" ht="15.75" customHeight="1" x14ac:dyDescent="0.35">
      <c r="A2146" s="36" t="s">
        <v>27</v>
      </c>
      <c r="B2146" s="36">
        <v>202509</v>
      </c>
      <c r="C2146" s="24" t="s">
        <v>736</v>
      </c>
      <c r="D2146" s="24" t="s">
        <v>119</v>
      </c>
      <c r="E2146" s="62">
        <v>45901</v>
      </c>
      <c r="F2146" s="62">
        <v>46265</v>
      </c>
      <c r="G2146" s="37" t="s">
        <v>584</v>
      </c>
      <c r="H2146" s="36">
        <v>652518</v>
      </c>
      <c r="I2146" s="63">
        <v>32763</v>
      </c>
      <c r="J2146" s="24" t="s">
        <v>5051</v>
      </c>
      <c r="K2146" s="63">
        <f t="shared" si="601"/>
        <v>45901</v>
      </c>
      <c r="L2146" s="55">
        <f t="shared" si="602"/>
        <v>0.04</v>
      </c>
      <c r="M2146" s="76">
        <v>0.22500000000000001</v>
      </c>
      <c r="N2146" s="62">
        <v>45901</v>
      </c>
      <c r="O2146" s="62">
        <v>46265</v>
      </c>
      <c r="P2146" s="63"/>
      <c r="Q2146" s="63"/>
      <c r="R2146" s="78">
        <v>35</v>
      </c>
      <c r="S2146" s="63" t="str">
        <f>VLOOKUP(R2146,SA!$B$3:$C$11,2,1)</f>
        <v>26-35</v>
      </c>
      <c r="T2146" s="38" t="s">
        <v>97</v>
      </c>
      <c r="U2146" s="24" t="s">
        <v>56</v>
      </c>
      <c r="V2146" s="24">
        <v>400000</v>
      </c>
      <c r="W2146" s="39">
        <f t="shared" si="603"/>
        <v>400000</v>
      </c>
      <c r="X2146" s="29">
        <f t="shared" si="604"/>
        <v>1</v>
      </c>
      <c r="Y2146" s="40">
        <f t="shared" si="605"/>
        <v>365</v>
      </c>
      <c r="Z2146" s="38">
        <f t="shared" si="606"/>
        <v>46081</v>
      </c>
      <c r="AA2146" s="41">
        <f t="shared" si="607"/>
        <v>181</v>
      </c>
      <c r="AB2146" s="24" t="s">
        <v>113</v>
      </c>
      <c r="AC2146" s="41">
        <f t="shared" si="608"/>
        <v>4533.0290000000005</v>
      </c>
      <c r="AD2146" s="41">
        <v>1</v>
      </c>
      <c r="AE2146" s="72">
        <f>INDEX(SA!$C$2:$G$11,MATCH(Details!S2146,SA!$C$2:$C$11,0),MATCH(Details!V2146,SA!$C$2:$G$2,0))*Y2146/(F2146-E2146+1)</f>
        <v>3841.55</v>
      </c>
      <c r="AF2146" s="41">
        <f t="shared" si="609"/>
        <v>0</v>
      </c>
      <c r="AG2146" s="41">
        <f t="shared" si="610"/>
        <v>0</v>
      </c>
      <c r="AH2146" s="41">
        <f t="shared" si="611"/>
        <v>691.47900000000004</v>
      </c>
      <c r="AI2146" s="60">
        <f t="shared" si="612"/>
        <v>153.66200000000001</v>
      </c>
      <c r="AJ2146" s="60">
        <f t="shared" si="613"/>
        <v>864.34875000000011</v>
      </c>
      <c r="AK2146" s="60">
        <f t="shared" si="614"/>
        <v>1904.9878082191783</v>
      </c>
      <c r="AL2146" s="60">
        <f t="shared" si="615"/>
        <v>1400.1660390410959</v>
      </c>
      <c r="AM2146" s="41">
        <f t="shared" si="616"/>
        <v>1423.3732109589046</v>
      </c>
      <c r="AN2146" s="42">
        <f t="shared" si="617"/>
        <v>45715</v>
      </c>
      <c r="AO2146" s="43">
        <f t="shared" si="618"/>
        <v>3841.55</v>
      </c>
    </row>
    <row r="2147" spans="1:41" s="24" customFormat="1" ht="15.75" customHeight="1" x14ac:dyDescent="0.35">
      <c r="A2147" s="36" t="s">
        <v>27</v>
      </c>
      <c r="B2147" s="36">
        <v>202509</v>
      </c>
      <c r="C2147" s="24" t="s">
        <v>736</v>
      </c>
      <c r="D2147" s="24" t="s">
        <v>119</v>
      </c>
      <c r="E2147" s="62">
        <v>45901</v>
      </c>
      <c r="F2147" s="62">
        <v>46265</v>
      </c>
      <c r="G2147" s="37" t="s">
        <v>2376</v>
      </c>
      <c r="H2147" s="36">
        <v>652518</v>
      </c>
      <c r="I2147" s="63">
        <v>35128</v>
      </c>
      <c r="J2147" s="24" t="s">
        <v>5052</v>
      </c>
      <c r="K2147" s="63">
        <f t="shared" si="601"/>
        <v>45901</v>
      </c>
      <c r="L2147" s="55">
        <f t="shared" si="602"/>
        <v>0.04</v>
      </c>
      <c r="M2147" s="76">
        <v>0.22500000000000001</v>
      </c>
      <c r="N2147" s="62">
        <v>45901</v>
      </c>
      <c r="O2147" s="62">
        <v>46265</v>
      </c>
      <c r="P2147" s="63"/>
      <c r="Q2147" s="63"/>
      <c r="R2147" s="78">
        <v>29</v>
      </c>
      <c r="S2147" s="63" t="str">
        <f>VLOOKUP(R2147,SA!$B$3:$C$11,2,1)</f>
        <v>26-35</v>
      </c>
      <c r="T2147" s="38" t="s">
        <v>98</v>
      </c>
      <c r="U2147" s="24" t="s">
        <v>5743</v>
      </c>
      <c r="V2147" s="24">
        <v>400000</v>
      </c>
      <c r="W2147" s="39">
        <f t="shared" si="603"/>
        <v>0</v>
      </c>
      <c r="X2147" s="29">
        <f t="shared" si="604"/>
        <v>0</v>
      </c>
      <c r="Y2147" s="40">
        <f t="shared" si="605"/>
        <v>365</v>
      </c>
      <c r="Z2147" s="38">
        <f t="shared" si="606"/>
        <v>46081</v>
      </c>
      <c r="AA2147" s="41">
        <f t="shared" si="607"/>
        <v>181</v>
      </c>
      <c r="AB2147" s="24" t="s">
        <v>113</v>
      </c>
      <c r="AC2147" s="41">
        <f t="shared" si="608"/>
        <v>4533.0290000000005</v>
      </c>
      <c r="AD2147" s="41">
        <v>1</v>
      </c>
      <c r="AE2147" s="72">
        <f>INDEX(SA!$C$2:$G$11,MATCH(Details!S2147,SA!$C$2:$C$11,0),MATCH(Details!V2147,SA!$C$2:$G$2,0))*Y2147/(F2147-E2147+1)</f>
        <v>3841.55</v>
      </c>
      <c r="AF2147" s="41">
        <f t="shared" si="609"/>
        <v>0</v>
      </c>
      <c r="AG2147" s="41">
        <f t="shared" si="610"/>
        <v>0</v>
      </c>
      <c r="AH2147" s="41">
        <f t="shared" si="611"/>
        <v>691.47900000000004</v>
      </c>
      <c r="AI2147" s="60">
        <f t="shared" si="612"/>
        <v>153.66200000000001</v>
      </c>
      <c r="AJ2147" s="60">
        <f t="shared" si="613"/>
        <v>864.34875000000011</v>
      </c>
      <c r="AK2147" s="60">
        <f t="shared" si="614"/>
        <v>1904.9878082191783</v>
      </c>
      <c r="AL2147" s="60">
        <f t="shared" si="615"/>
        <v>1400.1660390410959</v>
      </c>
      <c r="AM2147" s="41">
        <f t="shared" si="616"/>
        <v>1423.3732109589046</v>
      </c>
      <c r="AN2147" s="42">
        <f t="shared" si="617"/>
        <v>45715</v>
      </c>
      <c r="AO2147" s="43">
        <f t="shared" si="618"/>
        <v>3841.55</v>
      </c>
    </row>
    <row r="2148" spans="1:41" s="24" customFormat="1" ht="15.75" customHeight="1" x14ac:dyDescent="0.35">
      <c r="A2148" s="36" t="s">
        <v>27</v>
      </c>
      <c r="B2148" s="36">
        <v>202509</v>
      </c>
      <c r="C2148" s="24" t="s">
        <v>736</v>
      </c>
      <c r="D2148" s="24" t="s">
        <v>119</v>
      </c>
      <c r="E2148" s="62">
        <v>45901</v>
      </c>
      <c r="F2148" s="62">
        <v>46265</v>
      </c>
      <c r="G2148" s="37" t="s">
        <v>2377</v>
      </c>
      <c r="H2148" s="36">
        <v>652518</v>
      </c>
      <c r="I2148" s="63">
        <v>21546</v>
      </c>
      <c r="J2148" s="24" t="s">
        <v>5053</v>
      </c>
      <c r="K2148" s="63">
        <f t="shared" si="601"/>
        <v>45901</v>
      </c>
      <c r="L2148" s="55">
        <f t="shared" si="602"/>
        <v>0.04</v>
      </c>
      <c r="M2148" s="76">
        <v>0.22500000000000001</v>
      </c>
      <c r="N2148" s="62">
        <v>45901</v>
      </c>
      <c r="O2148" s="62">
        <v>46265</v>
      </c>
      <c r="P2148" s="63"/>
      <c r="Q2148" s="63"/>
      <c r="R2148" s="78">
        <v>66</v>
      </c>
      <c r="S2148" s="63" t="str">
        <f>VLOOKUP(R2148,SA!$B$3:$C$11,2,1)</f>
        <v>66-70</v>
      </c>
      <c r="T2148" s="38" t="s">
        <v>97</v>
      </c>
      <c r="U2148" s="24" t="s">
        <v>5744</v>
      </c>
      <c r="V2148" s="24">
        <v>400000</v>
      </c>
      <c r="W2148" s="39">
        <f t="shared" si="603"/>
        <v>0</v>
      </c>
      <c r="X2148" s="29">
        <f t="shared" si="604"/>
        <v>0</v>
      </c>
      <c r="Y2148" s="40">
        <f t="shared" si="605"/>
        <v>365</v>
      </c>
      <c r="Z2148" s="38">
        <f t="shared" si="606"/>
        <v>46081</v>
      </c>
      <c r="AA2148" s="41">
        <f t="shared" si="607"/>
        <v>181</v>
      </c>
      <c r="AB2148" s="24" t="s">
        <v>113</v>
      </c>
      <c r="AC2148" s="41">
        <f t="shared" si="608"/>
        <v>17021.971999999998</v>
      </c>
      <c r="AD2148" s="41">
        <v>1</v>
      </c>
      <c r="AE2148" s="72">
        <f>INDEX(SA!$C$2:$G$11,MATCH(Details!S2148,SA!$C$2:$C$11,0),MATCH(Details!V2148,SA!$C$2:$G$2,0))*Y2148/(F2148-E2148+1)</f>
        <v>14425.4</v>
      </c>
      <c r="AF2148" s="41">
        <f t="shared" si="609"/>
        <v>0</v>
      </c>
      <c r="AG2148" s="41">
        <f t="shared" si="610"/>
        <v>0</v>
      </c>
      <c r="AH2148" s="41">
        <f t="shared" si="611"/>
        <v>2596.5719999999997</v>
      </c>
      <c r="AI2148" s="60">
        <f t="shared" si="612"/>
        <v>577.01599999999996</v>
      </c>
      <c r="AJ2148" s="60">
        <f t="shared" si="613"/>
        <v>3245.7150000000001</v>
      </c>
      <c r="AK2148" s="60">
        <f t="shared" si="614"/>
        <v>7153.4175342465751</v>
      </c>
      <c r="AL2148" s="60">
        <f t="shared" si="615"/>
        <v>5257.7618876712322</v>
      </c>
      <c r="AM2148" s="41">
        <f t="shared" si="616"/>
        <v>5344.9071123287686</v>
      </c>
      <c r="AN2148" s="42">
        <f t="shared" si="617"/>
        <v>45715</v>
      </c>
      <c r="AO2148" s="43">
        <f t="shared" si="618"/>
        <v>14425.4</v>
      </c>
    </row>
    <row r="2149" spans="1:41" s="24" customFormat="1" ht="15.75" customHeight="1" x14ac:dyDescent="0.35">
      <c r="A2149" s="36" t="s">
        <v>27</v>
      </c>
      <c r="B2149" s="36">
        <v>202509</v>
      </c>
      <c r="C2149" s="24" t="s">
        <v>736</v>
      </c>
      <c r="D2149" s="24" t="s">
        <v>119</v>
      </c>
      <c r="E2149" s="62">
        <v>45901</v>
      </c>
      <c r="F2149" s="62">
        <v>46265</v>
      </c>
      <c r="G2149" s="37" t="s">
        <v>2378</v>
      </c>
      <c r="H2149" s="36">
        <v>652518</v>
      </c>
      <c r="I2149" s="63">
        <v>24074</v>
      </c>
      <c r="J2149" s="24" t="s">
        <v>5054</v>
      </c>
      <c r="K2149" s="63">
        <f t="shared" si="601"/>
        <v>45901</v>
      </c>
      <c r="L2149" s="55">
        <f t="shared" si="602"/>
        <v>0.04</v>
      </c>
      <c r="M2149" s="76">
        <v>0.22500000000000001</v>
      </c>
      <c r="N2149" s="62">
        <v>45901</v>
      </c>
      <c r="O2149" s="62">
        <v>46265</v>
      </c>
      <c r="P2149" s="63"/>
      <c r="Q2149" s="63"/>
      <c r="R2149" s="78">
        <v>59</v>
      </c>
      <c r="S2149" s="63" t="str">
        <f>VLOOKUP(R2149,SA!$B$3:$C$11,2,1)</f>
        <v>56-65</v>
      </c>
      <c r="T2149" s="38" t="s">
        <v>98</v>
      </c>
      <c r="U2149" s="24" t="s">
        <v>5747</v>
      </c>
      <c r="V2149" s="24">
        <v>400000</v>
      </c>
      <c r="W2149" s="39">
        <f t="shared" si="603"/>
        <v>0</v>
      </c>
      <c r="X2149" s="29">
        <f t="shared" si="604"/>
        <v>0</v>
      </c>
      <c r="Y2149" s="40">
        <f t="shared" si="605"/>
        <v>365</v>
      </c>
      <c r="Z2149" s="38">
        <f t="shared" si="606"/>
        <v>46081</v>
      </c>
      <c r="AA2149" s="41">
        <f t="shared" si="607"/>
        <v>181</v>
      </c>
      <c r="AB2149" s="24" t="s">
        <v>113</v>
      </c>
      <c r="AC2149" s="41">
        <f t="shared" si="608"/>
        <v>11909.7282</v>
      </c>
      <c r="AD2149" s="41">
        <v>1</v>
      </c>
      <c r="AE2149" s="72">
        <f>INDEX(SA!$C$2:$G$11,MATCH(Details!S2149,SA!$C$2:$C$11,0),MATCH(Details!V2149,SA!$C$2:$G$2,0))*Y2149/(F2149-E2149+1)</f>
        <v>10092.99</v>
      </c>
      <c r="AF2149" s="41">
        <f t="shared" si="609"/>
        <v>0</v>
      </c>
      <c r="AG2149" s="41">
        <f t="shared" si="610"/>
        <v>0</v>
      </c>
      <c r="AH2149" s="41">
        <f t="shared" si="611"/>
        <v>1816.7382</v>
      </c>
      <c r="AI2149" s="60">
        <f t="shared" si="612"/>
        <v>403.71960000000001</v>
      </c>
      <c r="AJ2149" s="60">
        <f t="shared" si="613"/>
        <v>2270.9227500000002</v>
      </c>
      <c r="AK2149" s="60">
        <f t="shared" si="614"/>
        <v>5005.0169589041097</v>
      </c>
      <c r="AL2149" s="60">
        <f t="shared" si="615"/>
        <v>3678.6874647945206</v>
      </c>
      <c r="AM2149" s="41">
        <f t="shared" si="616"/>
        <v>3739.6601852054787</v>
      </c>
      <c r="AN2149" s="42">
        <f t="shared" si="617"/>
        <v>45715</v>
      </c>
      <c r="AO2149" s="43">
        <f t="shared" si="618"/>
        <v>10092.99</v>
      </c>
    </row>
    <row r="2150" spans="1:41" s="24" customFormat="1" ht="15.75" customHeight="1" x14ac:dyDescent="0.35">
      <c r="A2150" s="36" t="s">
        <v>27</v>
      </c>
      <c r="B2150" s="36">
        <v>202509</v>
      </c>
      <c r="C2150" s="24" t="s">
        <v>736</v>
      </c>
      <c r="D2150" s="24" t="s">
        <v>119</v>
      </c>
      <c r="E2150" s="62">
        <v>45901</v>
      </c>
      <c r="F2150" s="62">
        <v>46265</v>
      </c>
      <c r="G2150" s="37" t="s">
        <v>2379</v>
      </c>
      <c r="H2150" s="36">
        <v>652518</v>
      </c>
      <c r="I2150" s="63">
        <v>44202</v>
      </c>
      <c r="J2150" s="24" t="s">
        <v>5055</v>
      </c>
      <c r="K2150" s="63">
        <f t="shared" si="601"/>
        <v>45901</v>
      </c>
      <c r="L2150" s="55">
        <f t="shared" si="602"/>
        <v>0.04</v>
      </c>
      <c r="M2150" s="76">
        <v>0.22500000000000001</v>
      </c>
      <c r="N2150" s="62">
        <v>45901</v>
      </c>
      <c r="O2150" s="62">
        <v>46265</v>
      </c>
      <c r="P2150" s="63"/>
      <c r="Q2150" s="63"/>
      <c r="R2150" s="78">
        <v>4</v>
      </c>
      <c r="S2150" s="63" t="str">
        <f>VLOOKUP(R2150,SA!$B$3:$C$11,2,1)</f>
        <v>0-25</v>
      </c>
      <c r="T2150" s="38" t="s">
        <v>98</v>
      </c>
      <c r="U2150" s="24" t="s">
        <v>5746</v>
      </c>
      <c r="V2150" s="24">
        <v>400000</v>
      </c>
      <c r="W2150" s="39">
        <f t="shared" si="603"/>
        <v>0</v>
      </c>
      <c r="X2150" s="29">
        <f t="shared" si="604"/>
        <v>0</v>
      </c>
      <c r="Y2150" s="40">
        <f t="shared" si="605"/>
        <v>365</v>
      </c>
      <c r="Z2150" s="38">
        <f t="shared" si="606"/>
        <v>46081</v>
      </c>
      <c r="AA2150" s="41">
        <f t="shared" si="607"/>
        <v>181</v>
      </c>
      <c r="AB2150" s="24" t="s">
        <v>113</v>
      </c>
      <c r="AC2150" s="41">
        <f t="shared" si="608"/>
        <v>4043.8364000000001</v>
      </c>
      <c r="AD2150" s="41">
        <v>1</v>
      </c>
      <c r="AE2150" s="72">
        <f>INDEX(SA!$C$2:$G$11,MATCH(Details!S2150,SA!$C$2:$C$11,0),MATCH(Details!V2150,SA!$C$2:$G$2,0))*Y2150/(F2150-E2150+1)</f>
        <v>3426.98</v>
      </c>
      <c r="AF2150" s="41">
        <f t="shared" si="609"/>
        <v>0</v>
      </c>
      <c r="AG2150" s="41">
        <f t="shared" si="610"/>
        <v>0</v>
      </c>
      <c r="AH2150" s="41">
        <f t="shared" si="611"/>
        <v>616.85640000000001</v>
      </c>
      <c r="AI2150" s="60">
        <f t="shared" si="612"/>
        <v>137.07920000000001</v>
      </c>
      <c r="AJ2150" s="60">
        <f t="shared" si="613"/>
        <v>771.07050000000004</v>
      </c>
      <c r="AK2150" s="60">
        <f t="shared" si="614"/>
        <v>1699.4065205479453</v>
      </c>
      <c r="AL2150" s="60">
        <f t="shared" si="615"/>
        <v>1249.0637926027398</v>
      </c>
      <c r="AM2150" s="41">
        <f t="shared" si="616"/>
        <v>1269.7665073972601</v>
      </c>
      <c r="AN2150" s="42">
        <f t="shared" si="617"/>
        <v>45715</v>
      </c>
      <c r="AO2150" s="43">
        <f t="shared" si="618"/>
        <v>3426.98</v>
      </c>
    </row>
    <row r="2151" spans="1:41" s="24" customFormat="1" ht="15.75" customHeight="1" x14ac:dyDescent="0.35">
      <c r="A2151" s="36" t="s">
        <v>27</v>
      </c>
      <c r="B2151" s="36">
        <v>202509</v>
      </c>
      <c r="C2151" s="24" t="s">
        <v>736</v>
      </c>
      <c r="D2151" s="24" t="s">
        <v>119</v>
      </c>
      <c r="E2151" s="62">
        <v>45901</v>
      </c>
      <c r="F2151" s="62">
        <v>46265</v>
      </c>
      <c r="G2151" s="37" t="s">
        <v>2380</v>
      </c>
      <c r="H2151" s="36">
        <v>652519</v>
      </c>
      <c r="I2151" s="63">
        <v>25600</v>
      </c>
      <c r="J2151" s="24" t="s">
        <v>5056</v>
      </c>
      <c r="K2151" s="63">
        <f t="shared" si="601"/>
        <v>45901</v>
      </c>
      <c r="L2151" s="55">
        <f t="shared" si="602"/>
        <v>0.04</v>
      </c>
      <c r="M2151" s="76">
        <v>0.22500000000000001</v>
      </c>
      <c r="N2151" s="62">
        <v>45901</v>
      </c>
      <c r="O2151" s="62">
        <v>46265</v>
      </c>
      <c r="P2151" s="63"/>
      <c r="Q2151" s="63"/>
      <c r="R2151" s="78">
        <v>55</v>
      </c>
      <c r="S2151" s="63" t="str">
        <f>VLOOKUP(R2151,SA!$B$3:$C$11,2,1)</f>
        <v>46-55</v>
      </c>
      <c r="T2151" s="38" t="s">
        <v>98</v>
      </c>
      <c r="U2151" s="24" t="s">
        <v>5747</v>
      </c>
      <c r="V2151" s="24">
        <v>400000</v>
      </c>
      <c r="W2151" s="39">
        <f t="shared" si="603"/>
        <v>0</v>
      </c>
      <c r="X2151" s="29">
        <f t="shared" si="604"/>
        <v>0</v>
      </c>
      <c r="Y2151" s="40">
        <f t="shared" si="605"/>
        <v>365</v>
      </c>
      <c r="Z2151" s="38">
        <f t="shared" si="606"/>
        <v>46081</v>
      </c>
      <c r="AA2151" s="41">
        <f t="shared" si="607"/>
        <v>181</v>
      </c>
      <c r="AB2151" s="24" t="s">
        <v>113</v>
      </c>
      <c r="AC2151" s="41">
        <f t="shared" si="608"/>
        <v>8108.2165999999997</v>
      </c>
      <c r="AD2151" s="41">
        <v>1</v>
      </c>
      <c r="AE2151" s="72">
        <f>INDEX(SA!$C$2:$G$11,MATCH(Details!S2151,SA!$C$2:$C$11,0),MATCH(Details!V2151,SA!$C$2:$G$2,0))*Y2151/(F2151-E2151+1)</f>
        <v>6871.37</v>
      </c>
      <c r="AF2151" s="41">
        <f t="shared" si="609"/>
        <v>0</v>
      </c>
      <c r="AG2151" s="41">
        <f t="shared" si="610"/>
        <v>0</v>
      </c>
      <c r="AH2151" s="41">
        <f t="shared" si="611"/>
        <v>1236.8465999999999</v>
      </c>
      <c r="AI2151" s="60">
        <f t="shared" si="612"/>
        <v>274.85480000000001</v>
      </c>
      <c r="AJ2151" s="60">
        <f t="shared" si="613"/>
        <v>1546.05825</v>
      </c>
      <c r="AK2151" s="60">
        <f t="shared" si="614"/>
        <v>3407.446493150685</v>
      </c>
      <c r="AL2151" s="60">
        <f t="shared" si="615"/>
        <v>2504.4731724657536</v>
      </c>
      <c r="AM2151" s="41">
        <f t="shared" si="616"/>
        <v>2545.9837775342462</v>
      </c>
      <c r="AN2151" s="42">
        <f t="shared" si="617"/>
        <v>45715</v>
      </c>
      <c r="AO2151" s="43">
        <f t="shared" si="618"/>
        <v>6871.37</v>
      </c>
    </row>
    <row r="2152" spans="1:41" s="24" customFormat="1" ht="15.75" customHeight="1" x14ac:dyDescent="0.35">
      <c r="A2152" s="36" t="s">
        <v>27</v>
      </c>
      <c r="B2152" s="36">
        <v>202509</v>
      </c>
      <c r="C2152" s="24" t="s">
        <v>736</v>
      </c>
      <c r="D2152" s="24" t="s">
        <v>119</v>
      </c>
      <c r="E2152" s="62">
        <v>45901</v>
      </c>
      <c r="F2152" s="62">
        <v>46265</v>
      </c>
      <c r="G2152" s="37" t="s">
        <v>585</v>
      </c>
      <c r="H2152" s="36">
        <v>652519</v>
      </c>
      <c r="I2152" s="63">
        <v>34748</v>
      </c>
      <c r="J2152" s="24" t="s">
        <v>5057</v>
      </c>
      <c r="K2152" s="63">
        <f t="shared" si="601"/>
        <v>45901</v>
      </c>
      <c r="L2152" s="55">
        <f t="shared" si="602"/>
        <v>0.04</v>
      </c>
      <c r="M2152" s="76">
        <v>0.22500000000000001</v>
      </c>
      <c r="N2152" s="62">
        <v>45901</v>
      </c>
      <c r="O2152" s="62">
        <v>46265</v>
      </c>
      <c r="P2152" s="63"/>
      <c r="Q2152" s="63"/>
      <c r="R2152" s="78">
        <v>30</v>
      </c>
      <c r="S2152" s="63" t="str">
        <f>VLOOKUP(R2152,SA!$B$3:$C$11,2,1)</f>
        <v>26-35</v>
      </c>
      <c r="T2152" s="38" t="s">
        <v>97</v>
      </c>
      <c r="U2152" s="24" t="s">
        <v>56</v>
      </c>
      <c r="V2152" s="24">
        <v>400000</v>
      </c>
      <c r="W2152" s="39">
        <f t="shared" si="603"/>
        <v>400000</v>
      </c>
      <c r="X2152" s="29">
        <f t="shared" si="604"/>
        <v>1</v>
      </c>
      <c r="Y2152" s="40">
        <f t="shared" si="605"/>
        <v>365</v>
      </c>
      <c r="Z2152" s="38">
        <f t="shared" si="606"/>
        <v>46081</v>
      </c>
      <c r="AA2152" s="41">
        <f t="shared" si="607"/>
        <v>181</v>
      </c>
      <c r="AB2152" s="24" t="s">
        <v>113</v>
      </c>
      <c r="AC2152" s="41">
        <f t="shared" si="608"/>
        <v>4533.0290000000005</v>
      </c>
      <c r="AD2152" s="41">
        <v>1</v>
      </c>
      <c r="AE2152" s="72">
        <f>INDEX(SA!$C$2:$G$11,MATCH(Details!S2152,SA!$C$2:$C$11,0),MATCH(Details!V2152,SA!$C$2:$G$2,0))*Y2152/(F2152-E2152+1)</f>
        <v>3841.55</v>
      </c>
      <c r="AF2152" s="41">
        <f t="shared" si="609"/>
        <v>0</v>
      </c>
      <c r="AG2152" s="41">
        <f t="shared" si="610"/>
        <v>0</v>
      </c>
      <c r="AH2152" s="41">
        <f t="shared" si="611"/>
        <v>691.47900000000004</v>
      </c>
      <c r="AI2152" s="60">
        <f t="shared" si="612"/>
        <v>153.66200000000001</v>
      </c>
      <c r="AJ2152" s="60">
        <f t="shared" si="613"/>
        <v>864.34875000000011</v>
      </c>
      <c r="AK2152" s="60">
        <f t="shared" si="614"/>
        <v>1904.9878082191783</v>
      </c>
      <c r="AL2152" s="60">
        <f t="shared" si="615"/>
        <v>1400.1660390410959</v>
      </c>
      <c r="AM2152" s="41">
        <f t="shared" si="616"/>
        <v>1423.3732109589046</v>
      </c>
      <c r="AN2152" s="42">
        <f t="shared" si="617"/>
        <v>45715</v>
      </c>
      <c r="AO2152" s="43">
        <f t="shared" si="618"/>
        <v>3841.55</v>
      </c>
    </row>
    <row r="2153" spans="1:41" s="24" customFormat="1" ht="15.75" customHeight="1" x14ac:dyDescent="0.35">
      <c r="A2153" s="36" t="s">
        <v>27</v>
      </c>
      <c r="B2153" s="36">
        <v>202509</v>
      </c>
      <c r="C2153" s="24" t="s">
        <v>736</v>
      </c>
      <c r="D2153" s="24" t="s">
        <v>119</v>
      </c>
      <c r="E2153" s="62">
        <v>45901</v>
      </c>
      <c r="F2153" s="62">
        <v>46265</v>
      </c>
      <c r="G2153" s="37" t="s">
        <v>2381</v>
      </c>
      <c r="H2153" s="36">
        <v>652519</v>
      </c>
      <c r="I2153" s="63">
        <v>45160</v>
      </c>
      <c r="J2153" s="24" t="s">
        <v>5058</v>
      </c>
      <c r="K2153" s="63">
        <f t="shared" si="601"/>
        <v>45901</v>
      </c>
      <c r="L2153" s="55">
        <f t="shared" si="602"/>
        <v>0.04</v>
      </c>
      <c r="M2153" s="76">
        <v>0.22500000000000001</v>
      </c>
      <c r="N2153" s="62">
        <v>45901</v>
      </c>
      <c r="O2153" s="62">
        <v>46265</v>
      </c>
      <c r="P2153" s="63"/>
      <c r="Q2153" s="63"/>
      <c r="R2153" s="78">
        <v>2</v>
      </c>
      <c r="S2153" s="63" t="str">
        <f>VLOOKUP(R2153,SA!$B$3:$C$11,2,1)</f>
        <v>0-25</v>
      </c>
      <c r="T2153" s="38" t="s">
        <v>97</v>
      </c>
      <c r="U2153" s="24" t="s">
        <v>5745</v>
      </c>
      <c r="V2153" s="24">
        <v>400000</v>
      </c>
      <c r="W2153" s="39">
        <f t="shared" si="603"/>
        <v>0</v>
      </c>
      <c r="X2153" s="29">
        <f t="shared" si="604"/>
        <v>0</v>
      </c>
      <c r="Y2153" s="40">
        <f t="shared" si="605"/>
        <v>365</v>
      </c>
      <c r="Z2153" s="38">
        <f t="shared" si="606"/>
        <v>46081</v>
      </c>
      <c r="AA2153" s="41">
        <f t="shared" si="607"/>
        <v>181</v>
      </c>
      <c r="AB2153" s="24" t="s">
        <v>113</v>
      </c>
      <c r="AC2153" s="41">
        <f t="shared" si="608"/>
        <v>4043.8364000000001</v>
      </c>
      <c r="AD2153" s="41">
        <v>1</v>
      </c>
      <c r="AE2153" s="72">
        <f>INDEX(SA!$C$2:$G$11,MATCH(Details!S2153,SA!$C$2:$C$11,0),MATCH(Details!V2153,SA!$C$2:$G$2,0))*Y2153/(F2153-E2153+1)</f>
        <v>3426.98</v>
      </c>
      <c r="AF2153" s="41">
        <f t="shared" si="609"/>
        <v>0</v>
      </c>
      <c r="AG2153" s="41">
        <f t="shared" si="610"/>
        <v>0</v>
      </c>
      <c r="AH2153" s="41">
        <f t="shared" si="611"/>
        <v>616.85640000000001</v>
      </c>
      <c r="AI2153" s="60">
        <f t="shared" si="612"/>
        <v>137.07920000000001</v>
      </c>
      <c r="AJ2153" s="60">
        <f t="shared" si="613"/>
        <v>771.07050000000004</v>
      </c>
      <c r="AK2153" s="60">
        <f t="shared" si="614"/>
        <v>1699.4065205479453</v>
      </c>
      <c r="AL2153" s="60">
        <f t="shared" si="615"/>
        <v>1249.0637926027398</v>
      </c>
      <c r="AM2153" s="41">
        <f t="shared" si="616"/>
        <v>1269.7665073972601</v>
      </c>
      <c r="AN2153" s="42">
        <f t="shared" si="617"/>
        <v>45715</v>
      </c>
      <c r="AO2153" s="43">
        <f t="shared" si="618"/>
        <v>3426.98</v>
      </c>
    </row>
    <row r="2154" spans="1:41" s="24" customFormat="1" ht="15.75" customHeight="1" x14ac:dyDescent="0.35">
      <c r="A2154" s="36" t="s">
        <v>27</v>
      </c>
      <c r="B2154" s="36">
        <v>202509</v>
      </c>
      <c r="C2154" s="24" t="s">
        <v>736</v>
      </c>
      <c r="D2154" s="24" t="s">
        <v>119</v>
      </c>
      <c r="E2154" s="62">
        <v>45901</v>
      </c>
      <c r="F2154" s="62">
        <v>46265</v>
      </c>
      <c r="G2154" s="37" t="s">
        <v>2382</v>
      </c>
      <c r="H2154" s="36">
        <v>652519</v>
      </c>
      <c r="I2154" s="63">
        <v>36387</v>
      </c>
      <c r="J2154" s="24" t="s">
        <v>5059</v>
      </c>
      <c r="K2154" s="63">
        <f t="shared" si="601"/>
        <v>45901</v>
      </c>
      <c r="L2154" s="55">
        <f t="shared" si="602"/>
        <v>0.04</v>
      </c>
      <c r="M2154" s="76">
        <v>0.22500000000000001</v>
      </c>
      <c r="N2154" s="62">
        <v>45901</v>
      </c>
      <c r="O2154" s="62">
        <v>46265</v>
      </c>
      <c r="P2154" s="63"/>
      <c r="Q2154" s="63"/>
      <c r="R2154" s="78">
        <v>26</v>
      </c>
      <c r="S2154" s="63" t="str">
        <f>VLOOKUP(R2154,SA!$B$3:$C$11,2,1)</f>
        <v>26-35</v>
      </c>
      <c r="T2154" s="38" t="s">
        <v>98</v>
      </c>
      <c r="U2154" s="24" t="s">
        <v>5743</v>
      </c>
      <c r="V2154" s="24">
        <v>400000</v>
      </c>
      <c r="W2154" s="39">
        <f t="shared" si="603"/>
        <v>0</v>
      </c>
      <c r="X2154" s="29">
        <f t="shared" si="604"/>
        <v>0</v>
      </c>
      <c r="Y2154" s="40">
        <f t="shared" si="605"/>
        <v>365</v>
      </c>
      <c r="Z2154" s="38">
        <f t="shared" si="606"/>
        <v>46081</v>
      </c>
      <c r="AA2154" s="41">
        <f t="shared" si="607"/>
        <v>181</v>
      </c>
      <c r="AB2154" s="24" t="s">
        <v>113</v>
      </c>
      <c r="AC2154" s="41">
        <f t="shared" si="608"/>
        <v>4533.0290000000005</v>
      </c>
      <c r="AD2154" s="41">
        <v>1</v>
      </c>
      <c r="AE2154" s="72">
        <f>INDEX(SA!$C$2:$G$11,MATCH(Details!S2154,SA!$C$2:$C$11,0),MATCH(Details!V2154,SA!$C$2:$G$2,0))*Y2154/(F2154-E2154+1)</f>
        <v>3841.55</v>
      </c>
      <c r="AF2154" s="41">
        <f t="shared" si="609"/>
        <v>0</v>
      </c>
      <c r="AG2154" s="41">
        <f t="shared" si="610"/>
        <v>0</v>
      </c>
      <c r="AH2154" s="41">
        <f t="shared" si="611"/>
        <v>691.47900000000004</v>
      </c>
      <c r="AI2154" s="60">
        <f t="shared" si="612"/>
        <v>153.66200000000001</v>
      </c>
      <c r="AJ2154" s="60">
        <f t="shared" si="613"/>
        <v>864.34875000000011</v>
      </c>
      <c r="AK2154" s="60">
        <f t="shared" si="614"/>
        <v>1904.9878082191783</v>
      </c>
      <c r="AL2154" s="60">
        <f t="shared" si="615"/>
        <v>1400.1660390410959</v>
      </c>
      <c r="AM2154" s="41">
        <f t="shared" si="616"/>
        <v>1423.3732109589046</v>
      </c>
      <c r="AN2154" s="42">
        <f t="shared" si="617"/>
        <v>45715</v>
      </c>
      <c r="AO2154" s="43">
        <f t="shared" si="618"/>
        <v>3841.55</v>
      </c>
    </row>
    <row r="2155" spans="1:41" s="24" customFormat="1" ht="15.75" customHeight="1" x14ac:dyDescent="0.35">
      <c r="A2155" s="36" t="s">
        <v>27</v>
      </c>
      <c r="B2155" s="36">
        <v>202509</v>
      </c>
      <c r="C2155" s="24" t="s">
        <v>736</v>
      </c>
      <c r="D2155" s="24" t="s">
        <v>119</v>
      </c>
      <c r="E2155" s="62">
        <v>45901</v>
      </c>
      <c r="F2155" s="62">
        <v>46265</v>
      </c>
      <c r="G2155" s="37" t="s">
        <v>2383</v>
      </c>
      <c r="H2155" s="36">
        <v>652519</v>
      </c>
      <c r="I2155" s="63">
        <v>20755</v>
      </c>
      <c r="J2155" s="24" t="s">
        <v>5060</v>
      </c>
      <c r="K2155" s="63">
        <f t="shared" si="601"/>
        <v>45901</v>
      </c>
      <c r="L2155" s="55">
        <f t="shared" si="602"/>
        <v>0.04</v>
      </c>
      <c r="M2155" s="76">
        <v>0.22500000000000001</v>
      </c>
      <c r="N2155" s="62">
        <v>45901</v>
      </c>
      <c r="O2155" s="62">
        <v>46265</v>
      </c>
      <c r="P2155" s="63"/>
      <c r="Q2155" s="63"/>
      <c r="R2155" s="78">
        <v>68</v>
      </c>
      <c r="S2155" s="63" t="str">
        <f>VLOOKUP(R2155,SA!$B$3:$C$11,2,1)</f>
        <v>66-70</v>
      </c>
      <c r="T2155" s="38" t="s">
        <v>97</v>
      </c>
      <c r="U2155" s="24" t="s">
        <v>5744</v>
      </c>
      <c r="V2155" s="24">
        <v>400000</v>
      </c>
      <c r="W2155" s="39">
        <f t="shared" si="603"/>
        <v>0</v>
      </c>
      <c r="X2155" s="29">
        <f t="shared" si="604"/>
        <v>0</v>
      </c>
      <c r="Y2155" s="40">
        <f t="shared" si="605"/>
        <v>365</v>
      </c>
      <c r="Z2155" s="38">
        <f t="shared" si="606"/>
        <v>46081</v>
      </c>
      <c r="AA2155" s="41">
        <f t="shared" si="607"/>
        <v>181</v>
      </c>
      <c r="AB2155" s="24" t="s">
        <v>113</v>
      </c>
      <c r="AC2155" s="41">
        <f t="shared" si="608"/>
        <v>17021.971999999998</v>
      </c>
      <c r="AD2155" s="41">
        <v>1</v>
      </c>
      <c r="AE2155" s="72">
        <f>INDEX(SA!$C$2:$G$11,MATCH(Details!S2155,SA!$C$2:$C$11,0),MATCH(Details!V2155,SA!$C$2:$G$2,0))*Y2155/(F2155-E2155+1)</f>
        <v>14425.4</v>
      </c>
      <c r="AF2155" s="41">
        <f t="shared" si="609"/>
        <v>0</v>
      </c>
      <c r="AG2155" s="41">
        <f t="shared" si="610"/>
        <v>0</v>
      </c>
      <c r="AH2155" s="41">
        <f t="shared" si="611"/>
        <v>2596.5719999999997</v>
      </c>
      <c r="AI2155" s="60">
        <f t="shared" si="612"/>
        <v>577.01599999999996</v>
      </c>
      <c r="AJ2155" s="60">
        <f t="shared" si="613"/>
        <v>3245.7150000000001</v>
      </c>
      <c r="AK2155" s="60">
        <f t="shared" si="614"/>
        <v>7153.4175342465751</v>
      </c>
      <c r="AL2155" s="60">
        <f t="shared" si="615"/>
        <v>5257.7618876712322</v>
      </c>
      <c r="AM2155" s="41">
        <f t="shared" si="616"/>
        <v>5344.9071123287686</v>
      </c>
      <c r="AN2155" s="42">
        <f t="shared" si="617"/>
        <v>45715</v>
      </c>
      <c r="AO2155" s="43">
        <f t="shared" si="618"/>
        <v>14425.4</v>
      </c>
    </row>
    <row r="2156" spans="1:41" s="24" customFormat="1" ht="15.75" customHeight="1" x14ac:dyDescent="0.35">
      <c r="A2156" s="36" t="s">
        <v>27</v>
      </c>
      <c r="B2156" s="36">
        <v>202509</v>
      </c>
      <c r="C2156" s="24" t="s">
        <v>736</v>
      </c>
      <c r="D2156" s="24" t="s">
        <v>119</v>
      </c>
      <c r="E2156" s="62">
        <v>45901</v>
      </c>
      <c r="F2156" s="62">
        <v>46265</v>
      </c>
      <c r="G2156" s="37" t="s">
        <v>2384</v>
      </c>
      <c r="H2156" s="36">
        <v>652520</v>
      </c>
      <c r="I2156" s="63">
        <v>34825</v>
      </c>
      <c r="J2156" s="24" t="s">
        <v>5061</v>
      </c>
      <c r="K2156" s="63">
        <f t="shared" si="601"/>
        <v>45901</v>
      </c>
      <c r="L2156" s="55">
        <f t="shared" si="602"/>
        <v>0.04</v>
      </c>
      <c r="M2156" s="76">
        <v>0.22500000000000001</v>
      </c>
      <c r="N2156" s="62">
        <v>45901</v>
      </c>
      <c r="O2156" s="62">
        <v>46265</v>
      </c>
      <c r="P2156" s="63"/>
      <c r="Q2156" s="63"/>
      <c r="R2156" s="78">
        <v>30</v>
      </c>
      <c r="S2156" s="63" t="str">
        <f>VLOOKUP(R2156,SA!$B$3:$C$11,2,1)</f>
        <v>26-35</v>
      </c>
      <c r="T2156" s="38" t="s">
        <v>98</v>
      </c>
      <c r="U2156" s="24" t="s">
        <v>5743</v>
      </c>
      <c r="V2156" s="24">
        <v>400000</v>
      </c>
      <c r="W2156" s="39">
        <f t="shared" si="603"/>
        <v>0</v>
      </c>
      <c r="X2156" s="29">
        <f t="shared" si="604"/>
        <v>0</v>
      </c>
      <c r="Y2156" s="40">
        <f t="shared" si="605"/>
        <v>365</v>
      </c>
      <c r="Z2156" s="38">
        <f t="shared" si="606"/>
        <v>46081</v>
      </c>
      <c r="AA2156" s="41">
        <f t="shared" si="607"/>
        <v>181</v>
      </c>
      <c r="AB2156" s="24" t="s">
        <v>113</v>
      </c>
      <c r="AC2156" s="41">
        <f t="shared" si="608"/>
        <v>4533.0290000000005</v>
      </c>
      <c r="AD2156" s="41">
        <v>1</v>
      </c>
      <c r="AE2156" s="72">
        <f>INDEX(SA!$C$2:$G$11,MATCH(Details!S2156,SA!$C$2:$C$11,0),MATCH(Details!V2156,SA!$C$2:$G$2,0))*Y2156/(F2156-E2156+1)</f>
        <v>3841.55</v>
      </c>
      <c r="AF2156" s="41">
        <f t="shared" si="609"/>
        <v>0</v>
      </c>
      <c r="AG2156" s="41">
        <f t="shared" si="610"/>
        <v>0</v>
      </c>
      <c r="AH2156" s="41">
        <f t="shared" si="611"/>
        <v>691.47900000000004</v>
      </c>
      <c r="AI2156" s="60">
        <f t="shared" si="612"/>
        <v>153.66200000000001</v>
      </c>
      <c r="AJ2156" s="60">
        <f t="shared" si="613"/>
        <v>864.34875000000011</v>
      </c>
      <c r="AK2156" s="60">
        <f t="shared" si="614"/>
        <v>1904.9878082191783</v>
      </c>
      <c r="AL2156" s="60">
        <f t="shared" si="615"/>
        <v>1400.1660390410959</v>
      </c>
      <c r="AM2156" s="41">
        <f t="shared" si="616"/>
        <v>1423.3732109589046</v>
      </c>
      <c r="AN2156" s="42">
        <f t="shared" si="617"/>
        <v>45715</v>
      </c>
      <c r="AO2156" s="43">
        <f t="shared" si="618"/>
        <v>3841.55</v>
      </c>
    </row>
    <row r="2157" spans="1:41" s="24" customFormat="1" ht="15.75" customHeight="1" x14ac:dyDescent="0.35">
      <c r="A2157" s="36" t="s">
        <v>27</v>
      </c>
      <c r="B2157" s="36">
        <v>202509</v>
      </c>
      <c r="C2157" s="24" t="s">
        <v>736</v>
      </c>
      <c r="D2157" s="24" t="s">
        <v>119</v>
      </c>
      <c r="E2157" s="62">
        <v>45901</v>
      </c>
      <c r="F2157" s="62">
        <v>46265</v>
      </c>
      <c r="G2157" s="37" t="s">
        <v>2385</v>
      </c>
      <c r="H2157" s="36">
        <v>652520</v>
      </c>
      <c r="I2157" s="63">
        <v>28856</v>
      </c>
      <c r="J2157" s="24" t="s">
        <v>5062</v>
      </c>
      <c r="K2157" s="63">
        <f t="shared" si="601"/>
        <v>45901</v>
      </c>
      <c r="L2157" s="55">
        <f t="shared" si="602"/>
        <v>0.04</v>
      </c>
      <c r="M2157" s="76">
        <v>0.22500000000000001</v>
      </c>
      <c r="N2157" s="62">
        <v>45901</v>
      </c>
      <c r="O2157" s="62">
        <v>46265</v>
      </c>
      <c r="P2157" s="63"/>
      <c r="Q2157" s="63"/>
      <c r="R2157" s="78">
        <v>46</v>
      </c>
      <c r="S2157" s="63" t="str">
        <f>VLOOKUP(R2157,SA!$B$3:$C$11,2,1)</f>
        <v>46-55</v>
      </c>
      <c r="T2157" s="38" t="s">
        <v>98</v>
      </c>
      <c r="U2157" s="24" t="s">
        <v>5747</v>
      </c>
      <c r="V2157" s="24">
        <v>400000</v>
      </c>
      <c r="W2157" s="39">
        <f t="shared" si="603"/>
        <v>0</v>
      </c>
      <c r="X2157" s="29">
        <f t="shared" si="604"/>
        <v>0</v>
      </c>
      <c r="Y2157" s="40">
        <f t="shared" si="605"/>
        <v>365</v>
      </c>
      <c r="Z2157" s="38">
        <f t="shared" si="606"/>
        <v>46081</v>
      </c>
      <c r="AA2157" s="41">
        <f t="shared" si="607"/>
        <v>181</v>
      </c>
      <c r="AB2157" s="24" t="s">
        <v>113</v>
      </c>
      <c r="AC2157" s="41">
        <f t="shared" si="608"/>
        <v>8108.2165999999997</v>
      </c>
      <c r="AD2157" s="41">
        <v>1</v>
      </c>
      <c r="AE2157" s="72">
        <f>INDEX(SA!$C$2:$G$11,MATCH(Details!S2157,SA!$C$2:$C$11,0),MATCH(Details!V2157,SA!$C$2:$G$2,0))*Y2157/(F2157-E2157+1)</f>
        <v>6871.37</v>
      </c>
      <c r="AF2157" s="41">
        <f t="shared" si="609"/>
        <v>0</v>
      </c>
      <c r="AG2157" s="41">
        <f t="shared" si="610"/>
        <v>0</v>
      </c>
      <c r="AH2157" s="41">
        <f t="shared" si="611"/>
        <v>1236.8465999999999</v>
      </c>
      <c r="AI2157" s="60">
        <f t="shared" si="612"/>
        <v>274.85480000000001</v>
      </c>
      <c r="AJ2157" s="60">
        <f t="shared" si="613"/>
        <v>1546.05825</v>
      </c>
      <c r="AK2157" s="60">
        <f t="shared" si="614"/>
        <v>3407.446493150685</v>
      </c>
      <c r="AL2157" s="60">
        <f t="shared" si="615"/>
        <v>2504.4731724657536</v>
      </c>
      <c r="AM2157" s="41">
        <f t="shared" si="616"/>
        <v>2545.9837775342462</v>
      </c>
      <c r="AN2157" s="42">
        <f t="shared" si="617"/>
        <v>45715</v>
      </c>
      <c r="AO2157" s="43">
        <f t="shared" si="618"/>
        <v>6871.37</v>
      </c>
    </row>
    <row r="2158" spans="1:41" s="24" customFormat="1" ht="15.75" customHeight="1" x14ac:dyDescent="0.35">
      <c r="A2158" s="36" t="s">
        <v>27</v>
      </c>
      <c r="B2158" s="36">
        <v>202509</v>
      </c>
      <c r="C2158" s="24" t="s">
        <v>736</v>
      </c>
      <c r="D2158" s="24" t="s">
        <v>119</v>
      </c>
      <c r="E2158" s="62">
        <v>45901</v>
      </c>
      <c r="F2158" s="62">
        <v>46265</v>
      </c>
      <c r="G2158" s="37" t="s">
        <v>2386</v>
      </c>
      <c r="H2158" s="36">
        <v>652520</v>
      </c>
      <c r="I2158" s="63">
        <v>23743</v>
      </c>
      <c r="J2158" s="24" t="s">
        <v>5063</v>
      </c>
      <c r="K2158" s="63">
        <f t="shared" si="601"/>
        <v>45901</v>
      </c>
      <c r="L2158" s="55">
        <f t="shared" si="602"/>
        <v>0.04</v>
      </c>
      <c r="M2158" s="76">
        <v>0.22500000000000001</v>
      </c>
      <c r="N2158" s="62">
        <v>45901</v>
      </c>
      <c r="O2158" s="62">
        <v>46265</v>
      </c>
      <c r="P2158" s="63"/>
      <c r="Q2158" s="63"/>
      <c r="R2158" s="78">
        <v>60</v>
      </c>
      <c r="S2158" s="63" t="str">
        <f>VLOOKUP(R2158,SA!$B$3:$C$11,2,1)</f>
        <v>56-65</v>
      </c>
      <c r="T2158" s="38" t="s">
        <v>97</v>
      </c>
      <c r="U2158" s="24" t="s">
        <v>5744</v>
      </c>
      <c r="V2158" s="24">
        <v>400000</v>
      </c>
      <c r="W2158" s="39">
        <f t="shared" si="603"/>
        <v>0</v>
      </c>
      <c r="X2158" s="29">
        <f t="shared" si="604"/>
        <v>0</v>
      </c>
      <c r="Y2158" s="40">
        <f t="shared" si="605"/>
        <v>365</v>
      </c>
      <c r="Z2158" s="38">
        <f t="shared" si="606"/>
        <v>46081</v>
      </c>
      <c r="AA2158" s="41">
        <f t="shared" si="607"/>
        <v>181</v>
      </c>
      <c r="AB2158" s="24" t="s">
        <v>113</v>
      </c>
      <c r="AC2158" s="41">
        <f t="shared" si="608"/>
        <v>11909.7282</v>
      </c>
      <c r="AD2158" s="41">
        <v>1</v>
      </c>
      <c r="AE2158" s="72">
        <f>INDEX(SA!$C$2:$G$11,MATCH(Details!S2158,SA!$C$2:$C$11,0),MATCH(Details!V2158,SA!$C$2:$G$2,0))*Y2158/(F2158-E2158+1)</f>
        <v>10092.99</v>
      </c>
      <c r="AF2158" s="41">
        <f t="shared" si="609"/>
        <v>0</v>
      </c>
      <c r="AG2158" s="41">
        <f t="shared" si="610"/>
        <v>0</v>
      </c>
      <c r="AH2158" s="41">
        <f t="shared" si="611"/>
        <v>1816.7382</v>
      </c>
      <c r="AI2158" s="60">
        <f t="shared" si="612"/>
        <v>403.71960000000001</v>
      </c>
      <c r="AJ2158" s="60">
        <f t="shared" si="613"/>
        <v>2270.9227500000002</v>
      </c>
      <c r="AK2158" s="60">
        <f t="shared" si="614"/>
        <v>5005.0169589041097</v>
      </c>
      <c r="AL2158" s="60">
        <f t="shared" si="615"/>
        <v>3678.6874647945206</v>
      </c>
      <c r="AM2158" s="41">
        <f t="shared" si="616"/>
        <v>3739.6601852054787</v>
      </c>
      <c r="AN2158" s="42">
        <f t="shared" si="617"/>
        <v>45715</v>
      </c>
      <c r="AO2158" s="43">
        <f t="shared" si="618"/>
        <v>10092.99</v>
      </c>
    </row>
    <row r="2159" spans="1:41" s="24" customFormat="1" ht="15.75" customHeight="1" x14ac:dyDescent="0.35">
      <c r="A2159" s="36" t="s">
        <v>27</v>
      </c>
      <c r="B2159" s="36">
        <v>202509</v>
      </c>
      <c r="C2159" s="24" t="s">
        <v>736</v>
      </c>
      <c r="D2159" s="24" t="s">
        <v>119</v>
      </c>
      <c r="E2159" s="62">
        <v>45901</v>
      </c>
      <c r="F2159" s="62">
        <v>46265</v>
      </c>
      <c r="G2159" s="37" t="s">
        <v>2387</v>
      </c>
      <c r="H2159" s="36">
        <v>652520</v>
      </c>
      <c r="I2159" s="63">
        <v>44826</v>
      </c>
      <c r="J2159" s="24" t="s">
        <v>5064</v>
      </c>
      <c r="K2159" s="63">
        <f t="shared" si="601"/>
        <v>45901</v>
      </c>
      <c r="L2159" s="55">
        <f t="shared" si="602"/>
        <v>0.04</v>
      </c>
      <c r="M2159" s="76">
        <v>0.22500000000000001</v>
      </c>
      <c r="N2159" s="62">
        <v>45901</v>
      </c>
      <c r="O2159" s="62">
        <v>46265</v>
      </c>
      <c r="P2159" s="63"/>
      <c r="Q2159" s="63"/>
      <c r="R2159" s="78">
        <v>2</v>
      </c>
      <c r="S2159" s="63" t="str">
        <f>VLOOKUP(R2159,SA!$B$3:$C$11,2,1)</f>
        <v>0-25</v>
      </c>
      <c r="T2159" s="38" t="s">
        <v>97</v>
      </c>
      <c r="U2159" s="24" t="s">
        <v>5745</v>
      </c>
      <c r="V2159" s="24">
        <v>400000</v>
      </c>
      <c r="W2159" s="39">
        <f t="shared" si="603"/>
        <v>0</v>
      </c>
      <c r="X2159" s="29">
        <f t="shared" si="604"/>
        <v>0</v>
      </c>
      <c r="Y2159" s="40">
        <f t="shared" si="605"/>
        <v>365</v>
      </c>
      <c r="Z2159" s="38">
        <f t="shared" si="606"/>
        <v>46081</v>
      </c>
      <c r="AA2159" s="41">
        <f t="shared" si="607"/>
        <v>181</v>
      </c>
      <c r="AB2159" s="24" t="s">
        <v>113</v>
      </c>
      <c r="AC2159" s="41">
        <f t="shared" si="608"/>
        <v>4043.8364000000001</v>
      </c>
      <c r="AD2159" s="41">
        <v>1</v>
      </c>
      <c r="AE2159" s="72">
        <f>INDEX(SA!$C$2:$G$11,MATCH(Details!S2159,SA!$C$2:$C$11,0),MATCH(Details!V2159,SA!$C$2:$G$2,0))*Y2159/(F2159-E2159+1)</f>
        <v>3426.98</v>
      </c>
      <c r="AF2159" s="41">
        <f t="shared" si="609"/>
        <v>0</v>
      </c>
      <c r="AG2159" s="41">
        <f t="shared" si="610"/>
        <v>0</v>
      </c>
      <c r="AH2159" s="41">
        <f t="shared" si="611"/>
        <v>616.85640000000001</v>
      </c>
      <c r="AI2159" s="60">
        <f t="shared" si="612"/>
        <v>137.07920000000001</v>
      </c>
      <c r="AJ2159" s="60">
        <f t="shared" si="613"/>
        <v>771.07050000000004</v>
      </c>
      <c r="AK2159" s="60">
        <f t="shared" si="614"/>
        <v>1699.4065205479453</v>
      </c>
      <c r="AL2159" s="60">
        <f t="shared" si="615"/>
        <v>1249.0637926027398</v>
      </c>
      <c r="AM2159" s="41">
        <f t="shared" si="616"/>
        <v>1269.7665073972601</v>
      </c>
      <c r="AN2159" s="42">
        <f t="shared" si="617"/>
        <v>45715</v>
      </c>
      <c r="AO2159" s="43">
        <f t="shared" si="618"/>
        <v>3426.98</v>
      </c>
    </row>
    <row r="2160" spans="1:41" s="24" customFormat="1" ht="15.75" customHeight="1" x14ac:dyDescent="0.35">
      <c r="A2160" s="36" t="s">
        <v>27</v>
      </c>
      <c r="B2160" s="36">
        <v>202509</v>
      </c>
      <c r="C2160" s="24" t="s">
        <v>736</v>
      </c>
      <c r="D2160" s="24" t="s">
        <v>119</v>
      </c>
      <c r="E2160" s="62">
        <v>45901</v>
      </c>
      <c r="F2160" s="62">
        <v>46265</v>
      </c>
      <c r="G2160" s="37" t="s">
        <v>586</v>
      </c>
      <c r="H2160" s="36">
        <v>652520</v>
      </c>
      <c r="I2160" s="63">
        <v>34742</v>
      </c>
      <c r="J2160" s="24" t="s">
        <v>5065</v>
      </c>
      <c r="K2160" s="63">
        <f t="shared" si="601"/>
        <v>45901</v>
      </c>
      <c r="L2160" s="55">
        <f t="shared" si="602"/>
        <v>0.04</v>
      </c>
      <c r="M2160" s="76">
        <v>0.22500000000000001</v>
      </c>
      <c r="N2160" s="62">
        <v>45901</v>
      </c>
      <c r="O2160" s="62">
        <v>46265</v>
      </c>
      <c r="P2160" s="63"/>
      <c r="Q2160" s="63"/>
      <c r="R2160" s="78">
        <v>30</v>
      </c>
      <c r="S2160" s="63" t="str">
        <f>VLOOKUP(R2160,SA!$B$3:$C$11,2,1)</f>
        <v>26-35</v>
      </c>
      <c r="T2160" s="38" t="s">
        <v>97</v>
      </c>
      <c r="U2160" s="24" t="s">
        <v>56</v>
      </c>
      <c r="V2160" s="24">
        <v>400000</v>
      </c>
      <c r="W2160" s="39">
        <f t="shared" si="603"/>
        <v>400000</v>
      </c>
      <c r="X2160" s="29">
        <f t="shared" si="604"/>
        <v>1</v>
      </c>
      <c r="Y2160" s="40">
        <f t="shared" si="605"/>
        <v>365</v>
      </c>
      <c r="Z2160" s="38">
        <f t="shared" si="606"/>
        <v>46081</v>
      </c>
      <c r="AA2160" s="41">
        <f t="shared" si="607"/>
        <v>181</v>
      </c>
      <c r="AB2160" s="24" t="s">
        <v>113</v>
      </c>
      <c r="AC2160" s="41">
        <f t="shared" si="608"/>
        <v>4533.0290000000005</v>
      </c>
      <c r="AD2160" s="41">
        <v>1</v>
      </c>
      <c r="AE2160" s="72">
        <f>INDEX(SA!$C$2:$G$11,MATCH(Details!S2160,SA!$C$2:$C$11,0),MATCH(Details!V2160,SA!$C$2:$G$2,0))*Y2160/(F2160-E2160+1)</f>
        <v>3841.55</v>
      </c>
      <c r="AF2160" s="41">
        <f t="shared" si="609"/>
        <v>0</v>
      </c>
      <c r="AG2160" s="41">
        <f t="shared" si="610"/>
        <v>0</v>
      </c>
      <c r="AH2160" s="41">
        <f t="shared" si="611"/>
        <v>691.47900000000004</v>
      </c>
      <c r="AI2160" s="60">
        <f t="shared" si="612"/>
        <v>153.66200000000001</v>
      </c>
      <c r="AJ2160" s="60">
        <f t="shared" si="613"/>
        <v>864.34875000000011</v>
      </c>
      <c r="AK2160" s="60">
        <f t="shared" si="614"/>
        <v>1904.9878082191783</v>
      </c>
      <c r="AL2160" s="60">
        <f t="shared" si="615"/>
        <v>1400.1660390410959</v>
      </c>
      <c r="AM2160" s="41">
        <f t="shared" si="616"/>
        <v>1423.3732109589046</v>
      </c>
      <c r="AN2160" s="42">
        <f t="shared" si="617"/>
        <v>45715</v>
      </c>
      <c r="AO2160" s="43">
        <f t="shared" si="618"/>
        <v>3841.55</v>
      </c>
    </row>
    <row r="2161" spans="1:41" s="24" customFormat="1" ht="15.75" customHeight="1" x14ac:dyDescent="0.35">
      <c r="A2161" s="36" t="s">
        <v>27</v>
      </c>
      <c r="B2161" s="36">
        <v>202509</v>
      </c>
      <c r="C2161" s="24" t="s">
        <v>736</v>
      </c>
      <c r="D2161" s="24" t="s">
        <v>119</v>
      </c>
      <c r="E2161" s="62">
        <v>45901</v>
      </c>
      <c r="F2161" s="62">
        <v>46265</v>
      </c>
      <c r="G2161" s="37" t="s">
        <v>2388</v>
      </c>
      <c r="H2161" s="36">
        <v>652521</v>
      </c>
      <c r="I2161" s="63">
        <v>23743</v>
      </c>
      <c r="J2161" s="24" t="s">
        <v>5066</v>
      </c>
      <c r="K2161" s="63">
        <f t="shared" si="601"/>
        <v>45901</v>
      </c>
      <c r="L2161" s="55">
        <f t="shared" si="602"/>
        <v>0.04</v>
      </c>
      <c r="M2161" s="76">
        <v>0.22500000000000001</v>
      </c>
      <c r="N2161" s="62">
        <v>45901</v>
      </c>
      <c r="O2161" s="62">
        <v>46265</v>
      </c>
      <c r="P2161" s="63"/>
      <c r="Q2161" s="63"/>
      <c r="R2161" s="78">
        <v>60</v>
      </c>
      <c r="S2161" s="63" t="str">
        <f>VLOOKUP(R2161,SA!$B$3:$C$11,2,1)</f>
        <v>56-65</v>
      </c>
      <c r="T2161" s="38" t="s">
        <v>98</v>
      </c>
      <c r="U2161" s="24" t="s">
        <v>5747</v>
      </c>
      <c r="V2161" s="24">
        <v>400000</v>
      </c>
      <c r="W2161" s="39">
        <f t="shared" si="603"/>
        <v>0</v>
      </c>
      <c r="X2161" s="29">
        <f t="shared" si="604"/>
        <v>0</v>
      </c>
      <c r="Y2161" s="40">
        <f t="shared" si="605"/>
        <v>365</v>
      </c>
      <c r="Z2161" s="38">
        <f t="shared" si="606"/>
        <v>46081</v>
      </c>
      <c r="AA2161" s="41">
        <f t="shared" si="607"/>
        <v>181</v>
      </c>
      <c r="AB2161" s="24" t="s">
        <v>113</v>
      </c>
      <c r="AC2161" s="41">
        <f t="shared" si="608"/>
        <v>11909.7282</v>
      </c>
      <c r="AD2161" s="41">
        <v>1</v>
      </c>
      <c r="AE2161" s="72">
        <f>INDEX(SA!$C$2:$G$11,MATCH(Details!S2161,SA!$C$2:$C$11,0),MATCH(Details!V2161,SA!$C$2:$G$2,0))*Y2161/(F2161-E2161+1)</f>
        <v>10092.99</v>
      </c>
      <c r="AF2161" s="41">
        <f t="shared" si="609"/>
        <v>0</v>
      </c>
      <c r="AG2161" s="41">
        <f t="shared" si="610"/>
        <v>0</v>
      </c>
      <c r="AH2161" s="41">
        <f t="shared" si="611"/>
        <v>1816.7382</v>
      </c>
      <c r="AI2161" s="60">
        <f t="shared" si="612"/>
        <v>403.71960000000001</v>
      </c>
      <c r="AJ2161" s="60">
        <f t="shared" si="613"/>
        <v>2270.9227500000002</v>
      </c>
      <c r="AK2161" s="60">
        <f t="shared" si="614"/>
        <v>5005.0169589041097</v>
      </c>
      <c r="AL2161" s="60">
        <f t="shared" si="615"/>
        <v>3678.6874647945206</v>
      </c>
      <c r="AM2161" s="41">
        <f t="shared" si="616"/>
        <v>3739.6601852054787</v>
      </c>
      <c r="AN2161" s="42">
        <f t="shared" si="617"/>
        <v>45715</v>
      </c>
      <c r="AO2161" s="43">
        <f t="shared" si="618"/>
        <v>10092.99</v>
      </c>
    </row>
    <row r="2162" spans="1:41" s="24" customFormat="1" ht="15.75" customHeight="1" x14ac:dyDescent="0.35">
      <c r="A2162" s="36" t="s">
        <v>27</v>
      </c>
      <c r="B2162" s="36">
        <v>202509</v>
      </c>
      <c r="C2162" s="24" t="s">
        <v>736</v>
      </c>
      <c r="D2162" s="24" t="s">
        <v>119</v>
      </c>
      <c r="E2162" s="62">
        <v>45901</v>
      </c>
      <c r="F2162" s="62">
        <v>46265</v>
      </c>
      <c r="G2162" s="37" t="s">
        <v>2389</v>
      </c>
      <c r="H2162" s="36">
        <v>652521</v>
      </c>
      <c r="I2162" s="63">
        <v>36798</v>
      </c>
      <c r="J2162" s="24" t="s">
        <v>5067</v>
      </c>
      <c r="K2162" s="63">
        <f t="shared" si="601"/>
        <v>45901</v>
      </c>
      <c r="L2162" s="55">
        <f t="shared" si="602"/>
        <v>0.04</v>
      </c>
      <c r="M2162" s="76">
        <v>0.22500000000000001</v>
      </c>
      <c r="N2162" s="62">
        <v>45901</v>
      </c>
      <c r="O2162" s="62">
        <v>46265</v>
      </c>
      <c r="P2162" s="63"/>
      <c r="Q2162" s="63"/>
      <c r="R2162" s="78">
        <v>24</v>
      </c>
      <c r="S2162" s="63" t="str">
        <f>VLOOKUP(R2162,SA!$B$3:$C$11,2,1)</f>
        <v>0-25</v>
      </c>
      <c r="T2162" s="38" t="s">
        <v>98</v>
      </c>
      <c r="U2162" s="24" t="s">
        <v>5743</v>
      </c>
      <c r="V2162" s="24">
        <v>400000</v>
      </c>
      <c r="W2162" s="39">
        <f t="shared" si="603"/>
        <v>0</v>
      </c>
      <c r="X2162" s="29">
        <f t="shared" si="604"/>
        <v>0</v>
      </c>
      <c r="Y2162" s="40">
        <f t="shared" si="605"/>
        <v>365</v>
      </c>
      <c r="Z2162" s="38">
        <f t="shared" si="606"/>
        <v>46081</v>
      </c>
      <c r="AA2162" s="41">
        <f t="shared" si="607"/>
        <v>181</v>
      </c>
      <c r="AB2162" s="24" t="s">
        <v>113</v>
      </c>
      <c r="AC2162" s="41">
        <f t="shared" si="608"/>
        <v>4043.8364000000001</v>
      </c>
      <c r="AD2162" s="41">
        <v>1</v>
      </c>
      <c r="AE2162" s="72">
        <f>INDEX(SA!$C$2:$G$11,MATCH(Details!S2162,SA!$C$2:$C$11,0),MATCH(Details!V2162,SA!$C$2:$G$2,0))*Y2162/(F2162-E2162+1)</f>
        <v>3426.98</v>
      </c>
      <c r="AF2162" s="41">
        <f t="shared" si="609"/>
        <v>0</v>
      </c>
      <c r="AG2162" s="41">
        <f t="shared" si="610"/>
        <v>0</v>
      </c>
      <c r="AH2162" s="41">
        <f t="shared" si="611"/>
        <v>616.85640000000001</v>
      </c>
      <c r="AI2162" s="60">
        <f t="shared" si="612"/>
        <v>137.07920000000001</v>
      </c>
      <c r="AJ2162" s="60">
        <f t="shared" si="613"/>
        <v>771.07050000000004</v>
      </c>
      <c r="AK2162" s="60">
        <f t="shared" si="614"/>
        <v>1699.4065205479453</v>
      </c>
      <c r="AL2162" s="60">
        <f t="shared" si="615"/>
        <v>1249.0637926027398</v>
      </c>
      <c r="AM2162" s="41">
        <f t="shared" si="616"/>
        <v>1269.7665073972601</v>
      </c>
      <c r="AN2162" s="42">
        <f t="shared" si="617"/>
        <v>45715</v>
      </c>
      <c r="AO2162" s="43">
        <f t="shared" si="618"/>
        <v>3426.98</v>
      </c>
    </row>
    <row r="2163" spans="1:41" s="24" customFormat="1" ht="15.75" customHeight="1" x14ac:dyDescent="0.35">
      <c r="A2163" s="36" t="s">
        <v>27</v>
      </c>
      <c r="B2163" s="36">
        <v>202509</v>
      </c>
      <c r="C2163" s="24" t="s">
        <v>736</v>
      </c>
      <c r="D2163" s="24" t="s">
        <v>119</v>
      </c>
      <c r="E2163" s="62">
        <v>45901</v>
      </c>
      <c r="F2163" s="62">
        <v>46265</v>
      </c>
      <c r="G2163" s="37" t="s">
        <v>2390</v>
      </c>
      <c r="H2163" s="36">
        <v>652521</v>
      </c>
      <c r="I2163" s="63">
        <v>20821</v>
      </c>
      <c r="J2163" s="24" t="s">
        <v>5068</v>
      </c>
      <c r="K2163" s="63">
        <f t="shared" si="601"/>
        <v>45901</v>
      </c>
      <c r="L2163" s="55">
        <f t="shared" si="602"/>
        <v>0.04</v>
      </c>
      <c r="M2163" s="76">
        <v>0.22500000000000001</v>
      </c>
      <c r="N2163" s="62">
        <v>45901</v>
      </c>
      <c r="O2163" s="62">
        <v>46265</v>
      </c>
      <c r="P2163" s="63"/>
      <c r="Q2163" s="63"/>
      <c r="R2163" s="78">
        <v>68</v>
      </c>
      <c r="S2163" s="63" t="str">
        <f>VLOOKUP(R2163,SA!$B$3:$C$11,2,1)</f>
        <v>66-70</v>
      </c>
      <c r="T2163" s="38" t="s">
        <v>97</v>
      </c>
      <c r="U2163" s="24" t="s">
        <v>5744</v>
      </c>
      <c r="V2163" s="24">
        <v>400000</v>
      </c>
      <c r="W2163" s="39">
        <f t="shared" si="603"/>
        <v>0</v>
      </c>
      <c r="X2163" s="29">
        <f t="shared" si="604"/>
        <v>0</v>
      </c>
      <c r="Y2163" s="40">
        <f t="shared" si="605"/>
        <v>365</v>
      </c>
      <c r="Z2163" s="38">
        <f t="shared" si="606"/>
        <v>46081</v>
      </c>
      <c r="AA2163" s="41">
        <f t="shared" si="607"/>
        <v>181</v>
      </c>
      <c r="AB2163" s="24" t="s">
        <v>113</v>
      </c>
      <c r="AC2163" s="41">
        <f t="shared" si="608"/>
        <v>17021.971999999998</v>
      </c>
      <c r="AD2163" s="41">
        <v>1</v>
      </c>
      <c r="AE2163" s="72">
        <f>INDEX(SA!$C$2:$G$11,MATCH(Details!S2163,SA!$C$2:$C$11,0),MATCH(Details!V2163,SA!$C$2:$G$2,0))*Y2163/(F2163-E2163+1)</f>
        <v>14425.4</v>
      </c>
      <c r="AF2163" s="41">
        <f t="shared" si="609"/>
        <v>0</v>
      </c>
      <c r="AG2163" s="41">
        <f t="shared" si="610"/>
        <v>0</v>
      </c>
      <c r="AH2163" s="41">
        <f t="shared" si="611"/>
        <v>2596.5719999999997</v>
      </c>
      <c r="AI2163" s="60">
        <f t="shared" si="612"/>
        <v>577.01599999999996</v>
      </c>
      <c r="AJ2163" s="60">
        <f t="shared" si="613"/>
        <v>3245.7150000000001</v>
      </c>
      <c r="AK2163" s="60">
        <f t="shared" si="614"/>
        <v>7153.4175342465751</v>
      </c>
      <c r="AL2163" s="60">
        <f t="shared" si="615"/>
        <v>5257.7618876712322</v>
      </c>
      <c r="AM2163" s="41">
        <f t="shared" si="616"/>
        <v>5344.9071123287686</v>
      </c>
      <c r="AN2163" s="42">
        <f t="shared" si="617"/>
        <v>45715</v>
      </c>
      <c r="AO2163" s="43">
        <f t="shared" si="618"/>
        <v>14425.4</v>
      </c>
    </row>
    <row r="2164" spans="1:41" s="24" customFormat="1" ht="15.75" customHeight="1" x14ac:dyDescent="0.35">
      <c r="A2164" s="36" t="s">
        <v>27</v>
      </c>
      <c r="B2164" s="36">
        <v>202509</v>
      </c>
      <c r="C2164" s="24" t="s">
        <v>736</v>
      </c>
      <c r="D2164" s="24" t="s">
        <v>119</v>
      </c>
      <c r="E2164" s="62">
        <v>45901</v>
      </c>
      <c r="F2164" s="62">
        <v>46265</v>
      </c>
      <c r="G2164" s="37" t="s">
        <v>587</v>
      </c>
      <c r="H2164" s="36">
        <v>652521</v>
      </c>
      <c r="I2164" s="63">
        <v>33817</v>
      </c>
      <c r="J2164" s="24" t="s">
        <v>5069</v>
      </c>
      <c r="K2164" s="63">
        <f t="shared" si="601"/>
        <v>45901</v>
      </c>
      <c r="L2164" s="55">
        <f t="shared" si="602"/>
        <v>0.04</v>
      </c>
      <c r="M2164" s="76">
        <v>0.22500000000000001</v>
      </c>
      <c r="N2164" s="62">
        <v>45901</v>
      </c>
      <c r="O2164" s="62">
        <v>46265</v>
      </c>
      <c r="P2164" s="63"/>
      <c r="Q2164" s="63"/>
      <c r="R2164" s="78">
        <v>33</v>
      </c>
      <c r="S2164" s="63" t="str">
        <f>VLOOKUP(R2164,SA!$B$3:$C$11,2,1)</f>
        <v>26-35</v>
      </c>
      <c r="T2164" s="38" t="s">
        <v>97</v>
      </c>
      <c r="U2164" s="24" t="s">
        <v>56</v>
      </c>
      <c r="V2164" s="24">
        <v>400000</v>
      </c>
      <c r="W2164" s="39">
        <f t="shared" si="603"/>
        <v>400000</v>
      </c>
      <c r="X2164" s="29">
        <f t="shared" si="604"/>
        <v>1</v>
      </c>
      <c r="Y2164" s="40">
        <f t="shared" si="605"/>
        <v>365</v>
      </c>
      <c r="Z2164" s="38">
        <f t="shared" si="606"/>
        <v>46081</v>
      </c>
      <c r="AA2164" s="41">
        <f t="shared" si="607"/>
        <v>181</v>
      </c>
      <c r="AB2164" s="24" t="s">
        <v>113</v>
      </c>
      <c r="AC2164" s="41">
        <f t="shared" si="608"/>
        <v>4533.0290000000005</v>
      </c>
      <c r="AD2164" s="41">
        <v>1</v>
      </c>
      <c r="AE2164" s="72">
        <f>INDEX(SA!$C$2:$G$11,MATCH(Details!S2164,SA!$C$2:$C$11,0),MATCH(Details!V2164,SA!$C$2:$G$2,0))*Y2164/(F2164-E2164+1)</f>
        <v>3841.55</v>
      </c>
      <c r="AF2164" s="41">
        <f t="shared" si="609"/>
        <v>0</v>
      </c>
      <c r="AG2164" s="41">
        <f t="shared" si="610"/>
        <v>0</v>
      </c>
      <c r="AH2164" s="41">
        <f t="shared" si="611"/>
        <v>691.47900000000004</v>
      </c>
      <c r="AI2164" s="60">
        <f t="shared" si="612"/>
        <v>153.66200000000001</v>
      </c>
      <c r="AJ2164" s="60">
        <f t="shared" si="613"/>
        <v>864.34875000000011</v>
      </c>
      <c r="AK2164" s="60">
        <f t="shared" si="614"/>
        <v>1904.9878082191783</v>
      </c>
      <c r="AL2164" s="60">
        <f t="shared" si="615"/>
        <v>1400.1660390410959</v>
      </c>
      <c r="AM2164" s="41">
        <f t="shared" si="616"/>
        <v>1423.3732109589046</v>
      </c>
      <c r="AN2164" s="42">
        <f t="shared" si="617"/>
        <v>45715</v>
      </c>
      <c r="AO2164" s="43">
        <f t="shared" si="618"/>
        <v>3841.55</v>
      </c>
    </row>
    <row r="2165" spans="1:41" s="24" customFormat="1" ht="15.75" customHeight="1" x14ac:dyDescent="0.35">
      <c r="A2165" s="36" t="s">
        <v>27</v>
      </c>
      <c r="B2165" s="36">
        <v>202509</v>
      </c>
      <c r="C2165" s="24" t="s">
        <v>736</v>
      </c>
      <c r="D2165" s="24" t="s">
        <v>119</v>
      </c>
      <c r="E2165" s="62">
        <v>45901</v>
      </c>
      <c r="F2165" s="62">
        <v>46265</v>
      </c>
      <c r="G2165" s="37" t="s">
        <v>2391</v>
      </c>
      <c r="H2165" s="36">
        <v>652521</v>
      </c>
      <c r="I2165" s="63">
        <v>44654</v>
      </c>
      <c r="J2165" s="24" t="s">
        <v>5070</v>
      </c>
      <c r="K2165" s="63">
        <f t="shared" si="601"/>
        <v>45901</v>
      </c>
      <c r="L2165" s="55">
        <f t="shared" si="602"/>
        <v>0.04</v>
      </c>
      <c r="M2165" s="76">
        <v>0.22500000000000001</v>
      </c>
      <c r="N2165" s="62">
        <v>45901</v>
      </c>
      <c r="O2165" s="62">
        <v>46265</v>
      </c>
      <c r="P2165" s="63"/>
      <c r="Q2165" s="63"/>
      <c r="R2165" s="78">
        <v>3</v>
      </c>
      <c r="S2165" s="63" t="str">
        <f>VLOOKUP(R2165,SA!$B$3:$C$11,2,1)</f>
        <v>0-25</v>
      </c>
      <c r="T2165" s="38" t="s">
        <v>98</v>
      </c>
      <c r="U2165" s="24" t="s">
        <v>5746</v>
      </c>
      <c r="V2165" s="24">
        <v>400000</v>
      </c>
      <c r="W2165" s="39">
        <f t="shared" si="603"/>
        <v>0</v>
      </c>
      <c r="X2165" s="29">
        <f t="shared" si="604"/>
        <v>0</v>
      </c>
      <c r="Y2165" s="40">
        <f t="shared" si="605"/>
        <v>365</v>
      </c>
      <c r="Z2165" s="38">
        <f t="shared" si="606"/>
        <v>46081</v>
      </c>
      <c r="AA2165" s="41">
        <f t="shared" si="607"/>
        <v>181</v>
      </c>
      <c r="AB2165" s="24" t="s">
        <v>113</v>
      </c>
      <c r="AC2165" s="41">
        <f t="shared" si="608"/>
        <v>4043.8364000000001</v>
      </c>
      <c r="AD2165" s="41">
        <v>1</v>
      </c>
      <c r="AE2165" s="72">
        <f>INDEX(SA!$C$2:$G$11,MATCH(Details!S2165,SA!$C$2:$C$11,0),MATCH(Details!V2165,SA!$C$2:$G$2,0))*Y2165/(F2165-E2165+1)</f>
        <v>3426.98</v>
      </c>
      <c r="AF2165" s="41">
        <f t="shared" si="609"/>
        <v>0</v>
      </c>
      <c r="AG2165" s="41">
        <f t="shared" si="610"/>
        <v>0</v>
      </c>
      <c r="AH2165" s="41">
        <f t="shared" si="611"/>
        <v>616.85640000000001</v>
      </c>
      <c r="AI2165" s="60">
        <f t="shared" si="612"/>
        <v>137.07920000000001</v>
      </c>
      <c r="AJ2165" s="60">
        <f t="shared" si="613"/>
        <v>771.07050000000004</v>
      </c>
      <c r="AK2165" s="60">
        <f t="shared" si="614"/>
        <v>1699.4065205479453</v>
      </c>
      <c r="AL2165" s="60">
        <f t="shared" si="615"/>
        <v>1249.0637926027398</v>
      </c>
      <c r="AM2165" s="41">
        <f t="shared" si="616"/>
        <v>1269.7665073972601</v>
      </c>
      <c r="AN2165" s="42">
        <f t="shared" si="617"/>
        <v>45715</v>
      </c>
      <c r="AO2165" s="43">
        <f t="shared" si="618"/>
        <v>3426.98</v>
      </c>
    </row>
    <row r="2166" spans="1:41" s="24" customFormat="1" ht="15.75" customHeight="1" x14ac:dyDescent="0.35">
      <c r="A2166" s="36" t="s">
        <v>27</v>
      </c>
      <c r="B2166" s="36">
        <v>202509</v>
      </c>
      <c r="C2166" s="24" t="s">
        <v>736</v>
      </c>
      <c r="D2166" s="24" t="s">
        <v>119</v>
      </c>
      <c r="E2166" s="62">
        <v>45901</v>
      </c>
      <c r="F2166" s="62">
        <v>46265</v>
      </c>
      <c r="G2166" s="37" t="s">
        <v>2392</v>
      </c>
      <c r="H2166" s="36">
        <v>652522</v>
      </c>
      <c r="I2166" s="63">
        <v>26643</v>
      </c>
      <c r="J2166" s="24" t="s">
        <v>5071</v>
      </c>
      <c r="K2166" s="63">
        <f t="shared" si="601"/>
        <v>45901</v>
      </c>
      <c r="L2166" s="55">
        <f t="shared" si="602"/>
        <v>0.04</v>
      </c>
      <c r="M2166" s="76">
        <v>0.22500000000000001</v>
      </c>
      <c r="N2166" s="62">
        <v>45901</v>
      </c>
      <c r="O2166" s="62">
        <v>46265</v>
      </c>
      <c r="P2166" s="63"/>
      <c r="Q2166" s="63"/>
      <c r="R2166" s="78">
        <v>52</v>
      </c>
      <c r="S2166" s="63" t="str">
        <f>VLOOKUP(R2166,SA!$B$3:$C$11,2,1)</f>
        <v>46-55</v>
      </c>
      <c r="T2166" s="38" t="s">
        <v>98</v>
      </c>
      <c r="U2166" s="24" t="s">
        <v>5747</v>
      </c>
      <c r="V2166" s="24">
        <v>400000</v>
      </c>
      <c r="W2166" s="39">
        <f t="shared" si="603"/>
        <v>0</v>
      </c>
      <c r="X2166" s="29">
        <f t="shared" si="604"/>
        <v>0</v>
      </c>
      <c r="Y2166" s="40">
        <f t="shared" si="605"/>
        <v>365</v>
      </c>
      <c r="Z2166" s="38">
        <f t="shared" si="606"/>
        <v>46081</v>
      </c>
      <c r="AA2166" s="41">
        <f t="shared" si="607"/>
        <v>181</v>
      </c>
      <c r="AB2166" s="24" t="s">
        <v>113</v>
      </c>
      <c r="AC2166" s="41">
        <f t="shared" si="608"/>
        <v>8108.2165999999997</v>
      </c>
      <c r="AD2166" s="41">
        <v>1</v>
      </c>
      <c r="AE2166" s="72">
        <f>INDEX(SA!$C$2:$G$11,MATCH(Details!S2166,SA!$C$2:$C$11,0),MATCH(Details!V2166,SA!$C$2:$G$2,0))*Y2166/(F2166-E2166+1)</f>
        <v>6871.37</v>
      </c>
      <c r="AF2166" s="41">
        <f t="shared" si="609"/>
        <v>0</v>
      </c>
      <c r="AG2166" s="41">
        <f t="shared" si="610"/>
        <v>0</v>
      </c>
      <c r="AH2166" s="41">
        <f t="shared" si="611"/>
        <v>1236.8465999999999</v>
      </c>
      <c r="AI2166" s="60">
        <f t="shared" si="612"/>
        <v>274.85480000000001</v>
      </c>
      <c r="AJ2166" s="60">
        <f t="shared" si="613"/>
        <v>1546.05825</v>
      </c>
      <c r="AK2166" s="60">
        <f t="shared" si="614"/>
        <v>3407.446493150685</v>
      </c>
      <c r="AL2166" s="60">
        <f t="shared" si="615"/>
        <v>2504.4731724657536</v>
      </c>
      <c r="AM2166" s="41">
        <f t="shared" si="616"/>
        <v>2545.9837775342462</v>
      </c>
      <c r="AN2166" s="42">
        <f t="shared" si="617"/>
        <v>45715</v>
      </c>
      <c r="AO2166" s="43">
        <f t="shared" si="618"/>
        <v>6871.37</v>
      </c>
    </row>
    <row r="2167" spans="1:41" s="24" customFormat="1" ht="15.75" customHeight="1" x14ac:dyDescent="0.35">
      <c r="A2167" s="36" t="s">
        <v>27</v>
      </c>
      <c r="B2167" s="36">
        <v>202509</v>
      </c>
      <c r="C2167" s="24" t="s">
        <v>736</v>
      </c>
      <c r="D2167" s="24" t="s">
        <v>119</v>
      </c>
      <c r="E2167" s="62">
        <v>45901</v>
      </c>
      <c r="F2167" s="62">
        <v>46265</v>
      </c>
      <c r="G2167" s="37" t="s">
        <v>2393</v>
      </c>
      <c r="H2167" s="36">
        <v>652522</v>
      </c>
      <c r="I2167" s="63">
        <v>23584</v>
      </c>
      <c r="J2167" s="24" t="s">
        <v>5072</v>
      </c>
      <c r="K2167" s="63">
        <f t="shared" si="601"/>
        <v>45901</v>
      </c>
      <c r="L2167" s="55">
        <f t="shared" si="602"/>
        <v>0.04</v>
      </c>
      <c r="M2167" s="76">
        <v>0.22500000000000001</v>
      </c>
      <c r="N2167" s="62">
        <v>45901</v>
      </c>
      <c r="O2167" s="62">
        <v>46265</v>
      </c>
      <c r="P2167" s="63"/>
      <c r="Q2167" s="63"/>
      <c r="R2167" s="78">
        <v>61</v>
      </c>
      <c r="S2167" s="63" t="str">
        <f>VLOOKUP(R2167,SA!$B$3:$C$11,2,1)</f>
        <v>56-65</v>
      </c>
      <c r="T2167" s="38" t="s">
        <v>97</v>
      </c>
      <c r="U2167" s="24" t="s">
        <v>5744</v>
      </c>
      <c r="V2167" s="24">
        <v>400000</v>
      </c>
      <c r="W2167" s="39">
        <f t="shared" si="603"/>
        <v>0</v>
      </c>
      <c r="X2167" s="29">
        <f t="shared" si="604"/>
        <v>0</v>
      </c>
      <c r="Y2167" s="40">
        <f t="shared" si="605"/>
        <v>365</v>
      </c>
      <c r="Z2167" s="38">
        <f t="shared" si="606"/>
        <v>46081</v>
      </c>
      <c r="AA2167" s="41">
        <f t="shared" si="607"/>
        <v>181</v>
      </c>
      <c r="AB2167" s="24" t="s">
        <v>113</v>
      </c>
      <c r="AC2167" s="41">
        <f t="shared" si="608"/>
        <v>11909.7282</v>
      </c>
      <c r="AD2167" s="41">
        <v>1</v>
      </c>
      <c r="AE2167" s="72">
        <f>INDEX(SA!$C$2:$G$11,MATCH(Details!S2167,SA!$C$2:$C$11,0),MATCH(Details!V2167,SA!$C$2:$G$2,0))*Y2167/(F2167-E2167+1)</f>
        <v>10092.99</v>
      </c>
      <c r="AF2167" s="41">
        <f t="shared" si="609"/>
        <v>0</v>
      </c>
      <c r="AG2167" s="41">
        <f t="shared" si="610"/>
        <v>0</v>
      </c>
      <c r="AH2167" s="41">
        <f t="shared" si="611"/>
        <v>1816.7382</v>
      </c>
      <c r="AI2167" s="60">
        <f t="shared" si="612"/>
        <v>403.71960000000001</v>
      </c>
      <c r="AJ2167" s="60">
        <f t="shared" si="613"/>
        <v>2270.9227500000002</v>
      </c>
      <c r="AK2167" s="60">
        <f t="shared" si="614"/>
        <v>5005.0169589041097</v>
      </c>
      <c r="AL2167" s="60">
        <f t="shared" si="615"/>
        <v>3678.6874647945206</v>
      </c>
      <c r="AM2167" s="41">
        <f t="shared" si="616"/>
        <v>3739.6601852054787</v>
      </c>
      <c r="AN2167" s="42">
        <f t="shared" si="617"/>
        <v>45715</v>
      </c>
      <c r="AO2167" s="43">
        <f t="shared" si="618"/>
        <v>10092.99</v>
      </c>
    </row>
    <row r="2168" spans="1:41" s="24" customFormat="1" ht="15.75" customHeight="1" x14ac:dyDescent="0.35">
      <c r="A2168" s="36" t="s">
        <v>27</v>
      </c>
      <c r="B2168" s="36">
        <v>202509</v>
      </c>
      <c r="C2168" s="24" t="s">
        <v>736</v>
      </c>
      <c r="D2168" s="24" t="s">
        <v>119</v>
      </c>
      <c r="E2168" s="62">
        <v>45901</v>
      </c>
      <c r="F2168" s="62">
        <v>46265</v>
      </c>
      <c r="G2168" s="37" t="s">
        <v>2394</v>
      </c>
      <c r="H2168" s="36">
        <v>652522</v>
      </c>
      <c r="I2168" s="63">
        <v>35028</v>
      </c>
      <c r="J2168" s="24" t="s">
        <v>5073</v>
      </c>
      <c r="K2168" s="63">
        <f t="shared" si="601"/>
        <v>45901</v>
      </c>
      <c r="L2168" s="55">
        <f t="shared" si="602"/>
        <v>0.04</v>
      </c>
      <c r="M2168" s="76">
        <v>0.22500000000000001</v>
      </c>
      <c r="N2168" s="62">
        <v>45901</v>
      </c>
      <c r="O2168" s="62">
        <v>46265</v>
      </c>
      <c r="P2168" s="63"/>
      <c r="Q2168" s="63"/>
      <c r="R2168" s="78">
        <v>29</v>
      </c>
      <c r="S2168" s="63" t="str">
        <f>VLOOKUP(R2168,SA!$B$3:$C$11,2,1)</f>
        <v>26-35</v>
      </c>
      <c r="T2168" s="38" t="s">
        <v>98</v>
      </c>
      <c r="U2168" s="24" t="s">
        <v>5743</v>
      </c>
      <c r="V2168" s="24">
        <v>400000</v>
      </c>
      <c r="W2168" s="39">
        <f t="shared" si="603"/>
        <v>0</v>
      </c>
      <c r="X2168" s="29">
        <f t="shared" si="604"/>
        <v>0</v>
      </c>
      <c r="Y2168" s="40">
        <f t="shared" si="605"/>
        <v>365</v>
      </c>
      <c r="Z2168" s="38">
        <f t="shared" si="606"/>
        <v>46081</v>
      </c>
      <c r="AA2168" s="41">
        <f t="shared" si="607"/>
        <v>181</v>
      </c>
      <c r="AB2168" s="24" t="s">
        <v>113</v>
      </c>
      <c r="AC2168" s="41">
        <f t="shared" si="608"/>
        <v>4533.0290000000005</v>
      </c>
      <c r="AD2168" s="41">
        <v>1</v>
      </c>
      <c r="AE2168" s="72">
        <f>INDEX(SA!$C$2:$G$11,MATCH(Details!S2168,SA!$C$2:$C$11,0),MATCH(Details!V2168,SA!$C$2:$G$2,0))*Y2168/(F2168-E2168+1)</f>
        <v>3841.55</v>
      </c>
      <c r="AF2168" s="41">
        <f t="shared" si="609"/>
        <v>0</v>
      </c>
      <c r="AG2168" s="41">
        <f t="shared" si="610"/>
        <v>0</v>
      </c>
      <c r="AH2168" s="41">
        <f t="shared" si="611"/>
        <v>691.47900000000004</v>
      </c>
      <c r="AI2168" s="60">
        <f t="shared" si="612"/>
        <v>153.66200000000001</v>
      </c>
      <c r="AJ2168" s="60">
        <f t="shared" si="613"/>
        <v>864.34875000000011</v>
      </c>
      <c r="AK2168" s="60">
        <f t="shared" si="614"/>
        <v>1904.9878082191783</v>
      </c>
      <c r="AL2168" s="60">
        <f t="shared" si="615"/>
        <v>1400.1660390410959</v>
      </c>
      <c r="AM2168" s="41">
        <f t="shared" si="616"/>
        <v>1423.3732109589046</v>
      </c>
      <c r="AN2168" s="42">
        <f t="shared" si="617"/>
        <v>45715</v>
      </c>
      <c r="AO2168" s="43">
        <f t="shared" si="618"/>
        <v>3841.55</v>
      </c>
    </row>
    <row r="2169" spans="1:41" s="24" customFormat="1" ht="15.75" customHeight="1" x14ac:dyDescent="0.35">
      <c r="A2169" s="36" t="s">
        <v>27</v>
      </c>
      <c r="B2169" s="36">
        <v>202509</v>
      </c>
      <c r="C2169" s="24" t="s">
        <v>736</v>
      </c>
      <c r="D2169" s="24" t="s">
        <v>119</v>
      </c>
      <c r="E2169" s="62">
        <v>45901</v>
      </c>
      <c r="F2169" s="62">
        <v>46265</v>
      </c>
      <c r="G2169" s="37" t="s">
        <v>588</v>
      </c>
      <c r="H2169" s="36">
        <v>652522</v>
      </c>
      <c r="I2169" s="63">
        <v>34647</v>
      </c>
      <c r="J2169" s="24" t="s">
        <v>5074</v>
      </c>
      <c r="K2169" s="63">
        <f t="shared" si="601"/>
        <v>45901</v>
      </c>
      <c r="L2169" s="55">
        <f t="shared" si="602"/>
        <v>0.04</v>
      </c>
      <c r="M2169" s="76">
        <v>0.22500000000000001</v>
      </c>
      <c r="N2169" s="62">
        <v>45901</v>
      </c>
      <c r="O2169" s="62">
        <v>46265</v>
      </c>
      <c r="P2169" s="63"/>
      <c r="Q2169" s="63"/>
      <c r="R2169" s="78">
        <v>30</v>
      </c>
      <c r="S2169" s="63" t="str">
        <f>VLOOKUP(R2169,SA!$B$3:$C$11,2,1)</f>
        <v>26-35</v>
      </c>
      <c r="T2169" s="38" t="s">
        <v>97</v>
      </c>
      <c r="U2169" s="24" t="s">
        <v>56</v>
      </c>
      <c r="V2169" s="24">
        <v>400000</v>
      </c>
      <c r="W2169" s="39">
        <f t="shared" si="603"/>
        <v>400000</v>
      </c>
      <c r="X2169" s="29">
        <f t="shared" si="604"/>
        <v>1</v>
      </c>
      <c r="Y2169" s="40">
        <f t="shared" si="605"/>
        <v>365</v>
      </c>
      <c r="Z2169" s="38">
        <f t="shared" si="606"/>
        <v>46081</v>
      </c>
      <c r="AA2169" s="41">
        <f t="shared" si="607"/>
        <v>181</v>
      </c>
      <c r="AB2169" s="24" t="s">
        <v>113</v>
      </c>
      <c r="AC2169" s="41">
        <f t="shared" si="608"/>
        <v>4533.0290000000005</v>
      </c>
      <c r="AD2169" s="41">
        <v>1</v>
      </c>
      <c r="AE2169" s="72">
        <f>INDEX(SA!$C$2:$G$11,MATCH(Details!S2169,SA!$C$2:$C$11,0),MATCH(Details!V2169,SA!$C$2:$G$2,0))*Y2169/(F2169-E2169+1)</f>
        <v>3841.55</v>
      </c>
      <c r="AF2169" s="41">
        <f t="shared" si="609"/>
        <v>0</v>
      </c>
      <c r="AG2169" s="41">
        <f t="shared" si="610"/>
        <v>0</v>
      </c>
      <c r="AH2169" s="41">
        <f t="shared" si="611"/>
        <v>691.47900000000004</v>
      </c>
      <c r="AI2169" s="60">
        <f t="shared" si="612"/>
        <v>153.66200000000001</v>
      </c>
      <c r="AJ2169" s="60">
        <f t="shared" si="613"/>
        <v>864.34875000000011</v>
      </c>
      <c r="AK2169" s="60">
        <f t="shared" si="614"/>
        <v>1904.9878082191783</v>
      </c>
      <c r="AL2169" s="60">
        <f t="shared" si="615"/>
        <v>1400.1660390410959</v>
      </c>
      <c r="AM2169" s="41">
        <f t="shared" si="616"/>
        <v>1423.3732109589046</v>
      </c>
      <c r="AN2169" s="42">
        <f t="shared" si="617"/>
        <v>45715</v>
      </c>
      <c r="AO2169" s="43">
        <f t="shared" si="618"/>
        <v>3841.55</v>
      </c>
    </row>
    <row r="2170" spans="1:41" s="24" customFormat="1" ht="15.75" customHeight="1" x14ac:dyDescent="0.35">
      <c r="A2170" s="36" t="s">
        <v>27</v>
      </c>
      <c r="B2170" s="36">
        <v>202509</v>
      </c>
      <c r="C2170" s="24" t="s">
        <v>736</v>
      </c>
      <c r="D2170" s="24" t="s">
        <v>119</v>
      </c>
      <c r="E2170" s="62">
        <v>45901</v>
      </c>
      <c r="F2170" s="62">
        <v>46265</v>
      </c>
      <c r="G2170" s="37" t="s">
        <v>2395</v>
      </c>
      <c r="H2170" s="36">
        <v>652523</v>
      </c>
      <c r="I2170" s="63">
        <v>34421</v>
      </c>
      <c r="J2170" s="24" t="s">
        <v>5075</v>
      </c>
      <c r="K2170" s="63">
        <f t="shared" si="601"/>
        <v>45901</v>
      </c>
      <c r="L2170" s="55">
        <f t="shared" si="602"/>
        <v>0.04</v>
      </c>
      <c r="M2170" s="76">
        <v>0.22500000000000001</v>
      </c>
      <c r="N2170" s="62">
        <v>45901</v>
      </c>
      <c r="O2170" s="62">
        <v>46265</v>
      </c>
      <c r="P2170" s="63"/>
      <c r="Q2170" s="63"/>
      <c r="R2170" s="78">
        <v>31</v>
      </c>
      <c r="S2170" s="63" t="str">
        <f>VLOOKUP(R2170,SA!$B$3:$C$11,2,1)</f>
        <v>26-35</v>
      </c>
      <c r="T2170" s="38" t="s">
        <v>97</v>
      </c>
      <c r="U2170" s="24" t="s">
        <v>5743</v>
      </c>
      <c r="V2170" s="24">
        <v>400000</v>
      </c>
      <c r="W2170" s="39">
        <f t="shared" si="603"/>
        <v>0</v>
      </c>
      <c r="X2170" s="29">
        <f t="shared" si="604"/>
        <v>0</v>
      </c>
      <c r="Y2170" s="40">
        <f t="shared" si="605"/>
        <v>365</v>
      </c>
      <c r="Z2170" s="38">
        <f t="shared" si="606"/>
        <v>46081</v>
      </c>
      <c r="AA2170" s="41">
        <f t="shared" si="607"/>
        <v>181</v>
      </c>
      <c r="AB2170" s="24" t="s">
        <v>113</v>
      </c>
      <c r="AC2170" s="41">
        <f t="shared" si="608"/>
        <v>4533.0290000000005</v>
      </c>
      <c r="AD2170" s="41">
        <v>1</v>
      </c>
      <c r="AE2170" s="72">
        <f>INDEX(SA!$C$2:$G$11,MATCH(Details!S2170,SA!$C$2:$C$11,0),MATCH(Details!V2170,SA!$C$2:$G$2,0))*Y2170/(F2170-E2170+1)</f>
        <v>3841.55</v>
      </c>
      <c r="AF2170" s="41">
        <f t="shared" si="609"/>
        <v>0</v>
      </c>
      <c r="AG2170" s="41">
        <f t="shared" si="610"/>
        <v>0</v>
      </c>
      <c r="AH2170" s="41">
        <f t="shared" si="611"/>
        <v>691.47900000000004</v>
      </c>
      <c r="AI2170" s="60">
        <f t="shared" si="612"/>
        <v>153.66200000000001</v>
      </c>
      <c r="AJ2170" s="60">
        <f t="shared" si="613"/>
        <v>864.34875000000011</v>
      </c>
      <c r="AK2170" s="60">
        <f t="shared" si="614"/>
        <v>1904.9878082191783</v>
      </c>
      <c r="AL2170" s="60">
        <f t="shared" si="615"/>
        <v>1400.1660390410959</v>
      </c>
      <c r="AM2170" s="41">
        <f t="shared" si="616"/>
        <v>1423.3732109589046</v>
      </c>
      <c r="AN2170" s="42">
        <f t="shared" si="617"/>
        <v>45715</v>
      </c>
      <c r="AO2170" s="43">
        <f t="shared" si="618"/>
        <v>3841.55</v>
      </c>
    </row>
    <row r="2171" spans="1:41" s="24" customFormat="1" ht="15.75" customHeight="1" x14ac:dyDescent="0.35">
      <c r="A2171" s="36" t="s">
        <v>27</v>
      </c>
      <c r="B2171" s="36">
        <v>202509</v>
      </c>
      <c r="C2171" s="24" t="s">
        <v>736</v>
      </c>
      <c r="D2171" s="24" t="s">
        <v>119</v>
      </c>
      <c r="E2171" s="62">
        <v>45901</v>
      </c>
      <c r="F2171" s="62">
        <v>46265</v>
      </c>
      <c r="G2171" s="37" t="s">
        <v>594</v>
      </c>
      <c r="H2171" s="36">
        <v>652523</v>
      </c>
      <c r="I2171" s="63">
        <v>35165</v>
      </c>
      <c r="J2171" s="24" t="s">
        <v>5076</v>
      </c>
      <c r="K2171" s="63">
        <f t="shared" si="601"/>
        <v>45901</v>
      </c>
      <c r="L2171" s="55">
        <f t="shared" si="602"/>
        <v>0.04</v>
      </c>
      <c r="M2171" s="76">
        <v>0.22500000000000001</v>
      </c>
      <c r="N2171" s="62">
        <v>45901</v>
      </c>
      <c r="O2171" s="62">
        <v>46265</v>
      </c>
      <c r="P2171" s="63"/>
      <c r="Q2171" s="63"/>
      <c r="R2171" s="78">
        <v>29</v>
      </c>
      <c r="S2171" s="63" t="str">
        <f>VLOOKUP(R2171,SA!$B$3:$C$11,2,1)</f>
        <v>26-35</v>
      </c>
      <c r="T2171" s="38" t="s">
        <v>98</v>
      </c>
      <c r="U2171" s="24" t="s">
        <v>56</v>
      </c>
      <c r="V2171" s="24">
        <v>400000</v>
      </c>
      <c r="W2171" s="39">
        <f t="shared" si="603"/>
        <v>400000</v>
      </c>
      <c r="X2171" s="29">
        <f t="shared" si="604"/>
        <v>1</v>
      </c>
      <c r="Y2171" s="40">
        <f t="shared" si="605"/>
        <v>365</v>
      </c>
      <c r="Z2171" s="38">
        <f t="shared" si="606"/>
        <v>46081</v>
      </c>
      <c r="AA2171" s="41">
        <f t="shared" si="607"/>
        <v>181</v>
      </c>
      <c r="AB2171" s="24" t="s">
        <v>113</v>
      </c>
      <c r="AC2171" s="41">
        <f t="shared" si="608"/>
        <v>4533.0290000000005</v>
      </c>
      <c r="AD2171" s="41">
        <v>1</v>
      </c>
      <c r="AE2171" s="72">
        <f>INDEX(SA!$C$2:$G$11,MATCH(Details!S2171,SA!$C$2:$C$11,0),MATCH(Details!V2171,SA!$C$2:$G$2,0))*Y2171/(F2171-E2171+1)</f>
        <v>3841.55</v>
      </c>
      <c r="AF2171" s="41">
        <f t="shared" si="609"/>
        <v>0</v>
      </c>
      <c r="AG2171" s="41">
        <f t="shared" si="610"/>
        <v>0</v>
      </c>
      <c r="AH2171" s="41">
        <f t="shared" si="611"/>
        <v>691.47900000000004</v>
      </c>
      <c r="AI2171" s="60">
        <f t="shared" si="612"/>
        <v>153.66200000000001</v>
      </c>
      <c r="AJ2171" s="60">
        <f t="shared" si="613"/>
        <v>864.34875000000011</v>
      </c>
      <c r="AK2171" s="60">
        <f t="shared" si="614"/>
        <v>1904.9878082191783</v>
      </c>
      <c r="AL2171" s="60">
        <f t="shared" si="615"/>
        <v>1400.1660390410959</v>
      </c>
      <c r="AM2171" s="41">
        <f t="shared" si="616"/>
        <v>1423.3732109589046</v>
      </c>
      <c r="AN2171" s="42">
        <f t="shared" si="617"/>
        <v>45715</v>
      </c>
      <c r="AO2171" s="43">
        <f t="shared" si="618"/>
        <v>3841.55</v>
      </c>
    </row>
    <row r="2172" spans="1:41" s="24" customFormat="1" ht="15.75" customHeight="1" x14ac:dyDescent="0.35">
      <c r="A2172" s="36" t="s">
        <v>27</v>
      </c>
      <c r="B2172" s="36">
        <v>202509</v>
      </c>
      <c r="C2172" s="24" t="s">
        <v>736</v>
      </c>
      <c r="D2172" s="24" t="s">
        <v>119</v>
      </c>
      <c r="E2172" s="62">
        <v>45901</v>
      </c>
      <c r="F2172" s="62">
        <v>46265</v>
      </c>
      <c r="G2172" s="37" t="s">
        <v>2396</v>
      </c>
      <c r="H2172" s="36">
        <v>652524</v>
      </c>
      <c r="I2172" s="63">
        <v>41962</v>
      </c>
      <c r="J2172" s="24" t="s">
        <v>5077</v>
      </c>
      <c r="K2172" s="63">
        <f t="shared" si="601"/>
        <v>45901</v>
      </c>
      <c r="L2172" s="55">
        <f t="shared" si="602"/>
        <v>0.04</v>
      </c>
      <c r="M2172" s="76">
        <v>0.22500000000000001</v>
      </c>
      <c r="N2172" s="62">
        <v>45901</v>
      </c>
      <c r="O2172" s="62">
        <v>46265</v>
      </c>
      <c r="P2172" s="63"/>
      <c r="Q2172" s="63"/>
      <c r="R2172" s="78">
        <v>10</v>
      </c>
      <c r="S2172" s="63" t="str">
        <f>VLOOKUP(R2172,SA!$B$3:$C$11,2,1)</f>
        <v>0-25</v>
      </c>
      <c r="T2172" s="38" t="s">
        <v>97</v>
      </c>
      <c r="U2172" s="24" t="s">
        <v>5745</v>
      </c>
      <c r="V2172" s="24">
        <v>500000</v>
      </c>
      <c r="W2172" s="39">
        <f t="shared" si="603"/>
        <v>0</v>
      </c>
      <c r="X2172" s="29">
        <f t="shared" si="604"/>
        <v>0</v>
      </c>
      <c r="Y2172" s="40">
        <f t="shared" si="605"/>
        <v>365</v>
      </c>
      <c r="Z2172" s="38">
        <f t="shared" si="606"/>
        <v>46081</v>
      </c>
      <c r="AA2172" s="41">
        <f t="shared" si="607"/>
        <v>181</v>
      </c>
      <c r="AB2172" s="24" t="s">
        <v>113</v>
      </c>
      <c r="AC2172" s="41">
        <f t="shared" si="608"/>
        <v>4448.2106000000003</v>
      </c>
      <c r="AD2172" s="41">
        <v>1</v>
      </c>
      <c r="AE2172" s="72">
        <f>INDEX(SA!$C$2:$G$11,MATCH(Details!S2172,SA!$C$2:$C$11,0),MATCH(Details!V2172,SA!$C$2:$G$2,0))*Y2172/(F2172-E2172+1)</f>
        <v>3769.67</v>
      </c>
      <c r="AF2172" s="41">
        <f t="shared" si="609"/>
        <v>0</v>
      </c>
      <c r="AG2172" s="41">
        <f t="shared" si="610"/>
        <v>0</v>
      </c>
      <c r="AH2172" s="41">
        <f t="shared" si="611"/>
        <v>678.54060000000004</v>
      </c>
      <c r="AI2172" s="60">
        <f t="shared" si="612"/>
        <v>150.7868</v>
      </c>
      <c r="AJ2172" s="60">
        <f t="shared" si="613"/>
        <v>848.17574999999999</v>
      </c>
      <c r="AK2172" s="60">
        <f t="shared" si="614"/>
        <v>1869.3432054794521</v>
      </c>
      <c r="AL2172" s="60">
        <f t="shared" si="615"/>
        <v>1373.9672560273973</v>
      </c>
      <c r="AM2172" s="41">
        <f t="shared" si="616"/>
        <v>1396.7401939726028</v>
      </c>
      <c r="AN2172" s="42">
        <f t="shared" si="617"/>
        <v>45715</v>
      </c>
      <c r="AO2172" s="43">
        <f t="shared" si="618"/>
        <v>3769.67</v>
      </c>
    </row>
    <row r="2173" spans="1:41" s="24" customFormat="1" ht="15.75" customHeight="1" x14ac:dyDescent="0.35">
      <c r="A2173" s="36" t="s">
        <v>27</v>
      </c>
      <c r="B2173" s="36">
        <v>202509</v>
      </c>
      <c r="C2173" s="24" t="s">
        <v>736</v>
      </c>
      <c r="D2173" s="24" t="s">
        <v>119</v>
      </c>
      <c r="E2173" s="62">
        <v>45901</v>
      </c>
      <c r="F2173" s="62">
        <v>46265</v>
      </c>
      <c r="G2173" s="37" t="s">
        <v>2397</v>
      </c>
      <c r="H2173" s="36">
        <v>652524</v>
      </c>
      <c r="I2173" s="63">
        <v>19360</v>
      </c>
      <c r="J2173" s="24" t="s">
        <v>5078</v>
      </c>
      <c r="K2173" s="63">
        <f t="shared" si="601"/>
        <v>45901</v>
      </c>
      <c r="L2173" s="55">
        <f t="shared" si="602"/>
        <v>0.04</v>
      </c>
      <c r="M2173" s="76">
        <v>0.22500000000000001</v>
      </c>
      <c r="N2173" s="62">
        <v>45901</v>
      </c>
      <c r="O2173" s="62">
        <v>46265</v>
      </c>
      <c r="P2173" s="63"/>
      <c r="Q2173" s="63"/>
      <c r="R2173" s="78">
        <v>72</v>
      </c>
      <c r="S2173" s="63" t="str">
        <f>VLOOKUP(R2173,SA!$B$3:$C$11,2,1)</f>
        <v>71-75</v>
      </c>
      <c r="T2173" s="38" t="s">
        <v>97</v>
      </c>
      <c r="U2173" s="24" t="s">
        <v>5744</v>
      </c>
      <c r="V2173" s="24">
        <v>500000</v>
      </c>
      <c r="W2173" s="39">
        <f t="shared" si="603"/>
        <v>0</v>
      </c>
      <c r="X2173" s="29">
        <f t="shared" si="604"/>
        <v>0</v>
      </c>
      <c r="Y2173" s="40">
        <f t="shared" si="605"/>
        <v>365</v>
      </c>
      <c r="Z2173" s="38">
        <f t="shared" si="606"/>
        <v>46081</v>
      </c>
      <c r="AA2173" s="41">
        <f t="shared" si="607"/>
        <v>181</v>
      </c>
      <c r="AB2173" s="24" t="s">
        <v>113</v>
      </c>
      <c r="AC2173" s="41">
        <f t="shared" si="608"/>
        <v>23735.924199999998</v>
      </c>
      <c r="AD2173" s="41">
        <v>1</v>
      </c>
      <c r="AE2173" s="72">
        <f>INDEX(SA!$C$2:$G$11,MATCH(Details!S2173,SA!$C$2:$C$11,0),MATCH(Details!V2173,SA!$C$2:$G$2,0))*Y2173/(F2173-E2173+1)</f>
        <v>20115.189999999999</v>
      </c>
      <c r="AF2173" s="41">
        <f t="shared" si="609"/>
        <v>0</v>
      </c>
      <c r="AG2173" s="41">
        <f t="shared" si="610"/>
        <v>0</v>
      </c>
      <c r="AH2173" s="41">
        <f t="shared" si="611"/>
        <v>3620.7341999999994</v>
      </c>
      <c r="AI2173" s="60">
        <f t="shared" si="612"/>
        <v>804.60759999999993</v>
      </c>
      <c r="AJ2173" s="60">
        <f t="shared" si="613"/>
        <v>4525.9177499999996</v>
      </c>
      <c r="AK2173" s="60">
        <f t="shared" si="614"/>
        <v>9974.9298356164381</v>
      </c>
      <c r="AL2173" s="60">
        <f t="shared" si="615"/>
        <v>7331.5734291780818</v>
      </c>
      <c r="AM2173" s="41">
        <f t="shared" si="616"/>
        <v>7453.091220821917</v>
      </c>
      <c r="AN2173" s="42">
        <f t="shared" si="617"/>
        <v>45715</v>
      </c>
      <c r="AO2173" s="43">
        <f t="shared" si="618"/>
        <v>20115.189999999999</v>
      </c>
    </row>
    <row r="2174" spans="1:41" s="24" customFormat="1" ht="15.75" customHeight="1" x14ac:dyDescent="0.35">
      <c r="A2174" s="36" t="s">
        <v>27</v>
      </c>
      <c r="B2174" s="36">
        <v>202509</v>
      </c>
      <c r="C2174" s="24" t="s">
        <v>736</v>
      </c>
      <c r="D2174" s="24" t="s">
        <v>119</v>
      </c>
      <c r="E2174" s="62">
        <v>45901</v>
      </c>
      <c r="F2174" s="62">
        <v>46265</v>
      </c>
      <c r="G2174" s="37" t="s">
        <v>2398</v>
      </c>
      <c r="H2174" s="36">
        <v>652524</v>
      </c>
      <c r="I2174" s="63">
        <v>20961</v>
      </c>
      <c r="J2174" s="24" t="s">
        <v>5079</v>
      </c>
      <c r="K2174" s="63">
        <f t="shared" si="601"/>
        <v>45901</v>
      </c>
      <c r="L2174" s="55">
        <f t="shared" si="602"/>
        <v>0.04</v>
      </c>
      <c r="M2174" s="76">
        <v>0.22500000000000001</v>
      </c>
      <c r="N2174" s="62">
        <v>45901</v>
      </c>
      <c r="O2174" s="62">
        <v>46265</v>
      </c>
      <c r="P2174" s="63"/>
      <c r="Q2174" s="63"/>
      <c r="R2174" s="78">
        <v>68</v>
      </c>
      <c r="S2174" s="63" t="str">
        <f>VLOOKUP(R2174,SA!$B$3:$C$11,2,1)</f>
        <v>66-70</v>
      </c>
      <c r="T2174" s="38" t="s">
        <v>98</v>
      </c>
      <c r="U2174" s="24" t="s">
        <v>5747</v>
      </c>
      <c r="V2174" s="24">
        <v>500000</v>
      </c>
      <c r="W2174" s="39">
        <f t="shared" si="603"/>
        <v>0</v>
      </c>
      <c r="X2174" s="29">
        <f t="shared" si="604"/>
        <v>0</v>
      </c>
      <c r="Y2174" s="40">
        <f t="shared" si="605"/>
        <v>365</v>
      </c>
      <c r="Z2174" s="38">
        <f t="shared" si="606"/>
        <v>46081</v>
      </c>
      <c r="AA2174" s="41">
        <f t="shared" si="607"/>
        <v>181</v>
      </c>
      <c r="AB2174" s="24" t="s">
        <v>113</v>
      </c>
      <c r="AC2174" s="41">
        <f t="shared" si="608"/>
        <v>18713.136199999997</v>
      </c>
      <c r="AD2174" s="41">
        <v>1</v>
      </c>
      <c r="AE2174" s="72">
        <f>INDEX(SA!$C$2:$G$11,MATCH(Details!S2174,SA!$C$2:$C$11,0),MATCH(Details!V2174,SA!$C$2:$G$2,0))*Y2174/(F2174-E2174+1)</f>
        <v>15858.589999999998</v>
      </c>
      <c r="AF2174" s="41">
        <f t="shared" si="609"/>
        <v>0</v>
      </c>
      <c r="AG2174" s="41">
        <f t="shared" si="610"/>
        <v>0</v>
      </c>
      <c r="AH2174" s="41">
        <f t="shared" si="611"/>
        <v>2854.5461999999998</v>
      </c>
      <c r="AI2174" s="60">
        <f t="shared" si="612"/>
        <v>634.34359999999992</v>
      </c>
      <c r="AJ2174" s="60">
        <f t="shared" si="613"/>
        <v>3568.1827499999995</v>
      </c>
      <c r="AK2174" s="60">
        <f t="shared" si="614"/>
        <v>7864.1227123287663</v>
      </c>
      <c r="AL2174" s="60">
        <f t="shared" si="615"/>
        <v>5780.130193561643</v>
      </c>
      <c r="AM2174" s="41">
        <f t="shared" si="616"/>
        <v>5875.9334564383553</v>
      </c>
      <c r="AN2174" s="42">
        <f t="shared" si="617"/>
        <v>45715</v>
      </c>
      <c r="AO2174" s="43">
        <f t="shared" si="618"/>
        <v>15858.589999999998</v>
      </c>
    </row>
    <row r="2175" spans="1:41" s="24" customFormat="1" ht="15.75" customHeight="1" x14ac:dyDescent="0.35">
      <c r="A2175" s="36" t="s">
        <v>27</v>
      </c>
      <c r="B2175" s="36">
        <v>202509</v>
      </c>
      <c r="C2175" s="24" t="s">
        <v>736</v>
      </c>
      <c r="D2175" s="24" t="s">
        <v>119</v>
      </c>
      <c r="E2175" s="62">
        <v>45901</v>
      </c>
      <c r="F2175" s="62">
        <v>46265</v>
      </c>
      <c r="G2175" s="37" t="s">
        <v>602</v>
      </c>
      <c r="H2175" s="36">
        <v>652524</v>
      </c>
      <c r="I2175" s="63">
        <v>29974</v>
      </c>
      <c r="J2175" s="24" t="s">
        <v>5080</v>
      </c>
      <c r="K2175" s="63">
        <f t="shared" si="601"/>
        <v>45901</v>
      </c>
      <c r="L2175" s="55">
        <f t="shared" si="602"/>
        <v>0.04</v>
      </c>
      <c r="M2175" s="76">
        <v>0.22500000000000001</v>
      </c>
      <c r="N2175" s="62">
        <v>45901</v>
      </c>
      <c r="O2175" s="62">
        <v>46265</v>
      </c>
      <c r="P2175" s="63"/>
      <c r="Q2175" s="63"/>
      <c r="R2175" s="78">
        <v>43</v>
      </c>
      <c r="S2175" s="63" t="str">
        <f>VLOOKUP(R2175,SA!$B$3:$C$11,2,1)</f>
        <v>36-45</v>
      </c>
      <c r="T2175" s="38" t="s">
        <v>97</v>
      </c>
      <c r="U2175" s="24" t="s">
        <v>56</v>
      </c>
      <c r="V2175" s="24">
        <v>500000</v>
      </c>
      <c r="W2175" s="39">
        <f t="shared" si="603"/>
        <v>500000</v>
      </c>
      <c r="X2175" s="29">
        <f t="shared" si="604"/>
        <v>1</v>
      </c>
      <c r="Y2175" s="40">
        <f t="shared" si="605"/>
        <v>365</v>
      </c>
      <c r="Z2175" s="38">
        <f t="shared" si="606"/>
        <v>46081</v>
      </c>
      <c r="AA2175" s="41">
        <f t="shared" si="607"/>
        <v>181</v>
      </c>
      <c r="AB2175" s="24" t="s">
        <v>113</v>
      </c>
      <c r="AC2175" s="41">
        <f t="shared" si="608"/>
        <v>6046.1902</v>
      </c>
      <c r="AD2175" s="41">
        <v>1</v>
      </c>
      <c r="AE2175" s="72">
        <f>INDEX(SA!$C$2:$G$11,MATCH(Details!S2175,SA!$C$2:$C$11,0),MATCH(Details!V2175,SA!$C$2:$G$2,0))*Y2175/(F2175-E2175+1)</f>
        <v>5123.8900000000003</v>
      </c>
      <c r="AF2175" s="41">
        <f t="shared" si="609"/>
        <v>0</v>
      </c>
      <c r="AG2175" s="41">
        <f t="shared" si="610"/>
        <v>0</v>
      </c>
      <c r="AH2175" s="41">
        <f t="shared" si="611"/>
        <v>922.30020000000002</v>
      </c>
      <c r="AI2175" s="60">
        <f t="shared" si="612"/>
        <v>204.9556</v>
      </c>
      <c r="AJ2175" s="60">
        <f t="shared" si="613"/>
        <v>1152.8752500000001</v>
      </c>
      <c r="AK2175" s="60">
        <f t="shared" si="614"/>
        <v>2540.8879178082193</v>
      </c>
      <c r="AL2175" s="60">
        <f t="shared" si="615"/>
        <v>1867.5526195890411</v>
      </c>
      <c r="AM2175" s="41">
        <f t="shared" si="616"/>
        <v>1898.5065304109589</v>
      </c>
      <c r="AN2175" s="42">
        <f t="shared" si="617"/>
        <v>45715</v>
      </c>
      <c r="AO2175" s="43">
        <f t="shared" si="618"/>
        <v>5123.8900000000003</v>
      </c>
    </row>
    <row r="2176" spans="1:41" s="24" customFormat="1" ht="15.75" customHeight="1" x14ac:dyDescent="0.35">
      <c r="A2176" s="36" t="s">
        <v>27</v>
      </c>
      <c r="B2176" s="36">
        <v>202509</v>
      </c>
      <c r="C2176" s="24" t="s">
        <v>736</v>
      </c>
      <c r="D2176" s="24" t="s">
        <v>119</v>
      </c>
      <c r="E2176" s="62">
        <v>45901</v>
      </c>
      <c r="F2176" s="62">
        <v>46265</v>
      </c>
      <c r="G2176" s="37" t="s">
        <v>2399</v>
      </c>
      <c r="H2176" s="36">
        <v>652524</v>
      </c>
      <c r="I2176" s="63">
        <v>30878</v>
      </c>
      <c r="J2176" s="24" t="s">
        <v>5081</v>
      </c>
      <c r="K2176" s="63">
        <f t="shared" si="601"/>
        <v>45901</v>
      </c>
      <c r="L2176" s="55">
        <f t="shared" si="602"/>
        <v>0.04</v>
      </c>
      <c r="M2176" s="76">
        <v>0.22500000000000001</v>
      </c>
      <c r="N2176" s="62">
        <v>45901</v>
      </c>
      <c r="O2176" s="62">
        <v>46265</v>
      </c>
      <c r="P2176" s="63"/>
      <c r="Q2176" s="63"/>
      <c r="R2176" s="78">
        <v>41</v>
      </c>
      <c r="S2176" s="63" t="str">
        <f>VLOOKUP(R2176,SA!$B$3:$C$11,2,1)</f>
        <v>36-45</v>
      </c>
      <c r="T2176" s="38" t="s">
        <v>98</v>
      </c>
      <c r="U2176" s="24" t="s">
        <v>5743</v>
      </c>
      <c r="V2176" s="24">
        <v>500000</v>
      </c>
      <c r="W2176" s="39">
        <f t="shared" si="603"/>
        <v>0</v>
      </c>
      <c r="X2176" s="29">
        <f t="shared" si="604"/>
        <v>0</v>
      </c>
      <c r="Y2176" s="40">
        <f t="shared" si="605"/>
        <v>365</v>
      </c>
      <c r="Z2176" s="38">
        <f t="shared" si="606"/>
        <v>46081</v>
      </c>
      <c r="AA2176" s="41">
        <f t="shared" si="607"/>
        <v>181</v>
      </c>
      <c r="AB2176" s="24" t="s">
        <v>113</v>
      </c>
      <c r="AC2176" s="41">
        <f t="shared" si="608"/>
        <v>6046.1902</v>
      </c>
      <c r="AD2176" s="41">
        <v>1</v>
      </c>
      <c r="AE2176" s="72">
        <f>INDEX(SA!$C$2:$G$11,MATCH(Details!S2176,SA!$C$2:$C$11,0),MATCH(Details!V2176,SA!$C$2:$G$2,0))*Y2176/(F2176-E2176+1)</f>
        <v>5123.8900000000003</v>
      </c>
      <c r="AF2176" s="41">
        <f t="shared" si="609"/>
        <v>0</v>
      </c>
      <c r="AG2176" s="41">
        <f t="shared" si="610"/>
        <v>0</v>
      </c>
      <c r="AH2176" s="41">
        <f t="shared" si="611"/>
        <v>922.30020000000002</v>
      </c>
      <c r="AI2176" s="60">
        <f t="shared" si="612"/>
        <v>204.9556</v>
      </c>
      <c r="AJ2176" s="60">
        <f t="shared" si="613"/>
        <v>1152.8752500000001</v>
      </c>
      <c r="AK2176" s="60">
        <f t="shared" si="614"/>
        <v>2540.8879178082193</v>
      </c>
      <c r="AL2176" s="60">
        <f t="shared" si="615"/>
        <v>1867.5526195890411</v>
      </c>
      <c r="AM2176" s="41">
        <f t="shared" si="616"/>
        <v>1898.5065304109589</v>
      </c>
      <c r="AN2176" s="42">
        <f t="shared" si="617"/>
        <v>45715</v>
      </c>
      <c r="AO2176" s="43">
        <f t="shared" si="618"/>
        <v>5123.8900000000003</v>
      </c>
    </row>
    <row r="2177" spans="1:41" s="24" customFormat="1" ht="15.75" customHeight="1" x14ac:dyDescent="0.35">
      <c r="A2177" s="36" t="s">
        <v>27</v>
      </c>
      <c r="B2177" s="36">
        <v>202509</v>
      </c>
      <c r="C2177" s="24" t="s">
        <v>736</v>
      </c>
      <c r="D2177" s="24" t="s">
        <v>119</v>
      </c>
      <c r="E2177" s="62">
        <v>45901</v>
      </c>
      <c r="F2177" s="62">
        <v>46265</v>
      </c>
      <c r="G2177" s="37" t="s">
        <v>2400</v>
      </c>
      <c r="H2177" s="36">
        <v>652526</v>
      </c>
      <c r="I2177" s="63">
        <v>35633</v>
      </c>
      <c r="J2177" s="24" t="s">
        <v>5082</v>
      </c>
      <c r="K2177" s="63">
        <f t="shared" si="601"/>
        <v>45901</v>
      </c>
      <c r="L2177" s="55">
        <f t="shared" si="602"/>
        <v>0.04</v>
      </c>
      <c r="M2177" s="76">
        <v>0.22500000000000001</v>
      </c>
      <c r="N2177" s="62">
        <v>45901</v>
      </c>
      <c r="O2177" s="62">
        <v>46265</v>
      </c>
      <c r="P2177" s="63"/>
      <c r="Q2177" s="63"/>
      <c r="R2177" s="78">
        <v>28</v>
      </c>
      <c r="S2177" s="63" t="str">
        <f>VLOOKUP(R2177,SA!$B$3:$C$11,2,1)</f>
        <v>26-35</v>
      </c>
      <c r="T2177" s="38" t="s">
        <v>98</v>
      </c>
      <c r="U2177" s="24" t="s">
        <v>5743</v>
      </c>
      <c r="V2177" s="24">
        <v>500000</v>
      </c>
      <c r="W2177" s="39">
        <f t="shared" si="603"/>
        <v>0</v>
      </c>
      <c r="X2177" s="29">
        <f t="shared" si="604"/>
        <v>0</v>
      </c>
      <c r="Y2177" s="40">
        <f t="shared" si="605"/>
        <v>365</v>
      </c>
      <c r="Z2177" s="38">
        <f t="shared" si="606"/>
        <v>46081</v>
      </c>
      <c r="AA2177" s="41">
        <f t="shared" si="607"/>
        <v>181</v>
      </c>
      <c r="AB2177" s="24" t="s">
        <v>113</v>
      </c>
      <c r="AC2177" s="41">
        <f t="shared" si="608"/>
        <v>4986.3141999999998</v>
      </c>
      <c r="AD2177" s="41">
        <v>1</v>
      </c>
      <c r="AE2177" s="72">
        <f>INDEX(SA!$C$2:$G$11,MATCH(Details!S2177,SA!$C$2:$C$11,0),MATCH(Details!V2177,SA!$C$2:$G$2,0))*Y2177/(F2177-E2177+1)</f>
        <v>4225.6899999999996</v>
      </c>
      <c r="AF2177" s="41">
        <f t="shared" si="609"/>
        <v>0</v>
      </c>
      <c r="AG2177" s="41">
        <f t="shared" si="610"/>
        <v>0</v>
      </c>
      <c r="AH2177" s="41">
        <f t="shared" si="611"/>
        <v>760.62419999999986</v>
      </c>
      <c r="AI2177" s="60">
        <f t="shared" si="612"/>
        <v>169.02759999999998</v>
      </c>
      <c r="AJ2177" s="60">
        <f t="shared" si="613"/>
        <v>950.78024999999991</v>
      </c>
      <c r="AK2177" s="60">
        <f t="shared" si="614"/>
        <v>2095.479150684931</v>
      </c>
      <c r="AL2177" s="60">
        <f t="shared" si="615"/>
        <v>1540.1771757534243</v>
      </c>
      <c r="AM2177" s="41">
        <f t="shared" si="616"/>
        <v>1565.7049742465756</v>
      </c>
      <c r="AN2177" s="42">
        <f t="shared" si="617"/>
        <v>45715</v>
      </c>
      <c r="AO2177" s="43">
        <f t="shared" si="618"/>
        <v>4225.6899999999996</v>
      </c>
    </row>
    <row r="2178" spans="1:41" s="24" customFormat="1" ht="15.75" customHeight="1" x14ac:dyDescent="0.35">
      <c r="A2178" s="36" t="s">
        <v>27</v>
      </c>
      <c r="B2178" s="36">
        <v>202509</v>
      </c>
      <c r="C2178" s="24" t="s">
        <v>736</v>
      </c>
      <c r="D2178" s="24" t="s">
        <v>119</v>
      </c>
      <c r="E2178" s="62">
        <v>45901</v>
      </c>
      <c r="F2178" s="62">
        <v>46265</v>
      </c>
      <c r="G2178" s="37" t="s">
        <v>2401</v>
      </c>
      <c r="H2178" s="36">
        <v>652526</v>
      </c>
      <c r="I2178" s="63">
        <v>24962</v>
      </c>
      <c r="J2178" s="24" t="s">
        <v>5083</v>
      </c>
      <c r="K2178" s="63">
        <f t="shared" si="601"/>
        <v>45901</v>
      </c>
      <c r="L2178" s="55">
        <f t="shared" si="602"/>
        <v>0.04</v>
      </c>
      <c r="M2178" s="76">
        <v>0.22500000000000001</v>
      </c>
      <c r="N2178" s="62">
        <v>45901</v>
      </c>
      <c r="O2178" s="62">
        <v>46265</v>
      </c>
      <c r="P2178" s="63"/>
      <c r="Q2178" s="63"/>
      <c r="R2178" s="78">
        <v>57</v>
      </c>
      <c r="S2178" s="63" t="str">
        <f>VLOOKUP(R2178,SA!$B$3:$C$11,2,1)</f>
        <v>56-65</v>
      </c>
      <c r="T2178" s="38" t="s">
        <v>98</v>
      </c>
      <c r="U2178" s="24" t="s">
        <v>5747</v>
      </c>
      <c r="V2178" s="24">
        <v>500000</v>
      </c>
      <c r="W2178" s="39">
        <f t="shared" si="603"/>
        <v>0</v>
      </c>
      <c r="X2178" s="29">
        <f t="shared" si="604"/>
        <v>0</v>
      </c>
      <c r="Y2178" s="40">
        <f t="shared" si="605"/>
        <v>365</v>
      </c>
      <c r="Z2178" s="38">
        <f t="shared" si="606"/>
        <v>46081</v>
      </c>
      <c r="AA2178" s="41">
        <f t="shared" si="607"/>
        <v>181</v>
      </c>
      <c r="AB2178" s="24" t="s">
        <v>113</v>
      </c>
      <c r="AC2178" s="41">
        <f t="shared" si="608"/>
        <v>13100.714</v>
      </c>
      <c r="AD2178" s="41">
        <v>1</v>
      </c>
      <c r="AE2178" s="72">
        <f>INDEX(SA!$C$2:$G$11,MATCH(Details!S2178,SA!$C$2:$C$11,0),MATCH(Details!V2178,SA!$C$2:$G$2,0))*Y2178/(F2178-E2178+1)</f>
        <v>11102.3</v>
      </c>
      <c r="AF2178" s="41">
        <f t="shared" si="609"/>
        <v>0</v>
      </c>
      <c r="AG2178" s="41">
        <f t="shared" si="610"/>
        <v>0</v>
      </c>
      <c r="AH2178" s="41">
        <f t="shared" si="611"/>
        <v>1998.4139999999998</v>
      </c>
      <c r="AI2178" s="60">
        <f t="shared" si="612"/>
        <v>444.09199999999998</v>
      </c>
      <c r="AJ2178" s="60">
        <f t="shared" si="613"/>
        <v>2498.0174999999999</v>
      </c>
      <c r="AK2178" s="60">
        <f t="shared" si="614"/>
        <v>5505.5241095890406</v>
      </c>
      <c r="AL2178" s="60">
        <f t="shared" si="615"/>
        <v>4046.5602205479449</v>
      </c>
      <c r="AM2178" s="41">
        <f t="shared" si="616"/>
        <v>4113.6302794520543</v>
      </c>
      <c r="AN2178" s="42">
        <f t="shared" si="617"/>
        <v>45715</v>
      </c>
      <c r="AO2178" s="43">
        <f t="shared" si="618"/>
        <v>11102.3</v>
      </c>
    </row>
    <row r="2179" spans="1:41" s="24" customFormat="1" ht="15.75" customHeight="1" x14ac:dyDescent="0.35">
      <c r="A2179" s="36" t="s">
        <v>27</v>
      </c>
      <c r="B2179" s="36">
        <v>202509</v>
      </c>
      <c r="C2179" s="24" t="s">
        <v>736</v>
      </c>
      <c r="D2179" s="24" t="s">
        <v>119</v>
      </c>
      <c r="E2179" s="62">
        <v>45901</v>
      </c>
      <c r="F2179" s="62">
        <v>46265</v>
      </c>
      <c r="G2179" s="37" t="s">
        <v>2402</v>
      </c>
      <c r="H2179" s="36">
        <v>652526</v>
      </c>
      <c r="I2179" s="63">
        <v>24272</v>
      </c>
      <c r="J2179" s="24" t="s">
        <v>5084</v>
      </c>
      <c r="K2179" s="63">
        <f t="shared" si="601"/>
        <v>45901</v>
      </c>
      <c r="L2179" s="55">
        <f t="shared" si="602"/>
        <v>0.04</v>
      </c>
      <c r="M2179" s="76">
        <v>0.22500000000000001</v>
      </c>
      <c r="N2179" s="62">
        <v>45901</v>
      </c>
      <c r="O2179" s="62">
        <v>46265</v>
      </c>
      <c r="P2179" s="63"/>
      <c r="Q2179" s="63"/>
      <c r="R2179" s="78">
        <v>59</v>
      </c>
      <c r="S2179" s="63" t="str">
        <f>VLOOKUP(R2179,SA!$B$3:$C$11,2,1)</f>
        <v>56-65</v>
      </c>
      <c r="T2179" s="38" t="s">
        <v>97</v>
      </c>
      <c r="U2179" s="24" t="s">
        <v>5744</v>
      </c>
      <c r="V2179" s="24">
        <v>500000</v>
      </c>
      <c r="W2179" s="39">
        <f t="shared" si="603"/>
        <v>0</v>
      </c>
      <c r="X2179" s="29">
        <f t="shared" si="604"/>
        <v>0</v>
      </c>
      <c r="Y2179" s="40">
        <f t="shared" si="605"/>
        <v>365</v>
      </c>
      <c r="Z2179" s="38">
        <f t="shared" si="606"/>
        <v>46081</v>
      </c>
      <c r="AA2179" s="41">
        <f t="shared" si="607"/>
        <v>181</v>
      </c>
      <c r="AB2179" s="24" t="s">
        <v>113</v>
      </c>
      <c r="AC2179" s="41">
        <f t="shared" si="608"/>
        <v>13100.714</v>
      </c>
      <c r="AD2179" s="41">
        <v>1</v>
      </c>
      <c r="AE2179" s="72">
        <f>INDEX(SA!$C$2:$G$11,MATCH(Details!S2179,SA!$C$2:$C$11,0),MATCH(Details!V2179,SA!$C$2:$G$2,0))*Y2179/(F2179-E2179+1)</f>
        <v>11102.3</v>
      </c>
      <c r="AF2179" s="41">
        <f t="shared" si="609"/>
        <v>0</v>
      </c>
      <c r="AG2179" s="41">
        <f t="shared" si="610"/>
        <v>0</v>
      </c>
      <c r="AH2179" s="41">
        <f t="shared" si="611"/>
        <v>1998.4139999999998</v>
      </c>
      <c r="AI2179" s="60">
        <f t="shared" si="612"/>
        <v>444.09199999999998</v>
      </c>
      <c r="AJ2179" s="60">
        <f t="shared" si="613"/>
        <v>2498.0174999999999</v>
      </c>
      <c r="AK2179" s="60">
        <f t="shared" si="614"/>
        <v>5505.5241095890406</v>
      </c>
      <c r="AL2179" s="60">
        <f t="shared" si="615"/>
        <v>4046.5602205479449</v>
      </c>
      <c r="AM2179" s="41">
        <f t="shared" si="616"/>
        <v>4113.6302794520543</v>
      </c>
      <c r="AN2179" s="42">
        <f t="shared" si="617"/>
        <v>45715</v>
      </c>
      <c r="AO2179" s="43">
        <f t="shared" si="618"/>
        <v>11102.3</v>
      </c>
    </row>
    <row r="2180" spans="1:41" s="24" customFormat="1" ht="15.75" customHeight="1" x14ac:dyDescent="0.35">
      <c r="A2180" s="36" t="s">
        <v>27</v>
      </c>
      <c r="B2180" s="36">
        <v>202509</v>
      </c>
      <c r="C2180" s="24" t="s">
        <v>736</v>
      </c>
      <c r="D2180" s="24" t="s">
        <v>119</v>
      </c>
      <c r="E2180" s="62">
        <v>45901</v>
      </c>
      <c r="F2180" s="62">
        <v>46265</v>
      </c>
      <c r="G2180" s="37" t="s">
        <v>600</v>
      </c>
      <c r="H2180" s="36">
        <v>652526</v>
      </c>
      <c r="I2180" s="63">
        <v>34883</v>
      </c>
      <c r="J2180" s="24" t="s">
        <v>5085</v>
      </c>
      <c r="K2180" s="63">
        <f t="shared" ref="K2180:K2243" si="619">N2180</f>
        <v>45901</v>
      </c>
      <c r="L2180" s="55">
        <f t="shared" ref="L2180:L2243" si="620">IF(K2180&gt;=DATE(2022,4,1),4%,5%)</f>
        <v>0.04</v>
      </c>
      <c r="M2180" s="76">
        <v>0.22500000000000001</v>
      </c>
      <c r="N2180" s="62">
        <v>45901</v>
      </c>
      <c r="O2180" s="62">
        <v>46265</v>
      </c>
      <c r="P2180" s="63"/>
      <c r="Q2180" s="63"/>
      <c r="R2180" s="78">
        <v>30</v>
      </c>
      <c r="S2180" s="63" t="str">
        <f>VLOOKUP(R2180,SA!$B$3:$C$11,2,1)</f>
        <v>26-35</v>
      </c>
      <c r="T2180" s="38" t="s">
        <v>97</v>
      </c>
      <c r="U2180" s="24" t="s">
        <v>56</v>
      </c>
      <c r="V2180" s="24">
        <v>500000</v>
      </c>
      <c r="W2180" s="39">
        <f t="shared" ref="W2180:W2243" si="621">IF(U2180="self",V2180,0)</f>
        <v>500000</v>
      </c>
      <c r="X2180" s="29">
        <f t="shared" ref="X2180:X2243" si="622">IF(U2180="self",1,0)</f>
        <v>1</v>
      </c>
      <c r="Y2180" s="40">
        <f t="shared" ref="Y2180:Y2243" si="623">O2180-N2180+1</f>
        <v>365</v>
      </c>
      <c r="Z2180" s="38">
        <f t="shared" ref="Z2180:Z2243" si="624">$Z$1</f>
        <v>46081</v>
      </c>
      <c r="AA2180" s="41">
        <f t="shared" ref="AA2180:AA2243" si="625">IF(MIN((Z2180-N2180)+1,Y2180)&lt;0,0,MIN((Z2180-N2180)+1,Y2180))</f>
        <v>181</v>
      </c>
      <c r="AB2180" s="24" t="s">
        <v>113</v>
      </c>
      <c r="AC2180" s="41">
        <f t="shared" ref="AC2180:AC2243" si="626">AE2180+AF2180+AG2180+AH2180</f>
        <v>4986.3141999999998</v>
      </c>
      <c r="AD2180" s="41">
        <v>1</v>
      </c>
      <c r="AE2180" s="72">
        <f>INDEX(SA!$C$2:$G$11,MATCH(Details!S2180,SA!$C$2:$C$11,0),MATCH(Details!V2180,SA!$C$2:$G$2,0))*Y2180/(F2180-E2180+1)</f>
        <v>4225.6899999999996</v>
      </c>
      <c r="AF2180" s="41">
        <f t="shared" ref="AF2180:AF2243" si="627">IF(AB2180="Karnataka",AE2180*9%,0)</f>
        <v>0</v>
      </c>
      <c r="AG2180" s="41">
        <f t="shared" ref="AG2180:AG2243" si="628">IF(AB2180="Karnataka",AE2180*9%,0)</f>
        <v>0</v>
      </c>
      <c r="AH2180" s="41">
        <f t="shared" ref="AH2180:AH2243" si="629">IF(AF2180+AG2180&gt;0,0,AE2180*18%)</f>
        <v>760.62419999999986</v>
      </c>
      <c r="AI2180" s="60">
        <f t="shared" ref="AI2180:AI2243" si="630">AE2180*L2180</f>
        <v>169.02759999999998</v>
      </c>
      <c r="AJ2180" s="60">
        <f t="shared" ref="AJ2180:AJ2243" si="631">$AE2180*M2180</f>
        <v>950.78024999999991</v>
      </c>
      <c r="AK2180" s="60">
        <f t="shared" ref="AK2180:AK2243" si="632">(AE2180)*AA2180/Y2180</f>
        <v>2095.479150684931</v>
      </c>
      <c r="AL2180" s="60">
        <f t="shared" ref="AL2180:AL2243" si="633">AK2180*(1-L2180-M2180)</f>
        <v>1540.1771757534243</v>
      </c>
      <c r="AM2180" s="41">
        <f t="shared" ref="AM2180:AM2243" si="634">AE2180-AI2180-AL2180-AJ2180</f>
        <v>1565.7049742465756</v>
      </c>
      <c r="AN2180" s="42">
        <f t="shared" ref="AN2180:AN2243" si="635">Z2180-366</f>
        <v>45715</v>
      </c>
      <c r="AO2180" s="43">
        <f t="shared" ref="AO2180:AO2243" si="636">IF(AND(O2180&gt;Z2180,N2180&gt;AN2180),AE2180,0)</f>
        <v>4225.6899999999996</v>
      </c>
    </row>
    <row r="2181" spans="1:41" s="24" customFormat="1" ht="15.75" customHeight="1" x14ac:dyDescent="0.35">
      <c r="A2181" s="36" t="s">
        <v>27</v>
      </c>
      <c r="B2181" s="36">
        <v>202509</v>
      </c>
      <c r="C2181" s="24" t="s">
        <v>736</v>
      </c>
      <c r="D2181" s="24" t="s">
        <v>119</v>
      </c>
      <c r="E2181" s="62">
        <v>45901</v>
      </c>
      <c r="F2181" s="62">
        <v>46265</v>
      </c>
      <c r="G2181" s="37" t="s">
        <v>611</v>
      </c>
      <c r="H2181" s="36">
        <v>652527</v>
      </c>
      <c r="I2181" s="63">
        <v>35598</v>
      </c>
      <c r="J2181" s="24" t="s">
        <v>5086</v>
      </c>
      <c r="K2181" s="63">
        <f t="shared" si="619"/>
        <v>45901</v>
      </c>
      <c r="L2181" s="55">
        <f t="shared" si="620"/>
        <v>0.04</v>
      </c>
      <c r="M2181" s="76">
        <v>0.22500000000000001</v>
      </c>
      <c r="N2181" s="62">
        <v>45901</v>
      </c>
      <c r="O2181" s="62">
        <v>46265</v>
      </c>
      <c r="P2181" s="63"/>
      <c r="Q2181" s="63"/>
      <c r="R2181" s="78">
        <v>28</v>
      </c>
      <c r="S2181" s="63" t="str">
        <f>VLOOKUP(R2181,SA!$B$3:$C$11,2,1)</f>
        <v>26-35</v>
      </c>
      <c r="T2181" s="38" t="s">
        <v>97</v>
      </c>
      <c r="U2181" s="24" t="s">
        <v>56</v>
      </c>
      <c r="V2181" s="24">
        <v>500000</v>
      </c>
      <c r="W2181" s="39">
        <f t="shared" si="621"/>
        <v>500000</v>
      </c>
      <c r="X2181" s="29">
        <f t="shared" si="622"/>
        <v>1</v>
      </c>
      <c r="Y2181" s="40">
        <f t="shared" si="623"/>
        <v>365</v>
      </c>
      <c r="Z2181" s="38">
        <f t="shared" si="624"/>
        <v>46081</v>
      </c>
      <c r="AA2181" s="41">
        <f t="shared" si="625"/>
        <v>181</v>
      </c>
      <c r="AB2181" s="24" t="s">
        <v>113</v>
      </c>
      <c r="AC2181" s="41">
        <f t="shared" si="626"/>
        <v>4986.3141999999998</v>
      </c>
      <c r="AD2181" s="41">
        <v>1</v>
      </c>
      <c r="AE2181" s="72">
        <f>INDEX(SA!$C$2:$G$11,MATCH(Details!S2181,SA!$C$2:$C$11,0),MATCH(Details!V2181,SA!$C$2:$G$2,0))*Y2181/(F2181-E2181+1)</f>
        <v>4225.6899999999996</v>
      </c>
      <c r="AF2181" s="41">
        <f t="shared" si="627"/>
        <v>0</v>
      </c>
      <c r="AG2181" s="41">
        <f t="shared" si="628"/>
        <v>0</v>
      </c>
      <c r="AH2181" s="41">
        <f t="shared" si="629"/>
        <v>760.62419999999986</v>
      </c>
      <c r="AI2181" s="60">
        <f t="shared" si="630"/>
        <v>169.02759999999998</v>
      </c>
      <c r="AJ2181" s="60">
        <f t="shared" si="631"/>
        <v>950.78024999999991</v>
      </c>
      <c r="AK2181" s="60">
        <f t="shared" si="632"/>
        <v>2095.479150684931</v>
      </c>
      <c r="AL2181" s="60">
        <f t="shared" si="633"/>
        <v>1540.1771757534243</v>
      </c>
      <c r="AM2181" s="41">
        <f t="shared" si="634"/>
        <v>1565.7049742465756</v>
      </c>
      <c r="AN2181" s="42">
        <f t="shared" si="635"/>
        <v>45715</v>
      </c>
      <c r="AO2181" s="43">
        <f t="shared" si="636"/>
        <v>4225.6899999999996</v>
      </c>
    </row>
    <row r="2182" spans="1:41" s="24" customFormat="1" ht="15.75" customHeight="1" x14ac:dyDescent="0.35">
      <c r="A2182" s="36" t="s">
        <v>27</v>
      </c>
      <c r="B2182" s="36">
        <v>202509</v>
      </c>
      <c r="C2182" s="24" t="s">
        <v>736</v>
      </c>
      <c r="D2182" s="24" t="s">
        <v>119</v>
      </c>
      <c r="E2182" s="62">
        <v>45901</v>
      </c>
      <c r="F2182" s="62">
        <v>46265</v>
      </c>
      <c r="G2182" s="37" t="s">
        <v>2403</v>
      </c>
      <c r="H2182" s="36">
        <v>652527</v>
      </c>
      <c r="I2182" s="63">
        <v>27798</v>
      </c>
      <c r="J2182" s="24" t="s">
        <v>5087</v>
      </c>
      <c r="K2182" s="63">
        <f t="shared" si="619"/>
        <v>45901</v>
      </c>
      <c r="L2182" s="55">
        <f t="shared" si="620"/>
        <v>0.04</v>
      </c>
      <c r="M2182" s="76">
        <v>0.22500000000000001</v>
      </c>
      <c r="N2182" s="62">
        <v>45901</v>
      </c>
      <c r="O2182" s="62">
        <v>46265</v>
      </c>
      <c r="P2182" s="63"/>
      <c r="Q2182" s="63"/>
      <c r="R2182" s="78">
        <v>49</v>
      </c>
      <c r="S2182" s="63" t="str">
        <f>VLOOKUP(R2182,SA!$B$3:$C$11,2,1)</f>
        <v>46-55</v>
      </c>
      <c r="T2182" s="38" t="s">
        <v>98</v>
      </c>
      <c r="U2182" s="24" t="s">
        <v>5747</v>
      </c>
      <c r="V2182" s="24">
        <v>500000</v>
      </c>
      <c r="W2182" s="39">
        <f t="shared" si="621"/>
        <v>0</v>
      </c>
      <c r="X2182" s="29">
        <f t="shared" si="622"/>
        <v>0</v>
      </c>
      <c r="Y2182" s="40">
        <f t="shared" si="623"/>
        <v>365</v>
      </c>
      <c r="Z2182" s="38">
        <f t="shared" si="624"/>
        <v>46081</v>
      </c>
      <c r="AA2182" s="41">
        <f t="shared" si="625"/>
        <v>181</v>
      </c>
      <c r="AB2182" s="24" t="s">
        <v>113</v>
      </c>
      <c r="AC2182" s="41">
        <f t="shared" si="626"/>
        <v>8919.0417999999991</v>
      </c>
      <c r="AD2182" s="41">
        <v>1</v>
      </c>
      <c r="AE2182" s="72">
        <f>INDEX(SA!$C$2:$G$11,MATCH(Details!S2182,SA!$C$2:$C$11,0),MATCH(Details!V2182,SA!$C$2:$G$2,0))*Y2182/(F2182-E2182+1)</f>
        <v>7558.5099999999993</v>
      </c>
      <c r="AF2182" s="41">
        <f t="shared" si="627"/>
        <v>0</v>
      </c>
      <c r="AG2182" s="41">
        <f t="shared" si="628"/>
        <v>0</v>
      </c>
      <c r="AH2182" s="41">
        <f t="shared" si="629"/>
        <v>1360.5317999999997</v>
      </c>
      <c r="AI2182" s="60">
        <f t="shared" si="630"/>
        <v>302.34039999999999</v>
      </c>
      <c r="AJ2182" s="60">
        <f t="shared" si="631"/>
        <v>1700.6647499999999</v>
      </c>
      <c r="AK2182" s="60">
        <f t="shared" si="632"/>
        <v>3748.1926301369858</v>
      </c>
      <c r="AL2182" s="60">
        <f t="shared" si="633"/>
        <v>2754.9215831506845</v>
      </c>
      <c r="AM2182" s="41">
        <f t="shared" si="634"/>
        <v>2800.5832668493149</v>
      </c>
      <c r="AN2182" s="42">
        <f t="shared" si="635"/>
        <v>45715</v>
      </c>
      <c r="AO2182" s="43">
        <f t="shared" si="636"/>
        <v>7558.5099999999993</v>
      </c>
    </row>
    <row r="2183" spans="1:41" s="24" customFormat="1" ht="15.75" customHeight="1" x14ac:dyDescent="0.35">
      <c r="A2183" s="36" t="s">
        <v>27</v>
      </c>
      <c r="B2183" s="36">
        <v>202509</v>
      </c>
      <c r="C2183" s="24" t="s">
        <v>736</v>
      </c>
      <c r="D2183" s="24" t="s">
        <v>119</v>
      </c>
      <c r="E2183" s="62">
        <v>45901</v>
      </c>
      <c r="F2183" s="62">
        <v>46265</v>
      </c>
      <c r="G2183" s="37" t="s">
        <v>2404</v>
      </c>
      <c r="H2183" s="36">
        <v>652527</v>
      </c>
      <c r="I2183" s="63">
        <v>25236</v>
      </c>
      <c r="J2183" s="24" t="s">
        <v>5088</v>
      </c>
      <c r="K2183" s="63">
        <f t="shared" si="619"/>
        <v>45901</v>
      </c>
      <c r="L2183" s="55">
        <f t="shared" si="620"/>
        <v>0.04</v>
      </c>
      <c r="M2183" s="76">
        <v>0.22500000000000001</v>
      </c>
      <c r="N2183" s="62">
        <v>45901</v>
      </c>
      <c r="O2183" s="62">
        <v>46265</v>
      </c>
      <c r="P2183" s="63"/>
      <c r="Q2183" s="63"/>
      <c r="R2183" s="78">
        <v>56</v>
      </c>
      <c r="S2183" s="63" t="str">
        <f>VLOOKUP(R2183,SA!$B$3:$C$11,2,1)</f>
        <v>56-65</v>
      </c>
      <c r="T2183" s="38" t="s">
        <v>97</v>
      </c>
      <c r="U2183" s="24" t="s">
        <v>5744</v>
      </c>
      <c r="V2183" s="24">
        <v>500000</v>
      </c>
      <c r="W2183" s="39">
        <f t="shared" si="621"/>
        <v>0</v>
      </c>
      <c r="X2183" s="29">
        <f t="shared" si="622"/>
        <v>0</v>
      </c>
      <c r="Y2183" s="40">
        <f t="shared" si="623"/>
        <v>365</v>
      </c>
      <c r="Z2183" s="38">
        <f t="shared" si="624"/>
        <v>46081</v>
      </c>
      <c r="AA2183" s="41">
        <f t="shared" si="625"/>
        <v>181</v>
      </c>
      <c r="AB2183" s="24" t="s">
        <v>113</v>
      </c>
      <c r="AC2183" s="41">
        <f t="shared" si="626"/>
        <v>13100.714</v>
      </c>
      <c r="AD2183" s="41">
        <v>1</v>
      </c>
      <c r="AE2183" s="72">
        <f>INDEX(SA!$C$2:$G$11,MATCH(Details!S2183,SA!$C$2:$C$11,0),MATCH(Details!V2183,SA!$C$2:$G$2,0))*Y2183/(F2183-E2183+1)</f>
        <v>11102.3</v>
      </c>
      <c r="AF2183" s="41">
        <f t="shared" si="627"/>
        <v>0</v>
      </c>
      <c r="AG2183" s="41">
        <f t="shared" si="628"/>
        <v>0</v>
      </c>
      <c r="AH2183" s="41">
        <f t="shared" si="629"/>
        <v>1998.4139999999998</v>
      </c>
      <c r="AI2183" s="60">
        <f t="shared" si="630"/>
        <v>444.09199999999998</v>
      </c>
      <c r="AJ2183" s="60">
        <f t="shared" si="631"/>
        <v>2498.0174999999999</v>
      </c>
      <c r="AK2183" s="60">
        <f t="shared" si="632"/>
        <v>5505.5241095890406</v>
      </c>
      <c r="AL2183" s="60">
        <f t="shared" si="633"/>
        <v>4046.5602205479449</v>
      </c>
      <c r="AM2183" s="41">
        <f t="shared" si="634"/>
        <v>4113.6302794520543</v>
      </c>
      <c r="AN2183" s="42">
        <f t="shared" si="635"/>
        <v>45715</v>
      </c>
      <c r="AO2183" s="43">
        <f t="shared" si="636"/>
        <v>11102.3</v>
      </c>
    </row>
    <row r="2184" spans="1:41" s="24" customFormat="1" ht="15.75" customHeight="1" x14ac:dyDescent="0.35">
      <c r="A2184" s="36" t="s">
        <v>27</v>
      </c>
      <c r="B2184" s="36">
        <v>202509</v>
      </c>
      <c r="C2184" s="24" t="s">
        <v>736</v>
      </c>
      <c r="D2184" s="24" t="s">
        <v>119</v>
      </c>
      <c r="E2184" s="62">
        <v>45901</v>
      </c>
      <c r="F2184" s="62">
        <v>46265</v>
      </c>
      <c r="G2184" s="37" t="s">
        <v>2405</v>
      </c>
      <c r="H2184" s="36">
        <v>652528</v>
      </c>
      <c r="I2184" s="63">
        <v>26460</v>
      </c>
      <c r="J2184" s="24" t="s">
        <v>5089</v>
      </c>
      <c r="K2184" s="63">
        <f t="shared" si="619"/>
        <v>45901</v>
      </c>
      <c r="L2184" s="55">
        <f t="shared" si="620"/>
        <v>0.04</v>
      </c>
      <c r="M2184" s="76">
        <v>0.22500000000000001</v>
      </c>
      <c r="N2184" s="62">
        <v>45901</v>
      </c>
      <c r="O2184" s="62">
        <v>46265</v>
      </c>
      <c r="P2184" s="63"/>
      <c r="Q2184" s="63"/>
      <c r="R2184" s="78">
        <v>53</v>
      </c>
      <c r="S2184" s="63" t="str">
        <f>VLOOKUP(R2184,SA!$B$3:$C$11,2,1)</f>
        <v>46-55</v>
      </c>
      <c r="T2184" s="38" t="s">
        <v>97</v>
      </c>
      <c r="U2184" s="24" t="s">
        <v>5744</v>
      </c>
      <c r="V2184" s="24">
        <v>400000</v>
      </c>
      <c r="W2184" s="39">
        <f t="shared" si="621"/>
        <v>0</v>
      </c>
      <c r="X2184" s="29">
        <f t="shared" si="622"/>
        <v>0</v>
      </c>
      <c r="Y2184" s="40">
        <f t="shared" si="623"/>
        <v>365</v>
      </c>
      <c r="Z2184" s="38">
        <f t="shared" si="624"/>
        <v>46081</v>
      </c>
      <c r="AA2184" s="41">
        <f t="shared" si="625"/>
        <v>181</v>
      </c>
      <c r="AB2184" s="24" t="s">
        <v>113</v>
      </c>
      <c r="AC2184" s="41">
        <f t="shared" si="626"/>
        <v>8108.2165999999997</v>
      </c>
      <c r="AD2184" s="41">
        <v>1</v>
      </c>
      <c r="AE2184" s="72">
        <f>INDEX(SA!$C$2:$G$11,MATCH(Details!S2184,SA!$C$2:$C$11,0),MATCH(Details!V2184,SA!$C$2:$G$2,0))*Y2184/(F2184-E2184+1)</f>
        <v>6871.37</v>
      </c>
      <c r="AF2184" s="41">
        <f t="shared" si="627"/>
        <v>0</v>
      </c>
      <c r="AG2184" s="41">
        <f t="shared" si="628"/>
        <v>0</v>
      </c>
      <c r="AH2184" s="41">
        <f t="shared" si="629"/>
        <v>1236.8465999999999</v>
      </c>
      <c r="AI2184" s="60">
        <f t="shared" si="630"/>
        <v>274.85480000000001</v>
      </c>
      <c r="AJ2184" s="60">
        <f t="shared" si="631"/>
        <v>1546.05825</v>
      </c>
      <c r="AK2184" s="60">
        <f t="shared" si="632"/>
        <v>3407.446493150685</v>
      </c>
      <c r="AL2184" s="60">
        <f t="shared" si="633"/>
        <v>2504.4731724657536</v>
      </c>
      <c r="AM2184" s="41">
        <f t="shared" si="634"/>
        <v>2545.9837775342462</v>
      </c>
      <c r="AN2184" s="42">
        <f t="shared" si="635"/>
        <v>45715</v>
      </c>
      <c r="AO2184" s="43">
        <f t="shared" si="636"/>
        <v>6871.37</v>
      </c>
    </row>
    <row r="2185" spans="1:41" s="24" customFormat="1" ht="15.75" customHeight="1" x14ac:dyDescent="0.35">
      <c r="A2185" s="36" t="s">
        <v>27</v>
      </c>
      <c r="B2185" s="36">
        <v>202509</v>
      </c>
      <c r="C2185" s="24" t="s">
        <v>736</v>
      </c>
      <c r="D2185" s="24" t="s">
        <v>119</v>
      </c>
      <c r="E2185" s="62">
        <v>45901</v>
      </c>
      <c r="F2185" s="62">
        <v>46265</v>
      </c>
      <c r="G2185" s="37" t="s">
        <v>2406</v>
      </c>
      <c r="H2185" s="36">
        <v>652528</v>
      </c>
      <c r="I2185" s="63">
        <v>29488</v>
      </c>
      <c r="J2185" s="24" t="s">
        <v>5090</v>
      </c>
      <c r="K2185" s="63">
        <f t="shared" si="619"/>
        <v>45901</v>
      </c>
      <c r="L2185" s="55">
        <f t="shared" si="620"/>
        <v>0.04</v>
      </c>
      <c r="M2185" s="76">
        <v>0.22500000000000001</v>
      </c>
      <c r="N2185" s="62">
        <v>45901</v>
      </c>
      <c r="O2185" s="62">
        <v>46265</v>
      </c>
      <c r="P2185" s="63"/>
      <c r="Q2185" s="63"/>
      <c r="R2185" s="78">
        <v>44</v>
      </c>
      <c r="S2185" s="63" t="str">
        <f>VLOOKUP(R2185,SA!$B$3:$C$11,2,1)</f>
        <v>36-45</v>
      </c>
      <c r="T2185" s="38" t="s">
        <v>98</v>
      </c>
      <c r="U2185" s="24" t="s">
        <v>5747</v>
      </c>
      <c r="V2185" s="24">
        <v>400000</v>
      </c>
      <c r="W2185" s="39">
        <f t="shared" si="621"/>
        <v>0</v>
      </c>
      <c r="X2185" s="29">
        <f t="shared" si="622"/>
        <v>0</v>
      </c>
      <c r="Y2185" s="40">
        <f t="shared" si="623"/>
        <v>365</v>
      </c>
      <c r="Z2185" s="38">
        <f t="shared" si="624"/>
        <v>46081</v>
      </c>
      <c r="AA2185" s="41">
        <f t="shared" si="625"/>
        <v>181</v>
      </c>
      <c r="AB2185" s="24" t="s">
        <v>113</v>
      </c>
      <c r="AC2185" s="41">
        <f t="shared" si="626"/>
        <v>5496.5225999999993</v>
      </c>
      <c r="AD2185" s="41">
        <v>1</v>
      </c>
      <c r="AE2185" s="72">
        <f>INDEX(SA!$C$2:$G$11,MATCH(Details!S2185,SA!$C$2:$C$11,0),MATCH(Details!V2185,SA!$C$2:$G$2,0))*Y2185/(F2185-E2185+1)</f>
        <v>4658.07</v>
      </c>
      <c r="AF2185" s="41">
        <f t="shared" si="627"/>
        <v>0</v>
      </c>
      <c r="AG2185" s="41">
        <f t="shared" si="628"/>
        <v>0</v>
      </c>
      <c r="AH2185" s="41">
        <f t="shared" si="629"/>
        <v>838.45259999999996</v>
      </c>
      <c r="AI2185" s="60">
        <f t="shared" si="630"/>
        <v>186.3228</v>
      </c>
      <c r="AJ2185" s="60">
        <f t="shared" si="631"/>
        <v>1048.06575</v>
      </c>
      <c r="AK2185" s="60">
        <f t="shared" si="632"/>
        <v>2309.8922465753421</v>
      </c>
      <c r="AL2185" s="60">
        <f t="shared" si="633"/>
        <v>1697.7708012328765</v>
      </c>
      <c r="AM2185" s="41">
        <f t="shared" si="634"/>
        <v>1725.9106487671231</v>
      </c>
      <c r="AN2185" s="42">
        <f t="shared" si="635"/>
        <v>45715</v>
      </c>
      <c r="AO2185" s="43">
        <f t="shared" si="636"/>
        <v>4658.07</v>
      </c>
    </row>
    <row r="2186" spans="1:41" s="24" customFormat="1" ht="15.75" customHeight="1" x14ac:dyDescent="0.35">
      <c r="A2186" s="36" t="s">
        <v>27</v>
      </c>
      <c r="B2186" s="36">
        <v>202509</v>
      </c>
      <c r="C2186" s="24" t="s">
        <v>736</v>
      </c>
      <c r="D2186" s="24" t="s">
        <v>119</v>
      </c>
      <c r="E2186" s="62">
        <v>45901</v>
      </c>
      <c r="F2186" s="62">
        <v>46265</v>
      </c>
      <c r="G2186" s="37" t="s">
        <v>609</v>
      </c>
      <c r="H2186" s="36">
        <v>652528</v>
      </c>
      <c r="I2186" s="63">
        <v>37121</v>
      </c>
      <c r="J2186" s="24" t="s">
        <v>5091</v>
      </c>
      <c r="K2186" s="63">
        <f t="shared" si="619"/>
        <v>45901</v>
      </c>
      <c r="L2186" s="55">
        <f t="shared" si="620"/>
        <v>0.04</v>
      </c>
      <c r="M2186" s="76">
        <v>0.22500000000000001</v>
      </c>
      <c r="N2186" s="62">
        <v>45901</v>
      </c>
      <c r="O2186" s="62">
        <v>46265</v>
      </c>
      <c r="P2186" s="63"/>
      <c r="Q2186" s="63"/>
      <c r="R2186" s="78">
        <v>24</v>
      </c>
      <c r="S2186" s="63" t="str">
        <f>VLOOKUP(R2186,SA!$B$3:$C$11,2,1)</f>
        <v>0-25</v>
      </c>
      <c r="T2186" s="38" t="s">
        <v>97</v>
      </c>
      <c r="U2186" s="24" t="s">
        <v>56</v>
      </c>
      <c r="V2186" s="24">
        <v>400000</v>
      </c>
      <c r="W2186" s="39">
        <f t="shared" si="621"/>
        <v>400000</v>
      </c>
      <c r="X2186" s="29">
        <f t="shared" si="622"/>
        <v>1</v>
      </c>
      <c r="Y2186" s="40">
        <f t="shared" si="623"/>
        <v>365</v>
      </c>
      <c r="Z2186" s="38">
        <f t="shared" si="624"/>
        <v>46081</v>
      </c>
      <c r="AA2186" s="41">
        <f t="shared" si="625"/>
        <v>181</v>
      </c>
      <c r="AB2186" s="24" t="s">
        <v>113</v>
      </c>
      <c r="AC2186" s="41">
        <f t="shared" si="626"/>
        <v>4043.8364000000001</v>
      </c>
      <c r="AD2186" s="41">
        <v>1</v>
      </c>
      <c r="AE2186" s="72">
        <f>INDEX(SA!$C$2:$G$11,MATCH(Details!S2186,SA!$C$2:$C$11,0),MATCH(Details!V2186,SA!$C$2:$G$2,0))*Y2186/(F2186-E2186+1)</f>
        <v>3426.98</v>
      </c>
      <c r="AF2186" s="41">
        <f t="shared" si="627"/>
        <v>0</v>
      </c>
      <c r="AG2186" s="41">
        <f t="shared" si="628"/>
        <v>0</v>
      </c>
      <c r="AH2186" s="41">
        <f t="shared" si="629"/>
        <v>616.85640000000001</v>
      </c>
      <c r="AI2186" s="60">
        <f t="shared" si="630"/>
        <v>137.07920000000001</v>
      </c>
      <c r="AJ2186" s="60">
        <f t="shared" si="631"/>
        <v>771.07050000000004</v>
      </c>
      <c r="AK2186" s="60">
        <f t="shared" si="632"/>
        <v>1699.4065205479453</v>
      </c>
      <c r="AL2186" s="60">
        <f t="shared" si="633"/>
        <v>1249.0637926027398</v>
      </c>
      <c r="AM2186" s="41">
        <f t="shared" si="634"/>
        <v>1269.7665073972601</v>
      </c>
      <c r="AN2186" s="42">
        <f t="shared" si="635"/>
        <v>45715</v>
      </c>
      <c r="AO2186" s="43">
        <f t="shared" si="636"/>
        <v>3426.98</v>
      </c>
    </row>
    <row r="2187" spans="1:41" s="24" customFormat="1" ht="15.75" customHeight="1" x14ac:dyDescent="0.35">
      <c r="A2187" s="36" t="s">
        <v>27</v>
      </c>
      <c r="B2187" s="36">
        <v>202509</v>
      </c>
      <c r="C2187" s="24" t="s">
        <v>736</v>
      </c>
      <c r="D2187" s="24" t="s">
        <v>119</v>
      </c>
      <c r="E2187" s="62">
        <v>45901</v>
      </c>
      <c r="F2187" s="62">
        <v>46265</v>
      </c>
      <c r="G2187" s="37" t="s">
        <v>2407</v>
      </c>
      <c r="H2187" s="36">
        <v>652529</v>
      </c>
      <c r="I2187" s="63">
        <v>25993</v>
      </c>
      <c r="J2187" s="24" t="s">
        <v>5092</v>
      </c>
      <c r="K2187" s="63">
        <f t="shared" si="619"/>
        <v>45901</v>
      </c>
      <c r="L2187" s="55">
        <f t="shared" si="620"/>
        <v>0.04</v>
      </c>
      <c r="M2187" s="76">
        <v>0.22500000000000001</v>
      </c>
      <c r="N2187" s="62">
        <v>45901</v>
      </c>
      <c r="O2187" s="62">
        <v>46265</v>
      </c>
      <c r="P2187" s="63"/>
      <c r="Q2187" s="63"/>
      <c r="R2187" s="78">
        <v>54</v>
      </c>
      <c r="S2187" s="63" t="str">
        <f>VLOOKUP(R2187,SA!$B$3:$C$11,2,1)</f>
        <v>46-55</v>
      </c>
      <c r="T2187" s="38" t="s">
        <v>98</v>
      </c>
      <c r="U2187" s="24" t="s">
        <v>5747</v>
      </c>
      <c r="V2187" s="24">
        <v>400000</v>
      </c>
      <c r="W2187" s="39">
        <f t="shared" si="621"/>
        <v>0</v>
      </c>
      <c r="X2187" s="29">
        <f t="shared" si="622"/>
        <v>0</v>
      </c>
      <c r="Y2187" s="40">
        <f t="shared" si="623"/>
        <v>365</v>
      </c>
      <c r="Z2187" s="38">
        <f t="shared" si="624"/>
        <v>46081</v>
      </c>
      <c r="AA2187" s="41">
        <f t="shared" si="625"/>
        <v>181</v>
      </c>
      <c r="AB2187" s="24" t="s">
        <v>113</v>
      </c>
      <c r="AC2187" s="41">
        <f t="shared" si="626"/>
        <v>8108.2165999999997</v>
      </c>
      <c r="AD2187" s="41">
        <v>1</v>
      </c>
      <c r="AE2187" s="72">
        <f>INDEX(SA!$C$2:$G$11,MATCH(Details!S2187,SA!$C$2:$C$11,0),MATCH(Details!V2187,SA!$C$2:$G$2,0))*Y2187/(F2187-E2187+1)</f>
        <v>6871.37</v>
      </c>
      <c r="AF2187" s="41">
        <f t="shared" si="627"/>
        <v>0</v>
      </c>
      <c r="AG2187" s="41">
        <f t="shared" si="628"/>
        <v>0</v>
      </c>
      <c r="AH2187" s="41">
        <f t="shared" si="629"/>
        <v>1236.8465999999999</v>
      </c>
      <c r="AI2187" s="60">
        <f t="shared" si="630"/>
        <v>274.85480000000001</v>
      </c>
      <c r="AJ2187" s="60">
        <f t="shared" si="631"/>
        <v>1546.05825</v>
      </c>
      <c r="AK2187" s="60">
        <f t="shared" si="632"/>
        <v>3407.446493150685</v>
      </c>
      <c r="AL2187" s="60">
        <f t="shared" si="633"/>
        <v>2504.4731724657536</v>
      </c>
      <c r="AM2187" s="41">
        <f t="shared" si="634"/>
        <v>2545.9837775342462</v>
      </c>
      <c r="AN2187" s="42">
        <f t="shared" si="635"/>
        <v>45715</v>
      </c>
      <c r="AO2187" s="43">
        <f t="shared" si="636"/>
        <v>6871.37</v>
      </c>
    </row>
    <row r="2188" spans="1:41" s="24" customFormat="1" ht="15.75" customHeight="1" x14ac:dyDescent="0.35">
      <c r="A2188" s="36" t="s">
        <v>27</v>
      </c>
      <c r="B2188" s="36">
        <v>202509</v>
      </c>
      <c r="C2188" s="24" t="s">
        <v>736</v>
      </c>
      <c r="D2188" s="24" t="s">
        <v>119</v>
      </c>
      <c r="E2188" s="62">
        <v>45901</v>
      </c>
      <c r="F2188" s="62">
        <v>46265</v>
      </c>
      <c r="G2188" s="37" t="s">
        <v>612</v>
      </c>
      <c r="H2188" s="36">
        <v>652529</v>
      </c>
      <c r="I2188" s="63">
        <v>35751</v>
      </c>
      <c r="J2188" s="24" t="s">
        <v>5093</v>
      </c>
      <c r="K2188" s="63">
        <f t="shared" si="619"/>
        <v>45901</v>
      </c>
      <c r="L2188" s="55">
        <f t="shared" si="620"/>
        <v>0.04</v>
      </c>
      <c r="M2188" s="76">
        <v>0.22500000000000001</v>
      </c>
      <c r="N2188" s="62">
        <v>45901</v>
      </c>
      <c r="O2188" s="62">
        <v>46265</v>
      </c>
      <c r="P2188" s="63"/>
      <c r="Q2188" s="63"/>
      <c r="R2188" s="78">
        <v>27</v>
      </c>
      <c r="S2188" s="63" t="str">
        <f>VLOOKUP(R2188,SA!$B$3:$C$11,2,1)</f>
        <v>26-35</v>
      </c>
      <c r="T2188" s="38" t="s">
        <v>97</v>
      </c>
      <c r="U2188" s="24" t="s">
        <v>56</v>
      </c>
      <c r="V2188" s="24">
        <v>400000</v>
      </c>
      <c r="W2188" s="39">
        <f t="shared" si="621"/>
        <v>400000</v>
      </c>
      <c r="X2188" s="29">
        <f t="shared" si="622"/>
        <v>1</v>
      </c>
      <c r="Y2188" s="40">
        <f t="shared" si="623"/>
        <v>365</v>
      </c>
      <c r="Z2188" s="38">
        <f t="shared" si="624"/>
        <v>46081</v>
      </c>
      <c r="AA2188" s="41">
        <f t="shared" si="625"/>
        <v>181</v>
      </c>
      <c r="AB2188" s="24" t="s">
        <v>113</v>
      </c>
      <c r="AC2188" s="41">
        <f t="shared" si="626"/>
        <v>4533.0290000000005</v>
      </c>
      <c r="AD2188" s="41">
        <v>1</v>
      </c>
      <c r="AE2188" s="72">
        <f>INDEX(SA!$C$2:$G$11,MATCH(Details!S2188,SA!$C$2:$C$11,0),MATCH(Details!V2188,SA!$C$2:$G$2,0))*Y2188/(F2188-E2188+1)</f>
        <v>3841.55</v>
      </c>
      <c r="AF2188" s="41">
        <f t="shared" si="627"/>
        <v>0</v>
      </c>
      <c r="AG2188" s="41">
        <f t="shared" si="628"/>
        <v>0</v>
      </c>
      <c r="AH2188" s="41">
        <f t="shared" si="629"/>
        <v>691.47900000000004</v>
      </c>
      <c r="AI2188" s="60">
        <f t="shared" si="630"/>
        <v>153.66200000000001</v>
      </c>
      <c r="AJ2188" s="60">
        <f t="shared" si="631"/>
        <v>864.34875000000011</v>
      </c>
      <c r="AK2188" s="60">
        <f t="shared" si="632"/>
        <v>1904.9878082191783</v>
      </c>
      <c r="AL2188" s="60">
        <f t="shared" si="633"/>
        <v>1400.1660390410959</v>
      </c>
      <c r="AM2188" s="41">
        <f t="shared" si="634"/>
        <v>1423.3732109589046</v>
      </c>
      <c r="AN2188" s="42">
        <f t="shared" si="635"/>
        <v>45715</v>
      </c>
      <c r="AO2188" s="43">
        <f t="shared" si="636"/>
        <v>3841.55</v>
      </c>
    </row>
    <row r="2189" spans="1:41" s="24" customFormat="1" ht="15.75" customHeight="1" x14ac:dyDescent="0.35">
      <c r="A2189" s="36" t="s">
        <v>27</v>
      </c>
      <c r="B2189" s="36">
        <v>202509</v>
      </c>
      <c r="C2189" s="24" t="s">
        <v>736</v>
      </c>
      <c r="D2189" s="24" t="s">
        <v>119</v>
      </c>
      <c r="E2189" s="62">
        <v>45901</v>
      </c>
      <c r="F2189" s="62">
        <v>46265</v>
      </c>
      <c r="G2189" s="37" t="s">
        <v>2408</v>
      </c>
      <c r="H2189" s="36">
        <v>652529</v>
      </c>
      <c r="I2189" s="63">
        <v>23699</v>
      </c>
      <c r="J2189" s="24" t="s">
        <v>5094</v>
      </c>
      <c r="K2189" s="63">
        <f t="shared" si="619"/>
        <v>45901</v>
      </c>
      <c r="L2189" s="55">
        <f t="shared" si="620"/>
        <v>0.04</v>
      </c>
      <c r="M2189" s="76">
        <v>0.22500000000000001</v>
      </c>
      <c r="N2189" s="62">
        <v>45901</v>
      </c>
      <c r="O2189" s="62">
        <v>46265</v>
      </c>
      <c r="P2189" s="63"/>
      <c r="Q2189" s="63"/>
      <c r="R2189" s="78">
        <v>60</v>
      </c>
      <c r="S2189" s="63" t="str">
        <f>VLOOKUP(R2189,SA!$B$3:$C$11,2,1)</f>
        <v>56-65</v>
      </c>
      <c r="T2189" s="38" t="s">
        <v>97</v>
      </c>
      <c r="U2189" s="24" t="s">
        <v>5744</v>
      </c>
      <c r="V2189" s="24">
        <v>400000</v>
      </c>
      <c r="W2189" s="39">
        <f t="shared" si="621"/>
        <v>0</v>
      </c>
      <c r="X2189" s="29">
        <f t="shared" si="622"/>
        <v>0</v>
      </c>
      <c r="Y2189" s="40">
        <f t="shared" si="623"/>
        <v>365</v>
      </c>
      <c r="Z2189" s="38">
        <f t="shared" si="624"/>
        <v>46081</v>
      </c>
      <c r="AA2189" s="41">
        <f t="shared" si="625"/>
        <v>181</v>
      </c>
      <c r="AB2189" s="24" t="s">
        <v>113</v>
      </c>
      <c r="AC2189" s="41">
        <f t="shared" si="626"/>
        <v>11909.7282</v>
      </c>
      <c r="AD2189" s="41">
        <v>1</v>
      </c>
      <c r="AE2189" s="72">
        <f>INDEX(SA!$C$2:$G$11,MATCH(Details!S2189,SA!$C$2:$C$11,0),MATCH(Details!V2189,SA!$C$2:$G$2,0))*Y2189/(F2189-E2189+1)</f>
        <v>10092.99</v>
      </c>
      <c r="AF2189" s="41">
        <f t="shared" si="627"/>
        <v>0</v>
      </c>
      <c r="AG2189" s="41">
        <f t="shared" si="628"/>
        <v>0</v>
      </c>
      <c r="AH2189" s="41">
        <f t="shared" si="629"/>
        <v>1816.7382</v>
      </c>
      <c r="AI2189" s="60">
        <f t="shared" si="630"/>
        <v>403.71960000000001</v>
      </c>
      <c r="AJ2189" s="60">
        <f t="shared" si="631"/>
        <v>2270.9227500000002</v>
      </c>
      <c r="AK2189" s="60">
        <f t="shared" si="632"/>
        <v>5005.0169589041097</v>
      </c>
      <c r="AL2189" s="60">
        <f t="shared" si="633"/>
        <v>3678.6874647945206</v>
      </c>
      <c r="AM2189" s="41">
        <f t="shared" si="634"/>
        <v>3739.6601852054787</v>
      </c>
      <c r="AN2189" s="42">
        <f t="shared" si="635"/>
        <v>45715</v>
      </c>
      <c r="AO2189" s="43">
        <f t="shared" si="636"/>
        <v>10092.99</v>
      </c>
    </row>
    <row r="2190" spans="1:41" s="24" customFormat="1" ht="15.75" customHeight="1" x14ac:dyDescent="0.35">
      <c r="A2190" s="36" t="s">
        <v>27</v>
      </c>
      <c r="B2190" s="36">
        <v>202509</v>
      </c>
      <c r="C2190" s="24" t="s">
        <v>736</v>
      </c>
      <c r="D2190" s="24" t="s">
        <v>119</v>
      </c>
      <c r="E2190" s="62">
        <v>45901</v>
      </c>
      <c r="F2190" s="62">
        <v>46265</v>
      </c>
      <c r="G2190" s="37" t="s">
        <v>2409</v>
      </c>
      <c r="H2190" s="36">
        <v>652530</v>
      </c>
      <c r="I2190" s="63">
        <v>20643</v>
      </c>
      <c r="J2190" s="24" t="s">
        <v>5095</v>
      </c>
      <c r="K2190" s="63">
        <f t="shared" si="619"/>
        <v>45901</v>
      </c>
      <c r="L2190" s="55">
        <f t="shared" si="620"/>
        <v>0.04</v>
      </c>
      <c r="M2190" s="76">
        <v>0.22500000000000001</v>
      </c>
      <c r="N2190" s="62">
        <v>45901</v>
      </c>
      <c r="O2190" s="62">
        <v>46265</v>
      </c>
      <c r="P2190" s="63"/>
      <c r="Q2190" s="63"/>
      <c r="R2190" s="78">
        <v>69</v>
      </c>
      <c r="S2190" s="63" t="str">
        <f>VLOOKUP(R2190,SA!$B$3:$C$11,2,1)</f>
        <v>66-70</v>
      </c>
      <c r="T2190" s="38" t="s">
        <v>97</v>
      </c>
      <c r="U2190" s="24" t="s">
        <v>5744</v>
      </c>
      <c r="V2190" s="24">
        <v>400000</v>
      </c>
      <c r="W2190" s="39">
        <f t="shared" si="621"/>
        <v>0</v>
      </c>
      <c r="X2190" s="29">
        <f t="shared" si="622"/>
        <v>0</v>
      </c>
      <c r="Y2190" s="40">
        <f t="shared" si="623"/>
        <v>365</v>
      </c>
      <c r="Z2190" s="38">
        <f t="shared" si="624"/>
        <v>46081</v>
      </c>
      <c r="AA2190" s="41">
        <f t="shared" si="625"/>
        <v>181</v>
      </c>
      <c r="AB2190" s="24" t="s">
        <v>113</v>
      </c>
      <c r="AC2190" s="41">
        <f t="shared" si="626"/>
        <v>17021.971999999998</v>
      </c>
      <c r="AD2190" s="41">
        <v>1</v>
      </c>
      <c r="AE2190" s="72">
        <f>INDEX(SA!$C$2:$G$11,MATCH(Details!S2190,SA!$C$2:$C$11,0),MATCH(Details!V2190,SA!$C$2:$G$2,0))*Y2190/(F2190-E2190+1)</f>
        <v>14425.4</v>
      </c>
      <c r="AF2190" s="41">
        <f t="shared" si="627"/>
        <v>0</v>
      </c>
      <c r="AG2190" s="41">
        <f t="shared" si="628"/>
        <v>0</v>
      </c>
      <c r="AH2190" s="41">
        <f t="shared" si="629"/>
        <v>2596.5719999999997</v>
      </c>
      <c r="AI2190" s="60">
        <f t="shared" si="630"/>
        <v>577.01599999999996</v>
      </c>
      <c r="AJ2190" s="60">
        <f t="shared" si="631"/>
        <v>3245.7150000000001</v>
      </c>
      <c r="AK2190" s="60">
        <f t="shared" si="632"/>
        <v>7153.4175342465751</v>
      </c>
      <c r="AL2190" s="60">
        <f t="shared" si="633"/>
        <v>5257.7618876712322</v>
      </c>
      <c r="AM2190" s="41">
        <f t="shared" si="634"/>
        <v>5344.9071123287686</v>
      </c>
      <c r="AN2190" s="42">
        <f t="shared" si="635"/>
        <v>45715</v>
      </c>
      <c r="AO2190" s="43">
        <f t="shared" si="636"/>
        <v>14425.4</v>
      </c>
    </row>
    <row r="2191" spans="1:41" s="24" customFormat="1" ht="15.75" customHeight="1" x14ac:dyDescent="0.35">
      <c r="A2191" s="36" t="s">
        <v>27</v>
      </c>
      <c r="B2191" s="36">
        <v>202509</v>
      </c>
      <c r="C2191" s="24" t="s">
        <v>736</v>
      </c>
      <c r="D2191" s="24" t="s">
        <v>119</v>
      </c>
      <c r="E2191" s="62">
        <v>45901</v>
      </c>
      <c r="F2191" s="62">
        <v>46265</v>
      </c>
      <c r="G2191" s="37" t="s">
        <v>2410</v>
      </c>
      <c r="H2191" s="36">
        <v>652530</v>
      </c>
      <c r="I2191" s="63">
        <v>45685</v>
      </c>
      <c r="J2191" s="24" t="s">
        <v>5096</v>
      </c>
      <c r="K2191" s="63">
        <f t="shared" si="619"/>
        <v>45901</v>
      </c>
      <c r="L2191" s="55">
        <f t="shared" si="620"/>
        <v>0.04</v>
      </c>
      <c r="M2191" s="76">
        <v>0.22500000000000001</v>
      </c>
      <c r="N2191" s="62">
        <v>45901</v>
      </c>
      <c r="O2191" s="62">
        <v>46265</v>
      </c>
      <c r="P2191" s="63"/>
      <c r="Q2191" s="63"/>
      <c r="R2191" s="78">
        <v>0</v>
      </c>
      <c r="S2191" s="63" t="str">
        <f>VLOOKUP(R2191,SA!$B$3:$C$11,2,1)</f>
        <v>0-25</v>
      </c>
      <c r="T2191" s="38" t="s">
        <v>97</v>
      </c>
      <c r="U2191" s="24" t="s">
        <v>5745</v>
      </c>
      <c r="V2191" s="24">
        <v>400000</v>
      </c>
      <c r="W2191" s="39">
        <f t="shared" si="621"/>
        <v>0</v>
      </c>
      <c r="X2191" s="29">
        <f t="shared" si="622"/>
        <v>0</v>
      </c>
      <c r="Y2191" s="40">
        <f t="shared" si="623"/>
        <v>365</v>
      </c>
      <c r="Z2191" s="38">
        <f t="shared" si="624"/>
        <v>46081</v>
      </c>
      <c r="AA2191" s="41">
        <f t="shared" si="625"/>
        <v>181</v>
      </c>
      <c r="AB2191" s="24" t="s">
        <v>113</v>
      </c>
      <c r="AC2191" s="41">
        <f t="shared" si="626"/>
        <v>4043.8364000000001</v>
      </c>
      <c r="AD2191" s="41">
        <v>1</v>
      </c>
      <c r="AE2191" s="72">
        <f>INDEX(SA!$C$2:$G$11,MATCH(Details!S2191,SA!$C$2:$C$11,0),MATCH(Details!V2191,SA!$C$2:$G$2,0))*Y2191/(F2191-E2191+1)</f>
        <v>3426.98</v>
      </c>
      <c r="AF2191" s="41">
        <f t="shared" si="627"/>
        <v>0</v>
      </c>
      <c r="AG2191" s="41">
        <f t="shared" si="628"/>
        <v>0</v>
      </c>
      <c r="AH2191" s="41">
        <f t="shared" si="629"/>
        <v>616.85640000000001</v>
      </c>
      <c r="AI2191" s="60">
        <f t="shared" si="630"/>
        <v>137.07920000000001</v>
      </c>
      <c r="AJ2191" s="60">
        <f t="shared" si="631"/>
        <v>771.07050000000004</v>
      </c>
      <c r="AK2191" s="60">
        <f t="shared" si="632"/>
        <v>1699.4065205479453</v>
      </c>
      <c r="AL2191" s="60">
        <f t="shared" si="633"/>
        <v>1249.0637926027398</v>
      </c>
      <c r="AM2191" s="41">
        <f t="shared" si="634"/>
        <v>1269.7665073972601</v>
      </c>
      <c r="AN2191" s="42">
        <f t="shared" si="635"/>
        <v>45715</v>
      </c>
      <c r="AO2191" s="43">
        <f t="shared" si="636"/>
        <v>3426.98</v>
      </c>
    </row>
    <row r="2192" spans="1:41" s="24" customFormat="1" ht="15.75" customHeight="1" x14ac:dyDescent="0.35">
      <c r="A2192" s="36" t="s">
        <v>27</v>
      </c>
      <c r="B2192" s="36">
        <v>202509</v>
      </c>
      <c r="C2192" s="24" t="s">
        <v>736</v>
      </c>
      <c r="D2192" s="24" t="s">
        <v>119</v>
      </c>
      <c r="E2192" s="62">
        <v>45901</v>
      </c>
      <c r="F2192" s="62">
        <v>46265</v>
      </c>
      <c r="G2192" s="37" t="s">
        <v>2411</v>
      </c>
      <c r="H2192" s="36">
        <v>652530</v>
      </c>
      <c r="I2192" s="63">
        <v>35355</v>
      </c>
      <c r="J2192" s="24" t="s">
        <v>5097</v>
      </c>
      <c r="K2192" s="63">
        <f t="shared" si="619"/>
        <v>45901</v>
      </c>
      <c r="L2192" s="55">
        <f t="shared" si="620"/>
        <v>0.04</v>
      </c>
      <c r="M2192" s="76">
        <v>0.22500000000000001</v>
      </c>
      <c r="N2192" s="62">
        <v>45901</v>
      </c>
      <c r="O2192" s="62">
        <v>46265</v>
      </c>
      <c r="P2192" s="63"/>
      <c r="Q2192" s="63"/>
      <c r="R2192" s="78">
        <v>28</v>
      </c>
      <c r="S2192" s="63" t="str">
        <f>VLOOKUP(R2192,SA!$B$3:$C$11,2,1)</f>
        <v>26-35</v>
      </c>
      <c r="T2192" s="38" t="s">
        <v>98</v>
      </c>
      <c r="U2192" s="24" t="s">
        <v>5743</v>
      </c>
      <c r="V2192" s="24">
        <v>400000</v>
      </c>
      <c r="W2192" s="39">
        <f t="shared" si="621"/>
        <v>0</v>
      </c>
      <c r="X2192" s="29">
        <f t="shared" si="622"/>
        <v>0</v>
      </c>
      <c r="Y2192" s="40">
        <f t="shared" si="623"/>
        <v>365</v>
      </c>
      <c r="Z2192" s="38">
        <f t="shared" si="624"/>
        <v>46081</v>
      </c>
      <c r="AA2192" s="41">
        <f t="shared" si="625"/>
        <v>181</v>
      </c>
      <c r="AB2192" s="24" t="s">
        <v>113</v>
      </c>
      <c r="AC2192" s="41">
        <f t="shared" si="626"/>
        <v>4533.0290000000005</v>
      </c>
      <c r="AD2192" s="41">
        <v>1</v>
      </c>
      <c r="AE2192" s="72">
        <f>INDEX(SA!$C$2:$G$11,MATCH(Details!S2192,SA!$C$2:$C$11,0),MATCH(Details!V2192,SA!$C$2:$G$2,0))*Y2192/(F2192-E2192+1)</f>
        <v>3841.55</v>
      </c>
      <c r="AF2192" s="41">
        <f t="shared" si="627"/>
        <v>0</v>
      </c>
      <c r="AG2192" s="41">
        <f t="shared" si="628"/>
        <v>0</v>
      </c>
      <c r="AH2192" s="41">
        <f t="shared" si="629"/>
        <v>691.47900000000004</v>
      </c>
      <c r="AI2192" s="60">
        <f t="shared" si="630"/>
        <v>153.66200000000001</v>
      </c>
      <c r="AJ2192" s="60">
        <f t="shared" si="631"/>
        <v>864.34875000000011</v>
      </c>
      <c r="AK2192" s="60">
        <f t="shared" si="632"/>
        <v>1904.9878082191783</v>
      </c>
      <c r="AL2192" s="60">
        <f t="shared" si="633"/>
        <v>1400.1660390410959</v>
      </c>
      <c r="AM2192" s="41">
        <f t="shared" si="634"/>
        <v>1423.3732109589046</v>
      </c>
      <c r="AN2192" s="42">
        <f t="shared" si="635"/>
        <v>45715</v>
      </c>
      <c r="AO2192" s="43">
        <f t="shared" si="636"/>
        <v>3841.55</v>
      </c>
    </row>
    <row r="2193" spans="1:41" s="24" customFormat="1" ht="15.75" customHeight="1" x14ac:dyDescent="0.35">
      <c r="A2193" s="36" t="s">
        <v>27</v>
      </c>
      <c r="B2193" s="36">
        <v>202509</v>
      </c>
      <c r="C2193" s="24" t="s">
        <v>736</v>
      </c>
      <c r="D2193" s="24" t="s">
        <v>119</v>
      </c>
      <c r="E2193" s="62">
        <v>45901</v>
      </c>
      <c r="F2193" s="62">
        <v>46265</v>
      </c>
      <c r="G2193" s="37" t="s">
        <v>2412</v>
      </c>
      <c r="H2193" s="36">
        <v>652530</v>
      </c>
      <c r="I2193" s="63">
        <v>24108</v>
      </c>
      <c r="J2193" s="24" t="s">
        <v>5098</v>
      </c>
      <c r="K2193" s="63">
        <f t="shared" si="619"/>
        <v>45901</v>
      </c>
      <c r="L2193" s="55">
        <f t="shared" si="620"/>
        <v>0.04</v>
      </c>
      <c r="M2193" s="76">
        <v>0.22500000000000001</v>
      </c>
      <c r="N2193" s="62">
        <v>45901</v>
      </c>
      <c r="O2193" s="62">
        <v>46265</v>
      </c>
      <c r="P2193" s="63"/>
      <c r="Q2193" s="63"/>
      <c r="R2193" s="78">
        <v>59</v>
      </c>
      <c r="S2193" s="63" t="str">
        <f>VLOOKUP(R2193,SA!$B$3:$C$11,2,1)</f>
        <v>56-65</v>
      </c>
      <c r="T2193" s="38" t="s">
        <v>98</v>
      </c>
      <c r="U2193" s="24" t="s">
        <v>5747</v>
      </c>
      <c r="V2193" s="24">
        <v>400000</v>
      </c>
      <c r="W2193" s="39">
        <f t="shared" si="621"/>
        <v>0</v>
      </c>
      <c r="X2193" s="29">
        <f t="shared" si="622"/>
        <v>0</v>
      </c>
      <c r="Y2193" s="40">
        <f t="shared" si="623"/>
        <v>365</v>
      </c>
      <c r="Z2193" s="38">
        <f t="shared" si="624"/>
        <v>46081</v>
      </c>
      <c r="AA2193" s="41">
        <f t="shared" si="625"/>
        <v>181</v>
      </c>
      <c r="AB2193" s="24" t="s">
        <v>113</v>
      </c>
      <c r="AC2193" s="41">
        <f t="shared" si="626"/>
        <v>11909.7282</v>
      </c>
      <c r="AD2193" s="41">
        <v>1</v>
      </c>
      <c r="AE2193" s="72">
        <f>INDEX(SA!$C$2:$G$11,MATCH(Details!S2193,SA!$C$2:$C$11,0),MATCH(Details!V2193,SA!$C$2:$G$2,0))*Y2193/(F2193-E2193+1)</f>
        <v>10092.99</v>
      </c>
      <c r="AF2193" s="41">
        <f t="shared" si="627"/>
        <v>0</v>
      </c>
      <c r="AG2193" s="41">
        <f t="shared" si="628"/>
        <v>0</v>
      </c>
      <c r="AH2193" s="41">
        <f t="shared" si="629"/>
        <v>1816.7382</v>
      </c>
      <c r="AI2193" s="60">
        <f t="shared" si="630"/>
        <v>403.71960000000001</v>
      </c>
      <c r="AJ2193" s="60">
        <f t="shared" si="631"/>
        <v>2270.9227500000002</v>
      </c>
      <c r="AK2193" s="60">
        <f t="shared" si="632"/>
        <v>5005.0169589041097</v>
      </c>
      <c r="AL2193" s="60">
        <f t="shared" si="633"/>
        <v>3678.6874647945206</v>
      </c>
      <c r="AM2193" s="41">
        <f t="shared" si="634"/>
        <v>3739.6601852054787</v>
      </c>
      <c r="AN2193" s="42">
        <f t="shared" si="635"/>
        <v>45715</v>
      </c>
      <c r="AO2193" s="43">
        <f t="shared" si="636"/>
        <v>10092.99</v>
      </c>
    </row>
    <row r="2194" spans="1:41" s="24" customFormat="1" ht="15.75" customHeight="1" x14ac:dyDescent="0.35">
      <c r="A2194" s="36" t="s">
        <v>27</v>
      </c>
      <c r="B2194" s="36">
        <v>202509</v>
      </c>
      <c r="C2194" s="24" t="s">
        <v>736</v>
      </c>
      <c r="D2194" s="24" t="s">
        <v>119</v>
      </c>
      <c r="E2194" s="62">
        <v>45901</v>
      </c>
      <c r="F2194" s="62">
        <v>46265</v>
      </c>
      <c r="G2194" s="37" t="s">
        <v>613</v>
      </c>
      <c r="H2194" s="36">
        <v>652530</v>
      </c>
      <c r="I2194" s="63">
        <v>33608</v>
      </c>
      <c r="J2194" s="24" t="s">
        <v>5099</v>
      </c>
      <c r="K2194" s="63">
        <f t="shared" si="619"/>
        <v>45901</v>
      </c>
      <c r="L2194" s="55">
        <f t="shared" si="620"/>
        <v>0.04</v>
      </c>
      <c r="M2194" s="76">
        <v>0.22500000000000001</v>
      </c>
      <c r="N2194" s="62">
        <v>45901</v>
      </c>
      <c r="O2194" s="62">
        <v>46265</v>
      </c>
      <c r="P2194" s="63"/>
      <c r="Q2194" s="63"/>
      <c r="R2194" s="78">
        <v>33</v>
      </c>
      <c r="S2194" s="63" t="str">
        <f>VLOOKUP(R2194,SA!$B$3:$C$11,2,1)</f>
        <v>26-35</v>
      </c>
      <c r="T2194" s="38" t="s">
        <v>97</v>
      </c>
      <c r="U2194" s="24" t="s">
        <v>56</v>
      </c>
      <c r="V2194" s="24">
        <v>400000</v>
      </c>
      <c r="W2194" s="39">
        <f t="shared" si="621"/>
        <v>400000</v>
      </c>
      <c r="X2194" s="29">
        <f t="shared" si="622"/>
        <v>1</v>
      </c>
      <c r="Y2194" s="40">
        <f t="shared" si="623"/>
        <v>365</v>
      </c>
      <c r="Z2194" s="38">
        <f t="shared" si="624"/>
        <v>46081</v>
      </c>
      <c r="AA2194" s="41">
        <f t="shared" si="625"/>
        <v>181</v>
      </c>
      <c r="AB2194" s="24" t="s">
        <v>113</v>
      </c>
      <c r="AC2194" s="41">
        <f t="shared" si="626"/>
        <v>4533.0290000000005</v>
      </c>
      <c r="AD2194" s="41">
        <v>1</v>
      </c>
      <c r="AE2194" s="72">
        <f>INDEX(SA!$C$2:$G$11,MATCH(Details!S2194,SA!$C$2:$C$11,0),MATCH(Details!V2194,SA!$C$2:$G$2,0))*Y2194/(F2194-E2194+1)</f>
        <v>3841.55</v>
      </c>
      <c r="AF2194" s="41">
        <f t="shared" si="627"/>
        <v>0</v>
      </c>
      <c r="AG2194" s="41">
        <f t="shared" si="628"/>
        <v>0</v>
      </c>
      <c r="AH2194" s="41">
        <f t="shared" si="629"/>
        <v>691.47900000000004</v>
      </c>
      <c r="AI2194" s="60">
        <f t="shared" si="630"/>
        <v>153.66200000000001</v>
      </c>
      <c r="AJ2194" s="60">
        <f t="shared" si="631"/>
        <v>864.34875000000011</v>
      </c>
      <c r="AK2194" s="60">
        <f t="shared" si="632"/>
        <v>1904.9878082191783</v>
      </c>
      <c r="AL2194" s="60">
        <f t="shared" si="633"/>
        <v>1400.1660390410959</v>
      </c>
      <c r="AM2194" s="41">
        <f t="shared" si="634"/>
        <v>1423.3732109589046</v>
      </c>
      <c r="AN2194" s="42">
        <f t="shared" si="635"/>
        <v>45715</v>
      </c>
      <c r="AO2194" s="43">
        <f t="shared" si="636"/>
        <v>3841.55</v>
      </c>
    </row>
    <row r="2195" spans="1:41" s="24" customFormat="1" ht="15.75" customHeight="1" x14ac:dyDescent="0.35">
      <c r="A2195" s="36" t="s">
        <v>27</v>
      </c>
      <c r="B2195" s="36">
        <v>202509</v>
      </c>
      <c r="C2195" s="24" t="s">
        <v>736</v>
      </c>
      <c r="D2195" s="24" t="s">
        <v>119</v>
      </c>
      <c r="E2195" s="62">
        <v>45901</v>
      </c>
      <c r="F2195" s="62">
        <v>46265</v>
      </c>
      <c r="G2195" s="37" t="s">
        <v>2413</v>
      </c>
      <c r="H2195" s="36">
        <v>652531</v>
      </c>
      <c r="I2195" s="63">
        <v>34999</v>
      </c>
      <c r="J2195" s="24" t="s">
        <v>5100</v>
      </c>
      <c r="K2195" s="63">
        <f t="shared" si="619"/>
        <v>45901</v>
      </c>
      <c r="L2195" s="55">
        <f t="shared" si="620"/>
        <v>0.04</v>
      </c>
      <c r="M2195" s="76">
        <v>0.22500000000000001</v>
      </c>
      <c r="N2195" s="62">
        <v>45901</v>
      </c>
      <c r="O2195" s="62">
        <v>46265</v>
      </c>
      <c r="P2195" s="63"/>
      <c r="Q2195" s="63"/>
      <c r="R2195" s="78">
        <v>29</v>
      </c>
      <c r="S2195" s="63" t="str">
        <f>VLOOKUP(R2195,SA!$B$3:$C$11,2,1)</f>
        <v>26-35</v>
      </c>
      <c r="T2195" s="38" t="s">
        <v>98</v>
      </c>
      <c r="U2195" s="24" t="s">
        <v>5743</v>
      </c>
      <c r="V2195" s="24">
        <v>400000</v>
      </c>
      <c r="W2195" s="39">
        <f t="shared" si="621"/>
        <v>0</v>
      </c>
      <c r="X2195" s="29">
        <f t="shared" si="622"/>
        <v>0</v>
      </c>
      <c r="Y2195" s="40">
        <f t="shared" si="623"/>
        <v>365</v>
      </c>
      <c r="Z2195" s="38">
        <f t="shared" si="624"/>
        <v>46081</v>
      </c>
      <c r="AA2195" s="41">
        <f t="shared" si="625"/>
        <v>181</v>
      </c>
      <c r="AB2195" s="24" t="s">
        <v>113</v>
      </c>
      <c r="AC2195" s="41">
        <f t="shared" si="626"/>
        <v>4533.0290000000005</v>
      </c>
      <c r="AD2195" s="41">
        <v>1</v>
      </c>
      <c r="AE2195" s="72">
        <f>INDEX(SA!$C$2:$G$11,MATCH(Details!S2195,SA!$C$2:$C$11,0),MATCH(Details!V2195,SA!$C$2:$G$2,0))*Y2195/(F2195-E2195+1)</f>
        <v>3841.55</v>
      </c>
      <c r="AF2195" s="41">
        <f t="shared" si="627"/>
        <v>0</v>
      </c>
      <c r="AG2195" s="41">
        <f t="shared" si="628"/>
        <v>0</v>
      </c>
      <c r="AH2195" s="41">
        <f t="shared" si="629"/>
        <v>691.47900000000004</v>
      </c>
      <c r="AI2195" s="60">
        <f t="shared" si="630"/>
        <v>153.66200000000001</v>
      </c>
      <c r="AJ2195" s="60">
        <f t="shared" si="631"/>
        <v>864.34875000000011</v>
      </c>
      <c r="AK2195" s="60">
        <f t="shared" si="632"/>
        <v>1904.9878082191783</v>
      </c>
      <c r="AL2195" s="60">
        <f t="shared" si="633"/>
        <v>1400.1660390410959</v>
      </c>
      <c r="AM2195" s="41">
        <f t="shared" si="634"/>
        <v>1423.3732109589046</v>
      </c>
      <c r="AN2195" s="42">
        <f t="shared" si="635"/>
        <v>45715</v>
      </c>
      <c r="AO2195" s="43">
        <f t="shared" si="636"/>
        <v>3841.55</v>
      </c>
    </row>
    <row r="2196" spans="1:41" s="24" customFormat="1" ht="15.75" customHeight="1" x14ac:dyDescent="0.35">
      <c r="A2196" s="36" t="s">
        <v>27</v>
      </c>
      <c r="B2196" s="36">
        <v>202509</v>
      </c>
      <c r="C2196" s="24" t="s">
        <v>736</v>
      </c>
      <c r="D2196" s="24" t="s">
        <v>119</v>
      </c>
      <c r="E2196" s="62">
        <v>45901</v>
      </c>
      <c r="F2196" s="62">
        <v>46265</v>
      </c>
      <c r="G2196" s="37" t="s">
        <v>617</v>
      </c>
      <c r="H2196" s="36">
        <v>652531</v>
      </c>
      <c r="I2196" s="63">
        <v>33137</v>
      </c>
      <c r="J2196" s="24" t="s">
        <v>5101</v>
      </c>
      <c r="K2196" s="63">
        <f t="shared" si="619"/>
        <v>45901</v>
      </c>
      <c r="L2196" s="55">
        <f t="shared" si="620"/>
        <v>0.04</v>
      </c>
      <c r="M2196" s="76">
        <v>0.22500000000000001</v>
      </c>
      <c r="N2196" s="62">
        <v>45901</v>
      </c>
      <c r="O2196" s="62">
        <v>46265</v>
      </c>
      <c r="P2196" s="63"/>
      <c r="Q2196" s="63"/>
      <c r="R2196" s="78">
        <v>34</v>
      </c>
      <c r="S2196" s="63" t="str">
        <f>VLOOKUP(R2196,SA!$B$3:$C$11,2,1)</f>
        <v>26-35</v>
      </c>
      <c r="T2196" s="38" t="s">
        <v>97</v>
      </c>
      <c r="U2196" s="24" t="s">
        <v>56</v>
      </c>
      <c r="V2196" s="24">
        <v>400000</v>
      </c>
      <c r="W2196" s="39">
        <f t="shared" si="621"/>
        <v>400000</v>
      </c>
      <c r="X2196" s="29">
        <f t="shared" si="622"/>
        <v>1</v>
      </c>
      <c r="Y2196" s="40">
        <f t="shared" si="623"/>
        <v>365</v>
      </c>
      <c r="Z2196" s="38">
        <f t="shared" si="624"/>
        <v>46081</v>
      </c>
      <c r="AA2196" s="41">
        <f t="shared" si="625"/>
        <v>181</v>
      </c>
      <c r="AB2196" s="24" t="s">
        <v>113</v>
      </c>
      <c r="AC2196" s="41">
        <f t="shared" si="626"/>
        <v>4533.0290000000005</v>
      </c>
      <c r="AD2196" s="41">
        <v>1</v>
      </c>
      <c r="AE2196" s="72">
        <f>INDEX(SA!$C$2:$G$11,MATCH(Details!S2196,SA!$C$2:$C$11,0),MATCH(Details!V2196,SA!$C$2:$G$2,0))*Y2196/(F2196-E2196+1)</f>
        <v>3841.55</v>
      </c>
      <c r="AF2196" s="41">
        <f t="shared" si="627"/>
        <v>0</v>
      </c>
      <c r="AG2196" s="41">
        <f t="shared" si="628"/>
        <v>0</v>
      </c>
      <c r="AH2196" s="41">
        <f t="shared" si="629"/>
        <v>691.47900000000004</v>
      </c>
      <c r="AI2196" s="60">
        <f t="shared" si="630"/>
        <v>153.66200000000001</v>
      </c>
      <c r="AJ2196" s="60">
        <f t="shared" si="631"/>
        <v>864.34875000000011</v>
      </c>
      <c r="AK2196" s="60">
        <f t="shared" si="632"/>
        <v>1904.9878082191783</v>
      </c>
      <c r="AL2196" s="60">
        <f t="shared" si="633"/>
        <v>1400.1660390410959</v>
      </c>
      <c r="AM2196" s="41">
        <f t="shared" si="634"/>
        <v>1423.3732109589046</v>
      </c>
      <c r="AN2196" s="42">
        <f t="shared" si="635"/>
        <v>45715</v>
      </c>
      <c r="AO2196" s="43">
        <f t="shared" si="636"/>
        <v>3841.55</v>
      </c>
    </row>
    <row r="2197" spans="1:41" s="24" customFormat="1" ht="15.75" customHeight="1" x14ac:dyDescent="0.35">
      <c r="A2197" s="36" t="s">
        <v>27</v>
      </c>
      <c r="B2197" s="36">
        <v>202509</v>
      </c>
      <c r="C2197" s="24" t="s">
        <v>736</v>
      </c>
      <c r="D2197" s="24" t="s">
        <v>119</v>
      </c>
      <c r="E2197" s="62">
        <v>45901</v>
      </c>
      <c r="F2197" s="62">
        <v>46265</v>
      </c>
      <c r="G2197" s="37" t="s">
        <v>2414</v>
      </c>
      <c r="H2197" s="36">
        <v>652531</v>
      </c>
      <c r="I2197" s="63">
        <v>44004</v>
      </c>
      <c r="J2197" s="24" t="s">
        <v>5102</v>
      </c>
      <c r="K2197" s="63">
        <f t="shared" si="619"/>
        <v>45901</v>
      </c>
      <c r="L2197" s="55">
        <f t="shared" si="620"/>
        <v>0.04</v>
      </c>
      <c r="M2197" s="76">
        <v>0.22500000000000001</v>
      </c>
      <c r="N2197" s="62">
        <v>45901</v>
      </c>
      <c r="O2197" s="62">
        <v>46265</v>
      </c>
      <c r="P2197" s="63"/>
      <c r="Q2197" s="63"/>
      <c r="R2197" s="78">
        <v>5</v>
      </c>
      <c r="S2197" s="63" t="str">
        <f>VLOOKUP(R2197,SA!$B$3:$C$11,2,1)</f>
        <v>0-25</v>
      </c>
      <c r="T2197" s="38" t="s">
        <v>97</v>
      </c>
      <c r="U2197" s="24" t="s">
        <v>5745</v>
      </c>
      <c r="V2197" s="24">
        <v>400000</v>
      </c>
      <c r="W2197" s="39">
        <f t="shared" si="621"/>
        <v>0</v>
      </c>
      <c r="X2197" s="29">
        <f t="shared" si="622"/>
        <v>0</v>
      </c>
      <c r="Y2197" s="40">
        <f t="shared" si="623"/>
        <v>365</v>
      </c>
      <c r="Z2197" s="38">
        <f t="shared" si="624"/>
        <v>46081</v>
      </c>
      <c r="AA2197" s="41">
        <f t="shared" si="625"/>
        <v>181</v>
      </c>
      <c r="AB2197" s="24" t="s">
        <v>113</v>
      </c>
      <c r="AC2197" s="41">
        <f t="shared" si="626"/>
        <v>4043.8364000000001</v>
      </c>
      <c r="AD2197" s="41">
        <v>1</v>
      </c>
      <c r="AE2197" s="72">
        <f>INDEX(SA!$C$2:$G$11,MATCH(Details!S2197,SA!$C$2:$C$11,0),MATCH(Details!V2197,SA!$C$2:$G$2,0))*Y2197/(F2197-E2197+1)</f>
        <v>3426.98</v>
      </c>
      <c r="AF2197" s="41">
        <f t="shared" si="627"/>
        <v>0</v>
      </c>
      <c r="AG2197" s="41">
        <f t="shared" si="628"/>
        <v>0</v>
      </c>
      <c r="AH2197" s="41">
        <f t="shared" si="629"/>
        <v>616.85640000000001</v>
      </c>
      <c r="AI2197" s="60">
        <f t="shared" si="630"/>
        <v>137.07920000000001</v>
      </c>
      <c r="AJ2197" s="60">
        <f t="shared" si="631"/>
        <v>771.07050000000004</v>
      </c>
      <c r="AK2197" s="60">
        <f t="shared" si="632"/>
        <v>1699.4065205479453</v>
      </c>
      <c r="AL2197" s="60">
        <f t="shared" si="633"/>
        <v>1249.0637926027398</v>
      </c>
      <c r="AM2197" s="41">
        <f t="shared" si="634"/>
        <v>1269.7665073972601</v>
      </c>
      <c r="AN2197" s="42">
        <f t="shared" si="635"/>
        <v>45715</v>
      </c>
      <c r="AO2197" s="43">
        <f t="shared" si="636"/>
        <v>3426.98</v>
      </c>
    </row>
    <row r="2198" spans="1:41" s="24" customFormat="1" ht="15.75" customHeight="1" x14ac:dyDescent="0.35">
      <c r="A2198" s="36" t="s">
        <v>27</v>
      </c>
      <c r="B2198" s="36">
        <v>202509</v>
      </c>
      <c r="C2198" s="24" t="s">
        <v>736</v>
      </c>
      <c r="D2198" s="24" t="s">
        <v>119</v>
      </c>
      <c r="E2198" s="62">
        <v>45901</v>
      </c>
      <c r="F2198" s="62">
        <v>46265</v>
      </c>
      <c r="G2198" s="37" t="s">
        <v>2415</v>
      </c>
      <c r="H2198" s="36">
        <v>652531</v>
      </c>
      <c r="I2198" s="63">
        <v>22062</v>
      </c>
      <c r="J2198" s="24" t="s">
        <v>5103</v>
      </c>
      <c r="K2198" s="63">
        <f t="shared" si="619"/>
        <v>45901</v>
      </c>
      <c r="L2198" s="55">
        <f t="shared" si="620"/>
        <v>0.04</v>
      </c>
      <c r="M2198" s="76">
        <v>0.22500000000000001</v>
      </c>
      <c r="N2198" s="62">
        <v>45901</v>
      </c>
      <c r="O2198" s="62">
        <v>46265</v>
      </c>
      <c r="P2198" s="63"/>
      <c r="Q2198" s="63"/>
      <c r="R2198" s="78">
        <v>65</v>
      </c>
      <c r="S2198" s="63" t="str">
        <f>VLOOKUP(R2198,SA!$B$3:$C$11,2,1)</f>
        <v>56-65</v>
      </c>
      <c r="T2198" s="38" t="s">
        <v>98</v>
      </c>
      <c r="U2198" s="24" t="s">
        <v>5747</v>
      </c>
      <c r="V2198" s="24">
        <v>400000</v>
      </c>
      <c r="W2198" s="39">
        <f t="shared" si="621"/>
        <v>0</v>
      </c>
      <c r="X2198" s="29">
        <f t="shared" si="622"/>
        <v>0</v>
      </c>
      <c r="Y2198" s="40">
        <f t="shared" si="623"/>
        <v>365</v>
      </c>
      <c r="Z2198" s="38">
        <f t="shared" si="624"/>
        <v>46081</v>
      </c>
      <c r="AA2198" s="41">
        <f t="shared" si="625"/>
        <v>181</v>
      </c>
      <c r="AB2198" s="24" t="s">
        <v>113</v>
      </c>
      <c r="AC2198" s="41">
        <f t="shared" si="626"/>
        <v>11909.7282</v>
      </c>
      <c r="AD2198" s="41">
        <v>1</v>
      </c>
      <c r="AE2198" s="72">
        <f>INDEX(SA!$C$2:$G$11,MATCH(Details!S2198,SA!$C$2:$C$11,0),MATCH(Details!V2198,SA!$C$2:$G$2,0))*Y2198/(F2198-E2198+1)</f>
        <v>10092.99</v>
      </c>
      <c r="AF2198" s="41">
        <f t="shared" si="627"/>
        <v>0</v>
      </c>
      <c r="AG2198" s="41">
        <f t="shared" si="628"/>
        <v>0</v>
      </c>
      <c r="AH2198" s="41">
        <f t="shared" si="629"/>
        <v>1816.7382</v>
      </c>
      <c r="AI2198" s="60">
        <f t="shared" si="630"/>
        <v>403.71960000000001</v>
      </c>
      <c r="AJ2198" s="60">
        <f t="shared" si="631"/>
        <v>2270.9227500000002</v>
      </c>
      <c r="AK2198" s="60">
        <f t="shared" si="632"/>
        <v>5005.0169589041097</v>
      </c>
      <c r="AL2198" s="60">
        <f t="shared" si="633"/>
        <v>3678.6874647945206</v>
      </c>
      <c r="AM2198" s="41">
        <f t="shared" si="634"/>
        <v>3739.6601852054787</v>
      </c>
      <c r="AN2198" s="42">
        <f t="shared" si="635"/>
        <v>45715</v>
      </c>
      <c r="AO2198" s="43">
        <f t="shared" si="636"/>
        <v>10092.99</v>
      </c>
    </row>
    <row r="2199" spans="1:41" s="24" customFormat="1" ht="15.75" customHeight="1" x14ac:dyDescent="0.35">
      <c r="A2199" s="36" t="s">
        <v>27</v>
      </c>
      <c r="B2199" s="36">
        <v>202509</v>
      </c>
      <c r="C2199" s="24" t="s">
        <v>736</v>
      </c>
      <c r="D2199" s="24" t="s">
        <v>119</v>
      </c>
      <c r="E2199" s="62">
        <v>45901</v>
      </c>
      <c r="F2199" s="62">
        <v>46265</v>
      </c>
      <c r="G2199" s="37" t="s">
        <v>2416</v>
      </c>
      <c r="H2199" s="36">
        <v>652531</v>
      </c>
      <c r="I2199" s="63">
        <v>45484</v>
      </c>
      <c r="J2199" s="24" t="s">
        <v>5104</v>
      </c>
      <c r="K2199" s="63">
        <f t="shared" si="619"/>
        <v>45901</v>
      </c>
      <c r="L2199" s="55">
        <f t="shared" si="620"/>
        <v>0.04</v>
      </c>
      <c r="M2199" s="76">
        <v>0.22500000000000001</v>
      </c>
      <c r="N2199" s="62">
        <v>45901</v>
      </c>
      <c r="O2199" s="62">
        <v>46265</v>
      </c>
      <c r="P2199" s="63"/>
      <c r="Q2199" s="63"/>
      <c r="R2199" s="78">
        <v>1</v>
      </c>
      <c r="S2199" s="63" t="str">
        <f>VLOOKUP(R2199,SA!$B$3:$C$11,2,1)</f>
        <v>0-25</v>
      </c>
      <c r="T2199" s="38" t="s">
        <v>97</v>
      </c>
      <c r="U2199" s="24" t="s">
        <v>5745</v>
      </c>
      <c r="V2199" s="24">
        <v>400000</v>
      </c>
      <c r="W2199" s="39">
        <f t="shared" si="621"/>
        <v>0</v>
      </c>
      <c r="X2199" s="29">
        <f t="shared" si="622"/>
        <v>0</v>
      </c>
      <c r="Y2199" s="40">
        <f t="shared" si="623"/>
        <v>365</v>
      </c>
      <c r="Z2199" s="38">
        <f t="shared" si="624"/>
        <v>46081</v>
      </c>
      <c r="AA2199" s="41">
        <f t="shared" si="625"/>
        <v>181</v>
      </c>
      <c r="AB2199" s="24" t="s">
        <v>113</v>
      </c>
      <c r="AC2199" s="41">
        <f t="shared" si="626"/>
        <v>4043.8364000000001</v>
      </c>
      <c r="AD2199" s="41">
        <v>1</v>
      </c>
      <c r="AE2199" s="72">
        <f>INDEX(SA!$C$2:$G$11,MATCH(Details!S2199,SA!$C$2:$C$11,0),MATCH(Details!V2199,SA!$C$2:$G$2,0))*Y2199/(F2199-E2199+1)</f>
        <v>3426.98</v>
      </c>
      <c r="AF2199" s="41">
        <f t="shared" si="627"/>
        <v>0</v>
      </c>
      <c r="AG2199" s="41">
        <f t="shared" si="628"/>
        <v>0</v>
      </c>
      <c r="AH2199" s="41">
        <f t="shared" si="629"/>
        <v>616.85640000000001</v>
      </c>
      <c r="AI2199" s="60">
        <f t="shared" si="630"/>
        <v>137.07920000000001</v>
      </c>
      <c r="AJ2199" s="60">
        <f t="shared" si="631"/>
        <v>771.07050000000004</v>
      </c>
      <c r="AK2199" s="60">
        <f t="shared" si="632"/>
        <v>1699.4065205479453</v>
      </c>
      <c r="AL2199" s="60">
        <f t="shared" si="633"/>
        <v>1249.0637926027398</v>
      </c>
      <c r="AM2199" s="41">
        <f t="shared" si="634"/>
        <v>1269.7665073972601</v>
      </c>
      <c r="AN2199" s="42">
        <f t="shared" si="635"/>
        <v>45715</v>
      </c>
      <c r="AO2199" s="43">
        <f t="shared" si="636"/>
        <v>3426.98</v>
      </c>
    </row>
    <row r="2200" spans="1:41" s="24" customFormat="1" ht="15.75" customHeight="1" x14ac:dyDescent="0.35">
      <c r="A2200" s="36" t="s">
        <v>27</v>
      </c>
      <c r="B2200" s="36">
        <v>202509</v>
      </c>
      <c r="C2200" s="24" t="s">
        <v>736</v>
      </c>
      <c r="D2200" s="24" t="s">
        <v>119</v>
      </c>
      <c r="E2200" s="62">
        <v>45901</v>
      </c>
      <c r="F2200" s="62">
        <v>46265</v>
      </c>
      <c r="G2200" s="37" t="s">
        <v>2417</v>
      </c>
      <c r="H2200" s="36">
        <v>652531</v>
      </c>
      <c r="I2200" s="63">
        <v>19603</v>
      </c>
      <c r="J2200" s="24" t="s">
        <v>5105</v>
      </c>
      <c r="K2200" s="63">
        <f t="shared" si="619"/>
        <v>45901</v>
      </c>
      <c r="L2200" s="55">
        <f t="shared" si="620"/>
        <v>0.04</v>
      </c>
      <c r="M2200" s="76">
        <v>0.22500000000000001</v>
      </c>
      <c r="N2200" s="62">
        <v>45901</v>
      </c>
      <c r="O2200" s="62">
        <v>46265</v>
      </c>
      <c r="P2200" s="63"/>
      <c r="Q2200" s="63"/>
      <c r="R2200" s="78">
        <v>72</v>
      </c>
      <c r="S2200" s="63" t="str">
        <f>VLOOKUP(R2200,SA!$B$3:$C$11,2,1)</f>
        <v>71-75</v>
      </c>
      <c r="T2200" s="38" t="s">
        <v>97</v>
      </c>
      <c r="U2200" s="24" t="s">
        <v>5744</v>
      </c>
      <c r="V2200" s="24">
        <v>400000</v>
      </c>
      <c r="W2200" s="39">
        <f t="shared" si="621"/>
        <v>0</v>
      </c>
      <c r="X2200" s="29">
        <f t="shared" si="622"/>
        <v>0</v>
      </c>
      <c r="Y2200" s="40">
        <f t="shared" si="623"/>
        <v>365</v>
      </c>
      <c r="Z2200" s="38">
        <f t="shared" si="624"/>
        <v>46081</v>
      </c>
      <c r="AA2200" s="41">
        <f t="shared" si="625"/>
        <v>181</v>
      </c>
      <c r="AB2200" s="24" t="s">
        <v>113</v>
      </c>
      <c r="AC2200" s="41">
        <f t="shared" si="626"/>
        <v>21578.034600000003</v>
      </c>
      <c r="AD2200" s="41">
        <v>1</v>
      </c>
      <c r="AE2200" s="72">
        <f>INDEX(SA!$C$2:$G$11,MATCH(Details!S2200,SA!$C$2:$C$11,0),MATCH(Details!V2200,SA!$C$2:$G$2,0))*Y2200/(F2200-E2200+1)</f>
        <v>18286.47</v>
      </c>
      <c r="AF2200" s="41">
        <f t="shared" si="627"/>
        <v>0</v>
      </c>
      <c r="AG2200" s="41">
        <f t="shared" si="628"/>
        <v>0</v>
      </c>
      <c r="AH2200" s="41">
        <f t="shared" si="629"/>
        <v>3291.5646000000002</v>
      </c>
      <c r="AI2200" s="60">
        <f t="shared" si="630"/>
        <v>731.45880000000011</v>
      </c>
      <c r="AJ2200" s="60">
        <f t="shared" si="631"/>
        <v>4114.4557500000001</v>
      </c>
      <c r="AK2200" s="60">
        <f t="shared" si="632"/>
        <v>9068.0851232876721</v>
      </c>
      <c r="AL2200" s="60">
        <f t="shared" si="633"/>
        <v>6665.0425656164389</v>
      </c>
      <c r="AM2200" s="41">
        <f t="shared" si="634"/>
        <v>6775.5128843835619</v>
      </c>
      <c r="AN2200" s="42">
        <f t="shared" si="635"/>
        <v>45715</v>
      </c>
      <c r="AO2200" s="43">
        <f t="shared" si="636"/>
        <v>18286.47</v>
      </c>
    </row>
    <row r="2201" spans="1:41" s="24" customFormat="1" ht="15.75" customHeight="1" x14ac:dyDescent="0.35">
      <c r="A2201" s="36" t="s">
        <v>27</v>
      </c>
      <c r="B2201" s="36">
        <v>202509</v>
      </c>
      <c r="C2201" s="24" t="s">
        <v>736</v>
      </c>
      <c r="D2201" s="24" t="s">
        <v>119</v>
      </c>
      <c r="E2201" s="62">
        <v>45901</v>
      </c>
      <c r="F2201" s="62">
        <v>46265</v>
      </c>
      <c r="G2201" s="37" t="s">
        <v>2418</v>
      </c>
      <c r="H2201" s="36">
        <v>652532</v>
      </c>
      <c r="I2201" s="63">
        <v>25948</v>
      </c>
      <c r="J2201" s="24" t="s">
        <v>5106</v>
      </c>
      <c r="K2201" s="63">
        <f t="shared" si="619"/>
        <v>45901</v>
      </c>
      <c r="L2201" s="55">
        <f t="shared" si="620"/>
        <v>0.04</v>
      </c>
      <c r="M2201" s="76">
        <v>0.22500000000000001</v>
      </c>
      <c r="N2201" s="62">
        <v>45901</v>
      </c>
      <c r="O2201" s="62">
        <v>46265</v>
      </c>
      <c r="P2201" s="63"/>
      <c r="Q2201" s="63"/>
      <c r="R2201" s="78">
        <v>54</v>
      </c>
      <c r="S2201" s="63" t="str">
        <f>VLOOKUP(R2201,SA!$B$3:$C$11,2,1)</f>
        <v>46-55</v>
      </c>
      <c r="T2201" s="38" t="s">
        <v>97</v>
      </c>
      <c r="U2201" s="24" t="s">
        <v>5744</v>
      </c>
      <c r="V2201" s="24">
        <v>400000</v>
      </c>
      <c r="W2201" s="39">
        <f t="shared" si="621"/>
        <v>0</v>
      </c>
      <c r="X2201" s="29">
        <f t="shared" si="622"/>
        <v>0</v>
      </c>
      <c r="Y2201" s="40">
        <f t="shared" si="623"/>
        <v>365</v>
      </c>
      <c r="Z2201" s="38">
        <f t="shared" si="624"/>
        <v>46081</v>
      </c>
      <c r="AA2201" s="41">
        <f t="shared" si="625"/>
        <v>181</v>
      </c>
      <c r="AB2201" s="24" t="s">
        <v>113</v>
      </c>
      <c r="AC2201" s="41">
        <f t="shared" si="626"/>
        <v>8108.2165999999997</v>
      </c>
      <c r="AD2201" s="41">
        <v>1</v>
      </c>
      <c r="AE2201" s="72">
        <f>INDEX(SA!$C$2:$G$11,MATCH(Details!S2201,SA!$C$2:$C$11,0),MATCH(Details!V2201,SA!$C$2:$G$2,0))*Y2201/(F2201-E2201+1)</f>
        <v>6871.37</v>
      </c>
      <c r="AF2201" s="41">
        <f t="shared" si="627"/>
        <v>0</v>
      </c>
      <c r="AG2201" s="41">
        <f t="shared" si="628"/>
        <v>0</v>
      </c>
      <c r="AH2201" s="41">
        <f t="shared" si="629"/>
        <v>1236.8465999999999</v>
      </c>
      <c r="AI2201" s="60">
        <f t="shared" si="630"/>
        <v>274.85480000000001</v>
      </c>
      <c r="AJ2201" s="60">
        <f t="shared" si="631"/>
        <v>1546.05825</v>
      </c>
      <c r="AK2201" s="60">
        <f t="shared" si="632"/>
        <v>3407.446493150685</v>
      </c>
      <c r="AL2201" s="60">
        <f t="shared" si="633"/>
        <v>2504.4731724657536</v>
      </c>
      <c r="AM2201" s="41">
        <f t="shared" si="634"/>
        <v>2545.9837775342462</v>
      </c>
      <c r="AN2201" s="42">
        <f t="shared" si="635"/>
        <v>45715</v>
      </c>
      <c r="AO2201" s="43">
        <f t="shared" si="636"/>
        <v>6871.37</v>
      </c>
    </row>
    <row r="2202" spans="1:41" s="24" customFormat="1" ht="15.75" customHeight="1" x14ac:dyDescent="0.35">
      <c r="A2202" s="36" t="s">
        <v>27</v>
      </c>
      <c r="B2202" s="36">
        <v>202509</v>
      </c>
      <c r="C2202" s="24" t="s">
        <v>736</v>
      </c>
      <c r="D2202" s="24" t="s">
        <v>119</v>
      </c>
      <c r="E2202" s="62">
        <v>45901</v>
      </c>
      <c r="F2202" s="62">
        <v>46265</v>
      </c>
      <c r="G2202" s="37" t="s">
        <v>2419</v>
      </c>
      <c r="H2202" s="36">
        <v>652532</v>
      </c>
      <c r="I2202" s="63">
        <v>27133</v>
      </c>
      <c r="J2202" s="24" t="s">
        <v>5107</v>
      </c>
      <c r="K2202" s="63">
        <f t="shared" si="619"/>
        <v>45901</v>
      </c>
      <c r="L2202" s="55">
        <f t="shared" si="620"/>
        <v>0.04</v>
      </c>
      <c r="M2202" s="76">
        <v>0.22500000000000001</v>
      </c>
      <c r="N2202" s="62">
        <v>45901</v>
      </c>
      <c r="O2202" s="62">
        <v>46265</v>
      </c>
      <c r="P2202" s="63"/>
      <c r="Q2202" s="63"/>
      <c r="R2202" s="78">
        <v>51</v>
      </c>
      <c r="S2202" s="63" t="str">
        <f>VLOOKUP(R2202,SA!$B$3:$C$11,2,1)</f>
        <v>46-55</v>
      </c>
      <c r="T2202" s="38" t="s">
        <v>98</v>
      </c>
      <c r="U2202" s="24" t="s">
        <v>5747</v>
      </c>
      <c r="V2202" s="24">
        <v>400000</v>
      </c>
      <c r="W2202" s="39">
        <f t="shared" si="621"/>
        <v>0</v>
      </c>
      <c r="X2202" s="29">
        <f t="shared" si="622"/>
        <v>0</v>
      </c>
      <c r="Y2202" s="40">
        <f t="shared" si="623"/>
        <v>365</v>
      </c>
      <c r="Z2202" s="38">
        <f t="shared" si="624"/>
        <v>46081</v>
      </c>
      <c r="AA2202" s="41">
        <f t="shared" si="625"/>
        <v>181</v>
      </c>
      <c r="AB2202" s="24" t="s">
        <v>113</v>
      </c>
      <c r="AC2202" s="41">
        <f t="shared" si="626"/>
        <v>8108.2165999999997</v>
      </c>
      <c r="AD2202" s="41">
        <v>1</v>
      </c>
      <c r="AE2202" s="72">
        <f>INDEX(SA!$C$2:$G$11,MATCH(Details!S2202,SA!$C$2:$C$11,0),MATCH(Details!V2202,SA!$C$2:$G$2,0))*Y2202/(F2202-E2202+1)</f>
        <v>6871.37</v>
      </c>
      <c r="AF2202" s="41">
        <f t="shared" si="627"/>
        <v>0</v>
      </c>
      <c r="AG2202" s="41">
        <f t="shared" si="628"/>
        <v>0</v>
      </c>
      <c r="AH2202" s="41">
        <f t="shared" si="629"/>
        <v>1236.8465999999999</v>
      </c>
      <c r="AI2202" s="60">
        <f t="shared" si="630"/>
        <v>274.85480000000001</v>
      </c>
      <c r="AJ2202" s="60">
        <f t="shared" si="631"/>
        <v>1546.05825</v>
      </c>
      <c r="AK2202" s="60">
        <f t="shared" si="632"/>
        <v>3407.446493150685</v>
      </c>
      <c r="AL2202" s="60">
        <f t="shared" si="633"/>
        <v>2504.4731724657536</v>
      </c>
      <c r="AM2202" s="41">
        <f t="shared" si="634"/>
        <v>2545.9837775342462</v>
      </c>
      <c r="AN2202" s="42">
        <f t="shared" si="635"/>
        <v>45715</v>
      </c>
      <c r="AO2202" s="43">
        <f t="shared" si="636"/>
        <v>6871.37</v>
      </c>
    </row>
    <row r="2203" spans="1:41" s="24" customFormat="1" ht="15.75" customHeight="1" x14ac:dyDescent="0.35">
      <c r="A2203" s="36" t="s">
        <v>27</v>
      </c>
      <c r="B2203" s="36">
        <v>202509</v>
      </c>
      <c r="C2203" s="24" t="s">
        <v>736</v>
      </c>
      <c r="D2203" s="24" t="s">
        <v>119</v>
      </c>
      <c r="E2203" s="62">
        <v>45901</v>
      </c>
      <c r="F2203" s="62">
        <v>46265</v>
      </c>
      <c r="G2203" s="37" t="s">
        <v>615</v>
      </c>
      <c r="H2203" s="36">
        <v>652532</v>
      </c>
      <c r="I2203" s="63">
        <v>32979</v>
      </c>
      <c r="J2203" s="24" t="s">
        <v>5108</v>
      </c>
      <c r="K2203" s="63">
        <f t="shared" si="619"/>
        <v>45901</v>
      </c>
      <c r="L2203" s="55">
        <f t="shared" si="620"/>
        <v>0.04</v>
      </c>
      <c r="M2203" s="76">
        <v>0.22500000000000001</v>
      </c>
      <c r="N2203" s="62">
        <v>45901</v>
      </c>
      <c r="O2203" s="62">
        <v>46265</v>
      </c>
      <c r="P2203" s="63"/>
      <c r="Q2203" s="63"/>
      <c r="R2203" s="78">
        <v>35</v>
      </c>
      <c r="S2203" s="63" t="str">
        <f>VLOOKUP(R2203,SA!$B$3:$C$11,2,1)</f>
        <v>26-35</v>
      </c>
      <c r="T2203" s="38" t="s">
        <v>97</v>
      </c>
      <c r="U2203" s="24" t="s">
        <v>56</v>
      </c>
      <c r="V2203" s="24">
        <v>400000</v>
      </c>
      <c r="W2203" s="39">
        <f t="shared" si="621"/>
        <v>400000</v>
      </c>
      <c r="X2203" s="29">
        <f t="shared" si="622"/>
        <v>1</v>
      </c>
      <c r="Y2203" s="40">
        <f t="shared" si="623"/>
        <v>365</v>
      </c>
      <c r="Z2203" s="38">
        <f t="shared" si="624"/>
        <v>46081</v>
      </c>
      <c r="AA2203" s="41">
        <f t="shared" si="625"/>
        <v>181</v>
      </c>
      <c r="AB2203" s="24" t="s">
        <v>113</v>
      </c>
      <c r="AC2203" s="41">
        <f t="shared" si="626"/>
        <v>4533.0290000000005</v>
      </c>
      <c r="AD2203" s="41">
        <v>1</v>
      </c>
      <c r="AE2203" s="72">
        <f>INDEX(SA!$C$2:$G$11,MATCH(Details!S2203,SA!$C$2:$C$11,0),MATCH(Details!V2203,SA!$C$2:$G$2,0))*Y2203/(F2203-E2203+1)</f>
        <v>3841.55</v>
      </c>
      <c r="AF2203" s="41">
        <f t="shared" si="627"/>
        <v>0</v>
      </c>
      <c r="AG2203" s="41">
        <f t="shared" si="628"/>
        <v>0</v>
      </c>
      <c r="AH2203" s="41">
        <f t="shared" si="629"/>
        <v>691.47900000000004</v>
      </c>
      <c r="AI2203" s="60">
        <f t="shared" si="630"/>
        <v>153.66200000000001</v>
      </c>
      <c r="AJ2203" s="60">
        <f t="shared" si="631"/>
        <v>864.34875000000011</v>
      </c>
      <c r="AK2203" s="60">
        <f t="shared" si="632"/>
        <v>1904.9878082191783</v>
      </c>
      <c r="AL2203" s="60">
        <f t="shared" si="633"/>
        <v>1400.1660390410959</v>
      </c>
      <c r="AM2203" s="41">
        <f t="shared" si="634"/>
        <v>1423.3732109589046</v>
      </c>
      <c r="AN2203" s="42">
        <f t="shared" si="635"/>
        <v>45715</v>
      </c>
      <c r="AO2203" s="43">
        <f t="shared" si="636"/>
        <v>3841.55</v>
      </c>
    </row>
    <row r="2204" spans="1:41" s="24" customFormat="1" ht="15.75" customHeight="1" x14ac:dyDescent="0.35">
      <c r="A2204" s="36" t="s">
        <v>27</v>
      </c>
      <c r="B2204" s="36">
        <v>202509</v>
      </c>
      <c r="C2204" s="24" t="s">
        <v>736</v>
      </c>
      <c r="D2204" s="24" t="s">
        <v>119</v>
      </c>
      <c r="E2204" s="62">
        <v>45901</v>
      </c>
      <c r="F2204" s="62">
        <v>46265</v>
      </c>
      <c r="G2204" s="37" t="s">
        <v>2420</v>
      </c>
      <c r="H2204" s="36">
        <v>652532</v>
      </c>
      <c r="I2204" s="63">
        <v>35136</v>
      </c>
      <c r="J2204" s="24" t="s">
        <v>5109</v>
      </c>
      <c r="K2204" s="63">
        <f t="shared" si="619"/>
        <v>45901</v>
      </c>
      <c r="L2204" s="55">
        <f t="shared" si="620"/>
        <v>0.04</v>
      </c>
      <c r="M2204" s="76">
        <v>0.22500000000000001</v>
      </c>
      <c r="N2204" s="62">
        <v>45901</v>
      </c>
      <c r="O2204" s="62">
        <v>46265</v>
      </c>
      <c r="P2204" s="63"/>
      <c r="Q2204" s="63"/>
      <c r="R2204" s="78">
        <v>29</v>
      </c>
      <c r="S2204" s="63" t="str">
        <f>VLOOKUP(R2204,SA!$B$3:$C$11,2,1)</f>
        <v>26-35</v>
      </c>
      <c r="T2204" s="38" t="s">
        <v>98</v>
      </c>
      <c r="U2204" s="24" t="s">
        <v>5743</v>
      </c>
      <c r="V2204" s="24">
        <v>400000</v>
      </c>
      <c r="W2204" s="39">
        <f t="shared" si="621"/>
        <v>0</v>
      </c>
      <c r="X2204" s="29">
        <f t="shared" si="622"/>
        <v>0</v>
      </c>
      <c r="Y2204" s="40">
        <f t="shared" si="623"/>
        <v>365</v>
      </c>
      <c r="Z2204" s="38">
        <f t="shared" si="624"/>
        <v>46081</v>
      </c>
      <c r="AA2204" s="41">
        <f t="shared" si="625"/>
        <v>181</v>
      </c>
      <c r="AB2204" s="24" t="s">
        <v>113</v>
      </c>
      <c r="AC2204" s="41">
        <f t="shared" si="626"/>
        <v>4533.0290000000005</v>
      </c>
      <c r="AD2204" s="41">
        <v>1</v>
      </c>
      <c r="AE2204" s="72">
        <f>INDEX(SA!$C$2:$G$11,MATCH(Details!S2204,SA!$C$2:$C$11,0),MATCH(Details!V2204,SA!$C$2:$G$2,0))*Y2204/(F2204-E2204+1)</f>
        <v>3841.55</v>
      </c>
      <c r="AF2204" s="41">
        <f t="shared" si="627"/>
        <v>0</v>
      </c>
      <c r="AG2204" s="41">
        <f t="shared" si="628"/>
        <v>0</v>
      </c>
      <c r="AH2204" s="41">
        <f t="shared" si="629"/>
        <v>691.47900000000004</v>
      </c>
      <c r="AI2204" s="60">
        <f t="shared" si="630"/>
        <v>153.66200000000001</v>
      </c>
      <c r="AJ2204" s="60">
        <f t="shared" si="631"/>
        <v>864.34875000000011</v>
      </c>
      <c r="AK2204" s="60">
        <f t="shared" si="632"/>
        <v>1904.9878082191783</v>
      </c>
      <c r="AL2204" s="60">
        <f t="shared" si="633"/>
        <v>1400.1660390410959</v>
      </c>
      <c r="AM2204" s="41">
        <f t="shared" si="634"/>
        <v>1423.3732109589046</v>
      </c>
      <c r="AN2204" s="42">
        <f t="shared" si="635"/>
        <v>45715</v>
      </c>
      <c r="AO2204" s="43">
        <f t="shared" si="636"/>
        <v>3841.55</v>
      </c>
    </row>
    <row r="2205" spans="1:41" s="24" customFormat="1" ht="15.75" customHeight="1" x14ac:dyDescent="0.35">
      <c r="A2205" s="36" t="s">
        <v>27</v>
      </c>
      <c r="B2205" s="36">
        <v>202509</v>
      </c>
      <c r="C2205" s="24" t="s">
        <v>736</v>
      </c>
      <c r="D2205" s="24" t="s">
        <v>119</v>
      </c>
      <c r="E2205" s="62">
        <v>45901</v>
      </c>
      <c r="F2205" s="62">
        <v>46265</v>
      </c>
      <c r="G2205" s="37" t="s">
        <v>6222</v>
      </c>
      <c r="H2205" s="36">
        <v>652533</v>
      </c>
      <c r="I2205" s="63">
        <v>23107</v>
      </c>
      <c r="J2205" s="24" t="s">
        <v>5110</v>
      </c>
      <c r="K2205" s="63">
        <f t="shared" si="619"/>
        <v>45901</v>
      </c>
      <c r="L2205" s="55">
        <f t="shared" si="620"/>
        <v>0.04</v>
      </c>
      <c r="M2205" s="76">
        <v>0.22500000000000001</v>
      </c>
      <c r="N2205" s="62">
        <v>45901</v>
      </c>
      <c r="O2205" s="62">
        <v>46265</v>
      </c>
      <c r="P2205" s="63"/>
      <c r="Q2205" s="63"/>
      <c r="R2205" s="78">
        <v>62</v>
      </c>
      <c r="S2205" s="63" t="str">
        <f>VLOOKUP(R2205,SA!$B$3:$C$11,2,1)</f>
        <v>56-65</v>
      </c>
      <c r="T2205" s="38" t="s">
        <v>97</v>
      </c>
      <c r="U2205" s="24" t="s">
        <v>5744</v>
      </c>
      <c r="V2205" s="24">
        <v>400000</v>
      </c>
      <c r="W2205" s="39">
        <f t="shared" si="621"/>
        <v>0</v>
      </c>
      <c r="X2205" s="29">
        <f t="shared" si="622"/>
        <v>0</v>
      </c>
      <c r="Y2205" s="40">
        <f t="shared" si="623"/>
        <v>365</v>
      </c>
      <c r="Z2205" s="38">
        <f t="shared" si="624"/>
        <v>46081</v>
      </c>
      <c r="AA2205" s="41">
        <f t="shared" si="625"/>
        <v>181</v>
      </c>
      <c r="AB2205" s="24" t="s">
        <v>113</v>
      </c>
      <c r="AC2205" s="41">
        <f t="shared" si="626"/>
        <v>11909.7282</v>
      </c>
      <c r="AD2205" s="41">
        <v>1</v>
      </c>
      <c r="AE2205" s="72">
        <f>INDEX(SA!$C$2:$G$11,MATCH(Details!S2205,SA!$C$2:$C$11,0),MATCH(Details!V2205,SA!$C$2:$G$2,0))*Y2205/(F2205-E2205+1)</f>
        <v>10092.99</v>
      </c>
      <c r="AF2205" s="41">
        <f t="shared" si="627"/>
        <v>0</v>
      </c>
      <c r="AG2205" s="41">
        <f t="shared" si="628"/>
        <v>0</v>
      </c>
      <c r="AH2205" s="41">
        <f t="shared" si="629"/>
        <v>1816.7382</v>
      </c>
      <c r="AI2205" s="60">
        <f t="shared" si="630"/>
        <v>403.71960000000001</v>
      </c>
      <c r="AJ2205" s="60">
        <f t="shared" si="631"/>
        <v>2270.9227500000002</v>
      </c>
      <c r="AK2205" s="60">
        <f t="shared" si="632"/>
        <v>5005.0169589041097</v>
      </c>
      <c r="AL2205" s="60">
        <f t="shared" si="633"/>
        <v>3678.6874647945206</v>
      </c>
      <c r="AM2205" s="41">
        <f t="shared" si="634"/>
        <v>3739.6601852054787</v>
      </c>
      <c r="AN2205" s="42">
        <f t="shared" si="635"/>
        <v>45715</v>
      </c>
      <c r="AO2205" s="43">
        <f t="shared" si="636"/>
        <v>10092.99</v>
      </c>
    </row>
    <row r="2206" spans="1:41" s="24" customFormat="1" ht="15.75" customHeight="1" x14ac:dyDescent="0.35">
      <c r="A2206" s="36" t="s">
        <v>27</v>
      </c>
      <c r="B2206" s="36">
        <v>202509</v>
      </c>
      <c r="C2206" s="24" t="s">
        <v>736</v>
      </c>
      <c r="D2206" s="24" t="s">
        <v>119</v>
      </c>
      <c r="E2206" s="62">
        <v>45901</v>
      </c>
      <c r="F2206" s="62">
        <v>46265</v>
      </c>
      <c r="G2206" s="37" t="s">
        <v>2421</v>
      </c>
      <c r="H2206" s="36">
        <v>652533</v>
      </c>
      <c r="I2206" s="63">
        <v>25901</v>
      </c>
      <c r="J2206" s="24" t="s">
        <v>5111</v>
      </c>
      <c r="K2206" s="63">
        <f t="shared" si="619"/>
        <v>45901</v>
      </c>
      <c r="L2206" s="55">
        <f t="shared" si="620"/>
        <v>0.04</v>
      </c>
      <c r="M2206" s="76">
        <v>0.22500000000000001</v>
      </c>
      <c r="N2206" s="62">
        <v>45901</v>
      </c>
      <c r="O2206" s="62">
        <v>46265</v>
      </c>
      <c r="P2206" s="63"/>
      <c r="Q2206" s="63"/>
      <c r="R2206" s="78">
        <v>54</v>
      </c>
      <c r="S2206" s="63" t="str">
        <f>VLOOKUP(R2206,SA!$B$3:$C$11,2,1)</f>
        <v>46-55</v>
      </c>
      <c r="T2206" s="38" t="s">
        <v>98</v>
      </c>
      <c r="U2206" s="24" t="s">
        <v>5747</v>
      </c>
      <c r="V2206" s="24">
        <v>400000</v>
      </c>
      <c r="W2206" s="39">
        <f t="shared" si="621"/>
        <v>0</v>
      </c>
      <c r="X2206" s="29">
        <f t="shared" si="622"/>
        <v>0</v>
      </c>
      <c r="Y2206" s="40">
        <f t="shared" si="623"/>
        <v>365</v>
      </c>
      <c r="Z2206" s="38">
        <f t="shared" si="624"/>
        <v>46081</v>
      </c>
      <c r="AA2206" s="41">
        <f t="shared" si="625"/>
        <v>181</v>
      </c>
      <c r="AB2206" s="24" t="s">
        <v>113</v>
      </c>
      <c r="AC2206" s="41">
        <f t="shared" si="626"/>
        <v>8108.2165999999997</v>
      </c>
      <c r="AD2206" s="41">
        <v>1</v>
      </c>
      <c r="AE2206" s="72">
        <f>INDEX(SA!$C$2:$G$11,MATCH(Details!S2206,SA!$C$2:$C$11,0),MATCH(Details!V2206,SA!$C$2:$G$2,0))*Y2206/(F2206-E2206+1)</f>
        <v>6871.37</v>
      </c>
      <c r="AF2206" s="41">
        <f t="shared" si="627"/>
        <v>0</v>
      </c>
      <c r="AG2206" s="41">
        <f t="shared" si="628"/>
        <v>0</v>
      </c>
      <c r="AH2206" s="41">
        <f t="shared" si="629"/>
        <v>1236.8465999999999</v>
      </c>
      <c r="AI2206" s="60">
        <f t="shared" si="630"/>
        <v>274.85480000000001</v>
      </c>
      <c r="AJ2206" s="60">
        <f t="shared" si="631"/>
        <v>1546.05825</v>
      </c>
      <c r="AK2206" s="60">
        <f t="shared" si="632"/>
        <v>3407.446493150685</v>
      </c>
      <c r="AL2206" s="60">
        <f t="shared" si="633"/>
        <v>2504.4731724657536</v>
      </c>
      <c r="AM2206" s="41">
        <f t="shared" si="634"/>
        <v>2545.9837775342462</v>
      </c>
      <c r="AN2206" s="42">
        <f t="shared" si="635"/>
        <v>45715</v>
      </c>
      <c r="AO2206" s="43">
        <f t="shared" si="636"/>
        <v>6871.37</v>
      </c>
    </row>
    <row r="2207" spans="1:41" s="24" customFormat="1" ht="15.75" customHeight="1" x14ac:dyDescent="0.35">
      <c r="A2207" s="36" t="s">
        <v>27</v>
      </c>
      <c r="B2207" s="36">
        <v>202509</v>
      </c>
      <c r="C2207" s="24" t="s">
        <v>736</v>
      </c>
      <c r="D2207" s="24" t="s">
        <v>119</v>
      </c>
      <c r="E2207" s="62">
        <v>45901</v>
      </c>
      <c r="F2207" s="62">
        <v>46265</v>
      </c>
      <c r="G2207" s="37" t="s">
        <v>616</v>
      </c>
      <c r="H2207" s="36">
        <v>652533</v>
      </c>
      <c r="I2207" s="63">
        <v>35879</v>
      </c>
      <c r="J2207" s="24" t="s">
        <v>5112</v>
      </c>
      <c r="K2207" s="63">
        <f t="shared" si="619"/>
        <v>45901</v>
      </c>
      <c r="L2207" s="55">
        <f t="shared" si="620"/>
        <v>0.04</v>
      </c>
      <c r="M2207" s="76">
        <v>0.22500000000000001</v>
      </c>
      <c r="N2207" s="62">
        <v>45901</v>
      </c>
      <c r="O2207" s="62">
        <v>46265</v>
      </c>
      <c r="P2207" s="63"/>
      <c r="Q2207" s="63"/>
      <c r="R2207" s="78">
        <v>27</v>
      </c>
      <c r="S2207" s="63" t="str">
        <f>VLOOKUP(R2207,SA!$B$3:$C$11,2,1)</f>
        <v>26-35</v>
      </c>
      <c r="T2207" s="38" t="s">
        <v>97</v>
      </c>
      <c r="U2207" s="24" t="s">
        <v>56</v>
      </c>
      <c r="V2207" s="24">
        <v>400000</v>
      </c>
      <c r="W2207" s="39">
        <f t="shared" si="621"/>
        <v>400000</v>
      </c>
      <c r="X2207" s="29">
        <f t="shared" si="622"/>
        <v>1</v>
      </c>
      <c r="Y2207" s="40">
        <f t="shared" si="623"/>
        <v>365</v>
      </c>
      <c r="Z2207" s="38">
        <f t="shared" si="624"/>
        <v>46081</v>
      </c>
      <c r="AA2207" s="41">
        <f t="shared" si="625"/>
        <v>181</v>
      </c>
      <c r="AB2207" s="24" t="s">
        <v>113</v>
      </c>
      <c r="AC2207" s="41">
        <f t="shared" si="626"/>
        <v>4533.0290000000005</v>
      </c>
      <c r="AD2207" s="41">
        <v>1</v>
      </c>
      <c r="AE2207" s="72">
        <f>INDEX(SA!$C$2:$G$11,MATCH(Details!S2207,SA!$C$2:$C$11,0),MATCH(Details!V2207,SA!$C$2:$G$2,0))*Y2207/(F2207-E2207+1)</f>
        <v>3841.55</v>
      </c>
      <c r="AF2207" s="41">
        <f t="shared" si="627"/>
        <v>0</v>
      </c>
      <c r="AG2207" s="41">
        <f t="shared" si="628"/>
        <v>0</v>
      </c>
      <c r="AH2207" s="41">
        <f t="shared" si="629"/>
        <v>691.47900000000004</v>
      </c>
      <c r="AI2207" s="60">
        <f t="shared" si="630"/>
        <v>153.66200000000001</v>
      </c>
      <c r="AJ2207" s="60">
        <f t="shared" si="631"/>
        <v>864.34875000000011</v>
      </c>
      <c r="AK2207" s="60">
        <f t="shared" si="632"/>
        <v>1904.9878082191783</v>
      </c>
      <c r="AL2207" s="60">
        <f t="shared" si="633"/>
        <v>1400.1660390410959</v>
      </c>
      <c r="AM2207" s="41">
        <f t="shared" si="634"/>
        <v>1423.3732109589046</v>
      </c>
      <c r="AN2207" s="42">
        <f t="shared" si="635"/>
        <v>45715</v>
      </c>
      <c r="AO2207" s="43">
        <f t="shared" si="636"/>
        <v>3841.55</v>
      </c>
    </row>
    <row r="2208" spans="1:41" s="24" customFormat="1" ht="15.75" customHeight="1" x14ac:dyDescent="0.35">
      <c r="A2208" s="36" t="s">
        <v>27</v>
      </c>
      <c r="B2208" s="36">
        <v>202509</v>
      </c>
      <c r="C2208" s="24" t="s">
        <v>736</v>
      </c>
      <c r="D2208" s="24" t="s">
        <v>119</v>
      </c>
      <c r="E2208" s="62">
        <v>45901</v>
      </c>
      <c r="F2208" s="62">
        <v>46265</v>
      </c>
      <c r="G2208" s="37" t="s">
        <v>526</v>
      </c>
      <c r="H2208" s="36">
        <v>652534</v>
      </c>
      <c r="I2208" s="63">
        <v>28526</v>
      </c>
      <c r="J2208" s="24" t="s">
        <v>5113</v>
      </c>
      <c r="K2208" s="63">
        <f t="shared" si="619"/>
        <v>45901</v>
      </c>
      <c r="L2208" s="55">
        <f t="shared" si="620"/>
        <v>0.04</v>
      </c>
      <c r="M2208" s="76">
        <v>0.22500000000000001</v>
      </c>
      <c r="N2208" s="62">
        <v>45901</v>
      </c>
      <c r="O2208" s="62">
        <v>46265</v>
      </c>
      <c r="P2208" s="63"/>
      <c r="Q2208" s="63"/>
      <c r="R2208" s="78">
        <v>47</v>
      </c>
      <c r="S2208" s="63" t="str">
        <f>VLOOKUP(R2208,SA!$B$3:$C$11,2,1)</f>
        <v>46-55</v>
      </c>
      <c r="T2208" s="38" t="s">
        <v>97</v>
      </c>
      <c r="U2208" s="24" t="s">
        <v>5744</v>
      </c>
      <c r="V2208" s="24">
        <v>400000</v>
      </c>
      <c r="W2208" s="39">
        <f t="shared" si="621"/>
        <v>0</v>
      </c>
      <c r="X2208" s="29">
        <f t="shared" si="622"/>
        <v>0</v>
      </c>
      <c r="Y2208" s="40">
        <f t="shared" si="623"/>
        <v>365</v>
      </c>
      <c r="Z2208" s="38">
        <f t="shared" si="624"/>
        <v>46081</v>
      </c>
      <c r="AA2208" s="41">
        <f t="shared" si="625"/>
        <v>181</v>
      </c>
      <c r="AB2208" s="24" t="s">
        <v>113</v>
      </c>
      <c r="AC2208" s="41">
        <f t="shared" si="626"/>
        <v>8108.2165999999997</v>
      </c>
      <c r="AD2208" s="41">
        <v>1</v>
      </c>
      <c r="AE2208" s="72">
        <f>INDEX(SA!$C$2:$G$11,MATCH(Details!S2208,SA!$C$2:$C$11,0),MATCH(Details!V2208,SA!$C$2:$G$2,0))*Y2208/(F2208-E2208+1)</f>
        <v>6871.37</v>
      </c>
      <c r="AF2208" s="41">
        <f t="shared" si="627"/>
        <v>0</v>
      </c>
      <c r="AG2208" s="41">
        <f t="shared" si="628"/>
        <v>0</v>
      </c>
      <c r="AH2208" s="41">
        <f t="shared" si="629"/>
        <v>1236.8465999999999</v>
      </c>
      <c r="AI2208" s="60">
        <f t="shared" si="630"/>
        <v>274.85480000000001</v>
      </c>
      <c r="AJ2208" s="60">
        <f t="shared" si="631"/>
        <v>1546.05825</v>
      </c>
      <c r="AK2208" s="60">
        <f t="shared" si="632"/>
        <v>3407.446493150685</v>
      </c>
      <c r="AL2208" s="60">
        <f t="shared" si="633"/>
        <v>2504.4731724657536</v>
      </c>
      <c r="AM2208" s="41">
        <f t="shared" si="634"/>
        <v>2545.9837775342462</v>
      </c>
      <c r="AN2208" s="42">
        <f t="shared" si="635"/>
        <v>45715</v>
      </c>
      <c r="AO2208" s="43">
        <f t="shared" si="636"/>
        <v>6871.37</v>
      </c>
    </row>
    <row r="2209" spans="1:41" s="24" customFormat="1" ht="15.75" customHeight="1" x14ac:dyDescent="0.35">
      <c r="A2209" s="36" t="s">
        <v>27</v>
      </c>
      <c r="B2209" s="36">
        <v>202509</v>
      </c>
      <c r="C2209" s="24" t="s">
        <v>736</v>
      </c>
      <c r="D2209" s="24" t="s">
        <v>119</v>
      </c>
      <c r="E2209" s="62">
        <v>45901</v>
      </c>
      <c r="F2209" s="62">
        <v>46265</v>
      </c>
      <c r="G2209" s="37" t="s">
        <v>2422</v>
      </c>
      <c r="H2209" s="36">
        <v>652534</v>
      </c>
      <c r="I2209" s="63">
        <v>29752</v>
      </c>
      <c r="J2209" s="24" t="s">
        <v>5114</v>
      </c>
      <c r="K2209" s="63">
        <f t="shared" si="619"/>
        <v>45901</v>
      </c>
      <c r="L2209" s="55">
        <f t="shared" si="620"/>
        <v>0.04</v>
      </c>
      <c r="M2209" s="76">
        <v>0.22500000000000001</v>
      </c>
      <c r="N2209" s="62">
        <v>45901</v>
      </c>
      <c r="O2209" s="62">
        <v>46265</v>
      </c>
      <c r="P2209" s="63"/>
      <c r="Q2209" s="63"/>
      <c r="R2209" s="78">
        <v>44</v>
      </c>
      <c r="S2209" s="63" t="str">
        <f>VLOOKUP(R2209,SA!$B$3:$C$11,2,1)</f>
        <v>36-45</v>
      </c>
      <c r="T2209" s="38" t="s">
        <v>98</v>
      </c>
      <c r="U2209" s="24" t="s">
        <v>5747</v>
      </c>
      <c r="V2209" s="24">
        <v>400000</v>
      </c>
      <c r="W2209" s="39">
        <f t="shared" si="621"/>
        <v>0</v>
      </c>
      <c r="X2209" s="29">
        <f t="shared" si="622"/>
        <v>0</v>
      </c>
      <c r="Y2209" s="40">
        <f t="shared" si="623"/>
        <v>365</v>
      </c>
      <c r="Z2209" s="38">
        <f t="shared" si="624"/>
        <v>46081</v>
      </c>
      <c r="AA2209" s="41">
        <f t="shared" si="625"/>
        <v>181</v>
      </c>
      <c r="AB2209" s="24" t="s">
        <v>113</v>
      </c>
      <c r="AC2209" s="41">
        <f t="shared" si="626"/>
        <v>5496.5225999999993</v>
      </c>
      <c r="AD2209" s="41">
        <v>1</v>
      </c>
      <c r="AE2209" s="72">
        <f>INDEX(SA!$C$2:$G$11,MATCH(Details!S2209,SA!$C$2:$C$11,0),MATCH(Details!V2209,SA!$C$2:$G$2,0))*Y2209/(F2209-E2209+1)</f>
        <v>4658.07</v>
      </c>
      <c r="AF2209" s="41">
        <f t="shared" si="627"/>
        <v>0</v>
      </c>
      <c r="AG2209" s="41">
        <f t="shared" si="628"/>
        <v>0</v>
      </c>
      <c r="AH2209" s="41">
        <f t="shared" si="629"/>
        <v>838.45259999999996</v>
      </c>
      <c r="AI2209" s="60">
        <f t="shared" si="630"/>
        <v>186.3228</v>
      </c>
      <c r="AJ2209" s="60">
        <f t="shared" si="631"/>
        <v>1048.06575</v>
      </c>
      <c r="AK2209" s="60">
        <f t="shared" si="632"/>
        <v>2309.8922465753421</v>
      </c>
      <c r="AL2209" s="60">
        <f t="shared" si="633"/>
        <v>1697.7708012328765</v>
      </c>
      <c r="AM2209" s="41">
        <f t="shared" si="634"/>
        <v>1725.9106487671231</v>
      </c>
      <c r="AN2209" s="42">
        <f t="shared" si="635"/>
        <v>45715</v>
      </c>
      <c r="AO2209" s="43">
        <f t="shared" si="636"/>
        <v>4658.07</v>
      </c>
    </row>
    <row r="2210" spans="1:41" s="24" customFormat="1" ht="15.75" customHeight="1" x14ac:dyDescent="0.35">
      <c r="A2210" s="36" t="s">
        <v>27</v>
      </c>
      <c r="B2210" s="36">
        <v>202509</v>
      </c>
      <c r="C2210" s="24" t="s">
        <v>736</v>
      </c>
      <c r="D2210" s="24" t="s">
        <v>119</v>
      </c>
      <c r="E2210" s="62">
        <v>45901</v>
      </c>
      <c r="F2210" s="62">
        <v>46265</v>
      </c>
      <c r="G2210" s="37" t="s">
        <v>635</v>
      </c>
      <c r="H2210" s="36">
        <v>652534</v>
      </c>
      <c r="I2210" s="63">
        <v>37731</v>
      </c>
      <c r="J2210" s="24" t="s">
        <v>5115</v>
      </c>
      <c r="K2210" s="63">
        <f t="shared" si="619"/>
        <v>45901</v>
      </c>
      <c r="L2210" s="55">
        <f t="shared" si="620"/>
        <v>0.04</v>
      </c>
      <c r="M2210" s="76">
        <v>0.22500000000000001</v>
      </c>
      <c r="N2210" s="62">
        <v>45901</v>
      </c>
      <c r="O2210" s="62">
        <v>46265</v>
      </c>
      <c r="P2210" s="63"/>
      <c r="Q2210" s="63"/>
      <c r="R2210" s="78">
        <v>22</v>
      </c>
      <c r="S2210" s="63" t="str">
        <f>VLOOKUP(R2210,SA!$B$3:$C$11,2,1)</f>
        <v>0-25</v>
      </c>
      <c r="T2210" s="38" t="s">
        <v>97</v>
      </c>
      <c r="U2210" s="24" t="s">
        <v>56</v>
      </c>
      <c r="V2210" s="24">
        <v>400000</v>
      </c>
      <c r="W2210" s="39">
        <f t="shared" si="621"/>
        <v>400000</v>
      </c>
      <c r="X2210" s="29">
        <f t="shared" si="622"/>
        <v>1</v>
      </c>
      <c r="Y2210" s="40">
        <f t="shared" si="623"/>
        <v>365</v>
      </c>
      <c r="Z2210" s="38">
        <f t="shared" si="624"/>
        <v>46081</v>
      </c>
      <c r="AA2210" s="41">
        <f t="shared" si="625"/>
        <v>181</v>
      </c>
      <c r="AB2210" s="24" t="s">
        <v>113</v>
      </c>
      <c r="AC2210" s="41">
        <f t="shared" si="626"/>
        <v>4043.8364000000001</v>
      </c>
      <c r="AD2210" s="41">
        <v>1</v>
      </c>
      <c r="AE2210" s="72">
        <f>INDEX(SA!$C$2:$G$11,MATCH(Details!S2210,SA!$C$2:$C$11,0),MATCH(Details!V2210,SA!$C$2:$G$2,0))*Y2210/(F2210-E2210+1)</f>
        <v>3426.98</v>
      </c>
      <c r="AF2210" s="41">
        <f t="shared" si="627"/>
        <v>0</v>
      </c>
      <c r="AG2210" s="41">
        <f t="shared" si="628"/>
        <v>0</v>
      </c>
      <c r="AH2210" s="41">
        <f t="shared" si="629"/>
        <v>616.85640000000001</v>
      </c>
      <c r="AI2210" s="60">
        <f t="shared" si="630"/>
        <v>137.07920000000001</v>
      </c>
      <c r="AJ2210" s="60">
        <f t="shared" si="631"/>
        <v>771.07050000000004</v>
      </c>
      <c r="AK2210" s="60">
        <f t="shared" si="632"/>
        <v>1699.4065205479453</v>
      </c>
      <c r="AL2210" s="60">
        <f t="shared" si="633"/>
        <v>1249.0637926027398</v>
      </c>
      <c r="AM2210" s="41">
        <f t="shared" si="634"/>
        <v>1269.7665073972601</v>
      </c>
      <c r="AN2210" s="42">
        <f t="shared" si="635"/>
        <v>45715</v>
      </c>
      <c r="AO2210" s="43">
        <f t="shared" si="636"/>
        <v>3426.98</v>
      </c>
    </row>
    <row r="2211" spans="1:41" s="24" customFormat="1" ht="15.75" customHeight="1" x14ac:dyDescent="0.35">
      <c r="A2211" s="36" t="s">
        <v>27</v>
      </c>
      <c r="B2211" s="36">
        <v>202509</v>
      </c>
      <c r="C2211" s="24" t="s">
        <v>736</v>
      </c>
      <c r="D2211" s="24" t="s">
        <v>119</v>
      </c>
      <c r="E2211" s="62">
        <v>45901</v>
      </c>
      <c r="F2211" s="62">
        <v>46265</v>
      </c>
      <c r="G2211" s="37" t="s">
        <v>2423</v>
      </c>
      <c r="H2211" s="36">
        <v>652535</v>
      </c>
      <c r="I2211" s="63">
        <v>31048</v>
      </c>
      <c r="J2211" s="24" t="s">
        <v>5116</v>
      </c>
      <c r="K2211" s="63">
        <f t="shared" si="619"/>
        <v>45901</v>
      </c>
      <c r="L2211" s="55">
        <f t="shared" si="620"/>
        <v>0.04</v>
      </c>
      <c r="M2211" s="76">
        <v>0.22500000000000001</v>
      </c>
      <c r="N2211" s="62">
        <v>45901</v>
      </c>
      <c r="O2211" s="62">
        <v>46265</v>
      </c>
      <c r="P2211" s="63"/>
      <c r="Q2211" s="63"/>
      <c r="R2211" s="78">
        <v>40</v>
      </c>
      <c r="S2211" s="63" t="str">
        <f>VLOOKUP(R2211,SA!$B$3:$C$11,2,1)</f>
        <v>36-45</v>
      </c>
      <c r="T2211" s="38" t="s">
        <v>98</v>
      </c>
      <c r="U2211" s="24" t="s">
        <v>5747</v>
      </c>
      <c r="V2211" s="24">
        <v>400000</v>
      </c>
      <c r="W2211" s="39">
        <f t="shared" si="621"/>
        <v>0</v>
      </c>
      <c r="X2211" s="29">
        <f t="shared" si="622"/>
        <v>0</v>
      </c>
      <c r="Y2211" s="40">
        <f t="shared" si="623"/>
        <v>365</v>
      </c>
      <c r="Z2211" s="38">
        <f t="shared" si="624"/>
        <v>46081</v>
      </c>
      <c r="AA2211" s="41">
        <f t="shared" si="625"/>
        <v>181</v>
      </c>
      <c r="AB2211" s="24" t="s">
        <v>113</v>
      </c>
      <c r="AC2211" s="41">
        <f t="shared" si="626"/>
        <v>5496.5225999999993</v>
      </c>
      <c r="AD2211" s="41">
        <v>1</v>
      </c>
      <c r="AE2211" s="72">
        <f>INDEX(SA!$C$2:$G$11,MATCH(Details!S2211,SA!$C$2:$C$11,0),MATCH(Details!V2211,SA!$C$2:$G$2,0))*Y2211/(F2211-E2211+1)</f>
        <v>4658.07</v>
      </c>
      <c r="AF2211" s="41">
        <f t="shared" si="627"/>
        <v>0</v>
      </c>
      <c r="AG2211" s="41">
        <f t="shared" si="628"/>
        <v>0</v>
      </c>
      <c r="AH2211" s="41">
        <f t="shared" si="629"/>
        <v>838.45259999999996</v>
      </c>
      <c r="AI2211" s="60">
        <f t="shared" si="630"/>
        <v>186.3228</v>
      </c>
      <c r="AJ2211" s="60">
        <f t="shared" si="631"/>
        <v>1048.06575</v>
      </c>
      <c r="AK2211" s="60">
        <f t="shared" si="632"/>
        <v>2309.8922465753421</v>
      </c>
      <c r="AL2211" s="60">
        <f t="shared" si="633"/>
        <v>1697.7708012328765</v>
      </c>
      <c r="AM2211" s="41">
        <f t="shared" si="634"/>
        <v>1725.9106487671231</v>
      </c>
      <c r="AN2211" s="42">
        <f t="shared" si="635"/>
        <v>45715</v>
      </c>
      <c r="AO2211" s="43">
        <f t="shared" si="636"/>
        <v>4658.07</v>
      </c>
    </row>
    <row r="2212" spans="1:41" s="24" customFormat="1" ht="15.75" customHeight="1" x14ac:dyDescent="0.35">
      <c r="A2212" s="36" t="s">
        <v>27</v>
      </c>
      <c r="B2212" s="36">
        <v>202509</v>
      </c>
      <c r="C2212" s="24" t="s">
        <v>736</v>
      </c>
      <c r="D2212" s="24" t="s">
        <v>119</v>
      </c>
      <c r="E2212" s="62">
        <v>45901</v>
      </c>
      <c r="F2212" s="62">
        <v>46265</v>
      </c>
      <c r="G2212" s="37" t="s">
        <v>2424</v>
      </c>
      <c r="H2212" s="36">
        <v>652535</v>
      </c>
      <c r="I2212" s="63">
        <v>27406</v>
      </c>
      <c r="J2212" s="24" t="s">
        <v>5117</v>
      </c>
      <c r="K2212" s="63">
        <f t="shared" si="619"/>
        <v>45901</v>
      </c>
      <c r="L2212" s="55">
        <f t="shared" si="620"/>
        <v>0.04</v>
      </c>
      <c r="M2212" s="76">
        <v>0.22500000000000001</v>
      </c>
      <c r="N2212" s="62">
        <v>45901</v>
      </c>
      <c r="O2212" s="62">
        <v>46265</v>
      </c>
      <c r="P2212" s="63"/>
      <c r="Q2212" s="63"/>
      <c r="R2212" s="78">
        <v>50</v>
      </c>
      <c r="S2212" s="63" t="str">
        <f>VLOOKUP(R2212,SA!$B$3:$C$11,2,1)</f>
        <v>46-55</v>
      </c>
      <c r="T2212" s="38" t="s">
        <v>97</v>
      </c>
      <c r="U2212" s="24" t="s">
        <v>5744</v>
      </c>
      <c r="V2212" s="24">
        <v>400000</v>
      </c>
      <c r="W2212" s="39">
        <f t="shared" si="621"/>
        <v>0</v>
      </c>
      <c r="X2212" s="29">
        <f t="shared" si="622"/>
        <v>0</v>
      </c>
      <c r="Y2212" s="40">
        <f t="shared" si="623"/>
        <v>365</v>
      </c>
      <c r="Z2212" s="38">
        <f t="shared" si="624"/>
        <v>46081</v>
      </c>
      <c r="AA2212" s="41">
        <f t="shared" si="625"/>
        <v>181</v>
      </c>
      <c r="AB2212" s="24" t="s">
        <v>113</v>
      </c>
      <c r="AC2212" s="41">
        <f t="shared" si="626"/>
        <v>8108.2165999999997</v>
      </c>
      <c r="AD2212" s="41">
        <v>1</v>
      </c>
      <c r="AE2212" s="72">
        <f>INDEX(SA!$C$2:$G$11,MATCH(Details!S2212,SA!$C$2:$C$11,0),MATCH(Details!V2212,SA!$C$2:$G$2,0))*Y2212/(F2212-E2212+1)</f>
        <v>6871.37</v>
      </c>
      <c r="AF2212" s="41">
        <f t="shared" si="627"/>
        <v>0</v>
      </c>
      <c r="AG2212" s="41">
        <f t="shared" si="628"/>
        <v>0</v>
      </c>
      <c r="AH2212" s="41">
        <f t="shared" si="629"/>
        <v>1236.8465999999999</v>
      </c>
      <c r="AI2212" s="60">
        <f t="shared" si="630"/>
        <v>274.85480000000001</v>
      </c>
      <c r="AJ2212" s="60">
        <f t="shared" si="631"/>
        <v>1546.05825</v>
      </c>
      <c r="AK2212" s="60">
        <f t="shared" si="632"/>
        <v>3407.446493150685</v>
      </c>
      <c r="AL2212" s="60">
        <f t="shared" si="633"/>
        <v>2504.4731724657536</v>
      </c>
      <c r="AM2212" s="41">
        <f t="shared" si="634"/>
        <v>2545.9837775342462</v>
      </c>
      <c r="AN2212" s="42">
        <f t="shared" si="635"/>
        <v>45715</v>
      </c>
      <c r="AO2212" s="43">
        <f t="shared" si="636"/>
        <v>6871.37</v>
      </c>
    </row>
    <row r="2213" spans="1:41" s="24" customFormat="1" ht="15.75" customHeight="1" x14ac:dyDescent="0.35">
      <c r="A2213" s="36" t="s">
        <v>27</v>
      </c>
      <c r="B2213" s="36">
        <v>202509</v>
      </c>
      <c r="C2213" s="24" t="s">
        <v>736</v>
      </c>
      <c r="D2213" s="24" t="s">
        <v>119</v>
      </c>
      <c r="E2213" s="62">
        <v>45901</v>
      </c>
      <c r="F2213" s="62">
        <v>46265</v>
      </c>
      <c r="G2213" s="37" t="s">
        <v>634</v>
      </c>
      <c r="H2213" s="36">
        <v>652535</v>
      </c>
      <c r="I2213" s="63">
        <v>38865</v>
      </c>
      <c r="J2213" s="24" t="s">
        <v>5118</v>
      </c>
      <c r="K2213" s="63">
        <f t="shared" si="619"/>
        <v>45901</v>
      </c>
      <c r="L2213" s="55">
        <f t="shared" si="620"/>
        <v>0.04</v>
      </c>
      <c r="M2213" s="76">
        <v>0.22500000000000001</v>
      </c>
      <c r="N2213" s="62">
        <v>45901</v>
      </c>
      <c r="O2213" s="62">
        <v>46265</v>
      </c>
      <c r="P2213" s="63"/>
      <c r="Q2213" s="63"/>
      <c r="R2213" s="78">
        <v>19</v>
      </c>
      <c r="S2213" s="63" t="str">
        <f>VLOOKUP(R2213,SA!$B$3:$C$11,2,1)</f>
        <v>0-25</v>
      </c>
      <c r="T2213" s="38" t="s">
        <v>98</v>
      </c>
      <c r="U2213" s="24" t="s">
        <v>56</v>
      </c>
      <c r="V2213" s="24">
        <v>400000</v>
      </c>
      <c r="W2213" s="39">
        <f t="shared" si="621"/>
        <v>400000</v>
      </c>
      <c r="X2213" s="29">
        <f t="shared" si="622"/>
        <v>1</v>
      </c>
      <c r="Y2213" s="40">
        <f t="shared" si="623"/>
        <v>365</v>
      </c>
      <c r="Z2213" s="38">
        <f t="shared" si="624"/>
        <v>46081</v>
      </c>
      <c r="AA2213" s="41">
        <f t="shared" si="625"/>
        <v>181</v>
      </c>
      <c r="AB2213" s="24" t="s">
        <v>113</v>
      </c>
      <c r="AC2213" s="41">
        <f t="shared" si="626"/>
        <v>4043.8364000000001</v>
      </c>
      <c r="AD2213" s="41">
        <v>1</v>
      </c>
      <c r="AE2213" s="72">
        <f>INDEX(SA!$C$2:$G$11,MATCH(Details!S2213,SA!$C$2:$C$11,0),MATCH(Details!V2213,SA!$C$2:$G$2,0))*Y2213/(F2213-E2213+1)</f>
        <v>3426.98</v>
      </c>
      <c r="AF2213" s="41">
        <f t="shared" si="627"/>
        <v>0</v>
      </c>
      <c r="AG2213" s="41">
        <f t="shared" si="628"/>
        <v>0</v>
      </c>
      <c r="AH2213" s="41">
        <f t="shared" si="629"/>
        <v>616.85640000000001</v>
      </c>
      <c r="AI2213" s="60">
        <f t="shared" si="630"/>
        <v>137.07920000000001</v>
      </c>
      <c r="AJ2213" s="60">
        <f t="shared" si="631"/>
        <v>771.07050000000004</v>
      </c>
      <c r="AK2213" s="60">
        <f t="shared" si="632"/>
        <v>1699.4065205479453</v>
      </c>
      <c r="AL2213" s="60">
        <f t="shared" si="633"/>
        <v>1249.0637926027398</v>
      </c>
      <c r="AM2213" s="41">
        <f t="shared" si="634"/>
        <v>1269.7665073972601</v>
      </c>
      <c r="AN2213" s="42">
        <f t="shared" si="635"/>
        <v>45715</v>
      </c>
      <c r="AO2213" s="43">
        <f t="shared" si="636"/>
        <v>3426.98</v>
      </c>
    </row>
    <row r="2214" spans="1:41" s="24" customFormat="1" ht="15.75" customHeight="1" x14ac:dyDescent="0.35">
      <c r="A2214" s="36" t="s">
        <v>27</v>
      </c>
      <c r="B2214" s="36">
        <v>202509</v>
      </c>
      <c r="C2214" s="24" t="s">
        <v>736</v>
      </c>
      <c r="D2214" s="24" t="s">
        <v>119</v>
      </c>
      <c r="E2214" s="62">
        <v>45901</v>
      </c>
      <c r="F2214" s="62">
        <v>46265</v>
      </c>
      <c r="G2214" s="37" t="s">
        <v>2425</v>
      </c>
      <c r="H2214" s="36">
        <v>652536</v>
      </c>
      <c r="I2214" s="63">
        <v>23804</v>
      </c>
      <c r="J2214" s="24" t="s">
        <v>5119</v>
      </c>
      <c r="K2214" s="63">
        <f t="shared" si="619"/>
        <v>45901</v>
      </c>
      <c r="L2214" s="55">
        <f t="shared" si="620"/>
        <v>0.04</v>
      </c>
      <c r="M2214" s="76">
        <v>0.22500000000000001</v>
      </c>
      <c r="N2214" s="62">
        <v>45901</v>
      </c>
      <c r="O2214" s="62">
        <v>46265</v>
      </c>
      <c r="P2214" s="63"/>
      <c r="Q2214" s="63"/>
      <c r="R2214" s="78">
        <v>60</v>
      </c>
      <c r="S2214" s="63" t="str">
        <f>VLOOKUP(R2214,SA!$B$3:$C$11,2,1)</f>
        <v>56-65</v>
      </c>
      <c r="T2214" s="38" t="s">
        <v>97</v>
      </c>
      <c r="U2214" s="24" t="s">
        <v>5744</v>
      </c>
      <c r="V2214" s="24">
        <v>400000</v>
      </c>
      <c r="W2214" s="39">
        <f t="shared" si="621"/>
        <v>0</v>
      </c>
      <c r="X2214" s="29">
        <f t="shared" si="622"/>
        <v>0</v>
      </c>
      <c r="Y2214" s="40">
        <f t="shared" si="623"/>
        <v>365</v>
      </c>
      <c r="Z2214" s="38">
        <f t="shared" si="624"/>
        <v>46081</v>
      </c>
      <c r="AA2214" s="41">
        <f t="shared" si="625"/>
        <v>181</v>
      </c>
      <c r="AB2214" s="24" t="s">
        <v>113</v>
      </c>
      <c r="AC2214" s="41">
        <f t="shared" si="626"/>
        <v>11909.7282</v>
      </c>
      <c r="AD2214" s="41">
        <v>1</v>
      </c>
      <c r="AE2214" s="72">
        <f>INDEX(SA!$C$2:$G$11,MATCH(Details!S2214,SA!$C$2:$C$11,0),MATCH(Details!V2214,SA!$C$2:$G$2,0))*Y2214/(F2214-E2214+1)</f>
        <v>10092.99</v>
      </c>
      <c r="AF2214" s="41">
        <f t="shared" si="627"/>
        <v>0</v>
      </c>
      <c r="AG2214" s="41">
        <f t="shared" si="628"/>
        <v>0</v>
      </c>
      <c r="AH2214" s="41">
        <f t="shared" si="629"/>
        <v>1816.7382</v>
      </c>
      <c r="AI2214" s="60">
        <f t="shared" si="630"/>
        <v>403.71960000000001</v>
      </c>
      <c r="AJ2214" s="60">
        <f t="shared" si="631"/>
        <v>2270.9227500000002</v>
      </c>
      <c r="AK2214" s="60">
        <f t="shared" si="632"/>
        <v>5005.0169589041097</v>
      </c>
      <c r="AL2214" s="60">
        <f t="shared" si="633"/>
        <v>3678.6874647945206</v>
      </c>
      <c r="AM2214" s="41">
        <f t="shared" si="634"/>
        <v>3739.6601852054787</v>
      </c>
      <c r="AN2214" s="42">
        <f t="shared" si="635"/>
        <v>45715</v>
      </c>
      <c r="AO2214" s="43">
        <f t="shared" si="636"/>
        <v>10092.99</v>
      </c>
    </row>
    <row r="2215" spans="1:41" s="24" customFormat="1" ht="15.75" customHeight="1" x14ac:dyDescent="0.35">
      <c r="A2215" s="36" t="s">
        <v>27</v>
      </c>
      <c r="B2215" s="36">
        <v>202509</v>
      </c>
      <c r="C2215" s="24" t="s">
        <v>736</v>
      </c>
      <c r="D2215" s="24" t="s">
        <v>119</v>
      </c>
      <c r="E2215" s="62">
        <v>45901</v>
      </c>
      <c r="F2215" s="62">
        <v>46265</v>
      </c>
      <c r="G2215" s="37" t="s">
        <v>633</v>
      </c>
      <c r="H2215" s="36">
        <v>652536</v>
      </c>
      <c r="I2215" s="63">
        <v>37655</v>
      </c>
      <c r="J2215" s="24" t="s">
        <v>5120</v>
      </c>
      <c r="K2215" s="63">
        <f t="shared" si="619"/>
        <v>45901</v>
      </c>
      <c r="L2215" s="55">
        <f t="shared" si="620"/>
        <v>0.04</v>
      </c>
      <c r="M2215" s="76">
        <v>0.22500000000000001</v>
      </c>
      <c r="N2215" s="62">
        <v>45901</v>
      </c>
      <c r="O2215" s="62">
        <v>46265</v>
      </c>
      <c r="P2215" s="63"/>
      <c r="Q2215" s="63"/>
      <c r="R2215" s="78">
        <v>22</v>
      </c>
      <c r="S2215" s="63" t="str">
        <f>VLOOKUP(R2215,SA!$B$3:$C$11,2,1)</f>
        <v>0-25</v>
      </c>
      <c r="T2215" s="38" t="s">
        <v>98</v>
      </c>
      <c r="U2215" s="24" t="s">
        <v>56</v>
      </c>
      <c r="V2215" s="24">
        <v>400000</v>
      </c>
      <c r="W2215" s="39">
        <f t="shared" si="621"/>
        <v>400000</v>
      </c>
      <c r="X2215" s="29">
        <f t="shared" si="622"/>
        <v>1</v>
      </c>
      <c r="Y2215" s="40">
        <f t="shared" si="623"/>
        <v>365</v>
      </c>
      <c r="Z2215" s="38">
        <f t="shared" si="624"/>
        <v>46081</v>
      </c>
      <c r="AA2215" s="41">
        <f t="shared" si="625"/>
        <v>181</v>
      </c>
      <c r="AB2215" s="24" t="s">
        <v>113</v>
      </c>
      <c r="AC2215" s="41">
        <f t="shared" si="626"/>
        <v>4043.8364000000001</v>
      </c>
      <c r="AD2215" s="41">
        <v>1</v>
      </c>
      <c r="AE2215" s="72">
        <f>INDEX(SA!$C$2:$G$11,MATCH(Details!S2215,SA!$C$2:$C$11,0),MATCH(Details!V2215,SA!$C$2:$G$2,0))*Y2215/(F2215-E2215+1)</f>
        <v>3426.98</v>
      </c>
      <c r="AF2215" s="41">
        <f t="shared" si="627"/>
        <v>0</v>
      </c>
      <c r="AG2215" s="41">
        <f t="shared" si="628"/>
        <v>0</v>
      </c>
      <c r="AH2215" s="41">
        <f t="shared" si="629"/>
        <v>616.85640000000001</v>
      </c>
      <c r="AI2215" s="60">
        <f t="shared" si="630"/>
        <v>137.07920000000001</v>
      </c>
      <c r="AJ2215" s="60">
        <f t="shared" si="631"/>
        <v>771.07050000000004</v>
      </c>
      <c r="AK2215" s="60">
        <f t="shared" si="632"/>
        <v>1699.4065205479453</v>
      </c>
      <c r="AL2215" s="60">
        <f t="shared" si="633"/>
        <v>1249.0637926027398</v>
      </c>
      <c r="AM2215" s="41">
        <f t="shared" si="634"/>
        <v>1269.7665073972601</v>
      </c>
      <c r="AN2215" s="42">
        <f t="shared" si="635"/>
        <v>45715</v>
      </c>
      <c r="AO2215" s="43">
        <f t="shared" si="636"/>
        <v>3426.98</v>
      </c>
    </row>
    <row r="2216" spans="1:41" s="24" customFormat="1" ht="15.75" customHeight="1" x14ac:dyDescent="0.35">
      <c r="A2216" s="36" t="s">
        <v>27</v>
      </c>
      <c r="B2216" s="36">
        <v>202509</v>
      </c>
      <c r="C2216" s="24" t="s">
        <v>736</v>
      </c>
      <c r="D2216" s="24" t="s">
        <v>119</v>
      </c>
      <c r="E2216" s="62">
        <v>45901</v>
      </c>
      <c r="F2216" s="62">
        <v>46265</v>
      </c>
      <c r="G2216" s="37" t="s">
        <v>1524</v>
      </c>
      <c r="H2216" s="36">
        <v>652536</v>
      </c>
      <c r="I2216" s="63">
        <v>24108</v>
      </c>
      <c r="J2216" s="24" t="s">
        <v>5121</v>
      </c>
      <c r="K2216" s="63">
        <f t="shared" si="619"/>
        <v>45901</v>
      </c>
      <c r="L2216" s="55">
        <f t="shared" si="620"/>
        <v>0.04</v>
      </c>
      <c r="M2216" s="76">
        <v>0.22500000000000001</v>
      </c>
      <c r="N2216" s="62">
        <v>45901</v>
      </c>
      <c r="O2216" s="62">
        <v>46265</v>
      </c>
      <c r="P2216" s="63"/>
      <c r="Q2216" s="63"/>
      <c r="R2216" s="78">
        <v>59</v>
      </c>
      <c r="S2216" s="63" t="str">
        <f>VLOOKUP(R2216,SA!$B$3:$C$11,2,1)</f>
        <v>56-65</v>
      </c>
      <c r="T2216" s="38" t="s">
        <v>98</v>
      </c>
      <c r="U2216" s="24" t="s">
        <v>5747</v>
      </c>
      <c r="V2216" s="24">
        <v>400000</v>
      </c>
      <c r="W2216" s="39">
        <f t="shared" si="621"/>
        <v>0</v>
      </c>
      <c r="X2216" s="29">
        <f t="shared" si="622"/>
        <v>0</v>
      </c>
      <c r="Y2216" s="40">
        <f t="shared" si="623"/>
        <v>365</v>
      </c>
      <c r="Z2216" s="38">
        <f t="shared" si="624"/>
        <v>46081</v>
      </c>
      <c r="AA2216" s="41">
        <f t="shared" si="625"/>
        <v>181</v>
      </c>
      <c r="AB2216" s="24" t="s">
        <v>113</v>
      </c>
      <c r="AC2216" s="41">
        <f t="shared" si="626"/>
        <v>11909.7282</v>
      </c>
      <c r="AD2216" s="41">
        <v>1</v>
      </c>
      <c r="AE2216" s="72">
        <f>INDEX(SA!$C$2:$G$11,MATCH(Details!S2216,SA!$C$2:$C$11,0),MATCH(Details!V2216,SA!$C$2:$G$2,0))*Y2216/(F2216-E2216+1)</f>
        <v>10092.99</v>
      </c>
      <c r="AF2216" s="41">
        <f t="shared" si="627"/>
        <v>0</v>
      </c>
      <c r="AG2216" s="41">
        <f t="shared" si="628"/>
        <v>0</v>
      </c>
      <c r="AH2216" s="41">
        <f t="shared" si="629"/>
        <v>1816.7382</v>
      </c>
      <c r="AI2216" s="60">
        <f t="shared" si="630"/>
        <v>403.71960000000001</v>
      </c>
      <c r="AJ2216" s="60">
        <f t="shared" si="631"/>
        <v>2270.9227500000002</v>
      </c>
      <c r="AK2216" s="60">
        <f t="shared" si="632"/>
        <v>5005.0169589041097</v>
      </c>
      <c r="AL2216" s="60">
        <f t="shared" si="633"/>
        <v>3678.6874647945206</v>
      </c>
      <c r="AM2216" s="41">
        <f t="shared" si="634"/>
        <v>3739.6601852054787</v>
      </c>
      <c r="AN2216" s="42">
        <f t="shared" si="635"/>
        <v>45715</v>
      </c>
      <c r="AO2216" s="43">
        <f t="shared" si="636"/>
        <v>10092.99</v>
      </c>
    </row>
    <row r="2217" spans="1:41" s="24" customFormat="1" ht="15.75" customHeight="1" x14ac:dyDescent="0.35">
      <c r="A2217" s="36" t="s">
        <v>27</v>
      </c>
      <c r="B2217" s="36">
        <v>202509</v>
      </c>
      <c r="C2217" s="24" t="s">
        <v>736</v>
      </c>
      <c r="D2217" s="24" t="s">
        <v>119</v>
      </c>
      <c r="E2217" s="62">
        <v>45901</v>
      </c>
      <c r="F2217" s="62">
        <v>46265</v>
      </c>
      <c r="G2217" s="37" t="s">
        <v>2426</v>
      </c>
      <c r="H2217" s="36">
        <v>652537</v>
      </c>
      <c r="I2217" s="63">
        <v>29805</v>
      </c>
      <c r="J2217" s="24" t="s">
        <v>5122</v>
      </c>
      <c r="K2217" s="63">
        <f t="shared" si="619"/>
        <v>45901</v>
      </c>
      <c r="L2217" s="55">
        <f t="shared" si="620"/>
        <v>0.04</v>
      </c>
      <c r="M2217" s="76">
        <v>0.22500000000000001</v>
      </c>
      <c r="N2217" s="62">
        <v>45901</v>
      </c>
      <c r="O2217" s="62">
        <v>46265</v>
      </c>
      <c r="P2217" s="63"/>
      <c r="Q2217" s="63"/>
      <c r="R2217" s="78">
        <v>44</v>
      </c>
      <c r="S2217" s="63" t="str">
        <f>VLOOKUP(R2217,SA!$B$3:$C$11,2,1)</f>
        <v>36-45</v>
      </c>
      <c r="T2217" s="38" t="s">
        <v>98</v>
      </c>
      <c r="U2217" s="24" t="s">
        <v>5747</v>
      </c>
      <c r="V2217" s="24">
        <v>400000</v>
      </c>
      <c r="W2217" s="39">
        <f t="shared" si="621"/>
        <v>0</v>
      </c>
      <c r="X2217" s="29">
        <f t="shared" si="622"/>
        <v>0</v>
      </c>
      <c r="Y2217" s="40">
        <f t="shared" si="623"/>
        <v>365</v>
      </c>
      <c r="Z2217" s="38">
        <f t="shared" si="624"/>
        <v>46081</v>
      </c>
      <c r="AA2217" s="41">
        <f t="shared" si="625"/>
        <v>181</v>
      </c>
      <c r="AB2217" s="24" t="s">
        <v>113</v>
      </c>
      <c r="AC2217" s="41">
        <f t="shared" si="626"/>
        <v>5496.5225999999993</v>
      </c>
      <c r="AD2217" s="41">
        <v>1</v>
      </c>
      <c r="AE2217" s="72">
        <f>INDEX(SA!$C$2:$G$11,MATCH(Details!S2217,SA!$C$2:$C$11,0),MATCH(Details!V2217,SA!$C$2:$G$2,0))*Y2217/(F2217-E2217+1)</f>
        <v>4658.07</v>
      </c>
      <c r="AF2217" s="41">
        <f t="shared" si="627"/>
        <v>0</v>
      </c>
      <c r="AG2217" s="41">
        <f t="shared" si="628"/>
        <v>0</v>
      </c>
      <c r="AH2217" s="41">
        <f t="shared" si="629"/>
        <v>838.45259999999996</v>
      </c>
      <c r="AI2217" s="60">
        <f t="shared" si="630"/>
        <v>186.3228</v>
      </c>
      <c r="AJ2217" s="60">
        <f t="shared" si="631"/>
        <v>1048.06575</v>
      </c>
      <c r="AK2217" s="60">
        <f t="shared" si="632"/>
        <v>2309.8922465753421</v>
      </c>
      <c r="AL2217" s="60">
        <f t="shared" si="633"/>
        <v>1697.7708012328765</v>
      </c>
      <c r="AM2217" s="41">
        <f t="shared" si="634"/>
        <v>1725.9106487671231</v>
      </c>
      <c r="AN2217" s="42">
        <f t="shared" si="635"/>
        <v>45715</v>
      </c>
      <c r="AO2217" s="43">
        <f t="shared" si="636"/>
        <v>4658.07</v>
      </c>
    </row>
    <row r="2218" spans="1:41" s="24" customFormat="1" ht="15.75" customHeight="1" x14ac:dyDescent="0.35">
      <c r="A2218" s="36" t="s">
        <v>27</v>
      </c>
      <c r="B2218" s="36">
        <v>202509</v>
      </c>
      <c r="C2218" s="24" t="s">
        <v>736</v>
      </c>
      <c r="D2218" s="24" t="s">
        <v>119</v>
      </c>
      <c r="E2218" s="62">
        <v>45901</v>
      </c>
      <c r="F2218" s="62">
        <v>46265</v>
      </c>
      <c r="G2218" s="37" t="s">
        <v>632</v>
      </c>
      <c r="H2218" s="36">
        <v>652537</v>
      </c>
      <c r="I2218" s="63">
        <v>38099</v>
      </c>
      <c r="J2218" s="24" t="s">
        <v>5123</v>
      </c>
      <c r="K2218" s="63">
        <f t="shared" si="619"/>
        <v>45901</v>
      </c>
      <c r="L2218" s="55">
        <f t="shared" si="620"/>
        <v>0.04</v>
      </c>
      <c r="M2218" s="76">
        <v>0.22500000000000001</v>
      </c>
      <c r="N2218" s="62">
        <v>45901</v>
      </c>
      <c r="O2218" s="62">
        <v>46265</v>
      </c>
      <c r="P2218" s="63"/>
      <c r="Q2218" s="63"/>
      <c r="R2218" s="78">
        <v>21</v>
      </c>
      <c r="S2218" s="63" t="str">
        <f>VLOOKUP(R2218,SA!$B$3:$C$11,2,1)</f>
        <v>0-25</v>
      </c>
      <c r="T2218" s="38" t="s">
        <v>97</v>
      </c>
      <c r="U2218" s="24" t="s">
        <v>56</v>
      </c>
      <c r="V2218" s="24">
        <v>400000</v>
      </c>
      <c r="W2218" s="39">
        <f t="shared" si="621"/>
        <v>400000</v>
      </c>
      <c r="X2218" s="29">
        <f t="shared" si="622"/>
        <v>1</v>
      </c>
      <c r="Y2218" s="40">
        <f t="shared" si="623"/>
        <v>365</v>
      </c>
      <c r="Z2218" s="38">
        <f t="shared" si="624"/>
        <v>46081</v>
      </c>
      <c r="AA2218" s="41">
        <f t="shared" si="625"/>
        <v>181</v>
      </c>
      <c r="AB2218" s="24" t="s">
        <v>113</v>
      </c>
      <c r="AC2218" s="41">
        <f t="shared" si="626"/>
        <v>4043.8364000000001</v>
      </c>
      <c r="AD2218" s="41">
        <v>1</v>
      </c>
      <c r="AE2218" s="72">
        <f>INDEX(SA!$C$2:$G$11,MATCH(Details!S2218,SA!$C$2:$C$11,0),MATCH(Details!V2218,SA!$C$2:$G$2,0))*Y2218/(F2218-E2218+1)</f>
        <v>3426.98</v>
      </c>
      <c r="AF2218" s="41">
        <f t="shared" si="627"/>
        <v>0</v>
      </c>
      <c r="AG2218" s="41">
        <f t="shared" si="628"/>
        <v>0</v>
      </c>
      <c r="AH2218" s="41">
        <f t="shared" si="629"/>
        <v>616.85640000000001</v>
      </c>
      <c r="AI2218" s="60">
        <f t="shared" si="630"/>
        <v>137.07920000000001</v>
      </c>
      <c r="AJ2218" s="60">
        <f t="shared" si="631"/>
        <v>771.07050000000004</v>
      </c>
      <c r="AK2218" s="60">
        <f t="shared" si="632"/>
        <v>1699.4065205479453</v>
      </c>
      <c r="AL2218" s="60">
        <f t="shared" si="633"/>
        <v>1249.0637926027398</v>
      </c>
      <c r="AM2218" s="41">
        <f t="shared" si="634"/>
        <v>1269.7665073972601</v>
      </c>
      <c r="AN2218" s="42">
        <f t="shared" si="635"/>
        <v>45715</v>
      </c>
      <c r="AO2218" s="43">
        <f t="shared" si="636"/>
        <v>3426.98</v>
      </c>
    </row>
    <row r="2219" spans="1:41" s="24" customFormat="1" ht="15.75" customHeight="1" x14ac:dyDescent="0.35">
      <c r="A2219" s="36" t="s">
        <v>27</v>
      </c>
      <c r="B2219" s="36">
        <v>202509</v>
      </c>
      <c r="C2219" s="24" t="s">
        <v>736</v>
      </c>
      <c r="D2219" s="24" t="s">
        <v>119</v>
      </c>
      <c r="E2219" s="62">
        <v>45901</v>
      </c>
      <c r="F2219" s="62">
        <v>46265</v>
      </c>
      <c r="G2219" s="37" t="s">
        <v>2427</v>
      </c>
      <c r="H2219" s="36">
        <v>652537</v>
      </c>
      <c r="I2219" s="63">
        <v>27395</v>
      </c>
      <c r="J2219" s="24" t="s">
        <v>5124</v>
      </c>
      <c r="K2219" s="63">
        <f t="shared" si="619"/>
        <v>45901</v>
      </c>
      <c r="L2219" s="55">
        <f t="shared" si="620"/>
        <v>0.04</v>
      </c>
      <c r="M2219" s="76">
        <v>0.22500000000000001</v>
      </c>
      <c r="N2219" s="62">
        <v>45901</v>
      </c>
      <c r="O2219" s="62">
        <v>46265</v>
      </c>
      <c r="P2219" s="63"/>
      <c r="Q2219" s="63"/>
      <c r="R2219" s="78">
        <v>50</v>
      </c>
      <c r="S2219" s="63" t="str">
        <f>VLOOKUP(R2219,SA!$B$3:$C$11,2,1)</f>
        <v>46-55</v>
      </c>
      <c r="T2219" s="38" t="s">
        <v>97</v>
      </c>
      <c r="U2219" s="24" t="s">
        <v>5744</v>
      </c>
      <c r="V2219" s="24">
        <v>400000</v>
      </c>
      <c r="W2219" s="39">
        <f t="shared" si="621"/>
        <v>0</v>
      </c>
      <c r="X2219" s="29">
        <f t="shared" si="622"/>
        <v>0</v>
      </c>
      <c r="Y2219" s="40">
        <f t="shared" si="623"/>
        <v>365</v>
      </c>
      <c r="Z2219" s="38">
        <f t="shared" si="624"/>
        <v>46081</v>
      </c>
      <c r="AA2219" s="41">
        <f t="shared" si="625"/>
        <v>181</v>
      </c>
      <c r="AB2219" s="24" t="s">
        <v>113</v>
      </c>
      <c r="AC2219" s="41">
        <f t="shared" si="626"/>
        <v>8108.2165999999997</v>
      </c>
      <c r="AD2219" s="41">
        <v>1</v>
      </c>
      <c r="AE2219" s="72">
        <f>INDEX(SA!$C$2:$G$11,MATCH(Details!S2219,SA!$C$2:$C$11,0),MATCH(Details!V2219,SA!$C$2:$G$2,0))*Y2219/(F2219-E2219+1)</f>
        <v>6871.37</v>
      </c>
      <c r="AF2219" s="41">
        <f t="shared" si="627"/>
        <v>0</v>
      </c>
      <c r="AG2219" s="41">
        <f t="shared" si="628"/>
        <v>0</v>
      </c>
      <c r="AH2219" s="41">
        <f t="shared" si="629"/>
        <v>1236.8465999999999</v>
      </c>
      <c r="AI2219" s="60">
        <f t="shared" si="630"/>
        <v>274.85480000000001</v>
      </c>
      <c r="AJ2219" s="60">
        <f t="shared" si="631"/>
        <v>1546.05825</v>
      </c>
      <c r="AK2219" s="60">
        <f t="shared" si="632"/>
        <v>3407.446493150685</v>
      </c>
      <c r="AL2219" s="60">
        <f t="shared" si="633"/>
        <v>2504.4731724657536</v>
      </c>
      <c r="AM2219" s="41">
        <f t="shared" si="634"/>
        <v>2545.9837775342462</v>
      </c>
      <c r="AN2219" s="42">
        <f t="shared" si="635"/>
        <v>45715</v>
      </c>
      <c r="AO2219" s="43">
        <f t="shared" si="636"/>
        <v>6871.37</v>
      </c>
    </row>
    <row r="2220" spans="1:41" s="24" customFormat="1" ht="15.75" customHeight="1" x14ac:dyDescent="0.35">
      <c r="A2220" s="36" t="s">
        <v>27</v>
      </c>
      <c r="B2220" s="36">
        <v>202509</v>
      </c>
      <c r="C2220" s="24" t="s">
        <v>736</v>
      </c>
      <c r="D2220" s="24" t="s">
        <v>119</v>
      </c>
      <c r="E2220" s="62">
        <v>45901</v>
      </c>
      <c r="F2220" s="62">
        <v>46265</v>
      </c>
      <c r="G2220" s="37" t="s">
        <v>2428</v>
      </c>
      <c r="H2220" s="36">
        <v>652538</v>
      </c>
      <c r="I2220" s="63">
        <v>27280</v>
      </c>
      <c r="J2220" s="24" t="s">
        <v>5125</v>
      </c>
      <c r="K2220" s="63">
        <f t="shared" si="619"/>
        <v>45901</v>
      </c>
      <c r="L2220" s="55">
        <f t="shared" si="620"/>
        <v>0.04</v>
      </c>
      <c r="M2220" s="76">
        <v>0.22500000000000001</v>
      </c>
      <c r="N2220" s="62">
        <v>45901</v>
      </c>
      <c r="O2220" s="62">
        <v>46265</v>
      </c>
      <c r="P2220" s="63"/>
      <c r="Q2220" s="63"/>
      <c r="R2220" s="78">
        <v>50</v>
      </c>
      <c r="S2220" s="63" t="str">
        <f>VLOOKUP(R2220,SA!$B$3:$C$11,2,1)</f>
        <v>46-55</v>
      </c>
      <c r="T2220" s="38" t="s">
        <v>97</v>
      </c>
      <c r="U2220" s="24" t="s">
        <v>5744</v>
      </c>
      <c r="V2220" s="24">
        <v>400000</v>
      </c>
      <c r="W2220" s="39">
        <f t="shared" si="621"/>
        <v>0</v>
      </c>
      <c r="X2220" s="29">
        <f t="shared" si="622"/>
        <v>0</v>
      </c>
      <c r="Y2220" s="40">
        <f t="shared" si="623"/>
        <v>365</v>
      </c>
      <c r="Z2220" s="38">
        <f t="shared" si="624"/>
        <v>46081</v>
      </c>
      <c r="AA2220" s="41">
        <f t="shared" si="625"/>
        <v>181</v>
      </c>
      <c r="AB2220" s="24" t="s">
        <v>113</v>
      </c>
      <c r="AC2220" s="41">
        <f t="shared" si="626"/>
        <v>8108.2165999999997</v>
      </c>
      <c r="AD2220" s="41">
        <v>1</v>
      </c>
      <c r="AE2220" s="72">
        <f>INDEX(SA!$C$2:$G$11,MATCH(Details!S2220,SA!$C$2:$C$11,0),MATCH(Details!V2220,SA!$C$2:$G$2,0))*Y2220/(F2220-E2220+1)</f>
        <v>6871.37</v>
      </c>
      <c r="AF2220" s="41">
        <f t="shared" si="627"/>
        <v>0</v>
      </c>
      <c r="AG2220" s="41">
        <f t="shared" si="628"/>
        <v>0</v>
      </c>
      <c r="AH2220" s="41">
        <f t="shared" si="629"/>
        <v>1236.8465999999999</v>
      </c>
      <c r="AI2220" s="60">
        <f t="shared" si="630"/>
        <v>274.85480000000001</v>
      </c>
      <c r="AJ2220" s="60">
        <f t="shared" si="631"/>
        <v>1546.05825</v>
      </c>
      <c r="AK2220" s="60">
        <f t="shared" si="632"/>
        <v>3407.446493150685</v>
      </c>
      <c r="AL2220" s="60">
        <f t="shared" si="633"/>
        <v>2504.4731724657536</v>
      </c>
      <c r="AM2220" s="41">
        <f t="shared" si="634"/>
        <v>2545.9837775342462</v>
      </c>
      <c r="AN2220" s="42">
        <f t="shared" si="635"/>
        <v>45715</v>
      </c>
      <c r="AO2220" s="43">
        <f t="shared" si="636"/>
        <v>6871.37</v>
      </c>
    </row>
    <row r="2221" spans="1:41" s="24" customFormat="1" ht="15.75" customHeight="1" x14ac:dyDescent="0.35">
      <c r="A2221" s="36" t="s">
        <v>27</v>
      </c>
      <c r="B2221" s="36">
        <v>202509</v>
      </c>
      <c r="C2221" s="24" t="s">
        <v>736</v>
      </c>
      <c r="D2221" s="24" t="s">
        <v>119</v>
      </c>
      <c r="E2221" s="62">
        <v>45901</v>
      </c>
      <c r="F2221" s="62">
        <v>46265</v>
      </c>
      <c r="G2221" s="37" t="s">
        <v>631</v>
      </c>
      <c r="H2221" s="36">
        <v>652538</v>
      </c>
      <c r="I2221" s="63">
        <v>38094</v>
      </c>
      <c r="J2221" s="24" t="s">
        <v>5126</v>
      </c>
      <c r="K2221" s="63">
        <f t="shared" si="619"/>
        <v>45901</v>
      </c>
      <c r="L2221" s="55">
        <f t="shared" si="620"/>
        <v>0.04</v>
      </c>
      <c r="M2221" s="76">
        <v>0.22500000000000001</v>
      </c>
      <c r="N2221" s="62">
        <v>45901</v>
      </c>
      <c r="O2221" s="62">
        <v>46265</v>
      </c>
      <c r="P2221" s="63"/>
      <c r="Q2221" s="63"/>
      <c r="R2221" s="78">
        <v>21</v>
      </c>
      <c r="S2221" s="63" t="str">
        <f>VLOOKUP(R2221,SA!$B$3:$C$11,2,1)</f>
        <v>0-25</v>
      </c>
      <c r="T2221" s="38" t="s">
        <v>97</v>
      </c>
      <c r="U2221" s="24" t="s">
        <v>56</v>
      </c>
      <c r="V2221" s="24">
        <v>400000</v>
      </c>
      <c r="W2221" s="39">
        <f t="shared" si="621"/>
        <v>400000</v>
      </c>
      <c r="X2221" s="29">
        <f t="shared" si="622"/>
        <v>1</v>
      </c>
      <c r="Y2221" s="40">
        <f t="shared" si="623"/>
        <v>365</v>
      </c>
      <c r="Z2221" s="38">
        <f t="shared" si="624"/>
        <v>46081</v>
      </c>
      <c r="AA2221" s="41">
        <f t="shared" si="625"/>
        <v>181</v>
      </c>
      <c r="AB2221" s="24" t="s">
        <v>113</v>
      </c>
      <c r="AC2221" s="41">
        <f t="shared" si="626"/>
        <v>4043.8364000000001</v>
      </c>
      <c r="AD2221" s="41">
        <v>1</v>
      </c>
      <c r="AE2221" s="72">
        <f>INDEX(SA!$C$2:$G$11,MATCH(Details!S2221,SA!$C$2:$C$11,0),MATCH(Details!V2221,SA!$C$2:$G$2,0))*Y2221/(F2221-E2221+1)</f>
        <v>3426.98</v>
      </c>
      <c r="AF2221" s="41">
        <f t="shared" si="627"/>
        <v>0</v>
      </c>
      <c r="AG2221" s="41">
        <f t="shared" si="628"/>
        <v>0</v>
      </c>
      <c r="AH2221" s="41">
        <f t="shared" si="629"/>
        <v>616.85640000000001</v>
      </c>
      <c r="AI2221" s="60">
        <f t="shared" si="630"/>
        <v>137.07920000000001</v>
      </c>
      <c r="AJ2221" s="60">
        <f t="shared" si="631"/>
        <v>771.07050000000004</v>
      </c>
      <c r="AK2221" s="60">
        <f t="shared" si="632"/>
        <v>1699.4065205479453</v>
      </c>
      <c r="AL2221" s="60">
        <f t="shared" si="633"/>
        <v>1249.0637926027398</v>
      </c>
      <c r="AM2221" s="41">
        <f t="shared" si="634"/>
        <v>1269.7665073972601</v>
      </c>
      <c r="AN2221" s="42">
        <f t="shared" si="635"/>
        <v>45715</v>
      </c>
      <c r="AO2221" s="43">
        <f t="shared" si="636"/>
        <v>3426.98</v>
      </c>
    </row>
    <row r="2222" spans="1:41" s="24" customFormat="1" ht="15.75" customHeight="1" x14ac:dyDescent="0.35">
      <c r="A2222" s="36" t="s">
        <v>27</v>
      </c>
      <c r="B2222" s="36">
        <v>202509</v>
      </c>
      <c r="C2222" s="24" t="s">
        <v>736</v>
      </c>
      <c r="D2222" s="24" t="s">
        <v>119</v>
      </c>
      <c r="E2222" s="62">
        <v>45901</v>
      </c>
      <c r="F2222" s="62">
        <v>46265</v>
      </c>
      <c r="G2222" s="37" t="s">
        <v>2429</v>
      </c>
      <c r="H2222" s="36">
        <v>652538</v>
      </c>
      <c r="I2222" s="63">
        <v>28615</v>
      </c>
      <c r="J2222" s="24" t="s">
        <v>5127</v>
      </c>
      <c r="K2222" s="63">
        <f t="shared" si="619"/>
        <v>45901</v>
      </c>
      <c r="L2222" s="55">
        <f t="shared" si="620"/>
        <v>0.04</v>
      </c>
      <c r="M2222" s="76">
        <v>0.22500000000000001</v>
      </c>
      <c r="N2222" s="62">
        <v>45901</v>
      </c>
      <c r="O2222" s="62">
        <v>46265</v>
      </c>
      <c r="P2222" s="63"/>
      <c r="Q2222" s="63"/>
      <c r="R2222" s="78">
        <v>47</v>
      </c>
      <c r="S2222" s="63" t="str">
        <f>VLOOKUP(R2222,SA!$B$3:$C$11,2,1)</f>
        <v>46-55</v>
      </c>
      <c r="T2222" s="38" t="s">
        <v>98</v>
      </c>
      <c r="U2222" s="24" t="s">
        <v>5747</v>
      </c>
      <c r="V2222" s="24">
        <v>400000</v>
      </c>
      <c r="W2222" s="39">
        <f t="shared" si="621"/>
        <v>0</v>
      </c>
      <c r="X2222" s="29">
        <f t="shared" si="622"/>
        <v>0</v>
      </c>
      <c r="Y2222" s="40">
        <f t="shared" si="623"/>
        <v>365</v>
      </c>
      <c r="Z2222" s="38">
        <f t="shared" si="624"/>
        <v>46081</v>
      </c>
      <c r="AA2222" s="41">
        <f t="shared" si="625"/>
        <v>181</v>
      </c>
      <c r="AB2222" s="24" t="s">
        <v>113</v>
      </c>
      <c r="AC2222" s="41">
        <f t="shared" si="626"/>
        <v>8108.2165999999997</v>
      </c>
      <c r="AD2222" s="41">
        <v>1</v>
      </c>
      <c r="AE2222" s="72">
        <f>INDEX(SA!$C$2:$G$11,MATCH(Details!S2222,SA!$C$2:$C$11,0),MATCH(Details!V2222,SA!$C$2:$G$2,0))*Y2222/(F2222-E2222+1)</f>
        <v>6871.37</v>
      </c>
      <c r="AF2222" s="41">
        <f t="shared" si="627"/>
        <v>0</v>
      </c>
      <c r="AG2222" s="41">
        <f t="shared" si="628"/>
        <v>0</v>
      </c>
      <c r="AH2222" s="41">
        <f t="shared" si="629"/>
        <v>1236.8465999999999</v>
      </c>
      <c r="AI2222" s="60">
        <f t="shared" si="630"/>
        <v>274.85480000000001</v>
      </c>
      <c r="AJ2222" s="60">
        <f t="shared" si="631"/>
        <v>1546.05825</v>
      </c>
      <c r="AK2222" s="60">
        <f t="shared" si="632"/>
        <v>3407.446493150685</v>
      </c>
      <c r="AL2222" s="60">
        <f t="shared" si="633"/>
        <v>2504.4731724657536</v>
      </c>
      <c r="AM2222" s="41">
        <f t="shared" si="634"/>
        <v>2545.9837775342462</v>
      </c>
      <c r="AN2222" s="42">
        <f t="shared" si="635"/>
        <v>45715</v>
      </c>
      <c r="AO2222" s="43">
        <f t="shared" si="636"/>
        <v>6871.37</v>
      </c>
    </row>
    <row r="2223" spans="1:41" s="24" customFormat="1" ht="15.75" customHeight="1" x14ac:dyDescent="0.35">
      <c r="A2223" s="36" t="s">
        <v>27</v>
      </c>
      <c r="B2223" s="36">
        <v>202509</v>
      </c>
      <c r="C2223" s="24" t="s">
        <v>736</v>
      </c>
      <c r="D2223" s="24" t="s">
        <v>119</v>
      </c>
      <c r="E2223" s="62">
        <v>45901</v>
      </c>
      <c r="F2223" s="62">
        <v>46265</v>
      </c>
      <c r="G2223" s="37" t="s">
        <v>630</v>
      </c>
      <c r="H2223" s="36">
        <v>652539</v>
      </c>
      <c r="I2223" s="63">
        <v>38062</v>
      </c>
      <c r="J2223" s="24" t="s">
        <v>5128</v>
      </c>
      <c r="K2223" s="63">
        <f t="shared" si="619"/>
        <v>45901</v>
      </c>
      <c r="L2223" s="55">
        <f t="shared" si="620"/>
        <v>0.04</v>
      </c>
      <c r="M2223" s="76">
        <v>0.22500000000000001</v>
      </c>
      <c r="N2223" s="62">
        <v>45901</v>
      </c>
      <c r="O2223" s="62">
        <v>46265</v>
      </c>
      <c r="P2223" s="63"/>
      <c r="Q2223" s="63"/>
      <c r="R2223" s="78">
        <v>21</v>
      </c>
      <c r="S2223" s="63" t="str">
        <f>VLOOKUP(R2223,SA!$B$3:$C$11,2,1)</f>
        <v>0-25</v>
      </c>
      <c r="T2223" s="38" t="s">
        <v>97</v>
      </c>
      <c r="U2223" s="24" t="s">
        <v>56</v>
      </c>
      <c r="V2223" s="24">
        <v>400000</v>
      </c>
      <c r="W2223" s="39">
        <f t="shared" si="621"/>
        <v>400000</v>
      </c>
      <c r="X2223" s="29">
        <f t="shared" si="622"/>
        <v>1</v>
      </c>
      <c r="Y2223" s="40">
        <f t="shared" si="623"/>
        <v>365</v>
      </c>
      <c r="Z2223" s="38">
        <f t="shared" si="624"/>
        <v>46081</v>
      </c>
      <c r="AA2223" s="41">
        <f t="shared" si="625"/>
        <v>181</v>
      </c>
      <c r="AB2223" s="24" t="s">
        <v>113</v>
      </c>
      <c r="AC2223" s="41">
        <f t="shared" si="626"/>
        <v>4043.8364000000001</v>
      </c>
      <c r="AD2223" s="41">
        <v>1</v>
      </c>
      <c r="AE2223" s="72">
        <f>INDEX(SA!$C$2:$G$11,MATCH(Details!S2223,SA!$C$2:$C$11,0),MATCH(Details!V2223,SA!$C$2:$G$2,0))*Y2223/(F2223-E2223+1)</f>
        <v>3426.98</v>
      </c>
      <c r="AF2223" s="41">
        <f t="shared" si="627"/>
        <v>0</v>
      </c>
      <c r="AG2223" s="41">
        <f t="shared" si="628"/>
        <v>0</v>
      </c>
      <c r="AH2223" s="41">
        <f t="shared" si="629"/>
        <v>616.85640000000001</v>
      </c>
      <c r="AI2223" s="60">
        <f t="shared" si="630"/>
        <v>137.07920000000001</v>
      </c>
      <c r="AJ2223" s="60">
        <f t="shared" si="631"/>
        <v>771.07050000000004</v>
      </c>
      <c r="AK2223" s="60">
        <f t="shared" si="632"/>
        <v>1699.4065205479453</v>
      </c>
      <c r="AL2223" s="60">
        <f t="shared" si="633"/>
        <v>1249.0637926027398</v>
      </c>
      <c r="AM2223" s="41">
        <f t="shared" si="634"/>
        <v>1269.7665073972601</v>
      </c>
      <c r="AN2223" s="42">
        <f t="shared" si="635"/>
        <v>45715</v>
      </c>
      <c r="AO2223" s="43">
        <f t="shared" si="636"/>
        <v>3426.98</v>
      </c>
    </row>
    <row r="2224" spans="1:41" s="24" customFormat="1" ht="15.75" customHeight="1" x14ac:dyDescent="0.35">
      <c r="A2224" s="36" t="s">
        <v>27</v>
      </c>
      <c r="B2224" s="36">
        <v>202509</v>
      </c>
      <c r="C2224" s="24" t="s">
        <v>736</v>
      </c>
      <c r="D2224" s="24" t="s">
        <v>119</v>
      </c>
      <c r="E2224" s="62">
        <v>45901</v>
      </c>
      <c r="F2224" s="62">
        <v>46265</v>
      </c>
      <c r="G2224" s="37" t="s">
        <v>2430</v>
      </c>
      <c r="H2224" s="36">
        <v>652539</v>
      </c>
      <c r="I2224" s="63">
        <v>27612</v>
      </c>
      <c r="J2224" s="24" t="s">
        <v>5129</v>
      </c>
      <c r="K2224" s="63">
        <f t="shared" si="619"/>
        <v>45901</v>
      </c>
      <c r="L2224" s="55">
        <f t="shared" si="620"/>
        <v>0.04</v>
      </c>
      <c r="M2224" s="76">
        <v>0.22500000000000001</v>
      </c>
      <c r="N2224" s="62">
        <v>45901</v>
      </c>
      <c r="O2224" s="62">
        <v>46265</v>
      </c>
      <c r="P2224" s="63"/>
      <c r="Q2224" s="63"/>
      <c r="R2224" s="78">
        <v>50</v>
      </c>
      <c r="S2224" s="63" t="str">
        <f>VLOOKUP(R2224,SA!$B$3:$C$11,2,1)</f>
        <v>46-55</v>
      </c>
      <c r="T2224" s="38" t="s">
        <v>97</v>
      </c>
      <c r="U2224" s="24" t="s">
        <v>5744</v>
      </c>
      <c r="V2224" s="24">
        <v>400000</v>
      </c>
      <c r="W2224" s="39">
        <f t="shared" si="621"/>
        <v>0</v>
      </c>
      <c r="X2224" s="29">
        <f t="shared" si="622"/>
        <v>0</v>
      </c>
      <c r="Y2224" s="40">
        <f t="shared" si="623"/>
        <v>365</v>
      </c>
      <c r="Z2224" s="38">
        <f t="shared" si="624"/>
        <v>46081</v>
      </c>
      <c r="AA2224" s="41">
        <f t="shared" si="625"/>
        <v>181</v>
      </c>
      <c r="AB2224" s="24" t="s">
        <v>113</v>
      </c>
      <c r="AC2224" s="41">
        <f t="shared" si="626"/>
        <v>8108.2165999999997</v>
      </c>
      <c r="AD2224" s="41">
        <v>1</v>
      </c>
      <c r="AE2224" s="72">
        <f>INDEX(SA!$C$2:$G$11,MATCH(Details!S2224,SA!$C$2:$C$11,0),MATCH(Details!V2224,SA!$C$2:$G$2,0))*Y2224/(F2224-E2224+1)</f>
        <v>6871.37</v>
      </c>
      <c r="AF2224" s="41">
        <f t="shared" si="627"/>
        <v>0</v>
      </c>
      <c r="AG2224" s="41">
        <f t="shared" si="628"/>
        <v>0</v>
      </c>
      <c r="AH2224" s="41">
        <f t="shared" si="629"/>
        <v>1236.8465999999999</v>
      </c>
      <c r="AI2224" s="60">
        <f t="shared" si="630"/>
        <v>274.85480000000001</v>
      </c>
      <c r="AJ2224" s="60">
        <f t="shared" si="631"/>
        <v>1546.05825</v>
      </c>
      <c r="AK2224" s="60">
        <f t="shared" si="632"/>
        <v>3407.446493150685</v>
      </c>
      <c r="AL2224" s="60">
        <f t="shared" si="633"/>
        <v>2504.4731724657536</v>
      </c>
      <c r="AM2224" s="41">
        <f t="shared" si="634"/>
        <v>2545.9837775342462</v>
      </c>
      <c r="AN2224" s="42">
        <f t="shared" si="635"/>
        <v>45715</v>
      </c>
      <c r="AO2224" s="43">
        <f t="shared" si="636"/>
        <v>6871.37</v>
      </c>
    </row>
    <row r="2225" spans="1:41" s="24" customFormat="1" ht="15.75" customHeight="1" x14ac:dyDescent="0.35">
      <c r="A2225" s="36" t="s">
        <v>27</v>
      </c>
      <c r="B2225" s="36">
        <v>202509</v>
      </c>
      <c r="C2225" s="24" t="s">
        <v>736</v>
      </c>
      <c r="D2225" s="24" t="s">
        <v>119</v>
      </c>
      <c r="E2225" s="62">
        <v>45901</v>
      </c>
      <c r="F2225" s="62">
        <v>46265</v>
      </c>
      <c r="G2225" s="37" t="s">
        <v>2185</v>
      </c>
      <c r="H2225" s="36">
        <v>652539</v>
      </c>
      <c r="I2225" s="63">
        <v>28566</v>
      </c>
      <c r="J2225" s="24" t="s">
        <v>5130</v>
      </c>
      <c r="K2225" s="63">
        <f t="shared" si="619"/>
        <v>45901</v>
      </c>
      <c r="L2225" s="55">
        <f t="shared" si="620"/>
        <v>0.04</v>
      </c>
      <c r="M2225" s="76">
        <v>0.22500000000000001</v>
      </c>
      <c r="N2225" s="62">
        <v>45901</v>
      </c>
      <c r="O2225" s="62">
        <v>46265</v>
      </c>
      <c r="P2225" s="63"/>
      <c r="Q2225" s="63"/>
      <c r="R2225" s="78">
        <v>47</v>
      </c>
      <c r="S2225" s="63" t="str">
        <f>VLOOKUP(R2225,SA!$B$3:$C$11,2,1)</f>
        <v>46-55</v>
      </c>
      <c r="T2225" s="38" t="s">
        <v>98</v>
      </c>
      <c r="U2225" s="24" t="s">
        <v>5747</v>
      </c>
      <c r="V2225" s="24">
        <v>400000</v>
      </c>
      <c r="W2225" s="39">
        <f t="shared" si="621"/>
        <v>0</v>
      </c>
      <c r="X2225" s="29">
        <f t="shared" si="622"/>
        <v>0</v>
      </c>
      <c r="Y2225" s="40">
        <f t="shared" si="623"/>
        <v>365</v>
      </c>
      <c r="Z2225" s="38">
        <f t="shared" si="624"/>
        <v>46081</v>
      </c>
      <c r="AA2225" s="41">
        <f t="shared" si="625"/>
        <v>181</v>
      </c>
      <c r="AB2225" s="24" t="s">
        <v>113</v>
      </c>
      <c r="AC2225" s="41">
        <f t="shared" si="626"/>
        <v>8108.2165999999997</v>
      </c>
      <c r="AD2225" s="41">
        <v>1</v>
      </c>
      <c r="AE2225" s="72">
        <f>INDEX(SA!$C$2:$G$11,MATCH(Details!S2225,SA!$C$2:$C$11,0),MATCH(Details!V2225,SA!$C$2:$G$2,0))*Y2225/(F2225-E2225+1)</f>
        <v>6871.37</v>
      </c>
      <c r="AF2225" s="41">
        <f t="shared" si="627"/>
        <v>0</v>
      </c>
      <c r="AG2225" s="41">
        <f t="shared" si="628"/>
        <v>0</v>
      </c>
      <c r="AH2225" s="41">
        <f t="shared" si="629"/>
        <v>1236.8465999999999</v>
      </c>
      <c r="AI2225" s="60">
        <f t="shared" si="630"/>
        <v>274.85480000000001</v>
      </c>
      <c r="AJ2225" s="60">
        <f t="shared" si="631"/>
        <v>1546.05825</v>
      </c>
      <c r="AK2225" s="60">
        <f t="shared" si="632"/>
        <v>3407.446493150685</v>
      </c>
      <c r="AL2225" s="60">
        <f t="shared" si="633"/>
        <v>2504.4731724657536</v>
      </c>
      <c r="AM2225" s="41">
        <f t="shared" si="634"/>
        <v>2545.9837775342462</v>
      </c>
      <c r="AN2225" s="42">
        <f t="shared" si="635"/>
        <v>45715</v>
      </c>
      <c r="AO2225" s="43">
        <f t="shared" si="636"/>
        <v>6871.37</v>
      </c>
    </row>
    <row r="2226" spans="1:41" s="24" customFormat="1" ht="15.75" customHeight="1" x14ac:dyDescent="0.35">
      <c r="A2226" s="36" t="s">
        <v>27</v>
      </c>
      <c r="B2226" s="36">
        <v>202509</v>
      </c>
      <c r="C2226" s="24" t="s">
        <v>736</v>
      </c>
      <c r="D2226" s="24" t="s">
        <v>119</v>
      </c>
      <c r="E2226" s="62">
        <v>45901</v>
      </c>
      <c r="F2226" s="62">
        <v>46265</v>
      </c>
      <c r="G2226" s="37" t="s">
        <v>629</v>
      </c>
      <c r="H2226" s="36">
        <v>652540</v>
      </c>
      <c r="I2226" s="63">
        <v>37891</v>
      </c>
      <c r="J2226" s="24" t="s">
        <v>5131</v>
      </c>
      <c r="K2226" s="63">
        <f t="shared" si="619"/>
        <v>45901</v>
      </c>
      <c r="L2226" s="55">
        <f t="shared" si="620"/>
        <v>0.04</v>
      </c>
      <c r="M2226" s="76">
        <v>0.22500000000000001</v>
      </c>
      <c r="N2226" s="62">
        <v>45901</v>
      </c>
      <c r="O2226" s="62">
        <v>46265</v>
      </c>
      <c r="P2226" s="63"/>
      <c r="Q2226" s="63"/>
      <c r="R2226" s="78">
        <v>21</v>
      </c>
      <c r="S2226" s="63" t="str">
        <f>VLOOKUP(R2226,SA!$B$3:$C$11,2,1)</f>
        <v>0-25</v>
      </c>
      <c r="T2226" s="38" t="s">
        <v>97</v>
      </c>
      <c r="U2226" s="24" t="s">
        <v>56</v>
      </c>
      <c r="V2226" s="24">
        <v>400000</v>
      </c>
      <c r="W2226" s="39">
        <f t="shared" si="621"/>
        <v>400000</v>
      </c>
      <c r="X2226" s="29">
        <f t="shared" si="622"/>
        <v>1</v>
      </c>
      <c r="Y2226" s="40">
        <f t="shared" si="623"/>
        <v>365</v>
      </c>
      <c r="Z2226" s="38">
        <f t="shared" si="624"/>
        <v>46081</v>
      </c>
      <c r="AA2226" s="41">
        <f t="shared" si="625"/>
        <v>181</v>
      </c>
      <c r="AB2226" s="24" t="s">
        <v>113</v>
      </c>
      <c r="AC2226" s="41">
        <f t="shared" si="626"/>
        <v>4043.8364000000001</v>
      </c>
      <c r="AD2226" s="41">
        <v>1</v>
      </c>
      <c r="AE2226" s="72">
        <f>INDEX(SA!$C$2:$G$11,MATCH(Details!S2226,SA!$C$2:$C$11,0),MATCH(Details!V2226,SA!$C$2:$G$2,0))*Y2226/(F2226-E2226+1)</f>
        <v>3426.98</v>
      </c>
      <c r="AF2226" s="41">
        <f t="shared" si="627"/>
        <v>0</v>
      </c>
      <c r="AG2226" s="41">
        <f t="shared" si="628"/>
        <v>0</v>
      </c>
      <c r="AH2226" s="41">
        <f t="shared" si="629"/>
        <v>616.85640000000001</v>
      </c>
      <c r="AI2226" s="60">
        <f t="shared" si="630"/>
        <v>137.07920000000001</v>
      </c>
      <c r="AJ2226" s="60">
        <f t="shared" si="631"/>
        <v>771.07050000000004</v>
      </c>
      <c r="AK2226" s="60">
        <f t="shared" si="632"/>
        <v>1699.4065205479453</v>
      </c>
      <c r="AL2226" s="60">
        <f t="shared" si="633"/>
        <v>1249.0637926027398</v>
      </c>
      <c r="AM2226" s="41">
        <f t="shared" si="634"/>
        <v>1269.7665073972601</v>
      </c>
      <c r="AN2226" s="42">
        <f t="shared" si="635"/>
        <v>45715</v>
      </c>
      <c r="AO2226" s="43">
        <f t="shared" si="636"/>
        <v>3426.98</v>
      </c>
    </row>
    <row r="2227" spans="1:41" s="24" customFormat="1" ht="15.75" customHeight="1" x14ac:dyDescent="0.35">
      <c r="A2227" s="36" t="s">
        <v>27</v>
      </c>
      <c r="B2227" s="36">
        <v>202509</v>
      </c>
      <c r="C2227" s="24" t="s">
        <v>736</v>
      </c>
      <c r="D2227" s="24" t="s">
        <v>119</v>
      </c>
      <c r="E2227" s="62">
        <v>45901</v>
      </c>
      <c r="F2227" s="62">
        <v>46265</v>
      </c>
      <c r="G2227" s="37" t="s">
        <v>2431</v>
      </c>
      <c r="H2227" s="36">
        <v>652540</v>
      </c>
      <c r="I2227" s="63">
        <v>31895</v>
      </c>
      <c r="J2227" s="24" t="s">
        <v>5132</v>
      </c>
      <c r="K2227" s="63">
        <f t="shared" si="619"/>
        <v>45901</v>
      </c>
      <c r="L2227" s="55">
        <f t="shared" si="620"/>
        <v>0.04</v>
      </c>
      <c r="M2227" s="76">
        <v>0.22500000000000001</v>
      </c>
      <c r="N2227" s="62">
        <v>45901</v>
      </c>
      <c r="O2227" s="62">
        <v>46265</v>
      </c>
      <c r="P2227" s="63"/>
      <c r="Q2227" s="63"/>
      <c r="R2227" s="78">
        <v>38</v>
      </c>
      <c r="S2227" s="63" t="str">
        <f>VLOOKUP(R2227,SA!$B$3:$C$11,2,1)</f>
        <v>36-45</v>
      </c>
      <c r="T2227" s="38" t="s">
        <v>98</v>
      </c>
      <c r="U2227" s="24" t="s">
        <v>5747</v>
      </c>
      <c r="V2227" s="24">
        <v>400000</v>
      </c>
      <c r="W2227" s="39">
        <f t="shared" si="621"/>
        <v>0</v>
      </c>
      <c r="X2227" s="29">
        <f t="shared" si="622"/>
        <v>0</v>
      </c>
      <c r="Y2227" s="40">
        <f t="shared" si="623"/>
        <v>365</v>
      </c>
      <c r="Z2227" s="38">
        <f t="shared" si="624"/>
        <v>46081</v>
      </c>
      <c r="AA2227" s="41">
        <f t="shared" si="625"/>
        <v>181</v>
      </c>
      <c r="AB2227" s="24" t="s">
        <v>113</v>
      </c>
      <c r="AC2227" s="41">
        <f t="shared" si="626"/>
        <v>5496.5225999999993</v>
      </c>
      <c r="AD2227" s="41">
        <v>1</v>
      </c>
      <c r="AE2227" s="72">
        <f>INDEX(SA!$C$2:$G$11,MATCH(Details!S2227,SA!$C$2:$C$11,0),MATCH(Details!V2227,SA!$C$2:$G$2,0))*Y2227/(F2227-E2227+1)</f>
        <v>4658.07</v>
      </c>
      <c r="AF2227" s="41">
        <f t="shared" si="627"/>
        <v>0</v>
      </c>
      <c r="AG2227" s="41">
        <f t="shared" si="628"/>
        <v>0</v>
      </c>
      <c r="AH2227" s="41">
        <f t="shared" si="629"/>
        <v>838.45259999999996</v>
      </c>
      <c r="AI2227" s="60">
        <f t="shared" si="630"/>
        <v>186.3228</v>
      </c>
      <c r="AJ2227" s="60">
        <f t="shared" si="631"/>
        <v>1048.06575</v>
      </c>
      <c r="AK2227" s="60">
        <f t="shared" si="632"/>
        <v>2309.8922465753421</v>
      </c>
      <c r="AL2227" s="60">
        <f t="shared" si="633"/>
        <v>1697.7708012328765</v>
      </c>
      <c r="AM2227" s="41">
        <f t="shared" si="634"/>
        <v>1725.9106487671231</v>
      </c>
      <c r="AN2227" s="42">
        <f t="shared" si="635"/>
        <v>45715</v>
      </c>
      <c r="AO2227" s="43">
        <f t="shared" si="636"/>
        <v>4658.07</v>
      </c>
    </row>
    <row r="2228" spans="1:41" s="24" customFormat="1" ht="15.75" customHeight="1" x14ac:dyDescent="0.35">
      <c r="A2228" s="36" t="s">
        <v>27</v>
      </c>
      <c r="B2228" s="36">
        <v>202509</v>
      </c>
      <c r="C2228" s="24" t="s">
        <v>736</v>
      </c>
      <c r="D2228" s="24" t="s">
        <v>119</v>
      </c>
      <c r="E2228" s="62">
        <v>45901</v>
      </c>
      <c r="F2228" s="62">
        <v>46265</v>
      </c>
      <c r="G2228" s="37" t="s">
        <v>2432</v>
      </c>
      <c r="H2228" s="36">
        <v>652541</v>
      </c>
      <c r="I2228" s="63">
        <v>30998</v>
      </c>
      <c r="J2228" s="24" t="s">
        <v>5133</v>
      </c>
      <c r="K2228" s="63">
        <f t="shared" si="619"/>
        <v>45901</v>
      </c>
      <c r="L2228" s="55">
        <f t="shared" si="620"/>
        <v>0.04</v>
      </c>
      <c r="M2228" s="76">
        <v>0.22500000000000001</v>
      </c>
      <c r="N2228" s="62">
        <v>45901</v>
      </c>
      <c r="O2228" s="62">
        <v>46265</v>
      </c>
      <c r="P2228" s="63"/>
      <c r="Q2228" s="63"/>
      <c r="R2228" s="78">
        <v>40</v>
      </c>
      <c r="S2228" s="63" t="str">
        <f>VLOOKUP(R2228,SA!$B$3:$C$11,2,1)</f>
        <v>36-45</v>
      </c>
      <c r="T2228" s="38" t="s">
        <v>97</v>
      </c>
      <c r="U2228" s="24" t="s">
        <v>5744</v>
      </c>
      <c r="V2228" s="24">
        <v>400000</v>
      </c>
      <c r="W2228" s="39">
        <f t="shared" si="621"/>
        <v>0</v>
      </c>
      <c r="X2228" s="29">
        <f t="shared" si="622"/>
        <v>0</v>
      </c>
      <c r="Y2228" s="40">
        <f t="shared" si="623"/>
        <v>365</v>
      </c>
      <c r="Z2228" s="38">
        <f t="shared" si="624"/>
        <v>46081</v>
      </c>
      <c r="AA2228" s="41">
        <f t="shared" si="625"/>
        <v>181</v>
      </c>
      <c r="AB2228" s="24" t="s">
        <v>113</v>
      </c>
      <c r="AC2228" s="41">
        <f t="shared" si="626"/>
        <v>5496.5225999999993</v>
      </c>
      <c r="AD2228" s="41">
        <v>1</v>
      </c>
      <c r="AE2228" s="72">
        <f>INDEX(SA!$C$2:$G$11,MATCH(Details!S2228,SA!$C$2:$C$11,0),MATCH(Details!V2228,SA!$C$2:$G$2,0))*Y2228/(F2228-E2228+1)</f>
        <v>4658.07</v>
      </c>
      <c r="AF2228" s="41">
        <f t="shared" si="627"/>
        <v>0</v>
      </c>
      <c r="AG2228" s="41">
        <f t="shared" si="628"/>
        <v>0</v>
      </c>
      <c r="AH2228" s="41">
        <f t="shared" si="629"/>
        <v>838.45259999999996</v>
      </c>
      <c r="AI2228" s="60">
        <f t="shared" si="630"/>
        <v>186.3228</v>
      </c>
      <c r="AJ2228" s="60">
        <f t="shared" si="631"/>
        <v>1048.06575</v>
      </c>
      <c r="AK2228" s="60">
        <f t="shared" si="632"/>
        <v>2309.8922465753421</v>
      </c>
      <c r="AL2228" s="60">
        <f t="shared" si="633"/>
        <v>1697.7708012328765</v>
      </c>
      <c r="AM2228" s="41">
        <f t="shared" si="634"/>
        <v>1725.9106487671231</v>
      </c>
      <c r="AN2228" s="42">
        <f t="shared" si="635"/>
        <v>45715</v>
      </c>
      <c r="AO2228" s="43">
        <f t="shared" si="636"/>
        <v>4658.07</v>
      </c>
    </row>
    <row r="2229" spans="1:41" s="24" customFormat="1" ht="15.75" customHeight="1" x14ac:dyDescent="0.35">
      <c r="A2229" s="36" t="s">
        <v>27</v>
      </c>
      <c r="B2229" s="36">
        <v>202509</v>
      </c>
      <c r="C2229" s="24" t="s">
        <v>736</v>
      </c>
      <c r="D2229" s="24" t="s">
        <v>119</v>
      </c>
      <c r="E2229" s="62">
        <v>45901</v>
      </c>
      <c r="F2229" s="62">
        <v>46265</v>
      </c>
      <c r="G2229" s="37" t="s">
        <v>628</v>
      </c>
      <c r="H2229" s="36">
        <v>652541</v>
      </c>
      <c r="I2229" s="63">
        <v>38104</v>
      </c>
      <c r="J2229" s="24" t="s">
        <v>5134</v>
      </c>
      <c r="K2229" s="63">
        <f t="shared" si="619"/>
        <v>45901</v>
      </c>
      <c r="L2229" s="55">
        <f t="shared" si="620"/>
        <v>0.04</v>
      </c>
      <c r="M2229" s="76">
        <v>0.22500000000000001</v>
      </c>
      <c r="N2229" s="62">
        <v>45901</v>
      </c>
      <c r="O2229" s="62">
        <v>46265</v>
      </c>
      <c r="P2229" s="63"/>
      <c r="Q2229" s="63"/>
      <c r="R2229" s="78">
        <v>21</v>
      </c>
      <c r="S2229" s="63" t="str">
        <f>VLOOKUP(R2229,SA!$B$3:$C$11,2,1)</f>
        <v>0-25</v>
      </c>
      <c r="T2229" s="38" t="s">
        <v>97</v>
      </c>
      <c r="U2229" s="24" t="s">
        <v>56</v>
      </c>
      <c r="V2229" s="24">
        <v>400000</v>
      </c>
      <c r="W2229" s="39">
        <f t="shared" si="621"/>
        <v>400000</v>
      </c>
      <c r="X2229" s="29">
        <f t="shared" si="622"/>
        <v>1</v>
      </c>
      <c r="Y2229" s="40">
        <f t="shared" si="623"/>
        <v>365</v>
      </c>
      <c r="Z2229" s="38">
        <f t="shared" si="624"/>
        <v>46081</v>
      </c>
      <c r="AA2229" s="41">
        <f t="shared" si="625"/>
        <v>181</v>
      </c>
      <c r="AB2229" s="24" t="s">
        <v>113</v>
      </c>
      <c r="AC2229" s="41">
        <f t="shared" si="626"/>
        <v>4043.8364000000001</v>
      </c>
      <c r="AD2229" s="41">
        <v>1</v>
      </c>
      <c r="AE2229" s="72">
        <f>INDEX(SA!$C$2:$G$11,MATCH(Details!S2229,SA!$C$2:$C$11,0),MATCH(Details!V2229,SA!$C$2:$G$2,0))*Y2229/(F2229-E2229+1)</f>
        <v>3426.98</v>
      </c>
      <c r="AF2229" s="41">
        <f t="shared" si="627"/>
        <v>0</v>
      </c>
      <c r="AG2229" s="41">
        <f t="shared" si="628"/>
        <v>0</v>
      </c>
      <c r="AH2229" s="41">
        <f t="shared" si="629"/>
        <v>616.85640000000001</v>
      </c>
      <c r="AI2229" s="60">
        <f t="shared" si="630"/>
        <v>137.07920000000001</v>
      </c>
      <c r="AJ2229" s="60">
        <f t="shared" si="631"/>
        <v>771.07050000000004</v>
      </c>
      <c r="AK2229" s="60">
        <f t="shared" si="632"/>
        <v>1699.4065205479453</v>
      </c>
      <c r="AL2229" s="60">
        <f t="shared" si="633"/>
        <v>1249.0637926027398</v>
      </c>
      <c r="AM2229" s="41">
        <f t="shared" si="634"/>
        <v>1269.7665073972601</v>
      </c>
      <c r="AN2229" s="42">
        <f t="shared" si="635"/>
        <v>45715</v>
      </c>
      <c r="AO2229" s="43">
        <f t="shared" si="636"/>
        <v>3426.98</v>
      </c>
    </row>
    <row r="2230" spans="1:41" s="24" customFormat="1" ht="15.75" customHeight="1" x14ac:dyDescent="0.35">
      <c r="A2230" s="36" t="s">
        <v>27</v>
      </c>
      <c r="B2230" s="36">
        <v>202509</v>
      </c>
      <c r="C2230" s="24" t="s">
        <v>736</v>
      </c>
      <c r="D2230" s="24" t="s">
        <v>119</v>
      </c>
      <c r="E2230" s="62">
        <v>45901</v>
      </c>
      <c r="F2230" s="62">
        <v>46265</v>
      </c>
      <c r="G2230" s="37" t="s">
        <v>2433</v>
      </c>
      <c r="H2230" s="36">
        <v>652541</v>
      </c>
      <c r="I2230" s="63">
        <v>32168</v>
      </c>
      <c r="J2230" s="24" t="s">
        <v>5135</v>
      </c>
      <c r="K2230" s="63">
        <f t="shared" si="619"/>
        <v>45901</v>
      </c>
      <c r="L2230" s="55">
        <f t="shared" si="620"/>
        <v>0.04</v>
      </c>
      <c r="M2230" s="76">
        <v>0.22500000000000001</v>
      </c>
      <c r="N2230" s="62">
        <v>45901</v>
      </c>
      <c r="O2230" s="62">
        <v>46265</v>
      </c>
      <c r="P2230" s="63"/>
      <c r="Q2230" s="63"/>
      <c r="R2230" s="78">
        <v>37</v>
      </c>
      <c r="S2230" s="63" t="str">
        <f>VLOOKUP(R2230,SA!$B$3:$C$11,2,1)</f>
        <v>36-45</v>
      </c>
      <c r="T2230" s="38" t="s">
        <v>98</v>
      </c>
      <c r="U2230" s="24" t="s">
        <v>5747</v>
      </c>
      <c r="V2230" s="24">
        <v>400000</v>
      </c>
      <c r="W2230" s="39">
        <f t="shared" si="621"/>
        <v>0</v>
      </c>
      <c r="X2230" s="29">
        <f t="shared" si="622"/>
        <v>0</v>
      </c>
      <c r="Y2230" s="40">
        <f t="shared" si="623"/>
        <v>365</v>
      </c>
      <c r="Z2230" s="38">
        <f t="shared" si="624"/>
        <v>46081</v>
      </c>
      <c r="AA2230" s="41">
        <f t="shared" si="625"/>
        <v>181</v>
      </c>
      <c r="AB2230" s="24" t="s">
        <v>113</v>
      </c>
      <c r="AC2230" s="41">
        <f t="shared" si="626"/>
        <v>5496.5225999999993</v>
      </c>
      <c r="AD2230" s="41">
        <v>1</v>
      </c>
      <c r="AE2230" s="72">
        <f>INDEX(SA!$C$2:$G$11,MATCH(Details!S2230,SA!$C$2:$C$11,0),MATCH(Details!V2230,SA!$C$2:$G$2,0))*Y2230/(F2230-E2230+1)</f>
        <v>4658.07</v>
      </c>
      <c r="AF2230" s="41">
        <f t="shared" si="627"/>
        <v>0</v>
      </c>
      <c r="AG2230" s="41">
        <f t="shared" si="628"/>
        <v>0</v>
      </c>
      <c r="AH2230" s="41">
        <f t="shared" si="629"/>
        <v>838.45259999999996</v>
      </c>
      <c r="AI2230" s="60">
        <f t="shared" si="630"/>
        <v>186.3228</v>
      </c>
      <c r="AJ2230" s="60">
        <f t="shared" si="631"/>
        <v>1048.06575</v>
      </c>
      <c r="AK2230" s="60">
        <f t="shared" si="632"/>
        <v>2309.8922465753421</v>
      </c>
      <c r="AL2230" s="60">
        <f t="shared" si="633"/>
        <v>1697.7708012328765</v>
      </c>
      <c r="AM2230" s="41">
        <f t="shared" si="634"/>
        <v>1725.9106487671231</v>
      </c>
      <c r="AN2230" s="42">
        <f t="shared" si="635"/>
        <v>45715</v>
      </c>
      <c r="AO2230" s="43">
        <f t="shared" si="636"/>
        <v>4658.07</v>
      </c>
    </row>
    <row r="2231" spans="1:41" s="24" customFormat="1" ht="15.75" customHeight="1" x14ac:dyDescent="0.35">
      <c r="A2231" s="36" t="s">
        <v>27</v>
      </c>
      <c r="B2231" s="36">
        <v>202509</v>
      </c>
      <c r="C2231" s="24" t="s">
        <v>736</v>
      </c>
      <c r="D2231" s="24" t="s">
        <v>119</v>
      </c>
      <c r="E2231" s="62">
        <v>45901</v>
      </c>
      <c r="F2231" s="62">
        <v>46265</v>
      </c>
      <c r="G2231" s="37" t="s">
        <v>2434</v>
      </c>
      <c r="H2231" s="36">
        <v>652542</v>
      </c>
      <c r="I2231" s="63">
        <v>27557</v>
      </c>
      <c r="J2231" s="24" t="s">
        <v>5136</v>
      </c>
      <c r="K2231" s="63">
        <f t="shared" si="619"/>
        <v>45901</v>
      </c>
      <c r="L2231" s="55">
        <f t="shared" si="620"/>
        <v>0.04</v>
      </c>
      <c r="M2231" s="76">
        <v>0.22500000000000001</v>
      </c>
      <c r="N2231" s="62">
        <v>45901</v>
      </c>
      <c r="O2231" s="62">
        <v>46265</v>
      </c>
      <c r="P2231" s="63"/>
      <c r="Q2231" s="63"/>
      <c r="R2231" s="78">
        <v>50</v>
      </c>
      <c r="S2231" s="63" t="str">
        <f>VLOOKUP(R2231,SA!$B$3:$C$11,2,1)</f>
        <v>46-55</v>
      </c>
      <c r="T2231" s="38" t="s">
        <v>97</v>
      </c>
      <c r="U2231" s="24" t="s">
        <v>5744</v>
      </c>
      <c r="V2231" s="24">
        <v>400000</v>
      </c>
      <c r="W2231" s="39">
        <f t="shared" si="621"/>
        <v>0</v>
      </c>
      <c r="X2231" s="29">
        <f t="shared" si="622"/>
        <v>0</v>
      </c>
      <c r="Y2231" s="40">
        <f t="shared" si="623"/>
        <v>365</v>
      </c>
      <c r="Z2231" s="38">
        <f t="shared" si="624"/>
        <v>46081</v>
      </c>
      <c r="AA2231" s="41">
        <f t="shared" si="625"/>
        <v>181</v>
      </c>
      <c r="AB2231" s="24" t="s">
        <v>113</v>
      </c>
      <c r="AC2231" s="41">
        <f t="shared" si="626"/>
        <v>8108.2165999999997</v>
      </c>
      <c r="AD2231" s="41">
        <v>1</v>
      </c>
      <c r="AE2231" s="72">
        <f>INDEX(SA!$C$2:$G$11,MATCH(Details!S2231,SA!$C$2:$C$11,0),MATCH(Details!V2231,SA!$C$2:$G$2,0))*Y2231/(F2231-E2231+1)</f>
        <v>6871.37</v>
      </c>
      <c r="AF2231" s="41">
        <f t="shared" si="627"/>
        <v>0</v>
      </c>
      <c r="AG2231" s="41">
        <f t="shared" si="628"/>
        <v>0</v>
      </c>
      <c r="AH2231" s="41">
        <f t="shared" si="629"/>
        <v>1236.8465999999999</v>
      </c>
      <c r="AI2231" s="60">
        <f t="shared" si="630"/>
        <v>274.85480000000001</v>
      </c>
      <c r="AJ2231" s="60">
        <f t="shared" si="631"/>
        <v>1546.05825</v>
      </c>
      <c r="AK2231" s="60">
        <f t="shared" si="632"/>
        <v>3407.446493150685</v>
      </c>
      <c r="AL2231" s="60">
        <f t="shared" si="633"/>
        <v>2504.4731724657536</v>
      </c>
      <c r="AM2231" s="41">
        <f t="shared" si="634"/>
        <v>2545.9837775342462</v>
      </c>
      <c r="AN2231" s="42">
        <f t="shared" si="635"/>
        <v>45715</v>
      </c>
      <c r="AO2231" s="43">
        <f t="shared" si="636"/>
        <v>6871.37</v>
      </c>
    </row>
    <row r="2232" spans="1:41" s="24" customFormat="1" ht="15.75" customHeight="1" x14ac:dyDescent="0.35">
      <c r="A2232" s="36" t="s">
        <v>27</v>
      </c>
      <c r="B2232" s="36">
        <v>202509</v>
      </c>
      <c r="C2232" s="24" t="s">
        <v>736</v>
      </c>
      <c r="D2232" s="24" t="s">
        <v>119</v>
      </c>
      <c r="E2232" s="62">
        <v>45901</v>
      </c>
      <c r="F2232" s="62">
        <v>46265</v>
      </c>
      <c r="G2232" s="37" t="s">
        <v>2435</v>
      </c>
      <c r="H2232" s="36">
        <v>652542</v>
      </c>
      <c r="I2232" s="63">
        <v>27896</v>
      </c>
      <c r="J2232" s="24" t="s">
        <v>5137</v>
      </c>
      <c r="K2232" s="63">
        <f t="shared" si="619"/>
        <v>45901</v>
      </c>
      <c r="L2232" s="55">
        <f t="shared" si="620"/>
        <v>0.04</v>
      </c>
      <c r="M2232" s="76">
        <v>0.22500000000000001</v>
      </c>
      <c r="N2232" s="62">
        <v>45901</v>
      </c>
      <c r="O2232" s="62">
        <v>46265</v>
      </c>
      <c r="P2232" s="63"/>
      <c r="Q2232" s="63"/>
      <c r="R2232" s="78">
        <v>49</v>
      </c>
      <c r="S2232" s="63" t="str">
        <f>VLOOKUP(R2232,SA!$B$3:$C$11,2,1)</f>
        <v>46-55</v>
      </c>
      <c r="T2232" s="38" t="s">
        <v>98</v>
      </c>
      <c r="U2232" s="24" t="s">
        <v>5747</v>
      </c>
      <c r="V2232" s="24">
        <v>400000</v>
      </c>
      <c r="W2232" s="39">
        <f t="shared" si="621"/>
        <v>0</v>
      </c>
      <c r="X2232" s="29">
        <f t="shared" si="622"/>
        <v>0</v>
      </c>
      <c r="Y2232" s="40">
        <f t="shared" si="623"/>
        <v>365</v>
      </c>
      <c r="Z2232" s="38">
        <f t="shared" si="624"/>
        <v>46081</v>
      </c>
      <c r="AA2232" s="41">
        <f t="shared" si="625"/>
        <v>181</v>
      </c>
      <c r="AB2232" s="24" t="s">
        <v>113</v>
      </c>
      <c r="AC2232" s="41">
        <f t="shared" si="626"/>
        <v>8108.2165999999997</v>
      </c>
      <c r="AD2232" s="41">
        <v>1</v>
      </c>
      <c r="AE2232" s="72">
        <f>INDEX(SA!$C$2:$G$11,MATCH(Details!S2232,SA!$C$2:$C$11,0),MATCH(Details!V2232,SA!$C$2:$G$2,0))*Y2232/(F2232-E2232+1)</f>
        <v>6871.37</v>
      </c>
      <c r="AF2232" s="41">
        <f t="shared" si="627"/>
        <v>0</v>
      </c>
      <c r="AG2232" s="41">
        <f t="shared" si="628"/>
        <v>0</v>
      </c>
      <c r="AH2232" s="41">
        <f t="shared" si="629"/>
        <v>1236.8465999999999</v>
      </c>
      <c r="AI2232" s="60">
        <f t="shared" si="630"/>
        <v>274.85480000000001</v>
      </c>
      <c r="AJ2232" s="60">
        <f t="shared" si="631"/>
        <v>1546.05825</v>
      </c>
      <c r="AK2232" s="60">
        <f t="shared" si="632"/>
        <v>3407.446493150685</v>
      </c>
      <c r="AL2232" s="60">
        <f t="shared" si="633"/>
        <v>2504.4731724657536</v>
      </c>
      <c r="AM2232" s="41">
        <f t="shared" si="634"/>
        <v>2545.9837775342462</v>
      </c>
      <c r="AN2232" s="42">
        <f t="shared" si="635"/>
        <v>45715</v>
      </c>
      <c r="AO2232" s="43">
        <f t="shared" si="636"/>
        <v>6871.37</v>
      </c>
    </row>
    <row r="2233" spans="1:41" s="24" customFormat="1" ht="15.75" customHeight="1" x14ac:dyDescent="0.35">
      <c r="A2233" s="36" t="s">
        <v>27</v>
      </c>
      <c r="B2233" s="36">
        <v>202509</v>
      </c>
      <c r="C2233" s="24" t="s">
        <v>736</v>
      </c>
      <c r="D2233" s="24" t="s">
        <v>119</v>
      </c>
      <c r="E2233" s="62">
        <v>45901</v>
      </c>
      <c r="F2233" s="62">
        <v>46265</v>
      </c>
      <c r="G2233" s="37" t="s">
        <v>625</v>
      </c>
      <c r="H2233" s="36">
        <v>652542</v>
      </c>
      <c r="I2233" s="63">
        <v>36931</v>
      </c>
      <c r="J2233" s="24" t="s">
        <v>5138</v>
      </c>
      <c r="K2233" s="63">
        <f t="shared" si="619"/>
        <v>45901</v>
      </c>
      <c r="L2233" s="55">
        <f t="shared" si="620"/>
        <v>0.04</v>
      </c>
      <c r="M2233" s="76">
        <v>0.22500000000000001</v>
      </c>
      <c r="N2233" s="62">
        <v>45901</v>
      </c>
      <c r="O2233" s="62">
        <v>46265</v>
      </c>
      <c r="P2233" s="63"/>
      <c r="Q2233" s="63"/>
      <c r="R2233" s="78">
        <v>24</v>
      </c>
      <c r="S2233" s="63" t="str">
        <f>VLOOKUP(R2233,SA!$B$3:$C$11,2,1)</f>
        <v>0-25</v>
      </c>
      <c r="T2233" s="38" t="s">
        <v>97</v>
      </c>
      <c r="U2233" s="24" t="s">
        <v>56</v>
      </c>
      <c r="V2233" s="24">
        <v>400000</v>
      </c>
      <c r="W2233" s="39">
        <f t="shared" si="621"/>
        <v>400000</v>
      </c>
      <c r="X2233" s="29">
        <f t="shared" si="622"/>
        <v>1</v>
      </c>
      <c r="Y2233" s="40">
        <f t="shared" si="623"/>
        <v>365</v>
      </c>
      <c r="Z2233" s="38">
        <f t="shared" si="624"/>
        <v>46081</v>
      </c>
      <c r="AA2233" s="41">
        <f t="shared" si="625"/>
        <v>181</v>
      </c>
      <c r="AB2233" s="24" t="s">
        <v>113</v>
      </c>
      <c r="AC2233" s="41">
        <f t="shared" si="626"/>
        <v>4043.8364000000001</v>
      </c>
      <c r="AD2233" s="41">
        <v>1</v>
      </c>
      <c r="AE2233" s="72">
        <f>INDEX(SA!$C$2:$G$11,MATCH(Details!S2233,SA!$C$2:$C$11,0),MATCH(Details!V2233,SA!$C$2:$G$2,0))*Y2233/(F2233-E2233+1)</f>
        <v>3426.98</v>
      </c>
      <c r="AF2233" s="41">
        <f t="shared" si="627"/>
        <v>0</v>
      </c>
      <c r="AG2233" s="41">
        <f t="shared" si="628"/>
        <v>0</v>
      </c>
      <c r="AH2233" s="41">
        <f t="shared" si="629"/>
        <v>616.85640000000001</v>
      </c>
      <c r="AI2233" s="60">
        <f t="shared" si="630"/>
        <v>137.07920000000001</v>
      </c>
      <c r="AJ2233" s="60">
        <f t="shared" si="631"/>
        <v>771.07050000000004</v>
      </c>
      <c r="AK2233" s="60">
        <f t="shared" si="632"/>
        <v>1699.4065205479453</v>
      </c>
      <c r="AL2233" s="60">
        <f t="shared" si="633"/>
        <v>1249.0637926027398</v>
      </c>
      <c r="AM2233" s="41">
        <f t="shared" si="634"/>
        <v>1269.7665073972601</v>
      </c>
      <c r="AN2233" s="42">
        <f t="shared" si="635"/>
        <v>45715</v>
      </c>
      <c r="AO2233" s="43">
        <f t="shared" si="636"/>
        <v>3426.98</v>
      </c>
    </row>
    <row r="2234" spans="1:41" s="24" customFormat="1" ht="15.75" customHeight="1" x14ac:dyDescent="0.35">
      <c r="A2234" s="36" t="s">
        <v>27</v>
      </c>
      <c r="B2234" s="36">
        <v>202509</v>
      </c>
      <c r="C2234" s="24" t="s">
        <v>736</v>
      </c>
      <c r="D2234" s="24" t="s">
        <v>119</v>
      </c>
      <c r="E2234" s="62">
        <v>45901</v>
      </c>
      <c r="F2234" s="62">
        <v>46265</v>
      </c>
      <c r="G2234" s="37" t="s">
        <v>626</v>
      </c>
      <c r="H2234" s="36">
        <v>652543</v>
      </c>
      <c r="I2234" s="63">
        <v>37571</v>
      </c>
      <c r="J2234" s="24" t="s">
        <v>5139</v>
      </c>
      <c r="K2234" s="63">
        <f t="shared" si="619"/>
        <v>45901</v>
      </c>
      <c r="L2234" s="55">
        <f t="shared" si="620"/>
        <v>0.04</v>
      </c>
      <c r="M2234" s="76">
        <v>0.22500000000000001</v>
      </c>
      <c r="N2234" s="62">
        <v>45901</v>
      </c>
      <c r="O2234" s="62">
        <v>46265</v>
      </c>
      <c r="P2234" s="63"/>
      <c r="Q2234" s="63"/>
      <c r="R2234" s="78">
        <v>22</v>
      </c>
      <c r="S2234" s="63" t="str">
        <f>VLOOKUP(R2234,SA!$B$3:$C$11,2,1)</f>
        <v>0-25</v>
      </c>
      <c r="T2234" s="38" t="s">
        <v>97</v>
      </c>
      <c r="U2234" s="24" t="s">
        <v>56</v>
      </c>
      <c r="V2234" s="24">
        <v>400000</v>
      </c>
      <c r="W2234" s="39">
        <f t="shared" si="621"/>
        <v>400000</v>
      </c>
      <c r="X2234" s="29">
        <f t="shared" si="622"/>
        <v>1</v>
      </c>
      <c r="Y2234" s="40">
        <f t="shared" si="623"/>
        <v>365</v>
      </c>
      <c r="Z2234" s="38">
        <f t="shared" si="624"/>
        <v>46081</v>
      </c>
      <c r="AA2234" s="41">
        <f t="shared" si="625"/>
        <v>181</v>
      </c>
      <c r="AB2234" s="24" t="s">
        <v>113</v>
      </c>
      <c r="AC2234" s="41">
        <f t="shared" si="626"/>
        <v>4043.8364000000001</v>
      </c>
      <c r="AD2234" s="41">
        <v>1</v>
      </c>
      <c r="AE2234" s="72">
        <f>INDEX(SA!$C$2:$G$11,MATCH(Details!S2234,SA!$C$2:$C$11,0),MATCH(Details!V2234,SA!$C$2:$G$2,0))*Y2234/(F2234-E2234+1)</f>
        <v>3426.98</v>
      </c>
      <c r="AF2234" s="41">
        <f t="shared" si="627"/>
        <v>0</v>
      </c>
      <c r="AG2234" s="41">
        <f t="shared" si="628"/>
        <v>0</v>
      </c>
      <c r="AH2234" s="41">
        <f t="shared" si="629"/>
        <v>616.85640000000001</v>
      </c>
      <c r="AI2234" s="60">
        <f t="shared" si="630"/>
        <v>137.07920000000001</v>
      </c>
      <c r="AJ2234" s="60">
        <f t="shared" si="631"/>
        <v>771.07050000000004</v>
      </c>
      <c r="AK2234" s="60">
        <f t="shared" si="632"/>
        <v>1699.4065205479453</v>
      </c>
      <c r="AL2234" s="60">
        <f t="shared" si="633"/>
        <v>1249.0637926027398</v>
      </c>
      <c r="AM2234" s="41">
        <f t="shared" si="634"/>
        <v>1269.7665073972601</v>
      </c>
      <c r="AN2234" s="42">
        <f t="shared" si="635"/>
        <v>45715</v>
      </c>
      <c r="AO2234" s="43">
        <f t="shared" si="636"/>
        <v>3426.98</v>
      </c>
    </row>
    <row r="2235" spans="1:41" s="24" customFormat="1" ht="15.75" customHeight="1" x14ac:dyDescent="0.35">
      <c r="A2235" s="36" t="s">
        <v>27</v>
      </c>
      <c r="B2235" s="36">
        <v>202509</v>
      </c>
      <c r="C2235" s="24" t="s">
        <v>736</v>
      </c>
      <c r="D2235" s="24" t="s">
        <v>119</v>
      </c>
      <c r="E2235" s="62">
        <v>45901</v>
      </c>
      <c r="F2235" s="62">
        <v>46265</v>
      </c>
      <c r="G2235" s="37" t="s">
        <v>2436</v>
      </c>
      <c r="H2235" s="36">
        <v>652543</v>
      </c>
      <c r="I2235" s="63">
        <v>29414</v>
      </c>
      <c r="J2235" s="24" t="s">
        <v>5140</v>
      </c>
      <c r="K2235" s="63">
        <f t="shared" si="619"/>
        <v>45901</v>
      </c>
      <c r="L2235" s="55">
        <f t="shared" si="620"/>
        <v>0.04</v>
      </c>
      <c r="M2235" s="76">
        <v>0.22500000000000001</v>
      </c>
      <c r="N2235" s="62">
        <v>45901</v>
      </c>
      <c r="O2235" s="62">
        <v>46265</v>
      </c>
      <c r="P2235" s="63"/>
      <c r="Q2235" s="63"/>
      <c r="R2235" s="78">
        <v>45</v>
      </c>
      <c r="S2235" s="63" t="str">
        <f>VLOOKUP(R2235,SA!$B$3:$C$11,2,1)</f>
        <v>36-45</v>
      </c>
      <c r="T2235" s="38" t="s">
        <v>98</v>
      </c>
      <c r="U2235" s="24" t="s">
        <v>5747</v>
      </c>
      <c r="V2235" s="24">
        <v>400000</v>
      </c>
      <c r="W2235" s="39">
        <f t="shared" si="621"/>
        <v>0</v>
      </c>
      <c r="X2235" s="29">
        <f t="shared" si="622"/>
        <v>0</v>
      </c>
      <c r="Y2235" s="40">
        <f t="shared" si="623"/>
        <v>365</v>
      </c>
      <c r="Z2235" s="38">
        <f t="shared" si="624"/>
        <v>46081</v>
      </c>
      <c r="AA2235" s="41">
        <f t="shared" si="625"/>
        <v>181</v>
      </c>
      <c r="AB2235" s="24" t="s">
        <v>113</v>
      </c>
      <c r="AC2235" s="41">
        <f t="shared" si="626"/>
        <v>5496.5225999999993</v>
      </c>
      <c r="AD2235" s="41">
        <v>1</v>
      </c>
      <c r="AE2235" s="72">
        <f>INDEX(SA!$C$2:$G$11,MATCH(Details!S2235,SA!$C$2:$C$11,0),MATCH(Details!V2235,SA!$C$2:$G$2,0))*Y2235/(F2235-E2235+1)</f>
        <v>4658.07</v>
      </c>
      <c r="AF2235" s="41">
        <f t="shared" si="627"/>
        <v>0</v>
      </c>
      <c r="AG2235" s="41">
        <f t="shared" si="628"/>
        <v>0</v>
      </c>
      <c r="AH2235" s="41">
        <f t="shared" si="629"/>
        <v>838.45259999999996</v>
      </c>
      <c r="AI2235" s="60">
        <f t="shared" si="630"/>
        <v>186.3228</v>
      </c>
      <c r="AJ2235" s="60">
        <f t="shared" si="631"/>
        <v>1048.06575</v>
      </c>
      <c r="AK2235" s="60">
        <f t="shared" si="632"/>
        <v>2309.8922465753421</v>
      </c>
      <c r="AL2235" s="60">
        <f t="shared" si="633"/>
        <v>1697.7708012328765</v>
      </c>
      <c r="AM2235" s="41">
        <f t="shared" si="634"/>
        <v>1725.9106487671231</v>
      </c>
      <c r="AN2235" s="42">
        <f t="shared" si="635"/>
        <v>45715</v>
      </c>
      <c r="AO2235" s="43">
        <f t="shared" si="636"/>
        <v>4658.07</v>
      </c>
    </row>
    <row r="2236" spans="1:41" s="24" customFormat="1" ht="15.75" customHeight="1" x14ac:dyDescent="0.35">
      <c r="A2236" s="36" t="s">
        <v>27</v>
      </c>
      <c r="B2236" s="36">
        <v>202509</v>
      </c>
      <c r="C2236" s="24" t="s">
        <v>736</v>
      </c>
      <c r="D2236" s="24" t="s">
        <v>119</v>
      </c>
      <c r="E2236" s="62">
        <v>45901</v>
      </c>
      <c r="F2236" s="62">
        <v>46265</v>
      </c>
      <c r="G2236" s="37" t="s">
        <v>2437</v>
      </c>
      <c r="H2236" s="36">
        <v>652545</v>
      </c>
      <c r="I2236" s="63">
        <v>25573</v>
      </c>
      <c r="J2236" s="24" t="s">
        <v>5141</v>
      </c>
      <c r="K2236" s="63">
        <f t="shared" si="619"/>
        <v>45901</v>
      </c>
      <c r="L2236" s="55">
        <f t="shared" si="620"/>
        <v>0.04</v>
      </c>
      <c r="M2236" s="76">
        <v>0.22500000000000001</v>
      </c>
      <c r="N2236" s="62">
        <v>45901</v>
      </c>
      <c r="O2236" s="62">
        <v>46265</v>
      </c>
      <c r="P2236" s="63"/>
      <c r="Q2236" s="63"/>
      <c r="R2236" s="78">
        <v>55</v>
      </c>
      <c r="S2236" s="63" t="str">
        <f>VLOOKUP(R2236,SA!$B$3:$C$11,2,1)</f>
        <v>46-55</v>
      </c>
      <c r="T2236" s="38" t="s">
        <v>97</v>
      </c>
      <c r="U2236" s="24" t="s">
        <v>5744</v>
      </c>
      <c r="V2236" s="24">
        <v>400000</v>
      </c>
      <c r="W2236" s="39">
        <f t="shared" si="621"/>
        <v>0</v>
      </c>
      <c r="X2236" s="29">
        <f t="shared" si="622"/>
        <v>0</v>
      </c>
      <c r="Y2236" s="40">
        <f t="shared" si="623"/>
        <v>365</v>
      </c>
      <c r="Z2236" s="38">
        <f t="shared" si="624"/>
        <v>46081</v>
      </c>
      <c r="AA2236" s="41">
        <f t="shared" si="625"/>
        <v>181</v>
      </c>
      <c r="AB2236" s="24" t="s">
        <v>113</v>
      </c>
      <c r="AC2236" s="41">
        <f t="shared" si="626"/>
        <v>8108.2165999999997</v>
      </c>
      <c r="AD2236" s="41">
        <v>1</v>
      </c>
      <c r="AE2236" s="72">
        <f>INDEX(SA!$C$2:$G$11,MATCH(Details!S2236,SA!$C$2:$C$11,0),MATCH(Details!V2236,SA!$C$2:$G$2,0))*Y2236/(F2236-E2236+1)</f>
        <v>6871.37</v>
      </c>
      <c r="AF2236" s="41">
        <f t="shared" si="627"/>
        <v>0</v>
      </c>
      <c r="AG2236" s="41">
        <f t="shared" si="628"/>
        <v>0</v>
      </c>
      <c r="AH2236" s="41">
        <f t="shared" si="629"/>
        <v>1236.8465999999999</v>
      </c>
      <c r="AI2236" s="60">
        <f t="shared" si="630"/>
        <v>274.85480000000001</v>
      </c>
      <c r="AJ2236" s="60">
        <f t="shared" si="631"/>
        <v>1546.05825</v>
      </c>
      <c r="AK2236" s="60">
        <f t="shared" si="632"/>
        <v>3407.446493150685</v>
      </c>
      <c r="AL2236" s="60">
        <f t="shared" si="633"/>
        <v>2504.4731724657536</v>
      </c>
      <c r="AM2236" s="41">
        <f t="shared" si="634"/>
        <v>2545.9837775342462</v>
      </c>
      <c r="AN2236" s="42">
        <f t="shared" si="635"/>
        <v>45715</v>
      </c>
      <c r="AO2236" s="43">
        <f t="shared" si="636"/>
        <v>6871.37</v>
      </c>
    </row>
    <row r="2237" spans="1:41" s="24" customFormat="1" ht="15.75" customHeight="1" x14ac:dyDescent="0.35">
      <c r="A2237" s="36" t="s">
        <v>27</v>
      </c>
      <c r="B2237" s="36">
        <v>202509</v>
      </c>
      <c r="C2237" s="24" t="s">
        <v>736</v>
      </c>
      <c r="D2237" s="24" t="s">
        <v>119</v>
      </c>
      <c r="E2237" s="62">
        <v>45901</v>
      </c>
      <c r="F2237" s="62">
        <v>46265</v>
      </c>
      <c r="G2237" s="37" t="s">
        <v>2438</v>
      </c>
      <c r="H2237" s="36">
        <v>652545</v>
      </c>
      <c r="I2237" s="63">
        <v>26373</v>
      </c>
      <c r="J2237" s="24" t="s">
        <v>5142</v>
      </c>
      <c r="K2237" s="63">
        <f t="shared" si="619"/>
        <v>45901</v>
      </c>
      <c r="L2237" s="55">
        <f t="shared" si="620"/>
        <v>0.04</v>
      </c>
      <c r="M2237" s="76">
        <v>0.22500000000000001</v>
      </c>
      <c r="N2237" s="62">
        <v>45901</v>
      </c>
      <c r="O2237" s="62">
        <v>46265</v>
      </c>
      <c r="P2237" s="63"/>
      <c r="Q2237" s="63"/>
      <c r="R2237" s="78">
        <v>53</v>
      </c>
      <c r="S2237" s="63" t="str">
        <f>VLOOKUP(R2237,SA!$B$3:$C$11,2,1)</f>
        <v>46-55</v>
      </c>
      <c r="T2237" s="38" t="s">
        <v>98</v>
      </c>
      <c r="U2237" s="24" t="s">
        <v>5747</v>
      </c>
      <c r="V2237" s="24">
        <v>400000</v>
      </c>
      <c r="W2237" s="39">
        <f t="shared" si="621"/>
        <v>0</v>
      </c>
      <c r="X2237" s="29">
        <f t="shared" si="622"/>
        <v>0</v>
      </c>
      <c r="Y2237" s="40">
        <f t="shared" si="623"/>
        <v>365</v>
      </c>
      <c r="Z2237" s="38">
        <f t="shared" si="624"/>
        <v>46081</v>
      </c>
      <c r="AA2237" s="41">
        <f t="shared" si="625"/>
        <v>181</v>
      </c>
      <c r="AB2237" s="24" t="s">
        <v>113</v>
      </c>
      <c r="AC2237" s="41">
        <f t="shared" si="626"/>
        <v>8108.2165999999997</v>
      </c>
      <c r="AD2237" s="41">
        <v>1</v>
      </c>
      <c r="AE2237" s="72">
        <f>INDEX(SA!$C$2:$G$11,MATCH(Details!S2237,SA!$C$2:$C$11,0),MATCH(Details!V2237,SA!$C$2:$G$2,0))*Y2237/(F2237-E2237+1)</f>
        <v>6871.37</v>
      </c>
      <c r="AF2237" s="41">
        <f t="shared" si="627"/>
        <v>0</v>
      </c>
      <c r="AG2237" s="41">
        <f t="shared" si="628"/>
        <v>0</v>
      </c>
      <c r="AH2237" s="41">
        <f t="shared" si="629"/>
        <v>1236.8465999999999</v>
      </c>
      <c r="AI2237" s="60">
        <f t="shared" si="630"/>
        <v>274.85480000000001</v>
      </c>
      <c r="AJ2237" s="60">
        <f t="shared" si="631"/>
        <v>1546.05825</v>
      </c>
      <c r="AK2237" s="60">
        <f t="shared" si="632"/>
        <v>3407.446493150685</v>
      </c>
      <c r="AL2237" s="60">
        <f t="shared" si="633"/>
        <v>2504.4731724657536</v>
      </c>
      <c r="AM2237" s="41">
        <f t="shared" si="634"/>
        <v>2545.9837775342462</v>
      </c>
      <c r="AN2237" s="42">
        <f t="shared" si="635"/>
        <v>45715</v>
      </c>
      <c r="AO2237" s="43">
        <f t="shared" si="636"/>
        <v>6871.37</v>
      </c>
    </row>
    <row r="2238" spans="1:41" s="24" customFormat="1" ht="15.75" customHeight="1" x14ac:dyDescent="0.35">
      <c r="A2238" s="36" t="s">
        <v>27</v>
      </c>
      <c r="B2238" s="36">
        <v>202509</v>
      </c>
      <c r="C2238" s="24" t="s">
        <v>736</v>
      </c>
      <c r="D2238" s="24" t="s">
        <v>119</v>
      </c>
      <c r="E2238" s="62">
        <v>45901</v>
      </c>
      <c r="F2238" s="62">
        <v>46265</v>
      </c>
      <c r="G2238" s="37" t="s">
        <v>618</v>
      </c>
      <c r="H2238" s="36">
        <v>652545</v>
      </c>
      <c r="I2238" s="63">
        <v>37277</v>
      </c>
      <c r="J2238" s="24" t="s">
        <v>5143</v>
      </c>
      <c r="K2238" s="63">
        <f t="shared" si="619"/>
        <v>45901</v>
      </c>
      <c r="L2238" s="55">
        <f t="shared" si="620"/>
        <v>0.04</v>
      </c>
      <c r="M2238" s="76">
        <v>0.22500000000000001</v>
      </c>
      <c r="N2238" s="62">
        <v>45901</v>
      </c>
      <c r="O2238" s="62">
        <v>46265</v>
      </c>
      <c r="P2238" s="63"/>
      <c r="Q2238" s="63"/>
      <c r="R2238" s="78">
        <v>23</v>
      </c>
      <c r="S2238" s="63" t="str">
        <f>VLOOKUP(R2238,SA!$B$3:$C$11,2,1)</f>
        <v>0-25</v>
      </c>
      <c r="T2238" s="38" t="s">
        <v>97</v>
      </c>
      <c r="U2238" s="24" t="s">
        <v>56</v>
      </c>
      <c r="V2238" s="24">
        <v>400000</v>
      </c>
      <c r="W2238" s="39">
        <f t="shared" si="621"/>
        <v>400000</v>
      </c>
      <c r="X2238" s="29">
        <f t="shared" si="622"/>
        <v>1</v>
      </c>
      <c r="Y2238" s="40">
        <f t="shared" si="623"/>
        <v>365</v>
      </c>
      <c r="Z2238" s="38">
        <f t="shared" si="624"/>
        <v>46081</v>
      </c>
      <c r="AA2238" s="41">
        <f t="shared" si="625"/>
        <v>181</v>
      </c>
      <c r="AB2238" s="24" t="s">
        <v>113</v>
      </c>
      <c r="AC2238" s="41">
        <f t="shared" si="626"/>
        <v>4043.8364000000001</v>
      </c>
      <c r="AD2238" s="41">
        <v>1</v>
      </c>
      <c r="AE2238" s="72">
        <f>INDEX(SA!$C$2:$G$11,MATCH(Details!S2238,SA!$C$2:$C$11,0),MATCH(Details!V2238,SA!$C$2:$G$2,0))*Y2238/(F2238-E2238+1)</f>
        <v>3426.98</v>
      </c>
      <c r="AF2238" s="41">
        <f t="shared" si="627"/>
        <v>0</v>
      </c>
      <c r="AG2238" s="41">
        <f t="shared" si="628"/>
        <v>0</v>
      </c>
      <c r="AH2238" s="41">
        <f t="shared" si="629"/>
        <v>616.85640000000001</v>
      </c>
      <c r="AI2238" s="60">
        <f t="shared" si="630"/>
        <v>137.07920000000001</v>
      </c>
      <c r="AJ2238" s="60">
        <f t="shared" si="631"/>
        <v>771.07050000000004</v>
      </c>
      <c r="AK2238" s="60">
        <f t="shared" si="632"/>
        <v>1699.4065205479453</v>
      </c>
      <c r="AL2238" s="60">
        <f t="shared" si="633"/>
        <v>1249.0637926027398</v>
      </c>
      <c r="AM2238" s="41">
        <f t="shared" si="634"/>
        <v>1269.7665073972601</v>
      </c>
      <c r="AN2238" s="42">
        <f t="shared" si="635"/>
        <v>45715</v>
      </c>
      <c r="AO2238" s="43">
        <f t="shared" si="636"/>
        <v>3426.98</v>
      </c>
    </row>
    <row r="2239" spans="1:41" s="24" customFormat="1" ht="15.75" customHeight="1" x14ac:dyDescent="0.35">
      <c r="A2239" s="36" t="s">
        <v>27</v>
      </c>
      <c r="B2239" s="36">
        <v>202509</v>
      </c>
      <c r="C2239" s="24" t="s">
        <v>736</v>
      </c>
      <c r="D2239" s="24" t="s">
        <v>119</v>
      </c>
      <c r="E2239" s="62">
        <v>45901</v>
      </c>
      <c r="F2239" s="62">
        <v>46265</v>
      </c>
      <c r="G2239" s="37" t="s">
        <v>2439</v>
      </c>
      <c r="H2239" s="36">
        <v>652546</v>
      </c>
      <c r="I2239" s="63">
        <v>26791</v>
      </c>
      <c r="J2239" s="24" t="s">
        <v>5144</v>
      </c>
      <c r="K2239" s="63">
        <f t="shared" si="619"/>
        <v>45901</v>
      </c>
      <c r="L2239" s="55">
        <f t="shared" si="620"/>
        <v>0.04</v>
      </c>
      <c r="M2239" s="76">
        <v>0.22500000000000001</v>
      </c>
      <c r="N2239" s="62">
        <v>45901</v>
      </c>
      <c r="O2239" s="62">
        <v>46265</v>
      </c>
      <c r="P2239" s="63"/>
      <c r="Q2239" s="63"/>
      <c r="R2239" s="78">
        <v>52</v>
      </c>
      <c r="S2239" s="63" t="str">
        <f>VLOOKUP(R2239,SA!$B$3:$C$11,2,1)</f>
        <v>46-55</v>
      </c>
      <c r="T2239" s="38" t="s">
        <v>97</v>
      </c>
      <c r="U2239" s="24" t="s">
        <v>5744</v>
      </c>
      <c r="V2239" s="24">
        <v>400000</v>
      </c>
      <c r="W2239" s="39">
        <f t="shared" si="621"/>
        <v>0</v>
      </c>
      <c r="X2239" s="29">
        <f t="shared" si="622"/>
        <v>0</v>
      </c>
      <c r="Y2239" s="40">
        <f t="shared" si="623"/>
        <v>365</v>
      </c>
      <c r="Z2239" s="38">
        <f t="shared" si="624"/>
        <v>46081</v>
      </c>
      <c r="AA2239" s="41">
        <f t="shared" si="625"/>
        <v>181</v>
      </c>
      <c r="AB2239" s="24" t="s">
        <v>113</v>
      </c>
      <c r="AC2239" s="41">
        <f t="shared" si="626"/>
        <v>8108.2165999999997</v>
      </c>
      <c r="AD2239" s="41">
        <v>1</v>
      </c>
      <c r="AE2239" s="72">
        <f>INDEX(SA!$C$2:$G$11,MATCH(Details!S2239,SA!$C$2:$C$11,0),MATCH(Details!V2239,SA!$C$2:$G$2,0))*Y2239/(F2239-E2239+1)</f>
        <v>6871.37</v>
      </c>
      <c r="AF2239" s="41">
        <f t="shared" si="627"/>
        <v>0</v>
      </c>
      <c r="AG2239" s="41">
        <f t="shared" si="628"/>
        <v>0</v>
      </c>
      <c r="AH2239" s="41">
        <f t="shared" si="629"/>
        <v>1236.8465999999999</v>
      </c>
      <c r="AI2239" s="60">
        <f t="shared" si="630"/>
        <v>274.85480000000001</v>
      </c>
      <c r="AJ2239" s="60">
        <f t="shared" si="631"/>
        <v>1546.05825</v>
      </c>
      <c r="AK2239" s="60">
        <f t="shared" si="632"/>
        <v>3407.446493150685</v>
      </c>
      <c r="AL2239" s="60">
        <f t="shared" si="633"/>
        <v>2504.4731724657536</v>
      </c>
      <c r="AM2239" s="41">
        <f t="shared" si="634"/>
        <v>2545.9837775342462</v>
      </c>
      <c r="AN2239" s="42">
        <f t="shared" si="635"/>
        <v>45715</v>
      </c>
      <c r="AO2239" s="43">
        <f t="shared" si="636"/>
        <v>6871.37</v>
      </c>
    </row>
    <row r="2240" spans="1:41" s="24" customFormat="1" ht="15.75" customHeight="1" x14ac:dyDescent="0.35">
      <c r="A2240" s="36" t="s">
        <v>27</v>
      </c>
      <c r="B2240" s="36">
        <v>202509</v>
      </c>
      <c r="C2240" s="24" t="s">
        <v>736</v>
      </c>
      <c r="D2240" s="24" t="s">
        <v>119</v>
      </c>
      <c r="E2240" s="62">
        <v>45901</v>
      </c>
      <c r="F2240" s="62">
        <v>46265</v>
      </c>
      <c r="G2240" s="37" t="s">
        <v>619</v>
      </c>
      <c r="H2240" s="36">
        <v>652546</v>
      </c>
      <c r="I2240" s="63">
        <v>37068</v>
      </c>
      <c r="J2240" s="24" t="s">
        <v>5145</v>
      </c>
      <c r="K2240" s="63">
        <f t="shared" si="619"/>
        <v>45901</v>
      </c>
      <c r="L2240" s="55">
        <f t="shared" si="620"/>
        <v>0.04</v>
      </c>
      <c r="M2240" s="76">
        <v>0.22500000000000001</v>
      </c>
      <c r="N2240" s="62">
        <v>45901</v>
      </c>
      <c r="O2240" s="62">
        <v>46265</v>
      </c>
      <c r="P2240" s="63"/>
      <c r="Q2240" s="63"/>
      <c r="R2240" s="78">
        <v>24</v>
      </c>
      <c r="S2240" s="63" t="str">
        <f>VLOOKUP(R2240,SA!$B$3:$C$11,2,1)</f>
        <v>0-25</v>
      </c>
      <c r="T2240" s="38" t="s">
        <v>97</v>
      </c>
      <c r="U2240" s="24" t="s">
        <v>56</v>
      </c>
      <c r="V2240" s="24">
        <v>400000</v>
      </c>
      <c r="W2240" s="39">
        <f t="shared" si="621"/>
        <v>400000</v>
      </c>
      <c r="X2240" s="29">
        <f t="shared" si="622"/>
        <v>1</v>
      </c>
      <c r="Y2240" s="40">
        <f t="shared" si="623"/>
        <v>365</v>
      </c>
      <c r="Z2240" s="38">
        <f t="shared" si="624"/>
        <v>46081</v>
      </c>
      <c r="AA2240" s="41">
        <f t="shared" si="625"/>
        <v>181</v>
      </c>
      <c r="AB2240" s="24" t="s">
        <v>113</v>
      </c>
      <c r="AC2240" s="41">
        <f t="shared" si="626"/>
        <v>4043.8364000000001</v>
      </c>
      <c r="AD2240" s="41">
        <v>1</v>
      </c>
      <c r="AE2240" s="72">
        <f>INDEX(SA!$C$2:$G$11,MATCH(Details!S2240,SA!$C$2:$C$11,0),MATCH(Details!V2240,SA!$C$2:$G$2,0))*Y2240/(F2240-E2240+1)</f>
        <v>3426.98</v>
      </c>
      <c r="AF2240" s="41">
        <f t="shared" si="627"/>
        <v>0</v>
      </c>
      <c r="AG2240" s="41">
        <f t="shared" si="628"/>
        <v>0</v>
      </c>
      <c r="AH2240" s="41">
        <f t="shared" si="629"/>
        <v>616.85640000000001</v>
      </c>
      <c r="AI2240" s="60">
        <f t="shared" si="630"/>
        <v>137.07920000000001</v>
      </c>
      <c r="AJ2240" s="60">
        <f t="shared" si="631"/>
        <v>771.07050000000004</v>
      </c>
      <c r="AK2240" s="60">
        <f t="shared" si="632"/>
        <v>1699.4065205479453</v>
      </c>
      <c r="AL2240" s="60">
        <f t="shared" si="633"/>
        <v>1249.0637926027398</v>
      </c>
      <c r="AM2240" s="41">
        <f t="shared" si="634"/>
        <v>1269.7665073972601</v>
      </c>
      <c r="AN2240" s="42">
        <f t="shared" si="635"/>
        <v>45715</v>
      </c>
      <c r="AO2240" s="43">
        <f t="shared" si="636"/>
        <v>3426.98</v>
      </c>
    </row>
    <row r="2241" spans="1:41" s="24" customFormat="1" ht="15.75" customHeight="1" x14ac:dyDescent="0.35">
      <c r="A2241" s="36" t="s">
        <v>27</v>
      </c>
      <c r="B2241" s="36">
        <v>202509</v>
      </c>
      <c r="C2241" s="24" t="s">
        <v>736</v>
      </c>
      <c r="D2241" s="24" t="s">
        <v>119</v>
      </c>
      <c r="E2241" s="62">
        <v>45901</v>
      </c>
      <c r="F2241" s="62">
        <v>46265</v>
      </c>
      <c r="G2241" s="37" t="s">
        <v>2440</v>
      </c>
      <c r="H2241" s="36">
        <v>652546</v>
      </c>
      <c r="I2241" s="63">
        <v>27468</v>
      </c>
      <c r="J2241" s="24" t="s">
        <v>5146</v>
      </c>
      <c r="K2241" s="63">
        <f t="shared" si="619"/>
        <v>45901</v>
      </c>
      <c r="L2241" s="55">
        <f t="shared" si="620"/>
        <v>0.04</v>
      </c>
      <c r="M2241" s="76">
        <v>0.22500000000000001</v>
      </c>
      <c r="N2241" s="62">
        <v>45901</v>
      </c>
      <c r="O2241" s="62">
        <v>46265</v>
      </c>
      <c r="P2241" s="63"/>
      <c r="Q2241" s="63"/>
      <c r="R2241" s="78">
        <v>50</v>
      </c>
      <c r="S2241" s="63" t="str">
        <f>VLOOKUP(R2241,SA!$B$3:$C$11,2,1)</f>
        <v>46-55</v>
      </c>
      <c r="T2241" s="38" t="s">
        <v>98</v>
      </c>
      <c r="U2241" s="24" t="s">
        <v>5747</v>
      </c>
      <c r="V2241" s="24">
        <v>400000</v>
      </c>
      <c r="W2241" s="39">
        <f t="shared" si="621"/>
        <v>0</v>
      </c>
      <c r="X2241" s="29">
        <f t="shared" si="622"/>
        <v>0</v>
      </c>
      <c r="Y2241" s="40">
        <f t="shared" si="623"/>
        <v>365</v>
      </c>
      <c r="Z2241" s="38">
        <f t="shared" si="624"/>
        <v>46081</v>
      </c>
      <c r="AA2241" s="41">
        <f t="shared" si="625"/>
        <v>181</v>
      </c>
      <c r="AB2241" s="24" t="s">
        <v>113</v>
      </c>
      <c r="AC2241" s="41">
        <f t="shared" si="626"/>
        <v>8108.2165999999997</v>
      </c>
      <c r="AD2241" s="41">
        <v>1</v>
      </c>
      <c r="AE2241" s="72">
        <f>INDEX(SA!$C$2:$G$11,MATCH(Details!S2241,SA!$C$2:$C$11,0),MATCH(Details!V2241,SA!$C$2:$G$2,0))*Y2241/(F2241-E2241+1)</f>
        <v>6871.37</v>
      </c>
      <c r="AF2241" s="41">
        <f t="shared" si="627"/>
        <v>0</v>
      </c>
      <c r="AG2241" s="41">
        <f t="shared" si="628"/>
        <v>0</v>
      </c>
      <c r="AH2241" s="41">
        <f t="shared" si="629"/>
        <v>1236.8465999999999</v>
      </c>
      <c r="AI2241" s="60">
        <f t="shared" si="630"/>
        <v>274.85480000000001</v>
      </c>
      <c r="AJ2241" s="60">
        <f t="shared" si="631"/>
        <v>1546.05825</v>
      </c>
      <c r="AK2241" s="60">
        <f t="shared" si="632"/>
        <v>3407.446493150685</v>
      </c>
      <c r="AL2241" s="60">
        <f t="shared" si="633"/>
        <v>2504.4731724657536</v>
      </c>
      <c r="AM2241" s="41">
        <f t="shared" si="634"/>
        <v>2545.9837775342462</v>
      </c>
      <c r="AN2241" s="42">
        <f t="shared" si="635"/>
        <v>45715</v>
      </c>
      <c r="AO2241" s="43">
        <f t="shared" si="636"/>
        <v>6871.37</v>
      </c>
    </row>
    <row r="2242" spans="1:41" s="24" customFormat="1" ht="15.75" customHeight="1" x14ac:dyDescent="0.35">
      <c r="A2242" s="36" t="s">
        <v>27</v>
      </c>
      <c r="B2242" s="36">
        <v>202509</v>
      </c>
      <c r="C2242" s="24" t="s">
        <v>736</v>
      </c>
      <c r="D2242" s="24" t="s">
        <v>119</v>
      </c>
      <c r="E2242" s="62">
        <v>45901</v>
      </c>
      <c r="F2242" s="62">
        <v>46265</v>
      </c>
      <c r="G2242" s="37" t="s">
        <v>2441</v>
      </c>
      <c r="H2242" s="36">
        <v>652547</v>
      </c>
      <c r="I2242" s="63">
        <v>28444</v>
      </c>
      <c r="J2242" s="24" t="s">
        <v>5147</v>
      </c>
      <c r="K2242" s="63">
        <f t="shared" si="619"/>
        <v>45901</v>
      </c>
      <c r="L2242" s="55">
        <f t="shared" si="620"/>
        <v>0.04</v>
      </c>
      <c r="M2242" s="76">
        <v>0.22500000000000001</v>
      </c>
      <c r="N2242" s="62">
        <v>45901</v>
      </c>
      <c r="O2242" s="62">
        <v>46265</v>
      </c>
      <c r="P2242" s="63"/>
      <c r="Q2242" s="63"/>
      <c r="R2242" s="78">
        <v>47</v>
      </c>
      <c r="S2242" s="63" t="str">
        <f>VLOOKUP(R2242,SA!$B$3:$C$11,2,1)</f>
        <v>46-55</v>
      </c>
      <c r="T2242" s="38" t="s">
        <v>98</v>
      </c>
      <c r="U2242" s="24" t="s">
        <v>5747</v>
      </c>
      <c r="V2242" s="24">
        <v>400000</v>
      </c>
      <c r="W2242" s="39">
        <f t="shared" si="621"/>
        <v>0</v>
      </c>
      <c r="X2242" s="29">
        <f t="shared" si="622"/>
        <v>0</v>
      </c>
      <c r="Y2242" s="40">
        <f t="shared" si="623"/>
        <v>365</v>
      </c>
      <c r="Z2242" s="38">
        <f t="shared" si="624"/>
        <v>46081</v>
      </c>
      <c r="AA2242" s="41">
        <f t="shared" si="625"/>
        <v>181</v>
      </c>
      <c r="AB2242" s="24" t="s">
        <v>113</v>
      </c>
      <c r="AC2242" s="41">
        <f t="shared" si="626"/>
        <v>8108.2165999999997</v>
      </c>
      <c r="AD2242" s="41">
        <v>1</v>
      </c>
      <c r="AE2242" s="72">
        <f>INDEX(SA!$C$2:$G$11,MATCH(Details!S2242,SA!$C$2:$C$11,0),MATCH(Details!V2242,SA!$C$2:$G$2,0))*Y2242/(F2242-E2242+1)</f>
        <v>6871.37</v>
      </c>
      <c r="AF2242" s="41">
        <f t="shared" si="627"/>
        <v>0</v>
      </c>
      <c r="AG2242" s="41">
        <f t="shared" si="628"/>
        <v>0</v>
      </c>
      <c r="AH2242" s="41">
        <f t="shared" si="629"/>
        <v>1236.8465999999999</v>
      </c>
      <c r="AI2242" s="60">
        <f t="shared" si="630"/>
        <v>274.85480000000001</v>
      </c>
      <c r="AJ2242" s="60">
        <f t="shared" si="631"/>
        <v>1546.05825</v>
      </c>
      <c r="AK2242" s="60">
        <f t="shared" si="632"/>
        <v>3407.446493150685</v>
      </c>
      <c r="AL2242" s="60">
        <f t="shared" si="633"/>
        <v>2504.4731724657536</v>
      </c>
      <c r="AM2242" s="41">
        <f t="shared" si="634"/>
        <v>2545.9837775342462</v>
      </c>
      <c r="AN2242" s="42">
        <f t="shared" si="635"/>
        <v>45715</v>
      </c>
      <c r="AO2242" s="43">
        <f t="shared" si="636"/>
        <v>6871.37</v>
      </c>
    </row>
    <row r="2243" spans="1:41" s="24" customFormat="1" ht="15.75" customHeight="1" x14ac:dyDescent="0.35">
      <c r="A2243" s="36" t="s">
        <v>27</v>
      </c>
      <c r="B2243" s="36">
        <v>202509</v>
      </c>
      <c r="C2243" s="24" t="s">
        <v>736</v>
      </c>
      <c r="D2243" s="24" t="s">
        <v>119</v>
      </c>
      <c r="E2243" s="62">
        <v>45901</v>
      </c>
      <c r="F2243" s="62">
        <v>46265</v>
      </c>
      <c r="G2243" s="37" t="s">
        <v>2442</v>
      </c>
      <c r="H2243" s="36">
        <v>652547</v>
      </c>
      <c r="I2243" s="63">
        <v>24600</v>
      </c>
      <c r="J2243" s="24" t="s">
        <v>5148</v>
      </c>
      <c r="K2243" s="63">
        <f t="shared" si="619"/>
        <v>45901</v>
      </c>
      <c r="L2243" s="55">
        <f t="shared" si="620"/>
        <v>0.04</v>
      </c>
      <c r="M2243" s="76">
        <v>0.22500000000000001</v>
      </c>
      <c r="N2243" s="62">
        <v>45901</v>
      </c>
      <c r="O2243" s="62">
        <v>46265</v>
      </c>
      <c r="P2243" s="63"/>
      <c r="Q2243" s="63"/>
      <c r="R2243" s="78">
        <v>58</v>
      </c>
      <c r="S2243" s="63" t="str">
        <f>VLOOKUP(R2243,SA!$B$3:$C$11,2,1)</f>
        <v>56-65</v>
      </c>
      <c r="T2243" s="38" t="s">
        <v>97</v>
      </c>
      <c r="U2243" s="24" t="s">
        <v>5744</v>
      </c>
      <c r="V2243" s="24">
        <v>400000</v>
      </c>
      <c r="W2243" s="39">
        <f t="shared" si="621"/>
        <v>0</v>
      </c>
      <c r="X2243" s="29">
        <f t="shared" si="622"/>
        <v>0</v>
      </c>
      <c r="Y2243" s="40">
        <f t="shared" si="623"/>
        <v>365</v>
      </c>
      <c r="Z2243" s="38">
        <f t="shared" si="624"/>
        <v>46081</v>
      </c>
      <c r="AA2243" s="41">
        <f t="shared" si="625"/>
        <v>181</v>
      </c>
      <c r="AB2243" s="24" t="s">
        <v>113</v>
      </c>
      <c r="AC2243" s="41">
        <f t="shared" si="626"/>
        <v>11909.7282</v>
      </c>
      <c r="AD2243" s="41">
        <v>1</v>
      </c>
      <c r="AE2243" s="72">
        <f>INDEX(SA!$C$2:$G$11,MATCH(Details!S2243,SA!$C$2:$C$11,0),MATCH(Details!V2243,SA!$C$2:$G$2,0))*Y2243/(F2243-E2243+1)</f>
        <v>10092.99</v>
      </c>
      <c r="AF2243" s="41">
        <f t="shared" si="627"/>
        <v>0</v>
      </c>
      <c r="AG2243" s="41">
        <f t="shared" si="628"/>
        <v>0</v>
      </c>
      <c r="AH2243" s="41">
        <f t="shared" si="629"/>
        <v>1816.7382</v>
      </c>
      <c r="AI2243" s="60">
        <f t="shared" si="630"/>
        <v>403.71960000000001</v>
      </c>
      <c r="AJ2243" s="60">
        <f t="shared" si="631"/>
        <v>2270.9227500000002</v>
      </c>
      <c r="AK2243" s="60">
        <f t="shared" si="632"/>
        <v>5005.0169589041097</v>
      </c>
      <c r="AL2243" s="60">
        <f t="shared" si="633"/>
        <v>3678.6874647945206</v>
      </c>
      <c r="AM2243" s="41">
        <f t="shared" si="634"/>
        <v>3739.6601852054787</v>
      </c>
      <c r="AN2243" s="42">
        <f t="shared" si="635"/>
        <v>45715</v>
      </c>
      <c r="AO2243" s="43">
        <f t="shared" si="636"/>
        <v>10092.99</v>
      </c>
    </row>
    <row r="2244" spans="1:41" s="24" customFormat="1" ht="15.75" customHeight="1" x14ac:dyDescent="0.35">
      <c r="A2244" s="36" t="s">
        <v>27</v>
      </c>
      <c r="B2244" s="36">
        <v>202509</v>
      </c>
      <c r="C2244" s="24" t="s">
        <v>736</v>
      </c>
      <c r="D2244" s="24" t="s">
        <v>119</v>
      </c>
      <c r="E2244" s="62">
        <v>45901</v>
      </c>
      <c r="F2244" s="62">
        <v>46265</v>
      </c>
      <c r="G2244" s="37" t="s">
        <v>620</v>
      </c>
      <c r="H2244" s="36">
        <v>652547</v>
      </c>
      <c r="I2244" s="63">
        <v>37358</v>
      </c>
      <c r="J2244" s="24" t="s">
        <v>5149</v>
      </c>
      <c r="K2244" s="63">
        <f t="shared" ref="K2244:K2307" si="637">N2244</f>
        <v>45901</v>
      </c>
      <c r="L2244" s="55">
        <f t="shared" ref="L2244:L2307" si="638">IF(K2244&gt;=DATE(2022,4,1),4%,5%)</f>
        <v>0.04</v>
      </c>
      <c r="M2244" s="76">
        <v>0.22500000000000001</v>
      </c>
      <c r="N2244" s="62">
        <v>45901</v>
      </c>
      <c r="O2244" s="62">
        <v>46265</v>
      </c>
      <c r="P2244" s="63"/>
      <c r="Q2244" s="63"/>
      <c r="R2244" s="78">
        <v>23</v>
      </c>
      <c r="S2244" s="63" t="str">
        <f>VLOOKUP(R2244,SA!$B$3:$C$11,2,1)</f>
        <v>0-25</v>
      </c>
      <c r="T2244" s="38" t="s">
        <v>98</v>
      </c>
      <c r="U2244" s="24" t="s">
        <v>56</v>
      </c>
      <c r="V2244" s="24">
        <v>400000</v>
      </c>
      <c r="W2244" s="39">
        <f t="shared" ref="W2244:W2307" si="639">IF(U2244="self",V2244,0)</f>
        <v>400000</v>
      </c>
      <c r="X2244" s="29">
        <f t="shared" ref="X2244:X2307" si="640">IF(U2244="self",1,0)</f>
        <v>1</v>
      </c>
      <c r="Y2244" s="40">
        <f t="shared" ref="Y2244:Y2307" si="641">O2244-N2244+1</f>
        <v>365</v>
      </c>
      <c r="Z2244" s="38">
        <f t="shared" ref="Z2244:Z2307" si="642">$Z$1</f>
        <v>46081</v>
      </c>
      <c r="AA2244" s="41">
        <f t="shared" ref="AA2244:AA2307" si="643">IF(MIN((Z2244-N2244)+1,Y2244)&lt;0,0,MIN((Z2244-N2244)+1,Y2244))</f>
        <v>181</v>
      </c>
      <c r="AB2244" s="24" t="s">
        <v>113</v>
      </c>
      <c r="AC2244" s="41">
        <f t="shared" ref="AC2244:AC2307" si="644">AE2244+AF2244+AG2244+AH2244</f>
        <v>4043.8364000000001</v>
      </c>
      <c r="AD2244" s="41">
        <v>1</v>
      </c>
      <c r="AE2244" s="72">
        <f>INDEX(SA!$C$2:$G$11,MATCH(Details!S2244,SA!$C$2:$C$11,0),MATCH(Details!V2244,SA!$C$2:$G$2,0))*Y2244/(F2244-E2244+1)</f>
        <v>3426.98</v>
      </c>
      <c r="AF2244" s="41">
        <f t="shared" ref="AF2244:AF2307" si="645">IF(AB2244="Karnataka",AE2244*9%,0)</f>
        <v>0</v>
      </c>
      <c r="AG2244" s="41">
        <f t="shared" ref="AG2244:AG2307" si="646">IF(AB2244="Karnataka",AE2244*9%,0)</f>
        <v>0</v>
      </c>
      <c r="AH2244" s="41">
        <f t="shared" ref="AH2244:AH2307" si="647">IF(AF2244+AG2244&gt;0,0,AE2244*18%)</f>
        <v>616.85640000000001</v>
      </c>
      <c r="AI2244" s="60">
        <f t="shared" ref="AI2244:AI2307" si="648">AE2244*L2244</f>
        <v>137.07920000000001</v>
      </c>
      <c r="AJ2244" s="60">
        <f t="shared" ref="AJ2244:AJ2307" si="649">$AE2244*M2244</f>
        <v>771.07050000000004</v>
      </c>
      <c r="AK2244" s="60">
        <f t="shared" ref="AK2244:AK2307" si="650">(AE2244)*AA2244/Y2244</f>
        <v>1699.4065205479453</v>
      </c>
      <c r="AL2244" s="60">
        <f t="shared" ref="AL2244:AL2307" si="651">AK2244*(1-L2244-M2244)</f>
        <v>1249.0637926027398</v>
      </c>
      <c r="AM2244" s="41">
        <f t="shared" ref="AM2244:AM2307" si="652">AE2244-AI2244-AL2244-AJ2244</f>
        <v>1269.7665073972601</v>
      </c>
      <c r="AN2244" s="42">
        <f t="shared" ref="AN2244:AN2307" si="653">Z2244-366</f>
        <v>45715</v>
      </c>
      <c r="AO2244" s="43">
        <f t="shared" ref="AO2244:AO2307" si="654">IF(AND(O2244&gt;Z2244,N2244&gt;AN2244),AE2244,0)</f>
        <v>3426.98</v>
      </c>
    </row>
    <row r="2245" spans="1:41" s="24" customFormat="1" ht="15.75" customHeight="1" x14ac:dyDescent="0.35">
      <c r="A2245" s="36" t="s">
        <v>27</v>
      </c>
      <c r="B2245" s="36">
        <v>202509</v>
      </c>
      <c r="C2245" s="24" t="s">
        <v>736</v>
      </c>
      <c r="D2245" s="24" t="s">
        <v>119</v>
      </c>
      <c r="E2245" s="62">
        <v>45901</v>
      </c>
      <c r="F2245" s="62">
        <v>46265</v>
      </c>
      <c r="G2245" s="37" t="s">
        <v>2443</v>
      </c>
      <c r="H2245" s="36">
        <v>652548</v>
      </c>
      <c r="I2245" s="63">
        <v>30316</v>
      </c>
      <c r="J2245" s="24" t="s">
        <v>5150</v>
      </c>
      <c r="K2245" s="63">
        <f t="shared" si="637"/>
        <v>45901</v>
      </c>
      <c r="L2245" s="55">
        <f t="shared" si="638"/>
        <v>0.04</v>
      </c>
      <c r="M2245" s="76">
        <v>0.22500000000000001</v>
      </c>
      <c r="N2245" s="62">
        <v>45901</v>
      </c>
      <c r="O2245" s="62">
        <v>46265</v>
      </c>
      <c r="P2245" s="63"/>
      <c r="Q2245" s="63"/>
      <c r="R2245" s="78">
        <v>42</v>
      </c>
      <c r="S2245" s="63" t="str">
        <f>VLOOKUP(R2245,SA!$B$3:$C$11,2,1)</f>
        <v>36-45</v>
      </c>
      <c r="T2245" s="38" t="s">
        <v>97</v>
      </c>
      <c r="U2245" s="24" t="s">
        <v>5744</v>
      </c>
      <c r="V2245" s="24">
        <v>400000</v>
      </c>
      <c r="W2245" s="39">
        <f t="shared" si="639"/>
        <v>0</v>
      </c>
      <c r="X2245" s="29">
        <f t="shared" si="640"/>
        <v>0</v>
      </c>
      <c r="Y2245" s="40">
        <f t="shared" si="641"/>
        <v>365</v>
      </c>
      <c r="Z2245" s="38">
        <f t="shared" si="642"/>
        <v>46081</v>
      </c>
      <c r="AA2245" s="41">
        <f t="shared" si="643"/>
        <v>181</v>
      </c>
      <c r="AB2245" s="24" t="s">
        <v>113</v>
      </c>
      <c r="AC2245" s="41">
        <f t="shared" si="644"/>
        <v>5496.5225999999993</v>
      </c>
      <c r="AD2245" s="41">
        <v>1</v>
      </c>
      <c r="AE2245" s="72">
        <f>INDEX(SA!$C$2:$G$11,MATCH(Details!S2245,SA!$C$2:$C$11,0),MATCH(Details!V2245,SA!$C$2:$G$2,0))*Y2245/(F2245-E2245+1)</f>
        <v>4658.07</v>
      </c>
      <c r="AF2245" s="41">
        <f t="shared" si="645"/>
        <v>0</v>
      </c>
      <c r="AG2245" s="41">
        <f t="shared" si="646"/>
        <v>0</v>
      </c>
      <c r="AH2245" s="41">
        <f t="shared" si="647"/>
        <v>838.45259999999996</v>
      </c>
      <c r="AI2245" s="60">
        <f t="shared" si="648"/>
        <v>186.3228</v>
      </c>
      <c r="AJ2245" s="60">
        <f t="shared" si="649"/>
        <v>1048.06575</v>
      </c>
      <c r="AK2245" s="60">
        <f t="shared" si="650"/>
        <v>2309.8922465753421</v>
      </c>
      <c r="AL2245" s="60">
        <f t="shared" si="651"/>
        <v>1697.7708012328765</v>
      </c>
      <c r="AM2245" s="41">
        <f t="shared" si="652"/>
        <v>1725.9106487671231</v>
      </c>
      <c r="AN2245" s="42">
        <f t="shared" si="653"/>
        <v>45715</v>
      </c>
      <c r="AO2245" s="43">
        <f t="shared" si="654"/>
        <v>4658.07</v>
      </c>
    </row>
    <row r="2246" spans="1:41" s="24" customFormat="1" ht="15.75" customHeight="1" x14ac:dyDescent="0.35">
      <c r="A2246" s="36" t="s">
        <v>27</v>
      </c>
      <c r="B2246" s="36">
        <v>202509</v>
      </c>
      <c r="C2246" s="24" t="s">
        <v>736</v>
      </c>
      <c r="D2246" s="24" t="s">
        <v>119</v>
      </c>
      <c r="E2246" s="62">
        <v>45901</v>
      </c>
      <c r="F2246" s="62">
        <v>46265</v>
      </c>
      <c r="G2246" s="37" t="s">
        <v>2444</v>
      </c>
      <c r="H2246" s="36">
        <v>652548</v>
      </c>
      <c r="I2246" s="63">
        <v>30053</v>
      </c>
      <c r="J2246" s="24" t="s">
        <v>5151</v>
      </c>
      <c r="K2246" s="63">
        <f t="shared" si="637"/>
        <v>45901</v>
      </c>
      <c r="L2246" s="55">
        <f t="shared" si="638"/>
        <v>0.04</v>
      </c>
      <c r="M2246" s="76">
        <v>0.22500000000000001</v>
      </c>
      <c r="N2246" s="62">
        <v>45901</v>
      </c>
      <c r="O2246" s="62">
        <v>46265</v>
      </c>
      <c r="P2246" s="63"/>
      <c r="Q2246" s="63"/>
      <c r="R2246" s="78">
        <v>43</v>
      </c>
      <c r="S2246" s="63" t="str">
        <f>VLOOKUP(R2246,SA!$B$3:$C$11,2,1)</f>
        <v>36-45</v>
      </c>
      <c r="T2246" s="38" t="s">
        <v>98</v>
      </c>
      <c r="U2246" s="24" t="s">
        <v>5747</v>
      </c>
      <c r="V2246" s="24">
        <v>400000</v>
      </c>
      <c r="W2246" s="39">
        <f t="shared" si="639"/>
        <v>0</v>
      </c>
      <c r="X2246" s="29">
        <f t="shared" si="640"/>
        <v>0</v>
      </c>
      <c r="Y2246" s="40">
        <f t="shared" si="641"/>
        <v>365</v>
      </c>
      <c r="Z2246" s="38">
        <f t="shared" si="642"/>
        <v>46081</v>
      </c>
      <c r="AA2246" s="41">
        <f t="shared" si="643"/>
        <v>181</v>
      </c>
      <c r="AB2246" s="24" t="s">
        <v>113</v>
      </c>
      <c r="AC2246" s="41">
        <f t="shared" si="644"/>
        <v>5496.5225999999993</v>
      </c>
      <c r="AD2246" s="41">
        <v>1</v>
      </c>
      <c r="AE2246" s="72">
        <f>INDEX(SA!$C$2:$G$11,MATCH(Details!S2246,SA!$C$2:$C$11,0),MATCH(Details!V2246,SA!$C$2:$G$2,0))*Y2246/(F2246-E2246+1)</f>
        <v>4658.07</v>
      </c>
      <c r="AF2246" s="41">
        <f t="shared" si="645"/>
        <v>0</v>
      </c>
      <c r="AG2246" s="41">
        <f t="shared" si="646"/>
        <v>0</v>
      </c>
      <c r="AH2246" s="41">
        <f t="shared" si="647"/>
        <v>838.45259999999996</v>
      </c>
      <c r="AI2246" s="60">
        <f t="shared" si="648"/>
        <v>186.3228</v>
      </c>
      <c r="AJ2246" s="60">
        <f t="shared" si="649"/>
        <v>1048.06575</v>
      </c>
      <c r="AK2246" s="60">
        <f t="shared" si="650"/>
        <v>2309.8922465753421</v>
      </c>
      <c r="AL2246" s="60">
        <f t="shared" si="651"/>
        <v>1697.7708012328765</v>
      </c>
      <c r="AM2246" s="41">
        <f t="shared" si="652"/>
        <v>1725.9106487671231</v>
      </c>
      <c r="AN2246" s="42">
        <f t="shared" si="653"/>
        <v>45715</v>
      </c>
      <c r="AO2246" s="43">
        <f t="shared" si="654"/>
        <v>4658.07</v>
      </c>
    </row>
    <row r="2247" spans="1:41" s="24" customFormat="1" ht="15.75" customHeight="1" x14ac:dyDescent="0.35">
      <c r="A2247" s="36" t="s">
        <v>27</v>
      </c>
      <c r="B2247" s="36">
        <v>202509</v>
      </c>
      <c r="C2247" s="24" t="s">
        <v>736</v>
      </c>
      <c r="D2247" s="24" t="s">
        <v>119</v>
      </c>
      <c r="E2247" s="62">
        <v>45901</v>
      </c>
      <c r="F2247" s="62">
        <v>46265</v>
      </c>
      <c r="G2247" s="37" t="s">
        <v>621</v>
      </c>
      <c r="H2247" s="36">
        <v>652548</v>
      </c>
      <c r="I2247" s="63">
        <v>37755</v>
      </c>
      <c r="J2247" s="24" t="s">
        <v>5152</v>
      </c>
      <c r="K2247" s="63">
        <f t="shared" si="637"/>
        <v>45901</v>
      </c>
      <c r="L2247" s="55">
        <f t="shared" si="638"/>
        <v>0.04</v>
      </c>
      <c r="M2247" s="76">
        <v>0.22500000000000001</v>
      </c>
      <c r="N2247" s="62">
        <v>45901</v>
      </c>
      <c r="O2247" s="62">
        <v>46265</v>
      </c>
      <c r="P2247" s="63"/>
      <c r="Q2247" s="63"/>
      <c r="R2247" s="78">
        <v>22</v>
      </c>
      <c r="S2247" s="63" t="str">
        <f>VLOOKUP(R2247,SA!$B$3:$C$11,2,1)</f>
        <v>0-25</v>
      </c>
      <c r="T2247" s="38" t="s">
        <v>98</v>
      </c>
      <c r="U2247" s="24" t="s">
        <v>56</v>
      </c>
      <c r="V2247" s="24">
        <v>400000</v>
      </c>
      <c r="W2247" s="39">
        <f t="shared" si="639"/>
        <v>400000</v>
      </c>
      <c r="X2247" s="29">
        <f t="shared" si="640"/>
        <v>1</v>
      </c>
      <c r="Y2247" s="40">
        <f t="shared" si="641"/>
        <v>365</v>
      </c>
      <c r="Z2247" s="38">
        <f t="shared" si="642"/>
        <v>46081</v>
      </c>
      <c r="AA2247" s="41">
        <f t="shared" si="643"/>
        <v>181</v>
      </c>
      <c r="AB2247" s="24" t="s">
        <v>113</v>
      </c>
      <c r="AC2247" s="41">
        <f t="shared" si="644"/>
        <v>4043.8364000000001</v>
      </c>
      <c r="AD2247" s="41">
        <v>1</v>
      </c>
      <c r="AE2247" s="72">
        <f>INDEX(SA!$C$2:$G$11,MATCH(Details!S2247,SA!$C$2:$C$11,0),MATCH(Details!V2247,SA!$C$2:$G$2,0))*Y2247/(F2247-E2247+1)</f>
        <v>3426.98</v>
      </c>
      <c r="AF2247" s="41">
        <f t="shared" si="645"/>
        <v>0</v>
      </c>
      <c r="AG2247" s="41">
        <f t="shared" si="646"/>
        <v>0</v>
      </c>
      <c r="AH2247" s="41">
        <f t="shared" si="647"/>
        <v>616.85640000000001</v>
      </c>
      <c r="AI2247" s="60">
        <f t="shared" si="648"/>
        <v>137.07920000000001</v>
      </c>
      <c r="AJ2247" s="60">
        <f t="shared" si="649"/>
        <v>771.07050000000004</v>
      </c>
      <c r="AK2247" s="60">
        <f t="shared" si="650"/>
        <v>1699.4065205479453</v>
      </c>
      <c r="AL2247" s="60">
        <f t="shared" si="651"/>
        <v>1249.0637926027398</v>
      </c>
      <c r="AM2247" s="41">
        <f t="shared" si="652"/>
        <v>1269.7665073972601</v>
      </c>
      <c r="AN2247" s="42">
        <f t="shared" si="653"/>
        <v>45715</v>
      </c>
      <c r="AO2247" s="43">
        <f t="shared" si="654"/>
        <v>3426.98</v>
      </c>
    </row>
    <row r="2248" spans="1:41" s="24" customFormat="1" ht="15.75" customHeight="1" x14ac:dyDescent="0.35">
      <c r="A2248" s="36" t="s">
        <v>27</v>
      </c>
      <c r="B2248" s="36">
        <v>202509</v>
      </c>
      <c r="C2248" s="24" t="s">
        <v>736</v>
      </c>
      <c r="D2248" s="24" t="s">
        <v>119</v>
      </c>
      <c r="E2248" s="62">
        <v>45901</v>
      </c>
      <c r="F2248" s="62">
        <v>46265</v>
      </c>
      <c r="G2248" s="37" t="s">
        <v>2445</v>
      </c>
      <c r="H2248" s="36">
        <v>652549</v>
      </c>
      <c r="I2248" s="63">
        <v>21039</v>
      </c>
      <c r="J2248" s="24" t="s">
        <v>5153</v>
      </c>
      <c r="K2248" s="63">
        <f t="shared" si="637"/>
        <v>45901</v>
      </c>
      <c r="L2248" s="55">
        <f t="shared" si="638"/>
        <v>0.04</v>
      </c>
      <c r="M2248" s="76">
        <v>0.22500000000000001</v>
      </c>
      <c r="N2248" s="62">
        <v>45901</v>
      </c>
      <c r="O2248" s="62">
        <v>46265</v>
      </c>
      <c r="P2248" s="63"/>
      <c r="Q2248" s="63"/>
      <c r="R2248" s="78">
        <v>68</v>
      </c>
      <c r="S2248" s="63" t="str">
        <f>VLOOKUP(R2248,SA!$B$3:$C$11,2,1)</f>
        <v>66-70</v>
      </c>
      <c r="T2248" s="38" t="s">
        <v>97</v>
      </c>
      <c r="U2248" s="24" t="s">
        <v>5744</v>
      </c>
      <c r="V2248" s="24">
        <v>400000</v>
      </c>
      <c r="W2248" s="39">
        <f t="shared" si="639"/>
        <v>0</v>
      </c>
      <c r="X2248" s="29">
        <f t="shared" si="640"/>
        <v>0</v>
      </c>
      <c r="Y2248" s="40">
        <f t="shared" si="641"/>
        <v>365</v>
      </c>
      <c r="Z2248" s="38">
        <f t="shared" si="642"/>
        <v>46081</v>
      </c>
      <c r="AA2248" s="41">
        <f t="shared" si="643"/>
        <v>181</v>
      </c>
      <c r="AB2248" s="24" t="s">
        <v>113</v>
      </c>
      <c r="AC2248" s="41">
        <f t="shared" si="644"/>
        <v>17021.971999999998</v>
      </c>
      <c r="AD2248" s="41">
        <v>1</v>
      </c>
      <c r="AE2248" s="72">
        <f>INDEX(SA!$C$2:$G$11,MATCH(Details!S2248,SA!$C$2:$C$11,0),MATCH(Details!V2248,SA!$C$2:$G$2,0))*Y2248/(F2248-E2248+1)</f>
        <v>14425.4</v>
      </c>
      <c r="AF2248" s="41">
        <f t="shared" si="645"/>
        <v>0</v>
      </c>
      <c r="AG2248" s="41">
        <f t="shared" si="646"/>
        <v>0</v>
      </c>
      <c r="AH2248" s="41">
        <f t="shared" si="647"/>
        <v>2596.5719999999997</v>
      </c>
      <c r="AI2248" s="60">
        <f t="shared" si="648"/>
        <v>577.01599999999996</v>
      </c>
      <c r="AJ2248" s="60">
        <f t="shared" si="649"/>
        <v>3245.7150000000001</v>
      </c>
      <c r="AK2248" s="60">
        <f t="shared" si="650"/>
        <v>7153.4175342465751</v>
      </c>
      <c r="AL2248" s="60">
        <f t="shared" si="651"/>
        <v>5257.7618876712322</v>
      </c>
      <c r="AM2248" s="41">
        <f t="shared" si="652"/>
        <v>5344.9071123287686</v>
      </c>
      <c r="AN2248" s="42">
        <f t="shared" si="653"/>
        <v>45715</v>
      </c>
      <c r="AO2248" s="43">
        <f t="shared" si="654"/>
        <v>14425.4</v>
      </c>
    </row>
    <row r="2249" spans="1:41" s="24" customFormat="1" ht="15.75" customHeight="1" x14ac:dyDescent="0.35">
      <c r="A2249" s="36" t="s">
        <v>27</v>
      </c>
      <c r="B2249" s="36">
        <v>202509</v>
      </c>
      <c r="C2249" s="24" t="s">
        <v>736</v>
      </c>
      <c r="D2249" s="24" t="s">
        <v>119</v>
      </c>
      <c r="E2249" s="62">
        <v>45901</v>
      </c>
      <c r="F2249" s="62">
        <v>46265</v>
      </c>
      <c r="G2249" s="37" t="s">
        <v>2446</v>
      </c>
      <c r="H2249" s="36">
        <v>652549</v>
      </c>
      <c r="I2249" s="63">
        <v>25045</v>
      </c>
      <c r="J2249" s="24" t="s">
        <v>5154</v>
      </c>
      <c r="K2249" s="63">
        <f t="shared" si="637"/>
        <v>45901</v>
      </c>
      <c r="L2249" s="55">
        <f t="shared" si="638"/>
        <v>0.04</v>
      </c>
      <c r="M2249" s="76">
        <v>0.22500000000000001</v>
      </c>
      <c r="N2249" s="62">
        <v>45901</v>
      </c>
      <c r="O2249" s="62">
        <v>46265</v>
      </c>
      <c r="P2249" s="63"/>
      <c r="Q2249" s="63"/>
      <c r="R2249" s="78">
        <v>57</v>
      </c>
      <c r="S2249" s="63" t="str">
        <f>VLOOKUP(R2249,SA!$B$3:$C$11,2,1)</f>
        <v>56-65</v>
      </c>
      <c r="T2249" s="38" t="s">
        <v>98</v>
      </c>
      <c r="U2249" s="24" t="s">
        <v>5747</v>
      </c>
      <c r="V2249" s="24">
        <v>400000</v>
      </c>
      <c r="W2249" s="39">
        <f t="shared" si="639"/>
        <v>0</v>
      </c>
      <c r="X2249" s="29">
        <f t="shared" si="640"/>
        <v>0</v>
      </c>
      <c r="Y2249" s="40">
        <f t="shared" si="641"/>
        <v>365</v>
      </c>
      <c r="Z2249" s="38">
        <f t="shared" si="642"/>
        <v>46081</v>
      </c>
      <c r="AA2249" s="41">
        <f t="shared" si="643"/>
        <v>181</v>
      </c>
      <c r="AB2249" s="24" t="s">
        <v>113</v>
      </c>
      <c r="AC2249" s="41">
        <f t="shared" si="644"/>
        <v>11909.7282</v>
      </c>
      <c r="AD2249" s="41">
        <v>1</v>
      </c>
      <c r="AE2249" s="72">
        <f>INDEX(SA!$C$2:$G$11,MATCH(Details!S2249,SA!$C$2:$C$11,0),MATCH(Details!V2249,SA!$C$2:$G$2,0))*Y2249/(F2249-E2249+1)</f>
        <v>10092.99</v>
      </c>
      <c r="AF2249" s="41">
        <f t="shared" si="645"/>
        <v>0</v>
      </c>
      <c r="AG2249" s="41">
        <f t="shared" si="646"/>
        <v>0</v>
      </c>
      <c r="AH2249" s="41">
        <f t="shared" si="647"/>
        <v>1816.7382</v>
      </c>
      <c r="AI2249" s="60">
        <f t="shared" si="648"/>
        <v>403.71960000000001</v>
      </c>
      <c r="AJ2249" s="60">
        <f t="shared" si="649"/>
        <v>2270.9227500000002</v>
      </c>
      <c r="AK2249" s="60">
        <f t="shared" si="650"/>
        <v>5005.0169589041097</v>
      </c>
      <c r="AL2249" s="60">
        <f t="shared" si="651"/>
        <v>3678.6874647945206</v>
      </c>
      <c r="AM2249" s="41">
        <f t="shared" si="652"/>
        <v>3739.6601852054787</v>
      </c>
      <c r="AN2249" s="42">
        <f t="shared" si="653"/>
        <v>45715</v>
      </c>
      <c r="AO2249" s="43">
        <f t="shared" si="654"/>
        <v>10092.99</v>
      </c>
    </row>
    <row r="2250" spans="1:41" s="24" customFormat="1" ht="15.75" customHeight="1" x14ac:dyDescent="0.35">
      <c r="A2250" s="36" t="s">
        <v>27</v>
      </c>
      <c r="B2250" s="36">
        <v>202509</v>
      </c>
      <c r="C2250" s="24" t="s">
        <v>736</v>
      </c>
      <c r="D2250" s="24" t="s">
        <v>119</v>
      </c>
      <c r="E2250" s="62">
        <v>45901</v>
      </c>
      <c r="F2250" s="62">
        <v>46265</v>
      </c>
      <c r="G2250" s="37" t="s">
        <v>622</v>
      </c>
      <c r="H2250" s="36">
        <v>652549</v>
      </c>
      <c r="I2250" s="63">
        <v>37174</v>
      </c>
      <c r="J2250" s="24" t="s">
        <v>5155</v>
      </c>
      <c r="K2250" s="63">
        <f t="shared" si="637"/>
        <v>45901</v>
      </c>
      <c r="L2250" s="55">
        <f t="shared" si="638"/>
        <v>0.04</v>
      </c>
      <c r="M2250" s="76">
        <v>0.22500000000000001</v>
      </c>
      <c r="N2250" s="62">
        <v>45901</v>
      </c>
      <c r="O2250" s="62">
        <v>46265</v>
      </c>
      <c r="P2250" s="63"/>
      <c r="Q2250" s="63"/>
      <c r="R2250" s="78">
        <v>23</v>
      </c>
      <c r="S2250" s="63" t="str">
        <f>VLOOKUP(R2250,SA!$B$3:$C$11,2,1)</f>
        <v>0-25</v>
      </c>
      <c r="T2250" s="38" t="s">
        <v>97</v>
      </c>
      <c r="U2250" s="24" t="s">
        <v>56</v>
      </c>
      <c r="V2250" s="24">
        <v>400000</v>
      </c>
      <c r="W2250" s="39">
        <f t="shared" si="639"/>
        <v>400000</v>
      </c>
      <c r="X2250" s="29">
        <f t="shared" si="640"/>
        <v>1</v>
      </c>
      <c r="Y2250" s="40">
        <f t="shared" si="641"/>
        <v>365</v>
      </c>
      <c r="Z2250" s="38">
        <f t="shared" si="642"/>
        <v>46081</v>
      </c>
      <c r="AA2250" s="41">
        <f t="shared" si="643"/>
        <v>181</v>
      </c>
      <c r="AB2250" s="24" t="s">
        <v>113</v>
      </c>
      <c r="AC2250" s="41">
        <f t="shared" si="644"/>
        <v>4043.8364000000001</v>
      </c>
      <c r="AD2250" s="41">
        <v>1</v>
      </c>
      <c r="AE2250" s="72">
        <f>INDEX(SA!$C$2:$G$11,MATCH(Details!S2250,SA!$C$2:$C$11,0),MATCH(Details!V2250,SA!$C$2:$G$2,0))*Y2250/(F2250-E2250+1)</f>
        <v>3426.98</v>
      </c>
      <c r="AF2250" s="41">
        <f t="shared" si="645"/>
        <v>0</v>
      </c>
      <c r="AG2250" s="41">
        <f t="shared" si="646"/>
        <v>0</v>
      </c>
      <c r="AH2250" s="41">
        <f t="shared" si="647"/>
        <v>616.85640000000001</v>
      </c>
      <c r="AI2250" s="60">
        <f t="shared" si="648"/>
        <v>137.07920000000001</v>
      </c>
      <c r="AJ2250" s="60">
        <f t="shared" si="649"/>
        <v>771.07050000000004</v>
      </c>
      <c r="AK2250" s="60">
        <f t="shared" si="650"/>
        <v>1699.4065205479453</v>
      </c>
      <c r="AL2250" s="60">
        <f t="shared" si="651"/>
        <v>1249.0637926027398</v>
      </c>
      <c r="AM2250" s="41">
        <f t="shared" si="652"/>
        <v>1269.7665073972601</v>
      </c>
      <c r="AN2250" s="42">
        <f t="shared" si="653"/>
        <v>45715</v>
      </c>
      <c r="AO2250" s="43">
        <f t="shared" si="654"/>
        <v>3426.98</v>
      </c>
    </row>
    <row r="2251" spans="1:41" s="24" customFormat="1" ht="15.75" customHeight="1" x14ac:dyDescent="0.35">
      <c r="A2251" s="36" t="s">
        <v>27</v>
      </c>
      <c r="B2251" s="36">
        <v>202509</v>
      </c>
      <c r="C2251" s="24" t="s">
        <v>736</v>
      </c>
      <c r="D2251" s="24" t="s">
        <v>119</v>
      </c>
      <c r="E2251" s="62">
        <v>45901</v>
      </c>
      <c r="F2251" s="62">
        <v>46265</v>
      </c>
      <c r="G2251" s="37" t="s">
        <v>623</v>
      </c>
      <c r="H2251" s="36">
        <v>652550</v>
      </c>
      <c r="I2251" s="63">
        <v>37316</v>
      </c>
      <c r="J2251" s="24" t="s">
        <v>5156</v>
      </c>
      <c r="K2251" s="63">
        <f t="shared" si="637"/>
        <v>45901</v>
      </c>
      <c r="L2251" s="55">
        <f t="shared" si="638"/>
        <v>0.04</v>
      </c>
      <c r="M2251" s="76">
        <v>0.22500000000000001</v>
      </c>
      <c r="N2251" s="62">
        <v>45901</v>
      </c>
      <c r="O2251" s="62">
        <v>46265</v>
      </c>
      <c r="P2251" s="63"/>
      <c r="Q2251" s="63"/>
      <c r="R2251" s="78">
        <v>23</v>
      </c>
      <c r="S2251" s="63" t="str">
        <f>VLOOKUP(R2251,SA!$B$3:$C$11,2,1)</f>
        <v>0-25</v>
      </c>
      <c r="T2251" s="38" t="s">
        <v>97</v>
      </c>
      <c r="U2251" s="24" t="s">
        <v>56</v>
      </c>
      <c r="V2251" s="24">
        <v>400000</v>
      </c>
      <c r="W2251" s="39">
        <f t="shared" si="639"/>
        <v>400000</v>
      </c>
      <c r="X2251" s="29">
        <f t="shared" si="640"/>
        <v>1</v>
      </c>
      <c r="Y2251" s="40">
        <f t="shared" si="641"/>
        <v>365</v>
      </c>
      <c r="Z2251" s="38">
        <f t="shared" si="642"/>
        <v>46081</v>
      </c>
      <c r="AA2251" s="41">
        <f t="shared" si="643"/>
        <v>181</v>
      </c>
      <c r="AB2251" s="24" t="s">
        <v>113</v>
      </c>
      <c r="AC2251" s="41">
        <f t="shared" si="644"/>
        <v>4043.8364000000001</v>
      </c>
      <c r="AD2251" s="41">
        <v>1</v>
      </c>
      <c r="AE2251" s="72">
        <f>INDEX(SA!$C$2:$G$11,MATCH(Details!S2251,SA!$C$2:$C$11,0),MATCH(Details!V2251,SA!$C$2:$G$2,0))*Y2251/(F2251-E2251+1)</f>
        <v>3426.98</v>
      </c>
      <c r="AF2251" s="41">
        <f t="shared" si="645"/>
        <v>0</v>
      </c>
      <c r="AG2251" s="41">
        <f t="shared" si="646"/>
        <v>0</v>
      </c>
      <c r="AH2251" s="41">
        <f t="shared" si="647"/>
        <v>616.85640000000001</v>
      </c>
      <c r="AI2251" s="60">
        <f t="shared" si="648"/>
        <v>137.07920000000001</v>
      </c>
      <c r="AJ2251" s="60">
        <f t="shared" si="649"/>
        <v>771.07050000000004</v>
      </c>
      <c r="AK2251" s="60">
        <f t="shared" si="650"/>
        <v>1699.4065205479453</v>
      </c>
      <c r="AL2251" s="60">
        <f t="shared" si="651"/>
        <v>1249.0637926027398</v>
      </c>
      <c r="AM2251" s="41">
        <f t="shared" si="652"/>
        <v>1269.7665073972601</v>
      </c>
      <c r="AN2251" s="42">
        <f t="shared" si="653"/>
        <v>45715</v>
      </c>
      <c r="AO2251" s="43">
        <f t="shared" si="654"/>
        <v>3426.98</v>
      </c>
    </row>
    <row r="2252" spans="1:41" s="24" customFormat="1" ht="15.75" customHeight="1" x14ac:dyDescent="0.35">
      <c r="A2252" s="36" t="s">
        <v>27</v>
      </c>
      <c r="B2252" s="36">
        <v>202509</v>
      </c>
      <c r="C2252" s="24" t="s">
        <v>736</v>
      </c>
      <c r="D2252" s="24" t="s">
        <v>119</v>
      </c>
      <c r="E2252" s="62">
        <v>45901</v>
      </c>
      <c r="F2252" s="62">
        <v>46265</v>
      </c>
      <c r="G2252" s="37" t="s">
        <v>2447</v>
      </c>
      <c r="H2252" s="36">
        <v>652550</v>
      </c>
      <c r="I2252" s="63">
        <v>24850</v>
      </c>
      <c r="J2252" s="24" t="s">
        <v>5157</v>
      </c>
      <c r="K2252" s="63">
        <f t="shared" si="637"/>
        <v>45901</v>
      </c>
      <c r="L2252" s="55">
        <f t="shared" si="638"/>
        <v>0.04</v>
      </c>
      <c r="M2252" s="76">
        <v>0.22500000000000001</v>
      </c>
      <c r="N2252" s="62">
        <v>45901</v>
      </c>
      <c r="O2252" s="62">
        <v>46265</v>
      </c>
      <c r="P2252" s="63"/>
      <c r="Q2252" s="63"/>
      <c r="R2252" s="78">
        <v>57</v>
      </c>
      <c r="S2252" s="63" t="str">
        <f>VLOOKUP(R2252,SA!$B$3:$C$11,2,1)</f>
        <v>56-65</v>
      </c>
      <c r="T2252" s="38" t="s">
        <v>97</v>
      </c>
      <c r="U2252" s="24" t="s">
        <v>5744</v>
      </c>
      <c r="V2252" s="24">
        <v>400000</v>
      </c>
      <c r="W2252" s="39">
        <f t="shared" si="639"/>
        <v>0</v>
      </c>
      <c r="X2252" s="29">
        <f t="shared" si="640"/>
        <v>0</v>
      </c>
      <c r="Y2252" s="40">
        <f t="shared" si="641"/>
        <v>365</v>
      </c>
      <c r="Z2252" s="38">
        <f t="shared" si="642"/>
        <v>46081</v>
      </c>
      <c r="AA2252" s="41">
        <f t="shared" si="643"/>
        <v>181</v>
      </c>
      <c r="AB2252" s="24" t="s">
        <v>113</v>
      </c>
      <c r="AC2252" s="41">
        <f t="shared" si="644"/>
        <v>11909.7282</v>
      </c>
      <c r="AD2252" s="41">
        <v>1</v>
      </c>
      <c r="AE2252" s="72">
        <f>INDEX(SA!$C$2:$G$11,MATCH(Details!S2252,SA!$C$2:$C$11,0),MATCH(Details!V2252,SA!$C$2:$G$2,0))*Y2252/(F2252-E2252+1)</f>
        <v>10092.99</v>
      </c>
      <c r="AF2252" s="41">
        <f t="shared" si="645"/>
        <v>0</v>
      </c>
      <c r="AG2252" s="41">
        <f t="shared" si="646"/>
        <v>0</v>
      </c>
      <c r="AH2252" s="41">
        <f t="shared" si="647"/>
        <v>1816.7382</v>
      </c>
      <c r="AI2252" s="60">
        <f t="shared" si="648"/>
        <v>403.71960000000001</v>
      </c>
      <c r="AJ2252" s="60">
        <f t="shared" si="649"/>
        <v>2270.9227500000002</v>
      </c>
      <c r="AK2252" s="60">
        <f t="shared" si="650"/>
        <v>5005.0169589041097</v>
      </c>
      <c r="AL2252" s="60">
        <f t="shared" si="651"/>
        <v>3678.6874647945206</v>
      </c>
      <c r="AM2252" s="41">
        <f t="shared" si="652"/>
        <v>3739.6601852054787</v>
      </c>
      <c r="AN2252" s="42">
        <f t="shared" si="653"/>
        <v>45715</v>
      </c>
      <c r="AO2252" s="43">
        <f t="shared" si="654"/>
        <v>10092.99</v>
      </c>
    </row>
    <row r="2253" spans="1:41" s="24" customFormat="1" ht="15.75" customHeight="1" x14ac:dyDescent="0.35">
      <c r="A2253" s="36" t="s">
        <v>27</v>
      </c>
      <c r="B2253" s="36">
        <v>202509</v>
      </c>
      <c r="C2253" s="24" t="s">
        <v>736</v>
      </c>
      <c r="D2253" s="24" t="s">
        <v>119</v>
      </c>
      <c r="E2253" s="62">
        <v>45901</v>
      </c>
      <c r="F2253" s="62">
        <v>46265</v>
      </c>
      <c r="G2253" s="37" t="s">
        <v>2448</v>
      </c>
      <c r="H2253" s="36">
        <v>652550</v>
      </c>
      <c r="I2253" s="63">
        <v>27671</v>
      </c>
      <c r="J2253" s="24" t="s">
        <v>5158</v>
      </c>
      <c r="K2253" s="63">
        <f t="shared" si="637"/>
        <v>45901</v>
      </c>
      <c r="L2253" s="55">
        <f t="shared" si="638"/>
        <v>0.04</v>
      </c>
      <c r="M2253" s="76">
        <v>0.22500000000000001</v>
      </c>
      <c r="N2253" s="62">
        <v>45901</v>
      </c>
      <c r="O2253" s="62">
        <v>46265</v>
      </c>
      <c r="P2253" s="63"/>
      <c r="Q2253" s="63"/>
      <c r="R2253" s="78">
        <v>49</v>
      </c>
      <c r="S2253" s="63" t="str">
        <f>VLOOKUP(R2253,SA!$B$3:$C$11,2,1)</f>
        <v>46-55</v>
      </c>
      <c r="T2253" s="38" t="s">
        <v>98</v>
      </c>
      <c r="U2253" s="24" t="s">
        <v>5747</v>
      </c>
      <c r="V2253" s="24">
        <v>400000</v>
      </c>
      <c r="W2253" s="39">
        <f t="shared" si="639"/>
        <v>0</v>
      </c>
      <c r="X2253" s="29">
        <f t="shared" si="640"/>
        <v>0</v>
      </c>
      <c r="Y2253" s="40">
        <f t="shared" si="641"/>
        <v>365</v>
      </c>
      <c r="Z2253" s="38">
        <f t="shared" si="642"/>
        <v>46081</v>
      </c>
      <c r="AA2253" s="41">
        <f t="shared" si="643"/>
        <v>181</v>
      </c>
      <c r="AB2253" s="24" t="s">
        <v>113</v>
      </c>
      <c r="AC2253" s="41">
        <f t="shared" si="644"/>
        <v>8108.2165999999997</v>
      </c>
      <c r="AD2253" s="41">
        <v>1</v>
      </c>
      <c r="AE2253" s="72">
        <f>INDEX(SA!$C$2:$G$11,MATCH(Details!S2253,SA!$C$2:$C$11,0),MATCH(Details!V2253,SA!$C$2:$G$2,0))*Y2253/(F2253-E2253+1)</f>
        <v>6871.37</v>
      </c>
      <c r="AF2253" s="41">
        <f t="shared" si="645"/>
        <v>0</v>
      </c>
      <c r="AG2253" s="41">
        <f t="shared" si="646"/>
        <v>0</v>
      </c>
      <c r="AH2253" s="41">
        <f t="shared" si="647"/>
        <v>1236.8465999999999</v>
      </c>
      <c r="AI2253" s="60">
        <f t="shared" si="648"/>
        <v>274.85480000000001</v>
      </c>
      <c r="AJ2253" s="60">
        <f t="shared" si="649"/>
        <v>1546.05825</v>
      </c>
      <c r="AK2253" s="60">
        <f t="shared" si="650"/>
        <v>3407.446493150685</v>
      </c>
      <c r="AL2253" s="60">
        <f t="shared" si="651"/>
        <v>2504.4731724657536</v>
      </c>
      <c r="AM2253" s="41">
        <f t="shared" si="652"/>
        <v>2545.9837775342462</v>
      </c>
      <c r="AN2253" s="42">
        <f t="shared" si="653"/>
        <v>45715</v>
      </c>
      <c r="AO2253" s="43">
        <f t="shared" si="654"/>
        <v>6871.37</v>
      </c>
    </row>
    <row r="2254" spans="1:41" s="24" customFormat="1" ht="15.75" customHeight="1" x14ac:dyDescent="0.35">
      <c r="A2254" s="36" t="s">
        <v>27</v>
      </c>
      <c r="B2254" s="36">
        <v>202509</v>
      </c>
      <c r="C2254" s="24" t="s">
        <v>736</v>
      </c>
      <c r="D2254" s="24" t="s">
        <v>119</v>
      </c>
      <c r="E2254" s="62">
        <v>45901</v>
      </c>
      <c r="F2254" s="62">
        <v>46265</v>
      </c>
      <c r="G2254" s="37" t="s">
        <v>2449</v>
      </c>
      <c r="H2254" s="36">
        <v>652551</v>
      </c>
      <c r="I2254" s="63">
        <v>23920</v>
      </c>
      <c r="J2254" s="24" t="s">
        <v>5159</v>
      </c>
      <c r="K2254" s="63">
        <f t="shared" si="637"/>
        <v>45901</v>
      </c>
      <c r="L2254" s="55">
        <f t="shared" si="638"/>
        <v>0.04</v>
      </c>
      <c r="M2254" s="76">
        <v>0.22500000000000001</v>
      </c>
      <c r="N2254" s="62">
        <v>45901</v>
      </c>
      <c r="O2254" s="62">
        <v>46265</v>
      </c>
      <c r="P2254" s="63"/>
      <c r="Q2254" s="63"/>
      <c r="R2254" s="78">
        <v>60</v>
      </c>
      <c r="S2254" s="63" t="str">
        <f>VLOOKUP(R2254,SA!$B$3:$C$11,2,1)</f>
        <v>56-65</v>
      </c>
      <c r="T2254" s="38" t="s">
        <v>97</v>
      </c>
      <c r="U2254" s="24" t="s">
        <v>5744</v>
      </c>
      <c r="V2254" s="24">
        <v>400000</v>
      </c>
      <c r="W2254" s="39">
        <f t="shared" si="639"/>
        <v>0</v>
      </c>
      <c r="X2254" s="29">
        <f t="shared" si="640"/>
        <v>0</v>
      </c>
      <c r="Y2254" s="40">
        <f t="shared" si="641"/>
        <v>365</v>
      </c>
      <c r="Z2254" s="38">
        <f t="shared" si="642"/>
        <v>46081</v>
      </c>
      <c r="AA2254" s="41">
        <f t="shared" si="643"/>
        <v>181</v>
      </c>
      <c r="AB2254" s="24" t="s">
        <v>113</v>
      </c>
      <c r="AC2254" s="41">
        <f t="shared" si="644"/>
        <v>11909.7282</v>
      </c>
      <c r="AD2254" s="41">
        <v>1</v>
      </c>
      <c r="AE2254" s="72">
        <f>INDEX(SA!$C$2:$G$11,MATCH(Details!S2254,SA!$C$2:$C$11,0),MATCH(Details!V2254,SA!$C$2:$G$2,0))*Y2254/(F2254-E2254+1)</f>
        <v>10092.99</v>
      </c>
      <c r="AF2254" s="41">
        <f t="shared" si="645"/>
        <v>0</v>
      </c>
      <c r="AG2254" s="41">
        <f t="shared" si="646"/>
        <v>0</v>
      </c>
      <c r="AH2254" s="41">
        <f t="shared" si="647"/>
        <v>1816.7382</v>
      </c>
      <c r="AI2254" s="60">
        <f t="shared" si="648"/>
        <v>403.71960000000001</v>
      </c>
      <c r="AJ2254" s="60">
        <f t="shared" si="649"/>
        <v>2270.9227500000002</v>
      </c>
      <c r="AK2254" s="60">
        <f t="shared" si="650"/>
        <v>5005.0169589041097</v>
      </c>
      <c r="AL2254" s="60">
        <f t="shared" si="651"/>
        <v>3678.6874647945206</v>
      </c>
      <c r="AM2254" s="41">
        <f t="shared" si="652"/>
        <v>3739.6601852054787</v>
      </c>
      <c r="AN2254" s="42">
        <f t="shared" si="653"/>
        <v>45715</v>
      </c>
      <c r="AO2254" s="43">
        <f t="shared" si="654"/>
        <v>10092.99</v>
      </c>
    </row>
    <row r="2255" spans="1:41" s="24" customFormat="1" ht="15.75" customHeight="1" x14ac:dyDescent="0.35">
      <c r="A2255" s="36" t="s">
        <v>27</v>
      </c>
      <c r="B2255" s="36">
        <v>202509</v>
      </c>
      <c r="C2255" s="24" t="s">
        <v>736</v>
      </c>
      <c r="D2255" s="24" t="s">
        <v>119</v>
      </c>
      <c r="E2255" s="62">
        <v>45901</v>
      </c>
      <c r="F2255" s="62">
        <v>46265</v>
      </c>
      <c r="G2255" s="37" t="s">
        <v>2450</v>
      </c>
      <c r="H2255" s="36">
        <v>652551</v>
      </c>
      <c r="I2255" s="63">
        <v>28796</v>
      </c>
      <c r="J2255" s="24" t="s">
        <v>5160</v>
      </c>
      <c r="K2255" s="63">
        <f t="shared" si="637"/>
        <v>45901</v>
      </c>
      <c r="L2255" s="55">
        <f t="shared" si="638"/>
        <v>0.04</v>
      </c>
      <c r="M2255" s="76">
        <v>0.22500000000000001</v>
      </c>
      <c r="N2255" s="62">
        <v>45901</v>
      </c>
      <c r="O2255" s="62">
        <v>46265</v>
      </c>
      <c r="P2255" s="63"/>
      <c r="Q2255" s="63"/>
      <c r="R2255" s="78">
        <v>46</v>
      </c>
      <c r="S2255" s="63" t="str">
        <f>VLOOKUP(R2255,SA!$B$3:$C$11,2,1)</f>
        <v>46-55</v>
      </c>
      <c r="T2255" s="38" t="s">
        <v>98</v>
      </c>
      <c r="U2255" s="24" t="s">
        <v>5747</v>
      </c>
      <c r="V2255" s="24">
        <v>400000</v>
      </c>
      <c r="W2255" s="39">
        <f t="shared" si="639"/>
        <v>0</v>
      </c>
      <c r="X2255" s="29">
        <f t="shared" si="640"/>
        <v>0</v>
      </c>
      <c r="Y2255" s="40">
        <f t="shared" si="641"/>
        <v>365</v>
      </c>
      <c r="Z2255" s="38">
        <f t="shared" si="642"/>
        <v>46081</v>
      </c>
      <c r="AA2255" s="41">
        <f t="shared" si="643"/>
        <v>181</v>
      </c>
      <c r="AB2255" s="24" t="s">
        <v>113</v>
      </c>
      <c r="AC2255" s="41">
        <f t="shared" si="644"/>
        <v>8108.2165999999997</v>
      </c>
      <c r="AD2255" s="41">
        <v>1</v>
      </c>
      <c r="AE2255" s="72">
        <f>INDEX(SA!$C$2:$G$11,MATCH(Details!S2255,SA!$C$2:$C$11,0),MATCH(Details!V2255,SA!$C$2:$G$2,0))*Y2255/(F2255-E2255+1)</f>
        <v>6871.37</v>
      </c>
      <c r="AF2255" s="41">
        <f t="shared" si="645"/>
        <v>0</v>
      </c>
      <c r="AG2255" s="41">
        <f t="shared" si="646"/>
        <v>0</v>
      </c>
      <c r="AH2255" s="41">
        <f t="shared" si="647"/>
        <v>1236.8465999999999</v>
      </c>
      <c r="AI2255" s="60">
        <f t="shared" si="648"/>
        <v>274.85480000000001</v>
      </c>
      <c r="AJ2255" s="60">
        <f t="shared" si="649"/>
        <v>1546.05825</v>
      </c>
      <c r="AK2255" s="60">
        <f t="shared" si="650"/>
        <v>3407.446493150685</v>
      </c>
      <c r="AL2255" s="60">
        <f t="shared" si="651"/>
        <v>2504.4731724657536</v>
      </c>
      <c r="AM2255" s="41">
        <f t="shared" si="652"/>
        <v>2545.9837775342462</v>
      </c>
      <c r="AN2255" s="42">
        <f t="shared" si="653"/>
        <v>45715</v>
      </c>
      <c r="AO2255" s="43">
        <f t="shared" si="654"/>
        <v>6871.37</v>
      </c>
    </row>
    <row r="2256" spans="1:41" s="24" customFormat="1" ht="15.75" customHeight="1" x14ac:dyDescent="0.35">
      <c r="A2256" s="36" t="s">
        <v>27</v>
      </c>
      <c r="B2256" s="36">
        <v>202509</v>
      </c>
      <c r="C2256" s="24" t="s">
        <v>736</v>
      </c>
      <c r="D2256" s="24" t="s">
        <v>119</v>
      </c>
      <c r="E2256" s="62">
        <v>45901</v>
      </c>
      <c r="F2256" s="62">
        <v>46265</v>
      </c>
      <c r="G2256" s="37" t="s">
        <v>624</v>
      </c>
      <c r="H2256" s="36">
        <v>652551</v>
      </c>
      <c r="I2256" s="63">
        <v>37526</v>
      </c>
      <c r="J2256" s="24" t="s">
        <v>5161</v>
      </c>
      <c r="K2256" s="63">
        <f t="shared" si="637"/>
        <v>45901</v>
      </c>
      <c r="L2256" s="55">
        <f t="shared" si="638"/>
        <v>0.04</v>
      </c>
      <c r="M2256" s="76">
        <v>0.22500000000000001</v>
      </c>
      <c r="N2256" s="62">
        <v>45901</v>
      </c>
      <c r="O2256" s="62">
        <v>46265</v>
      </c>
      <c r="P2256" s="63"/>
      <c r="Q2256" s="63"/>
      <c r="R2256" s="78">
        <v>22</v>
      </c>
      <c r="S2256" s="63" t="str">
        <f>VLOOKUP(R2256,SA!$B$3:$C$11,2,1)</f>
        <v>0-25</v>
      </c>
      <c r="T2256" s="38" t="s">
        <v>97</v>
      </c>
      <c r="U2256" s="24" t="s">
        <v>56</v>
      </c>
      <c r="V2256" s="24">
        <v>400000</v>
      </c>
      <c r="W2256" s="39">
        <f t="shared" si="639"/>
        <v>400000</v>
      </c>
      <c r="X2256" s="29">
        <f t="shared" si="640"/>
        <v>1</v>
      </c>
      <c r="Y2256" s="40">
        <f t="shared" si="641"/>
        <v>365</v>
      </c>
      <c r="Z2256" s="38">
        <f t="shared" si="642"/>
        <v>46081</v>
      </c>
      <c r="AA2256" s="41">
        <f t="shared" si="643"/>
        <v>181</v>
      </c>
      <c r="AB2256" s="24" t="s">
        <v>113</v>
      </c>
      <c r="AC2256" s="41">
        <f t="shared" si="644"/>
        <v>4043.8364000000001</v>
      </c>
      <c r="AD2256" s="41">
        <v>1</v>
      </c>
      <c r="AE2256" s="72">
        <f>INDEX(SA!$C$2:$G$11,MATCH(Details!S2256,SA!$C$2:$C$11,0),MATCH(Details!V2256,SA!$C$2:$G$2,0))*Y2256/(F2256-E2256+1)</f>
        <v>3426.98</v>
      </c>
      <c r="AF2256" s="41">
        <f t="shared" si="645"/>
        <v>0</v>
      </c>
      <c r="AG2256" s="41">
        <f t="shared" si="646"/>
        <v>0</v>
      </c>
      <c r="AH2256" s="41">
        <f t="shared" si="647"/>
        <v>616.85640000000001</v>
      </c>
      <c r="AI2256" s="60">
        <f t="shared" si="648"/>
        <v>137.07920000000001</v>
      </c>
      <c r="AJ2256" s="60">
        <f t="shared" si="649"/>
        <v>771.07050000000004</v>
      </c>
      <c r="AK2256" s="60">
        <f t="shared" si="650"/>
        <v>1699.4065205479453</v>
      </c>
      <c r="AL2256" s="60">
        <f t="shared" si="651"/>
        <v>1249.0637926027398</v>
      </c>
      <c r="AM2256" s="41">
        <f t="shared" si="652"/>
        <v>1269.7665073972601</v>
      </c>
      <c r="AN2256" s="42">
        <f t="shared" si="653"/>
        <v>45715</v>
      </c>
      <c r="AO2256" s="43">
        <f t="shared" si="654"/>
        <v>3426.98</v>
      </c>
    </row>
    <row r="2257" spans="1:41" s="24" customFormat="1" ht="15.75" customHeight="1" x14ac:dyDescent="0.35">
      <c r="A2257" s="36" t="s">
        <v>27</v>
      </c>
      <c r="B2257" s="36">
        <v>202509</v>
      </c>
      <c r="C2257" s="24" t="s">
        <v>736</v>
      </c>
      <c r="D2257" s="24" t="s">
        <v>119</v>
      </c>
      <c r="E2257" s="62">
        <v>45901</v>
      </c>
      <c r="F2257" s="62">
        <v>46265</v>
      </c>
      <c r="G2257" s="37" t="s">
        <v>2451</v>
      </c>
      <c r="H2257" s="36">
        <v>652552</v>
      </c>
      <c r="I2257" s="63">
        <v>25934</v>
      </c>
      <c r="J2257" s="24" t="s">
        <v>5162</v>
      </c>
      <c r="K2257" s="63">
        <f t="shared" si="637"/>
        <v>45901</v>
      </c>
      <c r="L2257" s="55">
        <f t="shared" si="638"/>
        <v>0.04</v>
      </c>
      <c r="M2257" s="76">
        <v>0.22500000000000001</v>
      </c>
      <c r="N2257" s="62">
        <v>45901</v>
      </c>
      <c r="O2257" s="62">
        <v>46265</v>
      </c>
      <c r="P2257" s="63"/>
      <c r="Q2257" s="63"/>
      <c r="R2257" s="78">
        <v>54</v>
      </c>
      <c r="S2257" s="63" t="str">
        <f>VLOOKUP(R2257,SA!$B$3:$C$11,2,1)</f>
        <v>46-55</v>
      </c>
      <c r="T2257" s="38" t="s">
        <v>97</v>
      </c>
      <c r="U2257" s="24" t="s">
        <v>5744</v>
      </c>
      <c r="V2257" s="24">
        <v>500000</v>
      </c>
      <c r="W2257" s="39">
        <f t="shared" si="639"/>
        <v>0</v>
      </c>
      <c r="X2257" s="29">
        <f t="shared" si="640"/>
        <v>0</v>
      </c>
      <c r="Y2257" s="40">
        <f t="shared" si="641"/>
        <v>365</v>
      </c>
      <c r="Z2257" s="38">
        <f t="shared" si="642"/>
        <v>46081</v>
      </c>
      <c r="AA2257" s="41">
        <f t="shared" si="643"/>
        <v>181</v>
      </c>
      <c r="AB2257" s="24" t="s">
        <v>113</v>
      </c>
      <c r="AC2257" s="41">
        <f t="shared" si="644"/>
        <v>8919.0417999999991</v>
      </c>
      <c r="AD2257" s="41">
        <v>1</v>
      </c>
      <c r="AE2257" s="72">
        <f>INDEX(SA!$C$2:$G$11,MATCH(Details!S2257,SA!$C$2:$C$11,0),MATCH(Details!V2257,SA!$C$2:$G$2,0))*Y2257/(F2257-E2257+1)</f>
        <v>7558.5099999999993</v>
      </c>
      <c r="AF2257" s="41">
        <f t="shared" si="645"/>
        <v>0</v>
      </c>
      <c r="AG2257" s="41">
        <f t="shared" si="646"/>
        <v>0</v>
      </c>
      <c r="AH2257" s="41">
        <f t="shared" si="647"/>
        <v>1360.5317999999997</v>
      </c>
      <c r="AI2257" s="60">
        <f t="shared" si="648"/>
        <v>302.34039999999999</v>
      </c>
      <c r="AJ2257" s="60">
        <f t="shared" si="649"/>
        <v>1700.6647499999999</v>
      </c>
      <c r="AK2257" s="60">
        <f t="shared" si="650"/>
        <v>3748.1926301369858</v>
      </c>
      <c r="AL2257" s="60">
        <f t="shared" si="651"/>
        <v>2754.9215831506845</v>
      </c>
      <c r="AM2257" s="41">
        <f t="shared" si="652"/>
        <v>2800.5832668493149</v>
      </c>
      <c r="AN2257" s="42">
        <f t="shared" si="653"/>
        <v>45715</v>
      </c>
      <c r="AO2257" s="43">
        <f t="shared" si="654"/>
        <v>7558.5099999999993</v>
      </c>
    </row>
    <row r="2258" spans="1:41" s="24" customFormat="1" ht="15.75" customHeight="1" x14ac:dyDescent="0.35">
      <c r="A2258" s="36" t="s">
        <v>27</v>
      </c>
      <c r="B2258" s="36">
        <v>202509</v>
      </c>
      <c r="C2258" s="24" t="s">
        <v>736</v>
      </c>
      <c r="D2258" s="24" t="s">
        <v>119</v>
      </c>
      <c r="E2258" s="62">
        <v>45901</v>
      </c>
      <c r="F2258" s="62">
        <v>46265</v>
      </c>
      <c r="G2258" s="37" t="s">
        <v>2452</v>
      </c>
      <c r="H2258" s="36">
        <v>652552</v>
      </c>
      <c r="I2258" s="63">
        <v>41937</v>
      </c>
      <c r="J2258" s="24" t="s">
        <v>5163</v>
      </c>
      <c r="K2258" s="63">
        <f t="shared" si="637"/>
        <v>45901</v>
      </c>
      <c r="L2258" s="55">
        <f t="shared" si="638"/>
        <v>0.04</v>
      </c>
      <c r="M2258" s="76">
        <v>0.22500000000000001</v>
      </c>
      <c r="N2258" s="62">
        <v>45901</v>
      </c>
      <c r="O2258" s="62">
        <v>46265</v>
      </c>
      <c r="P2258" s="63"/>
      <c r="Q2258" s="63"/>
      <c r="R2258" s="78">
        <v>10</v>
      </c>
      <c r="S2258" s="63" t="str">
        <f>VLOOKUP(R2258,SA!$B$3:$C$11,2,1)</f>
        <v>0-25</v>
      </c>
      <c r="T2258" s="38" t="s">
        <v>98</v>
      </c>
      <c r="U2258" s="24" t="s">
        <v>5746</v>
      </c>
      <c r="V2258" s="24">
        <v>500000</v>
      </c>
      <c r="W2258" s="39">
        <f t="shared" si="639"/>
        <v>0</v>
      </c>
      <c r="X2258" s="29">
        <f t="shared" si="640"/>
        <v>0</v>
      </c>
      <c r="Y2258" s="40">
        <f t="shared" si="641"/>
        <v>365</v>
      </c>
      <c r="Z2258" s="38">
        <f t="shared" si="642"/>
        <v>46081</v>
      </c>
      <c r="AA2258" s="41">
        <f t="shared" si="643"/>
        <v>181</v>
      </c>
      <c r="AB2258" s="24" t="s">
        <v>113</v>
      </c>
      <c r="AC2258" s="41">
        <f t="shared" si="644"/>
        <v>4448.2106000000003</v>
      </c>
      <c r="AD2258" s="41">
        <v>1</v>
      </c>
      <c r="AE2258" s="72">
        <f>INDEX(SA!$C$2:$G$11,MATCH(Details!S2258,SA!$C$2:$C$11,0),MATCH(Details!V2258,SA!$C$2:$G$2,0))*Y2258/(F2258-E2258+1)</f>
        <v>3769.67</v>
      </c>
      <c r="AF2258" s="41">
        <f t="shared" si="645"/>
        <v>0</v>
      </c>
      <c r="AG2258" s="41">
        <f t="shared" si="646"/>
        <v>0</v>
      </c>
      <c r="AH2258" s="41">
        <f t="shared" si="647"/>
        <v>678.54060000000004</v>
      </c>
      <c r="AI2258" s="60">
        <f t="shared" si="648"/>
        <v>150.7868</v>
      </c>
      <c r="AJ2258" s="60">
        <f t="shared" si="649"/>
        <v>848.17574999999999</v>
      </c>
      <c r="AK2258" s="60">
        <f t="shared" si="650"/>
        <v>1869.3432054794521</v>
      </c>
      <c r="AL2258" s="60">
        <f t="shared" si="651"/>
        <v>1373.9672560273973</v>
      </c>
      <c r="AM2258" s="41">
        <f t="shared" si="652"/>
        <v>1396.7401939726028</v>
      </c>
      <c r="AN2258" s="42">
        <f t="shared" si="653"/>
        <v>45715</v>
      </c>
      <c r="AO2258" s="43">
        <f t="shared" si="654"/>
        <v>3769.67</v>
      </c>
    </row>
    <row r="2259" spans="1:41" s="24" customFormat="1" ht="15.75" customHeight="1" x14ac:dyDescent="0.35">
      <c r="A2259" s="36" t="s">
        <v>27</v>
      </c>
      <c r="B2259" s="36">
        <v>202509</v>
      </c>
      <c r="C2259" s="24" t="s">
        <v>736</v>
      </c>
      <c r="D2259" s="24" t="s">
        <v>119</v>
      </c>
      <c r="E2259" s="62">
        <v>45901</v>
      </c>
      <c r="F2259" s="62">
        <v>46265</v>
      </c>
      <c r="G2259" s="37" t="s">
        <v>2453</v>
      </c>
      <c r="H2259" s="36">
        <v>652552</v>
      </c>
      <c r="I2259" s="63">
        <v>44142</v>
      </c>
      <c r="J2259" s="24" t="s">
        <v>5164</v>
      </c>
      <c r="K2259" s="63">
        <f t="shared" si="637"/>
        <v>45901</v>
      </c>
      <c r="L2259" s="55">
        <f t="shared" si="638"/>
        <v>0.04</v>
      </c>
      <c r="M2259" s="76">
        <v>0.22500000000000001</v>
      </c>
      <c r="N2259" s="62">
        <v>45901</v>
      </c>
      <c r="O2259" s="62">
        <v>46265</v>
      </c>
      <c r="P2259" s="63"/>
      <c r="Q2259" s="63"/>
      <c r="R2259" s="78">
        <v>4</v>
      </c>
      <c r="S2259" s="63" t="str">
        <f>VLOOKUP(R2259,SA!$B$3:$C$11,2,1)</f>
        <v>0-25</v>
      </c>
      <c r="T2259" s="38" t="s">
        <v>97</v>
      </c>
      <c r="U2259" s="24" t="s">
        <v>5745</v>
      </c>
      <c r="V2259" s="24">
        <v>500000</v>
      </c>
      <c r="W2259" s="39">
        <f t="shared" si="639"/>
        <v>0</v>
      </c>
      <c r="X2259" s="29">
        <f t="shared" si="640"/>
        <v>0</v>
      </c>
      <c r="Y2259" s="40">
        <f t="shared" si="641"/>
        <v>365</v>
      </c>
      <c r="Z2259" s="38">
        <f t="shared" si="642"/>
        <v>46081</v>
      </c>
      <c r="AA2259" s="41">
        <f t="shared" si="643"/>
        <v>181</v>
      </c>
      <c r="AB2259" s="24" t="s">
        <v>113</v>
      </c>
      <c r="AC2259" s="41">
        <f t="shared" si="644"/>
        <v>4448.2106000000003</v>
      </c>
      <c r="AD2259" s="41">
        <v>1</v>
      </c>
      <c r="AE2259" s="72">
        <f>INDEX(SA!$C$2:$G$11,MATCH(Details!S2259,SA!$C$2:$C$11,0),MATCH(Details!V2259,SA!$C$2:$G$2,0))*Y2259/(F2259-E2259+1)</f>
        <v>3769.67</v>
      </c>
      <c r="AF2259" s="41">
        <f t="shared" si="645"/>
        <v>0</v>
      </c>
      <c r="AG2259" s="41">
        <f t="shared" si="646"/>
        <v>0</v>
      </c>
      <c r="AH2259" s="41">
        <f t="shared" si="647"/>
        <v>678.54060000000004</v>
      </c>
      <c r="AI2259" s="60">
        <f t="shared" si="648"/>
        <v>150.7868</v>
      </c>
      <c r="AJ2259" s="60">
        <f t="shared" si="649"/>
        <v>848.17574999999999</v>
      </c>
      <c r="AK2259" s="60">
        <f t="shared" si="650"/>
        <v>1869.3432054794521</v>
      </c>
      <c r="AL2259" s="60">
        <f t="shared" si="651"/>
        <v>1373.9672560273973</v>
      </c>
      <c r="AM2259" s="41">
        <f t="shared" si="652"/>
        <v>1396.7401939726028</v>
      </c>
      <c r="AN2259" s="42">
        <f t="shared" si="653"/>
        <v>45715</v>
      </c>
      <c r="AO2259" s="43">
        <f t="shared" si="654"/>
        <v>3769.67</v>
      </c>
    </row>
    <row r="2260" spans="1:41" s="24" customFormat="1" ht="15.75" customHeight="1" x14ac:dyDescent="0.35">
      <c r="A2260" s="36" t="s">
        <v>27</v>
      </c>
      <c r="B2260" s="36">
        <v>202509</v>
      </c>
      <c r="C2260" s="24" t="s">
        <v>736</v>
      </c>
      <c r="D2260" s="24" t="s">
        <v>119</v>
      </c>
      <c r="E2260" s="62">
        <v>45901</v>
      </c>
      <c r="F2260" s="62">
        <v>46265</v>
      </c>
      <c r="G2260" s="37" t="s">
        <v>636</v>
      </c>
      <c r="H2260" s="36">
        <v>652552</v>
      </c>
      <c r="I2260" s="63">
        <v>31735</v>
      </c>
      <c r="J2260" s="24" t="s">
        <v>5165</v>
      </c>
      <c r="K2260" s="63">
        <f t="shared" si="637"/>
        <v>45901</v>
      </c>
      <c r="L2260" s="55">
        <f t="shared" si="638"/>
        <v>0.04</v>
      </c>
      <c r="M2260" s="76">
        <v>0.22500000000000001</v>
      </c>
      <c r="N2260" s="62">
        <v>45901</v>
      </c>
      <c r="O2260" s="62">
        <v>46265</v>
      </c>
      <c r="P2260" s="63"/>
      <c r="Q2260" s="63"/>
      <c r="R2260" s="78">
        <v>38</v>
      </c>
      <c r="S2260" s="63" t="str">
        <f>VLOOKUP(R2260,SA!$B$3:$C$11,2,1)</f>
        <v>36-45</v>
      </c>
      <c r="T2260" s="38" t="s">
        <v>97</v>
      </c>
      <c r="U2260" s="24" t="s">
        <v>56</v>
      </c>
      <c r="V2260" s="24">
        <v>500000</v>
      </c>
      <c r="W2260" s="39">
        <f t="shared" si="639"/>
        <v>500000</v>
      </c>
      <c r="X2260" s="29">
        <f t="shared" si="640"/>
        <v>1</v>
      </c>
      <c r="Y2260" s="40">
        <f t="shared" si="641"/>
        <v>365</v>
      </c>
      <c r="Z2260" s="38">
        <f t="shared" si="642"/>
        <v>46081</v>
      </c>
      <c r="AA2260" s="41">
        <f t="shared" si="643"/>
        <v>181</v>
      </c>
      <c r="AB2260" s="24" t="s">
        <v>113</v>
      </c>
      <c r="AC2260" s="41">
        <f t="shared" si="644"/>
        <v>6046.1902</v>
      </c>
      <c r="AD2260" s="41">
        <v>1</v>
      </c>
      <c r="AE2260" s="72">
        <f>INDEX(SA!$C$2:$G$11,MATCH(Details!S2260,SA!$C$2:$C$11,0),MATCH(Details!V2260,SA!$C$2:$G$2,0))*Y2260/(F2260-E2260+1)</f>
        <v>5123.8900000000003</v>
      </c>
      <c r="AF2260" s="41">
        <f t="shared" si="645"/>
        <v>0</v>
      </c>
      <c r="AG2260" s="41">
        <f t="shared" si="646"/>
        <v>0</v>
      </c>
      <c r="AH2260" s="41">
        <f t="shared" si="647"/>
        <v>922.30020000000002</v>
      </c>
      <c r="AI2260" s="60">
        <f t="shared" si="648"/>
        <v>204.9556</v>
      </c>
      <c r="AJ2260" s="60">
        <f t="shared" si="649"/>
        <v>1152.8752500000001</v>
      </c>
      <c r="AK2260" s="60">
        <f t="shared" si="650"/>
        <v>2540.8879178082193</v>
      </c>
      <c r="AL2260" s="60">
        <f t="shared" si="651"/>
        <v>1867.5526195890411</v>
      </c>
      <c r="AM2260" s="41">
        <f t="shared" si="652"/>
        <v>1898.5065304109589</v>
      </c>
      <c r="AN2260" s="42">
        <f t="shared" si="653"/>
        <v>45715</v>
      </c>
      <c r="AO2260" s="43">
        <f t="shared" si="654"/>
        <v>5123.8900000000003</v>
      </c>
    </row>
    <row r="2261" spans="1:41" s="24" customFormat="1" ht="15.75" customHeight="1" x14ac:dyDescent="0.35">
      <c r="A2261" s="36" t="s">
        <v>27</v>
      </c>
      <c r="B2261" s="36">
        <v>202509</v>
      </c>
      <c r="C2261" s="24" t="s">
        <v>736</v>
      </c>
      <c r="D2261" s="24" t="s">
        <v>119</v>
      </c>
      <c r="E2261" s="62">
        <v>45901</v>
      </c>
      <c r="F2261" s="62">
        <v>46265</v>
      </c>
      <c r="G2261" s="37" t="s">
        <v>2454</v>
      </c>
      <c r="H2261" s="36">
        <v>652552</v>
      </c>
      <c r="I2261" s="63">
        <v>32544</v>
      </c>
      <c r="J2261" s="24" t="s">
        <v>5166</v>
      </c>
      <c r="K2261" s="63">
        <f t="shared" si="637"/>
        <v>45901</v>
      </c>
      <c r="L2261" s="55">
        <f t="shared" si="638"/>
        <v>0.04</v>
      </c>
      <c r="M2261" s="76">
        <v>0.22500000000000001</v>
      </c>
      <c r="N2261" s="62">
        <v>45901</v>
      </c>
      <c r="O2261" s="62">
        <v>46265</v>
      </c>
      <c r="P2261" s="63"/>
      <c r="Q2261" s="63"/>
      <c r="R2261" s="78">
        <v>36</v>
      </c>
      <c r="S2261" s="63" t="str">
        <f>VLOOKUP(R2261,SA!$B$3:$C$11,2,1)</f>
        <v>36-45</v>
      </c>
      <c r="T2261" s="38" t="s">
        <v>98</v>
      </c>
      <c r="U2261" s="24" t="s">
        <v>5743</v>
      </c>
      <c r="V2261" s="24">
        <v>500000</v>
      </c>
      <c r="W2261" s="39">
        <f t="shared" si="639"/>
        <v>0</v>
      </c>
      <c r="X2261" s="29">
        <f t="shared" si="640"/>
        <v>0</v>
      </c>
      <c r="Y2261" s="40">
        <f t="shared" si="641"/>
        <v>365</v>
      </c>
      <c r="Z2261" s="38">
        <f t="shared" si="642"/>
        <v>46081</v>
      </c>
      <c r="AA2261" s="41">
        <f t="shared" si="643"/>
        <v>181</v>
      </c>
      <c r="AB2261" s="24" t="s">
        <v>113</v>
      </c>
      <c r="AC2261" s="41">
        <f t="shared" si="644"/>
        <v>6046.1902</v>
      </c>
      <c r="AD2261" s="41">
        <v>1</v>
      </c>
      <c r="AE2261" s="72">
        <f>INDEX(SA!$C$2:$G$11,MATCH(Details!S2261,SA!$C$2:$C$11,0),MATCH(Details!V2261,SA!$C$2:$G$2,0))*Y2261/(F2261-E2261+1)</f>
        <v>5123.8900000000003</v>
      </c>
      <c r="AF2261" s="41">
        <f t="shared" si="645"/>
        <v>0</v>
      </c>
      <c r="AG2261" s="41">
        <f t="shared" si="646"/>
        <v>0</v>
      </c>
      <c r="AH2261" s="41">
        <f t="shared" si="647"/>
        <v>922.30020000000002</v>
      </c>
      <c r="AI2261" s="60">
        <f t="shared" si="648"/>
        <v>204.9556</v>
      </c>
      <c r="AJ2261" s="60">
        <f t="shared" si="649"/>
        <v>1152.8752500000001</v>
      </c>
      <c r="AK2261" s="60">
        <f t="shared" si="650"/>
        <v>2540.8879178082193</v>
      </c>
      <c r="AL2261" s="60">
        <f t="shared" si="651"/>
        <v>1867.5526195890411</v>
      </c>
      <c r="AM2261" s="41">
        <f t="shared" si="652"/>
        <v>1898.5065304109589</v>
      </c>
      <c r="AN2261" s="42">
        <f t="shared" si="653"/>
        <v>45715</v>
      </c>
      <c r="AO2261" s="43">
        <f t="shared" si="654"/>
        <v>5123.8900000000003</v>
      </c>
    </row>
    <row r="2262" spans="1:41" s="24" customFormat="1" ht="15.75" customHeight="1" x14ac:dyDescent="0.35">
      <c r="A2262" s="36" t="s">
        <v>27</v>
      </c>
      <c r="B2262" s="36">
        <v>202509</v>
      </c>
      <c r="C2262" s="24" t="s">
        <v>736</v>
      </c>
      <c r="D2262" s="24" t="s">
        <v>119</v>
      </c>
      <c r="E2262" s="62">
        <v>45901</v>
      </c>
      <c r="F2262" s="62">
        <v>46265</v>
      </c>
      <c r="G2262" s="37" t="s">
        <v>2455</v>
      </c>
      <c r="H2262" s="36">
        <v>652552</v>
      </c>
      <c r="I2262" s="63">
        <v>25800</v>
      </c>
      <c r="J2262" s="24" t="s">
        <v>5167</v>
      </c>
      <c r="K2262" s="63">
        <f t="shared" si="637"/>
        <v>45901</v>
      </c>
      <c r="L2262" s="55">
        <f t="shared" si="638"/>
        <v>0.04</v>
      </c>
      <c r="M2262" s="76">
        <v>0.22500000000000001</v>
      </c>
      <c r="N2262" s="62">
        <v>45901</v>
      </c>
      <c r="O2262" s="62">
        <v>46265</v>
      </c>
      <c r="P2262" s="63"/>
      <c r="Q2262" s="63"/>
      <c r="R2262" s="78">
        <v>55</v>
      </c>
      <c r="S2262" s="63" t="str">
        <f>VLOOKUP(R2262,SA!$B$3:$C$11,2,1)</f>
        <v>46-55</v>
      </c>
      <c r="T2262" s="38" t="s">
        <v>98</v>
      </c>
      <c r="U2262" s="24" t="s">
        <v>5747</v>
      </c>
      <c r="V2262" s="24">
        <v>500000</v>
      </c>
      <c r="W2262" s="39">
        <f t="shared" si="639"/>
        <v>0</v>
      </c>
      <c r="X2262" s="29">
        <f t="shared" si="640"/>
        <v>0</v>
      </c>
      <c r="Y2262" s="40">
        <f t="shared" si="641"/>
        <v>365</v>
      </c>
      <c r="Z2262" s="38">
        <f t="shared" si="642"/>
        <v>46081</v>
      </c>
      <c r="AA2262" s="41">
        <f t="shared" si="643"/>
        <v>181</v>
      </c>
      <c r="AB2262" s="24" t="s">
        <v>113</v>
      </c>
      <c r="AC2262" s="41">
        <f t="shared" si="644"/>
        <v>8919.0417999999991</v>
      </c>
      <c r="AD2262" s="41">
        <v>1</v>
      </c>
      <c r="AE2262" s="72">
        <f>INDEX(SA!$C$2:$G$11,MATCH(Details!S2262,SA!$C$2:$C$11,0),MATCH(Details!V2262,SA!$C$2:$G$2,0))*Y2262/(F2262-E2262+1)</f>
        <v>7558.5099999999993</v>
      </c>
      <c r="AF2262" s="41">
        <f t="shared" si="645"/>
        <v>0</v>
      </c>
      <c r="AG2262" s="41">
        <f t="shared" si="646"/>
        <v>0</v>
      </c>
      <c r="AH2262" s="41">
        <f t="shared" si="647"/>
        <v>1360.5317999999997</v>
      </c>
      <c r="AI2262" s="60">
        <f t="shared" si="648"/>
        <v>302.34039999999999</v>
      </c>
      <c r="AJ2262" s="60">
        <f t="shared" si="649"/>
        <v>1700.6647499999999</v>
      </c>
      <c r="AK2262" s="60">
        <f t="shared" si="650"/>
        <v>3748.1926301369858</v>
      </c>
      <c r="AL2262" s="60">
        <f t="shared" si="651"/>
        <v>2754.9215831506845</v>
      </c>
      <c r="AM2262" s="41">
        <f t="shared" si="652"/>
        <v>2800.5832668493149</v>
      </c>
      <c r="AN2262" s="42">
        <f t="shared" si="653"/>
        <v>45715</v>
      </c>
      <c r="AO2262" s="43">
        <f t="shared" si="654"/>
        <v>7558.5099999999993</v>
      </c>
    </row>
    <row r="2263" spans="1:41" s="24" customFormat="1" ht="15.75" customHeight="1" x14ac:dyDescent="0.35">
      <c r="A2263" s="36" t="s">
        <v>27</v>
      </c>
      <c r="B2263" s="36">
        <v>202509</v>
      </c>
      <c r="C2263" s="24" t="s">
        <v>736</v>
      </c>
      <c r="D2263" s="24" t="s">
        <v>119</v>
      </c>
      <c r="E2263" s="62">
        <v>45901</v>
      </c>
      <c r="F2263" s="62">
        <v>46265</v>
      </c>
      <c r="G2263" s="37" t="s">
        <v>2456</v>
      </c>
      <c r="H2263" s="36">
        <v>652553</v>
      </c>
      <c r="I2263" s="63">
        <v>34542</v>
      </c>
      <c r="J2263" s="24" t="s">
        <v>5168</v>
      </c>
      <c r="K2263" s="63">
        <f t="shared" si="637"/>
        <v>45901</v>
      </c>
      <c r="L2263" s="55">
        <f t="shared" si="638"/>
        <v>0.04</v>
      </c>
      <c r="M2263" s="76">
        <v>0.22500000000000001</v>
      </c>
      <c r="N2263" s="62">
        <v>45901</v>
      </c>
      <c r="O2263" s="62">
        <v>46265</v>
      </c>
      <c r="P2263" s="63"/>
      <c r="Q2263" s="63"/>
      <c r="R2263" s="78">
        <v>31</v>
      </c>
      <c r="S2263" s="63" t="str">
        <f>VLOOKUP(R2263,SA!$B$3:$C$11,2,1)</f>
        <v>26-35</v>
      </c>
      <c r="T2263" s="38" t="s">
        <v>98</v>
      </c>
      <c r="U2263" s="24" t="s">
        <v>5743</v>
      </c>
      <c r="V2263" s="24">
        <v>500000</v>
      </c>
      <c r="W2263" s="39">
        <f t="shared" si="639"/>
        <v>0</v>
      </c>
      <c r="X2263" s="29">
        <f t="shared" si="640"/>
        <v>0</v>
      </c>
      <c r="Y2263" s="40">
        <f t="shared" si="641"/>
        <v>365</v>
      </c>
      <c r="Z2263" s="38">
        <f t="shared" si="642"/>
        <v>46081</v>
      </c>
      <c r="AA2263" s="41">
        <f t="shared" si="643"/>
        <v>181</v>
      </c>
      <c r="AB2263" s="24" t="s">
        <v>113</v>
      </c>
      <c r="AC2263" s="41">
        <f t="shared" si="644"/>
        <v>4986.3141999999998</v>
      </c>
      <c r="AD2263" s="41">
        <v>1</v>
      </c>
      <c r="AE2263" s="72">
        <f>INDEX(SA!$C$2:$G$11,MATCH(Details!S2263,SA!$C$2:$C$11,0),MATCH(Details!V2263,SA!$C$2:$G$2,0))*Y2263/(F2263-E2263+1)</f>
        <v>4225.6899999999996</v>
      </c>
      <c r="AF2263" s="41">
        <f t="shared" si="645"/>
        <v>0</v>
      </c>
      <c r="AG2263" s="41">
        <f t="shared" si="646"/>
        <v>0</v>
      </c>
      <c r="AH2263" s="41">
        <f t="shared" si="647"/>
        <v>760.62419999999986</v>
      </c>
      <c r="AI2263" s="60">
        <f t="shared" si="648"/>
        <v>169.02759999999998</v>
      </c>
      <c r="AJ2263" s="60">
        <f t="shared" si="649"/>
        <v>950.78024999999991</v>
      </c>
      <c r="AK2263" s="60">
        <f t="shared" si="650"/>
        <v>2095.479150684931</v>
      </c>
      <c r="AL2263" s="60">
        <f t="shared" si="651"/>
        <v>1540.1771757534243</v>
      </c>
      <c r="AM2263" s="41">
        <f t="shared" si="652"/>
        <v>1565.7049742465756</v>
      </c>
      <c r="AN2263" s="42">
        <f t="shared" si="653"/>
        <v>45715</v>
      </c>
      <c r="AO2263" s="43">
        <f t="shared" si="654"/>
        <v>4225.6899999999996</v>
      </c>
    </row>
    <row r="2264" spans="1:41" s="24" customFormat="1" ht="15.75" customHeight="1" x14ac:dyDescent="0.35">
      <c r="A2264" s="36" t="s">
        <v>27</v>
      </c>
      <c r="B2264" s="36">
        <v>202509</v>
      </c>
      <c r="C2264" s="24" t="s">
        <v>736</v>
      </c>
      <c r="D2264" s="24" t="s">
        <v>119</v>
      </c>
      <c r="E2264" s="62">
        <v>45901</v>
      </c>
      <c r="F2264" s="62">
        <v>46265</v>
      </c>
      <c r="G2264" s="37" t="s">
        <v>2457</v>
      </c>
      <c r="H2264" s="36">
        <v>652553</v>
      </c>
      <c r="I2264" s="63">
        <v>25156</v>
      </c>
      <c r="J2264" s="24" t="s">
        <v>5169</v>
      </c>
      <c r="K2264" s="63">
        <f t="shared" si="637"/>
        <v>45901</v>
      </c>
      <c r="L2264" s="55">
        <f t="shared" si="638"/>
        <v>0.04</v>
      </c>
      <c r="M2264" s="76">
        <v>0.22500000000000001</v>
      </c>
      <c r="N2264" s="62">
        <v>45901</v>
      </c>
      <c r="O2264" s="62">
        <v>46265</v>
      </c>
      <c r="P2264" s="63"/>
      <c r="Q2264" s="63"/>
      <c r="R2264" s="78">
        <v>56</v>
      </c>
      <c r="S2264" s="63" t="str">
        <f>VLOOKUP(R2264,SA!$B$3:$C$11,2,1)</f>
        <v>56-65</v>
      </c>
      <c r="T2264" s="38" t="s">
        <v>98</v>
      </c>
      <c r="U2264" s="24" t="s">
        <v>5747</v>
      </c>
      <c r="V2264" s="24">
        <v>500000</v>
      </c>
      <c r="W2264" s="39">
        <f t="shared" si="639"/>
        <v>0</v>
      </c>
      <c r="X2264" s="29">
        <f t="shared" si="640"/>
        <v>0</v>
      </c>
      <c r="Y2264" s="40">
        <f t="shared" si="641"/>
        <v>365</v>
      </c>
      <c r="Z2264" s="38">
        <f t="shared" si="642"/>
        <v>46081</v>
      </c>
      <c r="AA2264" s="41">
        <f t="shared" si="643"/>
        <v>181</v>
      </c>
      <c r="AB2264" s="24" t="s">
        <v>113</v>
      </c>
      <c r="AC2264" s="41">
        <f t="shared" si="644"/>
        <v>13100.714</v>
      </c>
      <c r="AD2264" s="41">
        <v>1</v>
      </c>
      <c r="AE2264" s="72">
        <f>INDEX(SA!$C$2:$G$11,MATCH(Details!S2264,SA!$C$2:$C$11,0),MATCH(Details!V2264,SA!$C$2:$G$2,0))*Y2264/(F2264-E2264+1)</f>
        <v>11102.3</v>
      </c>
      <c r="AF2264" s="41">
        <f t="shared" si="645"/>
        <v>0</v>
      </c>
      <c r="AG2264" s="41">
        <f t="shared" si="646"/>
        <v>0</v>
      </c>
      <c r="AH2264" s="41">
        <f t="shared" si="647"/>
        <v>1998.4139999999998</v>
      </c>
      <c r="AI2264" s="60">
        <f t="shared" si="648"/>
        <v>444.09199999999998</v>
      </c>
      <c r="AJ2264" s="60">
        <f t="shared" si="649"/>
        <v>2498.0174999999999</v>
      </c>
      <c r="AK2264" s="60">
        <f t="shared" si="650"/>
        <v>5505.5241095890406</v>
      </c>
      <c r="AL2264" s="60">
        <f t="shared" si="651"/>
        <v>4046.5602205479449</v>
      </c>
      <c r="AM2264" s="41">
        <f t="shared" si="652"/>
        <v>4113.6302794520543</v>
      </c>
      <c r="AN2264" s="42">
        <f t="shared" si="653"/>
        <v>45715</v>
      </c>
      <c r="AO2264" s="43">
        <f t="shared" si="654"/>
        <v>11102.3</v>
      </c>
    </row>
    <row r="2265" spans="1:41" s="24" customFormat="1" ht="15.75" customHeight="1" x14ac:dyDescent="0.35">
      <c r="A2265" s="36" t="s">
        <v>27</v>
      </c>
      <c r="B2265" s="36">
        <v>202509</v>
      </c>
      <c r="C2265" s="24" t="s">
        <v>736</v>
      </c>
      <c r="D2265" s="24" t="s">
        <v>119</v>
      </c>
      <c r="E2265" s="62">
        <v>45901</v>
      </c>
      <c r="F2265" s="62">
        <v>46265</v>
      </c>
      <c r="G2265" s="37" t="s">
        <v>2458</v>
      </c>
      <c r="H2265" s="36">
        <v>652553</v>
      </c>
      <c r="I2265" s="63">
        <v>21514</v>
      </c>
      <c r="J2265" s="24" t="s">
        <v>5170</v>
      </c>
      <c r="K2265" s="63">
        <f t="shared" si="637"/>
        <v>45901</v>
      </c>
      <c r="L2265" s="55">
        <f t="shared" si="638"/>
        <v>0.04</v>
      </c>
      <c r="M2265" s="76">
        <v>0.22500000000000001</v>
      </c>
      <c r="N2265" s="62">
        <v>45901</v>
      </c>
      <c r="O2265" s="62">
        <v>46265</v>
      </c>
      <c r="P2265" s="63"/>
      <c r="Q2265" s="63"/>
      <c r="R2265" s="78">
        <v>66</v>
      </c>
      <c r="S2265" s="63" t="str">
        <f>VLOOKUP(R2265,SA!$B$3:$C$11,2,1)</f>
        <v>66-70</v>
      </c>
      <c r="T2265" s="38" t="s">
        <v>97</v>
      </c>
      <c r="U2265" s="24" t="s">
        <v>5744</v>
      </c>
      <c r="V2265" s="24">
        <v>500000</v>
      </c>
      <c r="W2265" s="39">
        <f t="shared" si="639"/>
        <v>0</v>
      </c>
      <c r="X2265" s="29">
        <f t="shared" si="640"/>
        <v>0</v>
      </c>
      <c r="Y2265" s="40">
        <f t="shared" si="641"/>
        <v>365</v>
      </c>
      <c r="Z2265" s="38">
        <f t="shared" si="642"/>
        <v>46081</v>
      </c>
      <c r="AA2265" s="41">
        <f t="shared" si="643"/>
        <v>181</v>
      </c>
      <c r="AB2265" s="24" t="s">
        <v>113</v>
      </c>
      <c r="AC2265" s="41">
        <f t="shared" si="644"/>
        <v>18713.136199999997</v>
      </c>
      <c r="AD2265" s="41">
        <v>1</v>
      </c>
      <c r="AE2265" s="72">
        <f>INDEX(SA!$C$2:$G$11,MATCH(Details!S2265,SA!$C$2:$C$11,0),MATCH(Details!V2265,SA!$C$2:$G$2,0))*Y2265/(F2265-E2265+1)</f>
        <v>15858.589999999998</v>
      </c>
      <c r="AF2265" s="41">
        <f t="shared" si="645"/>
        <v>0</v>
      </c>
      <c r="AG2265" s="41">
        <f t="shared" si="646"/>
        <v>0</v>
      </c>
      <c r="AH2265" s="41">
        <f t="shared" si="647"/>
        <v>2854.5461999999998</v>
      </c>
      <c r="AI2265" s="60">
        <f t="shared" si="648"/>
        <v>634.34359999999992</v>
      </c>
      <c r="AJ2265" s="60">
        <f t="shared" si="649"/>
        <v>3568.1827499999995</v>
      </c>
      <c r="AK2265" s="60">
        <f t="shared" si="650"/>
        <v>7864.1227123287663</v>
      </c>
      <c r="AL2265" s="60">
        <f t="shared" si="651"/>
        <v>5780.130193561643</v>
      </c>
      <c r="AM2265" s="41">
        <f t="shared" si="652"/>
        <v>5875.9334564383553</v>
      </c>
      <c r="AN2265" s="42">
        <f t="shared" si="653"/>
        <v>45715</v>
      </c>
      <c r="AO2265" s="43">
        <f t="shared" si="654"/>
        <v>15858.589999999998</v>
      </c>
    </row>
    <row r="2266" spans="1:41" s="24" customFormat="1" ht="15.75" customHeight="1" x14ac:dyDescent="0.35">
      <c r="A2266" s="36" t="s">
        <v>27</v>
      </c>
      <c r="B2266" s="36">
        <v>202509</v>
      </c>
      <c r="C2266" s="24" t="s">
        <v>736</v>
      </c>
      <c r="D2266" s="24" t="s">
        <v>119</v>
      </c>
      <c r="E2266" s="62">
        <v>45901</v>
      </c>
      <c r="F2266" s="62">
        <v>46265</v>
      </c>
      <c r="G2266" s="37" t="s">
        <v>638</v>
      </c>
      <c r="H2266" s="36">
        <v>652553</v>
      </c>
      <c r="I2266" s="63">
        <v>33155</v>
      </c>
      <c r="J2266" s="24" t="s">
        <v>5171</v>
      </c>
      <c r="K2266" s="63">
        <f t="shared" si="637"/>
        <v>45901</v>
      </c>
      <c r="L2266" s="55">
        <f t="shared" si="638"/>
        <v>0.04</v>
      </c>
      <c r="M2266" s="76">
        <v>0.22500000000000001</v>
      </c>
      <c r="N2266" s="62">
        <v>45901</v>
      </c>
      <c r="O2266" s="62">
        <v>46265</v>
      </c>
      <c r="P2266" s="63"/>
      <c r="Q2266" s="63"/>
      <c r="R2266" s="78">
        <v>34</v>
      </c>
      <c r="S2266" s="63" t="str">
        <f>VLOOKUP(R2266,SA!$B$3:$C$11,2,1)</f>
        <v>26-35</v>
      </c>
      <c r="T2266" s="38" t="s">
        <v>97</v>
      </c>
      <c r="U2266" s="24" t="s">
        <v>56</v>
      </c>
      <c r="V2266" s="24">
        <v>500000</v>
      </c>
      <c r="W2266" s="39">
        <f t="shared" si="639"/>
        <v>500000</v>
      </c>
      <c r="X2266" s="29">
        <f t="shared" si="640"/>
        <v>1</v>
      </c>
      <c r="Y2266" s="40">
        <f t="shared" si="641"/>
        <v>365</v>
      </c>
      <c r="Z2266" s="38">
        <f t="shared" si="642"/>
        <v>46081</v>
      </c>
      <c r="AA2266" s="41">
        <f t="shared" si="643"/>
        <v>181</v>
      </c>
      <c r="AB2266" s="24" t="s">
        <v>113</v>
      </c>
      <c r="AC2266" s="41">
        <f t="shared" si="644"/>
        <v>4986.3141999999998</v>
      </c>
      <c r="AD2266" s="41">
        <v>1</v>
      </c>
      <c r="AE2266" s="72">
        <f>INDEX(SA!$C$2:$G$11,MATCH(Details!S2266,SA!$C$2:$C$11,0),MATCH(Details!V2266,SA!$C$2:$G$2,0))*Y2266/(F2266-E2266+1)</f>
        <v>4225.6899999999996</v>
      </c>
      <c r="AF2266" s="41">
        <f t="shared" si="645"/>
        <v>0</v>
      </c>
      <c r="AG2266" s="41">
        <f t="shared" si="646"/>
        <v>0</v>
      </c>
      <c r="AH2266" s="41">
        <f t="shared" si="647"/>
        <v>760.62419999999986</v>
      </c>
      <c r="AI2266" s="60">
        <f t="shared" si="648"/>
        <v>169.02759999999998</v>
      </c>
      <c r="AJ2266" s="60">
        <f t="shared" si="649"/>
        <v>950.78024999999991</v>
      </c>
      <c r="AK2266" s="60">
        <f t="shared" si="650"/>
        <v>2095.479150684931</v>
      </c>
      <c r="AL2266" s="60">
        <f t="shared" si="651"/>
        <v>1540.1771757534243</v>
      </c>
      <c r="AM2266" s="41">
        <f t="shared" si="652"/>
        <v>1565.7049742465756</v>
      </c>
      <c r="AN2266" s="42">
        <f t="shared" si="653"/>
        <v>45715</v>
      </c>
      <c r="AO2266" s="43">
        <f t="shared" si="654"/>
        <v>4225.6899999999996</v>
      </c>
    </row>
    <row r="2267" spans="1:41" s="24" customFormat="1" ht="15.75" customHeight="1" x14ac:dyDescent="0.35">
      <c r="A2267" s="36" t="s">
        <v>27</v>
      </c>
      <c r="B2267" s="36">
        <v>202509</v>
      </c>
      <c r="C2267" s="24" t="s">
        <v>736</v>
      </c>
      <c r="D2267" s="24" t="s">
        <v>119</v>
      </c>
      <c r="E2267" s="62">
        <v>45901</v>
      </c>
      <c r="F2267" s="62">
        <v>46265</v>
      </c>
      <c r="G2267" s="37" t="s">
        <v>2459</v>
      </c>
      <c r="H2267" s="36">
        <v>652554</v>
      </c>
      <c r="I2267" s="63">
        <v>23488</v>
      </c>
      <c r="J2267" s="24" t="s">
        <v>5172</v>
      </c>
      <c r="K2267" s="63">
        <f t="shared" si="637"/>
        <v>45901</v>
      </c>
      <c r="L2267" s="55">
        <f t="shared" si="638"/>
        <v>0.04</v>
      </c>
      <c r="M2267" s="76">
        <v>0.22500000000000001</v>
      </c>
      <c r="N2267" s="62">
        <v>45901</v>
      </c>
      <c r="O2267" s="62">
        <v>46265</v>
      </c>
      <c r="P2267" s="63"/>
      <c r="Q2267" s="63"/>
      <c r="R2267" s="78">
        <v>61</v>
      </c>
      <c r="S2267" s="63" t="str">
        <f>VLOOKUP(R2267,SA!$B$3:$C$11,2,1)</f>
        <v>56-65</v>
      </c>
      <c r="T2267" s="38" t="s">
        <v>97</v>
      </c>
      <c r="U2267" s="24" t="s">
        <v>5744</v>
      </c>
      <c r="V2267" s="24">
        <v>500000</v>
      </c>
      <c r="W2267" s="39">
        <f t="shared" si="639"/>
        <v>0</v>
      </c>
      <c r="X2267" s="29">
        <f t="shared" si="640"/>
        <v>0</v>
      </c>
      <c r="Y2267" s="40">
        <f t="shared" si="641"/>
        <v>365</v>
      </c>
      <c r="Z2267" s="38">
        <f t="shared" si="642"/>
        <v>46081</v>
      </c>
      <c r="AA2267" s="41">
        <f t="shared" si="643"/>
        <v>181</v>
      </c>
      <c r="AB2267" s="24" t="s">
        <v>113</v>
      </c>
      <c r="AC2267" s="41">
        <f t="shared" si="644"/>
        <v>13100.714</v>
      </c>
      <c r="AD2267" s="41">
        <v>1</v>
      </c>
      <c r="AE2267" s="72">
        <f>INDEX(SA!$C$2:$G$11,MATCH(Details!S2267,SA!$C$2:$C$11,0),MATCH(Details!V2267,SA!$C$2:$G$2,0))*Y2267/(F2267-E2267+1)</f>
        <v>11102.3</v>
      </c>
      <c r="AF2267" s="41">
        <f t="shared" si="645"/>
        <v>0</v>
      </c>
      <c r="AG2267" s="41">
        <f t="shared" si="646"/>
        <v>0</v>
      </c>
      <c r="AH2267" s="41">
        <f t="shared" si="647"/>
        <v>1998.4139999999998</v>
      </c>
      <c r="AI2267" s="60">
        <f t="shared" si="648"/>
        <v>444.09199999999998</v>
      </c>
      <c r="AJ2267" s="60">
        <f t="shared" si="649"/>
        <v>2498.0174999999999</v>
      </c>
      <c r="AK2267" s="60">
        <f t="shared" si="650"/>
        <v>5505.5241095890406</v>
      </c>
      <c r="AL2267" s="60">
        <f t="shared" si="651"/>
        <v>4046.5602205479449</v>
      </c>
      <c r="AM2267" s="41">
        <f t="shared" si="652"/>
        <v>4113.6302794520543</v>
      </c>
      <c r="AN2267" s="42">
        <f t="shared" si="653"/>
        <v>45715</v>
      </c>
      <c r="AO2267" s="43">
        <f t="shared" si="654"/>
        <v>11102.3</v>
      </c>
    </row>
    <row r="2268" spans="1:41" s="24" customFormat="1" ht="15.75" customHeight="1" x14ac:dyDescent="0.35">
      <c r="A2268" s="36" t="s">
        <v>27</v>
      </c>
      <c r="B2268" s="36">
        <v>202509</v>
      </c>
      <c r="C2268" s="24" t="s">
        <v>736</v>
      </c>
      <c r="D2268" s="24" t="s">
        <v>119</v>
      </c>
      <c r="E2268" s="62">
        <v>45901</v>
      </c>
      <c r="F2268" s="62">
        <v>46265</v>
      </c>
      <c r="G2268" s="37" t="s">
        <v>2460</v>
      </c>
      <c r="H2268" s="36">
        <v>652554</v>
      </c>
      <c r="I2268" s="63">
        <v>26553</v>
      </c>
      <c r="J2268" s="24" t="s">
        <v>5173</v>
      </c>
      <c r="K2268" s="63">
        <f t="shared" si="637"/>
        <v>45901</v>
      </c>
      <c r="L2268" s="55">
        <f t="shared" si="638"/>
        <v>0.04</v>
      </c>
      <c r="M2268" s="76">
        <v>0.22500000000000001</v>
      </c>
      <c r="N2268" s="62">
        <v>45901</v>
      </c>
      <c r="O2268" s="62">
        <v>46265</v>
      </c>
      <c r="P2268" s="63"/>
      <c r="Q2268" s="63"/>
      <c r="R2268" s="78">
        <v>52</v>
      </c>
      <c r="S2268" s="63" t="str">
        <f>VLOOKUP(R2268,SA!$B$3:$C$11,2,1)</f>
        <v>46-55</v>
      </c>
      <c r="T2268" s="38" t="s">
        <v>98</v>
      </c>
      <c r="U2268" s="24" t="s">
        <v>5747</v>
      </c>
      <c r="V2268" s="24">
        <v>500000</v>
      </c>
      <c r="W2268" s="39">
        <f t="shared" si="639"/>
        <v>0</v>
      </c>
      <c r="X2268" s="29">
        <f t="shared" si="640"/>
        <v>0</v>
      </c>
      <c r="Y2268" s="40">
        <f t="shared" si="641"/>
        <v>365</v>
      </c>
      <c r="Z2268" s="38">
        <f t="shared" si="642"/>
        <v>46081</v>
      </c>
      <c r="AA2268" s="41">
        <f t="shared" si="643"/>
        <v>181</v>
      </c>
      <c r="AB2268" s="24" t="s">
        <v>113</v>
      </c>
      <c r="AC2268" s="41">
        <f t="shared" si="644"/>
        <v>8919.0417999999991</v>
      </c>
      <c r="AD2268" s="41">
        <v>1</v>
      </c>
      <c r="AE2268" s="72">
        <f>INDEX(SA!$C$2:$G$11,MATCH(Details!S2268,SA!$C$2:$C$11,0),MATCH(Details!V2268,SA!$C$2:$G$2,0))*Y2268/(F2268-E2268+1)</f>
        <v>7558.5099999999993</v>
      </c>
      <c r="AF2268" s="41">
        <f t="shared" si="645"/>
        <v>0</v>
      </c>
      <c r="AG2268" s="41">
        <f t="shared" si="646"/>
        <v>0</v>
      </c>
      <c r="AH2268" s="41">
        <f t="shared" si="647"/>
        <v>1360.5317999999997</v>
      </c>
      <c r="AI2268" s="60">
        <f t="shared" si="648"/>
        <v>302.34039999999999</v>
      </c>
      <c r="AJ2268" s="60">
        <f t="shared" si="649"/>
        <v>1700.6647499999999</v>
      </c>
      <c r="AK2268" s="60">
        <f t="shared" si="650"/>
        <v>3748.1926301369858</v>
      </c>
      <c r="AL2268" s="60">
        <f t="shared" si="651"/>
        <v>2754.9215831506845</v>
      </c>
      <c r="AM2268" s="41">
        <f t="shared" si="652"/>
        <v>2800.5832668493149</v>
      </c>
      <c r="AN2268" s="42">
        <f t="shared" si="653"/>
        <v>45715</v>
      </c>
      <c r="AO2268" s="43">
        <f t="shared" si="654"/>
        <v>7558.5099999999993</v>
      </c>
    </row>
    <row r="2269" spans="1:41" s="24" customFormat="1" ht="15.75" customHeight="1" x14ac:dyDescent="0.35">
      <c r="A2269" s="36" t="s">
        <v>27</v>
      </c>
      <c r="B2269" s="36">
        <v>202509</v>
      </c>
      <c r="C2269" s="24" t="s">
        <v>736</v>
      </c>
      <c r="D2269" s="24" t="s">
        <v>119</v>
      </c>
      <c r="E2269" s="62">
        <v>45901</v>
      </c>
      <c r="F2269" s="62">
        <v>46265</v>
      </c>
      <c r="G2269" s="37" t="s">
        <v>639</v>
      </c>
      <c r="H2269" s="36">
        <v>652554</v>
      </c>
      <c r="I2269" s="63">
        <v>35148</v>
      </c>
      <c r="J2269" s="24" t="s">
        <v>5174</v>
      </c>
      <c r="K2269" s="63">
        <f t="shared" si="637"/>
        <v>45901</v>
      </c>
      <c r="L2269" s="55">
        <f t="shared" si="638"/>
        <v>0.04</v>
      </c>
      <c r="M2269" s="76">
        <v>0.22500000000000001</v>
      </c>
      <c r="N2269" s="62">
        <v>45901</v>
      </c>
      <c r="O2269" s="62">
        <v>46265</v>
      </c>
      <c r="P2269" s="63"/>
      <c r="Q2269" s="63"/>
      <c r="R2269" s="78">
        <v>29</v>
      </c>
      <c r="S2269" s="63" t="str">
        <f>VLOOKUP(R2269,SA!$B$3:$C$11,2,1)</f>
        <v>26-35</v>
      </c>
      <c r="T2269" s="38" t="s">
        <v>97</v>
      </c>
      <c r="U2269" s="24" t="s">
        <v>56</v>
      </c>
      <c r="V2269" s="24">
        <v>500000</v>
      </c>
      <c r="W2269" s="39">
        <f t="shared" si="639"/>
        <v>500000</v>
      </c>
      <c r="X2269" s="29">
        <f t="shared" si="640"/>
        <v>1</v>
      </c>
      <c r="Y2269" s="40">
        <f t="shared" si="641"/>
        <v>365</v>
      </c>
      <c r="Z2269" s="38">
        <f t="shared" si="642"/>
        <v>46081</v>
      </c>
      <c r="AA2269" s="41">
        <f t="shared" si="643"/>
        <v>181</v>
      </c>
      <c r="AB2269" s="24" t="s">
        <v>113</v>
      </c>
      <c r="AC2269" s="41">
        <f t="shared" si="644"/>
        <v>4986.3141999999998</v>
      </c>
      <c r="AD2269" s="41">
        <v>1</v>
      </c>
      <c r="AE2269" s="72">
        <f>INDEX(SA!$C$2:$G$11,MATCH(Details!S2269,SA!$C$2:$C$11,0),MATCH(Details!V2269,SA!$C$2:$G$2,0))*Y2269/(F2269-E2269+1)</f>
        <v>4225.6899999999996</v>
      </c>
      <c r="AF2269" s="41">
        <f t="shared" si="645"/>
        <v>0</v>
      </c>
      <c r="AG2269" s="41">
        <f t="shared" si="646"/>
        <v>0</v>
      </c>
      <c r="AH2269" s="41">
        <f t="shared" si="647"/>
        <v>760.62419999999986</v>
      </c>
      <c r="AI2269" s="60">
        <f t="shared" si="648"/>
        <v>169.02759999999998</v>
      </c>
      <c r="AJ2269" s="60">
        <f t="shared" si="649"/>
        <v>950.78024999999991</v>
      </c>
      <c r="AK2269" s="60">
        <f t="shared" si="650"/>
        <v>2095.479150684931</v>
      </c>
      <c r="AL2269" s="60">
        <f t="shared" si="651"/>
        <v>1540.1771757534243</v>
      </c>
      <c r="AM2269" s="41">
        <f t="shared" si="652"/>
        <v>1565.7049742465756</v>
      </c>
      <c r="AN2269" s="42">
        <f t="shared" si="653"/>
        <v>45715</v>
      </c>
      <c r="AO2269" s="43">
        <f t="shared" si="654"/>
        <v>4225.6899999999996</v>
      </c>
    </row>
    <row r="2270" spans="1:41" s="24" customFormat="1" ht="15.75" customHeight="1" x14ac:dyDescent="0.35">
      <c r="A2270" s="36" t="s">
        <v>27</v>
      </c>
      <c r="B2270" s="36">
        <v>202509</v>
      </c>
      <c r="C2270" s="24" t="s">
        <v>736</v>
      </c>
      <c r="D2270" s="24" t="s">
        <v>119</v>
      </c>
      <c r="E2270" s="62">
        <v>45901</v>
      </c>
      <c r="F2270" s="62">
        <v>46265</v>
      </c>
      <c r="G2270" s="37" t="s">
        <v>2461</v>
      </c>
      <c r="H2270" s="36">
        <v>652555</v>
      </c>
      <c r="I2270" s="63">
        <v>44242</v>
      </c>
      <c r="J2270" s="24" t="s">
        <v>5175</v>
      </c>
      <c r="K2270" s="63">
        <f t="shared" si="637"/>
        <v>45901</v>
      </c>
      <c r="L2270" s="55">
        <f t="shared" si="638"/>
        <v>0.04</v>
      </c>
      <c r="M2270" s="76">
        <v>0.22500000000000001</v>
      </c>
      <c r="N2270" s="62">
        <v>45901</v>
      </c>
      <c r="O2270" s="62">
        <v>46265</v>
      </c>
      <c r="P2270" s="63"/>
      <c r="Q2270" s="63"/>
      <c r="R2270" s="78">
        <v>4</v>
      </c>
      <c r="S2270" s="63" t="str">
        <f>VLOOKUP(R2270,SA!$B$3:$C$11,2,1)</f>
        <v>0-25</v>
      </c>
      <c r="T2270" s="38" t="s">
        <v>97</v>
      </c>
      <c r="U2270" s="24" t="s">
        <v>5745</v>
      </c>
      <c r="V2270" s="24">
        <v>400000</v>
      </c>
      <c r="W2270" s="39">
        <f t="shared" si="639"/>
        <v>0</v>
      </c>
      <c r="X2270" s="29">
        <f t="shared" si="640"/>
        <v>0</v>
      </c>
      <c r="Y2270" s="40">
        <f t="shared" si="641"/>
        <v>365</v>
      </c>
      <c r="Z2270" s="38">
        <f t="shared" si="642"/>
        <v>46081</v>
      </c>
      <c r="AA2270" s="41">
        <f t="shared" si="643"/>
        <v>181</v>
      </c>
      <c r="AB2270" s="24" t="s">
        <v>113</v>
      </c>
      <c r="AC2270" s="41">
        <f t="shared" si="644"/>
        <v>4043.8364000000001</v>
      </c>
      <c r="AD2270" s="41">
        <v>1</v>
      </c>
      <c r="AE2270" s="72">
        <f>INDEX(SA!$C$2:$G$11,MATCH(Details!S2270,SA!$C$2:$C$11,0),MATCH(Details!V2270,SA!$C$2:$G$2,0))*Y2270/(F2270-E2270+1)</f>
        <v>3426.98</v>
      </c>
      <c r="AF2270" s="41">
        <f t="shared" si="645"/>
        <v>0</v>
      </c>
      <c r="AG2270" s="41">
        <f t="shared" si="646"/>
        <v>0</v>
      </c>
      <c r="AH2270" s="41">
        <f t="shared" si="647"/>
        <v>616.85640000000001</v>
      </c>
      <c r="AI2270" s="60">
        <f t="shared" si="648"/>
        <v>137.07920000000001</v>
      </c>
      <c r="AJ2270" s="60">
        <f t="shared" si="649"/>
        <v>771.07050000000004</v>
      </c>
      <c r="AK2270" s="60">
        <f t="shared" si="650"/>
        <v>1699.4065205479453</v>
      </c>
      <c r="AL2270" s="60">
        <f t="shared" si="651"/>
        <v>1249.0637926027398</v>
      </c>
      <c r="AM2270" s="41">
        <f t="shared" si="652"/>
        <v>1269.7665073972601</v>
      </c>
      <c r="AN2270" s="42">
        <f t="shared" si="653"/>
        <v>45715</v>
      </c>
      <c r="AO2270" s="43">
        <f t="shared" si="654"/>
        <v>3426.98</v>
      </c>
    </row>
    <row r="2271" spans="1:41" s="24" customFormat="1" ht="15.75" customHeight="1" x14ac:dyDescent="0.35">
      <c r="A2271" s="36" t="s">
        <v>27</v>
      </c>
      <c r="B2271" s="36">
        <v>202509</v>
      </c>
      <c r="C2271" s="24" t="s">
        <v>736</v>
      </c>
      <c r="D2271" s="24" t="s">
        <v>119</v>
      </c>
      <c r="E2271" s="62">
        <v>45901</v>
      </c>
      <c r="F2271" s="62">
        <v>46265</v>
      </c>
      <c r="G2271" s="37" t="s">
        <v>2462</v>
      </c>
      <c r="H2271" s="36">
        <v>652555</v>
      </c>
      <c r="I2271" s="63">
        <v>17533</v>
      </c>
      <c r="J2271" s="24" t="s">
        <v>5176</v>
      </c>
      <c r="K2271" s="63">
        <f t="shared" si="637"/>
        <v>45901</v>
      </c>
      <c r="L2271" s="55">
        <f t="shared" si="638"/>
        <v>0.04</v>
      </c>
      <c r="M2271" s="76">
        <v>0.22500000000000001</v>
      </c>
      <c r="N2271" s="62">
        <v>45901</v>
      </c>
      <c r="O2271" s="62">
        <v>46265</v>
      </c>
      <c r="P2271" s="63"/>
      <c r="Q2271" s="63"/>
      <c r="R2271" s="78">
        <v>77</v>
      </c>
      <c r="S2271" s="63" t="str">
        <f>VLOOKUP(R2271,SA!$B$3:$C$11,2,1)</f>
        <v>76-80</v>
      </c>
      <c r="T2271" s="38" t="s">
        <v>98</v>
      </c>
      <c r="U2271" s="24" t="s">
        <v>5747</v>
      </c>
      <c r="V2271" s="24">
        <v>400000</v>
      </c>
      <c r="W2271" s="39">
        <f t="shared" si="639"/>
        <v>0</v>
      </c>
      <c r="X2271" s="29">
        <f t="shared" si="640"/>
        <v>0</v>
      </c>
      <c r="Y2271" s="40">
        <f t="shared" si="641"/>
        <v>365</v>
      </c>
      <c r="Z2271" s="38">
        <f t="shared" si="642"/>
        <v>46081</v>
      </c>
      <c r="AA2271" s="41">
        <f t="shared" si="643"/>
        <v>181</v>
      </c>
      <c r="AB2271" s="24" t="s">
        <v>113</v>
      </c>
      <c r="AC2271" s="41">
        <f t="shared" si="644"/>
        <v>27110.087</v>
      </c>
      <c r="AD2271" s="41">
        <v>1</v>
      </c>
      <c r="AE2271" s="72">
        <f>INDEX(SA!$C$2:$G$11,MATCH(Details!S2271,SA!$C$2:$C$11,0),MATCH(Details!V2271,SA!$C$2:$G$2,0))*Y2271/(F2271-E2271+1)</f>
        <v>22974.65</v>
      </c>
      <c r="AF2271" s="41">
        <f t="shared" si="645"/>
        <v>0</v>
      </c>
      <c r="AG2271" s="41">
        <f t="shared" si="646"/>
        <v>0</v>
      </c>
      <c r="AH2271" s="41">
        <f t="shared" si="647"/>
        <v>4135.4369999999999</v>
      </c>
      <c r="AI2271" s="60">
        <f t="shared" si="648"/>
        <v>918.9860000000001</v>
      </c>
      <c r="AJ2271" s="60">
        <f t="shared" si="649"/>
        <v>5169.2962500000003</v>
      </c>
      <c r="AK2271" s="60">
        <f t="shared" si="650"/>
        <v>11392.908630136988</v>
      </c>
      <c r="AL2271" s="60">
        <f t="shared" si="651"/>
        <v>8373.7878431506851</v>
      </c>
      <c r="AM2271" s="41">
        <f t="shared" si="652"/>
        <v>8512.5799068493143</v>
      </c>
      <c r="AN2271" s="42">
        <f t="shared" si="653"/>
        <v>45715</v>
      </c>
      <c r="AO2271" s="43">
        <f t="shared" si="654"/>
        <v>22974.65</v>
      </c>
    </row>
    <row r="2272" spans="1:41" s="24" customFormat="1" ht="15.75" customHeight="1" x14ac:dyDescent="0.35">
      <c r="A2272" s="36" t="s">
        <v>27</v>
      </c>
      <c r="B2272" s="36">
        <v>202509</v>
      </c>
      <c r="C2272" s="24" t="s">
        <v>736</v>
      </c>
      <c r="D2272" s="24" t="s">
        <v>119</v>
      </c>
      <c r="E2272" s="62">
        <v>45901</v>
      </c>
      <c r="F2272" s="62">
        <v>46265</v>
      </c>
      <c r="G2272" s="37" t="s">
        <v>2463</v>
      </c>
      <c r="H2272" s="36">
        <v>652555</v>
      </c>
      <c r="I2272" s="63">
        <v>28491</v>
      </c>
      <c r="J2272" s="24" t="s">
        <v>5177</v>
      </c>
      <c r="K2272" s="63">
        <f t="shared" si="637"/>
        <v>45901</v>
      </c>
      <c r="L2272" s="55">
        <f t="shared" si="638"/>
        <v>0.04</v>
      </c>
      <c r="M2272" s="76">
        <v>0.22500000000000001</v>
      </c>
      <c r="N2272" s="62">
        <v>45901</v>
      </c>
      <c r="O2272" s="62">
        <v>46265</v>
      </c>
      <c r="P2272" s="63"/>
      <c r="Q2272" s="63"/>
      <c r="R2272" s="78">
        <v>47</v>
      </c>
      <c r="S2272" s="63" t="str">
        <f>VLOOKUP(R2272,SA!$B$3:$C$11,2,1)</f>
        <v>46-55</v>
      </c>
      <c r="T2272" s="38" t="s">
        <v>98</v>
      </c>
      <c r="U2272" s="24" t="s">
        <v>5743</v>
      </c>
      <c r="V2272" s="24">
        <v>400000</v>
      </c>
      <c r="W2272" s="39">
        <f t="shared" si="639"/>
        <v>0</v>
      </c>
      <c r="X2272" s="29">
        <f t="shared" si="640"/>
        <v>0</v>
      </c>
      <c r="Y2272" s="40">
        <f t="shared" si="641"/>
        <v>365</v>
      </c>
      <c r="Z2272" s="38">
        <f t="shared" si="642"/>
        <v>46081</v>
      </c>
      <c r="AA2272" s="41">
        <f t="shared" si="643"/>
        <v>181</v>
      </c>
      <c r="AB2272" s="24" t="s">
        <v>113</v>
      </c>
      <c r="AC2272" s="41">
        <f t="shared" si="644"/>
        <v>8108.2165999999997</v>
      </c>
      <c r="AD2272" s="41">
        <v>1</v>
      </c>
      <c r="AE2272" s="72">
        <f>INDEX(SA!$C$2:$G$11,MATCH(Details!S2272,SA!$C$2:$C$11,0),MATCH(Details!V2272,SA!$C$2:$G$2,0))*Y2272/(F2272-E2272+1)</f>
        <v>6871.37</v>
      </c>
      <c r="AF2272" s="41">
        <f t="shared" si="645"/>
        <v>0</v>
      </c>
      <c r="AG2272" s="41">
        <f t="shared" si="646"/>
        <v>0</v>
      </c>
      <c r="AH2272" s="41">
        <f t="shared" si="647"/>
        <v>1236.8465999999999</v>
      </c>
      <c r="AI2272" s="60">
        <f t="shared" si="648"/>
        <v>274.85480000000001</v>
      </c>
      <c r="AJ2272" s="60">
        <f t="shared" si="649"/>
        <v>1546.05825</v>
      </c>
      <c r="AK2272" s="60">
        <f t="shared" si="650"/>
        <v>3407.446493150685</v>
      </c>
      <c r="AL2272" s="60">
        <f t="shared" si="651"/>
        <v>2504.4731724657536</v>
      </c>
      <c r="AM2272" s="41">
        <f t="shared" si="652"/>
        <v>2545.9837775342462</v>
      </c>
      <c r="AN2272" s="42">
        <f t="shared" si="653"/>
        <v>45715</v>
      </c>
      <c r="AO2272" s="43">
        <f t="shared" si="654"/>
        <v>6871.37</v>
      </c>
    </row>
    <row r="2273" spans="1:41" s="24" customFormat="1" ht="15.75" customHeight="1" x14ac:dyDescent="0.35">
      <c r="A2273" s="36" t="s">
        <v>27</v>
      </c>
      <c r="B2273" s="36">
        <v>202509</v>
      </c>
      <c r="C2273" s="24" t="s">
        <v>736</v>
      </c>
      <c r="D2273" s="24" t="s">
        <v>119</v>
      </c>
      <c r="E2273" s="62">
        <v>45901</v>
      </c>
      <c r="F2273" s="62">
        <v>46265</v>
      </c>
      <c r="G2273" s="37" t="s">
        <v>627</v>
      </c>
      <c r="H2273" s="36">
        <v>652555</v>
      </c>
      <c r="I2273" s="63">
        <v>30379</v>
      </c>
      <c r="J2273" s="24" t="s">
        <v>5178</v>
      </c>
      <c r="K2273" s="63">
        <f t="shared" si="637"/>
        <v>45901</v>
      </c>
      <c r="L2273" s="55">
        <f t="shared" si="638"/>
        <v>0.04</v>
      </c>
      <c r="M2273" s="76">
        <v>0.22500000000000001</v>
      </c>
      <c r="N2273" s="62">
        <v>45901</v>
      </c>
      <c r="O2273" s="62">
        <v>46265</v>
      </c>
      <c r="P2273" s="63"/>
      <c r="Q2273" s="63"/>
      <c r="R2273" s="78">
        <v>42</v>
      </c>
      <c r="S2273" s="63" t="str">
        <f>VLOOKUP(R2273,SA!$B$3:$C$11,2,1)</f>
        <v>36-45</v>
      </c>
      <c r="T2273" s="38" t="s">
        <v>97</v>
      </c>
      <c r="U2273" s="24" t="s">
        <v>56</v>
      </c>
      <c r="V2273" s="24">
        <v>400000</v>
      </c>
      <c r="W2273" s="39">
        <f t="shared" si="639"/>
        <v>400000</v>
      </c>
      <c r="X2273" s="29">
        <f t="shared" si="640"/>
        <v>1</v>
      </c>
      <c r="Y2273" s="40">
        <f t="shared" si="641"/>
        <v>365</v>
      </c>
      <c r="Z2273" s="38">
        <f t="shared" si="642"/>
        <v>46081</v>
      </c>
      <c r="AA2273" s="41">
        <f t="shared" si="643"/>
        <v>181</v>
      </c>
      <c r="AB2273" s="24" t="s">
        <v>113</v>
      </c>
      <c r="AC2273" s="41">
        <f t="shared" si="644"/>
        <v>5496.5225999999993</v>
      </c>
      <c r="AD2273" s="41">
        <v>1</v>
      </c>
      <c r="AE2273" s="72">
        <f>INDEX(SA!$C$2:$G$11,MATCH(Details!S2273,SA!$C$2:$C$11,0),MATCH(Details!V2273,SA!$C$2:$G$2,0))*Y2273/(F2273-E2273+1)</f>
        <v>4658.07</v>
      </c>
      <c r="AF2273" s="41">
        <f t="shared" si="645"/>
        <v>0</v>
      </c>
      <c r="AG2273" s="41">
        <f t="shared" si="646"/>
        <v>0</v>
      </c>
      <c r="AH2273" s="41">
        <f t="shared" si="647"/>
        <v>838.45259999999996</v>
      </c>
      <c r="AI2273" s="60">
        <f t="shared" si="648"/>
        <v>186.3228</v>
      </c>
      <c r="AJ2273" s="60">
        <f t="shared" si="649"/>
        <v>1048.06575</v>
      </c>
      <c r="AK2273" s="60">
        <f t="shared" si="650"/>
        <v>2309.8922465753421</v>
      </c>
      <c r="AL2273" s="60">
        <f t="shared" si="651"/>
        <v>1697.7708012328765</v>
      </c>
      <c r="AM2273" s="41">
        <f t="shared" si="652"/>
        <v>1725.9106487671231</v>
      </c>
      <c r="AN2273" s="42">
        <f t="shared" si="653"/>
        <v>45715</v>
      </c>
      <c r="AO2273" s="43">
        <f t="shared" si="654"/>
        <v>4658.07</v>
      </c>
    </row>
    <row r="2274" spans="1:41" s="24" customFormat="1" ht="15.75" customHeight="1" x14ac:dyDescent="0.35">
      <c r="A2274" s="36" t="s">
        <v>27</v>
      </c>
      <c r="B2274" s="36">
        <v>202509</v>
      </c>
      <c r="C2274" s="24" t="s">
        <v>736</v>
      </c>
      <c r="D2274" s="24" t="s">
        <v>119</v>
      </c>
      <c r="E2274" s="62">
        <v>45901</v>
      </c>
      <c r="F2274" s="62">
        <v>46265</v>
      </c>
      <c r="G2274" s="37" t="s">
        <v>2464</v>
      </c>
      <c r="H2274" s="36">
        <v>652556</v>
      </c>
      <c r="I2274" s="63">
        <v>20999</v>
      </c>
      <c r="J2274" s="24" t="s">
        <v>5179</v>
      </c>
      <c r="K2274" s="63">
        <f t="shared" si="637"/>
        <v>45901</v>
      </c>
      <c r="L2274" s="55">
        <f t="shared" si="638"/>
        <v>0.04</v>
      </c>
      <c r="M2274" s="76">
        <v>0.22500000000000001</v>
      </c>
      <c r="N2274" s="62">
        <v>45901</v>
      </c>
      <c r="O2274" s="62">
        <v>46265</v>
      </c>
      <c r="P2274" s="63"/>
      <c r="Q2274" s="63"/>
      <c r="R2274" s="78">
        <v>68</v>
      </c>
      <c r="S2274" s="63" t="str">
        <f>VLOOKUP(R2274,SA!$B$3:$C$11,2,1)</f>
        <v>66-70</v>
      </c>
      <c r="T2274" s="38" t="s">
        <v>98</v>
      </c>
      <c r="U2274" s="24" t="s">
        <v>5747</v>
      </c>
      <c r="V2274" s="24">
        <v>500000</v>
      </c>
      <c r="W2274" s="39">
        <f t="shared" si="639"/>
        <v>0</v>
      </c>
      <c r="X2274" s="29">
        <f t="shared" si="640"/>
        <v>0</v>
      </c>
      <c r="Y2274" s="40">
        <f t="shared" si="641"/>
        <v>365</v>
      </c>
      <c r="Z2274" s="38">
        <f t="shared" si="642"/>
        <v>46081</v>
      </c>
      <c r="AA2274" s="41">
        <f t="shared" si="643"/>
        <v>181</v>
      </c>
      <c r="AB2274" s="24" t="s">
        <v>113</v>
      </c>
      <c r="AC2274" s="41">
        <f t="shared" si="644"/>
        <v>18713.136199999997</v>
      </c>
      <c r="AD2274" s="41">
        <v>1</v>
      </c>
      <c r="AE2274" s="72">
        <f>INDEX(SA!$C$2:$G$11,MATCH(Details!S2274,SA!$C$2:$C$11,0),MATCH(Details!V2274,SA!$C$2:$G$2,0))*Y2274/(F2274-E2274+1)</f>
        <v>15858.589999999998</v>
      </c>
      <c r="AF2274" s="41">
        <f t="shared" si="645"/>
        <v>0</v>
      </c>
      <c r="AG2274" s="41">
        <f t="shared" si="646"/>
        <v>0</v>
      </c>
      <c r="AH2274" s="41">
        <f t="shared" si="647"/>
        <v>2854.5461999999998</v>
      </c>
      <c r="AI2274" s="60">
        <f t="shared" si="648"/>
        <v>634.34359999999992</v>
      </c>
      <c r="AJ2274" s="60">
        <f t="shared" si="649"/>
        <v>3568.1827499999995</v>
      </c>
      <c r="AK2274" s="60">
        <f t="shared" si="650"/>
        <v>7864.1227123287663</v>
      </c>
      <c r="AL2274" s="60">
        <f t="shared" si="651"/>
        <v>5780.130193561643</v>
      </c>
      <c r="AM2274" s="41">
        <f t="shared" si="652"/>
        <v>5875.9334564383553</v>
      </c>
      <c r="AN2274" s="42">
        <f t="shared" si="653"/>
        <v>45715</v>
      </c>
      <c r="AO2274" s="43">
        <f t="shared" si="654"/>
        <v>15858.589999999998</v>
      </c>
    </row>
    <row r="2275" spans="1:41" s="24" customFormat="1" ht="15.75" customHeight="1" x14ac:dyDescent="0.35">
      <c r="A2275" s="36" t="s">
        <v>27</v>
      </c>
      <c r="B2275" s="36">
        <v>202509</v>
      </c>
      <c r="C2275" s="24" t="s">
        <v>736</v>
      </c>
      <c r="D2275" s="24" t="s">
        <v>119</v>
      </c>
      <c r="E2275" s="62">
        <v>45901</v>
      </c>
      <c r="F2275" s="62">
        <v>46265</v>
      </c>
      <c r="G2275" s="37" t="s">
        <v>2465</v>
      </c>
      <c r="H2275" s="36">
        <v>652556</v>
      </c>
      <c r="I2275" s="63">
        <v>43056</v>
      </c>
      <c r="J2275" s="24" t="s">
        <v>5180</v>
      </c>
      <c r="K2275" s="63">
        <f t="shared" si="637"/>
        <v>45901</v>
      </c>
      <c r="L2275" s="55">
        <f t="shared" si="638"/>
        <v>0.04</v>
      </c>
      <c r="M2275" s="76">
        <v>0.22500000000000001</v>
      </c>
      <c r="N2275" s="62">
        <v>45901</v>
      </c>
      <c r="O2275" s="62">
        <v>46265</v>
      </c>
      <c r="P2275" s="63"/>
      <c r="Q2275" s="63"/>
      <c r="R2275" s="78">
        <v>7</v>
      </c>
      <c r="S2275" s="63" t="str">
        <f>VLOOKUP(R2275,SA!$B$3:$C$11,2,1)</f>
        <v>0-25</v>
      </c>
      <c r="T2275" s="38" t="s">
        <v>98</v>
      </c>
      <c r="U2275" s="24" t="s">
        <v>5746</v>
      </c>
      <c r="V2275" s="24">
        <v>500000</v>
      </c>
      <c r="W2275" s="39">
        <f t="shared" si="639"/>
        <v>0</v>
      </c>
      <c r="X2275" s="29">
        <f t="shared" si="640"/>
        <v>0</v>
      </c>
      <c r="Y2275" s="40">
        <f t="shared" si="641"/>
        <v>365</v>
      </c>
      <c r="Z2275" s="38">
        <f t="shared" si="642"/>
        <v>46081</v>
      </c>
      <c r="AA2275" s="41">
        <f t="shared" si="643"/>
        <v>181</v>
      </c>
      <c r="AB2275" s="24" t="s">
        <v>113</v>
      </c>
      <c r="AC2275" s="41">
        <f t="shared" si="644"/>
        <v>4448.2106000000003</v>
      </c>
      <c r="AD2275" s="41">
        <v>1</v>
      </c>
      <c r="AE2275" s="72">
        <f>INDEX(SA!$C$2:$G$11,MATCH(Details!S2275,SA!$C$2:$C$11,0),MATCH(Details!V2275,SA!$C$2:$G$2,0))*Y2275/(F2275-E2275+1)</f>
        <v>3769.67</v>
      </c>
      <c r="AF2275" s="41">
        <f t="shared" si="645"/>
        <v>0</v>
      </c>
      <c r="AG2275" s="41">
        <f t="shared" si="646"/>
        <v>0</v>
      </c>
      <c r="AH2275" s="41">
        <f t="shared" si="647"/>
        <v>678.54060000000004</v>
      </c>
      <c r="AI2275" s="60">
        <f t="shared" si="648"/>
        <v>150.7868</v>
      </c>
      <c r="AJ2275" s="60">
        <f t="shared" si="649"/>
        <v>848.17574999999999</v>
      </c>
      <c r="AK2275" s="60">
        <f t="shared" si="650"/>
        <v>1869.3432054794521</v>
      </c>
      <c r="AL2275" s="60">
        <f t="shared" si="651"/>
        <v>1373.9672560273973</v>
      </c>
      <c r="AM2275" s="41">
        <f t="shared" si="652"/>
        <v>1396.7401939726028</v>
      </c>
      <c r="AN2275" s="42">
        <f t="shared" si="653"/>
        <v>45715</v>
      </c>
      <c r="AO2275" s="43">
        <f t="shared" si="654"/>
        <v>3769.67</v>
      </c>
    </row>
    <row r="2276" spans="1:41" s="24" customFormat="1" ht="15.75" customHeight="1" x14ac:dyDescent="0.35">
      <c r="A2276" s="36" t="s">
        <v>27</v>
      </c>
      <c r="B2276" s="36">
        <v>202509</v>
      </c>
      <c r="C2276" s="24" t="s">
        <v>736</v>
      </c>
      <c r="D2276" s="24" t="s">
        <v>119</v>
      </c>
      <c r="E2276" s="62">
        <v>45901</v>
      </c>
      <c r="F2276" s="62">
        <v>46265</v>
      </c>
      <c r="G2276" s="37" t="s">
        <v>2466</v>
      </c>
      <c r="H2276" s="36">
        <v>652556</v>
      </c>
      <c r="I2276" s="63">
        <v>41074</v>
      </c>
      <c r="J2276" s="24" t="s">
        <v>5181</v>
      </c>
      <c r="K2276" s="63">
        <f t="shared" si="637"/>
        <v>45901</v>
      </c>
      <c r="L2276" s="55">
        <f t="shared" si="638"/>
        <v>0.04</v>
      </c>
      <c r="M2276" s="76">
        <v>0.22500000000000001</v>
      </c>
      <c r="N2276" s="62">
        <v>45901</v>
      </c>
      <c r="O2276" s="62">
        <v>46265</v>
      </c>
      <c r="P2276" s="63"/>
      <c r="Q2276" s="63"/>
      <c r="R2276" s="78">
        <v>13</v>
      </c>
      <c r="S2276" s="63" t="str">
        <f>VLOOKUP(R2276,SA!$B$3:$C$11,2,1)</f>
        <v>0-25</v>
      </c>
      <c r="T2276" s="38" t="s">
        <v>97</v>
      </c>
      <c r="U2276" s="24" t="s">
        <v>5745</v>
      </c>
      <c r="V2276" s="24">
        <v>500000</v>
      </c>
      <c r="W2276" s="39">
        <f t="shared" si="639"/>
        <v>0</v>
      </c>
      <c r="X2276" s="29">
        <f t="shared" si="640"/>
        <v>0</v>
      </c>
      <c r="Y2276" s="40">
        <f t="shared" si="641"/>
        <v>365</v>
      </c>
      <c r="Z2276" s="38">
        <f t="shared" si="642"/>
        <v>46081</v>
      </c>
      <c r="AA2276" s="41">
        <f t="shared" si="643"/>
        <v>181</v>
      </c>
      <c r="AB2276" s="24" t="s">
        <v>113</v>
      </c>
      <c r="AC2276" s="41">
        <f t="shared" si="644"/>
        <v>4448.2106000000003</v>
      </c>
      <c r="AD2276" s="41">
        <v>1</v>
      </c>
      <c r="AE2276" s="72">
        <f>INDEX(SA!$C$2:$G$11,MATCH(Details!S2276,SA!$C$2:$C$11,0),MATCH(Details!V2276,SA!$C$2:$G$2,0))*Y2276/(F2276-E2276+1)</f>
        <v>3769.67</v>
      </c>
      <c r="AF2276" s="41">
        <f t="shared" si="645"/>
        <v>0</v>
      </c>
      <c r="AG2276" s="41">
        <f t="shared" si="646"/>
        <v>0</v>
      </c>
      <c r="AH2276" s="41">
        <f t="shared" si="647"/>
        <v>678.54060000000004</v>
      </c>
      <c r="AI2276" s="60">
        <f t="shared" si="648"/>
        <v>150.7868</v>
      </c>
      <c r="AJ2276" s="60">
        <f t="shared" si="649"/>
        <v>848.17574999999999</v>
      </c>
      <c r="AK2276" s="60">
        <f t="shared" si="650"/>
        <v>1869.3432054794521</v>
      </c>
      <c r="AL2276" s="60">
        <f t="shared" si="651"/>
        <v>1373.9672560273973</v>
      </c>
      <c r="AM2276" s="41">
        <f t="shared" si="652"/>
        <v>1396.7401939726028</v>
      </c>
      <c r="AN2276" s="42">
        <f t="shared" si="653"/>
        <v>45715</v>
      </c>
      <c r="AO2276" s="43">
        <f t="shared" si="654"/>
        <v>3769.67</v>
      </c>
    </row>
    <row r="2277" spans="1:41" s="24" customFormat="1" ht="15.75" customHeight="1" x14ac:dyDescent="0.35">
      <c r="A2277" s="36" t="s">
        <v>27</v>
      </c>
      <c r="B2277" s="36">
        <v>202509</v>
      </c>
      <c r="C2277" s="24" t="s">
        <v>736</v>
      </c>
      <c r="D2277" s="24" t="s">
        <v>119</v>
      </c>
      <c r="E2277" s="62">
        <v>45901</v>
      </c>
      <c r="F2277" s="62">
        <v>46265</v>
      </c>
      <c r="G2277" s="37" t="s">
        <v>637</v>
      </c>
      <c r="H2277" s="36">
        <v>652556</v>
      </c>
      <c r="I2277" s="63">
        <v>30262</v>
      </c>
      <c r="J2277" s="24" t="s">
        <v>5182</v>
      </c>
      <c r="K2277" s="63">
        <f t="shared" si="637"/>
        <v>45901</v>
      </c>
      <c r="L2277" s="55">
        <f t="shared" si="638"/>
        <v>0.04</v>
      </c>
      <c r="M2277" s="76">
        <v>0.22500000000000001</v>
      </c>
      <c r="N2277" s="62">
        <v>45901</v>
      </c>
      <c r="O2277" s="62">
        <v>46265</v>
      </c>
      <c r="P2277" s="63"/>
      <c r="Q2277" s="63"/>
      <c r="R2277" s="78">
        <v>42</v>
      </c>
      <c r="S2277" s="63" t="str">
        <f>VLOOKUP(R2277,SA!$B$3:$C$11,2,1)</f>
        <v>36-45</v>
      </c>
      <c r="T2277" s="38" t="s">
        <v>97</v>
      </c>
      <c r="U2277" s="24" t="s">
        <v>56</v>
      </c>
      <c r="V2277" s="24">
        <v>500000</v>
      </c>
      <c r="W2277" s="39">
        <f t="shared" si="639"/>
        <v>500000</v>
      </c>
      <c r="X2277" s="29">
        <f t="shared" si="640"/>
        <v>1</v>
      </c>
      <c r="Y2277" s="40">
        <f t="shared" si="641"/>
        <v>365</v>
      </c>
      <c r="Z2277" s="38">
        <f t="shared" si="642"/>
        <v>46081</v>
      </c>
      <c r="AA2277" s="41">
        <f t="shared" si="643"/>
        <v>181</v>
      </c>
      <c r="AB2277" s="24" t="s">
        <v>113</v>
      </c>
      <c r="AC2277" s="41">
        <f t="shared" si="644"/>
        <v>6046.1902</v>
      </c>
      <c r="AD2277" s="41">
        <v>1</v>
      </c>
      <c r="AE2277" s="72">
        <f>INDEX(SA!$C$2:$G$11,MATCH(Details!S2277,SA!$C$2:$C$11,0),MATCH(Details!V2277,SA!$C$2:$G$2,0))*Y2277/(F2277-E2277+1)</f>
        <v>5123.8900000000003</v>
      </c>
      <c r="AF2277" s="41">
        <f t="shared" si="645"/>
        <v>0</v>
      </c>
      <c r="AG2277" s="41">
        <f t="shared" si="646"/>
        <v>0</v>
      </c>
      <c r="AH2277" s="41">
        <f t="shared" si="647"/>
        <v>922.30020000000002</v>
      </c>
      <c r="AI2277" s="60">
        <f t="shared" si="648"/>
        <v>204.9556</v>
      </c>
      <c r="AJ2277" s="60">
        <f t="shared" si="649"/>
        <v>1152.8752500000001</v>
      </c>
      <c r="AK2277" s="60">
        <f t="shared" si="650"/>
        <v>2540.8879178082193</v>
      </c>
      <c r="AL2277" s="60">
        <f t="shared" si="651"/>
        <v>1867.5526195890411</v>
      </c>
      <c r="AM2277" s="41">
        <f t="shared" si="652"/>
        <v>1898.5065304109589</v>
      </c>
      <c r="AN2277" s="42">
        <f t="shared" si="653"/>
        <v>45715</v>
      </c>
      <c r="AO2277" s="43">
        <f t="shared" si="654"/>
        <v>5123.8900000000003</v>
      </c>
    </row>
    <row r="2278" spans="1:41" s="24" customFormat="1" ht="15.75" customHeight="1" x14ac:dyDescent="0.35">
      <c r="A2278" s="36" t="s">
        <v>27</v>
      </c>
      <c r="B2278" s="36">
        <v>202509</v>
      </c>
      <c r="C2278" s="24" t="s">
        <v>736</v>
      </c>
      <c r="D2278" s="24" t="s">
        <v>119</v>
      </c>
      <c r="E2278" s="62">
        <v>45901</v>
      </c>
      <c r="F2278" s="62">
        <v>46265</v>
      </c>
      <c r="G2278" s="37" t="s">
        <v>2467</v>
      </c>
      <c r="H2278" s="36">
        <v>652556</v>
      </c>
      <c r="I2278" s="63">
        <v>18590</v>
      </c>
      <c r="J2278" s="24" t="s">
        <v>5183</v>
      </c>
      <c r="K2278" s="63">
        <f t="shared" si="637"/>
        <v>45901</v>
      </c>
      <c r="L2278" s="55">
        <f t="shared" si="638"/>
        <v>0.04</v>
      </c>
      <c r="M2278" s="76">
        <v>0.22500000000000001</v>
      </c>
      <c r="N2278" s="62">
        <v>45901</v>
      </c>
      <c r="O2278" s="62">
        <v>46265</v>
      </c>
      <c r="P2278" s="63"/>
      <c r="Q2278" s="63"/>
      <c r="R2278" s="78">
        <v>74</v>
      </c>
      <c r="S2278" s="63" t="str">
        <f>VLOOKUP(R2278,SA!$B$3:$C$11,2,1)</f>
        <v>71-75</v>
      </c>
      <c r="T2278" s="38" t="s">
        <v>97</v>
      </c>
      <c r="U2278" s="24" t="s">
        <v>5744</v>
      </c>
      <c r="V2278" s="24">
        <v>500000</v>
      </c>
      <c r="W2278" s="39">
        <f t="shared" si="639"/>
        <v>0</v>
      </c>
      <c r="X2278" s="29">
        <f t="shared" si="640"/>
        <v>0</v>
      </c>
      <c r="Y2278" s="40">
        <f t="shared" si="641"/>
        <v>365</v>
      </c>
      <c r="Z2278" s="38">
        <f t="shared" si="642"/>
        <v>46081</v>
      </c>
      <c r="AA2278" s="41">
        <f t="shared" si="643"/>
        <v>181</v>
      </c>
      <c r="AB2278" s="24" t="s">
        <v>113</v>
      </c>
      <c r="AC2278" s="41">
        <f t="shared" si="644"/>
        <v>23735.924199999998</v>
      </c>
      <c r="AD2278" s="41">
        <v>1</v>
      </c>
      <c r="AE2278" s="72">
        <f>INDEX(SA!$C$2:$G$11,MATCH(Details!S2278,SA!$C$2:$C$11,0),MATCH(Details!V2278,SA!$C$2:$G$2,0))*Y2278/(F2278-E2278+1)</f>
        <v>20115.189999999999</v>
      </c>
      <c r="AF2278" s="41">
        <f t="shared" si="645"/>
        <v>0</v>
      </c>
      <c r="AG2278" s="41">
        <f t="shared" si="646"/>
        <v>0</v>
      </c>
      <c r="AH2278" s="41">
        <f t="shared" si="647"/>
        <v>3620.7341999999994</v>
      </c>
      <c r="AI2278" s="60">
        <f t="shared" si="648"/>
        <v>804.60759999999993</v>
      </c>
      <c r="AJ2278" s="60">
        <f t="shared" si="649"/>
        <v>4525.9177499999996</v>
      </c>
      <c r="AK2278" s="60">
        <f t="shared" si="650"/>
        <v>9974.9298356164381</v>
      </c>
      <c r="AL2278" s="60">
        <f t="shared" si="651"/>
        <v>7331.5734291780818</v>
      </c>
      <c r="AM2278" s="41">
        <f t="shared" si="652"/>
        <v>7453.091220821917</v>
      </c>
      <c r="AN2278" s="42">
        <f t="shared" si="653"/>
        <v>45715</v>
      </c>
      <c r="AO2278" s="43">
        <f t="shared" si="654"/>
        <v>20115.189999999999</v>
      </c>
    </row>
    <row r="2279" spans="1:41" s="24" customFormat="1" ht="15.75" customHeight="1" x14ac:dyDescent="0.35">
      <c r="A2279" s="36" t="s">
        <v>27</v>
      </c>
      <c r="B2279" s="36">
        <v>202509</v>
      </c>
      <c r="C2279" s="24" t="s">
        <v>736</v>
      </c>
      <c r="D2279" s="24" t="s">
        <v>119</v>
      </c>
      <c r="E2279" s="62">
        <v>45901</v>
      </c>
      <c r="F2279" s="62">
        <v>46265</v>
      </c>
      <c r="G2279" s="37" t="s">
        <v>2468</v>
      </c>
      <c r="H2279" s="36">
        <v>652556</v>
      </c>
      <c r="I2279" s="63">
        <v>31959</v>
      </c>
      <c r="J2279" s="24" t="s">
        <v>5184</v>
      </c>
      <c r="K2279" s="63">
        <f t="shared" si="637"/>
        <v>45901</v>
      </c>
      <c r="L2279" s="55">
        <f t="shared" si="638"/>
        <v>0.04</v>
      </c>
      <c r="M2279" s="76">
        <v>0.22500000000000001</v>
      </c>
      <c r="N2279" s="62">
        <v>45901</v>
      </c>
      <c r="O2279" s="62">
        <v>46265</v>
      </c>
      <c r="P2279" s="63"/>
      <c r="Q2279" s="63"/>
      <c r="R2279" s="78">
        <v>38</v>
      </c>
      <c r="S2279" s="63" t="str">
        <f>VLOOKUP(R2279,SA!$B$3:$C$11,2,1)</f>
        <v>36-45</v>
      </c>
      <c r="T2279" s="38" t="s">
        <v>98</v>
      </c>
      <c r="U2279" s="24" t="s">
        <v>5743</v>
      </c>
      <c r="V2279" s="24">
        <v>500000</v>
      </c>
      <c r="W2279" s="39">
        <f t="shared" si="639"/>
        <v>0</v>
      </c>
      <c r="X2279" s="29">
        <f t="shared" si="640"/>
        <v>0</v>
      </c>
      <c r="Y2279" s="40">
        <f t="shared" si="641"/>
        <v>365</v>
      </c>
      <c r="Z2279" s="38">
        <f t="shared" si="642"/>
        <v>46081</v>
      </c>
      <c r="AA2279" s="41">
        <f t="shared" si="643"/>
        <v>181</v>
      </c>
      <c r="AB2279" s="24" t="s">
        <v>113</v>
      </c>
      <c r="AC2279" s="41">
        <f t="shared" si="644"/>
        <v>6046.1902</v>
      </c>
      <c r="AD2279" s="41">
        <v>1</v>
      </c>
      <c r="AE2279" s="72">
        <f>INDEX(SA!$C$2:$G$11,MATCH(Details!S2279,SA!$C$2:$C$11,0),MATCH(Details!V2279,SA!$C$2:$G$2,0))*Y2279/(F2279-E2279+1)</f>
        <v>5123.8900000000003</v>
      </c>
      <c r="AF2279" s="41">
        <f t="shared" si="645"/>
        <v>0</v>
      </c>
      <c r="AG2279" s="41">
        <f t="shared" si="646"/>
        <v>0</v>
      </c>
      <c r="AH2279" s="41">
        <f t="shared" si="647"/>
        <v>922.30020000000002</v>
      </c>
      <c r="AI2279" s="60">
        <f t="shared" si="648"/>
        <v>204.9556</v>
      </c>
      <c r="AJ2279" s="60">
        <f t="shared" si="649"/>
        <v>1152.8752500000001</v>
      </c>
      <c r="AK2279" s="60">
        <f t="shared" si="650"/>
        <v>2540.8879178082193</v>
      </c>
      <c r="AL2279" s="60">
        <f t="shared" si="651"/>
        <v>1867.5526195890411</v>
      </c>
      <c r="AM2279" s="41">
        <f t="shared" si="652"/>
        <v>1898.5065304109589</v>
      </c>
      <c r="AN2279" s="42">
        <f t="shared" si="653"/>
        <v>45715</v>
      </c>
      <c r="AO2279" s="43">
        <f t="shared" si="654"/>
        <v>5123.8900000000003</v>
      </c>
    </row>
    <row r="2280" spans="1:41" s="24" customFormat="1" ht="15.75" customHeight="1" x14ac:dyDescent="0.35">
      <c r="A2280" s="36" t="s">
        <v>27</v>
      </c>
      <c r="B2280" s="36">
        <v>202509</v>
      </c>
      <c r="C2280" s="24" t="s">
        <v>736</v>
      </c>
      <c r="D2280" s="24" t="s">
        <v>119</v>
      </c>
      <c r="E2280" s="62">
        <v>45901</v>
      </c>
      <c r="F2280" s="62">
        <v>46265</v>
      </c>
      <c r="G2280" s="37" t="s">
        <v>2469</v>
      </c>
      <c r="H2280" s="36">
        <v>652557</v>
      </c>
      <c r="I2280" s="63">
        <v>23138</v>
      </c>
      <c r="J2280" s="24" t="s">
        <v>5185</v>
      </c>
      <c r="K2280" s="63">
        <f t="shared" si="637"/>
        <v>45901</v>
      </c>
      <c r="L2280" s="55">
        <f t="shared" si="638"/>
        <v>0.04</v>
      </c>
      <c r="M2280" s="76">
        <v>0.22500000000000001</v>
      </c>
      <c r="N2280" s="62">
        <v>45901</v>
      </c>
      <c r="O2280" s="62">
        <v>46265</v>
      </c>
      <c r="P2280" s="63"/>
      <c r="Q2280" s="63"/>
      <c r="R2280" s="78">
        <v>62</v>
      </c>
      <c r="S2280" s="63" t="str">
        <f>VLOOKUP(R2280,SA!$B$3:$C$11,2,1)</f>
        <v>56-65</v>
      </c>
      <c r="T2280" s="38" t="s">
        <v>98</v>
      </c>
      <c r="U2280" s="24" t="s">
        <v>5747</v>
      </c>
      <c r="V2280" s="24">
        <v>500000</v>
      </c>
      <c r="W2280" s="39">
        <f t="shared" si="639"/>
        <v>0</v>
      </c>
      <c r="X2280" s="29">
        <f t="shared" si="640"/>
        <v>0</v>
      </c>
      <c r="Y2280" s="40">
        <f t="shared" si="641"/>
        <v>365</v>
      </c>
      <c r="Z2280" s="38">
        <f t="shared" si="642"/>
        <v>46081</v>
      </c>
      <c r="AA2280" s="41">
        <f t="shared" si="643"/>
        <v>181</v>
      </c>
      <c r="AB2280" s="24" t="s">
        <v>113</v>
      </c>
      <c r="AC2280" s="41">
        <f t="shared" si="644"/>
        <v>13100.714</v>
      </c>
      <c r="AD2280" s="41">
        <v>1</v>
      </c>
      <c r="AE2280" s="72">
        <f>INDEX(SA!$C$2:$G$11,MATCH(Details!S2280,SA!$C$2:$C$11,0),MATCH(Details!V2280,SA!$C$2:$G$2,0))*Y2280/(F2280-E2280+1)</f>
        <v>11102.3</v>
      </c>
      <c r="AF2280" s="41">
        <f t="shared" si="645"/>
        <v>0</v>
      </c>
      <c r="AG2280" s="41">
        <f t="shared" si="646"/>
        <v>0</v>
      </c>
      <c r="AH2280" s="41">
        <f t="shared" si="647"/>
        <v>1998.4139999999998</v>
      </c>
      <c r="AI2280" s="60">
        <f t="shared" si="648"/>
        <v>444.09199999999998</v>
      </c>
      <c r="AJ2280" s="60">
        <f t="shared" si="649"/>
        <v>2498.0174999999999</v>
      </c>
      <c r="AK2280" s="60">
        <f t="shared" si="650"/>
        <v>5505.5241095890406</v>
      </c>
      <c r="AL2280" s="60">
        <f t="shared" si="651"/>
        <v>4046.5602205479449</v>
      </c>
      <c r="AM2280" s="41">
        <f t="shared" si="652"/>
        <v>4113.6302794520543</v>
      </c>
      <c r="AN2280" s="42">
        <f t="shared" si="653"/>
        <v>45715</v>
      </c>
      <c r="AO2280" s="43">
        <f t="shared" si="654"/>
        <v>11102.3</v>
      </c>
    </row>
    <row r="2281" spans="1:41" s="24" customFormat="1" ht="15.75" customHeight="1" x14ac:dyDescent="0.35">
      <c r="A2281" s="36" t="s">
        <v>27</v>
      </c>
      <c r="B2281" s="36">
        <v>202509</v>
      </c>
      <c r="C2281" s="24" t="s">
        <v>736</v>
      </c>
      <c r="D2281" s="24" t="s">
        <v>119</v>
      </c>
      <c r="E2281" s="62">
        <v>45901</v>
      </c>
      <c r="F2281" s="62">
        <v>46265</v>
      </c>
      <c r="G2281" s="37" t="s">
        <v>2470</v>
      </c>
      <c r="H2281" s="36">
        <v>652557</v>
      </c>
      <c r="I2281" s="63">
        <v>44874</v>
      </c>
      <c r="J2281" s="24" t="s">
        <v>5186</v>
      </c>
      <c r="K2281" s="63">
        <f t="shared" si="637"/>
        <v>45901</v>
      </c>
      <c r="L2281" s="55">
        <f t="shared" si="638"/>
        <v>0.04</v>
      </c>
      <c r="M2281" s="76">
        <v>0.22500000000000001</v>
      </c>
      <c r="N2281" s="62">
        <v>45901</v>
      </c>
      <c r="O2281" s="62">
        <v>46265</v>
      </c>
      <c r="P2281" s="63"/>
      <c r="Q2281" s="63"/>
      <c r="R2281" s="78">
        <v>2</v>
      </c>
      <c r="S2281" s="63" t="str">
        <f>VLOOKUP(R2281,SA!$B$3:$C$11,2,1)</f>
        <v>0-25</v>
      </c>
      <c r="T2281" s="38" t="s">
        <v>98</v>
      </c>
      <c r="U2281" s="24" t="s">
        <v>5746</v>
      </c>
      <c r="V2281" s="24">
        <v>500000</v>
      </c>
      <c r="W2281" s="39">
        <f t="shared" si="639"/>
        <v>0</v>
      </c>
      <c r="X2281" s="29">
        <f t="shared" si="640"/>
        <v>0</v>
      </c>
      <c r="Y2281" s="40">
        <f t="shared" si="641"/>
        <v>365</v>
      </c>
      <c r="Z2281" s="38">
        <f t="shared" si="642"/>
        <v>46081</v>
      </c>
      <c r="AA2281" s="41">
        <f t="shared" si="643"/>
        <v>181</v>
      </c>
      <c r="AB2281" s="24" t="s">
        <v>113</v>
      </c>
      <c r="AC2281" s="41">
        <f t="shared" si="644"/>
        <v>4448.2106000000003</v>
      </c>
      <c r="AD2281" s="41">
        <v>1</v>
      </c>
      <c r="AE2281" s="72">
        <f>INDEX(SA!$C$2:$G$11,MATCH(Details!S2281,SA!$C$2:$C$11,0),MATCH(Details!V2281,SA!$C$2:$G$2,0))*Y2281/(F2281-E2281+1)</f>
        <v>3769.67</v>
      </c>
      <c r="AF2281" s="41">
        <f t="shared" si="645"/>
        <v>0</v>
      </c>
      <c r="AG2281" s="41">
        <f t="shared" si="646"/>
        <v>0</v>
      </c>
      <c r="AH2281" s="41">
        <f t="shared" si="647"/>
        <v>678.54060000000004</v>
      </c>
      <c r="AI2281" s="60">
        <f t="shared" si="648"/>
        <v>150.7868</v>
      </c>
      <c r="AJ2281" s="60">
        <f t="shared" si="649"/>
        <v>848.17574999999999</v>
      </c>
      <c r="AK2281" s="60">
        <f t="shared" si="650"/>
        <v>1869.3432054794521</v>
      </c>
      <c r="AL2281" s="60">
        <f t="shared" si="651"/>
        <v>1373.9672560273973</v>
      </c>
      <c r="AM2281" s="41">
        <f t="shared" si="652"/>
        <v>1396.7401939726028</v>
      </c>
      <c r="AN2281" s="42">
        <f t="shared" si="653"/>
        <v>45715</v>
      </c>
      <c r="AO2281" s="43">
        <f t="shared" si="654"/>
        <v>3769.67</v>
      </c>
    </row>
    <row r="2282" spans="1:41" s="24" customFormat="1" ht="15.75" customHeight="1" x14ac:dyDescent="0.35">
      <c r="A2282" s="36" t="s">
        <v>27</v>
      </c>
      <c r="B2282" s="36">
        <v>202509</v>
      </c>
      <c r="C2282" s="24" t="s">
        <v>736</v>
      </c>
      <c r="D2282" s="24" t="s">
        <v>119</v>
      </c>
      <c r="E2282" s="62">
        <v>45901</v>
      </c>
      <c r="F2282" s="62">
        <v>46265</v>
      </c>
      <c r="G2282" s="37" t="s">
        <v>640</v>
      </c>
      <c r="H2282" s="36">
        <v>652557</v>
      </c>
      <c r="I2282" s="63">
        <v>33901</v>
      </c>
      <c r="J2282" s="24" t="s">
        <v>5187</v>
      </c>
      <c r="K2282" s="63">
        <f t="shared" si="637"/>
        <v>45901</v>
      </c>
      <c r="L2282" s="55">
        <f t="shared" si="638"/>
        <v>0.04</v>
      </c>
      <c r="M2282" s="76">
        <v>0.22500000000000001</v>
      </c>
      <c r="N2282" s="62">
        <v>45901</v>
      </c>
      <c r="O2282" s="62">
        <v>46265</v>
      </c>
      <c r="P2282" s="63"/>
      <c r="Q2282" s="63"/>
      <c r="R2282" s="78">
        <v>32</v>
      </c>
      <c r="S2282" s="63" t="str">
        <f>VLOOKUP(R2282,SA!$B$3:$C$11,2,1)</f>
        <v>26-35</v>
      </c>
      <c r="T2282" s="38" t="s">
        <v>97</v>
      </c>
      <c r="U2282" s="24" t="s">
        <v>56</v>
      </c>
      <c r="V2282" s="24">
        <v>500000</v>
      </c>
      <c r="W2282" s="39">
        <f t="shared" si="639"/>
        <v>500000</v>
      </c>
      <c r="X2282" s="29">
        <f t="shared" si="640"/>
        <v>1</v>
      </c>
      <c r="Y2282" s="40">
        <f t="shared" si="641"/>
        <v>365</v>
      </c>
      <c r="Z2282" s="38">
        <f t="shared" si="642"/>
        <v>46081</v>
      </c>
      <c r="AA2282" s="41">
        <f t="shared" si="643"/>
        <v>181</v>
      </c>
      <c r="AB2282" s="24" t="s">
        <v>113</v>
      </c>
      <c r="AC2282" s="41">
        <f t="shared" si="644"/>
        <v>4986.3141999999998</v>
      </c>
      <c r="AD2282" s="41">
        <v>1</v>
      </c>
      <c r="AE2282" s="72">
        <f>INDEX(SA!$C$2:$G$11,MATCH(Details!S2282,SA!$C$2:$C$11,0),MATCH(Details!V2282,SA!$C$2:$G$2,0))*Y2282/(F2282-E2282+1)</f>
        <v>4225.6899999999996</v>
      </c>
      <c r="AF2282" s="41">
        <f t="shared" si="645"/>
        <v>0</v>
      </c>
      <c r="AG2282" s="41">
        <f t="shared" si="646"/>
        <v>0</v>
      </c>
      <c r="AH2282" s="41">
        <f t="shared" si="647"/>
        <v>760.62419999999986</v>
      </c>
      <c r="AI2282" s="60">
        <f t="shared" si="648"/>
        <v>169.02759999999998</v>
      </c>
      <c r="AJ2282" s="60">
        <f t="shared" si="649"/>
        <v>950.78024999999991</v>
      </c>
      <c r="AK2282" s="60">
        <f t="shared" si="650"/>
        <v>2095.479150684931</v>
      </c>
      <c r="AL2282" s="60">
        <f t="shared" si="651"/>
        <v>1540.1771757534243</v>
      </c>
      <c r="AM2282" s="41">
        <f t="shared" si="652"/>
        <v>1565.7049742465756</v>
      </c>
      <c r="AN2282" s="42">
        <f t="shared" si="653"/>
        <v>45715</v>
      </c>
      <c r="AO2282" s="43">
        <f t="shared" si="654"/>
        <v>4225.6899999999996</v>
      </c>
    </row>
    <row r="2283" spans="1:41" s="24" customFormat="1" ht="15.75" customHeight="1" x14ac:dyDescent="0.35">
      <c r="A2283" s="36" t="s">
        <v>27</v>
      </c>
      <c r="B2283" s="36">
        <v>202509</v>
      </c>
      <c r="C2283" s="24" t="s">
        <v>736</v>
      </c>
      <c r="D2283" s="24" t="s">
        <v>119</v>
      </c>
      <c r="E2283" s="62">
        <v>45901</v>
      </c>
      <c r="F2283" s="62">
        <v>46265</v>
      </c>
      <c r="G2283" s="37" t="s">
        <v>2471</v>
      </c>
      <c r="H2283" s="36">
        <v>652557</v>
      </c>
      <c r="I2283" s="63">
        <v>21838</v>
      </c>
      <c r="J2283" s="24" t="s">
        <v>5188</v>
      </c>
      <c r="K2283" s="63">
        <f t="shared" si="637"/>
        <v>45901</v>
      </c>
      <c r="L2283" s="55">
        <f t="shared" si="638"/>
        <v>0.04</v>
      </c>
      <c r="M2283" s="76">
        <v>0.22500000000000001</v>
      </c>
      <c r="N2283" s="62">
        <v>45901</v>
      </c>
      <c r="O2283" s="62">
        <v>46265</v>
      </c>
      <c r="P2283" s="63"/>
      <c r="Q2283" s="63"/>
      <c r="R2283" s="78">
        <v>65</v>
      </c>
      <c r="S2283" s="63" t="str">
        <f>VLOOKUP(R2283,SA!$B$3:$C$11,2,1)</f>
        <v>56-65</v>
      </c>
      <c r="T2283" s="38" t="s">
        <v>97</v>
      </c>
      <c r="U2283" s="24" t="s">
        <v>5744</v>
      </c>
      <c r="V2283" s="24">
        <v>500000</v>
      </c>
      <c r="W2283" s="39">
        <f t="shared" si="639"/>
        <v>0</v>
      </c>
      <c r="X2283" s="29">
        <f t="shared" si="640"/>
        <v>0</v>
      </c>
      <c r="Y2283" s="40">
        <f t="shared" si="641"/>
        <v>365</v>
      </c>
      <c r="Z2283" s="38">
        <f t="shared" si="642"/>
        <v>46081</v>
      </c>
      <c r="AA2283" s="41">
        <f t="shared" si="643"/>
        <v>181</v>
      </c>
      <c r="AB2283" s="24" t="s">
        <v>113</v>
      </c>
      <c r="AC2283" s="41">
        <f t="shared" si="644"/>
        <v>13100.714</v>
      </c>
      <c r="AD2283" s="41">
        <v>1</v>
      </c>
      <c r="AE2283" s="72">
        <f>INDEX(SA!$C$2:$G$11,MATCH(Details!S2283,SA!$C$2:$C$11,0),MATCH(Details!V2283,SA!$C$2:$G$2,0))*Y2283/(F2283-E2283+1)</f>
        <v>11102.3</v>
      </c>
      <c r="AF2283" s="41">
        <f t="shared" si="645"/>
        <v>0</v>
      </c>
      <c r="AG2283" s="41">
        <f t="shared" si="646"/>
        <v>0</v>
      </c>
      <c r="AH2283" s="41">
        <f t="shared" si="647"/>
        <v>1998.4139999999998</v>
      </c>
      <c r="AI2283" s="60">
        <f t="shared" si="648"/>
        <v>444.09199999999998</v>
      </c>
      <c r="AJ2283" s="60">
        <f t="shared" si="649"/>
        <v>2498.0174999999999</v>
      </c>
      <c r="AK2283" s="60">
        <f t="shared" si="650"/>
        <v>5505.5241095890406</v>
      </c>
      <c r="AL2283" s="60">
        <f t="shared" si="651"/>
        <v>4046.5602205479449</v>
      </c>
      <c r="AM2283" s="41">
        <f t="shared" si="652"/>
        <v>4113.6302794520543</v>
      </c>
      <c r="AN2283" s="42">
        <f t="shared" si="653"/>
        <v>45715</v>
      </c>
      <c r="AO2283" s="43">
        <f t="shared" si="654"/>
        <v>11102.3</v>
      </c>
    </row>
    <row r="2284" spans="1:41" s="24" customFormat="1" ht="15.75" customHeight="1" x14ac:dyDescent="0.35">
      <c r="A2284" s="36" t="s">
        <v>27</v>
      </c>
      <c r="B2284" s="36">
        <v>202509</v>
      </c>
      <c r="C2284" s="24" t="s">
        <v>736</v>
      </c>
      <c r="D2284" s="24" t="s">
        <v>119</v>
      </c>
      <c r="E2284" s="62">
        <v>45901</v>
      </c>
      <c r="F2284" s="62">
        <v>46265</v>
      </c>
      <c r="G2284" s="37" t="s">
        <v>2472</v>
      </c>
      <c r="H2284" s="36">
        <v>652557</v>
      </c>
      <c r="I2284" s="63">
        <v>32957</v>
      </c>
      <c r="J2284" s="24" t="s">
        <v>5189</v>
      </c>
      <c r="K2284" s="63">
        <f t="shared" si="637"/>
        <v>45901</v>
      </c>
      <c r="L2284" s="55">
        <f t="shared" si="638"/>
        <v>0.04</v>
      </c>
      <c r="M2284" s="76">
        <v>0.22500000000000001</v>
      </c>
      <c r="N2284" s="62">
        <v>45901</v>
      </c>
      <c r="O2284" s="62">
        <v>46265</v>
      </c>
      <c r="P2284" s="63"/>
      <c r="Q2284" s="63"/>
      <c r="R2284" s="78">
        <v>35</v>
      </c>
      <c r="S2284" s="63" t="str">
        <f>VLOOKUP(R2284,SA!$B$3:$C$11,2,1)</f>
        <v>26-35</v>
      </c>
      <c r="T2284" s="38" t="s">
        <v>98</v>
      </c>
      <c r="U2284" s="24" t="s">
        <v>5743</v>
      </c>
      <c r="V2284" s="24">
        <v>500000</v>
      </c>
      <c r="W2284" s="39">
        <f t="shared" si="639"/>
        <v>0</v>
      </c>
      <c r="X2284" s="29">
        <f t="shared" si="640"/>
        <v>0</v>
      </c>
      <c r="Y2284" s="40">
        <f t="shared" si="641"/>
        <v>365</v>
      </c>
      <c r="Z2284" s="38">
        <f t="shared" si="642"/>
        <v>46081</v>
      </c>
      <c r="AA2284" s="41">
        <f t="shared" si="643"/>
        <v>181</v>
      </c>
      <c r="AB2284" s="24" t="s">
        <v>113</v>
      </c>
      <c r="AC2284" s="41">
        <f t="shared" si="644"/>
        <v>4986.3141999999998</v>
      </c>
      <c r="AD2284" s="41">
        <v>1</v>
      </c>
      <c r="AE2284" s="72">
        <f>INDEX(SA!$C$2:$G$11,MATCH(Details!S2284,SA!$C$2:$C$11,0),MATCH(Details!V2284,SA!$C$2:$G$2,0))*Y2284/(F2284-E2284+1)</f>
        <v>4225.6899999999996</v>
      </c>
      <c r="AF2284" s="41">
        <f t="shared" si="645"/>
        <v>0</v>
      </c>
      <c r="AG2284" s="41">
        <f t="shared" si="646"/>
        <v>0</v>
      </c>
      <c r="AH2284" s="41">
        <f t="shared" si="647"/>
        <v>760.62419999999986</v>
      </c>
      <c r="AI2284" s="60">
        <f t="shared" si="648"/>
        <v>169.02759999999998</v>
      </c>
      <c r="AJ2284" s="60">
        <f t="shared" si="649"/>
        <v>950.78024999999991</v>
      </c>
      <c r="AK2284" s="60">
        <f t="shared" si="650"/>
        <v>2095.479150684931</v>
      </c>
      <c r="AL2284" s="60">
        <f t="shared" si="651"/>
        <v>1540.1771757534243</v>
      </c>
      <c r="AM2284" s="41">
        <f t="shared" si="652"/>
        <v>1565.7049742465756</v>
      </c>
      <c r="AN2284" s="42">
        <f t="shared" si="653"/>
        <v>45715</v>
      </c>
      <c r="AO2284" s="43">
        <f t="shared" si="654"/>
        <v>4225.6899999999996</v>
      </c>
    </row>
    <row r="2285" spans="1:41" s="24" customFormat="1" ht="15.75" customHeight="1" x14ac:dyDescent="0.35">
      <c r="A2285" s="36" t="s">
        <v>27</v>
      </c>
      <c r="B2285" s="36">
        <v>202509</v>
      </c>
      <c r="C2285" s="24" t="s">
        <v>736</v>
      </c>
      <c r="D2285" s="24" t="s">
        <v>119</v>
      </c>
      <c r="E2285" s="62">
        <v>45901</v>
      </c>
      <c r="F2285" s="62">
        <v>46265</v>
      </c>
      <c r="G2285" s="37" t="s">
        <v>2473</v>
      </c>
      <c r="H2285" s="36">
        <v>652559</v>
      </c>
      <c r="I2285" s="63">
        <v>42282</v>
      </c>
      <c r="J2285" s="24" t="s">
        <v>5190</v>
      </c>
      <c r="K2285" s="63">
        <f t="shared" si="637"/>
        <v>45901</v>
      </c>
      <c r="L2285" s="55">
        <f t="shared" si="638"/>
        <v>0.04</v>
      </c>
      <c r="M2285" s="76">
        <v>0.22500000000000001</v>
      </c>
      <c r="N2285" s="62">
        <v>45901</v>
      </c>
      <c r="O2285" s="62">
        <v>46265</v>
      </c>
      <c r="P2285" s="63"/>
      <c r="Q2285" s="63"/>
      <c r="R2285" s="78">
        <v>9</v>
      </c>
      <c r="S2285" s="63" t="str">
        <f>VLOOKUP(R2285,SA!$B$3:$C$11,2,1)</f>
        <v>0-25</v>
      </c>
      <c r="T2285" s="38" t="s">
        <v>97</v>
      </c>
      <c r="U2285" s="24" t="s">
        <v>5745</v>
      </c>
      <c r="V2285" s="24">
        <v>500000</v>
      </c>
      <c r="W2285" s="39">
        <f t="shared" si="639"/>
        <v>0</v>
      </c>
      <c r="X2285" s="29">
        <f t="shared" si="640"/>
        <v>0</v>
      </c>
      <c r="Y2285" s="40">
        <f t="shared" si="641"/>
        <v>365</v>
      </c>
      <c r="Z2285" s="38">
        <f t="shared" si="642"/>
        <v>46081</v>
      </c>
      <c r="AA2285" s="41">
        <f t="shared" si="643"/>
        <v>181</v>
      </c>
      <c r="AB2285" s="24" t="s">
        <v>113</v>
      </c>
      <c r="AC2285" s="41">
        <f t="shared" si="644"/>
        <v>4448.2106000000003</v>
      </c>
      <c r="AD2285" s="41">
        <v>1</v>
      </c>
      <c r="AE2285" s="72">
        <f>INDEX(SA!$C$2:$G$11,MATCH(Details!S2285,SA!$C$2:$C$11,0),MATCH(Details!V2285,SA!$C$2:$G$2,0))*Y2285/(F2285-E2285+1)</f>
        <v>3769.67</v>
      </c>
      <c r="AF2285" s="41">
        <f t="shared" si="645"/>
        <v>0</v>
      </c>
      <c r="AG2285" s="41">
        <f t="shared" si="646"/>
        <v>0</v>
      </c>
      <c r="AH2285" s="41">
        <f t="shared" si="647"/>
        <v>678.54060000000004</v>
      </c>
      <c r="AI2285" s="60">
        <f t="shared" si="648"/>
        <v>150.7868</v>
      </c>
      <c r="AJ2285" s="60">
        <f t="shared" si="649"/>
        <v>848.17574999999999</v>
      </c>
      <c r="AK2285" s="60">
        <f t="shared" si="650"/>
        <v>1869.3432054794521</v>
      </c>
      <c r="AL2285" s="60">
        <f t="shared" si="651"/>
        <v>1373.9672560273973</v>
      </c>
      <c r="AM2285" s="41">
        <f t="shared" si="652"/>
        <v>1396.7401939726028</v>
      </c>
      <c r="AN2285" s="42">
        <f t="shared" si="653"/>
        <v>45715</v>
      </c>
      <c r="AO2285" s="43">
        <f t="shared" si="654"/>
        <v>3769.67</v>
      </c>
    </row>
    <row r="2286" spans="1:41" s="24" customFormat="1" ht="15.75" customHeight="1" x14ac:dyDescent="0.35">
      <c r="A2286" s="36" t="s">
        <v>27</v>
      </c>
      <c r="B2286" s="36">
        <v>202509</v>
      </c>
      <c r="C2286" s="24" t="s">
        <v>736</v>
      </c>
      <c r="D2286" s="24" t="s">
        <v>119</v>
      </c>
      <c r="E2286" s="62">
        <v>45901</v>
      </c>
      <c r="F2286" s="62">
        <v>46265</v>
      </c>
      <c r="G2286" s="37" t="s">
        <v>2474</v>
      </c>
      <c r="H2286" s="36">
        <v>652559</v>
      </c>
      <c r="I2286" s="63">
        <v>40894</v>
      </c>
      <c r="J2286" s="24" t="s">
        <v>5191</v>
      </c>
      <c r="K2286" s="63">
        <f t="shared" si="637"/>
        <v>45901</v>
      </c>
      <c r="L2286" s="55">
        <f t="shared" si="638"/>
        <v>0.04</v>
      </c>
      <c r="M2286" s="76">
        <v>0.22500000000000001</v>
      </c>
      <c r="N2286" s="62">
        <v>45901</v>
      </c>
      <c r="O2286" s="62">
        <v>46265</v>
      </c>
      <c r="P2286" s="63"/>
      <c r="Q2286" s="63"/>
      <c r="R2286" s="78">
        <v>13</v>
      </c>
      <c r="S2286" s="63" t="str">
        <f>VLOOKUP(R2286,SA!$B$3:$C$11,2,1)</f>
        <v>0-25</v>
      </c>
      <c r="T2286" s="38" t="s">
        <v>98</v>
      </c>
      <c r="U2286" s="24" t="s">
        <v>5746</v>
      </c>
      <c r="V2286" s="24">
        <v>500000</v>
      </c>
      <c r="W2286" s="39">
        <f t="shared" si="639"/>
        <v>0</v>
      </c>
      <c r="X2286" s="29">
        <f t="shared" si="640"/>
        <v>0</v>
      </c>
      <c r="Y2286" s="40">
        <f t="shared" si="641"/>
        <v>365</v>
      </c>
      <c r="Z2286" s="38">
        <f t="shared" si="642"/>
        <v>46081</v>
      </c>
      <c r="AA2286" s="41">
        <f t="shared" si="643"/>
        <v>181</v>
      </c>
      <c r="AB2286" s="24" t="s">
        <v>113</v>
      </c>
      <c r="AC2286" s="41">
        <f t="shared" si="644"/>
        <v>4448.2106000000003</v>
      </c>
      <c r="AD2286" s="41">
        <v>1</v>
      </c>
      <c r="AE2286" s="72">
        <f>INDEX(SA!$C$2:$G$11,MATCH(Details!S2286,SA!$C$2:$C$11,0),MATCH(Details!V2286,SA!$C$2:$G$2,0))*Y2286/(F2286-E2286+1)</f>
        <v>3769.67</v>
      </c>
      <c r="AF2286" s="41">
        <f t="shared" si="645"/>
        <v>0</v>
      </c>
      <c r="AG2286" s="41">
        <f t="shared" si="646"/>
        <v>0</v>
      </c>
      <c r="AH2286" s="41">
        <f t="shared" si="647"/>
        <v>678.54060000000004</v>
      </c>
      <c r="AI2286" s="60">
        <f t="shared" si="648"/>
        <v>150.7868</v>
      </c>
      <c r="AJ2286" s="60">
        <f t="shared" si="649"/>
        <v>848.17574999999999</v>
      </c>
      <c r="AK2286" s="60">
        <f t="shared" si="650"/>
        <v>1869.3432054794521</v>
      </c>
      <c r="AL2286" s="60">
        <f t="shared" si="651"/>
        <v>1373.9672560273973</v>
      </c>
      <c r="AM2286" s="41">
        <f t="shared" si="652"/>
        <v>1396.7401939726028</v>
      </c>
      <c r="AN2286" s="42">
        <f t="shared" si="653"/>
        <v>45715</v>
      </c>
      <c r="AO2286" s="43">
        <f t="shared" si="654"/>
        <v>3769.67</v>
      </c>
    </row>
    <row r="2287" spans="1:41" s="24" customFormat="1" ht="15.75" customHeight="1" x14ac:dyDescent="0.35">
      <c r="A2287" s="36" t="s">
        <v>27</v>
      </c>
      <c r="B2287" s="36">
        <v>202509</v>
      </c>
      <c r="C2287" s="24" t="s">
        <v>736</v>
      </c>
      <c r="D2287" s="24" t="s">
        <v>119</v>
      </c>
      <c r="E2287" s="62">
        <v>45901</v>
      </c>
      <c r="F2287" s="62">
        <v>46265</v>
      </c>
      <c r="G2287" s="37" t="s">
        <v>2475</v>
      </c>
      <c r="H2287" s="36">
        <v>652559</v>
      </c>
      <c r="I2287" s="63">
        <v>30607</v>
      </c>
      <c r="J2287" s="24" t="s">
        <v>5192</v>
      </c>
      <c r="K2287" s="63">
        <f t="shared" si="637"/>
        <v>45901</v>
      </c>
      <c r="L2287" s="55">
        <f t="shared" si="638"/>
        <v>0.04</v>
      </c>
      <c r="M2287" s="76">
        <v>0.22500000000000001</v>
      </c>
      <c r="N2287" s="62">
        <v>45901</v>
      </c>
      <c r="O2287" s="62">
        <v>46265</v>
      </c>
      <c r="P2287" s="63"/>
      <c r="Q2287" s="63"/>
      <c r="R2287" s="78">
        <v>41</v>
      </c>
      <c r="S2287" s="63" t="str">
        <f>VLOOKUP(R2287,SA!$B$3:$C$11,2,1)</f>
        <v>36-45</v>
      </c>
      <c r="T2287" s="38" t="s">
        <v>98</v>
      </c>
      <c r="U2287" s="24" t="s">
        <v>5743</v>
      </c>
      <c r="V2287" s="24">
        <v>500000</v>
      </c>
      <c r="W2287" s="39">
        <f t="shared" si="639"/>
        <v>0</v>
      </c>
      <c r="X2287" s="29">
        <f t="shared" si="640"/>
        <v>0</v>
      </c>
      <c r="Y2287" s="40">
        <f t="shared" si="641"/>
        <v>365</v>
      </c>
      <c r="Z2287" s="38">
        <f t="shared" si="642"/>
        <v>46081</v>
      </c>
      <c r="AA2287" s="41">
        <f t="shared" si="643"/>
        <v>181</v>
      </c>
      <c r="AB2287" s="24" t="s">
        <v>113</v>
      </c>
      <c r="AC2287" s="41">
        <f t="shared" si="644"/>
        <v>6046.1902</v>
      </c>
      <c r="AD2287" s="41">
        <v>1</v>
      </c>
      <c r="AE2287" s="72">
        <f>INDEX(SA!$C$2:$G$11,MATCH(Details!S2287,SA!$C$2:$C$11,0),MATCH(Details!V2287,SA!$C$2:$G$2,0))*Y2287/(F2287-E2287+1)</f>
        <v>5123.8900000000003</v>
      </c>
      <c r="AF2287" s="41">
        <f t="shared" si="645"/>
        <v>0</v>
      </c>
      <c r="AG2287" s="41">
        <f t="shared" si="646"/>
        <v>0</v>
      </c>
      <c r="AH2287" s="41">
        <f t="shared" si="647"/>
        <v>922.30020000000002</v>
      </c>
      <c r="AI2287" s="60">
        <f t="shared" si="648"/>
        <v>204.9556</v>
      </c>
      <c r="AJ2287" s="60">
        <f t="shared" si="649"/>
        <v>1152.8752500000001</v>
      </c>
      <c r="AK2287" s="60">
        <f t="shared" si="650"/>
        <v>2540.8879178082193</v>
      </c>
      <c r="AL2287" s="60">
        <f t="shared" si="651"/>
        <v>1867.5526195890411</v>
      </c>
      <c r="AM2287" s="41">
        <f t="shared" si="652"/>
        <v>1898.5065304109589</v>
      </c>
      <c r="AN2287" s="42">
        <f t="shared" si="653"/>
        <v>45715</v>
      </c>
      <c r="AO2287" s="43">
        <f t="shared" si="654"/>
        <v>5123.8900000000003</v>
      </c>
    </row>
    <row r="2288" spans="1:41" s="24" customFormat="1" ht="15.75" customHeight="1" x14ac:dyDescent="0.35">
      <c r="A2288" s="36" t="s">
        <v>27</v>
      </c>
      <c r="B2288" s="36">
        <v>202509</v>
      </c>
      <c r="C2288" s="24" t="s">
        <v>736</v>
      </c>
      <c r="D2288" s="24" t="s">
        <v>119</v>
      </c>
      <c r="E2288" s="62">
        <v>45901</v>
      </c>
      <c r="F2288" s="62">
        <v>46265</v>
      </c>
      <c r="G2288" s="37" t="s">
        <v>608</v>
      </c>
      <c r="H2288" s="36">
        <v>652559</v>
      </c>
      <c r="I2288" s="63">
        <v>30370</v>
      </c>
      <c r="J2288" s="24" t="s">
        <v>5193</v>
      </c>
      <c r="K2288" s="63">
        <f t="shared" si="637"/>
        <v>45901</v>
      </c>
      <c r="L2288" s="55">
        <f t="shared" si="638"/>
        <v>0.04</v>
      </c>
      <c r="M2288" s="76">
        <v>0.22500000000000001</v>
      </c>
      <c r="N2288" s="62">
        <v>45901</v>
      </c>
      <c r="O2288" s="62">
        <v>46265</v>
      </c>
      <c r="P2288" s="63"/>
      <c r="Q2288" s="63"/>
      <c r="R2288" s="78">
        <v>42</v>
      </c>
      <c r="S2288" s="63" t="str">
        <f>VLOOKUP(R2288,SA!$B$3:$C$11,2,1)</f>
        <v>36-45</v>
      </c>
      <c r="T2288" s="38" t="s">
        <v>97</v>
      </c>
      <c r="U2288" s="24" t="s">
        <v>56</v>
      </c>
      <c r="V2288" s="24">
        <v>500000</v>
      </c>
      <c r="W2288" s="39">
        <f t="shared" si="639"/>
        <v>500000</v>
      </c>
      <c r="X2288" s="29">
        <f t="shared" si="640"/>
        <v>1</v>
      </c>
      <c r="Y2288" s="40">
        <f t="shared" si="641"/>
        <v>365</v>
      </c>
      <c r="Z2288" s="38">
        <f t="shared" si="642"/>
        <v>46081</v>
      </c>
      <c r="AA2288" s="41">
        <f t="shared" si="643"/>
        <v>181</v>
      </c>
      <c r="AB2288" s="24" t="s">
        <v>113</v>
      </c>
      <c r="AC2288" s="41">
        <f t="shared" si="644"/>
        <v>6046.1902</v>
      </c>
      <c r="AD2288" s="41">
        <v>1</v>
      </c>
      <c r="AE2288" s="72">
        <f>INDEX(SA!$C$2:$G$11,MATCH(Details!S2288,SA!$C$2:$C$11,0),MATCH(Details!V2288,SA!$C$2:$G$2,0))*Y2288/(F2288-E2288+1)</f>
        <v>5123.8900000000003</v>
      </c>
      <c r="AF2288" s="41">
        <f t="shared" si="645"/>
        <v>0</v>
      </c>
      <c r="AG2288" s="41">
        <f t="shared" si="646"/>
        <v>0</v>
      </c>
      <c r="AH2288" s="41">
        <f t="shared" si="647"/>
        <v>922.30020000000002</v>
      </c>
      <c r="AI2288" s="60">
        <f t="shared" si="648"/>
        <v>204.9556</v>
      </c>
      <c r="AJ2288" s="60">
        <f t="shared" si="649"/>
        <v>1152.8752500000001</v>
      </c>
      <c r="AK2288" s="60">
        <f t="shared" si="650"/>
        <v>2540.8879178082193</v>
      </c>
      <c r="AL2288" s="60">
        <f t="shared" si="651"/>
        <v>1867.5526195890411</v>
      </c>
      <c r="AM2288" s="41">
        <f t="shared" si="652"/>
        <v>1898.5065304109589</v>
      </c>
      <c r="AN2288" s="42">
        <f t="shared" si="653"/>
        <v>45715</v>
      </c>
      <c r="AO2288" s="43">
        <f t="shared" si="654"/>
        <v>5123.8900000000003</v>
      </c>
    </row>
    <row r="2289" spans="1:41" s="24" customFormat="1" ht="15.75" customHeight="1" x14ac:dyDescent="0.35">
      <c r="A2289" s="36" t="s">
        <v>27</v>
      </c>
      <c r="B2289" s="36">
        <v>202509</v>
      </c>
      <c r="C2289" s="24" t="s">
        <v>736</v>
      </c>
      <c r="D2289" s="24" t="s">
        <v>119</v>
      </c>
      <c r="E2289" s="62">
        <v>45901</v>
      </c>
      <c r="F2289" s="62">
        <v>46265</v>
      </c>
      <c r="G2289" s="37" t="s">
        <v>2476</v>
      </c>
      <c r="H2289" s="36">
        <v>652560</v>
      </c>
      <c r="I2289" s="63">
        <v>28160</v>
      </c>
      <c r="J2289" s="24" t="s">
        <v>5194</v>
      </c>
      <c r="K2289" s="63">
        <f t="shared" si="637"/>
        <v>45901</v>
      </c>
      <c r="L2289" s="55">
        <f t="shared" si="638"/>
        <v>0.04</v>
      </c>
      <c r="M2289" s="76">
        <v>0.22500000000000001</v>
      </c>
      <c r="N2289" s="62">
        <v>45901</v>
      </c>
      <c r="O2289" s="62">
        <v>46265</v>
      </c>
      <c r="P2289" s="63"/>
      <c r="Q2289" s="63"/>
      <c r="R2289" s="78">
        <v>48</v>
      </c>
      <c r="S2289" s="63" t="str">
        <f>VLOOKUP(R2289,SA!$B$3:$C$11,2,1)</f>
        <v>46-55</v>
      </c>
      <c r="T2289" s="38" t="s">
        <v>98</v>
      </c>
      <c r="U2289" s="24" t="s">
        <v>5743</v>
      </c>
      <c r="V2289" s="24">
        <v>500000</v>
      </c>
      <c r="W2289" s="39">
        <f t="shared" si="639"/>
        <v>0</v>
      </c>
      <c r="X2289" s="29">
        <f t="shared" si="640"/>
        <v>0</v>
      </c>
      <c r="Y2289" s="40">
        <f t="shared" si="641"/>
        <v>365</v>
      </c>
      <c r="Z2289" s="38">
        <f t="shared" si="642"/>
        <v>46081</v>
      </c>
      <c r="AA2289" s="41">
        <f t="shared" si="643"/>
        <v>181</v>
      </c>
      <c r="AB2289" s="24" t="s">
        <v>113</v>
      </c>
      <c r="AC2289" s="41">
        <f t="shared" si="644"/>
        <v>8919.0417999999991</v>
      </c>
      <c r="AD2289" s="41">
        <v>1</v>
      </c>
      <c r="AE2289" s="72">
        <f>INDEX(SA!$C$2:$G$11,MATCH(Details!S2289,SA!$C$2:$C$11,0),MATCH(Details!V2289,SA!$C$2:$G$2,0))*Y2289/(F2289-E2289+1)</f>
        <v>7558.5099999999993</v>
      </c>
      <c r="AF2289" s="41">
        <f t="shared" si="645"/>
        <v>0</v>
      </c>
      <c r="AG2289" s="41">
        <f t="shared" si="646"/>
        <v>0</v>
      </c>
      <c r="AH2289" s="41">
        <f t="shared" si="647"/>
        <v>1360.5317999999997</v>
      </c>
      <c r="AI2289" s="60">
        <f t="shared" si="648"/>
        <v>302.34039999999999</v>
      </c>
      <c r="AJ2289" s="60">
        <f t="shared" si="649"/>
        <v>1700.6647499999999</v>
      </c>
      <c r="AK2289" s="60">
        <f t="shared" si="650"/>
        <v>3748.1926301369858</v>
      </c>
      <c r="AL2289" s="60">
        <f t="shared" si="651"/>
        <v>2754.9215831506845</v>
      </c>
      <c r="AM2289" s="41">
        <f t="shared" si="652"/>
        <v>2800.5832668493149</v>
      </c>
      <c r="AN2289" s="42">
        <f t="shared" si="653"/>
        <v>45715</v>
      </c>
      <c r="AO2289" s="43">
        <f t="shared" si="654"/>
        <v>7558.5099999999993</v>
      </c>
    </row>
    <row r="2290" spans="1:41" s="24" customFormat="1" ht="15.75" customHeight="1" x14ac:dyDescent="0.35">
      <c r="A2290" s="36" t="s">
        <v>27</v>
      </c>
      <c r="B2290" s="36">
        <v>202509</v>
      </c>
      <c r="C2290" s="24" t="s">
        <v>736</v>
      </c>
      <c r="D2290" s="24" t="s">
        <v>119</v>
      </c>
      <c r="E2290" s="62">
        <v>45901</v>
      </c>
      <c r="F2290" s="62">
        <v>46265</v>
      </c>
      <c r="G2290" s="37" t="s">
        <v>2477</v>
      </c>
      <c r="H2290" s="36">
        <v>652560</v>
      </c>
      <c r="I2290" s="63">
        <v>39779</v>
      </c>
      <c r="J2290" s="24" t="s">
        <v>5195</v>
      </c>
      <c r="K2290" s="63">
        <f t="shared" si="637"/>
        <v>45901</v>
      </c>
      <c r="L2290" s="55">
        <f t="shared" si="638"/>
        <v>0.04</v>
      </c>
      <c r="M2290" s="76">
        <v>0.22500000000000001</v>
      </c>
      <c r="N2290" s="62">
        <v>45901</v>
      </c>
      <c r="O2290" s="62">
        <v>46265</v>
      </c>
      <c r="P2290" s="63"/>
      <c r="Q2290" s="63"/>
      <c r="R2290" s="78">
        <v>16</v>
      </c>
      <c r="S2290" s="63" t="str">
        <f>VLOOKUP(R2290,SA!$B$3:$C$11,2,1)</f>
        <v>0-25</v>
      </c>
      <c r="T2290" s="38" t="s">
        <v>97</v>
      </c>
      <c r="U2290" s="24" t="s">
        <v>5745</v>
      </c>
      <c r="V2290" s="24">
        <v>500000</v>
      </c>
      <c r="W2290" s="39">
        <f t="shared" si="639"/>
        <v>0</v>
      </c>
      <c r="X2290" s="29">
        <f t="shared" si="640"/>
        <v>0</v>
      </c>
      <c r="Y2290" s="40">
        <f t="shared" si="641"/>
        <v>365</v>
      </c>
      <c r="Z2290" s="38">
        <f t="shared" si="642"/>
        <v>46081</v>
      </c>
      <c r="AA2290" s="41">
        <f t="shared" si="643"/>
        <v>181</v>
      </c>
      <c r="AB2290" s="24" t="s">
        <v>113</v>
      </c>
      <c r="AC2290" s="41">
        <f t="shared" si="644"/>
        <v>4448.2106000000003</v>
      </c>
      <c r="AD2290" s="41">
        <v>1</v>
      </c>
      <c r="AE2290" s="72">
        <f>INDEX(SA!$C$2:$G$11,MATCH(Details!S2290,SA!$C$2:$C$11,0),MATCH(Details!V2290,SA!$C$2:$G$2,0))*Y2290/(F2290-E2290+1)</f>
        <v>3769.67</v>
      </c>
      <c r="AF2290" s="41">
        <f t="shared" si="645"/>
        <v>0</v>
      </c>
      <c r="AG2290" s="41">
        <f t="shared" si="646"/>
        <v>0</v>
      </c>
      <c r="AH2290" s="41">
        <f t="shared" si="647"/>
        <v>678.54060000000004</v>
      </c>
      <c r="AI2290" s="60">
        <f t="shared" si="648"/>
        <v>150.7868</v>
      </c>
      <c r="AJ2290" s="60">
        <f t="shared" si="649"/>
        <v>848.17574999999999</v>
      </c>
      <c r="AK2290" s="60">
        <f t="shared" si="650"/>
        <v>1869.3432054794521</v>
      </c>
      <c r="AL2290" s="60">
        <f t="shared" si="651"/>
        <v>1373.9672560273973</v>
      </c>
      <c r="AM2290" s="41">
        <f t="shared" si="652"/>
        <v>1396.7401939726028</v>
      </c>
      <c r="AN2290" s="42">
        <f t="shared" si="653"/>
        <v>45715</v>
      </c>
      <c r="AO2290" s="43">
        <f t="shared" si="654"/>
        <v>3769.67</v>
      </c>
    </row>
    <row r="2291" spans="1:41" s="24" customFormat="1" ht="15.75" customHeight="1" x14ac:dyDescent="0.35">
      <c r="A2291" s="36" t="s">
        <v>27</v>
      </c>
      <c r="B2291" s="36">
        <v>202509</v>
      </c>
      <c r="C2291" s="24" t="s">
        <v>736</v>
      </c>
      <c r="D2291" s="24" t="s">
        <v>119</v>
      </c>
      <c r="E2291" s="62">
        <v>45901</v>
      </c>
      <c r="F2291" s="62">
        <v>46265</v>
      </c>
      <c r="G2291" s="37" t="s">
        <v>2478</v>
      </c>
      <c r="H2291" s="36">
        <v>652560</v>
      </c>
      <c r="I2291" s="63">
        <v>38331</v>
      </c>
      <c r="J2291" s="24" t="s">
        <v>5196</v>
      </c>
      <c r="K2291" s="63">
        <f t="shared" si="637"/>
        <v>45901</v>
      </c>
      <c r="L2291" s="55">
        <f t="shared" si="638"/>
        <v>0.04</v>
      </c>
      <c r="M2291" s="76">
        <v>0.22500000000000001</v>
      </c>
      <c r="N2291" s="62">
        <v>45901</v>
      </c>
      <c r="O2291" s="62">
        <v>46265</v>
      </c>
      <c r="P2291" s="63"/>
      <c r="Q2291" s="63"/>
      <c r="R2291" s="78">
        <v>20</v>
      </c>
      <c r="S2291" s="63" t="str">
        <f>VLOOKUP(R2291,SA!$B$3:$C$11,2,1)</f>
        <v>0-25</v>
      </c>
      <c r="T2291" s="38" t="s">
        <v>97</v>
      </c>
      <c r="U2291" s="24" t="s">
        <v>5745</v>
      </c>
      <c r="V2291" s="24">
        <v>500000</v>
      </c>
      <c r="W2291" s="39">
        <f t="shared" si="639"/>
        <v>0</v>
      </c>
      <c r="X2291" s="29">
        <f t="shared" si="640"/>
        <v>0</v>
      </c>
      <c r="Y2291" s="40">
        <f t="shared" si="641"/>
        <v>365</v>
      </c>
      <c r="Z2291" s="38">
        <f t="shared" si="642"/>
        <v>46081</v>
      </c>
      <c r="AA2291" s="41">
        <f t="shared" si="643"/>
        <v>181</v>
      </c>
      <c r="AB2291" s="24" t="s">
        <v>113</v>
      </c>
      <c r="AC2291" s="41">
        <f t="shared" si="644"/>
        <v>4448.2106000000003</v>
      </c>
      <c r="AD2291" s="41">
        <v>1</v>
      </c>
      <c r="AE2291" s="72">
        <f>INDEX(SA!$C$2:$G$11,MATCH(Details!S2291,SA!$C$2:$C$11,0),MATCH(Details!V2291,SA!$C$2:$G$2,0))*Y2291/(F2291-E2291+1)</f>
        <v>3769.67</v>
      </c>
      <c r="AF2291" s="41">
        <f t="shared" si="645"/>
        <v>0</v>
      </c>
      <c r="AG2291" s="41">
        <f t="shared" si="646"/>
        <v>0</v>
      </c>
      <c r="AH2291" s="41">
        <f t="shared" si="647"/>
        <v>678.54060000000004</v>
      </c>
      <c r="AI2291" s="60">
        <f t="shared" si="648"/>
        <v>150.7868</v>
      </c>
      <c r="AJ2291" s="60">
        <f t="shared" si="649"/>
        <v>848.17574999999999</v>
      </c>
      <c r="AK2291" s="60">
        <f t="shared" si="650"/>
        <v>1869.3432054794521</v>
      </c>
      <c r="AL2291" s="60">
        <f t="shared" si="651"/>
        <v>1373.9672560273973</v>
      </c>
      <c r="AM2291" s="41">
        <f t="shared" si="652"/>
        <v>1396.7401939726028</v>
      </c>
      <c r="AN2291" s="42">
        <f t="shared" si="653"/>
        <v>45715</v>
      </c>
      <c r="AO2291" s="43">
        <f t="shared" si="654"/>
        <v>3769.67</v>
      </c>
    </row>
    <row r="2292" spans="1:41" s="24" customFormat="1" ht="15.75" customHeight="1" x14ac:dyDescent="0.35">
      <c r="A2292" s="36" t="s">
        <v>27</v>
      </c>
      <c r="B2292" s="36">
        <v>202509</v>
      </c>
      <c r="C2292" s="24" t="s">
        <v>736</v>
      </c>
      <c r="D2292" s="24" t="s">
        <v>119</v>
      </c>
      <c r="E2292" s="62">
        <v>45901</v>
      </c>
      <c r="F2292" s="62">
        <v>46265</v>
      </c>
      <c r="G2292" s="37" t="s">
        <v>649</v>
      </c>
      <c r="H2292" s="36">
        <v>652560</v>
      </c>
      <c r="I2292" s="63">
        <v>27771</v>
      </c>
      <c r="J2292" s="24" t="s">
        <v>5197</v>
      </c>
      <c r="K2292" s="63">
        <f t="shared" si="637"/>
        <v>45901</v>
      </c>
      <c r="L2292" s="55">
        <f t="shared" si="638"/>
        <v>0.04</v>
      </c>
      <c r="M2292" s="76">
        <v>0.22500000000000001</v>
      </c>
      <c r="N2292" s="62">
        <v>45901</v>
      </c>
      <c r="O2292" s="62">
        <v>46265</v>
      </c>
      <c r="P2292" s="63"/>
      <c r="Q2292" s="63"/>
      <c r="R2292" s="78">
        <v>49</v>
      </c>
      <c r="S2292" s="63" t="str">
        <f>VLOOKUP(R2292,SA!$B$3:$C$11,2,1)</f>
        <v>46-55</v>
      </c>
      <c r="T2292" s="38" t="s">
        <v>97</v>
      </c>
      <c r="U2292" s="24" t="s">
        <v>56</v>
      </c>
      <c r="V2292" s="24">
        <v>500000</v>
      </c>
      <c r="W2292" s="39">
        <f t="shared" si="639"/>
        <v>500000</v>
      </c>
      <c r="X2292" s="29">
        <f t="shared" si="640"/>
        <v>1</v>
      </c>
      <c r="Y2292" s="40">
        <f t="shared" si="641"/>
        <v>365</v>
      </c>
      <c r="Z2292" s="38">
        <f t="shared" si="642"/>
        <v>46081</v>
      </c>
      <c r="AA2292" s="41">
        <f t="shared" si="643"/>
        <v>181</v>
      </c>
      <c r="AB2292" s="24" t="s">
        <v>113</v>
      </c>
      <c r="AC2292" s="41">
        <f t="shared" si="644"/>
        <v>8919.0417999999991</v>
      </c>
      <c r="AD2292" s="41">
        <v>1</v>
      </c>
      <c r="AE2292" s="72">
        <f>INDEX(SA!$C$2:$G$11,MATCH(Details!S2292,SA!$C$2:$C$11,0),MATCH(Details!V2292,SA!$C$2:$G$2,0))*Y2292/(F2292-E2292+1)</f>
        <v>7558.5099999999993</v>
      </c>
      <c r="AF2292" s="41">
        <f t="shared" si="645"/>
        <v>0</v>
      </c>
      <c r="AG2292" s="41">
        <f t="shared" si="646"/>
        <v>0</v>
      </c>
      <c r="AH2292" s="41">
        <f t="shared" si="647"/>
        <v>1360.5317999999997</v>
      </c>
      <c r="AI2292" s="60">
        <f t="shared" si="648"/>
        <v>302.34039999999999</v>
      </c>
      <c r="AJ2292" s="60">
        <f t="shared" si="649"/>
        <v>1700.6647499999999</v>
      </c>
      <c r="AK2292" s="60">
        <f t="shared" si="650"/>
        <v>3748.1926301369858</v>
      </c>
      <c r="AL2292" s="60">
        <f t="shared" si="651"/>
        <v>2754.9215831506845</v>
      </c>
      <c r="AM2292" s="41">
        <f t="shared" si="652"/>
        <v>2800.5832668493149</v>
      </c>
      <c r="AN2292" s="42">
        <f t="shared" si="653"/>
        <v>45715</v>
      </c>
      <c r="AO2292" s="43">
        <f t="shared" si="654"/>
        <v>7558.5099999999993</v>
      </c>
    </row>
    <row r="2293" spans="1:41" s="24" customFormat="1" ht="15.75" customHeight="1" x14ac:dyDescent="0.35">
      <c r="A2293" s="36" t="s">
        <v>27</v>
      </c>
      <c r="B2293" s="36">
        <v>202509</v>
      </c>
      <c r="C2293" s="24" t="s">
        <v>736</v>
      </c>
      <c r="D2293" s="24" t="s">
        <v>119</v>
      </c>
      <c r="E2293" s="62">
        <v>45901</v>
      </c>
      <c r="F2293" s="62">
        <v>46265</v>
      </c>
      <c r="G2293" s="37" t="s">
        <v>2479</v>
      </c>
      <c r="H2293" s="36">
        <v>652561</v>
      </c>
      <c r="I2293" s="63">
        <v>28703</v>
      </c>
      <c r="J2293" s="24" t="s">
        <v>5198</v>
      </c>
      <c r="K2293" s="63">
        <f t="shared" si="637"/>
        <v>45901</v>
      </c>
      <c r="L2293" s="55">
        <f t="shared" si="638"/>
        <v>0.04</v>
      </c>
      <c r="M2293" s="76">
        <v>0.22500000000000001</v>
      </c>
      <c r="N2293" s="62">
        <v>45901</v>
      </c>
      <c r="O2293" s="62">
        <v>46265</v>
      </c>
      <c r="P2293" s="63"/>
      <c r="Q2293" s="63"/>
      <c r="R2293" s="78">
        <v>47</v>
      </c>
      <c r="S2293" s="63" t="str">
        <f>VLOOKUP(R2293,SA!$B$3:$C$11,2,1)</f>
        <v>46-55</v>
      </c>
      <c r="T2293" s="38" t="s">
        <v>97</v>
      </c>
      <c r="U2293" s="24" t="s">
        <v>5744</v>
      </c>
      <c r="V2293" s="24">
        <v>400000</v>
      </c>
      <c r="W2293" s="39">
        <f t="shared" si="639"/>
        <v>0</v>
      </c>
      <c r="X2293" s="29">
        <f t="shared" si="640"/>
        <v>0</v>
      </c>
      <c r="Y2293" s="40">
        <f t="shared" si="641"/>
        <v>365</v>
      </c>
      <c r="Z2293" s="38">
        <f t="shared" si="642"/>
        <v>46081</v>
      </c>
      <c r="AA2293" s="41">
        <f t="shared" si="643"/>
        <v>181</v>
      </c>
      <c r="AB2293" s="24" t="s">
        <v>113</v>
      </c>
      <c r="AC2293" s="41">
        <f t="shared" si="644"/>
        <v>8108.2165999999997</v>
      </c>
      <c r="AD2293" s="41">
        <v>1</v>
      </c>
      <c r="AE2293" s="72">
        <f>INDEX(SA!$C$2:$G$11,MATCH(Details!S2293,SA!$C$2:$C$11,0),MATCH(Details!V2293,SA!$C$2:$G$2,0))*Y2293/(F2293-E2293+1)</f>
        <v>6871.37</v>
      </c>
      <c r="AF2293" s="41">
        <f t="shared" si="645"/>
        <v>0</v>
      </c>
      <c r="AG2293" s="41">
        <f t="shared" si="646"/>
        <v>0</v>
      </c>
      <c r="AH2293" s="41">
        <f t="shared" si="647"/>
        <v>1236.8465999999999</v>
      </c>
      <c r="AI2293" s="60">
        <f t="shared" si="648"/>
        <v>274.85480000000001</v>
      </c>
      <c r="AJ2293" s="60">
        <f t="shared" si="649"/>
        <v>1546.05825</v>
      </c>
      <c r="AK2293" s="60">
        <f t="shared" si="650"/>
        <v>3407.446493150685</v>
      </c>
      <c r="AL2293" s="60">
        <f t="shared" si="651"/>
        <v>2504.4731724657536</v>
      </c>
      <c r="AM2293" s="41">
        <f t="shared" si="652"/>
        <v>2545.9837775342462</v>
      </c>
      <c r="AN2293" s="42">
        <f t="shared" si="653"/>
        <v>45715</v>
      </c>
      <c r="AO2293" s="43">
        <f t="shared" si="654"/>
        <v>6871.37</v>
      </c>
    </row>
    <row r="2294" spans="1:41" s="24" customFormat="1" ht="15.75" customHeight="1" x14ac:dyDescent="0.35">
      <c r="A2294" s="36" t="s">
        <v>27</v>
      </c>
      <c r="B2294" s="36">
        <v>202509</v>
      </c>
      <c r="C2294" s="24" t="s">
        <v>736</v>
      </c>
      <c r="D2294" s="24" t="s">
        <v>119</v>
      </c>
      <c r="E2294" s="62">
        <v>45901</v>
      </c>
      <c r="F2294" s="62">
        <v>46265</v>
      </c>
      <c r="G2294" s="37" t="s">
        <v>2480</v>
      </c>
      <c r="H2294" s="36">
        <v>652561</v>
      </c>
      <c r="I2294" s="63">
        <v>27499</v>
      </c>
      <c r="J2294" s="24" t="s">
        <v>5199</v>
      </c>
      <c r="K2294" s="63">
        <f t="shared" si="637"/>
        <v>45901</v>
      </c>
      <c r="L2294" s="55">
        <f t="shared" si="638"/>
        <v>0.04</v>
      </c>
      <c r="M2294" s="76">
        <v>0.22500000000000001</v>
      </c>
      <c r="N2294" s="62">
        <v>45901</v>
      </c>
      <c r="O2294" s="62">
        <v>46265</v>
      </c>
      <c r="P2294" s="63"/>
      <c r="Q2294" s="63"/>
      <c r="R2294" s="78">
        <v>50</v>
      </c>
      <c r="S2294" s="63" t="str">
        <f>VLOOKUP(R2294,SA!$B$3:$C$11,2,1)</f>
        <v>46-55</v>
      </c>
      <c r="T2294" s="38" t="s">
        <v>98</v>
      </c>
      <c r="U2294" s="24" t="s">
        <v>5747</v>
      </c>
      <c r="V2294" s="24">
        <v>400000</v>
      </c>
      <c r="W2294" s="39">
        <f t="shared" si="639"/>
        <v>0</v>
      </c>
      <c r="X2294" s="29">
        <f t="shared" si="640"/>
        <v>0</v>
      </c>
      <c r="Y2294" s="40">
        <f t="shared" si="641"/>
        <v>365</v>
      </c>
      <c r="Z2294" s="38">
        <f t="shared" si="642"/>
        <v>46081</v>
      </c>
      <c r="AA2294" s="41">
        <f t="shared" si="643"/>
        <v>181</v>
      </c>
      <c r="AB2294" s="24" t="s">
        <v>113</v>
      </c>
      <c r="AC2294" s="41">
        <f t="shared" si="644"/>
        <v>8108.2165999999997</v>
      </c>
      <c r="AD2294" s="41">
        <v>1</v>
      </c>
      <c r="AE2294" s="72">
        <f>INDEX(SA!$C$2:$G$11,MATCH(Details!S2294,SA!$C$2:$C$11,0),MATCH(Details!V2294,SA!$C$2:$G$2,0))*Y2294/(F2294-E2294+1)</f>
        <v>6871.37</v>
      </c>
      <c r="AF2294" s="41">
        <f t="shared" si="645"/>
        <v>0</v>
      </c>
      <c r="AG2294" s="41">
        <f t="shared" si="646"/>
        <v>0</v>
      </c>
      <c r="AH2294" s="41">
        <f t="shared" si="647"/>
        <v>1236.8465999999999</v>
      </c>
      <c r="AI2294" s="60">
        <f t="shared" si="648"/>
        <v>274.85480000000001</v>
      </c>
      <c r="AJ2294" s="60">
        <f t="shared" si="649"/>
        <v>1546.05825</v>
      </c>
      <c r="AK2294" s="60">
        <f t="shared" si="650"/>
        <v>3407.446493150685</v>
      </c>
      <c r="AL2294" s="60">
        <f t="shared" si="651"/>
        <v>2504.4731724657536</v>
      </c>
      <c r="AM2294" s="41">
        <f t="shared" si="652"/>
        <v>2545.9837775342462</v>
      </c>
      <c r="AN2294" s="42">
        <f t="shared" si="653"/>
        <v>45715</v>
      </c>
      <c r="AO2294" s="43">
        <f t="shared" si="654"/>
        <v>6871.37</v>
      </c>
    </row>
    <row r="2295" spans="1:41" s="24" customFormat="1" ht="15.75" customHeight="1" x14ac:dyDescent="0.35">
      <c r="A2295" s="36" t="s">
        <v>27</v>
      </c>
      <c r="B2295" s="36">
        <v>202509</v>
      </c>
      <c r="C2295" s="24" t="s">
        <v>736</v>
      </c>
      <c r="D2295" s="24" t="s">
        <v>119</v>
      </c>
      <c r="E2295" s="62">
        <v>45901</v>
      </c>
      <c r="F2295" s="62">
        <v>46265</v>
      </c>
      <c r="G2295" s="37" t="s">
        <v>653</v>
      </c>
      <c r="H2295" s="36">
        <v>652561</v>
      </c>
      <c r="I2295" s="63">
        <v>36184</v>
      </c>
      <c r="J2295" s="24" t="s">
        <v>5200</v>
      </c>
      <c r="K2295" s="63">
        <f t="shared" si="637"/>
        <v>45901</v>
      </c>
      <c r="L2295" s="55">
        <f t="shared" si="638"/>
        <v>0.04</v>
      </c>
      <c r="M2295" s="76">
        <v>0.22500000000000001</v>
      </c>
      <c r="N2295" s="62">
        <v>45901</v>
      </c>
      <c r="O2295" s="62">
        <v>46265</v>
      </c>
      <c r="P2295" s="63"/>
      <c r="Q2295" s="63"/>
      <c r="R2295" s="78">
        <v>26</v>
      </c>
      <c r="S2295" s="63" t="str">
        <f>VLOOKUP(R2295,SA!$B$3:$C$11,2,1)</f>
        <v>26-35</v>
      </c>
      <c r="T2295" s="38" t="s">
        <v>97</v>
      </c>
      <c r="U2295" s="24" t="s">
        <v>56</v>
      </c>
      <c r="V2295" s="24">
        <v>400000</v>
      </c>
      <c r="W2295" s="39">
        <f t="shared" si="639"/>
        <v>400000</v>
      </c>
      <c r="X2295" s="29">
        <f t="shared" si="640"/>
        <v>1</v>
      </c>
      <c r="Y2295" s="40">
        <f t="shared" si="641"/>
        <v>365</v>
      </c>
      <c r="Z2295" s="38">
        <f t="shared" si="642"/>
        <v>46081</v>
      </c>
      <c r="AA2295" s="41">
        <f t="shared" si="643"/>
        <v>181</v>
      </c>
      <c r="AB2295" s="24" t="s">
        <v>113</v>
      </c>
      <c r="AC2295" s="41">
        <f t="shared" si="644"/>
        <v>4533.0290000000005</v>
      </c>
      <c r="AD2295" s="41">
        <v>1</v>
      </c>
      <c r="AE2295" s="72">
        <f>INDEX(SA!$C$2:$G$11,MATCH(Details!S2295,SA!$C$2:$C$11,0),MATCH(Details!V2295,SA!$C$2:$G$2,0))*Y2295/(F2295-E2295+1)</f>
        <v>3841.55</v>
      </c>
      <c r="AF2295" s="41">
        <f t="shared" si="645"/>
        <v>0</v>
      </c>
      <c r="AG2295" s="41">
        <f t="shared" si="646"/>
        <v>0</v>
      </c>
      <c r="AH2295" s="41">
        <f t="shared" si="647"/>
        <v>691.47900000000004</v>
      </c>
      <c r="AI2295" s="60">
        <f t="shared" si="648"/>
        <v>153.66200000000001</v>
      </c>
      <c r="AJ2295" s="60">
        <f t="shared" si="649"/>
        <v>864.34875000000011</v>
      </c>
      <c r="AK2295" s="60">
        <f t="shared" si="650"/>
        <v>1904.9878082191783</v>
      </c>
      <c r="AL2295" s="60">
        <f t="shared" si="651"/>
        <v>1400.1660390410959</v>
      </c>
      <c r="AM2295" s="41">
        <f t="shared" si="652"/>
        <v>1423.3732109589046</v>
      </c>
      <c r="AN2295" s="42">
        <f t="shared" si="653"/>
        <v>45715</v>
      </c>
      <c r="AO2295" s="43">
        <f t="shared" si="654"/>
        <v>3841.55</v>
      </c>
    </row>
    <row r="2296" spans="1:41" s="24" customFormat="1" ht="15.75" customHeight="1" x14ac:dyDescent="0.35">
      <c r="A2296" s="36" t="s">
        <v>27</v>
      </c>
      <c r="B2296" s="36">
        <v>202509</v>
      </c>
      <c r="C2296" s="24" t="s">
        <v>736</v>
      </c>
      <c r="D2296" s="24" t="s">
        <v>119</v>
      </c>
      <c r="E2296" s="62">
        <v>45901</v>
      </c>
      <c r="F2296" s="62">
        <v>46265</v>
      </c>
      <c r="G2296" s="37" t="s">
        <v>2481</v>
      </c>
      <c r="H2296" s="36">
        <v>652562</v>
      </c>
      <c r="I2296" s="63">
        <v>44602</v>
      </c>
      <c r="J2296" s="24" t="s">
        <v>5201</v>
      </c>
      <c r="K2296" s="63">
        <f t="shared" si="637"/>
        <v>45901</v>
      </c>
      <c r="L2296" s="55">
        <f t="shared" si="638"/>
        <v>0.04</v>
      </c>
      <c r="M2296" s="76">
        <v>0.22500000000000001</v>
      </c>
      <c r="N2296" s="62">
        <v>45901</v>
      </c>
      <c r="O2296" s="62">
        <v>46265</v>
      </c>
      <c r="P2296" s="63"/>
      <c r="Q2296" s="63"/>
      <c r="R2296" s="78">
        <v>3</v>
      </c>
      <c r="S2296" s="63" t="str">
        <f>VLOOKUP(R2296,SA!$B$3:$C$11,2,1)</f>
        <v>0-25</v>
      </c>
      <c r="T2296" s="38" t="s">
        <v>98</v>
      </c>
      <c r="U2296" s="24" t="s">
        <v>5746</v>
      </c>
      <c r="V2296" s="24">
        <v>500000</v>
      </c>
      <c r="W2296" s="39">
        <f t="shared" si="639"/>
        <v>0</v>
      </c>
      <c r="X2296" s="29">
        <f t="shared" si="640"/>
        <v>0</v>
      </c>
      <c r="Y2296" s="40">
        <f t="shared" si="641"/>
        <v>365</v>
      </c>
      <c r="Z2296" s="38">
        <f t="shared" si="642"/>
        <v>46081</v>
      </c>
      <c r="AA2296" s="41">
        <f t="shared" si="643"/>
        <v>181</v>
      </c>
      <c r="AB2296" s="24" t="s">
        <v>113</v>
      </c>
      <c r="AC2296" s="41">
        <f t="shared" si="644"/>
        <v>4448.2106000000003</v>
      </c>
      <c r="AD2296" s="41">
        <v>1</v>
      </c>
      <c r="AE2296" s="72">
        <f>INDEX(SA!$C$2:$G$11,MATCH(Details!S2296,SA!$C$2:$C$11,0),MATCH(Details!V2296,SA!$C$2:$G$2,0))*Y2296/(F2296-E2296+1)</f>
        <v>3769.67</v>
      </c>
      <c r="AF2296" s="41">
        <f t="shared" si="645"/>
        <v>0</v>
      </c>
      <c r="AG2296" s="41">
        <f t="shared" si="646"/>
        <v>0</v>
      </c>
      <c r="AH2296" s="41">
        <f t="shared" si="647"/>
        <v>678.54060000000004</v>
      </c>
      <c r="AI2296" s="60">
        <f t="shared" si="648"/>
        <v>150.7868</v>
      </c>
      <c r="AJ2296" s="60">
        <f t="shared" si="649"/>
        <v>848.17574999999999</v>
      </c>
      <c r="AK2296" s="60">
        <f t="shared" si="650"/>
        <v>1869.3432054794521</v>
      </c>
      <c r="AL2296" s="60">
        <f t="shared" si="651"/>
        <v>1373.9672560273973</v>
      </c>
      <c r="AM2296" s="41">
        <f t="shared" si="652"/>
        <v>1396.7401939726028</v>
      </c>
      <c r="AN2296" s="42">
        <f t="shared" si="653"/>
        <v>45715</v>
      </c>
      <c r="AO2296" s="43">
        <f t="shared" si="654"/>
        <v>3769.67</v>
      </c>
    </row>
    <row r="2297" spans="1:41" s="24" customFormat="1" ht="15.75" customHeight="1" x14ac:dyDescent="0.35">
      <c r="A2297" s="36" t="s">
        <v>27</v>
      </c>
      <c r="B2297" s="36">
        <v>202509</v>
      </c>
      <c r="C2297" s="24" t="s">
        <v>736</v>
      </c>
      <c r="D2297" s="24" t="s">
        <v>119</v>
      </c>
      <c r="E2297" s="62">
        <v>45901</v>
      </c>
      <c r="F2297" s="62">
        <v>46265</v>
      </c>
      <c r="G2297" s="37" t="s">
        <v>2482</v>
      </c>
      <c r="H2297" s="36">
        <v>652562</v>
      </c>
      <c r="I2297" s="63">
        <v>43457</v>
      </c>
      <c r="J2297" s="24" t="s">
        <v>5202</v>
      </c>
      <c r="K2297" s="63">
        <f t="shared" si="637"/>
        <v>45901</v>
      </c>
      <c r="L2297" s="55">
        <f t="shared" si="638"/>
        <v>0.04</v>
      </c>
      <c r="M2297" s="76">
        <v>0.22500000000000001</v>
      </c>
      <c r="N2297" s="62">
        <v>45901</v>
      </c>
      <c r="O2297" s="62">
        <v>46265</v>
      </c>
      <c r="P2297" s="63"/>
      <c r="Q2297" s="63"/>
      <c r="R2297" s="78">
        <v>6</v>
      </c>
      <c r="S2297" s="63" t="str">
        <f>VLOOKUP(R2297,SA!$B$3:$C$11,2,1)</f>
        <v>0-25</v>
      </c>
      <c r="T2297" s="38" t="s">
        <v>98</v>
      </c>
      <c r="U2297" s="24" t="s">
        <v>5746</v>
      </c>
      <c r="V2297" s="24">
        <v>500000</v>
      </c>
      <c r="W2297" s="39">
        <f t="shared" si="639"/>
        <v>0</v>
      </c>
      <c r="X2297" s="29">
        <f t="shared" si="640"/>
        <v>0</v>
      </c>
      <c r="Y2297" s="40">
        <f t="shared" si="641"/>
        <v>365</v>
      </c>
      <c r="Z2297" s="38">
        <f t="shared" si="642"/>
        <v>46081</v>
      </c>
      <c r="AA2297" s="41">
        <f t="shared" si="643"/>
        <v>181</v>
      </c>
      <c r="AB2297" s="24" t="s">
        <v>113</v>
      </c>
      <c r="AC2297" s="41">
        <f t="shared" si="644"/>
        <v>4448.2106000000003</v>
      </c>
      <c r="AD2297" s="41">
        <v>1</v>
      </c>
      <c r="AE2297" s="72">
        <f>INDEX(SA!$C$2:$G$11,MATCH(Details!S2297,SA!$C$2:$C$11,0),MATCH(Details!V2297,SA!$C$2:$G$2,0))*Y2297/(F2297-E2297+1)</f>
        <v>3769.67</v>
      </c>
      <c r="AF2297" s="41">
        <f t="shared" si="645"/>
        <v>0</v>
      </c>
      <c r="AG2297" s="41">
        <f t="shared" si="646"/>
        <v>0</v>
      </c>
      <c r="AH2297" s="41">
        <f t="shared" si="647"/>
        <v>678.54060000000004</v>
      </c>
      <c r="AI2297" s="60">
        <f t="shared" si="648"/>
        <v>150.7868</v>
      </c>
      <c r="AJ2297" s="60">
        <f t="shared" si="649"/>
        <v>848.17574999999999</v>
      </c>
      <c r="AK2297" s="60">
        <f t="shared" si="650"/>
        <v>1869.3432054794521</v>
      </c>
      <c r="AL2297" s="60">
        <f t="shared" si="651"/>
        <v>1373.9672560273973</v>
      </c>
      <c r="AM2297" s="41">
        <f t="shared" si="652"/>
        <v>1396.7401939726028</v>
      </c>
      <c r="AN2297" s="42">
        <f t="shared" si="653"/>
        <v>45715</v>
      </c>
      <c r="AO2297" s="43">
        <f t="shared" si="654"/>
        <v>3769.67</v>
      </c>
    </row>
    <row r="2298" spans="1:41" s="24" customFormat="1" ht="15.75" customHeight="1" x14ac:dyDescent="0.35">
      <c r="A2298" s="36" t="s">
        <v>27</v>
      </c>
      <c r="B2298" s="36">
        <v>202509</v>
      </c>
      <c r="C2298" s="24" t="s">
        <v>736</v>
      </c>
      <c r="D2298" s="24" t="s">
        <v>119</v>
      </c>
      <c r="E2298" s="62">
        <v>45901</v>
      </c>
      <c r="F2298" s="62">
        <v>46265</v>
      </c>
      <c r="G2298" s="37" t="s">
        <v>2483</v>
      </c>
      <c r="H2298" s="36">
        <v>652562</v>
      </c>
      <c r="I2298" s="63">
        <v>25543</v>
      </c>
      <c r="J2298" s="24" t="s">
        <v>5203</v>
      </c>
      <c r="K2298" s="63">
        <f t="shared" si="637"/>
        <v>45901</v>
      </c>
      <c r="L2298" s="55">
        <f t="shared" si="638"/>
        <v>0.04</v>
      </c>
      <c r="M2298" s="76">
        <v>0.22500000000000001</v>
      </c>
      <c r="N2298" s="62">
        <v>45901</v>
      </c>
      <c r="O2298" s="62">
        <v>46265</v>
      </c>
      <c r="P2298" s="63"/>
      <c r="Q2298" s="63"/>
      <c r="R2298" s="78">
        <v>55</v>
      </c>
      <c r="S2298" s="63" t="str">
        <f>VLOOKUP(R2298,SA!$B$3:$C$11,2,1)</f>
        <v>46-55</v>
      </c>
      <c r="T2298" s="38" t="s">
        <v>98</v>
      </c>
      <c r="U2298" s="24" t="s">
        <v>5747</v>
      </c>
      <c r="V2298" s="24">
        <v>500000</v>
      </c>
      <c r="W2298" s="39">
        <f t="shared" si="639"/>
        <v>0</v>
      </c>
      <c r="X2298" s="29">
        <f t="shared" si="640"/>
        <v>0</v>
      </c>
      <c r="Y2298" s="40">
        <f t="shared" si="641"/>
        <v>365</v>
      </c>
      <c r="Z2298" s="38">
        <f t="shared" si="642"/>
        <v>46081</v>
      </c>
      <c r="AA2298" s="41">
        <f t="shared" si="643"/>
        <v>181</v>
      </c>
      <c r="AB2298" s="24" t="s">
        <v>113</v>
      </c>
      <c r="AC2298" s="41">
        <f t="shared" si="644"/>
        <v>8919.0417999999991</v>
      </c>
      <c r="AD2298" s="41">
        <v>1</v>
      </c>
      <c r="AE2298" s="72">
        <f>INDEX(SA!$C$2:$G$11,MATCH(Details!S2298,SA!$C$2:$C$11,0),MATCH(Details!V2298,SA!$C$2:$G$2,0))*Y2298/(F2298-E2298+1)</f>
        <v>7558.5099999999993</v>
      </c>
      <c r="AF2298" s="41">
        <f t="shared" si="645"/>
        <v>0</v>
      </c>
      <c r="AG2298" s="41">
        <f t="shared" si="646"/>
        <v>0</v>
      </c>
      <c r="AH2298" s="41">
        <f t="shared" si="647"/>
        <v>1360.5317999999997</v>
      </c>
      <c r="AI2298" s="60">
        <f t="shared" si="648"/>
        <v>302.34039999999999</v>
      </c>
      <c r="AJ2298" s="60">
        <f t="shared" si="649"/>
        <v>1700.6647499999999</v>
      </c>
      <c r="AK2298" s="60">
        <f t="shared" si="650"/>
        <v>3748.1926301369858</v>
      </c>
      <c r="AL2298" s="60">
        <f t="shared" si="651"/>
        <v>2754.9215831506845</v>
      </c>
      <c r="AM2298" s="41">
        <f t="shared" si="652"/>
        <v>2800.5832668493149</v>
      </c>
      <c r="AN2298" s="42">
        <f t="shared" si="653"/>
        <v>45715</v>
      </c>
      <c r="AO2298" s="43">
        <f t="shared" si="654"/>
        <v>7558.5099999999993</v>
      </c>
    </row>
    <row r="2299" spans="1:41" s="24" customFormat="1" ht="15.75" customHeight="1" x14ac:dyDescent="0.35">
      <c r="A2299" s="36" t="s">
        <v>27</v>
      </c>
      <c r="B2299" s="36">
        <v>202509</v>
      </c>
      <c r="C2299" s="24" t="s">
        <v>736</v>
      </c>
      <c r="D2299" s="24" t="s">
        <v>119</v>
      </c>
      <c r="E2299" s="62">
        <v>45901</v>
      </c>
      <c r="F2299" s="62">
        <v>46265</v>
      </c>
      <c r="G2299" s="37" t="s">
        <v>2484</v>
      </c>
      <c r="H2299" s="36">
        <v>652562</v>
      </c>
      <c r="I2299" s="63">
        <v>33930</v>
      </c>
      <c r="J2299" s="24" t="s">
        <v>5204</v>
      </c>
      <c r="K2299" s="63">
        <f t="shared" si="637"/>
        <v>45901</v>
      </c>
      <c r="L2299" s="55">
        <f t="shared" si="638"/>
        <v>0.04</v>
      </c>
      <c r="M2299" s="76">
        <v>0.22500000000000001</v>
      </c>
      <c r="N2299" s="62">
        <v>45901</v>
      </c>
      <c r="O2299" s="62">
        <v>46265</v>
      </c>
      <c r="P2299" s="63"/>
      <c r="Q2299" s="63"/>
      <c r="R2299" s="78">
        <v>32</v>
      </c>
      <c r="S2299" s="63" t="str">
        <f>VLOOKUP(R2299,SA!$B$3:$C$11,2,1)</f>
        <v>26-35</v>
      </c>
      <c r="T2299" s="38" t="s">
        <v>98</v>
      </c>
      <c r="U2299" s="24" t="s">
        <v>5743</v>
      </c>
      <c r="V2299" s="24">
        <v>500000</v>
      </c>
      <c r="W2299" s="39">
        <f t="shared" si="639"/>
        <v>0</v>
      </c>
      <c r="X2299" s="29">
        <f t="shared" si="640"/>
        <v>0</v>
      </c>
      <c r="Y2299" s="40">
        <f t="shared" si="641"/>
        <v>365</v>
      </c>
      <c r="Z2299" s="38">
        <f t="shared" si="642"/>
        <v>46081</v>
      </c>
      <c r="AA2299" s="41">
        <f t="shared" si="643"/>
        <v>181</v>
      </c>
      <c r="AB2299" s="24" t="s">
        <v>113</v>
      </c>
      <c r="AC2299" s="41">
        <f t="shared" si="644"/>
        <v>4986.3141999999998</v>
      </c>
      <c r="AD2299" s="41">
        <v>1</v>
      </c>
      <c r="AE2299" s="72">
        <f>INDEX(SA!$C$2:$G$11,MATCH(Details!S2299,SA!$C$2:$C$11,0),MATCH(Details!V2299,SA!$C$2:$G$2,0))*Y2299/(F2299-E2299+1)</f>
        <v>4225.6899999999996</v>
      </c>
      <c r="AF2299" s="41">
        <f t="shared" si="645"/>
        <v>0</v>
      </c>
      <c r="AG2299" s="41">
        <f t="shared" si="646"/>
        <v>0</v>
      </c>
      <c r="AH2299" s="41">
        <f t="shared" si="647"/>
        <v>760.62419999999986</v>
      </c>
      <c r="AI2299" s="60">
        <f t="shared" si="648"/>
        <v>169.02759999999998</v>
      </c>
      <c r="AJ2299" s="60">
        <f t="shared" si="649"/>
        <v>950.78024999999991</v>
      </c>
      <c r="AK2299" s="60">
        <f t="shared" si="650"/>
        <v>2095.479150684931</v>
      </c>
      <c r="AL2299" s="60">
        <f t="shared" si="651"/>
        <v>1540.1771757534243</v>
      </c>
      <c r="AM2299" s="41">
        <f t="shared" si="652"/>
        <v>1565.7049742465756</v>
      </c>
      <c r="AN2299" s="42">
        <f t="shared" si="653"/>
        <v>45715</v>
      </c>
      <c r="AO2299" s="43">
        <f t="shared" si="654"/>
        <v>4225.6899999999996</v>
      </c>
    </row>
    <row r="2300" spans="1:41" s="24" customFormat="1" ht="15.75" customHeight="1" x14ac:dyDescent="0.35">
      <c r="A2300" s="36" t="s">
        <v>27</v>
      </c>
      <c r="B2300" s="36">
        <v>202509</v>
      </c>
      <c r="C2300" s="24" t="s">
        <v>736</v>
      </c>
      <c r="D2300" s="24" t="s">
        <v>119</v>
      </c>
      <c r="E2300" s="62">
        <v>45901</v>
      </c>
      <c r="F2300" s="62">
        <v>46265</v>
      </c>
      <c r="G2300" s="37" t="s">
        <v>2485</v>
      </c>
      <c r="H2300" s="36">
        <v>652562</v>
      </c>
      <c r="I2300" s="63">
        <v>22798</v>
      </c>
      <c r="J2300" s="24" t="s">
        <v>5205</v>
      </c>
      <c r="K2300" s="63">
        <f t="shared" si="637"/>
        <v>45901</v>
      </c>
      <c r="L2300" s="55">
        <f t="shared" si="638"/>
        <v>0.04</v>
      </c>
      <c r="M2300" s="76">
        <v>0.22500000000000001</v>
      </c>
      <c r="N2300" s="62">
        <v>45901</v>
      </c>
      <c r="O2300" s="62">
        <v>46265</v>
      </c>
      <c r="P2300" s="63"/>
      <c r="Q2300" s="63"/>
      <c r="R2300" s="78">
        <v>63</v>
      </c>
      <c r="S2300" s="63" t="str">
        <f>VLOOKUP(R2300,SA!$B$3:$C$11,2,1)</f>
        <v>56-65</v>
      </c>
      <c r="T2300" s="38" t="s">
        <v>97</v>
      </c>
      <c r="U2300" s="24" t="s">
        <v>5744</v>
      </c>
      <c r="V2300" s="24">
        <v>500000</v>
      </c>
      <c r="W2300" s="39">
        <f t="shared" si="639"/>
        <v>0</v>
      </c>
      <c r="X2300" s="29">
        <f t="shared" si="640"/>
        <v>0</v>
      </c>
      <c r="Y2300" s="40">
        <f t="shared" si="641"/>
        <v>365</v>
      </c>
      <c r="Z2300" s="38">
        <f t="shared" si="642"/>
        <v>46081</v>
      </c>
      <c r="AA2300" s="41">
        <f t="shared" si="643"/>
        <v>181</v>
      </c>
      <c r="AB2300" s="24" t="s">
        <v>113</v>
      </c>
      <c r="AC2300" s="41">
        <f t="shared" si="644"/>
        <v>13100.714</v>
      </c>
      <c r="AD2300" s="41">
        <v>1</v>
      </c>
      <c r="AE2300" s="72">
        <f>INDEX(SA!$C$2:$G$11,MATCH(Details!S2300,SA!$C$2:$C$11,0),MATCH(Details!V2300,SA!$C$2:$G$2,0))*Y2300/(F2300-E2300+1)</f>
        <v>11102.3</v>
      </c>
      <c r="AF2300" s="41">
        <f t="shared" si="645"/>
        <v>0</v>
      </c>
      <c r="AG2300" s="41">
        <f t="shared" si="646"/>
        <v>0</v>
      </c>
      <c r="AH2300" s="41">
        <f t="shared" si="647"/>
        <v>1998.4139999999998</v>
      </c>
      <c r="AI2300" s="60">
        <f t="shared" si="648"/>
        <v>444.09199999999998</v>
      </c>
      <c r="AJ2300" s="60">
        <f t="shared" si="649"/>
        <v>2498.0174999999999</v>
      </c>
      <c r="AK2300" s="60">
        <f t="shared" si="650"/>
        <v>5505.5241095890406</v>
      </c>
      <c r="AL2300" s="60">
        <f t="shared" si="651"/>
        <v>4046.5602205479449</v>
      </c>
      <c r="AM2300" s="41">
        <f t="shared" si="652"/>
        <v>4113.6302794520543</v>
      </c>
      <c r="AN2300" s="42">
        <f t="shared" si="653"/>
        <v>45715</v>
      </c>
      <c r="AO2300" s="43">
        <f t="shared" si="654"/>
        <v>11102.3</v>
      </c>
    </row>
    <row r="2301" spans="1:41" s="24" customFormat="1" ht="15.75" customHeight="1" x14ac:dyDescent="0.35">
      <c r="A2301" s="36" t="s">
        <v>27</v>
      </c>
      <c r="B2301" s="36">
        <v>202509</v>
      </c>
      <c r="C2301" s="24" t="s">
        <v>736</v>
      </c>
      <c r="D2301" s="24" t="s">
        <v>119</v>
      </c>
      <c r="E2301" s="62">
        <v>45901</v>
      </c>
      <c r="F2301" s="62">
        <v>46265</v>
      </c>
      <c r="G2301" s="37" t="s">
        <v>648</v>
      </c>
      <c r="H2301" s="36">
        <v>652562</v>
      </c>
      <c r="I2301" s="63">
        <v>32720</v>
      </c>
      <c r="J2301" s="24" t="s">
        <v>5206</v>
      </c>
      <c r="K2301" s="63">
        <f t="shared" si="637"/>
        <v>45901</v>
      </c>
      <c r="L2301" s="55">
        <f t="shared" si="638"/>
        <v>0.04</v>
      </c>
      <c r="M2301" s="76">
        <v>0.22500000000000001</v>
      </c>
      <c r="N2301" s="62">
        <v>45901</v>
      </c>
      <c r="O2301" s="62">
        <v>46265</v>
      </c>
      <c r="P2301" s="63"/>
      <c r="Q2301" s="63"/>
      <c r="R2301" s="78">
        <v>36</v>
      </c>
      <c r="S2301" s="63" t="str">
        <f>VLOOKUP(R2301,SA!$B$3:$C$11,2,1)</f>
        <v>36-45</v>
      </c>
      <c r="T2301" s="38" t="s">
        <v>97</v>
      </c>
      <c r="U2301" s="24" t="s">
        <v>56</v>
      </c>
      <c r="V2301" s="24">
        <v>500000</v>
      </c>
      <c r="W2301" s="39">
        <f t="shared" si="639"/>
        <v>500000</v>
      </c>
      <c r="X2301" s="29">
        <f t="shared" si="640"/>
        <v>1</v>
      </c>
      <c r="Y2301" s="40">
        <f t="shared" si="641"/>
        <v>365</v>
      </c>
      <c r="Z2301" s="38">
        <f t="shared" si="642"/>
        <v>46081</v>
      </c>
      <c r="AA2301" s="41">
        <f t="shared" si="643"/>
        <v>181</v>
      </c>
      <c r="AB2301" s="24" t="s">
        <v>113</v>
      </c>
      <c r="AC2301" s="41">
        <f t="shared" si="644"/>
        <v>6046.1902</v>
      </c>
      <c r="AD2301" s="41">
        <v>1</v>
      </c>
      <c r="AE2301" s="72">
        <f>INDEX(SA!$C$2:$G$11,MATCH(Details!S2301,SA!$C$2:$C$11,0),MATCH(Details!V2301,SA!$C$2:$G$2,0))*Y2301/(F2301-E2301+1)</f>
        <v>5123.8900000000003</v>
      </c>
      <c r="AF2301" s="41">
        <f t="shared" si="645"/>
        <v>0</v>
      </c>
      <c r="AG2301" s="41">
        <f t="shared" si="646"/>
        <v>0</v>
      </c>
      <c r="AH2301" s="41">
        <f t="shared" si="647"/>
        <v>922.30020000000002</v>
      </c>
      <c r="AI2301" s="60">
        <f t="shared" si="648"/>
        <v>204.9556</v>
      </c>
      <c r="AJ2301" s="60">
        <f t="shared" si="649"/>
        <v>1152.8752500000001</v>
      </c>
      <c r="AK2301" s="60">
        <f t="shared" si="650"/>
        <v>2540.8879178082193</v>
      </c>
      <c r="AL2301" s="60">
        <f t="shared" si="651"/>
        <v>1867.5526195890411</v>
      </c>
      <c r="AM2301" s="41">
        <f t="shared" si="652"/>
        <v>1898.5065304109589</v>
      </c>
      <c r="AN2301" s="42">
        <f t="shared" si="653"/>
        <v>45715</v>
      </c>
      <c r="AO2301" s="43">
        <f t="shared" si="654"/>
        <v>5123.8900000000003</v>
      </c>
    </row>
    <row r="2302" spans="1:41" s="24" customFormat="1" ht="15.75" customHeight="1" x14ac:dyDescent="0.35">
      <c r="A2302" s="36" t="s">
        <v>27</v>
      </c>
      <c r="B2302" s="36">
        <v>202509</v>
      </c>
      <c r="C2302" s="24" t="s">
        <v>736</v>
      </c>
      <c r="D2302" s="24" t="s">
        <v>119</v>
      </c>
      <c r="E2302" s="62">
        <v>45901</v>
      </c>
      <c r="F2302" s="62">
        <v>46265</v>
      </c>
      <c r="G2302" s="37" t="s">
        <v>2486</v>
      </c>
      <c r="H2302" s="36">
        <v>652563</v>
      </c>
      <c r="I2302" s="63">
        <v>26299</v>
      </c>
      <c r="J2302" s="24" t="s">
        <v>5207</v>
      </c>
      <c r="K2302" s="63">
        <f t="shared" si="637"/>
        <v>45901</v>
      </c>
      <c r="L2302" s="55">
        <f t="shared" si="638"/>
        <v>0.04</v>
      </c>
      <c r="M2302" s="76">
        <v>0.22500000000000001</v>
      </c>
      <c r="N2302" s="62">
        <v>45901</v>
      </c>
      <c r="O2302" s="62">
        <v>46265</v>
      </c>
      <c r="P2302" s="63"/>
      <c r="Q2302" s="63"/>
      <c r="R2302" s="78">
        <v>53</v>
      </c>
      <c r="S2302" s="63" t="str">
        <f>VLOOKUP(R2302,SA!$B$3:$C$11,2,1)</f>
        <v>46-55</v>
      </c>
      <c r="T2302" s="38" t="s">
        <v>98</v>
      </c>
      <c r="U2302" s="24" t="s">
        <v>5747</v>
      </c>
      <c r="V2302" s="24">
        <v>500000</v>
      </c>
      <c r="W2302" s="39">
        <f t="shared" si="639"/>
        <v>0</v>
      </c>
      <c r="X2302" s="29">
        <f t="shared" si="640"/>
        <v>0</v>
      </c>
      <c r="Y2302" s="40">
        <f t="shared" si="641"/>
        <v>365</v>
      </c>
      <c r="Z2302" s="38">
        <f t="shared" si="642"/>
        <v>46081</v>
      </c>
      <c r="AA2302" s="41">
        <f t="shared" si="643"/>
        <v>181</v>
      </c>
      <c r="AB2302" s="24" t="s">
        <v>113</v>
      </c>
      <c r="AC2302" s="41">
        <f t="shared" si="644"/>
        <v>8919.0417999999991</v>
      </c>
      <c r="AD2302" s="41">
        <v>1</v>
      </c>
      <c r="AE2302" s="72">
        <f>INDEX(SA!$C$2:$G$11,MATCH(Details!S2302,SA!$C$2:$C$11,0),MATCH(Details!V2302,SA!$C$2:$G$2,0))*Y2302/(F2302-E2302+1)</f>
        <v>7558.5099999999993</v>
      </c>
      <c r="AF2302" s="41">
        <f t="shared" si="645"/>
        <v>0</v>
      </c>
      <c r="AG2302" s="41">
        <f t="shared" si="646"/>
        <v>0</v>
      </c>
      <c r="AH2302" s="41">
        <f t="shared" si="647"/>
        <v>1360.5317999999997</v>
      </c>
      <c r="AI2302" s="60">
        <f t="shared" si="648"/>
        <v>302.34039999999999</v>
      </c>
      <c r="AJ2302" s="60">
        <f t="shared" si="649"/>
        <v>1700.6647499999999</v>
      </c>
      <c r="AK2302" s="60">
        <f t="shared" si="650"/>
        <v>3748.1926301369858</v>
      </c>
      <c r="AL2302" s="60">
        <f t="shared" si="651"/>
        <v>2754.9215831506845</v>
      </c>
      <c r="AM2302" s="41">
        <f t="shared" si="652"/>
        <v>2800.5832668493149</v>
      </c>
      <c r="AN2302" s="42">
        <f t="shared" si="653"/>
        <v>45715</v>
      </c>
      <c r="AO2302" s="43">
        <f t="shared" si="654"/>
        <v>7558.5099999999993</v>
      </c>
    </row>
    <row r="2303" spans="1:41" s="24" customFormat="1" ht="15.75" customHeight="1" x14ac:dyDescent="0.35">
      <c r="A2303" s="36" t="s">
        <v>27</v>
      </c>
      <c r="B2303" s="36">
        <v>202509</v>
      </c>
      <c r="C2303" s="24" t="s">
        <v>736</v>
      </c>
      <c r="D2303" s="24" t="s">
        <v>119</v>
      </c>
      <c r="E2303" s="62">
        <v>45901</v>
      </c>
      <c r="F2303" s="62">
        <v>46265</v>
      </c>
      <c r="G2303" s="37" t="s">
        <v>2487</v>
      </c>
      <c r="H2303" s="36">
        <v>652563</v>
      </c>
      <c r="I2303" s="63">
        <v>23651</v>
      </c>
      <c r="J2303" s="24" t="s">
        <v>5208</v>
      </c>
      <c r="K2303" s="63">
        <f t="shared" si="637"/>
        <v>45901</v>
      </c>
      <c r="L2303" s="55">
        <f t="shared" si="638"/>
        <v>0.04</v>
      </c>
      <c r="M2303" s="76">
        <v>0.22500000000000001</v>
      </c>
      <c r="N2303" s="62">
        <v>45901</v>
      </c>
      <c r="O2303" s="62">
        <v>46265</v>
      </c>
      <c r="P2303" s="63"/>
      <c r="Q2303" s="63"/>
      <c r="R2303" s="78">
        <v>60</v>
      </c>
      <c r="S2303" s="63" t="str">
        <f>VLOOKUP(R2303,SA!$B$3:$C$11,2,1)</f>
        <v>56-65</v>
      </c>
      <c r="T2303" s="38" t="s">
        <v>97</v>
      </c>
      <c r="U2303" s="24" t="s">
        <v>5744</v>
      </c>
      <c r="V2303" s="24">
        <v>500000</v>
      </c>
      <c r="W2303" s="39">
        <f t="shared" si="639"/>
        <v>0</v>
      </c>
      <c r="X2303" s="29">
        <f t="shared" si="640"/>
        <v>0</v>
      </c>
      <c r="Y2303" s="40">
        <f t="shared" si="641"/>
        <v>365</v>
      </c>
      <c r="Z2303" s="38">
        <f t="shared" si="642"/>
        <v>46081</v>
      </c>
      <c r="AA2303" s="41">
        <f t="shared" si="643"/>
        <v>181</v>
      </c>
      <c r="AB2303" s="24" t="s">
        <v>113</v>
      </c>
      <c r="AC2303" s="41">
        <f t="shared" si="644"/>
        <v>13100.714</v>
      </c>
      <c r="AD2303" s="41">
        <v>1</v>
      </c>
      <c r="AE2303" s="72">
        <f>INDEX(SA!$C$2:$G$11,MATCH(Details!S2303,SA!$C$2:$C$11,0),MATCH(Details!V2303,SA!$C$2:$G$2,0))*Y2303/(F2303-E2303+1)</f>
        <v>11102.3</v>
      </c>
      <c r="AF2303" s="41">
        <f t="shared" si="645"/>
        <v>0</v>
      </c>
      <c r="AG2303" s="41">
        <f t="shared" si="646"/>
        <v>0</v>
      </c>
      <c r="AH2303" s="41">
        <f t="shared" si="647"/>
        <v>1998.4139999999998</v>
      </c>
      <c r="AI2303" s="60">
        <f t="shared" si="648"/>
        <v>444.09199999999998</v>
      </c>
      <c r="AJ2303" s="60">
        <f t="shared" si="649"/>
        <v>2498.0174999999999</v>
      </c>
      <c r="AK2303" s="60">
        <f t="shared" si="650"/>
        <v>5505.5241095890406</v>
      </c>
      <c r="AL2303" s="60">
        <f t="shared" si="651"/>
        <v>4046.5602205479449</v>
      </c>
      <c r="AM2303" s="41">
        <f t="shared" si="652"/>
        <v>4113.6302794520543</v>
      </c>
      <c r="AN2303" s="42">
        <f t="shared" si="653"/>
        <v>45715</v>
      </c>
      <c r="AO2303" s="43">
        <f t="shared" si="654"/>
        <v>11102.3</v>
      </c>
    </row>
    <row r="2304" spans="1:41" s="24" customFormat="1" ht="15.75" customHeight="1" x14ac:dyDescent="0.35">
      <c r="A2304" s="36" t="s">
        <v>27</v>
      </c>
      <c r="B2304" s="36">
        <v>202509</v>
      </c>
      <c r="C2304" s="24" t="s">
        <v>736</v>
      </c>
      <c r="D2304" s="24" t="s">
        <v>119</v>
      </c>
      <c r="E2304" s="62">
        <v>45901</v>
      </c>
      <c r="F2304" s="62">
        <v>46265</v>
      </c>
      <c r="G2304" s="37" t="s">
        <v>641</v>
      </c>
      <c r="H2304" s="36">
        <v>652563</v>
      </c>
      <c r="I2304" s="63">
        <v>35610</v>
      </c>
      <c r="J2304" s="24" t="s">
        <v>5209</v>
      </c>
      <c r="K2304" s="63">
        <f t="shared" si="637"/>
        <v>45901</v>
      </c>
      <c r="L2304" s="55">
        <f t="shared" si="638"/>
        <v>0.04</v>
      </c>
      <c r="M2304" s="76">
        <v>0.22500000000000001</v>
      </c>
      <c r="N2304" s="62">
        <v>45901</v>
      </c>
      <c r="O2304" s="62">
        <v>46265</v>
      </c>
      <c r="P2304" s="63"/>
      <c r="Q2304" s="63"/>
      <c r="R2304" s="78">
        <v>28</v>
      </c>
      <c r="S2304" s="63" t="str">
        <f>VLOOKUP(R2304,SA!$B$3:$C$11,2,1)</f>
        <v>26-35</v>
      </c>
      <c r="T2304" s="38" t="s">
        <v>97</v>
      </c>
      <c r="U2304" s="24" t="s">
        <v>56</v>
      </c>
      <c r="V2304" s="24">
        <v>500000</v>
      </c>
      <c r="W2304" s="39">
        <f t="shared" si="639"/>
        <v>500000</v>
      </c>
      <c r="X2304" s="29">
        <f t="shared" si="640"/>
        <v>1</v>
      </c>
      <c r="Y2304" s="40">
        <f t="shared" si="641"/>
        <v>365</v>
      </c>
      <c r="Z2304" s="38">
        <f t="shared" si="642"/>
        <v>46081</v>
      </c>
      <c r="AA2304" s="41">
        <f t="shared" si="643"/>
        <v>181</v>
      </c>
      <c r="AB2304" s="24" t="s">
        <v>113</v>
      </c>
      <c r="AC2304" s="41">
        <f t="shared" si="644"/>
        <v>4986.3141999999998</v>
      </c>
      <c r="AD2304" s="41">
        <v>1</v>
      </c>
      <c r="AE2304" s="72">
        <f>INDEX(SA!$C$2:$G$11,MATCH(Details!S2304,SA!$C$2:$C$11,0),MATCH(Details!V2304,SA!$C$2:$G$2,0))*Y2304/(F2304-E2304+1)</f>
        <v>4225.6899999999996</v>
      </c>
      <c r="AF2304" s="41">
        <f t="shared" si="645"/>
        <v>0</v>
      </c>
      <c r="AG2304" s="41">
        <f t="shared" si="646"/>
        <v>0</v>
      </c>
      <c r="AH2304" s="41">
        <f t="shared" si="647"/>
        <v>760.62419999999986</v>
      </c>
      <c r="AI2304" s="60">
        <f t="shared" si="648"/>
        <v>169.02759999999998</v>
      </c>
      <c r="AJ2304" s="60">
        <f t="shared" si="649"/>
        <v>950.78024999999991</v>
      </c>
      <c r="AK2304" s="60">
        <f t="shared" si="650"/>
        <v>2095.479150684931</v>
      </c>
      <c r="AL2304" s="60">
        <f t="shared" si="651"/>
        <v>1540.1771757534243</v>
      </c>
      <c r="AM2304" s="41">
        <f t="shared" si="652"/>
        <v>1565.7049742465756</v>
      </c>
      <c r="AN2304" s="42">
        <f t="shared" si="653"/>
        <v>45715</v>
      </c>
      <c r="AO2304" s="43">
        <f t="shared" si="654"/>
        <v>4225.6899999999996</v>
      </c>
    </row>
    <row r="2305" spans="1:41" s="24" customFormat="1" ht="15.75" customHeight="1" x14ac:dyDescent="0.35">
      <c r="A2305" s="36" t="s">
        <v>27</v>
      </c>
      <c r="B2305" s="36">
        <v>202509</v>
      </c>
      <c r="C2305" s="24" t="s">
        <v>736</v>
      </c>
      <c r="D2305" s="24" t="s">
        <v>119</v>
      </c>
      <c r="E2305" s="62">
        <v>45901</v>
      </c>
      <c r="F2305" s="62">
        <v>46265</v>
      </c>
      <c r="G2305" s="37" t="s">
        <v>2488</v>
      </c>
      <c r="H2305" s="36">
        <v>652565</v>
      </c>
      <c r="I2305" s="63">
        <v>21570</v>
      </c>
      <c r="J2305" s="24" t="s">
        <v>5210</v>
      </c>
      <c r="K2305" s="63">
        <f t="shared" si="637"/>
        <v>45901</v>
      </c>
      <c r="L2305" s="55">
        <f t="shared" si="638"/>
        <v>0.04</v>
      </c>
      <c r="M2305" s="76">
        <v>0.22500000000000001</v>
      </c>
      <c r="N2305" s="62">
        <v>45901</v>
      </c>
      <c r="O2305" s="62">
        <v>46265</v>
      </c>
      <c r="P2305" s="63"/>
      <c r="Q2305" s="63"/>
      <c r="R2305" s="78">
        <v>66</v>
      </c>
      <c r="S2305" s="63" t="str">
        <f>VLOOKUP(R2305,SA!$B$3:$C$11,2,1)</f>
        <v>66-70</v>
      </c>
      <c r="T2305" s="38" t="s">
        <v>97</v>
      </c>
      <c r="U2305" s="24" t="s">
        <v>5744</v>
      </c>
      <c r="V2305" s="24">
        <v>400000</v>
      </c>
      <c r="W2305" s="39">
        <f t="shared" si="639"/>
        <v>0</v>
      </c>
      <c r="X2305" s="29">
        <f t="shared" si="640"/>
        <v>0</v>
      </c>
      <c r="Y2305" s="40">
        <f t="shared" si="641"/>
        <v>365</v>
      </c>
      <c r="Z2305" s="38">
        <f t="shared" si="642"/>
        <v>46081</v>
      </c>
      <c r="AA2305" s="41">
        <f t="shared" si="643"/>
        <v>181</v>
      </c>
      <c r="AB2305" s="24" t="s">
        <v>113</v>
      </c>
      <c r="AC2305" s="41">
        <f t="shared" si="644"/>
        <v>17021.971999999998</v>
      </c>
      <c r="AD2305" s="41">
        <v>1</v>
      </c>
      <c r="AE2305" s="72">
        <f>INDEX(SA!$C$2:$G$11,MATCH(Details!S2305,SA!$C$2:$C$11,0),MATCH(Details!V2305,SA!$C$2:$G$2,0))*Y2305/(F2305-E2305+1)</f>
        <v>14425.4</v>
      </c>
      <c r="AF2305" s="41">
        <f t="shared" si="645"/>
        <v>0</v>
      </c>
      <c r="AG2305" s="41">
        <f t="shared" si="646"/>
        <v>0</v>
      </c>
      <c r="AH2305" s="41">
        <f t="shared" si="647"/>
        <v>2596.5719999999997</v>
      </c>
      <c r="AI2305" s="60">
        <f t="shared" si="648"/>
        <v>577.01599999999996</v>
      </c>
      <c r="AJ2305" s="60">
        <f t="shared" si="649"/>
        <v>3245.7150000000001</v>
      </c>
      <c r="AK2305" s="60">
        <f t="shared" si="650"/>
        <v>7153.4175342465751</v>
      </c>
      <c r="AL2305" s="60">
        <f t="shared" si="651"/>
        <v>5257.7618876712322</v>
      </c>
      <c r="AM2305" s="41">
        <f t="shared" si="652"/>
        <v>5344.9071123287686</v>
      </c>
      <c r="AN2305" s="42">
        <f t="shared" si="653"/>
        <v>45715</v>
      </c>
      <c r="AO2305" s="43">
        <f t="shared" si="654"/>
        <v>14425.4</v>
      </c>
    </row>
    <row r="2306" spans="1:41" s="24" customFormat="1" ht="15.75" customHeight="1" x14ac:dyDescent="0.35">
      <c r="A2306" s="36" t="s">
        <v>27</v>
      </c>
      <c r="B2306" s="36">
        <v>202509</v>
      </c>
      <c r="C2306" s="24" t="s">
        <v>736</v>
      </c>
      <c r="D2306" s="24" t="s">
        <v>119</v>
      </c>
      <c r="E2306" s="62">
        <v>45901</v>
      </c>
      <c r="F2306" s="62">
        <v>46265</v>
      </c>
      <c r="G2306" s="37" t="s">
        <v>2489</v>
      </c>
      <c r="H2306" s="36">
        <v>652565</v>
      </c>
      <c r="I2306" s="63">
        <v>25173</v>
      </c>
      <c r="J2306" s="24" t="s">
        <v>5211</v>
      </c>
      <c r="K2306" s="63">
        <f t="shared" si="637"/>
        <v>45901</v>
      </c>
      <c r="L2306" s="55">
        <f t="shared" si="638"/>
        <v>0.04</v>
      </c>
      <c r="M2306" s="76">
        <v>0.22500000000000001</v>
      </c>
      <c r="N2306" s="62">
        <v>45901</v>
      </c>
      <c r="O2306" s="62">
        <v>46265</v>
      </c>
      <c r="P2306" s="63"/>
      <c r="Q2306" s="63"/>
      <c r="R2306" s="78">
        <v>56</v>
      </c>
      <c r="S2306" s="63" t="str">
        <f>VLOOKUP(R2306,SA!$B$3:$C$11,2,1)</f>
        <v>56-65</v>
      </c>
      <c r="T2306" s="38" t="s">
        <v>98</v>
      </c>
      <c r="U2306" s="24" t="s">
        <v>5747</v>
      </c>
      <c r="V2306" s="24">
        <v>400000</v>
      </c>
      <c r="W2306" s="39">
        <f t="shared" si="639"/>
        <v>0</v>
      </c>
      <c r="X2306" s="29">
        <f t="shared" si="640"/>
        <v>0</v>
      </c>
      <c r="Y2306" s="40">
        <f t="shared" si="641"/>
        <v>365</v>
      </c>
      <c r="Z2306" s="38">
        <f t="shared" si="642"/>
        <v>46081</v>
      </c>
      <c r="AA2306" s="41">
        <f t="shared" si="643"/>
        <v>181</v>
      </c>
      <c r="AB2306" s="24" t="s">
        <v>113</v>
      </c>
      <c r="AC2306" s="41">
        <f t="shared" si="644"/>
        <v>11909.7282</v>
      </c>
      <c r="AD2306" s="41">
        <v>1</v>
      </c>
      <c r="AE2306" s="72">
        <f>INDEX(SA!$C$2:$G$11,MATCH(Details!S2306,SA!$C$2:$C$11,0),MATCH(Details!V2306,SA!$C$2:$G$2,0))*Y2306/(F2306-E2306+1)</f>
        <v>10092.99</v>
      </c>
      <c r="AF2306" s="41">
        <f t="shared" si="645"/>
        <v>0</v>
      </c>
      <c r="AG2306" s="41">
        <f t="shared" si="646"/>
        <v>0</v>
      </c>
      <c r="AH2306" s="41">
        <f t="shared" si="647"/>
        <v>1816.7382</v>
      </c>
      <c r="AI2306" s="60">
        <f t="shared" si="648"/>
        <v>403.71960000000001</v>
      </c>
      <c r="AJ2306" s="60">
        <f t="shared" si="649"/>
        <v>2270.9227500000002</v>
      </c>
      <c r="AK2306" s="60">
        <f t="shared" si="650"/>
        <v>5005.0169589041097</v>
      </c>
      <c r="AL2306" s="60">
        <f t="shared" si="651"/>
        <v>3678.6874647945206</v>
      </c>
      <c r="AM2306" s="41">
        <f t="shared" si="652"/>
        <v>3739.6601852054787</v>
      </c>
      <c r="AN2306" s="42">
        <f t="shared" si="653"/>
        <v>45715</v>
      </c>
      <c r="AO2306" s="43">
        <f t="shared" si="654"/>
        <v>10092.99</v>
      </c>
    </row>
    <row r="2307" spans="1:41" s="24" customFormat="1" ht="15.75" customHeight="1" x14ac:dyDescent="0.35">
      <c r="A2307" s="36" t="s">
        <v>27</v>
      </c>
      <c r="B2307" s="36">
        <v>202509</v>
      </c>
      <c r="C2307" s="24" t="s">
        <v>736</v>
      </c>
      <c r="D2307" s="24" t="s">
        <v>119</v>
      </c>
      <c r="E2307" s="62">
        <v>45901</v>
      </c>
      <c r="F2307" s="62">
        <v>46265</v>
      </c>
      <c r="G2307" s="37" t="s">
        <v>656</v>
      </c>
      <c r="H2307" s="36">
        <v>652565</v>
      </c>
      <c r="I2307" s="63">
        <v>35028</v>
      </c>
      <c r="J2307" s="24" t="s">
        <v>5212</v>
      </c>
      <c r="K2307" s="63">
        <f t="shared" si="637"/>
        <v>45901</v>
      </c>
      <c r="L2307" s="55">
        <f t="shared" si="638"/>
        <v>0.04</v>
      </c>
      <c r="M2307" s="76">
        <v>0.22500000000000001</v>
      </c>
      <c r="N2307" s="62">
        <v>45901</v>
      </c>
      <c r="O2307" s="62">
        <v>46265</v>
      </c>
      <c r="P2307" s="63"/>
      <c r="Q2307" s="63"/>
      <c r="R2307" s="78">
        <v>29</v>
      </c>
      <c r="S2307" s="63" t="str">
        <f>VLOOKUP(R2307,SA!$B$3:$C$11,2,1)</f>
        <v>26-35</v>
      </c>
      <c r="T2307" s="38" t="s">
        <v>97</v>
      </c>
      <c r="U2307" s="24" t="s">
        <v>56</v>
      </c>
      <c r="V2307" s="24">
        <v>400000</v>
      </c>
      <c r="W2307" s="39">
        <f t="shared" si="639"/>
        <v>400000</v>
      </c>
      <c r="X2307" s="29">
        <f t="shared" si="640"/>
        <v>1</v>
      </c>
      <c r="Y2307" s="40">
        <f t="shared" si="641"/>
        <v>365</v>
      </c>
      <c r="Z2307" s="38">
        <f t="shared" si="642"/>
        <v>46081</v>
      </c>
      <c r="AA2307" s="41">
        <f t="shared" si="643"/>
        <v>181</v>
      </c>
      <c r="AB2307" s="24" t="s">
        <v>113</v>
      </c>
      <c r="AC2307" s="41">
        <f t="shared" si="644"/>
        <v>4533.0290000000005</v>
      </c>
      <c r="AD2307" s="41">
        <v>1</v>
      </c>
      <c r="AE2307" s="72">
        <f>INDEX(SA!$C$2:$G$11,MATCH(Details!S2307,SA!$C$2:$C$11,0),MATCH(Details!V2307,SA!$C$2:$G$2,0))*Y2307/(F2307-E2307+1)</f>
        <v>3841.55</v>
      </c>
      <c r="AF2307" s="41">
        <f t="shared" si="645"/>
        <v>0</v>
      </c>
      <c r="AG2307" s="41">
        <f t="shared" si="646"/>
        <v>0</v>
      </c>
      <c r="AH2307" s="41">
        <f t="shared" si="647"/>
        <v>691.47900000000004</v>
      </c>
      <c r="AI2307" s="60">
        <f t="shared" si="648"/>
        <v>153.66200000000001</v>
      </c>
      <c r="AJ2307" s="60">
        <f t="shared" si="649"/>
        <v>864.34875000000011</v>
      </c>
      <c r="AK2307" s="60">
        <f t="shared" si="650"/>
        <v>1904.9878082191783</v>
      </c>
      <c r="AL2307" s="60">
        <f t="shared" si="651"/>
        <v>1400.1660390410959</v>
      </c>
      <c r="AM2307" s="41">
        <f t="shared" si="652"/>
        <v>1423.3732109589046</v>
      </c>
      <c r="AN2307" s="42">
        <f t="shared" si="653"/>
        <v>45715</v>
      </c>
      <c r="AO2307" s="43">
        <f t="shared" si="654"/>
        <v>3841.55</v>
      </c>
    </row>
    <row r="2308" spans="1:41" s="24" customFormat="1" ht="15.75" customHeight="1" x14ac:dyDescent="0.35">
      <c r="A2308" s="36" t="s">
        <v>27</v>
      </c>
      <c r="B2308" s="36">
        <v>202509</v>
      </c>
      <c r="C2308" s="24" t="s">
        <v>736</v>
      </c>
      <c r="D2308" s="24" t="s">
        <v>119</v>
      </c>
      <c r="E2308" s="62">
        <v>45901</v>
      </c>
      <c r="F2308" s="62">
        <v>46265</v>
      </c>
      <c r="G2308" s="37" t="s">
        <v>2490</v>
      </c>
      <c r="H2308" s="36">
        <v>652566</v>
      </c>
      <c r="I2308" s="63">
        <v>41583</v>
      </c>
      <c r="J2308" s="24" t="s">
        <v>5213</v>
      </c>
      <c r="K2308" s="63">
        <f t="shared" ref="K2308:K2371" si="655">N2308</f>
        <v>45901</v>
      </c>
      <c r="L2308" s="55">
        <f t="shared" ref="L2308:L2371" si="656">IF(K2308&gt;=DATE(2022,4,1),4%,5%)</f>
        <v>0.04</v>
      </c>
      <c r="M2308" s="76">
        <v>0.22500000000000001</v>
      </c>
      <c r="N2308" s="62">
        <v>45901</v>
      </c>
      <c r="O2308" s="62">
        <v>46265</v>
      </c>
      <c r="P2308" s="63"/>
      <c r="Q2308" s="63"/>
      <c r="R2308" s="78">
        <v>11</v>
      </c>
      <c r="S2308" s="63" t="str">
        <f>VLOOKUP(R2308,SA!$B$3:$C$11,2,1)</f>
        <v>0-25</v>
      </c>
      <c r="T2308" s="38" t="s">
        <v>97</v>
      </c>
      <c r="U2308" s="24" t="s">
        <v>5745</v>
      </c>
      <c r="V2308" s="24">
        <v>500000</v>
      </c>
      <c r="W2308" s="39">
        <f t="shared" ref="W2308:W2371" si="657">IF(U2308="self",V2308,0)</f>
        <v>0</v>
      </c>
      <c r="X2308" s="29">
        <f t="shared" ref="X2308:X2371" si="658">IF(U2308="self",1,0)</f>
        <v>0</v>
      </c>
      <c r="Y2308" s="40">
        <f t="shared" ref="Y2308:Y2371" si="659">O2308-N2308+1</f>
        <v>365</v>
      </c>
      <c r="Z2308" s="38">
        <f t="shared" ref="Z2308:Z2371" si="660">$Z$1</f>
        <v>46081</v>
      </c>
      <c r="AA2308" s="41">
        <f t="shared" ref="AA2308:AA2371" si="661">IF(MIN((Z2308-N2308)+1,Y2308)&lt;0,0,MIN((Z2308-N2308)+1,Y2308))</f>
        <v>181</v>
      </c>
      <c r="AB2308" s="24" t="s">
        <v>113</v>
      </c>
      <c r="AC2308" s="41">
        <f t="shared" ref="AC2308:AC2371" si="662">AE2308+AF2308+AG2308+AH2308</f>
        <v>4448.2106000000003</v>
      </c>
      <c r="AD2308" s="41">
        <v>1</v>
      </c>
      <c r="AE2308" s="72">
        <f>INDEX(SA!$C$2:$G$11,MATCH(Details!S2308,SA!$C$2:$C$11,0),MATCH(Details!V2308,SA!$C$2:$G$2,0))*Y2308/(F2308-E2308+1)</f>
        <v>3769.67</v>
      </c>
      <c r="AF2308" s="41">
        <f t="shared" ref="AF2308:AF2371" si="663">IF(AB2308="Karnataka",AE2308*9%,0)</f>
        <v>0</v>
      </c>
      <c r="AG2308" s="41">
        <f t="shared" ref="AG2308:AG2371" si="664">IF(AB2308="Karnataka",AE2308*9%,0)</f>
        <v>0</v>
      </c>
      <c r="AH2308" s="41">
        <f t="shared" ref="AH2308:AH2371" si="665">IF(AF2308+AG2308&gt;0,0,AE2308*18%)</f>
        <v>678.54060000000004</v>
      </c>
      <c r="AI2308" s="60">
        <f t="shared" ref="AI2308:AI2371" si="666">AE2308*L2308</f>
        <v>150.7868</v>
      </c>
      <c r="AJ2308" s="60">
        <f t="shared" ref="AJ2308:AJ2371" si="667">$AE2308*M2308</f>
        <v>848.17574999999999</v>
      </c>
      <c r="AK2308" s="60">
        <f t="shared" ref="AK2308:AK2371" si="668">(AE2308)*AA2308/Y2308</f>
        <v>1869.3432054794521</v>
      </c>
      <c r="AL2308" s="60">
        <f t="shared" ref="AL2308:AL2371" si="669">AK2308*(1-L2308-M2308)</f>
        <v>1373.9672560273973</v>
      </c>
      <c r="AM2308" s="41">
        <f t="shared" ref="AM2308:AM2371" si="670">AE2308-AI2308-AL2308-AJ2308</f>
        <v>1396.7401939726028</v>
      </c>
      <c r="AN2308" s="42">
        <f t="shared" ref="AN2308:AN2371" si="671">Z2308-366</f>
        <v>45715</v>
      </c>
      <c r="AO2308" s="43">
        <f t="shared" ref="AO2308:AO2371" si="672">IF(AND(O2308&gt;Z2308,N2308&gt;AN2308),AE2308,0)</f>
        <v>3769.67</v>
      </c>
    </row>
    <row r="2309" spans="1:41" s="24" customFormat="1" ht="15.75" customHeight="1" x14ac:dyDescent="0.35">
      <c r="A2309" s="36" t="s">
        <v>27</v>
      </c>
      <c r="B2309" s="36">
        <v>202509</v>
      </c>
      <c r="C2309" s="24" t="s">
        <v>736</v>
      </c>
      <c r="D2309" s="24" t="s">
        <v>119</v>
      </c>
      <c r="E2309" s="62">
        <v>45901</v>
      </c>
      <c r="F2309" s="62">
        <v>46265</v>
      </c>
      <c r="G2309" s="37" t="s">
        <v>2491</v>
      </c>
      <c r="H2309" s="36">
        <v>652566</v>
      </c>
      <c r="I2309" s="63">
        <v>40129</v>
      </c>
      <c r="J2309" s="24" t="s">
        <v>5214</v>
      </c>
      <c r="K2309" s="63">
        <f t="shared" si="655"/>
        <v>45901</v>
      </c>
      <c r="L2309" s="55">
        <f t="shared" si="656"/>
        <v>0.04</v>
      </c>
      <c r="M2309" s="76">
        <v>0.22500000000000001</v>
      </c>
      <c r="N2309" s="62">
        <v>45901</v>
      </c>
      <c r="O2309" s="62">
        <v>46265</v>
      </c>
      <c r="P2309" s="63"/>
      <c r="Q2309" s="63"/>
      <c r="R2309" s="78">
        <v>15</v>
      </c>
      <c r="S2309" s="63" t="str">
        <f>VLOOKUP(R2309,SA!$B$3:$C$11,2,1)</f>
        <v>0-25</v>
      </c>
      <c r="T2309" s="38" t="s">
        <v>98</v>
      </c>
      <c r="U2309" s="24" t="s">
        <v>5746</v>
      </c>
      <c r="V2309" s="24">
        <v>500000</v>
      </c>
      <c r="W2309" s="39">
        <f t="shared" si="657"/>
        <v>0</v>
      </c>
      <c r="X2309" s="29">
        <f t="shared" si="658"/>
        <v>0</v>
      </c>
      <c r="Y2309" s="40">
        <f t="shared" si="659"/>
        <v>365</v>
      </c>
      <c r="Z2309" s="38">
        <f t="shared" si="660"/>
        <v>46081</v>
      </c>
      <c r="AA2309" s="41">
        <f t="shared" si="661"/>
        <v>181</v>
      </c>
      <c r="AB2309" s="24" t="s">
        <v>113</v>
      </c>
      <c r="AC2309" s="41">
        <f t="shared" si="662"/>
        <v>4448.2106000000003</v>
      </c>
      <c r="AD2309" s="41">
        <v>1</v>
      </c>
      <c r="AE2309" s="72">
        <f>INDEX(SA!$C$2:$G$11,MATCH(Details!S2309,SA!$C$2:$C$11,0),MATCH(Details!V2309,SA!$C$2:$G$2,0))*Y2309/(F2309-E2309+1)</f>
        <v>3769.67</v>
      </c>
      <c r="AF2309" s="41">
        <f t="shared" si="663"/>
        <v>0</v>
      </c>
      <c r="AG2309" s="41">
        <f t="shared" si="664"/>
        <v>0</v>
      </c>
      <c r="AH2309" s="41">
        <f t="shared" si="665"/>
        <v>678.54060000000004</v>
      </c>
      <c r="AI2309" s="60">
        <f t="shared" si="666"/>
        <v>150.7868</v>
      </c>
      <c r="AJ2309" s="60">
        <f t="shared" si="667"/>
        <v>848.17574999999999</v>
      </c>
      <c r="AK2309" s="60">
        <f t="shared" si="668"/>
        <v>1869.3432054794521</v>
      </c>
      <c r="AL2309" s="60">
        <f t="shared" si="669"/>
        <v>1373.9672560273973</v>
      </c>
      <c r="AM2309" s="41">
        <f t="shared" si="670"/>
        <v>1396.7401939726028</v>
      </c>
      <c r="AN2309" s="42">
        <f t="shared" si="671"/>
        <v>45715</v>
      </c>
      <c r="AO2309" s="43">
        <f t="shared" si="672"/>
        <v>3769.67</v>
      </c>
    </row>
    <row r="2310" spans="1:41" s="24" customFormat="1" ht="15.75" customHeight="1" x14ac:dyDescent="0.35">
      <c r="A2310" s="36" t="s">
        <v>27</v>
      </c>
      <c r="B2310" s="36">
        <v>202509</v>
      </c>
      <c r="C2310" s="24" t="s">
        <v>736</v>
      </c>
      <c r="D2310" s="24" t="s">
        <v>119</v>
      </c>
      <c r="E2310" s="62">
        <v>45901</v>
      </c>
      <c r="F2310" s="62">
        <v>46265</v>
      </c>
      <c r="G2310" s="37" t="s">
        <v>2492</v>
      </c>
      <c r="H2310" s="36">
        <v>652566</v>
      </c>
      <c r="I2310" s="63">
        <v>17879</v>
      </c>
      <c r="J2310" s="24" t="s">
        <v>5215</v>
      </c>
      <c r="K2310" s="63">
        <f t="shared" si="655"/>
        <v>45901</v>
      </c>
      <c r="L2310" s="55">
        <f t="shared" si="656"/>
        <v>0.04</v>
      </c>
      <c r="M2310" s="76">
        <v>0.22500000000000001</v>
      </c>
      <c r="N2310" s="62">
        <v>45901</v>
      </c>
      <c r="O2310" s="62">
        <v>46265</v>
      </c>
      <c r="P2310" s="63"/>
      <c r="Q2310" s="63"/>
      <c r="R2310" s="78">
        <v>76</v>
      </c>
      <c r="S2310" s="63" t="str">
        <f>VLOOKUP(R2310,SA!$B$3:$C$11,2,1)</f>
        <v>76-80</v>
      </c>
      <c r="T2310" s="38" t="s">
        <v>98</v>
      </c>
      <c r="U2310" s="24" t="s">
        <v>5747</v>
      </c>
      <c r="V2310" s="24">
        <v>500000</v>
      </c>
      <c r="W2310" s="39">
        <f t="shared" si="657"/>
        <v>0</v>
      </c>
      <c r="X2310" s="29">
        <f t="shared" si="658"/>
        <v>0</v>
      </c>
      <c r="Y2310" s="40">
        <f t="shared" si="659"/>
        <v>365</v>
      </c>
      <c r="Z2310" s="38">
        <f t="shared" si="660"/>
        <v>46081</v>
      </c>
      <c r="AA2310" s="41">
        <f t="shared" si="661"/>
        <v>181</v>
      </c>
      <c r="AB2310" s="24" t="s">
        <v>113</v>
      </c>
      <c r="AC2310" s="41">
        <f t="shared" si="662"/>
        <v>29821.089800000002</v>
      </c>
      <c r="AD2310" s="41">
        <v>1</v>
      </c>
      <c r="AE2310" s="72">
        <f>INDEX(SA!$C$2:$G$11,MATCH(Details!S2310,SA!$C$2:$C$11,0),MATCH(Details!V2310,SA!$C$2:$G$2,0))*Y2310/(F2310-E2310+1)</f>
        <v>25272.11</v>
      </c>
      <c r="AF2310" s="41">
        <f t="shared" si="663"/>
        <v>0</v>
      </c>
      <c r="AG2310" s="41">
        <f t="shared" si="664"/>
        <v>0</v>
      </c>
      <c r="AH2310" s="41">
        <f t="shared" si="665"/>
        <v>4548.9798000000001</v>
      </c>
      <c r="AI2310" s="60">
        <f t="shared" si="666"/>
        <v>1010.8844</v>
      </c>
      <c r="AJ2310" s="60">
        <f t="shared" si="667"/>
        <v>5686.2247500000003</v>
      </c>
      <c r="AK2310" s="60">
        <f t="shared" si="668"/>
        <v>12532.197013698631</v>
      </c>
      <c r="AL2310" s="60">
        <f t="shared" si="669"/>
        <v>9211.1648050684944</v>
      </c>
      <c r="AM2310" s="41">
        <f t="shared" si="670"/>
        <v>9363.8360449315078</v>
      </c>
      <c r="AN2310" s="42">
        <f t="shared" si="671"/>
        <v>45715</v>
      </c>
      <c r="AO2310" s="43">
        <f t="shared" si="672"/>
        <v>25272.11</v>
      </c>
    </row>
    <row r="2311" spans="1:41" s="24" customFormat="1" ht="15.75" customHeight="1" x14ac:dyDescent="0.35">
      <c r="A2311" s="36" t="s">
        <v>27</v>
      </c>
      <c r="B2311" s="36">
        <v>202509</v>
      </c>
      <c r="C2311" s="24" t="s">
        <v>736</v>
      </c>
      <c r="D2311" s="24" t="s">
        <v>119</v>
      </c>
      <c r="E2311" s="62">
        <v>45901</v>
      </c>
      <c r="F2311" s="62">
        <v>46265</v>
      </c>
      <c r="G2311" s="37" t="s">
        <v>2493</v>
      </c>
      <c r="H2311" s="36">
        <v>652566</v>
      </c>
      <c r="I2311" s="63">
        <v>30315</v>
      </c>
      <c r="J2311" s="24" t="s">
        <v>5216</v>
      </c>
      <c r="K2311" s="63">
        <f t="shared" si="655"/>
        <v>45901</v>
      </c>
      <c r="L2311" s="55">
        <f t="shared" si="656"/>
        <v>0.04</v>
      </c>
      <c r="M2311" s="76">
        <v>0.22500000000000001</v>
      </c>
      <c r="N2311" s="62">
        <v>45901</v>
      </c>
      <c r="O2311" s="62">
        <v>46265</v>
      </c>
      <c r="P2311" s="63"/>
      <c r="Q2311" s="63"/>
      <c r="R2311" s="78">
        <v>42</v>
      </c>
      <c r="S2311" s="63" t="str">
        <f>VLOOKUP(R2311,SA!$B$3:$C$11,2,1)</f>
        <v>36-45</v>
      </c>
      <c r="T2311" s="38" t="s">
        <v>98</v>
      </c>
      <c r="U2311" s="24" t="s">
        <v>5743</v>
      </c>
      <c r="V2311" s="24">
        <v>500000</v>
      </c>
      <c r="W2311" s="39">
        <f t="shared" si="657"/>
        <v>0</v>
      </c>
      <c r="X2311" s="29">
        <f t="shared" si="658"/>
        <v>0</v>
      </c>
      <c r="Y2311" s="40">
        <f t="shared" si="659"/>
        <v>365</v>
      </c>
      <c r="Z2311" s="38">
        <f t="shared" si="660"/>
        <v>46081</v>
      </c>
      <c r="AA2311" s="41">
        <f t="shared" si="661"/>
        <v>181</v>
      </c>
      <c r="AB2311" s="24" t="s">
        <v>113</v>
      </c>
      <c r="AC2311" s="41">
        <f t="shared" si="662"/>
        <v>6046.1902</v>
      </c>
      <c r="AD2311" s="41">
        <v>1</v>
      </c>
      <c r="AE2311" s="72">
        <f>INDEX(SA!$C$2:$G$11,MATCH(Details!S2311,SA!$C$2:$C$11,0),MATCH(Details!V2311,SA!$C$2:$G$2,0))*Y2311/(F2311-E2311+1)</f>
        <v>5123.8900000000003</v>
      </c>
      <c r="AF2311" s="41">
        <f t="shared" si="663"/>
        <v>0</v>
      </c>
      <c r="AG2311" s="41">
        <f t="shared" si="664"/>
        <v>0</v>
      </c>
      <c r="AH2311" s="41">
        <f t="shared" si="665"/>
        <v>922.30020000000002</v>
      </c>
      <c r="AI2311" s="60">
        <f t="shared" si="666"/>
        <v>204.9556</v>
      </c>
      <c r="AJ2311" s="60">
        <f t="shared" si="667"/>
        <v>1152.8752500000001</v>
      </c>
      <c r="AK2311" s="60">
        <f t="shared" si="668"/>
        <v>2540.8879178082193</v>
      </c>
      <c r="AL2311" s="60">
        <f t="shared" si="669"/>
        <v>1867.5526195890411</v>
      </c>
      <c r="AM2311" s="41">
        <f t="shared" si="670"/>
        <v>1898.5065304109589</v>
      </c>
      <c r="AN2311" s="42">
        <f t="shared" si="671"/>
        <v>45715</v>
      </c>
      <c r="AO2311" s="43">
        <f t="shared" si="672"/>
        <v>5123.8900000000003</v>
      </c>
    </row>
    <row r="2312" spans="1:41" s="24" customFormat="1" ht="15.75" customHeight="1" x14ac:dyDescent="0.35">
      <c r="A2312" s="36" t="s">
        <v>27</v>
      </c>
      <c r="B2312" s="36">
        <v>202509</v>
      </c>
      <c r="C2312" s="24" t="s">
        <v>736</v>
      </c>
      <c r="D2312" s="24" t="s">
        <v>119</v>
      </c>
      <c r="E2312" s="62">
        <v>45901</v>
      </c>
      <c r="F2312" s="62">
        <v>46265</v>
      </c>
      <c r="G2312" s="37" t="s">
        <v>655</v>
      </c>
      <c r="H2312" s="36">
        <v>652566</v>
      </c>
      <c r="I2312" s="63">
        <v>28033</v>
      </c>
      <c r="J2312" s="24" t="s">
        <v>5217</v>
      </c>
      <c r="K2312" s="63">
        <f t="shared" si="655"/>
        <v>45901</v>
      </c>
      <c r="L2312" s="55">
        <f t="shared" si="656"/>
        <v>0.04</v>
      </c>
      <c r="M2312" s="76">
        <v>0.22500000000000001</v>
      </c>
      <c r="N2312" s="62">
        <v>45901</v>
      </c>
      <c r="O2312" s="62">
        <v>46265</v>
      </c>
      <c r="P2312" s="63"/>
      <c r="Q2312" s="63"/>
      <c r="R2312" s="78">
        <v>48</v>
      </c>
      <c r="S2312" s="63" t="str">
        <f>VLOOKUP(R2312,SA!$B$3:$C$11,2,1)</f>
        <v>46-55</v>
      </c>
      <c r="T2312" s="38" t="s">
        <v>97</v>
      </c>
      <c r="U2312" s="24" t="s">
        <v>56</v>
      </c>
      <c r="V2312" s="24">
        <v>500000</v>
      </c>
      <c r="W2312" s="39">
        <f t="shared" si="657"/>
        <v>500000</v>
      </c>
      <c r="X2312" s="29">
        <f t="shared" si="658"/>
        <v>1</v>
      </c>
      <c r="Y2312" s="40">
        <f t="shared" si="659"/>
        <v>365</v>
      </c>
      <c r="Z2312" s="38">
        <f t="shared" si="660"/>
        <v>46081</v>
      </c>
      <c r="AA2312" s="41">
        <f t="shared" si="661"/>
        <v>181</v>
      </c>
      <c r="AB2312" s="24" t="s">
        <v>113</v>
      </c>
      <c r="AC2312" s="41">
        <f t="shared" si="662"/>
        <v>8919.0417999999991</v>
      </c>
      <c r="AD2312" s="41">
        <v>1</v>
      </c>
      <c r="AE2312" s="72">
        <f>INDEX(SA!$C$2:$G$11,MATCH(Details!S2312,SA!$C$2:$C$11,0),MATCH(Details!V2312,SA!$C$2:$G$2,0))*Y2312/(F2312-E2312+1)</f>
        <v>7558.5099999999993</v>
      </c>
      <c r="AF2312" s="41">
        <f t="shared" si="663"/>
        <v>0</v>
      </c>
      <c r="AG2312" s="41">
        <f t="shared" si="664"/>
        <v>0</v>
      </c>
      <c r="AH2312" s="41">
        <f t="shared" si="665"/>
        <v>1360.5317999999997</v>
      </c>
      <c r="AI2312" s="60">
        <f t="shared" si="666"/>
        <v>302.34039999999999</v>
      </c>
      <c r="AJ2312" s="60">
        <f t="shared" si="667"/>
        <v>1700.6647499999999</v>
      </c>
      <c r="AK2312" s="60">
        <f t="shared" si="668"/>
        <v>3748.1926301369858</v>
      </c>
      <c r="AL2312" s="60">
        <f t="shared" si="669"/>
        <v>2754.9215831506845</v>
      </c>
      <c r="AM2312" s="41">
        <f t="shared" si="670"/>
        <v>2800.5832668493149</v>
      </c>
      <c r="AN2312" s="42">
        <f t="shared" si="671"/>
        <v>45715</v>
      </c>
      <c r="AO2312" s="43">
        <f t="shared" si="672"/>
        <v>7558.5099999999993</v>
      </c>
    </row>
    <row r="2313" spans="1:41" s="24" customFormat="1" ht="15.75" customHeight="1" x14ac:dyDescent="0.35">
      <c r="A2313" s="36" t="s">
        <v>27</v>
      </c>
      <c r="B2313" s="36">
        <v>202509</v>
      </c>
      <c r="C2313" s="24" t="s">
        <v>736</v>
      </c>
      <c r="D2313" s="24" t="s">
        <v>119</v>
      </c>
      <c r="E2313" s="62">
        <v>45901</v>
      </c>
      <c r="F2313" s="62">
        <v>46265</v>
      </c>
      <c r="G2313" s="37" t="s">
        <v>2494</v>
      </c>
      <c r="H2313" s="36">
        <v>652567</v>
      </c>
      <c r="I2313" s="63">
        <v>26531</v>
      </c>
      <c r="J2313" s="24" t="s">
        <v>5218</v>
      </c>
      <c r="K2313" s="63">
        <f t="shared" si="655"/>
        <v>45901</v>
      </c>
      <c r="L2313" s="55">
        <f t="shared" si="656"/>
        <v>0.04</v>
      </c>
      <c r="M2313" s="76">
        <v>0.22500000000000001</v>
      </c>
      <c r="N2313" s="62">
        <v>45901</v>
      </c>
      <c r="O2313" s="62">
        <v>46265</v>
      </c>
      <c r="P2313" s="63"/>
      <c r="Q2313" s="63"/>
      <c r="R2313" s="78">
        <v>53</v>
      </c>
      <c r="S2313" s="63" t="str">
        <f>VLOOKUP(R2313,SA!$B$3:$C$11,2,1)</f>
        <v>46-55</v>
      </c>
      <c r="T2313" s="38" t="s">
        <v>97</v>
      </c>
      <c r="U2313" s="24" t="s">
        <v>5744</v>
      </c>
      <c r="V2313" s="24">
        <v>400000</v>
      </c>
      <c r="W2313" s="39">
        <f t="shared" si="657"/>
        <v>0</v>
      </c>
      <c r="X2313" s="29">
        <f t="shared" si="658"/>
        <v>0</v>
      </c>
      <c r="Y2313" s="40">
        <f t="shared" si="659"/>
        <v>365</v>
      </c>
      <c r="Z2313" s="38">
        <f t="shared" si="660"/>
        <v>46081</v>
      </c>
      <c r="AA2313" s="41">
        <f t="shared" si="661"/>
        <v>181</v>
      </c>
      <c r="AB2313" s="24" t="s">
        <v>113</v>
      </c>
      <c r="AC2313" s="41">
        <f t="shared" si="662"/>
        <v>8108.2165999999997</v>
      </c>
      <c r="AD2313" s="41">
        <v>1</v>
      </c>
      <c r="AE2313" s="72">
        <f>INDEX(SA!$C$2:$G$11,MATCH(Details!S2313,SA!$C$2:$C$11,0),MATCH(Details!V2313,SA!$C$2:$G$2,0))*Y2313/(F2313-E2313+1)</f>
        <v>6871.37</v>
      </c>
      <c r="AF2313" s="41">
        <f t="shared" si="663"/>
        <v>0</v>
      </c>
      <c r="AG2313" s="41">
        <f t="shared" si="664"/>
        <v>0</v>
      </c>
      <c r="AH2313" s="41">
        <f t="shared" si="665"/>
        <v>1236.8465999999999</v>
      </c>
      <c r="AI2313" s="60">
        <f t="shared" si="666"/>
        <v>274.85480000000001</v>
      </c>
      <c r="AJ2313" s="60">
        <f t="shared" si="667"/>
        <v>1546.05825</v>
      </c>
      <c r="AK2313" s="60">
        <f t="shared" si="668"/>
        <v>3407.446493150685</v>
      </c>
      <c r="AL2313" s="60">
        <f t="shared" si="669"/>
        <v>2504.4731724657536</v>
      </c>
      <c r="AM2313" s="41">
        <f t="shared" si="670"/>
        <v>2545.9837775342462</v>
      </c>
      <c r="AN2313" s="42">
        <f t="shared" si="671"/>
        <v>45715</v>
      </c>
      <c r="AO2313" s="43">
        <f t="shared" si="672"/>
        <v>6871.37</v>
      </c>
    </row>
    <row r="2314" spans="1:41" s="24" customFormat="1" ht="15.75" customHeight="1" x14ac:dyDescent="0.35">
      <c r="A2314" s="36" t="s">
        <v>27</v>
      </c>
      <c r="B2314" s="36">
        <v>202509</v>
      </c>
      <c r="C2314" s="24" t="s">
        <v>736</v>
      </c>
      <c r="D2314" s="24" t="s">
        <v>119</v>
      </c>
      <c r="E2314" s="62">
        <v>45901</v>
      </c>
      <c r="F2314" s="62">
        <v>46265</v>
      </c>
      <c r="G2314" s="37" t="s">
        <v>2495</v>
      </c>
      <c r="H2314" s="36">
        <v>652567</v>
      </c>
      <c r="I2314" s="63">
        <v>29281</v>
      </c>
      <c r="J2314" s="24" t="s">
        <v>5219</v>
      </c>
      <c r="K2314" s="63">
        <f t="shared" si="655"/>
        <v>45901</v>
      </c>
      <c r="L2314" s="55">
        <f t="shared" si="656"/>
        <v>0.04</v>
      </c>
      <c r="M2314" s="76">
        <v>0.22500000000000001</v>
      </c>
      <c r="N2314" s="62">
        <v>45901</v>
      </c>
      <c r="O2314" s="62">
        <v>46265</v>
      </c>
      <c r="P2314" s="63"/>
      <c r="Q2314" s="63"/>
      <c r="R2314" s="78">
        <v>45</v>
      </c>
      <c r="S2314" s="63" t="str">
        <f>VLOOKUP(R2314,SA!$B$3:$C$11,2,1)</f>
        <v>36-45</v>
      </c>
      <c r="T2314" s="38" t="s">
        <v>98</v>
      </c>
      <c r="U2314" s="24" t="s">
        <v>5747</v>
      </c>
      <c r="V2314" s="24">
        <v>400000</v>
      </c>
      <c r="W2314" s="39">
        <f t="shared" si="657"/>
        <v>0</v>
      </c>
      <c r="X2314" s="29">
        <f t="shared" si="658"/>
        <v>0</v>
      </c>
      <c r="Y2314" s="40">
        <f t="shared" si="659"/>
        <v>365</v>
      </c>
      <c r="Z2314" s="38">
        <f t="shared" si="660"/>
        <v>46081</v>
      </c>
      <c r="AA2314" s="41">
        <f t="shared" si="661"/>
        <v>181</v>
      </c>
      <c r="AB2314" s="24" t="s">
        <v>113</v>
      </c>
      <c r="AC2314" s="41">
        <f t="shared" si="662"/>
        <v>5496.5225999999993</v>
      </c>
      <c r="AD2314" s="41">
        <v>1</v>
      </c>
      <c r="AE2314" s="72">
        <f>INDEX(SA!$C$2:$G$11,MATCH(Details!S2314,SA!$C$2:$C$11,0),MATCH(Details!V2314,SA!$C$2:$G$2,0))*Y2314/(F2314-E2314+1)</f>
        <v>4658.07</v>
      </c>
      <c r="AF2314" s="41">
        <f t="shared" si="663"/>
        <v>0</v>
      </c>
      <c r="AG2314" s="41">
        <f t="shared" si="664"/>
        <v>0</v>
      </c>
      <c r="AH2314" s="41">
        <f t="shared" si="665"/>
        <v>838.45259999999996</v>
      </c>
      <c r="AI2314" s="60">
        <f t="shared" si="666"/>
        <v>186.3228</v>
      </c>
      <c r="AJ2314" s="60">
        <f t="shared" si="667"/>
        <v>1048.06575</v>
      </c>
      <c r="AK2314" s="60">
        <f t="shared" si="668"/>
        <v>2309.8922465753421</v>
      </c>
      <c r="AL2314" s="60">
        <f t="shared" si="669"/>
        <v>1697.7708012328765</v>
      </c>
      <c r="AM2314" s="41">
        <f t="shared" si="670"/>
        <v>1725.9106487671231</v>
      </c>
      <c r="AN2314" s="42">
        <f t="shared" si="671"/>
        <v>45715</v>
      </c>
      <c r="AO2314" s="43">
        <f t="shared" si="672"/>
        <v>4658.07</v>
      </c>
    </row>
    <row r="2315" spans="1:41" s="24" customFormat="1" ht="15.75" customHeight="1" x14ac:dyDescent="0.35">
      <c r="A2315" s="36" t="s">
        <v>27</v>
      </c>
      <c r="B2315" s="36">
        <v>202509</v>
      </c>
      <c r="C2315" s="24" t="s">
        <v>736</v>
      </c>
      <c r="D2315" s="24" t="s">
        <v>119</v>
      </c>
      <c r="E2315" s="62">
        <v>45901</v>
      </c>
      <c r="F2315" s="62">
        <v>46265</v>
      </c>
      <c r="G2315" s="37" t="s">
        <v>658</v>
      </c>
      <c r="H2315" s="36">
        <v>652567</v>
      </c>
      <c r="I2315" s="63">
        <v>37402</v>
      </c>
      <c r="J2315" s="24" t="s">
        <v>5220</v>
      </c>
      <c r="K2315" s="63">
        <f t="shared" si="655"/>
        <v>45901</v>
      </c>
      <c r="L2315" s="55">
        <f t="shared" si="656"/>
        <v>0.04</v>
      </c>
      <c r="M2315" s="76">
        <v>0.22500000000000001</v>
      </c>
      <c r="N2315" s="62">
        <v>45901</v>
      </c>
      <c r="O2315" s="62">
        <v>46265</v>
      </c>
      <c r="P2315" s="63"/>
      <c r="Q2315" s="63"/>
      <c r="R2315" s="78">
        <v>23</v>
      </c>
      <c r="S2315" s="63" t="str">
        <f>VLOOKUP(R2315,SA!$B$3:$C$11,2,1)</f>
        <v>0-25</v>
      </c>
      <c r="T2315" s="38" t="s">
        <v>97</v>
      </c>
      <c r="U2315" s="24" t="s">
        <v>56</v>
      </c>
      <c r="V2315" s="24">
        <v>400000</v>
      </c>
      <c r="W2315" s="39">
        <f t="shared" si="657"/>
        <v>400000</v>
      </c>
      <c r="X2315" s="29">
        <f t="shared" si="658"/>
        <v>1</v>
      </c>
      <c r="Y2315" s="40">
        <f t="shared" si="659"/>
        <v>365</v>
      </c>
      <c r="Z2315" s="38">
        <f t="shared" si="660"/>
        <v>46081</v>
      </c>
      <c r="AA2315" s="41">
        <f t="shared" si="661"/>
        <v>181</v>
      </c>
      <c r="AB2315" s="24" t="s">
        <v>113</v>
      </c>
      <c r="AC2315" s="41">
        <f t="shared" si="662"/>
        <v>4043.8364000000001</v>
      </c>
      <c r="AD2315" s="41">
        <v>1</v>
      </c>
      <c r="AE2315" s="72">
        <f>INDEX(SA!$C$2:$G$11,MATCH(Details!S2315,SA!$C$2:$C$11,0),MATCH(Details!V2315,SA!$C$2:$G$2,0))*Y2315/(F2315-E2315+1)</f>
        <v>3426.98</v>
      </c>
      <c r="AF2315" s="41">
        <f t="shared" si="663"/>
        <v>0</v>
      </c>
      <c r="AG2315" s="41">
        <f t="shared" si="664"/>
        <v>0</v>
      </c>
      <c r="AH2315" s="41">
        <f t="shared" si="665"/>
        <v>616.85640000000001</v>
      </c>
      <c r="AI2315" s="60">
        <f t="shared" si="666"/>
        <v>137.07920000000001</v>
      </c>
      <c r="AJ2315" s="60">
        <f t="shared" si="667"/>
        <v>771.07050000000004</v>
      </c>
      <c r="AK2315" s="60">
        <f t="shared" si="668"/>
        <v>1699.4065205479453</v>
      </c>
      <c r="AL2315" s="60">
        <f t="shared" si="669"/>
        <v>1249.0637926027398</v>
      </c>
      <c r="AM2315" s="41">
        <f t="shared" si="670"/>
        <v>1269.7665073972601</v>
      </c>
      <c r="AN2315" s="42">
        <f t="shared" si="671"/>
        <v>45715</v>
      </c>
      <c r="AO2315" s="43">
        <f t="shared" si="672"/>
        <v>3426.98</v>
      </c>
    </row>
    <row r="2316" spans="1:41" s="24" customFormat="1" ht="15.75" customHeight="1" x14ac:dyDescent="0.35">
      <c r="A2316" s="36" t="s">
        <v>27</v>
      </c>
      <c r="B2316" s="36">
        <v>202509</v>
      </c>
      <c r="C2316" s="24" t="s">
        <v>736</v>
      </c>
      <c r="D2316" s="24" t="s">
        <v>119</v>
      </c>
      <c r="E2316" s="62">
        <v>45901</v>
      </c>
      <c r="F2316" s="62">
        <v>46265</v>
      </c>
      <c r="G2316" s="37" t="s">
        <v>2496</v>
      </c>
      <c r="H2316" s="36">
        <v>652568</v>
      </c>
      <c r="I2316" s="63">
        <v>19360</v>
      </c>
      <c r="J2316" s="24" t="s">
        <v>5221</v>
      </c>
      <c r="K2316" s="63">
        <f t="shared" si="655"/>
        <v>45901</v>
      </c>
      <c r="L2316" s="55">
        <f t="shared" si="656"/>
        <v>0.04</v>
      </c>
      <c r="M2316" s="76">
        <v>0.22500000000000001</v>
      </c>
      <c r="N2316" s="62">
        <v>45901</v>
      </c>
      <c r="O2316" s="62">
        <v>46265</v>
      </c>
      <c r="P2316" s="63"/>
      <c r="Q2316" s="63"/>
      <c r="R2316" s="78">
        <v>72</v>
      </c>
      <c r="S2316" s="63" t="str">
        <f>VLOOKUP(R2316,SA!$B$3:$C$11,2,1)</f>
        <v>71-75</v>
      </c>
      <c r="T2316" s="38" t="s">
        <v>97</v>
      </c>
      <c r="U2316" s="24" t="s">
        <v>5744</v>
      </c>
      <c r="V2316" s="24">
        <v>400000</v>
      </c>
      <c r="W2316" s="39">
        <f t="shared" si="657"/>
        <v>0</v>
      </c>
      <c r="X2316" s="29">
        <f t="shared" si="658"/>
        <v>0</v>
      </c>
      <c r="Y2316" s="40">
        <f t="shared" si="659"/>
        <v>365</v>
      </c>
      <c r="Z2316" s="38">
        <f t="shared" si="660"/>
        <v>46081</v>
      </c>
      <c r="AA2316" s="41">
        <f t="shared" si="661"/>
        <v>181</v>
      </c>
      <c r="AB2316" s="24" t="s">
        <v>113</v>
      </c>
      <c r="AC2316" s="41">
        <f t="shared" si="662"/>
        <v>21578.034600000003</v>
      </c>
      <c r="AD2316" s="41">
        <v>1</v>
      </c>
      <c r="AE2316" s="72">
        <f>INDEX(SA!$C$2:$G$11,MATCH(Details!S2316,SA!$C$2:$C$11,0),MATCH(Details!V2316,SA!$C$2:$G$2,0))*Y2316/(F2316-E2316+1)</f>
        <v>18286.47</v>
      </c>
      <c r="AF2316" s="41">
        <f t="shared" si="663"/>
        <v>0</v>
      </c>
      <c r="AG2316" s="41">
        <f t="shared" si="664"/>
        <v>0</v>
      </c>
      <c r="AH2316" s="41">
        <f t="shared" si="665"/>
        <v>3291.5646000000002</v>
      </c>
      <c r="AI2316" s="60">
        <f t="shared" si="666"/>
        <v>731.45880000000011</v>
      </c>
      <c r="AJ2316" s="60">
        <f t="shared" si="667"/>
        <v>4114.4557500000001</v>
      </c>
      <c r="AK2316" s="60">
        <f t="shared" si="668"/>
        <v>9068.0851232876721</v>
      </c>
      <c r="AL2316" s="60">
        <f t="shared" si="669"/>
        <v>6665.0425656164389</v>
      </c>
      <c r="AM2316" s="41">
        <f t="shared" si="670"/>
        <v>6775.5128843835619</v>
      </c>
      <c r="AN2316" s="42">
        <f t="shared" si="671"/>
        <v>45715</v>
      </c>
      <c r="AO2316" s="43">
        <f t="shared" si="672"/>
        <v>18286.47</v>
      </c>
    </row>
    <row r="2317" spans="1:41" s="24" customFormat="1" ht="15.75" customHeight="1" x14ac:dyDescent="0.35">
      <c r="A2317" s="36" t="s">
        <v>27</v>
      </c>
      <c r="B2317" s="36">
        <v>202509</v>
      </c>
      <c r="C2317" s="24" t="s">
        <v>736</v>
      </c>
      <c r="D2317" s="24" t="s">
        <v>119</v>
      </c>
      <c r="E2317" s="62">
        <v>45901</v>
      </c>
      <c r="F2317" s="62">
        <v>46265</v>
      </c>
      <c r="G2317" s="37" t="s">
        <v>2497</v>
      </c>
      <c r="H2317" s="36">
        <v>652568</v>
      </c>
      <c r="I2317" s="63">
        <v>24473</v>
      </c>
      <c r="J2317" s="24" t="s">
        <v>5222</v>
      </c>
      <c r="K2317" s="63">
        <f t="shared" si="655"/>
        <v>45901</v>
      </c>
      <c r="L2317" s="55">
        <f t="shared" si="656"/>
        <v>0.04</v>
      </c>
      <c r="M2317" s="76">
        <v>0.22500000000000001</v>
      </c>
      <c r="N2317" s="62">
        <v>45901</v>
      </c>
      <c r="O2317" s="62">
        <v>46265</v>
      </c>
      <c r="P2317" s="63"/>
      <c r="Q2317" s="63"/>
      <c r="R2317" s="78">
        <v>58</v>
      </c>
      <c r="S2317" s="63" t="str">
        <f>VLOOKUP(R2317,SA!$B$3:$C$11,2,1)</f>
        <v>56-65</v>
      </c>
      <c r="T2317" s="38" t="s">
        <v>98</v>
      </c>
      <c r="U2317" s="24" t="s">
        <v>5747</v>
      </c>
      <c r="V2317" s="24">
        <v>400000</v>
      </c>
      <c r="W2317" s="39">
        <f t="shared" si="657"/>
        <v>0</v>
      </c>
      <c r="X2317" s="29">
        <f t="shared" si="658"/>
        <v>0</v>
      </c>
      <c r="Y2317" s="40">
        <f t="shared" si="659"/>
        <v>365</v>
      </c>
      <c r="Z2317" s="38">
        <f t="shared" si="660"/>
        <v>46081</v>
      </c>
      <c r="AA2317" s="41">
        <f t="shared" si="661"/>
        <v>181</v>
      </c>
      <c r="AB2317" s="24" t="s">
        <v>113</v>
      </c>
      <c r="AC2317" s="41">
        <f t="shared" si="662"/>
        <v>11909.7282</v>
      </c>
      <c r="AD2317" s="41">
        <v>1</v>
      </c>
      <c r="AE2317" s="72">
        <f>INDEX(SA!$C$2:$G$11,MATCH(Details!S2317,SA!$C$2:$C$11,0),MATCH(Details!V2317,SA!$C$2:$G$2,0))*Y2317/(F2317-E2317+1)</f>
        <v>10092.99</v>
      </c>
      <c r="AF2317" s="41">
        <f t="shared" si="663"/>
        <v>0</v>
      </c>
      <c r="AG2317" s="41">
        <f t="shared" si="664"/>
        <v>0</v>
      </c>
      <c r="AH2317" s="41">
        <f t="shared" si="665"/>
        <v>1816.7382</v>
      </c>
      <c r="AI2317" s="60">
        <f t="shared" si="666"/>
        <v>403.71960000000001</v>
      </c>
      <c r="AJ2317" s="60">
        <f t="shared" si="667"/>
        <v>2270.9227500000002</v>
      </c>
      <c r="AK2317" s="60">
        <f t="shared" si="668"/>
        <v>5005.0169589041097</v>
      </c>
      <c r="AL2317" s="60">
        <f t="shared" si="669"/>
        <v>3678.6874647945206</v>
      </c>
      <c r="AM2317" s="41">
        <f t="shared" si="670"/>
        <v>3739.6601852054787</v>
      </c>
      <c r="AN2317" s="42">
        <f t="shared" si="671"/>
        <v>45715</v>
      </c>
      <c r="AO2317" s="43">
        <f t="shared" si="672"/>
        <v>10092.99</v>
      </c>
    </row>
    <row r="2318" spans="1:41" s="24" customFormat="1" ht="15.75" customHeight="1" x14ac:dyDescent="0.35">
      <c r="A2318" s="36" t="s">
        <v>27</v>
      </c>
      <c r="B2318" s="36">
        <v>202509</v>
      </c>
      <c r="C2318" s="24" t="s">
        <v>736</v>
      </c>
      <c r="D2318" s="24" t="s">
        <v>119</v>
      </c>
      <c r="E2318" s="62">
        <v>45901</v>
      </c>
      <c r="F2318" s="62">
        <v>46265</v>
      </c>
      <c r="G2318" s="37" t="s">
        <v>2498</v>
      </c>
      <c r="H2318" s="36">
        <v>652568</v>
      </c>
      <c r="I2318" s="63">
        <v>37509</v>
      </c>
      <c r="J2318" s="24" t="s">
        <v>5223</v>
      </c>
      <c r="K2318" s="63">
        <f t="shared" si="655"/>
        <v>45901</v>
      </c>
      <c r="L2318" s="55">
        <f t="shared" si="656"/>
        <v>0.04</v>
      </c>
      <c r="M2318" s="76">
        <v>0.22500000000000001</v>
      </c>
      <c r="N2318" s="62">
        <v>45901</v>
      </c>
      <c r="O2318" s="62">
        <v>46265</v>
      </c>
      <c r="P2318" s="63"/>
      <c r="Q2318" s="63"/>
      <c r="R2318" s="78">
        <v>22</v>
      </c>
      <c r="S2318" s="63" t="str">
        <f>VLOOKUP(R2318,SA!$B$3:$C$11,2,1)</f>
        <v>0-25</v>
      </c>
      <c r="T2318" s="38" t="s">
        <v>98</v>
      </c>
      <c r="U2318" s="24" t="s">
        <v>5743</v>
      </c>
      <c r="V2318" s="24">
        <v>400000</v>
      </c>
      <c r="W2318" s="39">
        <f t="shared" si="657"/>
        <v>0</v>
      </c>
      <c r="X2318" s="29">
        <f t="shared" si="658"/>
        <v>0</v>
      </c>
      <c r="Y2318" s="40">
        <f t="shared" si="659"/>
        <v>365</v>
      </c>
      <c r="Z2318" s="38">
        <f t="shared" si="660"/>
        <v>46081</v>
      </c>
      <c r="AA2318" s="41">
        <f t="shared" si="661"/>
        <v>181</v>
      </c>
      <c r="AB2318" s="24" t="s">
        <v>113</v>
      </c>
      <c r="AC2318" s="41">
        <f t="shared" si="662"/>
        <v>4043.8364000000001</v>
      </c>
      <c r="AD2318" s="41">
        <v>1</v>
      </c>
      <c r="AE2318" s="72">
        <f>INDEX(SA!$C$2:$G$11,MATCH(Details!S2318,SA!$C$2:$C$11,0),MATCH(Details!V2318,SA!$C$2:$G$2,0))*Y2318/(F2318-E2318+1)</f>
        <v>3426.98</v>
      </c>
      <c r="AF2318" s="41">
        <f t="shared" si="663"/>
        <v>0</v>
      </c>
      <c r="AG2318" s="41">
        <f t="shared" si="664"/>
        <v>0</v>
      </c>
      <c r="AH2318" s="41">
        <f t="shared" si="665"/>
        <v>616.85640000000001</v>
      </c>
      <c r="AI2318" s="60">
        <f t="shared" si="666"/>
        <v>137.07920000000001</v>
      </c>
      <c r="AJ2318" s="60">
        <f t="shared" si="667"/>
        <v>771.07050000000004</v>
      </c>
      <c r="AK2318" s="60">
        <f t="shared" si="668"/>
        <v>1699.4065205479453</v>
      </c>
      <c r="AL2318" s="60">
        <f t="shared" si="669"/>
        <v>1249.0637926027398</v>
      </c>
      <c r="AM2318" s="41">
        <f t="shared" si="670"/>
        <v>1269.7665073972601</v>
      </c>
      <c r="AN2318" s="42">
        <f t="shared" si="671"/>
        <v>45715</v>
      </c>
      <c r="AO2318" s="43">
        <f t="shared" si="672"/>
        <v>3426.98</v>
      </c>
    </row>
    <row r="2319" spans="1:41" s="24" customFormat="1" ht="15.75" customHeight="1" x14ac:dyDescent="0.35">
      <c r="A2319" s="36" t="s">
        <v>27</v>
      </c>
      <c r="B2319" s="36">
        <v>202509</v>
      </c>
      <c r="C2319" s="24" t="s">
        <v>736</v>
      </c>
      <c r="D2319" s="24" t="s">
        <v>119</v>
      </c>
      <c r="E2319" s="62">
        <v>45901</v>
      </c>
      <c r="F2319" s="62">
        <v>46265</v>
      </c>
      <c r="G2319" s="37" t="s">
        <v>2499</v>
      </c>
      <c r="H2319" s="36">
        <v>652568</v>
      </c>
      <c r="I2319" s="63">
        <v>45189</v>
      </c>
      <c r="J2319" s="24" t="s">
        <v>5224</v>
      </c>
      <c r="K2319" s="63">
        <f t="shared" si="655"/>
        <v>45901</v>
      </c>
      <c r="L2319" s="55">
        <f t="shared" si="656"/>
        <v>0.04</v>
      </c>
      <c r="M2319" s="76">
        <v>0.22500000000000001</v>
      </c>
      <c r="N2319" s="62">
        <v>45901</v>
      </c>
      <c r="O2319" s="62">
        <v>46265</v>
      </c>
      <c r="P2319" s="63"/>
      <c r="Q2319" s="63"/>
      <c r="R2319" s="78">
        <v>1</v>
      </c>
      <c r="S2319" s="63" t="str">
        <f>VLOOKUP(R2319,SA!$B$3:$C$11,2,1)</f>
        <v>0-25</v>
      </c>
      <c r="T2319" s="38" t="s">
        <v>97</v>
      </c>
      <c r="U2319" s="24" t="s">
        <v>5745</v>
      </c>
      <c r="V2319" s="24">
        <v>400000</v>
      </c>
      <c r="W2319" s="39">
        <f t="shared" si="657"/>
        <v>0</v>
      </c>
      <c r="X2319" s="29">
        <f t="shared" si="658"/>
        <v>0</v>
      </c>
      <c r="Y2319" s="40">
        <f t="shared" si="659"/>
        <v>365</v>
      </c>
      <c r="Z2319" s="38">
        <f t="shared" si="660"/>
        <v>46081</v>
      </c>
      <c r="AA2319" s="41">
        <f t="shared" si="661"/>
        <v>181</v>
      </c>
      <c r="AB2319" s="24" t="s">
        <v>113</v>
      </c>
      <c r="AC2319" s="41">
        <f t="shared" si="662"/>
        <v>4043.8364000000001</v>
      </c>
      <c r="AD2319" s="41">
        <v>1</v>
      </c>
      <c r="AE2319" s="72">
        <f>INDEX(SA!$C$2:$G$11,MATCH(Details!S2319,SA!$C$2:$C$11,0),MATCH(Details!V2319,SA!$C$2:$G$2,0))*Y2319/(F2319-E2319+1)</f>
        <v>3426.98</v>
      </c>
      <c r="AF2319" s="41">
        <f t="shared" si="663"/>
        <v>0</v>
      </c>
      <c r="AG2319" s="41">
        <f t="shared" si="664"/>
        <v>0</v>
      </c>
      <c r="AH2319" s="41">
        <f t="shared" si="665"/>
        <v>616.85640000000001</v>
      </c>
      <c r="AI2319" s="60">
        <f t="shared" si="666"/>
        <v>137.07920000000001</v>
      </c>
      <c r="AJ2319" s="60">
        <f t="shared" si="667"/>
        <v>771.07050000000004</v>
      </c>
      <c r="AK2319" s="60">
        <f t="shared" si="668"/>
        <v>1699.4065205479453</v>
      </c>
      <c r="AL2319" s="60">
        <f t="shared" si="669"/>
        <v>1249.0637926027398</v>
      </c>
      <c r="AM2319" s="41">
        <f t="shared" si="670"/>
        <v>1269.7665073972601</v>
      </c>
      <c r="AN2319" s="42">
        <f t="shared" si="671"/>
        <v>45715</v>
      </c>
      <c r="AO2319" s="43">
        <f t="shared" si="672"/>
        <v>3426.98</v>
      </c>
    </row>
    <row r="2320" spans="1:41" s="24" customFormat="1" ht="15.75" customHeight="1" x14ac:dyDescent="0.35">
      <c r="A2320" s="36" t="s">
        <v>27</v>
      </c>
      <c r="B2320" s="36">
        <v>202509</v>
      </c>
      <c r="C2320" s="24" t="s">
        <v>736</v>
      </c>
      <c r="D2320" s="24" t="s">
        <v>119</v>
      </c>
      <c r="E2320" s="62">
        <v>45901</v>
      </c>
      <c r="F2320" s="62">
        <v>46265</v>
      </c>
      <c r="G2320" s="37" t="s">
        <v>2500</v>
      </c>
      <c r="H2320" s="36">
        <v>652568</v>
      </c>
      <c r="I2320" s="63">
        <v>33817</v>
      </c>
      <c r="J2320" s="24" t="s">
        <v>5225</v>
      </c>
      <c r="K2320" s="63">
        <f t="shared" si="655"/>
        <v>45901</v>
      </c>
      <c r="L2320" s="55">
        <f t="shared" si="656"/>
        <v>0.04</v>
      </c>
      <c r="M2320" s="76">
        <v>0.22500000000000001</v>
      </c>
      <c r="N2320" s="62">
        <v>45901</v>
      </c>
      <c r="O2320" s="62">
        <v>46265</v>
      </c>
      <c r="P2320" s="63"/>
      <c r="Q2320" s="63"/>
      <c r="R2320" s="78">
        <v>33</v>
      </c>
      <c r="S2320" s="63" t="str">
        <f>VLOOKUP(R2320,SA!$B$3:$C$11,2,1)</f>
        <v>26-35</v>
      </c>
      <c r="T2320" s="38" t="s">
        <v>97</v>
      </c>
      <c r="U2320" s="24" t="s">
        <v>56</v>
      </c>
      <c r="V2320" s="24">
        <v>400000</v>
      </c>
      <c r="W2320" s="39">
        <f t="shared" si="657"/>
        <v>400000</v>
      </c>
      <c r="X2320" s="29">
        <f t="shared" si="658"/>
        <v>1</v>
      </c>
      <c r="Y2320" s="40">
        <f t="shared" si="659"/>
        <v>365</v>
      </c>
      <c r="Z2320" s="38">
        <f t="shared" si="660"/>
        <v>46081</v>
      </c>
      <c r="AA2320" s="41">
        <f t="shared" si="661"/>
        <v>181</v>
      </c>
      <c r="AB2320" s="24" t="s">
        <v>113</v>
      </c>
      <c r="AC2320" s="41">
        <f t="shared" si="662"/>
        <v>4533.0290000000005</v>
      </c>
      <c r="AD2320" s="41">
        <v>1</v>
      </c>
      <c r="AE2320" s="72">
        <f>INDEX(SA!$C$2:$G$11,MATCH(Details!S2320,SA!$C$2:$C$11,0),MATCH(Details!V2320,SA!$C$2:$G$2,0))*Y2320/(F2320-E2320+1)</f>
        <v>3841.55</v>
      </c>
      <c r="AF2320" s="41">
        <f t="shared" si="663"/>
        <v>0</v>
      </c>
      <c r="AG2320" s="41">
        <f t="shared" si="664"/>
        <v>0</v>
      </c>
      <c r="AH2320" s="41">
        <f t="shared" si="665"/>
        <v>691.47900000000004</v>
      </c>
      <c r="AI2320" s="60">
        <f t="shared" si="666"/>
        <v>153.66200000000001</v>
      </c>
      <c r="AJ2320" s="60">
        <f t="shared" si="667"/>
        <v>864.34875000000011</v>
      </c>
      <c r="AK2320" s="60">
        <f t="shared" si="668"/>
        <v>1904.9878082191783</v>
      </c>
      <c r="AL2320" s="60">
        <f t="shared" si="669"/>
        <v>1400.1660390410959</v>
      </c>
      <c r="AM2320" s="41">
        <f t="shared" si="670"/>
        <v>1423.3732109589046</v>
      </c>
      <c r="AN2320" s="42">
        <f t="shared" si="671"/>
        <v>45715</v>
      </c>
      <c r="AO2320" s="43">
        <f t="shared" si="672"/>
        <v>3841.55</v>
      </c>
    </row>
    <row r="2321" spans="1:41" s="24" customFormat="1" ht="15.75" customHeight="1" x14ac:dyDescent="0.35">
      <c r="A2321" s="36" t="s">
        <v>27</v>
      </c>
      <c r="B2321" s="36">
        <v>202509</v>
      </c>
      <c r="C2321" s="24" t="s">
        <v>736</v>
      </c>
      <c r="D2321" s="24" t="s">
        <v>119</v>
      </c>
      <c r="E2321" s="62">
        <v>45901</v>
      </c>
      <c r="F2321" s="62">
        <v>46265</v>
      </c>
      <c r="G2321" s="37" t="s">
        <v>2501</v>
      </c>
      <c r="H2321" s="36">
        <v>652569</v>
      </c>
      <c r="I2321" s="63">
        <v>27437</v>
      </c>
      <c r="J2321" s="24" t="s">
        <v>5226</v>
      </c>
      <c r="K2321" s="63">
        <f t="shared" si="655"/>
        <v>45901</v>
      </c>
      <c r="L2321" s="55">
        <f t="shared" si="656"/>
        <v>0.04</v>
      </c>
      <c r="M2321" s="76">
        <v>0.22500000000000001</v>
      </c>
      <c r="N2321" s="62">
        <v>45901</v>
      </c>
      <c r="O2321" s="62">
        <v>46265</v>
      </c>
      <c r="P2321" s="63"/>
      <c r="Q2321" s="63"/>
      <c r="R2321" s="78">
        <v>50</v>
      </c>
      <c r="S2321" s="63" t="str">
        <f>VLOOKUP(R2321,SA!$B$3:$C$11,2,1)</f>
        <v>46-55</v>
      </c>
      <c r="T2321" s="38" t="s">
        <v>97</v>
      </c>
      <c r="U2321" s="24" t="s">
        <v>5744</v>
      </c>
      <c r="V2321" s="24">
        <v>400000</v>
      </c>
      <c r="W2321" s="39">
        <f t="shared" si="657"/>
        <v>0</v>
      </c>
      <c r="X2321" s="29">
        <f t="shared" si="658"/>
        <v>0</v>
      </c>
      <c r="Y2321" s="40">
        <f t="shared" si="659"/>
        <v>365</v>
      </c>
      <c r="Z2321" s="38">
        <f t="shared" si="660"/>
        <v>46081</v>
      </c>
      <c r="AA2321" s="41">
        <f t="shared" si="661"/>
        <v>181</v>
      </c>
      <c r="AB2321" s="24" t="s">
        <v>113</v>
      </c>
      <c r="AC2321" s="41">
        <f t="shared" si="662"/>
        <v>8108.2165999999997</v>
      </c>
      <c r="AD2321" s="41">
        <v>1</v>
      </c>
      <c r="AE2321" s="72">
        <f>INDEX(SA!$C$2:$G$11,MATCH(Details!S2321,SA!$C$2:$C$11,0),MATCH(Details!V2321,SA!$C$2:$G$2,0))*Y2321/(F2321-E2321+1)</f>
        <v>6871.37</v>
      </c>
      <c r="AF2321" s="41">
        <f t="shared" si="663"/>
        <v>0</v>
      </c>
      <c r="AG2321" s="41">
        <f t="shared" si="664"/>
        <v>0</v>
      </c>
      <c r="AH2321" s="41">
        <f t="shared" si="665"/>
        <v>1236.8465999999999</v>
      </c>
      <c r="AI2321" s="60">
        <f t="shared" si="666"/>
        <v>274.85480000000001</v>
      </c>
      <c r="AJ2321" s="60">
        <f t="shared" si="667"/>
        <v>1546.05825</v>
      </c>
      <c r="AK2321" s="60">
        <f t="shared" si="668"/>
        <v>3407.446493150685</v>
      </c>
      <c r="AL2321" s="60">
        <f t="shared" si="669"/>
        <v>2504.4731724657536</v>
      </c>
      <c r="AM2321" s="41">
        <f t="shared" si="670"/>
        <v>2545.9837775342462</v>
      </c>
      <c r="AN2321" s="42">
        <f t="shared" si="671"/>
        <v>45715</v>
      </c>
      <c r="AO2321" s="43">
        <f t="shared" si="672"/>
        <v>6871.37</v>
      </c>
    </row>
    <row r="2322" spans="1:41" s="24" customFormat="1" ht="15.75" customHeight="1" x14ac:dyDescent="0.35">
      <c r="A2322" s="36" t="s">
        <v>27</v>
      </c>
      <c r="B2322" s="36">
        <v>202509</v>
      </c>
      <c r="C2322" s="24" t="s">
        <v>736</v>
      </c>
      <c r="D2322" s="24" t="s">
        <v>119</v>
      </c>
      <c r="E2322" s="62">
        <v>45901</v>
      </c>
      <c r="F2322" s="62">
        <v>46265</v>
      </c>
      <c r="G2322" s="37" t="s">
        <v>2502</v>
      </c>
      <c r="H2322" s="36">
        <v>652569</v>
      </c>
      <c r="I2322" s="63">
        <v>28491</v>
      </c>
      <c r="J2322" s="24" t="s">
        <v>5227</v>
      </c>
      <c r="K2322" s="63">
        <f t="shared" si="655"/>
        <v>45901</v>
      </c>
      <c r="L2322" s="55">
        <f t="shared" si="656"/>
        <v>0.04</v>
      </c>
      <c r="M2322" s="76">
        <v>0.22500000000000001</v>
      </c>
      <c r="N2322" s="62">
        <v>45901</v>
      </c>
      <c r="O2322" s="62">
        <v>46265</v>
      </c>
      <c r="P2322" s="63"/>
      <c r="Q2322" s="63"/>
      <c r="R2322" s="78">
        <v>47</v>
      </c>
      <c r="S2322" s="63" t="str">
        <f>VLOOKUP(R2322,SA!$B$3:$C$11,2,1)</f>
        <v>46-55</v>
      </c>
      <c r="T2322" s="38" t="s">
        <v>98</v>
      </c>
      <c r="U2322" s="24" t="s">
        <v>5747</v>
      </c>
      <c r="V2322" s="24">
        <v>400000</v>
      </c>
      <c r="W2322" s="39">
        <f t="shared" si="657"/>
        <v>0</v>
      </c>
      <c r="X2322" s="29">
        <f t="shared" si="658"/>
        <v>0</v>
      </c>
      <c r="Y2322" s="40">
        <f t="shared" si="659"/>
        <v>365</v>
      </c>
      <c r="Z2322" s="38">
        <f t="shared" si="660"/>
        <v>46081</v>
      </c>
      <c r="AA2322" s="41">
        <f t="shared" si="661"/>
        <v>181</v>
      </c>
      <c r="AB2322" s="24" t="s">
        <v>113</v>
      </c>
      <c r="AC2322" s="41">
        <f t="shared" si="662"/>
        <v>8108.2165999999997</v>
      </c>
      <c r="AD2322" s="41">
        <v>1</v>
      </c>
      <c r="AE2322" s="72">
        <f>INDEX(SA!$C$2:$G$11,MATCH(Details!S2322,SA!$C$2:$C$11,0),MATCH(Details!V2322,SA!$C$2:$G$2,0))*Y2322/(F2322-E2322+1)</f>
        <v>6871.37</v>
      </c>
      <c r="AF2322" s="41">
        <f t="shared" si="663"/>
        <v>0</v>
      </c>
      <c r="AG2322" s="41">
        <f t="shared" si="664"/>
        <v>0</v>
      </c>
      <c r="AH2322" s="41">
        <f t="shared" si="665"/>
        <v>1236.8465999999999</v>
      </c>
      <c r="AI2322" s="60">
        <f t="shared" si="666"/>
        <v>274.85480000000001</v>
      </c>
      <c r="AJ2322" s="60">
        <f t="shared" si="667"/>
        <v>1546.05825</v>
      </c>
      <c r="AK2322" s="60">
        <f t="shared" si="668"/>
        <v>3407.446493150685</v>
      </c>
      <c r="AL2322" s="60">
        <f t="shared" si="669"/>
        <v>2504.4731724657536</v>
      </c>
      <c r="AM2322" s="41">
        <f t="shared" si="670"/>
        <v>2545.9837775342462</v>
      </c>
      <c r="AN2322" s="42">
        <f t="shared" si="671"/>
        <v>45715</v>
      </c>
      <c r="AO2322" s="43">
        <f t="shared" si="672"/>
        <v>6871.37</v>
      </c>
    </row>
    <row r="2323" spans="1:41" s="24" customFormat="1" ht="15.75" customHeight="1" x14ac:dyDescent="0.35">
      <c r="A2323" s="36" t="s">
        <v>27</v>
      </c>
      <c r="B2323" s="36">
        <v>202509</v>
      </c>
      <c r="C2323" s="24" t="s">
        <v>736</v>
      </c>
      <c r="D2323" s="24" t="s">
        <v>119</v>
      </c>
      <c r="E2323" s="62">
        <v>45901</v>
      </c>
      <c r="F2323" s="62">
        <v>46265</v>
      </c>
      <c r="G2323" s="37" t="s">
        <v>2503</v>
      </c>
      <c r="H2323" s="36">
        <v>652569</v>
      </c>
      <c r="I2323" s="63">
        <v>38180</v>
      </c>
      <c r="J2323" s="24" t="s">
        <v>5228</v>
      </c>
      <c r="K2323" s="63">
        <f t="shared" si="655"/>
        <v>45901</v>
      </c>
      <c r="L2323" s="55">
        <f t="shared" si="656"/>
        <v>0.04</v>
      </c>
      <c r="M2323" s="76">
        <v>0.22500000000000001</v>
      </c>
      <c r="N2323" s="62">
        <v>45901</v>
      </c>
      <c r="O2323" s="62">
        <v>46265</v>
      </c>
      <c r="P2323" s="63"/>
      <c r="Q2323" s="63"/>
      <c r="R2323" s="78">
        <v>21</v>
      </c>
      <c r="S2323" s="63" t="str">
        <f>VLOOKUP(R2323,SA!$B$3:$C$11,2,1)</f>
        <v>0-25</v>
      </c>
      <c r="T2323" s="38" t="s">
        <v>98</v>
      </c>
      <c r="U2323" s="24" t="s">
        <v>5743</v>
      </c>
      <c r="V2323" s="24">
        <v>400000</v>
      </c>
      <c r="W2323" s="39">
        <f t="shared" si="657"/>
        <v>0</v>
      </c>
      <c r="X2323" s="29">
        <f t="shared" si="658"/>
        <v>0</v>
      </c>
      <c r="Y2323" s="40">
        <f t="shared" si="659"/>
        <v>365</v>
      </c>
      <c r="Z2323" s="38">
        <f t="shared" si="660"/>
        <v>46081</v>
      </c>
      <c r="AA2323" s="41">
        <f t="shared" si="661"/>
        <v>181</v>
      </c>
      <c r="AB2323" s="24" t="s">
        <v>113</v>
      </c>
      <c r="AC2323" s="41">
        <f t="shared" si="662"/>
        <v>4043.8364000000001</v>
      </c>
      <c r="AD2323" s="41">
        <v>1</v>
      </c>
      <c r="AE2323" s="72">
        <f>INDEX(SA!$C$2:$G$11,MATCH(Details!S2323,SA!$C$2:$C$11,0),MATCH(Details!V2323,SA!$C$2:$G$2,0))*Y2323/(F2323-E2323+1)</f>
        <v>3426.98</v>
      </c>
      <c r="AF2323" s="41">
        <f t="shared" si="663"/>
        <v>0</v>
      </c>
      <c r="AG2323" s="41">
        <f t="shared" si="664"/>
        <v>0</v>
      </c>
      <c r="AH2323" s="41">
        <f t="shared" si="665"/>
        <v>616.85640000000001</v>
      </c>
      <c r="AI2323" s="60">
        <f t="shared" si="666"/>
        <v>137.07920000000001</v>
      </c>
      <c r="AJ2323" s="60">
        <f t="shared" si="667"/>
        <v>771.07050000000004</v>
      </c>
      <c r="AK2323" s="60">
        <f t="shared" si="668"/>
        <v>1699.4065205479453</v>
      </c>
      <c r="AL2323" s="60">
        <f t="shared" si="669"/>
        <v>1249.0637926027398</v>
      </c>
      <c r="AM2323" s="41">
        <f t="shared" si="670"/>
        <v>1269.7665073972601</v>
      </c>
      <c r="AN2323" s="42">
        <f t="shared" si="671"/>
        <v>45715</v>
      </c>
      <c r="AO2323" s="43">
        <f t="shared" si="672"/>
        <v>3426.98</v>
      </c>
    </row>
    <row r="2324" spans="1:41" s="24" customFormat="1" ht="15.75" customHeight="1" x14ac:dyDescent="0.35">
      <c r="A2324" s="36" t="s">
        <v>27</v>
      </c>
      <c r="B2324" s="36">
        <v>202509</v>
      </c>
      <c r="C2324" s="24" t="s">
        <v>736</v>
      </c>
      <c r="D2324" s="24" t="s">
        <v>119</v>
      </c>
      <c r="E2324" s="62">
        <v>45901</v>
      </c>
      <c r="F2324" s="62">
        <v>46265</v>
      </c>
      <c r="G2324" s="37" t="s">
        <v>662</v>
      </c>
      <c r="H2324" s="36">
        <v>652569</v>
      </c>
      <c r="I2324" s="63">
        <v>35105</v>
      </c>
      <c r="J2324" s="24" t="s">
        <v>5229</v>
      </c>
      <c r="K2324" s="63">
        <f t="shared" si="655"/>
        <v>45901</v>
      </c>
      <c r="L2324" s="55">
        <f t="shared" si="656"/>
        <v>0.04</v>
      </c>
      <c r="M2324" s="76">
        <v>0.22500000000000001</v>
      </c>
      <c r="N2324" s="62">
        <v>45901</v>
      </c>
      <c r="O2324" s="62">
        <v>46265</v>
      </c>
      <c r="P2324" s="63"/>
      <c r="Q2324" s="63"/>
      <c r="R2324" s="78">
        <v>29</v>
      </c>
      <c r="S2324" s="63" t="str">
        <f>VLOOKUP(R2324,SA!$B$3:$C$11,2,1)</f>
        <v>26-35</v>
      </c>
      <c r="T2324" s="38" t="s">
        <v>97</v>
      </c>
      <c r="U2324" s="24" t="s">
        <v>56</v>
      </c>
      <c r="V2324" s="24">
        <v>400000</v>
      </c>
      <c r="W2324" s="39">
        <f t="shared" si="657"/>
        <v>400000</v>
      </c>
      <c r="X2324" s="29">
        <f t="shared" si="658"/>
        <v>1</v>
      </c>
      <c r="Y2324" s="40">
        <f t="shared" si="659"/>
        <v>365</v>
      </c>
      <c r="Z2324" s="38">
        <f t="shared" si="660"/>
        <v>46081</v>
      </c>
      <c r="AA2324" s="41">
        <f t="shared" si="661"/>
        <v>181</v>
      </c>
      <c r="AB2324" s="24" t="s">
        <v>113</v>
      </c>
      <c r="AC2324" s="41">
        <f t="shared" si="662"/>
        <v>4533.0290000000005</v>
      </c>
      <c r="AD2324" s="41">
        <v>1</v>
      </c>
      <c r="AE2324" s="72">
        <f>INDEX(SA!$C$2:$G$11,MATCH(Details!S2324,SA!$C$2:$C$11,0),MATCH(Details!V2324,SA!$C$2:$G$2,0))*Y2324/(F2324-E2324+1)</f>
        <v>3841.55</v>
      </c>
      <c r="AF2324" s="41">
        <f t="shared" si="663"/>
        <v>0</v>
      </c>
      <c r="AG2324" s="41">
        <f t="shared" si="664"/>
        <v>0</v>
      </c>
      <c r="AH2324" s="41">
        <f t="shared" si="665"/>
        <v>691.47900000000004</v>
      </c>
      <c r="AI2324" s="60">
        <f t="shared" si="666"/>
        <v>153.66200000000001</v>
      </c>
      <c r="AJ2324" s="60">
        <f t="shared" si="667"/>
        <v>864.34875000000011</v>
      </c>
      <c r="AK2324" s="60">
        <f t="shared" si="668"/>
        <v>1904.9878082191783</v>
      </c>
      <c r="AL2324" s="60">
        <f t="shared" si="669"/>
        <v>1400.1660390410959</v>
      </c>
      <c r="AM2324" s="41">
        <f t="shared" si="670"/>
        <v>1423.3732109589046</v>
      </c>
      <c r="AN2324" s="42">
        <f t="shared" si="671"/>
        <v>45715</v>
      </c>
      <c r="AO2324" s="43">
        <f t="shared" si="672"/>
        <v>3841.55</v>
      </c>
    </row>
    <row r="2325" spans="1:41" s="24" customFormat="1" ht="15.75" customHeight="1" x14ac:dyDescent="0.35">
      <c r="A2325" s="36" t="s">
        <v>27</v>
      </c>
      <c r="B2325" s="36">
        <v>202509</v>
      </c>
      <c r="C2325" s="24" t="s">
        <v>736</v>
      </c>
      <c r="D2325" s="24" t="s">
        <v>119</v>
      </c>
      <c r="E2325" s="62">
        <v>45901</v>
      </c>
      <c r="F2325" s="62">
        <v>46265</v>
      </c>
      <c r="G2325" s="37" t="s">
        <v>2504</v>
      </c>
      <c r="H2325" s="36">
        <v>652570</v>
      </c>
      <c r="I2325" s="63">
        <v>43334</v>
      </c>
      <c r="J2325" s="24" t="s">
        <v>5230</v>
      </c>
      <c r="K2325" s="63">
        <f t="shared" si="655"/>
        <v>45901</v>
      </c>
      <c r="L2325" s="55">
        <f t="shared" si="656"/>
        <v>0.04</v>
      </c>
      <c r="M2325" s="76">
        <v>0.22500000000000001</v>
      </c>
      <c r="N2325" s="62">
        <v>45901</v>
      </c>
      <c r="O2325" s="62">
        <v>46265</v>
      </c>
      <c r="P2325" s="63"/>
      <c r="Q2325" s="63"/>
      <c r="R2325" s="78">
        <v>7</v>
      </c>
      <c r="S2325" s="63" t="str">
        <f>VLOOKUP(R2325,SA!$B$3:$C$11,2,1)</f>
        <v>0-25</v>
      </c>
      <c r="T2325" s="38" t="s">
        <v>97</v>
      </c>
      <c r="U2325" s="24" t="s">
        <v>5745</v>
      </c>
      <c r="V2325" s="24">
        <v>400000</v>
      </c>
      <c r="W2325" s="39">
        <f t="shared" si="657"/>
        <v>0</v>
      </c>
      <c r="X2325" s="29">
        <f t="shared" si="658"/>
        <v>0</v>
      </c>
      <c r="Y2325" s="40">
        <f t="shared" si="659"/>
        <v>365</v>
      </c>
      <c r="Z2325" s="38">
        <f t="shared" si="660"/>
        <v>46081</v>
      </c>
      <c r="AA2325" s="41">
        <f t="shared" si="661"/>
        <v>181</v>
      </c>
      <c r="AB2325" s="24" t="s">
        <v>113</v>
      </c>
      <c r="AC2325" s="41">
        <f t="shared" si="662"/>
        <v>4043.8364000000001</v>
      </c>
      <c r="AD2325" s="41">
        <v>1</v>
      </c>
      <c r="AE2325" s="72">
        <f>INDEX(SA!$C$2:$G$11,MATCH(Details!S2325,SA!$C$2:$C$11,0),MATCH(Details!V2325,SA!$C$2:$G$2,0))*Y2325/(F2325-E2325+1)</f>
        <v>3426.98</v>
      </c>
      <c r="AF2325" s="41">
        <f t="shared" si="663"/>
        <v>0</v>
      </c>
      <c r="AG2325" s="41">
        <f t="shared" si="664"/>
        <v>0</v>
      </c>
      <c r="AH2325" s="41">
        <f t="shared" si="665"/>
        <v>616.85640000000001</v>
      </c>
      <c r="AI2325" s="60">
        <f t="shared" si="666"/>
        <v>137.07920000000001</v>
      </c>
      <c r="AJ2325" s="60">
        <f t="shared" si="667"/>
        <v>771.07050000000004</v>
      </c>
      <c r="AK2325" s="60">
        <f t="shared" si="668"/>
        <v>1699.4065205479453</v>
      </c>
      <c r="AL2325" s="60">
        <f t="shared" si="669"/>
        <v>1249.0637926027398</v>
      </c>
      <c r="AM2325" s="41">
        <f t="shared" si="670"/>
        <v>1269.7665073972601</v>
      </c>
      <c r="AN2325" s="42">
        <f t="shared" si="671"/>
        <v>45715</v>
      </c>
      <c r="AO2325" s="43">
        <f t="shared" si="672"/>
        <v>3426.98</v>
      </c>
    </row>
    <row r="2326" spans="1:41" s="24" customFormat="1" ht="15.75" customHeight="1" x14ac:dyDescent="0.35">
      <c r="A2326" s="36" t="s">
        <v>27</v>
      </c>
      <c r="B2326" s="36">
        <v>202509</v>
      </c>
      <c r="C2326" s="24" t="s">
        <v>736</v>
      </c>
      <c r="D2326" s="24" t="s">
        <v>119</v>
      </c>
      <c r="E2326" s="62">
        <v>45901</v>
      </c>
      <c r="F2326" s="62">
        <v>46265</v>
      </c>
      <c r="G2326" s="37" t="s">
        <v>2505</v>
      </c>
      <c r="H2326" s="36">
        <v>652570</v>
      </c>
      <c r="I2326" s="63">
        <v>31481</v>
      </c>
      <c r="J2326" s="24" t="s">
        <v>5231</v>
      </c>
      <c r="K2326" s="63">
        <f t="shared" si="655"/>
        <v>45901</v>
      </c>
      <c r="L2326" s="55">
        <f t="shared" si="656"/>
        <v>0.04</v>
      </c>
      <c r="M2326" s="76">
        <v>0.22500000000000001</v>
      </c>
      <c r="N2326" s="62">
        <v>45901</v>
      </c>
      <c r="O2326" s="62">
        <v>46265</v>
      </c>
      <c r="P2326" s="63"/>
      <c r="Q2326" s="63"/>
      <c r="R2326" s="78">
        <v>39</v>
      </c>
      <c r="S2326" s="63" t="str">
        <f>VLOOKUP(R2326,SA!$B$3:$C$11,2,1)</f>
        <v>36-45</v>
      </c>
      <c r="T2326" s="38" t="s">
        <v>98</v>
      </c>
      <c r="U2326" s="24" t="s">
        <v>5743</v>
      </c>
      <c r="V2326" s="24">
        <v>400000</v>
      </c>
      <c r="W2326" s="39">
        <f t="shared" si="657"/>
        <v>0</v>
      </c>
      <c r="X2326" s="29">
        <f t="shared" si="658"/>
        <v>0</v>
      </c>
      <c r="Y2326" s="40">
        <f t="shared" si="659"/>
        <v>365</v>
      </c>
      <c r="Z2326" s="38">
        <f t="shared" si="660"/>
        <v>46081</v>
      </c>
      <c r="AA2326" s="41">
        <f t="shared" si="661"/>
        <v>181</v>
      </c>
      <c r="AB2326" s="24" t="s">
        <v>113</v>
      </c>
      <c r="AC2326" s="41">
        <f t="shared" si="662"/>
        <v>5496.5225999999993</v>
      </c>
      <c r="AD2326" s="41">
        <v>1</v>
      </c>
      <c r="AE2326" s="72">
        <f>INDEX(SA!$C$2:$G$11,MATCH(Details!S2326,SA!$C$2:$C$11,0),MATCH(Details!V2326,SA!$C$2:$G$2,0))*Y2326/(F2326-E2326+1)</f>
        <v>4658.07</v>
      </c>
      <c r="AF2326" s="41">
        <f t="shared" si="663"/>
        <v>0</v>
      </c>
      <c r="AG2326" s="41">
        <f t="shared" si="664"/>
        <v>0</v>
      </c>
      <c r="AH2326" s="41">
        <f t="shared" si="665"/>
        <v>838.45259999999996</v>
      </c>
      <c r="AI2326" s="60">
        <f t="shared" si="666"/>
        <v>186.3228</v>
      </c>
      <c r="AJ2326" s="60">
        <f t="shared" si="667"/>
        <v>1048.06575</v>
      </c>
      <c r="AK2326" s="60">
        <f t="shared" si="668"/>
        <v>2309.8922465753421</v>
      </c>
      <c r="AL2326" s="60">
        <f t="shared" si="669"/>
        <v>1697.7708012328765</v>
      </c>
      <c r="AM2326" s="41">
        <f t="shared" si="670"/>
        <v>1725.9106487671231</v>
      </c>
      <c r="AN2326" s="42">
        <f t="shared" si="671"/>
        <v>45715</v>
      </c>
      <c r="AO2326" s="43">
        <f t="shared" si="672"/>
        <v>4658.07</v>
      </c>
    </row>
    <row r="2327" spans="1:41" s="24" customFormat="1" ht="15.75" customHeight="1" x14ac:dyDescent="0.35">
      <c r="A2327" s="36" t="s">
        <v>27</v>
      </c>
      <c r="B2327" s="36">
        <v>202509</v>
      </c>
      <c r="C2327" s="24" t="s">
        <v>736</v>
      </c>
      <c r="D2327" s="24" t="s">
        <v>119</v>
      </c>
      <c r="E2327" s="62">
        <v>45901</v>
      </c>
      <c r="F2327" s="62">
        <v>46265</v>
      </c>
      <c r="G2327" s="37" t="s">
        <v>663</v>
      </c>
      <c r="H2327" s="36">
        <v>652570</v>
      </c>
      <c r="I2327" s="63">
        <v>30288</v>
      </c>
      <c r="J2327" s="24" t="s">
        <v>5232</v>
      </c>
      <c r="K2327" s="63">
        <f t="shared" si="655"/>
        <v>45901</v>
      </c>
      <c r="L2327" s="55">
        <f t="shared" si="656"/>
        <v>0.04</v>
      </c>
      <c r="M2327" s="76">
        <v>0.22500000000000001</v>
      </c>
      <c r="N2327" s="62">
        <v>45901</v>
      </c>
      <c r="O2327" s="62">
        <v>46265</v>
      </c>
      <c r="P2327" s="63"/>
      <c r="Q2327" s="63"/>
      <c r="R2327" s="78">
        <v>42</v>
      </c>
      <c r="S2327" s="63" t="str">
        <f>VLOOKUP(R2327,SA!$B$3:$C$11,2,1)</f>
        <v>36-45</v>
      </c>
      <c r="T2327" s="38" t="s">
        <v>97</v>
      </c>
      <c r="U2327" s="24" t="s">
        <v>56</v>
      </c>
      <c r="V2327" s="24">
        <v>400000</v>
      </c>
      <c r="W2327" s="39">
        <f t="shared" si="657"/>
        <v>400000</v>
      </c>
      <c r="X2327" s="29">
        <f t="shared" si="658"/>
        <v>1</v>
      </c>
      <c r="Y2327" s="40">
        <f t="shared" si="659"/>
        <v>365</v>
      </c>
      <c r="Z2327" s="38">
        <f t="shared" si="660"/>
        <v>46081</v>
      </c>
      <c r="AA2327" s="41">
        <f t="shared" si="661"/>
        <v>181</v>
      </c>
      <c r="AB2327" s="24" t="s">
        <v>113</v>
      </c>
      <c r="AC2327" s="41">
        <f t="shared" si="662"/>
        <v>5496.5225999999993</v>
      </c>
      <c r="AD2327" s="41">
        <v>1</v>
      </c>
      <c r="AE2327" s="72">
        <f>INDEX(SA!$C$2:$G$11,MATCH(Details!S2327,SA!$C$2:$C$11,0),MATCH(Details!V2327,SA!$C$2:$G$2,0))*Y2327/(F2327-E2327+1)</f>
        <v>4658.07</v>
      </c>
      <c r="AF2327" s="41">
        <f t="shared" si="663"/>
        <v>0</v>
      </c>
      <c r="AG2327" s="41">
        <f t="shared" si="664"/>
        <v>0</v>
      </c>
      <c r="AH2327" s="41">
        <f t="shared" si="665"/>
        <v>838.45259999999996</v>
      </c>
      <c r="AI2327" s="60">
        <f t="shared" si="666"/>
        <v>186.3228</v>
      </c>
      <c r="AJ2327" s="60">
        <f t="shared" si="667"/>
        <v>1048.06575</v>
      </c>
      <c r="AK2327" s="60">
        <f t="shared" si="668"/>
        <v>2309.8922465753421</v>
      </c>
      <c r="AL2327" s="60">
        <f t="shared" si="669"/>
        <v>1697.7708012328765</v>
      </c>
      <c r="AM2327" s="41">
        <f t="shared" si="670"/>
        <v>1725.9106487671231</v>
      </c>
      <c r="AN2327" s="42">
        <f t="shared" si="671"/>
        <v>45715</v>
      </c>
      <c r="AO2327" s="43">
        <f t="shared" si="672"/>
        <v>4658.07</v>
      </c>
    </row>
    <row r="2328" spans="1:41" s="24" customFormat="1" ht="15.75" customHeight="1" x14ac:dyDescent="0.35">
      <c r="A2328" s="36" t="s">
        <v>27</v>
      </c>
      <c r="B2328" s="36">
        <v>202509</v>
      </c>
      <c r="C2328" s="24" t="s">
        <v>736</v>
      </c>
      <c r="D2328" s="24" t="s">
        <v>119</v>
      </c>
      <c r="E2328" s="62">
        <v>45901</v>
      </c>
      <c r="F2328" s="62">
        <v>46265</v>
      </c>
      <c r="G2328" s="37" t="s">
        <v>2506</v>
      </c>
      <c r="H2328" s="36">
        <v>652570</v>
      </c>
      <c r="I2328" s="63">
        <v>20090</v>
      </c>
      <c r="J2328" s="24" t="s">
        <v>5233</v>
      </c>
      <c r="K2328" s="63">
        <f t="shared" si="655"/>
        <v>45901</v>
      </c>
      <c r="L2328" s="55">
        <f t="shared" si="656"/>
        <v>0.04</v>
      </c>
      <c r="M2328" s="76">
        <v>0.22500000000000001</v>
      </c>
      <c r="N2328" s="62">
        <v>45901</v>
      </c>
      <c r="O2328" s="62">
        <v>46265</v>
      </c>
      <c r="P2328" s="63"/>
      <c r="Q2328" s="63"/>
      <c r="R2328" s="78">
        <v>70</v>
      </c>
      <c r="S2328" s="63" t="str">
        <f>VLOOKUP(R2328,SA!$B$3:$C$11,2,1)</f>
        <v>66-70</v>
      </c>
      <c r="T2328" s="38" t="s">
        <v>98</v>
      </c>
      <c r="U2328" s="24" t="s">
        <v>5747</v>
      </c>
      <c r="V2328" s="24">
        <v>400000</v>
      </c>
      <c r="W2328" s="39">
        <f t="shared" si="657"/>
        <v>0</v>
      </c>
      <c r="X2328" s="29">
        <f t="shared" si="658"/>
        <v>0</v>
      </c>
      <c r="Y2328" s="40">
        <f t="shared" si="659"/>
        <v>365</v>
      </c>
      <c r="Z2328" s="38">
        <f t="shared" si="660"/>
        <v>46081</v>
      </c>
      <c r="AA2328" s="41">
        <f t="shared" si="661"/>
        <v>181</v>
      </c>
      <c r="AB2328" s="24" t="s">
        <v>113</v>
      </c>
      <c r="AC2328" s="41">
        <f t="shared" si="662"/>
        <v>17021.971999999998</v>
      </c>
      <c r="AD2328" s="41">
        <v>1</v>
      </c>
      <c r="AE2328" s="72">
        <f>INDEX(SA!$C$2:$G$11,MATCH(Details!S2328,SA!$C$2:$C$11,0),MATCH(Details!V2328,SA!$C$2:$G$2,0))*Y2328/(F2328-E2328+1)</f>
        <v>14425.4</v>
      </c>
      <c r="AF2328" s="41">
        <f t="shared" si="663"/>
        <v>0</v>
      </c>
      <c r="AG2328" s="41">
        <f t="shared" si="664"/>
        <v>0</v>
      </c>
      <c r="AH2328" s="41">
        <f t="shared" si="665"/>
        <v>2596.5719999999997</v>
      </c>
      <c r="AI2328" s="60">
        <f t="shared" si="666"/>
        <v>577.01599999999996</v>
      </c>
      <c r="AJ2328" s="60">
        <f t="shared" si="667"/>
        <v>3245.7150000000001</v>
      </c>
      <c r="AK2328" s="60">
        <f t="shared" si="668"/>
        <v>7153.4175342465751</v>
      </c>
      <c r="AL2328" s="60">
        <f t="shared" si="669"/>
        <v>5257.7618876712322</v>
      </c>
      <c r="AM2328" s="41">
        <f t="shared" si="670"/>
        <v>5344.9071123287686</v>
      </c>
      <c r="AN2328" s="42">
        <f t="shared" si="671"/>
        <v>45715</v>
      </c>
      <c r="AO2328" s="43">
        <f t="shared" si="672"/>
        <v>14425.4</v>
      </c>
    </row>
    <row r="2329" spans="1:41" s="24" customFormat="1" ht="15.75" customHeight="1" x14ac:dyDescent="0.35">
      <c r="A2329" s="36" t="s">
        <v>27</v>
      </c>
      <c r="B2329" s="36">
        <v>202509</v>
      </c>
      <c r="C2329" s="24" t="s">
        <v>736</v>
      </c>
      <c r="D2329" s="24" t="s">
        <v>119</v>
      </c>
      <c r="E2329" s="62">
        <v>45901</v>
      </c>
      <c r="F2329" s="62">
        <v>46265</v>
      </c>
      <c r="G2329" s="37" t="s">
        <v>2507</v>
      </c>
      <c r="H2329" s="36">
        <v>652570</v>
      </c>
      <c r="I2329" s="63">
        <v>41941</v>
      </c>
      <c r="J2329" s="24" t="s">
        <v>5234</v>
      </c>
      <c r="K2329" s="63">
        <f t="shared" si="655"/>
        <v>45901</v>
      </c>
      <c r="L2329" s="55">
        <f t="shared" si="656"/>
        <v>0.04</v>
      </c>
      <c r="M2329" s="76">
        <v>0.22500000000000001</v>
      </c>
      <c r="N2329" s="62">
        <v>45901</v>
      </c>
      <c r="O2329" s="62">
        <v>46265</v>
      </c>
      <c r="P2329" s="63"/>
      <c r="Q2329" s="63"/>
      <c r="R2329" s="78">
        <v>10</v>
      </c>
      <c r="S2329" s="63" t="str">
        <f>VLOOKUP(R2329,SA!$B$3:$C$11,2,1)</f>
        <v>0-25</v>
      </c>
      <c r="T2329" s="38" t="s">
        <v>98</v>
      </c>
      <c r="U2329" s="24" t="s">
        <v>5746</v>
      </c>
      <c r="V2329" s="24">
        <v>400000</v>
      </c>
      <c r="W2329" s="39">
        <f t="shared" si="657"/>
        <v>0</v>
      </c>
      <c r="X2329" s="29">
        <f t="shared" si="658"/>
        <v>0</v>
      </c>
      <c r="Y2329" s="40">
        <f t="shared" si="659"/>
        <v>365</v>
      </c>
      <c r="Z2329" s="38">
        <f t="shared" si="660"/>
        <v>46081</v>
      </c>
      <c r="AA2329" s="41">
        <f t="shared" si="661"/>
        <v>181</v>
      </c>
      <c r="AB2329" s="24" t="s">
        <v>113</v>
      </c>
      <c r="AC2329" s="41">
        <f t="shared" si="662"/>
        <v>4043.8364000000001</v>
      </c>
      <c r="AD2329" s="41">
        <v>1</v>
      </c>
      <c r="AE2329" s="72">
        <f>INDEX(SA!$C$2:$G$11,MATCH(Details!S2329,SA!$C$2:$C$11,0),MATCH(Details!V2329,SA!$C$2:$G$2,0))*Y2329/(F2329-E2329+1)</f>
        <v>3426.98</v>
      </c>
      <c r="AF2329" s="41">
        <f t="shared" si="663"/>
        <v>0</v>
      </c>
      <c r="AG2329" s="41">
        <f t="shared" si="664"/>
        <v>0</v>
      </c>
      <c r="AH2329" s="41">
        <f t="shared" si="665"/>
        <v>616.85640000000001</v>
      </c>
      <c r="AI2329" s="60">
        <f t="shared" si="666"/>
        <v>137.07920000000001</v>
      </c>
      <c r="AJ2329" s="60">
        <f t="shared" si="667"/>
        <v>771.07050000000004</v>
      </c>
      <c r="AK2329" s="60">
        <f t="shared" si="668"/>
        <v>1699.4065205479453</v>
      </c>
      <c r="AL2329" s="60">
        <f t="shared" si="669"/>
        <v>1249.0637926027398</v>
      </c>
      <c r="AM2329" s="41">
        <f t="shared" si="670"/>
        <v>1269.7665073972601</v>
      </c>
      <c r="AN2329" s="42">
        <f t="shared" si="671"/>
        <v>45715</v>
      </c>
      <c r="AO2329" s="43">
        <f t="shared" si="672"/>
        <v>3426.98</v>
      </c>
    </row>
    <row r="2330" spans="1:41" s="24" customFormat="1" ht="15.75" customHeight="1" x14ac:dyDescent="0.35">
      <c r="A2330" s="36" t="s">
        <v>27</v>
      </c>
      <c r="B2330" s="36">
        <v>202509</v>
      </c>
      <c r="C2330" s="24" t="s">
        <v>736</v>
      </c>
      <c r="D2330" s="24" t="s">
        <v>119</v>
      </c>
      <c r="E2330" s="62">
        <v>45901</v>
      </c>
      <c r="F2330" s="62">
        <v>46265</v>
      </c>
      <c r="G2330" s="37" t="s">
        <v>2508</v>
      </c>
      <c r="H2330" s="36">
        <v>652570</v>
      </c>
      <c r="I2330" s="63">
        <v>21186</v>
      </c>
      <c r="J2330" s="24" t="s">
        <v>5235</v>
      </c>
      <c r="K2330" s="63">
        <f t="shared" si="655"/>
        <v>45901</v>
      </c>
      <c r="L2330" s="55">
        <f t="shared" si="656"/>
        <v>0.04</v>
      </c>
      <c r="M2330" s="76">
        <v>0.22500000000000001</v>
      </c>
      <c r="N2330" s="62">
        <v>45901</v>
      </c>
      <c r="O2330" s="62">
        <v>46265</v>
      </c>
      <c r="P2330" s="63"/>
      <c r="Q2330" s="63"/>
      <c r="R2330" s="78">
        <v>67</v>
      </c>
      <c r="S2330" s="63" t="str">
        <f>VLOOKUP(R2330,SA!$B$3:$C$11,2,1)</f>
        <v>66-70</v>
      </c>
      <c r="T2330" s="38" t="s">
        <v>97</v>
      </c>
      <c r="U2330" s="24" t="s">
        <v>5744</v>
      </c>
      <c r="V2330" s="24">
        <v>400000</v>
      </c>
      <c r="W2330" s="39">
        <f t="shared" si="657"/>
        <v>0</v>
      </c>
      <c r="X2330" s="29">
        <f t="shared" si="658"/>
        <v>0</v>
      </c>
      <c r="Y2330" s="40">
        <f t="shared" si="659"/>
        <v>365</v>
      </c>
      <c r="Z2330" s="38">
        <f t="shared" si="660"/>
        <v>46081</v>
      </c>
      <c r="AA2330" s="41">
        <f t="shared" si="661"/>
        <v>181</v>
      </c>
      <c r="AB2330" s="24" t="s">
        <v>113</v>
      </c>
      <c r="AC2330" s="41">
        <f t="shared" si="662"/>
        <v>17021.971999999998</v>
      </c>
      <c r="AD2330" s="41">
        <v>1</v>
      </c>
      <c r="AE2330" s="72">
        <f>INDEX(SA!$C$2:$G$11,MATCH(Details!S2330,SA!$C$2:$C$11,0),MATCH(Details!V2330,SA!$C$2:$G$2,0))*Y2330/(F2330-E2330+1)</f>
        <v>14425.4</v>
      </c>
      <c r="AF2330" s="41">
        <f t="shared" si="663"/>
        <v>0</v>
      </c>
      <c r="AG2330" s="41">
        <f t="shared" si="664"/>
        <v>0</v>
      </c>
      <c r="AH2330" s="41">
        <f t="shared" si="665"/>
        <v>2596.5719999999997</v>
      </c>
      <c r="AI2330" s="60">
        <f t="shared" si="666"/>
        <v>577.01599999999996</v>
      </c>
      <c r="AJ2330" s="60">
        <f t="shared" si="667"/>
        <v>3245.7150000000001</v>
      </c>
      <c r="AK2330" s="60">
        <f t="shared" si="668"/>
        <v>7153.4175342465751</v>
      </c>
      <c r="AL2330" s="60">
        <f t="shared" si="669"/>
        <v>5257.7618876712322</v>
      </c>
      <c r="AM2330" s="41">
        <f t="shared" si="670"/>
        <v>5344.9071123287686</v>
      </c>
      <c r="AN2330" s="42">
        <f t="shared" si="671"/>
        <v>45715</v>
      </c>
      <c r="AO2330" s="43">
        <f t="shared" si="672"/>
        <v>14425.4</v>
      </c>
    </row>
    <row r="2331" spans="1:41" s="24" customFormat="1" ht="15.75" customHeight="1" x14ac:dyDescent="0.35">
      <c r="A2331" s="36" t="s">
        <v>27</v>
      </c>
      <c r="B2331" s="36">
        <v>202509</v>
      </c>
      <c r="C2331" s="24" t="s">
        <v>736</v>
      </c>
      <c r="D2331" s="24" t="s">
        <v>119</v>
      </c>
      <c r="E2331" s="62">
        <v>45901</v>
      </c>
      <c r="F2331" s="62">
        <v>46265</v>
      </c>
      <c r="G2331" s="37" t="s">
        <v>2509</v>
      </c>
      <c r="H2331" s="36">
        <v>652571</v>
      </c>
      <c r="I2331" s="63">
        <v>43018</v>
      </c>
      <c r="J2331" s="24" t="s">
        <v>5236</v>
      </c>
      <c r="K2331" s="63">
        <f t="shared" si="655"/>
        <v>45901</v>
      </c>
      <c r="L2331" s="55">
        <f t="shared" si="656"/>
        <v>0.04</v>
      </c>
      <c r="M2331" s="76">
        <v>0.22500000000000001</v>
      </c>
      <c r="N2331" s="62">
        <v>45901</v>
      </c>
      <c r="O2331" s="62">
        <v>46265</v>
      </c>
      <c r="P2331" s="63"/>
      <c r="Q2331" s="63"/>
      <c r="R2331" s="78">
        <v>7</v>
      </c>
      <c r="S2331" s="63" t="str">
        <f>VLOOKUP(R2331,SA!$B$3:$C$11,2,1)</f>
        <v>0-25</v>
      </c>
      <c r="T2331" s="38" t="s">
        <v>98</v>
      </c>
      <c r="U2331" s="24" t="s">
        <v>5746</v>
      </c>
      <c r="V2331" s="24">
        <v>600000</v>
      </c>
      <c r="W2331" s="39">
        <f t="shared" si="657"/>
        <v>0</v>
      </c>
      <c r="X2331" s="29">
        <f t="shared" si="658"/>
        <v>0</v>
      </c>
      <c r="Y2331" s="40">
        <f t="shared" si="659"/>
        <v>365</v>
      </c>
      <c r="Z2331" s="38">
        <f t="shared" si="660"/>
        <v>46081</v>
      </c>
      <c r="AA2331" s="41">
        <f t="shared" si="661"/>
        <v>181</v>
      </c>
      <c r="AB2331" s="24" t="s">
        <v>113</v>
      </c>
      <c r="AC2331" s="41">
        <f t="shared" si="662"/>
        <v>4893.0234</v>
      </c>
      <c r="AD2331" s="41">
        <v>1</v>
      </c>
      <c r="AE2331" s="72">
        <f>INDEX(SA!$C$2:$G$11,MATCH(Details!S2331,SA!$C$2:$C$11,0),MATCH(Details!V2331,SA!$C$2:$G$2,0))*Y2331/(F2331-E2331+1)</f>
        <v>4146.63</v>
      </c>
      <c r="AF2331" s="41">
        <f t="shared" si="663"/>
        <v>0</v>
      </c>
      <c r="AG2331" s="41">
        <f t="shared" si="664"/>
        <v>0</v>
      </c>
      <c r="AH2331" s="41">
        <f t="shared" si="665"/>
        <v>746.39340000000004</v>
      </c>
      <c r="AI2331" s="60">
        <f t="shared" si="666"/>
        <v>165.86520000000002</v>
      </c>
      <c r="AJ2331" s="60">
        <f t="shared" si="667"/>
        <v>932.99175000000002</v>
      </c>
      <c r="AK2331" s="60">
        <f t="shared" si="668"/>
        <v>2056.2740547945205</v>
      </c>
      <c r="AL2331" s="60">
        <f t="shared" si="669"/>
        <v>1511.3614302739725</v>
      </c>
      <c r="AM2331" s="41">
        <f t="shared" si="670"/>
        <v>1536.4116197260273</v>
      </c>
      <c r="AN2331" s="42">
        <f t="shared" si="671"/>
        <v>45715</v>
      </c>
      <c r="AO2331" s="43">
        <f t="shared" si="672"/>
        <v>4146.63</v>
      </c>
    </row>
    <row r="2332" spans="1:41" s="24" customFormat="1" ht="15.75" customHeight="1" x14ac:dyDescent="0.35">
      <c r="A2332" s="36" t="s">
        <v>27</v>
      </c>
      <c r="B2332" s="36">
        <v>202509</v>
      </c>
      <c r="C2332" s="24" t="s">
        <v>736</v>
      </c>
      <c r="D2332" s="24" t="s">
        <v>119</v>
      </c>
      <c r="E2332" s="62">
        <v>45901</v>
      </c>
      <c r="F2332" s="62">
        <v>46265</v>
      </c>
      <c r="G2332" s="37" t="s">
        <v>2510</v>
      </c>
      <c r="H2332" s="36">
        <v>652571</v>
      </c>
      <c r="I2332" s="63">
        <v>21103</v>
      </c>
      <c r="J2332" s="24" t="s">
        <v>5237</v>
      </c>
      <c r="K2332" s="63">
        <f t="shared" si="655"/>
        <v>45901</v>
      </c>
      <c r="L2332" s="55">
        <f t="shared" si="656"/>
        <v>0.04</v>
      </c>
      <c r="M2332" s="76">
        <v>0.22500000000000001</v>
      </c>
      <c r="N2332" s="62">
        <v>45901</v>
      </c>
      <c r="O2332" s="62">
        <v>46265</v>
      </c>
      <c r="P2332" s="63"/>
      <c r="Q2332" s="63"/>
      <c r="R2332" s="78">
        <v>67</v>
      </c>
      <c r="S2332" s="63" t="str">
        <f>VLOOKUP(R2332,SA!$B$3:$C$11,2,1)</f>
        <v>66-70</v>
      </c>
      <c r="T2332" s="38" t="s">
        <v>98</v>
      </c>
      <c r="U2332" s="24" t="s">
        <v>5747</v>
      </c>
      <c r="V2332" s="24">
        <v>600000</v>
      </c>
      <c r="W2332" s="39">
        <f t="shared" si="657"/>
        <v>0</v>
      </c>
      <c r="X2332" s="29">
        <f t="shared" si="658"/>
        <v>0</v>
      </c>
      <c r="Y2332" s="40">
        <f t="shared" si="659"/>
        <v>365</v>
      </c>
      <c r="Z2332" s="38">
        <f t="shared" si="660"/>
        <v>46081</v>
      </c>
      <c r="AA2332" s="41">
        <f t="shared" si="661"/>
        <v>181</v>
      </c>
      <c r="AB2332" s="24" t="s">
        <v>113</v>
      </c>
      <c r="AC2332" s="41">
        <f t="shared" si="662"/>
        <v>20584.356599999999</v>
      </c>
      <c r="AD2332" s="41">
        <v>1</v>
      </c>
      <c r="AE2332" s="72">
        <f>INDEX(SA!$C$2:$G$11,MATCH(Details!S2332,SA!$C$2:$C$11,0),MATCH(Details!V2332,SA!$C$2:$G$2,0))*Y2332/(F2332-E2332+1)</f>
        <v>17444.37</v>
      </c>
      <c r="AF2332" s="41">
        <f t="shared" si="663"/>
        <v>0</v>
      </c>
      <c r="AG2332" s="41">
        <f t="shared" si="664"/>
        <v>0</v>
      </c>
      <c r="AH2332" s="41">
        <f t="shared" si="665"/>
        <v>3139.9865999999997</v>
      </c>
      <c r="AI2332" s="60">
        <f t="shared" si="666"/>
        <v>697.77480000000003</v>
      </c>
      <c r="AJ2332" s="60">
        <f t="shared" si="667"/>
        <v>3924.9832499999998</v>
      </c>
      <c r="AK2332" s="60">
        <f t="shared" si="668"/>
        <v>8650.495808219177</v>
      </c>
      <c r="AL2332" s="60">
        <f t="shared" si="669"/>
        <v>6358.1144190410951</v>
      </c>
      <c r="AM2332" s="41">
        <f t="shared" si="670"/>
        <v>6463.4975309589045</v>
      </c>
      <c r="AN2332" s="42">
        <f t="shared" si="671"/>
        <v>45715</v>
      </c>
      <c r="AO2332" s="43">
        <f t="shared" si="672"/>
        <v>17444.37</v>
      </c>
    </row>
    <row r="2333" spans="1:41" s="24" customFormat="1" ht="15.75" customHeight="1" x14ac:dyDescent="0.35">
      <c r="A2333" s="36" t="s">
        <v>27</v>
      </c>
      <c r="B2333" s="36">
        <v>202509</v>
      </c>
      <c r="C2333" s="24" t="s">
        <v>736</v>
      </c>
      <c r="D2333" s="24" t="s">
        <v>119</v>
      </c>
      <c r="E2333" s="62">
        <v>45901</v>
      </c>
      <c r="F2333" s="62">
        <v>46265</v>
      </c>
      <c r="G2333" s="37" t="s">
        <v>2511</v>
      </c>
      <c r="H2333" s="36">
        <v>652571</v>
      </c>
      <c r="I2333" s="63">
        <v>43018</v>
      </c>
      <c r="J2333" s="24" t="s">
        <v>5238</v>
      </c>
      <c r="K2333" s="63">
        <f t="shared" si="655"/>
        <v>45901</v>
      </c>
      <c r="L2333" s="55">
        <f t="shared" si="656"/>
        <v>0.04</v>
      </c>
      <c r="M2333" s="76">
        <v>0.22500000000000001</v>
      </c>
      <c r="N2333" s="62">
        <v>45901</v>
      </c>
      <c r="O2333" s="62">
        <v>46265</v>
      </c>
      <c r="P2333" s="63"/>
      <c r="Q2333" s="63"/>
      <c r="R2333" s="78">
        <v>7</v>
      </c>
      <c r="S2333" s="63" t="str">
        <f>VLOOKUP(R2333,SA!$B$3:$C$11,2,1)</f>
        <v>0-25</v>
      </c>
      <c r="T2333" s="38" t="s">
        <v>97</v>
      </c>
      <c r="U2333" s="24" t="s">
        <v>5745</v>
      </c>
      <c r="V2333" s="24">
        <v>600000</v>
      </c>
      <c r="W2333" s="39">
        <f t="shared" si="657"/>
        <v>0</v>
      </c>
      <c r="X2333" s="29">
        <f t="shared" si="658"/>
        <v>0</v>
      </c>
      <c r="Y2333" s="40">
        <f t="shared" si="659"/>
        <v>365</v>
      </c>
      <c r="Z2333" s="38">
        <f t="shared" si="660"/>
        <v>46081</v>
      </c>
      <c r="AA2333" s="41">
        <f t="shared" si="661"/>
        <v>181</v>
      </c>
      <c r="AB2333" s="24" t="s">
        <v>113</v>
      </c>
      <c r="AC2333" s="41">
        <f t="shared" si="662"/>
        <v>4893.0234</v>
      </c>
      <c r="AD2333" s="41">
        <v>1</v>
      </c>
      <c r="AE2333" s="72">
        <f>INDEX(SA!$C$2:$G$11,MATCH(Details!S2333,SA!$C$2:$C$11,0),MATCH(Details!V2333,SA!$C$2:$G$2,0))*Y2333/(F2333-E2333+1)</f>
        <v>4146.63</v>
      </c>
      <c r="AF2333" s="41">
        <f t="shared" si="663"/>
        <v>0</v>
      </c>
      <c r="AG2333" s="41">
        <f t="shared" si="664"/>
        <v>0</v>
      </c>
      <c r="AH2333" s="41">
        <f t="shared" si="665"/>
        <v>746.39340000000004</v>
      </c>
      <c r="AI2333" s="60">
        <f t="shared" si="666"/>
        <v>165.86520000000002</v>
      </c>
      <c r="AJ2333" s="60">
        <f t="shared" si="667"/>
        <v>932.99175000000002</v>
      </c>
      <c r="AK2333" s="60">
        <f t="shared" si="668"/>
        <v>2056.2740547945205</v>
      </c>
      <c r="AL2333" s="60">
        <f t="shared" si="669"/>
        <v>1511.3614302739725</v>
      </c>
      <c r="AM2333" s="41">
        <f t="shared" si="670"/>
        <v>1536.4116197260273</v>
      </c>
      <c r="AN2333" s="42">
        <f t="shared" si="671"/>
        <v>45715</v>
      </c>
      <c r="AO2333" s="43">
        <f t="shared" si="672"/>
        <v>4146.63</v>
      </c>
    </row>
    <row r="2334" spans="1:41" s="24" customFormat="1" ht="15.75" customHeight="1" x14ac:dyDescent="0.35">
      <c r="A2334" s="36" t="s">
        <v>27</v>
      </c>
      <c r="B2334" s="36">
        <v>202509</v>
      </c>
      <c r="C2334" s="24" t="s">
        <v>736</v>
      </c>
      <c r="D2334" s="24" t="s">
        <v>119</v>
      </c>
      <c r="E2334" s="62">
        <v>45901</v>
      </c>
      <c r="F2334" s="62">
        <v>46265</v>
      </c>
      <c r="G2334" s="37" t="s">
        <v>667</v>
      </c>
      <c r="H2334" s="36">
        <v>652571</v>
      </c>
      <c r="I2334" s="63">
        <v>30227</v>
      </c>
      <c r="J2334" s="24" t="s">
        <v>5239</v>
      </c>
      <c r="K2334" s="63">
        <f t="shared" si="655"/>
        <v>45901</v>
      </c>
      <c r="L2334" s="55">
        <f t="shared" si="656"/>
        <v>0.04</v>
      </c>
      <c r="M2334" s="76">
        <v>0.22500000000000001</v>
      </c>
      <c r="N2334" s="62">
        <v>45901</v>
      </c>
      <c r="O2334" s="62">
        <v>46265</v>
      </c>
      <c r="P2334" s="63"/>
      <c r="Q2334" s="63"/>
      <c r="R2334" s="78">
        <v>42</v>
      </c>
      <c r="S2334" s="63" t="str">
        <f>VLOOKUP(R2334,SA!$B$3:$C$11,2,1)</f>
        <v>36-45</v>
      </c>
      <c r="T2334" s="38" t="s">
        <v>97</v>
      </c>
      <c r="U2334" s="24" t="s">
        <v>56</v>
      </c>
      <c r="V2334" s="24">
        <v>600000</v>
      </c>
      <c r="W2334" s="39">
        <f t="shared" si="657"/>
        <v>600000</v>
      </c>
      <c r="X2334" s="29">
        <f t="shared" si="658"/>
        <v>1</v>
      </c>
      <c r="Y2334" s="40">
        <f t="shared" si="659"/>
        <v>365</v>
      </c>
      <c r="Z2334" s="38">
        <f t="shared" si="660"/>
        <v>46081</v>
      </c>
      <c r="AA2334" s="41">
        <f t="shared" si="661"/>
        <v>181</v>
      </c>
      <c r="AB2334" s="24" t="s">
        <v>113</v>
      </c>
      <c r="AC2334" s="41">
        <f t="shared" si="662"/>
        <v>6650.8221999999996</v>
      </c>
      <c r="AD2334" s="41">
        <v>1</v>
      </c>
      <c r="AE2334" s="72">
        <f>INDEX(SA!$C$2:$G$11,MATCH(Details!S2334,SA!$C$2:$C$11,0),MATCH(Details!V2334,SA!$C$2:$G$2,0))*Y2334/(F2334-E2334+1)</f>
        <v>5636.29</v>
      </c>
      <c r="AF2334" s="41">
        <f t="shared" si="663"/>
        <v>0</v>
      </c>
      <c r="AG2334" s="41">
        <f t="shared" si="664"/>
        <v>0</v>
      </c>
      <c r="AH2334" s="41">
        <f t="shared" si="665"/>
        <v>1014.5322</v>
      </c>
      <c r="AI2334" s="60">
        <f t="shared" si="666"/>
        <v>225.45160000000001</v>
      </c>
      <c r="AJ2334" s="60">
        <f t="shared" si="667"/>
        <v>1268.16525</v>
      </c>
      <c r="AK2334" s="60">
        <f t="shared" si="668"/>
        <v>2794.9821643835617</v>
      </c>
      <c r="AL2334" s="60">
        <f t="shared" si="669"/>
        <v>2054.3118908219176</v>
      </c>
      <c r="AM2334" s="41">
        <f t="shared" si="670"/>
        <v>2088.361259178082</v>
      </c>
      <c r="AN2334" s="42">
        <f t="shared" si="671"/>
        <v>45715</v>
      </c>
      <c r="AO2334" s="43">
        <f t="shared" si="672"/>
        <v>5636.29</v>
      </c>
    </row>
    <row r="2335" spans="1:41" s="24" customFormat="1" ht="15.75" customHeight="1" x14ac:dyDescent="0.35">
      <c r="A2335" s="36" t="s">
        <v>27</v>
      </c>
      <c r="B2335" s="36">
        <v>202509</v>
      </c>
      <c r="C2335" s="24" t="s">
        <v>736</v>
      </c>
      <c r="D2335" s="24" t="s">
        <v>119</v>
      </c>
      <c r="E2335" s="62">
        <v>45901</v>
      </c>
      <c r="F2335" s="62">
        <v>46265</v>
      </c>
      <c r="G2335" s="37" t="s">
        <v>2512</v>
      </c>
      <c r="H2335" s="36">
        <v>652571</v>
      </c>
      <c r="I2335" s="63">
        <v>30560</v>
      </c>
      <c r="J2335" s="24" t="s">
        <v>5240</v>
      </c>
      <c r="K2335" s="63">
        <f t="shared" si="655"/>
        <v>45901</v>
      </c>
      <c r="L2335" s="55">
        <f t="shared" si="656"/>
        <v>0.04</v>
      </c>
      <c r="M2335" s="76">
        <v>0.22500000000000001</v>
      </c>
      <c r="N2335" s="62">
        <v>45901</v>
      </c>
      <c r="O2335" s="62">
        <v>46265</v>
      </c>
      <c r="P2335" s="63"/>
      <c r="Q2335" s="63"/>
      <c r="R2335" s="78">
        <v>42</v>
      </c>
      <c r="S2335" s="63" t="str">
        <f>VLOOKUP(R2335,SA!$B$3:$C$11,2,1)</f>
        <v>36-45</v>
      </c>
      <c r="T2335" s="38" t="s">
        <v>98</v>
      </c>
      <c r="U2335" s="24" t="s">
        <v>5743</v>
      </c>
      <c r="V2335" s="24">
        <v>600000</v>
      </c>
      <c r="W2335" s="39">
        <f t="shared" si="657"/>
        <v>0</v>
      </c>
      <c r="X2335" s="29">
        <f t="shared" si="658"/>
        <v>0</v>
      </c>
      <c r="Y2335" s="40">
        <f t="shared" si="659"/>
        <v>365</v>
      </c>
      <c r="Z2335" s="38">
        <f t="shared" si="660"/>
        <v>46081</v>
      </c>
      <c r="AA2335" s="41">
        <f t="shared" si="661"/>
        <v>181</v>
      </c>
      <c r="AB2335" s="24" t="s">
        <v>113</v>
      </c>
      <c r="AC2335" s="41">
        <f t="shared" si="662"/>
        <v>6650.8221999999996</v>
      </c>
      <c r="AD2335" s="41">
        <v>1</v>
      </c>
      <c r="AE2335" s="72">
        <f>INDEX(SA!$C$2:$G$11,MATCH(Details!S2335,SA!$C$2:$C$11,0),MATCH(Details!V2335,SA!$C$2:$G$2,0))*Y2335/(F2335-E2335+1)</f>
        <v>5636.29</v>
      </c>
      <c r="AF2335" s="41">
        <f t="shared" si="663"/>
        <v>0</v>
      </c>
      <c r="AG2335" s="41">
        <f t="shared" si="664"/>
        <v>0</v>
      </c>
      <c r="AH2335" s="41">
        <f t="shared" si="665"/>
        <v>1014.5322</v>
      </c>
      <c r="AI2335" s="60">
        <f t="shared" si="666"/>
        <v>225.45160000000001</v>
      </c>
      <c r="AJ2335" s="60">
        <f t="shared" si="667"/>
        <v>1268.16525</v>
      </c>
      <c r="AK2335" s="60">
        <f t="shared" si="668"/>
        <v>2794.9821643835617</v>
      </c>
      <c r="AL2335" s="60">
        <f t="shared" si="669"/>
        <v>2054.3118908219176</v>
      </c>
      <c r="AM2335" s="41">
        <f t="shared" si="670"/>
        <v>2088.361259178082</v>
      </c>
      <c r="AN2335" s="42">
        <f t="shared" si="671"/>
        <v>45715</v>
      </c>
      <c r="AO2335" s="43">
        <f t="shared" si="672"/>
        <v>5636.29</v>
      </c>
    </row>
    <row r="2336" spans="1:41" s="24" customFormat="1" ht="15.75" customHeight="1" x14ac:dyDescent="0.35">
      <c r="A2336" s="36" t="s">
        <v>27</v>
      </c>
      <c r="B2336" s="36">
        <v>202509</v>
      </c>
      <c r="C2336" s="24" t="s">
        <v>736</v>
      </c>
      <c r="D2336" s="24" t="s">
        <v>119</v>
      </c>
      <c r="E2336" s="62">
        <v>45901</v>
      </c>
      <c r="F2336" s="62">
        <v>46265</v>
      </c>
      <c r="G2336" s="37" t="s">
        <v>2513</v>
      </c>
      <c r="H2336" s="36">
        <v>652571</v>
      </c>
      <c r="I2336" s="63">
        <v>17058</v>
      </c>
      <c r="J2336" s="24" t="s">
        <v>5241</v>
      </c>
      <c r="K2336" s="63">
        <f t="shared" si="655"/>
        <v>45901</v>
      </c>
      <c r="L2336" s="55">
        <f t="shared" si="656"/>
        <v>0.04</v>
      </c>
      <c r="M2336" s="76">
        <v>0.22500000000000001</v>
      </c>
      <c r="N2336" s="62">
        <v>45901</v>
      </c>
      <c r="O2336" s="62">
        <v>46265</v>
      </c>
      <c r="P2336" s="63"/>
      <c r="Q2336" s="63"/>
      <c r="R2336" s="78">
        <v>78</v>
      </c>
      <c r="S2336" s="63" t="str">
        <f>VLOOKUP(R2336,SA!$B$3:$C$11,2,1)</f>
        <v>76-80</v>
      </c>
      <c r="T2336" s="38" t="s">
        <v>97</v>
      </c>
      <c r="U2336" s="24" t="s">
        <v>5744</v>
      </c>
      <c r="V2336" s="24">
        <v>600000</v>
      </c>
      <c r="W2336" s="39">
        <f t="shared" si="657"/>
        <v>0</v>
      </c>
      <c r="X2336" s="29">
        <f t="shared" si="658"/>
        <v>0</v>
      </c>
      <c r="Y2336" s="40">
        <f t="shared" si="659"/>
        <v>365</v>
      </c>
      <c r="Z2336" s="38">
        <f t="shared" si="660"/>
        <v>46081</v>
      </c>
      <c r="AA2336" s="41">
        <f t="shared" si="661"/>
        <v>181</v>
      </c>
      <c r="AB2336" s="24" t="s">
        <v>113</v>
      </c>
      <c r="AC2336" s="41">
        <f t="shared" si="662"/>
        <v>32803.185799999999</v>
      </c>
      <c r="AD2336" s="41">
        <v>1</v>
      </c>
      <c r="AE2336" s="72">
        <f>INDEX(SA!$C$2:$G$11,MATCH(Details!S2336,SA!$C$2:$C$11,0),MATCH(Details!V2336,SA!$C$2:$G$2,0))*Y2336/(F2336-E2336+1)</f>
        <v>27799.31</v>
      </c>
      <c r="AF2336" s="41">
        <f t="shared" si="663"/>
        <v>0</v>
      </c>
      <c r="AG2336" s="41">
        <f t="shared" si="664"/>
        <v>0</v>
      </c>
      <c r="AH2336" s="41">
        <f t="shared" si="665"/>
        <v>5003.8757999999998</v>
      </c>
      <c r="AI2336" s="60">
        <f t="shared" si="666"/>
        <v>1111.9724000000001</v>
      </c>
      <c r="AJ2336" s="60">
        <f t="shared" si="667"/>
        <v>6254.8447500000002</v>
      </c>
      <c r="AK2336" s="60">
        <f t="shared" si="668"/>
        <v>13785.411260273973</v>
      </c>
      <c r="AL2336" s="60">
        <f t="shared" si="669"/>
        <v>10132.277276301371</v>
      </c>
      <c r="AM2336" s="41">
        <f t="shared" si="670"/>
        <v>10300.215573698631</v>
      </c>
      <c r="AN2336" s="42">
        <f t="shared" si="671"/>
        <v>45715</v>
      </c>
      <c r="AO2336" s="43">
        <f t="shared" si="672"/>
        <v>27799.31</v>
      </c>
    </row>
    <row r="2337" spans="1:41" s="24" customFormat="1" ht="15.75" customHeight="1" x14ac:dyDescent="0.35">
      <c r="A2337" s="36" t="s">
        <v>27</v>
      </c>
      <c r="B2337" s="36">
        <v>202509</v>
      </c>
      <c r="C2337" s="24" t="s">
        <v>736</v>
      </c>
      <c r="D2337" s="24" t="s">
        <v>119</v>
      </c>
      <c r="E2337" s="62">
        <v>45901</v>
      </c>
      <c r="F2337" s="62">
        <v>46265</v>
      </c>
      <c r="G2337" s="37" t="s">
        <v>2514</v>
      </c>
      <c r="H2337" s="36">
        <v>652572</v>
      </c>
      <c r="I2337" s="63">
        <v>34016</v>
      </c>
      <c r="J2337" s="24" t="s">
        <v>5242</v>
      </c>
      <c r="K2337" s="63">
        <f t="shared" si="655"/>
        <v>45901</v>
      </c>
      <c r="L2337" s="55">
        <f t="shared" si="656"/>
        <v>0.04</v>
      </c>
      <c r="M2337" s="76">
        <v>0.22500000000000001</v>
      </c>
      <c r="N2337" s="62">
        <v>45901</v>
      </c>
      <c r="O2337" s="62">
        <v>46265</v>
      </c>
      <c r="P2337" s="63"/>
      <c r="Q2337" s="63"/>
      <c r="R2337" s="78">
        <v>32</v>
      </c>
      <c r="S2337" s="63" t="str">
        <f>VLOOKUP(R2337,SA!$B$3:$C$11,2,1)</f>
        <v>26-35</v>
      </c>
      <c r="T2337" s="38" t="s">
        <v>98</v>
      </c>
      <c r="U2337" s="24" t="s">
        <v>5743</v>
      </c>
      <c r="V2337" s="24">
        <v>400000</v>
      </c>
      <c r="W2337" s="39">
        <f t="shared" si="657"/>
        <v>0</v>
      </c>
      <c r="X2337" s="29">
        <f t="shared" si="658"/>
        <v>0</v>
      </c>
      <c r="Y2337" s="40">
        <f t="shared" si="659"/>
        <v>365</v>
      </c>
      <c r="Z2337" s="38">
        <f t="shared" si="660"/>
        <v>46081</v>
      </c>
      <c r="AA2337" s="41">
        <f t="shared" si="661"/>
        <v>181</v>
      </c>
      <c r="AB2337" s="24" t="s">
        <v>113</v>
      </c>
      <c r="AC2337" s="41">
        <f t="shared" si="662"/>
        <v>4533.0290000000005</v>
      </c>
      <c r="AD2337" s="41">
        <v>1</v>
      </c>
      <c r="AE2337" s="72">
        <f>INDEX(SA!$C$2:$G$11,MATCH(Details!S2337,SA!$C$2:$C$11,0),MATCH(Details!V2337,SA!$C$2:$G$2,0))*Y2337/(F2337-E2337+1)</f>
        <v>3841.55</v>
      </c>
      <c r="AF2337" s="41">
        <f t="shared" si="663"/>
        <v>0</v>
      </c>
      <c r="AG2337" s="41">
        <f t="shared" si="664"/>
        <v>0</v>
      </c>
      <c r="AH2337" s="41">
        <f t="shared" si="665"/>
        <v>691.47900000000004</v>
      </c>
      <c r="AI2337" s="60">
        <f t="shared" si="666"/>
        <v>153.66200000000001</v>
      </c>
      <c r="AJ2337" s="60">
        <f t="shared" si="667"/>
        <v>864.34875000000011</v>
      </c>
      <c r="AK2337" s="60">
        <f t="shared" si="668"/>
        <v>1904.9878082191783</v>
      </c>
      <c r="AL2337" s="60">
        <f t="shared" si="669"/>
        <v>1400.1660390410959</v>
      </c>
      <c r="AM2337" s="41">
        <f t="shared" si="670"/>
        <v>1423.3732109589046</v>
      </c>
      <c r="AN2337" s="42">
        <f t="shared" si="671"/>
        <v>45715</v>
      </c>
      <c r="AO2337" s="43">
        <f t="shared" si="672"/>
        <v>3841.55</v>
      </c>
    </row>
    <row r="2338" spans="1:41" s="24" customFormat="1" ht="15.75" customHeight="1" x14ac:dyDescent="0.35">
      <c r="A2338" s="36" t="s">
        <v>27</v>
      </c>
      <c r="B2338" s="36">
        <v>202509</v>
      </c>
      <c r="C2338" s="24" t="s">
        <v>736</v>
      </c>
      <c r="D2338" s="24" t="s">
        <v>119</v>
      </c>
      <c r="E2338" s="62">
        <v>45901</v>
      </c>
      <c r="F2338" s="62">
        <v>46265</v>
      </c>
      <c r="G2338" s="37" t="s">
        <v>2515</v>
      </c>
      <c r="H2338" s="36">
        <v>652572</v>
      </c>
      <c r="I2338" s="63">
        <v>40863</v>
      </c>
      <c r="J2338" s="24" t="s">
        <v>5243</v>
      </c>
      <c r="K2338" s="63">
        <f t="shared" si="655"/>
        <v>45901</v>
      </c>
      <c r="L2338" s="55">
        <f t="shared" si="656"/>
        <v>0.04</v>
      </c>
      <c r="M2338" s="76">
        <v>0.22500000000000001</v>
      </c>
      <c r="N2338" s="62">
        <v>45901</v>
      </c>
      <c r="O2338" s="62">
        <v>46265</v>
      </c>
      <c r="P2338" s="63"/>
      <c r="Q2338" s="63"/>
      <c r="R2338" s="78">
        <v>13</v>
      </c>
      <c r="S2338" s="63" t="str">
        <f>VLOOKUP(R2338,SA!$B$3:$C$11,2,1)</f>
        <v>0-25</v>
      </c>
      <c r="T2338" s="38" t="s">
        <v>98</v>
      </c>
      <c r="U2338" s="24" t="s">
        <v>5746</v>
      </c>
      <c r="V2338" s="24">
        <v>400000</v>
      </c>
      <c r="W2338" s="39">
        <f t="shared" si="657"/>
        <v>0</v>
      </c>
      <c r="X2338" s="29">
        <f t="shared" si="658"/>
        <v>0</v>
      </c>
      <c r="Y2338" s="40">
        <f t="shared" si="659"/>
        <v>365</v>
      </c>
      <c r="Z2338" s="38">
        <f t="shared" si="660"/>
        <v>46081</v>
      </c>
      <c r="AA2338" s="41">
        <f t="shared" si="661"/>
        <v>181</v>
      </c>
      <c r="AB2338" s="24" t="s">
        <v>113</v>
      </c>
      <c r="AC2338" s="41">
        <f t="shared" si="662"/>
        <v>4043.8364000000001</v>
      </c>
      <c r="AD2338" s="41">
        <v>1</v>
      </c>
      <c r="AE2338" s="72">
        <f>INDEX(SA!$C$2:$G$11,MATCH(Details!S2338,SA!$C$2:$C$11,0),MATCH(Details!V2338,SA!$C$2:$G$2,0))*Y2338/(F2338-E2338+1)</f>
        <v>3426.98</v>
      </c>
      <c r="AF2338" s="41">
        <f t="shared" si="663"/>
        <v>0</v>
      </c>
      <c r="AG2338" s="41">
        <f t="shared" si="664"/>
        <v>0</v>
      </c>
      <c r="AH2338" s="41">
        <f t="shared" si="665"/>
        <v>616.85640000000001</v>
      </c>
      <c r="AI2338" s="60">
        <f t="shared" si="666"/>
        <v>137.07920000000001</v>
      </c>
      <c r="AJ2338" s="60">
        <f t="shared" si="667"/>
        <v>771.07050000000004</v>
      </c>
      <c r="AK2338" s="60">
        <f t="shared" si="668"/>
        <v>1699.4065205479453</v>
      </c>
      <c r="AL2338" s="60">
        <f t="shared" si="669"/>
        <v>1249.0637926027398</v>
      </c>
      <c r="AM2338" s="41">
        <f t="shared" si="670"/>
        <v>1269.7665073972601</v>
      </c>
      <c r="AN2338" s="42">
        <f t="shared" si="671"/>
        <v>45715</v>
      </c>
      <c r="AO2338" s="43">
        <f t="shared" si="672"/>
        <v>3426.98</v>
      </c>
    </row>
    <row r="2339" spans="1:41" s="24" customFormat="1" ht="15.75" customHeight="1" x14ac:dyDescent="0.35">
      <c r="A2339" s="36" t="s">
        <v>27</v>
      </c>
      <c r="B2339" s="36">
        <v>202509</v>
      </c>
      <c r="C2339" s="24" t="s">
        <v>736</v>
      </c>
      <c r="D2339" s="24" t="s">
        <v>119</v>
      </c>
      <c r="E2339" s="62">
        <v>45901</v>
      </c>
      <c r="F2339" s="62">
        <v>46265</v>
      </c>
      <c r="G2339" s="37" t="s">
        <v>668</v>
      </c>
      <c r="H2339" s="36">
        <v>652572</v>
      </c>
      <c r="I2339" s="63">
        <v>31820</v>
      </c>
      <c r="J2339" s="24" t="s">
        <v>5244</v>
      </c>
      <c r="K2339" s="63">
        <f t="shared" si="655"/>
        <v>45901</v>
      </c>
      <c r="L2339" s="55">
        <f t="shared" si="656"/>
        <v>0.04</v>
      </c>
      <c r="M2339" s="76">
        <v>0.22500000000000001</v>
      </c>
      <c r="N2339" s="62">
        <v>45901</v>
      </c>
      <c r="O2339" s="62">
        <v>46265</v>
      </c>
      <c r="P2339" s="63"/>
      <c r="Q2339" s="63"/>
      <c r="R2339" s="78">
        <v>38</v>
      </c>
      <c r="S2339" s="63" t="str">
        <f>VLOOKUP(R2339,SA!$B$3:$C$11,2,1)</f>
        <v>36-45</v>
      </c>
      <c r="T2339" s="38" t="s">
        <v>97</v>
      </c>
      <c r="U2339" s="24" t="s">
        <v>56</v>
      </c>
      <c r="V2339" s="24">
        <v>400000</v>
      </c>
      <c r="W2339" s="39">
        <f t="shared" si="657"/>
        <v>400000</v>
      </c>
      <c r="X2339" s="29">
        <f t="shared" si="658"/>
        <v>1</v>
      </c>
      <c r="Y2339" s="40">
        <f t="shared" si="659"/>
        <v>365</v>
      </c>
      <c r="Z2339" s="38">
        <f t="shared" si="660"/>
        <v>46081</v>
      </c>
      <c r="AA2339" s="41">
        <f t="shared" si="661"/>
        <v>181</v>
      </c>
      <c r="AB2339" s="24" t="s">
        <v>113</v>
      </c>
      <c r="AC2339" s="41">
        <f t="shared" si="662"/>
        <v>5496.5225999999993</v>
      </c>
      <c r="AD2339" s="41">
        <v>1</v>
      </c>
      <c r="AE2339" s="72">
        <f>INDEX(SA!$C$2:$G$11,MATCH(Details!S2339,SA!$C$2:$C$11,0),MATCH(Details!V2339,SA!$C$2:$G$2,0))*Y2339/(F2339-E2339+1)</f>
        <v>4658.07</v>
      </c>
      <c r="AF2339" s="41">
        <f t="shared" si="663"/>
        <v>0</v>
      </c>
      <c r="AG2339" s="41">
        <f t="shared" si="664"/>
        <v>0</v>
      </c>
      <c r="AH2339" s="41">
        <f t="shared" si="665"/>
        <v>838.45259999999996</v>
      </c>
      <c r="AI2339" s="60">
        <f t="shared" si="666"/>
        <v>186.3228</v>
      </c>
      <c r="AJ2339" s="60">
        <f t="shared" si="667"/>
        <v>1048.06575</v>
      </c>
      <c r="AK2339" s="60">
        <f t="shared" si="668"/>
        <v>2309.8922465753421</v>
      </c>
      <c r="AL2339" s="60">
        <f t="shared" si="669"/>
        <v>1697.7708012328765</v>
      </c>
      <c r="AM2339" s="41">
        <f t="shared" si="670"/>
        <v>1725.9106487671231</v>
      </c>
      <c r="AN2339" s="42">
        <f t="shared" si="671"/>
        <v>45715</v>
      </c>
      <c r="AO2339" s="43">
        <f t="shared" si="672"/>
        <v>4658.07</v>
      </c>
    </row>
    <row r="2340" spans="1:41" s="24" customFormat="1" ht="15.75" customHeight="1" x14ac:dyDescent="0.35">
      <c r="A2340" s="36" t="s">
        <v>27</v>
      </c>
      <c r="B2340" s="36">
        <v>202509</v>
      </c>
      <c r="C2340" s="24" t="s">
        <v>736</v>
      </c>
      <c r="D2340" s="24" t="s">
        <v>119</v>
      </c>
      <c r="E2340" s="62">
        <v>45901</v>
      </c>
      <c r="F2340" s="62">
        <v>46265</v>
      </c>
      <c r="G2340" s="37" t="s">
        <v>2516</v>
      </c>
      <c r="H2340" s="36">
        <v>652573</v>
      </c>
      <c r="I2340" s="63">
        <v>32166</v>
      </c>
      <c r="J2340" s="24" t="s">
        <v>5245</v>
      </c>
      <c r="K2340" s="63">
        <f t="shared" si="655"/>
        <v>45901</v>
      </c>
      <c r="L2340" s="55">
        <f t="shared" si="656"/>
        <v>0.04</v>
      </c>
      <c r="M2340" s="76">
        <v>0.22500000000000001</v>
      </c>
      <c r="N2340" s="62">
        <v>45901</v>
      </c>
      <c r="O2340" s="62">
        <v>46265</v>
      </c>
      <c r="P2340" s="63"/>
      <c r="Q2340" s="63"/>
      <c r="R2340" s="78">
        <v>37</v>
      </c>
      <c r="S2340" s="63" t="str">
        <f>VLOOKUP(R2340,SA!$B$3:$C$11,2,1)</f>
        <v>36-45</v>
      </c>
      <c r="T2340" s="38" t="s">
        <v>98</v>
      </c>
      <c r="U2340" s="24" t="s">
        <v>5743</v>
      </c>
      <c r="V2340" s="24">
        <v>500000</v>
      </c>
      <c r="W2340" s="39">
        <f t="shared" si="657"/>
        <v>0</v>
      </c>
      <c r="X2340" s="29">
        <f t="shared" si="658"/>
        <v>0</v>
      </c>
      <c r="Y2340" s="40">
        <f t="shared" si="659"/>
        <v>365</v>
      </c>
      <c r="Z2340" s="38">
        <f t="shared" si="660"/>
        <v>46081</v>
      </c>
      <c r="AA2340" s="41">
        <f t="shared" si="661"/>
        <v>181</v>
      </c>
      <c r="AB2340" s="24" t="s">
        <v>113</v>
      </c>
      <c r="AC2340" s="41">
        <f t="shared" si="662"/>
        <v>6046.1902</v>
      </c>
      <c r="AD2340" s="41">
        <v>1</v>
      </c>
      <c r="AE2340" s="72">
        <f>INDEX(SA!$C$2:$G$11,MATCH(Details!S2340,SA!$C$2:$C$11,0),MATCH(Details!V2340,SA!$C$2:$G$2,0))*Y2340/(F2340-E2340+1)</f>
        <v>5123.8900000000003</v>
      </c>
      <c r="AF2340" s="41">
        <f t="shared" si="663"/>
        <v>0</v>
      </c>
      <c r="AG2340" s="41">
        <f t="shared" si="664"/>
        <v>0</v>
      </c>
      <c r="AH2340" s="41">
        <f t="shared" si="665"/>
        <v>922.30020000000002</v>
      </c>
      <c r="AI2340" s="60">
        <f t="shared" si="666"/>
        <v>204.9556</v>
      </c>
      <c r="AJ2340" s="60">
        <f t="shared" si="667"/>
        <v>1152.8752500000001</v>
      </c>
      <c r="AK2340" s="60">
        <f t="shared" si="668"/>
        <v>2540.8879178082193</v>
      </c>
      <c r="AL2340" s="60">
        <f t="shared" si="669"/>
        <v>1867.5526195890411</v>
      </c>
      <c r="AM2340" s="41">
        <f t="shared" si="670"/>
        <v>1898.5065304109589</v>
      </c>
      <c r="AN2340" s="42">
        <f t="shared" si="671"/>
        <v>45715</v>
      </c>
      <c r="AO2340" s="43">
        <f t="shared" si="672"/>
        <v>5123.8900000000003</v>
      </c>
    </row>
    <row r="2341" spans="1:41" s="24" customFormat="1" ht="15.75" customHeight="1" x14ac:dyDescent="0.35">
      <c r="A2341" s="36" t="s">
        <v>27</v>
      </c>
      <c r="B2341" s="36">
        <v>202509</v>
      </c>
      <c r="C2341" s="24" t="s">
        <v>736</v>
      </c>
      <c r="D2341" s="24" t="s">
        <v>119</v>
      </c>
      <c r="E2341" s="62">
        <v>45901</v>
      </c>
      <c r="F2341" s="62">
        <v>46265</v>
      </c>
      <c r="G2341" s="37" t="s">
        <v>2517</v>
      </c>
      <c r="H2341" s="36">
        <v>652573</v>
      </c>
      <c r="I2341" s="63">
        <v>22452</v>
      </c>
      <c r="J2341" s="24" t="s">
        <v>5246</v>
      </c>
      <c r="K2341" s="63">
        <f t="shared" si="655"/>
        <v>45901</v>
      </c>
      <c r="L2341" s="55">
        <f t="shared" si="656"/>
        <v>0.04</v>
      </c>
      <c r="M2341" s="76">
        <v>0.22500000000000001</v>
      </c>
      <c r="N2341" s="62">
        <v>45901</v>
      </c>
      <c r="O2341" s="62">
        <v>46265</v>
      </c>
      <c r="P2341" s="63"/>
      <c r="Q2341" s="63"/>
      <c r="R2341" s="78">
        <v>64</v>
      </c>
      <c r="S2341" s="63" t="str">
        <f>VLOOKUP(R2341,SA!$B$3:$C$11,2,1)</f>
        <v>56-65</v>
      </c>
      <c r="T2341" s="38" t="s">
        <v>97</v>
      </c>
      <c r="U2341" s="24" t="s">
        <v>5744</v>
      </c>
      <c r="V2341" s="24">
        <v>500000</v>
      </c>
      <c r="W2341" s="39">
        <f t="shared" si="657"/>
        <v>0</v>
      </c>
      <c r="X2341" s="29">
        <f t="shared" si="658"/>
        <v>0</v>
      </c>
      <c r="Y2341" s="40">
        <f t="shared" si="659"/>
        <v>365</v>
      </c>
      <c r="Z2341" s="38">
        <f t="shared" si="660"/>
        <v>46081</v>
      </c>
      <c r="AA2341" s="41">
        <f t="shared" si="661"/>
        <v>181</v>
      </c>
      <c r="AB2341" s="24" t="s">
        <v>113</v>
      </c>
      <c r="AC2341" s="41">
        <f t="shared" si="662"/>
        <v>13100.714</v>
      </c>
      <c r="AD2341" s="41">
        <v>1</v>
      </c>
      <c r="AE2341" s="72">
        <f>INDEX(SA!$C$2:$G$11,MATCH(Details!S2341,SA!$C$2:$C$11,0),MATCH(Details!V2341,SA!$C$2:$G$2,0))*Y2341/(F2341-E2341+1)</f>
        <v>11102.3</v>
      </c>
      <c r="AF2341" s="41">
        <f t="shared" si="663"/>
        <v>0</v>
      </c>
      <c r="AG2341" s="41">
        <f t="shared" si="664"/>
        <v>0</v>
      </c>
      <c r="AH2341" s="41">
        <f t="shared" si="665"/>
        <v>1998.4139999999998</v>
      </c>
      <c r="AI2341" s="60">
        <f t="shared" si="666"/>
        <v>444.09199999999998</v>
      </c>
      <c r="AJ2341" s="60">
        <f t="shared" si="667"/>
        <v>2498.0174999999999</v>
      </c>
      <c r="AK2341" s="60">
        <f t="shared" si="668"/>
        <v>5505.5241095890406</v>
      </c>
      <c r="AL2341" s="60">
        <f t="shared" si="669"/>
        <v>4046.5602205479449</v>
      </c>
      <c r="AM2341" s="41">
        <f t="shared" si="670"/>
        <v>4113.6302794520543</v>
      </c>
      <c r="AN2341" s="42">
        <f t="shared" si="671"/>
        <v>45715</v>
      </c>
      <c r="AO2341" s="43">
        <f t="shared" si="672"/>
        <v>11102.3</v>
      </c>
    </row>
    <row r="2342" spans="1:41" s="24" customFormat="1" ht="15.75" customHeight="1" x14ac:dyDescent="0.35">
      <c r="A2342" s="36" t="s">
        <v>27</v>
      </c>
      <c r="B2342" s="36">
        <v>202509</v>
      </c>
      <c r="C2342" s="24" t="s">
        <v>736</v>
      </c>
      <c r="D2342" s="24" t="s">
        <v>119</v>
      </c>
      <c r="E2342" s="62">
        <v>45901</v>
      </c>
      <c r="F2342" s="62">
        <v>46265</v>
      </c>
      <c r="G2342" s="37" t="s">
        <v>2518</v>
      </c>
      <c r="H2342" s="36">
        <v>652573</v>
      </c>
      <c r="I2342" s="63">
        <v>25193</v>
      </c>
      <c r="J2342" s="24" t="s">
        <v>5247</v>
      </c>
      <c r="K2342" s="63">
        <f t="shared" si="655"/>
        <v>45901</v>
      </c>
      <c r="L2342" s="55">
        <f t="shared" si="656"/>
        <v>0.04</v>
      </c>
      <c r="M2342" s="76">
        <v>0.22500000000000001</v>
      </c>
      <c r="N2342" s="62">
        <v>45901</v>
      </c>
      <c r="O2342" s="62">
        <v>46265</v>
      </c>
      <c r="P2342" s="63"/>
      <c r="Q2342" s="63"/>
      <c r="R2342" s="78">
        <v>56</v>
      </c>
      <c r="S2342" s="63" t="str">
        <f>VLOOKUP(R2342,SA!$B$3:$C$11,2,1)</f>
        <v>56-65</v>
      </c>
      <c r="T2342" s="38" t="s">
        <v>98</v>
      </c>
      <c r="U2342" s="24" t="s">
        <v>5747</v>
      </c>
      <c r="V2342" s="24">
        <v>500000</v>
      </c>
      <c r="W2342" s="39">
        <f t="shared" si="657"/>
        <v>0</v>
      </c>
      <c r="X2342" s="29">
        <f t="shared" si="658"/>
        <v>0</v>
      </c>
      <c r="Y2342" s="40">
        <f t="shared" si="659"/>
        <v>365</v>
      </c>
      <c r="Z2342" s="38">
        <f t="shared" si="660"/>
        <v>46081</v>
      </c>
      <c r="AA2342" s="41">
        <f t="shared" si="661"/>
        <v>181</v>
      </c>
      <c r="AB2342" s="24" t="s">
        <v>113</v>
      </c>
      <c r="AC2342" s="41">
        <f t="shared" si="662"/>
        <v>13100.714</v>
      </c>
      <c r="AD2342" s="41">
        <v>1</v>
      </c>
      <c r="AE2342" s="72">
        <f>INDEX(SA!$C$2:$G$11,MATCH(Details!S2342,SA!$C$2:$C$11,0),MATCH(Details!V2342,SA!$C$2:$G$2,0))*Y2342/(F2342-E2342+1)</f>
        <v>11102.3</v>
      </c>
      <c r="AF2342" s="41">
        <f t="shared" si="663"/>
        <v>0</v>
      </c>
      <c r="AG2342" s="41">
        <f t="shared" si="664"/>
        <v>0</v>
      </c>
      <c r="AH2342" s="41">
        <f t="shared" si="665"/>
        <v>1998.4139999999998</v>
      </c>
      <c r="AI2342" s="60">
        <f t="shared" si="666"/>
        <v>444.09199999999998</v>
      </c>
      <c r="AJ2342" s="60">
        <f t="shared" si="667"/>
        <v>2498.0174999999999</v>
      </c>
      <c r="AK2342" s="60">
        <f t="shared" si="668"/>
        <v>5505.5241095890406</v>
      </c>
      <c r="AL2342" s="60">
        <f t="shared" si="669"/>
        <v>4046.5602205479449</v>
      </c>
      <c r="AM2342" s="41">
        <f t="shared" si="670"/>
        <v>4113.6302794520543</v>
      </c>
      <c r="AN2342" s="42">
        <f t="shared" si="671"/>
        <v>45715</v>
      </c>
      <c r="AO2342" s="43">
        <f t="shared" si="672"/>
        <v>11102.3</v>
      </c>
    </row>
    <row r="2343" spans="1:41" s="24" customFormat="1" ht="15.75" customHeight="1" x14ac:dyDescent="0.35">
      <c r="A2343" s="36" t="s">
        <v>27</v>
      </c>
      <c r="B2343" s="36">
        <v>202509</v>
      </c>
      <c r="C2343" s="24" t="s">
        <v>736</v>
      </c>
      <c r="D2343" s="24" t="s">
        <v>119</v>
      </c>
      <c r="E2343" s="62">
        <v>45901</v>
      </c>
      <c r="F2343" s="62">
        <v>46265</v>
      </c>
      <c r="G2343" s="37" t="s">
        <v>657</v>
      </c>
      <c r="H2343" s="36">
        <v>652573</v>
      </c>
      <c r="I2343" s="63">
        <v>32189</v>
      </c>
      <c r="J2343" s="24" t="s">
        <v>5248</v>
      </c>
      <c r="K2343" s="63">
        <f t="shared" si="655"/>
        <v>45901</v>
      </c>
      <c r="L2343" s="55">
        <f t="shared" si="656"/>
        <v>0.04</v>
      </c>
      <c r="M2343" s="76">
        <v>0.22500000000000001</v>
      </c>
      <c r="N2343" s="62">
        <v>45901</v>
      </c>
      <c r="O2343" s="62">
        <v>46265</v>
      </c>
      <c r="P2343" s="63"/>
      <c r="Q2343" s="63"/>
      <c r="R2343" s="78">
        <v>37</v>
      </c>
      <c r="S2343" s="63" t="str">
        <f>VLOOKUP(R2343,SA!$B$3:$C$11,2,1)</f>
        <v>36-45</v>
      </c>
      <c r="T2343" s="38" t="s">
        <v>97</v>
      </c>
      <c r="U2343" s="24" t="s">
        <v>56</v>
      </c>
      <c r="V2343" s="24">
        <v>500000</v>
      </c>
      <c r="W2343" s="39">
        <f t="shared" si="657"/>
        <v>500000</v>
      </c>
      <c r="X2343" s="29">
        <f t="shared" si="658"/>
        <v>1</v>
      </c>
      <c r="Y2343" s="40">
        <f t="shared" si="659"/>
        <v>365</v>
      </c>
      <c r="Z2343" s="38">
        <f t="shared" si="660"/>
        <v>46081</v>
      </c>
      <c r="AA2343" s="41">
        <f t="shared" si="661"/>
        <v>181</v>
      </c>
      <c r="AB2343" s="24" t="s">
        <v>113</v>
      </c>
      <c r="AC2343" s="41">
        <f t="shared" si="662"/>
        <v>6046.1902</v>
      </c>
      <c r="AD2343" s="41">
        <v>1</v>
      </c>
      <c r="AE2343" s="72">
        <f>INDEX(SA!$C$2:$G$11,MATCH(Details!S2343,SA!$C$2:$C$11,0),MATCH(Details!V2343,SA!$C$2:$G$2,0))*Y2343/(F2343-E2343+1)</f>
        <v>5123.8900000000003</v>
      </c>
      <c r="AF2343" s="41">
        <f t="shared" si="663"/>
        <v>0</v>
      </c>
      <c r="AG2343" s="41">
        <f t="shared" si="664"/>
        <v>0</v>
      </c>
      <c r="AH2343" s="41">
        <f t="shared" si="665"/>
        <v>922.30020000000002</v>
      </c>
      <c r="AI2343" s="60">
        <f t="shared" si="666"/>
        <v>204.9556</v>
      </c>
      <c r="AJ2343" s="60">
        <f t="shared" si="667"/>
        <v>1152.8752500000001</v>
      </c>
      <c r="AK2343" s="60">
        <f t="shared" si="668"/>
        <v>2540.8879178082193</v>
      </c>
      <c r="AL2343" s="60">
        <f t="shared" si="669"/>
        <v>1867.5526195890411</v>
      </c>
      <c r="AM2343" s="41">
        <f t="shared" si="670"/>
        <v>1898.5065304109589</v>
      </c>
      <c r="AN2343" s="42">
        <f t="shared" si="671"/>
        <v>45715</v>
      </c>
      <c r="AO2343" s="43">
        <f t="shared" si="672"/>
        <v>5123.8900000000003</v>
      </c>
    </row>
    <row r="2344" spans="1:41" s="24" customFormat="1" ht="15.75" customHeight="1" x14ac:dyDescent="0.35">
      <c r="A2344" s="36" t="s">
        <v>27</v>
      </c>
      <c r="B2344" s="36">
        <v>202509</v>
      </c>
      <c r="C2344" s="24" t="s">
        <v>736</v>
      </c>
      <c r="D2344" s="24" t="s">
        <v>119</v>
      </c>
      <c r="E2344" s="62">
        <v>45901</v>
      </c>
      <c r="F2344" s="62">
        <v>46265</v>
      </c>
      <c r="G2344" s="37" t="s">
        <v>2519</v>
      </c>
      <c r="H2344" s="36">
        <v>652574</v>
      </c>
      <c r="I2344" s="63">
        <v>43064</v>
      </c>
      <c r="J2344" s="24" t="s">
        <v>5249</v>
      </c>
      <c r="K2344" s="63">
        <f t="shared" si="655"/>
        <v>45901</v>
      </c>
      <c r="L2344" s="55">
        <f t="shared" si="656"/>
        <v>0.04</v>
      </c>
      <c r="M2344" s="76">
        <v>0.22500000000000001</v>
      </c>
      <c r="N2344" s="62">
        <v>45901</v>
      </c>
      <c r="O2344" s="62">
        <v>46265</v>
      </c>
      <c r="P2344" s="63"/>
      <c r="Q2344" s="63"/>
      <c r="R2344" s="78">
        <v>7</v>
      </c>
      <c r="S2344" s="63" t="str">
        <f>VLOOKUP(R2344,SA!$B$3:$C$11,2,1)</f>
        <v>0-25</v>
      </c>
      <c r="T2344" s="38" t="s">
        <v>98</v>
      </c>
      <c r="U2344" s="24" t="s">
        <v>5746</v>
      </c>
      <c r="V2344" s="24">
        <v>500000</v>
      </c>
      <c r="W2344" s="39">
        <f t="shared" si="657"/>
        <v>0</v>
      </c>
      <c r="X2344" s="29">
        <f t="shared" si="658"/>
        <v>0</v>
      </c>
      <c r="Y2344" s="40">
        <f t="shared" si="659"/>
        <v>365</v>
      </c>
      <c r="Z2344" s="38">
        <f t="shared" si="660"/>
        <v>46081</v>
      </c>
      <c r="AA2344" s="41">
        <f t="shared" si="661"/>
        <v>181</v>
      </c>
      <c r="AB2344" s="24" t="s">
        <v>113</v>
      </c>
      <c r="AC2344" s="41">
        <f t="shared" si="662"/>
        <v>4448.2106000000003</v>
      </c>
      <c r="AD2344" s="41">
        <v>1</v>
      </c>
      <c r="AE2344" s="72">
        <f>INDEX(SA!$C$2:$G$11,MATCH(Details!S2344,SA!$C$2:$C$11,0),MATCH(Details!V2344,SA!$C$2:$G$2,0))*Y2344/(F2344-E2344+1)</f>
        <v>3769.67</v>
      </c>
      <c r="AF2344" s="41">
        <f t="shared" si="663"/>
        <v>0</v>
      </c>
      <c r="AG2344" s="41">
        <f t="shared" si="664"/>
        <v>0</v>
      </c>
      <c r="AH2344" s="41">
        <f t="shared" si="665"/>
        <v>678.54060000000004</v>
      </c>
      <c r="AI2344" s="60">
        <f t="shared" si="666"/>
        <v>150.7868</v>
      </c>
      <c r="AJ2344" s="60">
        <f t="shared" si="667"/>
        <v>848.17574999999999</v>
      </c>
      <c r="AK2344" s="60">
        <f t="shared" si="668"/>
        <v>1869.3432054794521</v>
      </c>
      <c r="AL2344" s="60">
        <f t="shared" si="669"/>
        <v>1373.9672560273973</v>
      </c>
      <c r="AM2344" s="41">
        <f t="shared" si="670"/>
        <v>1396.7401939726028</v>
      </c>
      <c r="AN2344" s="42">
        <f t="shared" si="671"/>
        <v>45715</v>
      </c>
      <c r="AO2344" s="43">
        <f t="shared" si="672"/>
        <v>3769.67</v>
      </c>
    </row>
    <row r="2345" spans="1:41" s="24" customFormat="1" ht="15.75" customHeight="1" x14ac:dyDescent="0.35">
      <c r="A2345" s="36" t="s">
        <v>27</v>
      </c>
      <c r="B2345" s="36">
        <v>202509</v>
      </c>
      <c r="C2345" s="24" t="s">
        <v>736</v>
      </c>
      <c r="D2345" s="24" t="s">
        <v>119</v>
      </c>
      <c r="E2345" s="62">
        <v>45901</v>
      </c>
      <c r="F2345" s="62">
        <v>46265</v>
      </c>
      <c r="G2345" s="37" t="s">
        <v>2520</v>
      </c>
      <c r="H2345" s="36">
        <v>652574</v>
      </c>
      <c r="I2345" s="63">
        <v>32667</v>
      </c>
      <c r="J2345" s="24" t="s">
        <v>5250</v>
      </c>
      <c r="K2345" s="63">
        <f t="shared" si="655"/>
        <v>45901</v>
      </c>
      <c r="L2345" s="55">
        <f t="shared" si="656"/>
        <v>0.04</v>
      </c>
      <c r="M2345" s="76">
        <v>0.22500000000000001</v>
      </c>
      <c r="N2345" s="62">
        <v>45901</v>
      </c>
      <c r="O2345" s="62">
        <v>46265</v>
      </c>
      <c r="P2345" s="63"/>
      <c r="Q2345" s="63"/>
      <c r="R2345" s="78">
        <v>36</v>
      </c>
      <c r="S2345" s="63" t="str">
        <f>VLOOKUP(R2345,SA!$B$3:$C$11,2,1)</f>
        <v>36-45</v>
      </c>
      <c r="T2345" s="38" t="s">
        <v>98</v>
      </c>
      <c r="U2345" s="24" t="s">
        <v>5743</v>
      </c>
      <c r="V2345" s="24">
        <v>500000</v>
      </c>
      <c r="W2345" s="39">
        <f t="shared" si="657"/>
        <v>0</v>
      </c>
      <c r="X2345" s="29">
        <f t="shared" si="658"/>
        <v>0</v>
      </c>
      <c r="Y2345" s="40">
        <f t="shared" si="659"/>
        <v>365</v>
      </c>
      <c r="Z2345" s="38">
        <f t="shared" si="660"/>
        <v>46081</v>
      </c>
      <c r="AA2345" s="41">
        <f t="shared" si="661"/>
        <v>181</v>
      </c>
      <c r="AB2345" s="24" t="s">
        <v>113</v>
      </c>
      <c r="AC2345" s="41">
        <f t="shared" si="662"/>
        <v>6046.1902</v>
      </c>
      <c r="AD2345" s="41">
        <v>1</v>
      </c>
      <c r="AE2345" s="72">
        <f>INDEX(SA!$C$2:$G$11,MATCH(Details!S2345,SA!$C$2:$C$11,0),MATCH(Details!V2345,SA!$C$2:$G$2,0))*Y2345/(F2345-E2345+1)</f>
        <v>5123.8900000000003</v>
      </c>
      <c r="AF2345" s="41">
        <f t="shared" si="663"/>
        <v>0</v>
      </c>
      <c r="AG2345" s="41">
        <f t="shared" si="664"/>
        <v>0</v>
      </c>
      <c r="AH2345" s="41">
        <f t="shared" si="665"/>
        <v>922.30020000000002</v>
      </c>
      <c r="AI2345" s="60">
        <f t="shared" si="666"/>
        <v>204.9556</v>
      </c>
      <c r="AJ2345" s="60">
        <f t="shared" si="667"/>
        <v>1152.8752500000001</v>
      </c>
      <c r="AK2345" s="60">
        <f t="shared" si="668"/>
        <v>2540.8879178082193</v>
      </c>
      <c r="AL2345" s="60">
        <f t="shared" si="669"/>
        <v>1867.5526195890411</v>
      </c>
      <c r="AM2345" s="41">
        <f t="shared" si="670"/>
        <v>1898.5065304109589</v>
      </c>
      <c r="AN2345" s="42">
        <f t="shared" si="671"/>
        <v>45715</v>
      </c>
      <c r="AO2345" s="43">
        <f t="shared" si="672"/>
        <v>5123.8900000000003</v>
      </c>
    </row>
    <row r="2346" spans="1:41" s="24" customFormat="1" ht="15.75" customHeight="1" x14ac:dyDescent="0.35">
      <c r="A2346" s="36" t="s">
        <v>27</v>
      </c>
      <c r="B2346" s="36">
        <v>202509</v>
      </c>
      <c r="C2346" s="24" t="s">
        <v>736</v>
      </c>
      <c r="D2346" s="24" t="s">
        <v>119</v>
      </c>
      <c r="E2346" s="62">
        <v>45901</v>
      </c>
      <c r="F2346" s="62">
        <v>46265</v>
      </c>
      <c r="G2346" s="37" t="s">
        <v>643</v>
      </c>
      <c r="H2346" s="36">
        <v>652574</v>
      </c>
      <c r="I2346" s="63">
        <v>31750</v>
      </c>
      <c r="J2346" s="24" t="s">
        <v>5251</v>
      </c>
      <c r="K2346" s="63">
        <f t="shared" si="655"/>
        <v>45901</v>
      </c>
      <c r="L2346" s="55">
        <f t="shared" si="656"/>
        <v>0.04</v>
      </c>
      <c r="M2346" s="76">
        <v>0.22500000000000001</v>
      </c>
      <c r="N2346" s="62">
        <v>45901</v>
      </c>
      <c r="O2346" s="62">
        <v>46265</v>
      </c>
      <c r="P2346" s="63"/>
      <c r="Q2346" s="63"/>
      <c r="R2346" s="78">
        <v>38</v>
      </c>
      <c r="S2346" s="63" t="str">
        <f>VLOOKUP(R2346,SA!$B$3:$C$11,2,1)</f>
        <v>36-45</v>
      </c>
      <c r="T2346" s="38" t="s">
        <v>97</v>
      </c>
      <c r="U2346" s="24" t="s">
        <v>56</v>
      </c>
      <c r="V2346" s="24">
        <v>500000</v>
      </c>
      <c r="W2346" s="39">
        <f t="shared" si="657"/>
        <v>500000</v>
      </c>
      <c r="X2346" s="29">
        <f t="shared" si="658"/>
        <v>1</v>
      </c>
      <c r="Y2346" s="40">
        <f t="shared" si="659"/>
        <v>365</v>
      </c>
      <c r="Z2346" s="38">
        <f t="shared" si="660"/>
        <v>46081</v>
      </c>
      <c r="AA2346" s="41">
        <f t="shared" si="661"/>
        <v>181</v>
      </c>
      <c r="AB2346" s="24" t="s">
        <v>113</v>
      </c>
      <c r="AC2346" s="41">
        <f t="shared" si="662"/>
        <v>6046.1902</v>
      </c>
      <c r="AD2346" s="41">
        <v>1</v>
      </c>
      <c r="AE2346" s="72">
        <f>INDEX(SA!$C$2:$G$11,MATCH(Details!S2346,SA!$C$2:$C$11,0),MATCH(Details!V2346,SA!$C$2:$G$2,0))*Y2346/(F2346-E2346+1)</f>
        <v>5123.8900000000003</v>
      </c>
      <c r="AF2346" s="41">
        <f t="shared" si="663"/>
        <v>0</v>
      </c>
      <c r="AG2346" s="41">
        <f t="shared" si="664"/>
        <v>0</v>
      </c>
      <c r="AH2346" s="41">
        <f t="shared" si="665"/>
        <v>922.30020000000002</v>
      </c>
      <c r="AI2346" s="60">
        <f t="shared" si="666"/>
        <v>204.9556</v>
      </c>
      <c r="AJ2346" s="60">
        <f t="shared" si="667"/>
        <v>1152.8752500000001</v>
      </c>
      <c r="AK2346" s="60">
        <f t="shared" si="668"/>
        <v>2540.8879178082193</v>
      </c>
      <c r="AL2346" s="60">
        <f t="shared" si="669"/>
        <v>1867.5526195890411</v>
      </c>
      <c r="AM2346" s="41">
        <f t="shared" si="670"/>
        <v>1898.5065304109589</v>
      </c>
      <c r="AN2346" s="42">
        <f t="shared" si="671"/>
        <v>45715</v>
      </c>
      <c r="AO2346" s="43">
        <f t="shared" si="672"/>
        <v>5123.8900000000003</v>
      </c>
    </row>
    <row r="2347" spans="1:41" s="24" customFormat="1" ht="15.75" customHeight="1" x14ac:dyDescent="0.35">
      <c r="A2347" s="36" t="s">
        <v>27</v>
      </c>
      <c r="B2347" s="36">
        <v>202509</v>
      </c>
      <c r="C2347" s="24" t="s">
        <v>736</v>
      </c>
      <c r="D2347" s="24" t="s">
        <v>119</v>
      </c>
      <c r="E2347" s="62">
        <v>45901</v>
      </c>
      <c r="F2347" s="62">
        <v>46265</v>
      </c>
      <c r="G2347" s="37" t="s">
        <v>651</v>
      </c>
      <c r="H2347" s="36">
        <v>652575</v>
      </c>
      <c r="I2347" s="63">
        <v>34756</v>
      </c>
      <c r="J2347" s="24" t="s">
        <v>5252</v>
      </c>
      <c r="K2347" s="63">
        <f t="shared" si="655"/>
        <v>45901</v>
      </c>
      <c r="L2347" s="55">
        <f t="shared" si="656"/>
        <v>0.04</v>
      </c>
      <c r="M2347" s="76">
        <v>0.22500000000000001</v>
      </c>
      <c r="N2347" s="62">
        <v>45901</v>
      </c>
      <c r="O2347" s="62">
        <v>46265</v>
      </c>
      <c r="P2347" s="63"/>
      <c r="Q2347" s="63"/>
      <c r="R2347" s="78">
        <v>30</v>
      </c>
      <c r="S2347" s="63" t="str">
        <f>VLOOKUP(R2347,SA!$B$3:$C$11,2,1)</f>
        <v>26-35</v>
      </c>
      <c r="T2347" s="38" t="s">
        <v>97</v>
      </c>
      <c r="U2347" s="24" t="s">
        <v>56</v>
      </c>
      <c r="V2347" s="24">
        <v>400000</v>
      </c>
      <c r="W2347" s="39">
        <f t="shared" si="657"/>
        <v>400000</v>
      </c>
      <c r="X2347" s="29">
        <f t="shared" si="658"/>
        <v>1</v>
      </c>
      <c r="Y2347" s="40">
        <f t="shared" si="659"/>
        <v>365</v>
      </c>
      <c r="Z2347" s="38">
        <f t="shared" si="660"/>
        <v>46081</v>
      </c>
      <c r="AA2347" s="41">
        <f t="shared" si="661"/>
        <v>181</v>
      </c>
      <c r="AB2347" s="24" t="s">
        <v>113</v>
      </c>
      <c r="AC2347" s="41">
        <f t="shared" si="662"/>
        <v>4533.0290000000005</v>
      </c>
      <c r="AD2347" s="41">
        <v>1</v>
      </c>
      <c r="AE2347" s="72">
        <f>INDEX(SA!$C$2:$G$11,MATCH(Details!S2347,SA!$C$2:$C$11,0),MATCH(Details!V2347,SA!$C$2:$G$2,0))*Y2347/(F2347-E2347+1)</f>
        <v>3841.55</v>
      </c>
      <c r="AF2347" s="41">
        <f t="shared" si="663"/>
        <v>0</v>
      </c>
      <c r="AG2347" s="41">
        <f t="shared" si="664"/>
        <v>0</v>
      </c>
      <c r="AH2347" s="41">
        <f t="shared" si="665"/>
        <v>691.47900000000004</v>
      </c>
      <c r="AI2347" s="60">
        <f t="shared" si="666"/>
        <v>153.66200000000001</v>
      </c>
      <c r="AJ2347" s="60">
        <f t="shared" si="667"/>
        <v>864.34875000000011</v>
      </c>
      <c r="AK2347" s="60">
        <f t="shared" si="668"/>
        <v>1904.9878082191783</v>
      </c>
      <c r="AL2347" s="60">
        <f t="shared" si="669"/>
        <v>1400.1660390410959</v>
      </c>
      <c r="AM2347" s="41">
        <f t="shared" si="670"/>
        <v>1423.3732109589046</v>
      </c>
      <c r="AN2347" s="42">
        <f t="shared" si="671"/>
        <v>45715</v>
      </c>
      <c r="AO2347" s="43">
        <f t="shared" si="672"/>
        <v>3841.55</v>
      </c>
    </row>
    <row r="2348" spans="1:41" s="24" customFormat="1" ht="15.75" customHeight="1" x14ac:dyDescent="0.35">
      <c r="A2348" s="36" t="s">
        <v>27</v>
      </c>
      <c r="B2348" s="36">
        <v>202509</v>
      </c>
      <c r="C2348" s="24" t="s">
        <v>736</v>
      </c>
      <c r="D2348" s="24" t="s">
        <v>119</v>
      </c>
      <c r="E2348" s="62">
        <v>45901</v>
      </c>
      <c r="F2348" s="62">
        <v>46265</v>
      </c>
      <c r="G2348" s="37" t="s">
        <v>2521</v>
      </c>
      <c r="H2348" s="36">
        <v>652575</v>
      </c>
      <c r="I2348" s="63">
        <v>23956</v>
      </c>
      <c r="J2348" s="24" t="s">
        <v>5253</v>
      </c>
      <c r="K2348" s="63">
        <f t="shared" si="655"/>
        <v>45901</v>
      </c>
      <c r="L2348" s="55">
        <f t="shared" si="656"/>
        <v>0.04</v>
      </c>
      <c r="M2348" s="76">
        <v>0.22500000000000001</v>
      </c>
      <c r="N2348" s="62">
        <v>45901</v>
      </c>
      <c r="O2348" s="62">
        <v>46265</v>
      </c>
      <c r="P2348" s="63"/>
      <c r="Q2348" s="63"/>
      <c r="R2348" s="78">
        <v>60</v>
      </c>
      <c r="S2348" s="63" t="str">
        <f>VLOOKUP(R2348,SA!$B$3:$C$11,2,1)</f>
        <v>56-65</v>
      </c>
      <c r="T2348" s="38" t="s">
        <v>97</v>
      </c>
      <c r="U2348" s="24" t="s">
        <v>5744</v>
      </c>
      <c r="V2348" s="24">
        <v>400000</v>
      </c>
      <c r="W2348" s="39">
        <f t="shared" si="657"/>
        <v>0</v>
      </c>
      <c r="X2348" s="29">
        <f t="shared" si="658"/>
        <v>0</v>
      </c>
      <c r="Y2348" s="40">
        <f t="shared" si="659"/>
        <v>365</v>
      </c>
      <c r="Z2348" s="38">
        <f t="shared" si="660"/>
        <v>46081</v>
      </c>
      <c r="AA2348" s="41">
        <f t="shared" si="661"/>
        <v>181</v>
      </c>
      <c r="AB2348" s="24" t="s">
        <v>113</v>
      </c>
      <c r="AC2348" s="41">
        <f t="shared" si="662"/>
        <v>11909.7282</v>
      </c>
      <c r="AD2348" s="41">
        <v>1</v>
      </c>
      <c r="AE2348" s="72">
        <f>INDEX(SA!$C$2:$G$11,MATCH(Details!S2348,SA!$C$2:$C$11,0),MATCH(Details!V2348,SA!$C$2:$G$2,0))*Y2348/(F2348-E2348+1)</f>
        <v>10092.99</v>
      </c>
      <c r="AF2348" s="41">
        <f t="shared" si="663"/>
        <v>0</v>
      </c>
      <c r="AG2348" s="41">
        <f t="shared" si="664"/>
        <v>0</v>
      </c>
      <c r="AH2348" s="41">
        <f t="shared" si="665"/>
        <v>1816.7382</v>
      </c>
      <c r="AI2348" s="60">
        <f t="shared" si="666"/>
        <v>403.71960000000001</v>
      </c>
      <c r="AJ2348" s="60">
        <f t="shared" si="667"/>
        <v>2270.9227500000002</v>
      </c>
      <c r="AK2348" s="60">
        <f t="shared" si="668"/>
        <v>5005.0169589041097</v>
      </c>
      <c r="AL2348" s="60">
        <f t="shared" si="669"/>
        <v>3678.6874647945206</v>
      </c>
      <c r="AM2348" s="41">
        <f t="shared" si="670"/>
        <v>3739.6601852054787</v>
      </c>
      <c r="AN2348" s="42">
        <f t="shared" si="671"/>
        <v>45715</v>
      </c>
      <c r="AO2348" s="43">
        <f t="shared" si="672"/>
        <v>10092.99</v>
      </c>
    </row>
    <row r="2349" spans="1:41" s="24" customFormat="1" ht="15.75" customHeight="1" x14ac:dyDescent="0.35">
      <c r="A2349" s="36" t="s">
        <v>27</v>
      </c>
      <c r="B2349" s="36">
        <v>202509</v>
      </c>
      <c r="C2349" s="24" t="s">
        <v>736</v>
      </c>
      <c r="D2349" s="24" t="s">
        <v>119</v>
      </c>
      <c r="E2349" s="62">
        <v>45901</v>
      </c>
      <c r="F2349" s="62">
        <v>46265</v>
      </c>
      <c r="G2349" s="37" t="s">
        <v>2522</v>
      </c>
      <c r="H2349" s="36">
        <v>652575</v>
      </c>
      <c r="I2349" s="63">
        <v>26197</v>
      </c>
      <c r="J2349" s="24" t="s">
        <v>5254</v>
      </c>
      <c r="K2349" s="63">
        <f t="shared" si="655"/>
        <v>45901</v>
      </c>
      <c r="L2349" s="55">
        <f t="shared" si="656"/>
        <v>0.04</v>
      </c>
      <c r="M2349" s="76">
        <v>0.22500000000000001</v>
      </c>
      <c r="N2349" s="62">
        <v>45901</v>
      </c>
      <c r="O2349" s="62">
        <v>46265</v>
      </c>
      <c r="P2349" s="63"/>
      <c r="Q2349" s="63"/>
      <c r="R2349" s="78">
        <v>53</v>
      </c>
      <c r="S2349" s="63" t="str">
        <f>VLOOKUP(R2349,SA!$B$3:$C$11,2,1)</f>
        <v>46-55</v>
      </c>
      <c r="T2349" s="38" t="s">
        <v>98</v>
      </c>
      <c r="U2349" s="24" t="s">
        <v>5747</v>
      </c>
      <c r="V2349" s="24">
        <v>400000</v>
      </c>
      <c r="W2349" s="39">
        <f t="shared" si="657"/>
        <v>0</v>
      </c>
      <c r="X2349" s="29">
        <f t="shared" si="658"/>
        <v>0</v>
      </c>
      <c r="Y2349" s="40">
        <f t="shared" si="659"/>
        <v>365</v>
      </c>
      <c r="Z2349" s="38">
        <f t="shared" si="660"/>
        <v>46081</v>
      </c>
      <c r="AA2349" s="41">
        <f t="shared" si="661"/>
        <v>181</v>
      </c>
      <c r="AB2349" s="24" t="s">
        <v>113</v>
      </c>
      <c r="AC2349" s="41">
        <f t="shared" si="662"/>
        <v>8108.2165999999997</v>
      </c>
      <c r="AD2349" s="41">
        <v>1</v>
      </c>
      <c r="AE2349" s="72">
        <f>INDEX(SA!$C$2:$G$11,MATCH(Details!S2349,SA!$C$2:$C$11,0),MATCH(Details!V2349,SA!$C$2:$G$2,0))*Y2349/(F2349-E2349+1)</f>
        <v>6871.37</v>
      </c>
      <c r="AF2349" s="41">
        <f t="shared" si="663"/>
        <v>0</v>
      </c>
      <c r="AG2349" s="41">
        <f t="shared" si="664"/>
        <v>0</v>
      </c>
      <c r="AH2349" s="41">
        <f t="shared" si="665"/>
        <v>1236.8465999999999</v>
      </c>
      <c r="AI2349" s="60">
        <f t="shared" si="666"/>
        <v>274.85480000000001</v>
      </c>
      <c r="AJ2349" s="60">
        <f t="shared" si="667"/>
        <v>1546.05825</v>
      </c>
      <c r="AK2349" s="60">
        <f t="shared" si="668"/>
        <v>3407.446493150685</v>
      </c>
      <c r="AL2349" s="60">
        <f t="shared" si="669"/>
        <v>2504.4731724657536</v>
      </c>
      <c r="AM2349" s="41">
        <f t="shared" si="670"/>
        <v>2545.9837775342462</v>
      </c>
      <c r="AN2349" s="42">
        <f t="shared" si="671"/>
        <v>45715</v>
      </c>
      <c r="AO2349" s="43">
        <f t="shared" si="672"/>
        <v>6871.37</v>
      </c>
    </row>
    <row r="2350" spans="1:41" s="24" customFormat="1" ht="15.75" customHeight="1" x14ac:dyDescent="0.35">
      <c r="A2350" s="36" t="s">
        <v>27</v>
      </c>
      <c r="B2350" s="36">
        <v>202509</v>
      </c>
      <c r="C2350" s="24" t="s">
        <v>736</v>
      </c>
      <c r="D2350" s="24" t="s">
        <v>119</v>
      </c>
      <c r="E2350" s="62">
        <v>45901</v>
      </c>
      <c r="F2350" s="62">
        <v>46265</v>
      </c>
      <c r="G2350" s="37" t="s">
        <v>2523</v>
      </c>
      <c r="H2350" s="36">
        <v>652576</v>
      </c>
      <c r="I2350" s="63">
        <v>26124</v>
      </c>
      <c r="J2350" s="24" t="s">
        <v>5255</v>
      </c>
      <c r="K2350" s="63">
        <f t="shared" si="655"/>
        <v>45901</v>
      </c>
      <c r="L2350" s="55">
        <f t="shared" si="656"/>
        <v>0.04</v>
      </c>
      <c r="M2350" s="76">
        <v>0.22500000000000001</v>
      </c>
      <c r="N2350" s="62">
        <v>45901</v>
      </c>
      <c r="O2350" s="62">
        <v>46265</v>
      </c>
      <c r="P2350" s="63"/>
      <c r="Q2350" s="63"/>
      <c r="R2350" s="78">
        <v>54</v>
      </c>
      <c r="S2350" s="63" t="str">
        <f>VLOOKUP(R2350,SA!$B$3:$C$11,2,1)</f>
        <v>46-55</v>
      </c>
      <c r="T2350" s="38" t="s">
        <v>97</v>
      </c>
      <c r="U2350" s="24" t="s">
        <v>5744</v>
      </c>
      <c r="V2350" s="24">
        <v>400000</v>
      </c>
      <c r="W2350" s="39">
        <f t="shared" si="657"/>
        <v>0</v>
      </c>
      <c r="X2350" s="29">
        <f t="shared" si="658"/>
        <v>0</v>
      </c>
      <c r="Y2350" s="40">
        <f t="shared" si="659"/>
        <v>365</v>
      </c>
      <c r="Z2350" s="38">
        <f t="shared" si="660"/>
        <v>46081</v>
      </c>
      <c r="AA2350" s="41">
        <f t="shared" si="661"/>
        <v>181</v>
      </c>
      <c r="AB2350" s="24" t="s">
        <v>113</v>
      </c>
      <c r="AC2350" s="41">
        <f t="shared" si="662"/>
        <v>8108.2165999999997</v>
      </c>
      <c r="AD2350" s="41">
        <v>1</v>
      </c>
      <c r="AE2350" s="72">
        <f>INDEX(SA!$C$2:$G$11,MATCH(Details!S2350,SA!$C$2:$C$11,0),MATCH(Details!V2350,SA!$C$2:$G$2,0))*Y2350/(F2350-E2350+1)</f>
        <v>6871.37</v>
      </c>
      <c r="AF2350" s="41">
        <f t="shared" si="663"/>
        <v>0</v>
      </c>
      <c r="AG2350" s="41">
        <f t="shared" si="664"/>
        <v>0</v>
      </c>
      <c r="AH2350" s="41">
        <f t="shared" si="665"/>
        <v>1236.8465999999999</v>
      </c>
      <c r="AI2350" s="60">
        <f t="shared" si="666"/>
        <v>274.85480000000001</v>
      </c>
      <c r="AJ2350" s="60">
        <f t="shared" si="667"/>
        <v>1546.05825</v>
      </c>
      <c r="AK2350" s="60">
        <f t="shared" si="668"/>
        <v>3407.446493150685</v>
      </c>
      <c r="AL2350" s="60">
        <f t="shared" si="669"/>
        <v>2504.4731724657536</v>
      </c>
      <c r="AM2350" s="41">
        <f t="shared" si="670"/>
        <v>2545.9837775342462</v>
      </c>
      <c r="AN2350" s="42">
        <f t="shared" si="671"/>
        <v>45715</v>
      </c>
      <c r="AO2350" s="43">
        <f t="shared" si="672"/>
        <v>6871.37</v>
      </c>
    </row>
    <row r="2351" spans="1:41" s="24" customFormat="1" ht="15.75" customHeight="1" x14ac:dyDescent="0.35">
      <c r="A2351" s="36" t="s">
        <v>27</v>
      </c>
      <c r="B2351" s="36">
        <v>202509</v>
      </c>
      <c r="C2351" s="24" t="s">
        <v>736</v>
      </c>
      <c r="D2351" s="24" t="s">
        <v>119</v>
      </c>
      <c r="E2351" s="62">
        <v>45901</v>
      </c>
      <c r="F2351" s="62">
        <v>46265</v>
      </c>
      <c r="G2351" s="37" t="s">
        <v>2524</v>
      </c>
      <c r="H2351" s="36">
        <v>652576</v>
      </c>
      <c r="I2351" s="63">
        <v>29587</v>
      </c>
      <c r="J2351" s="24" t="s">
        <v>5256</v>
      </c>
      <c r="K2351" s="63">
        <f t="shared" si="655"/>
        <v>45901</v>
      </c>
      <c r="L2351" s="55">
        <f t="shared" si="656"/>
        <v>0.04</v>
      </c>
      <c r="M2351" s="76">
        <v>0.22500000000000001</v>
      </c>
      <c r="N2351" s="62">
        <v>45901</v>
      </c>
      <c r="O2351" s="62">
        <v>46265</v>
      </c>
      <c r="P2351" s="63"/>
      <c r="Q2351" s="63"/>
      <c r="R2351" s="78">
        <v>44</v>
      </c>
      <c r="S2351" s="63" t="str">
        <f>VLOOKUP(R2351,SA!$B$3:$C$11,2,1)</f>
        <v>36-45</v>
      </c>
      <c r="T2351" s="38" t="s">
        <v>98</v>
      </c>
      <c r="U2351" s="24" t="s">
        <v>5747</v>
      </c>
      <c r="V2351" s="24">
        <v>400000</v>
      </c>
      <c r="W2351" s="39">
        <f t="shared" si="657"/>
        <v>0</v>
      </c>
      <c r="X2351" s="29">
        <f t="shared" si="658"/>
        <v>0</v>
      </c>
      <c r="Y2351" s="40">
        <f t="shared" si="659"/>
        <v>365</v>
      </c>
      <c r="Z2351" s="38">
        <f t="shared" si="660"/>
        <v>46081</v>
      </c>
      <c r="AA2351" s="41">
        <f t="shared" si="661"/>
        <v>181</v>
      </c>
      <c r="AB2351" s="24" t="s">
        <v>113</v>
      </c>
      <c r="AC2351" s="41">
        <f t="shared" si="662"/>
        <v>5496.5225999999993</v>
      </c>
      <c r="AD2351" s="41">
        <v>1</v>
      </c>
      <c r="AE2351" s="72">
        <f>INDEX(SA!$C$2:$G$11,MATCH(Details!S2351,SA!$C$2:$C$11,0),MATCH(Details!V2351,SA!$C$2:$G$2,0))*Y2351/(F2351-E2351+1)</f>
        <v>4658.07</v>
      </c>
      <c r="AF2351" s="41">
        <f t="shared" si="663"/>
        <v>0</v>
      </c>
      <c r="AG2351" s="41">
        <f t="shared" si="664"/>
        <v>0</v>
      </c>
      <c r="AH2351" s="41">
        <f t="shared" si="665"/>
        <v>838.45259999999996</v>
      </c>
      <c r="AI2351" s="60">
        <f t="shared" si="666"/>
        <v>186.3228</v>
      </c>
      <c r="AJ2351" s="60">
        <f t="shared" si="667"/>
        <v>1048.06575</v>
      </c>
      <c r="AK2351" s="60">
        <f t="shared" si="668"/>
        <v>2309.8922465753421</v>
      </c>
      <c r="AL2351" s="60">
        <f t="shared" si="669"/>
        <v>1697.7708012328765</v>
      </c>
      <c r="AM2351" s="41">
        <f t="shared" si="670"/>
        <v>1725.9106487671231</v>
      </c>
      <c r="AN2351" s="42">
        <f t="shared" si="671"/>
        <v>45715</v>
      </c>
      <c r="AO2351" s="43">
        <f t="shared" si="672"/>
        <v>4658.07</v>
      </c>
    </row>
    <row r="2352" spans="1:41" s="24" customFormat="1" ht="15.75" customHeight="1" x14ac:dyDescent="0.35">
      <c r="A2352" s="36" t="s">
        <v>27</v>
      </c>
      <c r="B2352" s="36">
        <v>202509</v>
      </c>
      <c r="C2352" s="24" t="s">
        <v>736</v>
      </c>
      <c r="D2352" s="24" t="s">
        <v>119</v>
      </c>
      <c r="E2352" s="62">
        <v>45901</v>
      </c>
      <c r="F2352" s="62">
        <v>46265</v>
      </c>
      <c r="G2352" s="37" t="s">
        <v>672</v>
      </c>
      <c r="H2352" s="36">
        <v>652576</v>
      </c>
      <c r="I2352" s="63">
        <v>36504</v>
      </c>
      <c r="J2352" s="24" t="s">
        <v>5257</v>
      </c>
      <c r="K2352" s="63">
        <f t="shared" si="655"/>
        <v>45901</v>
      </c>
      <c r="L2352" s="55">
        <f t="shared" si="656"/>
        <v>0.04</v>
      </c>
      <c r="M2352" s="76">
        <v>0.22500000000000001</v>
      </c>
      <c r="N2352" s="62">
        <v>45901</v>
      </c>
      <c r="O2352" s="62">
        <v>46265</v>
      </c>
      <c r="P2352" s="63"/>
      <c r="Q2352" s="63"/>
      <c r="R2352" s="78">
        <v>25</v>
      </c>
      <c r="S2352" s="63" t="str">
        <f>VLOOKUP(R2352,SA!$B$3:$C$11,2,1)</f>
        <v>0-25</v>
      </c>
      <c r="T2352" s="38" t="s">
        <v>97</v>
      </c>
      <c r="U2352" s="24" t="s">
        <v>56</v>
      </c>
      <c r="V2352" s="24">
        <v>400000</v>
      </c>
      <c r="W2352" s="39">
        <f t="shared" si="657"/>
        <v>400000</v>
      </c>
      <c r="X2352" s="29">
        <f t="shared" si="658"/>
        <v>1</v>
      </c>
      <c r="Y2352" s="40">
        <f t="shared" si="659"/>
        <v>365</v>
      </c>
      <c r="Z2352" s="38">
        <f t="shared" si="660"/>
        <v>46081</v>
      </c>
      <c r="AA2352" s="41">
        <f t="shared" si="661"/>
        <v>181</v>
      </c>
      <c r="AB2352" s="24" t="s">
        <v>113</v>
      </c>
      <c r="AC2352" s="41">
        <f t="shared" si="662"/>
        <v>4043.8364000000001</v>
      </c>
      <c r="AD2352" s="41">
        <v>1</v>
      </c>
      <c r="AE2352" s="72">
        <f>INDEX(SA!$C$2:$G$11,MATCH(Details!S2352,SA!$C$2:$C$11,0),MATCH(Details!V2352,SA!$C$2:$G$2,0))*Y2352/(F2352-E2352+1)</f>
        <v>3426.98</v>
      </c>
      <c r="AF2352" s="41">
        <f t="shared" si="663"/>
        <v>0</v>
      </c>
      <c r="AG2352" s="41">
        <f t="shared" si="664"/>
        <v>0</v>
      </c>
      <c r="AH2352" s="41">
        <f t="shared" si="665"/>
        <v>616.85640000000001</v>
      </c>
      <c r="AI2352" s="60">
        <f t="shared" si="666"/>
        <v>137.07920000000001</v>
      </c>
      <c r="AJ2352" s="60">
        <f t="shared" si="667"/>
        <v>771.07050000000004</v>
      </c>
      <c r="AK2352" s="60">
        <f t="shared" si="668"/>
        <v>1699.4065205479453</v>
      </c>
      <c r="AL2352" s="60">
        <f t="shared" si="669"/>
        <v>1249.0637926027398</v>
      </c>
      <c r="AM2352" s="41">
        <f t="shared" si="670"/>
        <v>1269.7665073972601</v>
      </c>
      <c r="AN2352" s="42">
        <f t="shared" si="671"/>
        <v>45715</v>
      </c>
      <c r="AO2352" s="43">
        <f t="shared" si="672"/>
        <v>3426.98</v>
      </c>
    </row>
    <row r="2353" spans="1:41" s="24" customFormat="1" ht="15.75" customHeight="1" x14ac:dyDescent="0.35">
      <c r="A2353" s="36" t="s">
        <v>27</v>
      </c>
      <c r="B2353" s="36">
        <v>202509</v>
      </c>
      <c r="C2353" s="24" t="s">
        <v>736</v>
      </c>
      <c r="D2353" s="24" t="s">
        <v>119</v>
      </c>
      <c r="E2353" s="62">
        <v>45901</v>
      </c>
      <c r="F2353" s="62">
        <v>46265</v>
      </c>
      <c r="G2353" s="37" t="s">
        <v>2525</v>
      </c>
      <c r="H2353" s="36">
        <v>652577</v>
      </c>
      <c r="I2353" s="63">
        <v>23509</v>
      </c>
      <c r="J2353" s="24" t="s">
        <v>5258</v>
      </c>
      <c r="K2353" s="63">
        <f t="shared" si="655"/>
        <v>45901</v>
      </c>
      <c r="L2353" s="55">
        <f t="shared" si="656"/>
        <v>0.04</v>
      </c>
      <c r="M2353" s="76">
        <v>0.22500000000000001</v>
      </c>
      <c r="N2353" s="62">
        <v>45901</v>
      </c>
      <c r="O2353" s="62">
        <v>46265</v>
      </c>
      <c r="P2353" s="63"/>
      <c r="Q2353" s="63"/>
      <c r="R2353" s="78">
        <v>61</v>
      </c>
      <c r="S2353" s="63" t="str">
        <f>VLOOKUP(R2353,SA!$B$3:$C$11,2,1)</f>
        <v>56-65</v>
      </c>
      <c r="T2353" s="38" t="s">
        <v>98</v>
      </c>
      <c r="U2353" s="24" t="s">
        <v>5747</v>
      </c>
      <c r="V2353" s="24">
        <v>500000</v>
      </c>
      <c r="W2353" s="39">
        <f t="shared" si="657"/>
        <v>0</v>
      </c>
      <c r="X2353" s="29">
        <f t="shared" si="658"/>
        <v>0</v>
      </c>
      <c r="Y2353" s="40">
        <f t="shared" si="659"/>
        <v>365</v>
      </c>
      <c r="Z2353" s="38">
        <f t="shared" si="660"/>
        <v>46081</v>
      </c>
      <c r="AA2353" s="41">
        <f t="shared" si="661"/>
        <v>181</v>
      </c>
      <c r="AB2353" s="24" t="s">
        <v>113</v>
      </c>
      <c r="AC2353" s="41">
        <f t="shared" si="662"/>
        <v>13100.714</v>
      </c>
      <c r="AD2353" s="41">
        <v>1</v>
      </c>
      <c r="AE2353" s="72">
        <f>INDEX(SA!$C$2:$G$11,MATCH(Details!S2353,SA!$C$2:$C$11,0),MATCH(Details!V2353,SA!$C$2:$G$2,0))*Y2353/(F2353-E2353+1)</f>
        <v>11102.3</v>
      </c>
      <c r="AF2353" s="41">
        <f t="shared" si="663"/>
        <v>0</v>
      </c>
      <c r="AG2353" s="41">
        <f t="shared" si="664"/>
        <v>0</v>
      </c>
      <c r="AH2353" s="41">
        <f t="shared" si="665"/>
        <v>1998.4139999999998</v>
      </c>
      <c r="AI2353" s="60">
        <f t="shared" si="666"/>
        <v>444.09199999999998</v>
      </c>
      <c r="AJ2353" s="60">
        <f t="shared" si="667"/>
        <v>2498.0174999999999</v>
      </c>
      <c r="AK2353" s="60">
        <f t="shared" si="668"/>
        <v>5505.5241095890406</v>
      </c>
      <c r="AL2353" s="60">
        <f t="shared" si="669"/>
        <v>4046.5602205479449</v>
      </c>
      <c r="AM2353" s="41">
        <f t="shared" si="670"/>
        <v>4113.6302794520543</v>
      </c>
      <c r="AN2353" s="42">
        <f t="shared" si="671"/>
        <v>45715</v>
      </c>
      <c r="AO2353" s="43">
        <f t="shared" si="672"/>
        <v>11102.3</v>
      </c>
    </row>
    <row r="2354" spans="1:41" s="24" customFormat="1" ht="15.75" customHeight="1" x14ac:dyDescent="0.35">
      <c r="A2354" s="36" t="s">
        <v>27</v>
      </c>
      <c r="B2354" s="36">
        <v>202509</v>
      </c>
      <c r="C2354" s="24" t="s">
        <v>736</v>
      </c>
      <c r="D2354" s="24" t="s">
        <v>119</v>
      </c>
      <c r="E2354" s="62">
        <v>45901</v>
      </c>
      <c r="F2354" s="62">
        <v>46265</v>
      </c>
      <c r="G2354" s="37" t="s">
        <v>2526</v>
      </c>
      <c r="H2354" s="36">
        <v>652577</v>
      </c>
      <c r="I2354" s="63">
        <v>42736</v>
      </c>
      <c r="J2354" s="24" t="s">
        <v>5259</v>
      </c>
      <c r="K2354" s="63">
        <f t="shared" si="655"/>
        <v>45901</v>
      </c>
      <c r="L2354" s="55">
        <f t="shared" si="656"/>
        <v>0.04</v>
      </c>
      <c r="M2354" s="76">
        <v>0.22500000000000001</v>
      </c>
      <c r="N2354" s="62">
        <v>45901</v>
      </c>
      <c r="O2354" s="62">
        <v>46265</v>
      </c>
      <c r="P2354" s="63"/>
      <c r="Q2354" s="63"/>
      <c r="R2354" s="78">
        <v>8</v>
      </c>
      <c r="S2354" s="63" t="str">
        <f>VLOOKUP(R2354,SA!$B$3:$C$11,2,1)</f>
        <v>0-25</v>
      </c>
      <c r="T2354" s="38" t="s">
        <v>98</v>
      </c>
      <c r="U2354" s="24" t="s">
        <v>5746</v>
      </c>
      <c r="V2354" s="24">
        <v>500000</v>
      </c>
      <c r="W2354" s="39">
        <f t="shared" si="657"/>
        <v>0</v>
      </c>
      <c r="X2354" s="29">
        <f t="shared" si="658"/>
        <v>0</v>
      </c>
      <c r="Y2354" s="40">
        <f t="shared" si="659"/>
        <v>365</v>
      </c>
      <c r="Z2354" s="38">
        <f t="shared" si="660"/>
        <v>46081</v>
      </c>
      <c r="AA2354" s="41">
        <f t="shared" si="661"/>
        <v>181</v>
      </c>
      <c r="AB2354" s="24" t="s">
        <v>113</v>
      </c>
      <c r="AC2354" s="41">
        <f t="shared" si="662"/>
        <v>4448.2106000000003</v>
      </c>
      <c r="AD2354" s="41">
        <v>1</v>
      </c>
      <c r="AE2354" s="72">
        <f>INDEX(SA!$C$2:$G$11,MATCH(Details!S2354,SA!$C$2:$C$11,0),MATCH(Details!V2354,SA!$C$2:$G$2,0))*Y2354/(F2354-E2354+1)</f>
        <v>3769.67</v>
      </c>
      <c r="AF2354" s="41">
        <f t="shared" si="663"/>
        <v>0</v>
      </c>
      <c r="AG2354" s="41">
        <f t="shared" si="664"/>
        <v>0</v>
      </c>
      <c r="AH2354" s="41">
        <f t="shared" si="665"/>
        <v>678.54060000000004</v>
      </c>
      <c r="AI2354" s="60">
        <f t="shared" si="666"/>
        <v>150.7868</v>
      </c>
      <c r="AJ2354" s="60">
        <f t="shared" si="667"/>
        <v>848.17574999999999</v>
      </c>
      <c r="AK2354" s="60">
        <f t="shared" si="668"/>
        <v>1869.3432054794521</v>
      </c>
      <c r="AL2354" s="60">
        <f t="shared" si="669"/>
        <v>1373.9672560273973</v>
      </c>
      <c r="AM2354" s="41">
        <f t="shared" si="670"/>
        <v>1396.7401939726028</v>
      </c>
      <c r="AN2354" s="42">
        <f t="shared" si="671"/>
        <v>45715</v>
      </c>
      <c r="AO2354" s="43">
        <f t="shared" si="672"/>
        <v>3769.67</v>
      </c>
    </row>
    <row r="2355" spans="1:41" s="24" customFormat="1" ht="15.75" customHeight="1" x14ac:dyDescent="0.35">
      <c r="A2355" s="36" t="s">
        <v>27</v>
      </c>
      <c r="B2355" s="36">
        <v>202509</v>
      </c>
      <c r="C2355" s="24" t="s">
        <v>736</v>
      </c>
      <c r="D2355" s="24" t="s">
        <v>119</v>
      </c>
      <c r="E2355" s="62">
        <v>45901</v>
      </c>
      <c r="F2355" s="62">
        <v>46265</v>
      </c>
      <c r="G2355" s="37" t="s">
        <v>2527</v>
      </c>
      <c r="H2355" s="36">
        <v>652577</v>
      </c>
      <c r="I2355" s="63">
        <v>20454</v>
      </c>
      <c r="J2355" s="24" t="s">
        <v>5260</v>
      </c>
      <c r="K2355" s="63">
        <f t="shared" si="655"/>
        <v>45901</v>
      </c>
      <c r="L2355" s="55">
        <f t="shared" si="656"/>
        <v>0.04</v>
      </c>
      <c r="M2355" s="76">
        <v>0.22500000000000001</v>
      </c>
      <c r="N2355" s="62">
        <v>45901</v>
      </c>
      <c r="O2355" s="62">
        <v>46265</v>
      </c>
      <c r="P2355" s="63"/>
      <c r="Q2355" s="63"/>
      <c r="R2355" s="78">
        <v>69</v>
      </c>
      <c r="S2355" s="63" t="str">
        <f>VLOOKUP(R2355,SA!$B$3:$C$11,2,1)</f>
        <v>66-70</v>
      </c>
      <c r="T2355" s="38" t="s">
        <v>97</v>
      </c>
      <c r="U2355" s="24" t="s">
        <v>5744</v>
      </c>
      <c r="V2355" s="24">
        <v>500000</v>
      </c>
      <c r="W2355" s="39">
        <f t="shared" si="657"/>
        <v>0</v>
      </c>
      <c r="X2355" s="29">
        <f t="shared" si="658"/>
        <v>0</v>
      </c>
      <c r="Y2355" s="40">
        <f t="shared" si="659"/>
        <v>365</v>
      </c>
      <c r="Z2355" s="38">
        <f t="shared" si="660"/>
        <v>46081</v>
      </c>
      <c r="AA2355" s="41">
        <f t="shared" si="661"/>
        <v>181</v>
      </c>
      <c r="AB2355" s="24" t="s">
        <v>113</v>
      </c>
      <c r="AC2355" s="41">
        <f t="shared" si="662"/>
        <v>18713.136199999997</v>
      </c>
      <c r="AD2355" s="41">
        <v>1</v>
      </c>
      <c r="AE2355" s="72">
        <f>INDEX(SA!$C$2:$G$11,MATCH(Details!S2355,SA!$C$2:$C$11,0),MATCH(Details!V2355,SA!$C$2:$G$2,0))*Y2355/(F2355-E2355+1)</f>
        <v>15858.589999999998</v>
      </c>
      <c r="AF2355" s="41">
        <f t="shared" si="663"/>
        <v>0</v>
      </c>
      <c r="AG2355" s="41">
        <f t="shared" si="664"/>
        <v>0</v>
      </c>
      <c r="AH2355" s="41">
        <f t="shared" si="665"/>
        <v>2854.5461999999998</v>
      </c>
      <c r="AI2355" s="60">
        <f t="shared" si="666"/>
        <v>634.34359999999992</v>
      </c>
      <c r="AJ2355" s="60">
        <f t="shared" si="667"/>
        <v>3568.1827499999995</v>
      </c>
      <c r="AK2355" s="60">
        <f t="shared" si="668"/>
        <v>7864.1227123287663</v>
      </c>
      <c r="AL2355" s="60">
        <f t="shared" si="669"/>
        <v>5780.130193561643</v>
      </c>
      <c r="AM2355" s="41">
        <f t="shared" si="670"/>
        <v>5875.9334564383553</v>
      </c>
      <c r="AN2355" s="42">
        <f t="shared" si="671"/>
        <v>45715</v>
      </c>
      <c r="AO2355" s="43">
        <f t="shared" si="672"/>
        <v>15858.589999999998</v>
      </c>
    </row>
    <row r="2356" spans="1:41" s="24" customFormat="1" ht="15.75" customHeight="1" x14ac:dyDescent="0.35">
      <c r="A2356" s="36" t="s">
        <v>27</v>
      </c>
      <c r="B2356" s="36">
        <v>202509</v>
      </c>
      <c r="C2356" s="24" t="s">
        <v>736</v>
      </c>
      <c r="D2356" s="24" t="s">
        <v>119</v>
      </c>
      <c r="E2356" s="62">
        <v>45901</v>
      </c>
      <c r="F2356" s="62">
        <v>46265</v>
      </c>
      <c r="G2356" s="37" t="s">
        <v>675</v>
      </c>
      <c r="H2356" s="36">
        <v>652577</v>
      </c>
      <c r="I2356" s="63">
        <v>31359</v>
      </c>
      <c r="J2356" s="24" t="s">
        <v>5261</v>
      </c>
      <c r="K2356" s="63">
        <f t="shared" si="655"/>
        <v>45901</v>
      </c>
      <c r="L2356" s="55">
        <f t="shared" si="656"/>
        <v>0.04</v>
      </c>
      <c r="M2356" s="76">
        <v>0.22500000000000001</v>
      </c>
      <c r="N2356" s="62">
        <v>45901</v>
      </c>
      <c r="O2356" s="62">
        <v>46265</v>
      </c>
      <c r="P2356" s="63"/>
      <c r="Q2356" s="63"/>
      <c r="R2356" s="78">
        <v>39</v>
      </c>
      <c r="S2356" s="63" t="str">
        <f>VLOOKUP(R2356,SA!$B$3:$C$11,2,1)</f>
        <v>36-45</v>
      </c>
      <c r="T2356" s="38" t="s">
        <v>97</v>
      </c>
      <c r="U2356" s="24" t="s">
        <v>56</v>
      </c>
      <c r="V2356" s="24">
        <v>500000</v>
      </c>
      <c r="W2356" s="39">
        <f t="shared" si="657"/>
        <v>500000</v>
      </c>
      <c r="X2356" s="29">
        <f t="shared" si="658"/>
        <v>1</v>
      </c>
      <c r="Y2356" s="40">
        <f t="shared" si="659"/>
        <v>365</v>
      </c>
      <c r="Z2356" s="38">
        <f t="shared" si="660"/>
        <v>46081</v>
      </c>
      <c r="AA2356" s="41">
        <f t="shared" si="661"/>
        <v>181</v>
      </c>
      <c r="AB2356" s="24" t="s">
        <v>113</v>
      </c>
      <c r="AC2356" s="41">
        <f t="shared" si="662"/>
        <v>6046.1902</v>
      </c>
      <c r="AD2356" s="41">
        <v>1</v>
      </c>
      <c r="AE2356" s="72">
        <f>INDEX(SA!$C$2:$G$11,MATCH(Details!S2356,SA!$C$2:$C$11,0),MATCH(Details!V2356,SA!$C$2:$G$2,0))*Y2356/(F2356-E2356+1)</f>
        <v>5123.8900000000003</v>
      </c>
      <c r="AF2356" s="41">
        <f t="shared" si="663"/>
        <v>0</v>
      </c>
      <c r="AG2356" s="41">
        <f t="shared" si="664"/>
        <v>0</v>
      </c>
      <c r="AH2356" s="41">
        <f t="shared" si="665"/>
        <v>922.30020000000002</v>
      </c>
      <c r="AI2356" s="60">
        <f t="shared" si="666"/>
        <v>204.9556</v>
      </c>
      <c r="AJ2356" s="60">
        <f t="shared" si="667"/>
        <v>1152.8752500000001</v>
      </c>
      <c r="AK2356" s="60">
        <f t="shared" si="668"/>
        <v>2540.8879178082193</v>
      </c>
      <c r="AL2356" s="60">
        <f t="shared" si="669"/>
        <v>1867.5526195890411</v>
      </c>
      <c r="AM2356" s="41">
        <f t="shared" si="670"/>
        <v>1898.5065304109589</v>
      </c>
      <c r="AN2356" s="42">
        <f t="shared" si="671"/>
        <v>45715</v>
      </c>
      <c r="AO2356" s="43">
        <f t="shared" si="672"/>
        <v>5123.8900000000003</v>
      </c>
    </row>
    <row r="2357" spans="1:41" s="24" customFormat="1" ht="15.75" customHeight="1" x14ac:dyDescent="0.35">
      <c r="A2357" s="36" t="s">
        <v>27</v>
      </c>
      <c r="B2357" s="36">
        <v>202509</v>
      </c>
      <c r="C2357" s="24" t="s">
        <v>736</v>
      </c>
      <c r="D2357" s="24" t="s">
        <v>119</v>
      </c>
      <c r="E2357" s="62">
        <v>45901</v>
      </c>
      <c r="F2357" s="62">
        <v>46265</v>
      </c>
      <c r="G2357" s="37" t="s">
        <v>2528</v>
      </c>
      <c r="H2357" s="36">
        <v>652577</v>
      </c>
      <c r="I2357" s="63">
        <v>33302</v>
      </c>
      <c r="J2357" s="24" t="s">
        <v>5262</v>
      </c>
      <c r="K2357" s="63">
        <f t="shared" si="655"/>
        <v>45901</v>
      </c>
      <c r="L2357" s="55">
        <f t="shared" si="656"/>
        <v>0.04</v>
      </c>
      <c r="M2357" s="76">
        <v>0.22500000000000001</v>
      </c>
      <c r="N2357" s="62">
        <v>45901</v>
      </c>
      <c r="O2357" s="62">
        <v>46265</v>
      </c>
      <c r="P2357" s="63"/>
      <c r="Q2357" s="63"/>
      <c r="R2357" s="78">
        <v>34</v>
      </c>
      <c r="S2357" s="63" t="str">
        <f>VLOOKUP(R2357,SA!$B$3:$C$11,2,1)</f>
        <v>26-35</v>
      </c>
      <c r="T2357" s="38" t="s">
        <v>98</v>
      </c>
      <c r="U2357" s="24" t="s">
        <v>5743</v>
      </c>
      <c r="V2357" s="24">
        <v>500000</v>
      </c>
      <c r="W2357" s="39">
        <f t="shared" si="657"/>
        <v>0</v>
      </c>
      <c r="X2357" s="29">
        <f t="shared" si="658"/>
        <v>0</v>
      </c>
      <c r="Y2357" s="40">
        <f t="shared" si="659"/>
        <v>365</v>
      </c>
      <c r="Z2357" s="38">
        <f t="shared" si="660"/>
        <v>46081</v>
      </c>
      <c r="AA2357" s="41">
        <f t="shared" si="661"/>
        <v>181</v>
      </c>
      <c r="AB2357" s="24" t="s">
        <v>113</v>
      </c>
      <c r="AC2357" s="41">
        <f t="shared" si="662"/>
        <v>4986.3141999999998</v>
      </c>
      <c r="AD2357" s="41">
        <v>1</v>
      </c>
      <c r="AE2357" s="72">
        <f>INDEX(SA!$C$2:$G$11,MATCH(Details!S2357,SA!$C$2:$C$11,0),MATCH(Details!V2357,SA!$C$2:$G$2,0))*Y2357/(F2357-E2357+1)</f>
        <v>4225.6899999999996</v>
      </c>
      <c r="AF2357" s="41">
        <f t="shared" si="663"/>
        <v>0</v>
      </c>
      <c r="AG2357" s="41">
        <f t="shared" si="664"/>
        <v>0</v>
      </c>
      <c r="AH2357" s="41">
        <f t="shared" si="665"/>
        <v>760.62419999999986</v>
      </c>
      <c r="AI2357" s="60">
        <f t="shared" si="666"/>
        <v>169.02759999999998</v>
      </c>
      <c r="AJ2357" s="60">
        <f t="shared" si="667"/>
        <v>950.78024999999991</v>
      </c>
      <c r="AK2357" s="60">
        <f t="shared" si="668"/>
        <v>2095.479150684931</v>
      </c>
      <c r="AL2357" s="60">
        <f t="shared" si="669"/>
        <v>1540.1771757534243</v>
      </c>
      <c r="AM2357" s="41">
        <f t="shared" si="670"/>
        <v>1565.7049742465756</v>
      </c>
      <c r="AN2357" s="42">
        <f t="shared" si="671"/>
        <v>45715</v>
      </c>
      <c r="AO2357" s="43">
        <f t="shared" si="672"/>
        <v>4225.6899999999996</v>
      </c>
    </row>
    <row r="2358" spans="1:41" s="24" customFormat="1" ht="15.75" customHeight="1" x14ac:dyDescent="0.35">
      <c r="A2358" s="36" t="s">
        <v>27</v>
      </c>
      <c r="B2358" s="36">
        <v>202509</v>
      </c>
      <c r="C2358" s="24" t="s">
        <v>736</v>
      </c>
      <c r="D2358" s="24" t="s">
        <v>119</v>
      </c>
      <c r="E2358" s="62">
        <v>45901</v>
      </c>
      <c r="F2358" s="62">
        <v>46265</v>
      </c>
      <c r="G2358" s="37" t="s">
        <v>2529</v>
      </c>
      <c r="H2358" s="36">
        <v>652577</v>
      </c>
      <c r="I2358" s="63">
        <v>44981</v>
      </c>
      <c r="J2358" s="24" t="s">
        <v>5263</v>
      </c>
      <c r="K2358" s="63">
        <f t="shared" si="655"/>
        <v>45901</v>
      </c>
      <c r="L2358" s="55">
        <f t="shared" si="656"/>
        <v>0.04</v>
      </c>
      <c r="M2358" s="76">
        <v>0.22500000000000001</v>
      </c>
      <c r="N2358" s="62">
        <v>45901</v>
      </c>
      <c r="O2358" s="62">
        <v>46265</v>
      </c>
      <c r="P2358" s="63"/>
      <c r="Q2358" s="63"/>
      <c r="R2358" s="78">
        <v>2</v>
      </c>
      <c r="S2358" s="63" t="str">
        <f>VLOOKUP(R2358,SA!$B$3:$C$11,2,1)</f>
        <v>0-25</v>
      </c>
      <c r="T2358" s="38" t="s">
        <v>98</v>
      </c>
      <c r="U2358" s="24" t="s">
        <v>5746</v>
      </c>
      <c r="V2358" s="24">
        <v>500000</v>
      </c>
      <c r="W2358" s="39">
        <f t="shared" si="657"/>
        <v>0</v>
      </c>
      <c r="X2358" s="29">
        <f t="shared" si="658"/>
        <v>0</v>
      </c>
      <c r="Y2358" s="40">
        <f t="shared" si="659"/>
        <v>365</v>
      </c>
      <c r="Z2358" s="38">
        <f t="shared" si="660"/>
        <v>46081</v>
      </c>
      <c r="AA2358" s="41">
        <f t="shared" si="661"/>
        <v>181</v>
      </c>
      <c r="AB2358" s="24" t="s">
        <v>113</v>
      </c>
      <c r="AC2358" s="41">
        <f t="shared" si="662"/>
        <v>4448.2106000000003</v>
      </c>
      <c r="AD2358" s="41">
        <v>1</v>
      </c>
      <c r="AE2358" s="72">
        <f>INDEX(SA!$C$2:$G$11,MATCH(Details!S2358,SA!$C$2:$C$11,0),MATCH(Details!V2358,SA!$C$2:$G$2,0))*Y2358/(F2358-E2358+1)</f>
        <v>3769.67</v>
      </c>
      <c r="AF2358" s="41">
        <f t="shared" si="663"/>
        <v>0</v>
      </c>
      <c r="AG2358" s="41">
        <f t="shared" si="664"/>
        <v>0</v>
      </c>
      <c r="AH2358" s="41">
        <f t="shared" si="665"/>
        <v>678.54060000000004</v>
      </c>
      <c r="AI2358" s="60">
        <f t="shared" si="666"/>
        <v>150.7868</v>
      </c>
      <c r="AJ2358" s="60">
        <f t="shared" si="667"/>
        <v>848.17574999999999</v>
      </c>
      <c r="AK2358" s="60">
        <f t="shared" si="668"/>
        <v>1869.3432054794521</v>
      </c>
      <c r="AL2358" s="60">
        <f t="shared" si="669"/>
        <v>1373.9672560273973</v>
      </c>
      <c r="AM2358" s="41">
        <f t="shared" si="670"/>
        <v>1396.7401939726028</v>
      </c>
      <c r="AN2358" s="42">
        <f t="shared" si="671"/>
        <v>45715</v>
      </c>
      <c r="AO2358" s="43">
        <f t="shared" si="672"/>
        <v>3769.67</v>
      </c>
    </row>
    <row r="2359" spans="1:41" s="24" customFormat="1" ht="15.75" customHeight="1" x14ac:dyDescent="0.35">
      <c r="A2359" s="36" t="s">
        <v>27</v>
      </c>
      <c r="B2359" s="36">
        <v>202509</v>
      </c>
      <c r="C2359" s="24" t="s">
        <v>736</v>
      </c>
      <c r="D2359" s="24" t="s">
        <v>119</v>
      </c>
      <c r="E2359" s="62">
        <v>45901</v>
      </c>
      <c r="F2359" s="62">
        <v>46265</v>
      </c>
      <c r="G2359" s="37" t="s">
        <v>2530</v>
      </c>
      <c r="H2359" s="36">
        <v>652578</v>
      </c>
      <c r="I2359" s="63">
        <v>22995</v>
      </c>
      <c r="J2359" s="24" t="s">
        <v>5264</v>
      </c>
      <c r="K2359" s="63">
        <f t="shared" si="655"/>
        <v>45901</v>
      </c>
      <c r="L2359" s="55">
        <f t="shared" si="656"/>
        <v>0.04</v>
      </c>
      <c r="M2359" s="76">
        <v>0.22500000000000001</v>
      </c>
      <c r="N2359" s="62">
        <v>45901</v>
      </c>
      <c r="O2359" s="62">
        <v>46265</v>
      </c>
      <c r="P2359" s="63"/>
      <c r="Q2359" s="63"/>
      <c r="R2359" s="78">
        <v>62</v>
      </c>
      <c r="S2359" s="63" t="str">
        <f>VLOOKUP(R2359,SA!$B$3:$C$11,2,1)</f>
        <v>56-65</v>
      </c>
      <c r="T2359" s="38" t="s">
        <v>98</v>
      </c>
      <c r="U2359" s="24" t="s">
        <v>5747</v>
      </c>
      <c r="V2359" s="24">
        <v>500000</v>
      </c>
      <c r="W2359" s="39">
        <f t="shared" si="657"/>
        <v>0</v>
      </c>
      <c r="X2359" s="29">
        <f t="shared" si="658"/>
        <v>0</v>
      </c>
      <c r="Y2359" s="40">
        <f t="shared" si="659"/>
        <v>365</v>
      </c>
      <c r="Z2359" s="38">
        <f t="shared" si="660"/>
        <v>46081</v>
      </c>
      <c r="AA2359" s="41">
        <f t="shared" si="661"/>
        <v>181</v>
      </c>
      <c r="AB2359" s="24" t="s">
        <v>113</v>
      </c>
      <c r="AC2359" s="41">
        <f t="shared" si="662"/>
        <v>13100.714</v>
      </c>
      <c r="AD2359" s="41">
        <v>1</v>
      </c>
      <c r="AE2359" s="72">
        <f>INDEX(SA!$C$2:$G$11,MATCH(Details!S2359,SA!$C$2:$C$11,0),MATCH(Details!V2359,SA!$C$2:$G$2,0))*Y2359/(F2359-E2359+1)</f>
        <v>11102.3</v>
      </c>
      <c r="AF2359" s="41">
        <f t="shared" si="663"/>
        <v>0</v>
      </c>
      <c r="AG2359" s="41">
        <f t="shared" si="664"/>
        <v>0</v>
      </c>
      <c r="AH2359" s="41">
        <f t="shared" si="665"/>
        <v>1998.4139999999998</v>
      </c>
      <c r="AI2359" s="60">
        <f t="shared" si="666"/>
        <v>444.09199999999998</v>
      </c>
      <c r="AJ2359" s="60">
        <f t="shared" si="667"/>
        <v>2498.0174999999999</v>
      </c>
      <c r="AK2359" s="60">
        <f t="shared" si="668"/>
        <v>5505.5241095890406</v>
      </c>
      <c r="AL2359" s="60">
        <f t="shared" si="669"/>
        <v>4046.5602205479449</v>
      </c>
      <c r="AM2359" s="41">
        <f t="shared" si="670"/>
        <v>4113.6302794520543</v>
      </c>
      <c r="AN2359" s="42">
        <f t="shared" si="671"/>
        <v>45715</v>
      </c>
      <c r="AO2359" s="43">
        <f t="shared" si="672"/>
        <v>11102.3</v>
      </c>
    </row>
    <row r="2360" spans="1:41" s="24" customFormat="1" ht="15.75" customHeight="1" x14ac:dyDescent="0.35">
      <c r="A2360" s="36" t="s">
        <v>27</v>
      </c>
      <c r="B2360" s="36">
        <v>202509</v>
      </c>
      <c r="C2360" s="24" t="s">
        <v>736</v>
      </c>
      <c r="D2360" s="24" t="s">
        <v>119</v>
      </c>
      <c r="E2360" s="62">
        <v>45901</v>
      </c>
      <c r="F2360" s="62">
        <v>46265</v>
      </c>
      <c r="G2360" s="37" t="s">
        <v>664</v>
      </c>
      <c r="H2360" s="36">
        <v>652578</v>
      </c>
      <c r="I2360" s="63">
        <v>34032</v>
      </c>
      <c r="J2360" s="24" t="s">
        <v>5265</v>
      </c>
      <c r="K2360" s="63">
        <f t="shared" si="655"/>
        <v>45901</v>
      </c>
      <c r="L2360" s="55">
        <f t="shared" si="656"/>
        <v>0.04</v>
      </c>
      <c r="M2360" s="76">
        <v>0.22500000000000001</v>
      </c>
      <c r="N2360" s="62">
        <v>45901</v>
      </c>
      <c r="O2360" s="62">
        <v>46265</v>
      </c>
      <c r="P2360" s="63"/>
      <c r="Q2360" s="63"/>
      <c r="R2360" s="78">
        <v>32</v>
      </c>
      <c r="S2360" s="63" t="str">
        <f>VLOOKUP(R2360,SA!$B$3:$C$11,2,1)</f>
        <v>26-35</v>
      </c>
      <c r="T2360" s="38" t="s">
        <v>97</v>
      </c>
      <c r="U2360" s="24" t="s">
        <v>56</v>
      </c>
      <c r="V2360" s="24">
        <v>500000</v>
      </c>
      <c r="W2360" s="39">
        <f t="shared" si="657"/>
        <v>500000</v>
      </c>
      <c r="X2360" s="29">
        <f t="shared" si="658"/>
        <v>1</v>
      </c>
      <c r="Y2360" s="40">
        <f t="shared" si="659"/>
        <v>365</v>
      </c>
      <c r="Z2360" s="38">
        <f t="shared" si="660"/>
        <v>46081</v>
      </c>
      <c r="AA2360" s="41">
        <f t="shared" si="661"/>
        <v>181</v>
      </c>
      <c r="AB2360" s="24" t="s">
        <v>113</v>
      </c>
      <c r="AC2360" s="41">
        <f t="shared" si="662"/>
        <v>4986.3141999999998</v>
      </c>
      <c r="AD2360" s="41">
        <v>1</v>
      </c>
      <c r="AE2360" s="72">
        <f>INDEX(SA!$C$2:$G$11,MATCH(Details!S2360,SA!$C$2:$C$11,0),MATCH(Details!V2360,SA!$C$2:$G$2,0))*Y2360/(F2360-E2360+1)</f>
        <v>4225.6899999999996</v>
      </c>
      <c r="AF2360" s="41">
        <f t="shared" si="663"/>
        <v>0</v>
      </c>
      <c r="AG2360" s="41">
        <f t="shared" si="664"/>
        <v>0</v>
      </c>
      <c r="AH2360" s="41">
        <f t="shared" si="665"/>
        <v>760.62419999999986</v>
      </c>
      <c r="AI2360" s="60">
        <f t="shared" si="666"/>
        <v>169.02759999999998</v>
      </c>
      <c r="AJ2360" s="60">
        <f t="shared" si="667"/>
        <v>950.78024999999991</v>
      </c>
      <c r="AK2360" s="60">
        <f t="shared" si="668"/>
        <v>2095.479150684931</v>
      </c>
      <c r="AL2360" s="60">
        <f t="shared" si="669"/>
        <v>1540.1771757534243</v>
      </c>
      <c r="AM2360" s="41">
        <f t="shared" si="670"/>
        <v>1565.7049742465756</v>
      </c>
      <c r="AN2360" s="42">
        <f t="shared" si="671"/>
        <v>45715</v>
      </c>
      <c r="AO2360" s="43">
        <f t="shared" si="672"/>
        <v>4225.6899999999996</v>
      </c>
    </row>
    <row r="2361" spans="1:41" s="24" customFormat="1" ht="15.75" customHeight="1" x14ac:dyDescent="0.35">
      <c r="A2361" s="36" t="s">
        <v>27</v>
      </c>
      <c r="B2361" s="36">
        <v>202509</v>
      </c>
      <c r="C2361" s="24" t="s">
        <v>736</v>
      </c>
      <c r="D2361" s="24" t="s">
        <v>119</v>
      </c>
      <c r="E2361" s="62">
        <v>45901</v>
      </c>
      <c r="F2361" s="62">
        <v>46265</v>
      </c>
      <c r="G2361" s="37" t="s">
        <v>2531</v>
      </c>
      <c r="H2361" s="36">
        <v>652579</v>
      </c>
      <c r="I2361" s="63">
        <v>25724</v>
      </c>
      <c r="J2361" s="24" t="s">
        <v>5266</v>
      </c>
      <c r="K2361" s="63">
        <f t="shared" si="655"/>
        <v>45901</v>
      </c>
      <c r="L2361" s="55">
        <f t="shared" si="656"/>
        <v>0.04</v>
      </c>
      <c r="M2361" s="76">
        <v>0.22500000000000001</v>
      </c>
      <c r="N2361" s="62">
        <v>45901</v>
      </c>
      <c r="O2361" s="62">
        <v>46265</v>
      </c>
      <c r="P2361" s="63"/>
      <c r="Q2361" s="63"/>
      <c r="R2361" s="78">
        <v>55</v>
      </c>
      <c r="S2361" s="63" t="str">
        <f>VLOOKUP(R2361,SA!$B$3:$C$11,2,1)</f>
        <v>46-55</v>
      </c>
      <c r="T2361" s="38" t="s">
        <v>97</v>
      </c>
      <c r="U2361" s="24" t="s">
        <v>5744</v>
      </c>
      <c r="V2361" s="24">
        <v>400000</v>
      </c>
      <c r="W2361" s="39">
        <f t="shared" si="657"/>
        <v>0</v>
      </c>
      <c r="X2361" s="29">
        <f t="shared" si="658"/>
        <v>0</v>
      </c>
      <c r="Y2361" s="40">
        <f t="shared" si="659"/>
        <v>365</v>
      </c>
      <c r="Z2361" s="38">
        <f t="shared" si="660"/>
        <v>46081</v>
      </c>
      <c r="AA2361" s="41">
        <f t="shared" si="661"/>
        <v>181</v>
      </c>
      <c r="AB2361" s="24" t="s">
        <v>113</v>
      </c>
      <c r="AC2361" s="41">
        <f t="shared" si="662"/>
        <v>8108.2165999999997</v>
      </c>
      <c r="AD2361" s="41">
        <v>1</v>
      </c>
      <c r="AE2361" s="72">
        <f>INDEX(SA!$C$2:$G$11,MATCH(Details!S2361,SA!$C$2:$C$11,0),MATCH(Details!V2361,SA!$C$2:$G$2,0))*Y2361/(F2361-E2361+1)</f>
        <v>6871.37</v>
      </c>
      <c r="AF2361" s="41">
        <f t="shared" si="663"/>
        <v>0</v>
      </c>
      <c r="AG2361" s="41">
        <f t="shared" si="664"/>
        <v>0</v>
      </c>
      <c r="AH2361" s="41">
        <f t="shared" si="665"/>
        <v>1236.8465999999999</v>
      </c>
      <c r="AI2361" s="60">
        <f t="shared" si="666"/>
        <v>274.85480000000001</v>
      </c>
      <c r="AJ2361" s="60">
        <f t="shared" si="667"/>
        <v>1546.05825</v>
      </c>
      <c r="AK2361" s="60">
        <f t="shared" si="668"/>
        <v>3407.446493150685</v>
      </c>
      <c r="AL2361" s="60">
        <f t="shared" si="669"/>
        <v>2504.4731724657536</v>
      </c>
      <c r="AM2361" s="41">
        <f t="shared" si="670"/>
        <v>2545.9837775342462</v>
      </c>
      <c r="AN2361" s="42">
        <f t="shared" si="671"/>
        <v>45715</v>
      </c>
      <c r="AO2361" s="43">
        <f t="shared" si="672"/>
        <v>6871.37</v>
      </c>
    </row>
    <row r="2362" spans="1:41" s="24" customFormat="1" ht="15.75" customHeight="1" x14ac:dyDescent="0.35">
      <c r="A2362" s="36" t="s">
        <v>27</v>
      </c>
      <c r="B2362" s="36">
        <v>202509</v>
      </c>
      <c r="C2362" s="24" t="s">
        <v>736</v>
      </c>
      <c r="D2362" s="24" t="s">
        <v>119</v>
      </c>
      <c r="E2362" s="62">
        <v>45901</v>
      </c>
      <c r="F2362" s="62">
        <v>46265</v>
      </c>
      <c r="G2362" s="37" t="s">
        <v>419</v>
      </c>
      <c r="H2362" s="36">
        <v>652579</v>
      </c>
      <c r="I2362" s="63">
        <v>35894</v>
      </c>
      <c r="J2362" s="24" t="s">
        <v>5267</v>
      </c>
      <c r="K2362" s="63">
        <f t="shared" si="655"/>
        <v>45901</v>
      </c>
      <c r="L2362" s="55">
        <f t="shared" si="656"/>
        <v>0.04</v>
      </c>
      <c r="M2362" s="76">
        <v>0.22500000000000001</v>
      </c>
      <c r="N2362" s="62">
        <v>45901</v>
      </c>
      <c r="O2362" s="62">
        <v>46265</v>
      </c>
      <c r="P2362" s="63"/>
      <c r="Q2362" s="63"/>
      <c r="R2362" s="78">
        <v>27</v>
      </c>
      <c r="S2362" s="63" t="str">
        <f>VLOOKUP(R2362,SA!$B$3:$C$11,2,1)</f>
        <v>26-35</v>
      </c>
      <c r="T2362" s="38" t="s">
        <v>97</v>
      </c>
      <c r="U2362" s="24" t="s">
        <v>56</v>
      </c>
      <c r="V2362" s="24">
        <v>400000</v>
      </c>
      <c r="W2362" s="39">
        <f t="shared" si="657"/>
        <v>400000</v>
      </c>
      <c r="X2362" s="29">
        <f t="shared" si="658"/>
        <v>1</v>
      </c>
      <c r="Y2362" s="40">
        <f t="shared" si="659"/>
        <v>365</v>
      </c>
      <c r="Z2362" s="38">
        <f t="shared" si="660"/>
        <v>46081</v>
      </c>
      <c r="AA2362" s="41">
        <f t="shared" si="661"/>
        <v>181</v>
      </c>
      <c r="AB2362" s="24" t="s">
        <v>113</v>
      </c>
      <c r="AC2362" s="41">
        <f t="shared" si="662"/>
        <v>4533.0290000000005</v>
      </c>
      <c r="AD2362" s="41">
        <v>1</v>
      </c>
      <c r="AE2362" s="72">
        <f>INDEX(SA!$C$2:$G$11,MATCH(Details!S2362,SA!$C$2:$C$11,0),MATCH(Details!V2362,SA!$C$2:$G$2,0))*Y2362/(F2362-E2362+1)</f>
        <v>3841.55</v>
      </c>
      <c r="AF2362" s="41">
        <f t="shared" si="663"/>
        <v>0</v>
      </c>
      <c r="AG2362" s="41">
        <f t="shared" si="664"/>
        <v>0</v>
      </c>
      <c r="AH2362" s="41">
        <f t="shared" si="665"/>
        <v>691.47900000000004</v>
      </c>
      <c r="AI2362" s="60">
        <f t="shared" si="666"/>
        <v>153.66200000000001</v>
      </c>
      <c r="AJ2362" s="60">
        <f t="shared" si="667"/>
        <v>864.34875000000011</v>
      </c>
      <c r="AK2362" s="60">
        <f t="shared" si="668"/>
        <v>1904.9878082191783</v>
      </c>
      <c r="AL2362" s="60">
        <f t="shared" si="669"/>
        <v>1400.1660390410959</v>
      </c>
      <c r="AM2362" s="41">
        <f t="shared" si="670"/>
        <v>1423.3732109589046</v>
      </c>
      <c r="AN2362" s="42">
        <f t="shared" si="671"/>
        <v>45715</v>
      </c>
      <c r="AO2362" s="43">
        <f t="shared" si="672"/>
        <v>3841.55</v>
      </c>
    </row>
    <row r="2363" spans="1:41" s="24" customFormat="1" ht="15.75" customHeight="1" x14ac:dyDescent="0.35">
      <c r="A2363" s="36" t="s">
        <v>27</v>
      </c>
      <c r="B2363" s="36">
        <v>202509</v>
      </c>
      <c r="C2363" s="24" t="s">
        <v>736</v>
      </c>
      <c r="D2363" s="24" t="s">
        <v>119</v>
      </c>
      <c r="E2363" s="62">
        <v>45901</v>
      </c>
      <c r="F2363" s="62">
        <v>46265</v>
      </c>
      <c r="G2363" s="37" t="s">
        <v>2422</v>
      </c>
      <c r="H2363" s="36">
        <v>652579</v>
      </c>
      <c r="I2363" s="63">
        <v>28625</v>
      </c>
      <c r="J2363" s="24" t="s">
        <v>5268</v>
      </c>
      <c r="K2363" s="63">
        <f t="shared" si="655"/>
        <v>45901</v>
      </c>
      <c r="L2363" s="55">
        <f t="shared" si="656"/>
        <v>0.04</v>
      </c>
      <c r="M2363" s="76">
        <v>0.22500000000000001</v>
      </c>
      <c r="N2363" s="62">
        <v>45901</v>
      </c>
      <c r="O2363" s="62">
        <v>46265</v>
      </c>
      <c r="P2363" s="63"/>
      <c r="Q2363" s="63"/>
      <c r="R2363" s="78">
        <v>47</v>
      </c>
      <c r="S2363" s="63" t="str">
        <f>VLOOKUP(R2363,SA!$B$3:$C$11,2,1)</f>
        <v>46-55</v>
      </c>
      <c r="T2363" s="38" t="s">
        <v>98</v>
      </c>
      <c r="U2363" s="24" t="s">
        <v>5747</v>
      </c>
      <c r="V2363" s="24">
        <v>400000</v>
      </c>
      <c r="W2363" s="39">
        <f t="shared" si="657"/>
        <v>0</v>
      </c>
      <c r="X2363" s="29">
        <f t="shared" si="658"/>
        <v>0</v>
      </c>
      <c r="Y2363" s="40">
        <f t="shared" si="659"/>
        <v>365</v>
      </c>
      <c r="Z2363" s="38">
        <f t="shared" si="660"/>
        <v>46081</v>
      </c>
      <c r="AA2363" s="41">
        <f t="shared" si="661"/>
        <v>181</v>
      </c>
      <c r="AB2363" s="24" t="s">
        <v>113</v>
      </c>
      <c r="AC2363" s="41">
        <f t="shared" si="662"/>
        <v>8108.2165999999997</v>
      </c>
      <c r="AD2363" s="41">
        <v>1</v>
      </c>
      <c r="AE2363" s="72">
        <f>INDEX(SA!$C$2:$G$11,MATCH(Details!S2363,SA!$C$2:$C$11,0),MATCH(Details!V2363,SA!$C$2:$G$2,0))*Y2363/(F2363-E2363+1)</f>
        <v>6871.37</v>
      </c>
      <c r="AF2363" s="41">
        <f t="shared" si="663"/>
        <v>0</v>
      </c>
      <c r="AG2363" s="41">
        <f t="shared" si="664"/>
        <v>0</v>
      </c>
      <c r="AH2363" s="41">
        <f t="shared" si="665"/>
        <v>1236.8465999999999</v>
      </c>
      <c r="AI2363" s="60">
        <f t="shared" si="666"/>
        <v>274.85480000000001</v>
      </c>
      <c r="AJ2363" s="60">
        <f t="shared" si="667"/>
        <v>1546.05825</v>
      </c>
      <c r="AK2363" s="60">
        <f t="shared" si="668"/>
        <v>3407.446493150685</v>
      </c>
      <c r="AL2363" s="60">
        <f t="shared" si="669"/>
        <v>2504.4731724657536</v>
      </c>
      <c r="AM2363" s="41">
        <f t="shared" si="670"/>
        <v>2545.9837775342462</v>
      </c>
      <c r="AN2363" s="42">
        <f t="shared" si="671"/>
        <v>45715</v>
      </c>
      <c r="AO2363" s="43">
        <f t="shared" si="672"/>
        <v>6871.37</v>
      </c>
    </row>
    <row r="2364" spans="1:41" s="24" customFormat="1" ht="15.75" customHeight="1" x14ac:dyDescent="0.35">
      <c r="A2364" s="36" t="s">
        <v>27</v>
      </c>
      <c r="B2364" s="36">
        <v>202509</v>
      </c>
      <c r="C2364" s="24" t="s">
        <v>736</v>
      </c>
      <c r="D2364" s="24" t="s">
        <v>119</v>
      </c>
      <c r="E2364" s="62">
        <v>45901</v>
      </c>
      <c r="F2364" s="62">
        <v>46265</v>
      </c>
      <c r="G2364" s="37" t="s">
        <v>2532</v>
      </c>
      <c r="H2364" s="36">
        <v>652580</v>
      </c>
      <c r="I2364" s="63">
        <v>19163</v>
      </c>
      <c r="J2364" s="24" t="s">
        <v>5269</v>
      </c>
      <c r="K2364" s="63">
        <f t="shared" si="655"/>
        <v>45901</v>
      </c>
      <c r="L2364" s="55">
        <f t="shared" si="656"/>
        <v>0.04</v>
      </c>
      <c r="M2364" s="76">
        <v>0.22500000000000001</v>
      </c>
      <c r="N2364" s="62">
        <v>45901</v>
      </c>
      <c r="O2364" s="62">
        <v>46265</v>
      </c>
      <c r="P2364" s="63"/>
      <c r="Q2364" s="63"/>
      <c r="R2364" s="78">
        <v>73</v>
      </c>
      <c r="S2364" s="63" t="str">
        <f>VLOOKUP(R2364,SA!$B$3:$C$11,2,1)</f>
        <v>71-75</v>
      </c>
      <c r="T2364" s="38" t="s">
        <v>97</v>
      </c>
      <c r="U2364" s="24" t="s">
        <v>5744</v>
      </c>
      <c r="V2364" s="24">
        <v>400000</v>
      </c>
      <c r="W2364" s="39">
        <f t="shared" si="657"/>
        <v>0</v>
      </c>
      <c r="X2364" s="29">
        <f t="shared" si="658"/>
        <v>0</v>
      </c>
      <c r="Y2364" s="40">
        <f t="shared" si="659"/>
        <v>365</v>
      </c>
      <c r="Z2364" s="38">
        <f t="shared" si="660"/>
        <v>46081</v>
      </c>
      <c r="AA2364" s="41">
        <f t="shared" si="661"/>
        <v>181</v>
      </c>
      <c r="AB2364" s="24" t="s">
        <v>113</v>
      </c>
      <c r="AC2364" s="41">
        <f t="shared" si="662"/>
        <v>21578.034600000003</v>
      </c>
      <c r="AD2364" s="41">
        <v>1</v>
      </c>
      <c r="AE2364" s="72">
        <f>INDEX(SA!$C$2:$G$11,MATCH(Details!S2364,SA!$C$2:$C$11,0),MATCH(Details!V2364,SA!$C$2:$G$2,0))*Y2364/(F2364-E2364+1)</f>
        <v>18286.47</v>
      </c>
      <c r="AF2364" s="41">
        <f t="shared" si="663"/>
        <v>0</v>
      </c>
      <c r="AG2364" s="41">
        <f t="shared" si="664"/>
        <v>0</v>
      </c>
      <c r="AH2364" s="41">
        <f t="shared" si="665"/>
        <v>3291.5646000000002</v>
      </c>
      <c r="AI2364" s="60">
        <f t="shared" si="666"/>
        <v>731.45880000000011</v>
      </c>
      <c r="AJ2364" s="60">
        <f t="shared" si="667"/>
        <v>4114.4557500000001</v>
      </c>
      <c r="AK2364" s="60">
        <f t="shared" si="668"/>
        <v>9068.0851232876721</v>
      </c>
      <c r="AL2364" s="60">
        <f t="shared" si="669"/>
        <v>6665.0425656164389</v>
      </c>
      <c r="AM2364" s="41">
        <f t="shared" si="670"/>
        <v>6775.5128843835619</v>
      </c>
      <c r="AN2364" s="42">
        <f t="shared" si="671"/>
        <v>45715</v>
      </c>
      <c r="AO2364" s="43">
        <f t="shared" si="672"/>
        <v>18286.47</v>
      </c>
    </row>
    <row r="2365" spans="1:41" s="24" customFormat="1" ht="15.75" customHeight="1" x14ac:dyDescent="0.35">
      <c r="A2365" s="36" t="s">
        <v>27</v>
      </c>
      <c r="B2365" s="36">
        <v>202509</v>
      </c>
      <c r="C2365" s="24" t="s">
        <v>736</v>
      </c>
      <c r="D2365" s="24" t="s">
        <v>119</v>
      </c>
      <c r="E2365" s="62">
        <v>45901</v>
      </c>
      <c r="F2365" s="62">
        <v>46265</v>
      </c>
      <c r="G2365" s="37" t="s">
        <v>2533</v>
      </c>
      <c r="H2365" s="36">
        <v>652580</v>
      </c>
      <c r="I2365" s="63">
        <v>23662</v>
      </c>
      <c r="J2365" s="24" t="s">
        <v>5270</v>
      </c>
      <c r="K2365" s="63">
        <f t="shared" si="655"/>
        <v>45901</v>
      </c>
      <c r="L2365" s="55">
        <f t="shared" si="656"/>
        <v>0.04</v>
      </c>
      <c r="M2365" s="76">
        <v>0.22500000000000001</v>
      </c>
      <c r="N2365" s="62">
        <v>45901</v>
      </c>
      <c r="O2365" s="62">
        <v>46265</v>
      </c>
      <c r="P2365" s="63"/>
      <c r="Q2365" s="63"/>
      <c r="R2365" s="78">
        <v>60</v>
      </c>
      <c r="S2365" s="63" t="str">
        <f>VLOOKUP(R2365,SA!$B$3:$C$11,2,1)</f>
        <v>56-65</v>
      </c>
      <c r="T2365" s="38" t="s">
        <v>98</v>
      </c>
      <c r="U2365" s="24" t="s">
        <v>5747</v>
      </c>
      <c r="V2365" s="24">
        <v>400000</v>
      </c>
      <c r="W2365" s="39">
        <f t="shared" si="657"/>
        <v>0</v>
      </c>
      <c r="X2365" s="29">
        <f t="shared" si="658"/>
        <v>0</v>
      </c>
      <c r="Y2365" s="40">
        <f t="shared" si="659"/>
        <v>365</v>
      </c>
      <c r="Z2365" s="38">
        <f t="shared" si="660"/>
        <v>46081</v>
      </c>
      <c r="AA2365" s="41">
        <f t="shared" si="661"/>
        <v>181</v>
      </c>
      <c r="AB2365" s="24" t="s">
        <v>113</v>
      </c>
      <c r="AC2365" s="41">
        <f t="shared" si="662"/>
        <v>11909.7282</v>
      </c>
      <c r="AD2365" s="41">
        <v>1</v>
      </c>
      <c r="AE2365" s="72">
        <f>INDEX(SA!$C$2:$G$11,MATCH(Details!S2365,SA!$C$2:$C$11,0),MATCH(Details!V2365,SA!$C$2:$G$2,0))*Y2365/(F2365-E2365+1)</f>
        <v>10092.99</v>
      </c>
      <c r="AF2365" s="41">
        <f t="shared" si="663"/>
        <v>0</v>
      </c>
      <c r="AG2365" s="41">
        <f t="shared" si="664"/>
        <v>0</v>
      </c>
      <c r="AH2365" s="41">
        <f t="shared" si="665"/>
        <v>1816.7382</v>
      </c>
      <c r="AI2365" s="60">
        <f t="shared" si="666"/>
        <v>403.71960000000001</v>
      </c>
      <c r="AJ2365" s="60">
        <f t="shared" si="667"/>
        <v>2270.9227500000002</v>
      </c>
      <c r="AK2365" s="60">
        <f t="shared" si="668"/>
        <v>5005.0169589041097</v>
      </c>
      <c r="AL2365" s="60">
        <f t="shared" si="669"/>
        <v>3678.6874647945206</v>
      </c>
      <c r="AM2365" s="41">
        <f t="shared" si="670"/>
        <v>3739.6601852054787</v>
      </c>
      <c r="AN2365" s="42">
        <f t="shared" si="671"/>
        <v>45715</v>
      </c>
      <c r="AO2365" s="43">
        <f t="shared" si="672"/>
        <v>10092.99</v>
      </c>
    </row>
    <row r="2366" spans="1:41" s="24" customFormat="1" ht="15.75" customHeight="1" x14ac:dyDescent="0.35">
      <c r="A2366" s="36" t="s">
        <v>27</v>
      </c>
      <c r="B2366" s="36">
        <v>202509</v>
      </c>
      <c r="C2366" s="24" t="s">
        <v>736</v>
      </c>
      <c r="D2366" s="24" t="s">
        <v>119</v>
      </c>
      <c r="E2366" s="62">
        <v>45901</v>
      </c>
      <c r="F2366" s="62">
        <v>46265</v>
      </c>
      <c r="G2366" s="37" t="s">
        <v>2534</v>
      </c>
      <c r="H2366" s="36">
        <v>652580</v>
      </c>
      <c r="I2366" s="63">
        <v>34664</v>
      </c>
      <c r="J2366" s="24" t="s">
        <v>5271</v>
      </c>
      <c r="K2366" s="63">
        <f t="shared" si="655"/>
        <v>45901</v>
      </c>
      <c r="L2366" s="55">
        <f t="shared" si="656"/>
        <v>0.04</v>
      </c>
      <c r="M2366" s="76">
        <v>0.22500000000000001</v>
      </c>
      <c r="N2366" s="62">
        <v>45901</v>
      </c>
      <c r="O2366" s="62">
        <v>46265</v>
      </c>
      <c r="P2366" s="63"/>
      <c r="Q2366" s="63"/>
      <c r="R2366" s="78">
        <v>30</v>
      </c>
      <c r="S2366" s="63" t="str">
        <f>VLOOKUP(R2366,SA!$B$3:$C$11,2,1)</f>
        <v>26-35</v>
      </c>
      <c r="T2366" s="38" t="s">
        <v>98</v>
      </c>
      <c r="U2366" s="24" t="s">
        <v>5743</v>
      </c>
      <c r="V2366" s="24">
        <v>400000</v>
      </c>
      <c r="W2366" s="39">
        <f t="shared" si="657"/>
        <v>0</v>
      </c>
      <c r="X2366" s="29">
        <f t="shared" si="658"/>
        <v>0</v>
      </c>
      <c r="Y2366" s="40">
        <f t="shared" si="659"/>
        <v>365</v>
      </c>
      <c r="Z2366" s="38">
        <f t="shared" si="660"/>
        <v>46081</v>
      </c>
      <c r="AA2366" s="41">
        <f t="shared" si="661"/>
        <v>181</v>
      </c>
      <c r="AB2366" s="24" t="s">
        <v>113</v>
      </c>
      <c r="AC2366" s="41">
        <f t="shared" si="662"/>
        <v>4533.0290000000005</v>
      </c>
      <c r="AD2366" s="41">
        <v>1</v>
      </c>
      <c r="AE2366" s="72">
        <f>INDEX(SA!$C$2:$G$11,MATCH(Details!S2366,SA!$C$2:$C$11,0),MATCH(Details!V2366,SA!$C$2:$G$2,0))*Y2366/(F2366-E2366+1)</f>
        <v>3841.55</v>
      </c>
      <c r="AF2366" s="41">
        <f t="shared" si="663"/>
        <v>0</v>
      </c>
      <c r="AG2366" s="41">
        <f t="shared" si="664"/>
        <v>0</v>
      </c>
      <c r="AH2366" s="41">
        <f t="shared" si="665"/>
        <v>691.47900000000004</v>
      </c>
      <c r="AI2366" s="60">
        <f t="shared" si="666"/>
        <v>153.66200000000001</v>
      </c>
      <c r="AJ2366" s="60">
        <f t="shared" si="667"/>
        <v>864.34875000000011</v>
      </c>
      <c r="AK2366" s="60">
        <f t="shared" si="668"/>
        <v>1904.9878082191783</v>
      </c>
      <c r="AL2366" s="60">
        <f t="shared" si="669"/>
        <v>1400.1660390410959</v>
      </c>
      <c r="AM2366" s="41">
        <f t="shared" si="670"/>
        <v>1423.3732109589046</v>
      </c>
      <c r="AN2366" s="42">
        <f t="shared" si="671"/>
        <v>45715</v>
      </c>
      <c r="AO2366" s="43">
        <f t="shared" si="672"/>
        <v>3841.55</v>
      </c>
    </row>
    <row r="2367" spans="1:41" s="24" customFormat="1" ht="15.75" customHeight="1" x14ac:dyDescent="0.35">
      <c r="A2367" s="36" t="s">
        <v>27</v>
      </c>
      <c r="B2367" s="36">
        <v>202509</v>
      </c>
      <c r="C2367" s="24" t="s">
        <v>736</v>
      </c>
      <c r="D2367" s="24" t="s">
        <v>119</v>
      </c>
      <c r="E2367" s="62">
        <v>45901</v>
      </c>
      <c r="F2367" s="62">
        <v>46265</v>
      </c>
      <c r="G2367" s="37" t="s">
        <v>680</v>
      </c>
      <c r="H2367" s="36">
        <v>652580</v>
      </c>
      <c r="I2367" s="63">
        <v>31326</v>
      </c>
      <c r="J2367" s="24" t="s">
        <v>5272</v>
      </c>
      <c r="K2367" s="63">
        <f t="shared" si="655"/>
        <v>45901</v>
      </c>
      <c r="L2367" s="55">
        <f t="shared" si="656"/>
        <v>0.04</v>
      </c>
      <c r="M2367" s="76">
        <v>0.22500000000000001</v>
      </c>
      <c r="N2367" s="62">
        <v>45901</v>
      </c>
      <c r="O2367" s="62">
        <v>46265</v>
      </c>
      <c r="P2367" s="63"/>
      <c r="Q2367" s="63"/>
      <c r="R2367" s="78">
        <v>39</v>
      </c>
      <c r="S2367" s="63" t="str">
        <f>VLOOKUP(R2367,SA!$B$3:$C$11,2,1)</f>
        <v>36-45</v>
      </c>
      <c r="T2367" s="38" t="s">
        <v>97</v>
      </c>
      <c r="U2367" s="24" t="s">
        <v>56</v>
      </c>
      <c r="V2367" s="24">
        <v>400000</v>
      </c>
      <c r="W2367" s="39">
        <f t="shared" si="657"/>
        <v>400000</v>
      </c>
      <c r="X2367" s="29">
        <f t="shared" si="658"/>
        <v>1</v>
      </c>
      <c r="Y2367" s="40">
        <f t="shared" si="659"/>
        <v>365</v>
      </c>
      <c r="Z2367" s="38">
        <f t="shared" si="660"/>
        <v>46081</v>
      </c>
      <c r="AA2367" s="41">
        <f t="shared" si="661"/>
        <v>181</v>
      </c>
      <c r="AB2367" s="24" t="s">
        <v>113</v>
      </c>
      <c r="AC2367" s="41">
        <f t="shared" si="662"/>
        <v>5496.5225999999993</v>
      </c>
      <c r="AD2367" s="41">
        <v>1</v>
      </c>
      <c r="AE2367" s="72">
        <f>INDEX(SA!$C$2:$G$11,MATCH(Details!S2367,SA!$C$2:$C$11,0),MATCH(Details!V2367,SA!$C$2:$G$2,0))*Y2367/(F2367-E2367+1)</f>
        <v>4658.07</v>
      </c>
      <c r="AF2367" s="41">
        <f t="shared" si="663"/>
        <v>0</v>
      </c>
      <c r="AG2367" s="41">
        <f t="shared" si="664"/>
        <v>0</v>
      </c>
      <c r="AH2367" s="41">
        <f t="shared" si="665"/>
        <v>838.45259999999996</v>
      </c>
      <c r="AI2367" s="60">
        <f t="shared" si="666"/>
        <v>186.3228</v>
      </c>
      <c r="AJ2367" s="60">
        <f t="shared" si="667"/>
        <v>1048.06575</v>
      </c>
      <c r="AK2367" s="60">
        <f t="shared" si="668"/>
        <v>2309.8922465753421</v>
      </c>
      <c r="AL2367" s="60">
        <f t="shared" si="669"/>
        <v>1697.7708012328765</v>
      </c>
      <c r="AM2367" s="41">
        <f t="shared" si="670"/>
        <v>1725.9106487671231</v>
      </c>
      <c r="AN2367" s="42">
        <f t="shared" si="671"/>
        <v>45715</v>
      </c>
      <c r="AO2367" s="43">
        <f t="shared" si="672"/>
        <v>4658.07</v>
      </c>
    </row>
    <row r="2368" spans="1:41" s="24" customFormat="1" ht="15.75" customHeight="1" x14ac:dyDescent="0.35">
      <c r="A2368" s="36" t="s">
        <v>27</v>
      </c>
      <c r="B2368" s="36">
        <v>202509</v>
      </c>
      <c r="C2368" s="24" t="s">
        <v>736</v>
      </c>
      <c r="D2368" s="24" t="s">
        <v>119</v>
      </c>
      <c r="E2368" s="62">
        <v>45901</v>
      </c>
      <c r="F2368" s="62">
        <v>46265</v>
      </c>
      <c r="G2368" s="37" t="s">
        <v>2535</v>
      </c>
      <c r="H2368" s="36">
        <v>652580</v>
      </c>
      <c r="I2368" s="63">
        <v>45247</v>
      </c>
      <c r="J2368" s="24" t="s">
        <v>5273</v>
      </c>
      <c r="K2368" s="63">
        <f t="shared" si="655"/>
        <v>45901</v>
      </c>
      <c r="L2368" s="55">
        <f t="shared" si="656"/>
        <v>0.04</v>
      </c>
      <c r="M2368" s="76">
        <v>0.22500000000000001</v>
      </c>
      <c r="N2368" s="62">
        <v>45901</v>
      </c>
      <c r="O2368" s="62">
        <v>46265</v>
      </c>
      <c r="P2368" s="63"/>
      <c r="Q2368" s="63"/>
      <c r="R2368" s="78">
        <v>1</v>
      </c>
      <c r="S2368" s="63" t="str">
        <f>VLOOKUP(R2368,SA!$B$3:$C$11,2,1)</f>
        <v>0-25</v>
      </c>
      <c r="T2368" s="38" t="s">
        <v>97</v>
      </c>
      <c r="U2368" s="24" t="s">
        <v>5745</v>
      </c>
      <c r="V2368" s="24">
        <v>400000</v>
      </c>
      <c r="W2368" s="39">
        <f t="shared" si="657"/>
        <v>0</v>
      </c>
      <c r="X2368" s="29">
        <f t="shared" si="658"/>
        <v>0</v>
      </c>
      <c r="Y2368" s="40">
        <f t="shared" si="659"/>
        <v>365</v>
      </c>
      <c r="Z2368" s="38">
        <f t="shared" si="660"/>
        <v>46081</v>
      </c>
      <c r="AA2368" s="41">
        <f t="shared" si="661"/>
        <v>181</v>
      </c>
      <c r="AB2368" s="24" t="s">
        <v>113</v>
      </c>
      <c r="AC2368" s="41">
        <f t="shared" si="662"/>
        <v>4043.8364000000001</v>
      </c>
      <c r="AD2368" s="41">
        <v>1</v>
      </c>
      <c r="AE2368" s="72">
        <f>INDEX(SA!$C$2:$G$11,MATCH(Details!S2368,SA!$C$2:$C$11,0),MATCH(Details!V2368,SA!$C$2:$G$2,0))*Y2368/(F2368-E2368+1)</f>
        <v>3426.98</v>
      </c>
      <c r="AF2368" s="41">
        <f t="shared" si="663"/>
        <v>0</v>
      </c>
      <c r="AG2368" s="41">
        <f t="shared" si="664"/>
        <v>0</v>
      </c>
      <c r="AH2368" s="41">
        <f t="shared" si="665"/>
        <v>616.85640000000001</v>
      </c>
      <c r="AI2368" s="60">
        <f t="shared" si="666"/>
        <v>137.07920000000001</v>
      </c>
      <c r="AJ2368" s="60">
        <f t="shared" si="667"/>
        <v>771.07050000000004</v>
      </c>
      <c r="AK2368" s="60">
        <f t="shared" si="668"/>
        <v>1699.4065205479453</v>
      </c>
      <c r="AL2368" s="60">
        <f t="shared" si="669"/>
        <v>1249.0637926027398</v>
      </c>
      <c r="AM2368" s="41">
        <f t="shared" si="670"/>
        <v>1269.7665073972601</v>
      </c>
      <c r="AN2368" s="42">
        <f t="shared" si="671"/>
        <v>45715</v>
      </c>
      <c r="AO2368" s="43">
        <f t="shared" si="672"/>
        <v>3426.98</v>
      </c>
    </row>
    <row r="2369" spans="1:41" s="24" customFormat="1" ht="15.75" customHeight="1" x14ac:dyDescent="0.35">
      <c r="A2369" s="36" t="s">
        <v>27</v>
      </c>
      <c r="B2369" s="36">
        <v>202509</v>
      </c>
      <c r="C2369" s="24" t="s">
        <v>736</v>
      </c>
      <c r="D2369" s="24" t="s">
        <v>119</v>
      </c>
      <c r="E2369" s="62">
        <v>45901</v>
      </c>
      <c r="F2369" s="62">
        <v>46265</v>
      </c>
      <c r="G2369" s="37" t="s">
        <v>2536</v>
      </c>
      <c r="H2369" s="36">
        <v>652581</v>
      </c>
      <c r="I2369" s="63">
        <v>22612</v>
      </c>
      <c r="J2369" s="24" t="s">
        <v>5274</v>
      </c>
      <c r="K2369" s="63">
        <f t="shared" si="655"/>
        <v>45901</v>
      </c>
      <c r="L2369" s="55">
        <f t="shared" si="656"/>
        <v>0.04</v>
      </c>
      <c r="M2369" s="76">
        <v>0.22500000000000001</v>
      </c>
      <c r="N2369" s="62">
        <v>45901</v>
      </c>
      <c r="O2369" s="62">
        <v>46265</v>
      </c>
      <c r="P2369" s="63"/>
      <c r="Q2369" s="63"/>
      <c r="R2369" s="78">
        <v>63</v>
      </c>
      <c r="S2369" s="63" t="str">
        <f>VLOOKUP(R2369,SA!$B$3:$C$11,2,1)</f>
        <v>56-65</v>
      </c>
      <c r="T2369" s="38" t="s">
        <v>97</v>
      </c>
      <c r="U2369" s="24" t="s">
        <v>5748</v>
      </c>
      <c r="V2369" s="24">
        <v>400000</v>
      </c>
      <c r="W2369" s="39">
        <f t="shared" si="657"/>
        <v>0</v>
      </c>
      <c r="X2369" s="29">
        <f t="shared" si="658"/>
        <v>0</v>
      </c>
      <c r="Y2369" s="40">
        <f t="shared" si="659"/>
        <v>365</v>
      </c>
      <c r="Z2369" s="38">
        <f t="shared" si="660"/>
        <v>46081</v>
      </c>
      <c r="AA2369" s="41">
        <f t="shared" si="661"/>
        <v>181</v>
      </c>
      <c r="AB2369" s="24" t="s">
        <v>113</v>
      </c>
      <c r="AC2369" s="41">
        <f t="shared" si="662"/>
        <v>11909.7282</v>
      </c>
      <c r="AD2369" s="41">
        <v>1</v>
      </c>
      <c r="AE2369" s="72">
        <f>INDEX(SA!$C$2:$G$11,MATCH(Details!S2369,SA!$C$2:$C$11,0),MATCH(Details!V2369,SA!$C$2:$G$2,0))*Y2369/(F2369-E2369+1)</f>
        <v>10092.99</v>
      </c>
      <c r="AF2369" s="41">
        <f t="shared" si="663"/>
        <v>0</v>
      </c>
      <c r="AG2369" s="41">
        <f t="shared" si="664"/>
        <v>0</v>
      </c>
      <c r="AH2369" s="41">
        <f t="shared" si="665"/>
        <v>1816.7382</v>
      </c>
      <c r="AI2369" s="60">
        <f t="shared" si="666"/>
        <v>403.71960000000001</v>
      </c>
      <c r="AJ2369" s="60">
        <f t="shared" si="667"/>
        <v>2270.9227500000002</v>
      </c>
      <c r="AK2369" s="60">
        <f t="shared" si="668"/>
        <v>5005.0169589041097</v>
      </c>
      <c r="AL2369" s="60">
        <f t="shared" si="669"/>
        <v>3678.6874647945206</v>
      </c>
      <c r="AM2369" s="41">
        <f t="shared" si="670"/>
        <v>3739.6601852054787</v>
      </c>
      <c r="AN2369" s="42">
        <f t="shared" si="671"/>
        <v>45715</v>
      </c>
      <c r="AO2369" s="43">
        <f t="shared" si="672"/>
        <v>10092.99</v>
      </c>
    </row>
    <row r="2370" spans="1:41" s="24" customFormat="1" ht="15.75" customHeight="1" x14ac:dyDescent="0.35">
      <c r="A2370" s="36" t="s">
        <v>27</v>
      </c>
      <c r="B2370" s="36">
        <v>202509</v>
      </c>
      <c r="C2370" s="24" t="s">
        <v>736</v>
      </c>
      <c r="D2370" s="24" t="s">
        <v>119</v>
      </c>
      <c r="E2370" s="62">
        <v>45901</v>
      </c>
      <c r="F2370" s="62">
        <v>46265</v>
      </c>
      <c r="G2370" s="37" t="s">
        <v>2537</v>
      </c>
      <c r="H2370" s="36">
        <v>652581</v>
      </c>
      <c r="I2370" s="63">
        <v>26258</v>
      </c>
      <c r="J2370" s="24" t="s">
        <v>5275</v>
      </c>
      <c r="K2370" s="63">
        <f t="shared" si="655"/>
        <v>45901</v>
      </c>
      <c r="L2370" s="55">
        <f t="shared" si="656"/>
        <v>0.04</v>
      </c>
      <c r="M2370" s="76">
        <v>0.22500000000000001</v>
      </c>
      <c r="N2370" s="62">
        <v>45901</v>
      </c>
      <c r="O2370" s="62">
        <v>46265</v>
      </c>
      <c r="P2370" s="63"/>
      <c r="Q2370" s="63"/>
      <c r="R2370" s="78">
        <v>53</v>
      </c>
      <c r="S2370" s="63" t="str">
        <f>VLOOKUP(R2370,SA!$B$3:$C$11,2,1)</f>
        <v>46-55</v>
      </c>
      <c r="T2370" s="38" t="s">
        <v>98</v>
      </c>
      <c r="U2370" s="24" t="s">
        <v>5749</v>
      </c>
      <c r="V2370" s="24">
        <v>400000</v>
      </c>
      <c r="W2370" s="39">
        <f t="shared" si="657"/>
        <v>0</v>
      </c>
      <c r="X2370" s="29">
        <f t="shared" si="658"/>
        <v>0</v>
      </c>
      <c r="Y2370" s="40">
        <f t="shared" si="659"/>
        <v>365</v>
      </c>
      <c r="Z2370" s="38">
        <f t="shared" si="660"/>
        <v>46081</v>
      </c>
      <c r="AA2370" s="41">
        <f t="shared" si="661"/>
        <v>181</v>
      </c>
      <c r="AB2370" s="24" t="s">
        <v>113</v>
      </c>
      <c r="AC2370" s="41">
        <f t="shared" si="662"/>
        <v>8108.2165999999997</v>
      </c>
      <c r="AD2370" s="41">
        <v>1</v>
      </c>
      <c r="AE2370" s="72">
        <f>INDEX(SA!$C$2:$G$11,MATCH(Details!S2370,SA!$C$2:$C$11,0),MATCH(Details!V2370,SA!$C$2:$G$2,0))*Y2370/(F2370-E2370+1)</f>
        <v>6871.37</v>
      </c>
      <c r="AF2370" s="41">
        <f t="shared" si="663"/>
        <v>0</v>
      </c>
      <c r="AG2370" s="41">
        <f t="shared" si="664"/>
        <v>0</v>
      </c>
      <c r="AH2370" s="41">
        <f t="shared" si="665"/>
        <v>1236.8465999999999</v>
      </c>
      <c r="AI2370" s="60">
        <f t="shared" si="666"/>
        <v>274.85480000000001</v>
      </c>
      <c r="AJ2370" s="60">
        <f t="shared" si="667"/>
        <v>1546.05825</v>
      </c>
      <c r="AK2370" s="60">
        <f t="shared" si="668"/>
        <v>3407.446493150685</v>
      </c>
      <c r="AL2370" s="60">
        <f t="shared" si="669"/>
        <v>2504.4731724657536</v>
      </c>
      <c r="AM2370" s="41">
        <f t="shared" si="670"/>
        <v>2545.9837775342462</v>
      </c>
      <c r="AN2370" s="42">
        <f t="shared" si="671"/>
        <v>45715</v>
      </c>
      <c r="AO2370" s="43">
        <f t="shared" si="672"/>
        <v>6871.37</v>
      </c>
    </row>
    <row r="2371" spans="1:41" s="24" customFormat="1" ht="15.75" customHeight="1" x14ac:dyDescent="0.35">
      <c r="A2371" s="36" t="s">
        <v>27</v>
      </c>
      <c r="B2371" s="36">
        <v>202509</v>
      </c>
      <c r="C2371" s="24" t="s">
        <v>736</v>
      </c>
      <c r="D2371" s="24" t="s">
        <v>119</v>
      </c>
      <c r="E2371" s="62">
        <v>45901</v>
      </c>
      <c r="F2371" s="62">
        <v>46265</v>
      </c>
      <c r="G2371" s="37" t="s">
        <v>2538</v>
      </c>
      <c r="H2371" s="36">
        <v>652581</v>
      </c>
      <c r="I2371" s="63">
        <v>33898</v>
      </c>
      <c r="J2371" s="24" t="s">
        <v>5276</v>
      </c>
      <c r="K2371" s="63">
        <f t="shared" si="655"/>
        <v>45901</v>
      </c>
      <c r="L2371" s="55">
        <f t="shared" si="656"/>
        <v>0.04</v>
      </c>
      <c r="M2371" s="76">
        <v>0.22500000000000001</v>
      </c>
      <c r="N2371" s="62">
        <v>45901</v>
      </c>
      <c r="O2371" s="62">
        <v>46265</v>
      </c>
      <c r="P2371" s="63"/>
      <c r="Q2371" s="63"/>
      <c r="R2371" s="78">
        <v>32</v>
      </c>
      <c r="S2371" s="63" t="str">
        <f>VLOOKUP(R2371,SA!$B$3:$C$11,2,1)</f>
        <v>26-35</v>
      </c>
      <c r="T2371" s="38" t="s">
        <v>97</v>
      </c>
      <c r="U2371" s="24" t="s">
        <v>5743</v>
      </c>
      <c r="V2371" s="24">
        <v>400000</v>
      </c>
      <c r="W2371" s="39">
        <f t="shared" si="657"/>
        <v>0</v>
      </c>
      <c r="X2371" s="29">
        <f t="shared" si="658"/>
        <v>0</v>
      </c>
      <c r="Y2371" s="40">
        <f t="shared" si="659"/>
        <v>365</v>
      </c>
      <c r="Z2371" s="38">
        <f t="shared" si="660"/>
        <v>46081</v>
      </c>
      <c r="AA2371" s="41">
        <f t="shared" si="661"/>
        <v>181</v>
      </c>
      <c r="AB2371" s="24" t="s">
        <v>113</v>
      </c>
      <c r="AC2371" s="41">
        <f t="shared" si="662"/>
        <v>4533.0290000000005</v>
      </c>
      <c r="AD2371" s="41">
        <v>1</v>
      </c>
      <c r="AE2371" s="72">
        <f>INDEX(SA!$C$2:$G$11,MATCH(Details!S2371,SA!$C$2:$C$11,0),MATCH(Details!V2371,SA!$C$2:$G$2,0))*Y2371/(F2371-E2371+1)</f>
        <v>3841.55</v>
      </c>
      <c r="AF2371" s="41">
        <f t="shared" si="663"/>
        <v>0</v>
      </c>
      <c r="AG2371" s="41">
        <f t="shared" si="664"/>
        <v>0</v>
      </c>
      <c r="AH2371" s="41">
        <f t="shared" si="665"/>
        <v>691.47900000000004</v>
      </c>
      <c r="AI2371" s="60">
        <f t="shared" si="666"/>
        <v>153.66200000000001</v>
      </c>
      <c r="AJ2371" s="60">
        <f t="shared" si="667"/>
        <v>864.34875000000011</v>
      </c>
      <c r="AK2371" s="60">
        <f t="shared" si="668"/>
        <v>1904.9878082191783</v>
      </c>
      <c r="AL2371" s="60">
        <f t="shared" si="669"/>
        <v>1400.1660390410959</v>
      </c>
      <c r="AM2371" s="41">
        <f t="shared" si="670"/>
        <v>1423.3732109589046</v>
      </c>
      <c r="AN2371" s="42">
        <f t="shared" si="671"/>
        <v>45715</v>
      </c>
      <c r="AO2371" s="43">
        <f t="shared" si="672"/>
        <v>3841.55</v>
      </c>
    </row>
    <row r="2372" spans="1:41" s="24" customFormat="1" ht="15.75" customHeight="1" x14ac:dyDescent="0.35">
      <c r="A2372" s="36" t="s">
        <v>27</v>
      </c>
      <c r="B2372" s="36">
        <v>202509</v>
      </c>
      <c r="C2372" s="24" t="s">
        <v>736</v>
      </c>
      <c r="D2372" s="24" t="s">
        <v>119</v>
      </c>
      <c r="E2372" s="62">
        <v>45901</v>
      </c>
      <c r="F2372" s="62">
        <v>46265</v>
      </c>
      <c r="G2372" s="37" t="s">
        <v>679</v>
      </c>
      <c r="H2372" s="36">
        <v>652581</v>
      </c>
      <c r="I2372" s="63">
        <v>34617</v>
      </c>
      <c r="J2372" s="24" t="s">
        <v>5277</v>
      </c>
      <c r="K2372" s="63">
        <f t="shared" ref="K2372:K2435" si="673">N2372</f>
        <v>45901</v>
      </c>
      <c r="L2372" s="55">
        <f t="shared" ref="L2372:L2435" si="674">IF(K2372&gt;=DATE(2022,4,1),4%,5%)</f>
        <v>0.04</v>
      </c>
      <c r="M2372" s="76">
        <v>0.22500000000000001</v>
      </c>
      <c r="N2372" s="62">
        <v>45901</v>
      </c>
      <c r="O2372" s="62">
        <v>46265</v>
      </c>
      <c r="P2372" s="63"/>
      <c r="Q2372" s="63"/>
      <c r="R2372" s="78">
        <v>30</v>
      </c>
      <c r="S2372" s="63" t="str">
        <f>VLOOKUP(R2372,SA!$B$3:$C$11,2,1)</f>
        <v>26-35</v>
      </c>
      <c r="T2372" s="38" t="s">
        <v>98</v>
      </c>
      <c r="U2372" s="24" t="s">
        <v>56</v>
      </c>
      <c r="V2372" s="24">
        <v>400000</v>
      </c>
      <c r="W2372" s="39">
        <f t="shared" ref="W2372:W2435" si="675">IF(U2372="self",V2372,0)</f>
        <v>400000</v>
      </c>
      <c r="X2372" s="29">
        <f t="shared" ref="X2372:X2435" si="676">IF(U2372="self",1,0)</f>
        <v>1</v>
      </c>
      <c r="Y2372" s="40">
        <f t="shared" ref="Y2372:Y2435" si="677">O2372-N2372+1</f>
        <v>365</v>
      </c>
      <c r="Z2372" s="38">
        <f t="shared" ref="Z2372:Z2435" si="678">$Z$1</f>
        <v>46081</v>
      </c>
      <c r="AA2372" s="41">
        <f t="shared" ref="AA2372:AA2435" si="679">IF(MIN((Z2372-N2372)+1,Y2372)&lt;0,0,MIN((Z2372-N2372)+1,Y2372))</f>
        <v>181</v>
      </c>
      <c r="AB2372" s="24" t="s">
        <v>113</v>
      </c>
      <c r="AC2372" s="41">
        <f t="shared" ref="AC2372:AC2435" si="680">AE2372+AF2372+AG2372+AH2372</f>
        <v>4533.0290000000005</v>
      </c>
      <c r="AD2372" s="41">
        <v>1</v>
      </c>
      <c r="AE2372" s="72">
        <f>INDEX(SA!$C$2:$G$11,MATCH(Details!S2372,SA!$C$2:$C$11,0),MATCH(Details!V2372,SA!$C$2:$G$2,0))*Y2372/(F2372-E2372+1)</f>
        <v>3841.55</v>
      </c>
      <c r="AF2372" s="41">
        <f t="shared" ref="AF2372:AF2435" si="681">IF(AB2372="Karnataka",AE2372*9%,0)</f>
        <v>0</v>
      </c>
      <c r="AG2372" s="41">
        <f t="shared" ref="AG2372:AG2435" si="682">IF(AB2372="Karnataka",AE2372*9%,0)</f>
        <v>0</v>
      </c>
      <c r="AH2372" s="41">
        <f t="shared" ref="AH2372:AH2435" si="683">IF(AF2372+AG2372&gt;0,0,AE2372*18%)</f>
        <v>691.47900000000004</v>
      </c>
      <c r="AI2372" s="60">
        <f t="shared" ref="AI2372:AI2435" si="684">AE2372*L2372</f>
        <v>153.66200000000001</v>
      </c>
      <c r="AJ2372" s="60">
        <f t="shared" ref="AJ2372:AJ2435" si="685">$AE2372*M2372</f>
        <v>864.34875000000011</v>
      </c>
      <c r="AK2372" s="60">
        <f t="shared" ref="AK2372:AK2435" si="686">(AE2372)*AA2372/Y2372</f>
        <v>1904.9878082191783</v>
      </c>
      <c r="AL2372" s="60">
        <f t="shared" ref="AL2372:AL2435" si="687">AK2372*(1-L2372-M2372)</f>
        <v>1400.1660390410959</v>
      </c>
      <c r="AM2372" s="41">
        <f t="shared" ref="AM2372:AM2435" si="688">AE2372-AI2372-AL2372-AJ2372</f>
        <v>1423.3732109589046</v>
      </c>
      <c r="AN2372" s="42">
        <f t="shared" ref="AN2372:AN2435" si="689">Z2372-366</f>
        <v>45715</v>
      </c>
      <c r="AO2372" s="43">
        <f t="shared" ref="AO2372:AO2435" si="690">IF(AND(O2372&gt;Z2372,N2372&gt;AN2372),AE2372,0)</f>
        <v>3841.55</v>
      </c>
    </row>
    <row r="2373" spans="1:41" s="24" customFormat="1" ht="15.75" customHeight="1" x14ac:dyDescent="0.35">
      <c r="A2373" s="36" t="s">
        <v>27</v>
      </c>
      <c r="B2373" s="36">
        <v>202509</v>
      </c>
      <c r="C2373" s="24" t="s">
        <v>736</v>
      </c>
      <c r="D2373" s="24" t="s">
        <v>119</v>
      </c>
      <c r="E2373" s="62">
        <v>45901</v>
      </c>
      <c r="F2373" s="62">
        <v>46265</v>
      </c>
      <c r="G2373" s="37" t="s">
        <v>2539</v>
      </c>
      <c r="H2373" s="36">
        <v>652582</v>
      </c>
      <c r="I2373" s="63">
        <v>34390</v>
      </c>
      <c r="J2373" s="24" t="s">
        <v>5278</v>
      </c>
      <c r="K2373" s="63">
        <f t="shared" si="673"/>
        <v>45901</v>
      </c>
      <c r="L2373" s="55">
        <f t="shared" si="674"/>
        <v>0.04</v>
      </c>
      <c r="M2373" s="76">
        <v>0.22500000000000001</v>
      </c>
      <c r="N2373" s="62">
        <v>45901</v>
      </c>
      <c r="O2373" s="62">
        <v>46265</v>
      </c>
      <c r="P2373" s="63"/>
      <c r="Q2373" s="63"/>
      <c r="R2373" s="78">
        <v>31</v>
      </c>
      <c r="S2373" s="63" t="str">
        <f>VLOOKUP(R2373,SA!$B$3:$C$11,2,1)</f>
        <v>26-35</v>
      </c>
      <c r="T2373" s="38" t="s">
        <v>98</v>
      </c>
      <c r="U2373" s="24" t="s">
        <v>5743</v>
      </c>
      <c r="V2373" s="24">
        <v>400000</v>
      </c>
      <c r="W2373" s="39">
        <f t="shared" si="675"/>
        <v>0</v>
      </c>
      <c r="X2373" s="29">
        <f t="shared" si="676"/>
        <v>0</v>
      </c>
      <c r="Y2373" s="40">
        <f t="shared" si="677"/>
        <v>365</v>
      </c>
      <c r="Z2373" s="38">
        <f t="shared" si="678"/>
        <v>46081</v>
      </c>
      <c r="AA2373" s="41">
        <f t="shared" si="679"/>
        <v>181</v>
      </c>
      <c r="AB2373" s="24" t="s">
        <v>113</v>
      </c>
      <c r="AC2373" s="41">
        <f t="shared" si="680"/>
        <v>4533.0290000000005</v>
      </c>
      <c r="AD2373" s="41">
        <v>1</v>
      </c>
      <c r="AE2373" s="72">
        <f>INDEX(SA!$C$2:$G$11,MATCH(Details!S2373,SA!$C$2:$C$11,0),MATCH(Details!V2373,SA!$C$2:$G$2,0))*Y2373/(F2373-E2373+1)</f>
        <v>3841.55</v>
      </c>
      <c r="AF2373" s="41">
        <f t="shared" si="681"/>
        <v>0</v>
      </c>
      <c r="AG2373" s="41">
        <f t="shared" si="682"/>
        <v>0</v>
      </c>
      <c r="AH2373" s="41">
        <f t="shared" si="683"/>
        <v>691.47900000000004</v>
      </c>
      <c r="AI2373" s="60">
        <f t="shared" si="684"/>
        <v>153.66200000000001</v>
      </c>
      <c r="AJ2373" s="60">
        <f t="shared" si="685"/>
        <v>864.34875000000011</v>
      </c>
      <c r="AK2373" s="60">
        <f t="shared" si="686"/>
        <v>1904.9878082191783</v>
      </c>
      <c r="AL2373" s="60">
        <f t="shared" si="687"/>
        <v>1400.1660390410959</v>
      </c>
      <c r="AM2373" s="41">
        <f t="shared" si="688"/>
        <v>1423.3732109589046</v>
      </c>
      <c r="AN2373" s="42">
        <f t="shared" si="689"/>
        <v>45715</v>
      </c>
      <c r="AO2373" s="43">
        <f t="shared" si="690"/>
        <v>3841.55</v>
      </c>
    </row>
    <row r="2374" spans="1:41" s="24" customFormat="1" ht="15.75" customHeight="1" x14ac:dyDescent="0.35">
      <c r="A2374" s="36" t="s">
        <v>27</v>
      </c>
      <c r="B2374" s="36">
        <v>202509</v>
      </c>
      <c r="C2374" s="24" t="s">
        <v>736</v>
      </c>
      <c r="D2374" s="24" t="s">
        <v>119</v>
      </c>
      <c r="E2374" s="62">
        <v>45901</v>
      </c>
      <c r="F2374" s="62">
        <v>46265</v>
      </c>
      <c r="G2374" s="37" t="s">
        <v>2540</v>
      </c>
      <c r="H2374" s="36">
        <v>652582</v>
      </c>
      <c r="I2374" s="63">
        <v>43607</v>
      </c>
      <c r="J2374" s="24" t="s">
        <v>5279</v>
      </c>
      <c r="K2374" s="63">
        <f t="shared" si="673"/>
        <v>45901</v>
      </c>
      <c r="L2374" s="55">
        <f t="shared" si="674"/>
        <v>0.04</v>
      </c>
      <c r="M2374" s="76">
        <v>0.22500000000000001</v>
      </c>
      <c r="N2374" s="62">
        <v>45901</v>
      </c>
      <c r="O2374" s="62">
        <v>46265</v>
      </c>
      <c r="P2374" s="63"/>
      <c r="Q2374" s="63"/>
      <c r="R2374" s="78">
        <v>6</v>
      </c>
      <c r="S2374" s="63" t="str">
        <f>VLOOKUP(R2374,SA!$B$3:$C$11,2,1)</f>
        <v>0-25</v>
      </c>
      <c r="T2374" s="38" t="s">
        <v>98</v>
      </c>
      <c r="U2374" s="24" t="s">
        <v>5746</v>
      </c>
      <c r="V2374" s="24">
        <v>400000</v>
      </c>
      <c r="W2374" s="39">
        <f t="shared" si="675"/>
        <v>0</v>
      </c>
      <c r="X2374" s="29">
        <f t="shared" si="676"/>
        <v>0</v>
      </c>
      <c r="Y2374" s="40">
        <f t="shared" si="677"/>
        <v>365</v>
      </c>
      <c r="Z2374" s="38">
        <f t="shared" si="678"/>
        <v>46081</v>
      </c>
      <c r="AA2374" s="41">
        <f t="shared" si="679"/>
        <v>181</v>
      </c>
      <c r="AB2374" s="24" t="s">
        <v>113</v>
      </c>
      <c r="AC2374" s="41">
        <f t="shared" si="680"/>
        <v>4043.8364000000001</v>
      </c>
      <c r="AD2374" s="41">
        <v>1</v>
      </c>
      <c r="AE2374" s="72">
        <f>INDEX(SA!$C$2:$G$11,MATCH(Details!S2374,SA!$C$2:$C$11,0),MATCH(Details!V2374,SA!$C$2:$G$2,0))*Y2374/(F2374-E2374+1)</f>
        <v>3426.98</v>
      </c>
      <c r="AF2374" s="41">
        <f t="shared" si="681"/>
        <v>0</v>
      </c>
      <c r="AG2374" s="41">
        <f t="shared" si="682"/>
        <v>0</v>
      </c>
      <c r="AH2374" s="41">
        <f t="shared" si="683"/>
        <v>616.85640000000001</v>
      </c>
      <c r="AI2374" s="60">
        <f t="shared" si="684"/>
        <v>137.07920000000001</v>
      </c>
      <c r="AJ2374" s="60">
        <f t="shared" si="685"/>
        <v>771.07050000000004</v>
      </c>
      <c r="AK2374" s="60">
        <f t="shared" si="686"/>
        <v>1699.4065205479453</v>
      </c>
      <c r="AL2374" s="60">
        <f t="shared" si="687"/>
        <v>1249.0637926027398</v>
      </c>
      <c r="AM2374" s="41">
        <f t="shared" si="688"/>
        <v>1269.7665073972601</v>
      </c>
      <c r="AN2374" s="42">
        <f t="shared" si="689"/>
        <v>45715</v>
      </c>
      <c r="AO2374" s="43">
        <f t="shared" si="690"/>
        <v>3426.98</v>
      </c>
    </row>
    <row r="2375" spans="1:41" s="24" customFormat="1" ht="15.75" customHeight="1" x14ac:dyDescent="0.35">
      <c r="A2375" s="36" t="s">
        <v>27</v>
      </c>
      <c r="B2375" s="36">
        <v>202509</v>
      </c>
      <c r="C2375" s="24" t="s">
        <v>736</v>
      </c>
      <c r="D2375" s="24" t="s">
        <v>119</v>
      </c>
      <c r="E2375" s="62">
        <v>45901</v>
      </c>
      <c r="F2375" s="62">
        <v>46265</v>
      </c>
      <c r="G2375" s="37" t="s">
        <v>2541</v>
      </c>
      <c r="H2375" s="36">
        <v>652582</v>
      </c>
      <c r="I2375" s="63">
        <v>45476</v>
      </c>
      <c r="J2375" s="24" t="s">
        <v>5280</v>
      </c>
      <c r="K2375" s="63">
        <f t="shared" si="673"/>
        <v>45901</v>
      </c>
      <c r="L2375" s="55">
        <f t="shared" si="674"/>
        <v>0.04</v>
      </c>
      <c r="M2375" s="76">
        <v>0.22500000000000001</v>
      </c>
      <c r="N2375" s="62">
        <v>45901</v>
      </c>
      <c r="O2375" s="62">
        <v>46265</v>
      </c>
      <c r="P2375" s="63"/>
      <c r="Q2375" s="63"/>
      <c r="R2375" s="78">
        <v>1</v>
      </c>
      <c r="S2375" s="63" t="str">
        <f>VLOOKUP(R2375,SA!$B$3:$C$11,2,1)</f>
        <v>0-25</v>
      </c>
      <c r="T2375" s="38" t="s">
        <v>97</v>
      </c>
      <c r="U2375" s="24" t="s">
        <v>5745</v>
      </c>
      <c r="V2375" s="24">
        <v>400000</v>
      </c>
      <c r="W2375" s="39">
        <f t="shared" si="675"/>
        <v>0</v>
      </c>
      <c r="X2375" s="29">
        <f t="shared" si="676"/>
        <v>0</v>
      </c>
      <c r="Y2375" s="40">
        <f t="shared" si="677"/>
        <v>365</v>
      </c>
      <c r="Z2375" s="38">
        <f t="shared" si="678"/>
        <v>46081</v>
      </c>
      <c r="AA2375" s="41">
        <f t="shared" si="679"/>
        <v>181</v>
      </c>
      <c r="AB2375" s="24" t="s">
        <v>113</v>
      </c>
      <c r="AC2375" s="41">
        <f t="shared" si="680"/>
        <v>4043.8364000000001</v>
      </c>
      <c r="AD2375" s="41">
        <v>1</v>
      </c>
      <c r="AE2375" s="72">
        <f>INDEX(SA!$C$2:$G$11,MATCH(Details!S2375,SA!$C$2:$C$11,0),MATCH(Details!V2375,SA!$C$2:$G$2,0))*Y2375/(F2375-E2375+1)</f>
        <v>3426.98</v>
      </c>
      <c r="AF2375" s="41">
        <f t="shared" si="681"/>
        <v>0</v>
      </c>
      <c r="AG2375" s="41">
        <f t="shared" si="682"/>
        <v>0</v>
      </c>
      <c r="AH2375" s="41">
        <f t="shared" si="683"/>
        <v>616.85640000000001</v>
      </c>
      <c r="AI2375" s="60">
        <f t="shared" si="684"/>
        <v>137.07920000000001</v>
      </c>
      <c r="AJ2375" s="60">
        <f t="shared" si="685"/>
        <v>771.07050000000004</v>
      </c>
      <c r="AK2375" s="60">
        <f t="shared" si="686"/>
        <v>1699.4065205479453</v>
      </c>
      <c r="AL2375" s="60">
        <f t="shared" si="687"/>
        <v>1249.0637926027398</v>
      </c>
      <c r="AM2375" s="41">
        <f t="shared" si="688"/>
        <v>1269.7665073972601</v>
      </c>
      <c r="AN2375" s="42">
        <f t="shared" si="689"/>
        <v>45715</v>
      </c>
      <c r="AO2375" s="43">
        <f t="shared" si="690"/>
        <v>3426.98</v>
      </c>
    </row>
    <row r="2376" spans="1:41" s="24" customFormat="1" ht="15.75" customHeight="1" x14ac:dyDescent="0.35">
      <c r="A2376" s="36" t="s">
        <v>27</v>
      </c>
      <c r="B2376" s="36">
        <v>202509</v>
      </c>
      <c r="C2376" s="24" t="s">
        <v>736</v>
      </c>
      <c r="D2376" s="24" t="s">
        <v>119</v>
      </c>
      <c r="E2376" s="62">
        <v>45901</v>
      </c>
      <c r="F2376" s="62">
        <v>46265</v>
      </c>
      <c r="G2376" s="37" t="s">
        <v>684</v>
      </c>
      <c r="H2376" s="36">
        <v>652582</v>
      </c>
      <c r="I2376" s="63">
        <v>32158</v>
      </c>
      <c r="J2376" s="24" t="s">
        <v>5281</v>
      </c>
      <c r="K2376" s="63">
        <f t="shared" si="673"/>
        <v>45901</v>
      </c>
      <c r="L2376" s="55">
        <f t="shared" si="674"/>
        <v>0.04</v>
      </c>
      <c r="M2376" s="76">
        <v>0.22500000000000001</v>
      </c>
      <c r="N2376" s="62">
        <v>45901</v>
      </c>
      <c r="O2376" s="62">
        <v>46265</v>
      </c>
      <c r="P2376" s="63"/>
      <c r="Q2376" s="63"/>
      <c r="R2376" s="78">
        <v>37</v>
      </c>
      <c r="S2376" s="63" t="str">
        <f>VLOOKUP(R2376,SA!$B$3:$C$11,2,1)</f>
        <v>36-45</v>
      </c>
      <c r="T2376" s="38" t="s">
        <v>97</v>
      </c>
      <c r="U2376" s="24" t="s">
        <v>56</v>
      </c>
      <c r="V2376" s="24">
        <v>400000</v>
      </c>
      <c r="W2376" s="39">
        <f t="shared" si="675"/>
        <v>400000</v>
      </c>
      <c r="X2376" s="29">
        <f t="shared" si="676"/>
        <v>1</v>
      </c>
      <c r="Y2376" s="40">
        <f t="shared" si="677"/>
        <v>365</v>
      </c>
      <c r="Z2376" s="38">
        <f t="shared" si="678"/>
        <v>46081</v>
      </c>
      <c r="AA2376" s="41">
        <f t="shared" si="679"/>
        <v>181</v>
      </c>
      <c r="AB2376" s="24" t="s">
        <v>113</v>
      </c>
      <c r="AC2376" s="41">
        <f t="shared" si="680"/>
        <v>5496.5225999999993</v>
      </c>
      <c r="AD2376" s="41">
        <v>1</v>
      </c>
      <c r="AE2376" s="72">
        <f>INDEX(SA!$C$2:$G$11,MATCH(Details!S2376,SA!$C$2:$C$11,0),MATCH(Details!V2376,SA!$C$2:$G$2,0))*Y2376/(F2376-E2376+1)</f>
        <v>4658.07</v>
      </c>
      <c r="AF2376" s="41">
        <f t="shared" si="681"/>
        <v>0</v>
      </c>
      <c r="AG2376" s="41">
        <f t="shared" si="682"/>
        <v>0</v>
      </c>
      <c r="AH2376" s="41">
        <f t="shared" si="683"/>
        <v>838.45259999999996</v>
      </c>
      <c r="AI2376" s="60">
        <f t="shared" si="684"/>
        <v>186.3228</v>
      </c>
      <c r="AJ2376" s="60">
        <f t="shared" si="685"/>
        <v>1048.06575</v>
      </c>
      <c r="AK2376" s="60">
        <f t="shared" si="686"/>
        <v>2309.8922465753421</v>
      </c>
      <c r="AL2376" s="60">
        <f t="shared" si="687"/>
        <v>1697.7708012328765</v>
      </c>
      <c r="AM2376" s="41">
        <f t="shared" si="688"/>
        <v>1725.9106487671231</v>
      </c>
      <c r="AN2376" s="42">
        <f t="shared" si="689"/>
        <v>45715</v>
      </c>
      <c r="AO2376" s="43">
        <f t="shared" si="690"/>
        <v>4658.07</v>
      </c>
    </row>
    <row r="2377" spans="1:41" s="24" customFormat="1" ht="15.75" customHeight="1" x14ac:dyDescent="0.35">
      <c r="A2377" s="36" t="s">
        <v>27</v>
      </c>
      <c r="B2377" s="36">
        <v>202509</v>
      </c>
      <c r="C2377" s="24" t="s">
        <v>736</v>
      </c>
      <c r="D2377" s="24" t="s">
        <v>119</v>
      </c>
      <c r="E2377" s="62">
        <v>45901</v>
      </c>
      <c r="F2377" s="62">
        <v>46265</v>
      </c>
      <c r="G2377" s="37" t="s">
        <v>2542</v>
      </c>
      <c r="H2377" s="36">
        <v>652583</v>
      </c>
      <c r="I2377" s="63">
        <v>27695</v>
      </c>
      <c r="J2377" s="24" t="s">
        <v>5282</v>
      </c>
      <c r="K2377" s="63">
        <f t="shared" si="673"/>
        <v>45901</v>
      </c>
      <c r="L2377" s="55">
        <f t="shared" si="674"/>
        <v>0.04</v>
      </c>
      <c r="M2377" s="76">
        <v>0.22500000000000001</v>
      </c>
      <c r="N2377" s="62">
        <v>45901</v>
      </c>
      <c r="O2377" s="62">
        <v>46265</v>
      </c>
      <c r="P2377" s="63"/>
      <c r="Q2377" s="63"/>
      <c r="R2377" s="78">
        <v>49</v>
      </c>
      <c r="S2377" s="63" t="str">
        <f>VLOOKUP(R2377,SA!$B$3:$C$11,2,1)</f>
        <v>46-55</v>
      </c>
      <c r="T2377" s="38" t="s">
        <v>98</v>
      </c>
      <c r="U2377" s="24" t="s">
        <v>5743</v>
      </c>
      <c r="V2377" s="24">
        <v>600000</v>
      </c>
      <c r="W2377" s="39">
        <f t="shared" si="675"/>
        <v>0</v>
      </c>
      <c r="X2377" s="29">
        <f t="shared" si="676"/>
        <v>0</v>
      </c>
      <c r="Y2377" s="40">
        <f t="shared" si="677"/>
        <v>365</v>
      </c>
      <c r="Z2377" s="38">
        <f t="shared" si="678"/>
        <v>46081</v>
      </c>
      <c r="AA2377" s="41">
        <f t="shared" si="679"/>
        <v>181</v>
      </c>
      <c r="AB2377" s="24" t="s">
        <v>113</v>
      </c>
      <c r="AC2377" s="41">
        <f t="shared" si="680"/>
        <v>9810.9566000000013</v>
      </c>
      <c r="AD2377" s="41">
        <v>1</v>
      </c>
      <c r="AE2377" s="72">
        <f>INDEX(SA!$C$2:$G$11,MATCH(Details!S2377,SA!$C$2:$C$11,0),MATCH(Details!V2377,SA!$C$2:$G$2,0))*Y2377/(F2377-E2377+1)</f>
        <v>8314.3700000000008</v>
      </c>
      <c r="AF2377" s="41">
        <f t="shared" si="681"/>
        <v>0</v>
      </c>
      <c r="AG2377" s="41">
        <f t="shared" si="682"/>
        <v>0</v>
      </c>
      <c r="AH2377" s="41">
        <f t="shared" si="683"/>
        <v>1496.5866000000001</v>
      </c>
      <c r="AI2377" s="60">
        <f t="shared" si="684"/>
        <v>332.57480000000004</v>
      </c>
      <c r="AJ2377" s="60">
        <f t="shared" si="685"/>
        <v>1870.7332500000002</v>
      </c>
      <c r="AK2377" s="60">
        <f t="shared" si="686"/>
        <v>4123.016356164384</v>
      </c>
      <c r="AL2377" s="60">
        <f t="shared" si="687"/>
        <v>3030.4170217808223</v>
      </c>
      <c r="AM2377" s="41">
        <f t="shared" si="688"/>
        <v>3080.6449282191779</v>
      </c>
      <c r="AN2377" s="42">
        <f t="shared" si="689"/>
        <v>45715</v>
      </c>
      <c r="AO2377" s="43">
        <f t="shared" si="690"/>
        <v>8314.3700000000008</v>
      </c>
    </row>
    <row r="2378" spans="1:41" s="24" customFormat="1" ht="15.75" customHeight="1" x14ac:dyDescent="0.35">
      <c r="A2378" s="36" t="s">
        <v>27</v>
      </c>
      <c r="B2378" s="36">
        <v>202509</v>
      </c>
      <c r="C2378" s="24" t="s">
        <v>736</v>
      </c>
      <c r="D2378" s="24" t="s">
        <v>119</v>
      </c>
      <c r="E2378" s="62">
        <v>45901</v>
      </c>
      <c r="F2378" s="62">
        <v>46265</v>
      </c>
      <c r="G2378" s="37" t="s">
        <v>2543</v>
      </c>
      <c r="H2378" s="36">
        <v>652583</v>
      </c>
      <c r="I2378" s="63">
        <v>13691</v>
      </c>
      <c r="J2378" s="24" t="s">
        <v>5283</v>
      </c>
      <c r="K2378" s="63">
        <f t="shared" si="673"/>
        <v>45901</v>
      </c>
      <c r="L2378" s="55">
        <f t="shared" si="674"/>
        <v>0.04</v>
      </c>
      <c r="M2378" s="76">
        <v>0.22500000000000001</v>
      </c>
      <c r="N2378" s="62">
        <v>45901</v>
      </c>
      <c r="O2378" s="62">
        <v>46265</v>
      </c>
      <c r="P2378" s="63"/>
      <c r="Q2378" s="63"/>
      <c r="R2378" s="78">
        <v>88</v>
      </c>
      <c r="S2378" s="63" t="str">
        <f>VLOOKUP(R2378,SA!$B$3:$C$11,2,1)</f>
        <v>81-100</v>
      </c>
      <c r="T2378" s="38" t="s">
        <v>97</v>
      </c>
      <c r="U2378" s="24" t="s">
        <v>5748</v>
      </c>
      <c r="V2378" s="24">
        <v>600000</v>
      </c>
      <c r="W2378" s="39">
        <f t="shared" si="675"/>
        <v>0</v>
      </c>
      <c r="X2378" s="29">
        <f t="shared" si="676"/>
        <v>0</v>
      </c>
      <c r="Y2378" s="40">
        <f t="shared" si="677"/>
        <v>365</v>
      </c>
      <c r="Z2378" s="38">
        <f t="shared" si="678"/>
        <v>46081</v>
      </c>
      <c r="AA2378" s="41">
        <f t="shared" si="679"/>
        <v>181</v>
      </c>
      <c r="AB2378" s="24" t="s">
        <v>113</v>
      </c>
      <c r="AC2378" s="41">
        <f t="shared" si="680"/>
        <v>35815.419000000002</v>
      </c>
      <c r="AD2378" s="41">
        <v>1</v>
      </c>
      <c r="AE2378" s="72">
        <f>INDEX(SA!$C$2:$G$11,MATCH(Details!S2378,SA!$C$2:$C$11,0),MATCH(Details!V2378,SA!$C$2:$G$2,0))*Y2378/(F2378-E2378+1)</f>
        <v>30352.05</v>
      </c>
      <c r="AF2378" s="41">
        <f t="shared" si="681"/>
        <v>0</v>
      </c>
      <c r="AG2378" s="41">
        <f t="shared" si="682"/>
        <v>0</v>
      </c>
      <c r="AH2378" s="41">
        <f t="shared" si="683"/>
        <v>5463.3689999999997</v>
      </c>
      <c r="AI2378" s="60">
        <f t="shared" si="684"/>
        <v>1214.0820000000001</v>
      </c>
      <c r="AJ2378" s="60">
        <f t="shared" si="685"/>
        <v>6829.2112500000003</v>
      </c>
      <c r="AK2378" s="60">
        <f t="shared" si="686"/>
        <v>15051.290547945206</v>
      </c>
      <c r="AL2378" s="60">
        <f t="shared" si="687"/>
        <v>11062.698552739726</v>
      </c>
      <c r="AM2378" s="41">
        <f t="shared" si="688"/>
        <v>11246.058197260274</v>
      </c>
      <c r="AN2378" s="42">
        <f t="shared" si="689"/>
        <v>45715</v>
      </c>
      <c r="AO2378" s="43">
        <f t="shared" si="690"/>
        <v>30352.05</v>
      </c>
    </row>
    <row r="2379" spans="1:41" s="24" customFormat="1" ht="15.75" customHeight="1" x14ac:dyDescent="0.35">
      <c r="A2379" s="36" t="s">
        <v>27</v>
      </c>
      <c r="B2379" s="36">
        <v>202509</v>
      </c>
      <c r="C2379" s="24" t="s">
        <v>736</v>
      </c>
      <c r="D2379" s="24" t="s">
        <v>119</v>
      </c>
      <c r="E2379" s="62">
        <v>45901</v>
      </c>
      <c r="F2379" s="62">
        <v>46265</v>
      </c>
      <c r="G2379" s="37" t="s">
        <v>2544</v>
      </c>
      <c r="H2379" s="36">
        <v>652583</v>
      </c>
      <c r="I2379" s="63">
        <v>37389</v>
      </c>
      <c r="J2379" s="24" t="s">
        <v>5284</v>
      </c>
      <c r="K2379" s="63">
        <f t="shared" si="673"/>
        <v>45901</v>
      </c>
      <c r="L2379" s="55">
        <f t="shared" si="674"/>
        <v>0.04</v>
      </c>
      <c r="M2379" s="76">
        <v>0.22500000000000001</v>
      </c>
      <c r="N2379" s="62">
        <v>45901</v>
      </c>
      <c r="O2379" s="62">
        <v>46265</v>
      </c>
      <c r="P2379" s="63"/>
      <c r="Q2379" s="63"/>
      <c r="R2379" s="78">
        <v>23</v>
      </c>
      <c r="S2379" s="63" t="str">
        <f>VLOOKUP(R2379,SA!$B$3:$C$11,2,1)</f>
        <v>0-25</v>
      </c>
      <c r="T2379" s="38" t="s">
        <v>97</v>
      </c>
      <c r="U2379" s="24" t="s">
        <v>5745</v>
      </c>
      <c r="V2379" s="24">
        <v>600000</v>
      </c>
      <c r="W2379" s="39">
        <f t="shared" si="675"/>
        <v>0</v>
      </c>
      <c r="X2379" s="29">
        <f t="shared" si="676"/>
        <v>0</v>
      </c>
      <c r="Y2379" s="40">
        <f t="shared" si="677"/>
        <v>365</v>
      </c>
      <c r="Z2379" s="38">
        <f t="shared" si="678"/>
        <v>46081</v>
      </c>
      <c r="AA2379" s="41">
        <f t="shared" si="679"/>
        <v>181</v>
      </c>
      <c r="AB2379" s="24" t="s">
        <v>113</v>
      </c>
      <c r="AC2379" s="41">
        <f t="shared" si="680"/>
        <v>4893.0234</v>
      </c>
      <c r="AD2379" s="41">
        <v>1</v>
      </c>
      <c r="AE2379" s="72">
        <f>INDEX(SA!$C$2:$G$11,MATCH(Details!S2379,SA!$C$2:$C$11,0),MATCH(Details!V2379,SA!$C$2:$G$2,0))*Y2379/(F2379-E2379+1)</f>
        <v>4146.63</v>
      </c>
      <c r="AF2379" s="41">
        <f t="shared" si="681"/>
        <v>0</v>
      </c>
      <c r="AG2379" s="41">
        <f t="shared" si="682"/>
        <v>0</v>
      </c>
      <c r="AH2379" s="41">
        <f t="shared" si="683"/>
        <v>746.39340000000004</v>
      </c>
      <c r="AI2379" s="60">
        <f t="shared" si="684"/>
        <v>165.86520000000002</v>
      </c>
      <c r="AJ2379" s="60">
        <f t="shared" si="685"/>
        <v>932.99175000000002</v>
      </c>
      <c r="AK2379" s="60">
        <f t="shared" si="686"/>
        <v>2056.2740547945205</v>
      </c>
      <c r="AL2379" s="60">
        <f t="shared" si="687"/>
        <v>1511.3614302739725</v>
      </c>
      <c r="AM2379" s="41">
        <f t="shared" si="688"/>
        <v>1536.4116197260273</v>
      </c>
      <c r="AN2379" s="42">
        <f t="shared" si="689"/>
        <v>45715</v>
      </c>
      <c r="AO2379" s="43">
        <f t="shared" si="690"/>
        <v>4146.63</v>
      </c>
    </row>
    <row r="2380" spans="1:41" s="24" customFormat="1" ht="15.75" customHeight="1" x14ac:dyDescent="0.35">
      <c r="A2380" s="36" t="s">
        <v>27</v>
      </c>
      <c r="B2380" s="36">
        <v>202509</v>
      </c>
      <c r="C2380" s="24" t="s">
        <v>736</v>
      </c>
      <c r="D2380" s="24" t="s">
        <v>119</v>
      </c>
      <c r="E2380" s="62">
        <v>45901</v>
      </c>
      <c r="F2380" s="62">
        <v>46265</v>
      </c>
      <c r="G2380" s="37" t="s">
        <v>2545</v>
      </c>
      <c r="H2380" s="36">
        <v>652583</v>
      </c>
      <c r="I2380" s="63">
        <v>39154</v>
      </c>
      <c r="J2380" s="24" t="s">
        <v>5285</v>
      </c>
      <c r="K2380" s="63">
        <f t="shared" si="673"/>
        <v>45901</v>
      </c>
      <c r="L2380" s="55">
        <f t="shared" si="674"/>
        <v>0.04</v>
      </c>
      <c r="M2380" s="76">
        <v>0.22500000000000001</v>
      </c>
      <c r="N2380" s="62">
        <v>45901</v>
      </c>
      <c r="O2380" s="62">
        <v>46265</v>
      </c>
      <c r="P2380" s="63"/>
      <c r="Q2380" s="63"/>
      <c r="R2380" s="78">
        <v>18</v>
      </c>
      <c r="S2380" s="63" t="str">
        <f>VLOOKUP(R2380,SA!$B$3:$C$11,2,1)</f>
        <v>0-25</v>
      </c>
      <c r="T2380" s="38" t="s">
        <v>98</v>
      </c>
      <c r="U2380" s="24" t="s">
        <v>5746</v>
      </c>
      <c r="V2380" s="24">
        <v>600000</v>
      </c>
      <c r="W2380" s="39">
        <f t="shared" si="675"/>
        <v>0</v>
      </c>
      <c r="X2380" s="29">
        <f t="shared" si="676"/>
        <v>0</v>
      </c>
      <c r="Y2380" s="40">
        <f t="shared" si="677"/>
        <v>365</v>
      </c>
      <c r="Z2380" s="38">
        <f t="shared" si="678"/>
        <v>46081</v>
      </c>
      <c r="AA2380" s="41">
        <f t="shared" si="679"/>
        <v>181</v>
      </c>
      <c r="AB2380" s="24" t="s">
        <v>113</v>
      </c>
      <c r="AC2380" s="41">
        <f t="shared" si="680"/>
        <v>4893.0234</v>
      </c>
      <c r="AD2380" s="41">
        <v>1</v>
      </c>
      <c r="AE2380" s="72">
        <f>INDEX(SA!$C$2:$G$11,MATCH(Details!S2380,SA!$C$2:$C$11,0),MATCH(Details!V2380,SA!$C$2:$G$2,0))*Y2380/(F2380-E2380+1)</f>
        <v>4146.63</v>
      </c>
      <c r="AF2380" s="41">
        <f t="shared" si="681"/>
        <v>0</v>
      </c>
      <c r="AG2380" s="41">
        <f t="shared" si="682"/>
        <v>0</v>
      </c>
      <c r="AH2380" s="41">
        <f t="shared" si="683"/>
        <v>746.39340000000004</v>
      </c>
      <c r="AI2380" s="60">
        <f t="shared" si="684"/>
        <v>165.86520000000002</v>
      </c>
      <c r="AJ2380" s="60">
        <f t="shared" si="685"/>
        <v>932.99175000000002</v>
      </c>
      <c r="AK2380" s="60">
        <f t="shared" si="686"/>
        <v>2056.2740547945205</v>
      </c>
      <c r="AL2380" s="60">
        <f t="shared" si="687"/>
        <v>1511.3614302739725</v>
      </c>
      <c r="AM2380" s="41">
        <f t="shared" si="688"/>
        <v>1536.4116197260273</v>
      </c>
      <c r="AN2380" s="42">
        <f t="shared" si="689"/>
        <v>45715</v>
      </c>
      <c r="AO2380" s="43">
        <f t="shared" si="690"/>
        <v>4146.63</v>
      </c>
    </row>
    <row r="2381" spans="1:41" s="24" customFormat="1" ht="15.75" customHeight="1" x14ac:dyDescent="0.35">
      <c r="A2381" s="36" t="s">
        <v>27</v>
      </c>
      <c r="B2381" s="36">
        <v>202509</v>
      </c>
      <c r="C2381" s="24" t="s">
        <v>736</v>
      </c>
      <c r="D2381" s="24" t="s">
        <v>119</v>
      </c>
      <c r="E2381" s="62">
        <v>45901</v>
      </c>
      <c r="F2381" s="62">
        <v>46265</v>
      </c>
      <c r="G2381" s="37" t="s">
        <v>2546</v>
      </c>
      <c r="H2381" s="36">
        <v>652583</v>
      </c>
      <c r="I2381" s="63">
        <v>15198</v>
      </c>
      <c r="J2381" s="24" t="s">
        <v>5286</v>
      </c>
      <c r="K2381" s="63">
        <f t="shared" si="673"/>
        <v>45901</v>
      </c>
      <c r="L2381" s="55">
        <f t="shared" si="674"/>
        <v>0.04</v>
      </c>
      <c r="M2381" s="76">
        <v>0.22500000000000001</v>
      </c>
      <c r="N2381" s="62">
        <v>45901</v>
      </c>
      <c r="O2381" s="62">
        <v>46265</v>
      </c>
      <c r="P2381" s="63"/>
      <c r="Q2381" s="63"/>
      <c r="R2381" s="78">
        <v>84</v>
      </c>
      <c r="S2381" s="63" t="str">
        <f>VLOOKUP(R2381,SA!$B$3:$C$11,2,1)</f>
        <v>81-100</v>
      </c>
      <c r="T2381" s="38" t="s">
        <v>98</v>
      </c>
      <c r="U2381" s="24" t="s">
        <v>5749</v>
      </c>
      <c r="V2381" s="24">
        <v>600000</v>
      </c>
      <c r="W2381" s="39">
        <f t="shared" si="675"/>
        <v>0</v>
      </c>
      <c r="X2381" s="29">
        <f t="shared" si="676"/>
        <v>0</v>
      </c>
      <c r="Y2381" s="40">
        <f t="shared" si="677"/>
        <v>365</v>
      </c>
      <c r="Z2381" s="38">
        <f t="shared" si="678"/>
        <v>46081</v>
      </c>
      <c r="AA2381" s="41">
        <f t="shared" si="679"/>
        <v>181</v>
      </c>
      <c r="AB2381" s="24" t="s">
        <v>113</v>
      </c>
      <c r="AC2381" s="41">
        <f t="shared" si="680"/>
        <v>35815.419000000002</v>
      </c>
      <c r="AD2381" s="41">
        <v>1</v>
      </c>
      <c r="AE2381" s="72">
        <f>INDEX(SA!$C$2:$G$11,MATCH(Details!S2381,SA!$C$2:$C$11,0),MATCH(Details!V2381,SA!$C$2:$G$2,0))*Y2381/(F2381-E2381+1)</f>
        <v>30352.05</v>
      </c>
      <c r="AF2381" s="41">
        <f t="shared" si="681"/>
        <v>0</v>
      </c>
      <c r="AG2381" s="41">
        <f t="shared" si="682"/>
        <v>0</v>
      </c>
      <c r="AH2381" s="41">
        <f t="shared" si="683"/>
        <v>5463.3689999999997</v>
      </c>
      <c r="AI2381" s="60">
        <f t="shared" si="684"/>
        <v>1214.0820000000001</v>
      </c>
      <c r="AJ2381" s="60">
        <f t="shared" si="685"/>
        <v>6829.2112500000003</v>
      </c>
      <c r="AK2381" s="60">
        <f t="shared" si="686"/>
        <v>15051.290547945206</v>
      </c>
      <c r="AL2381" s="60">
        <f t="shared" si="687"/>
        <v>11062.698552739726</v>
      </c>
      <c r="AM2381" s="41">
        <f t="shared" si="688"/>
        <v>11246.058197260274</v>
      </c>
      <c r="AN2381" s="42">
        <f t="shared" si="689"/>
        <v>45715</v>
      </c>
      <c r="AO2381" s="43">
        <f t="shared" si="690"/>
        <v>30352.05</v>
      </c>
    </row>
    <row r="2382" spans="1:41" s="24" customFormat="1" ht="15.75" customHeight="1" x14ac:dyDescent="0.35">
      <c r="A2382" s="36" t="s">
        <v>27</v>
      </c>
      <c r="B2382" s="36">
        <v>202509</v>
      </c>
      <c r="C2382" s="24" t="s">
        <v>736</v>
      </c>
      <c r="D2382" s="24" t="s">
        <v>119</v>
      </c>
      <c r="E2382" s="62">
        <v>45901</v>
      </c>
      <c r="F2382" s="62">
        <v>46265</v>
      </c>
      <c r="G2382" s="37" t="s">
        <v>692</v>
      </c>
      <c r="H2382" s="36">
        <v>652583</v>
      </c>
      <c r="I2382" s="63">
        <v>24699</v>
      </c>
      <c r="J2382" s="24" t="s">
        <v>5287</v>
      </c>
      <c r="K2382" s="63">
        <f t="shared" si="673"/>
        <v>45901</v>
      </c>
      <c r="L2382" s="55">
        <f t="shared" si="674"/>
        <v>0.04</v>
      </c>
      <c r="M2382" s="76">
        <v>0.22500000000000001</v>
      </c>
      <c r="N2382" s="62">
        <v>45901</v>
      </c>
      <c r="O2382" s="62">
        <v>46265</v>
      </c>
      <c r="P2382" s="63"/>
      <c r="Q2382" s="63"/>
      <c r="R2382" s="78">
        <v>58</v>
      </c>
      <c r="S2382" s="63" t="str">
        <f>VLOOKUP(R2382,SA!$B$3:$C$11,2,1)</f>
        <v>56-65</v>
      </c>
      <c r="T2382" s="38" t="s">
        <v>97</v>
      </c>
      <c r="U2382" s="24" t="s">
        <v>56</v>
      </c>
      <c r="V2382" s="24">
        <v>600000</v>
      </c>
      <c r="W2382" s="39">
        <f t="shared" si="675"/>
        <v>600000</v>
      </c>
      <c r="X2382" s="29">
        <f t="shared" si="676"/>
        <v>1</v>
      </c>
      <c r="Y2382" s="40">
        <f t="shared" si="677"/>
        <v>365</v>
      </c>
      <c r="Z2382" s="38">
        <f t="shared" si="678"/>
        <v>46081</v>
      </c>
      <c r="AA2382" s="41">
        <f t="shared" si="679"/>
        <v>181</v>
      </c>
      <c r="AB2382" s="24" t="s">
        <v>113</v>
      </c>
      <c r="AC2382" s="41">
        <f t="shared" si="680"/>
        <v>14410.797200000001</v>
      </c>
      <c r="AD2382" s="41">
        <v>1</v>
      </c>
      <c r="AE2382" s="72">
        <f>INDEX(SA!$C$2:$G$11,MATCH(Details!S2382,SA!$C$2:$C$11,0),MATCH(Details!V2382,SA!$C$2:$G$2,0))*Y2382/(F2382-E2382+1)</f>
        <v>12212.54</v>
      </c>
      <c r="AF2382" s="41">
        <f t="shared" si="681"/>
        <v>0</v>
      </c>
      <c r="AG2382" s="41">
        <f t="shared" si="682"/>
        <v>0</v>
      </c>
      <c r="AH2382" s="41">
        <f t="shared" si="683"/>
        <v>2198.2572</v>
      </c>
      <c r="AI2382" s="60">
        <f t="shared" si="684"/>
        <v>488.50160000000005</v>
      </c>
      <c r="AJ2382" s="60">
        <f t="shared" si="685"/>
        <v>2747.8215000000005</v>
      </c>
      <c r="AK2382" s="60">
        <f t="shared" si="686"/>
        <v>6056.0814794520556</v>
      </c>
      <c r="AL2382" s="60">
        <f t="shared" si="687"/>
        <v>4451.2198873972611</v>
      </c>
      <c r="AM2382" s="41">
        <f t="shared" si="688"/>
        <v>4524.9970126027401</v>
      </c>
      <c r="AN2382" s="42">
        <f t="shared" si="689"/>
        <v>45715</v>
      </c>
      <c r="AO2382" s="43">
        <f t="shared" si="690"/>
        <v>12212.54</v>
      </c>
    </row>
    <row r="2383" spans="1:41" s="24" customFormat="1" ht="15.75" customHeight="1" x14ac:dyDescent="0.35">
      <c r="A2383" s="36" t="s">
        <v>27</v>
      </c>
      <c r="B2383" s="36">
        <v>202509</v>
      </c>
      <c r="C2383" s="24" t="s">
        <v>736</v>
      </c>
      <c r="D2383" s="24" t="s">
        <v>119</v>
      </c>
      <c r="E2383" s="62">
        <v>45901</v>
      </c>
      <c r="F2383" s="62">
        <v>46265</v>
      </c>
      <c r="G2383" s="37" t="s">
        <v>2547</v>
      </c>
      <c r="H2383" s="36">
        <v>652584</v>
      </c>
      <c r="I2383" s="63">
        <v>22012</v>
      </c>
      <c r="J2383" s="24" t="s">
        <v>5288</v>
      </c>
      <c r="K2383" s="63">
        <f t="shared" si="673"/>
        <v>45901</v>
      </c>
      <c r="L2383" s="55">
        <f t="shared" si="674"/>
        <v>0.04</v>
      </c>
      <c r="M2383" s="76">
        <v>0.22500000000000001</v>
      </c>
      <c r="N2383" s="62">
        <v>45901</v>
      </c>
      <c r="O2383" s="62">
        <v>46265</v>
      </c>
      <c r="P2383" s="63"/>
      <c r="Q2383" s="63"/>
      <c r="R2383" s="78">
        <v>65</v>
      </c>
      <c r="S2383" s="63" t="str">
        <f>VLOOKUP(R2383,SA!$B$3:$C$11,2,1)</f>
        <v>56-65</v>
      </c>
      <c r="T2383" s="38" t="s">
        <v>98</v>
      </c>
      <c r="U2383" s="24" t="s">
        <v>5747</v>
      </c>
      <c r="V2383" s="24">
        <v>400000</v>
      </c>
      <c r="W2383" s="39">
        <f t="shared" si="675"/>
        <v>0</v>
      </c>
      <c r="X2383" s="29">
        <f t="shared" si="676"/>
        <v>0</v>
      </c>
      <c r="Y2383" s="40">
        <f t="shared" si="677"/>
        <v>365</v>
      </c>
      <c r="Z2383" s="38">
        <f t="shared" si="678"/>
        <v>46081</v>
      </c>
      <c r="AA2383" s="41">
        <f t="shared" si="679"/>
        <v>181</v>
      </c>
      <c r="AB2383" s="24" t="s">
        <v>113</v>
      </c>
      <c r="AC2383" s="41">
        <f t="shared" si="680"/>
        <v>11909.7282</v>
      </c>
      <c r="AD2383" s="41">
        <v>1</v>
      </c>
      <c r="AE2383" s="72">
        <f>INDEX(SA!$C$2:$G$11,MATCH(Details!S2383,SA!$C$2:$C$11,0),MATCH(Details!V2383,SA!$C$2:$G$2,0))*Y2383/(F2383-E2383+1)</f>
        <v>10092.99</v>
      </c>
      <c r="AF2383" s="41">
        <f t="shared" si="681"/>
        <v>0</v>
      </c>
      <c r="AG2383" s="41">
        <f t="shared" si="682"/>
        <v>0</v>
      </c>
      <c r="AH2383" s="41">
        <f t="shared" si="683"/>
        <v>1816.7382</v>
      </c>
      <c r="AI2383" s="60">
        <f t="shared" si="684"/>
        <v>403.71960000000001</v>
      </c>
      <c r="AJ2383" s="60">
        <f t="shared" si="685"/>
        <v>2270.9227500000002</v>
      </c>
      <c r="AK2383" s="60">
        <f t="shared" si="686"/>
        <v>5005.0169589041097</v>
      </c>
      <c r="AL2383" s="60">
        <f t="shared" si="687"/>
        <v>3678.6874647945206</v>
      </c>
      <c r="AM2383" s="41">
        <f t="shared" si="688"/>
        <v>3739.6601852054787</v>
      </c>
      <c r="AN2383" s="42">
        <f t="shared" si="689"/>
        <v>45715</v>
      </c>
      <c r="AO2383" s="43">
        <f t="shared" si="690"/>
        <v>10092.99</v>
      </c>
    </row>
    <row r="2384" spans="1:41" s="24" customFormat="1" ht="15.75" customHeight="1" x14ac:dyDescent="0.35">
      <c r="A2384" s="36" t="s">
        <v>27</v>
      </c>
      <c r="B2384" s="36">
        <v>202509</v>
      </c>
      <c r="C2384" s="24" t="s">
        <v>736</v>
      </c>
      <c r="D2384" s="24" t="s">
        <v>119</v>
      </c>
      <c r="E2384" s="62">
        <v>45901</v>
      </c>
      <c r="F2384" s="62">
        <v>46265</v>
      </c>
      <c r="G2384" s="37" t="s">
        <v>681</v>
      </c>
      <c r="H2384" s="36">
        <v>652584</v>
      </c>
      <c r="I2384" s="63">
        <v>32989</v>
      </c>
      <c r="J2384" s="24" t="s">
        <v>5289</v>
      </c>
      <c r="K2384" s="63">
        <f t="shared" si="673"/>
        <v>45901</v>
      </c>
      <c r="L2384" s="55">
        <f t="shared" si="674"/>
        <v>0.04</v>
      </c>
      <c r="M2384" s="76">
        <v>0.22500000000000001</v>
      </c>
      <c r="N2384" s="62">
        <v>45901</v>
      </c>
      <c r="O2384" s="62">
        <v>46265</v>
      </c>
      <c r="P2384" s="63"/>
      <c r="Q2384" s="63"/>
      <c r="R2384" s="78">
        <v>35</v>
      </c>
      <c r="S2384" s="63" t="str">
        <f>VLOOKUP(R2384,SA!$B$3:$C$11,2,1)</f>
        <v>26-35</v>
      </c>
      <c r="T2384" s="38" t="s">
        <v>98</v>
      </c>
      <c r="U2384" s="24" t="s">
        <v>56</v>
      </c>
      <c r="V2384" s="24">
        <v>400000</v>
      </c>
      <c r="W2384" s="39">
        <f t="shared" si="675"/>
        <v>400000</v>
      </c>
      <c r="X2384" s="29">
        <f t="shared" si="676"/>
        <v>1</v>
      </c>
      <c r="Y2384" s="40">
        <f t="shared" si="677"/>
        <v>365</v>
      </c>
      <c r="Z2384" s="38">
        <f t="shared" si="678"/>
        <v>46081</v>
      </c>
      <c r="AA2384" s="41">
        <f t="shared" si="679"/>
        <v>181</v>
      </c>
      <c r="AB2384" s="24" t="s">
        <v>113</v>
      </c>
      <c r="AC2384" s="41">
        <f t="shared" si="680"/>
        <v>4533.0290000000005</v>
      </c>
      <c r="AD2384" s="41">
        <v>1</v>
      </c>
      <c r="AE2384" s="72">
        <f>INDEX(SA!$C$2:$G$11,MATCH(Details!S2384,SA!$C$2:$C$11,0),MATCH(Details!V2384,SA!$C$2:$G$2,0))*Y2384/(F2384-E2384+1)</f>
        <v>3841.55</v>
      </c>
      <c r="AF2384" s="41">
        <f t="shared" si="681"/>
        <v>0</v>
      </c>
      <c r="AG2384" s="41">
        <f t="shared" si="682"/>
        <v>0</v>
      </c>
      <c r="AH2384" s="41">
        <f t="shared" si="683"/>
        <v>691.47900000000004</v>
      </c>
      <c r="AI2384" s="60">
        <f t="shared" si="684"/>
        <v>153.66200000000001</v>
      </c>
      <c r="AJ2384" s="60">
        <f t="shared" si="685"/>
        <v>864.34875000000011</v>
      </c>
      <c r="AK2384" s="60">
        <f t="shared" si="686"/>
        <v>1904.9878082191783</v>
      </c>
      <c r="AL2384" s="60">
        <f t="shared" si="687"/>
        <v>1400.1660390410959</v>
      </c>
      <c r="AM2384" s="41">
        <f t="shared" si="688"/>
        <v>1423.3732109589046</v>
      </c>
      <c r="AN2384" s="42">
        <f t="shared" si="689"/>
        <v>45715</v>
      </c>
      <c r="AO2384" s="43">
        <f t="shared" si="690"/>
        <v>3841.55</v>
      </c>
    </row>
    <row r="2385" spans="1:41" s="24" customFormat="1" ht="15.75" customHeight="1" x14ac:dyDescent="0.35">
      <c r="A2385" s="36" t="s">
        <v>27</v>
      </c>
      <c r="B2385" s="36">
        <v>202509</v>
      </c>
      <c r="C2385" s="24" t="s">
        <v>736</v>
      </c>
      <c r="D2385" s="24" t="s">
        <v>119</v>
      </c>
      <c r="E2385" s="62">
        <v>45901</v>
      </c>
      <c r="F2385" s="62">
        <v>46265</v>
      </c>
      <c r="G2385" s="37" t="s">
        <v>2548</v>
      </c>
      <c r="H2385" s="36">
        <v>652585</v>
      </c>
      <c r="I2385" s="63">
        <v>27576</v>
      </c>
      <c r="J2385" s="24" t="s">
        <v>5290</v>
      </c>
      <c r="K2385" s="63">
        <f t="shared" si="673"/>
        <v>45901</v>
      </c>
      <c r="L2385" s="55">
        <f t="shared" si="674"/>
        <v>0.04</v>
      </c>
      <c r="M2385" s="76">
        <v>0.22500000000000001</v>
      </c>
      <c r="N2385" s="62">
        <v>45901</v>
      </c>
      <c r="O2385" s="62">
        <v>46265</v>
      </c>
      <c r="P2385" s="63"/>
      <c r="Q2385" s="63"/>
      <c r="R2385" s="78">
        <v>50</v>
      </c>
      <c r="S2385" s="63" t="str">
        <f>VLOOKUP(R2385,SA!$B$3:$C$11,2,1)</f>
        <v>46-55</v>
      </c>
      <c r="T2385" s="38" t="s">
        <v>98</v>
      </c>
      <c r="U2385" s="24" t="s">
        <v>5747</v>
      </c>
      <c r="V2385" s="24">
        <v>400000</v>
      </c>
      <c r="W2385" s="39">
        <f t="shared" si="675"/>
        <v>0</v>
      </c>
      <c r="X2385" s="29">
        <f t="shared" si="676"/>
        <v>0</v>
      </c>
      <c r="Y2385" s="40">
        <f t="shared" si="677"/>
        <v>365</v>
      </c>
      <c r="Z2385" s="38">
        <f t="shared" si="678"/>
        <v>46081</v>
      </c>
      <c r="AA2385" s="41">
        <f t="shared" si="679"/>
        <v>181</v>
      </c>
      <c r="AB2385" s="24" t="s">
        <v>113</v>
      </c>
      <c r="AC2385" s="41">
        <f t="shared" si="680"/>
        <v>8108.2165999999997</v>
      </c>
      <c r="AD2385" s="41">
        <v>1</v>
      </c>
      <c r="AE2385" s="72">
        <f>INDEX(SA!$C$2:$G$11,MATCH(Details!S2385,SA!$C$2:$C$11,0),MATCH(Details!V2385,SA!$C$2:$G$2,0))*Y2385/(F2385-E2385+1)</f>
        <v>6871.37</v>
      </c>
      <c r="AF2385" s="41">
        <f t="shared" si="681"/>
        <v>0</v>
      </c>
      <c r="AG2385" s="41">
        <f t="shared" si="682"/>
        <v>0</v>
      </c>
      <c r="AH2385" s="41">
        <f t="shared" si="683"/>
        <v>1236.8465999999999</v>
      </c>
      <c r="AI2385" s="60">
        <f t="shared" si="684"/>
        <v>274.85480000000001</v>
      </c>
      <c r="AJ2385" s="60">
        <f t="shared" si="685"/>
        <v>1546.05825</v>
      </c>
      <c r="AK2385" s="60">
        <f t="shared" si="686"/>
        <v>3407.446493150685</v>
      </c>
      <c r="AL2385" s="60">
        <f t="shared" si="687"/>
        <v>2504.4731724657536</v>
      </c>
      <c r="AM2385" s="41">
        <f t="shared" si="688"/>
        <v>2545.9837775342462</v>
      </c>
      <c r="AN2385" s="42">
        <f t="shared" si="689"/>
        <v>45715</v>
      </c>
      <c r="AO2385" s="43">
        <f t="shared" si="690"/>
        <v>6871.37</v>
      </c>
    </row>
    <row r="2386" spans="1:41" s="24" customFormat="1" ht="15.75" customHeight="1" x14ac:dyDescent="0.35">
      <c r="A2386" s="36" t="s">
        <v>27</v>
      </c>
      <c r="B2386" s="36">
        <v>202509</v>
      </c>
      <c r="C2386" s="24" t="s">
        <v>736</v>
      </c>
      <c r="D2386" s="24" t="s">
        <v>119</v>
      </c>
      <c r="E2386" s="62">
        <v>45901</v>
      </c>
      <c r="F2386" s="62">
        <v>46265</v>
      </c>
      <c r="G2386" s="37" t="s">
        <v>696</v>
      </c>
      <c r="H2386" s="36">
        <v>652585</v>
      </c>
      <c r="I2386" s="63">
        <v>36192</v>
      </c>
      <c r="J2386" s="24" t="s">
        <v>5291</v>
      </c>
      <c r="K2386" s="63">
        <f t="shared" si="673"/>
        <v>45901</v>
      </c>
      <c r="L2386" s="55">
        <f t="shared" si="674"/>
        <v>0.04</v>
      </c>
      <c r="M2386" s="76">
        <v>0.22500000000000001</v>
      </c>
      <c r="N2386" s="62">
        <v>45901</v>
      </c>
      <c r="O2386" s="62">
        <v>46265</v>
      </c>
      <c r="P2386" s="63"/>
      <c r="Q2386" s="63"/>
      <c r="R2386" s="78">
        <v>26</v>
      </c>
      <c r="S2386" s="63" t="str">
        <f>VLOOKUP(R2386,SA!$B$3:$C$11,2,1)</f>
        <v>26-35</v>
      </c>
      <c r="T2386" s="38" t="s">
        <v>97</v>
      </c>
      <c r="U2386" s="24" t="s">
        <v>56</v>
      </c>
      <c r="V2386" s="24">
        <v>400000</v>
      </c>
      <c r="W2386" s="39">
        <f t="shared" si="675"/>
        <v>400000</v>
      </c>
      <c r="X2386" s="29">
        <f t="shared" si="676"/>
        <v>1</v>
      </c>
      <c r="Y2386" s="40">
        <f t="shared" si="677"/>
        <v>365</v>
      </c>
      <c r="Z2386" s="38">
        <f t="shared" si="678"/>
        <v>46081</v>
      </c>
      <c r="AA2386" s="41">
        <f t="shared" si="679"/>
        <v>181</v>
      </c>
      <c r="AB2386" s="24" t="s">
        <v>113</v>
      </c>
      <c r="AC2386" s="41">
        <f t="shared" si="680"/>
        <v>4533.0290000000005</v>
      </c>
      <c r="AD2386" s="41">
        <v>1</v>
      </c>
      <c r="AE2386" s="72">
        <f>INDEX(SA!$C$2:$G$11,MATCH(Details!S2386,SA!$C$2:$C$11,0),MATCH(Details!V2386,SA!$C$2:$G$2,0))*Y2386/(F2386-E2386+1)</f>
        <v>3841.55</v>
      </c>
      <c r="AF2386" s="41">
        <f t="shared" si="681"/>
        <v>0</v>
      </c>
      <c r="AG2386" s="41">
        <f t="shared" si="682"/>
        <v>0</v>
      </c>
      <c r="AH2386" s="41">
        <f t="shared" si="683"/>
        <v>691.47900000000004</v>
      </c>
      <c r="AI2386" s="60">
        <f t="shared" si="684"/>
        <v>153.66200000000001</v>
      </c>
      <c r="AJ2386" s="60">
        <f t="shared" si="685"/>
        <v>864.34875000000011</v>
      </c>
      <c r="AK2386" s="60">
        <f t="shared" si="686"/>
        <v>1904.9878082191783</v>
      </c>
      <c r="AL2386" s="60">
        <f t="shared" si="687"/>
        <v>1400.1660390410959</v>
      </c>
      <c r="AM2386" s="41">
        <f t="shared" si="688"/>
        <v>1423.3732109589046</v>
      </c>
      <c r="AN2386" s="42">
        <f t="shared" si="689"/>
        <v>45715</v>
      </c>
      <c r="AO2386" s="43">
        <f t="shared" si="690"/>
        <v>3841.55</v>
      </c>
    </row>
    <row r="2387" spans="1:41" s="24" customFormat="1" ht="15.75" customHeight="1" x14ac:dyDescent="0.35">
      <c r="A2387" s="36" t="s">
        <v>27</v>
      </c>
      <c r="B2387" s="36">
        <v>202509</v>
      </c>
      <c r="C2387" s="24" t="s">
        <v>736</v>
      </c>
      <c r="D2387" s="24" t="s">
        <v>119</v>
      </c>
      <c r="E2387" s="62">
        <v>45901</v>
      </c>
      <c r="F2387" s="62">
        <v>46265</v>
      </c>
      <c r="G2387" s="37" t="s">
        <v>2549</v>
      </c>
      <c r="H2387" s="36">
        <v>652585</v>
      </c>
      <c r="I2387" s="63">
        <v>24237</v>
      </c>
      <c r="J2387" s="24" t="s">
        <v>5292</v>
      </c>
      <c r="K2387" s="63">
        <f t="shared" si="673"/>
        <v>45901</v>
      </c>
      <c r="L2387" s="55">
        <f t="shared" si="674"/>
        <v>0.04</v>
      </c>
      <c r="M2387" s="76">
        <v>0.22500000000000001</v>
      </c>
      <c r="N2387" s="62">
        <v>45901</v>
      </c>
      <c r="O2387" s="62">
        <v>46265</v>
      </c>
      <c r="P2387" s="63"/>
      <c r="Q2387" s="63"/>
      <c r="R2387" s="78">
        <v>59</v>
      </c>
      <c r="S2387" s="63" t="str">
        <f>VLOOKUP(R2387,SA!$B$3:$C$11,2,1)</f>
        <v>56-65</v>
      </c>
      <c r="T2387" s="38" t="s">
        <v>97</v>
      </c>
      <c r="U2387" s="24" t="s">
        <v>5744</v>
      </c>
      <c r="V2387" s="24">
        <v>400000</v>
      </c>
      <c r="W2387" s="39">
        <f t="shared" si="675"/>
        <v>0</v>
      </c>
      <c r="X2387" s="29">
        <f t="shared" si="676"/>
        <v>0</v>
      </c>
      <c r="Y2387" s="40">
        <f t="shared" si="677"/>
        <v>365</v>
      </c>
      <c r="Z2387" s="38">
        <f t="shared" si="678"/>
        <v>46081</v>
      </c>
      <c r="AA2387" s="41">
        <f t="shared" si="679"/>
        <v>181</v>
      </c>
      <c r="AB2387" s="24" t="s">
        <v>113</v>
      </c>
      <c r="AC2387" s="41">
        <f t="shared" si="680"/>
        <v>11909.7282</v>
      </c>
      <c r="AD2387" s="41">
        <v>1</v>
      </c>
      <c r="AE2387" s="72">
        <f>INDEX(SA!$C$2:$G$11,MATCH(Details!S2387,SA!$C$2:$C$11,0),MATCH(Details!V2387,SA!$C$2:$G$2,0))*Y2387/(F2387-E2387+1)</f>
        <v>10092.99</v>
      </c>
      <c r="AF2387" s="41">
        <f t="shared" si="681"/>
        <v>0</v>
      </c>
      <c r="AG2387" s="41">
        <f t="shared" si="682"/>
        <v>0</v>
      </c>
      <c r="AH2387" s="41">
        <f t="shared" si="683"/>
        <v>1816.7382</v>
      </c>
      <c r="AI2387" s="60">
        <f t="shared" si="684"/>
        <v>403.71960000000001</v>
      </c>
      <c r="AJ2387" s="60">
        <f t="shared" si="685"/>
        <v>2270.9227500000002</v>
      </c>
      <c r="AK2387" s="60">
        <f t="shared" si="686"/>
        <v>5005.0169589041097</v>
      </c>
      <c r="AL2387" s="60">
        <f t="shared" si="687"/>
        <v>3678.6874647945206</v>
      </c>
      <c r="AM2387" s="41">
        <f t="shared" si="688"/>
        <v>3739.6601852054787</v>
      </c>
      <c r="AN2387" s="42">
        <f t="shared" si="689"/>
        <v>45715</v>
      </c>
      <c r="AO2387" s="43">
        <f t="shared" si="690"/>
        <v>10092.99</v>
      </c>
    </row>
    <row r="2388" spans="1:41" s="24" customFormat="1" ht="15.75" customHeight="1" x14ac:dyDescent="0.35">
      <c r="A2388" s="36" t="s">
        <v>27</v>
      </c>
      <c r="B2388" s="36">
        <v>202509</v>
      </c>
      <c r="C2388" s="24" t="s">
        <v>736</v>
      </c>
      <c r="D2388" s="24" t="s">
        <v>119</v>
      </c>
      <c r="E2388" s="62">
        <v>45901</v>
      </c>
      <c r="F2388" s="62">
        <v>46265</v>
      </c>
      <c r="G2388" s="37" t="s">
        <v>676</v>
      </c>
      <c r="H2388" s="36">
        <v>652586</v>
      </c>
      <c r="I2388" s="63">
        <v>31345</v>
      </c>
      <c r="J2388" s="24" t="s">
        <v>5293</v>
      </c>
      <c r="K2388" s="63">
        <f t="shared" si="673"/>
        <v>45901</v>
      </c>
      <c r="L2388" s="55">
        <f t="shared" si="674"/>
        <v>0.04</v>
      </c>
      <c r="M2388" s="76">
        <v>0.22500000000000001</v>
      </c>
      <c r="N2388" s="62">
        <v>45901</v>
      </c>
      <c r="O2388" s="62">
        <v>46265</v>
      </c>
      <c r="P2388" s="63"/>
      <c r="Q2388" s="63"/>
      <c r="R2388" s="78">
        <v>39</v>
      </c>
      <c r="S2388" s="63" t="str">
        <f>VLOOKUP(R2388,SA!$B$3:$C$11,2,1)</f>
        <v>36-45</v>
      </c>
      <c r="T2388" s="38" t="s">
        <v>97</v>
      </c>
      <c r="U2388" s="24" t="s">
        <v>56</v>
      </c>
      <c r="V2388" s="24">
        <v>500000</v>
      </c>
      <c r="W2388" s="39">
        <f t="shared" si="675"/>
        <v>500000</v>
      </c>
      <c r="X2388" s="29">
        <f t="shared" si="676"/>
        <v>1</v>
      </c>
      <c r="Y2388" s="40">
        <f t="shared" si="677"/>
        <v>365</v>
      </c>
      <c r="Z2388" s="38">
        <f t="shared" si="678"/>
        <v>46081</v>
      </c>
      <c r="AA2388" s="41">
        <f t="shared" si="679"/>
        <v>181</v>
      </c>
      <c r="AB2388" s="24" t="s">
        <v>113</v>
      </c>
      <c r="AC2388" s="41">
        <f t="shared" si="680"/>
        <v>6046.1902</v>
      </c>
      <c r="AD2388" s="41">
        <v>1</v>
      </c>
      <c r="AE2388" s="72">
        <f>INDEX(SA!$C$2:$G$11,MATCH(Details!S2388,SA!$C$2:$C$11,0),MATCH(Details!V2388,SA!$C$2:$G$2,0))*Y2388/(F2388-E2388+1)</f>
        <v>5123.8900000000003</v>
      </c>
      <c r="AF2388" s="41">
        <f t="shared" si="681"/>
        <v>0</v>
      </c>
      <c r="AG2388" s="41">
        <f t="shared" si="682"/>
        <v>0</v>
      </c>
      <c r="AH2388" s="41">
        <f t="shared" si="683"/>
        <v>922.30020000000002</v>
      </c>
      <c r="AI2388" s="60">
        <f t="shared" si="684"/>
        <v>204.9556</v>
      </c>
      <c r="AJ2388" s="60">
        <f t="shared" si="685"/>
        <v>1152.8752500000001</v>
      </c>
      <c r="AK2388" s="60">
        <f t="shared" si="686"/>
        <v>2540.8879178082193</v>
      </c>
      <c r="AL2388" s="60">
        <f t="shared" si="687"/>
        <v>1867.5526195890411</v>
      </c>
      <c r="AM2388" s="41">
        <f t="shared" si="688"/>
        <v>1898.5065304109589</v>
      </c>
      <c r="AN2388" s="42">
        <f t="shared" si="689"/>
        <v>45715</v>
      </c>
      <c r="AO2388" s="43">
        <f t="shared" si="690"/>
        <v>5123.8900000000003</v>
      </c>
    </row>
    <row r="2389" spans="1:41" s="24" customFormat="1" ht="15.75" customHeight="1" x14ac:dyDescent="0.35">
      <c r="A2389" s="36" t="s">
        <v>27</v>
      </c>
      <c r="B2389" s="36">
        <v>202509</v>
      </c>
      <c r="C2389" s="24" t="s">
        <v>736</v>
      </c>
      <c r="D2389" s="24" t="s">
        <v>119</v>
      </c>
      <c r="E2389" s="62">
        <v>45901</v>
      </c>
      <c r="F2389" s="62">
        <v>46265</v>
      </c>
      <c r="G2389" s="37" t="s">
        <v>2550</v>
      </c>
      <c r="H2389" s="36">
        <v>652586</v>
      </c>
      <c r="I2389" s="63">
        <v>20821</v>
      </c>
      <c r="J2389" s="24" t="s">
        <v>5294</v>
      </c>
      <c r="K2389" s="63">
        <f t="shared" si="673"/>
        <v>45901</v>
      </c>
      <c r="L2389" s="55">
        <f t="shared" si="674"/>
        <v>0.04</v>
      </c>
      <c r="M2389" s="76">
        <v>0.22500000000000001</v>
      </c>
      <c r="N2389" s="62">
        <v>45901</v>
      </c>
      <c r="O2389" s="62">
        <v>46265</v>
      </c>
      <c r="P2389" s="63"/>
      <c r="Q2389" s="63"/>
      <c r="R2389" s="78">
        <v>68</v>
      </c>
      <c r="S2389" s="63" t="str">
        <f>VLOOKUP(R2389,SA!$B$3:$C$11,2,1)</f>
        <v>66-70</v>
      </c>
      <c r="T2389" s="38" t="s">
        <v>98</v>
      </c>
      <c r="U2389" s="24" t="s">
        <v>5747</v>
      </c>
      <c r="V2389" s="24">
        <v>500000</v>
      </c>
      <c r="W2389" s="39">
        <f t="shared" si="675"/>
        <v>0</v>
      </c>
      <c r="X2389" s="29">
        <f t="shared" si="676"/>
        <v>0</v>
      </c>
      <c r="Y2389" s="40">
        <f t="shared" si="677"/>
        <v>365</v>
      </c>
      <c r="Z2389" s="38">
        <f t="shared" si="678"/>
        <v>46081</v>
      </c>
      <c r="AA2389" s="41">
        <f t="shared" si="679"/>
        <v>181</v>
      </c>
      <c r="AB2389" s="24" t="s">
        <v>113</v>
      </c>
      <c r="AC2389" s="41">
        <f t="shared" si="680"/>
        <v>18713.136199999997</v>
      </c>
      <c r="AD2389" s="41">
        <v>1</v>
      </c>
      <c r="AE2389" s="72">
        <f>INDEX(SA!$C$2:$G$11,MATCH(Details!S2389,SA!$C$2:$C$11,0),MATCH(Details!V2389,SA!$C$2:$G$2,0))*Y2389/(F2389-E2389+1)</f>
        <v>15858.589999999998</v>
      </c>
      <c r="AF2389" s="41">
        <f t="shared" si="681"/>
        <v>0</v>
      </c>
      <c r="AG2389" s="41">
        <f t="shared" si="682"/>
        <v>0</v>
      </c>
      <c r="AH2389" s="41">
        <f t="shared" si="683"/>
        <v>2854.5461999999998</v>
      </c>
      <c r="AI2389" s="60">
        <f t="shared" si="684"/>
        <v>634.34359999999992</v>
      </c>
      <c r="AJ2389" s="60">
        <f t="shared" si="685"/>
        <v>3568.1827499999995</v>
      </c>
      <c r="AK2389" s="60">
        <f t="shared" si="686"/>
        <v>7864.1227123287663</v>
      </c>
      <c r="AL2389" s="60">
        <f t="shared" si="687"/>
        <v>5780.130193561643</v>
      </c>
      <c r="AM2389" s="41">
        <f t="shared" si="688"/>
        <v>5875.9334564383553</v>
      </c>
      <c r="AN2389" s="42">
        <f t="shared" si="689"/>
        <v>45715</v>
      </c>
      <c r="AO2389" s="43">
        <f t="shared" si="690"/>
        <v>15858.589999999998</v>
      </c>
    </row>
    <row r="2390" spans="1:41" s="24" customFormat="1" ht="15.75" customHeight="1" x14ac:dyDescent="0.35">
      <c r="A2390" s="36" t="s">
        <v>27</v>
      </c>
      <c r="B2390" s="36">
        <v>202509</v>
      </c>
      <c r="C2390" s="24" t="s">
        <v>736</v>
      </c>
      <c r="D2390" s="24" t="s">
        <v>119</v>
      </c>
      <c r="E2390" s="62">
        <v>45901</v>
      </c>
      <c r="F2390" s="62">
        <v>46265</v>
      </c>
      <c r="G2390" s="37" t="s">
        <v>2551</v>
      </c>
      <c r="H2390" s="36">
        <v>652586</v>
      </c>
      <c r="I2390" s="63">
        <v>33037</v>
      </c>
      <c r="J2390" s="24" t="s">
        <v>5295</v>
      </c>
      <c r="K2390" s="63">
        <f t="shared" si="673"/>
        <v>45901</v>
      </c>
      <c r="L2390" s="55">
        <f t="shared" si="674"/>
        <v>0.04</v>
      </c>
      <c r="M2390" s="76">
        <v>0.22500000000000001</v>
      </c>
      <c r="N2390" s="62">
        <v>45901</v>
      </c>
      <c r="O2390" s="62">
        <v>46265</v>
      </c>
      <c r="P2390" s="63"/>
      <c r="Q2390" s="63"/>
      <c r="R2390" s="78">
        <v>35</v>
      </c>
      <c r="S2390" s="63" t="str">
        <f>VLOOKUP(R2390,SA!$B$3:$C$11,2,1)</f>
        <v>26-35</v>
      </c>
      <c r="T2390" s="38" t="s">
        <v>98</v>
      </c>
      <c r="U2390" s="24" t="s">
        <v>5743</v>
      </c>
      <c r="V2390" s="24">
        <v>500000</v>
      </c>
      <c r="W2390" s="39">
        <f t="shared" si="675"/>
        <v>0</v>
      </c>
      <c r="X2390" s="29">
        <f t="shared" si="676"/>
        <v>0</v>
      </c>
      <c r="Y2390" s="40">
        <f t="shared" si="677"/>
        <v>365</v>
      </c>
      <c r="Z2390" s="38">
        <f t="shared" si="678"/>
        <v>46081</v>
      </c>
      <c r="AA2390" s="41">
        <f t="shared" si="679"/>
        <v>181</v>
      </c>
      <c r="AB2390" s="24" t="s">
        <v>113</v>
      </c>
      <c r="AC2390" s="41">
        <f t="shared" si="680"/>
        <v>4986.3141999999998</v>
      </c>
      <c r="AD2390" s="41">
        <v>1</v>
      </c>
      <c r="AE2390" s="72">
        <f>INDEX(SA!$C$2:$G$11,MATCH(Details!S2390,SA!$C$2:$C$11,0),MATCH(Details!V2390,SA!$C$2:$G$2,0))*Y2390/(F2390-E2390+1)</f>
        <v>4225.6899999999996</v>
      </c>
      <c r="AF2390" s="41">
        <f t="shared" si="681"/>
        <v>0</v>
      </c>
      <c r="AG2390" s="41">
        <f t="shared" si="682"/>
        <v>0</v>
      </c>
      <c r="AH2390" s="41">
        <f t="shared" si="683"/>
        <v>760.62419999999986</v>
      </c>
      <c r="AI2390" s="60">
        <f t="shared" si="684"/>
        <v>169.02759999999998</v>
      </c>
      <c r="AJ2390" s="60">
        <f t="shared" si="685"/>
        <v>950.78024999999991</v>
      </c>
      <c r="AK2390" s="60">
        <f t="shared" si="686"/>
        <v>2095.479150684931</v>
      </c>
      <c r="AL2390" s="60">
        <f t="shared" si="687"/>
        <v>1540.1771757534243</v>
      </c>
      <c r="AM2390" s="41">
        <f t="shared" si="688"/>
        <v>1565.7049742465756</v>
      </c>
      <c r="AN2390" s="42">
        <f t="shared" si="689"/>
        <v>45715</v>
      </c>
      <c r="AO2390" s="43">
        <f t="shared" si="690"/>
        <v>4225.6899999999996</v>
      </c>
    </row>
    <row r="2391" spans="1:41" s="24" customFormat="1" ht="15.75" customHeight="1" x14ac:dyDescent="0.35">
      <c r="A2391" s="36" t="s">
        <v>27</v>
      </c>
      <c r="B2391" s="36">
        <v>202509</v>
      </c>
      <c r="C2391" s="24" t="s">
        <v>736</v>
      </c>
      <c r="D2391" s="24" t="s">
        <v>119</v>
      </c>
      <c r="E2391" s="62">
        <v>45901</v>
      </c>
      <c r="F2391" s="62">
        <v>46265</v>
      </c>
      <c r="G2391" s="37" t="s">
        <v>2552</v>
      </c>
      <c r="H2391" s="36">
        <v>652587</v>
      </c>
      <c r="I2391" s="63">
        <v>21036</v>
      </c>
      <c r="J2391" s="24" t="s">
        <v>5296</v>
      </c>
      <c r="K2391" s="63">
        <f t="shared" si="673"/>
        <v>45901</v>
      </c>
      <c r="L2391" s="55">
        <f t="shared" si="674"/>
        <v>0.04</v>
      </c>
      <c r="M2391" s="76">
        <v>0.22500000000000001</v>
      </c>
      <c r="N2391" s="62">
        <v>45901</v>
      </c>
      <c r="O2391" s="62">
        <v>46265</v>
      </c>
      <c r="P2391" s="63"/>
      <c r="Q2391" s="63"/>
      <c r="R2391" s="78">
        <v>68</v>
      </c>
      <c r="S2391" s="63" t="str">
        <f>VLOOKUP(R2391,SA!$B$3:$C$11,2,1)</f>
        <v>66-70</v>
      </c>
      <c r="T2391" s="38" t="s">
        <v>97</v>
      </c>
      <c r="U2391" s="24" t="s">
        <v>5744</v>
      </c>
      <c r="V2391" s="24">
        <v>500000</v>
      </c>
      <c r="W2391" s="39">
        <f t="shared" si="675"/>
        <v>0</v>
      </c>
      <c r="X2391" s="29">
        <f t="shared" si="676"/>
        <v>0</v>
      </c>
      <c r="Y2391" s="40">
        <f t="shared" si="677"/>
        <v>365</v>
      </c>
      <c r="Z2391" s="38">
        <f t="shared" si="678"/>
        <v>46081</v>
      </c>
      <c r="AA2391" s="41">
        <f t="shared" si="679"/>
        <v>181</v>
      </c>
      <c r="AB2391" s="24" t="s">
        <v>113</v>
      </c>
      <c r="AC2391" s="41">
        <f t="shared" si="680"/>
        <v>18713.136199999997</v>
      </c>
      <c r="AD2391" s="41">
        <v>1</v>
      </c>
      <c r="AE2391" s="72">
        <f>INDEX(SA!$C$2:$G$11,MATCH(Details!S2391,SA!$C$2:$C$11,0),MATCH(Details!V2391,SA!$C$2:$G$2,0))*Y2391/(F2391-E2391+1)</f>
        <v>15858.589999999998</v>
      </c>
      <c r="AF2391" s="41">
        <f t="shared" si="681"/>
        <v>0</v>
      </c>
      <c r="AG2391" s="41">
        <f t="shared" si="682"/>
        <v>0</v>
      </c>
      <c r="AH2391" s="41">
        <f t="shared" si="683"/>
        <v>2854.5461999999998</v>
      </c>
      <c r="AI2391" s="60">
        <f t="shared" si="684"/>
        <v>634.34359999999992</v>
      </c>
      <c r="AJ2391" s="60">
        <f t="shared" si="685"/>
        <v>3568.1827499999995</v>
      </c>
      <c r="AK2391" s="60">
        <f t="shared" si="686"/>
        <v>7864.1227123287663</v>
      </c>
      <c r="AL2391" s="60">
        <f t="shared" si="687"/>
        <v>5780.130193561643</v>
      </c>
      <c r="AM2391" s="41">
        <f t="shared" si="688"/>
        <v>5875.9334564383553</v>
      </c>
      <c r="AN2391" s="42">
        <f t="shared" si="689"/>
        <v>45715</v>
      </c>
      <c r="AO2391" s="43">
        <f t="shared" si="690"/>
        <v>15858.589999999998</v>
      </c>
    </row>
    <row r="2392" spans="1:41" s="24" customFormat="1" ht="15.75" customHeight="1" x14ac:dyDescent="0.35">
      <c r="A2392" s="36" t="s">
        <v>27</v>
      </c>
      <c r="B2392" s="36">
        <v>202509</v>
      </c>
      <c r="C2392" s="24" t="s">
        <v>736</v>
      </c>
      <c r="D2392" s="24" t="s">
        <v>119</v>
      </c>
      <c r="E2392" s="62">
        <v>45901</v>
      </c>
      <c r="F2392" s="62">
        <v>46265</v>
      </c>
      <c r="G2392" s="37" t="s">
        <v>2553</v>
      </c>
      <c r="H2392" s="36">
        <v>652587</v>
      </c>
      <c r="I2392" s="63">
        <v>22104</v>
      </c>
      <c r="J2392" s="24" t="s">
        <v>5297</v>
      </c>
      <c r="K2392" s="63">
        <f t="shared" si="673"/>
        <v>45901</v>
      </c>
      <c r="L2392" s="55">
        <f t="shared" si="674"/>
        <v>0.04</v>
      </c>
      <c r="M2392" s="76">
        <v>0.22500000000000001</v>
      </c>
      <c r="N2392" s="62">
        <v>45901</v>
      </c>
      <c r="O2392" s="62">
        <v>46265</v>
      </c>
      <c r="P2392" s="63"/>
      <c r="Q2392" s="63"/>
      <c r="R2392" s="78">
        <v>64</v>
      </c>
      <c r="S2392" s="63" t="str">
        <f>VLOOKUP(R2392,SA!$B$3:$C$11,2,1)</f>
        <v>56-65</v>
      </c>
      <c r="T2392" s="38" t="s">
        <v>98</v>
      </c>
      <c r="U2392" s="24" t="s">
        <v>5747</v>
      </c>
      <c r="V2392" s="24">
        <v>500000</v>
      </c>
      <c r="W2392" s="39">
        <f t="shared" si="675"/>
        <v>0</v>
      </c>
      <c r="X2392" s="29">
        <f t="shared" si="676"/>
        <v>0</v>
      </c>
      <c r="Y2392" s="40">
        <f t="shared" si="677"/>
        <v>365</v>
      </c>
      <c r="Z2392" s="38">
        <f t="shared" si="678"/>
        <v>46081</v>
      </c>
      <c r="AA2392" s="41">
        <f t="shared" si="679"/>
        <v>181</v>
      </c>
      <c r="AB2392" s="24" t="s">
        <v>113</v>
      </c>
      <c r="AC2392" s="41">
        <f t="shared" si="680"/>
        <v>13100.714</v>
      </c>
      <c r="AD2392" s="41">
        <v>1</v>
      </c>
      <c r="AE2392" s="72">
        <f>INDEX(SA!$C$2:$G$11,MATCH(Details!S2392,SA!$C$2:$C$11,0),MATCH(Details!V2392,SA!$C$2:$G$2,0))*Y2392/(F2392-E2392+1)</f>
        <v>11102.3</v>
      </c>
      <c r="AF2392" s="41">
        <f t="shared" si="681"/>
        <v>0</v>
      </c>
      <c r="AG2392" s="41">
        <f t="shared" si="682"/>
        <v>0</v>
      </c>
      <c r="AH2392" s="41">
        <f t="shared" si="683"/>
        <v>1998.4139999999998</v>
      </c>
      <c r="AI2392" s="60">
        <f t="shared" si="684"/>
        <v>444.09199999999998</v>
      </c>
      <c r="AJ2392" s="60">
        <f t="shared" si="685"/>
        <v>2498.0174999999999</v>
      </c>
      <c r="AK2392" s="60">
        <f t="shared" si="686"/>
        <v>5505.5241095890406</v>
      </c>
      <c r="AL2392" s="60">
        <f t="shared" si="687"/>
        <v>4046.5602205479449</v>
      </c>
      <c r="AM2392" s="41">
        <f t="shared" si="688"/>
        <v>4113.6302794520543</v>
      </c>
      <c r="AN2392" s="42">
        <f t="shared" si="689"/>
        <v>45715</v>
      </c>
      <c r="AO2392" s="43">
        <f t="shared" si="690"/>
        <v>11102.3</v>
      </c>
    </row>
    <row r="2393" spans="1:41" s="24" customFormat="1" ht="15.75" customHeight="1" x14ac:dyDescent="0.35">
      <c r="A2393" s="36" t="s">
        <v>27</v>
      </c>
      <c r="B2393" s="36">
        <v>202509</v>
      </c>
      <c r="C2393" s="24" t="s">
        <v>736</v>
      </c>
      <c r="D2393" s="24" t="s">
        <v>119</v>
      </c>
      <c r="E2393" s="62">
        <v>45901</v>
      </c>
      <c r="F2393" s="62">
        <v>46265</v>
      </c>
      <c r="G2393" s="37" t="s">
        <v>678</v>
      </c>
      <c r="H2393" s="36">
        <v>652587</v>
      </c>
      <c r="I2393" s="63">
        <v>33359</v>
      </c>
      <c r="J2393" s="24" t="s">
        <v>5298</v>
      </c>
      <c r="K2393" s="63">
        <f t="shared" si="673"/>
        <v>45901</v>
      </c>
      <c r="L2393" s="55">
        <f t="shared" si="674"/>
        <v>0.04</v>
      </c>
      <c r="M2393" s="76">
        <v>0.22500000000000001</v>
      </c>
      <c r="N2393" s="62">
        <v>45901</v>
      </c>
      <c r="O2393" s="62">
        <v>46265</v>
      </c>
      <c r="P2393" s="63"/>
      <c r="Q2393" s="63"/>
      <c r="R2393" s="78">
        <v>34</v>
      </c>
      <c r="S2393" s="63" t="str">
        <f>VLOOKUP(R2393,SA!$B$3:$C$11,2,1)</f>
        <v>26-35</v>
      </c>
      <c r="T2393" s="38" t="s">
        <v>97</v>
      </c>
      <c r="U2393" s="24" t="s">
        <v>56</v>
      </c>
      <c r="V2393" s="24">
        <v>500000</v>
      </c>
      <c r="W2393" s="39">
        <f t="shared" si="675"/>
        <v>500000</v>
      </c>
      <c r="X2393" s="29">
        <f t="shared" si="676"/>
        <v>1</v>
      </c>
      <c r="Y2393" s="40">
        <f t="shared" si="677"/>
        <v>365</v>
      </c>
      <c r="Z2393" s="38">
        <f t="shared" si="678"/>
        <v>46081</v>
      </c>
      <c r="AA2393" s="41">
        <f t="shared" si="679"/>
        <v>181</v>
      </c>
      <c r="AB2393" s="24" t="s">
        <v>113</v>
      </c>
      <c r="AC2393" s="41">
        <f t="shared" si="680"/>
        <v>4986.3141999999998</v>
      </c>
      <c r="AD2393" s="41">
        <v>1</v>
      </c>
      <c r="AE2393" s="72">
        <f>INDEX(SA!$C$2:$G$11,MATCH(Details!S2393,SA!$C$2:$C$11,0),MATCH(Details!V2393,SA!$C$2:$G$2,0))*Y2393/(F2393-E2393+1)</f>
        <v>4225.6899999999996</v>
      </c>
      <c r="AF2393" s="41">
        <f t="shared" si="681"/>
        <v>0</v>
      </c>
      <c r="AG2393" s="41">
        <f t="shared" si="682"/>
        <v>0</v>
      </c>
      <c r="AH2393" s="41">
        <f t="shared" si="683"/>
        <v>760.62419999999986</v>
      </c>
      <c r="AI2393" s="60">
        <f t="shared" si="684"/>
        <v>169.02759999999998</v>
      </c>
      <c r="AJ2393" s="60">
        <f t="shared" si="685"/>
        <v>950.78024999999991</v>
      </c>
      <c r="AK2393" s="60">
        <f t="shared" si="686"/>
        <v>2095.479150684931</v>
      </c>
      <c r="AL2393" s="60">
        <f t="shared" si="687"/>
        <v>1540.1771757534243</v>
      </c>
      <c r="AM2393" s="41">
        <f t="shared" si="688"/>
        <v>1565.7049742465756</v>
      </c>
      <c r="AN2393" s="42">
        <f t="shared" si="689"/>
        <v>45715</v>
      </c>
      <c r="AO2393" s="43">
        <f t="shared" si="690"/>
        <v>4225.6899999999996</v>
      </c>
    </row>
    <row r="2394" spans="1:41" s="24" customFormat="1" ht="15.75" customHeight="1" x14ac:dyDescent="0.35">
      <c r="A2394" s="36" t="s">
        <v>27</v>
      </c>
      <c r="B2394" s="36">
        <v>202509</v>
      </c>
      <c r="C2394" s="24" t="s">
        <v>736</v>
      </c>
      <c r="D2394" s="24" t="s">
        <v>119</v>
      </c>
      <c r="E2394" s="62">
        <v>45901</v>
      </c>
      <c r="F2394" s="62">
        <v>46265</v>
      </c>
      <c r="G2394" s="37" t="s">
        <v>2554</v>
      </c>
      <c r="H2394" s="36">
        <v>652587</v>
      </c>
      <c r="I2394" s="63">
        <v>35055</v>
      </c>
      <c r="J2394" s="24" t="s">
        <v>5299</v>
      </c>
      <c r="K2394" s="63">
        <f t="shared" si="673"/>
        <v>45901</v>
      </c>
      <c r="L2394" s="55">
        <f t="shared" si="674"/>
        <v>0.04</v>
      </c>
      <c r="M2394" s="76">
        <v>0.22500000000000001</v>
      </c>
      <c r="N2394" s="62">
        <v>45901</v>
      </c>
      <c r="O2394" s="62">
        <v>46265</v>
      </c>
      <c r="P2394" s="63"/>
      <c r="Q2394" s="63"/>
      <c r="R2394" s="78">
        <v>29</v>
      </c>
      <c r="S2394" s="63" t="str">
        <f>VLOOKUP(R2394,SA!$B$3:$C$11,2,1)</f>
        <v>26-35</v>
      </c>
      <c r="T2394" s="38" t="s">
        <v>98</v>
      </c>
      <c r="U2394" s="24" t="s">
        <v>5743</v>
      </c>
      <c r="V2394" s="24">
        <v>500000</v>
      </c>
      <c r="W2394" s="39">
        <f t="shared" si="675"/>
        <v>0</v>
      </c>
      <c r="X2394" s="29">
        <f t="shared" si="676"/>
        <v>0</v>
      </c>
      <c r="Y2394" s="40">
        <f t="shared" si="677"/>
        <v>365</v>
      </c>
      <c r="Z2394" s="38">
        <f t="shared" si="678"/>
        <v>46081</v>
      </c>
      <c r="AA2394" s="41">
        <f t="shared" si="679"/>
        <v>181</v>
      </c>
      <c r="AB2394" s="24" t="s">
        <v>113</v>
      </c>
      <c r="AC2394" s="41">
        <f t="shared" si="680"/>
        <v>4986.3141999999998</v>
      </c>
      <c r="AD2394" s="41">
        <v>1</v>
      </c>
      <c r="AE2394" s="72">
        <f>INDEX(SA!$C$2:$G$11,MATCH(Details!S2394,SA!$C$2:$C$11,0),MATCH(Details!V2394,SA!$C$2:$G$2,0))*Y2394/(F2394-E2394+1)</f>
        <v>4225.6899999999996</v>
      </c>
      <c r="AF2394" s="41">
        <f t="shared" si="681"/>
        <v>0</v>
      </c>
      <c r="AG2394" s="41">
        <f t="shared" si="682"/>
        <v>0</v>
      </c>
      <c r="AH2394" s="41">
        <f t="shared" si="683"/>
        <v>760.62419999999986</v>
      </c>
      <c r="AI2394" s="60">
        <f t="shared" si="684"/>
        <v>169.02759999999998</v>
      </c>
      <c r="AJ2394" s="60">
        <f t="shared" si="685"/>
        <v>950.78024999999991</v>
      </c>
      <c r="AK2394" s="60">
        <f t="shared" si="686"/>
        <v>2095.479150684931</v>
      </c>
      <c r="AL2394" s="60">
        <f t="shared" si="687"/>
        <v>1540.1771757534243</v>
      </c>
      <c r="AM2394" s="41">
        <f t="shared" si="688"/>
        <v>1565.7049742465756</v>
      </c>
      <c r="AN2394" s="42">
        <f t="shared" si="689"/>
        <v>45715</v>
      </c>
      <c r="AO2394" s="43">
        <f t="shared" si="690"/>
        <v>4225.6899999999996</v>
      </c>
    </row>
    <row r="2395" spans="1:41" s="24" customFormat="1" ht="15.75" customHeight="1" x14ac:dyDescent="0.35">
      <c r="A2395" s="36" t="s">
        <v>27</v>
      </c>
      <c r="B2395" s="36">
        <v>202509</v>
      </c>
      <c r="C2395" s="24" t="s">
        <v>736</v>
      </c>
      <c r="D2395" s="24" t="s">
        <v>119</v>
      </c>
      <c r="E2395" s="62">
        <v>45901</v>
      </c>
      <c r="F2395" s="62">
        <v>46265</v>
      </c>
      <c r="G2395" s="37" t="s">
        <v>2555</v>
      </c>
      <c r="H2395" s="36">
        <v>652588</v>
      </c>
      <c r="I2395" s="63">
        <v>44733</v>
      </c>
      <c r="J2395" s="24" t="s">
        <v>5300</v>
      </c>
      <c r="K2395" s="63">
        <f t="shared" si="673"/>
        <v>45901</v>
      </c>
      <c r="L2395" s="55">
        <f t="shared" si="674"/>
        <v>0.04</v>
      </c>
      <c r="M2395" s="76">
        <v>0.22500000000000001</v>
      </c>
      <c r="N2395" s="62">
        <v>45901</v>
      </c>
      <c r="O2395" s="62">
        <v>46265</v>
      </c>
      <c r="P2395" s="63"/>
      <c r="Q2395" s="63"/>
      <c r="R2395" s="78">
        <v>3</v>
      </c>
      <c r="S2395" s="63" t="str">
        <f>VLOOKUP(R2395,SA!$B$3:$C$11,2,1)</f>
        <v>0-25</v>
      </c>
      <c r="T2395" s="38" t="s">
        <v>97</v>
      </c>
      <c r="U2395" s="24" t="s">
        <v>5745</v>
      </c>
      <c r="V2395" s="24">
        <v>500000</v>
      </c>
      <c r="W2395" s="39">
        <f t="shared" si="675"/>
        <v>0</v>
      </c>
      <c r="X2395" s="29">
        <f t="shared" si="676"/>
        <v>0</v>
      </c>
      <c r="Y2395" s="40">
        <f t="shared" si="677"/>
        <v>365</v>
      </c>
      <c r="Z2395" s="38">
        <f t="shared" si="678"/>
        <v>46081</v>
      </c>
      <c r="AA2395" s="41">
        <f t="shared" si="679"/>
        <v>181</v>
      </c>
      <c r="AB2395" s="24" t="s">
        <v>113</v>
      </c>
      <c r="AC2395" s="41">
        <f t="shared" si="680"/>
        <v>4448.2106000000003</v>
      </c>
      <c r="AD2395" s="41">
        <v>1</v>
      </c>
      <c r="AE2395" s="72">
        <f>INDEX(SA!$C$2:$G$11,MATCH(Details!S2395,SA!$C$2:$C$11,0),MATCH(Details!V2395,SA!$C$2:$G$2,0))*Y2395/(F2395-E2395+1)</f>
        <v>3769.67</v>
      </c>
      <c r="AF2395" s="41">
        <f t="shared" si="681"/>
        <v>0</v>
      </c>
      <c r="AG2395" s="41">
        <f t="shared" si="682"/>
        <v>0</v>
      </c>
      <c r="AH2395" s="41">
        <f t="shared" si="683"/>
        <v>678.54060000000004</v>
      </c>
      <c r="AI2395" s="60">
        <f t="shared" si="684"/>
        <v>150.7868</v>
      </c>
      <c r="AJ2395" s="60">
        <f t="shared" si="685"/>
        <v>848.17574999999999</v>
      </c>
      <c r="AK2395" s="60">
        <f t="shared" si="686"/>
        <v>1869.3432054794521</v>
      </c>
      <c r="AL2395" s="60">
        <f t="shared" si="687"/>
        <v>1373.9672560273973</v>
      </c>
      <c r="AM2395" s="41">
        <f t="shared" si="688"/>
        <v>1396.7401939726028</v>
      </c>
      <c r="AN2395" s="42">
        <f t="shared" si="689"/>
        <v>45715</v>
      </c>
      <c r="AO2395" s="43">
        <f t="shared" si="690"/>
        <v>3769.67</v>
      </c>
    </row>
    <row r="2396" spans="1:41" s="24" customFormat="1" ht="15.75" customHeight="1" x14ac:dyDescent="0.35">
      <c r="A2396" s="36" t="s">
        <v>27</v>
      </c>
      <c r="B2396" s="36">
        <v>202509</v>
      </c>
      <c r="C2396" s="24" t="s">
        <v>736</v>
      </c>
      <c r="D2396" s="24" t="s">
        <v>119</v>
      </c>
      <c r="E2396" s="62">
        <v>45901</v>
      </c>
      <c r="F2396" s="62">
        <v>46265</v>
      </c>
      <c r="G2396" s="37" t="s">
        <v>2556</v>
      </c>
      <c r="H2396" s="36">
        <v>652588</v>
      </c>
      <c r="I2396" s="63">
        <v>31260</v>
      </c>
      <c r="J2396" s="24" t="s">
        <v>5301</v>
      </c>
      <c r="K2396" s="63">
        <f t="shared" si="673"/>
        <v>45901</v>
      </c>
      <c r="L2396" s="55">
        <f t="shared" si="674"/>
        <v>0.04</v>
      </c>
      <c r="M2396" s="76">
        <v>0.22500000000000001</v>
      </c>
      <c r="N2396" s="62">
        <v>45901</v>
      </c>
      <c r="O2396" s="62">
        <v>46265</v>
      </c>
      <c r="P2396" s="63"/>
      <c r="Q2396" s="63"/>
      <c r="R2396" s="78">
        <v>40</v>
      </c>
      <c r="S2396" s="63" t="str">
        <f>VLOOKUP(R2396,SA!$B$3:$C$11,2,1)</f>
        <v>36-45</v>
      </c>
      <c r="T2396" s="38" t="s">
        <v>97</v>
      </c>
      <c r="U2396" s="24" t="s">
        <v>5743</v>
      </c>
      <c r="V2396" s="24">
        <v>500000</v>
      </c>
      <c r="W2396" s="39">
        <f t="shared" si="675"/>
        <v>0</v>
      </c>
      <c r="X2396" s="29">
        <f t="shared" si="676"/>
        <v>0</v>
      </c>
      <c r="Y2396" s="40">
        <f t="shared" si="677"/>
        <v>365</v>
      </c>
      <c r="Z2396" s="38">
        <f t="shared" si="678"/>
        <v>46081</v>
      </c>
      <c r="AA2396" s="41">
        <f t="shared" si="679"/>
        <v>181</v>
      </c>
      <c r="AB2396" s="24" t="s">
        <v>113</v>
      </c>
      <c r="AC2396" s="41">
        <f t="shared" si="680"/>
        <v>6046.1902</v>
      </c>
      <c r="AD2396" s="41">
        <v>1</v>
      </c>
      <c r="AE2396" s="72">
        <f>INDEX(SA!$C$2:$G$11,MATCH(Details!S2396,SA!$C$2:$C$11,0),MATCH(Details!V2396,SA!$C$2:$G$2,0))*Y2396/(F2396-E2396+1)</f>
        <v>5123.8900000000003</v>
      </c>
      <c r="AF2396" s="41">
        <f t="shared" si="681"/>
        <v>0</v>
      </c>
      <c r="AG2396" s="41">
        <f t="shared" si="682"/>
        <v>0</v>
      </c>
      <c r="AH2396" s="41">
        <f t="shared" si="683"/>
        <v>922.30020000000002</v>
      </c>
      <c r="AI2396" s="60">
        <f t="shared" si="684"/>
        <v>204.9556</v>
      </c>
      <c r="AJ2396" s="60">
        <f t="shared" si="685"/>
        <v>1152.8752500000001</v>
      </c>
      <c r="AK2396" s="60">
        <f t="shared" si="686"/>
        <v>2540.8879178082193</v>
      </c>
      <c r="AL2396" s="60">
        <f t="shared" si="687"/>
        <v>1867.5526195890411</v>
      </c>
      <c r="AM2396" s="41">
        <f t="shared" si="688"/>
        <v>1898.5065304109589</v>
      </c>
      <c r="AN2396" s="42">
        <f t="shared" si="689"/>
        <v>45715</v>
      </c>
      <c r="AO2396" s="43">
        <f t="shared" si="690"/>
        <v>5123.8900000000003</v>
      </c>
    </row>
    <row r="2397" spans="1:41" s="24" customFormat="1" ht="15.75" customHeight="1" x14ac:dyDescent="0.35">
      <c r="A2397" s="36" t="s">
        <v>27</v>
      </c>
      <c r="B2397" s="36">
        <v>202509</v>
      </c>
      <c r="C2397" s="24" t="s">
        <v>736</v>
      </c>
      <c r="D2397" s="24" t="s">
        <v>119</v>
      </c>
      <c r="E2397" s="62">
        <v>45901</v>
      </c>
      <c r="F2397" s="62">
        <v>46265</v>
      </c>
      <c r="G2397" s="37" t="s">
        <v>2557</v>
      </c>
      <c r="H2397" s="36">
        <v>652588</v>
      </c>
      <c r="I2397" s="63">
        <v>24484</v>
      </c>
      <c r="J2397" s="24" t="s">
        <v>5302</v>
      </c>
      <c r="K2397" s="63">
        <f t="shared" si="673"/>
        <v>45901</v>
      </c>
      <c r="L2397" s="55">
        <f t="shared" si="674"/>
        <v>0.04</v>
      </c>
      <c r="M2397" s="76">
        <v>0.22500000000000001</v>
      </c>
      <c r="N2397" s="62">
        <v>45901</v>
      </c>
      <c r="O2397" s="62">
        <v>46265</v>
      </c>
      <c r="P2397" s="63"/>
      <c r="Q2397" s="63"/>
      <c r="R2397" s="78">
        <v>58</v>
      </c>
      <c r="S2397" s="63" t="str">
        <f>VLOOKUP(R2397,SA!$B$3:$C$11,2,1)</f>
        <v>56-65</v>
      </c>
      <c r="T2397" s="38" t="s">
        <v>98</v>
      </c>
      <c r="U2397" s="24" t="s">
        <v>5747</v>
      </c>
      <c r="V2397" s="24">
        <v>500000</v>
      </c>
      <c r="W2397" s="39">
        <f t="shared" si="675"/>
        <v>0</v>
      </c>
      <c r="X2397" s="29">
        <f t="shared" si="676"/>
        <v>0</v>
      </c>
      <c r="Y2397" s="40">
        <f t="shared" si="677"/>
        <v>365</v>
      </c>
      <c r="Z2397" s="38">
        <f t="shared" si="678"/>
        <v>46081</v>
      </c>
      <c r="AA2397" s="41">
        <f t="shared" si="679"/>
        <v>181</v>
      </c>
      <c r="AB2397" s="24" t="s">
        <v>113</v>
      </c>
      <c r="AC2397" s="41">
        <f t="shared" si="680"/>
        <v>13100.714</v>
      </c>
      <c r="AD2397" s="41">
        <v>1</v>
      </c>
      <c r="AE2397" s="72">
        <f>INDEX(SA!$C$2:$G$11,MATCH(Details!S2397,SA!$C$2:$C$11,0),MATCH(Details!V2397,SA!$C$2:$G$2,0))*Y2397/(F2397-E2397+1)</f>
        <v>11102.3</v>
      </c>
      <c r="AF2397" s="41">
        <f t="shared" si="681"/>
        <v>0</v>
      </c>
      <c r="AG2397" s="41">
        <f t="shared" si="682"/>
        <v>0</v>
      </c>
      <c r="AH2397" s="41">
        <f t="shared" si="683"/>
        <v>1998.4139999999998</v>
      </c>
      <c r="AI2397" s="60">
        <f t="shared" si="684"/>
        <v>444.09199999999998</v>
      </c>
      <c r="AJ2397" s="60">
        <f t="shared" si="685"/>
        <v>2498.0174999999999</v>
      </c>
      <c r="AK2397" s="60">
        <f t="shared" si="686"/>
        <v>5505.5241095890406</v>
      </c>
      <c r="AL2397" s="60">
        <f t="shared" si="687"/>
        <v>4046.5602205479449</v>
      </c>
      <c r="AM2397" s="41">
        <f t="shared" si="688"/>
        <v>4113.6302794520543</v>
      </c>
      <c r="AN2397" s="42">
        <f t="shared" si="689"/>
        <v>45715</v>
      </c>
      <c r="AO2397" s="43">
        <f t="shared" si="690"/>
        <v>11102.3</v>
      </c>
    </row>
    <row r="2398" spans="1:41" s="24" customFormat="1" ht="15.75" customHeight="1" x14ac:dyDescent="0.35">
      <c r="A2398" s="36" t="s">
        <v>27</v>
      </c>
      <c r="B2398" s="36">
        <v>202509</v>
      </c>
      <c r="C2398" s="24" t="s">
        <v>736</v>
      </c>
      <c r="D2398" s="24" t="s">
        <v>119</v>
      </c>
      <c r="E2398" s="62">
        <v>45901</v>
      </c>
      <c r="F2398" s="62">
        <v>46265</v>
      </c>
      <c r="G2398" s="37" t="s">
        <v>2558</v>
      </c>
      <c r="H2398" s="36">
        <v>652588</v>
      </c>
      <c r="I2398" s="63">
        <v>22562</v>
      </c>
      <c r="J2398" s="24" t="s">
        <v>5303</v>
      </c>
      <c r="K2398" s="63">
        <f t="shared" si="673"/>
        <v>45901</v>
      </c>
      <c r="L2398" s="55">
        <f t="shared" si="674"/>
        <v>0.04</v>
      </c>
      <c r="M2398" s="76">
        <v>0.22500000000000001</v>
      </c>
      <c r="N2398" s="62">
        <v>45901</v>
      </c>
      <c r="O2398" s="62">
        <v>46265</v>
      </c>
      <c r="P2398" s="63"/>
      <c r="Q2398" s="63"/>
      <c r="R2398" s="78">
        <v>63</v>
      </c>
      <c r="S2398" s="63" t="str">
        <f>VLOOKUP(R2398,SA!$B$3:$C$11,2,1)</f>
        <v>56-65</v>
      </c>
      <c r="T2398" s="38" t="s">
        <v>97</v>
      </c>
      <c r="U2398" s="24" t="s">
        <v>5744</v>
      </c>
      <c r="V2398" s="24">
        <v>500000</v>
      </c>
      <c r="W2398" s="39">
        <f t="shared" si="675"/>
        <v>0</v>
      </c>
      <c r="X2398" s="29">
        <f t="shared" si="676"/>
        <v>0</v>
      </c>
      <c r="Y2398" s="40">
        <f t="shared" si="677"/>
        <v>365</v>
      </c>
      <c r="Z2398" s="38">
        <f t="shared" si="678"/>
        <v>46081</v>
      </c>
      <c r="AA2398" s="41">
        <f t="shared" si="679"/>
        <v>181</v>
      </c>
      <c r="AB2398" s="24" t="s">
        <v>113</v>
      </c>
      <c r="AC2398" s="41">
        <f t="shared" si="680"/>
        <v>13100.714</v>
      </c>
      <c r="AD2398" s="41">
        <v>1</v>
      </c>
      <c r="AE2398" s="72">
        <f>INDEX(SA!$C$2:$G$11,MATCH(Details!S2398,SA!$C$2:$C$11,0),MATCH(Details!V2398,SA!$C$2:$G$2,0))*Y2398/(F2398-E2398+1)</f>
        <v>11102.3</v>
      </c>
      <c r="AF2398" s="41">
        <f t="shared" si="681"/>
        <v>0</v>
      </c>
      <c r="AG2398" s="41">
        <f t="shared" si="682"/>
        <v>0</v>
      </c>
      <c r="AH2398" s="41">
        <f t="shared" si="683"/>
        <v>1998.4139999999998</v>
      </c>
      <c r="AI2398" s="60">
        <f t="shared" si="684"/>
        <v>444.09199999999998</v>
      </c>
      <c r="AJ2398" s="60">
        <f t="shared" si="685"/>
        <v>2498.0174999999999</v>
      </c>
      <c r="AK2398" s="60">
        <f t="shared" si="686"/>
        <v>5505.5241095890406</v>
      </c>
      <c r="AL2398" s="60">
        <f t="shared" si="687"/>
        <v>4046.5602205479449</v>
      </c>
      <c r="AM2398" s="41">
        <f t="shared" si="688"/>
        <v>4113.6302794520543</v>
      </c>
      <c r="AN2398" s="42">
        <f t="shared" si="689"/>
        <v>45715</v>
      </c>
      <c r="AO2398" s="43">
        <f t="shared" si="690"/>
        <v>11102.3</v>
      </c>
    </row>
    <row r="2399" spans="1:41" s="24" customFormat="1" ht="15.75" customHeight="1" x14ac:dyDescent="0.35">
      <c r="A2399" s="36" t="s">
        <v>27</v>
      </c>
      <c r="B2399" s="36">
        <v>202509</v>
      </c>
      <c r="C2399" s="24" t="s">
        <v>736</v>
      </c>
      <c r="D2399" s="24" t="s">
        <v>119</v>
      </c>
      <c r="E2399" s="62">
        <v>45901</v>
      </c>
      <c r="F2399" s="62">
        <v>46265</v>
      </c>
      <c r="G2399" s="37" t="s">
        <v>682</v>
      </c>
      <c r="H2399" s="36">
        <v>652588</v>
      </c>
      <c r="I2399" s="63">
        <v>32135</v>
      </c>
      <c r="J2399" s="24" t="s">
        <v>5304</v>
      </c>
      <c r="K2399" s="63">
        <f t="shared" si="673"/>
        <v>45901</v>
      </c>
      <c r="L2399" s="55">
        <f t="shared" si="674"/>
        <v>0.04</v>
      </c>
      <c r="M2399" s="76">
        <v>0.22500000000000001</v>
      </c>
      <c r="N2399" s="62">
        <v>45901</v>
      </c>
      <c r="O2399" s="62">
        <v>46265</v>
      </c>
      <c r="P2399" s="63"/>
      <c r="Q2399" s="63"/>
      <c r="R2399" s="78">
        <v>37</v>
      </c>
      <c r="S2399" s="63" t="str">
        <f>VLOOKUP(R2399,SA!$B$3:$C$11,2,1)</f>
        <v>36-45</v>
      </c>
      <c r="T2399" s="38" t="s">
        <v>98</v>
      </c>
      <c r="U2399" s="24" t="s">
        <v>56</v>
      </c>
      <c r="V2399" s="24">
        <v>500000</v>
      </c>
      <c r="W2399" s="39">
        <f t="shared" si="675"/>
        <v>500000</v>
      </c>
      <c r="X2399" s="29">
        <f t="shared" si="676"/>
        <v>1</v>
      </c>
      <c r="Y2399" s="40">
        <f t="shared" si="677"/>
        <v>365</v>
      </c>
      <c r="Z2399" s="38">
        <f t="shared" si="678"/>
        <v>46081</v>
      </c>
      <c r="AA2399" s="41">
        <f t="shared" si="679"/>
        <v>181</v>
      </c>
      <c r="AB2399" s="24" t="s">
        <v>113</v>
      </c>
      <c r="AC2399" s="41">
        <f t="shared" si="680"/>
        <v>6046.1902</v>
      </c>
      <c r="AD2399" s="41">
        <v>1</v>
      </c>
      <c r="AE2399" s="72">
        <f>INDEX(SA!$C$2:$G$11,MATCH(Details!S2399,SA!$C$2:$C$11,0),MATCH(Details!V2399,SA!$C$2:$G$2,0))*Y2399/(F2399-E2399+1)</f>
        <v>5123.8900000000003</v>
      </c>
      <c r="AF2399" s="41">
        <f t="shared" si="681"/>
        <v>0</v>
      </c>
      <c r="AG2399" s="41">
        <f t="shared" si="682"/>
        <v>0</v>
      </c>
      <c r="AH2399" s="41">
        <f t="shared" si="683"/>
        <v>922.30020000000002</v>
      </c>
      <c r="AI2399" s="60">
        <f t="shared" si="684"/>
        <v>204.9556</v>
      </c>
      <c r="AJ2399" s="60">
        <f t="shared" si="685"/>
        <v>1152.8752500000001</v>
      </c>
      <c r="AK2399" s="60">
        <f t="shared" si="686"/>
        <v>2540.8879178082193</v>
      </c>
      <c r="AL2399" s="60">
        <f t="shared" si="687"/>
        <v>1867.5526195890411</v>
      </c>
      <c r="AM2399" s="41">
        <f t="shared" si="688"/>
        <v>1898.5065304109589</v>
      </c>
      <c r="AN2399" s="42">
        <f t="shared" si="689"/>
        <v>45715</v>
      </c>
      <c r="AO2399" s="43">
        <f t="shared" si="690"/>
        <v>5123.8900000000003</v>
      </c>
    </row>
    <row r="2400" spans="1:41" s="24" customFormat="1" ht="15.75" customHeight="1" x14ac:dyDescent="0.35">
      <c r="A2400" s="36" t="s">
        <v>27</v>
      </c>
      <c r="B2400" s="36">
        <v>202509</v>
      </c>
      <c r="C2400" s="24" t="s">
        <v>736</v>
      </c>
      <c r="D2400" s="24" t="s">
        <v>119</v>
      </c>
      <c r="E2400" s="62">
        <v>45901</v>
      </c>
      <c r="F2400" s="62">
        <v>46265</v>
      </c>
      <c r="G2400" s="37" t="s">
        <v>704</v>
      </c>
      <c r="H2400" s="36">
        <v>652589</v>
      </c>
      <c r="I2400" s="63">
        <v>36968</v>
      </c>
      <c r="J2400" s="24" t="s">
        <v>5305</v>
      </c>
      <c r="K2400" s="63">
        <f t="shared" si="673"/>
        <v>45901</v>
      </c>
      <c r="L2400" s="55">
        <f t="shared" si="674"/>
        <v>0.04</v>
      </c>
      <c r="M2400" s="76">
        <v>0.22500000000000001</v>
      </c>
      <c r="N2400" s="62">
        <v>45901</v>
      </c>
      <c r="O2400" s="62">
        <v>46265</v>
      </c>
      <c r="P2400" s="63"/>
      <c r="Q2400" s="63"/>
      <c r="R2400" s="78">
        <v>24</v>
      </c>
      <c r="S2400" s="63" t="str">
        <f>VLOOKUP(R2400,SA!$B$3:$C$11,2,1)</f>
        <v>0-25</v>
      </c>
      <c r="T2400" s="38" t="s">
        <v>98</v>
      </c>
      <c r="U2400" s="24" t="s">
        <v>56</v>
      </c>
      <c r="V2400" s="24">
        <v>400000</v>
      </c>
      <c r="W2400" s="39">
        <f t="shared" si="675"/>
        <v>400000</v>
      </c>
      <c r="X2400" s="29">
        <f t="shared" si="676"/>
        <v>1</v>
      </c>
      <c r="Y2400" s="40">
        <f t="shared" si="677"/>
        <v>365</v>
      </c>
      <c r="Z2400" s="38">
        <f t="shared" si="678"/>
        <v>46081</v>
      </c>
      <c r="AA2400" s="41">
        <f t="shared" si="679"/>
        <v>181</v>
      </c>
      <c r="AB2400" s="24" t="s">
        <v>113</v>
      </c>
      <c r="AC2400" s="41">
        <f t="shared" si="680"/>
        <v>4043.8364000000001</v>
      </c>
      <c r="AD2400" s="41">
        <v>1</v>
      </c>
      <c r="AE2400" s="72">
        <f>INDEX(SA!$C$2:$G$11,MATCH(Details!S2400,SA!$C$2:$C$11,0),MATCH(Details!V2400,SA!$C$2:$G$2,0))*Y2400/(F2400-E2400+1)</f>
        <v>3426.98</v>
      </c>
      <c r="AF2400" s="41">
        <f t="shared" si="681"/>
        <v>0</v>
      </c>
      <c r="AG2400" s="41">
        <f t="shared" si="682"/>
        <v>0</v>
      </c>
      <c r="AH2400" s="41">
        <f t="shared" si="683"/>
        <v>616.85640000000001</v>
      </c>
      <c r="AI2400" s="60">
        <f t="shared" si="684"/>
        <v>137.07920000000001</v>
      </c>
      <c r="AJ2400" s="60">
        <f t="shared" si="685"/>
        <v>771.07050000000004</v>
      </c>
      <c r="AK2400" s="60">
        <f t="shared" si="686"/>
        <v>1699.4065205479453</v>
      </c>
      <c r="AL2400" s="60">
        <f t="shared" si="687"/>
        <v>1249.0637926027398</v>
      </c>
      <c r="AM2400" s="41">
        <f t="shared" si="688"/>
        <v>1269.7665073972601</v>
      </c>
      <c r="AN2400" s="42">
        <f t="shared" si="689"/>
        <v>45715</v>
      </c>
      <c r="AO2400" s="43">
        <f t="shared" si="690"/>
        <v>3426.98</v>
      </c>
    </row>
    <row r="2401" spans="1:41" s="24" customFormat="1" ht="15.75" customHeight="1" x14ac:dyDescent="0.35">
      <c r="A2401" s="36" t="s">
        <v>27</v>
      </c>
      <c r="B2401" s="36">
        <v>202509</v>
      </c>
      <c r="C2401" s="24" t="s">
        <v>736</v>
      </c>
      <c r="D2401" s="24" t="s">
        <v>119</v>
      </c>
      <c r="E2401" s="62">
        <v>45901</v>
      </c>
      <c r="F2401" s="62">
        <v>46265</v>
      </c>
      <c r="G2401" s="37" t="s">
        <v>2559</v>
      </c>
      <c r="H2401" s="36">
        <v>652589</v>
      </c>
      <c r="I2401" s="63">
        <v>24057</v>
      </c>
      <c r="J2401" s="24" t="s">
        <v>5306</v>
      </c>
      <c r="K2401" s="63">
        <f t="shared" si="673"/>
        <v>45901</v>
      </c>
      <c r="L2401" s="55">
        <f t="shared" si="674"/>
        <v>0.04</v>
      </c>
      <c r="M2401" s="76">
        <v>0.22500000000000001</v>
      </c>
      <c r="N2401" s="62">
        <v>45901</v>
      </c>
      <c r="O2401" s="62">
        <v>46265</v>
      </c>
      <c r="P2401" s="63"/>
      <c r="Q2401" s="63"/>
      <c r="R2401" s="78">
        <v>59</v>
      </c>
      <c r="S2401" s="63" t="str">
        <f>VLOOKUP(R2401,SA!$B$3:$C$11,2,1)</f>
        <v>56-65</v>
      </c>
      <c r="T2401" s="38" t="s">
        <v>97</v>
      </c>
      <c r="U2401" s="24" t="s">
        <v>5744</v>
      </c>
      <c r="V2401" s="24">
        <v>400000</v>
      </c>
      <c r="W2401" s="39">
        <f t="shared" si="675"/>
        <v>0</v>
      </c>
      <c r="X2401" s="29">
        <f t="shared" si="676"/>
        <v>0</v>
      </c>
      <c r="Y2401" s="40">
        <f t="shared" si="677"/>
        <v>365</v>
      </c>
      <c r="Z2401" s="38">
        <f t="shared" si="678"/>
        <v>46081</v>
      </c>
      <c r="AA2401" s="41">
        <f t="shared" si="679"/>
        <v>181</v>
      </c>
      <c r="AB2401" s="24" t="s">
        <v>113</v>
      </c>
      <c r="AC2401" s="41">
        <f t="shared" si="680"/>
        <v>11909.7282</v>
      </c>
      <c r="AD2401" s="41">
        <v>1</v>
      </c>
      <c r="AE2401" s="72">
        <f>INDEX(SA!$C$2:$G$11,MATCH(Details!S2401,SA!$C$2:$C$11,0),MATCH(Details!V2401,SA!$C$2:$G$2,0))*Y2401/(F2401-E2401+1)</f>
        <v>10092.99</v>
      </c>
      <c r="AF2401" s="41">
        <f t="shared" si="681"/>
        <v>0</v>
      </c>
      <c r="AG2401" s="41">
        <f t="shared" si="682"/>
        <v>0</v>
      </c>
      <c r="AH2401" s="41">
        <f t="shared" si="683"/>
        <v>1816.7382</v>
      </c>
      <c r="AI2401" s="60">
        <f t="shared" si="684"/>
        <v>403.71960000000001</v>
      </c>
      <c r="AJ2401" s="60">
        <f t="shared" si="685"/>
        <v>2270.9227500000002</v>
      </c>
      <c r="AK2401" s="60">
        <f t="shared" si="686"/>
        <v>5005.0169589041097</v>
      </c>
      <c r="AL2401" s="60">
        <f t="shared" si="687"/>
        <v>3678.6874647945206</v>
      </c>
      <c r="AM2401" s="41">
        <f t="shared" si="688"/>
        <v>3739.6601852054787</v>
      </c>
      <c r="AN2401" s="42">
        <f t="shared" si="689"/>
        <v>45715</v>
      </c>
      <c r="AO2401" s="43">
        <f t="shared" si="690"/>
        <v>10092.99</v>
      </c>
    </row>
    <row r="2402" spans="1:41" s="24" customFormat="1" ht="15.75" customHeight="1" x14ac:dyDescent="0.35">
      <c r="A2402" s="36" t="s">
        <v>27</v>
      </c>
      <c r="B2402" s="36">
        <v>202509</v>
      </c>
      <c r="C2402" s="24" t="s">
        <v>736</v>
      </c>
      <c r="D2402" s="24" t="s">
        <v>119</v>
      </c>
      <c r="E2402" s="62">
        <v>45901</v>
      </c>
      <c r="F2402" s="62">
        <v>46265</v>
      </c>
      <c r="G2402" s="37" t="s">
        <v>2560</v>
      </c>
      <c r="H2402" s="36">
        <v>652589</v>
      </c>
      <c r="I2402" s="63">
        <v>26183</v>
      </c>
      <c r="J2402" s="24" t="s">
        <v>5307</v>
      </c>
      <c r="K2402" s="63">
        <f t="shared" si="673"/>
        <v>45901</v>
      </c>
      <c r="L2402" s="55">
        <f t="shared" si="674"/>
        <v>0.04</v>
      </c>
      <c r="M2402" s="76">
        <v>0.22500000000000001</v>
      </c>
      <c r="N2402" s="62">
        <v>45901</v>
      </c>
      <c r="O2402" s="62">
        <v>46265</v>
      </c>
      <c r="P2402" s="63"/>
      <c r="Q2402" s="63"/>
      <c r="R2402" s="78">
        <v>53</v>
      </c>
      <c r="S2402" s="63" t="str">
        <f>VLOOKUP(R2402,SA!$B$3:$C$11,2,1)</f>
        <v>46-55</v>
      </c>
      <c r="T2402" s="38" t="s">
        <v>98</v>
      </c>
      <c r="U2402" s="24" t="s">
        <v>5747</v>
      </c>
      <c r="V2402" s="24">
        <v>400000</v>
      </c>
      <c r="W2402" s="39">
        <f t="shared" si="675"/>
        <v>0</v>
      </c>
      <c r="X2402" s="29">
        <f t="shared" si="676"/>
        <v>0</v>
      </c>
      <c r="Y2402" s="40">
        <f t="shared" si="677"/>
        <v>365</v>
      </c>
      <c r="Z2402" s="38">
        <f t="shared" si="678"/>
        <v>46081</v>
      </c>
      <c r="AA2402" s="41">
        <f t="shared" si="679"/>
        <v>181</v>
      </c>
      <c r="AB2402" s="24" t="s">
        <v>113</v>
      </c>
      <c r="AC2402" s="41">
        <f t="shared" si="680"/>
        <v>8108.2165999999997</v>
      </c>
      <c r="AD2402" s="41">
        <v>1</v>
      </c>
      <c r="AE2402" s="72">
        <f>INDEX(SA!$C$2:$G$11,MATCH(Details!S2402,SA!$C$2:$C$11,0),MATCH(Details!V2402,SA!$C$2:$G$2,0))*Y2402/(F2402-E2402+1)</f>
        <v>6871.37</v>
      </c>
      <c r="AF2402" s="41">
        <f t="shared" si="681"/>
        <v>0</v>
      </c>
      <c r="AG2402" s="41">
        <f t="shared" si="682"/>
        <v>0</v>
      </c>
      <c r="AH2402" s="41">
        <f t="shared" si="683"/>
        <v>1236.8465999999999</v>
      </c>
      <c r="AI2402" s="60">
        <f t="shared" si="684"/>
        <v>274.85480000000001</v>
      </c>
      <c r="AJ2402" s="60">
        <f t="shared" si="685"/>
        <v>1546.05825</v>
      </c>
      <c r="AK2402" s="60">
        <f t="shared" si="686"/>
        <v>3407.446493150685</v>
      </c>
      <c r="AL2402" s="60">
        <f t="shared" si="687"/>
        <v>2504.4731724657536</v>
      </c>
      <c r="AM2402" s="41">
        <f t="shared" si="688"/>
        <v>2545.9837775342462</v>
      </c>
      <c r="AN2402" s="42">
        <f t="shared" si="689"/>
        <v>45715</v>
      </c>
      <c r="AO2402" s="43">
        <f t="shared" si="690"/>
        <v>6871.37</v>
      </c>
    </row>
    <row r="2403" spans="1:41" s="24" customFormat="1" ht="15.75" customHeight="1" x14ac:dyDescent="0.35">
      <c r="A2403" s="36" t="s">
        <v>27</v>
      </c>
      <c r="B2403" s="36">
        <v>202509</v>
      </c>
      <c r="C2403" s="24" t="s">
        <v>736</v>
      </c>
      <c r="D2403" s="24" t="s">
        <v>119</v>
      </c>
      <c r="E2403" s="62">
        <v>45901</v>
      </c>
      <c r="F2403" s="62">
        <v>46265</v>
      </c>
      <c r="G2403" s="37" t="s">
        <v>2561</v>
      </c>
      <c r="H2403" s="36">
        <v>652590</v>
      </c>
      <c r="I2403" s="63">
        <v>19855</v>
      </c>
      <c r="J2403" s="24" t="s">
        <v>5308</v>
      </c>
      <c r="K2403" s="63">
        <f t="shared" si="673"/>
        <v>45901</v>
      </c>
      <c r="L2403" s="55">
        <f t="shared" si="674"/>
        <v>0.04</v>
      </c>
      <c r="M2403" s="76">
        <v>0.22500000000000001</v>
      </c>
      <c r="N2403" s="62">
        <v>45901</v>
      </c>
      <c r="O2403" s="62">
        <v>46265</v>
      </c>
      <c r="P2403" s="63"/>
      <c r="Q2403" s="63"/>
      <c r="R2403" s="78">
        <v>71</v>
      </c>
      <c r="S2403" s="63" t="str">
        <f>VLOOKUP(R2403,SA!$B$3:$C$11,2,1)</f>
        <v>71-75</v>
      </c>
      <c r="T2403" s="38" t="s">
        <v>97</v>
      </c>
      <c r="U2403" s="24" t="s">
        <v>5744</v>
      </c>
      <c r="V2403" s="24">
        <v>500000</v>
      </c>
      <c r="W2403" s="39">
        <f t="shared" si="675"/>
        <v>0</v>
      </c>
      <c r="X2403" s="29">
        <f t="shared" si="676"/>
        <v>0</v>
      </c>
      <c r="Y2403" s="40">
        <f t="shared" si="677"/>
        <v>365</v>
      </c>
      <c r="Z2403" s="38">
        <f t="shared" si="678"/>
        <v>46081</v>
      </c>
      <c r="AA2403" s="41">
        <f t="shared" si="679"/>
        <v>181</v>
      </c>
      <c r="AB2403" s="24" t="s">
        <v>113</v>
      </c>
      <c r="AC2403" s="41">
        <f t="shared" si="680"/>
        <v>23735.924199999998</v>
      </c>
      <c r="AD2403" s="41">
        <v>1</v>
      </c>
      <c r="AE2403" s="72">
        <f>INDEX(SA!$C$2:$G$11,MATCH(Details!S2403,SA!$C$2:$C$11,0),MATCH(Details!V2403,SA!$C$2:$G$2,0))*Y2403/(F2403-E2403+1)</f>
        <v>20115.189999999999</v>
      </c>
      <c r="AF2403" s="41">
        <f t="shared" si="681"/>
        <v>0</v>
      </c>
      <c r="AG2403" s="41">
        <f t="shared" si="682"/>
        <v>0</v>
      </c>
      <c r="AH2403" s="41">
        <f t="shared" si="683"/>
        <v>3620.7341999999994</v>
      </c>
      <c r="AI2403" s="60">
        <f t="shared" si="684"/>
        <v>804.60759999999993</v>
      </c>
      <c r="AJ2403" s="60">
        <f t="shared" si="685"/>
        <v>4525.9177499999996</v>
      </c>
      <c r="AK2403" s="60">
        <f t="shared" si="686"/>
        <v>9974.9298356164381</v>
      </c>
      <c r="AL2403" s="60">
        <f t="shared" si="687"/>
        <v>7331.5734291780818</v>
      </c>
      <c r="AM2403" s="41">
        <f t="shared" si="688"/>
        <v>7453.091220821917</v>
      </c>
      <c r="AN2403" s="42">
        <f t="shared" si="689"/>
        <v>45715</v>
      </c>
      <c r="AO2403" s="43">
        <f t="shared" si="690"/>
        <v>20115.189999999999</v>
      </c>
    </row>
    <row r="2404" spans="1:41" s="24" customFormat="1" ht="15.75" customHeight="1" x14ac:dyDescent="0.35">
      <c r="A2404" s="36" t="s">
        <v>27</v>
      </c>
      <c r="B2404" s="36">
        <v>202509</v>
      </c>
      <c r="C2404" s="24" t="s">
        <v>736</v>
      </c>
      <c r="D2404" s="24" t="s">
        <v>119</v>
      </c>
      <c r="E2404" s="62">
        <v>45901</v>
      </c>
      <c r="F2404" s="62">
        <v>46265</v>
      </c>
      <c r="G2404" s="37" t="s">
        <v>2562</v>
      </c>
      <c r="H2404" s="36">
        <v>652590</v>
      </c>
      <c r="I2404" s="63">
        <v>22152</v>
      </c>
      <c r="J2404" s="24" t="s">
        <v>5309</v>
      </c>
      <c r="K2404" s="63">
        <f t="shared" si="673"/>
        <v>45901</v>
      </c>
      <c r="L2404" s="55">
        <f t="shared" si="674"/>
        <v>0.04</v>
      </c>
      <c r="M2404" s="76">
        <v>0.22500000000000001</v>
      </c>
      <c r="N2404" s="62">
        <v>45901</v>
      </c>
      <c r="O2404" s="62">
        <v>46265</v>
      </c>
      <c r="P2404" s="63"/>
      <c r="Q2404" s="63"/>
      <c r="R2404" s="78">
        <v>65</v>
      </c>
      <c r="S2404" s="63" t="str">
        <f>VLOOKUP(R2404,SA!$B$3:$C$11,2,1)</f>
        <v>56-65</v>
      </c>
      <c r="T2404" s="38" t="s">
        <v>98</v>
      </c>
      <c r="U2404" s="24" t="s">
        <v>5747</v>
      </c>
      <c r="V2404" s="24">
        <v>500000</v>
      </c>
      <c r="W2404" s="39">
        <f t="shared" si="675"/>
        <v>0</v>
      </c>
      <c r="X2404" s="29">
        <f t="shared" si="676"/>
        <v>0</v>
      </c>
      <c r="Y2404" s="40">
        <f t="shared" si="677"/>
        <v>365</v>
      </c>
      <c r="Z2404" s="38">
        <f t="shared" si="678"/>
        <v>46081</v>
      </c>
      <c r="AA2404" s="41">
        <f t="shared" si="679"/>
        <v>181</v>
      </c>
      <c r="AB2404" s="24" t="s">
        <v>113</v>
      </c>
      <c r="AC2404" s="41">
        <f t="shared" si="680"/>
        <v>13100.714</v>
      </c>
      <c r="AD2404" s="41">
        <v>1</v>
      </c>
      <c r="AE2404" s="72">
        <f>INDEX(SA!$C$2:$G$11,MATCH(Details!S2404,SA!$C$2:$C$11,0),MATCH(Details!V2404,SA!$C$2:$G$2,0))*Y2404/(F2404-E2404+1)</f>
        <v>11102.3</v>
      </c>
      <c r="AF2404" s="41">
        <f t="shared" si="681"/>
        <v>0</v>
      </c>
      <c r="AG2404" s="41">
        <f t="shared" si="682"/>
        <v>0</v>
      </c>
      <c r="AH2404" s="41">
        <f t="shared" si="683"/>
        <v>1998.4139999999998</v>
      </c>
      <c r="AI2404" s="60">
        <f t="shared" si="684"/>
        <v>444.09199999999998</v>
      </c>
      <c r="AJ2404" s="60">
        <f t="shared" si="685"/>
        <v>2498.0174999999999</v>
      </c>
      <c r="AK2404" s="60">
        <f t="shared" si="686"/>
        <v>5505.5241095890406</v>
      </c>
      <c r="AL2404" s="60">
        <f t="shared" si="687"/>
        <v>4046.5602205479449</v>
      </c>
      <c r="AM2404" s="41">
        <f t="shared" si="688"/>
        <v>4113.6302794520543</v>
      </c>
      <c r="AN2404" s="42">
        <f t="shared" si="689"/>
        <v>45715</v>
      </c>
      <c r="AO2404" s="43">
        <f t="shared" si="690"/>
        <v>11102.3</v>
      </c>
    </row>
    <row r="2405" spans="1:41" s="24" customFormat="1" ht="15.75" customHeight="1" x14ac:dyDescent="0.35">
      <c r="A2405" s="36" t="s">
        <v>27</v>
      </c>
      <c r="B2405" s="36">
        <v>202509</v>
      </c>
      <c r="C2405" s="24" t="s">
        <v>736</v>
      </c>
      <c r="D2405" s="24" t="s">
        <v>119</v>
      </c>
      <c r="E2405" s="62">
        <v>45901</v>
      </c>
      <c r="F2405" s="62">
        <v>46265</v>
      </c>
      <c r="G2405" s="37" t="s">
        <v>2563</v>
      </c>
      <c r="H2405" s="36">
        <v>652590</v>
      </c>
      <c r="I2405" s="63">
        <v>34541</v>
      </c>
      <c r="J2405" s="24" t="s">
        <v>5310</v>
      </c>
      <c r="K2405" s="63">
        <f t="shared" si="673"/>
        <v>45901</v>
      </c>
      <c r="L2405" s="55">
        <f t="shared" si="674"/>
        <v>0.04</v>
      </c>
      <c r="M2405" s="76">
        <v>0.22500000000000001</v>
      </c>
      <c r="N2405" s="62">
        <v>45901</v>
      </c>
      <c r="O2405" s="62">
        <v>46265</v>
      </c>
      <c r="P2405" s="63"/>
      <c r="Q2405" s="63"/>
      <c r="R2405" s="78">
        <v>31</v>
      </c>
      <c r="S2405" s="63" t="str">
        <f>VLOOKUP(R2405,SA!$B$3:$C$11,2,1)</f>
        <v>26-35</v>
      </c>
      <c r="T2405" s="38" t="s">
        <v>97</v>
      </c>
      <c r="U2405" s="24" t="s">
        <v>56</v>
      </c>
      <c r="V2405" s="24">
        <v>500000</v>
      </c>
      <c r="W2405" s="39">
        <f t="shared" si="675"/>
        <v>500000</v>
      </c>
      <c r="X2405" s="29">
        <f t="shared" si="676"/>
        <v>1</v>
      </c>
      <c r="Y2405" s="40">
        <f t="shared" si="677"/>
        <v>365</v>
      </c>
      <c r="Z2405" s="38">
        <f t="shared" si="678"/>
        <v>46081</v>
      </c>
      <c r="AA2405" s="41">
        <f t="shared" si="679"/>
        <v>181</v>
      </c>
      <c r="AB2405" s="24" t="s">
        <v>113</v>
      </c>
      <c r="AC2405" s="41">
        <f t="shared" si="680"/>
        <v>4986.3141999999998</v>
      </c>
      <c r="AD2405" s="41">
        <v>1</v>
      </c>
      <c r="AE2405" s="72">
        <f>INDEX(SA!$C$2:$G$11,MATCH(Details!S2405,SA!$C$2:$C$11,0),MATCH(Details!V2405,SA!$C$2:$G$2,0))*Y2405/(F2405-E2405+1)</f>
        <v>4225.6899999999996</v>
      </c>
      <c r="AF2405" s="41">
        <f t="shared" si="681"/>
        <v>0</v>
      </c>
      <c r="AG2405" s="41">
        <f t="shared" si="682"/>
        <v>0</v>
      </c>
      <c r="AH2405" s="41">
        <f t="shared" si="683"/>
        <v>760.62419999999986</v>
      </c>
      <c r="AI2405" s="60">
        <f t="shared" si="684"/>
        <v>169.02759999999998</v>
      </c>
      <c r="AJ2405" s="60">
        <f t="shared" si="685"/>
        <v>950.78024999999991</v>
      </c>
      <c r="AK2405" s="60">
        <f t="shared" si="686"/>
        <v>2095.479150684931</v>
      </c>
      <c r="AL2405" s="60">
        <f t="shared" si="687"/>
        <v>1540.1771757534243</v>
      </c>
      <c r="AM2405" s="41">
        <f t="shared" si="688"/>
        <v>1565.7049742465756</v>
      </c>
      <c r="AN2405" s="42">
        <f t="shared" si="689"/>
        <v>45715</v>
      </c>
      <c r="AO2405" s="43">
        <f t="shared" si="690"/>
        <v>4225.6899999999996</v>
      </c>
    </row>
    <row r="2406" spans="1:41" s="24" customFormat="1" ht="15.75" customHeight="1" x14ac:dyDescent="0.35">
      <c r="A2406" s="36" t="s">
        <v>27</v>
      </c>
      <c r="B2406" s="36">
        <v>202509</v>
      </c>
      <c r="C2406" s="24" t="s">
        <v>736</v>
      </c>
      <c r="D2406" s="24" t="s">
        <v>119</v>
      </c>
      <c r="E2406" s="62">
        <v>45901</v>
      </c>
      <c r="F2406" s="62">
        <v>46265</v>
      </c>
      <c r="G2406" s="37" t="s">
        <v>2564</v>
      </c>
      <c r="H2406" s="36">
        <v>652591</v>
      </c>
      <c r="I2406" s="63">
        <v>36227</v>
      </c>
      <c r="J2406" s="24" t="s">
        <v>5311</v>
      </c>
      <c r="K2406" s="63">
        <f t="shared" si="673"/>
        <v>45901</v>
      </c>
      <c r="L2406" s="55">
        <f t="shared" si="674"/>
        <v>0.04</v>
      </c>
      <c r="M2406" s="76">
        <v>0.22500000000000001</v>
      </c>
      <c r="N2406" s="62">
        <v>45901</v>
      </c>
      <c r="O2406" s="62">
        <v>46265</v>
      </c>
      <c r="P2406" s="63"/>
      <c r="Q2406" s="63"/>
      <c r="R2406" s="78">
        <v>26</v>
      </c>
      <c r="S2406" s="63" t="str">
        <f>VLOOKUP(R2406,SA!$B$3:$C$11,2,1)</f>
        <v>26-35</v>
      </c>
      <c r="T2406" s="38" t="s">
        <v>97</v>
      </c>
      <c r="U2406" s="24" t="s">
        <v>56</v>
      </c>
      <c r="V2406" s="24">
        <v>400000</v>
      </c>
      <c r="W2406" s="39">
        <f t="shared" si="675"/>
        <v>400000</v>
      </c>
      <c r="X2406" s="29">
        <f t="shared" si="676"/>
        <v>1</v>
      </c>
      <c r="Y2406" s="40">
        <f t="shared" si="677"/>
        <v>365</v>
      </c>
      <c r="Z2406" s="38">
        <f t="shared" si="678"/>
        <v>46081</v>
      </c>
      <c r="AA2406" s="41">
        <f t="shared" si="679"/>
        <v>181</v>
      </c>
      <c r="AB2406" s="24" t="s">
        <v>113</v>
      </c>
      <c r="AC2406" s="41">
        <f t="shared" si="680"/>
        <v>4533.0290000000005</v>
      </c>
      <c r="AD2406" s="41">
        <v>1</v>
      </c>
      <c r="AE2406" s="72">
        <f>INDEX(SA!$C$2:$G$11,MATCH(Details!S2406,SA!$C$2:$C$11,0),MATCH(Details!V2406,SA!$C$2:$G$2,0))*Y2406/(F2406-E2406+1)</f>
        <v>3841.55</v>
      </c>
      <c r="AF2406" s="41">
        <f t="shared" si="681"/>
        <v>0</v>
      </c>
      <c r="AG2406" s="41">
        <f t="shared" si="682"/>
        <v>0</v>
      </c>
      <c r="AH2406" s="41">
        <f t="shared" si="683"/>
        <v>691.47900000000004</v>
      </c>
      <c r="AI2406" s="60">
        <f t="shared" si="684"/>
        <v>153.66200000000001</v>
      </c>
      <c r="AJ2406" s="60">
        <f t="shared" si="685"/>
        <v>864.34875000000011</v>
      </c>
      <c r="AK2406" s="60">
        <f t="shared" si="686"/>
        <v>1904.9878082191783</v>
      </c>
      <c r="AL2406" s="60">
        <f t="shared" si="687"/>
        <v>1400.1660390410959</v>
      </c>
      <c r="AM2406" s="41">
        <f t="shared" si="688"/>
        <v>1423.3732109589046</v>
      </c>
      <c r="AN2406" s="42">
        <f t="shared" si="689"/>
        <v>45715</v>
      </c>
      <c r="AO2406" s="43">
        <f t="shared" si="690"/>
        <v>3841.55</v>
      </c>
    </row>
    <row r="2407" spans="1:41" s="24" customFormat="1" ht="15.75" customHeight="1" x14ac:dyDescent="0.35">
      <c r="A2407" s="36" t="s">
        <v>27</v>
      </c>
      <c r="B2407" s="36">
        <v>202509</v>
      </c>
      <c r="C2407" s="24" t="s">
        <v>736</v>
      </c>
      <c r="D2407" s="24" t="s">
        <v>119</v>
      </c>
      <c r="E2407" s="62">
        <v>45901</v>
      </c>
      <c r="F2407" s="62">
        <v>46265</v>
      </c>
      <c r="G2407" s="37" t="s">
        <v>2565</v>
      </c>
      <c r="H2407" s="36">
        <v>652592</v>
      </c>
      <c r="I2407" s="63">
        <v>24864</v>
      </c>
      <c r="J2407" s="24" t="s">
        <v>5312</v>
      </c>
      <c r="K2407" s="63">
        <f t="shared" si="673"/>
        <v>45901</v>
      </c>
      <c r="L2407" s="55">
        <f t="shared" si="674"/>
        <v>0.04</v>
      </c>
      <c r="M2407" s="76">
        <v>0.22500000000000001</v>
      </c>
      <c r="N2407" s="62">
        <v>45901</v>
      </c>
      <c r="O2407" s="62">
        <v>46265</v>
      </c>
      <c r="P2407" s="63"/>
      <c r="Q2407" s="63"/>
      <c r="R2407" s="78">
        <v>57</v>
      </c>
      <c r="S2407" s="63" t="str">
        <f>VLOOKUP(R2407,SA!$B$3:$C$11,2,1)</f>
        <v>56-65</v>
      </c>
      <c r="T2407" s="38" t="s">
        <v>98</v>
      </c>
      <c r="U2407" s="24" t="s">
        <v>5747</v>
      </c>
      <c r="V2407" s="24">
        <v>500000</v>
      </c>
      <c r="W2407" s="39">
        <f t="shared" si="675"/>
        <v>0</v>
      </c>
      <c r="X2407" s="29">
        <f t="shared" si="676"/>
        <v>0</v>
      </c>
      <c r="Y2407" s="40">
        <f t="shared" si="677"/>
        <v>365</v>
      </c>
      <c r="Z2407" s="38">
        <f t="shared" si="678"/>
        <v>46081</v>
      </c>
      <c r="AA2407" s="41">
        <f t="shared" si="679"/>
        <v>181</v>
      </c>
      <c r="AB2407" s="24" t="s">
        <v>113</v>
      </c>
      <c r="AC2407" s="41">
        <f t="shared" si="680"/>
        <v>13100.714</v>
      </c>
      <c r="AD2407" s="41">
        <v>1</v>
      </c>
      <c r="AE2407" s="72">
        <f>INDEX(SA!$C$2:$G$11,MATCH(Details!S2407,SA!$C$2:$C$11,0),MATCH(Details!V2407,SA!$C$2:$G$2,0))*Y2407/(F2407-E2407+1)</f>
        <v>11102.3</v>
      </c>
      <c r="AF2407" s="41">
        <f t="shared" si="681"/>
        <v>0</v>
      </c>
      <c r="AG2407" s="41">
        <f t="shared" si="682"/>
        <v>0</v>
      </c>
      <c r="AH2407" s="41">
        <f t="shared" si="683"/>
        <v>1998.4139999999998</v>
      </c>
      <c r="AI2407" s="60">
        <f t="shared" si="684"/>
        <v>444.09199999999998</v>
      </c>
      <c r="AJ2407" s="60">
        <f t="shared" si="685"/>
        <v>2498.0174999999999</v>
      </c>
      <c r="AK2407" s="60">
        <f t="shared" si="686"/>
        <v>5505.5241095890406</v>
      </c>
      <c r="AL2407" s="60">
        <f t="shared" si="687"/>
        <v>4046.5602205479449</v>
      </c>
      <c r="AM2407" s="41">
        <f t="shared" si="688"/>
        <v>4113.6302794520543</v>
      </c>
      <c r="AN2407" s="42">
        <f t="shared" si="689"/>
        <v>45715</v>
      </c>
      <c r="AO2407" s="43">
        <f t="shared" si="690"/>
        <v>11102.3</v>
      </c>
    </row>
    <row r="2408" spans="1:41" s="24" customFormat="1" ht="15.75" customHeight="1" x14ac:dyDescent="0.35">
      <c r="A2408" s="36" t="s">
        <v>27</v>
      </c>
      <c r="B2408" s="36">
        <v>202509</v>
      </c>
      <c r="C2408" s="24" t="s">
        <v>736</v>
      </c>
      <c r="D2408" s="24" t="s">
        <v>119</v>
      </c>
      <c r="E2408" s="62">
        <v>45901</v>
      </c>
      <c r="F2408" s="62">
        <v>46265</v>
      </c>
      <c r="G2408" s="37" t="s">
        <v>2566</v>
      </c>
      <c r="H2408" s="36">
        <v>652592</v>
      </c>
      <c r="I2408" s="63">
        <v>23869</v>
      </c>
      <c r="J2408" s="24" t="s">
        <v>5313</v>
      </c>
      <c r="K2408" s="63">
        <f t="shared" si="673"/>
        <v>45901</v>
      </c>
      <c r="L2408" s="55">
        <f t="shared" si="674"/>
        <v>0.04</v>
      </c>
      <c r="M2408" s="76">
        <v>0.22500000000000001</v>
      </c>
      <c r="N2408" s="62">
        <v>45901</v>
      </c>
      <c r="O2408" s="62">
        <v>46265</v>
      </c>
      <c r="P2408" s="63"/>
      <c r="Q2408" s="63"/>
      <c r="R2408" s="78">
        <v>60</v>
      </c>
      <c r="S2408" s="63" t="str">
        <f>VLOOKUP(R2408,SA!$B$3:$C$11,2,1)</f>
        <v>56-65</v>
      </c>
      <c r="T2408" s="38" t="s">
        <v>97</v>
      </c>
      <c r="U2408" s="24" t="s">
        <v>5744</v>
      </c>
      <c r="V2408" s="24">
        <v>500000</v>
      </c>
      <c r="W2408" s="39">
        <f t="shared" si="675"/>
        <v>0</v>
      </c>
      <c r="X2408" s="29">
        <f t="shared" si="676"/>
        <v>0</v>
      </c>
      <c r="Y2408" s="40">
        <f t="shared" si="677"/>
        <v>365</v>
      </c>
      <c r="Z2408" s="38">
        <f t="shared" si="678"/>
        <v>46081</v>
      </c>
      <c r="AA2408" s="41">
        <f t="shared" si="679"/>
        <v>181</v>
      </c>
      <c r="AB2408" s="24" t="s">
        <v>113</v>
      </c>
      <c r="AC2408" s="41">
        <f t="shared" si="680"/>
        <v>13100.714</v>
      </c>
      <c r="AD2408" s="41">
        <v>1</v>
      </c>
      <c r="AE2408" s="72">
        <f>INDEX(SA!$C$2:$G$11,MATCH(Details!S2408,SA!$C$2:$C$11,0),MATCH(Details!V2408,SA!$C$2:$G$2,0))*Y2408/(F2408-E2408+1)</f>
        <v>11102.3</v>
      </c>
      <c r="AF2408" s="41">
        <f t="shared" si="681"/>
        <v>0</v>
      </c>
      <c r="AG2408" s="41">
        <f t="shared" si="682"/>
        <v>0</v>
      </c>
      <c r="AH2408" s="41">
        <f t="shared" si="683"/>
        <v>1998.4139999999998</v>
      </c>
      <c r="AI2408" s="60">
        <f t="shared" si="684"/>
        <v>444.09199999999998</v>
      </c>
      <c r="AJ2408" s="60">
        <f t="shared" si="685"/>
        <v>2498.0174999999999</v>
      </c>
      <c r="AK2408" s="60">
        <f t="shared" si="686"/>
        <v>5505.5241095890406</v>
      </c>
      <c r="AL2408" s="60">
        <f t="shared" si="687"/>
        <v>4046.5602205479449</v>
      </c>
      <c r="AM2408" s="41">
        <f t="shared" si="688"/>
        <v>4113.6302794520543</v>
      </c>
      <c r="AN2408" s="42">
        <f t="shared" si="689"/>
        <v>45715</v>
      </c>
      <c r="AO2408" s="43">
        <f t="shared" si="690"/>
        <v>11102.3</v>
      </c>
    </row>
    <row r="2409" spans="1:41" s="24" customFormat="1" ht="15.75" customHeight="1" x14ac:dyDescent="0.35">
      <c r="A2409" s="36" t="s">
        <v>27</v>
      </c>
      <c r="B2409" s="36">
        <v>202509</v>
      </c>
      <c r="C2409" s="24" t="s">
        <v>736</v>
      </c>
      <c r="D2409" s="24" t="s">
        <v>119</v>
      </c>
      <c r="E2409" s="62">
        <v>45901</v>
      </c>
      <c r="F2409" s="62">
        <v>46265</v>
      </c>
      <c r="G2409" s="37" t="s">
        <v>710</v>
      </c>
      <c r="H2409" s="36">
        <v>652592</v>
      </c>
      <c r="I2409" s="63">
        <v>36403</v>
      </c>
      <c r="J2409" s="24" t="s">
        <v>5314</v>
      </c>
      <c r="K2409" s="63">
        <f t="shared" si="673"/>
        <v>45901</v>
      </c>
      <c r="L2409" s="55">
        <f t="shared" si="674"/>
        <v>0.04</v>
      </c>
      <c r="M2409" s="76">
        <v>0.22500000000000001</v>
      </c>
      <c r="N2409" s="62">
        <v>45901</v>
      </c>
      <c r="O2409" s="62">
        <v>46265</v>
      </c>
      <c r="P2409" s="63"/>
      <c r="Q2409" s="63"/>
      <c r="R2409" s="78">
        <v>26</v>
      </c>
      <c r="S2409" s="63" t="str">
        <f>VLOOKUP(R2409,SA!$B$3:$C$11,2,1)</f>
        <v>26-35</v>
      </c>
      <c r="T2409" s="38" t="s">
        <v>98</v>
      </c>
      <c r="U2409" s="24" t="s">
        <v>56</v>
      </c>
      <c r="V2409" s="24">
        <v>500000</v>
      </c>
      <c r="W2409" s="39">
        <f t="shared" si="675"/>
        <v>500000</v>
      </c>
      <c r="X2409" s="29">
        <f t="shared" si="676"/>
        <v>1</v>
      </c>
      <c r="Y2409" s="40">
        <f t="shared" si="677"/>
        <v>365</v>
      </c>
      <c r="Z2409" s="38">
        <f t="shared" si="678"/>
        <v>46081</v>
      </c>
      <c r="AA2409" s="41">
        <f t="shared" si="679"/>
        <v>181</v>
      </c>
      <c r="AB2409" s="24" t="s">
        <v>113</v>
      </c>
      <c r="AC2409" s="41">
        <f t="shared" si="680"/>
        <v>4986.3141999999998</v>
      </c>
      <c r="AD2409" s="41">
        <v>1</v>
      </c>
      <c r="AE2409" s="72">
        <f>INDEX(SA!$C$2:$G$11,MATCH(Details!S2409,SA!$C$2:$C$11,0),MATCH(Details!V2409,SA!$C$2:$G$2,0))*Y2409/(F2409-E2409+1)</f>
        <v>4225.6899999999996</v>
      </c>
      <c r="AF2409" s="41">
        <f t="shared" si="681"/>
        <v>0</v>
      </c>
      <c r="AG2409" s="41">
        <f t="shared" si="682"/>
        <v>0</v>
      </c>
      <c r="AH2409" s="41">
        <f t="shared" si="683"/>
        <v>760.62419999999986</v>
      </c>
      <c r="AI2409" s="60">
        <f t="shared" si="684"/>
        <v>169.02759999999998</v>
      </c>
      <c r="AJ2409" s="60">
        <f t="shared" si="685"/>
        <v>950.78024999999991</v>
      </c>
      <c r="AK2409" s="60">
        <f t="shared" si="686"/>
        <v>2095.479150684931</v>
      </c>
      <c r="AL2409" s="60">
        <f t="shared" si="687"/>
        <v>1540.1771757534243</v>
      </c>
      <c r="AM2409" s="41">
        <f t="shared" si="688"/>
        <v>1565.7049742465756</v>
      </c>
      <c r="AN2409" s="42">
        <f t="shared" si="689"/>
        <v>45715</v>
      </c>
      <c r="AO2409" s="43">
        <f t="shared" si="690"/>
        <v>4225.6899999999996</v>
      </c>
    </row>
    <row r="2410" spans="1:41" s="24" customFormat="1" ht="15.75" customHeight="1" x14ac:dyDescent="0.35">
      <c r="A2410" s="36" t="s">
        <v>27</v>
      </c>
      <c r="B2410" s="36">
        <v>202509</v>
      </c>
      <c r="C2410" s="24" t="s">
        <v>736</v>
      </c>
      <c r="D2410" s="24" t="s">
        <v>119</v>
      </c>
      <c r="E2410" s="62">
        <v>45901</v>
      </c>
      <c r="F2410" s="62">
        <v>46265</v>
      </c>
      <c r="G2410" s="37" t="s">
        <v>711</v>
      </c>
      <c r="H2410" s="36">
        <v>652593</v>
      </c>
      <c r="I2410" s="63">
        <v>35252</v>
      </c>
      <c r="J2410" s="24" t="s">
        <v>5315</v>
      </c>
      <c r="K2410" s="63">
        <f t="shared" si="673"/>
        <v>45901</v>
      </c>
      <c r="L2410" s="55">
        <f t="shared" si="674"/>
        <v>0.04</v>
      </c>
      <c r="M2410" s="76">
        <v>0.22500000000000001</v>
      </c>
      <c r="N2410" s="62">
        <v>45901</v>
      </c>
      <c r="O2410" s="62">
        <v>46265</v>
      </c>
      <c r="P2410" s="63"/>
      <c r="Q2410" s="63"/>
      <c r="R2410" s="78">
        <v>29</v>
      </c>
      <c r="S2410" s="63" t="str">
        <f>VLOOKUP(R2410,SA!$B$3:$C$11,2,1)</f>
        <v>26-35</v>
      </c>
      <c r="T2410" s="38" t="s">
        <v>98</v>
      </c>
      <c r="U2410" s="24" t="s">
        <v>56</v>
      </c>
      <c r="V2410" s="24">
        <v>400000</v>
      </c>
      <c r="W2410" s="39">
        <f t="shared" si="675"/>
        <v>400000</v>
      </c>
      <c r="X2410" s="29">
        <f t="shared" si="676"/>
        <v>1</v>
      </c>
      <c r="Y2410" s="40">
        <f t="shared" si="677"/>
        <v>365</v>
      </c>
      <c r="Z2410" s="38">
        <f t="shared" si="678"/>
        <v>46081</v>
      </c>
      <c r="AA2410" s="41">
        <f t="shared" si="679"/>
        <v>181</v>
      </c>
      <c r="AB2410" s="24" t="s">
        <v>113</v>
      </c>
      <c r="AC2410" s="41">
        <f t="shared" si="680"/>
        <v>4533.0290000000005</v>
      </c>
      <c r="AD2410" s="41">
        <v>1</v>
      </c>
      <c r="AE2410" s="72">
        <f>INDEX(SA!$C$2:$G$11,MATCH(Details!S2410,SA!$C$2:$C$11,0),MATCH(Details!V2410,SA!$C$2:$G$2,0))*Y2410/(F2410-E2410+1)</f>
        <v>3841.55</v>
      </c>
      <c r="AF2410" s="41">
        <f t="shared" si="681"/>
        <v>0</v>
      </c>
      <c r="AG2410" s="41">
        <f t="shared" si="682"/>
        <v>0</v>
      </c>
      <c r="AH2410" s="41">
        <f t="shared" si="683"/>
        <v>691.47900000000004</v>
      </c>
      <c r="AI2410" s="60">
        <f t="shared" si="684"/>
        <v>153.66200000000001</v>
      </c>
      <c r="AJ2410" s="60">
        <f t="shared" si="685"/>
        <v>864.34875000000011</v>
      </c>
      <c r="AK2410" s="60">
        <f t="shared" si="686"/>
        <v>1904.9878082191783</v>
      </c>
      <c r="AL2410" s="60">
        <f t="shared" si="687"/>
        <v>1400.1660390410959</v>
      </c>
      <c r="AM2410" s="41">
        <f t="shared" si="688"/>
        <v>1423.3732109589046</v>
      </c>
      <c r="AN2410" s="42">
        <f t="shared" si="689"/>
        <v>45715</v>
      </c>
      <c r="AO2410" s="43">
        <f t="shared" si="690"/>
        <v>3841.55</v>
      </c>
    </row>
    <row r="2411" spans="1:41" s="24" customFormat="1" ht="15.75" customHeight="1" x14ac:dyDescent="0.35">
      <c r="A2411" s="36" t="s">
        <v>27</v>
      </c>
      <c r="B2411" s="36">
        <v>202509</v>
      </c>
      <c r="C2411" s="24" t="s">
        <v>736</v>
      </c>
      <c r="D2411" s="24" t="s">
        <v>119</v>
      </c>
      <c r="E2411" s="62">
        <v>45901</v>
      </c>
      <c r="F2411" s="62">
        <v>46265</v>
      </c>
      <c r="G2411" s="37" t="s">
        <v>2567</v>
      </c>
      <c r="H2411" s="36">
        <v>652593</v>
      </c>
      <c r="I2411" s="63">
        <v>22049</v>
      </c>
      <c r="J2411" s="24" t="s">
        <v>5316</v>
      </c>
      <c r="K2411" s="63">
        <f t="shared" si="673"/>
        <v>45901</v>
      </c>
      <c r="L2411" s="55">
        <f t="shared" si="674"/>
        <v>0.04</v>
      </c>
      <c r="M2411" s="76">
        <v>0.22500000000000001</v>
      </c>
      <c r="N2411" s="62">
        <v>45901</v>
      </c>
      <c r="O2411" s="62">
        <v>46265</v>
      </c>
      <c r="P2411" s="63"/>
      <c r="Q2411" s="63"/>
      <c r="R2411" s="78">
        <v>65</v>
      </c>
      <c r="S2411" s="63" t="str">
        <f>VLOOKUP(R2411,SA!$B$3:$C$11,2,1)</f>
        <v>56-65</v>
      </c>
      <c r="T2411" s="38" t="s">
        <v>97</v>
      </c>
      <c r="U2411" s="24" t="s">
        <v>5744</v>
      </c>
      <c r="V2411" s="24">
        <v>400000</v>
      </c>
      <c r="W2411" s="39">
        <f t="shared" si="675"/>
        <v>0</v>
      </c>
      <c r="X2411" s="29">
        <f t="shared" si="676"/>
        <v>0</v>
      </c>
      <c r="Y2411" s="40">
        <f t="shared" si="677"/>
        <v>365</v>
      </c>
      <c r="Z2411" s="38">
        <f t="shared" si="678"/>
        <v>46081</v>
      </c>
      <c r="AA2411" s="41">
        <f t="shared" si="679"/>
        <v>181</v>
      </c>
      <c r="AB2411" s="24" t="s">
        <v>113</v>
      </c>
      <c r="AC2411" s="41">
        <f t="shared" si="680"/>
        <v>11909.7282</v>
      </c>
      <c r="AD2411" s="41">
        <v>1</v>
      </c>
      <c r="AE2411" s="72">
        <f>INDEX(SA!$C$2:$G$11,MATCH(Details!S2411,SA!$C$2:$C$11,0),MATCH(Details!V2411,SA!$C$2:$G$2,0))*Y2411/(F2411-E2411+1)</f>
        <v>10092.99</v>
      </c>
      <c r="AF2411" s="41">
        <f t="shared" si="681"/>
        <v>0</v>
      </c>
      <c r="AG2411" s="41">
        <f t="shared" si="682"/>
        <v>0</v>
      </c>
      <c r="AH2411" s="41">
        <f t="shared" si="683"/>
        <v>1816.7382</v>
      </c>
      <c r="AI2411" s="60">
        <f t="shared" si="684"/>
        <v>403.71960000000001</v>
      </c>
      <c r="AJ2411" s="60">
        <f t="shared" si="685"/>
        <v>2270.9227500000002</v>
      </c>
      <c r="AK2411" s="60">
        <f t="shared" si="686"/>
        <v>5005.0169589041097</v>
      </c>
      <c r="AL2411" s="60">
        <f t="shared" si="687"/>
        <v>3678.6874647945206</v>
      </c>
      <c r="AM2411" s="41">
        <f t="shared" si="688"/>
        <v>3739.6601852054787</v>
      </c>
      <c r="AN2411" s="42">
        <f t="shared" si="689"/>
        <v>45715</v>
      </c>
      <c r="AO2411" s="43">
        <f t="shared" si="690"/>
        <v>10092.99</v>
      </c>
    </row>
    <row r="2412" spans="1:41" s="24" customFormat="1" ht="15.75" customHeight="1" x14ac:dyDescent="0.35">
      <c r="A2412" s="36" t="s">
        <v>27</v>
      </c>
      <c r="B2412" s="36">
        <v>202509</v>
      </c>
      <c r="C2412" s="24" t="s">
        <v>736</v>
      </c>
      <c r="D2412" s="24" t="s">
        <v>119</v>
      </c>
      <c r="E2412" s="62">
        <v>45901</v>
      </c>
      <c r="F2412" s="62">
        <v>46265</v>
      </c>
      <c r="G2412" s="37" t="s">
        <v>2568</v>
      </c>
      <c r="H2412" s="36">
        <v>652593</v>
      </c>
      <c r="I2412" s="63">
        <v>26725</v>
      </c>
      <c r="J2412" s="24" t="s">
        <v>5317</v>
      </c>
      <c r="K2412" s="63">
        <f t="shared" si="673"/>
        <v>45901</v>
      </c>
      <c r="L2412" s="55">
        <f t="shared" si="674"/>
        <v>0.04</v>
      </c>
      <c r="M2412" s="76">
        <v>0.22500000000000001</v>
      </c>
      <c r="N2412" s="62">
        <v>45901</v>
      </c>
      <c r="O2412" s="62">
        <v>46265</v>
      </c>
      <c r="P2412" s="63"/>
      <c r="Q2412" s="63"/>
      <c r="R2412" s="78">
        <v>52</v>
      </c>
      <c r="S2412" s="63" t="str">
        <f>VLOOKUP(R2412,SA!$B$3:$C$11,2,1)</f>
        <v>46-55</v>
      </c>
      <c r="T2412" s="38" t="s">
        <v>98</v>
      </c>
      <c r="U2412" s="24" t="s">
        <v>5747</v>
      </c>
      <c r="V2412" s="24">
        <v>400000</v>
      </c>
      <c r="W2412" s="39">
        <f t="shared" si="675"/>
        <v>0</v>
      </c>
      <c r="X2412" s="29">
        <f t="shared" si="676"/>
        <v>0</v>
      </c>
      <c r="Y2412" s="40">
        <f t="shared" si="677"/>
        <v>365</v>
      </c>
      <c r="Z2412" s="38">
        <f t="shared" si="678"/>
        <v>46081</v>
      </c>
      <c r="AA2412" s="41">
        <f t="shared" si="679"/>
        <v>181</v>
      </c>
      <c r="AB2412" s="24" t="s">
        <v>113</v>
      </c>
      <c r="AC2412" s="41">
        <f t="shared" si="680"/>
        <v>8108.2165999999997</v>
      </c>
      <c r="AD2412" s="41">
        <v>1</v>
      </c>
      <c r="AE2412" s="72">
        <f>INDEX(SA!$C$2:$G$11,MATCH(Details!S2412,SA!$C$2:$C$11,0),MATCH(Details!V2412,SA!$C$2:$G$2,0))*Y2412/(F2412-E2412+1)</f>
        <v>6871.37</v>
      </c>
      <c r="AF2412" s="41">
        <f t="shared" si="681"/>
        <v>0</v>
      </c>
      <c r="AG2412" s="41">
        <f t="shared" si="682"/>
        <v>0</v>
      </c>
      <c r="AH2412" s="41">
        <f t="shared" si="683"/>
        <v>1236.8465999999999</v>
      </c>
      <c r="AI2412" s="60">
        <f t="shared" si="684"/>
        <v>274.85480000000001</v>
      </c>
      <c r="AJ2412" s="60">
        <f t="shared" si="685"/>
        <v>1546.05825</v>
      </c>
      <c r="AK2412" s="60">
        <f t="shared" si="686"/>
        <v>3407.446493150685</v>
      </c>
      <c r="AL2412" s="60">
        <f t="shared" si="687"/>
        <v>2504.4731724657536</v>
      </c>
      <c r="AM2412" s="41">
        <f t="shared" si="688"/>
        <v>2545.9837775342462</v>
      </c>
      <c r="AN2412" s="42">
        <f t="shared" si="689"/>
        <v>45715</v>
      </c>
      <c r="AO2412" s="43">
        <f t="shared" si="690"/>
        <v>6871.37</v>
      </c>
    </row>
    <row r="2413" spans="1:41" s="24" customFormat="1" ht="15.75" customHeight="1" x14ac:dyDescent="0.35">
      <c r="A2413" s="36" t="s">
        <v>27</v>
      </c>
      <c r="B2413" s="36">
        <v>202509</v>
      </c>
      <c r="C2413" s="24" t="s">
        <v>736</v>
      </c>
      <c r="D2413" s="24" t="s">
        <v>119</v>
      </c>
      <c r="E2413" s="62">
        <v>45901</v>
      </c>
      <c r="F2413" s="62">
        <v>46265</v>
      </c>
      <c r="G2413" s="37" t="s">
        <v>708</v>
      </c>
      <c r="H2413" s="36">
        <v>652594</v>
      </c>
      <c r="I2413" s="63">
        <v>37275</v>
      </c>
      <c r="J2413" s="24" t="s">
        <v>5318</v>
      </c>
      <c r="K2413" s="63">
        <f t="shared" si="673"/>
        <v>45901</v>
      </c>
      <c r="L2413" s="55">
        <f t="shared" si="674"/>
        <v>0.04</v>
      </c>
      <c r="M2413" s="76">
        <v>0.22500000000000001</v>
      </c>
      <c r="N2413" s="62">
        <v>45901</v>
      </c>
      <c r="O2413" s="62">
        <v>46265</v>
      </c>
      <c r="P2413" s="63"/>
      <c r="Q2413" s="63"/>
      <c r="R2413" s="78">
        <v>23</v>
      </c>
      <c r="S2413" s="63" t="str">
        <f>VLOOKUP(R2413,SA!$B$3:$C$11,2,1)</f>
        <v>0-25</v>
      </c>
      <c r="T2413" s="38" t="s">
        <v>97</v>
      </c>
      <c r="U2413" s="24" t="s">
        <v>56</v>
      </c>
      <c r="V2413" s="24">
        <v>400000</v>
      </c>
      <c r="W2413" s="39">
        <f t="shared" si="675"/>
        <v>400000</v>
      </c>
      <c r="X2413" s="29">
        <f t="shared" si="676"/>
        <v>1</v>
      </c>
      <c r="Y2413" s="40">
        <f t="shared" si="677"/>
        <v>365</v>
      </c>
      <c r="Z2413" s="38">
        <f t="shared" si="678"/>
        <v>46081</v>
      </c>
      <c r="AA2413" s="41">
        <f t="shared" si="679"/>
        <v>181</v>
      </c>
      <c r="AB2413" s="24" t="s">
        <v>113</v>
      </c>
      <c r="AC2413" s="41">
        <f t="shared" si="680"/>
        <v>4043.8364000000001</v>
      </c>
      <c r="AD2413" s="41">
        <v>1</v>
      </c>
      <c r="AE2413" s="72">
        <f>INDEX(SA!$C$2:$G$11,MATCH(Details!S2413,SA!$C$2:$C$11,0),MATCH(Details!V2413,SA!$C$2:$G$2,0))*Y2413/(F2413-E2413+1)</f>
        <v>3426.98</v>
      </c>
      <c r="AF2413" s="41">
        <f t="shared" si="681"/>
        <v>0</v>
      </c>
      <c r="AG2413" s="41">
        <f t="shared" si="682"/>
        <v>0</v>
      </c>
      <c r="AH2413" s="41">
        <f t="shared" si="683"/>
        <v>616.85640000000001</v>
      </c>
      <c r="AI2413" s="60">
        <f t="shared" si="684"/>
        <v>137.07920000000001</v>
      </c>
      <c r="AJ2413" s="60">
        <f t="shared" si="685"/>
        <v>771.07050000000004</v>
      </c>
      <c r="AK2413" s="60">
        <f t="shared" si="686"/>
        <v>1699.4065205479453</v>
      </c>
      <c r="AL2413" s="60">
        <f t="shared" si="687"/>
        <v>1249.0637926027398</v>
      </c>
      <c r="AM2413" s="41">
        <f t="shared" si="688"/>
        <v>1269.7665073972601</v>
      </c>
      <c r="AN2413" s="42">
        <f t="shared" si="689"/>
        <v>45715</v>
      </c>
      <c r="AO2413" s="43">
        <f t="shared" si="690"/>
        <v>3426.98</v>
      </c>
    </row>
    <row r="2414" spans="1:41" s="24" customFormat="1" ht="15.75" customHeight="1" x14ac:dyDescent="0.35">
      <c r="A2414" s="36" t="s">
        <v>27</v>
      </c>
      <c r="B2414" s="36">
        <v>202509</v>
      </c>
      <c r="C2414" s="24" t="s">
        <v>736</v>
      </c>
      <c r="D2414" s="24" t="s">
        <v>119</v>
      </c>
      <c r="E2414" s="62">
        <v>45901</v>
      </c>
      <c r="F2414" s="62">
        <v>46265</v>
      </c>
      <c r="G2414" s="37" t="s">
        <v>2569</v>
      </c>
      <c r="H2414" s="36">
        <v>652594</v>
      </c>
      <c r="I2414" s="63">
        <v>24217</v>
      </c>
      <c r="J2414" s="24" t="s">
        <v>5319</v>
      </c>
      <c r="K2414" s="63">
        <f t="shared" si="673"/>
        <v>45901</v>
      </c>
      <c r="L2414" s="55">
        <f t="shared" si="674"/>
        <v>0.04</v>
      </c>
      <c r="M2414" s="76">
        <v>0.22500000000000001</v>
      </c>
      <c r="N2414" s="62">
        <v>45901</v>
      </c>
      <c r="O2414" s="62">
        <v>46265</v>
      </c>
      <c r="P2414" s="63"/>
      <c r="Q2414" s="63"/>
      <c r="R2414" s="78">
        <v>59</v>
      </c>
      <c r="S2414" s="63" t="str">
        <f>VLOOKUP(R2414,SA!$B$3:$C$11,2,1)</f>
        <v>56-65</v>
      </c>
      <c r="T2414" s="38" t="s">
        <v>97</v>
      </c>
      <c r="U2414" s="24" t="s">
        <v>5744</v>
      </c>
      <c r="V2414" s="24">
        <v>400000</v>
      </c>
      <c r="W2414" s="39">
        <f t="shared" si="675"/>
        <v>0</v>
      </c>
      <c r="X2414" s="29">
        <f t="shared" si="676"/>
        <v>0</v>
      </c>
      <c r="Y2414" s="40">
        <f t="shared" si="677"/>
        <v>365</v>
      </c>
      <c r="Z2414" s="38">
        <f t="shared" si="678"/>
        <v>46081</v>
      </c>
      <c r="AA2414" s="41">
        <f t="shared" si="679"/>
        <v>181</v>
      </c>
      <c r="AB2414" s="24" t="s">
        <v>113</v>
      </c>
      <c r="AC2414" s="41">
        <f t="shared" si="680"/>
        <v>11909.7282</v>
      </c>
      <c r="AD2414" s="41">
        <v>1</v>
      </c>
      <c r="AE2414" s="72">
        <f>INDEX(SA!$C$2:$G$11,MATCH(Details!S2414,SA!$C$2:$C$11,0),MATCH(Details!V2414,SA!$C$2:$G$2,0))*Y2414/(F2414-E2414+1)</f>
        <v>10092.99</v>
      </c>
      <c r="AF2414" s="41">
        <f t="shared" si="681"/>
        <v>0</v>
      </c>
      <c r="AG2414" s="41">
        <f t="shared" si="682"/>
        <v>0</v>
      </c>
      <c r="AH2414" s="41">
        <f t="shared" si="683"/>
        <v>1816.7382</v>
      </c>
      <c r="AI2414" s="60">
        <f t="shared" si="684"/>
        <v>403.71960000000001</v>
      </c>
      <c r="AJ2414" s="60">
        <f t="shared" si="685"/>
        <v>2270.9227500000002</v>
      </c>
      <c r="AK2414" s="60">
        <f t="shared" si="686"/>
        <v>5005.0169589041097</v>
      </c>
      <c r="AL2414" s="60">
        <f t="shared" si="687"/>
        <v>3678.6874647945206</v>
      </c>
      <c r="AM2414" s="41">
        <f t="shared" si="688"/>
        <v>3739.6601852054787</v>
      </c>
      <c r="AN2414" s="42">
        <f t="shared" si="689"/>
        <v>45715</v>
      </c>
      <c r="AO2414" s="43">
        <f t="shared" si="690"/>
        <v>10092.99</v>
      </c>
    </row>
    <row r="2415" spans="1:41" s="24" customFormat="1" ht="15.75" customHeight="1" x14ac:dyDescent="0.35">
      <c r="A2415" s="36" t="s">
        <v>27</v>
      </c>
      <c r="B2415" s="36">
        <v>202509</v>
      </c>
      <c r="C2415" s="24" t="s">
        <v>736</v>
      </c>
      <c r="D2415" s="24" t="s">
        <v>119</v>
      </c>
      <c r="E2415" s="62">
        <v>45901</v>
      </c>
      <c r="F2415" s="62">
        <v>46265</v>
      </c>
      <c r="G2415" s="37" t="s">
        <v>2570</v>
      </c>
      <c r="H2415" s="36">
        <v>652594</v>
      </c>
      <c r="I2415" s="63">
        <v>28248</v>
      </c>
      <c r="J2415" s="24" t="s">
        <v>5320</v>
      </c>
      <c r="K2415" s="63">
        <f t="shared" si="673"/>
        <v>45901</v>
      </c>
      <c r="L2415" s="55">
        <f t="shared" si="674"/>
        <v>0.04</v>
      </c>
      <c r="M2415" s="76">
        <v>0.22500000000000001</v>
      </c>
      <c r="N2415" s="62">
        <v>45901</v>
      </c>
      <c r="O2415" s="62">
        <v>46265</v>
      </c>
      <c r="P2415" s="63"/>
      <c r="Q2415" s="63"/>
      <c r="R2415" s="78">
        <v>48</v>
      </c>
      <c r="S2415" s="63" t="str">
        <f>VLOOKUP(R2415,SA!$B$3:$C$11,2,1)</f>
        <v>46-55</v>
      </c>
      <c r="T2415" s="38" t="s">
        <v>98</v>
      </c>
      <c r="U2415" s="24" t="s">
        <v>5747</v>
      </c>
      <c r="V2415" s="24">
        <v>400000</v>
      </c>
      <c r="W2415" s="39">
        <f t="shared" si="675"/>
        <v>0</v>
      </c>
      <c r="X2415" s="29">
        <f t="shared" si="676"/>
        <v>0</v>
      </c>
      <c r="Y2415" s="40">
        <f t="shared" si="677"/>
        <v>365</v>
      </c>
      <c r="Z2415" s="38">
        <f t="shared" si="678"/>
        <v>46081</v>
      </c>
      <c r="AA2415" s="41">
        <f t="shared" si="679"/>
        <v>181</v>
      </c>
      <c r="AB2415" s="24" t="s">
        <v>113</v>
      </c>
      <c r="AC2415" s="41">
        <f t="shared" si="680"/>
        <v>8108.2165999999997</v>
      </c>
      <c r="AD2415" s="41">
        <v>1</v>
      </c>
      <c r="AE2415" s="72">
        <f>INDEX(SA!$C$2:$G$11,MATCH(Details!S2415,SA!$C$2:$C$11,0),MATCH(Details!V2415,SA!$C$2:$G$2,0))*Y2415/(F2415-E2415+1)</f>
        <v>6871.37</v>
      </c>
      <c r="AF2415" s="41">
        <f t="shared" si="681"/>
        <v>0</v>
      </c>
      <c r="AG2415" s="41">
        <f t="shared" si="682"/>
        <v>0</v>
      </c>
      <c r="AH2415" s="41">
        <f t="shared" si="683"/>
        <v>1236.8465999999999</v>
      </c>
      <c r="AI2415" s="60">
        <f t="shared" si="684"/>
        <v>274.85480000000001</v>
      </c>
      <c r="AJ2415" s="60">
        <f t="shared" si="685"/>
        <v>1546.05825</v>
      </c>
      <c r="AK2415" s="60">
        <f t="shared" si="686"/>
        <v>3407.446493150685</v>
      </c>
      <c r="AL2415" s="60">
        <f t="shared" si="687"/>
        <v>2504.4731724657536</v>
      </c>
      <c r="AM2415" s="41">
        <f t="shared" si="688"/>
        <v>2545.9837775342462</v>
      </c>
      <c r="AN2415" s="42">
        <f t="shared" si="689"/>
        <v>45715</v>
      </c>
      <c r="AO2415" s="43">
        <f t="shared" si="690"/>
        <v>6871.37</v>
      </c>
    </row>
    <row r="2416" spans="1:41" s="24" customFormat="1" ht="15.75" customHeight="1" x14ac:dyDescent="0.35">
      <c r="A2416" s="36" t="s">
        <v>27</v>
      </c>
      <c r="B2416" s="36">
        <v>202509</v>
      </c>
      <c r="C2416" s="24" t="s">
        <v>736</v>
      </c>
      <c r="D2416" s="24" t="s">
        <v>119</v>
      </c>
      <c r="E2416" s="62">
        <v>45901</v>
      </c>
      <c r="F2416" s="62">
        <v>46265</v>
      </c>
      <c r="G2416" s="37" t="s">
        <v>2571</v>
      </c>
      <c r="H2416" s="36">
        <v>652595</v>
      </c>
      <c r="I2416" s="63">
        <v>35256</v>
      </c>
      <c r="J2416" s="24" t="s">
        <v>5321</v>
      </c>
      <c r="K2416" s="63">
        <f t="shared" si="673"/>
        <v>45901</v>
      </c>
      <c r="L2416" s="55">
        <f t="shared" si="674"/>
        <v>0.04</v>
      </c>
      <c r="M2416" s="76">
        <v>0.22500000000000001</v>
      </c>
      <c r="N2416" s="62">
        <v>45901</v>
      </c>
      <c r="O2416" s="62">
        <v>46265</v>
      </c>
      <c r="P2416" s="63"/>
      <c r="Q2416" s="63"/>
      <c r="R2416" s="78">
        <v>29</v>
      </c>
      <c r="S2416" s="63" t="str">
        <f>VLOOKUP(R2416,SA!$B$3:$C$11,2,1)</f>
        <v>26-35</v>
      </c>
      <c r="T2416" s="38" t="s">
        <v>97</v>
      </c>
      <c r="U2416" s="24" t="s">
        <v>56</v>
      </c>
      <c r="V2416" s="24">
        <v>400000</v>
      </c>
      <c r="W2416" s="39">
        <f t="shared" si="675"/>
        <v>400000</v>
      </c>
      <c r="X2416" s="29">
        <f t="shared" si="676"/>
        <v>1</v>
      </c>
      <c r="Y2416" s="40">
        <f t="shared" si="677"/>
        <v>365</v>
      </c>
      <c r="Z2416" s="38">
        <f t="shared" si="678"/>
        <v>46081</v>
      </c>
      <c r="AA2416" s="41">
        <f t="shared" si="679"/>
        <v>181</v>
      </c>
      <c r="AB2416" s="24" t="s">
        <v>113</v>
      </c>
      <c r="AC2416" s="41">
        <f t="shared" si="680"/>
        <v>4533.0290000000005</v>
      </c>
      <c r="AD2416" s="41">
        <v>1</v>
      </c>
      <c r="AE2416" s="72">
        <f>INDEX(SA!$C$2:$G$11,MATCH(Details!S2416,SA!$C$2:$C$11,0),MATCH(Details!V2416,SA!$C$2:$G$2,0))*Y2416/(F2416-E2416+1)</f>
        <v>3841.55</v>
      </c>
      <c r="AF2416" s="41">
        <f t="shared" si="681"/>
        <v>0</v>
      </c>
      <c r="AG2416" s="41">
        <f t="shared" si="682"/>
        <v>0</v>
      </c>
      <c r="AH2416" s="41">
        <f t="shared" si="683"/>
        <v>691.47900000000004</v>
      </c>
      <c r="AI2416" s="60">
        <f t="shared" si="684"/>
        <v>153.66200000000001</v>
      </c>
      <c r="AJ2416" s="60">
        <f t="shared" si="685"/>
        <v>864.34875000000011</v>
      </c>
      <c r="AK2416" s="60">
        <f t="shared" si="686"/>
        <v>1904.9878082191783</v>
      </c>
      <c r="AL2416" s="60">
        <f t="shared" si="687"/>
        <v>1400.1660390410959</v>
      </c>
      <c r="AM2416" s="41">
        <f t="shared" si="688"/>
        <v>1423.3732109589046</v>
      </c>
      <c r="AN2416" s="42">
        <f t="shared" si="689"/>
        <v>45715</v>
      </c>
      <c r="AO2416" s="43">
        <f t="shared" si="690"/>
        <v>3841.55</v>
      </c>
    </row>
    <row r="2417" spans="1:41" s="24" customFormat="1" ht="15.75" customHeight="1" x14ac:dyDescent="0.35">
      <c r="A2417" s="36" t="s">
        <v>27</v>
      </c>
      <c r="B2417" s="36">
        <v>202509</v>
      </c>
      <c r="C2417" s="24" t="s">
        <v>736</v>
      </c>
      <c r="D2417" s="24" t="s">
        <v>119</v>
      </c>
      <c r="E2417" s="62">
        <v>45901</v>
      </c>
      <c r="F2417" s="62">
        <v>46265</v>
      </c>
      <c r="G2417" s="37" t="s">
        <v>2572</v>
      </c>
      <c r="H2417" s="36">
        <v>652595</v>
      </c>
      <c r="I2417" s="63">
        <v>35306</v>
      </c>
      <c r="J2417" s="24" t="s">
        <v>5322</v>
      </c>
      <c r="K2417" s="63">
        <f t="shared" si="673"/>
        <v>45901</v>
      </c>
      <c r="L2417" s="55">
        <f t="shared" si="674"/>
        <v>0.04</v>
      </c>
      <c r="M2417" s="76">
        <v>0.22500000000000001</v>
      </c>
      <c r="N2417" s="62">
        <v>45901</v>
      </c>
      <c r="O2417" s="62">
        <v>46265</v>
      </c>
      <c r="P2417" s="63"/>
      <c r="Q2417" s="63"/>
      <c r="R2417" s="78">
        <v>29</v>
      </c>
      <c r="S2417" s="63" t="str">
        <f>VLOOKUP(R2417,SA!$B$3:$C$11,2,1)</f>
        <v>26-35</v>
      </c>
      <c r="T2417" s="38" t="s">
        <v>98</v>
      </c>
      <c r="U2417" s="24" t="s">
        <v>5743</v>
      </c>
      <c r="V2417" s="24">
        <v>400000</v>
      </c>
      <c r="W2417" s="39">
        <f t="shared" si="675"/>
        <v>0</v>
      </c>
      <c r="X2417" s="29">
        <f t="shared" si="676"/>
        <v>0</v>
      </c>
      <c r="Y2417" s="40">
        <f t="shared" si="677"/>
        <v>365</v>
      </c>
      <c r="Z2417" s="38">
        <f t="shared" si="678"/>
        <v>46081</v>
      </c>
      <c r="AA2417" s="41">
        <f t="shared" si="679"/>
        <v>181</v>
      </c>
      <c r="AB2417" s="24" t="s">
        <v>113</v>
      </c>
      <c r="AC2417" s="41">
        <f t="shared" si="680"/>
        <v>4533.0290000000005</v>
      </c>
      <c r="AD2417" s="41">
        <v>1</v>
      </c>
      <c r="AE2417" s="72">
        <f>INDEX(SA!$C$2:$G$11,MATCH(Details!S2417,SA!$C$2:$C$11,0),MATCH(Details!V2417,SA!$C$2:$G$2,0))*Y2417/(F2417-E2417+1)</f>
        <v>3841.55</v>
      </c>
      <c r="AF2417" s="41">
        <f t="shared" si="681"/>
        <v>0</v>
      </c>
      <c r="AG2417" s="41">
        <f t="shared" si="682"/>
        <v>0</v>
      </c>
      <c r="AH2417" s="41">
        <f t="shared" si="683"/>
        <v>691.47900000000004</v>
      </c>
      <c r="AI2417" s="60">
        <f t="shared" si="684"/>
        <v>153.66200000000001</v>
      </c>
      <c r="AJ2417" s="60">
        <f t="shared" si="685"/>
        <v>864.34875000000011</v>
      </c>
      <c r="AK2417" s="60">
        <f t="shared" si="686"/>
        <v>1904.9878082191783</v>
      </c>
      <c r="AL2417" s="60">
        <f t="shared" si="687"/>
        <v>1400.1660390410959</v>
      </c>
      <c r="AM2417" s="41">
        <f t="shared" si="688"/>
        <v>1423.3732109589046</v>
      </c>
      <c r="AN2417" s="42">
        <f t="shared" si="689"/>
        <v>45715</v>
      </c>
      <c r="AO2417" s="43">
        <f t="shared" si="690"/>
        <v>3841.55</v>
      </c>
    </row>
    <row r="2418" spans="1:41" s="24" customFormat="1" ht="15.75" customHeight="1" x14ac:dyDescent="0.35">
      <c r="A2418" s="36" t="s">
        <v>27</v>
      </c>
      <c r="B2418" s="36">
        <v>202509</v>
      </c>
      <c r="C2418" s="24" t="s">
        <v>736</v>
      </c>
      <c r="D2418" s="24" t="s">
        <v>119</v>
      </c>
      <c r="E2418" s="62">
        <v>45901</v>
      </c>
      <c r="F2418" s="62">
        <v>46265</v>
      </c>
      <c r="G2418" s="37" t="s">
        <v>2573</v>
      </c>
      <c r="H2418" s="36">
        <v>652595</v>
      </c>
      <c r="I2418" s="63">
        <v>21553</v>
      </c>
      <c r="J2418" s="24" t="s">
        <v>5323</v>
      </c>
      <c r="K2418" s="63">
        <f t="shared" si="673"/>
        <v>45901</v>
      </c>
      <c r="L2418" s="55">
        <f t="shared" si="674"/>
        <v>0.04</v>
      </c>
      <c r="M2418" s="76">
        <v>0.22500000000000001</v>
      </c>
      <c r="N2418" s="62">
        <v>45901</v>
      </c>
      <c r="O2418" s="62">
        <v>46265</v>
      </c>
      <c r="P2418" s="63"/>
      <c r="Q2418" s="63"/>
      <c r="R2418" s="78">
        <v>66</v>
      </c>
      <c r="S2418" s="63" t="str">
        <f>VLOOKUP(R2418,SA!$B$3:$C$11,2,1)</f>
        <v>66-70</v>
      </c>
      <c r="T2418" s="38" t="s">
        <v>97</v>
      </c>
      <c r="U2418" s="24" t="s">
        <v>5744</v>
      </c>
      <c r="V2418" s="24">
        <v>400000</v>
      </c>
      <c r="W2418" s="39">
        <f t="shared" si="675"/>
        <v>0</v>
      </c>
      <c r="X2418" s="29">
        <f t="shared" si="676"/>
        <v>0</v>
      </c>
      <c r="Y2418" s="40">
        <f t="shared" si="677"/>
        <v>365</v>
      </c>
      <c r="Z2418" s="38">
        <f t="shared" si="678"/>
        <v>46081</v>
      </c>
      <c r="AA2418" s="41">
        <f t="shared" si="679"/>
        <v>181</v>
      </c>
      <c r="AB2418" s="24" t="s">
        <v>113</v>
      </c>
      <c r="AC2418" s="41">
        <f t="shared" si="680"/>
        <v>17021.971999999998</v>
      </c>
      <c r="AD2418" s="41">
        <v>1</v>
      </c>
      <c r="AE2418" s="72">
        <f>INDEX(SA!$C$2:$G$11,MATCH(Details!S2418,SA!$C$2:$C$11,0),MATCH(Details!V2418,SA!$C$2:$G$2,0))*Y2418/(F2418-E2418+1)</f>
        <v>14425.4</v>
      </c>
      <c r="AF2418" s="41">
        <f t="shared" si="681"/>
        <v>0</v>
      </c>
      <c r="AG2418" s="41">
        <f t="shared" si="682"/>
        <v>0</v>
      </c>
      <c r="AH2418" s="41">
        <f t="shared" si="683"/>
        <v>2596.5719999999997</v>
      </c>
      <c r="AI2418" s="60">
        <f t="shared" si="684"/>
        <v>577.01599999999996</v>
      </c>
      <c r="AJ2418" s="60">
        <f t="shared" si="685"/>
        <v>3245.7150000000001</v>
      </c>
      <c r="AK2418" s="60">
        <f t="shared" si="686"/>
        <v>7153.4175342465751</v>
      </c>
      <c r="AL2418" s="60">
        <f t="shared" si="687"/>
        <v>5257.7618876712322</v>
      </c>
      <c r="AM2418" s="41">
        <f t="shared" si="688"/>
        <v>5344.9071123287686</v>
      </c>
      <c r="AN2418" s="42">
        <f t="shared" si="689"/>
        <v>45715</v>
      </c>
      <c r="AO2418" s="43">
        <f t="shared" si="690"/>
        <v>14425.4</v>
      </c>
    </row>
    <row r="2419" spans="1:41" s="24" customFormat="1" ht="15.75" customHeight="1" x14ac:dyDescent="0.35">
      <c r="A2419" s="36" t="s">
        <v>27</v>
      </c>
      <c r="B2419" s="36">
        <v>202509</v>
      </c>
      <c r="C2419" s="24" t="s">
        <v>736</v>
      </c>
      <c r="D2419" s="24" t="s">
        <v>119</v>
      </c>
      <c r="E2419" s="62">
        <v>45901</v>
      </c>
      <c r="F2419" s="62">
        <v>46265</v>
      </c>
      <c r="G2419" s="37" t="s">
        <v>2574</v>
      </c>
      <c r="H2419" s="36">
        <v>652595</v>
      </c>
      <c r="I2419" s="63">
        <v>21551</v>
      </c>
      <c r="J2419" s="24" t="s">
        <v>5324</v>
      </c>
      <c r="K2419" s="63">
        <f t="shared" si="673"/>
        <v>45901</v>
      </c>
      <c r="L2419" s="55">
        <f t="shared" si="674"/>
        <v>0.04</v>
      </c>
      <c r="M2419" s="76">
        <v>0.22500000000000001</v>
      </c>
      <c r="N2419" s="62">
        <v>45901</v>
      </c>
      <c r="O2419" s="62">
        <v>46265</v>
      </c>
      <c r="P2419" s="63"/>
      <c r="Q2419" s="63"/>
      <c r="R2419" s="78">
        <v>66</v>
      </c>
      <c r="S2419" s="63" t="str">
        <f>VLOOKUP(R2419,SA!$B$3:$C$11,2,1)</f>
        <v>66-70</v>
      </c>
      <c r="T2419" s="38" t="s">
        <v>98</v>
      </c>
      <c r="U2419" s="24" t="s">
        <v>5747</v>
      </c>
      <c r="V2419" s="24">
        <v>400000</v>
      </c>
      <c r="W2419" s="39">
        <f t="shared" si="675"/>
        <v>0</v>
      </c>
      <c r="X2419" s="29">
        <f t="shared" si="676"/>
        <v>0</v>
      </c>
      <c r="Y2419" s="40">
        <f t="shared" si="677"/>
        <v>365</v>
      </c>
      <c r="Z2419" s="38">
        <f t="shared" si="678"/>
        <v>46081</v>
      </c>
      <c r="AA2419" s="41">
        <f t="shared" si="679"/>
        <v>181</v>
      </c>
      <c r="AB2419" s="24" t="s">
        <v>113</v>
      </c>
      <c r="AC2419" s="41">
        <f t="shared" si="680"/>
        <v>17021.971999999998</v>
      </c>
      <c r="AD2419" s="41">
        <v>1</v>
      </c>
      <c r="AE2419" s="72">
        <f>INDEX(SA!$C$2:$G$11,MATCH(Details!S2419,SA!$C$2:$C$11,0),MATCH(Details!V2419,SA!$C$2:$G$2,0))*Y2419/(F2419-E2419+1)</f>
        <v>14425.4</v>
      </c>
      <c r="AF2419" s="41">
        <f t="shared" si="681"/>
        <v>0</v>
      </c>
      <c r="AG2419" s="41">
        <f t="shared" si="682"/>
        <v>0</v>
      </c>
      <c r="AH2419" s="41">
        <f t="shared" si="683"/>
        <v>2596.5719999999997</v>
      </c>
      <c r="AI2419" s="60">
        <f t="shared" si="684"/>
        <v>577.01599999999996</v>
      </c>
      <c r="AJ2419" s="60">
        <f t="shared" si="685"/>
        <v>3245.7150000000001</v>
      </c>
      <c r="AK2419" s="60">
        <f t="shared" si="686"/>
        <v>7153.4175342465751</v>
      </c>
      <c r="AL2419" s="60">
        <f t="shared" si="687"/>
        <v>5257.7618876712322</v>
      </c>
      <c r="AM2419" s="41">
        <f t="shared" si="688"/>
        <v>5344.9071123287686</v>
      </c>
      <c r="AN2419" s="42">
        <f t="shared" si="689"/>
        <v>45715</v>
      </c>
      <c r="AO2419" s="43">
        <f t="shared" si="690"/>
        <v>14425.4</v>
      </c>
    </row>
    <row r="2420" spans="1:41" s="24" customFormat="1" ht="15.75" customHeight="1" x14ac:dyDescent="0.35">
      <c r="A2420" s="36" t="s">
        <v>27</v>
      </c>
      <c r="B2420" s="36">
        <v>202509</v>
      </c>
      <c r="C2420" s="24" t="s">
        <v>736</v>
      </c>
      <c r="D2420" s="24" t="s">
        <v>119</v>
      </c>
      <c r="E2420" s="62">
        <v>45901</v>
      </c>
      <c r="F2420" s="62">
        <v>46265</v>
      </c>
      <c r="G2420" s="37" t="s">
        <v>714</v>
      </c>
      <c r="H2420" s="36">
        <v>652596</v>
      </c>
      <c r="I2420" s="63">
        <v>36144</v>
      </c>
      <c r="J2420" s="24" t="s">
        <v>5325</v>
      </c>
      <c r="K2420" s="63">
        <f t="shared" si="673"/>
        <v>45901</v>
      </c>
      <c r="L2420" s="55">
        <f t="shared" si="674"/>
        <v>0.04</v>
      </c>
      <c r="M2420" s="76">
        <v>0.22500000000000001</v>
      </c>
      <c r="N2420" s="62">
        <v>45901</v>
      </c>
      <c r="O2420" s="62">
        <v>46265</v>
      </c>
      <c r="P2420" s="63"/>
      <c r="Q2420" s="63"/>
      <c r="R2420" s="78">
        <v>26</v>
      </c>
      <c r="S2420" s="63" t="str">
        <f>VLOOKUP(R2420,SA!$B$3:$C$11,2,1)</f>
        <v>26-35</v>
      </c>
      <c r="T2420" s="38" t="s">
        <v>98</v>
      </c>
      <c r="U2420" s="24" t="s">
        <v>56</v>
      </c>
      <c r="V2420" s="24">
        <v>400000</v>
      </c>
      <c r="W2420" s="39">
        <f t="shared" si="675"/>
        <v>400000</v>
      </c>
      <c r="X2420" s="29">
        <f t="shared" si="676"/>
        <v>1</v>
      </c>
      <c r="Y2420" s="40">
        <f t="shared" si="677"/>
        <v>365</v>
      </c>
      <c r="Z2420" s="38">
        <f t="shared" si="678"/>
        <v>46081</v>
      </c>
      <c r="AA2420" s="41">
        <f t="shared" si="679"/>
        <v>181</v>
      </c>
      <c r="AB2420" s="24" t="s">
        <v>113</v>
      </c>
      <c r="AC2420" s="41">
        <f t="shared" si="680"/>
        <v>4533.0290000000005</v>
      </c>
      <c r="AD2420" s="41">
        <v>1</v>
      </c>
      <c r="AE2420" s="72">
        <f>INDEX(SA!$C$2:$G$11,MATCH(Details!S2420,SA!$C$2:$C$11,0),MATCH(Details!V2420,SA!$C$2:$G$2,0))*Y2420/(F2420-E2420+1)</f>
        <v>3841.55</v>
      </c>
      <c r="AF2420" s="41">
        <f t="shared" si="681"/>
        <v>0</v>
      </c>
      <c r="AG2420" s="41">
        <f t="shared" si="682"/>
        <v>0</v>
      </c>
      <c r="AH2420" s="41">
        <f t="shared" si="683"/>
        <v>691.47900000000004</v>
      </c>
      <c r="AI2420" s="60">
        <f t="shared" si="684"/>
        <v>153.66200000000001</v>
      </c>
      <c r="AJ2420" s="60">
        <f t="shared" si="685"/>
        <v>864.34875000000011</v>
      </c>
      <c r="AK2420" s="60">
        <f t="shared" si="686"/>
        <v>1904.9878082191783</v>
      </c>
      <c r="AL2420" s="60">
        <f t="shared" si="687"/>
        <v>1400.1660390410959</v>
      </c>
      <c r="AM2420" s="41">
        <f t="shared" si="688"/>
        <v>1423.3732109589046</v>
      </c>
      <c r="AN2420" s="42">
        <f t="shared" si="689"/>
        <v>45715</v>
      </c>
      <c r="AO2420" s="43">
        <f t="shared" si="690"/>
        <v>3841.55</v>
      </c>
    </row>
    <row r="2421" spans="1:41" s="24" customFormat="1" ht="15.75" customHeight="1" x14ac:dyDescent="0.35">
      <c r="A2421" s="36" t="s">
        <v>27</v>
      </c>
      <c r="B2421" s="36">
        <v>202509</v>
      </c>
      <c r="C2421" s="24" t="s">
        <v>736</v>
      </c>
      <c r="D2421" s="24" t="s">
        <v>119</v>
      </c>
      <c r="E2421" s="62">
        <v>45901</v>
      </c>
      <c r="F2421" s="62">
        <v>46265</v>
      </c>
      <c r="G2421" s="37" t="s">
        <v>2575</v>
      </c>
      <c r="H2421" s="36">
        <v>652596</v>
      </c>
      <c r="I2421" s="63">
        <v>25907</v>
      </c>
      <c r="J2421" s="24" t="s">
        <v>5326</v>
      </c>
      <c r="K2421" s="63">
        <f t="shared" si="673"/>
        <v>45901</v>
      </c>
      <c r="L2421" s="55">
        <f t="shared" si="674"/>
        <v>0.04</v>
      </c>
      <c r="M2421" s="76">
        <v>0.22500000000000001</v>
      </c>
      <c r="N2421" s="62">
        <v>45901</v>
      </c>
      <c r="O2421" s="62">
        <v>46265</v>
      </c>
      <c r="P2421" s="63"/>
      <c r="Q2421" s="63"/>
      <c r="R2421" s="78">
        <v>54</v>
      </c>
      <c r="S2421" s="63" t="str">
        <f>VLOOKUP(R2421,SA!$B$3:$C$11,2,1)</f>
        <v>46-55</v>
      </c>
      <c r="T2421" s="38" t="s">
        <v>97</v>
      </c>
      <c r="U2421" s="24" t="s">
        <v>5744</v>
      </c>
      <c r="V2421" s="24">
        <v>400000</v>
      </c>
      <c r="W2421" s="39">
        <f t="shared" si="675"/>
        <v>0</v>
      </c>
      <c r="X2421" s="29">
        <f t="shared" si="676"/>
        <v>0</v>
      </c>
      <c r="Y2421" s="40">
        <f t="shared" si="677"/>
        <v>365</v>
      </c>
      <c r="Z2421" s="38">
        <f t="shared" si="678"/>
        <v>46081</v>
      </c>
      <c r="AA2421" s="41">
        <f t="shared" si="679"/>
        <v>181</v>
      </c>
      <c r="AB2421" s="24" t="s">
        <v>113</v>
      </c>
      <c r="AC2421" s="41">
        <f t="shared" si="680"/>
        <v>8108.2165999999997</v>
      </c>
      <c r="AD2421" s="41">
        <v>1</v>
      </c>
      <c r="AE2421" s="72">
        <f>INDEX(SA!$C$2:$G$11,MATCH(Details!S2421,SA!$C$2:$C$11,0),MATCH(Details!V2421,SA!$C$2:$G$2,0))*Y2421/(F2421-E2421+1)</f>
        <v>6871.37</v>
      </c>
      <c r="AF2421" s="41">
        <f t="shared" si="681"/>
        <v>0</v>
      </c>
      <c r="AG2421" s="41">
        <f t="shared" si="682"/>
        <v>0</v>
      </c>
      <c r="AH2421" s="41">
        <f t="shared" si="683"/>
        <v>1236.8465999999999</v>
      </c>
      <c r="AI2421" s="60">
        <f t="shared" si="684"/>
        <v>274.85480000000001</v>
      </c>
      <c r="AJ2421" s="60">
        <f t="shared" si="685"/>
        <v>1546.05825</v>
      </c>
      <c r="AK2421" s="60">
        <f t="shared" si="686"/>
        <v>3407.446493150685</v>
      </c>
      <c r="AL2421" s="60">
        <f t="shared" si="687"/>
        <v>2504.4731724657536</v>
      </c>
      <c r="AM2421" s="41">
        <f t="shared" si="688"/>
        <v>2545.9837775342462</v>
      </c>
      <c r="AN2421" s="42">
        <f t="shared" si="689"/>
        <v>45715</v>
      </c>
      <c r="AO2421" s="43">
        <f t="shared" si="690"/>
        <v>6871.37</v>
      </c>
    </row>
    <row r="2422" spans="1:41" s="24" customFormat="1" ht="15.75" customHeight="1" x14ac:dyDescent="0.35">
      <c r="A2422" s="36" t="s">
        <v>27</v>
      </c>
      <c r="B2422" s="36">
        <v>202509</v>
      </c>
      <c r="C2422" s="24" t="s">
        <v>736</v>
      </c>
      <c r="D2422" s="24" t="s">
        <v>119</v>
      </c>
      <c r="E2422" s="62">
        <v>45901</v>
      </c>
      <c r="F2422" s="62">
        <v>46265</v>
      </c>
      <c r="G2422" s="37" t="s">
        <v>2576</v>
      </c>
      <c r="H2422" s="36">
        <v>652596</v>
      </c>
      <c r="I2422" s="63">
        <v>29327</v>
      </c>
      <c r="J2422" s="24" t="s">
        <v>5327</v>
      </c>
      <c r="K2422" s="63">
        <f t="shared" si="673"/>
        <v>45901</v>
      </c>
      <c r="L2422" s="55">
        <f t="shared" si="674"/>
        <v>0.04</v>
      </c>
      <c r="M2422" s="76">
        <v>0.22500000000000001</v>
      </c>
      <c r="N2422" s="62">
        <v>45901</v>
      </c>
      <c r="O2422" s="62">
        <v>46265</v>
      </c>
      <c r="P2422" s="63"/>
      <c r="Q2422" s="63"/>
      <c r="R2422" s="78">
        <v>45</v>
      </c>
      <c r="S2422" s="63" t="str">
        <f>VLOOKUP(R2422,SA!$B$3:$C$11,2,1)</f>
        <v>36-45</v>
      </c>
      <c r="T2422" s="38" t="s">
        <v>98</v>
      </c>
      <c r="U2422" s="24" t="s">
        <v>5747</v>
      </c>
      <c r="V2422" s="24">
        <v>400000</v>
      </c>
      <c r="W2422" s="39">
        <f t="shared" si="675"/>
        <v>0</v>
      </c>
      <c r="X2422" s="29">
        <f t="shared" si="676"/>
        <v>0</v>
      </c>
      <c r="Y2422" s="40">
        <f t="shared" si="677"/>
        <v>365</v>
      </c>
      <c r="Z2422" s="38">
        <f t="shared" si="678"/>
        <v>46081</v>
      </c>
      <c r="AA2422" s="41">
        <f t="shared" si="679"/>
        <v>181</v>
      </c>
      <c r="AB2422" s="24" t="s">
        <v>113</v>
      </c>
      <c r="AC2422" s="41">
        <f t="shared" si="680"/>
        <v>5496.5225999999993</v>
      </c>
      <c r="AD2422" s="41">
        <v>1</v>
      </c>
      <c r="AE2422" s="72">
        <f>INDEX(SA!$C$2:$G$11,MATCH(Details!S2422,SA!$C$2:$C$11,0),MATCH(Details!V2422,SA!$C$2:$G$2,0))*Y2422/(F2422-E2422+1)</f>
        <v>4658.07</v>
      </c>
      <c r="AF2422" s="41">
        <f t="shared" si="681"/>
        <v>0</v>
      </c>
      <c r="AG2422" s="41">
        <f t="shared" si="682"/>
        <v>0</v>
      </c>
      <c r="AH2422" s="41">
        <f t="shared" si="683"/>
        <v>838.45259999999996</v>
      </c>
      <c r="AI2422" s="60">
        <f t="shared" si="684"/>
        <v>186.3228</v>
      </c>
      <c r="AJ2422" s="60">
        <f t="shared" si="685"/>
        <v>1048.06575</v>
      </c>
      <c r="AK2422" s="60">
        <f t="shared" si="686"/>
        <v>2309.8922465753421</v>
      </c>
      <c r="AL2422" s="60">
        <f t="shared" si="687"/>
        <v>1697.7708012328765</v>
      </c>
      <c r="AM2422" s="41">
        <f t="shared" si="688"/>
        <v>1725.9106487671231</v>
      </c>
      <c r="AN2422" s="42">
        <f t="shared" si="689"/>
        <v>45715</v>
      </c>
      <c r="AO2422" s="43">
        <f t="shared" si="690"/>
        <v>4658.07</v>
      </c>
    </row>
    <row r="2423" spans="1:41" s="24" customFormat="1" ht="15.75" customHeight="1" x14ac:dyDescent="0.35">
      <c r="A2423" s="36" t="s">
        <v>27</v>
      </c>
      <c r="B2423" s="36">
        <v>202509</v>
      </c>
      <c r="C2423" s="24" t="s">
        <v>736</v>
      </c>
      <c r="D2423" s="24" t="s">
        <v>119</v>
      </c>
      <c r="E2423" s="62">
        <v>45901</v>
      </c>
      <c r="F2423" s="62">
        <v>46265</v>
      </c>
      <c r="G2423" s="37" t="s">
        <v>723</v>
      </c>
      <c r="H2423" s="36">
        <v>652597</v>
      </c>
      <c r="I2423" s="63">
        <v>32076</v>
      </c>
      <c r="J2423" s="24" t="s">
        <v>5328</v>
      </c>
      <c r="K2423" s="63">
        <f t="shared" si="673"/>
        <v>45901</v>
      </c>
      <c r="L2423" s="55">
        <f t="shared" si="674"/>
        <v>0.04</v>
      </c>
      <c r="M2423" s="76">
        <v>0.22500000000000001</v>
      </c>
      <c r="N2423" s="62">
        <v>45901</v>
      </c>
      <c r="O2423" s="62">
        <v>46265</v>
      </c>
      <c r="P2423" s="63"/>
      <c r="Q2423" s="63"/>
      <c r="R2423" s="78">
        <v>37</v>
      </c>
      <c r="S2423" s="63" t="str">
        <f>VLOOKUP(R2423,SA!$B$3:$C$11,2,1)</f>
        <v>36-45</v>
      </c>
      <c r="T2423" s="38" t="s">
        <v>98</v>
      </c>
      <c r="U2423" s="24" t="s">
        <v>56</v>
      </c>
      <c r="V2423" s="24">
        <v>500000</v>
      </c>
      <c r="W2423" s="39">
        <f t="shared" si="675"/>
        <v>500000</v>
      </c>
      <c r="X2423" s="29">
        <f t="shared" si="676"/>
        <v>1</v>
      </c>
      <c r="Y2423" s="40">
        <f t="shared" si="677"/>
        <v>365</v>
      </c>
      <c r="Z2423" s="38">
        <f t="shared" si="678"/>
        <v>46081</v>
      </c>
      <c r="AA2423" s="41">
        <f t="shared" si="679"/>
        <v>181</v>
      </c>
      <c r="AB2423" s="24" t="s">
        <v>113</v>
      </c>
      <c r="AC2423" s="41">
        <f t="shared" si="680"/>
        <v>6046.1902</v>
      </c>
      <c r="AD2423" s="41">
        <v>1</v>
      </c>
      <c r="AE2423" s="72">
        <f>INDEX(SA!$C$2:$G$11,MATCH(Details!S2423,SA!$C$2:$C$11,0),MATCH(Details!V2423,SA!$C$2:$G$2,0))*Y2423/(F2423-E2423+1)</f>
        <v>5123.8900000000003</v>
      </c>
      <c r="AF2423" s="41">
        <f t="shared" si="681"/>
        <v>0</v>
      </c>
      <c r="AG2423" s="41">
        <f t="shared" si="682"/>
        <v>0</v>
      </c>
      <c r="AH2423" s="41">
        <f t="shared" si="683"/>
        <v>922.30020000000002</v>
      </c>
      <c r="AI2423" s="60">
        <f t="shared" si="684"/>
        <v>204.9556</v>
      </c>
      <c r="AJ2423" s="60">
        <f t="shared" si="685"/>
        <v>1152.8752500000001</v>
      </c>
      <c r="AK2423" s="60">
        <f t="shared" si="686"/>
        <v>2540.8879178082193</v>
      </c>
      <c r="AL2423" s="60">
        <f t="shared" si="687"/>
        <v>1867.5526195890411</v>
      </c>
      <c r="AM2423" s="41">
        <f t="shared" si="688"/>
        <v>1898.5065304109589</v>
      </c>
      <c r="AN2423" s="42">
        <f t="shared" si="689"/>
        <v>45715</v>
      </c>
      <c r="AO2423" s="43">
        <f t="shared" si="690"/>
        <v>5123.8900000000003</v>
      </c>
    </row>
    <row r="2424" spans="1:41" s="24" customFormat="1" ht="15.75" customHeight="1" x14ac:dyDescent="0.35">
      <c r="A2424" s="36" t="s">
        <v>27</v>
      </c>
      <c r="B2424" s="36">
        <v>202509</v>
      </c>
      <c r="C2424" s="24" t="s">
        <v>736</v>
      </c>
      <c r="D2424" s="24" t="s">
        <v>119</v>
      </c>
      <c r="E2424" s="62">
        <v>45901</v>
      </c>
      <c r="F2424" s="62">
        <v>46265</v>
      </c>
      <c r="G2424" s="37" t="s">
        <v>2577</v>
      </c>
      <c r="H2424" s="36">
        <v>652597</v>
      </c>
      <c r="I2424" s="63">
        <v>31110</v>
      </c>
      <c r="J2424" s="24" t="s">
        <v>5329</v>
      </c>
      <c r="K2424" s="63">
        <f t="shared" si="673"/>
        <v>45901</v>
      </c>
      <c r="L2424" s="55">
        <f t="shared" si="674"/>
        <v>0.04</v>
      </c>
      <c r="M2424" s="76">
        <v>0.22500000000000001</v>
      </c>
      <c r="N2424" s="62">
        <v>45901</v>
      </c>
      <c r="O2424" s="62">
        <v>46265</v>
      </c>
      <c r="P2424" s="63"/>
      <c r="Q2424" s="63"/>
      <c r="R2424" s="78">
        <v>40</v>
      </c>
      <c r="S2424" s="63" t="str">
        <f>VLOOKUP(R2424,SA!$B$3:$C$11,2,1)</f>
        <v>36-45</v>
      </c>
      <c r="T2424" s="38" t="s">
        <v>97</v>
      </c>
      <c r="U2424" s="24" t="s">
        <v>5743</v>
      </c>
      <c r="V2424" s="24">
        <v>500000</v>
      </c>
      <c r="W2424" s="39">
        <f t="shared" si="675"/>
        <v>0</v>
      </c>
      <c r="X2424" s="29">
        <f t="shared" si="676"/>
        <v>0</v>
      </c>
      <c r="Y2424" s="40">
        <f t="shared" si="677"/>
        <v>365</v>
      </c>
      <c r="Z2424" s="38">
        <f t="shared" si="678"/>
        <v>46081</v>
      </c>
      <c r="AA2424" s="41">
        <f t="shared" si="679"/>
        <v>181</v>
      </c>
      <c r="AB2424" s="24" t="s">
        <v>113</v>
      </c>
      <c r="AC2424" s="41">
        <f t="shared" si="680"/>
        <v>6046.1902</v>
      </c>
      <c r="AD2424" s="41">
        <v>1</v>
      </c>
      <c r="AE2424" s="72">
        <f>INDEX(SA!$C$2:$G$11,MATCH(Details!S2424,SA!$C$2:$C$11,0),MATCH(Details!V2424,SA!$C$2:$G$2,0))*Y2424/(F2424-E2424+1)</f>
        <v>5123.8900000000003</v>
      </c>
      <c r="AF2424" s="41">
        <f t="shared" si="681"/>
        <v>0</v>
      </c>
      <c r="AG2424" s="41">
        <f t="shared" si="682"/>
        <v>0</v>
      </c>
      <c r="AH2424" s="41">
        <f t="shared" si="683"/>
        <v>922.30020000000002</v>
      </c>
      <c r="AI2424" s="60">
        <f t="shared" si="684"/>
        <v>204.9556</v>
      </c>
      <c r="AJ2424" s="60">
        <f t="shared" si="685"/>
        <v>1152.8752500000001</v>
      </c>
      <c r="AK2424" s="60">
        <f t="shared" si="686"/>
        <v>2540.8879178082193</v>
      </c>
      <c r="AL2424" s="60">
        <f t="shared" si="687"/>
        <v>1867.5526195890411</v>
      </c>
      <c r="AM2424" s="41">
        <f t="shared" si="688"/>
        <v>1898.5065304109589</v>
      </c>
      <c r="AN2424" s="42">
        <f t="shared" si="689"/>
        <v>45715</v>
      </c>
      <c r="AO2424" s="43">
        <f t="shared" si="690"/>
        <v>5123.8900000000003</v>
      </c>
    </row>
    <row r="2425" spans="1:41" s="24" customFormat="1" ht="15.75" customHeight="1" x14ac:dyDescent="0.35">
      <c r="A2425" s="36" t="s">
        <v>27</v>
      </c>
      <c r="B2425" s="36">
        <v>202509</v>
      </c>
      <c r="C2425" s="24" t="s">
        <v>736</v>
      </c>
      <c r="D2425" s="24" t="s">
        <v>119</v>
      </c>
      <c r="E2425" s="62">
        <v>45901</v>
      </c>
      <c r="F2425" s="62">
        <v>46265</v>
      </c>
      <c r="G2425" s="37" t="s">
        <v>2578</v>
      </c>
      <c r="H2425" s="36">
        <v>652597</v>
      </c>
      <c r="I2425" s="63">
        <v>44924</v>
      </c>
      <c r="J2425" s="24" t="s">
        <v>5330</v>
      </c>
      <c r="K2425" s="63">
        <f t="shared" si="673"/>
        <v>45901</v>
      </c>
      <c r="L2425" s="55">
        <f t="shared" si="674"/>
        <v>0.04</v>
      </c>
      <c r="M2425" s="76">
        <v>0.22500000000000001</v>
      </c>
      <c r="N2425" s="62">
        <v>45901</v>
      </c>
      <c r="O2425" s="62">
        <v>46265</v>
      </c>
      <c r="P2425" s="63"/>
      <c r="Q2425" s="63"/>
      <c r="R2425" s="78">
        <v>2</v>
      </c>
      <c r="S2425" s="63" t="str">
        <f>VLOOKUP(R2425,SA!$B$3:$C$11,2,1)</f>
        <v>0-25</v>
      </c>
      <c r="T2425" s="38" t="s">
        <v>98</v>
      </c>
      <c r="U2425" s="24" t="s">
        <v>5746</v>
      </c>
      <c r="V2425" s="24">
        <v>500000</v>
      </c>
      <c r="W2425" s="39">
        <f t="shared" si="675"/>
        <v>0</v>
      </c>
      <c r="X2425" s="29">
        <f t="shared" si="676"/>
        <v>0</v>
      </c>
      <c r="Y2425" s="40">
        <f t="shared" si="677"/>
        <v>365</v>
      </c>
      <c r="Z2425" s="38">
        <f t="shared" si="678"/>
        <v>46081</v>
      </c>
      <c r="AA2425" s="41">
        <f t="shared" si="679"/>
        <v>181</v>
      </c>
      <c r="AB2425" s="24" t="s">
        <v>113</v>
      </c>
      <c r="AC2425" s="41">
        <f t="shared" si="680"/>
        <v>4448.2106000000003</v>
      </c>
      <c r="AD2425" s="41">
        <v>1</v>
      </c>
      <c r="AE2425" s="72">
        <f>INDEX(SA!$C$2:$G$11,MATCH(Details!S2425,SA!$C$2:$C$11,0),MATCH(Details!V2425,SA!$C$2:$G$2,0))*Y2425/(F2425-E2425+1)</f>
        <v>3769.67</v>
      </c>
      <c r="AF2425" s="41">
        <f t="shared" si="681"/>
        <v>0</v>
      </c>
      <c r="AG2425" s="41">
        <f t="shared" si="682"/>
        <v>0</v>
      </c>
      <c r="AH2425" s="41">
        <f t="shared" si="683"/>
        <v>678.54060000000004</v>
      </c>
      <c r="AI2425" s="60">
        <f t="shared" si="684"/>
        <v>150.7868</v>
      </c>
      <c r="AJ2425" s="60">
        <f t="shared" si="685"/>
        <v>848.17574999999999</v>
      </c>
      <c r="AK2425" s="60">
        <f t="shared" si="686"/>
        <v>1869.3432054794521</v>
      </c>
      <c r="AL2425" s="60">
        <f t="shared" si="687"/>
        <v>1373.9672560273973</v>
      </c>
      <c r="AM2425" s="41">
        <f t="shared" si="688"/>
        <v>1396.7401939726028</v>
      </c>
      <c r="AN2425" s="42">
        <f t="shared" si="689"/>
        <v>45715</v>
      </c>
      <c r="AO2425" s="43">
        <f t="shared" si="690"/>
        <v>3769.67</v>
      </c>
    </row>
    <row r="2426" spans="1:41" s="24" customFormat="1" ht="15.75" customHeight="1" x14ac:dyDescent="0.35">
      <c r="A2426" s="36" t="s">
        <v>27</v>
      </c>
      <c r="B2426" s="36">
        <v>202509</v>
      </c>
      <c r="C2426" s="24" t="s">
        <v>736</v>
      </c>
      <c r="D2426" s="24" t="s">
        <v>119</v>
      </c>
      <c r="E2426" s="62">
        <v>45901</v>
      </c>
      <c r="F2426" s="62">
        <v>46265</v>
      </c>
      <c r="G2426" s="37" t="s">
        <v>2579</v>
      </c>
      <c r="H2426" s="36">
        <v>652597</v>
      </c>
      <c r="I2426" s="63">
        <v>20541</v>
      </c>
      <c r="J2426" s="24" t="s">
        <v>5331</v>
      </c>
      <c r="K2426" s="63">
        <f t="shared" si="673"/>
        <v>45901</v>
      </c>
      <c r="L2426" s="55">
        <f t="shared" si="674"/>
        <v>0.04</v>
      </c>
      <c r="M2426" s="76">
        <v>0.22500000000000001</v>
      </c>
      <c r="N2426" s="62">
        <v>45901</v>
      </c>
      <c r="O2426" s="62">
        <v>46265</v>
      </c>
      <c r="P2426" s="63"/>
      <c r="Q2426" s="63"/>
      <c r="R2426" s="78">
        <v>69</v>
      </c>
      <c r="S2426" s="63" t="str">
        <f>VLOOKUP(R2426,SA!$B$3:$C$11,2,1)</f>
        <v>66-70</v>
      </c>
      <c r="T2426" s="38" t="s">
        <v>97</v>
      </c>
      <c r="U2426" s="24" t="s">
        <v>5744</v>
      </c>
      <c r="V2426" s="24">
        <v>500000</v>
      </c>
      <c r="W2426" s="39">
        <f t="shared" si="675"/>
        <v>0</v>
      </c>
      <c r="X2426" s="29">
        <f t="shared" si="676"/>
        <v>0</v>
      </c>
      <c r="Y2426" s="40">
        <f t="shared" si="677"/>
        <v>365</v>
      </c>
      <c r="Z2426" s="38">
        <f t="shared" si="678"/>
        <v>46081</v>
      </c>
      <c r="AA2426" s="41">
        <f t="shared" si="679"/>
        <v>181</v>
      </c>
      <c r="AB2426" s="24" t="s">
        <v>113</v>
      </c>
      <c r="AC2426" s="41">
        <f t="shared" si="680"/>
        <v>18713.136199999997</v>
      </c>
      <c r="AD2426" s="41">
        <v>1</v>
      </c>
      <c r="AE2426" s="72">
        <f>INDEX(SA!$C$2:$G$11,MATCH(Details!S2426,SA!$C$2:$C$11,0),MATCH(Details!V2426,SA!$C$2:$G$2,0))*Y2426/(F2426-E2426+1)</f>
        <v>15858.589999999998</v>
      </c>
      <c r="AF2426" s="41">
        <f t="shared" si="681"/>
        <v>0</v>
      </c>
      <c r="AG2426" s="41">
        <f t="shared" si="682"/>
        <v>0</v>
      </c>
      <c r="AH2426" s="41">
        <f t="shared" si="683"/>
        <v>2854.5461999999998</v>
      </c>
      <c r="AI2426" s="60">
        <f t="shared" si="684"/>
        <v>634.34359999999992</v>
      </c>
      <c r="AJ2426" s="60">
        <f t="shared" si="685"/>
        <v>3568.1827499999995</v>
      </c>
      <c r="AK2426" s="60">
        <f t="shared" si="686"/>
        <v>7864.1227123287663</v>
      </c>
      <c r="AL2426" s="60">
        <f t="shared" si="687"/>
        <v>5780.130193561643</v>
      </c>
      <c r="AM2426" s="41">
        <f t="shared" si="688"/>
        <v>5875.9334564383553</v>
      </c>
      <c r="AN2426" s="42">
        <f t="shared" si="689"/>
        <v>45715</v>
      </c>
      <c r="AO2426" s="43">
        <f t="shared" si="690"/>
        <v>15858.589999999998</v>
      </c>
    </row>
    <row r="2427" spans="1:41" s="24" customFormat="1" ht="15.75" customHeight="1" x14ac:dyDescent="0.35">
      <c r="A2427" s="36" t="s">
        <v>27</v>
      </c>
      <c r="B2427" s="36">
        <v>202509</v>
      </c>
      <c r="C2427" s="24" t="s">
        <v>736</v>
      </c>
      <c r="D2427" s="24" t="s">
        <v>119</v>
      </c>
      <c r="E2427" s="62">
        <v>45901</v>
      </c>
      <c r="F2427" s="62">
        <v>46265</v>
      </c>
      <c r="G2427" s="37" t="s">
        <v>2580</v>
      </c>
      <c r="H2427" s="36">
        <v>652597</v>
      </c>
      <c r="I2427" s="63">
        <v>20449</v>
      </c>
      <c r="J2427" s="24" t="s">
        <v>5332</v>
      </c>
      <c r="K2427" s="63">
        <f t="shared" si="673"/>
        <v>45901</v>
      </c>
      <c r="L2427" s="55">
        <f t="shared" si="674"/>
        <v>0.04</v>
      </c>
      <c r="M2427" s="76">
        <v>0.22500000000000001</v>
      </c>
      <c r="N2427" s="62">
        <v>45901</v>
      </c>
      <c r="O2427" s="62">
        <v>46265</v>
      </c>
      <c r="P2427" s="63"/>
      <c r="Q2427" s="63"/>
      <c r="R2427" s="78">
        <v>69</v>
      </c>
      <c r="S2427" s="63" t="str">
        <f>VLOOKUP(R2427,SA!$B$3:$C$11,2,1)</f>
        <v>66-70</v>
      </c>
      <c r="T2427" s="38" t="s">
        <v>98</v>
      </c>
      <c r="U2427" s="24" t="s">
        <v>5747</v>
      </c>
      <c r="V2427" s="24">
        <v>500000</v>
      </c>
      <c r="W2427" s="39">
        <f t="shared" si="675"/>
        <v>0</v>
      </c>
      <c r="X2427" s="29">
        <f t="shared" si="676"/>
        <v>0</v>
      </c>
      <c r="Y2427" s="40">
        <f t="shared" si="677"/>
        <v>365</v>
      </c>
      <c r="Z2427" s="38">
        <f t="shared" si="678"/>
        <v>46081</v>
      </c>
      <c r="AA2427" s="41">
        <f t="shared" si="679"/>
        <v>181</v>
      </c>
      <c r="AB2427" s="24" t="s">
        <v>113</v>
      </c>
      <c r="AC2427" s="41">
        <f t="shared" si="680"/>
        <v>18713.136199999997</v>
      </c>
      <c r="AD2427" s="41">
        <v>1</v>
      </c>
      <c r="AE2427" s="72">
        <f>INDEX(SA!$C$2:$G$11,MATCH(Details!S2427,SA!$C$2:$C$11,0),MATCH(Details!V2427,SA!$C$2:$G$2,0))*Y2427/(F2427-E2427+1)</f>
        <v>15858.589999999998</v>
      </c>
      <c r="AF2427" s="41">
        <f t="shared" si="681"/>
        <v>0</v>
      </c>
      <c r="AG2427" s="41">
        <f t="shared" si="682"/>
        <v>0</v>
      </c>
      <c r="AH2427" s="41">
        <f t="shared" si="683"/>
        <v>2854.5461999999998</v>
      </c>
      <c r="AI2427" s="60">
        <f t="shared" si="684"/>
        <v>634.34359999999992</v>
      </c>
      <c r="AJ2427" s="60">
        <f t="shared" si="685"/>
        <v>3568.1827499999995</v>
      </c>
      <c r="AK2427" s="60">
        <f t="shared" si="686"/>
        <v>7864.1227123287663</v>
      </c>
      <c r="AL2427" s="60">
        <f t="shared" si="687"/>
        <v>5780.130193561643</v>
      </c>
      <c r="AM2427" s="41">
        <f t="shared" si="688"/>
        <v>5875.9334564383553</v>
      </c>
      <c r="AN2427" s="42">
        <f t="shared" si="689"/>
        <v>45715</v>
      </c>
      <c r="AO2427" s="43">
        <f t="shared" si="690"/>
        <v>15858.589999999998</v>
      </c>
    </row>
    <row r="2428" spans="1:41" s="24" customFormat="1" ht="15.75" customHeight="1" x14ac:dyDescent="0.35">
      <c r="A2428" s="36" t="s">
        <v>27</v>
      </c>
      <c r="B2428" s="36">
        <v>202509</v>
      </c>
      <c r="C2428" s="24" t="s">
        <v>736</v>
      </c>
      <c r="D2428" s="24" t="s">
        <v>119</v>
      </c>
      <c r="E2428" s="62">
        <v>45901</v>
      </c>
      <c r="F2428" s="62">
        <v>46265</v>
      </c>
      <c r="G2428" s="37" t="s">
        <v>724</v>
      </c>
      <c r="H2428" s="36">
        <v>652598</v>
      </c>
      <c r="I2428" s="63">
        <v>33672</v>
      </c>
      <c r="J2428" s="24" t="s">
        <v>5333</v>
      </c>
      <c r="K2428" s="63">
        <f t="shared" si="673"/>
        <v>45901</v>
      </c>
      <c r="L2428" s="55">
        <f t="shared" si="674"/>
        <v>0.04</v>
      </c>
      <c r="M2428" s="76">
        <v>0.22500000000000001</v>
      </c>
      <c r="N2428" s="62">
        <v>45901</v>
      </c>
      <c r="O2428" s="62">
        <v>46265</v>
      </c>
      <c r="P2428" s="63"/>
      <c r="Q2428" s="63"/>
      <c r="R2428" s="78">
        <v>33</v>
      </c>
      <c r="S2428" s="63" t="str">
        <f>VLOOKUP(R2428,SA!$B$3:$C$11,2,1)</f>
        <v>26-35</v>
      </c>
      <c r="T2428" s="38" t="s">
        <v>97</v>
      </c>
      <c r="U2428" s="24" t="s">
        <v>56</v>
      </c>
      <c r="V2428" s="24">
        <v>500000</v>
      </c>
      <c r="W2428" s="39">
        <f t="shared" si="675"/>
        <v>500000</v>
      </c>
      <c r="X2428" s="29">
        <f t="shared" si="676"/>
        <v>1</v>
      </c>
      <c r="Y2428" s="40">
        <f t="shared" si="677"/>
        <v>365</v>
      </c>
      <c r="Z2428" s="38">
        <f t="shared" si="678"/>
        <v>46081</v>
      </c>
      <c r="AA2428" s="41">
        <f t="shared" si="679"/>
        <v>181</v>
      </c>
      <c r="AB2428" s="24" t="s">
        <v>113</v>
      </c>
      <c r="AC2428" s="41">
        <f t="shared" si="680"/>
        <v>4986.3141999999998</v>
      </c>
      <c r="AD2428" s="41">
        <v>1</v>
      </c>
      <c r="AE2428" s="72">
        <f>INDEX(SA!$C$2:$G$11,MATCH(Details!S2428,SA!$C$2:$C$11,0),MATCH(Details!V2428,SA!$C$2:$G$2,0))*Y2428/(F2428-E2428+1)</f>
        <v>4225.6899999999996</v>
      </c>
      <c r="AF2428" s="41">
        <f t="shared" si="681"/>
        <v>0</v>
      </c>
      <c r="AG2428" s="41">
        <f t="shared" si="682"/>
        <v>0</v>
      </c>
      <c r="AH2428" s="41">
        <f t="shared" si="683"/>
        <v>760.62419999999986</v>
      </c>
      <c r="AI2428" s="60">
        <f t="shared" si="684"/>
        <v>169.02759999999998</v>
      </c>
      <c r="AJ2428" s="60">
        <f t="shared" si="685"/>
        <v>950.78024999999991</v>
      </c>
      <c r="AK2428" s="60">
        <f t="shared" si="686"/>
        <v>2095.479150684931</v>
      </c>
      <c r="AL2428" s="60">
        <f t="shared" si="687"/>
        <v>1540.1771757534243</v>
      </c>
      <c r="AM2428" s="41">
        <f t="shared" si="688"/>
        <v>1565.7049742465756</v>
      </c>
      <c r="AN2428" s="42">
        <f t="shared" si="689"/>
        <v>45715</v>
      </c>
      <c r="AO2428" s="43">
        <f t="shared" si="690"/>
        <v>4225.6899999999996</v>
      </c>
    </row>
    <row r="2429" spans="1:41" s="24" customFormat="1" ht="15.75" customHeight="1" x14ac:dyDescent="0.35">
      <c r="A2429" s="36" t="s">
        <v>27</v>
      </c>
      <c r="B2429" s="36">
        <v>202509</v>
      </c>
      <c r="C2429" s="24" t="s">
        <v>736</v>
      </c>
      <c r="D2429" s="24" t="s">
        <v>119</v>
      </c>
      <c r="E2429" s="62">
        <v>45901</v>
      </c>
      <c r="F2429" s="62">
        <v>46265</v>
      </c>
      <c r="G2429" s="37" t="s">
        <v>2581</v>
      </c>
      <c r="H2429" s="36">
        <v>652598</v>
      </c>
      <c r="I2429" s="63">
        <v>23861</v>
      </c>
      <c r="J2429" s="24" t="s">
        <v>5334</v>
      </c>
      <c r="K2429" s="63">
        <f t="shared" si="673"/>
        <v>45901</v>
      </c>
      <c r="L2429" s="55">
        <f t="shared" si="674"/>
        <v>0.04</v>
      </c>
      <c r="M2429" s="76">
        <v>0.22500000000000001</v>
      </c>
      <c r="N2429" s="62">
        <v>45901</v>
      </c>
      <c r="O2429" s="62">
        <v>46265</v>
      </c>
      <c r="P2429" s="63"/>
      <c r="Q2429" s="63"/>
      <c r="R2429" s="78">
        <v>60</v>
      </c>
      <c r="S2429" s="63" t="str">
        <f>VLOOKUP(R2429,SA!$B$3:$C$11,2,1)</f>
        <v>56-65</v>
      </c>
      <c r="T2429" s="38" t="s">
        <v>98</v>
      </c>
      <c r="U2429" s="24" t="s">
        <v>5747</v>
      </c>
      <c r="V2429" s="24">
        <v>500000</v>
      </c>
      <c r="W2429" s="39">
        <f t="shared" si="675"/>
        <v>0</v>
      </c>
      <c r="X2429" s="29">
        <f t="shared" si="676"/>
        <v>0</v>
      </c>
      <c r="Y2429" s="40">
        <f t="shared" si="677"/>
        <v>365</v>
      </c>
      <c r="Z2429" s="38">
        <f t="shared" si="678"/>
        <v>46081</v>
      </c>
      <c r="AA2429" s="41">
        <f t="shared" si="679"/>
        <v>181</v>
      </c>
      <c r="AB2429" s="24" t="s">
        <v>113</v>
      </c>
      <c r="AC2429" s="41">
        <f t="shared" si="680"/>
        <v>13100.714</v>
      </c>
      <c r="AD2429" s="41">
        <v>1</v>
      </c>
      <c r="AE2429" s="72">
        <f>INDEX(SA!$C$2:$G$11,MATCH(Details!S2429,SA!$C$2:$C$11,0),MATCH(Details!V2429,SA!$C$2:$G$2,0))*Y2429/(F2429-E2429+1)</f>
        <v>11102.3</v>
      </c>
      <c r="AF2429" s="41">
        <f t="shared" si="681"/>
        <v>0</v>
      </c>
      <c r="AG2429" s="41">
        <f t="shared" si="682"/>
        <v>0</v>
      </c>
      <c r="AH2429" s="41">
        <f t="shared" si="683"/>
        <v>1998.4139999999998</v>
      </c>
      <c r="AI2429" s="60">
        <f t="shared" si="684"/>
        <v>444.09199999999998</v>
      </c>
      <c r="AJ2429" s="60">
        <f t="shared" si="685"/>
        <v>2498.0174999999999</v>
      </c>
      <c r="AK2429" s="60">
        <f t="shared" si="686"/>
        <v>5505.5241095890406</v>
      </c>
      <c r="AL2429" s="60">
        <f t="shared" si="687"/>
        <v>4046.5602205479449</v>
      </c>
      <c r="AM2429" s="41">
        <f t="shared" si="688"/>
        <v>4113.6302794520543</v>
      </c>
      <c r="AN2429" s="42">
        <f t="shared" si="689"/>
        <v>45715</v>
      </c>
      <c r="AO2429" s="43">
        <f t="shared" si="690"/>
        <v>11102.3</v>
      </c>
    </row>
    <row r="2430" spans="1:41" s="24" customFormat="1" ht="15.75" customHeight="1" x14ac:dyDescent="0.35">
      <c r="A2430" s="36" t="s">
        <v>27</v>
      </c>
      <c r="B2430" s="36">
        <v>202509</v>
      </c>
      <c r="C2430" s="24" t="s">
        <v>736</v>
      </c>
      <c r="D2430" s="24" t="s">
        <v>119</v>
      </c>
      <c r="E2430" s="62">
        <v>45901</v>
      </c>
      <c r="F2430" s="62">
        <v>46265</v>
      </c>
      <c r="G2430" s="37" t="s">
        <v>2582</v>
      </c>
      <c r="H2430" s="36">
        <v>652598</v>
      </c>
      <c r="I2430" s="63">
        <v>23377</v>
      </c>
      <c r="J2430" s="24" t="s">
        <v>5335</v>
      </c>
      <c r="K2430" s="63">
        <f t="shared" si="673"/>
        <v>45901</v>
      </c>
      <c r="L2430" s="55">
        <f t="shared" si="674"/>
        <v>0.04</v>
      </c>
      <c r="M2430" s="76">
        <v>0.22500000000000001</v>
      </c>
      <c r="N2430" s="62">
        <v>45901</v>
      </c>
      <c r="O2430" s="62">
        <v>46265</v>
      </c>
      <c r="P2430" s="63"/>
      <c r="Q2430" s="63"/>
      <c r="R2430" s="78">
        <v>61</v>
      </c>
      <c r="S2430" s="63" t="str">
        <f>VLOOKUP(R2430,SA!$B$3:$C$11,2,1)</f>
        <v>56-65</v>
      </c>
      <c r="T2430" s="38" t="s">
        <v>97</v>
      </c>
      <c r="U2430" s="24" t="s">
        <v>5744</v>
      </c>
      <c r="V2430" s="24">
        <v>500000</v>
      </c>
      <c r="W2430" s="39">
        <f t="shared" si="675"/>
        <v>0</v>
      </c>
      <c r="X2430" s="29">
        <f t="shared" si="676"/>
        <v>0</v>
      </c>
      <c r="Y2430" s="40">
        <f t="shared" si="677"/>
        <v>365</v>
      </c>
      <c r="Z2430" s="38">
        <f t="shared" si="678"/>
        <v>46081</v>
      </c>
      <c r="AA2430" s="41">
        <f t="shared" si="679"/>
        <v>181</v>
      </c>
      <c r="AB2430" s="24" t="s">
        <v>113</v>
      </c>
      <c r="AC2430" s="41">
        <f t="shared" si="680"/>
        <v>13100.714</v>
      </c>
      <c r="AD2430" s="41">
        <v>1</v>
      </c>
      <c r="AE2430" s="72">
        <f>INDEX(SA!$C$2:$G$11,MATCH(Details!S2430,SA!$C$2:$C$11,0),MATCH(Details!V2430,SA!$C$2:$G$2,0))*Y2430/(F2430-E2430+1)</f>
        <v>11102.3</v>
      </c>
      <c r="AF2430" s="41">
        <f t="shared" si="681"/>
        <v>0</v>
      </c>
      <c r="AG2430" s="41">
        <f t="shared" si="682"/>
        <v>0</v>
      </c>
      <c r="AH2430" s="41">
        <f t="shared" si="683"/>
        <v>1998.4139999999998</v>
      </c>
      <c r="AI2430" s="60">
        <f t="shared" si="684"/>
        <v>444.09199999999998</v>
      </c>
      <c r="AJ2430" s="60">
        <f t="shared" si="685"/>
        <v>2498.0174999999999</v>
      </c>
      <c r="AK2430" s="60">
        <f t="shared" si="686"/>
        <v>5505.5241095890406</v>
      </c>
      <c r="AL2430" s="60">
        <f t="shared" si="687"/>
        <v>4046.5602205479449</v>
      </c>
      <c r="AM2430" s="41">
        <f t="shared" si="688"/>
        <v>4113.6302794520543</v>
      </c>
      <c r="AN2430" s="42">
        <f t="shared" si="689"/>
        <v>45715</v>
      </c>
      <c r="AO2430" s="43">
        <f t="shared" si="690"/>
        <v>11102.3</v>
      </c>
    </row>
    <row r="2431" spans="1:41" s="24" customFormat="1" ht="15.75" customHeight="1" x14ac:dyDescent="0.35">
      <c r="A2431" s="36" t="s">
        <v>27</v>
      </c>
      <c r="B2431" s="36">
        <v>202509</v>
      </c>
      <c r="C2431" s="24" t="s">
        <v>736</v>
      </c>
      <c r="D2431" s="24" t="s">
        <v>119</v>
      </c>
      <c r="E2431" s="62">
        <v>45901</v>
      </c>
      <c r="F2431" s="62">
        <v>46265</v>
      </c>
      <c r="G2431" s="37" t="s">
        <v>2583</v>
      </c>
      <c r="H2431" s="36">
        <v>652598</v>
      </c>
      <c r="I2431" s="63">
        <v>37345</v>
      </c>
      <c r="J2431" s="24" t="s">
        <v>5336</v>
      </c>
      <c r="K2431" s="63">
        <f t="shared" si="673"/>
        <v>45901</v>
      </c>
      <c r="L2431" s="55">
        <f t="shared" si="674"/>
        <v>0.04</v>
      </c>
      <c r="M2431" s="76">
        <v>0.22500000000000001</v>
      </c>
      <c r="N2431" s="62">
        <v>45901</v>
      </c>
      <c r="O2431" s="62">
        <v>46265</v>
      </c>
      <c r="P2431" s="63"/>
      <c r="Q2431" s="63"/>
      <c r="R2431" s="78">
        <v>23</v>
      </c>
      <c r="S2431" s="63" t="str">
        <f>VLOOKUP(R2431,SA!$B$3:$C$11,2,1)</f>
        <v>0-25</v>
      </c>
      <c r="T2431" s="38" t="s">
        <v>98</v>
      </c>
      <c r="U2431" s="24" t="s">
        <v>5743</v>
      </c>
      <c r="V2431" s="24">
        <v>500000</v>
      </c>
      <c r="W2431" s="39">
        <f t="shared" si="675"/>
        <v>0</v>
      </c>
      <c r="X2431" s="29">
        <f t="shared" si="676"/>
        <v>0</v>
      </c>
      <c r="Y2431" s="40">
        <f t="shared" si="677"/>
        <v>365</v>
      </c>
      <c r="Z2431" s="38">
        <f t="shared" si="678"/>
        <v>46081</v>
      </c>
      <c r="AA2431" s="41">
        <f t="shared" si="679"/>
        <v>181</v>
      </c>
      <c r="AB2431" s="24" t="s">
        <v>113</v>
      </c>
      <c r="AC2431" s="41">
        <f t="shared" si="680"/>
        <v>4448.2106000000003</v>
      </c>
      <c r="AD2431" s="41">
        <v>1</v>
      </c>
      <c r="AE2431" s="72">
        <f>INDEX(SA!$C$2:$G$11,MATCH(Details!S2431,SA!$C$2:$C$11,0),MATCH(Details!V2431,SA!$C$2:$G$2,0))*Y2431/(F2431-E2431+1)</f>
        <v>3769.67</v>
      </c>
      <c r="AF2431" s="41">
        <f t="shared" si="681"/>
        <v>0</v>
      </c>
      <c r="AG2431" s="41">
        <f t="shared" si="682"/>
        <v>0</v>
      </c>
      <c r="AH2431" s="41">
        <f t="shared" si="683"/>
        <v>678.54060000000004</v>
      </c>
      <c r="AI2431" s="60">
        <f t="shared" si="684"/>
        <v>150.7868</v>
      </c>
      <c r="AJ2431" s="60">
        <f t="shared" si="685"/>
        <v>848.17574999999999</v>
      </c>
      <c r="AK2431" s="60">
        <f t="shared" si="686"/>
        <v>1869.3432054794521</v>
      </c>
      <c r="AL2431" s="60">
        <f t="shared" si="687"/>
        <v>1373.9672560273973</v>
      </c>
      <c r="AM2431" s="41">
        <f t="shared" si="688"/>
        <v>1396.7401939726028</v>
      </c>
      <c r="AN2431" s="42">
        <f t="shared" si="689"/>
        <v>45715</v>
      </c>
      <c r="AO2431" s="43">
        <f t="shared" si="690"/>
        <v>3769.67</v>
      </c>
    </row>
    <row r="2432" spans="1:41" s="24" customFormat="1" ht="15.75" customHeight="1" x14ac:dyDescent="0.35">
      <c r="A2432" s="36" t="s">
        <v>27</v>
      </c>
      <c r="B2432" s="36">
        <v>202509</v>
      </c>
      <c r="C2432" s="24" t="s">
        <v>736</v>
      </c>
      <c r="D2432" s="24" t="s">
        <v>119</v>
      </c>
      <c r="E2432" s="62">
        <v>45901</v>
      </c>
      <c r="F2432" s="62">
        <v>46265</v>
      </c>
      <c r="G2432" s="37" t="s">
        <v>725</v>
      </c>
      <c r="H2432" s="36">
        <v>652600</v>
      </c>
      <c r="I2432" s="63">
        <v>34367</v>
      </c>
      <c r="J2432" s="24" t="s">
        <v>5337</v>
      </c>
      <c r="K2432" s="63">
        <f t="shared" si="673"/>
        <v>45901</v>
      </c>
      <c r="L2432" s="55">
        <f t="shared" si="674"/>
        <v>0.04</v>
      </c>
      <c r="M2432" s="76">
        <v>0.22500000000000001</v>
      </c>
      <c r="N2432" s="62">
        <v>45901</v>
      </c>
      <c r="O2432" s="62">
        <v>46265</v>
      </c>
      <c r="P2432" s="63"/>
      <c r="Q2432" s="63"/>
      <c r="R2432" s="78">
        <v>31</v>
      </c>
      <c r="S2432" s="63" t="str">
        <f>VLOOKUP(R2432,SA!$B$3:$C$11,2,1)</f>
        <v>26-35</v>
      </c>
      <c r="T2432" s="38" t="s">
        <v>97</v>
      </c>
      <c r="U2432" s="24" t="s">
        <v>56</v>
      </c>
      <c r="V2432" s="24">
        <v>400000</v>
      </c>
      <c r="W2432" s="39">
        <f t="shared" si="675"/>
        <v>400000</v>
      </c>
      <c r="X2432" s="29">
        <f t="shared" si="676"/>
        <v>1</v>
      </c>
      <c r="Y2432" s="40">
        <f t="shared" si="677"/>
        <v>365</v>
      </c>
      <c r="Z2432" s="38">
        <f t="shared" si="678"/>
        <v>46081</v>
      </c>
      <c r="AA2432" s="41">
        <f t="shared" si="679"/>
        <v>181</v>
      </c>
      <c r="AB2432" s="24" t="s">
        <v>113</v>
      </c>
      <c r="AC2432" s="41">
        <f t="shared" si="680"/>
        <v>4533.0290000000005</v>
      </c>
      <c r="AD2432" s="41">
        <v>1</v>
      </c>
      <c r="AE2432" s="72">
        <f>INDEX(SA!$C$2:$G$11,MATCH(Details!S2432,SA!$C$2:$C$11,0),MATCH(Details!V2432,SA!$C$2:$G$2,0))*Y2432/(F2432-E2432+1)</f>
        <v>3841.55</v>
      </c>
      <c r="AF2432" s="41">
        <f t="shared" si="681"/>
        <v>0</v>
      </c>
      <c r="AG2432" s="41">
        <f t="shared" si="682"/>
        <v>0</v>
      </c>
      <c r="AH2432" s="41">
        <f t="shared" si="683"/>
        <v>691.47900000000004</v>
      </c>
      <c r="AI2432" s="60">
        <f t="shared" si="684"/>
        <v>153.66200000000001</v>
      </c>
      <c r="AJ2432" s="60">
        <f t="shared" si="685"/>
        <v>864.34875000000011</v>
      </c>
      <c r="AK2432" s="60">
        <f t="shared" si="686"/>
        <v>1904.9878082191783</v>
      </c>
      <c r="AL2432" s="60">
        <f t="shared" si="687"/>
        <v>1400.1660390410959</v>
      </c>
      <c r="AM2432" s="41">
        <f t="shared" si="688"/>
        <v>1423.3732109589046</v>
      </c>
      <c r="AN2432" s="42">
        <f t="shared" si="689"/>
        <v>45715</v>
      </c>
      <c r="AO2432" s="43">
        <f t="shared" si="690"/>
        <v>3841.55</v>
      </c>
    </row>
    <row r="2433" spans="1:41" s="24" customFormat="1" ht="15.75" customHeight="1" x14ac:dyDescent="0.35">
      <c r="A2433" s="36" t="s">
        <v>27</v>
      </c>
      <c r="B2433" s="36">
        <v>202509</v>
      </c>
      <c r="C2433" s="24" t="s">
        <v>736</v>
      </c>
      <c r="D2433" s="24" t="s">
        <v>119</v>
      </c>
      <c r="E2433" s="62">
        <v>45901</v>
      </c>
      <c r="F2433" s="62">
        <v>46265</v>
      </c>
      <c r="G2433" s="37" t="s">
        <v>2584</v>
      </c>
      <c r="H2433" s="36">
        <v>652600</v>
      </c>
      <c r="I2433" s="63">
        <v>25328</v>
      </c>
      <c r="J2433" s="24" t="s">
        <v>5338</v>
      </c>
      <c r="K2433" s="63">
        <f t="shared" si="673"/>
        <v>45901</v>
      </c>
      <c r="L2433" s="55">
        <f t="shared" si="674"/>
        <v>0.04</v>
      </c>
      <c r="M2433" s="76">
        <v>0.22500000000000001</v>
      </c>
      <c r="N2433" s="62">
        <v>45901</v>
      </c>
      <c r="O2433" s="62">
        <v>46265</v>
      </c>
      <c r="P2433" s="63"/>
      <c r="Q2433" s="63"/>
      <c r="R2433" s="78">
        <v>56</v>
      </c>
      <c r="S2433" s="63" t="str">
        <f>VLOOKUP(R2433,SA!$B$3:$C$11,2,1)</f>
        <v>56-65</v>
      </c>
      <c r="T2433" s="38" t="s">
        <v>97</v>
      </c>
      <c r="U2433" s="24" t="s">
        <v>5744</v>
      </c>
      <c r="V2433" s="24">
        <v>400000</v>
      </c>
      <c r="W2433" s="39">
        <f t="shared" si="675"/>
        <v>0</v>
      </c>
      <c r="X2433" s="29">
        <f t="shared" si="676"/>
        <v>0</v>
      </c>
      <c r="Y2433" s="40">
        <f t="shared" si="677"/>
        <v>365</v>
      </c>
      <c r="Z2433" s="38">
        <f t="shared" si="678"/>
        <v>46081</v>
      </c>
      <c r="AA2433" s="41">
        <f t="shared" si="679"/>
        <v>181</v>
      </c>
      <c r="AB2433" s="24" t="s">
        <v>113</v>
      </c>
      <c r="AC2433" s="41">
        <f t="shared" si="680"/>
        <v>11909.7282</v>
      </c>
      <c r="AD2433" s="41">
        <v>1</v>
      </c>
      <c r="AE2433" s="72">
        <f>INDEX(SA!$C$2:$G$11,MATCH(Details!S2433,SA!$C$2:$C$11,0),MATCH(Details!V2433,SA!$C$2:$G$2,0))*Y2433/(F2433-E2433+1)</f>
        <v>10092.99</v>
      </c>
      <c r="AF2433" s="41">
        <f t="shared" si="681"/>
        <v>0</v>
      </c>
      <c r="AG2433" s="41">
        <f t="shared" si="682"/>
        <v>0</v>
      </c>
      <c r="AH2433" s="41">
        <f t="shared" si="683"/>
        <v>1816.7382</v>
      </c>
      <c r="AI2433" s="60">
        <f t="shared" si="684"/>
        <v>403.71960000000001</v>
      </c>
      <c r="AJ2433" s="60">
        <f t="shared" si="685"/>
        <v>2270.9227500000002</v>
      </c>
      <c r="AK2433" s="60">
        <f t="shared" si="686"/>
        <v>5005.0169589041097</v>
      </c>
      <c r="AL2433" s="60">
        <f t="shared" si="687"/>
        <v>3678.6874647945206</v>
      </c>
      <c r="AM2433" s="41">
        <f t="shared" si="688"/>
        <v>3739.6601852054787</v>
      </c>
      <c r="AN2433" s="42">
        <f t="shared" si="689"/>
        <v>45715</v>
      </c>
      <c r="AO2433" s="43">
        <f t="shared" si="690"/>
        <v>10092.99</v>
      </c>
    </row>
    <row r="2434" spans="1:41" s="24" customFormat="1" ht="15.75" customHeight="1" x14ac:dyDescent="0.35">
      <c r="A2434" s="36" t="s">
        <v>27</v>
      </c>
      <c r="B2434" s="36">
        <v>202509</v>
      </c>
      <c r="C2434" s="24" t="s">
        <v>736</v>
      </c>
      <c r="D2434" s="24" t="s">
        <v>119</v>
      </c>
      <c r="E2434" s="62">
        <v>45901</v>
      </c>
      <c r="F2434" s="62">
        <v>46265</v>
      </c>
      <c r="G2434" s="37" t="s">
        <v>2585</v>
      </c>
      <c r="H2434" s="36">
        <v>652600</v>
      </c>
      <c r="I2434" s="63">
        <v>27546</v>
      </c>
      <c r="J2434" s="24" t="s">
        <v>5339</v>
      </c>
      <c r="K2434" s="63">
        <f t="shared" si="673"/>
        <v>45901</v>
      </c>
      <c r="L2434" s="55">
        <f t="shared" si="674"/>
        <v>0.04</v>
      </c>
      <c r="M2434" s="76">
        <v>0.22500000000000001</v>
      </c>
      <c r="N2434" s="62">
        <v>45901</v>
      </c>
      <c r="O2434" s="62">
        <v>46265</v>
      </c>
      <c r="P2434" s="63"/>
      <c r="Q2434" s="63"/>
      <c r="R2434" s="78">
        <v>50</v>
      </c>
      <c r="S2434" s="63" t="str">
        <f>VLOOKUP(R2434,SA!$B$3:$C$11,2,1)</f>
        <v>46-55</v>
      </c>
      <c r="T2434" s="38" t="s">
        <v>98</v>
      </c>
      <c r="U2434" s="24" t="s">
        <v>5747</v>
      </c>
      <c r="V2434" s="24">
        <v>400000</v>
      </c>
      <c r="W2434" s="39">
        <f t="shared" si="675"/>
        <v>0</v>
      </c>
      <c r="X2434" s="29">
        <f t="shared" si="676"/>
        <v>0</v>
      </c>
      <c r="Y2434" s="40">
        <f t="shared" si="677"/>
        <v>365</v>
      </c>
      <c r="Z2434" s="38">
        <f t="shared" si="678"/>
        <v>46081</v>
      </c>
      <c r="AA2434" s="41">
        <f t="shared" si="679"/>
        <v>181</v>
      </c>
      <c r="AB2434" s="24" t="s">
        <v>113</v>
      </c>
      <c r="AC2434" s="41">
        <f t="shared" si="680"/>
        <v>8108.2165999999997</v>
      </c>
      <c r="AD2434" s="41">
        <v>1</v>
      </c>
      <c r="AE2434" s="72">
        <f>INDEX(SA!$C$2:$G$11,MATCH(Details!S2434,SA!$C$2:$C$11,0),MATCH(Details!V2434,SA!$C$2:$G$2,0))*Y2434/(F2434-E2434+1)</f>
        <v>6871.37</v>
      </c>
      <c r="AF2434" s="41">
        <f t="shared" si="681"/>
        <v>0</v>
      </c>
      <c r="AG2434" s="41">
        <f t="shared" si="682"/>
        <v>0</v>
      </c>
      <c r="AH2434" s="41">
        <f t="shared" si="683"/>
        <v>1236.8465999999999</v>
      </c>
      <c r="AI2434" s="60">
        <f t="shared" si="684"/>
        <v>274.85480000000001</v>
      </c>
      <c r="AJ2434" s="60">
        <f t="shared" si="685"/>
        <v>1546.05825</v>
      </c>
      <c r="AK2434" s="60">
        <f t="shared" si="686"/>
        <v>3407.446493150685</v>
      </c>
      <c r="AL2434" s="60">
        <f t="shared" si="687"/>
        <v>2504.4731724657536</v>
      </c>
      <c r="AM2434" s="41">
        <f t="shared" si="688"/>
        <v>2545.9837775342462</v>
      </c>
      <c r="AN2434" s="42">
        <f t="shared" si="689"/>
        <v>45715</v>
      </c>
      <c r="AO2434" s="43">
        <f t="shared" si="690"/>
        <v>6871.37</v>
      </c>
    </row>
    <row r="2435" spans="1:41" s="24" customFormat="1" ht="15.75" customHeight="1" x14ac:dyDescent="0.35">
      <c r="A2435" s="36" t="s">
        <v>27</v>
      </c>
      <c r="B2435" s="36">
        <v>202509</v>
      </c>
      <c r="C2435" s="24" t="s">
        <v>736</v>
      </c>
      <c r="D2435" s="24" t="s">
        <v>119</v>
      </c>
      <c r="E2435" s="62">
        <v>45901</v>
      </c>
      <c r="F2435" s="62">
        <v>46265</v>
      </c>
      <c r="G2435" s="37" t="s">
        <v>2586</v>
      </c>
      <c r="H2435" s="36">
        <v>652600</v>
      </c>
      <c r="I2435" s="63">
        <v>36192</v>
      </c>
      <c r="J2435" s="24" t="s">
        <v>5340</v>
      </c>
      <c r="K2435" s="63">
        <f t="shared" si="673"/>
        <v>45901</v>
      </c>
      <c r="L2435" s="55">
        <f t="shared" si="674"/>
        <v>0.04</v>
      </c>
      <c r="M2435" s="76">
        <v>0.22500000000000001</v>
      </c>
      <c r="N2435" s="62">
        <v>45901</v>
      </c>
      <c r="O2435" s="62">
        <v>46265</v>
      </c>
      <c r="P2435" s="63"/>
      <c r="Q2435" s="63"/>
      <c r="R2435" s="78">
        <v>26</v>
      </c>
      <c r="S2435" s="63" t="str">
        <f>VLOOKUP(R2435,SA!$B$3:$C$11,2,1)</f>
        <v>26-35</v>
      </c>
      <c r="T2435" s="38" t="s">
        <v>98</v>
      </c>
      <c r="U2435" s="24" t="s">
        <v>5743</v>
      </c>
      <c r="V2435" s="24">
        <v>400000</v>
      </c>
      <c r="W2435" s="39">
        <f t="shared" si="675"/>
        <v>0</v>
      </c>
      <c r="X2435" s="29">
        <f t="shared" si="676"/>
        <v>0</v>
      </c>
      <c r="Y2435" s="40">
        <f t="shared" si="677"/>
        <v>365</v>
      </c>
      <c r="Z2435" s="38">
        <f t="shared" si="678"/>
        <v>46081</v>
      </c>
      <c r="AA2435" s="41">
        <f t="shared" si="679"/>
        <v>181</v>
      </c>
      <c r="AB2435" s="24" t="s">
        <v>113</v>
      </c>
      <c r="AC2435" s="41">
        <f t="shared" si="680"/>
        <v>4533.0290000000005</v>
      </c>
      <c r="AD2435" s="41">
        <v>1</v>
      </c>
      <c r="AE2435" s="72">
        <f>INDEX(SA!$C$2:$G$11,MATCH(Details!S2435,SA!$C$2:$C$11,0),MATCH(Details!V2435,SA!$C$2:$G$2,0))*Y2435/(F2435-E2435+1)</f>
        <v>3841.55</v>
      </c>
      <c r="AF2435" s="41">
        <f t="shared" si="681"/>
        <v>0</v>
      </c>
      <c r="AG2435" s="41">
        <f t="shared" si="682"/>
        <v>0</v>
      </c>
      <c r="AH2435" s="41">
        <f t="shared" si="683"/>
        <v>691.47900000000004</v>
      </c>
      <c r="AI2435" s="60">
        <f t="shared" si="684"/>
        <v>153.66200000000001</v>
      </c>
      <c r="AJ2435" s="60">
        <f t="shared" si="685"/>
        <v>864.34875000000011</v>
      </c>
      <c r="AK2435" s="60">
        <f t="shared" si="686"/>
        <v>1904.9878082191783</v>
      </c>
      <c r="AL2435" s="60">
        <f t="shared" si="687"/>
        <v>1400.1660390410959</v>
      </c>
      <c r="AM2435" s="41">
        <f t="shared" si="688"/>
        <v>1423.3732109589046</v>
      </c>
      <c r="AN2435" s="42">
        <f t="shared" si="689"/>
        <v>45715</v>
      </c>
      <c r="AO2435" s="43">
        <f t="shared" si="690"/>
        <v>3841.55</v>
      </c>
    </row>
    <row r="2436" spans="1:41" s="24" customFormat="1" ht="15.75" customHeight="1" x14ac:dyDescent="0.35">
      <c r="A2436" s="36" t="s">
        <v>27</v>
      </c>
      <c r="B2436" s="36">
        <v>202509</v>
      </c>
      <c r="C2436" s="24" t="s">
        <v>736</v>
      </c>
      <c r="D2436" s="24" t="s">
        <v>119</v>
      </c>
      <c r="E2436" s="62">
        <v>45901</v>
      </c>
      <c r="F2436" s="62">
        <v>46265</v>
      </c>
      <c r="G2436" s="37" t="s">
        <v>2587</v>
      </c>
      <c r="H2436" s="36">
        <v>652600</v>
      </c>
      <c r="I2436" s="63">
        <v>44281</v>
      </c>
      <c r="J2436" s="24" t="s">
        <v>5341</v>
      </c>
      <c r="K2436" s="63">
        <f t="shared" ref="K2436:K2499" si="691">N2436</f>
        <v>45901</v>
      </c>
      <c r="L2436" s="55">
        <f t="shared" ref="L2436:L2499" si="692">IF(K2436&gt;=DATE(2022,4,1),4%,5%)</f>
        <v>0.04</v>
      </c>
      <c r="M2436" s="76">
        <v>0.22500000000000001</v>
      </c>
      <c r="N2436" s="62">
        <v>45901</v>
      </c>
      <c r="O2436" s="62">
        <v>46265</v>
      </c>
      <c r="P2436" s="63"/>
      <c r="Q2436" s="63"/>
      <c r="R2436" s="78">
        <v>4</v>
      </c>
      <c r="S2436" s="63" t="str">
        <f>VLOOKUP(R2436,SA!$B$3:$C$11,2,1)</f>
        <v>0-25</v>
      </c>
      <c r="T2436" s="38" t="s">
        <v>98</v>
      </c>
      <c r="U2436" s="24" t="s">
        <v>5746</v>
      </c>
      <c r="V2436" s="24">
        <v>400000</v>
      </c>
      <c r="W2436" s="39">
        <f t="shared" ref="W2436:W2499" si="693">IF(U2436="self",V2436,0)</f>
        <v>0</v>
      </c>
      <c r="X2436" s="29">
        <f t="shared" ref="X2436:X2499" si="694">IF(U2436="self",1,0)</f>
        <v>0</v>
      </c>
      <c r="Y2436" s="40">
        <f t="shared" ref="Y2436:Y2499" si="695">O2436-N2436+1</f>
        <v>365</v>
      </c>
      <c r="Z2436" s="38">
        <f t="shared" ref="Z2436:Z2499" si="696">$Z$1</f>
        <v>46081</v>
      </c>
      <c r="AA2436" s="41">
        <f t="shared" ref="AA2436:AA2499" si="697">IF(MIN((Z2436-N2436)+1,Y2436)&lt;0,0,MIN((Z2436-N2436)+1,Y2436))</f>
        <v>181</v>
      </c>
      <c r="AB2436" s="24" t="s">
        <v>113</v>
      </c>
      <c r="AC2436" s="41">
        <f t="shared" ref="AC2436:AC2499" si="698">AE2436+AF2436+AG2436+AH2436</f>
        <v>4043.8364000000001</v>
      </c>
      <c r="AD2436" s="41">
        <v>1</v>
      </c>
      <c r="AE2436" s="72">
        <f>INDEX(SA!$C$2:$G$11,MATCH(Details!S2436,SA!$C$2:$C$11,0),MATCH(Details!V2436,SA!$C$2:$G$2,0))*Y2436/(F2436-E2436+1)</f>
        <v>3426.98</v>
      </c>
      <c r="AF2436" s="41">
        <f t="shared" ref="AF2436:AF2499" si="699">IF(AB2436="Karnataka",AE2436*9%,0)</f>
        <v>0</v>
      </c>
      <c r="AG2436" s="41">
        <f t="shared" ref="AG2436:AG2499" si="700">IF(AB2436="Karnataka",AE2436*9%,0)</f>
        <v>0</v>
      </c>
      <c r="AH2436" s="41">
        <f t="shared" ref="AH2436:AH2499" si="701">IF(AF2436+AG2436&gt;0,0,AE2436*18%)</f>
        <v>616.85640000000001</v>
      </c>
      <c r="AI2436" s="60">
        <f t="shared" ref="AI2436:AI2499" si="702">AE2436*L2436</f>
        <v>137.07920000000001</v>
      </c>
      <c r="AJ2436" s="60">
        <f t="shared" ref="AJ2436:AJ2499" si="703">$AE2436*M2436</f>
        <v>771.07050000000004</v>
      </c>
      <c r="AK2436" s="60">
        <f t="shared" ref="AK2436:AK2499" si="704">(AE2436)*AA2436/Y2436</f>
        <v>1699.4065205479453</v>
      </c>
      <c r="AL2436" s="60">
        <f t="shared" ref="AL2436:AL2499" si="705">AK2436*(1-L2436-M2436)</f>
        <v>1249.0637926027398</v>
      </c>
      <c r="AM2436" s="41">
        <f t="shared" ref="AM2436:AM2499" si="706">AE2436-AI2436-AL2436-AJ2436</f>
        <v>1269.7665073972601</v>
      </c>
      <c r="AN2436" s="42">
        <f t="shared" ref="AN2436:AN2499" si="707">Z2436-366</f>
        <v>45715</v>
      </c>
      <c r="AO2436" s="43">
        <f t="shared" ref="AO2436:AO2499" si="708">IF(AND(O2436&gt;Z2436,N2436&gt;AN2436),AE2436,0)</f>
        <v>3426.98</v>
      </c>
    </row>
    <row r="2437" spans="1:41" s="24" customFormat="1" ht="15.75" customHeight="1" x14ac:dyDescent="0.35">
      <c r="A2437" s="36" t="s">
        <v>27</v>
      </c>
      <c r="B2437" s="36">
        <v>202509</v>
      </c>
      <c r="C2437" s="24" t="s">
        <v>736</v>
      </c>
      <c r="D2437" s="24" t="s">
        <v>119</v>
      </c>
      <c r="E2437" s="62">
        <v>45901</v>
      </c>
      <c r="F2437" s="62">
        <v>46265</v>
      </c>
      <c r="G2437" s="37" t="s">
        <v>726</v>
      </c>
      <c r="H2437" s="36">
        <v>652601</v>
      </c>
      <c r="I2437" s="63">
        <v>29992</v>
      </c>
      <c r="J2437" s="24" t="s">
        <v>5342</v>
      </c>
      <c r="K2437" s="63">
        <f t="shared" si="691"/>
        <v>45901</v>
      </c>
      <c r="L2437" s="55">
        <f t="shared" si="692"/>
        <v>0.04</v>
      </c>
      <c r="M2437" s="76">
        <v>0.22500000000000001</v>
      </c>
      <c r="N2437" s="62">
        <v>45901</v>
      </c>
      <c r="O2437" s="62">
        <v>46265</v>
      </c>
      <c r="P2437" s="63"/>
      <c r="Q2437" s="63"/>
      <c r="R2437" s="78">
        <v>43</v>
      </c>
      <c r="S2437" s="63" t="str">
        <f>VLOOKUP(R2437,SA!$B$3:$C$11,2,1)</f>
        <v>36-45</v>
      </c>
      <c r="T2437" s="38" t="s">
        <v>97</v>
      </c>
      <c r="U2437" s="24" t="s">
        <v>56</v>
      </c>
      <c r="V2437" s="24">
        <v>400000</v>
      </c>
      <c r="W2437" s="39">
        <f t="shared" si="693"/>
        <v>400000</v>
      </c>
      <c r="X2437" s="29">
        <f t="shared" si="694"/>
        <v>1</v>
      </c>
      <c r="Y2437" s="40">
        <f t="shared" si="695"/>
        <v>365</v>
      </c>
      <c r="Z2437" s="38">
        <f t="shared" si="696"/>
        <v>46081</v>
      </c>
      <c r="AA2437" s="41">
        <f t="shared" si="697"/>
        <v>181</v>
      </c>
      <c r="AB2437" s="24" t="s">
        <v>113</v>
      </c>
      <c r="AC2437" s="41">
        <f t="shared" si="698"/>
        <v>5496.5225999999993</v>
      </c>
      <c r="AD2437" s="41">
        <v>1</v>
      </c>
      <c r="AE2437" s="72">
        <f>INDEX(SA!$C$2:$G$11,MATCH(Details!S2437,SA!$C$2:$C$11,0),MATCH(Details!V2437,SA!$C$2:$G$2,0))*Y2437/(F2437-E2437+1)</f>
        <v>4658.07</v>
      </c>
      <c r="AF2437" s="41">
        <f t="shared" si="699"/>
        <v>0</v>
      </c>
      <c r="AG2437" s="41">
        <f t="shared" si="700"/>
        <v>0</v>
      </c>
      <c r="AH2437" s="41">
        <f t="shared" si="701"/>
        <v>838.45259999999996</v>
      </c>
      <c r="AI2437" s="60">
        <f t="shared" si="702"/>
        <v>186.3228</v>
      </c>
      <c r="AJ2437" s="60">
        <f t="shared" si="703"/>
        <v>1048.06575</v>
      </c>
      <c r="AK2437" s="60">
        <f t="shared" si="704"/>
        <v>2309.8922465753421</v>
      </c>
      <c r="AL2437" s="60">
        <f t="shared" si="705"/>
        <v>1697.7708012328765</v>
      </c>
      <c r="AM2437" s="41">
        <f t="shared" si="706"/>
        <v>1725.9106487671231</v>
      </c>
      <c r="AN2437" s="42">
        <f t="shared" si="707"/>
        <v>45715</v>
      </c>
      <c r="AO2437" s="43">
        <f t="shared" si="708"/>
        <v>4658.07</v>
      </c>
    </row>
    <row r="2438" spans="1:41" s="24" customFormat="1" ht="15.75" customHeight="1" x14ac:dyDescent="0.35">
      <c r="A2438" s="36" t="s">
        <v>27</v>
      </c>
      <c r="B2438" s="36">
        <v>202509</v>
      </c>
      <c r="C2438" s="24" t="s">
        <v>736</v>
      </c>
      <c r="D2438" s="24" t="s">
        <v>119</v>
      </c>
      <c r="E2438" s="62">
        <v>45901</v>
      </c>
      <c r="F2438" s="62">
        <v>46265</v>
      </c>
      <c r="G2438" s="37" t="s">
        <v>2588</v>
      </c>
      <c r="H2438" s="36">
        <v>652601</v>
      </c>
      <c r="I2438" s="63">
        <v>21003</v>
      </c>
      <c r="J2438" s="24" t="s">
        <v>5343</v>
      </c>
      <c r="K2438" s="63">
        <f t="shared" si="691"/>
        <v>45901</v>
      </c>
      <c r="L2438" s="55">
        <f t="shared" si="692"/>
        <v>0.04</v>
      </c>
      <c r="M2438" s="76">
        <v>0.22500000000000001</v>
      </c>
      <c r="N2438" s="62">
        <v>45901</v>
      </c>
      <c r="O2438" s="62">
        <v>46265</v>
      </c>
      <c r="P2438" s="63"/>
      <c r="Q2438" s="63"/>
      <c r="R2438" s="78">
        <v>68</v>
      </c>
      <c r="S2438" s="63" t="str">
        <f>VLOOKUP(R2438,SA!$B$3:$C$11,2,1)</f>
        <v>66-70</v>
      </c>
      <c r="T2438" s="38" t="s">
        <v>98</v>
      </c>
      <c r="U2438" s="24" t="s">
        <v>5747</v>
      </c>
      <c r="V2438" s="24">
        <v>400000</v>
      </c>
      <c r="W2438" s="39">
        <f t="shared" si="693"/>
        <v>0</v>
      </c>
      <c r="X2438" s="29">
        <f t="shared" si="694"/>
        <v>0</v>
      </c>
      <c r="Y2438" s="40">
        <f t="shared" si="695"/>
        <v>365</v>
      </c>
      <c r="Z2438" s="38">
        <f t="shared" si="696"/>
        <v>46081</v>
      </c>
      <c r="AA2438" s="41">
        <f t="shared" si="697"/>
        <v>181</v>
      </c>
      <c r="AB2438" s="24" t="s">
        <v>113</v>
      </c>
      <c r="AC2438" s="41">
        <f t="shared" si="698"/>
        <v>17021.971999999998</v>
      </c>
      <c r="AD2438" s="41">
        <v>1</v>
      </c>
      <c r="AE2438" s="72">
        <f>INDEX(SA!$C$2:$G$11,MATCH(Details!S2438,SA!$C$2:$C$11,0),MATCH(Details!V2438,SA!$C$2:$G$2,0))*Y2438/(F2438-E2438+1)</f>
        <v>14425.4</v>
      </c>
      <c r="AF2438" s="41">
        <f t="shared" si="699"/>
        <v>0</v>
      </c>
      <c r="AG2438" s="41">
        <f t="shared" si="700"/>
        <v>0</v>
      </c>
      <c r="AH2438" s="41">
        <f t="shared" si="701"/>
        <v>2596.5719999999997</v>
      </c>
      <c r="AI2438" s="60">
        <f t="shared" si="702"/>
        <v>577.01599999999996</v>
      </c>
      <c r="AJ2438" s="60">
        <f t="shared" si="703"/>
        <v>3245.7150000000001</v>
      </c>
      <c r="AK2438" s="60">
        <f t="shared" si="704"/>
        <v>7153.4175342465751</v>
      </c>
      <c r="AL2438" s="60">
        <f t="shared" si="705"/>
        <v>5257.7618876712322</v>
      </c>
      <c r="AM2438" s="41">
        <f t="shared" si="706"/>
        <v>5344.9071123287686</v>
      </c>
      <c r="AN2438" s="42">
        <f t="shared" si="707"/>
        <v>45715</v>
      </c>
      <c r="AO2438" s="43">
        <f t="shared" si="708"/>
        <v>14425.4</v>
      </c>
    </row>
    <row r="2439" spans="1:41" s="24" customFormat="1" ht="15.75" customHeight="1" x14ac:dyDescent="0.35">
      <c r="A2439" s="36" t="s">
        <v>27</v>
      </c>
      <c r="B2439" s="36">
        <v>202509</v>
      </c>
      <c r="C2439" s="24" t="s">
        <v>736</v>
      </c>
      <c r="D2439" s="24" t="s">
        <v>119</v>
      </c>
      <c r="E2439" s="62">
        <v>45901</v>
      </c>
      <c r="F2439" s="62">
        <v>46265</v>
      </c>
      <c r="G2439" s="37" t="s">
        <v>2589</v>
      </c>
      <c r="H2439" s="36">
        <v>722027</v>
      </c>
      <c r="I2439" s="63">
        <v>36847</v>
      </c>
      <c r="J2439" s="24" t="s">
        <v>5344</v>
      </c>
      <c r="K2439" s="63">
        <f t="shared" si="691"/>
        <v>45901</v>
      </c>
      <c r="L2439" s="55">
        <f t="shared" si="692"/>
        <v>0.04</v>
      </c>
      <c r="M2439" s="76">
        <v>0.22500000000000001</v>
      </c>
      <c r="N2439" s="62">
        <v>45901</v>
      </c>
      <c r="O2439" s="62">
        <v>46265</v>
      </c>
      <c r="P2439" s="63"/>
      <c r="Q2439" s="63"/>
      <c r="R2439" s="78">
        <v>24</v>
      </c>
      <c r="S2439" s="63" t="str">
        <f>VLOOKUP(R2439,SA!$B$3:$C$11,2,1)</f>
        <v>0-25</v>
      </c>
      <c r="T2439" s="38" t="s">
        <v>98</v>
      </c>
      <c r="U2439" s="24" t="s">
        <v>5746</v>
      </c>
      <c r="V2439" s="24">
        <v>500000</v>
      </c>
      <c r="W2439" s="39">
        <f t="shared" si="693"/>
        <v>0</v>
      </c>
      <c r="X2439" s="29">
        <f t="shared" si="694"/>
        <v>0</v>
      </c>
      <c r="Y2439" s="40">
        <f t="shared" si="695"/>
        <v>365</v>
      </c>
      <c r="Z2439" s="38">
        <f t="shared" si="696"/>
        <v>46081</v>
      </c>
      <c r="AA2439" s="41">
        <f t="shared" si="697"/>
        <v>181</v>
      </c>
      <c r="AB2439" s="24" t="s">
        <v>113</v>
      </c>
      <c r="AC2439" s="41">
        <f t="shared" si="698"/>
        <v>4448.2106000000003</v>
      </c>
      <c r="AD2439" s="41">
        <v>1</v>
      </c>
      <c r="AE2439" s="72">
        <f>INDEX(SA!$C$2:$G$11,MATCH(Details!S2439,SA!$C$2:$C$11,0),MATCH(Details!V2439,SA!$C$2:$G$2,0))*Y2439/(F2439-E2439+1)</f>
        <v>3769.67</v>
      </c>
      <c r="AF2439" s="41">
        <f t="shared" si="699"/>
        <v>0</v>
      </c>
      <c r="AG2439" s="41">
        <f t="shared" si="700"/>
        <v>0</v>
      </c>
      <c r="AH2439" s="41">
        <f t="shared" si="701"/>
        <v>678.54060000000004</v>
      </c>
      <c r="AI2439" s="60">
        <f t="shared" si="702"/>
        <v>150.7868</v>
      </c>
      <c r="AJ2439" s="60">
        <f t="shared" si="703"/>
        <v>848.17574999999999</v>
      </c>
      <c r="AK2439" s="60">
        <f t="shared" si="704"/>
        <v>1869.3432054794521</v>
      </c>
      <c r="AL2439" s="60">
        <f t="shared" si="705"/>
        <v>1373.9672560273973</v>
      </c>
      <c r="AM2439" s="41">
        <f t="shared" si="706"/>
        <v>1396.7401939726028</v>
      </c>
      <c r="AN2439" s="42">
        <f t="shared" si="707"/>
        <v>45715</v>
      </c>
      <c r="AO2439" s="43">
        <f t="shared" si="708"/>
        <v>3769.67</v>
      </c>
    </row>
    <row r="2440" spans="1:41" s="24" customFormat="1" ht="15.75" customHeight="1" x14ac:dyDescent="0.35">
      <c r="A2440" s="36" t="s">
        <v>27</v>
      </c>
      <c r="B2440" s="36">
        <v>202509</v>
      </c>
      <c r="C2440" s="24" t="s">
        <v>736</v>
      </c>
      <c r="D2440" s="24" t="s">
        <v>119</v>
      </c>
      <c r="E2440" s="62">
        <v>45901</v>
      </c>
      <c r="F2440" s="62">
        <v>46265</v>
      </c>
      <c r="G2440" s="37" t="s">
        <v>2590</v>
      </c>
      <c r="H2440" s="36">
        <v>722027</v>
      </c>
      <c r="I2440" s="63">
        <v>20090</v>
      </c>
      <c r="J2440" s="24" t="s">
        <v>5345</v>
      </c>
      <c r="K2440" s="63">
        <f t="shared" si="691"/>
        <v>45901</v>
      </c>
      <c r="L2440" s="55">
        <f t="shared" si="692"/>
        <v>0.04</v>
      </c>
      <c r="M2440" s="76">
        <v>0.22500000000000001</v>
      </c>
      <c r="N2440" s="62">
        <v>45901</v>
      </c>
      <c r="O2440" s="62">
        <v>46265</v>
      </c>
      <c r="P2440" s="63"/>
      <c r="Q2440" s="63"/>
      <c r="R2440" s="78">
        <v>70</v>
      </c>
      <c r="S2440" s="63" t="str">
        <f>VLOOKUP(R2440,SA!$B$3:$C$11,2,1)</f>
        <v>66-70</v>
      </c>
      <c r="T2440" s="38" t="s">
        <v>98</v>
      </c>
      <c r="U2440" s="24" t="s">
        <v>5749</v>
      </c>
      <c r="V2440" s="24">
        <v>500000</v>
      </c>
      <c r="W2440" s="39">
        <f t="shared" si="693"/>
        <v>0</v>
      </c>
      <c r="X2440" s="29">
        <f t="shared" si="694"/>
        <v>0</v>
      </c>
      <c r="Y2440" s="40">
        <f t="shared" si="695"/>
        <v>365</v>
      </c>
      <c r="Z2440" s="38">
        <f t="shared" si="696"/>
        <v>46081</v>
      </c>
      <c r="AA2440" s="41">
        <f t="shared" si="697"/>
        <v>181</v>
      </c>
      <c r="AB2440" s="24" t="s">
        <v>113</v>
      </c>
      <c r="AC2440" s="41">
        <f t="shared" si="698"/>
        <v>18713.136199999997</v>
      </c>
      <c r="AD2440" s="41">
        <v>1</v>
      </c>
      <c r="AE2440" s="72">
        <f>INDEX(SA!$C$2:$G$11,MATCH(Details!S2440,SA!$C$2:$C$11,0),MATCH(Details!V2440,SA!$C$2:$G$2,0))*Y2440/(F2440-E2440+1)</f>
        <v>15858.589999999998</v>
      </c>
      <c r="AF2440" s="41">
        <f t="shared" si="699"/>
        <v>0</v>
      </c>
      <c r="AG2440" s="41">
        <f t="shared" si="700"/>
        <v>0</v>
      </c>
      <c r="AH2440" s="41">
        <f t="shared" si="701"/>
        <v>2854.5461999999998</v>
      </c>
      <c r="AI2440" s="60">
        <f t="shared" si="702"/>
        <v>634.34359999999992</v>
      </c>
      <c r="AJ2440" s="60">
        <f t="shared" si="703"/>
        <v>3568.1827499999995</v>
      </c>
      <c r="AK2440" s="60">
        <f t="shared" si="704"/>
        <v>7864.1227123287663</v>
      </c>
      <c r="AL2440" s="60">
        <f t="shared" si="705"/>
        <v>5780.130193561643</v>
      </c>
      <c r="AM2440" s="41">
        <f t="shared" si="706"/>
        <v>5875.9334564383553</v>
      </c>
      <c r="AN2440" s="42">
        <f t="shared" si="707"/>
        <v>45715</v>
      </c>
      <c r="AO2440" s="43">
        <f t="shared" si="708"/>
        <v>15858.589999999998</v>
      </c>
    </row>
    <row r="2441" spans="1:41" s="24" customFormat="1" ht="15.75" customHeight="1" x14ac:dyDescent="0.35">
      <c r="A2441" s="36" t="s">
        <v>27</v>
      </c>
      <c r="B2441" s="36">
        <v>202509</v>
      </c>
      <c r="C2441" s="24" t="s">
        <v>736</v>
      </c>
      <c r="D2441" s="24" t="s">
        <v>119</v>
      </c>
      <c r="E2441" s="62">
        <v>45901</v>
      </c>
      <c r="F2441" s="62">
        <v>46265</v>
      </c>
      <c r="G2441" s="37" t="s">
        <v>2591</v>
      </c>
      <c r="H2441" s="36">
        <v>722027</v>
      </c>
      <c r="I2441" s="63">
        <v>28543</v>
      </c>
      <c r="J2441" s="24" t="s">
        <v>5346</v>
      </c>
      <c r="K2441" s="63">
        <f t="shared" si="691"/>
        <v>45901</v>
      </c>
      <c r="L2441" s="55">
        <f t="shared" si="692"/>
        <v>0.04</v>
      </c>
      <c r="M2441" s="76">
        <v>0.22500000000000001</v>
      </c>
      <c r="N2441" s="62">
        <v>45901</v>
      </c>
      <c r="O2441" s="62">
        <v>46265</v>
      </c>
      <c r="P2441" s="63"/>
      <c r="Q2441" s="63"/>
      <c r="R2441" s="78">
        <v>47</v>
      </c>
      <c r="S2441" s="63" t="str">
        <f>VLOOKUP(R2441,SA!$B$3:$C$11,2,1)</f>
        <v>46-55</v>
      </c>
      <c r="T2441" s="38" t="s">
        <v>98</v>
      </c>
      <c r="U2441" s="24" t="s">
        <v>5743</v>
      </c>
      <c r="V2441" s="24">
        <v>500000</v>
      </c>
      <c r="W2441" s="39">
        <f t="shared" si="693"/>
        <v>0</v>
      </c>
      <c r="X2441" s="29">
        <f t="shared" si="694"/>
        <v>0</v>
      </c>
      <c r="Y2441" s="40">
        <f t="shared" si="695"/>
        <v>365</v>
      </c>
      <c r="Z2441" s="38">
        <f t="shared" si="696"/>
        <v>46081</v>
      </c>
      <c r="AA2441" s="41">
        <f t="shared" si="697"/>
        <v>181</v>
      </c>
      <c r="AB2441" s="24" t="s">
        <v>113</v>
      </c>
      <c r="AC2441" s="41">
        <f t="shared" si="698"/>
        <v>8919.0417999999991</v>
      </c>
      <c r="AD2441" s="41">
        <v>1</v>
      </c>
      <c r="AE2441" s="72">
        <f>INDEX(SA!$C$2:$G$11,MATCH(Details!S2441,SA!$C$2:$C$11,0),MATCH(Details!V2441,SA!$C$2:$G$2,0))*Y2441/(F2441-E2441+1)</f>
        <v>7558.5099999999993</v>
      </c>
      <c r="AF2441" s="41">
        <f t="shared" si="699"/>
        <v>0</v>
      </c>
      <c r="AG2441" s="41">
        <f t="shared" si="700"/>
        <v>0</v>
      </c>
      <c r="AH2441" s="41">
        <f t="shared" si="701"/>
        <v>1360.5317999999997</v>
      </c>
      <c r="AI2441" s="60">
        <f t="shared" si="702"/>
        <v>302.34039999999999</v>
      </c>
      <c r="AJ2441" s="60">
        <f t="shared" si="703"/>
        <v>1700.6647499999999</v>
      </c>
      <c r="AK2441" s="60">
        <f t="shared" si="704"/>
        <v>3748.1926301369858</v>
      </c>
      <c r="AL2441" s="60">
        <f t="shared" si="705"/>
        <v>2754.9215831506845</v>
      </c>
      <c r="AM2441" s="41">
        <f t="shared" si="706"/>
        <v>2800.5832668493149</v>
      </c>
      <c r="AN2441" s="42">
        <f t="shared" si="707"/>
        <v>45715</v>
      </c>
      <c r="AO2441" s="43">
        <f t="shared" si="708"/>
        <v>7558.5099999999993</v>
      </c>
    </row>
    <row r="2442" spans="1:41" s="24" customFormat="1" ht="15.75" customHeight="1" x14ac:dyDescent="0.35">
      <c r="A2442" s="36" t="s">
        <v>27</v>
      </c>
      <c r="B2442" s="36">
        <v>202509</v>
      </c>
      <c r="C2442" s="24" t="s">
        <v>736</v>
      </c>
      <c r="D2442" s="24" t="s">
        <v>119</v>
      </c>
      <c r="E2442" s="62">
        <v>45901</v>
      </c>
      <c r="F2442" s="62">
        <v>46265</v>
      </c>
      <c r="G2442" s="37" t="s">
        <v>727</v>
      </c>
      <c r="H2442" s="36">
        <v>722027</v>
      </c>
      <c r="I2442" s="63">
        <v>23379</v>
      </c>
      <c r="J2442" s="24" t="s">
        <v>5347</v>
      </c>
      <c r="K2442" s="63">
        <f t="shared" si="691"/>
        <v>45901</v>
      </c>
      <c r="L2442" s="55">
        <f t="shared" si="692"/>
        <v>0.04</v>
      </c>
      <c r="M2442" s="76">
        <v>0.22500000000000001</v>
      </c>
      <c r="N2442" s="62">
        <v>45901</v>
      </c>
      <c r="O2442" s="62">
        <v>46265</v>
      </c>
      <c r="P2442" s="63"/>
      <c r="Q2442" s="63"/>
      <c r="R2442" s="78">
        <v>61</v>
      </c>
      <c r="S2442" s="63" t="str">
        <f>VLOOKUP(R2442,SA!$B$3:$C$11,2,1)</f>
        <v>56-65</v>
      </c>
      <c r="T2442" s="38" t="s">
        <v>97</v>
      </c>
      <c r="U2442" s="24" t="s">
        <v>56</v>
      </c>
      <c r="V2442" s="24">
        <v>500000</v>
      </c>
      <c r="W2442" s="39">
        <f t="shared" si="693"/>
        <v>500000</v>
      </c>
      <c r="X2442" s="29">
        <f t="shared" si="694"/>
        <v>1</v>
      </c>
      <c r="Y2442" s="40">
        <f t="shared" si="695"/>
        <v>365</v>
      </c>
      <c r="Z2442" s="38">
        <f t="shared" si="696"/>
        <v>46081</v>
      </c>
      <c r="AA2442" s="41">
        <f t="shared" si="697"/>
        <v>181</v>
      </c>
      <c r="AB2442" s="24" t="s">
        <v>113</v>
      </c>
      <c r="AC2442" s="41">
        <f t="shared" si="698"/>
        <v>13100.714</v>
      </c>
      <c r="AD2442" s="41">
        <v>1</v>
      </c>
      <c r="AE2442" s="72">
        <f>INDEX(SA!$C$2:$G$11,MATCH(Details!S2442,SA!$C$2:$C$11,0),MATCH(Details!V2442,SA!$C$2:$G$2,0))*Y2442/(F2442-E2442+1)</f>
        <v>11102.3</v>
      </c>
      <c r="AF2442" s="41">
        <f t="shared" si="699"/>
        <v>0</v>
      </c>
      <c r="AG2442" s="41">
        <f t="shared" si="700"/>
        <v>0</v>
      </c>
      <c r="AH2442" s="41">
        <f t="shared" si="701"/>
        <v>1998.4139999999998</v>
      </c>
      <c r="AI2442" s="60">
        <f t="shared" si="702"/>
        <v>444.09199999999998</v>
      </c>
      <c r="AJ2442" s="60">
        <f t="shared" si="703"/>
        <v>2498.0174999999999</v>
      </c>
      <c r="AK2442" s="60">
        <f t="shared" si="704"/>
        <v>5505.5241095890406</v>
      </c>
      <c r="AL2442" s="60">
        <f t="shared" si="705"/>
        <v>4046.5602205479449</v>
      </c>
      <c r="AM2442" s="41">
        <f t="shared" si="706"/>
        <v>4113.6302794520543</v>
      </c>
      <c r="AN2442" s="42">
        <f t="shared" si="707"/>
        <v>45715</v>
      </c>
      <c r="AO2442" s="43">
        <f t="shared" si="708"/>
        <v>11102.3</v>
      </c>
    </row>
    <row r="2443" spans="1:41" s="24" customFormat="1" ht="15.75" customHeight="1" x14ac:dyDescent="0.35">
      <c r="A2443" s="36" t="s">
        <v>27</v>
      </c>
      <c r="B2443" s="36">
        <v>202509</v>
      </c>
      <c r="C2443" s="24" t="s">
        <v>736</v>
      </c>
      <c r="D2443" s="24" t="s">
        <v>119</v>
      </c>
      <c r="E2443" s="62">
        <v>45901</v>
      </c>
      <c r="F2443" s="62">
        <v>46265</v>
      </c>
      <c r="G2443" s="37" t="s">
        <v>2592</v>
      </c>
      <c r="H2443" s="36">
        <v>722027</v>
      </c>
      <c r="I2443" s="63">
        <v>18295</v>
      </c>
      <c r="J2443" s="24" t="s">
        <v>5348</v>
      </c>
      <c r="K2443" s="63">
        <f t="shared" si="691"/>
        <v>45901</v>
      </c>
      <c r="L2443" s="55">
        <f t="shared" si="692"/>
        <v>0.04</v>
      </c>
      <c r="M2443" s="76">
        <v>0.22500000000000001</v>
      </c>
      <c r="N2443" s="62">
        <v>45901</v>
      </c>
      <c r="O2443" s="62">
        <v>46265</v>
      </c>
      <c r="P2443" s="63"/>
      <c r="Q2443" s="63"/>
      <c r="R2443" s="78">
        <v>75</v>
      </c>
      <c r="S2443" s="63" t="str">
        <f>VLOOKUP(R2443,SA!$B$3:$C$11,2,1)</f>
        <v>71-75</v>
      </c>
      <c r="T2443" s="38" t="s">
        <v>97</v>
      </c>
      <c r="U2443" s="24" t="s">
        <v>5748</v>
      </c>
      <c r="V2443" s="24">
        <v>500000</v>
      </c>
      <c r="W2443" s="39">
        <f t="shared" si="693"/>
        <v>0</v>
      </c>
      <c r="X2443" s="29">
        <f t="shared" si="694"/>
        <v>0</v>
      </c>
      <c r="Y2443" s="40">
        <f t="shared" si="695"/>
        <v>365</v>
      </c>
      <c r="Z2443" s="38">
        <f t="shared" si="696"/>
        <v>46081</v>
      </c>
      <c r="AA2443" s="41">
        <f t="shared" si="697"/>
        <v>181</v>
      </c>
      <c r="AB2443" s="24" t="s">
        <v>113</v>
      </c>
      <c r="AC2443" s="41">
        <f t="shared" si="698"/>
        <v>23735.924199999998</v>
      </c>
      <c r="AD2443" s="41">
        <v>1</v>
      </c>
      <c r="AE2443" s="72">
        <f>INDEX(SA!$C$2:$G$11,MATCH(Details!S2443,SA!$C$2:$C$11,0),MATCH(Details!V2443,SA!$C$2:$G$2,0))*Y2443/(F2443-E2443+1)</f>
        <v>20115.189999999999</v>
      </c>
      <c r="AF2443" s="41">
        <f t="shared" si="699"/>
        <v>0</v>
      </c>
      <c r="AG2443" s="41">
        <f t="shared" si="700"/>
        <v>0</v>
      </c>
      <c r="AH2443" s="41">
        <f t="shared" si="701"/>
        <v>3620.7341999999994</v>
      </c>
      <c r="AI2443" s="60">
        <f t="shared" si="702"/>
        <v>804.60759999999993</v>
      </c>
      <c r="AJ2443" s="60">
        <f t="shared" si="703"/>
        <v>4525.9177499999996</v>
      </c>
      <c r="AK2443" s="60">
        <f t="shared" si="704"/>
        <v>9974.9298356164381</v>
      </c>
      <c r="AL2443" s="60">
        <f t="shared" si="705"/>
        <v>7331.5734291780818</v>
      </c>
      <c r="AM2443" s="41">
        <f t="shared" si="706"/>
        <v>7453.091220821917</v>
      </c>
      <c r="AN2443" s="42">
        <f t="shared" si="707"/>
        <v>45715</v>
      </c>
      <c r="AO2443" s="43">
        <f t="shared" si="708"/>
        <v>20115.189999999999</v>
      </c>
    </row>
    <row r="2444" spans="1:41" s="24" customFormat="1" ht="15.75" customHeight="1" x14ac:dyDescent="0.35">
      <c r="A2444" s="36" t="s">
        <v>27</v>
      </c>
      <c r="B2444" s="36">
        <v>202509</v>
      </c>
      <c r="C2444" s="24" t="s">
        <v>736</v>
      </c>
      <c r="D2444" s="24" t="s">
        <v>119</v>
      </c>
      <c r="E2444" s="62">
        <v>45901</v>
      </c>
      <c r="F2444" s="62">
        <v>46265</v>
      </c>
      <c r="G2444" s="37" t="s">
        <v>2593</v>
      </c>
      <c r="H2444" s="36">
        <v>752001</v>
      </c>
      <c r="I2444" s="63">
        <v>35003</v>
      </c>
      <c r="J2444" s="24" t="s">
        <v>5349</v>
      </c>
      <c r="K2444" s="63">
        <f t="shared" si="691"/>
        <v>45901</v>
      </c>
      <c r="L2444" s="55">
        <f t="shared" si="692"/>
        <v>0.04</v>
      </c>
      <c r="M2444" s="76">
        <v>0.22500000000000001</v>
      </c>
      <c r="N2444" s="62">
        <v>45901</v>
      </c>
      <c r="O2444" s="62">
        <v>46265</v>
      </c>
      <c r="P2444" s="63"/>
      <c r="Q2444" s="63"/>
      <c r="R2444" s="78">
        <v>29</v>
      </c>
      <c r="S2444" s="63" t="str">
        <f>VLOOKUP(R2444,SA!$B$3:$C$11,2,1)</f>
        <v>26-35</v>
      </c>
      <c r="T2444" s="38" t="s">
        <v>97</v>
      </c>
      <c r="U2444" s="24" t="s">
        <v>56</v>
      </c>
      <c r="V2444" s="24">
        <v>300000</v>
      </c>
      <c r="W2444" s="39">
        <f t="shared" si="693"/>
        <v>300000</v>
      </c>
      <c r="X2444" s="29">
        <f t="shared" si="694"/>
        <v>1</v>
      </c>
      <c r="Y2444" s="40">
        <f t="shared" si="695"/>
        <v>365</v>
      </c>
      <c r="Z2444" s="38">
        <f t="shared" si="696"/>
        <v>46081</v>
      </c>
      <c r="AA2444" s="41">
        <f t="shared" si="697"/>
        <v>181</v>
      </c>
      <c r="AB2444" s="24" t="s">
        <v>113</v>
      </c>
      <c r="AC2444" s="41">
        <f t="shared" si="698"/>
        <v>4124.4657999999999</v>
      </c>
      <c r="AD2444" s="41">
        <v>1</v>
      </c>
      <c r="AE2444" s="72">
        <f>INDEX(SA!$C$2:$G$11,MATCH(Details!S2444,SA!$C$2:$C$11,0),MATCH(Details!V2444,SA!$C$2:$G$2,0))*Y2444/(F2444-E2444+1)</f>
        <v>3495.31</v>
      </c>
      <c r="AF2444" s="41">
        <f t="shared" si="699"/>
        <v>0</v>
      </c>
      <c r="AG2444" s="41">
        <f t="shared" si="700"/>
        <v>0</v>
      </c>
      <c r="AH2444" s="41">
        <f t="shared" si="701"/>
        <v>629.1558</v>
      </c>
      <c r="AI2444" s="60">
        <f t="shared" si="702"/>
        <v>139.8124</v>
      </c>
      <c r="AJ2444" s="60">
        <f t="shared" si="703"/>
        <v>786.44475</v>
      </c>
      <c r="AK2444" s="60">
        <f t="shared" si="704"/>
        <v>1733.2907123287671</v>
      </c>
      <c r="AL2444" s="60">
        <f t="shared" si="705"/>
        <v>1273.9686735616438</v>
      </c>
      <c r="AM2444" s="41">
        <f t="shared" si="706"/>
        <v>1295.0841764383563</v>
      </c>
      <c r="AN2444" s="42">
        <f t="shared" si="707"/>
        <v>45715</v>
      </c>
      <c r="AO2444" s="43">
        <f t="shared" si="708"/>
        <v>3495.31</v>
      </c>
    </row>
    <row r="2445" spans="1:41" s="24" customFormat="1" ht="15.75" customHeight="1" x14ac:dyDescent="0.35">
      <c r="A2445" s="36" t="s">
        <v>27</v>
      </c>
      <c r="B2445" s="36">
        <v>202509</v>
      </c>
      <c r="C2445" s="24" t="s">
        <v>736</v>
      </c>
      <c r="D2445" s="24" t="s">
        <v>119</v>
      </c>
      <c r="E2445" s="62">
        <v>45901</v>
      </c>
      <c r="F2445" s="62">
        <v>46265</v>
      </c>
      <c r="G2445" s="37" t="s">
        <v>2594</v>
      </c>
      <c r="H2445" s="36">
        <v>752001</v>
      </c>
      <c r="I2445" s="63">
        <v>23804</v>
      </c>
      <c r="J2445" s="24" t="s">
        <v>5350</v>
      </c>
      <c r="K2445" s="63">
        <f t="shared" si="691"/>
        <v>45901</v>
      </c>
      <c r="L2445" s="55">
        <f t="shared" si="692"/>
        <v>0.04</v>
      </c>
      <c r="M2445" s="76">
        <v>0.22500000000000001</v>
      </c>
      <c r="N2445" s="62">
        <v>45901</v>
      </c>
      <c r="O2445" s="62">
        <v>46265</v>
      </c>
      <c r="P2445" s="63"/>
      <c r="Q2445" s="63"/>
      <c r="R2445" s="78">
        <v>60</v>
      </c>
      <c r="S2445" s="63" t="str">
        <f>VLOOKUP(R2445,SA!$B$3:$C$11,2,1)</f>
        <v>56-65</v>
      </c>
      <c r="T2445" s="38" t="s">
        <v>98</v>
      </c>
      <c r="U2445" s="24" t="s">
        <v>5747</v>
      </c>
      <c r="V2445" s="24">
        <v>300000</v>
      </c>
      <c r="W2445" s="39">
        <f t="shared" si="693"/>
        <v>0</v>
      </c>
      <c r="X2445" s="29">
        <f t="shared" si="694"/>
        <v>0</v>
      </c>
      <c r="Y2445" s="40">
        <f t="shared" si="695"/>
        <v>365</v>
      </c>
      <c r="Z2445" s="38">
        <f t="shared" si="696"/>
        <v>46081</v>
      </c>
      <c r="AA2445" s="41">
        <f t="shared" si="697"/>
        <v>181</v>
      </c>
      <c r="AB2445" s="24" t="s">
        <v>113</v>
      </c>
      <c r="AC2445" s="41">
        <f t="shared" si="698"/>
        <v>10831.751</v>
      </c>
      <c r="AD2445" s="41">
        <v>1</v>
      </c>
      <c r="AE2445" s="72">
        <f>INDEX(SA!$C$2:$G$11,MATCH(Details!S2445,SA!$C$2:$C$11,0),MATCH(Details!V2445,SA!$C$2:$G$2,0))*Y2445/(F2445-E2445+1)</f>
        <v>9179.4500000000007</v>
      </c>
      <c r="AF2445" s="41">
        <f t="shared" si="699"/>
        <v>0</v>
      </c>
      <c r="AG2445" s="41">
        <f t="shared" si="700"/>
        <v>0</v>
      </c>
      <c r="AH2445" s="41">
        <f t="shared" si="701"/>
        <v>1652.3010000000002</v>
      </c>
      <c r="AI2445" s="60">
        <f t="shared" si="702"/>
        <v>367.17800000000005</v>
      </c>
      <c r="AJ2445" s="60">
        <f t="shared" si="703"/>
        <v>2065.3762500000003</v>
      </c>
      <c r="AK2445" s="60">
        <f t="shared" si="704"/>
        <v>4552.0012328767125</v>
      </c>
      <c r="AL2445" s="60">
        <f t="shared" si="705"/>
        <v>3345.7209061643835</v>
      </c>
      <c r="AM2445" s="41">
        <f t="shared" si="706"/>
        <v>3401.1748438356171</v>
      </c>
      <c r="AN2445" s="42">
        <f t="shared" si="707"/>
        <v>45715</v>
      </c>
      <c r="AO2445" s="43">
        <f t="shared" si="708"/>
        <v>9179.4500000000007</v>
      </c>
    </row>
    <row r="2446" spans="1:41" s="24" customFormat="1" ht="15.75" customHeight="1" x14ac:dyDescent="0.35">
      <c r="A2446" s="36" t="s">
        <v>27</v>
      </c>
      <c r="B2446" s="36">
        <v>202509</v>
      </c>
      <c r="C2446" s="24" t="s">
        <v>736</v>
      </c>
      <c r="D2446" s="24" t="s">
        <v>119</v>
      </c>
      <c r="E2446" s="62">
        <v>45901</v>
      </c>
      <c r="F2446" s="62">
        <v>46265</v>
      </c>
      <c r="G2446" s="37" t="s">
        <v>2595</v>
      </c>
      <c r="H2446" s="36">
        <v>752001</v>
      </c>
      <c r="I2446" s="63">
        <v>34317</v>
      </c>
      <c r="J2446" s="24" t="s">
        <v>5351</v>
      </c>
      <c r="K2446" s="63">
        <f t="shared" si="691"/>
        <v>45901</v>
      </c>
      <c r="L2446" s="55">
        <f t="shared" si="692"/>
        <v>0.04</v>
      </c>
      <c r="M2446" s="76">
        <v>0.22500000000000001</v>
      </c>
      <c r="N2446" s="62">
        <v>45901</v>
      </c>
      <c r="O2446" s="62">
        <v>46265</v>
      </c>
      <c r="P2446" s="63"/>
      <c r="Q2446" s="63"/>
      <c r="R2446" s="78">
        <v>31</v>
      </c>
      <c r="S2446" s="63" t="str">
        <f>VLOOKUP(R2446,SA!$B$3:$C$11,2,1)</f>
        <v>26-35</v>
      </c>
      <c r="T2446" s="38" t="s">
        <v>98</v>
      </c>
      <c r="U2446" s="24" t="s">
        <v>5743</v>
      </c>
      <c r="V2446" s="24">
        <v>300000</v>
      </c>
      <c r="W2446" s="39">
        <f t="shared" si="693"/>
        <v>0</v>
      </c>
      <c r="X2446" s="29">
        <f t="shared" si="694"/>
        <v>0</v>
      </c>
      <c r="Y2446" s="40">
        <f t="shared" si="695"/>
        <v>365</v>
      </c>
      <c r="Z2446" s="38">
        <f t="shared" si="696"/>
        <v>46081</v>
      </c>
      <c r="AA2446" s="41">
        <f t="shared" si="697"/>
        <v>181</v>
      </c>
      <c r="AB2446" s="24" t="s">
        <v>113</v>
      </c>
      <c r="AC2446" s="41">
        <f t="shared" si="698"/>
        <v>4124.4657999999999</v>
      </c>
      <c r="AD2446" s="41">
        <v>1</v>
      </c>
      <c r="AE2446" s="72">
        <f>INDEX(SA!$C$2:$G$11,MATCH(Details!S2446,SA!$C$2:$C$11,0),MATCH(Details!V2446,SA!$C$2:$G$2,0))*Y2446/(F2446-E2446+1)</f>
        <v>3495.31</v>
      </c>
      <c r="AF2446" s="41">
        <f t="shared" si="699"/>
        <v>0</v>
      </c>
      <c r="AG2446" s="41">
        <f t="shared" si="700"/>
        <v>0</v>
      </c>
      <c r="AH2446" s="41">
        <f t="shared" si="701"/>
        <v>629.1558</v>
      </c>
      <c r="AI2446" s="60">
        <f t="shared" si="702"/>
        <v>139.8124</v>
      </c>
      <c r="AJ2446" s="60">
        <f t="shared" si="703"/>
        <v>786.44475</v>
      </c>
      <c r="AK2446" s="60">
        <f t="shared" si="704"/>
        <v>1733.2907123287671</v>
      </c>
      <c r="AL2446" s="60">
        <f t="shared" si="705"/>
        <v>1273.9686735616438</v>
      </c>
      <c r="AM2446" s="41">
        <f t="shared" si="706"/>
        <v>1295.0841764383563</v>
      </c>
      <c r="AN2446" s="42">
        <f t="shared" si="707"/>
        <v>45715</v>
      </c>
      <c r="AO2446" s="43">
        <f t="shared" si="708"/>
        <v>3495.31</v>
      </c>
    </row>
    <row r="2447" spans="1:41" s="24" customFormat="1" ht="15.75" customHeight="1" x14ac:dyDescent="0.35">
      <c r="A2447" s="36" t="s">
        <v>27</v>
      </c>
      <c r="B2447" s="36">
        <v>202509</v>
      </c>
      <c r="C2447" s="24" t="s">
        <v>736</v>
      </c>
      <c r="D2447" s="24" t="s">
        <v>119</v>
      </c>
      <c r="E2447" s="62">
        <v>45901</v>
      </c>
      <c r="F2447" s="62">
        <v>46265</v>
      </c>
      <c r="G2447" s="37" t="s">
        <v>2596</v>
      </c>
      <c r="H2447" s="36">
        <v>752001</v>
      </c>
      <c r="I2447" s="63">
        <v>23215</v>
      </c>
      <c r="J2447" s="24" t="s">
        <v>5352</v>
      </c>
      <c r="K2447" s="63">
        <f t="shared" si="691"/>
        <v>45901</v>
      </c>
      <c r="L2447" s="55">
        <f t="shared" si="692"/>
        <v>0.04</v>
      </c>
      <c r="M2447" s="76">
        <v>0.22500000000000001</v>
      </c>
      <c r="N2447" s="62">
        <v>45901</v>
      </c>
      <c r="O2447" s="62">
        <v>46265</v>
      </c>
      <c r="P2447" s="63"/>
      <c r="Q2447" s="63"/>
      <c r="R2447" s="78">
        <v>62</v>
      </c>
      <c r="S2447" s="63" t="str">
        <f>VLOOKUP(R2447,SA!$B$3:$C$11,2,1)</f>
        <v>56-65</v>
      </c>
      <c r="T2447" s="38" t="s">
        <v>97</v>
      </c>
      <c r="U2447" s="24" t="s">
        <v>5744</v>
      </c>
      <c r="V2447" s="24">
        <v>300000</v>
      </c>
      <c r="W2447" s="39">
        <f t="shared" si="693"/>
        <v>0</v>
      </c>
      <c r="X2447" s="29">
        <f t="shared" si="694"/>
        <v>0</v>
      </c>
      <c r="Y2447" s="40">
        <f t="shared" si="695"/>
        <v>365</v>
      </c>
      <c r="Z2447" s="38">
        <f t="shared" si="696"/>
        <v>46081</v>
      </c>
      <c r="AA2447" s="41">
        <f t="shared" si="697"/>
        <v>181</v>
      </c>
      <c r="AB2447" s="24" t="s">
        <v>113</v>
      </c>
      <c r="AC2447" s="41">
        <f t="shared" si="698"/>
        <v>10831.751</v>
      </c>
      <c r="AD2447" s="41">
        <v>1</v>
      </c>
      <c r="AE2447" s="72">
        <f>INDEX(SA!$C$2:$G$11,MATCH(Details!S2447,SA!$C$2:$C$11,0),MATCH(Details!V2447,SA!$C$2:$G$2,0))*Y2447/(F2447-E2447+1)</f>
        <v>9179.4500000000007</v>
      </c>
      <c r="AF2447" s="41">
        <f t="shared" si="699"/>
        <v>0</v>
      </c>
      <c r="AG2447" s="41">
        <f t="shared" si="700"/>
        <v>0</v>
      </c>
      <c r="AH2447" s="41">
        <f t="shared" si="701"/>
        <v>1652.3010000000002</v>
      </c>
      <c r="AI2447" s="60">
        <f t="shared" si="702"/>
        <v>367.17800000000005</v>
      </c>
      <c r="AJ2447" s="60">
        <f t="shared" si="703"/>
        <v>2065.3762500000003</v>
      </c>
      <c r="AK2447" s="60">
        <f t="shared" si="704"/>
        <v>4552.0012328767125</v>
      </c>
      <c r="AL2447" s="60">
        <f t="shared" si="705"/>
        <v>3345.7209061643835</v>
      </c>
      <c r="AM2447" s="41">
        <f t="shared" si="706"/>
        <v>3401.1748438356171</v>
      </c>
      <c r="AN2447" s="42">
        <f t="shared" si="707"/>
        <v>45715</v>
      </c>
      <c r="AO2447" s="43">
        <f t="shared" si="708"/>
        <v>9179.4500000000007</v>
      </c>
    </row>
    <row r="2448" spans="1:41" s="24" customFormat="1" ht="15.75" customHeight="1" x14ac:dyDescent="0.35">
      <c r="A2448" s="36" t="s">
        <v>27</v>
      </c>
      <c r="B2448" s="36">
        <v>202509</v>
      </c>
      <c r="C2448" s="24" t="s">
        <v>736</v>
      </c>
      <c r="D2448" s="24" t="s">
        <v>119</v>
      </c>
      <c r="E2448" s="62">
        <v>45901</v>
      </c>
      <c r="F2448" s="62">
        <v>46265</v>
      </c>
      <c r="G2448" s="37" t="s">
        <v>2597</v>
      </c>
      <c r="H2448" s="36">
        <v>752001</v>
      </c>
      <c r="I2448" s="63">
        <v>45419</v>
      </c>
      <c r="J2448" s="24" t="s">
        <v>5353</v>
      </c>
      <c r="K2448" s="63">
        <f t="shared" si="691"/>
        <v>45901</v>
      </c>
      <c r="L2448" s="55">
        <f t="shared" si="692"/>
        <v>0.04</v>
      </c>
      <c r="M2448" s="76">
        <v>0.22500000000000001</v>
      </c>
      <c r="N2448" s="62">
        <v>45901</v>
      </c>
      <c r="O2448" s="62">
        <v>46265</v>
      </c>
      <c r="P2448" s="63"/>
      <c r="Q2448" s="63"/>
      <c r="R2448" s="78">
        <v>1</v>
      </c>
      <c r="S2448" s="63" t="str">
        <f>VLOOKUP(R2448,SA!$B$3:$C$11,2,1)</f>
        <v>0-25</v>
      </c>
      <c r="T2448" s="38" t="s">
        <v>97</v>
      </c>
      <c r="U2448" s="24" t="s">
        <v>5745</v>
      </c>
      <c r="V2448" s="24">
        <v>300000</v>
      </c>
      <c r="W2448" s="39">
        <f t="shared" si="693"/>
        <v>0</v>
      </c>
      <c r="X2448" s="29">
        <f t="shared" si="694"/>
        <v>0</v>
      </c>
      <c r="Y2448" s="40">
        <f t="shared" si="695"/>
        <v>365</v>
      </c>
      <c r="Z2448" s="38">
        <f t="shared" si="696"/>
        <v>46081</v>
      </c>
      <c r="AA2448" s="41">
        <f t="shared" si="697"/>
        <v>181</v>
      </c>
      <c r="AB2448" s="24" t="s">
        <v>113</v>
      </c>
      <c r="AC2448" s="41">
        <f t="shared" si="698"/>
        <v>3690.3792000000003</v>
      </c>
      <c r="AD2448" s="41">
        <v>1</v>
      </c>
      <c r="AE2448" s="72">
        <f>INDEX(SA!$C$2:$G$11,MATCH(Details!S2448,SA!$C$2:$C$11,0),MATCH(Details!V2448,SA!$C$2:$G$2,0))*Y2448/(F2448-E2448+1)</f>
        <v>3127.44</v>
      </c>
      <c r="AF2448" s="41">
        <f t="shared" si="699"/>
        <v>0</v>
      </c>
      <c r="AG2448" s="41">
        <f t="shared" si="700"/>
        <v>0</v>
      </c>
      <c r="AH2448" s="41">
        <f t="shared" si="701"/>
        <v>562.93920000000003</v>
      </c>
      <c r="AI2448" s="60">
        <f t="shared" si="702"/>
        <v>125.0976</v>
      </c>
      <c r="AJ2448" s="60">
        <f t="shared" si="703"/>
        <v>703.67399999999998</v>
      </c>
      <c r="AK2448" s="60">
        <f t="shared" si="704"/>
        <v>1550.8675068493151</v>
      </c>
      <c r="AL2448" s="60">
        <f t="shared" si="705"/>
        <v>1139.8876175342466</v>
      </c>
      <c r="AM2448" s="41">
        <f t="shared" si="706"/>
        <v>1158.7807824657534</v>
      </c>
      <c r="AN2448" s="42">
        <f t="shared" si="707"/>
        <v>45715</v>
      </c>
      <c r="AO2448" s="43">
        <f t="shared" si="708"/>
        <v>3127.44</v>
      </c>
    </row>
    <row r="2449" spans="1:41" s="24" customFormat="1" ht="15.75" customHeight="1" x14ac:dyDescent="0.35">
      <c r="A2449" s="36" t="s">
        <v>27</v>
      </c>
      <c r="B2449" s="36">
        <v>202509</v>
      </c>
      <c r="C2449" s="24" t="s">
        <v>736</v>
      </c>
      <c r="D2449" s="24" t="s">
        <v>119</v>
      </c>
      <c r="E2449" s="62">
        <v>45901</v>
      </c>
      <c r="F2449" s="62">
        <v>46265</v>
      </c>
      <c r="G2449" s="37" t="s">
        <v>2598</v>
      </c>
      <c r="H2449" s="36">
        <v>752004</v>
      </c>
      <c r="I2449" s="63">
        <v>22497</v>
      </c>
      <c r="J2449" s="24" t="s">
        <v>5354</v>
      </c>
      <c r="K2449" s="63">
        <f t="shared" si="691"/>
        <v>45901</v>
      </c>
      <c r="L2449" s="55">
        <f t="shared" si="692"/>
        <v>0.04</v>
      </c>
      <c r="M2449" s="76">
        <v>0.22500000000000001</v>
      </c>
      <c r="N2449" s="62">
        <v>45901</v>
      </c>
      <c r="O2449" s="62">
        <v>46265</v>
      </c>
      <c r="P2449" s="63"/>
      <c r="Q2449" s="63"/>
      <c r="R2449" s="78">
        <v>64</v>
      </c>
      <c r="S2449" s="63" t="str">
        <f>VLOOKUP(R2449,SA!$B$3:$C$11,2,1)</f>
        <v>56-65</v>
      </c>
      <c r="T2449" s="38" t="s">
        <v>97</v>
      </c>
      <c r="U2449" s="24" t="s">
        <v>5744</v>
      </c>
      <c r="V2449" s="24">
        <v>300000</v>
      </c>
      <c r="W2449" s="39">
        <f t="shared" si="693"/>
        <v>0</v>
      </c>
      <c r="X2449" s="29">
        <f t="shared" si="694"/>
        <v>0</v>
      </c>
      <c r="Y2449" s="40">
        <f t="shared" si="695"/>
        <v>365</v>
      </c>
      <c r="Z2449" s="38">
        <f t="shared" si="696"/>
        <v>46081</v>
      </c>
      <c r="AA2449" s="41">
        <f t="shared" si="697"/>
        <v>181</v>
      </c>
      <c r="AB2449" s="24" t="s">
        <v>113</v>
      </c>
      <c r="AC2449" s="41">
        <f t="shared" si="698"/>
        <v>10831.751</v>
      </c>
      <c r="AD2449" s="41">
        <v>1</v>
      </c>
      <c r="AE2449" s="72">
        <f>INDEX(SA!$C$2:$G$11,MATCH(Details!S2449,SA!$C$2:$C$11,0),MATCH(Details!V2449,SA!$C$2:$G$2,0))*Y2449/(F2449-E2449+1)</f>
        <v>9179.4500000000007</v>
      </c>
      <c r="AF2449" s="41">
        <f t="shared" si="699"/>
        <v>0</v>
      </c>
      <c r="AG2449" s="41">
        <f t="shared" si="700"/>
        <v>0</v>
      </c>
      <c r="AH2449" s="41">
        <f t="shared" si="701"/>
        <v>1652.3010000000002</v>
      </c>
      <c r="AI2449" s="60">
        <f t="shared" si="702"/>
        <v>367.17800000000005</v>
      </c>
      <c r="AJ2449" s="60">
        <f t="shared" si="703"/>
        <v>2065.3762500000003</v>
      </c>
      <c r="AK2449" s="60">
        <f t="shared" si="704"/>
        <v>4552.0012328767125</v>
      </c>
      <c r="AL2449" s="60">
        <f t="shared" si="705"/>
        <v>3345.7209061643835</v>
      </c>
      <c r="AM2449" s="41">
        <f t="shared" si="706"/>
        <v>3401.1748438356171</v>
      </c>
      <c r="AN2449" s="42">
        <f t="shared" si="707"/>
        <v>45715</v>
      </c>
      <c r="AO2449" s="43">
        <f t="shared" si="708"/>
        <v>9179.4500000000007</v>
      </c>
    </row>
    <row r="2450" spans="1:41" s="24" customFormat="1" ht="15.75" customHeight="1" x14ac:dyDescent="0.35">
      <c r="A2450" s="36" t="s">
        <v>27</v>
      </c>
      <c r="B2450" s="36">
        <v>202509</v>
      </c>
      <c r="C2450" s="24" t="s">
        <v>736</v>
      </c>
      <c r="D2450" s="24" t="s">
        <v>119</v>
      </c>
      <c r="E2450" s="62">
        <v>45901</v>
      </c>
      <c r="F2450" s="62">
        <v>46265</v>
      </c>
      <c r="G2450" s="37" t="s">
        <v>254</v>
      </c>
      <c r="H2450" s="36">
        <v>752004</v>
      </c>
      <c r="I2450" s="63">
        <v>34560</v>
      </c>
      <c r="J2450" s="24" t="s">
        <v>5355</v>
      </c>
      <c r="K2450" s="63">
        <f t="shared" si="691"/>
        <v>45901</v>
      </c>
      <c r="L2450" s="55">
        <f t="shared" si="692"/>
        <v>0.04</v>
      </c>
      <c r="M2450" s="76">
        <v>0.22500000000000001</v>
      </c>
      <c r="N2450" s="62">
        <v>45901</v>
      </c>
      <c r="O2450" s="62">
        <v>46265</v>
      </c>
      <c r="P2450" s="63"/>
      <c r="Q2450" s="63"/>
      <c r="R2450" s="78">
        <v>31</v>
      </c>
      <c r="S2450" s="63" t="str">
        <f>VLOOKUP(R2450,SA!$B$3:$C$11,2,1)</f>
        <v>26-35</v>
      </c>
      <c r="T2450" s="38" t="s">
        <v>97</v>
      </c>
      <c r="U2450" s="24" t="s">
        <v>56</v>
      </c>
      <c r="V2450" s="24">
        <v>300000</v>
      </c>
      <c r="W2450" s="39">
        <f t="shared" si="693"/>
        <v>300000</v>
      </c>
      <c r="X2450" s="29">
        <f t="shared" si="694"/>
        <v>1</v>
      </c>
      <c r="Y2450" s="40">
        <f t="shared" si="695"/>
        <v>365</v>
      </c>
      <c r="Z2450" s="38">
        <f t="shared" si="696"/>
        <v>46081</v>
      </c>
      <c r="AA2450" s="41">
        <f t="shared" si="697"/>
        <v>181</v>
      </c>
      <c r="AB2450" s="24" t="s">
        <v>113</v>
      </c>
      <c r="AC2450" s="41">
        <f t="shared" si="698"/>
        <v>4124.4657999999999</v>
      </c>
      <c r="AD2450" s="41">
        <v>1</v>
      </c>
      <c r="AE2450" s="72">
        <f>INDEX(SA!$C$2:$G$11,MATCH(Details!S2450,SA!$C$2:$C$11,0),MATCH(Details!V2450,SA!$C$2:$G$2,0))*Y2450/(F2450-E2450+1)</f>
        <v>3495.31</v>
      </c>
      <c r="AF2450" s="41">
        <f t="shared" si="699"/>
        <v>0</v>
      </c>
      <c r="AG2450" s="41">
        <f t="shared" si="700"/>
        <v>0</v>
      </c>
      <c r="AH2450" s="41">
        <f t="shared" si="701"/>
        <v>629.1558</v>
      </c>
      <c r="AI2450" s="60">
        <f t="shared" si="702"/>
        <v>139.8124</v>
      </c>
      <c r="AJ2450" s="60">
        <f t="shared" si="703"/>
        <v>786.44475</v>
      </c>
      <c r="AK2450" s="60">
        <f t="shared" si="704"/>
        <v>1733.2907123287671</v>
      </c>
      <c r="AL2450" s="60">
        <f t="shared" si="705"/>
        <v>1273.9686735616438</v>
      </c>
      <c r="AM2450" s="41">
        <f t="shared" si="706"/>
        <v>1295.0841764383563</v>
      </c>
      <c r="AN2450" s="42">
        <f t="shared" si="707"/>
        <v>45715</v>
      </c>
      <c r="AO2450" s="43">
        <f t="shared" si="708"/>
        <v>3495.31</v>
      </c>
    </row>
    <row r="2451" spans="1:41" s="24" customFormat="1" ht="15.75" customHeight="1" x14ac:dyDescent="0.35">
      <c r="A2451" s="36" t="s">
        <v>27</v>
      </c>
      <c r="B2451" s="36">
        <v>202509</v>
      </c>
      <c r="C2451" s="24" t="s">
        <v>736</v>
      </c>
      <c r="D2451" s="24" t="s">
        <v>119</v>
      </c>
      <c r="E2451" s="62">
        <v>45901</v>
      </c>
      <c r="F2451" s="62">
        <v>46265</v>
      </c>
      <c r="G2451" s="37" t="s">
        <v>2599</v>
      </c>
      <c r="H2451" s="36">
        <v>752004</v>
      </c>
      <c r="I2451" s="63">
        <v>45209</v>
      </c>
      <c r="J2451" s="24" t="s">
        <v>5356</v>
      </c>
      <c r="K2451" s="63">
        <f t="shared" si="691"/>
        <v>45901</v>
      </c>
      <c r="L2451" s="55">
        <f t="shared" si="692"/>
        <v>0.04</v>
      </c>
      <c r="M2451" s="76">
        <v>0.22500000000000001</v>
      </c>
      <c r="N2451" s="62">
        <v>45901</v>
      </c>
      <c r="O2451" s="62">
        <v>46265</v>
      </c>
      <c r="P2451" s="63"/>
      <c r="Q2451" s="63"/>
      <c r="R2451" s="78">
        <v>1</v>
      </c>
      <c r="S2451" s="63" t="str">
        <f>VLOOKUP(R2451,SA!$B$3:$C$11,2,1)</f>
        <v>0-25</v>
      </c>
      <c r="T2451" s="38" t="s">
        <v>98</v>
      </c>
      <c r="U2451" s="24" t="s">
        <v>5746</v>
      </c>
      <c r="V2451" s="24">
        <v>300000</v>
      </c>
      <c r="W2451" s="39">
        <f t="shared" si="693"/>
        <v>0</v>
      </c>
      <c r="X2451" s="29">
        <f t="shared" si="694"/>
        <v>0</v>
      </c>
      <c r="Y2451" s="40">
        <f t="shared" si="695"/>
        <v>365</v>
      </c>
      <c r="Z2451" s="38">
        <f t="shared" si="696"/>
        <v>46081</v>
      </c>
      <c r="AA2451" s="41">
        <f t="shared" si="697"/>
        <v>181</v>
      </c>
      <c r="AB2451" s="24" t="s">
        <v>113</v>
      </c>
      <c r="AC2451" s="41">
        <f t="shared" si="698"/>
        <v>3690.3792000000003</v>
      </c>
      <c r="AD2451" s="41">
        <v>1</v>
      </c>
      <c r="AE2451" s="72">
        <f>INDEX(SA!$C$2:$G$11,MATCH(Details!S2451,SA!$C$2:$C$11,0),MATCH(Details!V2451,SA!$C$2:$G$2,0))*Y2451/(F2451-E2451+1)</f>
        <v>3127.44</v>
      </c>
      <c r="AF2451" s="41">
        <f t="shared" si="699"/>
        <v>0</v>
      </c>
      <c r="AG2451" s="41">
        <f t="shared" si="700"/>
        <v>0</v>
      </c>
      <c r="AH2451" s="41">
        <f t="shared" si="701"/>
        <v>562.93920000000003</v>
      </c>
      <c r="AI2451" s="60">
        <f t="shared" si="702"/>
        <v>125.0976</v>
      </c>
      <c r="AJ2451" s="60">
        <f t="shared" si="703"/>
        <v>703.67399999999998</v>
      </c>
      <c r="AK2451" s="60">
        <f t="shared" si="704"/>
        <v>1550.8675068493151</v>
      </c>
      <c r="AL2451" s="60">
        <f t="shared" si="705"/>
        <v>1139.8876175342466</v>
      </c>
      <c r="AM2451" s="41">
        <f t="shared" si="706"/>
        <v>1158.7807824657534</v>
      </c>
      <c r="AN2451" s="42">
        <f t="shared" si="707"/>
        <v>45715</v>
      </c>
      <c r="AO2451" s="43">
        <f t="shared" si="708"/>
        <v>3127.44</v>
      </c>
    </row>
    <row r="2452" spans="1:41" s="24" customFormat="1" ht="15.75" customHeight="1" x14ac:dyDescent="0.35">
      <c r="A2452" s="36" t="s">
        <v>27</v>
      </c>
      <c r="B2452" s="36">
        <v>202509</v>
      </c>
      <c r="C2452" s="24" t="s">
        <v>736</v>
      </c>
      <c r="D2452" s="24" t="s">
        <v>119</v>
      </c>
      <c r="E2452" s="62">
        <v>45901</v>
      </c>
      <c r="F2452" s="62">
        <v>46265</v>
      </c>
      <c r="G2452" s="37" t="s">
        <v>2600</v>
      </c>
      <c r="H2452" s="36">
        <v>752004</v>
      </c>
      <c r="I2452" s="63">
        <v>23354</v>
      </c>
      <c r="J2452" s="24" t="s">
        <v>5357</v>
      </c>
      <c r="K2452" s="63">
        <f t="shared" si="691"/>
        <v>45901</v>
      </c>
      <c r="L2452" s="55">
        <f t="shared" si="692"/>
        <v>0.04</v>
      </c>
      <c r="M2452" s="76">
        <v>0.22500000000000001</v>
      </c>
      <c r="N2452" s="62">
        <v>45901</v>
      </c>
      <c r="O2452" s="62">
        <v>46265</v>
      </c>
      <c r="P2452" s="63"/>
      <c r="Q2452" s="63"/>
      <c r="R2452" s="78">
        <v>61</v>
      </c>
      <c r="S2452" s="63" t="str">
        <f>VLOOKUP(R2452,SA!$B$3:$C$11,2,1)</f>
        <v>56-65</v>
      </c>
      <c r="T2452" s="38" t="s">
        <v>98</v>
      </c>
      <c r="U2452" s="24" t="s">
        <v>5747</v>
      </c>
      <c r="V2452" s="24">
        <v>300000</v>
      </c>
      <c r="W2452" s="39">
        <f t="shared" si="693"/>
        <v>0</v>
      </c>
      <c r="X2452" s="29">
        <f t="shared" si="694"/>
        <v>0</v>
      </c>
      <c r="Y2452" s="40">
        <f t="shared" si="695"/>
        <v>365</v>
      </c>
      <c r="Z2452" s="38">
        <f t="shared" si="696"/>
        <v>46081</v>
      </c>
      <c r="AA2452" s="41">
        <f t="shared" si="697"/>
        <v>181</v>
      </c>
      <c r="AB2452" s="24" t="s">
        <v>113</v>
      </c>
      <c r="AC2452" s="41">
        <f t="shared" si="698"/>
        <v>10831.751</v>
      </c>
      <c r="AD2452" s="41">
        <v>1</v>
      </c>
      <c r="AE2452" s="72">
        <f>INDEX(SA!$C$2:$G$11,MATCH(Details!S2452,SA!$C$2:$C$11,0),MATCH(Details!V2452,SA!$C$2:$G$2,0))*Y2452/(F2452-E2452+1)</f>
        <v>9179.4500000000007</v>
      </c>
      <c r="AF2452" s="41">
        <f t="shared" si="699"/>
        <v>0</v>
      </c>
      <c r="AG2452" s="41">
        <f t="shared" si="700"/>
        <v>0</v>
      </c>
      <c r="AH2452" s="41">
        <f t="shared" si="701"/>
        <v>1652.3010000000002</v>
      </c>
      <c r="AI2452" s="60">
        <f t="shared" si="702"/>
        <v>367.17800000000005</v>
      </c>
      <c r="AJ2452" s="60">
        <f t="shared" si="703"/>
        <v>2065.3762500000003</v>
      </c>
      <c r="AK2452" s="60">
        <f t="shared" si="704"/>
        <v>4552.0012328767125</v>
      </c>
      <c r="AL2452" s="60">
        <f t="shared" si="705"/>
        <v>3345.7209061643835</v>
      </c>
      <c r="AM2452" s="41">
        <f t="shared" si="706"/>
        <v>3401.1748438356171</v>
      </c>
      <c r="AN2452" s="42">
        <f t="shared" si="707"/>
        <v>45715</v>
      </c>
      <c r="AO2452" s="43">
        <f t="shared" si="708"/>
        <v>9179.4500000000007</v>
      </c>
    </row>
    <row r="2453" spans="1:41" s="24" customFormat="1" ht="15.75" customHeight="1" x14ac:dyDescent="0.35">
      <c r="A2453" s="36" t="s">
        <v>27</v>
      </c>
      <c r="B2453" s="36">
        <v>202509</v>
      </c>
      <c r="C2453" s="24" t="s">
        <v>736</v>
      </c>
      <c r="D2453" s="24" t="s">
        <v>119</v>
      </c>
      <c r="E2453" s="62">
        <v>45901</v>
      </c>
      <c r="F2453" s="62">
        <v>46265</v>
      </c>
      <c r="G2453" s="37" t="s">
        <v>2601</v>
      </c>
      <c r="H2453" s="36">
        <v>752004</v>
      </c>
      <c r="I2453" s="63">
        <v>34941</v>
      </c>
      <c r="J2453" s="24" t="s">
        <v>5358</v>
      </c>
      <c r="K2453" s="63">
        <f t="shared" si="691"/>
        <v>45901</v>
      </c>
      <c r="L2453" s="55">
        <f t="shared" si="692"/>
        <v>0.04</v>
      </c>
      <c r="M2453" s="76">
        <v>0.22500000000000001</v>
      </c>
      <c r="N2453" s="62">
        <v>45901</v>
      </c>
      <c r="O2453" s="62">
        <v>46265</v>
      </c>
      <c r="P2453" s="63"/>
      <c r="Q2453" s="63"/>
      <c r="R2453" s="78">
        <v>30</v>
      </c>
      <c r="S2453" s="63" t="str">
        <f>VLOOKUP(R2453,SA!$B$3:$C$11,2,1)</f>
        <v>26-35</v>
      </c>
      <c r="T2453" s="38" t="s">
        <v>98</v>
      </c>
      <c r="U2453" s="24" t="s">
        <v>5743</v>
      </c>
      <c r="V2453" s="24">
        <v>300000</v>
      </c>
      <c r="W2453" s="39">
        <f t="shared" si="693"/>
        <v>0</v>
      </c>
      <c r="X2453" s="29">
        <f t="shared" si="694"/>
        <v>0</v>
      </c>
      <c r="Y2453" s="40">
        <f t="shared" si="695"/>
        <v>365</v>
      </c>
      <c r="Z2453" s="38">
        <f t="shared" si="696"/>
        <v>46081</v>
      </c>
      <c r="AA2453" s="41">
        <f t="shared" si="697"/>
        <v>181</v>
      </c>
      <c r="AB2453" s="24" t="s">
        <v>113</v>
      </c>
      <c r="AC2453" s="41">
        <f t="shared" si="698"/>
        <v>4124.4657999999999</v>
      </c>
      <c r="AD2453" s="41">
        <v>1</v>
      </c>
      <c r="AE2453" s="72">
        <f>INDEX(SA!$C$2:$G$11,MATCH(Details!S2453,SA!$C$2:$C$11,0),MATCH(Details!V2453,SA!$C$2:$G$2,0))*Y2453/(F2453-E2453+1)</f>
        <v>3495.31</v>
      </c>
      <c r="AF2453" s="41">
        <f t="shared" si="699"/>
        <v>0</v>
      </c>
      <c r="AG2453" s="41">
        <f t="shared" si="700"/>
        <v>0</v>
      </c>
      <c r="AH2453" s="41">
        <f t="shared" si="701"/>
        <v>629.1558</v>
      </c>
      <c r="AI2453" s="60">
        <f t="shared" si="702"/>
        <v>139.8124</v>
      </c>
      <c r="AJ2453" s="60">
        <f t="shared" si="703"/>
        <v>786.44475</v>
      </c>
      <c r="AK2453" s="60">
        <f t="shared" si="704"/>
        <v>1733.2907123287671</v>
      </c>
      <c r="AL2453" s="60">
        <f t="shared" si="705"/>
        <v>1273.9686735616438</v>
      </c>
      <c r="AM2453" s="41">
        <f t="shared" si="706"/>
        <v>1295.0841764383563</v>
      </c>
      <c r="AN2453" s="42">
        <f t="shared" si="707"/>
        <v>45715</v>
      </c>
      <c r="AO2453" s="43">
        <f t="shared" si="708"/>
        <v>3495.31</v>
      </c>
    </row>
    <row r="2454" spans="1:41" s="24" customFormat="1" ht="15.75" customHeight="1" x14ac:dyDescent="0.35">
      <c r="A2454" s="36" t="s">
        <v>27</v>
      </c>
      <c r="B2454" s="36">
        <v>202509</v>
      </c>
      <c r="C2454" s="24" t="s">
        <v>736</v>
      </c>
      <c r="D2454" s="24" t="s">
        <v>119</v>
      </c>
      <c r="E2454" s="62">
        <v>45901</v>
      </c>
      <c r="F2454" s="62">
        <v>46265</v>
      </c>
      <c r="G2454" s="37" t="s">
        <v>2602</v>
      </c>
      <c r="H2454" s="36">
        <v>752007</v>
      </c>
      <c r="I2454" s="63">
        <v>44656</v>
      </c>
      <c r="J2454" s="24" t="s">
        <v>5359</v>
      </c>
      <c r="K2454" s="63">
        <f t="shared" si="691"/>
        <v>45901</v>
      </c>
      <c r="L2454" s="55">
        <f t="shared" si="692"/>
        <v>0.04</v>
      </c>
      <c r="M2454" s="76">
        <v>0.22500000000000001</v>
      </c>
      <c r="N2454" s="62">
        <v>45901</v>
      </c>
      <c r="O2454" s="62">
        <v>46265</v>
      </c>
      <c r="P2454" s="63"/>
      <c r="Q2454" s="63"/>
      <c r="R2454" s="78">
        <v>3</v>
      </c>
      <c r="S2454" s="63" t="str">
        <f>VLOOKUP(R2454,SA!$B$3:$C$11,2,1)</f>
        <v>0-25</v>
      </c>
      <c r="T2454" s="38" t="s">
        <v>97</v>
      </c>
      <c r="U2454" s="24" t="s">
        <v>5745</v>
      </c>
      <c r="V2454" s="24">
        <v>400000</v>
      </c>
      <c r="W2454" s="39">
        <f t="shared" si="693"/>
        <v>0</v>
      </c>
      <c r="X2454" s="29">
        <f t="shared" si="694"/>
        <v>0</v>
      </c>
      <c r="Y2454" s="40">
        <f t="shared" si="695"/>
        <v>365</v>
      </c>
      <c r="Z2454" s="38">
        <f t="shared" si="696"/>
        <v>46081</v>
      </c>
      <c r="AA2454" s="41">
        <f t="shared" si="697"/>
        <v>181</v>
      </c>
      <c r="AB2454" s="24" t="s">
        <v>113</v>
      </c>
      <c r="AC2454" s="41">
        <f t="shared" si="698"/>
        <v>4043.8364000000001</v>
      </c>
      <c r="AD2454" s="41">
        <v>1</v>
      </c>
      <c r="AE2454" s="72">
        <f>INDEX(SA!$C$2:$G$11,MATCH(Details!S2454,SA!$C$2:$C$11,0),MATCH(Details!V2454,SA!$C$2:$G$2,0))*Y2454/(F2454-E2454+1)</f>
        <v>3426.98</v>
      </c>
      <c r="AF2454" s="41">
        <f t="shared" si="699"/>
        <v>0</v>
      </c>
      <c r="AG2454" s="41">
        <f t="shared" si="700"/>
        <v>0</v>
      </c>
      <c r="AH2454" s="41">
        <f t="shared" si="701"/>
        <v>616.85640000000001</v>
      </c>
      <c r="AI2454" s="60">
        <f t="shared" si="702"/>
        <v>137.07920000000001</v>
      </c>
      <c r="AJ2454" s="60">
        <f t="shared" si="703"/>
        <v>771.07050000000004</v>
      </c>
      <c r="AK2454" s="60">
        <f t="shared" si="704"/>
        <v>1699.4065205479453</v>
      </c>
      <c r="AL2454" s="60">
        <f t="shared" si="705"/>
        <v>1249.0637926027398</v>
      </c>
      <c r="AM2454" s="41">
        <f t="shared" si="706"/>
        <v>1269.7665073972601</v>
      </c>
      <c r="AN2454" s="42">
        <f t="shared" si="707"/>
        <v>45715</v>
      </c>
      <c r="AO2454" s="43">
        <f t="shared" si="708"/>
        <v>3426.98</v>
      </c>
    </row>
    <row r="2455" spans="1:41" s="24" customFormat="1" ht="15.75" customHeight="1" x14ac:dyDescent="0.35">
      <c r="A2455" s="36" t="s">
        <v>27</v>
      </c>
      <c r="B2455" s="36">
        <v>202509</v>
      </c>
      <c r="C2455" s="24" t="s">
        <v>736</v>
      </c>
      <c r="D2455" s="24" t="s">
        <v>119</v>
      </c>
      <c r="E2455" s="62">
        <v>45901</v>
      </c>
      <c r="F2455" s="62">
        <v>46265</v>
      </c>
      <c r="G2455" s="37" t="s">
        <v>2603</v>
      </c>
      <c r="H2455" s="36">
        <v>752007</v>
      </c>
      <c r="I2455" s="63">
        <v>37421</v>
      </c>
      <c r="J2455" s="24" t="s">
        <v>5360</v>
      </c>
      <c r="K2455" s="63">
        <f t="shared" si="691"/>
        <v>45901</v>
      </c>
      <c r="L2455" s="55">
        <f t="shared" si="692"/>
        <v>0.04</v>
      </c>
      <c r="M2455" s="76">
        <v>0.22500000000000001</v>
      </c>
      <c r="N2455" s="62">
        <v>45901</v>
      </c>
      <c r="O2455" s="62">
        <v>46265</v>
      </c>
      <c r="P2455" s="63"/>
      <c r="Q2455" s="63"/>
      <c r="R2455" s="78">
        <v>23</v>
      </c>
      <c r="S2455" s="63" t="str">
        <f>VLOOKUP(R2455,SA!$B$3:$C$11,2,1)</f>
        <v>0-25</v>
      </c>
      <c r="T2455" s="38" t="s">
        <v>98</v>
      </c>
      <c r="U2455" s="24" t="s">
        <v>5743</v>
      </c>
      <c r="V2455" s="24">
        <v>400000</v>
      </c>
      <c r="W2455" s="39">
        <f t="shared" si="693"/>
        <v>0</v>
      </c>
      <c r="X2455" s="29">
        <f t="shared" si="694"/>
        <v>0</v>
      </c>
      <c r="Y2455" s="40">
        <f t="shared" si="695"/>
        <v>365</v>
      </c>
      <c r="Z2455" s="38">
        <f t="shared" si="696"/>
        <v>46081</v>
      </c>
      <c r="AA2455" s="41">
        <f t="shared" si="697"/>
        <v>181</v>
      </c>
      <c r="AB2455" s="24" t="s">
        <v>113</v>
      </c>
      <c r="AC2455" s="41">
        <f t="shared" si="698"/>
        <v>4043.8364000000001</v>
      </c>
      <c r="AD2455" s="41">
        <v>1</v>
      </c>
      <c r="AE2455" s="72">
        <f>INDEX(SA!$C$2:$G$11,MATCH(Details!S2455,SA!$C$2:$C$11,0),MATCH(Details!V2455,SA!$C$2:$G$2,0))*Y2455/(F2455-E2455+1)</f>
        <v>3426.98</v>
      </c>
      <c r="AF2455" s="41">
        <f t="shared" si="699"/>
        <v>0</v>
      </c>
      <c r="AG2455" s="41">
        <f t="shared" si="700"/>
        <v>0</v>
      </c>
      <c r="AH2455" s="41">
        <f t="shared" si="701"/>
        <v>616.85640000000001</v>
      </c>
      <c r="AI2455" s="60">
        <f t="shared" si="702"/>
        <v>137.07920000000001</v>
      </c>
      <c r="AJ2455" s="60">
        <f t="shared" si="703"/>
        <v>771.07050000000004</v>
      </c>
      <c r="AK2455" s="60">
        <f t="shared" si="704"/>
        <v>1699.4065205479453</v>
      </c>
      <c r="AL2455" s="60">
        <f t="shared" si="705"/>
        <v>1249.0637926027398</v>
      </c>
      <c r="AM2455" s="41">
        <f t="shared" si="706"/>
        <v>1269.7665073972601</v>
      </c>
      <c r="AN2455" s="42">
        <f t="shared" si="707"/>
        <v>45715</v>
      </c>
      <c r="AO2455" s="43">
        <f t="shared" si="708"/>
        <v>3426.98</v>
      </c>
    </row>
    <row r="2456" spans="1:41" s="24" customFormat="1" ht="15.75" customHeight="1" x14ac:dyDescent="0.35">
      <c r="A2456" s="36" t="s">
        <v>27</v>
      </c>
      <c r="B2456" s="36">
        <v>202509</v>
      </c>
      <c r="C2456" s="24" t="s">
        <v>736</v>
      </c>
      <c r="D2456" s="24" t="s">
        <v>119</v>
      </c>
      <c r="E2456" s="62">
        <v>45901</v>
      </c>
      <c r="F2456" s="62">
        <v>46265</v>
      </c>
      <c r="G2456" s="37" t="s">
        <v>2604</v>
      </c>
      <c r="H2456" s="36">
        <v>752007</v>
      </c>
      <c r="I2456" s="63">
        <v>24482</v>
      </c>
      <c r="J2456" s="24" t="s">
        <v>5361</v>
      </c>
      <c r="K2456" s="63">
        <f t="shared" si="691"/>
        <v>45901</v>
      </c>
      <c r="L2456" s="55">
        <f t="shared" si="692"/>
        <v>0.04</v>
      </c>
      <c r="M2456" s="76">
        <v>0.22500000000000001</v>
      </c>
      <c r="N2456" s="62">
        <v>45901</v>
      </c>
      <c r="O2456" s="62">
        <v>46265</v>
      </c>
      <c r="P2456" s="63"/>
      <c r="Q2456" s="63"/>
      <c r="R2456" s="78">
        <v>58</v>
      </c>
      <c r="S2456" s="63" t="str">
        <f>VLOOKUP(R2456,SA!$B$3:$C$11,2,1)</f>
        <v>56-65</v>
      </c>
      <c r="T2456" s="38" t="s">
        <v>98</v>
      </c>
      <c r="U2456" s="24" t="s">
        <v>5747</v>
      </c>
      <c r="V2456" s="24">
        <v>400000</v>
      </c>
      <c r="W2456" s="39">
        <f t="shared" si="693"/>
        <v>0</v>
      </c>
      <c r="X2456" s="29">
        <f t="shared" si="694"/>
        <v>0</v>
      </c>
      <c r="Y2456" s="40">
        <f t="shared" si="695"/>
        <v>365</v>
      </c>
      <c r="Z2456" s="38">
        <f t="shared" si="696"/>
        <v>46081</v>
      </c>
      <c r="AA2456" s="41">
        <f t="shared" si="697"/>
        <v>181</v>
      </c>
      <c r="AB2456" s="24" t="s">
        <v>113</v>
      </c>
      <c r="AC2456" s="41">
        <f t="shared" si="698"/>
        <v>11909.7282</v>
      </c>
      <c r="AD2456" s="41">
        <v>1</v>
      </c>
      <c r="AE2456" s="72">
        <f>INDEX(SA!$C$2:$G$11,MATCH(Details!S2456,SA!$C$2:$C$11,0),MATCH(Details!V2456,SA!$C$2:$G$2,0))*Y2456/(F2456-E2456+1)</f>
        <v>10092.99</v>
      </c>
      <c r="AF2456" s="41">
        <f t="shared" si="699"/>
        <v>0</v>
      </c>
      <c r="AG2456" s="41">
        <f t="shared" si="700"/>
        <v>0</v>
      </c>
      <c r="AH2456" s="41">
        <f t="shared" si="701"/>
        <v>1816.7382</v>
      </c>
      <c r="AI2456" s="60">
        <f t="shared" si="702"/>
        <v>403.71960000000001</v>
      </c>
      <c r="AJ2456" s="60">
        <f t="shared" si="703"/>
        <v>2270.9227500000002</v>
      </c>
      <c r="AK2456" s="60">
        <f t="shared" si="704"/>
        <v>5005.0169589041097</v>
      </c>
      <c r="AL2456" s="60">
        <f t="shared" si="705"/>
        <v>3678.6874647945206</v>
      </c>
      <c r="AM2456" s="41">
        <f t="shared" si="706"/>
        <v>3739.6601852054787</v>
      </c>
      <c r="AN2456" s="42">
        <f t="shared" si="707"/>
        <v>45715</v>
      </c>
      <c r="AO2456" s="43">
        <f t="shared" si="708"/>
        <v>10092.99</v>
      </c>
    </row>
    <row r="2457" spans="1:41" s="24" customFormat="1" ht="15.75" customHeight="1" x14ac:dyDescent="0.35">
      <c r="A2457" s="36" t="s">
        <v>27</v>
      </c>
      <c r="B2457" s="36">
        <v>202509</v>
      </c>
      <c r="C2457" s="24" t="s">
        <v>736</v>
      </c>
      <c r="D2457" s="24" t="s">
        <v>119</v>
      </c>
      <c r="E2457" s="62">
        <v>45901</v>
      </c>
      <c r="F2457" s="62">
        <v>46265</v>
      </c>
      <c r="G2457" s="37" t="s">
        <v>2605</v>
      </c>
      <c r="H2457" s="36">
        <v>752007</v>
      </c>
      <c r="I2457" s="63">
        <v>22847</v>
      </c>
      <c r="J2457" s="24" t="s">
        <v>5362</v>
      </c>
      <c r="K2457" s="63">
        <f t="shared" si="691"/>
        <v>45901</v>
      </c>
      <c r="L2457" s="55">
        <f t="shared" si="692"/>
        <v>0.04</v>
      </c>
      <c r="M2457" s="76">
        <v>0.22500000000000001</v>
      </c>
      <c r="N2457" s="62">
        <v>45901</v>
      </c>
      <c r="O2457" s="62">
        <v>46265</v>
      </c>
      <c r="P2457" s="63"/>
      <c r="Q2457" s="63"/>
      <c r="R2457" s="78">
        <v>63</v>
      </c>
      <c r="S2457" s="63" t="str">
        <f>VLOOKUP(R2457,SA!$B$3:$C$11,2,1)</f>
        <v>56-65</v>
      </c>
      <c r="T2457" s="38" t="s">
        <v>97</v>
      </c>
      <c r="U2457" s="24" t="s">
        <v>5744</v>
      </c>
      <c r="V2457" s="24">
        <v>400000</v>
      </c>
      <c r="W2457" s="39">
        <f t="shared" si="693"/>
        <v>0</v>
      </c>
      <c r="X2457" s="29">
        <f t="shared" si="694"/>
        <v>0</v>
      </c>
      <c r="Y2457" s="40">
        <f t="shared" si="695"/>
        <v>365</v>
      </c>
      <c r="Z2457" s="38">
        <f t="shared" si="696"/>
        <v>46081</v>
      </c>
      <c r="AA2457" s="41">
        <f t="shared" si="697"/>
        <v>181</v>
      </c>
      <c r="AB2457" s="24" t="s">
        <v>113</v>
      </c>
      <c r="AC2457" s="41">
        <f t="shared" si="698"/>
        <v>11909.7282</v>
      </c>
      <c r="AD2457" s="41">
        <v>1</v>
      </c>
      <c r="AE2457" s="72">
        <f>INDEX(SA!$C$2:$G$11,MATCH(Details!S2457,SA!$C$2:$C$11,0),MATCH(Details!V2457,SA!$C$2:$G$2,0))*Y2457/(F2457-E2457+1)</f>
        <v>10092.99</v>
      </c>
      <c r="AF2457" s="41">
        <f t="shared" si="699"/>
        <v>0</v>
      </c>
      <c r="AG2457" s="41">
        <f t="shared" si="700"/>
        <v>0</v>
      </c>
      <c r="AH2457" s="41">
        <f t="shared" si="701"/>
        <v>1816.7382</v>
      </c>
      <c r="AI2457" s="60">
        <f t="shared" si="702"/>
        <v>403.71960000000001</v>
      </c>
      <c r="AJ2457" s="60">
        <f t="shared" si="703"/>
        <v>2270.9227500000002</v>
      </c>
      <c r="AK2457" s="60">
        <f t="shared" si="704"/>
        <v>5005.0169589041097</v>
      </c>
      <c r="AL2457" s="60">
        <f t="shared" si="705"/>
        <v>3678.6874647945206</v>
      </c>
      <c r="AM2457" s="41">
        <f t="shared" si="706"/>
        <v>3739.6601852054787</v>
      </c>
      <c r="AN2457" s="42">
        <f t="shared" si="707"/>
        <v>45715</v>
      </c>
      <c r="AO2457" s="43">
        <f t="shared" si="708"/>
        <v>10092.99</v>
      </c>
    </row>
    <row r="2458" spans="1:41" s="24" customFormat="1" ht="15.75" customHeight="1" x14ac:dyDescent="0.35">
      <c r="A2458" s="36" t="s">
        <v>27</v>
      </c>
      <c r="B2458" s="36">
        <v>202509</v>
      </c>
      <c r="C2458" s="24" t="s">
        <v>736</v>
      </c>
      <c r="D2458" s="24" t="s">
        <v>119</v>
      </c>
      <c r="E2458" s="62">
        <v>45901</v>
      </c>
      <c r="F2458" s="62">
        <v>46265</v>
      </c>
      <c r="G2458" s="37" t="s">
        <v>114</v>
      </c>
      <c r="H2458" s="36">
        <v>752007</v>
      </c>
      <c r="I2458" s="63">
        <v>33478</v>
      </c>
      <c r="J2458" s="24" t="s">
        <v>5363</v>
      </c>
      <c r="K2458" s="63">
        <f t="shared" si="691"/>
        <v>45901</v>
      </c>
      <c r="L2458" s="55">
        <f t="shared" si="692"/>
        <v>0.04</v>
      </c>
      <c r="M2458" s="76">
        <v>0.22500000000000001</v>
      </c>
      <c r="N2458" s="62">
        <v>45901</v>
      </c>
      <c r="O2458" s="62">
        <v>46265</v>
      </c>
      <c r="P2458" s="63"/>
      <c r="Q2458" s="63"/>
      <c r="R2458" s="78">
        <v>34</v>
      </c>
      <c r="S2458" s="63" t="str">
        <f>VLOOKUP(R2458,SA!$B$3:$C$11,2,1)</f>
        <v>26-35</v>
      </c>
      <c r="T2458" s="38" t="s">
        <v>97</v>
      </c>
      <c r="U2458" s="24" t="s">
        <v>56</v>
      </c>
      <c r="V2458" s="24">
        <v>400000</v>
      </c>
      <c r="W2458" s="39">
        <f t="shared" si="693"/>
        <v>400000</v>
      </c>
      <c r="X2458" s="29">
        <f t="shared" si="694"/>
        <v>1</v>
      </c>
      <c r="Y2458" s="40">
        <f t="shared" si="695"/>
        <v>365</v>
      </c>
      <c r="Z2458" s="38">
        <f t="shared" si="696"/>
        <v>46081</v>
      </c>
      <c r="AA2458" s="41">
        <f t="shared" si="697"/>
        <v>181</v>
      </c>
      <c r="AB2458" s="24" t="s">
        <v>113</v>
      </c>
      <c r="AC2458" s="41">
        <f t="shared" si="698"/>
        <v>4533.0290000000005</v>
      </c>
      <c r="AD2458" s="41">
        <v>1</v>
      </c>
      <c r="AE2458" s="72">
        <f>INDEX(SA!$C$2:$G$11,MATCH(Details!S2458,SA!$C$2:$C$11,0),MATCH(Details!V2458,SA!$C$2:$G$2,0))*Y2458/(F2458-E2458+1)</f>
        <v>3841.55</v>
      </c>
      <c r="AF2458" s="41">
        <f t="shared" si="699"/>
        <v>0</v>
      </c>
      <c r="AG2458" s="41">
        <f t="shared" si="700"/>
        <v>0</v>
      </c>
      <c r="AH2458" s="41">
        <f t="shared" si="701"/>
        <v>691.47900000000004</v>
      </c>
      <c r="AI2458" s="60">
        <f t="shared" si="702"/>
        <v>153.66200000000001</v>
      </c>
      <c r="AJ2458" s="60">
        <f t="shared" si="703"/>
        <v>864.34875000000011</v>
      </c>
      <c r="AK2458" s="60">
        <f t="shared" si="704"/>
        <v>1904.9878082191783</v>
      </c>
      <c r="AL2458" s="60">
        <f t="shared" si="705"/>
        <v>1400.1660390410959</v>
      </c>
      <c r="AM2458" s="41">
        <f t="shared" si="706"/>
        <v>1423.3732109589046</v>
      </c>
      <c r="AN2458" s="42">
        <f t="shared" si="707"/>
        <v>45715</v>
      </c>
      <c r="AO2458" s="43">
        <f t="shared" si="708"/>
        <v>3841.55</v>
      </c>
    </row>
    <row r="2459" spans="1:41" s="24" customFormat="1" ht="15.75" customHeight="1" x14ac:dyDescent="0.35">
      <c r="A2459" s="36" t="s">
        <v>27</v>
      </c>
      <c r="B2459" s="36">
        <v>202509</v>
      </c>
      <c r="C2459" s="24" t="s">
        <v>736</v>
      </c>
      <c r="D2459" s="24" t="s">
        <v>119</v>
      </c>
      <c r="E2459" s="62">
        <v>45901</v>
      </c>
      <c r="F2459" s="62">
        <v>46265</v>
      </c>
      <c r="G2459" s="37" t="s">
        <v>2606</v>
      </c>
      <c r="H2459" s="36">
        <v>752008</v>
      </c>
      <c r="I2459" s="63">
        <v>27181</v>
      </c>
      <c r="J2459" s="24" t="s">
        <v>5364</v>
      </c>
      <c r="K2459" s="63">
        <f t="shared" si="691"/>
        <v>45901</v>
      </c>
      <c r="L2459" s="55">
        <f t="shared" si="692"/>
        <v>0.04</v>
      </c>
      <c r="M2459" s="76">
        <v>0.22500000000000001</v>
      </c>
      <c r="N2459" s="62">
        <v>45901</v>
      </c>
      <c r="O2459" s="62">
        <v>46265</v>
      </c>
      <c r="P2459" s="63"/>
      <c r="Q2459" s="63"/>
      <c r="R2459" s="78">
        <v>51</v>
      </c>
      <c r="S2459" s="63" t="str">
        <f>VLOOKUP(R2459,SA!$B$3:$C$11,2,1)</f>
        <v>46-55</v>
      </c>
      <c r="T2459" s="38" t="s">
        <v>97</v>
      </c>
      <c r="U2459" s="24" t="s">
        <v>5744</v>
      </c>
      <c r="V2459" s="24">
        <v>300000</v>
      </c>
      <c r="W2459" s="39">
        <f t="shared" si="693"/>
        <v>0</v>
      </c>
      <c r="X2459" s="29">
        <f t="shared" si="694"/>
        <v>0</v>
      </c>
      <c r="Y2459" s="40">
        <f t="shared" si="695"/>
        <v>365</v>
      </c>
      <c r="Z2459" s="38">
        <f t="shared" si="696"/>
        <v>46081</v>
      </c>
      <c r="AA2459" s="41">
        <f t="shared" si="697"/>
        <v>181</v>
      </c>
      <c r="AB2459" s="24" t="s">
        <v>113</v>
      </c>
      <c r="AC2459" s="41">
        <f t="shared" si="698"/>
        <v>7373.4659999999994</v>
      </c>
      <c r="AD2459" s="41">
        <v>1</v>
      </c>
      <c r="AE2459" s="72">
        <f>INDEX(SA!$C$2:$G$11,MATCH(Details!S2459,SA!$C$2:$C$11,0),MATCH(Details!V2459,SA!$C$2:$G$2,0))*Y2459/(F2459-E2459+1)</f>
        <v>6248.7</v>
      </c>
      <c r="AF2459" s="41">
        <f t="shared" si="699"/>
        <v>0</v>
      </c>
      <c r="AG2459" s="41">
        <f t="shared" si="700"/>
        <v>0</v>
      </c>
      <c r="AH2459" s="41">
        <f t="shared" si="701"/>
        <v>1124.7659999999998</v>
      </c>
      <c r="AI2459" s="60">
        <f t="shared" si="702"/>
        <v>249.94800000000001</v>
      </c>
      <c r="AJ2459" s="60">
        <f t="shared" si="703"/>
        <v>1405.9575</v>
      </c>
      <c r="AK2459" s="60">
        <f t="shared" si="704"/>
        <v>3098.6704109589041</v>
      </c>
      <c r="AL2459" s="60">
        <f t="shared" si="705"/>
        <v>2277.5227520547946</v>
      </c>
      <c r="AM2459" s="41">
        <f t="shared" si="706"/>
        <v>2315.2717479452049</v>
      </c>
      <c r="AN2459" s="42">
        <f t="shared" si="707"/>
        <v>45715</v>
      </c>
      <c r="AO2459" s="43">
        <f t="shared" si="708"/>
        <v>6248.7</v>
      </c>
    </row>
    <row r="2460" spans="1:41" s="24" customFormat="1" ht="15.75" customHeight="1" x14ac:dyDescent="0.35">
      <c r="A2460" s="36" t="s">
        <v>27</v>
      </c>
      <c r="B2460" s="36">
        <v>202509</v>
      </c>
      <c r="C2460" s="24" t="s">
        <v>736</v>
      </c>
      <c r="D2460" s="24" t="s">
        <v>119</v>
      </c>
      <c r="E2460" s="62">
        <v>45901</v>
      </c>
      <c r="F2460" s="62">
        <v>46265</v>
      </c>
      <c r="G2460" s="37" t="s">
        <v>475</v>
      </c>
      <c r="H2460" s="36">
        <v>752008</v>
      </c>
      <c r="I2460" s="63">
        <v>35233</v>
      </c>
      <c r="J2460" s="24" t="s">
        <v>5365</v>
      </c>
      <c r="K2460" s="63">
        <f t="shared" si="691"/>
        <v>45901</v>
      </c>
      <c r="L2460" s="55">
        <f t="shared" si="692"/>
        <v>0.04</v>
      </c>
      <c r="M2460" s="76">
        <v>0.22500000000000001</v>
      </c>
      <c r="N2460" s="62">
        <v>45901</v>
      </c>
      <c r="O2460" s="62">
        <v>46265</v>
      </c>
      <c r="P2460" s="63"/>
      <c r="Q2460" s="63"/>
      <c r="R2460" s="78">
        <v>29</v>
      </c>
      <c r="S2460" s="63" t="str">
        <f>VLOOKUP(R2460,SA!$B$3:$C$11,2,1)</f>
        <v>26-35</v>
      </c>
      <c r="T2460" s="38" t="s">
        <v>97</v>
      </c>
      <c r="U2460" s="24" t="s">
        <v>56</v>
      </c>
      <c r="V2460" s="24">
        <v>300000</v>
      </c>
      <c r="W2460" s="39">
        <f t="shared" si="693"/>
        <v>300000</v>
      </c>
      <c r="X2460" s="29">
        <f t="shared" si="694"/>
        <v>1</v>
      </c>
      <c r="Y2460" s="40">
        <f t="shared" si="695"/>
        <v>365</v>
      </c>
      <c r="Z2460" s="38">
        <f t="shared" si="696"/>
        <v>46081</v>
      </c>
      <c r="AA2460" s="41">
        <f t="shared" si="697"/>
        <v>181</v>
      </c>
      <c r="AB2460" s="24" t="s">
        <v>113</v>
      </c>
      <c r="AC2460" s="41">
        <f t="shared" si="698"/>
        <v>4124.4657999999999</v>
      </c>
      <c r="AD2460" s="41">
        <v>1</v>
      </c>
      <c r="AE2460" s="72">
        <f>INDEX(SA!$C$2:$G$11,MATCH(Details!S2460,SA!$C$2:$C$11,0),MATCH(Details!V2460,SA!$C$2:$G$2,0))*Y2460/(F2460-E2460+1)</f>
        <v>3495.31</v>
      </c>
      <c r="AF2460" s="41">
        <f t="shared" si="699"/>
        <v>0</v>
      </c>
      <c r="AG2460" s="41">
        <f t="shared" si="700"/>
        <v>0</v>
      </c>
      <c r="AH2460" s="41">
        <f t="shared" si="701"/>
        <v>629.1558</v>
      </c>
      <c r="AI2460" s="60">
        <f t="shared" si="702"/>
        <v>139.8124</v>
      </c>
      <c r="AJ2460" s="60">
        <f t="shared" si="703"/>
        <v>786.44475</v>
      </c>
      <c r="AK2460" s="60">
        <f t="shared" si="704"/>
        <v>1733.2907123287671</v>
      </c>
      <c r="AL2460" s="60">
        <f t="shared" si="705"/>
        <v>1273.9686735616438</v>
      </c>
      <c r="AM2460" s="41">
        <f t="shared" si="706"/>
        <v>1295.0841764383563</v>
      </c>
      <c r="AN2460" s="42">
        <f t="shared" si="707"/>
        <v>45715</v>
      </c>
      <c r="AO2460" s="43">
        <f t="shared" si="708"/>
        <v>3495.31</v>
      </c>
    </row>
    <row r="2461" spans="1:41" s="24" customFormat="1" ht="15.75" customHeight="1" x14ac:dyDescent="0.35">
      <c r="A2461" s="36" t="s">
        <v>27</v>
      </c>
      <c r="B2461" s="36">
        <v>202509</v>
      </c>
      <c r="C2461" s="24" t="s">
        <v>736</v>
      </c>
      <c r="D2461" s="24" t="s">
        <v>119</v>
      </c>
      <c r="E2461" s="62">
        <v>45901</v>
      </c>
      <c r="F2461" s="62">
        <v>46265</v>
      </c>
      <c r="G2461" s="37" t="s">
        <v>2607</v>
      </c>
      <c r="H2461" s="36">
        <v>752008</v>
      </c>
      <c r="I2461" s="63">
        <v>27795</v>
      </c>
      <c r="J2461" s="24" t="s">
        <v>5366</v>
      </c>
      <c r="K2461" s="63">
        <f t="shared" si="691"/>
        <v>45901</v>
      </c>
      <c r="L2461" s="55">
        <f t="shared" si="692"/>
        <v>0.04</v>
      </c>
      <c r="M2461" s="76">
        <v>0.22500000000000001</v>
      </c>
      <c r="N2461" s="62">
        <v>45901</v>
      </c>
      <c r="O2461" s="62">
        <v>46265</v>
      </c>
      <c r="P2461" s="63"/>
      <c r="Q2461" s="63"/>
      <c r="R2461" s="78">
        <v>49</v>
      </c>
      <c r="S2461" s="63" t="str">
        <f>VLOOKUP(R2461,SA!$B$3:$C$11,2,1)</f>
        <v>46-55</v>
      </c>
      <c r="T2461" s="38" t="s">
        <v>98</v>
      </c>
      <c r="U2461" s="24" t="s">
        <v>5747</v>
      </c>
      <c r="V2461" s="24">
        <v>300000</v>
      </c>
      <c r="W2461" s="39">
        <f t="shared" si="693"/>
        <v>0</v>
      </c>
      <c r="X2461" s="29">
        <f t="shared" si="694"/>
        <v>0</v>
      </c>
      <c r="Y2461" s="40">
        <f t="shared" si="695"/>
        <v>365</v>
      </c>
      <c r="Z2461" s="38">
        <f t="shared" si="696"/>
        <v>46081</v>
      </c>
      <c r="AA2461" s="41">
        <f t="shared" si="697"/>
        <v>181</v>
      </c>
      <c r="AB2461" s="24" t="s">
        <v>113</v>
      </c>
      <c r="AC2461" s="41">
        <f t="shared" si="698"/>
        <v>7373.4659999999994</v>
      </c>
      <c r="AD2461" s="41">
        <v>1</v>
      </c>
      <c r="AE2461" s="72">
        <f>INDEX(SA!$C$2:$G$11,MATCH(Details!S2461,SA!$C$2:$C$11,0),MATCH(Details!V2461,SA!$C$2:$G$2,0))*Y2461/(F2461-E2461+1)</f>
        <v>6248.7</v>
      </c>
      <c r="AF2461" s="41">
        <f t="shared" si="699"/>
        <v>0</v>
      </c>
      <c r="AG2461" s="41">
        <f t="shared" si="700"/>
        <v>0</v>
      </c>
      <c r="AH2461" s="41">
        <f t="shared" si="701"/>
        <v>1124.7659999999998</v>
      </c>
      <c r="AI2461" s="60">
        <f t="shared" si="702"/>
        <v>249.94800000000001</v>
      </c>
      <c r="AJ2461" s="60">
        <f t="shared" si="703"/>
        <v>1405.9575</v>
      </c>
      <c r="AK2461" s="60">
        <f t="shared" si="704"/>
        <v>3098.6704109589041</v>
      </c>
      <c r="AL2461" s="60">
        <f t="shared" si="705"/>
        <v>2277.5227520547946</v>
      </c>
      <c r="AM2461" s="41">
        <f t="shared" si="706"/>
        <v>2315.2717479452049</v>
      </c>
      <c r="AN2461" s="42">
        <f t="shared" si="707"/>
        <v>45715</v>
      </c>
      <c r="AO2461" s="43">
        <f t="shared" si="708"/>
        <v>6248.7</v>
      </c>
    </row>
    <row r="2462" spans="1:41" s="24" customFormat="1" ht="15.75" customHeight="1" x14ac:dyDescent="0.35">
      <c r="A2462" s="36" t="s">
        <v>27</v>
      </c>
      <c r="B2462" s="36">
        <v>202509</v>
      </c>
      <c r="C2462" s="24" t="s">
        <v>736</v>
      </c>
      <c r="D2462" s="24" t="s">
        <v>119</v>
      </c>
      <c r="E2462" s="62">
        <v>45901</v>
      </c>
      <c r="F2462" s="62">
        <v>46265</v>
      </c>
      <c r="G2462" s="37" t="s">
        <v>2608</v>
      </c>
      <c r="H2462" s="36">
        <v>752009</v>
      </c>
      <c r="I2462" s="63">
        <v>19973</v>
      </c>
      <c r="J2462" s="24" t="s">
        <v>5367</v>
      </c>
      <c r="K2462" s="63">
        <f t="shared" si="691"/>
        <v>45901</v>
      </c>
      <c r="L2462" s="55">
        <f t="shared" si="692"/>
        <v>0.04</v>
      </c>
      <c r="M2462" s="76">
        <v>0.22500000000000001</v>
      </c>
      <c r="N2462" s="62">
        <v>45901</v>
      </c>
      <c r="O2462" s="62">
        <v>46265</v>
      </c>
      <c r="P2462" s="63"/>
      <c r="Q2462" s="63"/>
      <c r="R2462" s="78">
        <v>70</v>
      </c>
      <c r="S2462" s="63" t="str">
        <f>VLOOKUP(R2462,SA!$B$3:$C$11,2,1)</f>
        <v>66-70</v>
      </c>
      <c r="T2462" s="38" t="s">
        <v>97</v>
      </c>
      <c r="U2462" s="24" t="s">
        <v>5744</v>
      </c>
      <c r="V2462" s="24">
        <v>400000</v>
      </c>
      <c r="W2462" s="39">
        <f t="shared" si="693"/>
        <v>0</v>
      </c>
      <c r="X2462" s="29">
        <f t="shared" si="694"/>
        <v>0</v>
      </c>
      <c r="Y2462" s="40">
        <f t="shared" si="695"/>
        <v>365</v>
      </c>
      <c r="Z2462" s="38">
        <f t="shared" si="696"/>
        <v>46081</v>
      </c>
      <c r="AA2462" s="41">
        <f t="shared" si="697"/>
        <v>181</v>
      </c>
      <c r="AB2462" s="24" t="s">
        <v>113</v>
      </c>
      <c r="AC2462" s="41">
        <f t="shared" si="698"/>
        <v>17021.971999999998</v>
      </c>
      <c r="AD2462" s="41">
        <v>1</v>
      </c>
      <c r="AE2462" s="72">
        <f>INDEX(SA!$C$2:$G$11,MATCH(Details!S2462,SA!$C$2:$C$11,0),MATCH(Details!V2462,SA!$C$2:$G$2,0))*Y2462/(F2462-E2462+1)</f>
        <v>14425.4</v>
      </c>
      <c r="AF2462" s="41">
        <f t="shared" si="699"/>
        <v>0</v>
      </c>
      <c r="AG2462" s="41">
        <f t="shared" si="700"/>
        <v>0</v>
      </c>
      <c r="AH2462" s="41">
        <f t="shared" si="701"/>
        <v>2596.5719999999997</v>
      </c>
      <c r="AI2462" s="60">
        <f t="shared" si="702"/>
        <v>577.01599999999996</v>
      </c>
      <c r="AJ2462" s="60">
        <f t="shared" si="703"/>
        <v>3245.7150000000001</v>
      </c>
      <c r="AK2462" s="60">
        <f t="shared" si="704"/>
        <v>7153.4175342465751</v>
      </c>
      <c r="AL2462" s="60">
        <f t="shared" si="705"/>
        <v>5257.7618876712322</v>
      </c>
      <c r="AM2462" s="41">
        <f t="shared" si="706"/>
        <v>5344.9071123287686</v>
      </c>
      <c r="AN2462" s="42">
        <f t="shared" si="707"/>
        <v>45715</v>
      </c>
      <c r="AO2462" s="43">
        <f t="shared" si="708"/>
        <v>14425.4</v>
      </c>
    </row>
    <row r="2463" spans="1:41" s="24" customFormat="1" ht="15.75" customHeight="1" x14ac:dyDescent="0.35">
      <c r="A2463" s="36" t="s">
        <v>27</v>
      </c>
      <c r="B2463" s="36">
        <v>202509</v>
      </c>
      <c r="C2463" s="24" t="s">
        <v>736</v>
      </c>
      <c r="D2463" s="24" t="s">
        <v>119</v>
      </c>
      <c r="E2463" s="62">
        <v>45901</v>
      </c>
      <c r="F2463" s="62">
        <v>46265</v>
      </c>
      <c r="G2463" s="37" t="s">
        <v>2609</v>
      </c>
      <c r="H2463" s="36">
        <v>752009</v>
      </c>
      <c r="I2463" s="63">
        <v>29222</v>
      </c>
      <c r="J2463" s="24" t="s">
        <v>5368</v>
      </c>
      <c r="K2463" s="63">
        <f t="shared" si="691"/>
        <v>45901</v>
      </c>
      <c r="L2463" s="55">
        <f t="shared" si="692"/>
        <v>0.04</v>
      </c>
      <c r="M2463" s="76">
        <v>0.22500000000000001</v>
      </c>
      <c r="N2463" s="62">
        <v>45901</v>
      </c>
      <c r="O2463" s="62">
        <v>46265</v>
      </c>
      <c r="P2463" s="63"/>
      <c r="Q2463" s="63"/>
      <c r="R2463" s="78">
        <v>45</v>
      </c>
      <c r="S2463" s="63" t="str">
        <f>VLOOKUP(R2463,SA!$B$3:$C$11,2,1)</f>
        <v>36-45</v>
      </c>
      <c r="T2463" s="38" t="s">
        <v>98</v>
      </c>
      <c r="U2463" s="24" t="s">
        <v>5743</v>
      </c>
      <c r="V2463" s="24">
        <v>400000</v>
      </c>
      <c r="W2463" s="39">
        <f t="shared" si="693"/>
        <v>0</v>
      </c>
      <c r="X2463" s="29">
        <f t="shared" si="694"/>
        <v>0</v>
      </c>
      <c r="Y2463" s="40">
        <f t="shared" si="695"/>
        <v>365</v>
      </c>
      <c r="Z2463" s="38">
        <f t="shared" si="696"/>
        <v>46081</v>
      </c>
      <c r="AA2463" s="41">
        <f t="shared" si="697"/>
        <v>181</v>
      </c>
      <c r="AB2463" s="24" t="s">
        <v>113</v>
      </c>
      <c r="AC2463" s="41">
        <f t="shared" si="698"/>
        <v>5496.5225999999993</v>
      </c>
      <c r="AD2463" s="41">
        <v>1</v>
      </c>
      <c r="AE2463" s="72">
        <f>INDEX(SA!$C$2:$G$11,MATCH(Details!S2463,SA!$C$2:$C$11,0),MATCH(Details!V2463,SA!$C$2:$G$2,0))*Y2463/(F2463-E2463+1)</f>
        <v>4658.07</v>
      </c>
      <c r="AF2463" s="41">
        <f t="shared" si="699"/>
        <v>0</v>
      </c>
      <c r="AG2463" s="41">
        <f t="shared" si="700"/>
        <v>0</v>
      </c>
      <c r="AH2463" s="41">
        <f t="shared" si="701"/>
        <v>838.45259999999996</v>
      </c>
      <c r="AI2463" s="60">
        <f t="shared" si="702"/>
        <v>186.3228</v>
      </c>
      <c r="AJ2463" s="60">
        <f t="shared" si="703"/>
        <v>1048.06575</v>
      </c>
      <c r="AK2463" s="60">
        <f t="shared" si="704"/>
        <v>2309.8922465753421</v>
      </c>
      <c r="AL2463" s="60">
        <f t="shared" si="705"/>
        <v>1697.7708012328765</v>
      </c>
      <c r="AM2463" s="41">
        <f t="shared" si="706"/>
        <v>1725.9106487671231</v>
      </c>
      <c r="AN2463" s="42">
        <f t="shared" si="707"/>
        <v>45715</v>
      </c>
      <c r="AO2463" s="43">
        <f t="shared" si="708"/>
        <v>4658.07</v>
      </c>
    </row>
    <row r="2464" spans="1:41" s="24" customFormat="1" ht="15.75" customHeight="1" x14ac:dyDescent="0.35">
      <c r="A2464" s="36" t="s">
        <v>27</v>
      </c>
      <c r="B2464" s="36">
        <v>202509</v>
      </c>
      <c r="C2464" s="24" t="s">
        <v>736</v>
      </c>
      <c r="D2464" s="24" t="s">
        <v>119</v>
      </c>
      <c r="E2464" s="62">
        <v>45901</v>
      </c>
      <c r="F2464" s="62">
        <v>46265</v>
      </c>
      <c r="G2464" s="37" t="s">
        <v>2610</v>
      </c>
      <c r="H2464" s="36">
        <v>752009</v>
      </c>
      <c r="I2464" s="63">
        <v>39039</v>
      </c>
      <c r="J2464" s="24" t="s">
        <v>5369</v>
      </c>
      <c r="K2464" s="63">
        <f t="shared" si="691"/>
        <v>45901</v>
      </c>
      <c r="L2464" s="55">
        <f t="shared" si="692"/>
        <v>0.04</v>
      </c>
      <c r="M2464" s="76">
        <v>0.22500000000000001</v>
      </c>
      <c r="N2464" s="62">
        <v>45901</v>
      </c>
      <c r="O2464" s="62">
        <v>46265</v>
      </c>
      <c r="P2464" s="63"/>
      <c r="Q2464" s="63"/>
      <c r="R2464" s="78">
        <v>18</v>
      </c>
      <c r="S2464" s="63" t="str">
        <f>VLOOKUP(R2464,SA!$B$3:$C$11,2,1)</f>
        <v>0-25</v>
      </c>
      <c r="T2464" s="38" t="s">
        <v>98</v>
      </c>
      <c r="U2464" s="24" t="s">
        <v>5746</v>
      </c>
      <c r="V2464" s="24">
        <v>400000</v>
      </c>
      <c r="W2464" s="39">
        <f t="shared" si="693"/>
        <v>0</v>
      </c>
      <c r="X2464" s="29">
        <f t="shared" si="694"/>
        <v>0</v>
      </c>
      <c r="Y2464" s="40">
        <f t="shared" si="695"/>
        <v>365</v>
      </c>
      <c r="Z2464" s="38">
        <f t="shared" si="696"/>
        <v>46081</v>
      </c>
      <c r="AA2464" s="41">
        <f t="shared" si="697"/>
        <v>181</v>
      </c>
      <c r="AB2464" s="24" t="s">
        <v>113</v>
      </c>
      <c r="AC2464" s="41">
        <f t="shared" si="698"/>
        <v>4043.8364000000001</v>
      </c>
      <c r="AD2464" s="41">
        <v>1</v>
      </c>
      <c r="AE2464" s="72">
        <f>INDEX(SA!$C$2:$G$11,MATCH(Details!S2464,SA!$C$2:$C$11,0),MATCH(Details!V2464,SA!$C$2:$G$2,0))*Y2464/(F2464-E2464+1)</f>
        <v>3426.98</v>
      </c>
      <c r="AF2464" s="41">
        <f t="shared" si="699"/>
        <v>0</v>
      </c>
      <c r="AG2464" s="41">
        <f t="shared" si="700"/>
        <v>0</v>
      </c>
      <c r="AH2464" s="41">
        <f t="shared" si="701"/>
        <v>616.85640000000001</v>
      </c>
      <c r="AI2464" s="60">
        <f t="shared" si="702"/>
        <v>137.07920000000001</v>
      </c>
      <c r="AJ2464" s="60">
        <f t="shared" si="703"/>
        <v>771.07050000000004</v>
      </c>
      <c r="AK2464" s="60">
        <f t="shared" si="704"/>
        <v>1699.4065205479453</v>
      </c>
      <c r="AL2464" s="60">
        <f t="shared" si="705"/>
        <v>1249.0637926027398</v>
      </c>
      <c r="AM2464" s="41">
        <f t="shared" si="706"/>
        <v>1269.7665073972601</v>
      </c>
      <c r="AN2464" s="42">
        <f t="shared" si="707"/>
        <v>45715</v>
      </c>
      <c r="AO2464" s="43">
        <f t="shared" si="708"/>
        <v>3426.98</v>
      </c>
    </row>
    <row r="2465" spans="1:41" s="24" customFormat="1" ht="15.75" customHeight="1" x14ac:dyDescent="0.35">
      <c r="A2465" s="36" t="s">
        <v>27</v>
      </c>
      <c r="B2465" s="36">
        <v>202509</v>
      </c>
      <c r="C2465" s="24" t="s">
        <v>736</v>
      </c>
      <c r="D2465" s="24" t="s">
        <v>119</v>
      </c>
      <c r="E2465" s="62">
        <v>45901</v>
      </c>
      <c r="F2465" s="62">
        <v>46265</v>
      </c>
      <c r="G2465" s="37" t="s">
        <v>544</v>
      </c>
      <c r="H2465" s="36">
        <v>752009</v>
      </c>
      <c r="I2465" s="63">
        <v>29258</v>
      </c>
      <c r="J2465" s="24" t="s">
        <v>5370</v>
      </c>
      <c r="K2465" s="63">
        <f t="shared" si="691"/>
        <v>45901</v>
      </c>
      <c r="L2465" s="55">
        <f t="shared" si="692"/>
        <v>0.04</v>
      </c>
      <c r="M2465" s="76">
        <v>0.22500000000000001</v>
      </c>
      <c r="N2465" s="62">
        <v>45901</v>
      </c>
      <c r="O2465" s="62">
        <v>46265</v>
      </c>
      <c r="P2465" s="63"/>
      <c r="Q2465" s="63"/>
      <c r="R2465" s="78">
        <v>45</v>
      </c>
      <c r="S2465" s="63" t="str">
        <f>VLOOKUP(R2465,SA!$B$3:$C$11,2,1)</f>
        <v>36-45</v>
      </c>
      <c r="T2465" s="38" t="s">
        <v>97</v>
      </c>
      <c r="U2465" s="24" t="s">
        <v>56</v>
      </c>
      <c r="V2465" s="24">
        <v>400000</v>
      </c>
      <c r="W2465" s="39">
        <f t="shared" si="693"/>
        <v>400000</v>
      </c>
      <c r="X2465" s="29">
        <f t="shared" si="694"/>
        <v>1</v>
      </c>
      <c r="Y2465" s="40">
        <f t="shared" si="695"/>
        <v>365</v>
      </c>
      <c r="Z2465" s="38">
        <f t="shared" si="696"/>
        <v>46081</v>
      </c>
      <c r="AA2465" s="41">
        <f t="shared" si="697"/>
        <v>181</v>
      </c>
      <c r="AB2465" s="24" t="s">
        <v>113</v>
      </c>
      <c r="AC2465" s="41">
        <f t="shared" si="698"/>
        <v>5496.5225999999993</v>
      </c>
      <c r="AD2465" s="41">
        <v>1</v>
      </c>
      <c r="AE2465" s="72">
        <f>INDEX(SA!$C$2:$G$11,MATCH(Details!S2465,SA!$C$2:$C$11,0),MATCH(Details!V2465,SA!$C$2:$G$2,0))*Y2465/(F2465-E2465+1)</f>
        <v>4658.07</v>
      </c>
      <c r="AF2465" s="41">
        <f t="shared" si="699"/>
        <v>0</v>
      </c>
      <c r="AG2465" s="41">
        <f t="shared" si="700"/>
        <v>0</v>
      </c>
      <c r="AH2465" s="41">
        <f t="shared" si="701"/>
        <v>838.45259999999996</v>
      </c>
      <c r="AI2465" s="60">
        <f t="shared" si="702"/>
        <v>186.3228</v>
      </c>
      <c r="AJ2465" s="60">
        <f t="shared" si="703"/>
        <v>1048.06575</v>
      </c>
      <c r="AK2465" s="60">
        <f t="shared" si="704"/>
        <v>2309.8922465753421</v>
      </c>
      <c r="AL2465" s="60">
        <f t="shared" si="705"/>
        <v>1697.7708012328765</v>
      </c>
      <c r="AM2465" s="41">
        <f t="shared" si="706"/>
        <v>1725.9106487671231</v>
      </c>
      <c r="AN2465" s="42">
        <f t="shared" si="707"/>
        <v>45715</v>
      </c>
      <c r="AO2465" s="43">
        <f t="shared" si="708"/>
        <v>4658.07</v>
      </c>
    </row>
    <row r="2466" spans="1:41" s="24" customFormat="1" ht="15.75" customHeight="1" x14ac:dyDescent="0.35">
      <c r="A2466" s="36" t="s">
        <v>27</v>
      </c>
      <c r="B2466" s="36">
        <v>202509</v>
      </c>
      <c r="C2466" s="24" t="s">
        <v>736</v>
      </c>
      <c r="D2466" s="24" t="s">
        <v>119</v>
      </c>
      <c r="E2466" s="62">
        <v>45901</v>
      </c>
      <c r="F2466" s="62">
        <v>46265</v>
      </c>
      <c r="G2466" s="37" t="s">
        <v>2611</v>
      </c>
      <c r="H2466" s="36">
        <v>752009</v>
      </c>
      <c r="I2466" s="63">
        <v>21514</v>
      </c>
      <c r="J2466" s="24" t="s">
        <v>5371</v>
      </c>
      <c r="K2466" s="63">
        <f t="shared" si="691"/>
        <v>45901</v>
      </c>
      <c r="L2466" s="55">
        <f t="shared" si="692"/>
        <v>0.04</v>
      </c>
      <c r="M2466" s="76">
        <v>0.22500000000000001</v>
      </c>
      <c r="N2466" s="62">
        <v>45901</v>
      </c>
      <c r="O2466" s="62">
        <v>46265</v>
      </c>
      <c r="P2466" s="63"/>
      <c r="Q2466" s="63"/>
      <c r="R2466" s="78">
        <v>66</v>
      </c>
      <c r="S2466" s="63" t="str">
        <f>VLOOKUP(R2466,SA!$B$3:$C$11,2,1)</f>
        <v>66-70</v>
      </c>
      <c r="T2466" s="38" t="s">
        <v>98</v>
      </c>
      <c r="U2466" s="24" t="s">
        <v>5747</v>
      </c>
      <c r="V2466" s="24">
        <v>400000</v>
      </c>
      <c r="W2466" s="39">
        <f t="shared" si="693"/>
        <v>0</v>
      </c>
      <c r="X2466" s="29">
        <f t="shared" si="694"/>
        <v>0</v>
      </c>
      <c r="Y2466" s="40">
        <f t="shared" si="695"/>
        <v>365</v>
      </c>
      <c r="Z2466" s="38">
        <f t="shared" si="696"/>
        <v>46081</v>
      </c>
      <c r="AA2466" s="41">
        <f t="shared" si="697"/>
        <v>181</v>
      </c>
      <c r="AB2466" s="24" t="s">
        <v>113</v>
      </c>
      <c r="AC2466" s="41">
        <f t="shared" si="698"/>
        <v>17021.971999999998</v>
      </c>
      <c r="AD2466" s="41">
        <v>1</v>
      </c>
      <c r="AE2466" s="72">
        <f>INDEX(SA!$C$2:$G$11,MATCH(Details!S2466,SA!$C$2:$C$11,0),MATCH(Details!V2466,SA!$C$2:$G$2,0))*Y2466/(F2466-E2466+1)</f>
        <v>14425.4</v>
      </c>
      <c r="AF2466" s="41">
        <f t="shared" si="699"/>
        <v>0</v>
      </c>
      <c r="AG2466" s="41">
        <f t="shared" si="700"/>
        <v>0</v>
      </c>
      <c r="AH2466" s="41">
        <f t="shared" si="701"/>
        <v>2596.5719999999997</v>
      </c>
      <c r="AI2466" s="60">
        <f t="shared" si="702"/>
        <v>577.01599999999996</v>
      </c>
      <c r="AJ2466" s="60">
        <f t="shared" si="703"/>
        <v>3245.7150000000001</v>
      </c>
      <c r="AK2466" s="60">
        <f t="shared" si="704"/>
        <v>7153.4175342465751</v>
      </c>
      <c r="AL2466" s="60">
        <f t="shared" si="705"/>
        <v>5257.7618876712322</v>
      </c>
      <c r="AM2466" s="41">
        <f t="shared" si="706"/>
        <v>5344.9071123287686</v>
      </c>
      <c r="AN2466" s="42">
        <f t="shared" si="707"/>
        <v>45715</v>
      </c>
      <c r="AO2466" s="43">
        <f t="shared" si="708"/>
        <v>14425.4</v>
      </c>
    </row>
    <row r="2467" spans="1:41" s="24" customFormat="1" ht="15.75" customHeight="1" x14ac:dyDescent="0.35">
      <c r="A2467" s="36" t="s">
        <v>27</v>
      </c>
      <c r="B2467" s="36">
        <v>202509</v>
      </c>
      <c r="C2467" s="24" t="s">
        <v>736</v>
      </c>
      <c r="D2467" s="24" t="s">
        <v>119</v>
      </c>
      <c r="E2467" s="62">
        <v>45901</v>
      </c>
      <c r="F2467" s="62">
        <v>46265</v>
      </c>
      <c r="G2467" s="37" t="s">
        <v>2612</v>
      </c>
      <c r="H2467" s="36">
        <v>752009</v>
      </c>
      <c r="I2467" s="63">
        <v>41094</v>
      </c>
      <c r="J2467" s="24" t="s">
        <v>5372</v>
      </c>
      <c r="K2467" s="63">
        <f t="shared" si="691"/>
        <v>45901</v>
      </c>
      <c r="L2467" s="55">
        <f t="shared" si="692"/>
        <v>0.04</v>
      </c>
      <c r="M2467" s="76">
        <v>0.22500000000000001</v>
      </c>
      <c r="N2467" s="62">
        <v>45901</v>
      </c>
      <c r="O2467" s="62">
        <v>46265</v>
      </c>
      <c r="P2467" s="63"/>
      <c r="Q2467" s="63"/>
      <c r="R2467" s="78">
        <v>13</v>
      </c>
      <c r="S2467" s="63" t="str">
        <f>VLOOKUP(R2467,SA!$B$3:$C$11,2,1)</f>
        <v>0-25</v>
      </c>
      <c r="T2467" s="38" t="s">
        <v>97</v>
      </c>
      <c r="U2467" s="24" t="s">
        <v>5745</v>
      </c>
      <c r="V2467" s="24">
        <v>400000</v>
      </c>
      <c r="W2467" s="39">
        <f t="shared" si="693"/>
        <v>0</v>
      </c>
      <c r="X2467" s="29">
        <f t="shared" si="694"/>
        <v>0</v>
      </c>
      <c r="Y2467" s="40">
        <f t="shared" si="695"/>
        <v>365</v>
      </c>
      <c r="Z2467" s="38">
        <f t="shared" si="696"/>
        <v>46081</v>
      </c>
      <c r="AA2467" s="41">
        <f t="shared" si="697"/>
        <v>181</v>
      </c>
      <c r="AB2467" s="24" t="s">
        <v>113</v>
      </c>
      <c r="AC2467" s="41">
        <f t="shared" si="698"/>
        <v>4043.8364000000001</v>
      </c>
      <c r="AD2467" s="41">
        <v>1</v>
      </c>
      <c r="AE2467" s="72">
        <f>INDEX(SA!$C$2:$G$11,MATCH(Details!S2467,SA!$C$2:$C$11,0),MATCH(Details!V2467,SA!$C$2:$G$2,0))*Y2467/(F2467-E2467+1)</f>
        <v>3426.98</v>
      </c>
      <c r="AF2467" s="41">
        <f t="shared" si="699"/>
        <v>0</v>
      </c>
      <c r="AG2467" s="41">
        <f t="shared" si="700"/>
        <v>0</v>
      </c>
      <c r="AH2467" s="41">
        <f t="shared" si="701"/>
        <v>616.85640000000001</v>
      </c>
      <c r="AI2467" s="60">
        <f t="shared" si="702"/>
        <v>137.07920000000001</v>
      </c>
      <c r="AJ2467" s="60">
        <f t="shared" si="703"/>
        <v>771.07050000000004</v>
      </c>
      <c r="AK2467" s="60">
        <f t="shared" si="704"/>
        <v>1699.4065205479453</v>
      </c>
      <c r="AL2467" s="60">
        <f t="shared" si="705"/>
        <v>1249.0637926027398</v>
      </c>
      <c r="AM2467" s="41">
        <f t="shared" si="706"/>
        <v>1269.7665073972601</v>
      </c>
      <c r="AN2467" s="42">
        <f t="shared" si="707"/>
        <v>45715</v>
      </c>
      <c r="AO2467" s="43">
        <f t="shared" si="708"/>
        <v>3426.98</v>
      </c>
    </row>
    <row r="2468" spans="1:41" s="24" customFormat="1" ht="15.75" customHeight="1" x14ac:dyDescent="0.35">
      <c r="A2468" s="36" t="s">
        <v>27</v>
      </c>
      <c r="B2468" s="36">
        <v>202509</v>
      </c>
      <c r="C2468" s="24" t="s">
        <v>736</v>
      </c>
      <c r="D2468" s="24" t="s">
        <v>119</v>
      </c>
      <c r="E2468" s="62">
        <v>45901</v>
      </c>
      <c r="F2468" s="62">
        <v>46265</v>
      </c>
      <c r="G2468" s="37" t="s">
        <v>2613</v>
      </c>
      <c r="H2468" s="36">
        <v>752010</v>
      </c>
      <c r="I2468" s="63">
        <v>25732</v>
      </c>
      <c r="J2468" s="24" t="s">
        <v>5373</v>
      </c>
      <c r="K2468" s="63">
        <f t="shared" si="691"/>
        <v>45901</v>
      </c>
      <c r="L2468" s="55">
        <f t="shared" si="692"/>
        <v>0.04</v>
      </c>
      <c r="M2468" s="76">
        <v>0.22500000000000001</v>
      </c>
      <c r="N2468" s="62">
        <v>45901</v>
      </c>
      <c r="O2468" s="62">
        <v>46265</v>
      </c>
      <c r="P2468" s="63"/>
      <c r="Q2468" s="63"/>
      <c r="R2468" s="78">
        <v>55</v>
      </c>
      <c r="S2468" s="63" t="str">
        <f>VLOOKUP(R2468,SA!$B$3:$C$11,2,1)</f>
        <v>46-55</v>
      </c>
      <c r="T2468" s="38" t="s">
        <v>97</v>
      </c>
      <c r="U2468" s="24" t="s">
        <v>5744</v>
      </c>
      <c r="V2468" s="24">
        <v>400000</v>
      </c>
      <c r="W2468" s="39">
        <f t="shared" si="693"/>
        <v>0</v>
      </c>
      <c r="X2468" s="29">
        <f t="shared" si="694"/>
        <v>0</v>
      </c>
      <c r="Y2468" s="40">
        <f t="shared" si="695"/>
        <v>365</v>
      </c>
      <c r="Z2468" s="38">
        <f t="shared" si="696"/>
        <v>46081</v>
      </c>
      <c r="AA2468" s="41">
        <f t="shared" si="697"/>
        <v>181</v>
      </c>
      <c r="AB2468" s="24" t="s">
        <v>113</v>
      </c>
      <c r="AC2468" s="41">
        <f t="shared" si="698"/>
        <v>8108.2165999999997</v>
      </c>
      <c r="AD2468" s="41">
        <v>1</v>
      </c>
      <c r="AE2468" s="72">
        <f>INDEX(SA!$C$2:$G$11,MATCH(Details!S2468,SA!$C$2:$C$11,0),MATCH(Details!V2468,SA!$C$2:$G$2,0))*Y2468/(F2468-E2468+1)</f>
        <v>6871.37</v>
      </c>
      <c r="AF2468" s="41">
        <f t="shared" si="699"/>
        <v>0</v>
      </c>
      <c r="AG2468" s="41">
        <f t="shared" si="700"/>
        <v>0</v>
      </c>
      <c r="AH2468" s="41">
        <f t="shared" si="701"/>
        <v>1236.8465999999999</v>
      </c>
      <c r="AI2468" s="60">
        <f t="shared" si="702"/>
        <v>274.85480000000001</v>
      </c>
      <c r="AJ2468" s="60">
        <f t="shared" si="703"/>
        <v>1546.05825</v>
      </c>
      <c r="AK2468" s="60">
        <f t="shared" si="704"/>
        <v>3407.446493150685</v>
      </c>
      <c r="AL2468" s="60">
        <f t="shared" si="705"/>
        <v>2504.4731724657536</v>
      </c>
      <c r="AM2468" s="41">
        <f t="shared" si="706"/>
        <v>2545.9837775342462</v>
      </c>
      <c r="AN2468" s="42">
        <f t="shared" si="707"/>
        <v>45715</v>
      </c>
      <c r="AO2468" s="43">
        <f t="shared" si="708"/>
        <v>6871.37</v>
      </c>
    </row>
    <row r="2469" spans="1:41" s="24" customFormat="1" ht="15.75" customHeight="1" x14ac:dyDescent="0.35">
      <c r="A2469" s="36" t="s">
        <v>27</v>
      </c>
      <c r="B2469" s="36">
        <v>202509</v>
      </c>
      <c r="C2469" s="24" t="s">
        <v>736</v>
      </c>
      <c r="D2469" s="24" t="s">
        <v>119</v>
      </c>
      <c r="E2469" s="62">
        <v>45901</v>
      </c>
      <c r="F2469" s="62">
        <v>46265</v>
      </c>
      <c r="G2469" s="37" t="s">
        <v>2614</v>
      </c>
      <c r="H2469" s="36">
        <v>752010</v>
      </c>
      <c r="I2469" s="63">
        <v>44444</v>
      </c>
      <c r="J2469" s="24" t="s">
        <v>5374</v>
      </c>
      <c r="K2469" s="63">
        <f t="shared" si="691"/>
        <v>45901</v>
      </c>
      <c r="L2469" s="55">
        <f t="shared" si="692"/>
        <v>0.04</v>
      </c>
      <c r="M2469" s="76">
        <v>0.22500000000000001</v>
      </c>
      <c r="N2469" s="62">
        <v>45901</v>
      </c>
      <c r="O2469" s="62">
        <v>46265</v>
      </c>
      <c r="P2469" s="63"/>
      <c r="Q2469" s="63"/>
      <c r="R2469" s="78">
        <v>3</v>
      </c>
      <c r="S2469" s="63" t="str">
        <f>VLOOKUP(R2469,SA!$B$3:$C$11,2,1)</f>
        <v>0-25</v>
      </c>
      <c r="T2469" s="38" t="s">
        <v>97</v>
      </c>
      <c r="U2469" s="24" t="s">
        <v>5745</v>
      </c>
      <c r="V2469" s="24">
        <v>400000</v>
      </c>
      <c r="W2469" s="39">
        <f t="shared" si="693"/>
        <v>0</v>
      </c>
      <c r="X2469" s="29">
        <f t="shared" si="694"/>
        <v>0</v>
      </c>
      <c r="Y2469" s="40">
        <f t="shared" si="695"/>
        <v>365</v>
      </c>
      <c r="Z2469" s="38">
        <f t="shared" si="696"/>
        <v>46081</v>
      </c>
      <c r="AA2469" s="41">
        <f t="shared" si="697"/>
        <v>181</v>
      </c>
      <c r="AB2469" s="24" t="s">
        <v>113</v>
      </c>
      <c r="AC2469" s="41">
        <f t="shared" si="698"/>
        <v>4043.8364000000001</v>
      </c>
      <c r="AD2469" s="41">
        <v>1</v>
      </c>
      <c r="AE2469" s="72">
        <f>INDEX(SA!$C$2:$G$11,MATCH(Details!S2469,SA!$C$2:$C$11,0),MATCH(Details!V2469,SA!$C$2:$G$2,0))*Y2469/(F2469-E2469+1)</f>
        <v>3426.98</v>
      </c>
      <c r="AF2469" s="41">
        <f t="shared" si="699"/>
        <v>0</v>
      </c>
      <c r="AG2469" s="41">
        <f t="shared" si="700"/>
        <v>0</v>
      </c>
      <c r="AH2469" s="41">
        <f t="shared" si="701"/>
        <v>616.85640000000001</v>
      </c>
      <c r="AI2469" s="60">
        <f t="shared" si="702"/>
        <v>137.07920000000001</v>
      </c>
      <c r="AJ2469" s="60">
        <f t="shared" si="703"/>
        <v>771.07050000000004</v>
      </c>
      <c r="AK2469" s="60">
        <f t="shared" si="704"/>
        <v>1699.4065205479453</v>
      </c>
      <c r="AL2469" s="60">
        <f t="shared" si="705"/>
        <v>1249.0637926027398</v>
      </c>
      <c r="AM2469" s="41">
        <f t="shared" si="706"/>
        <v>1269.7665073972601</v>
      </c>
      <c r="AN2469" s="42">
        <f t="shared" si="707"/>
        <v>45715</v>
      </c>
      <c r="AO2469" s="43">
        <f t="shared" si="708"/>
        <v>3426.98</v>
      </c>
    </row>
    <row r="2470" spans="1:41" s="24" customFormat="1" ht="15.75" customHeight="1" x14ac:dyDescent="0.35">
      <c r="A2470" s="36" t="s">
        <v>27</v>
      </c>
      <c r="B2470" s="36">
        <v>202509</v>
      </c>
      <c r="C2470" s="24" t="s">
        <v>736</v>
      </c>
      <c r="D2470" s="24" t="s">
        <v>119</v>
      </c>
      <c r="E2470" s="62">
        <v>45901</v>
      </c>
      <c r="F2470" s="62">
        <v>46265</v>
      </c>
      <c r="G2470" s="37" t="s">
        <v>2615</v>
      </c>
      <c r="H2470" s="36">
        <v>752010</v>
      </c>
      <c r="I2470" s="63">
        <v>36634</v>
      </c>
      <c r="J2470" s="24" t="s">
        <v>5375</v>
      </c>
      <c r="K2470" s="63">
        <f t="shared" si="691"/>
        <v>45901</v>
      </c>
      <c r="L2470" s="55">
        <f t="shared" si="692"/>
        <v>0.04</v>
      </c>
      <c r="M2470" s="76">
        <v>0.22500000000000001</v>
      </c>
      <c r="N2470" s="62">
        <v>45901</v>
      </c>
      <c r="O2470" s="62">
        <v>46265</v>
      </c>
      <c r="P2470" s="63"/>
      <c r="Q2470" s="63"/>
      <c r="R2470" s="78">
        <v>25</v>
      </c>
      <c r="S2470" s="63" t="str">
        <f>VLOOKUP(R2470,SA!$B$3:$C$11,2,1)</f>
        <v>0-25</v>
      </c>
      <c r="T2470" s="38" t="s">
        <v>98</v>
      </c>
      <c r="U2470" s="24" t="s">
        <v>5743</v>
      </c>
      <c r="V2470" s="24">
        <v>400000</v>
      </c>
      <c r="W2470" s="39">
        <f t="shared" si="693"/>
        <v>0</v>
      </c>
      <c r="X2470" s="29">
        <f t="shared" si="694"/>
        <v>0</v>
      </c>
      <c r="Y2470" s="40">
        <f t="shared" si="695"/>
        <v>365</v>
      </c>
      <c r="Z2470" s="38">
        <f t="shared" si="696"/>
        <v>46081</v>
      </c>
      <c r="AA2470" s="41">
        <f t="shared" si="697"/>
        <v>181</v>
      </c>
      <c r="AB2470" s="24" t="s">
        <v>113</v>
      </c>
      <c r="AC2470" s="41">
        <f t="shared" si="698"/>
        <v>4043.8364000000001</v>
      </c>
      <c r="AD2470" s="41">
        <v>1</v>
      </c>
      <c r="AE2470" s="72">
        <f>INDEX(SA!$C$2:$G$11,MATCH(Details!S2470,SA!$C$2:$C$11,0),MATCH(Details!V2470,SA!$C$2:$G$2,0))*Y2470/(F2470-E2470+1)</f>
        <v>3426.98</v>
      </c>
      <c r="AF2470" s="41">
        <f t="shared" si="699"/>
        <v>0</v>
      </c>
      <c r="AG2470" s="41">
        <f t="shared" si="700"/>
        <v>0</v>
      </c>
      <c r="AH2470" s="41">
        <f t="shared" si="701"/>
        <v>616.85640000000001</v>
      </c>
      <c r="AI2470" s="60">
        <f t="shared" si="702"/>
        <v>137.07920000000001</v>
      </c>
      <c r="AJ2470" s="60">
        <f t="shared" si="703"/>
        <v>771.07050000000004</v>
      </c>
      <c r="AK2470" s="60">
        <f t="shared" si="704"/>
        <v>1699.4065205479453</v>
      </c>
      <c r="AL2470" s="60">
        <f t="shared" si="705"/>
        <v>1249.0637926027398</v>
      </c>
      <c r="AM2470" s="41">
        <f t="shared" si="706"/>
        <v>1269.7665073972601</v>
      </c>
      <c r="AN2470" s="42">
        <f t="shared" si="707"/>
        <v>45715</v>
      </c>
      <c r="AO2470" s="43">
        <f t="shared" si="708"/>
        <v>3426.98</v>
      </c>
    </row>
    <row r="2471" spans="1:41" s="24" customFormat="1" ht="15.75" customHeight="1" x14ac:dyDescent="0.35">
      <c r="A2471" s="36" t="s">
        <v>27</v>
      </c>
      <c r="B2471" s="36">
        <v>202509</v>
      </c>
      <c r="C2471" s="24" t="s">
        <v>736</v>
      </c>
      <c r="D2471" s="24" t="s">
        <v>119</v>
      </c>
      <c r="E2471" s="62">
        <v>45901</v>
      </c>
      <c r="F2471" s="62">
        <v>46265</v>
      </c>
      <c r="G2471" s="37" t="s">
        <v>484</v>
      </c>
      <c r="H2471" s="36">
        <v>752010</v>
      </c>
      <c r="I2471" s="63">
        <v>33961</v>
      </c>
      <c r="J2471" s="24" t="s">
        <v>5376</v>
      </c>
      <c r="K2471" s="63">
        <f t="shared" si="691"/>
        <v>45901</v>
      </c>
      <c r="L2471" s="55">
        <f t="shared" si="692"/>
        <v>0.04</v>
      </c>
      <c r="M2471" s="76">
        <v>0.22500000000000001</v>
      </c>
      <c r="N2471" s="62">
        <v>45901</v>
      </c>
      <c r="O2471" s="62">
        <v>46265</v>
      </c>
      <c r="P2471" s="63"/>
      <c r="Q2471" s="63"/>
      <c r="R2471" s="78">
        <v>32</v>
      </c>
      <c r="S2471" s="63" t="str">
        <f>VLOOKUP(R2471,SA!$B$3:$C$11,2,1)</f>
        <v>26-35</v>
      </c>
      <c r="T2471" s="38" t="s">
        <v>97</v>
      </c>
      <c r="U2471" s="24" t="s">
        <v>56</v>
      </c>
      <c r="V2471" s="24">
        <v>400000</v>
      </c>
      <c r="W2471" s="39">
        <f t="shared" si="693"/>
        <v>400000</v>
      </c>
      <c r="X2471" s="29">
        <f t="shared" si="694"/>
        <v>1</v>
      </c>
      <c r="Y2471" s="40">
        <f t="shared" si="695"/>
        <v>365</v>
      </c>
      <c r="Z2471" s="38">
        <f t="shared" si="696"/>
        <v>46081</v>
      </c>
      <c r="AA2471" s="41">
        <f t="shared" si="697"/>
        <v>181</v>
      </c>
      <c r="AB2471" s="24" t="s">
        <v>113</v>
      </c>
      <c r="AC2471" s="41">
        <f t="shared" si="698"/>
        <v>4533.0290000000005</v>
      </c>
      <c r="AD2471" s="41">
        <v>1</v>
      </c>
      <c r="AE2471" s="72">
        <f>INDEX(SA!$C$2:$G$11,MATCH(Details!S2471,SA!$C$2:$C$11,0),MATCH(Details!V2471,SA!$C$2:$G$2,0))*Y2471/(F2471-E2471+1)</f>
        <v>3841.55</v>
      </c>
      <c r="AF2471" s="41">
        <f t="shared" si="699"/>
        <v>0</v>
      </c>
      <c r="AG2471" s="41">
        <f t="shared" si="700"/>
        <v>0</v>
      </c>
      <c r="AH2471" s="41">
        <f t="shared" si="701"/>
        <v>691.47900000000004</v>
      </c>
      <c r="AI2471" s="60">
        <f t="shared" si="702"/>
        <v>153.66200000000001</v>
      </c>
      <c r="AJ2471" s="60">
        <f t="shared" si="703"/>
        <v>864.34875000000011</v>
      </c>
      <c r="AK2471" s="60">
        <f t="shared" si="704"/>
        <v>1904.9878082191783</v>
      </c>
      <c r="AL2471" s="60">
        <f t="shared" si="705"/>
        <v>1400.1660390410959</v>
      </c>
      <c r="AM2471" s="41">
        <f t="shared" si="706"/>
        <v>1423.3732109589046</v>
      </c>
      <c r="AN2471" s="42">
        <f t="shared" si="707"/>
        <v>45715</v>
      </c>
      <c r="AO2471" s="43">
        <f t="shared" si="708"/>
        <v>3841.55</v>
      </c>
    </row>
    <row r="2472" spans="1:41" s="24" customFormat="1" ht="15.75" customHeight="1" x14ac:dyDescent="0.35">
      <c r="A2472" s="36" t="s">
        <v>27</v>
      </c>
      <c r="B2472" s="36">
        <v>202509</v>
      </c>
      <c r="C2472" s="24" t="s">
        <v>736</v>
      </c>
      <c r="D2472" s="24" t="s">
        <v>119</v>
      </c>
      <c r="E2472" s="62">
        <v>45901</v>
      </c>
      <c r="F2472" s="62">
        <v>46265</v>
      </c>
      <c r="G2472" s="37" t="s">
        <v>2616</v>
      </c>
      <c r="H2472" s="36">
        <v>752010</v>
      </c>
      <c r="I2472" s="63">
        <v>27335</v>
      </c>
      <c r="J2472" s="24" t="s">
        <v>5377</v>
      </c>
      <c r="K2472" s="63">
        <f t="shared" si="691"/>
        <v>45901</v>
      </c>
      <c r="L2472" s="55">
        <f t="shared" si="692"/>
        <v>0.04</v>
      </c>
      <c r="M2472" s="76">
        <v>0.22500000000000001</v>
      </c>
      <c r="N2472" s="62">
        <v>45901</v>
      </c>
      <c r="O2472" s="62">
        <v>46265</v>
      </c>
      <c r="P2472" s="63"/>
      <c r="Q2472" s="63"/>
      <c r="R2472" s="78">
        <v>50</v>
      </c>
      <c r="S2472" s="63" t="str">
        <f>VLOOKUP(R2472,SA!$B$3:$C$11,2,1)</f>
        <v>46-55</v>
      </c>
      <c r="T2472" s="38" t="s">
        <v>98</v>
      </c>
      <c r="U2472" s="24" t="s">
        <v>5747</v>
      </c>
      <c r="V2472" s="24">
        <v>400000</v>
      </c>
      <c r="W2472" s="39">
        <f t="shared" si="693"/>
        <v>0</v>
      </c>
      <c r="X2472" s="29">
        <f t="shared" si="694"/>
        <v>0</v>
      </c>
      <c r="Y2472" s="40">
        <f t="shared" si="695"/>
        <v>365</v>
      </c>
      <c r="Z2472" s="38">
        <f t="shared" si="696"/>
        <v>46081</v>
      </c>
      <c r="AA2472" s="41">
        <f t="shared" si="697"/>
        <v>181</v>
      </c>
      <c r="AB2472" s="24" t="s">
        <v>113</v>
      </c>
      <c r="AC2472" s="41">
        <f t="shared" si="698"/>
        <v>8108.2165999999997</v>
      </c>
      <c r="AD2472" s="41">
        <v>1</v>
      </c>
      <c r="AE2472" s="72">
        <f>INDEX(SA!$C$2:$G$11,MATCH(Details!S2472,SA!$C$2:$C$11,0),MATCH(Details!V2472,SA!$C$2:$G$2,0))*Y2472/(F2472-E2472+1)</f>
        <v>6871.37</v>
      </c>
      <c r="AF2472" s="41">
        <f t="shared" si="699"/>
        <v>0</v>
      </c>
      <c r="AG2472" s="41">
        <f t="shared" si="700"/>
        <v>0</v>
      </c>
      <c r="AH2472" s="41">
        <f t="shared" si="701"/>
        <v>1236.8465999999999</v>
      </c>
      <c r="AI2472" s="60">
        <f t="shared" si="702"/>
        <v>274.85480000000001</v>
      </c>
      <c r="AJ2472" s="60">
        <f t="shared" si="703"/>
        <v>1546.05825</v>
      </c>
      <c r="AK2472" s="60">
        <f t="shared" si="704"/>
        <v>3407.446493150685</v>
      </c>
      <c r="AL2472" s="60">
        <f t="shared" si="705"/>
        <v>2504.4731724657536</v>
      </c>
      <c r="AM2472" s="41">
        <f t="shared" si="706"/>
        <v>2545.9837775342462</v>
      </c>
      <c r="AN2472" s="42">
        <f t="shared" si="707"/>
        <v>45715</v>
      </c>
      <c r="AO2472" s="43">
        <f t="shared" si="708"/>
        <v>6871.37</v>
      </c>
    </row>
    <row r="2473" spans="1:41" s="24" customFormat="1" ht="15.75" customHeight="1" x14ac:dyDescent="0.35">
      <c r="A2473" s="36" t="s">
        <v>27</v>
      </c>
      <c r="B2473" s="36">
        <v>202509</v>
      </c>
      <c r="C2473" s="24" t="s">
        <v>736</v>
      </c>
      <c r="D2473" s="24" t="s">
        <v>119</v>
      </c>
      <c r="E2473" s="62">
        <v>45901</v>
      </c>
      <c r="F2473" s="62">
        <v>46265</v>
      </c>
      <c r="G2473" s="37" t="s">
        <v>2617</v>
      </c>
      <c r="H2473" s="36">
        <v>752011</v>
      </c>
      <c r="I2473" s="63">
        <v>32034</v>
      </c>
      <c r="J2473" s="24" t="s">
        <v>5378</v>
      </c>
      <c r="K2473" s="63">
        <f t="shared" si="691"/>
        <v>45901</v>
      </c>
      <c r="L2473" s="55">
        <f t="shared" si="692"/>
        <v>0.04</v>
      </c>
      <c r="M2473" s="76">
        <v>0.22500000000000001</v>
      </c>
      <c r="N2473" s="62">
        <v>45901</v>
      </c>
      <c r="O2473" s="62">
        <v>46265</v>
      </c>
      <c r="P2473" s="63"/>
      <c r="Q2473" s="63"/>
      <c r="R2473" s="78">
        <v>37</v>
      </c>
      <c r="S2473" s="63" t="str">
        <f>VLOOKUP(R2473,SA!$B$3:$C$11,2,1)</f>
        <v>36-45</v>
      </c>
      <c r="T2473" s="38" t="s">
        <v>98</v>
      </c>
      <c r="U2473" s="24" t="s">
        <v>5743</v>
      </c>
      <c r="V2473" s="24">
        <v>500000</v>
      </c>
      <c r="W2473" s="39">
        <f t="shared" si="693"/>
        <v>0</v>
      </c>
      <c r="X2473" s="29">
        <f t="shared" si="694"/>
        <v>0</v>
      </c>
      <c r="Y2473" s="40">
        <f t="shared" si="695"/>
        <v>365</v>
      </c>
      <c r="Z2473" s="38">
        <f t="shared" si="696"/>
        <v>46081</v>
      </c>
      <c r="AA2473" s="41">
        <f t="shared" si="697"/>
        <v>181</v>
      </c>
      <c r="AB2473" s="24" t="s">
        <v>113</v>
      </c>
      <c r="AC2473" s="41">
        <f t="shared" si="698"/>
        <v>6046.1902</v>
      </c>
      <c r="AD2473" s="41">
        <v>1</v>
      </c>
      <c r="AE2473" s="72">
        <f>INDEX(SA!$C$2:$G$11,MATCH(Details!S2473,SA!$C$2:$C$11,0),MATCH(Details!V2473,SA!$C$2:$G$2,0))*Y2473/(F2473-E2473+1)</f>
        <v>5123.8900000000003</v>
      </c>
      <c r="AF2473" s="41">
        <f t="shared" si="699"/>
        <v>0</v>
      </c>
      <c r="AG2473" s="41">
        <f t="shared" si="700"/>
        <v>0</v>
      </c>
      <c r="AH2473" s="41">
        <f t="shared" si="701"/>
        <v>922.30020000000002</v>
      </c>
      <c r="AI2473" s="60">
        <f t="shared" si="702"/>
        <v>204.9556</v>
      </c>
      <c r="AJ2473" s="60">
        <f t="shared" si="703"/>
        <v>1152.8752500000001</v>
      </c>
      <c r="AK2473" s="60">
        <f t="shared" si="704"/>
        <v>2540.8879178082193</v>
      </c>
      <c r="AL2473" s="60">
        <f t="shared" si="705"/>
        <v>1867.5526195890411</v>
      </c>
      <c r="AM2473" s="41">
        <f t="shared" si="706"/>
        <v>1898.5065304109589</v>
      </c>
      <c r="AN2473" s="42">
        <f t="shared" si="707"/>
        <v>45715</v>
      </c>
      <c r="AO2473" s="43">
        <f t="shared" si="708"/>
        <v>5123.8900000000003</v>
      </c>
    </row>
    <row r="2474" spans="1:41" s="24" customFormat="1" ht="15.75" customHeight="1" x14ac:dyDescent="0.35">
      <c r="A2474" s="36" t="s">
        <v>27</v>
      </c>
      <c r="B2474" s="36">
        <v>202509</v>
      </c>
      <c r="C2474" s="24" t="s">
        <v>736</v>
      </c>
      <c r="D2474" s="24" t="s">
        <v>119</v>
      </c>
      <c r="E2474" s="62">
        <v>45901</v>
      </c>
      <c r="F2474" s="62">
        <v>46265</v>
      </c>
      <c r="G2474" s="37" t="s">
        <v>2618</v>
      </c>
      <c r="H2474" s="36">
        <v>752011</v>
      </c>
      <c r="I2474" s="63">
        <v>15341</v>
      </c>
      <c r="J2474" s="24" t="s">
        <v>5379</v>
      </c>
      <c r="K2474" s="63">
        <f t="shared" si="691"/>
        <v>45901</v>
      </c>
      <c r="L2474" s="55">
        <f t="shared" si="692"/>
        <v>0.04</v>
      </c>
      <c r="M2474" s="76">
        <v>0.22500000000000001</v>
      </c>
      <c r="N2474" s="62">
        <v>45901</v>
      </c>
      <c r="O2474" s="62">
        <v>46265</v>
      </c>
      <c r="P2474" s="63"/>
      <c r="Q2474" s="63"/>
      <c r="R2474" s="78">
        <v>83</v>
      </c>
      <c r="S2474" s="63" t="str">
        <f>VLOOKUP(R2474,SA!$B$3:$C$11,2,1)</f>
        <v>81-100</v>
      </c>
      <c r="T2474" s="38" t="s">
        <v>97</v>
      </c>
      <c r="U2474" s="24" t="s">
        <v>5744</v>
      </c>
      <c r="V2474" s="24">
        <v>500000</v>
      </c>
      <c r="W2474" s="39">
        <f t="shared" si="693"/>
        <v>0</v>
      </c>
      <c r="X2474" s="29">
        <f t="shared" si="694"/>
        <v>0</v>
      </c>
      <c r="Y2474" s="40">
        <f t="shared" si="695"/>
        <v>365</v>
      </c>
      <c r="Z2474" s="38">
        <f t="shared" si="696"/>
        <v>46081</v>
      </c>
      <c r="AA2474" s="41">
        <f t="shared" si="697"/>
        <v>181</v>
      </c>
      <c r="AB2474" s="24" t="s">
        <v>113</v>
      </c>
      <c r="AC2474" s="41">
        <f t="shared" si="698"/>
        <v>32559.421399999999</v>
      </c>
      <c r="AD2474" s="41">
        <v>1</v>
      </c>
      <c r="AE2474" s="72">
        <f>INDEX(SA!$C$2:$G$11,MATCH(Details!S2474,SA!$C$2:$C$11,0),MATCH(Details!V2474,SA!$C$2:$G$2,0))*Y2474/(F2474-E2474+1)</f>
        <v>27592.73</v>
      </c>
      <c r="AF2474" s="41">
        <f t="shared" si="699"/>
        <v>0</v>
      </c>
      <c r="AG2474" s="41">
        <f t="shared" si="700"/>
        <v>0</v>
      </c>
      <c r="AH2474" s="41">
        <f t="shared" si="701"/>
        <v>4966.6913999999997</v>
      </c>
      <c r="AI2474" s="60">
        <f t="shared" si="702"/>
        <v>1103.7092</v>
      </c>
      <c r="AJ2474" s="60">
        <f t="shared" si="703"/>
        <v>6208.3642499999996</v>
      </c>
      <c r="AK2474" s="60">
        <f t="shared" si="704"/>
        <v>13682.970219178082</v>
      </c>
      <c r="AL2474" s="60">
        <f t="shared" si="705"/>
        <v>10056.983111095889</v>
      </c>
      <c r="AM2474" s="41">
        <f t="shared" si="706"/>
        <v>10223.673438904108</v>
      </c>
      <c r="AN2474" s="42">
        <f t="shared" si="707"/>
        <v>45715</v>
      </c>
      <c r="AO2474" s="43">
        <f t="shared" si="708"/>
        <v>27592.73</v>
      </c>
    </row>
    <row r="2475" spans="1:41" s="24" customFormat="1" ht="15.75" customHeight="1" x14ac:dyDescent="0.35">
      <c r="A2475" s="36" t="s">
        <v>27</v>
      </c>
      <c r="B2475" s="36">
        <v>202509</v>
      </c>
      <c r="C2475" s="24" t="s">
        <v>736</v>
      </c>
      <c r="D2475" s="24" t="s">
        <v>119</v>
      </c>
      <c r="E2475" s="62">
        <v>45901</v>
      </c>
      <c r="F2475" s="62">
        <v>46265</v>
      </c>
      <c r="G2475" s="37" t="s">
        <v>2619</v>
      </c>
      <c r="H2475" s="36">
        <v>752011</v>
      </c>
      <c r="I2475" s="63">
        <v>41625</v>
      </c>
      <c r="J2475" s="24" t="s">
        <v>5380</v>
      </c>
      <c r="K2475" s="63">
        <f t="shared" si="691"/>
        <v>45901</v>
      </c>
      <c r="L2475" s="55">
        <f t="shared" si="692"/>
        <v>0.04</v>
      </c>
      <c r="M2475" s="76">
        <v>0.22500000000000001</v>
      </c>
      <c r="N2475" s="62">
        <v>45901</v>
      </c>
      <c r="O2475" s="62">
        <v>46265</v>
      </c>
      <c r="P2475" s="63"/>
      <c r="Q2475" s="63"/>
      <c r="R2475" s="78">
        <v>11</v>
      </c>
      <c r="S2475" s="63" t="str">
        <f>VLOOKUP(R2475,SA!$B$3:$C$11,2,1)</f>
        <v>0-25</v>
      </c>
      <c r="T2475" s="38" t="s">
        <v>98</v>
      </c>
      <c r="U2475" s="24" t="s">
        <v>5746</v>
      </c>
      <c r="V2475" s="24">
        <v>500000</v>
      </c>
      <c r="W2475" s="39">
        <f t="shared" si="693"/>
        <v>0</v>
      </c>
      <c r="X2475" s="29">
        <f t="shared" si="694"/>
        <v>0</v>
      </c>
      <c r="Y2475" s="40">
        <f t="shared" si="695"/>
        <v>365</v>
      </c>
      <c r="Z2475" s="38">
        <f t="shared" si="696"/>
        <v>46081</v>
      </c>
      <c r="AA2475" s="41">
        <f t="shared" si="697"/>
        <v>181</v>
      </c>
      <c r="AB2475" s="24" t="s">
        <v>113</v>
      </c>
      <c r="AC2475" s="41">
        <f t="shared" si="698"/>
        <v>4448.2106000000003</v>
      </c>
      <c r="AD2475" s="41">
        <v>1</v>
      </c>
      <c r="AE2475" s="72">
        <f>INDEX(SA!$C$2:$G$11,MATCH(Details!S2475,SA!$C$2:$C$11,0),MATCH(Details!V2475,SA!$C$2:$G$2,0))*Y2475/(F2475-E2475+1)</f>
        <v>3769.67</v>
      </c>
      <c r="AF2475" s="41">
        <f t="shared" si="699"/>
        <v>0</v>
      </c>
      <c r="AG2475" s="41">
        <f t="shared" si="700"/>
        <v>0</v>
      </c>
      <c r="AH2475" s="41">
        <f t="shared" si="701"/>
        <v>678.54060000000004</v>
      </c>
      <c r="AI2475" s="60">
        <f t="shared" si="702"/>
        <v>150.7868</v>
      </c>
      <c r="AJ2475" s="60">
        <f t="shared" si="703"/>
        <v>848.17574999999999</v>
      </c>
      <c r="AK2475" s="60">
        <f t="shared" si="704"/>
        <v>1869.3432054794521</v>
      </c>
      <c r="AL2475" s="60">
        <f t="shared" si="705"/>
        <v>1373.9672560273973</v>
      </c>
      <c r="AM2475" s="41">
        <f t="shared" si="706"/>
        <v>1396.7401939726028</v>
      </c>
      <c r="AN2475" s="42">
        <f t="shared" si="707"/>
        <v>45715</v>
      </c>
      <c r="AO2475" s="43">
        <f t="shared" si="708"/>
        <v>3769.67</v>
      </c>
    </row>
    <row r="2476" spans="1:41" s="24" customFormat="1" ht="15.75" customHeight="1" x14ac:dyDescent="0.35">
      <c r="A2476" s="36" t="s">
        <v>27</v>
      </c>
      <c r="B2476" s="36">
        <v>202509</v>
      </c>
      <c r="C2476" s="24" t="s">
        <v>736</v>
      </c>
      <c r="D2476" s="24" t="s">
        <v>119</v>
      </c>
      <c r="E2476" s="62">
        <v>45901</v>
      </c>
      <c r="F2476" s="62">
        <v>46265</v>
      </c>
      <c r="G2476" s="37" t="s">
        <v>2620</v>
      </c>
      <c r="H2476" s="36">
        <v>752011</v>
      </c>
      <c r="I2476" s="63">
        <v>21613</v>
      </c>
      <c r="J2476" s="24" t="s">
        <v>5381</v>
      </c>
      <c r="K2476" s="63">
        <f t="shared" si="691"/>
        <v>45901</v>
      </c>
      <c r="L2476" s="55">
        <f t="shared" si="692"/>
        <v>0.04</v>
      </c>
      <c r="M2476" s="76">
        <v>0.22500000000000001</v>
      </c>
      <c r="N2476" s="62">
        <v>45901</v>
      </c>
      <c r="O2476" s="62">
        <v>46265</v>
      </c>
      <c r="P2476" s="63"/>
      <c r="Q2476" s="63"/>
      <c r="R2476" s="78">
        <v>66</v>
      </c>
      <c r="S2476" s="63" t="str">
        <f>VLOOKUP(R2476,SA!$B$3:$C$11,2,1)</f>
        <v>66-70</v>
      </c>
      <c r="T2476" s="38" t="s">
        <v>98</v>
      </c>
      <c r="U2476" s="24" t="s">
        <v>5747</v>
      </c>
      <c r="V2476" s="24">
        <v>500000</v>
      </c>
      <c r="W2476" s="39">
        <f t="shared" si="693"/>
        <v>0</v>
      </c>
      <c r="X2476" s="29">
        <f t="shared" si="694"/>
        <v>0</v>
      </c>
      <c r="Y2476" s="40">
        <f t="shared" si="695"/>
        <v>365</v>
      </c>
      <c r="Z2476" s="38">
        <f t="shared" si="696"/>
        <v>46081</v>
      </c>
      <c r="AA2476" s="41">
        <f t="shared" si="697"/>
        <v>181</v>
      </c>
      <c r="AB2476" s="24" t="s">
        <v>113</v>
      </c>
      <c r="AC2476" s="41">
        <f t="shared" si="698"/>
        <v>18713.136199999997</v>
      </c>
      <c r="AD2476" s="41">
        <v>1</v>
      </c>
      <c r="AE2476" s="72">
        <f>INDEX(SA!$C$2:$G$11,MATCH(Details!S2476,SA!$C$2:$C$11,0),MATCH(Details!V2476,SA!$C$2:$G$2,0))*Y2476/(F2476-E2476+1)</f>
        <v>15858.589999999998</v>
      </c>
      <c r="AF2476" s="41">
        <f t="shared" si="699"/>
        <v>0</v>
      </c>
      <c r="AG2476" s="41">
        <f t="shared" si="700"/>
        <v>0</v>
      </c>
      <c r="AH2476" s="41">
        <f t="shared" si="701"/>
        <v>2854.5461999999998</v>
      </c>
      <c r="AI2476" s="60">
        <f t="shared" si="702"/>
        <v>634.34359999999992</v>
      </c>
      <c r="AJ2476" s="60">
        <f t="shared" si="703"/>
        <v>3568.1827499999995</v>
      </c>
      <c r="AK2476" s="60">
        <f t="shared" si="704"/>
        <v>7864.1227123287663</v>
      </c>
      <c r="AL2476" s="60">
        <f t="shared" si="705"/>
        <v>5780.130193561643</v>
      </c>
      <c r="AM2476" s="41">
        <f t="shared" si="706"/>
        <v>5875.9334564383553</v>
      </c>
      <c r="AN2476" s="42">
        <f t="shared" si="707"/>
        <v>45715</v>
      </c>
      <c r="AO2476" s="43">
        <f t="shared" si="708"/>
        <v>15858.589999999998</v>
      </c>
    </row>
    <row r="2477" spans="1:41" s="24" customFormat="1" ht="15.75" customHeight="1" x14ac:dyDescent="0.35">
      <c r="A2477" s="36" t="s">
        <v>27</v>
      </c>
      <c r="B2477" s="36">
        <v>202509</v>
      </c>
      <c r="C2477" s="24" t="s">
        <v>736</v>
      </c>
      <c r="D2477" s="24" t="s">
        <v>119</v>
      </c>
      <c r="E2477" s="62">
        <v>45901</v>
      </c>
      <c r="F2477" s="62">
        <v>46265</v>
      </c>
      <c r="G2477" s="37" t="s">
        <v>184</v>
      </c>
      <c r="H2477" s="36">
        <v>752011</v>
      </c>
      <c r="I2477" s="63">
        <v>29439</v>
      </c>
      <c r="J2477" s="24" t="s">
        <v>5382</v>
      </c>
      <c r="K2477" s="63">
        <f t="shared" si="691"/>
        <v>45901</v>
      </c>
      <c r="L2477" s="55">
        <f t="shared" si="692"/>
        <v>0.04</v>
      </c>
      <c r="M2477" s="76">
        <v>0.22500000000000001</v>
      </c>
      <c r="N2477" s="62">
        <v>45901</v>
      </c>
      <c r="O2477" s="62">
        <v>46265</v>
      </c>
      <c r="P2477" s="63"/>
      <c r="Q2477" s="63"/>
      <c r="R2477" s="78">
        <v>45</v>
      </c>
      <c r="S2477" s="63" t="str">
        <f>VLOOKUP(R2477,SA!$B$3:$C$11,2,1)</f>
        <v>36-45</v>
      </c>
      <c r="T2477" s="38" t="s">
        <v>97</v>
      </c>
      <c r="U2477" s="24" t="s">
        <v>56</v>
      </c>
      <c r="V2477" s="24">
        <v>500000</v>
      </c>
      <c r="W2477" s="39">
        <f t="shared" si="693"/>
        <v>500000</v>
      </c>
      <c r="X2477" s="29">
        <f t="shared" si="694"/>
        <v>1</v>
      </c>
      <c r="Y2477" s="40">
        <f t="shared" si="695"/>
        <v>365</v>
      </c>
      <c r="Z2477" s="38">
        <f t="shared" si="696"/>
        <v>46081</v>
      </c>
      <c r="AA2477" s="41">
        <f t="shared" si="697"/>
        <v>181</v>
      </c>
      <c r="AB2477" s="24" t="s">
        <v>113</v>
      </c>
      <c r="AC2477" s="41">
        <f t="shared" si="698"/>
        <v>6046.1902</v>
      </c>
      <c r="AD2477" s="41">
        <v>1</v>
      </c>
      <c r="AE2477" s="72">
        <f>INDEX(SA!$C$2:$G$11,MATCH(Details!S2477,SA!$C$2:$C$11,0),MATCH(Details!V2477,SA!$C$2:$G$2,0))*Y2477/(F2477-E2477+1)</f>
        <v>5123.8900000000003</v>
      </c>
      <c r="AF2477" s="41">
        <f t="shared" si="699"/>
        <v>0</v>
      </c>
      <c r="AG2477" s="41">
        <f t="shared" si="700"/>
        <v>0</v>
      </c>
      <c r="AH2477" s="41">
        <f t="shared" si="701"/>
        <v>922.30020000000002</v>
      </c>
      <c r="AI2477" s="60">
        <f t="shared" si="702"/>
        <v>204.9556</v>
      </c>
      <c r="AJ2477" s="60">
        <f t="shared" si="703"/>
        <v>1152.8752500000001</v>
      </c>
      <c r="AK2477" s="60">
        <f t="shared" si="704"/>
        <v>2540.8879178082193</v>
      </c>
      <c r="AL2477" s="60">
        <f t="shared" si="705"/>
        <v>1867.5526195890411</v>
      </c>
      <c r="AM2477" s="41">
        <f t="shared" si="706"/>
        <v>1898.5065304109589</v>
      </c>
      <c r="AN2477" s="42">
        <f t="shared" si="707"/>
        <v>45715</v>
      </c>
      <c r="AO2477" s="43">
        <f t="shared" si="708"/>
        <v>5123.8900000000003</v>
      </c>
    </row>
    <row r="2478" spans="1:41" s="24" customFormat="1" ht="15.75" customHeight="1" x14ac:dyDescent="0.35">
      <c r="A2478" s="36" t="s">
        <v>27</v>
      </c>
      <c r="B2478" s="36">
        <v>202509</v>
      </c>
      <c r="C2478" s="24" t="s">
        <v>736</v>
      </c>
      <c r="D2478" s="24" t="s">
        <v>119</v>
      </c>
      <c r="E2478" s="62">
        <v>45901</v>
      </c>
      <c r="F2478" s="62">
        <v>46265</v>
      </c>
      <c r="G2478" s="37" t="s">
        <v>2621</v>
      </c>
      <c r="H2478" s="36">
        <v>752015</v>
      </c>
      <c r="I2478" s="63">
        <v>28522</v>
      </c>
      <c r="J2478" s="24" t="s">
        <v>5383</v>
      </c>
      <c r="K2478" s="63">
        <f t="shared" si="691"/>
        <v>45901</v>
      </c>
      <c r="L2478" s="55">
        <f t="shared" si="692"/>
        <v>0.04</v>
      </c>
      <c r="M2478" s="76">
        <v>0.22500000000000001</v>
      </c>
      <c r="N2478" s="62">
        <v>45901</v>
      </c>
      <c r="O2478" s="62">
        <v>46265</v>
      </c>
      <c r="P2478" s="63"/>
      <c r="Q2478" s="63"/>
      <c r="R2478" s="78">
        <v>47</v>
      </c>
      <c r="S2478" s="63" t="str">
        <f>VLOOKUP(R2478,SA!$B$3:$C$11,2,1)</f>
        <v>46-55</v>
      </c>
      <c r="T2478" s="38" t="s">
        <v>97</v>
      </c>
      <c r="U2478" s="24" t="s">
        <v>5744</v>
      </c>
      <c r="V2478" s="24">
        <v>300000</v>
      </c>
      <c r="W2478" s="39">
        <f t="shared" si="693"/>
        <v>0</v>
      </c>
      <c r="X2478" s="29">
        <f t="shared" si="694"/>
        <v>0</v>
      </c>
      <c r="Y2478" s="40">
        <f t="shared" si="695"/>
        <v>365</v>
      </c>
      <c r="Z2478" s="38">
        <f t="shared" si="696"/>
        <v>46081</v>
      </c>
      <c r="AA2478" s="41">
        <f t="shared" si="697"/>
        <v>181</v>
      </c>
      <c r="AB2478" s="24" t="s">
        <v>113</v>
      </c>
      <c r="AC2478" s="41">
        <f t="shared" si="698"/>
        <v>7373.4659999999994</v>
      </c>
      <c r="AD2478" s="41">
        <v>1</v>
      </c>
      <c r="AE2478" s="72">
        <f>INDEX(SA!$C$2:$G$11,MATCH(Details!S2478,SA!$C$2:$C$11,0),MATCH(Details!V2478,SA!$C$2:$G$2,0))*Y2478/(F2478-E2478+1)</f>
        <v>6248.7</v>
      </c>
      <c r="AF2478" s="41">
        <f t="shared" si="699"/>
        <v>0</v>
      </c>
      <c r="AG2478" s="41">
        <f t="shared" si="700"/>
        <v>0</v>
      </c>
      <c r="AH2478" s="41">
        <f t="shared" si="701"/>
        <v>1124.7659999999998</v>
      </c>
      <c r="AI2478" s="60">
        <f t="shared" si="702"/>
        <v>249.94800000000001</v>
      </c>
      <c r="AJ2478" s="60">
        <f t="shared" si="703"/>
        <v>1405.9575</v>
      </c>
      <c r="AK2478" s="60">
        <f t="shared" si="704"/>
        <v>3098.6704109589041</v>
      </c>
      <c r="AL2478" s="60">
        <f t="shared" si="705"/>
        <v>2277.5227520547946</v>
      </c>
      <c r="AM2478" s="41">
        <f t="shared" si="706"/>
        <v>2315.2717479452049</v>
      </c>
      <c r="AN2478" s="42">
        <f t="shared" si="707"/>
        <v>45715</v>
      </c>
      <c r="AO2478" s="43">
        <f t="shared" si="708"/>
        <v>6248.7</v>
      </c>
    </row>
    <row r="2479" spans="1:41" s="24" customFormat="1" ht="15.75" customHeight="1" x14ac:dyDescent="0.35">
      <c r="A2479" s="36" t="s">
        <v>27</v>
      </c>
      <c r="B2479" s="36">
        <v>202509</v>
      </c>
      <c r="C2479" s="24" t="s">
        <v>736</v>
      </c>
      <c r="D2479" s="24" t="s">
        <v>119</v>
      </c>
      <c r="E2479" s="62">
        <v>45901</v>
      </c>
      <c r="F2479" s="62">
        <v>46265</v>
      </c>
      <c r="G2479" s="37" t="s">
        <v>2622</v>
      </c>
      <c r="H2479" s="36">
        <v>752015</v>
      </c>
      <c r="I2479" s="63">
        <v>26299</v>
      </c>
      <c r="J2479" s="24" t="s">
        <v>5384</v>
      </c>
      <c r="K2479" s="63">
        <f t="shared" si="691"/>
        <v>45901</v>
      </c>
      <c r="L2479" s="55">
        <f t="shared" si="692"/>
        <v>0.04</v>
      </c>
      <c r="M2479" s="76">
        <v>0.22500000000000001</v>
      </c>
      <c r="N2479" s="62">
        <v>45901</v>
      </c>
      <c r="O2479" s="62">
        <v>46265</v>
      </c>
      <c r="P2479" s="63"/>
      <c r="Q2479" s="63"/>
      <c r="R2479" s="78">
        <v>53</v>
      </c>
      <c r="S2479" s="63" t="str">
        <f>VLOOKUP(R2479,SA!$B$3:$C$11,2,1)</f>
        <v>46-55</v>
      </c>
      <c r="T2479" s="38" t="s">
        <v>98</v>
      </c>
      <c r="U2479" s="24" t="s">
        <v>5747</v>
      </c>
      <c r="V2479" s="24">
        <v>300000</v>
      </c>
      <c r="W2479" s="39">
        <f t="shared" si="693"/>
        <v>0</v>
      </c>
      <c r="X2479" s="29">
        <f t="shared" si="694"/>
        <v>0</v>
      </c>
      <c r="Y2479" s="40">
        <f t="shared" si="695"/>
        <v>365</v>
      </c>
      <c r="Z2479" s="38">
        <f t="shared" si="696"/>
        <v>46081</v>
      </c>
      <c r="AA2479" s="41">
        <f t="shared" si="697"/>
        <v>181</v>
      </c>
      <c r="AB2479" s="24" t="s">
        <v>113</v>
      </c>
      <c r="AC2479" s="41">
        <f t="shared" si="698"/>
        <v>7373.4659999999994</v>
      </c>
      <c r="AD2479" s="41">
        <v>1</v>
      </c>
      <c r="AE2479" s="72">
        <f>INDEX(SA!$C$2:$G$11,MATCH(Details!S2479,SA!$C$2:$C$11,0),MATCH(Details!V2479,SA!$C$2:$G$2,0))*Y2479/(F2479-E2479+1)</f>
        <v>6248.7</v>
      </c>
      <c r="AF2479" s="41">
        <f t="shared" si="699"/>
        <v>0</v>
      </c>
      <c r="AG2479" s="41">
        <f t="shared" si="700"/>
        <v>0</v>
      </c>
      <c r="AH2479" s="41">
        <f t="shared" si="701"/>
        <v>1124.7659999999998</v>
      </c>
      <c r="AI2479" s="60">
        <f t="shared" si="702"/>
        <v>249.94800000000001</v>
      </c>
      <c r="AJ2479" s="60">
        <f t="shared" si="703"/>
        <v>1405.9575</v>
      </c>
      <c r="AK2479" s="60">
        <f t="shared" si="704"/>
        <v>3098.6704109589041</v>
      </c>
      <c r="AL2479" s="60">
        <f t="shared" si="705"/>
        <v>2277.5227520547946</v>
      </c>
      <c r="AM2479" s="41">
        <f t="shared" si="706"/>
        <v>2315.2717479452049</v>
      </c>
      <c r="AN2479" s="42">
        <f t="shared" si="707"/>
        <v>45715</v>
      </c>
      <c r="AO2479" s="43">
        <f t="shared" si="708"/>
        <v>6248.7</v>
      </c>
    </row>
    <row r="2480" spans="1:41" s="24" customFormat="1" ht="15.75" customHeight="1" x14ac:dyDescent="0.35">
      <c r="A2480" s="36" t="s">
        <v>27</v>
      </c>
      <c r="B2480" s="36">
        <v>202509</v>
      </c>
      <c r="C2480" s="24" t="s">
        <v>736</v>
      </c>
      <c r="D2480" s="24" t="s">
        <v>119</v>
      </c>
      <c r="E2480" s="62">
        <v>45901</v>
      </c>
      <c r="F2480" s="62">
        <v>46265</v>
      </c>
      <c r="G2480" s="37" t="s">
        <v>154</v>
      </c>
      <c r="H2480" s="36">
        <v>752015</v>
      </c>
      <c r="I2480" s="63">
        <v>36392</v>
      </c>
      <c r="J2480" s="24" t="s">
        <v>5385</v>
      </c>
      <c r="K2480" s="63">
        <f t="shared" si="691"/>
        <v>45901</v>
      </c>
      <c r="L2480" s="55">
        <f t="shared" si="692"/>
        <v>0.04</v>
      </c>
      <c r="M2480" s="76">
        <v>0.22500000000000001</v>
      </c>
      <c r="N2480" s="62">
        <v>45901</v>
      </c>
      <c r="O2480" s="62">
        <v>46265</v>
      </c>
      <c r="P2480" s="63"/>
      <c r="Q2480" s="63"/>
      <c r="R2480" s="78">
        <v>26</v>
      </c>
      <c r="S2480" s="63" t="str">
        <f>VLOOKUP(R2480,SA!$B$3:$C$11,2,1)</f>
        <v>26-35</v>
      </c>
      <c r="T2480" s="38" t="s">
        <v>97</v>
      </c>
      <c r="U2480" s="24" t="s">
        <v>56</v>
      </c>
      <c r="V2480" s="24">
        <v>300000</v>
      </c>
      <c r="W2480" s="39">
        <f t="shared" si="693"/>
        <v>300000</v>
      </c>
      <c r="X2480" s="29">
        <f t="shared" si="694"/>
        <v>1</v>
      </c>
      <c r="Y2480" s="40">
        <f t="shared" si="695"/>
        <v>365</v>
      </c>
      <c r="Z2480" s="38">
        <f t="shared" si="696"/>
        <v>46081</v>
      </c>
      <c r="AA2480" s="41">
        <f t="shared" si="697"/>
        <v>181</v>
      </c>
      <c r="AB2480" s="24" t="s">
        <v>113</v>
      </c>
      <c r="AC2480" s="41">
        <f t="shared" si="698"/>
        <v>4124.4657999999999</v>
      </c>
      <c r="AD2480" s="41">
        <v>1</v>
      </c>
      <c r="AE2480" s="72">
        <f>INDEX(SA!$C$2:$G$11,MATCH(Details!S2480,SA!$C$2:$C$11,0),MATCH(Details!V2480,SA!$C$2:$G$2,0))*Y2480/(F2480-E2480+1)</f>
        <v>3495.31</v>
      </c>
      <c r="AF2480" s="41">
        <f t="shared" si="699"/>
        <v>0</v>
      </c>
      <c r="AG2480" s="41">
        <f t="shared" si="700"/>
        <v>0</v>
      </c>
      <c r="AH2480" s="41">
        <f t="shared" si="701"/>
        <v>629.1558</v>
      </c>
      <c r="AI2480" s="60">
        <f t="shared" si="702"/>
        <v>139.8124</v>
      </c>
      <c r="AJ2480" s="60">
        <f t="shared" si="703"/>
        <v>786.44475</v>
      </c>
      <c r="AK2480" s="60">
        <f t="shared" si="704"/>
        <v>1733.2907123287671</v>
      </c>
      <c r="AL2480" s="60">
        <f t="shared" si="705"/>
        <v>1273.9686735616438</v>
      </c>
      <c r="AM2480" s="41">
        <f t="shared" si="706"/>
        <v>1295.0841764383563</v>
      </c>
      <c r="AN2480" s="42">
        <f t="shared" si="707"/>
        <v>45715</v>
      </c>
      <c r="AO2480" s="43">
        <f t="shared" si="708"/>
        <v>3495.31</v>
      </c>
    </row>
    <row r="2481" spans="1:41" s="24" customFormat="1" ht="15.75" customHeight="1" x14ac:dyDescent="0.35">
      <c r="A2481" s="36" t="s">
        <v>27</v>
      </c>
      <c r="B2481" s="36">
        <v>202509</v>
      </c>
      <c r="C2481" s="24" t="s">
        <v>736</v>
      </c>
      <c r="D2481" s="24" t="s">
        <v>119</v>
      </c>
      <c r="E2481" s="62">
        <v>45901</v>
      </c>
      <c r="F2481" s="62">
        <v>46265</v>
      </c>
      <c r="G2481" s="37" t="s">
        <v>2623</v>
      </c>
      <c r="H2481" s="36">
        <v>752015</v>
      </c>
      <c r="I2481" s="63">
        <v>36746</v>
      </c>
      <c r="J2481" s="24" t="s">
        <v>5386</v>
      </c>
      <c r="K2481" s="63">
        <f t="shared" si="691"/>
        <v>45901</v>
      </c>
      <c r="L2481" s="55">
        <f t="shared" si="692"/>
        <v>0.04</v>
      </c>
      <c r="M2481" s="76">
        <v>0.22500000000000001</v>
      </c>
      <c r="N2481" s="62">
        <v>45901</v>
      </c>
      <c r="O2481" s="62">
        <v>46265</v>
      </c>
      <c r="P2481" s="63"/>
      <c r="Q2481" s="63"/>
      <c r="R2481" s="78">
        <v>25</v>
      </c>
      <c r="S2481" s="63" t="str">
        <f>VLOOKUP(R2481,SA!$B$3:$C$11,2,1)</f>
        <v>0-25</v>
      </c>
      <c r="T2481" s="38" t="s">
        <v>98</v>
      </c>
      <c r="U2481" s="24" t="s">
        <v>5743</v>
      </c>
      <c r="V2481" s="24">
        <v>300000</v>
      </c>
      <c r="W2481" s="39">
        <f t="shared" si="693"/>
        <v>0</v>
      </c>
      <c r="X2481" s="29">
        <f t="shared" si="694"/>
        <v>0</v>
      </c>
      <c r="Y2481" s="40">
        <f t="shared" si="695"/>
        <v>365</v>
      </c>
      <c r="Z2481" s="38">
        <f t="shared" si="696"/>
        <v>46081</v>
      </c>
      <c r="AA2481" s="41">
        <f t="shared" si="697"/>
        <v>181</v>
      </c>
      <c r="AB2481" s="24" t="s">
        <v>113</v>
      </c>
      <c r="AC2481" s="41">
        <f t="shared" si="698"/>
        <v>3690.3792000000003</v>
      </c>
      <c r="AD2481" s="41">
        <v>1</v>
      </c>
      <c r="AE2481" s="72">
        <f>INDEX(SA!$C$2:$G$11,MATCH(Details!S2481,SA!$C$2:$C$11,0),MATCH(Details!V2481,SA!$C$2:$G$2,0))*Y2481/(F2481-E2481+1)</f>
        <v>3127.44</v>
      </c>
      <c r="AF2481" s="41">
        <f t="shared" si="699"/>
        <v>0</v>
      </c>
      <c r="AG2481" s="41">
        <f t="shared" si="700"/>
        <v>0</v>
      </c>
      <c r="AH2481" s="41">
        <f t="shared" si="701"/>
        <v>562.93920000000003</v>
      </c>
      <c r="AI2481" s="60">
        <f t="shared" si="702"/>
        <v>125.0976</v>
      </c>
      <c r="AJ2481" s="60">
        <f t="shared" si="703"/>
        <v>703.67399999999998</v>
      </c>
      <c r="AK2481" s="60">
        <f t="shared" si="704"/>
        <v>1550.8675068493151</v>
      </c>
      <c r="AL2481" s="60">
        <f t="shared" si="705"/>
        <v>1139.8876175342466</v>
      </c>
      <c r="AM2481" s="41">
        <f t="shared" si="706"/>
        <v>1158.7807824657534</v>
      </c>
      <c r="AN2481" s="42">
        <f t="shared" si="707"/>
        <v>45715</v>
      </c>
      <c r="AO2481" s="43">
        <f t="shared" si="708"/>
        <v>3127.44</v>
      </c>
    </row>
    <row r="2482" spans="1:41" s="24" customFormat="1" ht="15.75" customHeight="1" x14ac:dyDescent="0.35">
      <c r="A2482" s="36" t="s">
        <v>27</v>
      </c>
      <c r="B2482" s="36">
        <v>202509</v>
      </c>
      <c r="C2482" s="24" t="s">
        <v>736</v>
      </c>
      <c r="D2482" s="24" t="s">
        <v>119</v>
      </c>
      <c r="E2482" s="62">
        <v>45901</v>
      </c>
      <c r="F2482" s="62">
        <v>46265</v>
      </c>
      <c r="G2482" s="37" t="s">
        <v>2624</v>
      </c>
      <c r="H2482" s="36">
        <v>752017</v>
      </c>
      <c r="I2482" s="63">
        <v>44037</v>
      </c>
      <c r="J2482" s="24" t="s">
        <v>5387</v>
      </c>
      <c r="K2482" s="63">
        <f t="shared" si="691"/>
        <v>45901</v>
      </c>
      <c r="L2482" s="55">
        <f t="shared" si="692"/>
        <v>0.04</v>
      </c>
      <c r="M2482" s="76">
        <v>0.22500000000000001</v>
      </c>
      <c r="N2482" s="62">
        <v>45901</v>
      </c>
      <c r="O2482" s="62">
        <v>46265</v>
      </c>
      <c r="P2482" s="63"/>
      <c r="Q2482" s="63"/>
      <c r="R2482" s="78">
        <v>5</v>
      </c>
      <c r="S2482" s="63" t="str">
        <f>VLOOKUP(R2482,SA!$B$3:$C$11,2,1)</f>
        <v>0-25</v>
      </c>
      <c r="T2482" s="38" t="s">
        <v>97</v>
      </c>
      <c r="U2482" s="24" t="s">
        <v>5745</v>
      </c>
      <c r="V2482" s="24">
        <v>300000</v>
      </c>
      <c r="W2482" s="39">
        <f t="shared" si="693"/>
        <v>0</v>
      </c>
      <c r="X2482" s="29">
        <f t="shared" si="694"/>
        <v>0</v>
      </c>
      <c r="Y2482" s="40">
        <f t="shared" si="695"/>
        <v>365</v>
      </c>
      <c r="Z2482" s="38">
        <f t="shared" si="696"/>
        <v>46081</v>
      </c>
      <c r="AA2482" s="41">
        <f t="shared" si="697"/>
        <v>181</v>
      </c>
      <c r="AB2482" s="24" t="s">
        <v>113</v>
      </c>
      <c r="AC2482" s="41">
        <f t="shared" si="698"/>
        <v>3690.3792000000003</v>
      </c>
      <c r="AD2482" s="41">
        <v>1</v>
      </c>
      <c r="AE2482" s="72">
        <f>INDEX(SA!$C$2:$G$11,MATCH(Details!S2482,SA!$C$2:$C$11,0),MATCH(Details!V2482,SA!$C$2:$G$2,0))*Y2482/(F2482-E2482+1)</f>
        <v>3127.44</v>
      </c>
      <c r="AF2482" s="41">
        <f t="shared" si="699"/>
        <v>0</v>
      </c>
      <c r="AG2482" s="41">
        <f t="shared" si="700"/>
        <v>0</v>
      </c>
      <c r="AH2482" s="41">
        <f t="shared" si="701"/>
        <v>562.93920000000003</v>
      </c>
      <c r="AI2482" s="60">
        <f t="shared" si="702"/>
        <v>125.0976</v>
      </c>
      <c r="AJ2482" s="60">
        <f t="shared" si="703"/>
        <v>703.67399999999998</v>
      </c>
      <c r="AK2482" s="60">
        <f t="shared" si="704"/>
        <v>1550.8675068493151</v>
      </c>
      <c r="AL2482" s="60">
        <f t="shared" si="705"/>
        <v>1139.8876175342466</v>
      </c>
      <c r="AM2482" s="41">
        <f t="shared" si="706"/>
        <v>1158.7807824657534</v>
      </c>
      <c r="AN2482" s="42">
        <f t="shared" si="707"/>
        <v>45715</v>
      </c>
      <c r="AO2482" s="43">
        <f t="shared" si="708"/>
        <v>3127.44</v>
      </c>
    </row>
    <row r="2483" spans="1:41" s="24" customFormat="1" ht="15.75" customHeight="1" x14ac:dyDescent="0.35">
      <c r="A2483" s="36" t="s">
        <v>27</v>
      </c>
      <c r="B2483" s="36">
        <v>202509</v>
      </c>
      <c r="C2483" s="24" t="s">
        <v>736</v>
      </c>
      <c r="D2483" s="24" t="s">
        <v>119</v>
      </c>
      <c r="E2483" s="62">
        <v>45901</v>
      </c>
      <c r="F2483" s="62">
        <v>46265</v>
      </c>
      <c r="G2483" s="37" t="s">
        <v>2625</v>
      </c>
      <c r="H2483" s="36">
        <v>752017</v>
      </c>
      <c r="I2483" s="63">
        <v>22560</v>
      </c>
      <c r="J2483" s="24" t="s">
        <v>5388</v>
      </c>
      <c r="K2483" s="63">
        <f t="shared" si="691"/>
        <v>45901</v>
      </c>
      <c r="L2483" s="55">
        <f t="shared" si="692"/>
        <v>0.04</v>
      </c>
      <c r="M2483" s="76">
        <v>0.22500000000000001</v>
      </c>
      <c r="N2483" s="62">
        <v>45901</v>
      </c>
      <c r="O2483" s="62">
        <v>46265</v>
      </c>
      <c r="P2483" s="63"/>
      <c r="Q2483" s="63"/>
      <c r="R2483" s="78">
        <v>63</v>
      </c>
      <c r="S2483" s="63" t="str">
        <f>VLOOKUP(R2483,SA!$B$3:$C$11,2,1)</f>
        <v>56-65</v>
      </c>
      <c r="T2483" s="38" t="s">
        <v>98</v>
      </c>
      <c r="U2483" s="24" t="s">
        <v>5747</v>
      </c>
      <c r="V2483" s="24">
        <v>300000</v>
      </c>
      <c r="W2483" s="39">
        <f t="shared" si="693"/>
        <v>0</v>
      </c>
      <c r="X2483" s="29">
        <f t="shared" si="694"/>
        <v>0</v>
      </c>
      <c r="Y2483" s="40">
        <f t="shared" si="695"/>
        <v>365</v>
      </c>
      <c r="Z2483" s="38">
        <f t="shared" si="696"/>
        <v>46081</v>
      </c>
      <c r="AA2483" s="41">
        <f t="shared" si="697"/>
        <v>181</v>
      </c>
      <c r="AB2483" s="24" t="s">
        <v>113</v>
      </c>
      <c r="AC2483" s="41">
        <f t="shared" si="698"/>
        <v>10831.751</v>
      </c>
      <c r="AD2483" s="41">
        <v>1</v>
      </c>
      <c r="AE2483" s="72">
        <f>INDEX(SA!$C$2:$G$11,MATCH(Details!S2483,SA!$C$2:$C$11,0),MATCH(Details!V2483,SA!$C$2:$G$2,0))*Y2483/(F2483-E2483+1)</f>
        <v>9179.4500000000007</v>
      </c>
      <c r="AF2483" s="41">
        <f t="shared" si="699"/>
        <v>0</v>
      </c>
      <c r="AG2483" s="41">
        <f t="shared" si="700"/>
        <v>0</v>
      </c>
      <c r="AH2483" s="41">
        <f t="shared" si="701"/>
        <v>1652.3010000000002</v>
      </c>
      <c r="AI2483" s="60">
        <f t="shared" si="702"/>
        <v>367.17800000000005</v>
      </c>
      <c r="AJ2483" s="60">
        <f t="shared" si="703"/>
        <v>2065.3762500000003</v>
      </c>
      <c r="AK2483" s="60">
        <f t="shared" si="704"/>
        <v>4552.0012328767125</v>
      </c>
      <c r="AL2483" s="60">
        <f t="shared" si="705"/>
        <v>3345.7209061643835</v>
      </c>
      <c r="AM2483" s="41">
        <f t="shared" si="706"/>
        <v>3401.1748438356171</v>
      </c>
      <c r="AN2483" s="42">
        <f t="shared" si="707"/>
        <v>45715</v>
      </c>
      <c r="AO2483" s="43">
        <f t="shared" si="708"/>
        <v>9179.4500000000007</v>
      </c>
    </row>
    <row r="2484" spans="1:41" s="24" customFormat="1" ht="15.75" customHeight="1" x14ac:dyDescent="0.35">
      <c r="A2484" s="36" t="s">
        <v>27</v>
      </c>
      <c r="B2484" s="36">
        <v>202509</v>
      </c>
      <c r="C2484" s="24" t="s">
        <v>736</v>
      </c>
      <c r="D2484" s="24" t="s">
        <v>119</v>
      </c>
      <c r="E2484" s="62">
        <v>45901</v>
      </c>
      <c r="F2484" s="62">
        <v>46265</v>
      </c>
      <c r="G2484" s="37" t="s">
        <v>2626</v>
      </c>
      <c r="H2484" s="36">
        <v>752017</v>
      </c>
      <c r="I2484" s="63">
        <v>34178</v>
      </c>
      <c r="J2484" s="24" t="s">
        <v>5389</v>
      </c>
      <c r="K2484" s="63">
        <f t="shared" si="691"/>
        <v>45901</v>
      </c>
      <c r="L2484" s="55">
        <f t="shared" si="692"/>
        <v>0.04</v>
      </c>
      <c r="M2484" s="76">
        <v>0.22500000000000001</v>
      </c>
      <c r="N2484" s="62">
        <v>45901</v>
      </c>
      <c r="O2484" s="62">
        <v>46265</v>
      </c>
      <c r="P2484" s="63"/>
      <c r="Q2484" s="63"/>
      <c r="R2484" s="78">
        <v>32</v>
      </c>
      <c r="S2484" s="63" t="str">
        <f>VLOOKUP(R2484,SA!$B$3:$C$11,2,1)</f>
        <v>26-35</v>
      </c>
      <c r="T2484" s="38" t="s">
        <v>98</v>
      </c>
      <c r="U2484" s="24" t="s">
        <v>5743</v>
      </c>
      <c r="V2484" s="24">
        <v>300000</v>
      </c>
      <c r="W2484" s="39">
        <f t="shared" si="693"/>
        <v>0</v>
      </c>
      <c r="X2484" s="29">
        <f t="shared" si="694"/>
        <v>0</v>
      </c>
      <c r="Y2484" s="40">
        <f t="shared" si="695"/>
        <v>365</v>
      </c>
      <c r="Z2484" s="38">
        <f t="shared" si="696"/>
        <v>46081</v>
      </c>
      <c r="AA2484" s="41">
        <f t="shared" si="697"/>
        <v>181</v>
      </c>
      <c r="AB2484" s="24" t="s">
        <v>113</v>
      </c>
      <c r="AC2484" s="41">
        <f t="shared" si="698"/>
        <v>4124.4657999999999</v>
      </c>
      <c r="AD2484" s="41">
        <v>1</v>
      </c>
      <c r="AE2484" s="72">
        <f>INDEX(SA!$C$2:$G$11,MATCH(Details!S2484,SA!$C$2:$C$11,0),MATCH(Details!V2484,SA!$C$2:$G$2,0))*Y2484/(F2484-E2484+1)</f>
        <v>3495.31</v>
      </c>
      <c r="AF2484" s="41">
        <f t="shared" si="699"/>
        <v>0</v>
      </c>
      <c r="AG2484" s="41">
        <f t="shared" si="700"/>
        <v>0</v>
      </c>
      <c r="AH2484" s="41">
        <f t="shared" si="701"/>
        <v>629.1558</v>
      </c>
      <c r="AI2484" s="60">
        <f t="shared" si="702"/>
        <v>139.8124</v>
      </c>
      <c r="AJ2484" s="60">
        <f t="shared" si="703"/>
        <v>786.44475</v>
      </c>
      <c r="AK2484" s="60">
        <f t="shared" si="704"/>
        <v>1733.2907123287671</v>
      </c>
      <c r="AL2484" s="60">
        <f t="shared" si="705"/>
        <v>1273.9686735616438</v>
      </c>
      <c r="AM2484" s="41">
        <f t="shared" si="706"/>
        <v>1295.0841764383563</v>
      </c>
      <c r="AN2484" s="42">
        <f t="shared" si="707"/>
        <v>45715</v>
      </c>
      <c r="AO2484" s="43">
        <f t="shared" si="708"/>
        <v>3495.31</v>
      </c>
    </row>
    <row r="2485" spans="1:41" s="24" customFormat="1" ht="15.75" customHeight="1" x14ac:dyDescent="0.35">
      <c r="A2485" s="36" t="s">
        <v>27</v>
      </c>
      <c r="B2485" s="36">
        <v>202509</v>
      </c>
      <c r="C2485" s="24" t="s">
        <v>736</v>
      </c>
      <c r="D2485" s="24" t="s">
        <v>119</v>
      </c>
      <c r="E2485" s="62">
        <v>45901</v>
      </c>
      <c r="F2485" s="62">
        <v>46265</v>
      </c>
      <c r="G2485" s="37" t="s">
        <v>2627</v>
      </c>
      <c r="H2485" s="36">
        <v>752017</v>
      </c>
      <c r="I2485" s="63">
        <v>34628</v>
      </c>
      <c r="J2485" s="24" t="s">
        <v>5390</v>
      </c>
      <c r="K2485" s="63">
        <f t="shared" si="691"/>
        <v>45901</v>
      </c>
      <c r="L2485" s="55">
        <f t="shared" si="692"/>
        <v>0.04</v>
      </c>
      <c r="M2485" s="76">
        <v>0.22500000000000001</v>
      </c>
      <c r="N2485" s="62">
        <v>45901</v>
      </c>
      <c r="O2485" s="62">
        <v>46265</v>
      </c>
      <c r="P2485" s="63"/>
      <c r="Q2485" s="63"/>
      <c r="R2485" s="78">
        <v>30</v>
      </c>
      <c r="S2485" s="63" t="str">
        <f>VLOOKUP(R2485,SA!$B$3:$C$11,2,1)</f>
        <v>26-35</v>
      </c>
      <c r="T2485" s="38" t="s">
        <v>97</v>
      </c>
      <c r="U2485" s="24" t="s">
        <v>56</v>
      </c>
      <c r="V2485" s="24">
        <v>300000</v>
      </c>
      <c r="W2485" s="39">
        <f t="shared" si="693"/>
        <v>300000</v>
      </c>
      <c r="X2485" s="29">
        <f t="shared" si="694"/>
        <v>1</v>
      </c>
      <c r="Y2485" s="40">
        <f t="shared" si="695"/>
        <v>365</v>
      </c>
      <c r="Z2485" s="38">
        <f t="shared" si="696"/>
        <v>46081</v>
      </c>
      <c r="AA2485" s="41">
        <f t="shared" si="697"/>
        <v>181</v>
      </c>
      <c r="AB2485" s="24" t="s">
        <v>113</v>
      </c>
      <c r="AC2485" s="41">
        <f t="shared" si="698"/>
        <v>4124.4657999999999</v>
      </c>
      <c r="AD2485" s="41">
        <v>1</v>
      </c>
      <c r="AE2485" s="72">
        <f>INDEX(SA!$C$2:$G$11,MATCH(Details!S2485,SA!$C$2:$C$11,0),MATCH(Details!V2485,SA!$C$2:$G$2,0))*Y2485/(F2485-E2485+1)</f>
        <v>3495.31</v>
      </c>
      <c r="AF2485" s="41">
        <f t="shared" si="699"/>
        <v>0</v>
      </c>
      <c r="AG2485" s="41">
        <f t="shared" si="700"/>
        <v>0</v>
      </c>
      <c r="AH2485" s="41">
        <f t="shared" si="701"/>
        <v>629.1558</v>
      </c>
      <c r="AI2485" s="60">
        <f t="shared" si="702"/>
        <v>139.8124</v>
      </c>
      <c r="AJ2485" s="60">
        <f t="shared" si="703"/>
        <v>786.44475</v>
      </c>
      <c r="AK2485" s="60">
        <f t="shared" si="704"/>
        <v>1733.2907123287671</v>
      </c>
      <c r="AL2485" s="60">
        <f t="shared" si="705"/>
        <v>1273.9686735616438</v>
      </c>
      <c r="AM2485" s="41">
        <f t="shared" si="706"/>
        <v>1295.0841764383563</v>
      </c>
      <c r="AN2485" s="42">
        <f t="shared" si="707"/>
        <v>45715</v>
      </c>
      <c r="AO2485" s="43">
        <f t="shared" si="708"/>
        <v>3495.31</v>
      </c>
    </row>
    <row r="2486" spans="1:41" s="24" customFormat="1" ht="15.75" customHeight="1" x14ac:dyDescent="0.35">
      <c r="A2486" s="36" t="s">
        <v>27</v>
      </c>
      <c r="B2486" s="36">
        <v>202509</v>
      </c>
      <c r="C2486" s="24" t="s">
        <v>736</v>
      </c>
      <c r="D2486" s="24" t="s">
        <v>119</v>
      </c>
      <c r="E2486" s="62">
        <v>45901</v>
      </c>
      <c r="F2486" s="62">
        <v>46265</v>
      </c>
      <c r="G2486" s="37" t="s">
        <v>2628</v>
      </c>
      <c r="H2486" s="36">
        <v>752017</v>
      </c>
      <c r="I2486" s="63">
        <v>42947</v>
      </c>
      <c r="J2486" s="24" t="s">
        <v>5391</v>
      </c>
      <c r="K2486" s="63">
        <f t="shared" si="691"/>
        <v>45901</v>
      </c>
      <c r="L2486" s="55">
        <f t="shared" si="692"/>
        <v>0.04</v>
      </c>
      <c r="M2486" s="76">
        <v>0.22500000000000001</v>
      </c>
      <c r="N2486" s="62">
        <v>45901</v>
      </c>
      <c r="O2486" s="62">
        <v>46265</v>
      </c>
      <c r="P2486" s="63"/>
      <c r="Q2486" s="63"/>
      <c r="R2486" s="78">
        <v>8</v>
      </c>
      <c r="S2486" s="63" t="str">
        <f>VLOOKUP(R2486,SA!$B$3:$C$11,2,1)</f>
        <v>0-25</v>
      </c>
      <c r="T2486" s="38" t="s">
        <v>98</v>
      </c>
      <c r="U2486" s="24" t="s">
        <v>5746</v>
      </c>
      <c r="V2486" s="24">
        <v>300000</v>
      </c>
      <c r="W2486" s="39">
        <f t="shared" si="693"/>
        <v>0</v>
      </c>
      <c r="X2486" s="29">
        <f t="shared" si="694"/>
        <v>0</v>
      </c>
      <c r="Y2486" s="40">
        <f t="shared" si="695"/>
        <v>365</v>
      </c>
      <c r="Z2486" s="38">
        <f t="shared" si="696"/>
        <v>46081</v>
      </c>
      <c r="AA2486" s="41">
        <f t="shared" si="697"/>
        <v>181</v>
      </c>
      <c r="AB2486" s="24" t="s">
        <v>113</v>
      </c>
      <c r="AC2486" s="41">
        <f t="shared" si="698"/>
        <v>3690.3792000000003</v>
      </c>
      <c r="AD2486" s="41">
        <v>1</v>
      </c>
      <c r="AE2486" s="72">
        <f>INDEX(SA!$C$2:$G$11,MATCH(Details!S2486,SA!$C$2:$C$11,0),MATCH(Details!V2486,SA!$C$2:$G$2,0))*Y2486/(F2486-E2486+1)</f>
        <v>3127.44</v>
      </c>
      <c r="AF2486" s="41">
        <f t="shared" si="699"/>
        <v>0</v>
      </c>
      <c r="AG2486" s="41">
        <f t="shared" si="700"/>
        <v>0</v>
      </c>
      <c r="AH2486" s="41">
        <f t="shared" si="701"/>
        <v>562.93920000000003</v>
      </c>
      <c r="AI2486" s="60">
        <f t="shared" si="702"/>
        <v>125.0976</v>
      </c>
      <c r="AJ2486" s="60">
        <f t="shared" si="703"/>
        <v>703.67399999999998</v>
      </c>
      <c r="AK2486" s="60">
        <f t="shared" si="704"/>
        <v>1550.8675068493151</v>
      </c>
      <c r="AL2486" s="60">
        <f t="shared" si="705"/>
        <v>1139.8876175342466</v>
      </c>
      <c r="AM2486" s="41">
        <f t="shared" si="706"/>
        <v>1158.7807824657534</v>
      </c>
      <c r="AN2486" s="42">
        <f t="shared" si="707"/>
        <v>45715</v>
      </c>
      <c r="AO2486" s="43">
        <f t="shared" si="708"/>
        <v>3127.44</v>
      </c>
    </row>
    <row r="2487" spans="1:41" s="24" customFormat="1" ht="15.75" customHeight="1" x14ac:dyDescent="0.35">
      <c r="A2487" s="36" t="s">
        <v>27</v>
      </c>
      <c r="B2487" s="36">
        <v>202509</v>
      </c>
      <c r="C2487" s="24" t="s">
        <v>736</v>
      </c>
      <c r="D2487" s="24" t="s">
        <v>119</v>
      </c>
      <c r="E2487" s="62">
        <v>45901</v>
      </c>
      <c r="F2487" s="62">
        <v>46265</v>
      </c>
      <c r="G2487" s="37" t="s">
        <v>2629</v>
      </c>
      <c r="H2487" s="36">
        <v>752018</v>
      </c>
      <c r="I2487" s="63">
        <v>45154</v>
      </c>
      <c r="J2487" s="24" t="s">
        <v>5392</v>
      </c>
      <c r="K2487" s="63">
        <f t="shared" si="691"/>
        <v>45901</v>
      </c>
      <c r="L2487" s="55">
        <f t="shared" si="692"/>
        <v>0.04</v>
      </c>
      <c r="M2487" s="76">
        <v>0.22500000000000001</v>
      </c>
      <c r="N2487" s="62">
        <v>45901</v>
      </c>
      <c r="O2487" s="62">
        <v>46265</v>
      </c>
      <c r="P2487" s="63"/>
      <c r="Q2487" s="63"/>
      <c r="R2487" s="78">
        <v>2</v>
      </c>
      <c r="S2487" s="63" t="str">
        <f>VLOOKUP(R2487,SA!$B$3:$C$11,2,1)</f>
        <v>0-25</v>
      </c>
      <c r="T2487" s="38" t="s">
        <v>98</v>
      </c>
      <c r="U2487" s="24" t="s">
        <v>5746</v>
      </c>
      <c r="V2487" s="24">
        <v>300000</v>
      </c>
      <c r="W2487" s="39">
        <f t="shared" si="693"/>
        <v>0</v>
      </c>
      <c r="X2487" s="29">
        <f t="shared" si="694"/>
        <v>0</v>
      </c>
      <c r="Y2487" s="40">
        <f t="shared" si="695"/>
        <v>365</v>
      </c>
      <c r="Z2487" s="38">
        <f t="shared" si="696"/>
        <v>46081</v>
      </c>
      <c r="AA2487" s="41">
        <f t="shared" si="697"/>
        <v>181</v>
      </c>
      <c r="AB2487" s="24" t="s">
        <v>113</v>
      </c>
      <c r="AC2487" s="41">
        <f t="shared" si="698"/>
        <v>3690.3792000000003</v>
      </c>
      <c r="AD2487" s="41">
        <v>1</v>
      </c>
      <c r="AE2487" s="72">
        <f>INDEX(SA!$C$2:$G$11,MATCH(Details!S2487,SA!$C$2:$C$11,0),MATCH(Details!V2487,SA!$C$2:$G$2,0))*Y2487/(F2487-E2487+1)</f>
        <v>3127.44</v>
      </c>
      <c r="AF2487" s="41">
        <f t="shared" si="699"/>
        <v>0</v>
      </c>
      <c r="AG2487" s="41">
        <f t="shared" si="700"/>
        <v>0</v>
      </c>
      <c r="AH2487" s="41">
        <f t="shared" si="701"/>
        <v>562.93920000000003</v>
      </c>
      <c r="AI2487" s="60">
        <f t="shared" si="702"/>
        <v>125.0976</v>
      </c>
      <c r="AJ2487" s="60">
        <f t="shared" si="703"/>
        <v>703.67399999999998</v>
      </c>
      <c r="AK2487" s="60">
        <f t="shared" si="704"/>
        <v>1550.8675068493151</v>
      </c>
      <c r="AL2487" s="60">
        <f t="shared" si="705"/>
        <v>1139.8876175342466</v>
      </c>
      <c r="AM2487" s="41">
        <f t="shared" si="706"/>
        <v>1158.7807824657534</v>
      </c>
      <c r="AN2487" s="42">
        <f t="shared" si="707"/>
        <v>45715</v>
      </c>
      <c r="AO2487" s="43">
        <f t="shared" si="708"/>
        <v>3127.44</v>
      </c>
    </row>
    <row r="2488" spans="1:41" s="24" customFormat="1" ht="15.75" customHeight="1" x14ac:dyDescent="0.35">
      <c r="A2488" s="36" t="s">
        <v>27</v>
      </c>
      <c r="B2488" s="36">
        <v>202509</v>
      </c>
      <c r="C2488" s="24" t="s">
        <v>736</v>
      </c>
      <c r="D2488" s="24" t="s">
        <v>119</v>
      </c>
      <c r="E2488" s="62">
        <v>45901</v>
      </c>
      <c r="F2488" s="62">
        <v>46265</v>
      </c>
      <c r="G2488" s="37" t="s">
        <v>2630</v>
      </c>
      <c r="H2488" s="36">
        <v>752018</v>
      </c>
      <c r="I2488" s="63">
        <v>22282</v>
      </c>
      <c r="J2488" s="24" t="s">
        <v>5393</v>
      </c>
      <c r="K2488" s="63">
        <f t="shared" si="691"/>
        <v>45901</v>
      </c>
      <c r="L2488" s="55">
        <f t="shared" si="692"/>
        <v>0.04</v>
      </c>
      <c r="M2488" s="76">
        <v>0.22500000000000001</v>
      </c>
      <c r="N2488" s="62">
        <v>45901</v>
      </c>
      <c r="O2488" s="62">
        <v>46265</v>
      </c>
      <c r="P2488" s="63"/>
      <c r="Q2488" s="63"/>
      <c r="R2488" s="78">
        <v>64</v>
      </c>
      <c r="S2488" s="63" t="str">
        <f>VLOOKUP(R2488,SA!$B$3:$C$11,2,1)</f>
        <v>56-65</v>
      </c>
      <c r="T2488" s="38" t="s">
        <v>97</v>
      </c>
      <c r="U2488" s="24" t="s">
        <v>5744</v>
      </c>
      <c r="V2488" s="24">
        <v>300000</v>
      </c>
      <c r="W2488" s="39">
        <f t="shared" si="693"/>
        <v>0</v>
      </c>
      <c r="X2488" s="29">
        <f t="shared" si="694"/>
        <v>0</v>
      </c>
      <c r="Y2488" s="40">
        <f t="shared" si="695"/>
        <v>365</v>
      </c>
      <c r="Z2488" s="38">
        <f t="shared" si="696"/>
        <v>46081</v>
      </c>
      <c r="AA2488" s="41">
        <f t="shared" si="697"/>
        <v>181</v>
      </c>
      <c r="AB2488" s="24" t="s">
        <v>113</v>
      </c>
      <c r="AC2488" s="41">
        <f t="shared" si="698"/>
        <v>10831.751</v>
      </c>
      <c r="AD2488" s="41">
        <v>1</v>
      </c>
      <c r="AE2488" s="72">
        <f>INDEX(SA!$C$2:$G$11,MATCH(Details!S2488,SA!$C$2:$C$11,0),MATCH(Details!V2488,SA!$C$2:$G$2,0))*Y2488/(F2488-E2488+1)</f>
        <v>9179.4500000000007</v>
      </c>
      <c r="AF2488" s="41">
        <f t="shared" si="699"/>
        <v>0</v>
      </c>
      <c r="AG2488" s="41">
        <f t="shared" si="700"/>
        <v>0</v>
      </c>
      <c r="AH2488" s="41">
        <f t="shared" si="701"/>
        <v>1652.3010000000002</v>
      </c>
      <c r="AI2488" s="60">
        <f t="shared" si="702"/>
        <v>367.17800000000005</v>
      </c>
      <c r="AJ2488" s="60">
        <f t="shared" si="703"/>
        <v>2065.3762500000003</v>
      </c>
      <c r="AK2488" s="60">
        <f t="shared" si="704"/>
        <v>4552.0012328767125</v>
      </c>
      <c r="AL2488" s="60">
        <f t="shared" si="705"/>
        <v>3345.7209061643835</v>
      </c>
      <c r="AM2488" s="41">
        <f t="shared" si="706"/>
        <v>3401.1748438356171</v>
      </c>
      <c r="AN2488" s="42">
        <f t="shared" si="707"/>
        <v>45715</v>
      </c>
      <c r="AO2488" s="43">
        <f t="shared" si="708"/>
        <v>9179.4500000000007</v>
      </c>
    </row>
    <row r="2489" spans="1:41" s="24" customFormat="1" ht="15.75" customHeight="1" x14ac:dyDescent="0.35">
      <c r="A2489" s="36" t="s">
        <v>27</v>
      </c>
      <c r="B2489" s="36">
        <v>202509</v>
      </c>
      <c r="C2489" s="24" t="s">
        <v>736</v>
      </c>
      <c r="D2489" s="24" t="s">
        <v>119</v>
      </c>
      <c r="E2489" s="62">
        <v>45901</v>
      </c>
      <c r="F2489" s="62">
        <v>46265</v>
      </c>
      <c r="G2489" s="37" t="s">
        <v>352</v>
      </c>
      <c r="H2489" s="36">
        <v>752018</v>
      </c>
      <c r="I2489" s="63">
        <v>34311</v>
      </c>
      <c r="J2489" s="24" t="s">
        <v>5394</v>
      </c>
      <c r="K2489" s="63">
        <f t="shared" si="691"/>
        <v>45901</v>
      </c>
      <c r="L2489" s="55">
        <f t="shared" si="692"/>
        <v>0.04</v>
      </c>
      <c r="M2489" s="76">
        <v>0.22500000000000001</v>
      </c>
      <c r="N2489" s="62">
        <v>45901</v>
      </c>
      <c r="O2489" s="62">
        <v>46265</v>
      </c>
      <c r="P2489" s="63"/>
      <c r="Q2489" s="63"/>
      <c r="R2489" s="78">
        <v>31</v>
      </c>
      <c r="S2489" s="63" t="str">
        <f>VLOOKUP(R2489,SA!$B$3:$C$11,2,1)</f>
        <v>26-35</v>
      </c>
      <c r="T2489" s="38" t="s">
        <v>97</v>
      </c>
      <c r="U2489" s="24" t="s">
        <v>56</v>
      </c>
      <c r="V2489" s="24">
        <v>300000</v>
      </c>
      <c r="W2489" s="39">
        <f t="shared" si="693"/>
        <v>300000</v>
      </c>
      <c r="X2489" s="29">
        <f t="shared" si="694"/>
        <v>1</v>
      </c>
      <c r="Y2489" s="40">
        <f t="shared" si="695"/>
        <v>365</v>
      </c>
      <c r="Z2489" s="38">
        <f t="shared" si="696"/>
        <v>46081</v>
      </c>
      <c r="AA2489" s="41">
        <f t="shared" si="697"/>
        <v>181</v>
      </c>
      <c r="AB2489" s="24" t="s">
        <v>113</v>
      </c>
      <c r="AC2489" s="41">
        <f t="shared" si="698"/>
        <v>4124.4657999999999</v>
      </c>
      <c r="AD2489" s="41">
        <v>1</v>
      </c>
      <c r="AE2489" s="72">
        <f>INDEX(SA!$C$2:$G$11,MATCH(Details!S2489,SA!$C$2:$C$11,0),MATCH(Details!V2489,SA!$C$2:$G$2,0))*Y2489/(F2489-E2489+1)</f>
        <v>3495.31</v>
      </c>
      <c r="AF2489" s="41">
        <f t="shared" si="699"/>
        <v>0</v>
      </c>
      <c r="AG2489" s="41">
        <f t="shared" si="700"/>
        <v>0</v>
      </c>
      <c r="AH2489" s="41">
        <f t="shared" si="701"/>
        <v>629.1558</v>
      </c>
      <c r="AI2489" s="60">
        <f t="shared" si="702"/>
        <v>139.8124</v>
      </c>
      <c r="AJ2489" s="60">
        <f t="shared" si="703"/>
        <v>786.44475</v>
      </c>
      <c r="AK2489" s="60">
        <f t="shared" si="704"/>
        <v>1733.2907123287671</v>
      </c>
      <c r="AL2489" s="60">
        <f t="shared" si="705"/>
        <v>1273.9686735616438</v>
      </c>
      <c r="AM2489" s="41">
        <f t="shared" si="706"/>
        <v>1295.0841764383563</v>
      </c>
      <c r="AN2489" s="42">
        <f t="shared" si="707"/>
        <v>45715</v>
      </c>
      <c r="AO2489" s="43">
        <f t="shared" si="708"/>
        <v>3495.31</v>
      </c>
    </row>
    <row r="2490" spans="1:41" s="24" customFormat="1" ht="15.75" customHeight="1" x14ac:dyDescent="0.35">
      <c r="A2490" s="36" t="s">
        <v>27</v>
      </c>
      <c r="B2490" s="36">
        <v>202509</v>
      </c>
      <c r="C2490" s="24" t="s">
        <v>736</v>
      </c>
      <c r="D2490" s="24" t="s">
        <v>119</v>
      </c>
      <c r="E2490" s="62">
        <v>45901</v>
      </c>
      <c r="F2490" s="62">
        <v>46265</v>
      </c>
      <c r="G2490" s="37" t="s">
        <v>2631</v>
      </c>
      <c r="H2490" s="36">
        <v>752018</v>
      </c>
      <c r="I2490" s="63">
        <v>25051</v>
      </c>
      <c r="J2490" s="24" t="s">
        <v>5395</v>
      </c>
      <c r="K2490" s="63">
        <f t="shared" si="691"/>
        <v>45901</v>
      </c>
      <c r="L2490" s="55">
        <f t="shared" si="692"/>
        <v>0.04</v>
      </c>
      <c r="M2490" s="76">
        <v>0.22500000000000001</v>
      </c>
      <c r="N2490" s="62">
        <v>45901</v>
      </c>
      <c r="O2490" s="62">
        <v>46265</v>
      </c>
      <c r="P2490" s="63"/>
      <c r="Q2490" s="63"/>
      <c r="R2490" s="78">
        <v>57</v>
      </c>
      <c r="S2490" s="63" t="str">
        <f>VLOOKUP(R2490,SA!$B$3:$C$11,2,1)</f>
        <v>56-65</v>
      </c>
      <c r="T2490" s="38" t="s">
        <v>98</v>
      </c>
      <c r="U2490" s="24" t="s">
        <v>5747</v>
      </c>
      <c r="V2490" s="24">
        <v>300000</v>
      </c>
      <c r="W2490" s="39">
        <f t="shared" si="693"/>
        <v>0</v>
      </c>
      <c r="X2490" s="29">
        <f t="shared" si="694"/>
        <v>0</v>
      </c>
      <c r="Y2490" s="40">
        <f t="shared" si="695"/>
        <v>365</v>
      </c>
      <c r="Z2490" s="38">
        <f t="shared" si="696"/>
        <v>46081</v>
      </c>
      <c r="AA2490" s="41">
        <f t="shared" si="697"/>
        <v>181</v>
      </c>
      <c r="AB2490" s="24" t="s">
        <v>113</v>
      </c>
      <c r="AC2490" s="41">
        <f t="shared" si="698"/>
        <v>10831.751</v>
      </c>
      <c r="AD2490" s="41">
        <v>1</v>
      </c>
      <c r="AE2490" s="72">
        <f>INDEX(SA!$C$2:$G$11,MATCH(Details!S2490,SA!$C$2:$C$11,0),MATCH(Details!V2490,SA!$C$2:$G$2,0))*Y2490/(F2490-E2490+1)</f>
        <v>9179.4500000000007</v>
      </c>
      <c r="AF2490" s="41">
        <f t="shared" si="699"/>
        <v>0</v>
      </c>
      <c r="AG2490" s="41">
        <f t="shared" si="700"/>
        <v>0</v>
      </c>
      <c r="AH2490" s="41">
        <f t="shared" si="701"/>
        <v>1652.3010000000002</v>
      </c>
      <c r="AI2490" s="60">
        <f t="shared" si="702"/>
        <v>367.17800000000005</v>
      </c>
      <c r="AJ2490" s="60">
        <f t="shared" si="703"/>
        <v>2065.3762500000003</v>
      </c>
      <c r="AK2490" s="60">
        <f t="shared" si="704"/>
        <v>4552.0012328767125</v>
      </c>
      <c r="AL2490" s="60">
        <f t="shared" si="705"/>
        <v>3345.7209061643835</v>
      </c>
      <c r="AM2490" s="41">
        <f t="shared" si="706"/>
        <v>3401.1748438356171</v>
      </c>
      <c r="AN2490" s="42">
        <f t="shared" si="707"/>
        <v>45715</v>
      </c>
      <c r="AO2490" s="43">
        <f t="shared" si="708"/>
        <v>9179.4500000000007</v>
      </c>
    </row>
    <row r="2491" spans="1:41" s="24" customFormat="1" ht="15.75" customHeight="1" x14ac:dyDescent="0.35">
      <c r="A2491" s="36" t="s">
        <v>27</v>
      </c>
      <c r="B2491" s="36">
        <v>202509</v>
      </c>
      <c r="C2491" s="24" t="s">
        <v>736</v>
      </c>
      <c r="D2491" s="24" t="s">
        <v>119</v>
      </c>
      <c r="E2491" s="62">
        <v>45901</v>
      </c>
      <c r="F2491" s="62">
        <v>46265</v>
      </c>
      <c r="G2491" s="37" t="s">
        <v>2632</v>
      </c>
      <c r="H2491" s="36">
        <v>752018</v>
      </c>
      <c r="I2491" s="63">
        <v>35933</v>
      </c>
      <c r="J2491" s="24" t="s">
        <v>5396</v>
      </c>
      <c r="K2491" s="63">
        <f t="shared" si="691"/>
        <v>45901</v>
      </c>
      <c r="L2491" s="55">
        <f t="shared" si="692"/>
        <v>0.04</v>
      </c>
      <c r="M2491" s="76">
        <v>0.22500000000000001</v>
      </c>
      <c r="N2491" s="62">
        <v>45901</v>
      </c>
      <c r="O2491" s="62">
        <v>46265</v>
      </c>
      <c r="P2491" s="63"/>
      <c r="Q2491" s="63"/>
      <c r="R2491" s="78">
        <v>27</v>
      </c>
      <c r="S2491" s="63" t="str">
        <f>VLOOKUP(R2491,SA!$B$3:$C$11,2,1)</f>
        <v>26-35</v>
      </c>
      <c r="T2491" s="38" t="s">
        <v>98</v>
      </c>
      <c r="U2491" s="24" t="s">
        <v>5743</v>
      </c>
      <c r="V2491" s="24">
        <v>300000</v>
      </c>
      <c r="W2491" s="39">
        <f t="shared" si="693"/>
        <v>0</v>
      </c>
      <c r="X2491" s="29">
        <f t="shared" si="694"/>
        <v>0</v>
      </c>
      <c r="Y2491" s="40">
        <f t="shared" si="695"/>
        <v>365</v>
      </c>
      <c r="Z2491" s="38">
        <f t="shared" si="696"/>
        <v>46081</v>
      </c>
      <c r="AA2491" s="41">
        <f t="shared" si="697"/>
        <v>181</v>
      </c>
      <c r="AB2491" s="24" t="s">
        <v>113</v>
      </c>
      <c r="AC2491" s="41">
        <f t="shared" si="698"/>
        <v>4124.4657999999999</v>
      </c>
      <c r="AD2491" s="41">
        <v>1</v>
      </c>
      <c r="AE2491" s="72">
        <f>INDEX(SA!$C$2:$G$11,MATCH(Details!S2491,SA!$C$2:$C$11,0),MATCH(Details!V2491,SA!$C$2:$G$2,0))*Y2491/(F2491-E2491+1)</f>
        <v>3495.31</v>
      </c>
      <c r="AF2491" s="41">
        <f t="shared" si="699"/>
        <v>0</v>
      </c>
      <c r="AG2491" s="41">
        <f t="shared" si="700"/>
        <v>0</v>
      </c>
      <c r="AH2491" s="41">
        <f t="shared" si="701"/>
        <v>629.1558</v>
      </c>
      <c r="AI2491" s="60">
        <f t="shared" si="702"/>
        <v>139.8124</v>
      </c>
      <c r="AJ2491" s="60">
        <f t="shared" si="703"/>
        <v>786.44475</v>
      </c>
      <c r="AK2491" s="60">
        <f t="shared" si="704"/>
        <v>1733.2907123287671</v>
      </c>
      <c r="AL2491" s="60">
        <f t="shared" si="705"/>
        <v>1273.9686735616438</v>
      </c>
      <c r="AM2491" s="41">
        <f t="shared" si="706"/>
        <v>1295.0841764383563</v>
      </c>
      <c r="AN2491" s="42">
        <f t="shared" si="707"/>
        <v>45715</v>
      </c>
      <c r="AO2491" s="43">
        <f t="shared" si="708"/>
        <v>3495.31</v>
      </c>
    </row>
    <row r="2492" spans="1:41" s="24" customFormat="1" ht="15.75" customHeight="1" x14ac:dyDescent="0.35">
      <c r="A2492" s="36" t="s">
        <v>27</v>
      </c>
      <c r="B2492" s="36">
        <v>202509</v>
      </c>
      <c r="C2492" s="24" t="s">
        <v>736</v>
      </c>
      <c r="D2492" s="24" t="s">
        <v>119</v>
      </c>
      <c r="E2492" s="62">
        <v>45901</v>
      </c>
      <c r="F2492" s="62">
        <v>46265</v>
      </c>
      <c r="G2492" s="37" t="s">
        <v>2633</v>
      </c>
      <c r="H2492" s="36">
        <v>752019</v>
      </c>
      <c r="I2492" s="63">
        <v>23743</v>
      </c>
      <c r="J2492" s="24" t="s">
        <v>5397</v>
      </c>
      <c r="K2492" s="63">
        <f t="shared" si="691"/>
        <v>45901</v>
      </c>
      <c r="L2492" s="55">
        <f t="shared" si="692"/>
        <v>0.04</v>
      </c>
      <c r="M2492" s="76">
        <v>0.22500000000000001</v>
      </c>
      <c r="N2492" s="62">
        <v>45901</v>
      </c>
      <c r="O2492" s="62">
        <v>46265</v>
      </c>
      <c r="P2492" s="63"/>
      <c r="Q2492" s="63"/>
      <c r="R2492" s="78">
        <v>60</v>
      </c>
      <c r="S2492" s="63" t="str">
        <f>VLOOKUP(R2492,SA!$B$3:$C$11,2,1)</f>
        <v>56-65</v>
      </c>
      <c r="T2492" s="38" t="s">
        <v>98</v>
      </c>
      <c r="U2492" s="24" t="s">
        <v>5747</v>
      </c>
      <c r="V2492" s="24">
        <v>300000</v>
      </c>
      <c r="W2492" s="39">
        <f t="shared" si="693"/>
        <v>0</v>
      </c>
      <c r="X2492" s="29">
        <f t="shared" si="694"/>
        <v>0</v>
      </c>
      <c r="Y2492" s="40">
        <f t="shared" si="695"/>
        <v>365</v>
      </c>
      <c r="Z2492" s="38">
        <f t="shared" si="696"/>
        <v>46081</v>
      </c>
      <c r="AA2492" s="41">
        <f t="shared" si="697"/>
        <v>181</v>
      </c>
      <c r="AB2492" s="24" t="s">
        <v>113</v>
      </c>
      <c r="AC2492" s="41">
        <f t="shared" si="698"/>
        <v>10831.751</v>
      </c>
      <c r="AD2492" s="41">
        <v>1</v>
      </c>
      <c r="AE2492" s="72">
        <f>INDEX(SA!$C$2:$G$11,MATCH(Details!S2492,SA!$C$2:$C$11,0),MATCH(Details!V2492,SA!$C$2:$G$2,0))*Y2492/(F2492-E2492+1)</f>
        <v>9179.4500000000007</v>
      </c>
      <c r="AF2492" s="41">
        <f t="shared" si="699"/>
        <v>0</v>
      </c>
      <c r="AG2492" s="41">
        <f t="shared" si="700"/>
        <v>0</v>
      </c>
      <c r="AH2492" s="41">
        <f t="shared" si="701"/>
        <v>1652.3010000000002</v>
      </c>
      <c r="AI2492" s="60">
        <f t="shared" si="702"/>
        <v>367.17800000000005</v>
      </c>
      <c r="AJ2492" s="60">
        <f t="shared" si="703"/>
        <v>2065.3762500000003</v>
      </c>
      <c r="AK2492" s="60">
        <f t="shared" si="704"/>
        <v>4552.0012328767125</v>
      </c>
      <c r="AL2492" s="60">
        <f t="shared" si="705"/>
        <v>3345.7209061643835</v>
      </c>
      <c r="AM2492" s="41">
        <f t="shared" si="706"/>
        <v>3401.1748438356171</v>
      </c>
      <c r="AN2492" s="42">
        <f t="shared" si="707"/>
        <v>45715</v>
      </c>
      <c r="AO2492" s="43">
        <f t="shared" si="708"/>
        <v>9179.4500000000007</v>
      </c>
    </row>
    <row r="2493" spans="1:41" s="24" customFormat="1" ht="15.75" customHeight="1" x14ac:dyDescent="0.35">
      <c r="A2493" s="36" t="s">
        <v>27</v>
      </c>
      <c r="B2493" s="36">
        <v>202509</v>
      </c>
      <c r="C2493" s="24" t="s">
        <v>736</v>
      </c>
      <c r="D2493" s="24" t="s">
        <v>119</v>
      </c>
      <c r="E2493" s="62">
        <v>45901</v>
      </c>
      <c r="F2493" s="62">
        <v>46265</v>
      </c>
      <c r="G2493" s="37" t="s">
        <v>2634</v>
      </c>
      <c r="H2493" s="36">
        <v>752019</v>
      </c>
      <c r="I2493" s="63">
        <v>23012</v>
      </c>
      <c r="J2493" s="24" t="s">
        <v>5398</v>
      </c>
      <c r="K2493" s="63">
        <f t="shared" si="691"/>
        <v>45901</v>
      </c>
      <c r="L2493" s="55">
        <f t="shared" si="692"/>
        <v>0.04</v>
      </c>
      <c r="M2493" s="76">
        <v>0.22500000000000001</v>
      </c>
      <c r="N2493" s="62">
        <v>45901</v>
      </c>
      <c r="O2493" s="62">
        <v>46265</v>
      </c>
      <c r="P2493" s="63"/>
      <c r="Q2493" s="63"/>
      <c r="R2493" s="78">
        <v>62</v>
      </c>
      <c r="S2493" s="63" t="str">
        <f>VLOOKUP(R2493,SA!$B$3:$C$11,2,1)</f>
        <v>56-65</v>
      </c>
      <c r="T2493" s="38" t="s">
        <v>97</v>
      </c>
      <c r="U2493" s="24" t="s">
        <v>5744</v>
      </c>
      <c r="V2493" s="24">
        <v>300000</v>
      </c>
      <c r="W2493" s="39">
        <f t="shared" si="693"/>
        <v>0</v>
      </c>
      <c r="X2493" s="29">
        <f t="shared" si="694"/>
        <v>0</v>
      </c>
      <c r="Y2493" s="40">
        <f t="shared" si="695"/>
        <v>365</v>
      </c>
      <c r="Z2493" s="38">
        <f t="shared" si="696"/>
        <v>46081</v>
      </c>
      <c r="AA2493" s="41">
        <f t="shared" si="697"/>
        <v>181</v>
      </c>
      <c r="AB2493" s="24" t="s">
        <v>113</v>
      </c>
      <c r="AC2493" s="41">
        <f t="shared" si="698"/>
        <v>10831.751</v>
      </c>
      <c r="AD2493" s="41">
        <v>1</v>
      </c>
      <c r="AE2493" s="72">
        <f>INDEX(SA!$C$2:$G$11,MATCH(Details!S2493,SA!$C$2:$C$11,0),MATCH(Details!V2493,SA!$C$2:$G$2,0))*Y2493/(F2493-E2493+1)</f>
        <v>9179.4500000000007</v>
      </c>
      <c r="AF2493" s="41">
        <f t="shared" si="699"/>
        <v>0</v>
      </c>
      <c r="AG2493" s="41">
        <f t="shared" si="700"/>
        <v>0</v>
      </c>
      <c r="AH2493" s="41">
        <f t="shared" si="701"/>
        <v>1652.3010000000002</v>
      </c>
      <c r="AI2493" s="60">
        <f t="shared" si="702"/>
        <v>367.17800000000005</v>
      </c>
      <c r="AJ2493" s="60">
        <f t="shared" si="703"/>
        <v>2065.3762500000003</v>
      </c>
      <c r="AK2493" s="60">
        <f t="shared" si="704"/>
        <v>4552.0012328767125</v>
      </c>
      <c r="AL2493" s="60">
        <f t="shared" si="705"/>
        <v>3345.7209061643835</v>
      </c>
      <c r="AM2493" s="41">
        <f t="shared" si="706"/>
        <v>3401.1748438356171</v>
      </c>
      <c r="AN2493" s="42">
        <f t="shared" si="707"/>
        <v>45715</v>
      </c>
      <c r="AO2493" s="43">
        <f t="shared" si="708"/>
        <v>9179.4500000000007</v>
      </c>
    </row>
    <row r="2494" spans="1:41" s="24" customFormat="1" ht="15.75" customHeight="1" x14ac:dyDescent="0.35">
      <c r="A2494" s="36" t="s">
        <v>27</v>
      </c>
      <c r="B2494" s="36">
        <v>202509</v>
      </c>
      <c r="C2494" s="24" t="s">
        <v>736</v>
      </c>
      <c r="D2494" s="24" t="s">
        <v>119</v>
      </c>
      <c r="E2494" s="62">
        <v>45901</v>
      </c>
      <c r="F2494" s="62">
        <v>46265</v>
      </c>
      <c r="G2494" s="37" t="s">
        <v>2635</v>
      </c>
      <c r="H2494" s="36">
        <v>752019</v>
      </c>
      <c r="I2494" s="63">
        <v>35217</v>
      </c>
      <c r="J2494" s="24" t="s">
        <v>5399</v>
      </c>
      <c r="K2494" s="63">
        <f t="shared" si="691"/>
        <v>45901</v>
      </c>
      <c r="L2494" s="55">
        <f t="shared" si="692"/>
        <v>0.04</v>
      </c>
      <c r="M2494" s="76">
        <v>0.22500000000000001</v>
      </c>
      <c r="N2494" s="62">
        <v>45901</v>
      </c>
      <c r="O2494" s="62">
        <v>46265</v>
      </c>
      <c r="P2494" s="63"/>
      <c r="Q2494" s="63"/>
      <c r="R2494" s="78">
        <v>29</v>
      </c>
      <c r="S2494" s="63" t="str">
        <f>VLOOKUP(R2494,SA!$B$3:$C$11,2,1)</f>
        <v>26-35</v>
      </c>
      <c r="T2494" s="38" t="s">
        <v>98</v>
      </c>
      <c r="U2494" s="24" t="s">
        <v>5743</v>
      </c>
      <c r="V2494" s="24">
        <v>300000</v>
      </c>
      <c r="W2494" s="39">
        <f t="shared" si="693"/>
        <v>0</v>
      </c>
      <c r="X2494" s="29">
        <f t="shared" si="694"/>
        <v>0</v>
      </c>
      <c r="Y2494" s="40">
        <f t="shared" si="695"/>
        <v>365</v>
      </c>
      <c r="Z2494" s="38">
        <f t="shared" si="696"/>
        <v>46081</v>
      </c>
      <c r="AA2494" s="41">
        <f t="shared" si="697"/>
        <v>181</v>
      </c>
      <c r="AB2494" s="24" t="s">
        <v>113</v>
      </c>
      <c r="AC2494" s="41">
        <f t="shared" si="698"/>
        <v>4124.4657999999999</v>
      </c>
      <c r="AD2494" s="41">
        <v>1</v>
      </c>
      <c r="AE2494" s="72">
        <f>INDEX(SA!$C$2:$G$11,MATCH(Details!S2494,SA!$C$2:$C$11,0),MATCH(Details!V2494,SA!$C$2:$G$2,0))*Y2494/(F2494-E2494+1)</f>
        <v>3495.31</v>
      </c>
      <c r="AF2494" s="41">
        <f t="shared" si="699"/>
        <v>0</v>
      </c>
      <c r="AG2494" s="41">
        <f t="shared" si="700"/>
        <v>0</v>
      </c>
      <c r="AH2494" s="41">
        <f t="shared" si="701"/>
        <v>629.1558</v>
      </c>
      <c r="AI2494" s="60">
        <f t="shared" si="702"/>
        <v>139.8124</v>
      </c>
      <c r="AJ2494" s="60">
        <f t="shared" si="703"/>
        <v>786.44475</v>
      </c>
      <c r="AK2494" s="60">
        <f t="shared" si="704"/>
        <v>1733.2907123287671</v>
      </c>
      <c r="AL2494" s="60">
        <f t="shared" si="705"/>
        <v>1273.9686735616438</v>
      </c>
      <c r="AM2494" s="41">
        <f t="shared" si="706"/>
        <v>1295.0841764383563</v>
      </c>
      <c r="AN2494" s="42">
        <f t="shared" si="707"/>
        <v>45715</v>
      </c>
      <c r="AO2494" s="43">
        <f t="shared" si="708"/>
        <v>3495.31</v>
      </c>
    </row>
    <row r="2495" spans="1:41" s="24" customFormat="1" ht="15.75" customHeight="1" x14ac:dyDescent="0.35">
      <c r="A2495" s="36" t="s">
        <v>27</v>
      </c>
      <c r="B2495" s="36">
        <v>202509</v>
      </c>
      <c r="C2495" s="24" t="s">
        <v>736</v>
      </c>
      <c r="D2495" s="24" t="s">
        <v>119</v>
      </c>
      <c r="E2495" s="62">
        <v>45901</v>
      </c>
      <c r="F2495" s="62">
        <v>46265</v>
      </c>
      <c r="G2495" s="37" t="s">
        <v>2636</v>
      </c>
      <c r="H2495" s="36">
        <v>752019</v>
      </c>
      <c r="I2495" s="63">
        <v>45154</v>
      </c>
      <c r="J2495" s="24" t="s">
        <v>5400</v>
      </c>
      <c r="K2495" s="63">
        <f t="shared" si="691"/>
        <v>45901</v>
      </c>
      <c r="L2495" s="55">
        <f t="shared" si="692"/>
        <v>0.04</v>
      </c>
      <c r="M2495" s="76">
        <v>0.22500000000000001</v>
      </c>
      <c r="N2495" s="62">
        <v>45901</v>
      </c>
      <c r="O2495" s="62">
        <v>46265</v>
      </c>
      <c r="P2495" s="63"/>
      <c r="Q2495" s="63"/>
      <c r="R2495" s="78">
        <v>2</v>
      </c>
      <c r="S2495" s="63" t="str">
        <f>VLOOKUP(R2495,SA!$B$3:$C$11,2,1)</f>
        <v>0-25</v>
      </c>
      <c r="T2495" s="38" t="s">
        <v>98</v>
      </c>
      <c r="U2495" s="24" t="s">
        <v>5746</v>
      </c>
      <c r="V2495" s="24">
        <v>300000</v>
      </c>
      <c r="W2495" s="39">
        <f t="shared" si="693"/>
        <v>0</v>
      </c>
      <c r="X2495" s="29">
        <f t="shared" si="694"/>
        <v>0</v>
      </c>
      <c r="Y2495" s="40">
        <f t="shared" si="695"/>
        <v>365</v>
      </c>
      <c r="Z2495" s="38">
        <f t="shared" si="696"/>
        <v>46081</v>
      </c>
      <c r="AA2495" s="41">
        <f t="shared" si="697"/>
        <v>181</v>
      </c>
      <c r="AB2495" s="24" t="s">
        <v>113</v>
      </c>
      <c r="AC2495" s="41">
        <f t="shared" si="698"/>
        <v>3690.3792000000003</v>
      </c>
      <c r="AD2495" s="41">
        <v>1</v>
      </c>
      <c r="AE2495" s="72">
        <f>INDEX(SA!$C$2:$G$11,MATCH(Details!S2495,SA!$C$2:$C$11,0),MATCH(Details!V2495,SA!$C$2:$G$2,0))*Y2495/(F2495-E2495+1)</f>
        <v>3127.44</v>
      </c>
      <c r="AF2495" s="41">
        <f t="shared" si="699"/>
        <v>0</v>
      </c>
      <c r="AG2495" s="41">
        <f t="shared" si="700"/>
        <v>0</v>
      </c>
      <c r="AH2495" s="41">
        <f t="shared" si="701"/>
        <v>562.93920000000003</v>
      </c>
      <c r="AI2495" s="60">
        <f t="shared" si="702"/>
        <v>125.0976</v>
      </c>
      <c r="AJ2495" s="60">
        <f t="shared" si="703"/>
        <v>703.67399999999998</v>
      </c>
      <c r="AK2495" s="60">
        <f t="shared" si="704"/>
        <v>1550.8675068493151</v>
      </c>
      <c r="AL2495" s="60">
        <f t="shared" si="705"/>
        <v>1139.8876175342466</v>
      </c>
      <c r="AM2495" s="41">
        <f t="shared" si="706"/>
        <v>1158.7807824657534</v>
      </c>
      <c r="AN2495" s="42">
        <f t="shared" si="707"/>
        <v>45715</v>
      </c>
      <c r="AO2495" s="43">
        <f t="shared" si="708"/>
        <v>3127.44</v>
      </c>
    </row>
    <row r="2496" spans="1:41" s="24" customFormat="1" ht="15.75" customHeight="1" x14ac:dyDescent="0.35">
      <c r="A2496" s="36" t="s">
        <v>27</v>
      </c>
      <c r="B2496" s="36">
        <v>202509</v>
      </c>
      <c r="C2496" s="24" t="s">
        <v>736</v>
      </c>
      <c r="D2496" s="24" t="s">
        <v>119</v>
      </c>
      <c r="E2496" s="62">
        <v>45901</v>
      </c>
      <c r="F2496" s="62">
        <v>46265</v>
      </c>
      <c r="G2496" s="37" t="s">
        <v>2637</v>
      </c>
      <c r="H2496" s="36">
        <v>752019</v>
      </c>
      <c r="I2496" s="63">
        <v>35367</v>
      </c>
      <c r="J2496" s="24" t="s">
        <v>5401</v>
      </c>
      <c r="K2496" s="63">
        <f t="shared" si="691"/>
        <v>45901</v>
      </c>
      <c r="L2496" s="55">
        <f t="shared" si="692"/>
        <v>0.04</v>
      </c>
      <c r="M2496" s="76">
        <v>0.22500000000000001</v>
      </c>
      <c r="N2496" s="62">
        <v>45901</v>
      </c>
      <c r="O2496" s="62">
        <v>46265</v>
      </c>
      <c r="P2496" s="63"/>
      <c r="Q2496" s="63"/>
      <c r="R2496" s="78">
        <v>28</v>
      </c>
      <c r="S2496" s="63" t="str">
        <f>VLOOKUP(R2496,SA!$B$3:$C$11,2,1)</f>
        <v>26-35</v>
      </c>
      <c r="T2496" s="38" t="s">
        <v>97</v>
      </c>
      <c r="U2496" s="24" t="s">
        <v>56</v>
      </c>
      <c r="V2496" s="24">
        <v>300000</v>
      </c>
      <c r="W2496" s="39">
        <f t="shared" si="693"/>
        <v>300000</v>
      </c>
      <c r="X2496" s="29">
        <f t="shared" si="694"/>
        <v>1</v>
      </c>
      <c r="Y2496" s="40">
        <f t="shared" si="695"/>
        <v>365</v>
      </c>
      <c r="Z2496" s="38">
        <f t="shared" si="696"/>
        <v>46081</v>
      </c>
      <c r="AA2496" s="41">
        <f t="shared" si="697"/>
        <v>181</v>
      </c>
      <c r="AB2496" s="24" t="s">
        <v>113</v>
      </c>
      <c r="AC2496" s="41">
        <f t="shared" si="698"/>
        <v>4124.4657999999999</v>
      </c>
      <c r="AD2496" s="41">
        <v>1</v>
      </c>
      <c r="AE2496" s="72">
        <f>INDEX(SA!$C$2:$G$11,MATCH(Details!S2496,SA!$C$2:$C$11,0),MATCH(Details!V2496,SA!$C$2:$G$2,0))*Y2496/(F2496-E2496+1)</f>
        <v>3495.31</v>
      </c>
      <c r="AF2496" s="41">
        <f t="shared" si="699"/>
        <v>0</v>
      </c>
      <c r="AG2496" s="41">
        <f t="shared" si="700"/>
        <v>0</v>
      </c>
      <c r="AH2496" s="41">
        <f t="shared" si="701"/>
        <v>629.1558</v>
      </c>
      <c r="AI2496" s="60">
        <f t="shared" si="702"/>
        <v>139.8124</v>
      </c>
      <c r="AJ2496" s="60">
        <f t="shared" si="703"/>
        <v>786.44475</v>
      </c>
      <c r="AK2496" s="60">
        <f t="shared" si="704"/>
        <v>1733.2907123287671</v>
      </c>
      <c r="AL2496" s="60">
        <f t="shared" si="705"/>
        <v>1273.9686735616438</v>
      </c>
      <c r="AM2496" s="41">
        <f t="shared" si="706"/>
        <v>1295.0841764383563</v>
      </c>
      <c r="AN2496" s="42">
        <f t="shared" si="707"/>
        <v>45715</v>
      </c>
      <c r="AO2496" s="43">
        <f t="shared" si="708"/>
        <v>3495.31</v>
      </c>
    </row>
    <row r="2497" spans="1:41" s="24" customFormat="1" ht="15.75" customHeight="1" x14ac:dyDescent="0.35">
      <c r="A2497" s="36" t="s">
        <v>27</v>
      </c>
      <c r="B2497" s="36">
        <v>202509</v>
      </c>
      <c r="C2497" s="24" t="s">
        <v>736</v>
      </c>
      <c r="D2497" s="24" t="s">
        <v>119</v>
      </c>
      <c r="E2497" s="62">
        <v>45901</v>
      </c>
      <c r="F2497" s="62">
        <v>46265</v>
      </c>
      <c r="G2497" s="37" t="s">
        <v>2638</v>
      </c>
      <c r="H2497" s="36">
        <v>752020</v>
      </c>
      <c r="I2497" s="63">
        <v>43888</v>
      </c>
      <c r="J2497" s="24" t="s">
        <v>5402</v>
      </c>
      <c r="K2497" s="63">
        <f t="shared" si="691"/>
        <v>45901</v>
      </c>
      <c r="L2497" s="55">
        <f t="shared" si="692"/>
        <v>0.04</v>
      </c>
      <c r="M2497" s="76">
        <v>0.22500000000000001</v>
      </c>
      <c r="N2497" s="62">
        <v>45901</v>
      </c>
      <c r="O2497" s="62">
        <v>46265</v>
      </c>
      <c r="P2497" s="63"/>
      <c r="Q2497" s="63"/>
      <c r="R2497" s="78">
        <v>5</v>
      </c>
      <c r="S2497" s="63" t="str">
        <f>VLOOKUP(R2497,SA!$B$3:$C$11,2,1)</f>
        <v>0-25</v>
      </c>
      <c r="T2497" s="38" t="s">
        <v>98</v>
      </c>
      <c r="U2497" s="24" t="s">
        <v>5746</v>
      </c>
      <c r="V2497" s="24">
        <v>300000</v>
      </c>
      <c r="W2497" s="39">
        <f t="shared" si="693"/>
        <v>0</v>
      </c>
      <c r="X2497" s="29">
        <f t="shared" si="694"/>
        <v>0</v>
      </c>
      <c r="Y2497" s="40">
        <f t="shared" si="695"/>
        <v>365</v>
      </c>
      <c r="Z2497" s="38">
        <f t="shared" si="696"/>
        <v>46081</v>
      </c>
      <c r="AA2497" s="41">
        <f t="shared" si="697"/>
        <v>181</v>
      </c>
      <c r="AB2497" s="24" t="s">
        <v>113</v>
      </c>
      <c r="AC2497" s="41">
        <f t="shared" si="698"/>
        <v>3690.3792000000003</v>
      </c>
      <c r="AD2497" s="41">
        <v>1</v>
      </c>
      <c r="AE2497" s="72">
        <f>INDEX(SA!$C$2:$G$11,MATCH(Details!S2497,SA!$C$2:$C$11,0),MATCH(Details!V2497,SA!$C$2:$G$2,0))*Y2497/(F2497-E2497+1)</f>
        <v>3127.44</v>
      </c>
      <c r="AF2497" s="41">
        <f t="shared" si="699"/>
        <v>0</v>
      </c>
      <c r="AG2497" s="41">
        <f t="shared" si="700"/>
        <v>0</v>
      </c>
      <c r="AH2497" s="41">
        <f t="shared" si="701"/>
        <v>562.93920000000003</v>
      </c>
      <c r="AI2497" s="60">
        <f t="shared" si="702"/>
        <v>125.0976</v>
      </c>
      <c r="AJ2497" s="60">
        <f t="shared" si="703"/>
        <v>703.67399999999998</v>
      </c>
      <c r="AK2497" s="60">
        <f t="shared" si="704"/>
        <v>1550.8675068493151</v>
      </c>
      <c r="AL2497" s="60">
        <f t="shared" si="705"/>
        <v>1139.8876175342466</v>
      </c>
      <c r="AM2497" s="41">
        <f t="shared" si="706"/>
        <v>1158.7807824657534</v>
      </c>
      <c r="AN2497" s="42">
        <f t="shared" si="707"/>
        <v>45715</v>
      </c>
      <c r="AO2497" s="43">
        <f t="shared" si="708"/>
        <v>3127.44</v>
      </c>
    </row>
    <row r="2498" spans="1:41" s="24" customFormat="1" ht="15.75" customHeight="1" x14ac:dyDescent="0.35">
      <c r="A2498" s="36" t="s">
        <v>27</v>
      </c>
      <c r="B2498" s="36">
        <v>202509</v>
      </c>
      <c r="C2498" s="24" t="s">
        <v>736</v>
      </c>
      <c r="D2498" s="24" t="s">
        <v>119</v>
      </c>
      <c r="E2498" s="62">
        <v>45901</v>
      </c>
      <c r="F2498" s="62">
        <v>46265</v>
      </c>
      <c r="G2498" s="37" t="s">
        <v>2639</v>
      </c>
      <c r="H2498" s="36">
        <v>752020</v>
      </c>
      <c r="I2498" s="63">
        <v>43888</v>
      </c>
      <c r="J2498" s="24" t="s">
        <v>5403</v>
      </c>
      <c r="K2498" s="63">
        <f t="shared" si="691"/>
        <v>45901</v>
      </c>
      <c r="L2498" s="55">
        <f t="shared" si="692"/>
        <v>0.04</v>
      </c>
      <c r="M2498" s="76">
        <v>0.22500000000000001</v>
      </c>
      <c r="N2498" s="62">
        <v>45901</v>
      </c>
      <c r="O2498" s="62">
        <v>46265</v>
      </c>
      <c r="P2498" s="63"/>
      <c r="Q2498" s="63"/>
      <c r="R2498" s="78">
        <v>5</v>
      </c>
      <c r="S2498" s="63" t="str">
        <f>VLOOKUP(R2498,SA!$B$3:$C$11,2,1)</f>
        <v>0-25</v>
      </c>
      <c r="T2498" s="38" t="s">
        <v>98</v>
      </c>
      <c r="U2498" s="24" t="s">
        <v>5746</v>
      </c>
      <c r="V2498" s="24">
        <v>300000</v>
      </c>
      <c r="W2498" s="39">
        <f t="shared" si="693"/>
        <v>0</v>
      </c>
      <c r="X2498" s="29">
        <f t="shared" si="694"/>
        <v>0</v>
      </c>
      <c r="Y2498" s="40">
        <f t="shared" si="695"/>
        <v>365</v>
      </c>
      <c r="Z2498" s="38">
        <f t="shared" si="696"/>
        <v>46081</v>
      </c>
      <c r="AA2498" s="41">
        <f t="shared" si="697"/>
        <v>181</v>
      </c>
      <c r="AB2498" s="24" t="s">
        <v>113</v>
      </c>
      <c r="AC2498" s="41">
        <f t="shared" si="698"/>
        <v>3690.3792000000003</v>
      </c>
      <c r="AD2498" s="41">
        <v>1</v>
      </c>
      <c r="AE2498" s="72">
        <f>INDEX(SA!$C$2:$G$11,MATCH(Details!S2498,SA!$C$2:$C$11,0),MATCH(Details!V2498,SA!$C$2:$G$2,0))*Y2498/(F2498-E2498+1)</f>
        <v>3127.44</v>
      </c>
      <c r="AF2498" s="41">
        <f t="shared" si="699"/>
        <v>0</v>
      </c>
      <c r="AG2498" s="41">
        <f t="shared" si="700"/>
        <v>0</v>
      </c>
      <c r="AH2498" s="41">
        <f t="shared" si="701"/>
        <v>562.93920000000003</v>
      </c>
      <c r="AI2498" s="60">
        <f t="shared" si="702"/>
        <v>125.0976</v>
      </c>
      <c r="AJ2498" s="60">
        <f t="shared" si="703"/>
        <v>703.67399999999998</v>
      </c>
      <c r="AK2498" s="60">
        <f t="shared" si="704"/>
        <v>1550.8675068493151</v>
      </c>
      <c r="AL2498" s="60">
        <f t="shared" si="705"/>
        <v>1139.8876175342466</v>
      </c>
      <c r="AM2498" s="41">
        <f t="shared" si="706"/>
        <v>1158.7807824657534</v>
      </c>
      <c r="AN2498" s="42">
        <f t="shared" si="707"/>
        <v>45715</v>
      </c>
      <c r="AO2498" s="43">
        <f t="shared" si="708"/>
        <v>3127.44</v>
      </c>
    </row>
    <row r="2499" spans="1:41" s="24" customFormat="1" ht="15.75" customHeight="1" x14ac:dyDescent="0.35">
      <c r="A2499" s="36" t="s">
        <v>27</v>
      </c>
      <c r="B2499" s="36">
        <v>202509</v>
      </c>
      <c r="C2499" s="24" t="s">
        <v>736</v>
      </c>
      <c r="D2499" s="24" t="s">
        <v>119</v>
      </c>
      <c r="E2499" s="62">
        <v>45901</v>
      </c>
      <c r="F2499" s="62">
        <v>46265</v>
      </c>
      <c r="G2499" s="37" t="s">
        <v>2640</v>
      </c>
      <c r="H2499" s="36">
        <v>752020</v>
      </c>
      <c r="I2499" s="63">
        <v>28126</v>
      </c>
      <c r="J2499" s="24" t="s">
        <v>5404</v>
      </c>
      <c r="K2499" s="63">
        <f t="shared" si="691"/>
        <v>45901</v>
      </c>
      <c r="L2499" s="55">
        <f t="shared" si="692"/>
        <v>0.04</v>
      </c>
      <c r="M2499" s="76">
        <v>0.22500000000000001</v>
      </c>
      <c r="N2499" s="62">
        <v>45901</v>
      </c>
      <c r="O2499" s="62">
        <v>46265</v>
      </c>
      <c r="P2499" s="63"/>
      <c r="Q2499" s="63"/>
      <c r="R2499" s="78">
        <v>48</v>
      </c>
      <c r="S2499" s="63" t="str">
        <f>VLOOKUP(R2499,SA!$B$3:$C$11,2,1)</f>
        <v>46-55</v>
      </c>
      <c r="T2499" s="38" t="s">
        <v>98</v>
      </c>
      <c r="U2499" s="24" t="s">
        <v>5747</v>
      </c>
      <c r="V2499" s="24">
        <v>300000</v>
      </c>
      <c r="W2499" s="39">
        <f t="shared" si="693"/>
        <v>0</v>
      </c>
      <c r="X2499" s="29">
        <f t="shared" si="694"/>
        <v>0</v>
      </c>
      <c r="Y2499" s="40">
        <f t="shared" si="695"/>
        <v>365</v>
      </c>
      <c r="Z2499" s="38">
        <f t="shared" si="696"/>
        <v>46081</v>
      </c>
      <c r="AA2499" s="41">
        <f t="shared" si="697"/>
        <v>181</v>
      </c>
      <c r="AB2499" s="24" t="s">
        <v>113</v>
      </c>
      <c r="AC2499" s="41">
        <f t="shared" si="698"/>
        <v>7373.4659999999994</v>
      </c>
      <c r="AD2499" s="41">
        <v>1</v>
      </c>
      <c r="AE2499" s="72">
        <f>INDEX(SA!$C$2:$G$11,MATCH(Details!S2499,SA!$C$2:$C$11,0),MATCH(Details!V2499,SA!$C$2:$G$2,0))*Y2499/(F2499-E2499+1)</f>
        <v>6248.7</v>
      </c>
      <c r="AF2499" s="41">
        <f t="shared" si="699"/>
        <v>0</v>
      </c>
      <c r="AG2499" s="41">
        <f t="shared" si="700"/>
        <v>0</v>
      </c>
      <c r="AH2499" s="41">
        <f t="shared" si="701"/>
        <v>1124.7659999999998</v>
      </c>
      <c r="AI2499" s="60">
        <f t="shared" si="702"/>
        <v>249.94800000000001</v>
      </c>
      <c r="AJ2499" s="60">
        <f t="shared" si="703"/>
        <v>1405.9575</v>
      </c>
      <c r="AK2499" s="60">
        <f t="shared" si="704"/>
        <v>3098.6704109589041</v>
      </c>
      <c r="AL2499" s="60">
        <f t="shared" si="705"/>
        <v>2277.5227520547946</v>
      </c>
      <c r="AM2499" s="41">
        <f t="shared" si="706"/>
        <v>2315.2717479452049</v>
      </c>
      <c r="AN2499" s="42">
        <f t="shared" si="707"/>
        <v>45715</v>
      </c>
      <c r="AO2499" s="43">
        <f t="shared" si="708"/>
        <v>6248.7</v>
      </c>
    </row>
    <row r="2500" spans="1:41" s="24" customFormat="1" ht="15.75" customHeight="1" x14ac:dyDescent="0.35">
      <c r="A2500" s="36" t="s">
        <v>27</v>
      </c>
      <c r="B2500" s="36">
        <v>202509</v>
      </c>
      <c r="C2500" s="24" t="s">
        <v>736</v>
      </c>
      <c r="D2500" s="24" t="s">
        <v>119</v>
      </c>
      <c r="E2500" s="62">
        <v>45901</v>
      </c>
      <c r="F2500" s="62">
        <v>46265</v>
      </c>
      <c r="G2500" s="37" t="s">
        <v>2641</v>
      </c>
      <c r="H2500" s="36">
        <v>752020</v>
      </c>
      <c r="I2500" s="63">
        <v>35065</v>
      </c>
      <c r="J2500" s="24" t="s">
        <v>5405</v>
      </c>
      <c r="K2500" s="63">
        <f t="shared" ref="K2500:K2563" si="709">N2500</f>
        <v>45901</v>
      </c>
      <c r="L2500" s="55">
        <f t="shared" ref="L2500:L2563" si="710">IF(K2500&gt;=DATE(2022,4,1),4%,5%)</f>
        <v>0.04</v>
      </c>
      <c r="M2500" s="76">
        <v>0.22500000000000001</v>
      </c>
      <c r="N2500" s="62">
        <v>45901</v>
      </c>
      <c r="O2500" s="62">
        <v>46265</v>
      </c>
      <c r="P2500" s="63"/>
      <c r="Q2500" s="63"/>
      <c r="R2500" s="78">
        <v>29</v>
      </c>
      <c r="S2500" s="63" t="str">
        <f>VLOOKUP(R2500,SA!$B$3:$C$11,2,1)</f>
        <v>26-35</v>
      </c>
      <c r="T2500" s="38" t="s">
        <v>98</v>
      </c>
      <c r="U2500" s="24" t="s">
        <v>5743</v>
      </c>
      <c r="V2500" s="24">
        <v>300000</v>
      </c>
      <c r="W2500" s="39">
        <f t="shared" ref="W2500:W2563" si="711">IF(U2500="self",V2500,0)</f>
        <v>0</v>
      </c>
      <c r="X2500" s="29">
        <f t="shared" ref="X2500:X2563" si="712">IF(U2500="self",1,0)</f>
        <v>0</v>
      </c>
      <c r="Y2500" s="40">
        <f t="shared" ref="Y2500:Y2563" si="713">O2500-N2500+1</f>
        <v>365</v>
      </c>
      <c r="Z2500" s="38">
        <f t="shared" ref="Z2500:Z2563" si="714">$Z$1</f>
        <v>46081</v>
      </c>
      <c r="AA2500" s="41">
        <f t="shared" ref="AA2500:AA2563" si="715">IF(MIN((Z2500-N2500)+1,Y2500)&lt;0,0,MIN((Z2500-N2500)+1,Y2500))</f>
        <v>181</v>
      </c>
      <c r="AB2500" s="24" t="s">
        <v>113</v>
      </c>
      <c r="AC2500" s="41">
        <f t="shared" ref="AC2500:AC2563" si="716">AE2500+AF2500+AG2500+AH2500</f>
        <v>4124.4657999999999</v>
      </c>
      <c r="AD2500" s="41">
        <v>1</v>
      </c>
      <c r="AE2500" s="72">
        <f>INDEX(SA!$C$2:$G$11,MATCH(Details!S2500,SA!$C$2:$C$11,0),MATCH(Details!V2500,SA!$C$2:$G$2,0))*Y2500/(F2500-E2500+1)</f>
        <v>3495.31</v>
      </c>
      <c r="AF2500" s="41">
        <f t="shared" ref="AF2500:AF2563" si="717">IF(AB2500="Karnataka",AE2500*9%,0)</f>
        <v>0</v>
      </c>
      <c r="AG2500" s="41">
        <f t="shared" ref="AG2500:AG2563" si="718">IF(AB2500="Karnataka",AE2500*9%,0)</f>
        <v>0</v>
      </c>
      <c r="AH2500" s="41">
        <f t="shared" ref="AH2500:AH2563" si="719">IF(AF2500+AG2500&gt;0,0,AE2500*18%)</f>
        <v>629.1558</v>
      </c>
      <c r="AI2500" s="60">
        <f t="shared" ref="AI2500:AI2563" si="720">AE2500*L2500</f>
        <v>139.8124</v>
      </c>
      <c r="AJ2500" s="60">
        <f t="shared" ref="AJ2500:AJ2563" si="721">$AE2500*M2500</f>
        <v>786.44475</v>
      </c>
      <c r="AK2500" s="60">
        <f t="shared" ref="AK2500:AK2563" si="722">(AE2500)*AA2500/Y2500</f>
        <v>1733.2907123287671</v>
      </c>
      <c r="AL2500" s="60">
        <f t="shared" ref="AL2500:AL2563" si="723">AK2500*(1-L2500-M2500)</f>
        <v>1273.9686735616438</v>
      </c>
      <c r="AM2500" s="41">
        <f t="shared" ref="AM2500:AM2563" si="724">AE2500-AI2500-AL2500-AJ2500</f>
        <v>1295.0841764383563</v>
      </c>
      <c r="AN2500" s="42">
        <f t="shared" ref="AN2500:AN2563" si="725">Z2500-366</f>
        <v>45715</v>
      </c>
      <c r="AO2500" s="43">
        <f t="shared" ref="AO2500:AO2563" si="726">IF(AND(O2500&gt;Z2500,N2500&gt;AN2500),AE2500,0)</f>
        <v>3495.31</v>
      </c>
    </row>
    <row r="2501" spans="1:41" s="24" customFormat="1" ht="15.75" customHeight="1" x14ac:dyDescent="0.35">
      <c r="A2501" s="36" t="s">
        <v>27</v>
      </c>
      <c r="B2501" s="36">
        <v>202509</v>
      </c>
      <c r="C2501" s="24" t="s">
        <v>736</v>
      </c>
      <c r="D2501" s="24" t="s">
        <v>119</v>
      </c>
      <c r="E2501" s="62">
        <v>45901</v>
      </c>
      <c r="F2501" s="62">
        <v>46265</v>
      </c>
      <c r="G2501" s="37" t="s">
        <v>449</v>
      </c>
      <c r="H2501" s="36">
        <v>752020</v>
      </c>
      <c r="I2501" s="63">
        <v>33360</v>
      </c>
      <c r="J2501" s="24" t="s">
        <v>5406</v>
      </c>
      <c r="K2501" s="63">
        <f t="shared" si="709"/>
        <v>45901</v>
      </c>
      <c r="L2501" s="55">
        <f t="shared" si="710"/>
        <v>0.04</v>
      </c>
      <c r="M2501" s="76">
        <v>0.22500000000000001</v>
      </c>
      <c r="N2501" s="62">
        <v>45901</v>
      </c>
      <c r="O2501" s="62">
        <v>46265</v>
      </c>
      <c r="P2501" s="63"/>
      <c r="Q2501" s="63"/>
      <c r="R2501" s="78">
        <v>34</v>
      </c>
      <c r="S2501" s="63" t="str">
        <f>VLOOKUP(R2501,SA!$B$3:$C$11,2,1)</f>
        <v>26-35</v>
      </c>
      <c r="T2501" s="38" t="s">
        <v>97</v>
      </c>
      <c r="U2501" s="24" t="s">
        <v>56</v>
      </c>
      <c r="V2501" s="24">
        <v>300000</v>
      </c>
      <c r="W2501" s="39">
        <f t="shared" si="711"/>
        <v>300000</v>
      </c>
      <c r="X2501" s="29">
        <f t="shared" si="712"/>
        <v>1</v>
      </c>
      <c r="Y2501" s="40">
        <f t="shared" si="713"/>
        <v>365</v>
      </c>
      <c r="Z2501" s="38">
        <f t="shared" si="714"/>
        <v>46081</v>
      </c>
      <c r="AA2501" s="41">
        <f t="shared" si="715"/>
        <v>181</v>
      </c>
      <c r="AB2501" s="24" t="s">
        <v>113</v>
      </c>
      <c r="AC2501" s="41">
        <f t="shared" si="716"/>
        <v>4124.4657999999999</v>
      </c>
      <c r="AD2501" s="41">
        <v>1</v>
      </c>
      <c r="AE2501" s="72">
        <f>INDEX(SA!$C$2:$G$11,MATCH(Details!S2501,SA!$C$2:$C$11,0),MATCH(Details!V2501,SA!$C$2:$G$2,0))*Y2501/(F2501-E2501+1)</f>
        <v>3495.31</v>
      </c>
      <c r="AF2501" s="41">
        <f t="shared" si="717"/>
        <v>0</v>
      </c>
      <c r="AG2501" s="41">
        <f t="shared" si="718"/>
        <v>0</v>
      </c>
      <c r="AH2501" s="41">
        <f t="shared" si="719"/>
        <v>629.1558</v>
      </c>
      <c r="AI2501" s="60">
        <f t="shared" si="720"/>
        <v>139.8124</v>
      </c>
      <c r="AJ2501" s="60">
        <f t="shared" si="721"/>
        <v>786.44475</v>
      </c>
      <c r="AK2501" s="60">
        <f t="shared" si="722"/>
        <v>1733.2907123287671</v>
      </c>
      <c r="AL2501" s="60">
        <f t="shared" si="723"/>
        <v>1273.9686735616438</v>
      </c>
      <c r="AM2501" s="41">
        <f t="shared" si="724"/>
        <v>1295.0841764383563</v>
      </c>
      <c r="AN2501" s="42">
        <f t="shared" si="725"/>
        <v>45715</v>
      </c>
      <c r="AO2501" s="43">
        <f t="shared" si="726"/>
        <v>3495.31</v>
      </c>
    </row>
    <row r="2502" spans="1:41" s="24" customFormat="1" ht="15.75" customHeight="1" x14ac:dyDescent="0.35">
      <c r="A2502" s="36" t="s">
        <v>27</v>
      </c>
      <c r="B2502" s="36">
        <v>202509</v>
      </c>
      <c r="C2502" s="24" t="s">
        <v>736</v>
      </c>
      <c r="D2502" s="24" t="s">
        <v>119</v>
      </c>
      <c r="E2502" s="62">
        <v>45901</v>
      </c>
      <c r="F2502" s="62">
        <v>46265</v>
      </c>
      <c r="G2502" s="37" t="s">
        <v>2642</v>
      </c>
      <c r="H2502" s="36">
        <v>752020</v>
      </c>
      <c r="I2502" s="63">
        <v>24593</v>
      </c>
      <c r="J2502" s="24" t="s">
        <v>5407</v>
      </c>
      <c r="K2502" s="63">
        <f t="shared" si="709"/>
        <v>45901</v>
      </c>
      <c r="L2502" s="55">
        <f t="shared" si="710"/>
        <v>0.04</v>
      </c>
      <c r="M2502" s="76">
        <v>0.22500000000000001</v>
      </c>
      <c r="N2502" s="62">
        <v>45901</v>
      </c>
      <c r="O2502" s="62">
        <v>46265</v>
      </c>
      <c r="P2502" s="63"/>
      <c r="Q2502" s="63"/>
      <c r="R2502" s="78">
        <v>58</v>
      </c>
      <c r="S2502" s="63" t="str">
        <f>VLOOKUP(R2502,SA!$B$3:$C$11,2,1)</f>
        <v>56-65</v>
      </c>
      <c r="T2502" s="38" t="s">
        <v>97</v>
      </c>
      <c r="U2502" s="24" t="s">
        <v>5744</v>
      </c>
      <c r="V2502" s="24">
        <v>300000</v>
      </c>
      <c r="W2502" s="39">
        <f t="shared" si="711"/>
        <v>0</v>
      </c>
      <c r="X2502" s="29">
        <f t="shared" si="712"/>
        <v>0</v>
      </c>
      <c r="Y2502" s="40">
        <f t="shared" si="713"/>
        <v>365</v>
      </c>
      <c r="Z2502" s="38">
        <f t="shared" si="714"/>
        <v>46081</v>
      </c>
      <c r="AA2502" s="41">
        <f t="shared" si="715"/>
        <v>181</v>
      </c>
      <c r="AB2502" s="24" t="s">
        <v>113</v>
      </c>
      <c r="AC2502" s="41">
        <f t="shared" si="716"/>
        <v>10831.751</v>
      </c>
      <c r="AD2502" s="41">
        <v>1</v>
      </c>
      <c r="AE2502" s="72">
        <f>INDEX(SA!$C$2:$G$11,MATCH(Details!S2502,SA!$C$2:$C$11,0),MATCH(Details!V2502,SA!$C$2:$G$2,0))*Y2502/(F2502-E2502+1)</f>
        <v>9179.4500000000007</v>
      </c>
      <c r="AF2502" s="41">
        <f t="shared" si="717"/>
        <v>0</v>
      </c>
      <c r="AG2502" s="41">
        <f t="shared" si="718"/>
        <v>0</v>
      </c>
      <c r="AH2502" s="41">
        <f t="shared" si="719"/>
        <v>1652.3010000000002</v>
      </c>
      <c r="AI2502" s="60">
        <f t="shared" si="720"/>
        <v>367.17800000000005</v>
      </c>
      <c r="AJ2502" s="60">
        <f t="shared" si="721"/>
        <v>2065.3762500000003</v>
      </c>
      <c r="AK2502" s="60">
        <f t="shared" si="722"/>
        <v>4552.0012328767125</v>
      </c>
      <c r="AL2502" s="60">
        <f t="shared" si="723"/>
        <v>3345.7209061643835</v>
      </c>
      <c r="AM2502" s="41">
        <f t="shared" si="724"/>
        <v>3401.1748438356171</v>
      </c>
      <c r="AN2502" s="42">
        <f t="shared" si="725"/>
        <v>45715</v>
      </c>
      <c r="AO2502" s="43">
        <f t="shared" si="726"/>
        <v>9179.4500000000007</v>
      </c>
    </row>
    <row r="2503" spans="1:41" s="24" customFormat="1" ht="15.75" customHeight="1" x14ac:dyDescent="0.35">
      <c r="A2503" s="36" t="s">
        <v>27</v>
      </c>
      <c r="B2503" s="36">
        <v>202509</v>
      </c>
      <c r="C2503" s="24" t="s">
        <v>736</v>
      </c>
      <c r="D2503" s="24" t="s">
        <v>119</v>
      </c>
      <c r="E2503" s="62">
        <v>45901</v>
      </c>
      <c r="F2503" s="62">
        <v>46265</v>
      </c>
      <c r="G2503" s="37" t="s">
        <v>2643</v>
      </c>
      <c r="H2503" s="36">
        <v>752021</v>
      </c>
      <c r="I2503" s="63">
        <v>44228</v>
      </c>
      <c r="J2503" s="24" t="s">
        <v>5408</v>
      </c>
      <c r="K2503" s="63">
        <f t="shared" si="709"/>
        <v>45901</v>
      </c>
      <c r="L2503" s="55">
        <f t="shared" si="710"/>
        <v>0.04</v>
      </c>
      <c r="M2503" s="76">
        <v>0.22500000000000001</v>
      </c>
      <c r="N2503" s="62">
        <v>45901</v>
      </c>
      <c r="O2503" s="62">
        <v>46265</v>
      </c>
      <c r="P2503" s="63"/>
      <c r="Q2503" s="63"/>
      <c r="R2503" s="78">
        <v>4</v>
      </c>
      <c r="S2503" s="63" t="str">
        <f>VLOOKUP(R2503,SA!$B$3:$C$11,2,1)</f>
        <v>0-25</v>
      </c>
      <c r="T2503" s="38" t="s">
        <v>97</v>
      </c>
      <c r="U2503" s="24" t="s">
        <v>5745</v>
      </c>
      <c r="V2503" s="24">
        <v>300000</v>
      </c>
      <c r="W2503" s="39">
        <f t="shared" si="711"/>
        <v>0</v>
      </c>
      <c r="X2503" s="29">
        <f t="shared" si="712"/>
        <v>0</v>
      </c>
      <c r="Y2503" s="40">
        <f t="shared" si="713"/>
        <v>365</v>
      </c>
      <c r="Z2503" s="38">
        <f t="shared" si="714"/>
        <v>46081</v>
      </c>
      <c r="AA2503" s="41">
        <f t="shared" si="715"/>
        <v>181</v>
      </c>
      <c r="AB2503" s="24" t="s">
        <v>113</v>
      </c>
      <c r="AC2503" s="41">
        <f t="shared" si="716"/>
        <v>3690.3792000000003</v>
      </c>
      <c r="AD2503" s="41">
        <v>1</v>
      </c>
      <c r="AE2503" s="72">
        <f>INDEX(SA!$C$2:$G$11,MATCH(Details!S2503,SA!$C$2:$C$11,0),MATCH(Details!V2503,SA!$C$2:$G$2,0))*Y2503/(F2503-E2503+1)</f>
        <v>3127.44</v>
      </c>
      <c r="AF2503" s="41">
        <f t="shared" si="717"/>
        <v>0</v>
      </c>
      <c r="AG2503" s="41">
        <f t="shared" si="718"/>
        <v>0</v>
      </c>
      <c r="AH2503" s="41">
        <f t="shared" si="719"/>
        <v>562.93920000000003</v>
      </c>
      <c r="AI2503" s="60">
        <f t="shared" si="720"/>
        <v>125.0976</v>
      </c>
      <c r="AJ2503" s="60">
        <f t="shared" si="721"/>
        <v>703.67399999999998</v>
      </c>
      <c r="AK2503" s="60">
        <f t="shared" si="722"/>
        <v>1550.8675068493151</v>
      </c>
      <c r="AL2503" s="60">
        <f t="shared" si="723"/>
        <v>1139.8876175342466</v>
      </c>
      <c r="AM2503" s="41">
        <f t="shared" si="724"/>
        <v>1158.7807824657534</v>
      </c>
      <c r="AN2503" s="42">
        <f t="shared" si="725"/>
        <v>45715</v>
      </c>
      <c r="AO2503" s="43">
        <f t="shared" si="726"/>
        <v>3127.44</v>
      </c>
    </row>
    <row r="2504" spans="1:41" s="24" customFormat="1" ht="15.75" customHeight="1" x14ac:dyDescent="0.35">
      <c r="A2504" s="36" t="s">
        <v>27</v>
      </c>
      <c r="B2504" s="36">
        <v>202509</v>
      </c>
      <c r="C2504" s="24" t="s">
        <v>736</v>
      </c>
      <c r="D2504" s="24" t="s">
        <v>119</v>
      </c>
      <c r="E2504" s="62">
        <v>45901</v>
      </c>
      <c r="F2504" s="62">
        <v>46265</v>
      </c>
      <c r="G2504" s="37" t="s">
        <v>2644</v>
      </c>
      <c r="H2504" s="36">
        <v>752021</v>
      </c>
      <c r="I2504" s="63">
        <v>24838</v>
      </c>
      <c r="J2504" s="24" t="s">
        <v>5409</v>
      </c>
      <c r="K2504" s="63">
        <f t="shared" si="709"/>
        <v>45901</v>
      </c>
      <c r="L2504" s="55">
        <f t="shared" si="710"/>
        <v>0.04</v>
      </c>
      <c r="M2504" s="76">
        <v>0.22500000000000001</v>
      </c>
      <c r="N2504" s="62">
        <v>45901</v>
      </c>
      <c r="O2504" s="62">
        <v>46265</v>
      </c>
      <c r="P2504" s="63"/>
      <c r="Q2504" s="63"/>
      <c r="R2504" s="78">
        <v>57</v>
      </c>
      <c r="S2504" s="63" t="str">
        <f>VLOOKUP(R2504,SA!$B$3:$C$11,2,1)</f>
        <v>56-65</v>
      </c>
      <c r="T2504" s="38" t="s">
        <v>97</v>
      </c>
      <c r="U2504" s="24" t="s">
        <v>5744</v>
      </c>
      <c r="V2504" s="24">
        <v>300000</v>
      </c>
      <c r="W2504" s="39">
        <f t="shared" si="711"/>
        <v>0</v>
      </c>
      <c r="X2504" s="29">
        <f t="shared" si="712"/>
        <v>0</v>
      </c>
      <c r="Y2504" s="40">
        <f t="shared" si="713"/>
        <v>365</v>
      </c>
      <c r="Z2504" s="38">
        <f t="shared" si="714"/>
        <v>46081</v>
      </c>
      <c r="AA2504" s="41">
        <f t="shared" si="715"/>
        <v>181</v>
      </c>
      <c r="AB2504" s="24" t="s">
        <v>113</v>
      </c>
      <c r="AC2504" s="41">
        <f t="shared" si="716"/>
        <v>10831.751</v>
      </c>
      <c r="AD2504" s="41">
        <v>1</v>
      </c>
      <c r="AE2504" s="72">
        <f>INDEX(SA!$C$2:$G$11,MATCH(Details!S2504,SA!$C$2:$C$11,0),MATCH(Details!V2504,SA!$C$2:$G$2,0))*Y2504/(F2504-E2504+1)</f>
        <v>9179.4500000000007</v>
      </c>
      <c r="AF2504" s="41">
        <f t="shared" si="717"/>
        <v>0</v>
      </c>
      <c r="AG2504" s="41">
        <f t="shared" si="718"/>
        <v>0</v>
      </c>
      <c r="AH2504" s="41">
        <f t="shared" si="719"/>
        <v>1652.3010000000002</v>
      </c>
      <c r="AI2504" s="60">
        <f t="shared" si="720"/>
        <v>367.17800000000005</v>
      </c>
      <c r="AJ2504" s="60">
        <f t="shared" si="721"/>
        <v>2065.3762500000003</v>
      </c>
      <c r="AK2504" s="60">
        <f t="shared" si="722"/>
        <v>4552.0012328767125</v>
      </c>
      <c r="AL2504" s="60">
        <f t="shared" si="723"/>
        <v>3345.7209061643835</v>
      </c>
      <c r="AM2504" s="41">
        <f t="shared" si="724"/>
        <v>3401.1748438356171</v>
      </c>
      <c r="AN2504" s="42">
        <f t="shared" si="725"/>
        <v>45715</v>
      </c>
      <c r="AO2504" s="43">
        <f t="shared" si="726"/>
        <v>9179.4500000000007</v>
      </c>
    </row>
    <row r="2505" spans="1:41" s="24" customFormat="1" ht="15.75" customHeight="1" x14ac:dyDescent="0.35">
      <c r="A2505" s="36" t="s">
        <v>27</v>
      </c>
      <c r="B2505" s="36">
        <v>202509</v>
      </c>
      <c r="C2505" s="24" t="s">
        <v>736</v>
      </c>
      <c r="D2505" s="24" t="s">
        <v>119</v>
      </c>
      <c r="E2505" s="62">
        <v>45901</v>
      </c>
      <c r="F2505" s="62">
        <v>46265</v>
      </c>
      <c r="G2505" s="37" t="s">
        <v>2645</v>
      </c>
      <c r="H2505" s="36">
        <v>752021</v>
      </c>
      <c r="I2505" s="63">
        <v>34121</v>
      </c>
      <c r="J2505" s="24" t="s">
        <v>5410</v>
      </c>
      <c r="K2505" s="63">
        <f t="shared" si="709"/>
        <v>45901</v>
      </c>
      <c r="L2505" s="55">
        <f t="shared" si="710"/>
        <v>0.04</v>
      </c>
      <c r="M2505" s="76">
        <v>0.22500000000000001</v>
      </c>
      <c r="N2505" s="62">
        <v>45901</v>
      </c>
      <c r="O2505" s="62">
        <v>46265</v>
      </c>
      <c r="P2505" s="63"/>
      <c r="Q2505" s="63"/>
      <c r="R2505" s="78">
        <v>32</v>
      </c>
      <c r="S2505" s="63" t="str">
        <f>VLOOKUP(R2505,SA!$B$3:$C$11,2,1)</f>
        <v>26-35</v>
      </c>
      <c r="T2505" s="38" t="s">
        <v>98</v>
      </c>
      <c r="U2505" s="24" t="s">
        <v>5743</v>
      </c>
      <c r="V2505" s="24">
        <v>300000</v>
      </c>
      <c r="W2505" s="39">
        <f t="shared" si="711"/>
        <v>0</v>
      </c>
      <c r="X2505" s="29">
        <f t="shared" si="712"/>
        <v>0</v>
      </c>
      <c r="Y2505" s="40">
        <f t="shared" si="713"/>
        <v>365</v>
      </c>
      <c r="Z2505" s="38">
        <f t="shared" si="714"/>
        <v>46081</v>
      </c>
      <c r="AA2505" s="41">
        <f t="shared" si="715"/>
        <v>181</v>
      </c>
      <c r="AB2505" s="24" t="s">
        <v>113</v>
      </c>
      <c r="AC2505" s="41">
        <f t="shared" si="716"/>
        <v>4124.4657999999999</v>
      </c>
      <c r="AD2505" s="41">
        <v>1</v>
      </c>
      <c r="AE2505" s="72">
        <f>INDEX(SA!$C$2:$G$11,MATCH(Details!S2505,SA!$C$2:$C$11,0),MATCH(Details!V2505,SA!$C$2:$G$2,0))*Y2505/(F2505-E2505+1)</f>
        <v>3495.31</v>
      </c>
      <c r="AF2505" s="41">
        <f t="shared" si="717"/>
        <v>0</v>
      </c>
      <c r="AG2505" s="41">
        <f t="shared" si="718"/>
        <v>0</v>
      </c>
      <c r="AH2505" s="41">
        <f t="shared" si="719"/>
        <v>629.1558</v>
      </c>
      <c r="AI2505" s="60">
        <f t="shared" si="720"/>
        <v>139.8124</v>
      </c>
      <c r="AJ2505" s="60">
        <f t="shared" si="721"/>
        <v>786.44475</v>
      </c>
      <c r="AK2505" s="60">
        <f t="shared" si="722"/>
        <v>1733.2907123287671</v>
      </c>
      <c r="AL2505" s="60">
        <f t="shared" si="723"/>
        <v>1273.9686735616438</v>
      </c>
      <c r="AM2505" s="41">
        <f t="shared" si="724"/>
        <v>1295.0841764383563</v>
      </c>
      <c r="AN2505" s="42">
        <f t="shared" si="725"/>
        <v>45715</v>
      </c>
      <c r="AO2505" s="43">
        <f t="shared" si="726"/>
        <v>3495.31</v>
      </c>
    </row>
    <row r="2506" spans="1:41" s="24" customFormat="1" ht="15.75" customHeight="1" x14ac:dyDescent="0.35">
      <c r="A2506" s="36" t="s">
        <v>27</v>
      </c>
      <c r="B2506" s="36">
        <v>202509</v>
      </c>
      <c r="C2506" s="24" t="s">
        <v>736</v>
      </c>
      <c r="D2506" s="24" t="s">
        <v>119</v>
      </c>
      <c r="E2506" s="62">
        <v>45901</v>
      </c>
      <c r="F2506" s="62">
        <v>46265</v>
      </c>
      <c r="G2506" s="37" t="s">
        <v>363</v>
      </c>
      <c r="H2506" s="36">
        <v>752021</v>
      </c>
      <c r="I2506" s="63">
        <v>35267</v>
      </c>
      <c r="J2506" s="24" t="s">
        <v>5411</v>
      </c>
      <c r="K2506" s="63">
        <f t="shared" si="709"/>
        <v>45901</v>
      </c>
      <c r="L2506" s="55">
        <f t="shared" si="710"/>
        <v>0.04</v>
      </c>
      <c r="M2506" s="76">
        <v>0.22500000000000001</v>
      </c>
      <c r="N2506" s="62">
        <v>45901</v>
      </c>
      <c r="O2506" s="62">
        <v>46265</v>
      </c>
      <c r="P2506" s="63"/>
      <c r="Q2506" s="63"/>
      <c r="R2506" s="78">
        <v>29</v>
      </c>
      <c r="S2506" s="63" t="str">
        <f>VLOOKUP(R2506,SA!$B$3:$C$11,2,1)</f>
        <v>26-35</v>
      </c>
      <c r="T2506" s="38" t="s">
        <v>97</v>
      </c>
      <c r="U2506" s="24" t="s">
        <v>56</v>
      </c>
      <c r="V2506" s="24">
        <v>300000</v>
      </c>
      <c r="W2506" s="39">
        <f t="shared" si="711"/>
        <v>300000</v>
      </c>
      <c r="X2506" s="29">
        <f t="shared" si="712"/>
        <v>1</v>
      </c>
      <c r="Y2506" s="40">
        <f t="shared" si="713"/>
        <v>365</v>
      </c>
      <c r="Z2506" s="38">
        <f t="shared" si="714"/>
        <v>46081</v>
      </c>
      <c r="AA2506" s="41">
        <f t="shared" si="715"/>
        <v>181</v>
      </c>
      <c r="AB2506" s="24" t="s">
        <v>113</v>
      </c>
      <c r="AC2506" s="41">
        <f t="shared" si="716"/>
        <v>4124.4657999999999</v>
      </c>
      <c r="AD2506" s="41">
        <v>1</v>
      </c>
      <c r="AE2506" s="72">
        <f>INDEX(SA!$C$2:$G$11,MATCH(Details!S2506,SA!$C$2:$C$11,0),MATCH(Details!V2506,SA!$C$2:$G$2,0))*Y2506/(F2506-E2506+1)</f>
        <v>3495.31</v>
      </c>
      <c r="AF2506" s="41">
        <f t="shared" si="717"/>
        <v>0</v>
      </c>
      <c r="AG2506" s="41">
        <f t="shared" si="718"/>
        <v>0</v>
      </c>
      <c r="AH2506" s="41">
        <f t="shared" si="719"/>
        <v>629.1558</v>
      </c>
      <c r="AI2506" s="60">
        <f t="shared" si="720"/>
        <v>139.8124</v>
      </c>
      <c r="AJ2506" s="60">
        <f t="shared" si="721"/>
        <v>786.44475</v>
      </c>
      <c r="AK2506" s="60">
        <f t="shared" si="722"/>
        <v>1733.2907123287671</v>
      </c>
      <c r="AL2506" s="60">
        <f t="shared" si="723"/>
        <v>1273.9686735616438</v>
      </c>
      <c r="AM2506" s="41">
        <f t="shared" si="724"/>
        <v>1295.0841764383563</v>
      </c>
      <c r="AN2506" s="42">
        <f t="shared" si="725"/>
        <v>45715</v>
      </c>
      <c r="AO2506" s="43">
        <f t="shared" si="726"/>
        <v>3495.31</v>
      </c>
    </row>
    <row r="2507" spans="1:41" s="24" customFormat="1" ht="15.75" customHeight="1" x14ac:dyDescent="0.35">
      <c r="A2507" s="36" t="s">
        <v>27</v>
      </c>
      <c r="B2507" s="36">
        <v>202509</v>
      </c>
      <c r="C2507" s="24" t="s">
        <v>736</v>
      </c>
      <c r="D2507" s="24" t="s">
        <v>119</v>
      </c>
      <c r="E2507" s="62">
        <v>45901</v>
      </c>
      <c r="F2507" s="62">
        <v>46265</v>
      </c>
      <c r="G2507" s="37" t="s">
        <v>2646</v>
      </c>
      <c r="H2507" s="36">
        <v>752021</v>
      </c>
      <c r="I2507" s="63">
        <v>26665</v>
      </c>
      <c r="J2507" s="24" t="s">
        <v>5412</v>
      </c>
      <c r="K2507" s="63">
        <f t="shared" si="709"/>
        <v>45901</v>
      </c>
      <c r="L2507" s="55">
        <f t="shared" si="710"/>
        <v>0.04</v>
      </c>
      <c r="M2507" s="76">
        <v>0.22500000000000001</v>
      </c>
      <c r="N2507" s="62">
        <v>45901</v>
      </c>
      <c r="O2507" s="62">
        <v>46265</v>
      </c>
      <c r="P2507" s="63"/>
      <c r="Q2507" s="63"/>
      <c r="R2507" s="78">
        <v>52</v>
      </c>
      <c r="S2507" s="63" t="str">
        <f>VLOOKUP(R2507,SA!$B$3:$C$11,2,1)</f>
        <v>46-55</v>
      </c>
      <c r="T2507" s="38" t="s">
        <v>98</v>
      </c>
      <c r="U2507" s="24" t="s">
        <v>5747</v>
      </c>
      <c r="V2507" s="24">
        <v>300000</v>
      </c>
      <c r="W2507" s="39">
        <f t="shared" si="711"/>
        <v>0</v>
      </c>
      <c r="X2507" s="29">
        <f t="shared" si="712"/>
        <v>0</v>
      </c>
      <c r="Y2507" s="40">
        <f t="shared" si="713"/>
        <v>365</v>
      </c>
      <c r="Z2507" s="38">
        <f t="shared" si="714"/>
        <v>46081</v>
      </c>
      <c r="AA2507" s="41">
        <f t="shared" si="715"/>
        <v>181</v>
      </c>
      <c r="AB2507" s="24" t="s">
        <v>113</v>
      </c>
      <c r="AC2507" s="41">
        <f t="shared" si="716"/>
        <v>7373.4659999999994</v>
      </c>
      <c r="AD2507" s="41">
        <v>1</v>
      </c>
      <c r="AE2507" s="72">
        <f>INDEX(SA!$C$2:$G$11,MATCH(Details!S2507,SA!$C$2:$C$11,0),MATCH(Details!V2507,SA!$C$2:$G$2,0))*Y2507/(F2507-E2507+1)</f>
        <v>6248.7</v>
      </c>
      <c r="AF2507" s="41">
        <f t="shared" si="717"/>
        <v>0</v>
      </c>
      <c r="AG2507" s="41">
        <f t="shared" si="718"/>
        <v>0</v>
      </c>
      <c r="AH2507" s="41">
        <f t="shared" si="719"/>
        <v>1124.7659999999998</v>
      </c>
      <c r="AI2507" s="60">
        <f t="shared" si="720"/>
        <v>249.94800000000001</v>
      </c>
      <c r="AJ2507" s="60">
        <f t="shared" si="721"/>
        <v>1405.9575</v>
      </c>
      <c r="AK2507" s="60">
        <f t="shared" si="722"/>
        <v>3098.6704109589041</v>
      </c>
      <c r="AL2507" s="60">
        <f t="shared" si="723"/>
        <v>2277.5227520547946</v>
      </c>
      <c r="AM2507" s="41">
        <f t="shared" si="724"/>
        <v>2315.2717479452049</v>
      </c>
      <c r="AN2507" s="42">
        <f t="shared" si="725"/>
        <v>45715</v>
      </c>
      <c r="AO2507" s="43">
        <f t="shared" si="726"/>
        <v>6248.7</v>
      </c>
    </row>
    <row r="2508" spans="1:41" s="24" customFormat="1" ht="15.75" customHeight="1" x14ac:dyDescent="0.35">
      <c r="A2508" s="36" t="s">
        <v>27</v>
      </c>
      <c r="B2508" s="36">
        <v>202509</v>
      </c>
      <c r="C2508" s="24" t="s">
        <v>736</v>
      </c>
      <c r="D2508" s="24" t="s">
        <v>119</v>
      </c>
      <c r="E2508" s="62">
        <v>45901</v>
      </c>
      <c r="F2508" s="62">
        <v>46265</v>
      </c>
      <c r="G2508" s="37" t="s">
        <v>223</v>
      </c>
      <c r="H2508" s="36">
        <v>752022</v>
      </c>
      <c r="I2508" s="63">
        <v>34375</v>
      </c>
      <c r="J2508" s="24" t="s">
        <v>5413</v>
      </c>
      <c r="K2508" s="63">
        <f t="shared" si="709"/>
        <v>45901</v>
      </c>
      <c r="L2508" s="55">
        <f t="shared" si="710"/>
        <v>0.04</v>
      </c>
      <c r="M2508" s="76">
        <v>0.22500000000000001</v>
      </c>
      <c r="N2508" s="62">
        <v>45901</v>
      </c>
      <c r="O2508" s="62">
        <v>46265</v>
      </c>
      <c r="P2508" s="63"/>
      <c r="Q2508" s="63"/>
      <c r="R2508" s="78">
        <v>31</v>
      </c>
      <c r="S2508" s="63" t="str">
        <f>VLOOKUP(R2508,SA!$B$3:$C$11,2,1)</f>
        <v>26-35</v>
      </c>
      <c r="T2508" s="38" t="s">
        <v>97</v>
      </c>
      <c r="U2508" s="24" t="s">
        <v>56</v>
      </c>
      <c r="V2508" s="24">
        <v>300000</v>
      </c>
      <c r="W2508" s="39">
        <f t="shared" si="711"/>
        <v>300000</v>
      </c>
      <c r="X2508" s="29">
        <f t="shared" si="712"/>
        <v>1</v>
      </c>
      <c r="Y2508" s="40">
        <f t="shared" si="713"/>
        <v>365</v>
      </c>
      <c r="Z2508" s="38">
        <f t="shared" si="714"/>
        <v>46081</v>
      </c>
      <c r="AA2508" s="41">
        <f t="shared" si="715"/>
        <v>181</v>
      </c>
      <c r="AB2508" s="24" t="s">
        <v>113</v>
      </c>
      <c r="AC2508" s="41">
        <f t="shared" si="716"/>
        <v>4124.4657999999999</v>
      </c>
      <c r="AD2508" s="41">
        <v>1</v>
      </c>
      <c r="AE2508" s="72">
        <f>INDEX(SA!$C$2:$G$11,MATCH(Details!S2508,SA!$C$2:$C$11,0),MATCH(Details!V2508,SA!$C$2:$G$2,0))*Y2508/(F2508-E2508+1)</f>
        <v>3495.31</v>
      </c>
      <c r="AF2508" s="41">
        <f t="shared" si="717"/>
        <v>0</v>
      </c>
      <c r="AG2508" s="41">
        <f t="shared" si="718"/>
        <v>0</v>
      </c>
      <c r="AH2508" s="41">
        <f t="shared" si="719"/>
        <v>629.1558</v>
      </c>
      <c r="AI2508" s="60">
        <f t="shared" si="720"/>
        <v>139.8124</v>
      </c>
      <c r="AJ2508" s="60">
        <f t="shared" si="721"/>
        <v>786.44475</v>
      </c>
      <c r="AK2508" s="60">
        <f t="shared" si="722"/>
        <v>1733.2907123287671</v>
      </c>
      <c r="AL2508" s="60">
        <f t="shared" si="723"/>
        <v>1273.9686735616438</v>
      </c>
      <c r="AM2508" s="41">
        <f t="shared" si="724"/>
        <v>1295.0841764383563</v>
      </c>
      <c r="AN2508" s="42">
        <f t="shared" si="725"/>
        <v>45715</v>
      </c>
      <c r="AO2508" s="43">
        <f t="shared" si="726"/>
        <v>3495.31</v>
      </c>
    </row>
    <row r="2509" spans="1:41" s="24" customFormat="1" ht="15.75" customHeight="1" x14ac:dyDescent="0.35">
      <c r="A2509" s="36" t="s">
        <v>27</v>
      </c>
      <c r="B2509" s="36">
        <v>202509</v>
      </c>
      <c r="C2509" s="24" t="s">
        <v>736</v>
      </c>
      <c r="D2509" s="24" t="s">
        <v>119</v>
      </c>
      <c r="E2509" s="62">
        <v>45901</v>
      </c>
      <c r="F2509" s="62">
        <v>46265</v>
      </c>
      <c r="G2509" s="37" t="s">
        <v>2647</v>
      </c>
      <c r="H2509" s="36">
        <v>752022</v>
      </c>
      <c r="I2509" s="63">
        <v>45318</v>
      </c>
      <c r="J2509" s="24" t="s">
        <v>5414</v>
      </c>
      <c r="K2509" s="63">
        <f t="shared" si="709"/>
        <v>45901</v>
      </c>
      <c r="L2509" s="55">
        <f t="shared" si="710"/>
        <v>0.04</v>
      </c>
      <c r="M2509" s="76">
        <v>0.22500000000000001</v>
      </c>
      <c r="N2509" s="62">
        <v>45901</v>
      </c>
      <c r="O2509" s="62">
        <v>46265</v>
      </c>
      <c r="P2509" s="63"/>
      <c r="Q2509" s="63"/>
      <c r="R2509" s="78">
        <v>1</v>
      </c>
      <c r="S2509" s="63" t="str">
        <f>VLOOKUP(R2509,SA!$B$3:$C$11,2,1)</f>
        <v>0-25</v>
      </c>
      <c r="T2509" s="38" t="s">
        <v>97</v>
      </c>
      <c r="U2509" s="24" t="s">
        <v>5745</v>
      </c>
      <c r="V2509" s="24">
        <v>300000</v>
      </c>
      <c r="W2509" s="39">
        <f t="shared" si="711"/>
        <v>0</v>
      </c>
      <c r="X2509" s="29">
        <f t="shared" si="712"/>
        <v>0</v>
      </c>
      <c r="Y2509" s="40">
        <f t="shared" si="713"/>
        <v>365</v>
      </c>
      <c r="Z2509" s="38">
        <f t="shared" si="714"/>
        <v>46081</v>
      </c>
      <c r="AA2509" s="41">
        <f t="shared" si="715"/>
        <v>181</v>
      </c>
      <c r="AB2509" s="24" t="s">
        <v>113</v>
      </c>
      <c r="AC2509" s="41">
        <f t="shared" si="716"/>
        <v>3690.3792000000003</v>
      </c>
      <c r="AD2509" s="41">
        <v>1</v>
      </c>
      <c r="AE2509" s="72">
        <f>INDEX(SA!$C$2:$G$11,MATCH(Details!S2509,SA!$C$2:$C$11,0),MATCH(Details!V2509,SA!$C$2:$G$2,0))*Y2509/(F2509-E2509+1)</f>
        <v>3127.44</v>
      </c>
      <c r="AF2509" s="41">
        <f t="shared" si="717"/>
        <v>0</v>
      </c>
      <c r="AG2509" s="41">
        <f t="shared" si="718"/>
        <v>0</v>
      </c>
      <c r="AH2509" s="41">
        <f t="shared" si="719"/>
        <v>562.93920000000003</v>
      </c>
      <c r="AI2509" s="60">
        <f t="shared" si="720"/>
        <v>125.0976</v>
      </c>
      <c r="AJ2509" s="60">
        <f t="shared" si="721"/>
        <v>703.67399999999998</v>
      </c>
      <c r="AK2509" s="60">
        <f t="shared" si="722"/>
        <v>1550.8675068493151</v>
      </c>
      <c r="AL2509" s="60">
        <f t="shared" si="723"/>
        <v>1139.8876175342466</v>
      </c>
      <c r="AM2509" s="41">
        <f t="shared" si="724"/>
        <v>1158.7807824657534</v>
      </c>
      <c r="AN2509" s="42">
        <f t="shared" si="725"/>
        <v>45715</v>
      </c>
      <c r="AO2509" s="43">
        <f t="shared" si="726"/>
        <v>3127.44</v>
      </c>
    </row>
    <row r="2510" spans="1:41" s="24" customFormat="1" ht="15.75" customHeight="1" x14ac:dyDescent="0.35">
      <c r="A2510" s="36" t="s">
        <v>27</v>
      </c>
      <c r="B2510" s="36">
        <v>202509</v>
      </c>
      <c r="C2510" s="24" t="s">
        <v>736</v>
      </c>
      <c r="D2510" s="24" t="s">
        <v>119</v>
      </c>
      <c r="E2510" s="62">
        <v>45901</v>
      </c>
      <c r="F2510" s="62">
        <v>46265</v>
      </c>
      <c r="G2510" s="37" t="s">
        <v>2648</v>
      </c>
      <c r="H2510" s="36">
        <v>752022</v>
      </c>
      <c r="I2510" s="63">
        <v>25204</v>
      </c>
      <c r="J2510" s="24" t="s">
        <v>5415</v>
      </c>
      <c r="K2510" s="63">
        <f t="shared" si="709"/>
        <v>45901</v>
      </c>
      <c r="L2510" s="55">
        <f t="shared" si="710"/>
        <v>0.04</v>
      </c>
      <c r="M2510" s="76">
        <v>0.22500000000000001</v>
      </c>
      <c r="N2510" s="62">
        <v>45901</v>
      </c>
      <c r="O2510" s="62">
        <v>46265</v>
      </c>
      <c r="P2510" s="63"/>
      <c r="Q2510" s="63"/>
      <c r="R2510" s="78">
        <v>56</v>
      </c>
      <c r="S2510" s="63" t="str">
        <f>VLOOKUP(R2510,SA!$B$3:$C$11,2,1)</f>
        <v>56-65</v>
      </c>
      <c r="T2510" s="38" t="s">
        <v>98</v>
      </c>
      <c r="U2510" s="24" t="s">
        <v>5747</v>
      </c>
      <c r="V2510" s="24">
        <v>300000</v>
      </c>
      <c r="W2510" s="39">
        <f t="shared" si="711"/>
        <v>0</v>
      </c>
      <c r="X2510" s="29">
        <f t="shared" si="712"/>
        <v>0</v>
      </c>
      <c r="Y2510" s="40">
        <f t="shared" si="713"/>
        <v>365</v>
      </c>
      <c r="Z2510" s="38">
        <f t="shared" si="714"/>
        <v>46081</v>
      </c>
      <c r="AA2510" s="41">
        <f t="shared" si="715"/>
        <v>181</v>
      </c>
      <c r="AB2510" s="24" t="s">
        <v>113</v>
      </c>
      <c r="AC2510" s="41">
        <f t="shared" si="716"/>
        <v>10831.751</v>
      </c>
      <c r="AD2510" s="41">
        <v>1</v>
      </c>
      <c r="AE2510" s="72">
        <f>INDEX(SA!$C$2:$G$11,MATCH(Details!S2510,SA!$C$2:$C$11,0),MATCH(Details!V2510,SA!$C$2:$G$2,0))*Y2510/(F2510-E2510+1)</f>
        <v>9179.4500000000007</v>
      </c>
      <c r="AF2510" s="41">
        <f t="shared" si="717"/>
        <v>0</v>
      </c>
      <c r="AG2510" s="41">
        <f t="shared" si="718"/>
        <v>0</v>
      </c>
      <c r="AH2510" s="41">
        <f t="shared" si="719"/>
        <v>1652.3010000000002</v>
      </c>
      <c r="AI2510" s="60">
        <f t="shared" si="720"/>
        <v>367.17800000000005</v>
      </c>
      <c r="AJ2510" s="60">
        <f t="shared" si="721"/>
        <v>2065.3762500000003</v>
      </c>
      <c r="AK2510" s="60">
        <f t="shared" si="722"/>
        <v>4552.0012328767125</v>
      </c>
      <c r="AL2510" s="60">
        <f t="shared" si="723"/>
        <v>3345.7209061643835</v>
      </c>
      <c r="AM2510" s="41">
        <f t="shared" si="724"/>
        <v>3401.1748438356171</v>
      </c>
      <c r="AN2510" s="42">
        <f t="shared" si="725"/>
        <v>45715</v>
      </c>
      <c r="AO2510" s="43">
        <f t="shared" si="726"/>
        <v>9179.4500000000007</v>
      </c>
    </row>
    <row r="2511" spans="1:41" s="24" customFormat="1" ht="15.75" customHeight="1" x14ac:dyDescent="0.35">
      <c r="A2511" s="36" t="s">
        <v>27</v>
      </c>
      <c r="B2511" s="36">
        <v>202509</v>
      </c>
      <c r="C2511" s="24" t="s">
        <v>736</v>
      </c>
      <c r="D2511" s="24" t="s">
        <v>119</v>
      </c>
      <c r="E2511" s="62">
        <v>45901</v>
      </c>
      <c r="F2511" s="62">
        <v>46265</v>
      </c>
      <c r="G2511" s="37" t="s">
        <v>2649</v>
      </c>
      <c r="H2511" s="36">
        <v>752022</v>
      </c>
      <c r="I2511" s="63">
        <v>44440</v>
      </c>
      <c r="J2511" s="24" t="s">
        <v>5416</v>
      </c>
      <c r="K2511" s="63">
        <f t="shared" si="709"/>
        <v>45901</v>
      </c>
      <c r="L2511" s="55">
        <f t="shared" si="710"/>
        <v>0.04</v>
      </c>
      <c r="M2511" s="76">
        <v>0.22500000000000001</v>
      </c>
      <c r="N2511" s="62">
        <v>45901</v>
      </c>
      <c r="O2511" s="62">
        <v>46265</v>
      </c>
      <c r="P2511" s="63"/>
      <c r="Q2511" s="63"/>
      <c r="R2511" s="78">
        <v>4</v>
      </c>
      <c r="S2511" s="63" t="str">
        <f>VLOOKUP(R2511,SA!$B$3:$C$11,2,1)</f>
        <v>0-25</v>
      </c>
      <c r="T2511" s="38" t="s">
        <v>97</v>
      </c>
      <c r="U2511" s="24" t="s">
        <v>5745</v>
      </c>
      <c r="V2511" s="24">
        <v>300000</v>
      </c>
      <c r="W2511" s="39">
        <f t="shared" si="711"/>
        <v>0</v>
      </c>
      <c r="X2511" s="29">
        <f t="shared" si="712"/>
        <v>0</v>
      </c>
      <c r="Y2511" s="40">
        <f t="shared" si="713"/>
        <v>365</v>
      </c>
      <c r="Z2511" s="38">
        <f t="shared" si="714"/>
        <v>46081</v>
      </c>
      <c r="AA2511" s="41">
        <f t="shared" si="715"/>
        <v>181</v>
      </c>
      <c r="AB2511" s="24" t="s">
        <v>113</v>
      </c>
      <c r="AC2511" s="41">
        <f t="shared" si="716"/>
        <v>3690.3792000000003</v>
      </c>
      <c r="AD2511" s="41">
        <v>1</v>
      </c>
      <c r="AE2511" s="72">
        <f>INDEX(SA!$C$2:$G$11,MATCH(Details!S2511,SA!$C$2:$C$11,0),MATCH(Details!V2511,SA!$C$2:$G$2,0))*Y2511/(F2511-E2511+1)</f>
        <v>3127.44</v>
      </c>
      <c r="AF2511" s="41">
        <f t="shared" si="717"/>
        <v>0</v>
      </c>
      <c r="AG2511" s="41">
        <f t="shared" si="718"/>
        <v>0</v>
      </c>
      <c r="AH2511" s="41">
        <f t="shared" si="719"/>
        <v>562.93920000000003</v>
      </c>
      <c r="AI2511" s="60">
        <f t="shared" si="720"/>
        <v>125.0976</v>
      </c>
      <c r="AJ2511" s="60">
        <f t="shared" si="721"/>
        <v>703.67399999999998</v>
      </c>
      <c r="AK2511" s="60">
        <f t="shared" si="722"/>
        <v>1550.8675068493151</v>
      </c>
      <c r="AL2511" s="60">
        <f t="shared" si="723"/>
        <v>1139.8876175342466</v>
      </c>
      <c r="AM2511" s="41">
        <f t="shared" si="724"/>
        <v>1158.7807824657534</v>
      </c>
      <c r="AN2511" s="42">
        <f t="shared" si="725"/>
        <v>45715</v>
      </c>
      <c r="AO2511" s="43">
        <f t="shared" si="726"/>
        <v>3127.44</v>
      </c>
    </row>
    <row r="2512" spans="1:41" s="24" customFormat="1" ht="15.75" customHeight="1" x14ac:dyDescent="0.35">
      <c r="A2512" s="36" t="s">
        <v>27</v>
      </c>
      <c r="B2512" s="36">
        <v>202509</v>
      </c>
      <c r="C2512" s="24" t="s">
        <v>736</v>
      </c>
      <c r="D2512" s="24" t="s">
        <v>119</v>
      </c>
      <c r="E2512" s="62">
        <v>45901</v>
      </c>
      <c r="F2512" s="62">
        <v>46265</v>
      </c>
      <c r="G2512" s="37" t="s">
        <v>2650</v>
      </c>
      <c r="H2512" s="36">
        <v>752022</v>
      </c>
      <c r="I2512" s="63">
        <v>33806</v>
      </c>
      <c r="J2512" s="24" t="s">
        <v>5417</v>
      </c>
      <c r="K2512" s="63">
        <f t="shared" si="709"/>
        <v>45901</v>
      </c>
      <c r="L2512" s="55">
        <f t="shared" si="710"/>
        <v>0.04</v>
      </c>
      <c r="M2512" s="76">
        <v>0.22500000000000001</v>
      </c>
      <c r="N2512" s="62">
        <v>45901</v>
      </c>
      <c r="O2512" s="62">
        <v>46265</v>
      </c>
      <c r="P2512" s="63"/>
      <c r="Q2512" s="63"/>
      <c r="R2512" s="78">
        <v>33</v>
      </c>
      <c r="S2512" s="63" t="str">
        <f>VLOOKUP(R2512,SA!$B$3:$C$11,2,1)</f>
        <v>26-35</v>
      </c>
      <c r="T2512" s="38" t="s">
        <v>98</v>
      </c>
      <c r="U2512" s="24" t="s">
        <v>5743</v>
      </c>
      <c r="V2512" s="24">
        <v>300000</v>
      </c>
      <c r="W2512" s="39">
        <f t="shared" si="711"/>
        <v>0</v>
      </c>
      <c r="X2512" s="29">
        <f t="shared" si="712"/>
        <v>0</v>
      </c>
      <c r="Y2512" s="40">
        <f t="shared" si="713"/>
        <v>365</v>
      </c>
      <c r="Z2512" s="38">
        <f t="shared" si="714"/>
        <v>46081</v>
      </c>
      <c r="AA2512" s="41">
        <f t="shared" si="715"/>
        <v>181</v>
      </c>
      <c r="AB2512" s="24" t="s">
        <v>113</v>
      </c>
      <c r="AC2512" s="41">
        <f t="shared" si="716"/>
        <v>4124.4657999999999</v>
      </c>
      <c r="AD2512" s="41">
        <v>1</v>
      </c>
      <c r="AE2512" s="72">
        <f>INDEX(SA!$C$2:$G$11,MATCH(Details!S2512,SA!$C$2:$C$11,0),MATCH(Details!V2512,SA!$C$2:$G$2,0))*Y2512/(F2512-E2512+1)</f>
        <v>3495.31</v>
      </c>
      <c r="AF2512" s="41">
        <f t="shared" si="717"/>
        <v>0</v>
      </c>
      <c r="AG2512" s="41">
        <f t="shared" si="718"/>
        <v>0</v>
      </c>
      <c r="AH2512" s="41">
        <f t="shared" si="719"/>
        <v>629.1558</v>
      </c>
      <c r="AI2512" s="60">
        <f t="shared" si="720"/>
        <v>139.8124</v>
      </c>
      <c r="AJ2512" s="60">
        <f t="shared" si="721"/>
        <v>786.44475</v>
      </c>
      <c r="AK2512" s="60">
        <f t="shared" si="722"/>
        <v>1733.2907123287671</v>
      </c>
      <c r="AL2512" s="60">
        <f t="shared" si="723"/>
        <v>1273.9686735616438</v>
      </c>
      <c r="AM2512" s="41">
        <f t="shared" si="724"/>
        <v>1295.0841764383563</v>
      </c>
      <c r="AN2512" s="42">
        <f t="shared" si="725"/>
        <v>45715</v>
      </c>
      <c r="AO2512" s="43">
        <f t="shared" si="726"/>
        <v>3495.31</v>
      </c>
    </row>
    <row r="2513" spans="1:41" s="24" customFormat="1" ht="15.75" customHeight="1" x14ac:dyDescent="0.35">
      <c r="A2513" s="36" t="s">
        <v>27</v>
      </c>
      <c r="B2513" s="36">
        <v>202509</v>
      </c>
      <c r="C2513" s="24" t="s">
        <v>736</v>
      </c>
      <c r="D2513" s="24" t="s">
        <v>119</v>
      </c>
      <c r="E2513" s="62">
        <v>45901</v>
      </c>
      <c r="F2513" s="62">
        <v>46265</v>
      </c>
      <c r="G2513" s="37" t="s">
        <v>2651</v>
      </c>
      <c r="H2513" s="36">
        <v>752022</v>
      </c>
      <c r="I2513" s="63">
        <v>24108</v>
      </c>
      <c r="J2513" s="24" t="s">
        <v>5418</v>
      </c>
      <c r="K2513" s="63">
        <f t="shared" si="709"/>
        <v>45901</v>
      </c>
      <c r="L2513" s="55">
        <f t="shared" si="710"/>
        <v>0.04</v>
      </c>
      <c r="M2513" s="76">
        <v>0.22500000000000001</v>
      </c>
      <c r="N2513" s="62">
        <v>45901</v>
      </c>
      <c r="O2513" s="62">
        <v>46265</v>
      </c>
      <c r="P2513" s="63"/>
      <c r="Q2513" s="63"/>
      <c r="R2513" s="78">
        <v>59</v>
      </c>
      <c r="S2513" s="63" t="str">
        <f>VLOOKUP(R2513,SA!$B$3:$C$11,2,1)</f>
        <v>56-65</v>
      </c>
      <c r="T2513" s="38" t="s">
        <v>97</v>
      </c>
      <c r="U2513" s="24" t="s">
        <v>5744</v>
      </c>
      <c r="V2513" s="24">
        <v>300000</v>
      </c>
      <c r="W2513" s="39">
        <f t="shared" si="711"/>
        <v>0</v>
      </c>
      <c r="X2513" s="29">
        <f t="shared" si="712"/>
        <v>0</v>
      </c>
      <c r="Y2513" s="40">
        <f t="shared" si="713"/>
        <v>365</v>
      </c>
      <c r="Z2513" s="38">
        <f t="shared" si="714"/>
        <v>46081</v>
      </c>
      <c r="AA2513" s="41">
        <f t="shared" si="715"/>
        <v>181</v>
      </c>
      <c r="AB2513" s="24" t="s">
        <v>113</v>
      </c>
      <c r="AC2513" s="41">
        <f t="shared" si="716"/>
        <v>10831.751</v>
      </c>
      <c r="AD2513" s="41">
        <v>1</v>
      </c>
      <c r="AE2513" s="72">
        <f>INDEX(SA!$C$2:$G$11,MATCH(Details!S2513,SA!$C$2:$C$11,0),MATCH(Details!V2513,SA!$C$2:$G$2,0))*Y2513/(F2513-E2513+1)</f>
        <v>9179.4500000000007</v>
      </c>
      <c r="AF2513" s="41">
        <f t="shared" si="717"/>
        <v>0</v>
      </c>
      <c r="AG2513" s="41">
        <f t="shared" si="718"/>
        <v>0</v>
      </c>
      <c r="AH2513" s="41">
        <f t="shared" si="719"/>
        <v>1652.3010000000002</v>
      </c>
      <c r="AI2513" s="60">
        <f t="shared" si="720"/>
        <v>367.17800000000005</v>
      </c>
      <c r="AJ2513" s="60">
        <f t="shared" si="721"/>
        <v>2065.3762500000003</v>
      </c>
      <c r="AK2513" s="60">
        <f t="shared" si="722"/>
        <v>4552.0012328767125</v>
      </c>
      <c r="AL2513" s="60">
        <f t="shared" si="723"/>
        <v>3345.7209061643835</v>
      </c>
      <c r="AM2513" s="41">
        <f t="shared" si="724"/>
        <v>3401.1748438356171</v>
      </c>
      <c r="AN2513" s="42">
        <f t="shared" si="725"/>
        <v>45715</v>
      </c>
      <c r="AO2513" s="43">
        <f t="shared" si="726"/>
        <v>9179.4500000000007</v>
      </c>
    </row>
    <row r="2514" spans="1:41" s="24" customFormat="1" ht="15.75" customHeight="1" x14ac:dyDescent="0.35">
      <c r="A2514" s="36" t="s">
        <v>27</v>
      </c>
      <c r="B2514" s="36">
        <v>202509</v>
      </c>
      <c r="C2514" s="24" t="s">
        <v>736</v>
      </c>
      <c r="D2514" s="24" t="s">
        <v>119</v>
      </c>
      <c r="E2514" s="62">
        <v>45901</v>
      </c>
      <c r="F2514" s="62">
        <v>46265</v>
      </c>
      <c r="G2514" s="37" t="s">
        <v>2652</v>
      </c>
      <c r="H2514" s="36">
        <v>752023</v>
      </c>
      <c r="I2514" s="63">
        <v>24473</v>
      </c>
      <c r="J2514" s="24" t="s">
        <v>5419</v>
      </c>
      <c r="K2514" s="63">
        <f t="shared" si="709"/>
        <v>45901</v>
      </c>
      <c r="L2514" s="55">
        <f t="shared" si="710"/>
        <v>0.04</v>
      </c>
      <c r="M2514" s="76">
        <v>0.22500000000000001</v>
      </c>
      <c r="N2514" s="62">
        <v>45901</v>
      </c>
      <c r="O2514" s="62">
        <v>46265</v>
      </c>
      <c r="P2514" s="63"/>
      <c r="Q2514" s="63"/>
      <c r="R2514" s="78">
        <v>58</v>
      </c>
      <c r="S2514" s="63" t="str">
        <f>VLOOKUP(R2514,SA!$B$3:$C$11,2,1)</f>
        <v>56-65</v>
      </c>
      <c r="T2514" s="38" t="s">
        <v>98</v>
      </c>
      <c r="U2514" s="24" t="s">
        <v>5747</v>
      </c>
      <c r="V2514" s="24">
        <v>300000</v>
      </c>
      <c r="W2514" s="39">
        <f t="shared" si="711"/>
        <v>0</v>
      </c>
      <c r="X2514" s="29">
        <f t="shared" si="712"/>
        <v>0</v>
      </c>
      <c r="Y2514" s="40">
        <f t="shared" si="713"/>
        <v>365</v>
      </c>
      <c r="Z2514" s="38">
        <f t="shared" si="714"/>
        <v>46081</v>
      </c>
      <c r="AA2514" s="41">
        <f t="shared" si="715"/>
        <v>181</v>
      </c>
      <c r="AB2514" s="24" t="s">
        <v>113</v>
      </c>
      <c r="AC2514" s="41">
        <f t="shared" si="716"/>
        <v>10831.751</v>
      </c>
      <c r="AD2514" s="41">
        <v>1</v>
      </c>
      <c r="AE2514" s="72">
        <f>INDEX(SA!$C$2:$G$11,MATCH(Details!S2514,SA!$C$2:$C$11,0),MATCH(Details!V2514,SA!$C$2:$G$2,0))*Y2514/(F2514-E2514+1)</f>
        <v>9179.4500000000007</v>
      </c>
      <c r="AF2514" s="41">
        <f t="shared" si="717"/>
        <v>0</v>
      </c>
      <c r="AG2514" s="41">
        <f t="shared" si="718"/>
        <v>0</v>
      </c>
      <c r="AH2514" s="41">
        <f t="shared" si="719"/>
        <v>1652.3010000000002</v>
      </c>
      <c r="AI2514" s="60">
        <f t="shared" si="720"/>
        <v>367.17800000000005</v>
      </c>
      <c r="AJ2514" s="60">
        <f t="shared" si="721"/>
        <v>2065.3762500000003</v>
      </c>
      <c r="AK2514" s="60">
        <f t="shared" si="722"/>
        <v>4552.0012328767125</v>
      </c>
      <c r="AL2514" s="60">
        <f t="shared" si="723"/>
        <v>3345.7209061643835</v>
      </c>
      <c r="AM2514" s="41">
        <f t="shared" si="724"/>
        <v>3401.1748438356171</v>
      </c>
      <c r="AN2514" s="42">
        <f t="shared" si="725"/>
        <v>45715</v>
      </c>
      <c r="AO2514" s="43">
        <f t="shared" si="726"/>
        <v>9179.4500000000007</v>
      </c>
    </row>
    <row r="2515" spans="1:41" s="24" customFormat="1" ht="15.75" customHeight="1" x14ac:dyDescent="0.35">
      <c r="A2515" s="36" t="s">
        <v>27</v>
      </c>
      <c r="B2515" s="36">
        <v>202509</v>
      </c>
      <c r="C2515" s="24" t="s">
        <v>736</v>
      </c>
      <c r="D2515" s="24" t="s">
        <v>119</v>
      </c>
      <c r="E2515" s="62">
        <v>45901</v>
      </c>
      <c r="F2515" s="62">
        <v>46265</v>
      </c>
      <c r="G2515" s="37" t="s">
        <v>2653</v>
      </c>
      <c r="H2515" s="36">
        <v>752023</v>
      </c>
      <c r="I2515" s="63">
        <v>25934</v>
      </c>
      <c r="J2515" s="24" t="s">
        <v>5420</v>
      </c>
      <c r="K2515" s="63">
        <f t="shared" si="709"/>
        <v>45901</v>
      </c>
      <c r="L2515" s="55">
        <f t="shared" si="710"/>
        <v>0.04</v>
      </c>
      <c r="M2515" s="76">
        <v>0.22500000000000001</v>
      </c>
      <c r="N2515" s="62">
        <v>45901</v>
      </c>
      <c r="O2515" s="62">
        <v>46265</v>
      </c>
      <c r="P2515" s="63"/>
      <c r="Q2515" s="63"/>
      <c r="R2515" s="78">
        <v>54</v>
      </c>
      <c r="S2515" s="63" t="str">
        <f>VLOOKUP(R2515,SA!$B$3:$C$11,2,1)</f>
        <v>46-55</v>
      </c>
      <c r="T2515" s="38" t="s">
        <v>97</v>
      </c>
      <c r="U2515" s="24" t="s">
        <v>5744</v>
      </c>
      <c r="V2515" s="24">
        <v>300000</v>
      </c>
      <c r="W2515" s="39">
        <f t="shared" si="711"/>
        <v>0</v>
      </c>
      <c r="X2515" s="29">
        <f t="shared" si="712"/>
        <v>0</v>
      </c>
      <c r="Y2515" s="40">
        <f t="shared" si="713"/>
        <v>365</v>
      </c>
      <c r="Z2515" s="38">
        <f t="shared" si="714"/>
        <v>46081</v>
      </c>
      <c r="AA2515" s="41">
        <f t="shared" si="715"/>
        <v>181</v>
      </c>
      <c r="AB2515" s="24" t="s">
        <v>113</v>
      </c>
      <c r="AC2515" s="41">
        <f t="shared" si="716"/>
        <v>7373.4659999999994</v>
      </c>
      <c r="AD2515" s="41">
        <v>1</v>
      </c>
      <c r="AE2515" s="72">
        <f>INDEX(SA!$C$2:$G$11,MATCH(Details!S2515,SA!$C$2:$C$11,0),MATCH(Details!V2515,SA!$C$2:$G$2,0))*Y2515/(F2515-E2515+1)</f>
        <v>6248.7</v>
      </c>
      <c r="AF2515" s="41">
        <f t="shared" si="717"/>
        <v>0</v>
      </c>
      <c r="AG2515" s="41">
        <f t="shared" si="718"/>
        <v>0</v>
      </c>
      <c r="AH2515" s="41">
        <f t="shared" si="719"/>
        <v>1124.7659999999998</v>
      </c>
      <c r="AI2515" s="60">
        <f t="shared" si="720"/>
        <v>249.94800000000001</v>
      </c>
      <c r="AJ2515" s="60">
        <f t="shared" si="721"/>
        <v>1405.9575</v>
      </c>
      <c r="AK2515" s="60">
        <f t="shared" si="722"/>
        <v>3098.6704109589041</v>
      </c>
      <c r="AL2515" s="60">
        <f t="shared" si="723"/>
        <v>2277.5227520547946</v>
      </c>
      <c r="AM2515" s="41">
        <f t="shared" si="724"/>
        <v>2315.2717479452049</v>
      </c>
      <c r="AN2515" s="42">
        <f t="shared" si="725"/>
        <v>45715</v>
      </c>
      <c r="AO2515" s="43">
        <f t="shared" si="726"/>
        <v>6248.7</v>
      </c>
    </row>
    <row r="2516" spans="1:41" s="24" customFormat="1" ht="15.75" customHeight="1" x14ac:dyDescent="0.35">
      <c r="A2516" s="36" t="s">
        <v>27</v>
      </c>
      <c r="B2516" s="36">
        <v>202509</v>
      </c>
      <c r="C2516" s="24" t="s">
        <v>736</v>
      </c>
      <c r="D2516" s="24" t="s">
        <v>119</v>
      </c>
      <c r="E2516" s="62">
        <v>45901</v>
      </c>
      <c r="F2516" s="62">
        <v>46265</v>
      </c>
      <c r="G2516" s="37" t="s">
        <v>178</v>
      </c>
      <c r="H2516" s="36">
        <v>752023</v>
      </c>
      <c r="I2516" s="63">
        <v>36099</v>
      </c>
      <c r="J2516" s="24" t="s">
        <v>5421</v>
      </c>
      <c r="K2516" s="63">
        <f t="shared" si="709"/>
        <v>45901</v>
      </c>
      <c r="L2516" s="55">
        <f t="shared" si="710"/>
        <v>0.04</v>
      </c>
      <c r="M2516" s="76">
        <v>0.22500000000000001</v>
      </c>
      <c r="N2516" s="62">
        <v>45901</v>
      </c>
      <c r="O2516" s="62">
        <v>46265</v>
      </c>
      <c r="P2516" s="63"/>
      <c r="Q2516" s="63"/>
      <c r="R2516" s="78">
        <v>26</v>
      </c>
      <c r="S2516" s="63" t="str">
        <f>VLOOKUP(R2516,SA!$B$3:$C$11,2,1)</f>
        <v>26-35</v>
      </c>
      <c r="T2516" s="38" t="s">
        <v>97</v>
      </c>
      <c r="U2516" s="24" t="s">
        <v>56</v>
      </c>
      <c r="V2516" s="24">
        <v>300000</v>
      </c>
      <c r="W2516" s="39">
        <f t="shared" si="711"/>
        <v>300000</v>
      </c>
      <c r="X2516" s="29">
        <f t="shared" si="712"/>
        <v>1</v>
      </c>
      <c r="Y2516" s="40">
        <f t="shared" si="713"/>
        <v>365</v>
      </c>
      <c r="Z2516" s="38">
        <f t="shared" si="714"/>
        <v>46081</v>
      </c>
      <c r="AA2516" s="41">
        <f t="shared" si="715"/>
        <v>181</v>
      </c>
      <c r="AB2516" s="24" t="s">
        <v>113</v>
      </c>
      <c r="AC2516" s="41">
        <f t="shared" si="716"/>
        <v>4124.4657999999999</v>
      </c>
      <c r="AD2516" s="41">
        <v>1</v>
      </c>
      <c r="AE2516" s="72">
        <f>INDEX(SA!$C$2:$G$11,MATCH(Details!S2516,SA!$C$2:$C$11,0),MATCH(Details!V2516,SA!$C$2:$G$2,0))*Y2516/(F2516-E2516+1)</f>
        <v>3495.31</v>
      </c>
      <c r="AF2516" s="41">
        <f t="shared" si="717"/>
        <v>0</v>
      </c>
      <c r="AG2516" s="41">
        <f t="shared" si="718"/>
        <v>0</v>
      </c>
      <c r="AH2516" s="41">
        <f t="shared" si="719"/>
        <v>629.1558</v>
      </c>
      <c r="AI2516" s="60">
        <f t="shared" si="720"/>
        <v>139.8124</v>
      </c>
      <c r="AJ2516" s="60">
        <f t="shared" si="721"/>
        <v>786.44475</v>
      </c>
      <c r="AK2516" s="60">
        <f t="shared" si="722"/>
        <v>1733.2907123287671</v>
      </c>
      <c r="AL2516" s="60">
        <f t="shared" si="723"/>
        <v>1273.9686735616438</v>
      </c>
      <c r="AM2516" s="41">
        <f t="shared" si="724"/>
        <v>1295.0841764383563</v>
      </c>
      <c r="AN2516" s="42">
        <f t="shared" si="725"/>
        <v>45715</v>
      </c>
      <c r="AO2516" s="43">
        <f t="shared" si="726"/>
        <v>3495.31</v>
      </c>
    </row>
    <row r="2517" spans="1:41" s="24" customFormat="1" ht="15.75" customHeight="1" x14ac:dyDescent="0.35">
      <c r="A2517" s="36" t="s">
        <v>27</v>
      </c>
      <c r="B2517" s="36">
        <v>202509</v>
      </c>
      <c r="C2517" s="24" t="s">
        <v>736</v>
      </c>
      <c r="D2517" s="24" t="s">
        <v>119</v>
      </c>
      <c r="E2517" s="62">
        <v>45901</v>
      </c>
      <c r="F2517" s="62">
        <v>46265</v>
      </c>
      <c r="G2517" s="37" t="s">
        <v>2654</v>
      </c>
      <c r="H2517" s="36">
        <v>752024</v>
      </c>
      <c r="I2517" s="63">
        <v>44068</v>
      </c>
      <c r="J2517" s="24" t="s">
        <v>5422</v>
      </c>
      <c r="K2517" s="63">
        <f t="shared" si="709"/>
        <v>45901</v>
      </c>
      <c r="L2517" s="55">
        <f t="shared" si="710"/>
        <v>0.04</v>
      </c>
      <c r="M2517" s="76">
        <v>0.22500000000000001</v>
      </c>
      <c r="N2517" s="62">
        <v>45901</v>
      </c>
      <c r="O2517" s="62">
        <v>46265</v>
      </c>
      <c r="P2517" s="63"/>
      <c r="Q2517" s="63"/>
      <c r="R2517" s="78">
        <v>5</v>
      </c>
      <c r="S2517" s="63" t="str">
        <f>VLOOKUP(R2517,SA!$B$3:$C$11,2,1)</f>
        <v>0-25</v>
      </c>
      <c r="T2517" s="38" t="s">
        <v>97</v>
      </c>
      <c r="U2517" s="24" t="s">
        <v>5745</v>
      </c>
      <c r="V2517" s="24">
        <v>400000</v>
      </c>
      <c r="W2517" s="39">
        <f t="shared" si="711"/>
        <v>0</v>
      </c>
      <c r="X2517" s="29">
        <f t="shared" si="712"/>
        <v>0</v>
      </c>
      <c r="Y2517" s="40">
        <f t="shared" si="713"/>
        <v>365</v>
      </c>
      <c r="Z2517" s="38">
        <f t="shared" si="714"/>
        <v>46081</v>
      </c>
      <c r="AA2517" s="41">
        <f t="shared" si="715"/>
        <v>181</v>
      </c>
      <c r="AB2517" s="24" t="s">
        <v>113</v>
      </c>
      <c r="AC2517" s="41">
        <f t="shared" si="716"/>
        <v>4043.8364000000001</v>
      </c>
      <c r="AD2517" s="41">
        <v>1</v>
      </c>
      <c r="AE2517" s="72">
        <f>INDEX(SA!$C$2:$G$11,MATCH(Details!S2517,SA!$C$2:$C$11,0),MATCH(Details!V2517,SA!$C$2:$G$2,0))*Y2517/(F2517-E2517+1)</f>
        <v>3426.98</v>
      </c>
      <c r="AF2517" s="41">
        <f t="shared" si="717"/>
        <v>0</v>
      </c>
      <c r="AG2517" s="41">
        <f t="shared" si="718"/>
        <v>0</v>
      </c>
      <c r="AH2517" s="41">
        <f t="shared" si="719"/>
        <v>616.85640000000001</v>
      </c>
      <c r="AI2517" s="60">
        <f t="shared" si="720"/>
        <v>137.07920000000001</v>
      </c>
      <c r="AJ2517" s="60">
        <f t="shared" si="721"/>
        <v>771.07050000000004</v>
      </c>
      <c r="AK2517" s="60">
        <f t="shared" si="722"/>
        <v>1699.4065205479453</v>
      </c>
      <c r="AL2517" s="60">
        <f t="shared" si="723"/>
        <v>1249.0637926027398</v>
      </c>
      <c r="AM2517" s="41">
        <f t="shared" si="724"/>
        <v>1269.7665073972601</v>
      </c>
      <c r="AN2517" s="42">
        <f t="shared" si="725"/>
        <v>45715</v>
      </c>
      <c r="AO2517" s="43">
        <f t="shared" si="726"/>
        <v>3426.98</v>
      </c>
    </row>
    <row r="2518" spans="1:41" s="24" customFormat="1" ht="15.75" customHeight="1" x14ac:dyDescent="0.35">
      <c r="A2518" s="36" t="s">
        <v>27</v>
      </c>
      <c r="B2518" s="36">
        <v>202509</v>
      </c>
      <c r="C2518" s="24" t="s">
        <v>736</v>
      </c>
      <c r="D2518" s="24" t="s">
        <v>119</v>
      </c>
      <c r="E2518" s="62">
        <v>45901</v>
      </c>
      <c r="F2518" s="62">
        <v>46265</v>
      </c>
      <c r="G2518" s="37" t="s">
        <v>2655</v>
      </c>
      <c r="H2518" s="36">
        <v>752024</v>
      </c>
      <c r="I2518" s="63">
        <v>45801</v>
      </c>
      <c r="J2518" s="24" t="s">
        <v>5423</v>
      </c>
      <c r="K2518" s="63">
        <f t="shared" si="709"/>
        <v>45901</v>
      </c>
      <c r="L2518" s="55">
        <f t="shared" si="710"/>
        <v>0.04</v>
      </c>
      <c r="M2518" s="76">
        <v>0.22500000000000001</v>
      </c>
      <c r="N2518" s="62">
        <v>45901</v>
      </c>
      <c r="O2518" s="62">
        <v>46265</v>
      </c>
      <c r="P2518" s="63"/>
      <c r="Q2518" s="63"/>
      <c r="R2518" s="78">
        <v>0</v>
      </c>
      <c r="S2518" s="63" t="str">
        <f>VLOOKUP(R2518,SA!$B$3:$C$11,2,1)</f>
        <v>0-25</v>
      </c>
      <c r="T2518" s="38" t="s">
        <v>98</v>
      </c>
      <c r="U2518" s="24" t="s">
        <v>5746</v>
      </c>
      <c r="V2518" s="24">
        <v>400000</v>
      </c>
      <c r="W2518" s="39">
        <f t="shared" si="711"/>
        <v>0</v>
      </c>
      <c r="X2518" s="29">
        <f t="shared" si="712"/>
        <v>0</v>
      </c>
      <c r="Y2518" s="40">
        <f t="shared" si="713"/>
        <v>365</v>
      </c>
      <c r="Z2518" s="38">
        <f t="shared" si="714"/>
        <v>46081</v>
      </c>
      <c r="AA2518" s="41">
        <f t="shared" si="715"/>
        <v>181</v>
      </c>
      <c r="AB2518" s="24" t="s">
        <v>113</v>
      </c>
      <c r="AC2518" s="41">
        <f t="shared" si="716"/>
        <v>4043.8364000000001</v>
      </c>
      <c r="AD2518" s="41">
        <v>1</v>
      </c>
      <c r="AE2518" s="72">
        <f>INDEX(SA!$C$2:$G$11,MATCH(Details!S2518,SA!$C$2:$C$11,0),MATCH(Details!V2518,SA!$C$2:$G$2,0))*Y2518/(F2518-E2518+1)</f>
        <v>3426.98</v>
      </c>
      <c r="AF2518" s="41">
        <f t="shared" si="717"/>
        <v>0</v>
      </c>
      <c r="AG2518" s="41">
        <f t="shared" si="718"/>
        <v>0</v>
      </c>
      <c r="AH2518" s="41">
        <f t="shared" si="719"/>
        <v>616.85640000000001</v>
      </c>
      <c r="AI2518" s="60">
        <f t="shared" si="720"/>
        <v>137.07920000000001</v>
      </c>
      <c r="AJ2518" s="60">
        <f t="shared" si="721"/>
        <v>771.07050000000004</v>
      </c>
      <c r="AK2518" s="60">
        <f t="shared" si="722"/>
        <v>1699.4065205479453</v>
      </c>
      <c r="AL2518" s="60">
        <f t="shared" si="723"/>
        <v>1249.0637926027398</v>
      </c>
      <c r="AM2518" s="41">
        <f t="shared" si="724"/>
        <v>1269.7665073972601</v>
      </c>
      <c r="AN2518" s="42">
        <f t="shared" si="725"/>
        <v>45715</v>
      </c>
      <c r="AO2518" s="43">
        <f t="shared" si="726"/>
        <v>3426.98</v>
      </c>
    </row>
    <row r="2519" spans="1:41" s="24" customFormat="1" ht="15.75" customHeight="1" x14ac:dyDescent="0.35">
      <c r="A2519" s="36" t="s">
        <v>27</v>
      </c>
      <c r="B2519" s="36">
        <v>202509</v>
      </c>
      <c r="C2519" s="24" t="s">
        <v>736</v>
      </c>
      <c r="D2519" s="24" t="s">
        <v>119</v>
      </c>
      <c r="E2519" s="62">
        <v>45901</v>
      </c>
      <c r="F2519" s="62">
        <v>46265</v>
      </c>
      <c r="G2519" s="37" t="s">
        <v>2656</v>
      </c>
      <c r="H2519" s="36">
        <v>752024</v>
      </c>
      <c r="I2519" s="63">
        <v>25038</v>
      </c>
      <c r="J2519" s="24" t="s">
        <v>5424</v>
      </c>
      <c r="K2519" s="63">
        <f t="shared" si="709"/>
        <v>45901</v>
      </c>
      <c r="L2519" s="55">
        <f t="shared" si="710"/>
        <v>0.04</v>
      </c>
      <c r="M2519" s="76">
        <v>0.22500000000000001</v>
      </c>
      <c r="N2519" s="62">
        <v>45901</v>
      </c>
      <c r="O2519" s="62">
        <v>46265</v>
      </c>
      <c r="P2519" s="63"/>
      <c r="Q2519" s="63"/>
      <c r="R2519" s="78">
        <v>57</v>
      </c>
      <c r="S2519" s="63" t="str">
        <f>VLOOKUP(R2519,SA!$B$3:$C$11,2,1)</f>
        <v>56-65</v>
      </c>
      <c r="T2519" s="38" t="s">
        <v>98</v>
      </c>
      <c r="U2519" s="24" t="s">
        <v>5747</v>
      </c>
      <c r="V2519" s="24">
        <v>400000</v>
      </c>
      <c r="W2519" s="39">
        <f t="shared" si="711"/>
        <v>0</v>
      </c>
      <c r="X2519" s="29">
        <f t="shared" si="712"/>
        <v>0</v>
      </c>
      <c r="Y2519" s="40">
        <f t="shared" si="713"/>
        <v>365</v>
      </c>
      <c r="Z2519" s="38">
        <f t="shared" si="714"/>
        <v>46081</v>
      </c>
      <c r="AA2519" s="41">
        <f t="shared" si="715"/>
        <v>181</v>
      </c>
      <c r="AB2519" s="24" t="s">
        <v>113</v>
      </c>
      <c r="AC2519" s="41">
        <f t="shared" si="716"/>
        <v>11909.7282</v>
      </c>
      <c r="AD2519" s="41">
        <v>1</v>
      </c>
      <c r="AE2519" s="72">
        <f>INDEX(SA!$C$2:$G$11,MATCH(Details!S2519,SA!$C$2:$C$11,0),MATCH(Details!V2519,SA!$C$2:$G$2,0))*Y2519/(F2519-E2519+1)</f>
        <v>10092.99</v>
      </c>
      <c r="AF2519" s="41">
        <f t="shared" si="717"/>
        <v>0</v>
      </c>
      <c r="AG2519" s="41">
        <f t="shared" si="718"/>
        <v>0</v>
      </c>
      <c r="AH2519" s="41">
        <f t="shared" si="719"/>
        <v>1816.7382</v>
      </c>
      <c r="AI2519" s="60">
        <f t="shared" si="720"/>
        <v>403.71960000000001</v>
      </c>
      <c r="AJ2519" s="60">
        <f t="shared" si="721"/>
        <v>2270.9227500000002</v>
      </c>
      <c r="AK2519" s="60">
        <f t="shared" si="722"/>
        <v>5005.0169589041097</v>
      </c>
      <c r="AL2519" s="60">
        <f t="shared" si="723"/>
        <v>3678.6874647945206</v>
      </c>
      <c r="AM2519" s="41">
        <f t="shared" si="724"/>
        <v>3739.6601852054787</v>
      </c>
      <c r="AN2519" s="42">
        <f t="shared" si="725"/>
        <v>45715</v>
      </c>
      <c r="AO2519" s="43">
        <f t="shared" si="726"/>
        <v>10092.99</v>
      </c>
    </row>
    <row r="2520" spans="1:41" s="24" customFormat="1" ht="15.75" customHeight="1" x14ac:dyDescent="0.35">
      <c r="A2520" s="36" t="s">
        <v>27</v>
      </c>
      <c r="B2520" s="36">
        <v>202509</v>
      </c>
      <c r="C2520" s="24" t="s">
        <v>736</v>
      </c>
      <c r="D2520" s="24" t="s">
        <v>119</v>
      </c>
      <c r="E2520" s="62">
        <v>45901</v>
      </c>
      <c r="F2520" s="62">
        <v>46265</v>
      </c>
      <c r="G2520" s="37" t="s">
        <v>2657</v>
      </c>
      <c r="H2520" s="36">
        <v>752024</v>
      </c>
      <c r="I2520" s="63">
        <v>34056</v>
      </c>
      <c r="J2520" s="24" t="s">
        <v>5425</v>
      </c>
      <c r="K2520" s="63">
        <f t="shared" si="709"/>
        <v>45901</v>
      </c>
      <c r="L2520" s="55">
        <f t="shared" si="710"/>
        <v>0.04</v>
      </c>
      <c r="M2520" s="76">
        <v>0.22500000000000001</v>
      </c>
      <c r="N2520" s="62">
        <v>45901</v>
      </c>
      <c r="O2520" s="62">
        <v>46265</v>
      </c>
      <c r="P2520" s="63"/>
      <c r="Q2520" s="63"/>
      <c r="R2520" s="78">
        <v>32</v>
      </c>
      <c r="S2520" s="63" t="str">
        <f>VLOOKUP(R2520,SA!$B$3:$C$11,2,1)</f>
        <v>26-35</v>
      </c>
      <c r="T2520" s="38" t="s">
        <v>97</v>
      </c>
      <c r="U2520" s="24" t="s">
        <v>56</v>
      </c>
      <c r="V2520" s="24">
        <v>400000</v>
      </c>
      <c r="W2520" s="39">
        <f t="shared" si="711"/>
        <v>400000</v>
      </c>
      <c r="X2520" s="29">
        <f t="shared" si="712"/>
        <v>1</v>
      </c>
      <c r="Y2520" s="40">
        <f t="shared" si="713"/>
        <v>365</v>
      </c>
      <c r="Z2520" s="38">
        <f t="shared" si="714"/>
        <v>46081</v>
      </c>
      <c r="AA2520" s="41">
        <f t="shared" si="715"/>
        <v>181</v>
      </c>
      <c r="AB2520" s="24" t="s">
        <v>113</v>
      </c>
      <c r="AC2520" s="41">
        <f t="shared" si="716"/>
        <v>4533.0290000000005</v>
      </c>
      <c r="AD2520" s="41">
        <v>1</v>
      </c>
      <c r="AE2520" s="72">
        <f>INDEX(SA!$C$2:$G$11,MATCH(Details!S2520,SA!$C$2:$C$11,0),MATCH(Details!V2520,SA!$C$2:$G$2,0))*Y2520/(F2520-E2520+1)</f>
        <v>3841.55</v>
      </c>
      <c r="AF2520" s="41">
        <f t="shared" si="717"/>
        <v>0</v>
      </c>
      <c r="AG2520" s="41">
        <f t="shared" si="718"/>
        <v>0</v>
      </c>
      <c r="AH2520" s="41">
        <f t="shared" si="719"/>
        <v>691.47900000000004</v>
      </c>
      <c r="AI2520" s="60">
        <f t="shared" si="720"/>
        <v>153.66200000000001</v>
      </c>
      <c r="AJ2520" s="60">
        <f t="shared" si="721"/>
        <v>864.34875000000011</v>
      </c>
      <c r="AK2520" s="60">
        <f t="shared" si="722"/>
        <v>1904.9878082191783</v>
      </c>
      <c r="AL2520" s="60">
        <f t="shared" si="723"/>
        <v>1400.1660390410959</v>
      </c>
      <c r="AM2520" s="41">
        <f t="shared" si="724"/>
        <v>1423.3732109589046</v>
      </c>
      <c r="AN2520" s="42">
        <f t="shared" si="725"/>
        <v>45715</v>
      </c>
      <c r="AO2520" s="43">
        <f t="shared" si="726"/>
        <v>3841.55</v>
      </c>
    </row>
    <row r="2521" spans="1:41" s="24" customFormat="1" ht="15.75" customHeight="1" x14ac:dyDescent="0.35">
      <c r="A2521" s="36" t="s">
        <v>27</v>
      </c>
      <c r="B2521" s="36">
        <v>202509</v>
      </c>
      <c r="C2521" s="24" t="s">
        <v>736</v>
      </c>
      <c r="D2521" s="24" t="s">
        <v>119</v>
      </c>
      <c r="E2521" s="62">
        <v>45901</v>
      </c>
      <c r="F2521" s="62">
        <v>46265</v>
      </c>
      <c r="G2521" s="37" t="s">
        <v>2658</v>
      </c>
      <c r="H2521" s="36">
        <v>752024</v>
      </c>
      <c r="I2521" s="63">
        <v>25078</v>
      </c>
      <c r="J2521" s="24" t="s">
        <v>5426</v>
      </c>
      <c r="K2521" s="63">
        <f t="shared" si="709"/>
        <v>45901</v>
      </c>
      <c r="L2521" s="55">
        <f t="shared" si="710"/>
        <v>0.04</v>
      </c>
      <c r="M2521" s="76">
        <v>0.22500000000000001</v>
      </c>
      <c r="N2521" s="62">
        <v>45901</v>
      </c>
      <c r="O2521" s="62">
        <v>46265</v>
      </c>
      <c r="P2521" s="63"/>
      <c r="Q2521" s="63"/>
      <c r="R2521" s="78">
        <v>57</v>
      </c>
      <c r="S2521" s="63" t="str">
        <f>VLOOKUP(R2521,SA!$B$3:$C$11,2,1)</f>
        <v>56-65</v>
      </c>
      <c r="T2521" s="38" t="s">
        <v>97</v>
      </c>
      <c r="U2521" s="24" t="s">
        <v>5744</v>
      </c>
      <c r="V2521" s="24">
        <v>400000</v>
      </c>
      <c r="W2521" s="39">
        <f t="shared" si="711"/>
        <v>0</v>
      </c>
      <c r="X2521" s="29">
        <f t="shared" si="712"/>
        <v>0</v>
      </c>
      <c r="Y2521" s="40">
        <f t="shared" si="713"/>
        <v>365</v>
      </c>
      <c r="Z2521" s="38">
        <f t="shared" si="714"/>
        <v>46081</v>
      </c>
      <c r="AA2521" s="41">
        <f t="shared" si="715"/>
        <v>181</v>
      </c>
      <c r="AB2521" s="24" t="s">
        <v>113</v>
      </c>
      <c r="AC2521" s="41">
        <f t="shared" si="716"/>
        <v>11909.7282</v>
      </c>
      <c r="AD2521" s="41">
        <v>1</v>
      </c>
      <c r="AE2521" s="72">
        <f>INDEX(SA!$C$2:$G$11,MATCH(Details!S2521,SA!$C$2:$C$11,0),MATCH(Details!V2521,SA!$C$2:$G$2,0))*Y2521/(F2521-E2521+1)</f>
        <v>10092.99</v>
      </c>
      <c r="AF2521" s="41">
        <f t="shared" si="717"/>
        <v>0</v>
      </c>
      <c r="AG2521" s="41">
        <f t="shared" si="718"/>
        <v>0</v>
      </c>
      <c r="AH2521" s="41">
        <f t="shared" si="719"/>
        <v>1816.7382</v>
      </c>
      <c r="AI2521" s="60">
        <f t="shared" si="720"/>
        <v>403.71960000000001</v>
      </c>
      <c r="AJ2521" s="60">
        <f t="shared" si="721"/>
        <v>2270.9227500000002</v>
      </c>
      <c r="AK2521" s="60">
        <f t="shared" si="722"/>
        <v>5005.0169589041097</v>
      </c>
      <c r="AL2521" s="60">
        <f t="shared" si="723"/>
        <v>3678.6874647945206</v>
      </c>
      <c r="AM2521" s="41">
        <f t="shared" si="724"/>
        <v>3739.6601852054787</v>
      </c>
      <c r="AN2521" s="42">
        <f t="shared" si="725"/>
        <v>45715</v>
      </c>
      <c r="AO2521" s="43">
        <f t="shared" si="726"/>
        <v>10092.99</v>
      </c>
    </row>
    <row r="2522" spans="1:41" s="24" customFormat="1" ht="15.75" customHeight="1" x14ac:dyDescent="0.35">
      <c r="A2522" s="36" t="s">
        <v>27</v>
      </c>
      <c r="B2522" s="36">
        <v>202509</v>
      </c>
      <c r="C2522" s="24" t="s">
        <v>736</v>
      </c>
      <c r="D2522" s="24" t="s">
        <v>119</v>
      </c>
      <c r="E2522" s="62">
        <v>45901</v>
      </c>
      <c r="F2522" s="62">
        <v>46265</v>
      </c>
      <c r="G2522" s="37" t="s">
        <v>2659</v>
      </c>
      <c r="H2522" s="36">
        <v>752024</v>
      </c>
      <c r="I2522" s="63">
        <v>34381</v>
      </c>
      <c r="J2522" s="24" t="s">
        <v>5427</v>
      </c>
      <c r="K2522" s="63">
        <f t="shared" si="709"/>
        <v>45901</v>
      </c>
      <c r="L2522" s="55">
        <f t="shared" si="710"/>
        <v>0.04</v>
      </c>
      <c r="M2522" s="76">
        <v>0.22500000000000001</v>
      </c>
      <c r="N2522" s="62">
        <v>45901</v>
      </c>
      <c r="O2522" s="62">
        <v>46265</v>
      </c>
      <c r="P2522" s="63"/>
      <c r="Q2522" s="63"/>
      <c r="R2522" s="78">
        <v>31</v>
      </c>
      <c r="S2522" s="63" t="str">
        <f>VLOOKUP(R2522,SA!$B$3:$C$11,2,1)</f>
        <v>26-35</v>
      </c>
      <c r="T2522" s="38" t="s">
        <v>98</v>
      </c>
      <c r="U2522" s="24" t="s">
        <v>5743</v>
      </c>
      <c r="V2522" s="24">
        <v>400000</v>
      </c>
      <c r="W2522" s="39">
        <f t="shared" si="711"/>
        <v>0</v>
      </c>
      <c r="X2522" s="29">
        <f t="shared" si="712"/>
        <v>0</v>
      </c>
      <c r="Y2522" s="40">
        <f t="shared" si="713"/>
        <v>365</v>
      </c>
      <c r="Z2522" s="38">
        <f t="shared" si="714"/>
        <v>46081</v>
      </c>
      <c r="AA2522" s="41">
        <f t="shared" si="715"/>
        <v>181</v>
      </c>
      <c r="AB2522" s="24" t="s">
        <v>113</v>
      </c>
      <c r="AC2522" s="41">
        <f t="shared" si="716"/>
        <v>4533.0290000000005</v>
      </c>
      <c r="AD2522" s="41">
        <v>1</v>
      </c>
      <c r="AE2522" s="72">
        <f>INDEX(SA!$C$2:$G$11,MATCH(Details!S2522,SA!$C$2:$C$11,0),MATCH(Details!V2522,SA!$C$2:$G$2,0))*Y2522/(F2522-E2522+1)</f>
        <v>3841.55</v>
      </c>
      <c r="AF2522" s="41">
        <f t="shared" si="717"/>
        <v>0</v>
      </c>
      <c r="AG2522" s="41">
        <f t="shared" si="718"/>
        <v>0</v>
      </c>
      <c r="AH2522" s="41">
        <f t="shared" si="719"/>
        <v>691.47900000000004</v>
      </c>
      <c r="AI2522" s="60">
        <f t="shared" si="720"/>
        <v>153.66200000000001</v>
      </c>
      <c r="AJ2522" s="60">
        <f t="shared" si="721"/>
        <v>864.34875000000011</v>
      </c>
      <c r="AK2522" s="60">
        <f t="shared" si="722"/>
        <v>1904.9878082191783</v>
      </c>
      <c r="AL2522" s="60">
        <f t="shared" si="723"/>
        <v>1400.1660390410959</v>
      </c>
      <c r="AM2522" s="41">
        <f t="shared" si="724"/>
        <v>1423.3732109589046</v>
      </c>
      <c r="AN2522" s="42">
        <f t="shared" si="725"/>
        <v>45715</v>
      </c>
      <c r="AO2522" s="43">
        <f t="shared" si="726"/>
        <v>3841.55</v>
      </c>
    </row>
    <row r="2523" spans="1:41" s="24" customFormat="1" ht="15.75" customHeight="1" x14ac:dyDescent="0.35">
      <c r="A2523" s="36" t="s">
        <v>27</v>
      </c>
      <c r="B2523" s="36">
        <v>202509</v>
      </c>
      <c r="C2523" s="24" t="s">
        <v>736</v>
      </c>
      <c r="D2523" s="24" t="s">
        <v>119</v>
      </c>
      <c r="E2523" s="62">
        <v>45901</v>
      </c>
      <c r="F2523" s="62">
        <v>46265</v>
      </c>
      <c r="G2523" s="37" t="s">
        <v>2660</v>
      </c>
      <c r="H2523" s="36">
        <v>752025</v>
      </c>
      <c r="I2523" s="63">
        <v>24108</v>
      </c>
      <c r="J2523" s="24" t="s">
        <v>5428</v>
      </c>
      <c r="K2523" s="63">
        <f t="shared" si="709"/>
        <v>45901</v>
      </c>
      <c r="L2523" s="55">
        <f t="shared" si="710"/>
        <v>0.04</v>
      </c>
      <c r="M2523" s="76">
        <v>0.22500000000000001</v>
      </c>
      <c r="N2523" s="62">
        <v>45901</v>
      </c>
      <c r="O2523" s="62">
        <v>46265</v>
      </c>
      <c r="P2523" s="63"/>
      <c r="Q2523" s="63"/>
      <c r="R2523" s="78">
        <v>59</v>
      </c>
      <c r="S2523" s="63" t="str">
        <f>VLOOKUP(R2523,SA!$B$3:$C$11,2,1)</f>
        <v>56-65</v>
      </c>
      <c r="T2523" s="38" t="s">
        <v>98</v>
      </c>
      <c r="U2523" s="24" t="s">
        <v>5747</v>
      </c>
      <c r="V2523" s="24">
        <v>300000</v>
      </c>
      <c r="W2523" s="39">
        <f t="shared" si="711"/>
        <v>0</v>
      </c>
      <c r="X2523" s="29">
        <f t="shared" si="712"/>
        <v>0</v>
      </c>
      <c r="Y2523" s="40">
        <f t="shared" si="713"/>
        <v>365</v>
      </c>
      <c r="Z2523" s="38">
        <f t="shared" si="714"/>
        <v>46081</v>
      </c>
      <c r="AA2523" s="41">
        <f t="shared" si="715"/>
        <v>181</v>
      </c>
      <c r="AB2523" s="24" t="s">
        <v>113</v>
      </c>
      <c r="AC2523" s="41">
        <f t="shared" si="716"/>
        <v>10831.751</v>
      </c>
      <c r="AD2523" s="41">
        <v>1</v>
      </c>
      <c r="AE2523" s="72">
        <f>INDEX(SA!$C$2:$G$11,MATCH(Details!S2523,SA!$C$2:$C$11,0),MATCH(Details!V2523,SA!$C$2:$G$2,0))*Y2523/(F2523-E2523+1)</f>
        <v>9179.4500000000007</v>
      </c>
      <c r="AF2523" s="41">
        <f t="shared" si="717"/>
        <v>0</v>
      </c>
      <c r="AG2523" s="41">
        <f t="shared" si="718"/>
        <v>0</v>
      </c>
      <c r="AH2523" s="41">
        <f t="shared" si="719"/>
        <v>1652.3010000000002</v>
      </c>
      <c r="AI2523" s="60">
        <f t="shared" si="720"/>
        <v>367.17800000000005</v>
      </c>
      <c r="AJ2523" s="60">
        <f t="shared" si="721"/>
        <v>2065.3762500000003</v>
      </c>
      <c r="AK2523" s="60">
        <f t="shared" si="722"/>
        <v>4552.0012328767125</v>
      </c>
      <c r="AL2523" s="60">
        <f t="shared" si="723"/>
        <v>3345.7209061643835</v>
      </c>
      <c r="AM2523" s="41">
        <f t="shared" si="724"/>
        <v>3401.1748438356171</v>
      </c>
      <c r="AN2523" s="42">
        <f t="shared" si="725"/>
        <v>45715</v>
      </c>
      <c r="AO2523" s="43">
        <f t="shared" si="726"/>
        <v>9179.4500000000007</v>
      </c>
    </row>
    <row r="2524" spans="1:41" s="24" customFormat="1" ht="15.75" customHeight="1" x14ac:dyDescent="0.35">
      <c r="A2524" s="36" t="s">
        <v>27</v>
      </c>
      <c r="B2524" s="36">
        <v>202509</v>
      </c>
      <c r="C2524" s="24" t="s">
        <v>736</v>
      </c>
      <c r="D2524" s="24" t="s">
        <v>119</v>
      </c>
      <c r="E2524" s="62">
        <v>45901</v>
      </c>
      <c r="F2524" s="62">
        <v>46265</v>
      </c>
      <c r="G2524" s="37" t="s">
        <v>2661</v>
      </c>
      <c r="H2524" s="36">
        <v>752025</v>
      </c>
      <c r="I2524" s="63">
        <v>33352</v>
      </c>
      <c r="J2524" s="24" t="s">
        <v>5429</v>
      </c>
      <c r="K2524" s="63">
        <f t="shared" si="709"/>
        <v>45901</v>
      </c>
      <c r="L2524" s="55">
        <f t="shared" si="710"/>
        <v>0.04</v>
      </c>
      <c r="M2524" s="76">
        <v>0.22500000000000001</v>
      </c>
      <c r="N2524" s="62">
        <v>45901</v>
      </c>
      <c r="O2524" s="62">
        <v>46265</v>
      </c>
      <c r="P2524" s="63"/>
      <c r="Q2524" s="63"/>
      <c r="R2524" s="78">
        <v>34</v>
      </c>
      <c r="S2524" s="63" t="str">
        <f>VLOOKUP(R2524,SA!$B$3:$C$11,2,1)</f>
        <v>26-35</v>
      </c>
      <c r="T2524" s="38" t="s">
        <v>98</v>
      </c>
      <c r="U2524" s="24" t="s">
        <v>5743</v>
      </c>
      <c r="V2524" s="24">
        <v>300000</v>
      </c>
      <c r="W2524" s="39">
        <f t="shared" si="711"/>
        <v>0</v>
      </c>
      <c r="X2524" s="29">
        <f t="shared" si="712"/>
        <v>0</v>
      </c>
      <c r="Y2524" s="40">
        <f t="shared" si="713"/>
        <v>365</v>
      </c>
      <c r="Z2524" s="38">
        <f t="shared" si="714"/>
        <v>46081</v>
      </c>
      <c r="AA2524" s="41">
        <f t="shared" si="715"/>
        <v>181</v>
      </c>
      <c r="AB2524" s="24" t="s">
        <v>113</v>
      </c>
      <c r="AC2524" s="41">
        <f t="shared" si="716"/>
        <v>4124.4657999999999</v>
      </c>
      <c r="AD2524" s="41">
        <v>1</v>
      </c>
      <c r="AE2524" s="72">
        <f>INDEX(SA!$C$2:$G$11,MATCH(Details!S2524,SA!$C$2:$C$11,0),MATCH(Details!V2524,SA!$C$2:$G$2,0))*Y2524/(F2524-E2524+1)</f>
        <v>3495.31</v>
      </c>
      <c r="AF2524" s="41">
        <f t="shared" si="717"/>
        <v>0</v>
      </c>
      <c r="AG2524" s="41">
        <f t="shared" si="718"/>
        <v>0</v>
      </c>
      <c r="AH2524" s="41">
        <f t="shared" si="719"/>
        <v>629.1558</v>
      </c>
      <c r="AI2524" s="60">
        <f t="shared" si="720"/>
        <v>139.8124</v>
      </c>
      <c r="AJ2524" s="60">
        <f t="shared" si="721"/>
        <v>786.44475</v>
      </c>
      <c r="AK2524" s="60">
        <f t="shared" si="722"/>
        <v>1733.2907123287671</v>
      </c>
      <c r="AL2524" s="60">
        <f t="shared" si="723"/>
        <v>1273.9686735616438</v>
      </c>
      <c r="AM2524" s="41">
        <f t="shared" si="724"/>
        <v>1295.0841764383563</v>
      </c>
      <c r="AN2524" s="42">
        <f t="shared" si="725"/>
        <v>45715</v>
      </c>
      <c r="AO2524" s="43">
        <f t="shared" si="726"/>
        <v>3495.31</v>
      </c>
    </row>
    <row r="2525" spans="1:41" s="24" customFormat="1" ht="15.75" customHeight="1" x14ac:dyDescent="0.35">
      <c r="A2525" s="36" t="s">
        <v>27</v>
      </c>
      <c r="B2525" s="36">
        <v>202509</v>
      </c>
      <c r="C2525" s="24" t="s">
        <v>736</v>
      </c>
      <c r="D2525" s="24" t="s">
        <v>119</v>
      </c>
      <c r="E2525" s="62">
        <v>45901</v>
      </c>
      <c r="F2525" s="62">
        <v>46265</v>
      </c>
      <c r="G2525" s="37" t="s">
        <v>2662</v>
      </c>
      <c r="H2525" s="36">
        <v>752025</v>
      </c>
      <c r="I2525" s="63">
        <v>23377</v>
      </c>
      <c r="J2525" s="24" t="s">
        <v>5430</v>
      </c>
      <c r="K2525" s="63">
        <f t="shared" si="709"/>
        <v>45901</v>
      </c>
      <c r="L2525" s="55">
        <f t="shared" si="710"/>
        <v>0.04</v>
      </c>
      <c r="M2525" s="76">
        <v>0.22500000000000001</v>
      </c>
      <c r="N2525" s="62">
        <v>45901</v>
      </c>
      <c r="O2525" s="62">
        <v>46265</v>
      </c>
      <c r="P2525" s="63"/>
      <c r="Q2525" s="63"/>
      <c r="R2525" s="78">
        <v>61</v>
      </c>
      <c r="S2525" s="63" t="str">
        <f>VLOOKUP(R2525,SA!$B$3:$C$11,2,1)</f>
        <v>56-65</v>
      </c>
      <c r="T2525" s="38" t="s">
        <v>97</v>
      </c>
      <c r="U2525" s="24" t="s">
        <v>5744</v>
      </c>
      <c r="V2525" s="24">
        <v>300000</v>
      </c>
      <c r="W2525" s="39">
        <f t="shared" si="711"/>
        <v>0</v>
      </c>
      <c r="X2525" s="29">
        <f t="shared" si="712"/>
        <v>0</v>
      </c>
      <c r="Y2525" s="40">
        <f t="shared" si="713"/>
        <v>365</v>
      </c>
      <c r="Z2525" s="38">
        <f t="shared" si="714"/>
        <v>46081</v>
      </c>
      <c r="AA2525" s="41">
        <f t="shared" si="715"/>
        <v>181</v>
      </c>
      <c r="AB2525" s="24" t="s">
        <v>113</v>
      </c>
      <c r="AC2525" s="41">
        <f t="shared" si="716"/>
        <v>10831.751</v>
      </c>
      <c r="AD2525" s="41">
        <v>1</v>
      </c>
      <c r="AE2525" s="72">
        <f>INDEX(SA!$C$2:$G$11,MATCH(Details!S2525,SA!$C$2:$C$11,0),MATCH(Details!V2525,SA!$C$2:$G$2,0))*Y2525/(F2525-E2525+1)</f>
        <v>9179.4500000000007</v>
      </c>
      <c r="AF2525" s="41">
        <f t="shared" si="717"/>
        <v>0</v>
      </c>
      <c r="AG2525" s="41">
        <f t="shared" si="718"/>
        <v>0</v>
      </c>
      <c r="AH2525" s="41">
        <f t="shared" si="719"/>
        <v>1652.3010000000002</v>
      </c>
      <c r="AI2525" s="60">
        <f t="shared" si="720"/>
        <v>367.17800000000005</v>
      </c>
      <c r="AJ2525" s="60">
        <f t="shared" si="721"/>
        <v>2065.3762500000003</v>
      </c>
      <c r="AK2525" s="60">
        <f t="shared" si="722"/>
        <v>4552.0012328767125</v>
      </c>
      <c r="AL2525" s="60">
        <f t="shared" si="723"/>
        <v>3345.7209061643835</v>
      </c>
      <c r="AM2525" s="41">
        <f t="shared" si="724"/>
        <v>3401.1748438356171</v>
      </c>
      <c r="AN2525" s="42">
        <f t="shared" si="725"/>
        <v>45715</v>
      </c>
      <c r="AO2525" s="43">
        <f t="shared" si="726"/>
        <v>9179.4500000000007</v>
      </c>
    </row>
    <row r="2526" spans="1:41" s="24" customFormat="1" ht="15.75" customHeight="1" x14ac:dyDescent="0.35">
      <c r="A2526" s="36" t="s">
        <v>27</v>
      </c>
      <c r="B2526" s="36">
        <v>202509</v>
      </c>
      <c r="C2526" s="24" t="s">
        <v>736</v>
      </c>
      <c r="D2526" s="24" t="s">
        <v>119</v>
      </c>
      <c r="E2526" s="62">
        <v>45901</v>
      </c>
      <c r="F2526" s="62">
        <v>46265</v>
      </c>
      <c r="G2526" s="37" t="s">
        <v>2663</v>
      </c>
      <c r="H2526" s="36">
        <v>752025</v>
      </c>
      <c r="I2526" s="63">
        <v>34486</v>
      </c>
      <c r="J2526" s="24" t="s">
        <v>5431</v>
      </c>
      <c r="K2526" s="63">
        <f t="shared" si="709"/>
        <v>45901</v>
      </c>
      <c r="L2526" s="55">
        <f t="shared" si="710"/>
        <v>0.04</v>
      </c>
      <c r="M2526" s="76">
        <v>0.22500000000000001</v>
      </c>
      <c r="N2526" s="62">
        <v>45901</v>
      </c>
      <c r="O2526" s="62">
        <v>46265</v>
      </c>
      <c r="P2526" s="63"/>
      <c r="Q2526" s="63"/>
      <c r="R2526" s="78">
        <v>31</v>
      </c>
      <c r="S2526" s="63" t="str">
        <f>VLOOKUP(R2526,SA!$B$3:$C$11,2,1)</f>
        <v>26-35</v>
      </c>
      <c r="T2526" s="38" t="s">
        <v>97</v>
      </c>
      <c r="U2526" s="24" t="s">
        <v>56</v>
      </c>
      <c r="V2526" s="24">
        <v>300000</v>
      </c>
      <c r="W2526" s="39">
        <f t="shared" si="711"/>
        <v>300000</v>
      </c>
      <c r="X2526" s="29">
        <f t="shared" si="712"/>
        <v>1</v>
      </c>
      <c r="Y2526" s="40">
        <f t="shared" si="713"/>
        <v>365</v>
      </c>
      <c r="Z2526" s="38">
        <f t="shared" si="714"/>
        <v>46081</v>
      </c>
      <c r="AA2526" s="41">
        <f t="shared" si="715"/>
        <v>181</v>
      </c>
      <c r="AB2526" s="24" t="s">
        <v>113</v>
      </c>
      <c r="AC2526" s="41">
        <f t="shared" si="716"/>
        <v>4124.4657999999999</v>
      </c>
      <c r="AD2526" s="41">
        <v>1</v>
      </c>
      <c r="AE2526" s="72">
        <f>INDEX(SA!$C$2:$G$11,MATCH(Details!S2526,SA!$C$2:$C$11,0),MATCH(Details!V2526,SA!$C$2:$G$2,0))*Y2526/(F2526-E2526+1)</f>
        <v>3495.31</v>
      </c>
      <c r="AF2526" s="41">
        <f t="shared" si="717"/>
        <v>0</v>
      </c>
      <c r="AG2526" s="41">
        <f t="shared" si="718"/>
        <v>0</v>
      </c>
      <c r="AH2526" s="41">
        <f t="shared" si="719"/>
        <v>629.1558</v>
      </c>
      <c r="AI2526" s="60">
        <f t="shared" si="720"/>
        <v>139.8124</v>
      </c>
      <c r="AJ2526" s="60">
        <f t="shared" si="721"/>
        <v>786.44475</v>
      </c>
      <c r="AK2526" s="60">
        <f t="shared" si="722"/>
        <v>1733.2907123287671</v>
      </c>
      <c r="AL2526" s="60">
        <f t="shared" si="723"/>
        <v>1273.9686735616438</v>
      </c>
      <c r="AM2526" s="41">
        <f t="shared" si="724"/>
        <v>1295.0841764383563</v>
      </c>
      <c r="AN2526" s="42">
        <f t="shared" si="725"/>
        <v>45715</v>
      </c>
      <c r="AO2526" s="43">
        <f t="shared" si="726"/>
        <v>3495.31</v>
      </c>
    </row>
    <row r="2527" spans="1:41" s="24" customFormat="1" ht="15.75" customHeight="1" x14ac:dyDescent="0.35">
      <c r="A2527" s="36" t="s">
        <v>27</v>
      </c>
      <c r="B2527" s="36">
        <v>202509</v>
      </c>
      <c r="C2527" s="24" t="s">
        <v>736</v>
      </c>
      <c r="D2527" s="24" t="s">
        <v>119</v>
      </c>
      <c r="E2527" s="62">
        <v>45901</v>
      </c>
      <c r="F2527" s="62">
        <v>46265</v>
      </c>
      <c r="G2527" s="37" t="s">
        <v>2664</v>
      </c>
      <c r="H2527" s="36">
        <v>752025</v>
      </c>
      <c r="I2527" s="63">
        <v>44519</v>
      </c>
      <c r="J2527" s="24" t="s">
        <v>5432</v>
      </c>
      <c r="K2527" s="63">
        <f t="shared" si="709"/>
        <v>45901</v>
      </c>
      <c r="L2527" s="55">
        <f t="shared" si="710"/>
        <v>0.04</v>
      </c>
      <c r="M2527" s="76">
        <v>0.22500000000000001</v>
      </c>
      <c r="N2527" s="62">
        <v>45901</v>
      </c>
      <c r="O2527" s="62">
        <v>46265</v>
      </c>
      <c r="P2527" s="63"/>
      <c r="Q2527" s="63"/>
      <c r="R2527" s="78">
        <v>3</v>
      </c>
      <c r="S2527" s="63" t="str">
        <f>VLOOKUP(R2527,SA!$B$3:$C$11,2,1)</f>
        <v>0-25</v>
      </c>
      <c r="T2527" s="38" t="s">
        <v>98</v>
      </c>
      <c r="U2527" s="24" t="s">
        <v>5746</v>
      </c>
      <c r="V2527" s="24">
        <v>300000</v>
      </c>
      <c r="W2527" s="39">
        <f t="shared" si="711"/>
        <v>0</v>
      </c>
      <c r="X2527" s="29">
        <f t="shared" si="712"/>
        <v>0</v>
      </c>
      <c r="Y2527" s="40">
        <f t="shared" si="713"/>
        <v>365</v>
      </c>
      <c r="Z2527" s="38">
        <f t="shared" si="714"/>
        <v>46081</v>
      </c>
      <c r="AA2527" s="41">
        <f t="shared" si="715"/>
        <v>181</v>
      </c>
      <c r="AB2527" s="24" t="s">
        <v>113</v>
      </c>
      <c r="AC2527" s="41">
        <f t="shared" si="716"/>
        <v>3690.3792000000003</v>
      </c>
      <c r="AD2527" s="41">
        <v>1</v>
      </c>
      <c r="AE2527" s="72">
        <f>INDEX(SA!$C$2:$G$11,MATCH(Details!S2527,SA!$C$2:$C$11,0),MATCH(Details!V2527,SA!$C$2:$G$2,0))*Y2527/(F2527-E2527+1)</f>
        <v>3127.44</v>
      </c>
      <c r="AF2527" s="41">
        <f t="shared" si="717"/>
        <v>0</v>
      </c>
      <c r="AG2527" s="41">
        <f t="shared" si="718"/>
        <v>0</v>
      </c>
      <c r="AH2527" s="41">
        <f t="shared" si="719"/>
        <v>562.93920000000003</v>
      </c>
      <c r="AI2527" s="60">
        <f t="shared" si="720"/>
        <v>125.0976</v>
      </c>
      <c r="AJ2527" s="60">
        <f t="shared" si="721"/>
        <v>703.67399999999998</v>
      </c>
      <c r="AK2527" s="60">
        <f t="shared" si="722"/>
        <v>1550.8675068493151</v>
      </c>
      <c r="AL2527" s="60">
        <f t="shared" si="723"/>
        <v>1139.8876175342466</v>
      </c>
      <c r="AM2527" s="41">
        <f t="shared" si="724"/>
        <v>1158.7807824657534</v>
      </c>
      <c r="AN2527" s="42">
        <f t="shared" si="725"/>
        <v>45715</v>
      </c>
      <c r="AO2527" s="43">
        <f t="shared" si="726"/>
        <v>3127.44</v>
      </c>
    </row>
    <row r="2528" spans="1:41" s="24" customFormat="1" ht="15.75" customHeight="1" x14ac:dyDescent="0.35">
      <c r="A2528" s="36" t="s">
        <v>27</v>
      </c>
      <c r="B2528" s="36">
        <v>202509</v>
      </c>
      <c r="C2528" s="24" t="s">
        <v>736</v>
      </c>
      <c r="D2528" s="24" t="s">
        <v>119</v>
      </c>
      <c r="E2528" s="62">
        <v>45901</v>
      </c>
      <c r="F2528" s="62">
        <v>46265</v>
      </c>
      <c r="G2528" s="37" t="s">
        <v>2665</v>
      </c>
      <c r="H2528" s="36">
        <v>752025</v>
      </c>
      <c r="I2528" s="63">
        <v>43066</v>
      </c>
      <c r="J2528" s="24" t="s">
        <v>5433</v>
      </c>
      <c r="K2528" s="63">
        <f t="shared" si="709"/>
        <v>45901</v>
      </c>
      <c r="L2528" s="55">
        <f t="shared" si="710"/>
        <v>0.04</v>
      </c>
      <c r="M2528" s="76">
        <v>0.22500000000000001</v>
      </c>
      <c r="N2528" s="62">
        <v>45901</v>
      </c>
      <c r="O2528" s="62">
        <v>46265</v>
      </c>
      <c r="P2528" s="63"/>
      <c r="Q2528" s="63"/>
      <c r="R2528" s="78">
        <v>7</v>
      </c>
      <c r="S2528" s="63" t="str">
        <f>VLOOKUP(R2528,SA!$B$3:$C$11,2,1)</f>
        <v>0-25</v>
      </c>
      <c r="T2528" s="38" t="s">
        <v>97</v>
      </c>
      <c r="U2528" s="24" t="s">
        <v>5745</v>
      </c>
      <c r="V2528" s="24">
        <v>300000</v>
      </c>
      <c r="W2528" s="39">
        <f t="shared" si="711"/>
        <v>0</v>
      </c>
      <c r="X2528" s="29">
        <f t="shared" si="712"/>
        <v>0</v>
      </c>
      <c r="Y2528" s="40">
        <f t="shared" si="713"/>
        <v>365</v>
      </c>
      <c r="Z2528" s="38">
        <f t="shared" si="714"/>
        <v>46081</v>
      </c>
      <c r="AA2528" s="41">
        <f t="shared" si="715"/>
        <v>181</v>
      </c>
      <c r="AB2528" s="24" t="s">
        <v>113</v>
      </c>
      <c r="AC2528" s="41">
        <f t="shared" si="716"/>
        <v>3690.3792000000003</v>
      </c>
      <c r="AD2528" s="41">
        <v>1</v>
      </c>
      <c r="AE2528" s="72">
        <f>INDEX(SA!$C$2:$G$11,MATCH(Details!S2528,SA!$C$2:$C$11,0),MATCH(Details!V2528,SA!$C$2:$G$2,0))*Y2528/(F2528-E2528+1)</f>
        <v>3127.44</v>
      </c>
      <c r="AF2528" s="41">
        <f t="shared" si="717"/>
        <v>0</v>
      </c>
      <c r="AG2528" s="41">
        <f t="shared" si="718"/>
        <v>0</v>
      </c>
      <c r="AH2528" s="41">
        <f t="shared" si="719"/>
        <v>562.93920000000003</v>
      </c>
      <c r="AI2528" s="60">
        <f t="shared" si="720"/>
        <v>125.0976</v>
      </c>
      <c r="AJ2528" s="60">
        <f t="shared" si="721"/>
        <v>703.67399999999998</v>
      </c>
      <c r="AK2528" s="60">
        <f t="shared" si="722"/>
        <v>1550.8675068493151</v>
      </c>
      <c r="AL2528" s="60">
        <f t="shared" si="723"/>
        <v>1139.8876175342466</v>
      </c>
      <c r="AM2528" s="41">
        <f t="shared" si="724"/>
        <v>1158.7807824657534</v>
      </c>
      <c r="AN2528" s="42">
        <f t="shared" si="725"/>
        <v>45715</v>
      </c>
      <c r="AO2528" s="43">
        <f t="shared" si="726"/>
        <v>3127.44</v>
      </c>
    </row>
    <row r="2529" spans="1:41" s="24" customFormat="1" ht="15.75" customHeight="1" x14ac:dyDescent="0.35">
      <c r="A2529" s="36" t="s">
        <v>27</v>
      </c>
      <c r="B2529" s="36">
        <v>202509</v>
      </c>
      <c r="C2529" s="24" t="s">
        <v>736</v>
      </c>
      <c r="D2529" s="24" t="s">
        <v>119</v>
      </c>
      <c r="E2529" s="62">
        <v>45901</v>
      </c>
      <c r="F2529" s="62">
        <v>46265</v>
      </c>
      <c r="G2529" s="37" t="s">
        <v>2666</v>
      </c>
      <c r="H2529" s="36">
        <v>752026</v>
      </c>
      <c r="I2529" s="63">
        <v>34529</v>
      </c>
      <c r="J2529" s="24" t="s">
        <v>5434</v>
      </c>
      <c r="K2529" s="63">
        <f t="shared" si="709"/>
        <v>45901</v>
      </c>
      <c r="L2529" s="55">
        <f t="shared" si="710"/>
        <v>0.04</v>
      </c>
      <c r="M2529" s="76">
        <v>0.22500000000000001</v>
      </c>
      <c r="N2529" s="62">
        <v>45901</v>
      </c>
      <c r="O2529" s="62">
        <v>46265</v>
      </c>
      <c r="P2529" s="63"/>
      <c r="Q2529" s="63"/>
      <c r="R2529" s="78">
        <v>31</v>
      </c>
      <c r="S2529" s="63" t="str">
        <f>VLOOKUP(R2529,SA!$B$3:$C$11,2,1)</f>
        <v>26-35</v>
      </c>
      <c r="T2529" s="38" t="s">
        <v>98</v>
      </c>
      <c r="U2529" s="24" t="s">
        <v>5743</v>
      </c>
      <c r="V2529" s="24">
        <v>300000</v>
      </c>
      <c r="W2529" s="39">
        <f t="shared" si="711"/>
        <v>0</v>
      </c>
      <c r="X2529" s="29">
        <f t="shared" si="712"/>
        <v>0</v>
      </c>
      <c r="Y2529" s="40">
        <f t="shared" si="713"/>
        <v>365</v>
      </c>
      <c r="Z2529" s="38">
        <f t="shared" si="714"/>
        <v>46081</v>
      </c>
      <c r="AA2529" s="41">
        <f t="shared" si="715"/>
        <v>181</v>
      </c>
      <c r="AB2529" s="24" t="s">
        <v>113</v>
      </c>
      <c r="AC2529" s="41">
        <f t="shared" si="716"/>
        <v>4124.4657999999999</v>
      </c>
      <c r="AD2529" s="41">
        <v>1</v>
      </c>
      <c r="AE2529" s="72">
        <f>INDEX(SA!$C$2:$G$11,MATCH(Details!S2529,SA!$C$2:$C$11,0),MATCH(Details!V2529,SA!$C$2:$G$2,0))*Y2529/(F2529-E2529+1)</f>
        <v>3495.31</v>
      </c>
      <c r="AF2529" s="41">
        <f t="shared" si="717"/>
        <v>0</v>
      </c>
      <c r="AG2529" s="41">
        <f t="shared" si="718"/>
        <v>0</v>
      </c>
      <c r="AH2529" s="41">
        <f t="shared" si="719"/>
        <v>629.1558</v>
      </c>
      <c r="AI2529" s="60">
        <f t="shared" si="720"/>
        <v>139.8124</v>
      </c>
      <c r="AJ2529" s="60">
        <f t="shared" si="721"/>
        <v>786.44475</v>
      </c>
      <c r="AK2529" s="60">
        <f t="shared" si="722"/>
        <v>1733.2907123287671</v>
      </c>
      <c r="AL2529" s="60">
        <f t="shared" si="723"/>
        <v>1273.9686735616438</v>
      </c>
      <c r="AM2529" s="41">
        <f t="shared" si="724"/>
        <v>1295.0841764383563</v>
      </c>
      <c r="AN2529" s="42">
        <f t="shared" si="725"/>
        <v>45715</v>
      </c>
      <c r="AO2529" s="43">
        <f t="shared" si="726"/>
        <v>3495.31</v>
      </c>
    </row>
    <row r="2530" spans="1:41" s="24" customFormat="1" ht="15.75" customHeight="1" x14ac:dyDescent="0.35">
      <c r="A2530" s="36" t="s">
        <v>27</v>
      </c>
      <c r="B2530" s="36">
        <v>202509</v>
      </c>
      <c r="C2530" s="24" t="s">
        <v>736</v>
      </c>
      <c r="D2530" s="24" t="s">
        <v>119</v>
      </c>
      <c r="E2530" s="62">
        <v>45901</v>
      </c>
      <c r="F2530" s="62">
        <v>46265</v>
      </c>
      <c r="G2530" s="37" t="s">
        <v>2667</v>
      </c>
      <c r="H2530" s="36">
        <v>752026</v>
      </c>
      <c r="I2530" s="63">
        <v>43684</v>
      </c>
      <c r="J2530" s="24" t="s">
        <v>5435</v>
      </c>
      <c r="K2530" s="63">
        <f t="shared" si="709"/>
        <v>45901</v>
      </c>
      <c r="L2530" s="55">
        <f t="shared" si="710"/>
        <v>0.04</v>
      </c>
      <c r="M2530" s="76">
        <v>0.22500000000000001</v>
      </c>
      <c r="N2530" s="62">
        <v>45901</v>
      </c>
      <c r="O2530" s="62">
        <v>46265</v>
      </c>
      <c r="P2530" s="63"/>
      <c r="Q2530" s="63"/>
      <c r="R2530" s="78">
        <v>6</v>
      </c>
      <c r="S2530" s="63" t="str">
        <f>VLOOKUP(R2530,SA!$B$3:$C$11,2,1)</f>
        <v>0-25</v>
      </c>
      <c r="T2530" s="38" t="s">
        <v>97</v>
      </c>
      <c r="U2530" s="24" t="s">
        <v>5745</v>
      </c>
      <c r="V2530" s="24">
        <v>300000</v>
      </c>
      <c r="W2530" s="39">
        <f t="shared" si="711"/>
        <v>0</v>
      </c>
      <c r="X2530" s="29">
        <f t="shared" si="712"/>
        <v>0</v>
      </c>
      <c r="Y2530" s="40">
        <f t="shared" si="713"/>
        <v>365</v>
      </c>
      <c r="Z2530" s="38">
        <f t="shared" si="714"/>
        <v>46081</v>
      </c>
      <c r="AA2530" s="41">
        <f t="shared" si="715"/>
        <v>181</v>
      </c>
      <c r="AB2530" s="24" t="s">
        <v>113</v>
      </c>
      <c r="AC2530" s="41">
        <f t="shared" si="716"/>
        <v>3690.3792000000003</v>
      </c>
      <c r="AD2530" s="41">
        <v>1</v>
      </c>
      <c r="AE2530" s="72">
        <f>INDEX(SA!$C$2:$G$11,MATCH(Details!S2530,SA!$C$2:$C$11,0),MATCH(Details!V2530,SA!$C$2:$G$2,0))*Y2530/(F2530-E2530+1)</f>
        <v>3127.44</v>
      </c>
      <c r="AF2530" s="41">
        <f t="shared" si="717"/>
        <v>0</v>
      </c>
      <c r="AG2530" s="41">
        <f t="shared" si="718"/>
        <v>0</v>
      </c>
      <c r="AH2530" s="41">
        <f t="shared" si="719"/>
        <v>562.93920000000003</v>
      </c>
      <c r="AI2530" s="60">
        <f t="shared" si="720"/>
        <v>125.0976</v>
      </c>
      <c r="AJ2530" s="60">
        <f t="shared" si="721"/>
        <v>703.67399999999998</v>
      </c>
      <c r="AK2530" s="60">
        <f t="shared" si="722"/>
        <v>1550.8675068493151</v>
      </c>
      <c r="AL2530" s="60">
        <f t="shared" si="723"/>
        <v>1139.8876175342466</v>
      </c>
      <c r="AM2530" s="41">
        <f t="shared" si="724"/>
        <v>1158.7807824657534</v>
      </c>
      <c r="AN2530" s="42">
        <f t="shared" si="725"/>
        <v>45715</v>
      </c>
      <c r="AO2530" s="43">
        <f t="shared" si="726"/>
        <v>3127.44</v>
      </c>
    </row>
    <row r="2531" spans="1:41" s="24" customFormat="1" ht="15.75" customHeight="1" x14ac:dyDescent="0.35">
      <c r="A2531" s="36" t="s">
        <v>27</v>
      </c>
      <c r="B2531" s="36">
        <v>202509</v>
      </c>
      <c r="C2531" s="24" t="s">
        <v>736</v>
      </c>
      <c r="D2531" s="24" t="s">
        <v>119</v>
      </c>
      <c r="E2531" s="62">
        <v>45901</v>
      </c>
      <c r="F2531" s="62">
        <v>46265</v>
      </c>
      <c r="G2531" s="37" t="s">
        <v>2668</v>
      </c>
      <c r="H2531" s="36">
        <v>752026</v>
      </c>
      <c r="I2531" s="63">
        <v>23377</v>
      </c>
      <c r="J2531" s="24" t="s">
        <v>5436</v>
      </c>
      <c r="K2531" s="63">
        <f t="shared" si="709"/>
        <v>45901</v>
      </c>
      <c r="L2531" s="55">
        <f t="shared" si="710"/>
        <v>0.04</v>
      </c>
      <c r="M2531" s="76">
        <v>0.22500000000000001</v>
      </c>
      <c r="N2531" s="62">
        <v>45901</v>
      </c>
      <c r="O2531" s="62">
        <v>46265</v>
      </c>
      <c r="P2531" s="63"/>
      <c r="Q2531" s="63"/>
      <c r="R2531" s="78">
        <v>61</v>
      </c>
      <c r="S2531" s="63" t="str">
        <f>VLOOKUP(R2531,SA!$B$3:$C$11,2,1)</f>
        <v>56-65</v>
      </c>
      <c r="T2531" s="38" t="s">
        <v>98</v>
      </c>
      <c r="U2531" s="24" t="s">
        <v>5747</v>
      </c>
      <c r="V2531" s="24">
        <v>300000</v>
      </c>
      <c r="W2531" s="39">
        <f t="shared" si="711"/>
        <v>0</v>
      </c>
      <c r="X2531" s="29">
        <f t="shared" si="712"/>
        <v>0</v>
      </c>
      <c r="Y2531" s="40">
        <f t="shared" si="713"/>
        <v>365</v>
      </c>
      <c r="Z2531" s="38">
        <f t="shared" si="714"/>
        <v>46081</v>
      </c>
      <c r="AA2531" s="41">
        <f t="shared" si="715"/>
        <v>181</v>
      </c>
      <c r="AB2531" s="24" t="s">
        <v>113</v>
      </c>
      <c r="AC2531" s="41">
        <f t="shared" si="716"/>
        <v>10831.751</v>
      </c>
      <c r="AD2531" s="41">
        <v>1</v>
      </c>
      <c r="AE2531" s="72">
        <f>INDEX(SA!$C$2:$G$11,MATCH(Details!S2531,SA!$C$2:$C$11,0),MATCH(Details!V2531,SA!$C$2:$G$2,0))*Y2531/(F2531-E2531+1)</f>
        <v>9179.4500000000007</v>
      </c>
      <c r="AF2531" s="41">
        <f t="shared" si="717"/>
        <v>0</v>
      </c>
      <c r="AG2531" s="41">
        <f t="shared" si="718"/>
        <v>0</v>
      </c>
      <c r="AH2531" s="41">
        <f t="shared" si="719"/>
        <v>1652.3010000000002</v>
      </c>
      <c r="AI2531" s="60">
        <f t="shared" si="720"/>
        <v>367.17800000000005</v>
      </c>
      <c r="AJ2531" s="60">
        <f t="shared" si="721"/>
        <v>2065.3762500000003</v>
      </c>
      <c r="AK2531" s="60">
        <f t="shared" si="722"/>
        <v>4552.0012328767125</v>
      </c>
      <c r="AL2531" s="60">
        <f t="shared" si="723"/>
        <v>3345.7209061643835</v>
      </c>
      <c r="AM2531" s="41">
        <f t="shared" si="724"/>
        <v>3401.1748438356171</v>
      </c>
      <c r="AN2531" s="42">
        <f t="shared" si="725"/>
        <v>45715</v>
      </c>
      <c r="AO2531" s="43">
        <f t="shared" si="726"/>
        <v>9179.4500000000007</v>
      </c>
    </row>
    <row r="2532" spans="1:41" s="24" customFormat="1" ht="15.75" customHeight="1" x14ac:dyDescent="0.35">
      <c r="A2532" s="36" t="s">
        <v>27</v>
      </c>
      <c r="B2532" s="36">
        <v>202509</v>
      </c>
      <c r="C2532" s="24" t="s">
        <v>736</v>
      </c>
      <c r="D2532" s="24" t="s">
        <v>119</v>
      </c>
      <c r="E2532" s="62">
        <v>45901</v>
      </c>
      <c r="F2532" s="62">
        <v>46265</v>
      </c>
      <c r="G2532" s="37" t="s">
        <v>2669</v>
      </c>
      <c r="H2532" s="36">
        <v>752026</v>
      </c>
      <c r="I2532" s="63">
        <v>42747</v>
      </c>
      <c r="J2532" s="24" t="s">
        <v>5437</v>
      </c>
      <c r="K2532" s="63">
        <f t="shared" si="709"/>
        <v>45901</v>
      </c>
      <c r="L2532" s="55">
        <f t="shared" si="710"/>
        <v>0.04</v>
      </c>
      <c r="M2532" s="76">
        <v>0.22500000000000001</v>
      </c>
      <c r="N2532" s="62">
        <v>45901</v>
      </c>
      <c r="O2532" s="62">
        <v>46265</v>
      </c>
      <c r="P2532" s="63"/>
      <c r="Q2532" s="63"/>
      <c r="R2532" s="78">
        <v>8</v>
      </c>
      <c r="S2532" s="63" t="str">
        <f>VLOOKUP(R2532,SA!$B$3:$C$11,2,1)</f>
        <v>0-25</v>
      </c>
      <c r="T2532" s="38" t="s">
        <v>98</v>
      </c>
      <c r="U2532" s="24" t="s">
        <v>5746</v>
      </c>
      <c r="V2532" s="24">
        <v>300000</v>
      </c>
      <c r="W2532" s="39">
        <f t="shared" si="711"/>
        <v>0</v>
      </c>
      <c r="X2532" s="29">
        <f t="shared" si="712"/>
        <v>0</v>
      </c>
      <c r="Y2532" s="40">
        <f t="shared" si="713"/>
        <v>365</v>
      </c>
      <c r="Z2532" s="38">
        <f t="shared" si="714"/>
        <v>46081</v>
      </c>
      <c r="AA2532" s="41">
        <f t="shared" si="715"/>
        <v>181</v>
      </c>
      <c r="AB2532" s="24" t="s">
        <v>113</v>
      </c>
      <c r="AC2532" s="41">
        <f t="shared" si="716"/>
        <v>3690.3792000000003</v>
      </c>
      <c r="AD2532" s="41">
        <v>1</v>
      </c>
      <c r="AE2532" s="72">
        <f>INDEX(SA!$C$2:$G$11,MATCH(Details!S2532,SA!$C$2:$C$11,0),MATCH(Details!V2532,SA!$C$2:$G$2,0))*Y2532/(F2532-E2532+1)</f>
        <v>3127.44</v>
      </c>
      <c r="AF2532" s="41">
        <f t="shared" si="717"/>
        <v>0</v>
      </c>
      <c r="AG2532" s="41">
        <f t="shared" si="718"/>
        <v>0</v>
      </c>
      <c r="AH2532" s="41">
        <f t="shared" si="719"/>
        <v>562.93920000000003</v>
      </c>
      <c r="AI2532" s="60">
        <f t="shared" si="720"/>
        <v>125.0976</v>
      </c>
      <c r="AJ2532" s="60">
        <f t="shared" si="721"/>
        <v>703.67399999999998</v>
      </c>
      <c r="AK2532" s="60">
        <f t="shared" si="722"/>
        <v>1550.8675068493151</v>
      </c>
      <c r="AL2532" s="60">
        <f t="shared" si="723"/>
        <v>1139.8876175342466</v>
      </c>
      <c r="AM2532" s="41">
        <f t="shared" si="724"/>
        <v>1158.7807824657534</v>
      </c>
      <c r="AN2532" s="42">
        <f t="shared" si="725"/>
        <v>45715</v>
      </c>
      <c r="AO2532" s="43">
        <f t="shared" si="726"/>
        <v>3127.44</v>
      </c>
    </row>
    <row r="2533" spans="1:41" s="24" customFormat="1" ht="15.75" customHeight="1" x14ac:dyDescent="0.35">
      <c r="A2533" s="36" t="s">
        <v>27</v>
      </c>
      <c r="B2533" s="36">
        <v>202509</v>
      </c>
      <c r="C2533" s="24" t="s">
        <v>736</v>
      </c>
      <c r="D2533" s="24" t="s">
        <v>119</v>
      </c>
      <c r="E2533" s="62">
        <v>45901</v>
      </c>
      <c r="F2533" s="62">
        <v>46265</v>
      </c>
      <c r="G2533" s="37" t="s">
        <v>2670</v>
      </c>
      <c r="H2533" s="36">
        <v>752026</v>
      </c>
      <c r="I2533" s="63">
        <v>32393</v>
      </c>
      <c r="J2533" s="24" t="s">
        <v>5438</v>
      </c>
      <c r="K2533" s="63">
        <f t="shared" si="709"/>
        <v>45901</v>
      </c>
      <c r="L2533" s="55">
        <f t="shared" si="710"/>
        <v>0.04</v>
      </c>
      <c r="M2533" s="76">
        <v>0.22500000000000001</v>
      </c>
      <c r="N2533" s="62">
        <v>45901</v>
      </c>
      <c r="O2533" s="62">
        <v>46265</v>
      </c>
      <c r="P2533" s="63"/>
      <c r="Q2533" s="63"/>
      <c r="R2533" s="78">
        <v>36</v>
      </c>
      <c r="S2533" s="63" t="str">
        <f>VLOOKUP(R2533,SA!$B$3:$C$11,2,1)</f>
        <v>36-45</v>
      </c>
      <c r="T2533" s="38" t="s">
        <v>97</v>
      </c>
      <c r="U2533" s="24" t="s">
        <v>56</v>
      </c>
      <c r="V2533" s="24">
        <v>300000</v>
      </c>
      <c r="W2533" s="39">
        <f t="shared" si="711"/>
        <v>300000</v>
      </c>
      <c r="X2533" s="29">
        <f t="shared" si="712"/>
        <v>1</v>
      </c>
      <c r="Y2533" s="40">
        <f t="shared" si="713"/>
        <v>365</v>
      </c>
      <c r="Z2533" s="38">
        <f t="shared" si="714"/>
        <v>46081</v>
      </c>
      <c r="AA2533" s="41">
        <f t="shared" si="715"/>
        <v>181</v>
      </c>
      <c r="AB2533" s="24" t="s">
        <v>113</v>
      </c>
      <c r="AC2533" s="41">
        <f t="shared" si="716"/>
        <v>5119.5716000000002</v>
      </c>
      <c r="AD2533" s="41">
        <v>1</v>
      </c>
      <c r="AE2533" s="72">
        <f>INDEX(SA!$C$2:$G$11,MATCH(Details!S2533,SA!$C$2:$C$11,0),MATCH(Details!V2533,SA!$C$2:$G$2,0))*Y2533/(F2533-E2533+1)</f>
        <v>4338.62</v>
      </c>
      <c r="AF2533" s="41">
        <f t="shared" si="717"/>
        <v>0</v>
      </c>
      <c r="AG2533" s="41">
        <f t="shared" si="718"/>
        <v>0</v>
      </c>
      <c r="AH2533" s="41">
        <f t="shared" si="719"/>
        <v>780.95159999999998</v>
      </c>
      <c r="AI2533" s="60">
        <f t="shared" si="720"/>
        <v>173.54480000000001</v>
      </c>
      <c r="AJ2533" s="60">
        <f t="shared" si="721"/>
        <v>976.18949999999995</v>
      </c>
      <c r="AK2533" s="60">
        <f t="shared" si="722"/>
        <v>2151.4800547945206</v>
      </c>
      <c r="AL2533" s="60">
        <f t="shared" si="723"/>
        <v>1581.3378402739727</v>
      </c>
      <c r="AM2533" s="41">
        <f t="shared" si="724"/>
        <v>1607.5478597260276</v>
      </c>
      <c r="AN2533" s="42">
        <f t="shared" si="725"/>
        <v>45715</v>
      </c>
      <c r="AO2533" s="43">
        <f t="shared" si="726"/>
        <v>4338.62</v>
      </c>
    </row>
    <row r="2534" spans="1:41" s="24" customFormat="1" ht="15.75" customHeight="1" x14ac:dyDescent="0.35">
      <c r="A2534" s="36" t="s">
        <v>27</v>
      </c>
      <c r="B2534" s="36">
        <v>202509</v>
      </c>
      <c r="C2534" s="24" t="s">
        <v>736</v>
      </c>
      <c r="D2534" s="24" t="s">
        <v>119</v>
      </c>
      <c r="E2534" s="62">
        <v>45901</v>
      </c>
      <c r="F2534" s="62">
        <v>46265</v>
      </c>
      <c r="G2534" s="37" t="s">
        <v>2671</v>
      </c>
      <c r="H2534" s="36">
        <v>752027</v>
      </c>
      <c r="I2534" s="63">
        <v>21935</v>
      </c>
      <c r="J2534" s="24" t="s">
        <v>5439</v>
      </c>
      <c r="K2534" s="63">
        <f t="shared" si="709"/>
        <v>45901</v>
      </c>
      <c r="L2534" s="55">
        <f t="shared" si="710"/>
        <v>0.04</v>
      </c>
      <c r="M2534" s="76">
        <v>0.22500000000000001</v>
      </c>
      <c r="N2534" s="62">
        <v>45901</v>
      </c>
      <c r="O2534" s="62">
        <v>46265</v>
      </c>
      <c r="P2534" s="63"/>
      <c r="Q2534" s="63"/>
      <c r="R2534" s="78">
        <v>65</v>
      </c>
      <c r="S2534" s="63" t="str">
        <f>VLOOKUP(R2534,SA!$B$3:$C$11,2,1)</f>
        <v>56-65</v>
      </c>
      <c r="T2534" s="38" t="s">
        <v>97</v>
      </c>
      <c r="U2534" s="24" t="s">
        <v>5744</v>
      </c>
      <c r="V2534" s="24">
        <v>300000</v>
      </c>
      <c r="W2534" s="39">
        <f t="shared" si="711"/>
        <v>0</v>
      </c>
      <c r="X2534" s="29">
        <f t="shared" si="712"/>
        <v>0</v>
      </c>
      <c r="Y2534" s="40">
        <f t="shared" si="713"/>
        <v>365</v>
      </c>
      <c r="Z2534" s="38">
        <f t="shared" si="714"/>
        <v>46081</v>
      </c>
      <c r="AA2534" s="41">
        <f t="shared" si="715"/>
        <v>181</v>
      </c>
      <c r="AB2534" s="24" t="s">
        <v>113</v>
      </c>
      <c r="AC2534" s="41">
        <f t="shared" si="716"/>
        <v>10831.751</v>
      </c>
      <c r="AD2534" s="41">
        <v>1</v>
      </c>
      <c r="AE2534" s="72">
        <f>INDEX(SA!$C$2:$G$11,MATCH(Details!S2534,SA!$C$2:$C$11,0),MATCH(Details!V2534,SA!$C$2:$G$2,0))*Y2534/(F2534-E2534+1)</f>
        <v>9179.4500000000007</v>
      </c>
      <c r="AF2534" s="41">
        <f t="shared" si="717"/>
        <v>0</v>
      </c>
      <c r="AG2534" s="41">
        <f t="shared" si="718"/>
        <v>0</v>
      </c>
      <c r="AH2534" s="41">
        <f t="shared" si="719"/>
        <v>1652.3010000000002</v>
      </c>
      <c r="AI2534" s="60">
        <f t="shared" si="720"/>
        <v>367.17800000000005</v>
      </c>
      <c r="AJ2534" s="60">
        <f t="shared" si="721"/>
        <v>2065.3762500000003</v>
      </c>
      <c r="AK2534" s="60">
        <f t="shared" si="722"/>
        <v>4552.0012328767125</v>
      </c>
      <c r="AL2534" s="60">
        <f t="shared" si="723"/>
        <v>3345.7209061643835</v>
      </c>
      <c r="AM2534" s="41">
        <f t="shared" si="724"/>
        <v>3401.1748438356171</v>
      </c>
      <c r="AN2534" s="42">
        <f t="shared" si="725"/>
        <v>45715</v>
      </c>
      <c r="AO2534" s="43">
        <f t="shared" si="726"/>
        <v>9179.4500000000007</v>
      </c>
    </row>
    <row r="2535" spans="1:41" s="24" customFormat="1" ht="15.75" customHeight="1" x14ac:dyDescent="0.35">
      <c r="A2535" s="36" t="s">
        <v>27</v>
      </c>
      <c r="B2535" s="36">
        <v>202509</v>
      </c>
      <c r="C2535" s="24" t="s">
        <v>736</v>
      </c>
      <c r="D2535" s="24" t="s">
        <v>119</v>
      </c>
      <c r="E2535" s="62">
        <v>45901</v>
      </c>
      <c r="F2535" s="62">
        <v>46265</v>
      </c>
      <c r="G2535" s="37" t="s">
        <v>2672</v>
      </c>
      <c r="H2535" s="36">
        <v>752027</v>
      </c>
      <c r="I2535" s="63">
        <v>34731</v>
      </c>
      <c r="J2535" s="24" t="s">
        <v>5440</v>
      </c>
      <c r="K2535" s="63">
        <f t="shared" si="709"/>
        <v>45901</v>
      </c>
      <c r="L2535" s="55">
        <f t="shared" si="710"/>
        <v>0.04</v>
      </c>
      <c r="M2535" s="76">
        <v>0.22500000000000001</v>
      </c>
      <c r="N2535" s="62">
        <v>45901</v>
      </c>
      <c r="O2535" s="62">
        <v>46265</v>
      </c>
      <c r="P2535" s="63"/>
      <c r="Q2535" s="63"/>
      <c r="R2535" s="78">
        <v>30</v>
      </c>
      <c r="S2535" s="63" t="str">
        <f>VLOOKUP(R2535,SA!$B$3:$C$11,2,1)</f>
        <v>26-35</v>
      </c>
      <c r="T2535" s="38" t="s">
        <v>98</v>
      </c>
      <c r="U2535" s="24" t="s">
        <v>5743</v>
      </c>
      <c r="V2535" s="24">
        <v>300000</v>
      </c>
      <c r="W2535" s="39">
        <f t="shared" si="711"/>
        <v>0</v>
      </c>
      <c r="X2535" s="29">
        <f t="shared" si="712"/>
        <v>0</v>
      </c>
      <c r="Y2535" s="40">
        <f t="shared" si="713"/>
        <v>365</v>
      </c>
      <c r="Z2535" s="38">
        <f t="shared" si="714"/>
        <v>46081</v>
      </c>
      <c r="AA2535" s="41">
        <f t="shared" si="715"/>
        <v>181</v>
      </c>
      <c r="AB2535" s="24" t="s">
        <v>113</v>
      </c>
      <c r="AC2535" s="41">
        <f t="shared" si="716"/>
        <v>4124.4657999999999</v>
      </c>
      <c r="AD2535" s="41">
        <v>1</v>
      </c>
      <c r="AE2535" s="72">
        <f>INDEX(SA!$C$2:$G$11,MATCH(Details!S2535,SA!$C$2:$C$11,0),MATCH(Details!V2535,SA!$C$2:$G$2,0))*Y2535/(F2535-E2535+1)</f>
        <v>3495.31</v>
      </c>
      <c r="AF2535" s="41">
        <f t="shared" si="717"/>
        <v>0</v>
      </c>
      <c r="AG2535" s="41">
        <f t="shared" si="718"/>
        <v>0</v>
      </c>
      <c r="AH2535" s="41">
        <f t="shared" si="719"/>
        <v>629.1558</v>
      </c>
      <c r="AI2535" s="60">
        <f t="shared" si="720"/>
        <v>139.8124</v>
      </c>
      <c r="AJ2535" s="60">
        <f t="shared" si="721"/>
        <v>786.44475</v>
      </c>
      <c r="AK2535" s="60">
        <f t="shared" si="722"/>
        <v>1733.2907123287671</v>
      </c>
      <c r="AL2535" s="60">
        <f t="shared" si="723"/>
        <v>1273.9686735616438</v>
      </c>
      <c r="AM2535" s="41">
        <f t="shared" si="724"/>
        <v>1295.0841764383563</v>
      </c>
      <c r="AN2535" s="42">
        <f t="shared" si="725"/>
        <v>45715</v>
      </c>
      <c r="AO2535" s="43">
        <f t="shared" si="726"/>
        <v>3495.31</v>
      </c>
    </row>
    <row r="2536" spans="1:41" s="24" customFormat="1" ht="15.75" customHeight="1" x14ac:dyDescent="0.35">
      <c r="A2536" s="36" t="s">
        <v>27</v>
      </c>
      <c r="B2536" s="36">
        <v>202509</v>
      </c>
      <c r="C2536" s="24" t="s">
        <v>736</v>
      </c>
      <c r="D2536" s="24" t="s">
        <v>119</v>
      </c>
      <c r="E2536" s="62">
        <v>45901</v>
      </c>
      <c r="F2536" s="62">
        <v>46265</v>
      </c>
      <c r="G2536" s="37" t="s">
        <v>2673</v>
      </c>
      <c r="H2536" s="36">
        <v>752027</v>
      </c>
      <c r="I2536" s="63">
        <v>32975</v>
      </c>
      <c r="J2536" s="24" t="s">
        <v>5441</v>
      </c>
      <c r="K2536" s="63">
        <f t="shared" si="709"/>
        <v>45901</v>
      </c>
      <c r="L2536" s="55">
        <f t="shared" si="710"/>
        <v>0.04</v>
      </c>
      <c r="M2536" s="76">
        <v>0.22500000000000001</v>
      </c>
      <c r="N2536" s="62">
        <v>45901</v>
      </c>
      <c r="O2536" s="62">
        <v>46265</v>
      </c>
      <c r="P2536" s="63"/>
      <c r="Q2536" s="63"/>
      <c r="R2536" s="78">
        <v>35</v>
      </c>
      <c r="S2536" s="63" t="str">
        <f>VLOOKUP(R2536,SA!$B$3:$C$11,2,1)</f>
        <v>26-35</v>
      </c>
      <c r="T2536" s="38" t="s">
        <v>97</v>
      </c>
      <c r="U2536" s="24" t="s">
        <v>56</v>
      </c>
      <c r="V2536" s="24">
        <v>300000</v>
      </c>
      <c r="W2536" s="39">
        <f t="shared" si="711"/>
        <v>300000</v>
      </c>
      <c r="X2536" s="29">
        <f t="shared" si="712"/>
        <v>1</v>
      </c>
      <c r="Y2536" s="40">
        <f t="shared" si="713"/>
        <v>365</v>
      </c>
      <c r="Z2536" s="38">
        <f t="shared" si="714"/>
        <v>46081</v>
      </c>
      <c r="AA2536" s="41">
        <f t="shared" si="715"/>
        <v>181</v>
      </c>
      <c r="AB2536" s="24" t="s">
        <v>113</v>
      </c>
      <c r="AC2536" s="41">
        <f t="shared" si="716"/>
        <v>4124.4657999999999</v>
      </c>
      <c r="AD2536" s="41">
        <v>1</v>
      </c>
      <c r="AE2536" s="72">
        <f>INDEX(SA!$C$2:$G$11,MATCH(Details!S2536,SA!$C$2:$C$11,0),MATCH(Details!V2536,SA!$C$2:$G$2,0))*Y2536/(F2536-E2536+1)</f>
        <v>3495.31</v>
      </c>
      <c r="AF2536" s="41">
        <f t="shared" si="717"/>
        <v>0</v>
      </c>
      <c r="AG2536" s="41">
        <f t="shared" si="718"/>
        <v>0</v>
      </c>
      <c r="AH2536" s="41">
        <f t="shared" si="719"/>
        <v>629.1558</v>
      </c>
      <c r="AI2536" s="60">
        <f t="shared" si="720"/>
        <v>139.8124</v>
      </c>
      <c r="AJ2536" s="60">
        <f t="shared" si="721"/>
        <v>786.44475</v>
      </c>
      <c r="AK2536" s="60">
        <f t="shared" si="722"/>
        <v>1733.2907123287671</v>
      </c>
      <c r="AL2536" s="60">
        <f t="shared" si="723"/>
        <v>1273.9686735616438</v>
      </c>
      <c r="AM2536" s="41">
        <f t="shared" si="724"/>
        <v>1295.0841764383563</v>
      </c>
      <c r="AN2536" s="42">
        <f t="shared" si="725"/>
        <v>45715</v>
      </c>
      <c r="AO2536" s="43">
        <f t="shared" si="726"/>
        <v>3495.31</v>
      </c>
    </row>
    <row r="2537" spans="1:41" s="24" customFormat="1" ht="15.75" customHeight="1" x14ac:dyDescent="0.35">
      <c r="A2537" s="36" t="s">
        <v>27</v>
      </c>
      <c r="B2537" s="36">
        <v>202509</v>
      </c>
      <c r="C2537" s="24" t="s">
        <v>736</v>
      </c>
      <c r="D2537" s="24" t="s">
        <v>119</v>
      </c>
      <c r="E2537" s="62">
        <v>45901</v>
      </c>
      <c r="F2537" s="62">
        <v>46265</v>
      </c>
      <c r="G2537" s="37" t="s">
        <v>2674</v>
      </c>
      <c r="H2537" s="36">
        <v>752027</v>
      </c>
      <c r="I2537" s="63">
        <v>42571</v>
      </c>
      <c r="J2537" s="24" t="s">
        <v>5442</v>
      </c>
      <c r="K2537" s="63">
        <f t="shared" si="709"/>
        <v>45901</v>
      </c>
      <c r="L2537" s="55">
        <f t="shared" si="710"/>
        <v>0.04</v>
      </c>
      <c r="M2537" s="76">
        <v>0.22500000000000001</v>
      </c>
      <c r="N2537" s="62">
        <v>45901</v>
      </c>
      <c r="O2537" s="62">
        <v>46265</v>
      </c>
      <c r="P2537" s="63"/>
      <c r="Q2537" s="63"/>
      <c r="R2537" s="78">
        <v>9</v>
      </c>
      <c r="S2537" s="63" t="str">
        <f>VLOOKUP(R2537,SA!$B$3:$C$11,2,1)</f>
        <v>0-25</v>
      </c>
      <c r="T2537" s="38" t="s">
        <v>97</v>
      </c>
      <c r="U2537" s="24" t="s">
        <v>5745</v>
      </c>
      <c r="V2537" s="24">
        <v>300000</v>
      </c>
      <c r="W2537" s="39">
        <f t="shared" si="711"/>
        <v>0</v>
      </c>
      <c r="X2537" s="29">
        <f t="shared" si="712"/>
        <v>0</v>
      </c>
      <c r="Y2537" s="40">
        <f t="shared" si="713"/>
        <v>365</v>
      </c>
      <c r="Z2537" s="38">
        <f t="shared" si="714"/>
        <v>46081</v>
      </c>
      <c r="AA2537" s="41">
        <f t="shared" si="715"/>
        <v>181</v>
      </c>
      <c r="AB2537" s="24" t="s">
        <v>113</v>
      </c>
      <c r="AC2537" s="41">
        <f t="shared" si="716"/>
        <v>3690.3792000000003</v>
      </c>
      <c r="AD2537" s="41">
        <v>1</v>
      </c>
      <c r="AE2537" s="72">
        <f>INDEX(SA!$C$2:$G$11,MATCH(Details!S2537,SA!$C$2:$C$11,0),MATCH(Details!V2537,SA!$C$2:$G$2,0))*Y2537/(F2537-E2537+1)</f>
        <v>3127.44</v>
      </c>
      <c r="AF2537" s="41">
        <f t="shared" si="717"/>
        <v>0</v>
      </c>
      <c r="AG2537" s="41">
        <f t="shared" si="718"/>
        <v>0</v>
      </c>
      <c r="AH2537" s="41">
        <f t="shared" si="719"/>
        <v>562.93920000000003</v>
      </c>
      <c r="AI2537" s="60">
        <f t="shared" si="720"/>
        <v>125.0976</v>
      </c>
      <c r="AJ2537" s="60">
        <f t="shared" si="721"/>
        <v>703.67399999999998</v>
      </c>
      <c r="AK2537" s="60">
        <f t="shared" si="722"/>
        <v>1550.8675068493151</v>
      </c>
      <c r="AL2537" s="60">
        <f t="shared" si="723"/>
        <v>1139.8876175342466</v>
      </c>
      <c r="AM2537" s="41">
        <f t="shared" si="724"/>
        <v>1158.7807824657534</v>
      </c>
      <c r="AN2537" s="42">
        <f t="shared" si="725"/>
        <v>45715</v>
      </c>
      <c r="AO2537" s="43">
        <f t="shared" si="726"/>
        <v>3127.44</v>
      </c>
    </row>
    <row r="2538" spans="1:41" s="24" customFormat="1" ht="15.75" customHeight="1" x14ac:dyDescent="0.35">
      <c r="A2538" s="36" t="s">
        <v>27</v>
      </c>
      <c r="B2538" s="36">
        <v>202509</v>
      </c>
      <c r="C2538" s="24" t="s">
        <v>736</v>
      </c>
      <c r="D2538" s="24" t="s">
        <v>119</v>
      </c>
      <c r="E2538" s="62">
        <v>45901</v>
      </c>
      <c r="F2538" s="62">
        <v>46265</v>
      </c>
      <c r="G2538" s="37" t="s">
        <v>2675</v>
      </c>
      <c r="H2538" s="36">
        <v>752027</v>
      </c>
      <c r="I2538" s="63">
        <v>22282</v>
      </c>
      <c r="J2538" s="24" t="s">
        <v>5443</v>
      </c>
      <c r="K2538" s="63">
        <f t="shared" si="709"/>
        <v>45901</v>
      </c>
      <c r="L2538" s="55">
        <f t="shared" si="710"/>
        <v>0.04</v>
      </c>
      <c r="M2538" s="76">
        <v>0.22500000000000001</v>
      </c>
      <c r="N2538" s="62">
        <v>45901</v>
      </c>
      <c r="O2538" s="62">
        <v>46265</v>
      </c>
      <c r="P2538" s="63"/>
      <c r="Q2538" s="63"/>
      <c r="R2538" s="78">
        <v>64</v>
      </c>
      <c r="S2538" s="63" t="str">
        <f>VLOOKUP(R2538,SA!$B$3:$C$11,2,1)</f>
        <v>56-65</v>
      </c>
      <c r="T2538" s="38" t="s">
        <v>98</v>
      </c>
      <c r="U2538" s="24" t="s">
        <v>5747</v>
      </c>
      <c r="V2538" s="24">
        <v>300000</v>
      </c>
      <c r="W2538" s="39">
        <f t="shared" si="711"/>
        <v>0</v>
      </c>
      <c r="X2538" s="29">
        <f t="shared" si="712"/>
        <v>0</v>
      </c>
      <c r="Y2538" s="40">
        <f t="shared" si="713"/>
        <v>365</v>
      </c>
      <c r="Z2538" s="38">
        <f t="shared" si="714"/>
        <v>46081</v>
      </c>
      <c r="AA2538" s="41">
        <f t="shared" si="715"/>
        <v>181</v>
      </c>
      <c r="AB2538" s="24" t="s">
        <v>113</v>
      </c>
      <c r="AC2538" s="41">
        <f t="shared" si="716"/>
        <v>10831.751</v>
      </c>
      <c r="AD2538" s="41">
        <v>1</v>
      </c>
      <c r="AE2538" s="72">
        <f>INDEX(SA!$C$2:$G$11,MATCH(Details!S2538,SA!$C$2:$C$11,0),MATCH(Details!V2538,SA!$C$2:$G$2,0))*Y2538/(F2538-E2538+1)</f>
        <v>9179.4500000000007</v>
      </c>
      <c r="AF2538" s="41">
        <f t="shared" si="717"/>
        <v>0</v>
      </c>
      <c r="AG2538" s="41">
        <f t="shared" si="718"/>
        <v>0</v>
      </c>
      <c r="AH2538" s="41">
        <f t="shared" si="719"/>
        <v>1652.3010000000002</v>
      </c>
      <c r="AI2538" s="60">
        <f t="shared" si="720"/>
        <v>367.17800000000005</v>
      </c>
      <c r="AJ2538" s="60">
        <f t="shared" si="721"/>
        <v>2065.3762500000003</v>
      </c>
      <c r="AK2538" s="60">
        <f t="shared" si="722"/>
        <v>4552.0012328767125</v>
      </c>
      <c r="AL2538" s="60">
        <f t="shared" si="723"/>
        <v>3345.7209061643835</v>
      </c>
      <c r="AM2538" s="41">
        <f t="shared" si="724"/>
        <v>3401.1748438356171</v>
      </c>
      <c r="AN2538" s="42">
        <f t="shared" si="725"/>
        <v>45715</v>
      </c>
      <c r="AO2538" s="43">
        <f t="shared" si="726"/>
        <v>9179.4500000000007</v>
      </c>
    </row>
    <row r="2539" spans="1:41" s="24" customFormat="1" ht="15.75" customHeight="1" x14ac:dyDescent="0.35">
      <c r="A2539" s="36" t="s">
        <v>27</v>
      </c>
      <c r="B2539" s="36">
        <v>202509</v>
      </c>
      <c r="C2539" s="24" t="s">
        <v>736</v>
      </c>
      <c r="D2539" s="24" t="s">
        <v>119</v>
      </c>
      <c r="E2539" s="62">
        <v>45901</v>
      </c>
      <c r="F2539" s="62">
        <v>46265</v>
      </c>
      <c r="G2539" s="37" t="s">
        <v>2676</v>
      </c>
      <c r="H2539" s="36">
        <v>752028</v>
      </c>
      <c r="I2539" s="63">
        <v>34295</v>
      </c>
      <c r="J2539" s="24" t="s">
        <v>5444</v>
      </c>
      <c r="K2539" s="63">
        <f t="shared" si="709"/>
        <v>45901</v>
      </c>
      <c r="L2539" s="55">
        <f t="shared" si="710"/>
        <v>0.04</v>
      </c>
      <c r="M2539" s="76">
        <v>0.22500000000000001</v>
      </c>
      <c r="N2539" s="62">
        <v>45901</v>
      </c>
      <c r="O2539" s="62">
        <v>46265</v>
      </c>
      <c r="P2539" s="63"/>
      <c r="Q2539" s="63"/>
      <c r="R2539" s="78">
        <v>31</v>
      </c>
      <c r="S2539" s="63" t="str">
        <f>VLOOKUP(R2539,SA!$B$3:$C$11,2,1)</f>
        <v>26-35</v>
      </c>
      <c r="T2539" s="38" t="s">
        <v>98</v>
      </c>
      <c r="U2539" s="24" t="s">
        <v>5743</v>
      </c>
      <c r="V2539" s="24">
        <v>300000</v>
      </c>
      <c r="W2539" s="39">
        <f t="shared" si="711"/>
        <v>0</v>
      </c>
      <c r="X2539" s="29">
        <f t="shared" si="712"/>
        <v>0</v>
      </c>
      <c r="Y2539" s="40">
        <f t="shared" si="713"/>
        <v>365</v>
      </c>
      <c r="Z2539" s="38">
        <f t="shared" si="714"/>
        <v>46081</v>
      </c>
      <c r="AA2539" s="41">
        <f t="shared" si="715"/>
        <v>181</v>
      </c>
      <c r="AB2539" s="24" t="s">
        <v>113</v>
      </c>
      <c r="AC2539" s="41">
        <f t="shared" si="716"/>
        <v>4124.4657999999999</v>
      </c>
      <c r="AD2539" s="41">
        <v>1</v>
      </c>
      <c r="AE2539" s="72">
        <f>INDEX(SA!$C$2:$G$11,MATCH(Details!S2539,SA!$C$2:$C$11,0),MATCH(Details!V2539,SA!$C$2:$G$2,0))*Y2539/(F2539-E2539+1)</f>
        <v>3495.31</v>
      </c>
      <c r="AF2539" s="41">
        <f t="shared" si="717"/>
        <v>0</v>
      </c>
      <c r="AG2539" s="41">
        <f t="shared" si="718"/>
        <v>0</v>
      </c>
      <c r="AH2539" s="41">
        <f t="shared" si="719"/>
        <v>629.1558</v>
      </c>
      <c r="AI2539" s="60">
        <f t="shared" si="720"/>
        <v>139.8124</v>
      </c>
      <c r="AJ2539" s="60">
        <f t="shared" si="721"/>
        <v>786.44475</v>
      </c>
      <c r="AK2539" s="60">
        <f t="shared" si="722"/>
        <v>1733.2907123287671</v>
      </c>
      <c r="AL2539" s="60">
        <f t="shared" si="723"/>
        <v>1273.9686735616438</v>
      </c>
      <c r="AM2539" s="41">
        <f t="shared" si="724"/>
        <v>1295.0841764383563</v>
      </c>
      <c r="AN2539" s="42">
        <f t="shared" si="725"/>
        <v>45715</v>
      </c>
      <c r="AO2539" s="43">
        <f t="shared" si="726"/>
        <v>3495.31</v>
      </c>
    </row>
    <row r="2540" spans="1:41" s="24" customFormat="1" ht="15.75" customHeight="1" x14ac:dyDescent="0.35">
      <c r="A2540" s="36" t="s">
        <v>27</v>
      </c>
      <c r="B2540" s="36">
        <v>202509</v>
      </c>
      <c r="C2540" s="24" t="s">
        <v>736</v>
      </c>
      <c r="D2540" s="24" t="s">
        <v>119</v>
      </c>
      <c r="E2540" s="62">
        <v>45901</v>
      </c>
      <c r="F2540" s="62">
        <v>46265</v>
      </c>
      <c r="G2540" s="37" t="s">
        <v>2677</v>
      </c>
      <c r="H2540" s="36">
        <v>752028</v>
      </c>
      <c r="I2540" s="63">
        <v>27468</v>
      </c>
      <c r="J2540" s="24" t="s">
        <v>5445</v>
      </c>
      <c r="K2540" s="63">
        <f t="shared" si="709"/>
        <v>45901</v>
      </c>
      <c r="L2540" s="55">
        <f t="shared" si="710"/>
        <v>0.04</v>
      </c>
      <c r="M2540" s="76">
        <v>0.22500000000000001</v>
      </c>
      <c r="N2540" s="62">
        <v>45901</v>
      </c>
      <c r="O2540" s="62">
        <v>46265</v>
      </c>
      <c r="P2540" s="63"/>
      <c r="Q2540" s="63"/>
      <c r="R2540" s="78">
        <v>50</v>
      </c>
      <c r="S2540" s="63" t="str">
        <f>VLOOKUP(R2540,SA!$B$3:$C$11,2,1)</f>
        <v>46-55</v>
      </c>
      <c r="T2540" s="38" t="s">
        <v>97</v>
      </c>
      <c r="U2540" s="24" t="s">
        <v>5744</v>
      </c>
      <c r="V2540" s="24">
        <v>300000</v>
      </c>
      <c r="W2540" s="39">
        <f t="shared" si="711"/>
        <v>0</v>
      </c>
      <c r="X2540" s="29">
        <f t="shared" si="712"/>
        <v>0</v>
      </c>
      <c r="Y2540" s="40">
        <f t="shared" si="713"/>
        <v>365</v>
      </c>
      <c r="Z2540" s="38">
        <f t="shared" si="714"/>
        <v>46081</v>
      </c>
      <c r="AA2540" s="41">
        <f t="shared" si="715"/>
        <v>181</v>
      </c>
      <c r="AB2540" s="24" t="s">
        <v>113</v>
      </c>
      <c r="AC2540" s="41">
        <f t="shared" si="716"/>
        <v>7373.4659999999994</v>
      </c>
      <c r="AD2540" s="41">
        <v>1</v>
      </c>
      <c r="AE2540" s="72">
        <f>INDEX(SA!$C$2:$G$11,MATCH(Details!S2540,SA!$C$2:$C$11,0),MATCH(Details!V2540,SA!$C$2:$G$2,0))*Y2540/(F2540-E2540+1)</f>
        <v>6248.7</v>
      </c>
      <c r="AF2540" s="41">
        <f t="shared" si="717"/>
        <v>0</v>
      </c>
      <c r="AG2540" s="41">
        <f t="shared" si="718"/>
        <v>0</v>
      </c>
      <c r="AH2540" s="41">
        <f t="shared" si="719"/>
        <v>1124.7659999999998</v>
      </c>
      <c r="AI2540" s="60">
        <f t="shared" si="720"/>
        <v>249.94800000000001</v>
      </c>
      <c r="AJ2540" s="60">
        <f t="shared" si="721"/>
        <v>1405.9575</v>
      </c>
      <c r="AK2540" s="60">
        <f t="shared" si="722"/>
        <v>3098.6704109589041</v>
      </c>
      <c r="AL2540" s="60">
        <f t="shared" si="723"/>
        <v>2277.5227520547946</v>
      </c>
      <c r="AM2540" s="41">
        <f t="shared" si="724"/>
        <v>2315.2717479452049</v>
      </c>
      <c r="AN2540" s="42">
        <f t="shared" si="725"/>
        <v>45715</v>
      </c>
      <c r="AO2540" s="43">
        <f t="shared" si="726"/>
        <v>6248.7</v>
      </c>
    </row>
    <row r="2541" spans="1:41" s="24" customFormat="1" ht="15.75" customHeight="1" x14ac:dyDescent="0.35">
      <c r="A2541" s="36" t="s">
        <v>27</v>
      </c>
      <c r="B2541" s="36">
        <v>202509</v>
      </c>
      <c r="C2541" s="24" t="s">
        <v>736</v>
      </c>
      <c r="D2541" s="24" t="s">
        <v>119</v>
      </c>
      <c r="E2541" s="62">
        <v>45901</v>
      </c>
      <c r="F2541" s="62">
        <v>46265</v>
      </c>
      <c r="G2541" s="37" t="s">
        <v>2678</v>
      </c>
      <c r="H2541" s="36">
        <v>752028</v>
      </c>
      <c r="I2541" s="63">
        <v>44045</v>
      </c>
      <c r="J2541" s="24" t="s">
        <v>5446</v>
      </c>
      <c r="K2541" s="63">
        <f t="shared" si="709"/>
        <v>45901</v>
      </c>
      <c r="L2541" s="55">
        <f t="shared" si="710"/>
        <v>0.04</v>
      </c>
      <c r="M2541" s="76">
        <v>0.22500000000000001</v>
      </c>
      <c r="N2541" s="62">
        <v>45901</v>
      </c>
      <c r="O2541" s="62">
        <v>46265</v>
      </c>
      <c r="P2541" s="63"/>
      <c r="Q2541" s="63"/>
      <c r="R2541" s="78">
        <v>5</v>
      </c>
      <c r="S2541" s="63" t="str">
        <f>VLOOKUP(R2541,SA!$B$3:$C$11,2,1)</f>
        <v>0-25</v>
      </c>
      <c r="T2541" s="38" t="s">
        <v>97</v>
      </c>
      <c r="U2541" s="24" t="s">
        <v>5745</v>
      </c>
      <c r="V2541" s="24">
        <v>300000</v>
      </c>
      <c r="W2541" s="39">
        <f t="shared" si="711"/>
        <v>0</v>
      </c>
      <c r="X2541" s="29">
        <f t="shared" si="712"/>
        <v>0</v>
      </c>
      <c r="Y2541" s="40">
        <f t="shared" si="713"/>
        <v>365</v>
      </c>
      <c r="Z2541" s="38">
        <f t="shared" si="714"/>
        <v>46081</v>
      </c>
      <c r="AA2541" s="41">
        <f t="shared" si="715"/>
        <v>181</v>
      </c>
      <c r="AB2541" s="24" t="s">
        <v>113</v>
      </c>
      <c r="AC2541" s="41">
        <f t="shared" si="716"/>
        <v>3690.3792000000003</v>
      </c>
      <c r="AD2541" s="41">
        <v>1</v>
      </c>
      <c r="AE2541" s="72">
        <f>INDEX(SA!$C$2:$G$11,MATCH(Details!S2541,SA!$C$2:$C$11,0),MATCH(Details!V2541,SA!$C$2:$G$2,0))*Y2541/(F2541-E2541+1)</f>
        <v>3127.44</v>
      </c>
      <c r="AF2541" s="41">
        <f t="shared" si="717"/>
        <v>0</v>
      </c>
      <c r="AG2541" s="41">
        <f t="shared" si="718"/>
        <v>0</v>
      </c>
      <c r="AH2541" s="41">
        <f t="shared" si="719"/>
        <v>562.93920000000003</v>
      </c>
      <c r="AI2541" s="60">
        <f t="shared" si="720"/>
        <v>125.0976</v>
      </c>
      <c r="AJ2541" s="60">
        <f t="shared" si="721"/>
        <v>703.67399999999998</v>
      </c>
      <c r="AK2541" s="60">
        <f t="shared" si="722"/>
        <v>1550.8675068493151</v>
      </c>
      <c r="AL2541" s="60">
        <f t="shared" si="723"/>
        <v>1139.8876175342466</v>
      </c>
      <c r="AM2541" s="41">
        <f t="shared" si="724"/>
        <v>1158.7807824657534</v>
      </c>
      <c r="AN2541" s="42">
        <f t="shared" si="725"/>
        <v>45715</v>
      </c>
      <c r="AO2541" s="43">
        <f t="shared" si="726"/>
        <v>3127.44</v>
      </c>
    </row>
    <row r="2542" spans="1:41" s="24" customFormat="1" ht="15.75" customHeight="1" x14ac:dyDescent="0.35">
      <c r="A2542" s="36" t="s">
        <v>27</v>
      </c>
      <c r="B2542" s="36">
        <v>202509</v>
      </c>
      <c r="C2542" s="24" t="s">
        <v>736</v>
      </c>
      <c r="D2542" s="24" t="s">
        <v>119</v>
      </c>
      <c r="E2542" s="62">
        <v>45901</v>
      </c>
      <c r="F2542" s="62">
        <v>46265</v>
      </c>
      <c r="G2542" s="37" t="s">
        <v>2679</v>
      </c>
      <c r="H2542" s="36">
        <v>752028</v>
      </c>
      <c r="I2542" s="63">
        <v>43224</v>
      </c>
      <c r="J2542" s="24" t="s">
        <v>5447</v>
      </c>
      <c r="K2542" s="63">
        <f t="shared" si="709"/>
        <v>45901</v>
      </c>
      <c r="L2542" s="55">
        <f t="shared" si="710"/>
        <v>0.04</v>
      </c>
      <c r="M2542" s="76">
        <v>0.22500000000000001</v>
      </c>
      <c r="N2542" s="62">
        <v>45901</v>
      </c>
      <c r="O2542" s="62">
        <v>46265</v>
      </c>
      <c r="P2542" s="63"/>
      <c r="Q2542" s="63"/>
      <c r="R2542" s="78">
        <v>7</v>
      </c>
      <c r="S2542" s="63" t="str">
        <f>VLOOKUP(R2542,SA!$B$3:$C$11,2,1)</f>
        <v>0-25</v>
      </c>
      <c r="T2542" s="38" t="s">
        <v>98</v>
      </c>
      <c r="U2542" s="24" t="s">
        <v>5746</v>
      </c>
      <c r="V2542" s="24">
        <v>300000</v>
      </c>
      <c r="W2542" s="39">
        <f t="shared" si="711"/>
        <v>0</v>
      </c>
      <c r="X2542" s="29">
        <f t="shared" si="712"/>
        <v>0</v>
      </c>
      <c r="Y2542" s="40">
        <f t="shared" si="713"/>
        <v>365</v>
      </c>
      <c r="Z2542" s="38">
        <f t="shared" si="714"/>
        <v>46081</v>
      </c>
      <c r="AA2542" s="41">
        <f t="shared" si="715"/>
        <v>181</v>
      </c>
      <c r="AB2542" s="24" t="s">
        <v>113</v>
      </c>
      <c r="AC2542" s="41">
        <f t="shared" si="716"/>
        <v>3690.3792000000003</v>
      </c>
      <c r="AD2542" s="41">
        <v>1</v>
      </c>
      <c r="AE2542" s="72">
        <f>INDEX(SA!$C$2:$G$11,MATCH(Details!S2542,SA!$C$2:$C$11,0),MATCH(Details!V2542,SA!$C$2:$G$2,0))*Y2542/(F2542-E2542+1)</f>
        <v>3127.44</v>
      </c>
      <c r="AF2542" s="41">
        <f t="shared" si="717"/>
        <v>0</v>
      </c>
      <c r="AG2542" s="41">
        <f t="shared" si="718"/>
        <v>0</v>
      </c>
      <c r="AH2542" s="41">
        <f t="shared" si="719"/>
        <v>562.93920000000003</v>
      </c>
      <c r="AI2542" s="60">
        <f t="shared" si="720"/>
        <v>125.0976</v>
      </c>
      <c r="AJ2542" s="60">
        <f t="shared" si="721"/>
        <v>703.67399999999998</v>
      </c>
      <c r="AK2542" s="60">
        <f t="shared" si="722"/>
        <v>1550.8675068493151</v>
      </c>
      <c r="AL2542" s="60">
        <f t="shared" si="723"/>
        <v>1139.8876175342466</v>
      </c>
      <c r="AM2542" s="41">
        <f t="shared" si="724"/>
        <v>1158.7807824657534</v>
      </c>
      <c r="AN2542" s="42">
        <f t="shared" si="725"/>
        <v>45715</v>
      </c>
      <c r="AO2542" s="43">
        <f t="shared" si="726"/>
        <v>3127.44</v>
      </c>
    </row>
    <row r="2543" spans="1:41" s="24" customFormat="1" ht="15.75" customHeight="1" x14ac:dyDescent="0.35">
      <c r="A2543" s="36" t="s">
        <v>27</v>
      </c>
      <c r="B2543" s="36">
        <v>202509</v>
      </c>
      <c r="C2543" s="24" t="s">
        <v>736</v>
      </c>
      <c r="D2543" s="24" t="s">
        <v>119</v>
      </c>
      <c r="E2543" s="62">
        <v>45901</v>
      </c>
      <c r="F2543" s="62">
        <v>46265</v>
      </c>
      <c r="G2543" s="37" t="s">
        <v>2680</v>
      </c>
      <c r="H2543" s="36">
        <v>752028</v>
      </c>
      <c r="I2543" s="63">
        <v>33878</v>
      </c>
      <c r="J2543" s="24" t="s">
        <v>5448</v>
      </c>
      <c r="K2543" s="63">
        <f t="shared" si="709"/>
        <v>45901</v>
      </c>
      <c r="L2543" s="55">
        <f t="shared" si="710"/>
        <v>0.04</v>
      </c>
      <c r="M2543" s="76">
        <v>0.22500000000000001</v>
      </c>
      <c r="N2543" s="62">
        <v>45901</v>
      </c>
      <c r="O2543" s="62">
        <v>46265</v>
      </c>
      <c r="P2543" s="63"/>
      <c r="Q2543" s="63"/>
      <c r="R2543" s="78">
        <v>32</v>
      </c>
      <c r="S2543" s="63" t="str">
        <f>VLOOKUP(R2543,SA!$B$3:$C$11,2,1)</f>
        <v>26-35</v>
      </c>
      <c r="T2543" s="38" t="s">
        <v>97</v>
      </c>
      <c r="U2543" s="24" t="s">
        <v>56</v>
      </c>
      <c r="V2543" s="24">
        <v>300000</v>
      </c>
      <c r="W2543" s="39">
        <f t="shared" si="711"/>
        <v>300000</v>
      </c>
      <c r="X2543" s="29">
        <f t="shared" si="712"/>
        <v>1</v>
      </c>
      <c r="Y2543" s="40">
        <f t="shared" si="713"/>
        <v>365</v>
      </c>
      <c r="Z2543" s="38">
        <f t="shared" si="714"/>
        <v>46081</v>
      </c>
      <c r="AA2543" s="41">
        <f t="shared" si="715"/>
        <v>181</v>
      </c>
      <c r="AB2543" s="24" t="s">
        <v>113</v>
      </c>
      <c r="AC2543" s="41">
        <f t="shared" si="716"/>
        <v>4124.4657999999999</v>
      </c>
      <c r="AD2543" s="41">
        <v>1</v>
      </c>
      <c r="AE2543" s="72">
        <f>INDEX(SA!$C$2:$G$11,MATCH(Details!S2543,SA!$C$2:$C$11,0),MATCH(Details!V2543,SA!$C$2:$G$2,0))*Y2543/(F2543-E2543+1)</f>
        <v>3495.31</v>
      </c>
      <c r="AF2543" s="41">
        <f t="shared" si="717"/>
        <v>0</v>
      </c>
      <c r="AG2543" s="41">
        <f t="shared" si="718"/>
        <v>0</v>
      </c>
      <c r="AH2543" s="41">
        <f t="shared" si="719"/>
        <v>629.1558</v>
      </c>
      <c r="AI2543" s="60">
        <f t="shared" si="720"/>
        <v>139.8124</v>
      </c>
      <c r="AJ2543" s="60">
        <f t="shared" si="721"/>
        <v>786.44475</v>
      </c>
      <c r="AK2543" s="60">
        <f t="shared" si="722"/>
        <v>1733.2907123287671</v>
      </c>
      <c r="AL2543" s="60">
        <f t="shared" si="723"/>
        <v>1273.9686735616438</v>
      </c>
      <c r="AM2543" s="41">
        <f t="shared" si="724"/>
        <v>1295.0841764383563</v>
      </c>
      <c r="AN2543" s="42">
        <f t="shared" si="725"/>
        <v>45715</v>
      </c>
      <c r="AO2543" s="43">
        <f t="shared" si="726"/>
        <v>3495.31</v>
      </c>
    </row>
    <row r="2544" spans="1:41" s="24" customFormat="1" ht="15.75" customHeight="1" x14ac:dyDescent="0.35">
      <c r="A2544" s="36" t="s">
        <v>27</v>
      </c>
      <c r="B2544" s="36">
        <v>202509</v>
      </c>
      <c r="C2544" s="24" t="s">
        <v>736</v>
      </c>
      <c r="D2544" s="24" t="s">
        <v>119</v>
      </c>
      <c r="E2544" s="62">
        <v>45901</v>
      </c>
      <c r="F2544" s="62">
        <v>46265</v>
      </c>
      <c r="G2544" s="37" t="s">
        <v>2681</v>
      </c>
      <c r="H2544" s="36">
        <v>752029</v>
      </c>
      <c r="I2544" s="63">
        <v>43368</v>
      </c>
      <c r="J2544" s="24" t="s">
        <v>5449</v>
      </c>
      <c r="K2544" s="63">
        <f t="shared" si="709"/>
        <v>45901</v>
      </c>
      <c r="L2544" s="55">
        <f t="shared" si="710"/>
        <v>0.04</v>
      </c>
      <c r="M2544" s="76">
        <v>0.22500000000000001</v>
      </c>
      <c r="N2544" s="62">
        <v>45901</v>
      </c>
      <c r="O2544" s="62">
        <v>46265</v>
      </c>
      <c r="P2544" s="63"/>
      <c r="Q2544" s="63"/>
      <c r="R2544" s="78">
        <v>6</v>
      </c>
      <c r="S2544" s="63" t="str">
        <f>VLOOKUP(R2544,SA!$B$3:$C$11,2,1)</f>
        <v>0-25</v>
      </c>
      <c r="T2544" s="38" t="s">
        <v>97</v>
      </c>
      <c r="U2544" s="24" t="s">
        <v>5745</v>
      </c>
      <c r="V2544" s="24">
        <v>400000</v>
      </c>
      <c r="W2544" s="39">
        <f t="shared" si="711"/>
        <v>0</v>
      </c>
      <c r="X2544" s="29">
        <f t="shared" si="712"/>
        <v>0</v>
      </c>
      <c r="Y2544" s="40">
        <f t="shared" si="713"/>
        <v>365</v>
      </c>
      <c r="Z2544" s="38">
        <f t="shared" si="714"/>
        <v>46081</v>
      </c>
      <c r="AA2544" s="41">
        <f t="shared" si="715"/>
        <v>181</v>
      </c>
      <c r="AB2544" s="24" t="s">
        <v>113</v>
      </c>
      <c r="AC2544" s="41">
        <f t="shared" si="716"/>
        <v>4043.8364000000001</v>
      </c>
      <c r="AD2544" s="41">
        <v>1</v>
      </c>
      <c r="AE2544" s="72">
        <f>INDEX(SA!$C$2:$G$11,MATCH(Details!S2544,SA!$C$2:$C$11,0),MATCH(Details!V2544,SA!$C$2:$G$2,0))*Y2544/(F2544-E2544+1)</f>
        <v>3426.98</v>
      </c>
      <c r="AF2544" s="41">
        <f t="shared" si="717"/>
        <v>0</v>
      </c>
      <c r="AG2544" s="41">
        <f t="shared" si="718"/>
        <v>0</v>
      </c>
      <c r="AH2544" s="41">
        <f t="shared" si="719"/>
        <v>616.85640000000001</v>
      </c>
      <c r="AI2544" s="60">
        <f t="shared" si="720"/>
        <v>137.07920000000001</v>
      </c>
      <c r="AJ2544" s="60">
        <f t="shared" si="721"/>
        <v>771.07050000000004</v>
      </c>
      <c r="AK2544" s="60">
        <f t="shared" si="722"/>
        <v>1699.4065205479453</v>
      </c>
      <c r="AL2544" s="60">
        <f t="shared" si="723"/>
        <v>1249.0637926027398</v>
      </c>
      <c r="AM2544" s="41">
        <f t="shared" si="724"/>
        <v>1269.7665073972601</v>
      </c>
      <c r="AN2544" s="42">
        <f t="shared" si="725"/>
        <v>45715</v>
      </c>
      <c r="AO2544" s="43">
        <f t="shared" si="726"/>
        <v>3426.98</v>
      </c>
    </row>
    <row r="2545" spans="1:41" s="24" customFormat="1" ht="15.75" customHeight="1" x14ac:dyDescent="0.35">
      <c r="A2545" s="36" t="s">
        <v>27</v>
      </c>
      <c r="B2545" s="36">
        <v>202509</v>
      </c>
      <c r="C2545" s="24" t="s">
        <v>736</v>
      </c>
      <c r="D2545" s="24" t="s">
        <v>119</v>
      </c>
      <c r="E2545" s="62">
        <v>45901</v>
      </c>
      <c r="F2545" s="62">
        <v>46265</v>
      </c>
      <c r="G2545" s="37" t="s">
        <v>2682</v>
      </c>
      <c r="H2545" s="36">
        <v>752029</v>
      </c>
      <c r="I2545" s="63">
        <v>23460</v>
      </c>
      <c r="J2545" s="24" t="s">
        <v>5450</v>
      </c>
      <c r="K2545" s="63">
        <f t="shared" si="709"/>
        <v>45901</v>
      </c>
      <c r="L2545" s="55">
        <f t="shared" si="710"/>
        <v>0.04</v>
      </c>
      <c r="M2545" s="76">
        <v>0.22500000000000001</v>
      </c>
      <c r="N2545" s="62">
        <v>45901</v>
      </c>
      <c r="O2545" s="62">
        <v>46265</v>
      </c>
      <c r="P2545" s="63"/>
      <c r="Q2545" s="63"/>
      <c r="R2545" s="78">
        <v>61</v>
      </c>
      <c r="S2545" s="63" t="str">
        <f>VLOOKUP(R2545,SA!$B$3:$C$11,2,1)</f>
        <v>56-65</v>
      </c>
      <c r="T2545" s="38" t="s">
        <v>98</v>
      </c>
      <c r="U2545" s="24" t="s">
        <v>5747</v>
      </c>
      <c r="V2545" s="24">
        <v>400000</v>
      </c>
      <c r="W2545" s="39">
        <f t="shared" si="711"/>
        <v>0</v>
      </c>
      <c r="X2545" s="29">
        <f t="shared" si="712"/>
        <v>0</v>
      </c>
      <c r="Y2545" s="40">
        <f t="shared" si="713"/>
        <v>365</v>
      </c>
      <c r="Z2545" s="38">
        <f t="shared" si="714"/>
        <v>46081</v>
      </c>
      <c r="AA2545" s="41">
        <f t="shared" si="715"/>
        <v>181</v>
      </c>
      <c r="AB2545" s="24" t="s">
        <v>113</v>
      </c>
      <c r="AC2545" s="41">
        <f t="shared" si="716"/>
        <v>11909.7282</v>
      </c>
      <c r="AD2545" s="41">
        <v>1</v>
      </c>
      <c r="AE2545" s="72">
        <f>INDEX(SA!$C$2:$G$11,MATCH(Details!S2545,SA!$C$2:$C$11,0),MATCH(Details!V2545,SA!$C$2:$G$2,0))*Y2545/(F2545-E2545+1)</f>
        <v>10092.99</v>
      </c>
      <c r="AF2545" s="41">
        <f t="shared" si="717"/>
        <v>0</v>
      </c>
      <c r="AG2545" s="41">
        <f t="shared" si="718"/>
        <v>0</v>
      </c>
      <c r="AH2545" s="41">
        <f t="shared" si="719"/>
        <v>1816.7382</v>
      </c>
      <c r="AI2545" s="60">
        <f t="shared" si="720"/>
        <v>403.71960000000001</v>
      </c>
      <c r="AJ2545" s="60">
        <f t="shared" si="721"/>
        <v>2270.9227500000002</v>
      </c>
      <c r="AK2545" s="60">
        <f t="shared" si="722"/>
        <v>5005.0169589041097</v>
      </c>
      <c r="AL2545" s="60">
        <f t="shared" si="723"/>
        <v>3678.6874647945206</v>
      </c>
      <c r="AM2545" s="41">
        <f t="shared" si="724"/>
        <v>3739.6601852054787</v>
      </c>
      <c r="AN2545" s="42">
        <f t="shared" si="725"/>
        <v>45715</v>
      </c>
      <c r="AO2545" s="43">
        <f t="shared" si="726"/>
        <v>10092.99</v>
      </c>
    </row>
    <row r="2546" spans="1:41" s="24" customFormat="1" ht="15.75" customHeight="1" x14ac:dyDescent="0.35">
      <c r="A2546" s="36" t="s">
        <v>27</v>
      </c>
      <c r="B2546" s="36">
        <v>202509</v>
      </c>
      <c r="C2546" s="24" t="s">
        <v>736</v>
      </c>
      <c r="D2546" s="24" t="s">
        <v>119</v>
      </c>
      <c r="E2546" s="62">
        <v>45901</v>
      </c>
      <c r="F2546" s="62">
        <v>46265</v>
      </c>
      <c r="G2546" s="37" t="s">
        <v>2683</v>
      </c>
      <c r="H2546" s="36">
        <v>752029</v>
      </c>
      <c r="I2546" s="63">
        <v>33946</v>
      </c>
      <c r="J2546" s="24" t="s">
        <v>5451</v>
      </c>
      <c r="K2546" s="63">
        <f t="shared" si="709"/>
        <v>45901</v>
      </c>
      <c r="L2546" s="55">
        <f t="shared" si="710"/>
        <v>0.04</v>
      </c>
      <c r="M2546" s="76">
        <v>0.22500000000000001</v>
      </c>
      <c r="N2546" s="62">
        <v>45901</v>
      </c>
      <c r="O2546" s="62">
        <v>46265</v>
      </c>
      <c r="P2546" s="63"/>
      <c r="Q2546" s="63"/>
      <c r="R2546" s="78">
        <v>32</v>
      </c>
      <c r="S2546" s="63" t="str">
        <f>VLOOKUP(R2546,SA!$B$3:$C$11,2,1)</f>
        <v>26-35</v>
      </c>
      <c r="T2546" s="38" t="s">
        <v>98</v>
      </c>
      <c r="U2546" s="24" t="s">
        <v>5743</v>
      </c>
      <c r="V2546" s="24">
        <v>400000</v>
      </c>
      <c r="W2546" s="39">
        <f t="shared" si="711"/>
        <v>0</v>
      </c>
      <c r="X2546" s="29">
        <f t="shared" si="712"/>
        <v>0</v>
      </c>
      <c r="Y2546" s="40">
        <f t="shared" si="713"/>
        <v>365</v>
      </c>
      <c r="Z2546" s="38">
        <f t="shared" si="714"/>
        <v>46081</v>
      </c>
      <c r="AA2546" s="41">
        <f t="shared" si="715"/>
        <v>181</v>
      </c>
      <c r="AB2546" s="24" t="s">
        <v>113</v>
      </c>
      <c r="AC2546" s="41">
        <f t="shared" si="716"/>
        <v>4533.0290000000005</v>
      </c>
      <c r="AD2546" s="41">
        <v>1</v>
      </c>
      <c r="AE2546" s="72">
        <f>INDEX(SA!$C$2:$G$11,MATCH(Details!S2546,SA!$C$2:$C$11,0),MATCH(Details!V2546,SA!$C$2:$G$2,0))*Y2546/(F2546-E2546+1)</f>
        <v>3841.55</v>
      </c>
      <c r="AF2546" s="41">
        <f t="shared" si="717"/>
        <v>0</v>
      </c>
      <c r="AG2546" s="41">
        <f t="shared" si="718"/>
        <v>0</v>
      </c>
      <c r="AH2546" s="41">
        <f t="shared" si="719"/>
        <v>691.47900000000004</v>
      </c>
      <c r="AI2546" s="60">
        <f t="shared" si="720"/>
        <v>153.66200000000001</v>
      </c>
      <c r="AJ2546" s="60">
        <f t="shared" si="721"/>
        <v>864.34875000000011</v>
      </c>
      <c r="AK2546" s="60">
        <f t="shared" si="722"/>
        <v>1904.9878082191783</v>
      </c>
      <c r="AL2546" s="60">
        <f t="shared" si="723"/>
        <v>1400.1660390410959</v>
      </c>
      <c r="AM2546" s="41">
        <f t="shared" si="724"/>
        <v>1423.3732109589046</v>
      </c>
      <c r="AN2546" s="42">
        <f t="shared" si="725"/>
        <v>45715</v>
      </c>
      <c r="AO2546" s="43">
        <f t="shared" si="726"/>
        <v>3841.55</v>
      </c>
    </row>
    <row r="2547" spans="1:41" s="24" customFormat="1" ht="15.75" customHeight="1" x14ac:dyDescent="0.35">
      <c r="A2547" s="36" t="s">
        <v>27</v>
      </c>
      <c r="B2547" s="36">
        <v>202509</v>
      </c>
      <c r="C2547" s="24" t="s">
        <v>736</v>
      </c>
      <c r="D2547" s="24" t="s">
        <v>119</v>
      </c>
      <c r="E2547" s="62">
        <v>45901</v>
      </c>
      <c r="F2547" s="62">
        <v>46265</v>
      </c>
      <c r="G2547" s="37" t="s">
        <v>289</v>
      </c>
      <c r="H2547" s="36">
        <v>752029</v>
      </c>
      <c r="I2547" s="63">
        <v>31225</v>
      </c>
      <c r="J2547" s="24" t="s">
        <v>5452</v>
      </c>
      <c r="K2547" s="63">
        <f t="shared" si="709"/>
        <v>45901</v>
      </c>
      <c r="L2547" s="55">
        <f t="shared" si="710"/>
        <v>0.04</v>
      </c>
      <c r="M2547" s="76">
        <v>0.22500000000000001</v>
      </c>
      <c r="N2547" s="62">
        <v>45901</v>
      </c>
      <c r="O2547" s="62">
        <v>46265</v>
      </c>
      <c r="P2547" s="63"/>
      <c r="Q2547" s="63"/>
      <c r="R2547" s="78">
        <v>40</v>
      </c>
      <c r="S2547" s="63" t="str">
        <f>VLOOKUP(R2547,SA!$B$3:$C$11,2,1)</f>
        <v>36-45</v>
      </c>
      <c r="T2547" s="38" t="s">
        <v>97</v>
      </c>
      <c r="U2547" s="24" t="s">
        <v>56</v>
      </c>
      <c r="V2547" s="24">
        <v>400000</v>
      </c>
      <c r="W2547" s="39">
        <f t="shared" si="711"/>
        <v>400000</v>
      </c>
      <c r="X2547" s="29">
        <f t="shared" si="712"/>
        <v>1</v>
      </c>
      <c r="Y2547" s="40">
        <f t="shared" si="713"/>
        <v>365</v>
      </c>
      <c r="Z2547" s="38">
        <f t="shared" si="714"/>
        <v>46081</v>
      </c>
      <c r="AA2547" s="41">
        <f t="shared" si="715"/>
        <v>181</v>
      </c>
      <c r="AB2547" s="24" t="s">
        <v>113</v>
      </c>
      <c r="AC2547" s="41">
        <f t="shared" si="716"/>
        <v>5496.5225999999993</v>
      </c>
      <c r="AD2547" s="41">
        <v>1</v>
      </c>
      <c r="AE2547" s="72">
        <f>INDEX(SA!$C$2:$G$11,MATCH(Details!S2547,SA!$C$2:$C$11,0),MATCH(Details!V2547,SA!$C$2:$G$2,0))*Y2547/(F2547-E2547+1)</f>
        <v>4658.07</v>
      </c>
      <c r="AF2547" s="41">
        <f t="shared" si="717"/>
        <v>0</v>
      </c>
      <c r="AG2547" s="41">
        <f t="shared" si="718"/>
        <v>0</v>
      </c>
      <c r="AH2547" s="41">
        <f t="shared" si="719"/>
        <v>838.45259999999996</v>
      </c>
      <c r="AI2547" s="60">
        <f t="shared" si="720"/>
        <v>186.3228</v>
      </c>
      <c r="AJ2547" s="60">
        <f t="shared" si="721"/>
        <v>1048.06575</v>
      </c>
      <c r="AK2547" s="60">
        <f t="shared" si="722"/>
        <v>2309.8922465753421</v>
      </c>
      <c r="AL2547" s="60">
        <f t="shared" si="723"/>
        <v>1697.7708012328765</v>
      </c>
      <c r="AM2547" s="41">
        <f t="shared" si="724"/>
        <v>1725.9106487671231</v>
      </c>
      <c r="AN2547" s="42">
        <f t="shared" si="725"/>
        <v>45715</v>
      </c>
      <c r="AO2547" s="43">
        <f t="shared" si="726"/>
        <v>4658.07</v>
      </c>
    </row>
    <row r="2548" spans="1:41" s="24" customFormat="1" ht="15.75" customHeight="1" x14ac:dyDescent="0.35">
      <c r="A2548" s="36" t="s">
        <v>27</v>
      </c>
      <c r="B2548" s="36">
        <v>202509</v>
      </c>
      <c r="C2548" s="24" t="s">
        <v>736</v>
      </c>
      <c r="D2548" s="24" t="s">
        <v>119</v>
      </c>
      <c r="E2548" s="62">
        <v>45901</v>
      </c>
      <c r="F2548" s="62">
        <v>46265</v>
      </c>
      <c r="G2548" s="37" t="s">
        <v>2684</v>
      </c>
      <c r="H2548" s="36">
        <v>752030</v>
      </c>
      <c r="I2548" s="63">
        <v>30103</v>
      </c>
      <c r="J2548" s="24" t="s">
        <v>5453</v>
      </c>
      <c r="K2548" s="63">
        <f t="shared" si="709"/>
        <v>45901</v>
      </c>
      <c r="L2548" s="55">
        <f t="shared" si="710"/>
        <v>0.04</v>
      </c>
      <c r="M2548" s="76">
        <v>0.22500000000000001</v>
      </c>
      <c r="N2548" s="62">
        <v>45901</v>
      </c>
      <c r="O2548" s="62">
        <v>46265</v>
      </c>
      <c r="P2548" s="63"/>
      <c r="Q2548" s="63"/>
      <c r="R2548" s="78">
        <v>43</v>
      </c>
      <c r="S2548" s="63" t="str">
        <f>VLOOKUP(R2548,SA!$B$3:$C$11,2,1)</f>
        <v>36-45</v>
      </c>
      <c r="T2548" s="38" t="s">
        <v>98</v>
      </c>
      <c r="U2548" s="24" t="s">
        <v>5747</v>
      </c>
      <c r="V2548" s="24">
        <v>400000</v>
      </c>
      <c r="W2548" s="39">
        <f t="shared" si="711"/>
        <v>0</v>
      </c>
      <c r="X2548" s="29">
        <f t="shared" si="712"/>
        <v>0</v>
      </c>
      <c r="Y2548" s="40">
        <f t="shared" si="713"/>
        <v>365</v>
      </c>
      <c r="Z2548" s="38">
        <f t="shared" si="714"/>
        <v>46081</v>
      </c>
      <c r="AA2548" s="41">
        <f t="shared" si="715"/>
        <v>181</v>
      </c>
      <c r="AB2548" s="24" t="s">
        <v>113</v>
      </c>
      <c r="AC2548" s="41">
        <f t="shared" si="716"/>
        <v>5496.5225999999993</v>
      </c>
      <c r="AD2548" s="41">
        <v>1</v>
      </c>
      <c r="AE2548" s="72">
        <f>INDEX(SA!$C$2:$G$11,MATCH(Details!S2548,SA!$C$2:$C$11,0),MATCH(Details!V2548,SA!$C$2:$G$2,0))*Y2548/(F2548-E2548+1)</f>
        <v>4658.07</v>
      </c>
      <c r="AF2548" s="41">
        <f t="shared" si="717"/>
        <v>0</v>
      </c>
      <c r="AG2548" s="41">
        <f t="shared" si="718"/>
        <v>0</v>
      </c>
      <c r="AH2548" s="41">
        <f t="shared" si="719"/>
        <v>838.45259999999996</v>
      </c>
      <c r="AI2548" s="60">
        <f t="shared" si="720"/>
        <v>186.3228</v>
      </c>
      <c r="AJ2548" s="60">
        <f t="shared" si="721"/>
        <v>1048.06575</v>
      </c>
      <c r="AK2548" s="60">
        <f t="shared" si="722"/>
        <v>2309.8922465753421</v>
      </c>
      <c r="AL2548" s="60">
        <f t="shared" si="723"/>
        <v>1697.7708012328765</v>
      </c>
      <c r="AM2548" s="41">
        <f t="shared" si="724"/>
        <v>1725.9106487671231</v>
      </c>
      <c r="AN2548" s="42">
        <f t="shared" si="725"/>
        <v>45715</v>
      </c>
      <c r="AO2548" s="43">
        <f t="shared" si="726"/>
        <v>4658.07</v>
      </c>
    </row>
    <row r="2549" spans="1:41" s="24" customFormat="1" ht="15.75" customHeight="1" x14ac:dyDescent="0.35">
      <c r="A2549" s="36" t="s">
        <v>27</v>
      </c>
      <c r="B2549" s="36">
        <v>202509</v>
      </c>
      <c r="C2549" s="24" t="s">
        <v>736</v>
      </c>
      <c r="D2549" s="24" t="s">
        <v>119</v>
      </c>
      <c r="E2549" s="62">
        <v>45901</v>
      </c>
      <c r="F2549" s="62">
        <v>46265</v>
      </c>
      <c r="G2549" s="37" t="s">
        <v>2685</v>
      </c>
      <c r="H2549" s="36">
        <v>752030</v>
      </c>
      <c r="I2549" s="63">
        <v>30320</v>
      </c>
      <c r="J2549" s="24" t="s">
        <v>5454</v>
      </c>
      <c r="K2549" s="63">
        <f t="shared" si="709"/>
        <v>45901</v>
      </c>
      <c r="L2549" s="55">
        <f t="shared" si="710"/>
        <v>0.04</v>
      </c>
      <c r="M2549" s="76">
        <v>0.22500000000000001</v>
      </c>
      <c r="N2549" s="62">
        <v>45901</v>
      </c>
      <c r="O2549" s="62">
        <v>46265</v>
      </c>
      <c r="P2549" s="63"/>
      <c r="Q2549" s="63"/>
      <c r="R2549" s="78">
        <v>42</v>
      </c>
      <c r="S2549" s="63" t="str">
        <f>VLOOKUP(R2549,SA!$B$3:$C$11,2,1)</f>
        <v>36-45</v>
      </c>
      <c r="T2549" s="38" t="s">
        <v>97</v>
      </c>
      <c r="U2549" s="24" t="s">
        <v>5744</v>
      </c>
      <c r="V2549" s="24">
        <v>400000</v>
      </c>
      <c r="W2549" s="39">
        <f t="shared" si="711"/>
        <v>0</v>
      </c>
      <c r="X2549" s="29">
        <f t="shared" si="712"/>
        <v>0</v>
      </c>
      <c r="Y2549" s="40">
        <f t="shared" si="713"/>
        <v>365</v>
      </c>
      <c r="Z2549" s="38">
        <f t="shared" si="714"/>
        <v>46081</v>
      </c>
      <c r="AA2549" s="41">
        <f t="shared" si="715"/>
        <v>181</v>
      </c>
      <c r="AB2549" s="24" t="s">
        <v>113</v>
      </c>
      <c r="AC2549" s="41">
        <f t="shared" si="716"/>
        <v>5496.5225999999993</v>
      </c>
      <c r="AD2549" s="41">
        <v>1</v>
      </c>
      <c r="AE2549" s="72">
        <f>INDEX(SA!$C$2:$G$11,MATCH(Details!S2549,SA!$C$2:$C$11,0),MATCH(Details!V2549,SA!$C$2:$G$2,0))*Y2549/(F2549-E2549+1)</f>
        <v>4658.07</v>
      </c>
      <c r="AF2549" s="41">
        <f t="shared" si="717"/>
        <v>0</v>
      </c>
      <c r="AG2549" s="41">
        <f t="shared" si="718"/>
        <v>0</v>
      </c>
      <c r="AH2549" s="41">
        <f t="shared" si="719"/>
        <v>838.45259999999996</v>
      </c>
      <c r="AI2549" s="60">
        <f t="shared" si="720"/>
        <v>186.3228</v>
      </c>
      <c r="AJ2549" s="60">
        <f t="shared" si="721"/>
        <v>1048.06575</v>
      </c>
      <c r="AK2549" s="60">
        <f t="shared" si="722"/>
        <v>2309.8922465753421</v>
      </c>
      <c r="AL2549" s="60">
        <f t="shared" si="723"/>
        <v>1697.7708012328765</v>
      </c>
      <c r="AM2549" s="41">
        <f t="shared" si="724"/>
        <v>1725.9106487671231</v>
      </c>
      <c r="AN2549" s="42">
        <f t="shared" si="725"/>
        <v>45715</v>
      </c>
      <c r="AO2549" s="43">
        <f t="shared" si="726"/>
        <v>4658.07</v>
      </c>
    </row>
    <row r="2550" spans="1:41" s="24" customFormat="1" ht="15.75" customHeight="1" x14ac:dyDescent="0.35">
      <c r="A2550" s="36" t="s">
        <v>27</v>
      </c>
      <c r="B2550" s="36">
        <v>202509</v>
      </c>
      <c r="C2550" s="24" t="s">
        <v>736</v>
      </c>
      <c r="D2550" s="24" t="s">
        <v>119</v>
      </c>
      <c r="E2550" s="62">
        <v>45901</v>
      </c>
      <c r="F2550" s="62">
        <v>46265</v>
      </c>
      <c r="G2550" s="37" t="s">
        <v>138</v>
      </c>
      <c r="H2550" s="36">
        <v>752030</v>
      </c>
      <c r="I2550" s="63">
        <v>36315</v>
      </c>
      <c r="J2550" s="24" t="s">
        <v>5455</v>
      </c>
      <c r="K2550" s="63">
        <f t="shared" si="709"/>
        <v>45901</v>
      </c>
      <c r="L2550" s="55">
        <f t="shared" si="710"/>
        <v>0.04</v>
      </c>
      <c r="M2550" s="76">
        <v>0.22500000000000001</v>
      </c>
      <c r="N2550" s="62">
        <v>45901</v>
      </c>
      <c r="O2550" s="62">
        <v>46265</v>
      </c>
      <c r="P2550" s="63"/>
      <c r="Q2550" s="63"/>
      <c r="R2550" s="78">
        <v>26</v>
      </c>
      <c r="S2550" s="63" t="str">
        <f>VLOOKUP(R2550,SA!$B$3:$C$11,2,1)</f>
        <v>26-35</v>
      </c>
      <c r="T2550" s="38" t="s">
        <v>97</v>
      </c>
      <c r="U2550" s="24" t="s">
        <v>56</v>
      </c>
      <c r="V2550" s="24">
        <v>400000</v>
      </c>
      <c r="W2550" s="39">
        <f t="shared" si="711"/>
        <v>400000</v>
      </c>
      <c r="X2550" s="29">
        <f t="shared" si="712"/>
        <v>1</v>
      </c>
      <c r="Y2550" s="40">
        <f t="shared" si="713"/>
        <v>365</v>
      </c>
      <c r="Z2550" s="38">
        <f t="shared" si="714"/>
        <v>46081</v>
      </c>
      <c r="AA2550" s="41">
        <f t="shared" si="715"/>
        <v>181</v>
      </c>
      <c r="AB2550" s="24" t="s">
        <v>113</v>
      </c>
      <c r="AC2550" s="41">
        <f t="shared" si="716"/>
        <v>4533.0290000000005</v>
      </c>
      <c r="AD2550" s="41">
        <v>1</v>
      </c>
      <c r="AE2550" s="72">
        <f>INDEX(SA!$C$2:$G$11,MATCH(Details!S2550,SA!$C$2:$C$11,0),MATCH(Details!V2550,SA!$C$2:$G$2,0))*Y2550/(F2550-E2550+1)</f>
        <v>3841.55</v>
      </c>
      <c r="AF2550" s="41">
        <f t="shared" si="717"/>
        <v>0</v>
      </c>
      <c r="AG2550" s="41">
        <f t="shared" si="718"/>
        <v>0</v>
      </c>
      <c r="AH2550" s="41">
        <f t="shared" si="719"/>
        <v>691.47900000000004</v>
      </c>
      <c r="AI2550" s="60">
        <f t="shared" si="720"/>
        <v>153.66200000000001</v>
      </c>
      <c r="AJ2550" s="60">
        <f t="shared" si="721"/>
        <v>864.34875000000011</v>
      </c>
      <c r="AK2550" s="60">
        <f t="shared" si="722"/>
        <v>1904.9878082191783</v>
      </c>
      <c r="AL2550" s="60">
        <f t="shared" si="723"/>
        <v>1400.1660390410959</v>
      </c>
      <c r="AM2550" s="41">
        <f t="shared" si="724"/>
        <v>1423.3732109589046</v>
      </c>
      <c r="AN2550" s="42">
        <f t="shared" si="725"/>
        <v>45715</v>
      </c>
      <c r="AO2550" s="43">
        <f t="shared" si="726"/>
        <v>3841.55</v>
      </c>
    </row>
    <row r="2551" spans="1:41" s="24" customFormat="1" ht="15.75" customHeight="1" x14ac:dyDescent="0.35">
      <c r="A2551" s="36" t="s">
        <v>27</v>
      </c>
      <c r="B2551" s="36">
        <v>202509</v>
      </c>
      <c r="C2551" s="24" t="s">
        <v>736</v>
      </c>
      <c r="D2551" s="24" t="s">
        <v>119</v>
      </c>
      <c r="E2551" s="62">
        <v>45901</v>
      </c>
      <c r="F2551" s="62">
        <v>46265</v>
      </c>
      <c r="G2551" s="37" t="s">
        <v>2686</v>
      </c>
      <c r="H2551" s="36">
        <v>752031</v>
      </c>
      <c r="I2551" s="63">
        <v>35245</v>
      </c>
      <c r="J2551" s="24" t="s">
        <v>5456</v>
      </c>
      <c r="K2551" s="63">
        <f t="shared" si="709"/>
        <v>45901</v>
      </c>
      <c r="L2551" s="55">
        <f t="shared" si="710"/>
        <v>0.04</v>
      </c>
      <c r="M2551" s="76">
        <v>0.22500000000000001</v>
      </c>
      <c r="N2551" s="62">
        <v>45901</v>
      </c>
      <c r="O2551" s="62">
        <v>46265</v>
      </c>
      <c r="P2551" s="63"/>
      <c r="Q2551" s="63"/>
      <c r="R2551" s="78">
        <v>29</v>
      </c>
      <c r="S2551" s="63" t="str">
        <f>VLOOKUP(R2551,SA!$B$3:$C$11,2,1)</f>
        <v>26-35</v>
      </c>
      <c r="T2551" s="38" t="s">
        <v>98</v>
      </c>
      <c r="U2551" s="24" t="s">
        <v>5743</v>
      </c>
      <c r="V2551" s="24">
        <v>300000</v>
      </c>
      <c r="W2551" s="39">
        <f t="shared" si="711"/>
        <v>0</v>
      </c>
      <c r="X2551" s="29">
        <f t="shared" si="712"/>
        <v>0</v>
      </c>
      <c r="Y2551" s="40">
        <f t="shared" si="713"/>
        <v>365</v>
      </c>
      <c r="Z2551" s="38">
        <f t="shared" si="714"/>
        <v>46081</v>
      </c>
      <c r="AA2551" s="41">
        <f t="shared" si="715"/>
        <v>181</v>
      </c>
      <c r="AB2551" s="24" t="s">
        <v>113</v>
      </c>
      <c r="AC2551" s="41">
        <f t="shared" si="716"/>
        <v>4124.4657999999999</v>
      </c>
      <c r="AD2551" s="41">
        <v>1</v>
      </c>
      <c r="AE2551" s="72">
        <f>INDEX(SA!$C$2:$G$11,MATCH(Details!S2551,SA!$C$2:$C$11,0),MATCH(Details!V2551,SA!$C$2:$G$2,0))*Y2551/(F2551-E2551+1)</f>
        <v>3495.31</v>
      </c>
      <c r="AF2551" s="41">
        <f t="shared" si="717"/>
        <v>0</v>
      </c>
      <c r="AG2551" s="41">
        <f t="shared" si="718"/>
        <v>0</v>
      </c>
      <c r="AH2551" s="41">
        <f t="shared" si="719"/>
        <v>629.1558</v>
      </c>
      <c r="AI2551" s="60">
        <f t="shared" si="720"/>
        <v>139.8124</v>
      </c>
      <c r="AJ2551" s="60">
        <f t="shared" si="721"/>
        <v>786.44475</v>
      </c>
      <c r="AK2551" s="60">
        <f t="shared" si="722"/>
        <v>1733.2907123287671</v>
      </c>
      <c r="AL2551" s="60">
        <f t="shared" si="723"/>
        <v>1273.9686735616438</v>
      </c>
      <c r="AM2551" s="41">
        <f t="shared" si="724"/>
        <v>1295.0841764383563</v>
      </c>
      <c r="AN2551" s="42">
        <f t="shared" si="725"/>
        <v>45715</v>
      </c>
      <c r="AO2551" s="43">
        <f t="shared" si="726"/>
        <v>3495.31</v>
      </c>
    </row>
    <row r="2552" spans="1:41" s="24" customFormat="1" ht="15.75" customHeight="1" x14ac:dyDescent="0.35">
      <c r="A2552" s="36" t="s">
        <v>27</v>
      </c>
      <c r="B2552" s="36">
        <v>202509</v>
      </c>
      <c r="C2552" s="24" t="s">
        <v>736</v>
      </c>
      <c r="D2552" s="24" t="s">
        <v>119</v>
      </c>
      <c r="E2552" s="62">
        <v>45901</v>
      </c>
      <c r="F2552" s="62">
        <v>46265</v>
      </c>
      <c r="G2552" s="37" t="s">
        <v>2687</v>
      </c>
      <c r="H2552" s="36">
        <v>752031</v>
      </c>
      <c r="I2552" s="63">
        <v>23012</v>
      </c>
      <c r="J2552" s="24" t="s">
        <v>5457</v>
      </c>
      <c r="K2552" s="63">
        <f t="shared" si="709"/>
        <v>45901</v>
      </c>
      <c r="L2552" s="55">
        <f t="shared" si="710"/>
        <v>0.04</v>
      </c>
      <c r="M2552" s="76">
        <v>0.22500000000000001</v>
      </c>
      <c r="N2552" s="62">
        <v>45901</v>
      </c>
      <c r="O2552" s="62">
        <v>46265</v>
      </c>
      <c r="P2552" s="63"/>
      <c r="Q2552" s="63"/>
      <c r="R2552" s="78">
        <v>62</v>
      </c>
      <c r="S2552" s="63" t="str">
        <f>VLOOKUP(R2552,SA!$B$3:$C$11,2,1)</f>
        <v>56-65</v>
      </c>
      <c r="T2552" s="38" t="s">
        <v>98</v>
      </c>
      <c r="U2552" s="24" t="s">
        <v>5747</v>
      </c>
      <c r="V2552" s="24">
        <v>300000</v>
      </c>
      <c r="W2552" s="39">
        <f t="shared" si="711"/>
        <v>0</v>
      </c>
      <c r="X2552" s="29">
        <f t="shared" si="712"/>
        <v>0</v>
      </c>
      <c r="Y2552" s="40">
        <f t="shared" si="713"/>
        <v>365</v>
      </c>
      <c r="Z2552" s="38">
        <f t="shared" si="714"/>
        <v>46081</v>
      </c>
      <c r="AA2552" s="41">
        <f t="shared" si="715"/>
        <v>181</v>
      </c>
      <c r="AB2552" s="24" t="s">
        <v>113</v>
      </c>
      <c r="AC2552" s="41">
        <f t="shared" si="716"/>
        <v>10831.751</v>
      </c>
      <c r="AD2552" s="41">
        <v>1</v>
      </c>
      <c r="AE2552" s="72">
        <f>INDEX(SA!$C$2:$G$11,MATCH(Details!S2552,SA!$C$2:$C$11,0),MATCH(Details!V2552,SA!$C$2:$G$2,0))*Y2552/(F2552-E2552+1)</f>
        <v>9179.4500000000007</v>
      </c>
      <c r="AF2552" s="41">
        <f t="shared" si="717"/>
        <v>0</v>
      </c>
      <c r="AG2552" s="41">
        <f t="shared" si="718"/>
        <v>0</v>
      </c>
      <c r="AH2552" s="41">
        <f t="shared" si="719"/>
        <v>1652.3010000000002</v>
      </c>
      <c r="AI2552" s="60">
        <f t="shared" si="720"/>
        <v>367.17800000000005</v>
      </c>
      <c r="AJ2552" s="60">
        <f t="shared" si="721"/>
        <v>2065.3762500000003</v>
      </c>
      <c r="AK2552" s="60">
        <f t="shared" si="722"/>
        <v>4552.0012328767125</v>
      </c>
      <c r="AL2552" s="60">
        <f t="shared" si="723"/>
        <v>3345.7209061643835</v>
      </c>
      <c r="AM2552" s="41">
        <f t="shared" si="724"/>
        <v>3401.1748438356171</v>
      </c>
      <c r="AN2552" s="42">
        <f t="shared" si="725"/>
        <v>45715</v>
      </c>
      <c r="AO2552" s="43">
        <f t="shared" si="726"/>
        <v>9179.4500000000007</v>
      </c>
    </row>
    <row r="2553" spans="1:41" s="24" customFormat="1" ht="15.75" customHeight="1" x14ac:dyDescent="0.35">
      <c r="A2553" s="36" t="s">
        <v>27</v>
      </c>
      <c r="B2553" s="36">
        <v>202509</v>
      </c>
      <c r="C2553" s="24" t="s">
        <v>736</v>
      </c>
      <c r="D2553" s="24" t="s">
        <v>119</v>
      </c>
      <c r="E2553" s="62">
        <v>45901</v>
      </c>
      <c r="F2553" s="62">
        <v>46265</v>
      </c>
      <c r="G2553" s="37" t="s">
        <v>2688</v>
      </c>
      <c r="H2553" s="36">
        <v>752031</v>
      </c>
      <c r="I2553" s="63">
        <v>44853</v>
      </c>
      <c r="J2553" s="24" t="s">
        <v>5458</v>
      </c>
      <c r="K2553" s="63">
        <f t="shared" si="709"/>
        <v>45901</v>
      </c>
      <c r="L2553" s="55">
        <f t="shared" si="710"/>
        <v>0.04</v>
      </c>
      <c r="M2553" s="76">
        <v>0.22500000000000001</v>
      </c>
      <c r="N2553" s="62">
        <v>45901</v>
      </c>
      <c r="O2553" s="62">
        <v>46265</v>
      </c>
      <c r="P2553" s="63"/>
      <c r="Q2553" s="63"/>
      <c r="R2553" s="78">
        <v>2</v>
      </c>
      <c r="S2553" s="63" t="str">
        <f>VLOOKUP(R2553,SA!$B$3:$C$11,2,1)</f>
        <v>0-25</v>
      </c>
      <c r="T2553" s="38" t="s">
        <v>97</v>
      </c>
      <c r="U2553" s="24" t="s">
        <v>5745</v>
      </c>
      <c r="V2553" s="24">
        <v>300000</v>
      </c>
      <c r="W2553" s="39">
        <f t="shared" si="711"/>
        <v>0</v>
      </c>
      <c r="X2553" s="29">
        <f t="shared" si="712"/>
        <v>0</v>
      </c>
      <c r="Y2553" s="40">
        <f t="shared" si="713"/>
        <v>365</v>
      </c>
      <c r="Z2553" s="38">
        <f t="shared" si="714"/>
        <v>46081</v>
      </c>
      <c r="AA2553" s="41">
        <f t="shared" si="715"/>
        <v>181</v>
      </c>
      <c r="AB2553" s="24" t="s">
        <v>113</v>
      </c>
      <c r="AC2553" s="41">
        <f t="shared" si="716"/>
        <v>3690.3792000000003</v>
      </c>
      <c r="AD2553" s="41">
        <v>1</v>
      </c>
      <c r="AE2553" s="72">
        <f>INDEX(SA!$C$2:$G$11,MATCH(Details!S2553,SA!$C$2:$C$11,0),MATCH(Details!V2553,SA!$C$2:$G$2,0))*Y2553/(F2553-E2553+1)</f>
        <v>3127.44</v>
      </c>
      <c r="AF2553" s="41">
        <f t="shared" si="717"/>
        <v>0</v>
      </c>
      <c r="AG2553" s="41">
        <f t="shared" si="718"/>
        <v>0</v>
      </c>
      <c r="AH2553" s="41">
        <f t="shared" si="719"/>
        <v>562.93920000000003</v>
      </c>
      <c r="AI2553" s="60">
        <f t="shared" si="720"/>
        <v>125.0976</v>
      </c>
      <c r="AJ2553" s="60">
        <f t="shared" si="721"/>
        <v>703.67399999999998</v>
      </c>
      <c r="AK2553" s="60">
        <f t="shared" si="722"/>
        <v>1550.8675068493151</v>
      </c>
      <c r="AL2553" s="60">
        <f t="shared" si="723"/>
        <v>1139.8876175342466</v>
      </c>
      <c r="AM2553" s="41">
        <f t="shared" si="724"/>
        <v>1158.7807824657534</v>
      </c>
      <c r="AN2553" s="42">
        <f t="shared" si="725"/>
        <v>45715</v>
      </c>
      <c r="AO2553" s="43">
        <f t="shared" si="726"/>
        <v>3127.44</v>
      </c>
    </row>
    <row r="2554" spans="1:41" s="24" customFormat="1" ht="15.75" customHeight="1" x14ac:dyDescent="0.35">
      <c r="A2554" s="36" t="s">
        <v>27</v>
      </c>
      <c r="B2554" s="36">
        <v>202509</v>
      </c>
      <c r="C2554" s="24" t="s">
        <v>736</v>
      </c>
      <c r="D2554" s="24" t="s">
        <v>119</v>
      </c>
      <c r="E2554" s="62">
        <v>45901</v>
      </c>
      <c r="F2554" s="62">
        <v>46265</v>
      </c>
      <c r="G2554" s="37" t="s">
        <v>398</v>
      </c>
      <c r="H2554" s="36">
        <v>752031</v>
      </c>
      <c r="I2554" s="63">
        <v>33451</v>
      </c>
      <c r="J2554" s="24" t="s">
        <v>5459</v>
      </c>
      <c r="K2554" s="63">
        <f t="shared" si="709"/>
        <v>45901</v>
      </c>
      <c r="L2554" s="55">
        <f t="shared" si="710"/>
        <v>0.04</v>
      </c>
      <c r="M2554" s="76">
        <v>0.22500000000000001</v>
      </c>
      <c r="N2554" s="62">
        <v>45901</v>
      </c>
      <c r="O2554" s="62">
        <v>46265</v>
      </c>
      <c r="P2554" s="63"/>
      <c r="Q2554" s="63"/>
      <c r="R2554" s="78">
        <v>34</v>
      </c>
      <c r="S2554" s="63" t="str">
        <f>VLOOKUP(R2554,SA!$B$3:$C$11,2,1)</f>
        <v>26-35</v>
      </c>
      <c r="T2554" s="38" t="s">
        <v>97</v>
      </c>
      <c r="U2554" s="24" t="s">
        <v>56</v>
      </c>
      <c r="V2554" s="24">
        <v>300000</v>
      </c>
      <c r="W2554" s="39">
        <f t="shared" si="711"/>
        <v>300000</v>
      </c>
      <c r="X2554" s="29">
        <f t="shared" si="712"/>
        <v>1</v>
      </c>
      <c r="Y2554" s="40">
        <f t="shared" si="713"/>
        <v>365</v>
      </c>
      <c r="Z2554" s="38">
        <f t="shared" si="714"/>
        <v>46081</v>
      </c>
      <c r="AA2554" s="41">
        <f t="shared" si="715"/>
        <v>181</v>
      </c>
      <c r="AB2554" s="24" t="s">
        <v>113</v>
      </c>
      <c r="AC2554" s="41">
        <f t="shared" si="716"/>
        <v>4124.4657999999999</v>
      </c>
      <c r="AD2554" s="41">
        <v>1</v>
      </c>
      <c r="AE2554" s="72">
        <f>INDEX(SA!$C$2:$G$11,MATCH(Details!S2554,SA!$C$2:$C$11,0),MATCH(Details!V2554,SA!$C$2:$G$2,0))*Y2554/(F2554-E2554+1)</f>
        <v>3495.31</v>
      </c>
      <c r="AF2554" s="41">
        <f t="shared" si="717"/>
        <v>0</v>
      </c>
      <c r="AG2554" s="41">
        <f t="shared" si="718"/>
        <v>0</v>
      </c>
      <c r="AH2554" s="41">
        <f t="shared" si="719"/>
        <v>629.1558</v>
      </c>
      <c r="AI2554" s="60">
        <f t="shared" si="720"/>
        <v>139.8124</v>
      </c>
      <c r="AJ2554" s="60">
        <f t="shared" si="721"/>
        <v>786.44475</v>
      </c>
      <c r="AK2554" s="60">
        <f t="shared" si="722"/>
        <v>1733.2907123287671</v>
      </c>
      <c r="AL2554" s="60">
        <f t="shared" si="723"/>
        <v>1273.9686735616438</v>
      </c>
      <c r="AM2554" s="41">
        <f t="shared" si="724"/>
        <v>1295.0841764383563</v>
      </c>
      <c r="AN2554" s="42">
        <f t="shared" si="725"/>
        <v>45715</v>
      </c>
      <c r="AO2554" s="43">
        <f t="shared" si="726"/>
        <v>3495.31</v>
      </c>
    </row>
    <row r="2555" spans="1:41" s="24" customFormat="1" ht="15.75" customHeight="1" x14ac:dyDescent="0.35">
      <c r="A2555" s="36" t="s">
        <v>27</v>
      </c>
      <c r="B2555" s="36">
        <v>202509</v>
      </c>
      <c r="C2555" s="24" t="s">
        <v>736</v>
      </c>
      <c r="D2555" s="24" t="s">
        <v>119</v>
      </c>
      <c r="E2555" s="62">
        <v>45901</v>
      </c>
      <c r="F2555" s="62">
        <v>46265</v>
      </c>
      <c r="G2555" s="37" t="s">
        <v>2689</v>
      </c>
      <c r="H2555" s="36">
        <v>752031</v>
      </c>
      <c r="I2555" s="63">
        <v>21186</v>
      </c>
      <c r="J2555" s="24" t="s">
        <v>5460</v>
      </c>
      <c r="K2555" s="63">
        <f t="shared" si="709"/>
        <v>45901</v>
      </c>
      <c r="L2555" s="55">
        <f t="shared" si="710"/>
        <v>0.04</v>
      </c>
      <c r="M2555" s="76">
        <v>0.22500000000000001</v>
      </c>
      <c r="N2555" s="62">
        <v>45901</v>
      </c>
      <c r="O2555" s="62">
        <v>46265</v>
      </c>
      <c r="P2555" s="63"/>
      <c r="Q2555" s="63"/>
      <c r="R2555" s="78">
        <v>67</v>
      </c>
      <c r="S2555" s="63" t="str">
        <f>VLOOKUP(R2555,SA!$B$3:$C$11,2,1)</f>
        <v>66-70</v>
      </c>
      <c r="T2555" s="38" t="s">
        <v>97</v>
      </c>
      <c r="U2555" s="24" t="s">
        <v>5744</v>
      </c>
      <c r="V2555" s="24">
        <v>300000</v>
      </c>
      <c r="W2555" s="39">
        <f t="shared" si="711"/>
        <v>0</v>
      </c>
      <c r="X2555" s="29">
        <f t="shared" si="712"/>
        <v>0</v>
      </c>
      <c r="Y2555" s="40">
        <f t="shared" si="713"/>
        <v>365</v>
      </c>
      <c r="Z2555" s="38">
        <f t="shared" si="714"/>
        <v>46081</v>
      </c>
      <c r="AA2555" s="41">
        <f t="shared" si="715"/>
        <v>181</v>
      </c>
      <c r="AB2555" s="24" t="s">
        <v>113</v>
      </c>
      <c r="AC2555" s="41">
        <f t="shared" si="716"/>
        <v>15468.950400000002</v>
      </c>
      <c r="AD2555" s="41">
        <v>1</v>
      </c>
      <c r="AE2555" s="72">
        <f>INDEX(SA!$C$2:$G$11,MATCH(Details!S2555,SA!$C$2:$C$11,0),MATCH(Details!V2555,SA!$C$2:$G$2,0))*Y2555/(F2555-E2555+1)</f>
        <v>13109.28</v>
      </c>
      <c r="AF2555" s="41">
        <f t="shared" si="717"/>
        <v>0</v>
      </c>
      <c r="AG2555" s="41">
        <f t="shared" si="718"/>
        <v>0</v>
      </c>
      <c r="AH2555" s="41">
        <f t="shared" si="719"/>
        <v>2359.6704</v>
      </c>
      <c r="AI2555" s="60">
        <f t="shared" si="720"/>
        <v>524.37120000000004</v>
      </c>
      <c r="AJ2555" s="60">
        <f t="shared" si="721"/>
        <v>2949.5880000000002</v>
      </c>
      <c r="AK2555" s="60">
        <f t="shared" si="722"/>
        <v>6500.7662465753428</v>
      </c>
      <c r="AL2555" s="60">
        <f t="shared" si="723"/>
        <v>4778.0631912328772</v>
      </c>
      <c r="AM2555" s="41">
        <f t="shared" si="724"/>
        <v>4857.2576087671241</v>
      </c>
      <c r="AN2555" s="42">
        <f t="shared" si="725"/>
        <v>45715</v>
      </c>
      <c r="AO2555" s="43">
        <f t="shared" si="726"/>
        <v>13109.28</v>
      </c>
    </row>
    <row r="2556" spans="1:41" s="24" customFormat="1" ht="15.75" customHeight="1" x14ac:dyDescent="0.35">
      <c r="A2556" s="36" t="s">
        <v>27</v>
      </c>
      <c r="B2556" s="36">
        <v>202509</v>
      </c>
      <c r="C2556" s="24" t="s">
        <v>736</v>
      </c>
      <c r="D2556" s="24" t="s">
        <v>119</v>
      </c>
      <c r="E2556" s="62">
        <v>45901</v>
      </c>
      <c r="F2556" s="62">
        <v>46265</v>
      </c>
      <c r="G2556" s="37" t="s">
        <v>2690</v>
      </c>
      <c r="H2556" s="36">
        <v>752032</v>
      </c>
      <c r="I2556" s="63">
        <v>42661</v>
      </c>
      <c r="J2556" s="24" t="s">
        <v>5461</v>
      </c>
      <c r="K2556" s="63">
        <f t="shared" si="709"/>
        <v>45901</v>
      </c>
      <c r="L2556" s="55">
        <f t="shared" si="710"/>
        <v>0.04</v>
      </c>
      <c r="M2556" s="76">
        <v>0.22500000000000001</v>
      </c>
      <c r="N2556" s="62">
        <v>45901</v>
      </c>
      <c r="O2556" s="62">
        <v>46265</v>
      </c>
      <c r="P2556" s="63"/>
      <c r="Q2556" s="63"/>
      <c r="R2556" s="78">
        <v>8</v>
      </c>
      <c r="S2556" s="63" t="str">
        <f>VLOOKUP(R2556,SA!$B$3:$C$11,2,1)</f>
        <v>0-25</v>
      </c>
      <c r="T2556" s="38" t="s">
        <v>97</v>
      </c>
      <c r="U2556" s="24" t="s">
        <v>5745</v>
      </c>
      <c r="V2556" s="24">
        <v>400000</v>
      </c>
      <c r="W2556" s="39">
        <f t="shared" si="711"/>
        <v>0</v>
      </c>
      <c r="X2556" s="29">
        <f t="shared" si="712"/>
        <v>0</v>
      </c>
      <c r="Y2556" s="40">
        <f t="shared" si="713"/>
        <v>365</v>
      </c>
      <c r="Z2556" s="38">
        <f t="shared" si="714"/>
        <v>46081</v>
      </c>
      <c r="AA2556" s="41">
        <f t="shared" si="715"/>
        <v>181</v>
      </c>
      <c r="AB2556" s="24" t="s">
        <v>113</v>
      </c>
      <c r="AC2556" s="41">
        <f t="shared" si="716"/>
        <v>4043.8364000000001</v>
      </c>
      <c r="AD2556" s="41">
        <v>1</v>
      </c>
      <c r="AE2556" s="72">
        <f>INDEX(SA!$C$2:$G$11,MATCH(Details!S2556,SA!$C$2:$C$11,0),MATCH(Details!V2556,SA!$C$2:$G$2,0))*Y2556/(F2556-E2556+1)</f>
        <v>3426.98</v>
      </c>
      <c r="AF2556" s="41">
        <f t="shared" si="717"/>
        <v>0</v>
      </c>
      <c r="AG2556" s="41">
        <f t="shared" si="718"/>
        <v>0</v>
      </c>
      <c r="AH2556" s="41">
        <f t="shared" si="719"/>
        <v>616.85640000000001</v>
      </c>
      <c r="AI2556" s="60">
        <f t="shared" si="720"/>
        <v>137.07920000000001</v>
      </c>
      <c r="AJ2556" s="60">
        <f t="shared" si="721"/>
        <v>771.07050000000004</v>
      </c>
      <c r="AK2556" s="60">
        <f t="shared" si="722"/>
        <v>1699.4065205479453</v>
      </c>
      <c r="AL2556" s="60">
        <f t="shared" si="723"/>
        <v>1249.0637926027398</v>
      </c>
      <c r="AM2556" s="41">
        <f t="shared" si="724"/>
        <v>1269.7665073972601</v>
      </c>
      <c r="AN2556" s="42">
        <f t="shared" si="725"/>
        <v>45715</v>
      </c>
      <c r="AO2556" s="43">
        <f t="shared" si="726"/>
        <v>3426.98</v>
      </c>
    </row>
    <row r="2557" spans="1:41" s="24" customFormat="1" ht="15.75" customHeight="1" x14ac:dyDescent="0.35">
      <c r="A2557" s="36" t="s">
        <v>27</v>
      </c>
      <c r="B2557" s="36">
        <v>202509</v>
      </c>
      <c r="C2557" s="24" t="s">
        <v>736</v>
      </c>
      <c r="D2557" s="24" t="s">
        <v>119</v>
      </c>
      <c r="E2557" s="62">
        <v>45901</v>
      </c>
      <c r="F2557" s="62">
        <v>46265</v>
      </c>
      <c r="G2557" s="37" t="s">
        <v>2691</v>
      </c>
      <c r="H2557" s="36">
        <v>752032</v>
      </c>
      <c r="I2557" s="63">
        <v>41780</v>
      </c>
      <c r="J2557" s="24" t="s">
        <v>5462</v>
      </c>
      <c r="K2557" s="63">
        <f t="shared" si="709"/>
        <v>45901</v>
      </c>
      <c r="L2557" s="55">
        <f t="shared" si="710"/>
        <v>0.04</v>
      </c>
      <c r="M2557" s="76">
        <v>0.22500000000000001</v>
      </c>
      <c r="N2557" s="62">
        <v>45901</v>
      </c>
      <c r="O2557" s="62">
        <v>46265</v>
      </c>
      <c r="P2557" s="63"/>
      <c r="Q2557" s="63"/>
      <c r="R2557" s="78">
        <v>11</v>
      </c>
      <c r="S2557" s="63" t="str">
        <f>VLOOKUP(R2557,SA!$B$3:$C$11,2,1)</f>
        <v>0-25</v>
      </c>
      <c r="T2557" s="38" t="s">
        <v>98</v>
      </c>
      <c r="U2557" s="24" t="s">
        <v>5746</v>
      </c>
      <c r="V2557" s="24">
        <v>400000</v>
      </c>
      <c r="W2557" s="39">
        <f t="shared" si="711"/>
        <v>0</v>
      </c>
      <c r="X2557" s="29">
        <f t="shared" si="712"/>
        <v>0</v>
      </c>
      <c r="Y2557" s="40">
        <f t="shared" si="713"/>
        <v>365</v>
      </c>
      <c r="Z2557" s="38">
        <f t="shared" si="714"/>
        <v>46081</v>
      </c>
      <c r="AA2557" s="41">
        <f t="shared" si="715"/>
        <v>181</v>
      </c>
      <c r="AB2557" s="24" t="s">
        <v>113</v>
      </c>
      <c r="AC2557" s="41">
        <f t="shared" si="716"/>
        <v>4043.8364000000001</v>
      </c>
      <c r="AD2557" s="41">
        <v>1</v>
      </c>
      <c r="AE2557" s="72">
        <f>INDEX(SA!$C$2:$G$11,MATCH(Details!S2557,SA!$C$2:$C$11,0),MATCH(Details!V2557,SA!$C$2:$G$2,0))*Y2557/(F2557-E2557+1)</f>
        <v>3426.98</v>
      </c>
      <c r="AF2557" s="41">
        <f t="shared" si="717"/>
        <v>0</v>
      </c>
      <c r="AG2557" s="41">
        <f t="shared" si="718"/>
        <v>0</v>
      </c>
      <c r="AH2557" s="41">
        <f t="shared" si="719"/>
        <v>616.85640000000001</v>
      </c>
      <c r="AI2557" s="60">
        <f t="shared" si="720"/>
        <v>137.07920000000001</v>
      </c>
      <c r="AJ2557" s="60">
        <f t="shared" si="721"/>
        <v>771.07050000000004</v>
      </c>
      <c r="AK2557" s="60">
        <f t="shared" si="722"/>
        <v>1699.4065205479453</v>
      </c>
      <c r="AL2557" s="60">
        <f t="shared" si="723"/>
        <v>1249.0637926027398</v>
      </c>
      <c r="AM2557" s="41">
        <f t="shared" si="724"/>
        <v>1269.7665073972601</v>
      </c>
      <c r="AN2557" s="42">
        <f t="shared" si="725"/>
        <v>45715</v>
      </c>
      <c r="AO2557" s="43">
        <f t="shared" si="726"/>
        <v>3426.98</v>
      </c>
    </row>
    <row r="2558" spans="1:41" s="24" customFormat="1" ht="15.75" customHeight="1" x14ac:dyDescent="0.35">
      <c r="A2558" s="36" t="s">
        <v>27</v>
      </c>
      <c r="B2558" s="36">
        <v>202509</v>
      </c>
      <c r="C2558" s="24" t="s">
        <v>736</v>
      </c>
      <c r="D2558" s="24" t="s">
        <v>119</v>
      </c>
      <c r="E2558" s="62">
        <v>45901</v>
      </c>
      <c r="F2558" s="62">
        <v>46265</v>
      </c>
      <c r="G2558" s="37" t="s">
        <v>2692</v>
      </c>
      <c r="H2558" s="36">
        <v>752032</v>
      </c>
      <c r="I2558" s="63">
        <v>22697</v>
      </c>
      <c r="J2558" s="24" t="s">
        <v>5463</v>
      </c>
      <c r="K2558" s="63">
        <f t="shared" si="709"/>
        <v>45901</v>
      </c>
      <c r="L2558" s="55">
        <f t="shared" si="710"/>
        <v>0.04</v>
      </c>
      <c r="M2558" s="76">
        <v>0.22500000000000001</v>
      </c>
      <c r="N2558" s="62">
        <v>45901</v>
      </c>
      <c r="O2558" s="62">
        <v>46265</v>
      </c>
      <c r="P2558" s="63"/>
      <c r="Q2558" s="63"/>
      <c r="R2558" s="78">
        <v>63</v>
      </c>
      <c r="S2558" s="63" t="str">
        <f>VLOOKUP(R2558,SA!$B$3:$C$11,2,1)</f>
        <v>56-65</v>
      </c>
      <c r="T2558" s="38" t="s">
        <v>97</v>
      </c>
      <c r="U2558" s="24" t="s">
        <v>5744</v>
      </c>
      <c r="V2558" s="24">
        <v>400000</v>
      </c>
      <c r="W2558" s="39">
        <f t="shared" si="711"/>
        <v>0</v>
      </c>
      <c r="X2558" s="29">
        <f t="shared" si="712"/>
        <v>0</v>
      </c>
      <c r="Y2558" s="40">
        <f t="shared" si="713"/>
        <v>365</v>
      </c>
      <c r="Z2558" s="38">
        <f t="shared" si="714"/>
        <v>46081</v>
      </c>
      <c r="AA2558" s="41">
        <f t="shared" si="715"/>
        <v>181</v>
      </c>
      <c r="AB2558" s="24" t="s">
        <v>113</v>
      </c>
      <c r="AC2558" s="41">
        <f t="shared" si="716"/>
        <v>11909.7282</v>
      </c>
      <c r="AD2558" s="41">
        <v>1</v>
      </c>
      <c r="AE2558" s="72">
        <f>INDEX(SA!$C$2:$G$11,MATCH(Details!S2558,SA!$C$2:$C$11,0),MATCH(Details!V2558,SA!$C$2:$G$2,0))*Y2558/(F2558-E2558+1)</f>
        <v>10092.99</v>
      </c>
      <c r="AF2558" s="41">
        <f t="shared" si="717"/>
        <v>0</v>
      </c>
      <c r="AG2558" s="41">
        <f t="shared" si="718"/>
        <v>0</v>
      </c>
      <c r="AH2558" s="41">
        <f t="shared" si="719"/>
        <v>1816.7382</v>
      </c>
      <c r="AI2558" s="60">
        <f t="shared" si="720"/>
        <v>403.71960000000001</v>
      </c>
      <c r="AJ2558" s="60">
        <f t="shared" si="721"/>
        <v>2270.9227500000002</v>
      </c>
      <c r="AK2558" s="60">
        <f t="shared" si="722"/>
        <v>5005.0169589041097</v>
      </c>
      <c r="AL2558" s="60">
        <f t="shared" si="723"/>
        <v>3678.6874647945206</v>
      </c>
      <c r="AM2558" s="41">
        <f t="shared" si="724"/>
        <v>3739.6601852054787</v>
      </c>
      <c r="AN2558" s="42">
        <f t="shared" si="725"/>
        <v>45715</v>
      </c>
      <c r="AO2558" s="43">
        <f t="shared" si="726"/>
        <v>10092.99</v>
      </c>
    </row>
    <row r="2559" spans="1:41" s="24" customFormat="1" ht="15.75" customHeight="1" x14ac:dyDescent="0.35">
      <c r="A2559" s="36" t="s">
        <v>27</v>
      </c>
      <c r="B2559" s="36">
        <v>202509</v>
      </c>
      <c r="C2559" s="24" t="s">
        <v>736</v>
      </c>
      <c r="D2559" s="24" t="s">
        <v>119</v>
      </c>
      <c r="E2559" s="62">
        <v>45901</v>
      </c>
      <c r="F2559" s="62">
        <v>46265</v>
      </c>
      <c r="G2559" s="37" t="s">
        <v>2693</v>
      </c>
      <c r="H2559" s="36">
        <v>752032</v>
      </c>
      <c r="I2559" s="63">
        <v>33489</v>
      </c>
      <c r="J2559" s="24" t="s">
        <v>5464</v>
      </c>
      <c r="K2559" s="63">
        <f t="shared" si="709"/>
        <v>45901</v>
      </c>
      <c r="L2559" s="55">
        <f t="shared" si="710"/>
        <v>0.04</v>
      </c>
      <c r="M2559" s="76">
        <v>0.22500000000000001</v>
      </c>
      <c r="N2559" s="62">
        <v>45901</v>
      </c>
      <c r="O2559" s="62">
        <v>46265</v>
      </c>
      <c r="P2559" s="63"/>
      <c r="Q2559" s="63"/>
      <c r="R2559" s="78">
        <v>33</v>
      </c>
      <c r="S2559" s="63" t="str">
        <f>VLOOKUP(R2559,SA!$B$3:$C$11,2,1)</f>
        <v>26-35</v>
      </c>
      <c r="T2559" s="38" t="s">
        <v>98</v>
      </c>
      <c r="U2559" s="24" t="s">
        <v>5743</v>
      </c>
      <c r="V2559" s="24">
        <v>400000</v>
      </c>
      <c r="W2559" s="39">
        <f t="shared" si="711"/>
        <v>0</v>
      </c>
      <c r="X2559" s="29">
        <f t="shared" si="712"/>
        <v>0</v>
      </c>
      <c r="Y2559" s="40">
        <f t="shared" si="713"/>
        <v>365</v>
      </c>
      <c r="Z2559" s="38">
        <f t="shared" si="714"/>
        <v>46081</v>
      </c>
      <c r="AA2559" s="41">
        <f t="shared" si="715"/>
        <v>181</v>
      </c>
      <c r="AB2559" s="24" t="s">
        <v>113</v>
      </c>
      <c r="AC2559" s="41">
        <f t="shared" si="716"/>
        <v>4533.0290000000005</v>
      </c>
      <c r="AD2559" s="41">
        <v>1</v>
      </c>
      <c r="AE2559" s="72">
        <f>INDEX(SA!$C$2:$G$11,MATCH(Details!S2559,SA!$C$2:$C$11,0),MATCH(Details!V2559,SA!$C$2:$G$2,0))*Y2559/(F2559-E2559+1)</f>
        <v>3841.55</v>
      </c>
      <c r="AF2559" s="41">
        <f t="shared" si="717"/>
        <v>0</v>
      </c>
      <c r="AG2559" s="41">
        <f t="shared" si="718"/>
        <v>0</v>
      </c>
      <c r="AH2559" s="41">
        <f t="shared" si="719"/>
        <v>691.47900000000004</v>
      </c>
      <c r="AI2559" s="60">
        <f t="shared" si="720"/>
        <v>153.66200000000001</v>
      </c>
      <c r="AJ2559" s="60">
        <f t="shared" si="721"/>
        <v>864.34875000000011</v>
      </c>
      <c r="AK2559" s="60">
        <f t="shared" si="722"/>
        <v>1904.9878082191783</v>
      </c>
      <c r="AL2559" s="60">
        <f t="shared" si="723"/>
        <v>1400.1660390410959</v>
      </c>
      <c r="AM2559" s="41">
        <f t="shared" si="724"/>
        <v>1423.3732109589046</v>
      </c>
      <c r="AN2559" s="42">
        <f t="shared" si="725"/>
        <v>45715</v>
      </c>
      <c r="AO2559" s="43">
        <f t="shared" si="726"/>
        <v>3841.55</v>
      </c>
    </row>
    <row r="2560" spans="1:41" s="24" customFormat="1" ht="15.75" customHeight="1" x14ac:dyDescent="0.35">
      <c r="A2560" s="36" t="s">
        <v>27</v>
      </c>
      <c r="B2560" s="36">
        <v>202509</v>
      </c>
      <c r="C2560" s="24" t="s">
        <v>736</v>
      </c>
      <c r="D2560" s="24" t="s">
        <v>119</v>
      </c>
      <c r="E2560" s="62">
        <v>45901</v>
      </c>
      <c r="F2560" s="62">
        <v>46265</v>
      </c>
      <c r="G2560" s="37" t="s">
        <v>162</v>
      </c>
      <c r="H2560" s="36">
        <v>752032</v>
      </c>
      <c r="I2560" s="63">
        <v>32491</v>
      </c>
      <c r="J2560" s="24" t="s">
        <v>5465</v>
      </c>
      <c r="K2560" s="63">
        <f t="shared" si="709"/>
        <v>45901</v>
      </c>
      <c r="L2560" s="55">
        <f t="shared" si="710"/>
        <v>0.04</v>
      </c>
      <c r="M2560" s="76">
        <v>0.22500000000000001</v>
      </c>
      <c r="N2560" s="62">
        <v>45901</v>
      </c>
      <c r="O2560" s="62">
        <v>46265</v>
      </c>
      <c r="P2560" s="63"/>
      <c r="Q2560" s="63"/>
      <c r="R2560" s="78">
        <v>36</v>
      </c>
      <c r="S2560" s="63" t="str">
        <f>VLOOKUP(R2560,SA!$B$3:$C$11,2,1)</f>
        <v>36-45</v>
      </c>
      <c r="T2560" s="38" t="s">
        <v>97</v>
      </c>
      <c r="U2560" s="24" t="s">
        <v>56</v>
      </c>
      <c r="V2560" s="24">
        <v>400000</v>
      </c>
      <c r="W2560" s="39">
        <f t="shared" si="711"/>
        <v>400000</v>
      </c>
      <c r="X2560" s="29">
        <f t="shared" si="712"/>
        <v>1</v>
      </c>
      <c r="Y2560" s="40">
        <f t="shared" si="713"/>
        <v>365</v>
      </c>
      <c r="Z2560" s="38">
        <f t="shared" si="714"/>
        <v>46081</v>
      </c>
      <c r="AA2560" s="41">
        <f t="shared" si="715"/>
        <v>181</v>
      </c>
      <c r="AB2560" s="24" t="s">
        <v>113</v>
      </c>
      <c r="AC2560" s="41">
        <f t="shared" si="716"/>
        <v>5496.5225999999993</v>
      </c>
      <c r="AD2560" s="41">
        <v>1</v>
      </c>
      <c r="AE2560" s="72">
        <f>INDEX(SA!$C$2:$G$11,MATCH(Details!S2560,SA!$C$2:$C$11,0),MATCH(Details!V2560,SA!$C$2:$G$2,0))*Y2560/(F2560-E2560+1)</f>
        <v>4658.07</v>
      </c>
      <c r="AF2560" s="41">
        <f t="shared" si="717"/>
        <v>0</v>
      </c>
      <c r="AG2560" s="41">
        <f t="shared" si="718"/>
        <v>0</v>
      </c>
      <c r="AH2560" s="41">
        <f t="shared" si="719"/>
        <v>838.45259999999996</v>
      </c>
      <c r="AI2560" s="60">
        <f t="shared" si="720"/>
        <v>186.3228</v>
      </c>
      <c r="AJ2560" s="60">
        <f t="shared" si="721"/>
        <v>1048.06575</v>
      </c>
      <c r="AK2560" s="60">
        <f t="shared" si="722"/>
        <v>2309.8922465753421</v>
      </c>
      <c r="AL2560" s="60">
        <f t="shared" si="723"/>
        <v>1697.7708012328765</v>
      </c>
      <c r="AM2560" s="41">
        <f t="shared" si="724"/>
        <v>1725.9106487671231</v>
      </c>
      <c r="AN2560" s="42">
        <f t="shared" si="725"/>
        <v>45715</v>
      </c>
      <c r="AO2560" s="43">
        <f t="shared" si="726"/>
        <v>4658.07</v>
      </c>
    </row>
    <row r="2561" spans="1:41" s="24" customFormat="1" ht="15.75" customHeight="1" x14ac:dyDescent="0.35">
      <c r="A2561" s="36" t="s">
        <v>27</v>
      </c>
      <c r="B2561" s="36">
        <v>202509</v>
      </c>
      <c r="C2561" s="24" t="s">
        <v>736</v>
      </c>
      <c r="D2561" s="24" t="s">
        <v>119</v>
      </c>
      <c r="E2561" s="62">
        <v>45901</v>
      </c>
      <c r="F2561" s="62">
        <v>46265</v>
      </c>
      <c r="G2561" s="37" t="s">
        <v>2694</v>
      </c>
      <c r="H2561" s="36">
        <v>752032</v>
      </c>
      <c r="I2561" s="63">
        <v>23377</v>
      </c>
      <c r="J2561" s="24" t="s">
        <v>5466</v>
      </c>
      <c r="K2561" s="63">
        <f t="shared" si="709"/>
        <v>45901</v>
      </c>
      <c r="L2561" s="55">
        <f t="shared" si="710"/>
        <v>0.04</v>
      </c>
      <c r="M2561" s="76">
        <v>0.22500000000000001</v>
      </c>
      <c r="N2561" s="62">
        <v>45901</v>
      </c>
      <c r="O2561" s="62">
        <v>46265</v>
      </c>
      <c r="P2561" s="63"/>
      <c r="Q2561" s="63"/>
      <c r="R2561" s="78">
        <v>61</v>
      </c>
      <c r="S2561" s="63" t="str">
        <f>VLOOKUP(R2561,SA!$B$3:$C$11,2,1)</f>
        <v>56-65</v>
      </c>
      <c r="T2561" s="38" t="s">
        <v>98</v>
      </c>
      <c r="U2561" s="24" t="s">
        <v>5747</v>
      </c>
      <c r="V2561" s="24">
        <v>400000</v>
      </c>
      <c r="W2561" s="39">
        <f t="shared" si="711"/>
        <v>0</v>
      </c>
      <c r="X2561" s="29">
        <f t="shared" si="712"/>
        <v>0</v>
      </c>
      <c r="Y2561" s="40">
        <f t="shared" si="713"/>
        <v>365</v>
      </c>
      <c r="Z2561" s="38">
        <f t="shared" si="714"/>
        <v>46081</v>
      </c>
      <c r="AA2561" s="41">
        <f t="shared" si="715"/>
        <v>181</v>
      </c>
      <c r="AB2561" s="24" t="s">
        <v>113</v>
      </c>
      <c r="AC2561" s="41">
        <f t="shared" si="716"/>
        <v>11909.7282</v>
      </c>
      <c r="AD2561" s="41">
        <v>1</v>
      </c>
      <c r="AE2561" s="72">
        <f>INDEX(SA!$C$2:$G$11,MATCH(Details!S2561,SA!$C$2:$C$11,0),MATCH(Details!V2561,SA!$C$2:$G$2,0))*Y2561/(F2561-E2561+1)</f>
        <v>10092.99</v>
      </c>
      <c r="AF2561" s="41">
        <f t="shared" si="717"/>
        <v>0</v>
      </c>
      <c r="AG2561" s="41">
        <f t="shared" si="718"/>
        <v>0</v>
      </c>
      <c r="AH2561" s="41">
        <f t="shared" si="719"/>
        <v>1816.7382</v>
      </c>
      <c r="AI2561" s="60">
        <f t="shared" si="720"/>
        <v>403.71960000000001</v>
      </c>
      <c r="AJ2561" s="60">
        <f t="shared" si="721"/>
        <v>2270.9227500000002</v>
      </c>
      <c r="AK2561" s="60">
        <f t="shared" si="722"/>
        <v>5005.0169589041097</v>
      </c>
      <c r="AL2561" s="60">
        <f t="shared" si="723"/>
        <v>3678.6874647945206</v>
      </c>
      <c r="AM2561" s="41">
        <f t="shared" si="724"/>
        <v>3739.6601852054787</v>
      </c>
      <c r="AN2561" s="42">
        <f t="shared" si="725"/>
        <v>45715</v>
      </c>
      <c r="AO2561" s="43">
        <f t="shared" si="726"/>
        <v>10092.99</v>
      </c>
    </row>
    <row r="2562" spans="1:41" s="24" customFormat="1" ht="15.75" customHeight="1" x14ac:dyDescent="0.35">
      <c r="A2562" s="36" t="s">
        <v>27</v>
      </c>
      <c r="B2562" s="36">
        <v>202509</v>
      </c>
      <c r="C2562" s="24" t="s">
        <v>736</v>
      </c>
      <c r="D2562" s="24" t="s">
        <v>119</v>
      </c>
      <c r="E2562" s="62">
        <v>45901</v>
      </c>
      <c r="F2562" s="62">
        <v>46265</v>
      </c>
      <c r="G2562" s="37" t="s">
        <v>2695</v>
      </c>
      <c r="H2562" s="36">
        <v>752033</v>
      </c>
      <c r="I2562" s="63">
        <v>43581</v>
      </c>
      <c r="J2562" s="24" t="s">
        <v>5467</v>
      </c>
      <c r="K2562" s="63">
        <f t="shared" si="709"/>
        <v>45901</v>
      </c>
      <c r="L2562" s="55">
        <f t="shared" si="710"/>
        <v>0.04</v>
      </c>
      <c r="M2562" s="76">
        <v>0.22500000000000001</v>
      </c>
      <c r="N2562" s="62">
        <v>45901</v>
      </c>
      <c r="O2562" s="62">
        <v>46265</v>
      </c>
      <c r="P2562" s="63"/>
      <c r="Q2562" s="63"/>
      <c r="R2562" s="78">
        <v>6</v>
      </c>
      <c r="S2562" s="63" t="str">
        <f>VLOOKUP(R2562,SA!$B$3:$C$11,2,1)</f>
        <v>0-25</v>
      </c>
      <c r="T2562" s="38" t="s">
        <v>97</v>
      </c>
      <c r="U2562" s="24" t="s">
        <v>5745</v>
      </c>
      <c r="V2562" s="24">
        <v>400000</v>
      </c>
      <c r="W2562" s="39">
        <f t="shared" si="711"/>
        <v>0</v>
      </c>
      <c r="X2562" s="29">
        <f t="shared" si="712"/>
        <v>0</v>
      </c>
      <c r="Y2562" s="40">
        <f t="shared" si="713"/>
        <v>365</v>
      </c>
      <c r="Z2562" s="38">
        <f t="shared" si="714"/>
        <v>46081</v>
      </c>
      <c r="AA2562" s="41">
        <f t="shared" si="715"/>
        <v>181</v>
      </c>
      <c r="AB2562" s="24" t="s">
        <v>113</v>
      </c>
      <c r="AC2562" s="41">
        <f t="shared" si="716"/>
        <v>4043.8364000000001</v>
      </c>
      <c r="AD2562" s="41">
        <v>1</v>
      </c>
      <c r="AE2562" s="72">
        <f>INDEX(SA!$C$2:$G$11,MATCH(Details!S2562,SA!$C$2:$C$11,0),MATCH(Details!V2562,SA!$C$2:$G$2,0))*Y2562/(F2562-E2562+1)</f>
        <v>3426.98</v>
      </c>
      <c r="AF2562" s="41">
        <f t="shared" si="717"/>
        <v>0</v>
      </c>
      <c r="AG2562" s="41">
        <f t="shared" si="718"/>
        <v>0</v>
      </c>
      <c r="AH2562" s="41">
        <f t="shared" si="719"/>
        <v>616.85640000000001</v>
      </c>
      <c r="AI2562" s="60">
        <f t="shared" si="720"/>
        <v>137.07920000000001</v>
      </c>
      <c r="AJ2562" s="60">
        <f t="shared" si="721"/>
        <v>771.07050000000004</v>
      </c>
      <c r="AK2562" s="60">
        <f t="shared" si="722"/>
        <v>1699.4065205479453</v>
      </c>
      <c r="AL2562" s="60">
        <f t="shared" si="723"/>
        <v>1249.0637926027398</v>
      </c>
      <c r="AM2562" s="41">
        <f t="shared" si="724"/>
        <v>1269.7665073972601</v>
      </c>
      <c r="AN2562" s="42">
        <f t="shared" si="725"/>
        <v>45715</v>
      </c>
      <c r="AO2562" s="43">
        <f t="shared" si="726"/>
        <v>3426.98</v>
      </c>
    </row>
    <row r="2563" spans="1:41" s="24" customFormat="1" ht="15.75" customHeight="1" x14ac:dyDescent="0.35">
      <c r="A2563" s="36" t="s">
        <v>27</v>
      </c>
      <c r="B2563" s="36">
        <v>202509</v>
      </c>
      <c r="C2563" s="24" t="s">
        <v>736</v>
      </c>
      <c r="D2563" s="24" t="s">
        <v>119</v>
      </c>
      <c r="E2563" s="62">
        <v>45901</v>
      </c>
      <c r="F2563" s="62">
        <v>46265</v>
      </c>
      <c r="G2563" s="37" t="s">
        <v>2696</v>
      </c>
      <c r="H2563" s="36">
        <v>752033</v>
      </c>
      <c r="I2563" s="63">
        <v>18813</v>
      </c>
      <c r="J2563" s="24" t="s">
        <v>5468</v>
      </c>
      <c r="K2563" s="63">
        <f t="shared" si="709"/>
        <v>45901</v>
      </c>
      <c r="L2563" s="55">
        <f t="shared" si="710"/>
        <v>0.04</v>
      </c>
      <c r="M2563" s="76">
        <v>0.22500000000000001</v>
      </c>
      <c r="N2563" s="62">
        <v>45901</v>
      </c>
      <c r="O2563" s="62">
        <v>46265</v>
      </c>
      <c r="P2563" s="63"/>
      <c r="Q2563" s="63"/>
      <c r="R2563" s="78">
        <v>74</v>
      </c>
      <c r="S2563" s="63" t="str">
        <f>VLOOKUP(R2563,SA!$B$3:$C$11,2,1)</f>
        <v>71-75</v>
      </c>
      <c r="T2563" s="38" t="s">
        <v>97</v>
      </c>
      <c r="U2563" s="24" t="s">
        <v>5744</v>
      </c>
      <c r="V2563" s="24">
        <v>400000</v>
      </c>
      <c r="W2563" s="39">
        <f t="shared" si="711"/>
        <v>0</v>
      </c>
      <c r="X2563" s="29">
        <f t="shared" si="712"/>
        <v>0</v>
      </c>
      <c r="Y2563" s="40">
        <f t="shared" si="713"/>
        <v>365</v>
      </c>
      <c r="Z2563" s="38">
        <f t="shared" si="714"/>
        <v>46081</v>
      </c>
      <c r="AA2563" s="41">
        <f t="shared" si="715"/>
        <v>181</v>
      </c>
      <c r="AB2563" s="24" t="s">
        <v>113</v>
      </c>
      <c r="AC2563" s="41">
        <f t="shared" si="716"/>
        <v>21578.034600000003</v>
      </c>
      <c r="AD2563" s="41">
        <v>1</v>
      </c>
      <c r="AE2563" s="72">
        <f>INDEX(SA!$C$2:$G$11,MATCH(Details!S2563,SA!$C$2:$C$11,0),MATCH(Details!V2563,SA!$C$2:$G$2,0))*Y2563/(F2563-E2563+1)</f>
        <v>18286.47</v>
      </c>
      <c r="AF2563" s="41">
        <f t="shared" si="717"/>
        <v>0</v>
      </c>
      <c r="AG2563" s="41">
        <f t="shared" si="718"/>
        <v>0</v>
      </c>
      <c r="AH2563" s="41">
        <f t="shared" si="719"/>
        <v>3291.5646000000002</v>
      </c>
      <c r="AI2563" s="60">
        <f t="shared" si="720"/>
        <v>731.45880000000011</v>
      </c>
      <c r="AJ2563" s="60">
        <f t="shared" si="721"/>
        <v>4114.4557500000001</v>
      </c>
      <c r="AK2563" s="60">
        <f t="shared" si="722"/>
        <v>9068.0851232876721</v>
      </c>
      <c r="AL2563" s="60">
        <f t="shared" si="723"/>
        <v>6665.0425656164389</v>
      </c>
      <c r="AM2563" s="41">
        <f t="shared" si="724"/>
        <v>6775.5128843835619</v>
      </c>
      <c r="AN2563" s="42">
        <f t="shared" si="725"/>
        <v>45715</v>
      </c>
      <c r="AO2563" s="43">
        <f t="shared" si="726"/>
        <v>18286.47</v>
      </c>
    </row>
    <row r="2564" spans="1:41" s="24" customFormat="1" ht="15.75" customHeight="1" x14ac:dyDescent="0.35">
      <c r="A2564" s="36" t="s">
        <v>27</v>
      </c>
      <c r="B2564" s="36">
        <v>202509</v>
      </c>
      <c r="C2564" s="24" t="s">
        <v>736</v>
      </c>
      <c r="D2564" s="24" t="s">
        <v>119</v>
      </c>
      <c r="E2564" s="62">
        <v>45901</v>
      </c>
      <c r="F2564" s="62">
        <v>46265</v>
      </c>
      <c r="G2564" s="37" t="s">
        <v>217</v>
      </c>
      <c r="H2564" s="36">
        <v>752033</v>
      </c>
      <c r="I2564" s="63">
        <v>33729</v>
      </c>
      <c r="J2564" s="24" t="s">
        <v>5469</v>
      </c>
      <c r="K2564" s="63">
        <f t="shared" ref="K2564:K2627" si="727">N2564</f>
        <v>45901</v>
      </c>
      <c r="L2564" s="55">
        <f t="shared" ref="L2564:L2627" si="728">IF(K2564&gt;=DATE(2022,4,1),4%,5%)</f>
        <v>0.04</v>
      </c>
      <c r="M2564" s="76">
        <v>0.22500000000000001</v>
      </c>
      <c r="N2564" s="62">
        <v>45901</v>
      </c>
      <c r="O2564" s="62">
        <v>46265</v>
      </c>
      <c r="P2564" s="63"/>
      <c r="Q2564" s="63"/>
      <c r="R2564" s="78">
        <v>33</v>
      </c>
      <c r="S2564" s="63" t="str">
        <f>VLOOKUP(R2564,SA!$B$3:$C$11,2,1)</f>
        <v>26-35</v>
      </c>
      <c r="T2564" s="38" t="s">
        <v>97</v>
      </c>
      <c r="U2564" s="24" t="s">
        <v>56</v>
      </c>
      <c r="V2564" s="24">
        <v>400000</v>
      </c>
      <c r="W2564" s="39">
        <f t="shared" ref="W2564:W2627" si="729">IF(U2564="self",V2564,0)</f>
        <v>400000</v>
      </c>
      <c r="X2564" s="29">
        <f t="shared" ref="X2564:X2627" si="730">IF(U2564="self",1,0)</f>
        <v>1</v>
      </c>
      <c r="Y2564" s="40">
        <f t="shared" ref="Y2564:Y2627" si="731">O2564-N2564+1</f>
        <v>365</v>
      </c>
      <c r="Z2564" s="38">
        <f t="shared" ref="Z2564:Z2627" si="732">$Z$1</f>
        <v>46081</v>
      </c>
      <c r="AA2564" s="41">
        <f t="shared" ref="AA2564:AA2627" si="733">IF(MIN((Z2564-N2564)+1,Y2564)&lt;0,0,MIN((Z2564-N2564)+1,Y2564))</f>
        <v>181</v>
      </c>
      <c r="AB2564" s="24" t="s">
        <v>113</v>
      </c>
      <c r="AC2564" s="41">
        <f t="shared" ref="AC2564:AC2627" si="734">AE2564+AF2564+AG2564+AH2564</f>
        <v>4533.0290000000005</v>
      </c>
      <c r="AD2564" s="41">
        <v>1</v>
      </c>
      <c r="AE2564" s="72">
        <f>INDEX(SA!$C$2:$G$11,MATCH(Details!S2564,SA!$C$2:$C$11,0),MATCH(Details!V2564,SA!$C$2:$G$2,0))*Y2564/(F2564-E2564+1)</f>
        <v>3841.55</v>
      </c>
      <c r="AF2564" s="41">
        <f t="shared" ref="AF2564:AF2627" si="735">IF(AB2564="Karnataka",AE2564*9%,0)</f>
        <v>0</v>
      </c>
      <c r="AG2564" s="41">
        <f t="shared" ref="AG2564:AG2627" si="736">IF(AB2564="Karnataka",AE2564*9%,0)</f>
        <v>0</v>
      </c>
      <c r="AH2564" s="41">
        <f t="shared" ref="AH2564:AH2627" si="737">IF(AF2564+AG2564&gt;0,0,AE2564*18%)</f>
        <v>691.47900000000004</v>
      </c>
      <c r="AI2564" s="60">
        <f t="shared" ref="AI2564:AI2627" si="738">AE2564*L2564</f>
        <v>153.66200000000001</v>
      </c>
      <c r="AJ2564" s="60">
        <f t="shared" ref="AJ2564:AJ2627" si="739">$AE2564*M2564</f>
        <v>864.34875000000011</v>
      </c>
      <c r="AK2564" s="60">
        <f t="shared" ref="AK2564:AK2627" si="740">(AE2564)*AA2564/Y2564</f>
        <v>1904.9878082191783</v>
      </c>
      <c r="AL2564" s="60">
        <f t="shared" ref="AL2564:AL2627" si="741">AK2564*(1-L2564-M2564)</f>
        <v>1400.1660390410959</v>
      </c>
      <c r="AM2564" s="41">
        <f t="shared" ref="AM2564:AM2627" si="742">AE2564-AI2564-AL2564-AJ2564</f>
        <v>1423.3732109589046</v>
      </c>
      <c r="AN2564" s="42">
        <f t="shared" ref="AN2564:AN2627" si="743">Z2564-366</f>
        <v>45715</v>
      </c>
      <c r="AO2564" s="43">
        <f t="shared" ref="AO2564:AO2627" si="744">IF(AND(O2564&gt;Z2564,N2564&gt;AN2564),AE2564,0)</f>
        <v>3841.55</v>
      </c>
    </row>
    <row r="2565" spans="1:41" s="24" customFormat="1" ht="15.75" customHeight="1" x14ac:dyDescent="0.35">
      <c r="A2565" s="36" t="s">
        <v>27</v>
      </c>
      <c r="B2565" s="36">
        <v>202509</v>
      </c>
      <c r="C2565" s="24" t="s">
        <v>736</v>
      </c>
      <c r="D2565" s="24" t="s">
        <v>119</v>
      </c>
      <c r="E2565" s="62">
        <v>45901</v>
      </c>
      <c r="F2565" s="62">
        <v>46265</v>
      </c>
      <c r="G2565" s="37" t="s">
        <v>2697</v>
      </c>
      <c r="H2565" s="36">
        <v>752033</v>
      </c>
      <c r="I2565" s="63">
        <v>33696</v>
      </c>
      <c r="J2565" s="24" t="s">
        <v>5470</v>
      </c>
      <c r="K2565" s="63">
        <f t="shared" si="727"/>
        <v>45901</v>
      </c>
      <c r="L2565" s="55">
        <f t="shared" si="728"/>
        <v>0.04</v>
      </c>
      <c r="M2565" s="76">
        <v>0.22500000000000001</v>
      </c>
      <c r="N2565" s="62">
        <v>45901</v>
      </c>
      <c r="O2565" s="62">
        <v>46265</v>
      </c>
      <c r="P2565" s="63"/>
      <c r="Q2565" s="63"/>
      <c r="R2565" s="78">
        <v>33</v>
      </c>
      <c r="S2565" s="63" t="str">
        <f>VLOOKUP(R2565,SA!$B$3:$C$11,2,1)</f>
        <v>26-35</v>
      </c>
      <c r="T2565" s="38" t="s">
        <v>98</v>
      </c>
      <c r="U2565" s="24" t="s">
        <v>5743</v>
      </c>
      <c r="V2565" s="24">
        <v>400000</v>
      </c>
      <c r="W2565" s="39">
        <f t="shared" si="729"/>
        <v>0</v>
      </c>
      <c r="X2565" s="29">
        <f t="shared" si="730"/>
        <v>0</v>
      </c>
      <c r="Y2565" s="40">
        <f t="shared" si="731"/>
        <v>365</v>
      </c>
      <c r="Z2565" s="38">
        <f t="shared" si="732"/>
        <v>46081</v>
      </c>
      <c r="AA2565" s="41">
        <f t="shared" si="733"/>
        <v>181</v>
      </c>
      <c r="AB2565" s="24" t="s">
        <v>113</v>
      </c>
      <c r="AC2565" s="41">
        <f t="shared" si="734"/>
        <v>4533.0290000000005</v>
      </c>
      <c r="AD2565" s="41">
        <v>1</v>
      </c>
      <c r="AE2565" s="72">
        <f>INDEX(SA!$C$2:$G$11,MATCH(Details!S2565,SA!$C$2:$C$11,0),MATCH(Details!V2565,SA!$C$2:$G$2,0))*Y2565/(F2565-E2565+1)</f>
        <v>3841.55</v>
      </c>
      <c r="AF2565" s="41">
        <f t="shared" si="735"/>
        <v>0</v>
      </c>
      <c r="AG2565" s="41">
        <f t="shared" si="736"/>
        <v>0</v>
      </c>
      <c r="AH2565" s="41">
        <f t="shared" si="737"/>
        <v>691.47900000000004</v>
      </c>
      <c r="AI2565" s="60">
        <f t="shared" si="738"/>
        <v>153.66200000000001</v>
      </c>
      <c r="AJ2565" s="60">
        <f t="shared" si="739"/>
        <v>864.34875000000011</v>
      </c>
      <c r="AK2565" s="60">
        <f t="shared" si="740"/>
        <v>1904.9878082191783</v>
      </c>
      <c r="AL2565" s="60">
        <f t="shared" si="741"/>
        <v>1400.1660390410959</v>
      </c>
      <c r="AM2565" s="41">
        <f t="shared" si="742"/>
        <v>1423.3732109589046</v>
      </c>
      <c r="AN2565" s="42">
        <f t="shared" si="743"/>
        <v>45715</v>
      </c>
      <c r="AO2565" s="43">
        <f t="shared" si="744"/>
        <v>3841.55</v>
      </c>
    </row>
    <row r="2566" spans="1:41" s="24" customFormat="1" ht="15.75" customHeight="1" x14ac:dyDescent="0.35">
      <c r="A2566" s="36" t="s">
        <v>27</v>
      </c>
      <c r="B2566" s="36">
        <v>202509</v>
      </c>
      <c r="C2566" s="24" t="s">
        <v>736</v>
      </c>
      <c r="D2566" s="24" t="s">
        <v>119</v>
      </c>
      <c r="E2566" s="62">
        <v>45901</v>
      </c>
      <c r="F2566" s="62">
        <v>46265</v>
      </c>
      <c r="G2566" s="37" t="s">
        <v>2698</v>
      </c>
      <c r="H2566" s="36">
        <v>752033</v>
      </c>
      <c r="I2566" s="63">
        <v>23469</v>
      </c>
      <c r="J2566" s="24" t="s">
        <v>5471</v>
      </c>
      <c r="K2566" s="63">
        <f t="shared" si="727"/>
        <v>45901</v>
      </c>
      <c r="L2566" s="55">
        <f t="shared" si="728"/>
        <v>0.04</v>
      </c>
      <c r="M2566" s="76">
        <v>0.22500000000000001</v>
      </c>
      <c r="N2566" s="62">
        <v>45901</v>
      </c>
      <c r="O2566" s="62">
        <v>46265</v>
      </c>
      <c r="P2566" s="63"/>
      <c r="Q2566" s="63"/>
      <c r="R2566" s="78">
        <v>61</v>
      </c>
      <c r="S2566" s="63" t="str">
        <f>VLOOKUP(R2566,SA!$B$3:$C$11,2,1)</f>
        <v>56-65</v>
      </c>
      <c r="T2566" s="38" t="s">
        <v>98</v>
      </c>
      <c r="U2566" s="24" t="s">
        <v>5747</v>
      </c>
      <c r="V2566" s="24">
        <v>400000</v>
      </c>
      <c r="W2566" s="39">
        <f t="shared" si="729"/>
        <v>0</v>
      </c>
      <c r="X2566" s="29">
        <f t="shared" si="730"/>
        <v>0</v>
      </c>
      <c r="Y2566" s="40">
        <f t="shared" si="731"/>
        <v>365</v>
      </c>
      <c r="Z2566" s="38">
        <f t="shared" si="732"/>
        <v>46081</v>
      </c>
      <c r="AA2566" s="41">
        <f t="shared" si="733"/>
        <v>181</v>
      </c>
      <c r="AB2566" s="24" t="s">
        <v>113</v>
      </c>
      <c r="AC2566" s="41">
        <f t="shared" si="734"/>
        <v>11909.7282</v>
      </c>
      <c r="AD2566" s="41">
        <v>1</v>
      </c>
      <c r="AE2566" s="72">
        <f>INDEX(SA!$C$2:$G$11,MATCH(Details!S2566,SA!$C$2:$C$11,0),MATCH(Details!V2566,SA!$C$2:$G$2,0))*Y2566/(F2566-E2566+1)</f>
        <v>10092.99</v>
      </c>
      <c r="AF2566" s="41">
        <f t="shared" si="735"/>
        <v>0</v>
      </c>
      <c r="AG2566" s="41">
        <f t="shared" si="736"/>
        <v>0</v>
      </c>
      <c r="AH2566" s="41">
        <f t="shared" si="737"/>
        <v>1816.7382</v>
      </c>
      <c r="AI2566" s="60">
        <f t="shared" si="738"/>
        <v>403.71960000000001</v>
      </c>
      <c r="AJ2566" s="60">
        <f t="shared" si="739"/>
        <v>2270.9227500000002</v>
      </c>
      <c r="AK2566" s="60">
        <f t="shared" si="740"/>
        <v>5005.0169589041097</v>
      </c>
      <c r="AL2566" s="60">
        <f t="shared" si="741"/>
        <v>3678.6874647945206</v>
      </c>
      <c r="AM2566" s="41">
        <f t="shared" si="742"/>
        <v>3739.6601852054787</v>
      </c>
      <c r="AN2566" s="42">
        <f t="shared" si="743"/>
        <v>45715</v>
      </c>
      <c r="AO2566" s="43">
        <f t="shared" si="744"/>
        <v>10092.99</v>
      </c>
    </row>
    <row r="2567" spans="1:41" s="24" customFormat="1" ht="15.75" customHeight="1" x14ac:dyDescent="0.35">
      <c r="A2567" s="36" t="s">
        <v>27</v>
      </c>
      <c r="B2567" s="36">
        <v>202509</v>
      </c>
      <c r="C2567" s="24" t="s">
        <v>736</v>
      </c>
      <c r="D2567" s="24" t="s">
        <v>119</v>
      </c>
      <c r="E2567" s="62">
        <v>45901</v>
      </c>
      <c r="F2567" s="62">
        <v>46265</v>
      </c>
      <c r="G2567" s="37" t="s">
        <v>2699</v>
      </c>
      <c r="H2567" s="36">
        <v>752034</v>
      </c>
      <c r="I2567" s="63">
        <v>33627</v>
      </c>
      <c r="J2567" s="24" t="s">
        <v>5472</v>
      </c>
      <c r="K2567" s="63">
        <f t="shared" si="727"/>
        <v>45901</v>
      </c>
      <c r="L2567" s="55">
        <f t="shared" si="728"/>
        <v>0.04</v>
      </c>
      <c r="M2567" s="76">
        <v>0.22500000000000001</v>
      </c>
      <c r="N2567" s="62">
        <v>45901</v>
      </c>
      <c r="O2567" s="62">
        <v>46265</v>
      </c>
      <c r="P2567" s="63"/>
      <c r="Q2567" s="63"/>
      <c r="R2567" s="78">
        <v>33</v>
      </c>
      <c r="S2567" s="63" t="str">
        <f>VLOOKUP(R2567,SA!$B$3:$C$11,2,1)</f>
        <v>26-35</v>
      </c>
      <c r="T2567" s="38" t="s">
        <v>98</v>
      </c>
      <c r="U2567" s="24" t="s">
        <v>5743</v>
      </c>
      <c r="V2567" s="24">
        <v>400000</v>
      </c>
      <c r="W2567" s="39">
        <f t="shared" si="729"/>
        <v>0</v>
      </c>
      <c r="X2567" s="29">
        <f t="shared" si="730"/>
        <v>0</v>
      </c>
      <c r="Y2567" s="40">
        <f t="shared" si="731"/>
        <v>365</v>
      </c>
      <c r="Z2567" s="38">
        <f t="shared" si="732"/>
        <v>46081</v>
      </c>
      <c r="AA2567" s="41">
        <f t="shared" si="733"/>
        <v>181</v>
      </c>
      <c r="AB2567" s="24" t="s">
        <v>113</v>
      </c>
      <c r="AC2567" s="41">
        <f t="shared" si="734"/>
        <v>4533.0290000000005</v>
      </c>
      <c r="AD2567" s="41">
        <v>1</v>
      </c>
      <c r="AE2567" s="72">
        <f>INDEX(SA!$C$2:$G$11,MATCH(Details!S2567,SA!$C$2:$C$11,0),MATCH(Details!V2567,SA!$C$2:$G$2,0))*Y2567/(F2567-E2567+1)</f>
        <v>3841.55</v>
      </c>
      <c r="AF2567" s="41">
        <f t="shared" si="735"/>
        <v>0</v>
      </c>
      <c r="AG2567" s="41">
        <f t="shared" si="736"/>
        <v>0</v>
      </c>
      <c r="AH2567" s="41">
        <f t="shared" si="737"/>
        <v>691.47900000000004</v>
      </c>
      <c r="AI2567" s="60">
        <f t="shared" si="738"/>
        <v>153.66200000000001</v>
      </c>
      <c r="AJ2567" s="60">
        <f t="shared" si="739"/>
        <v>864.34875000000011</v>
      </c>
      <c r="AK2567" s="60">
        <f t="shared" si="740"/>
        <v>1904.9878082191783</v>
      </c>
      <c r="AL2567" s="60">
        <f t="shared" si="741"/>
        <v>1400.1660390410959</v>
      </c>
      <c r="AM2567" s="41">
        <f t="shared" si="742"/>
        <v>1423.3732109589046</v>
      </c>
      <c r="AN2567" s="42">
        <f t="shared" si="743"/>
        <v>45715</v>
      </c>
      <c r="AO2567" s="43">
        <f t="shared" si="744"/>
        <v>3841.55</v>
      </c>
    </row>
    <row r="2568" spans="1:41" s="24" customFormat="1" ht="15.75" customHeight="1" x14ac:dyDescent="0.35">
      <c r="A2568" s="36" t="s">
        <v>27</v>
      </c>
      <c r="B2568" s="36">
        <v>202509</v>
      </c>
      <c r="C2568" s="24" t="s">
        <v>736</v>
      </c>
      <c r="D2568" s="24" t="s">
        <v>119</v>
      </c>
      <c r="E2568" s="62">
        <v>45901</v>
      </c>
      <c r="F2568" s="62">
        <v>46265</v>
      </c>
      <c r="G2568" s="37" t="s">
        <v>2700</v>
      </c>
      <c r="H2568" s="36">
        <v>752034</v>
      </c>
      <c r="I2568" s="63">
        <v>44466</v>
      </c>
      <c r="J2568" s="24" t="s">
        <v>5473</v>
      </c>
      <c r="K2568" s="63">
        <f t="shared" si="727"/>
        <v>45901</v>
      </c>
      <c r="L2568" s="55">
        <f t="shared" si="728"/>
        <v>0.04</v>
      </c>
      <c r="M2568" s="76">
        <v>0.22500000000000001</v>
      </c>
      <c r="N2568" s="62">
        <v>45901</v>
      </c>
      <c r="O2568" s="62">
        <v>46265</v>
      </c>
      <c r="P2568" s="63"/>
      <c r="Q2568" s="63"/>
      <c r="R2568" s="78">
        <v>3</v>
      </c>
      <c r="S2568" s="63" t="str">
        <f>VLOOKUP(R2568,SA!$B$3:$C$11,2,1)</f>
        <v>0-25</v>
      </c>
      <c r="T2568" s="38" t="s">
        <v>98</v>
      </c>
      <c r="U2568" s="24" t="s">
        <v>5746</v>
      </c>
      <c r="V2568" s="24">
        <v>400000</v>
      </c>
      <c r="W2568" s="39">
        <f t="shared" si="729"/>
        <v>0</v>
      </c>
      <c r="X2568" s="29">
        <f t="shared" si="730"/>
        <v>0</v>
      </c>
      <c r="Y2568" s="40">
        <f t="shared" si="731"/>
        <v>365</v>
      </c>
      <c r="Z2568" s="38">
        <f t="shared" si="732"/>
        <v>46081</v>
      </c>
      <c r="AA2568" s="41">
        <f t="shared" si="733"/>
        <v>181</v>
      </c>
      <c r="AB2568" s="24" t="s">
        <v>113</v>
      </c>
      <c r="AC2568" s="41">
        <f t="shared" si="734"/>
        <v>4043.8364000000001</v>
      </c>
      <c r="AD2568" s="41">
        <v>1</v>
      </c>
      <c r="AE2568" s="72">
        <f>INDEX(SA!$C$2:$G$11,MATCH(Details!S2568,SA!$C$2:$C$11,0),MATCH(Details!V2568,SA!$C$2:$G$2,0))*Y2568/(F2568-E2568+1)</f>
        <v>3426.98</v>
      </c>
      <c r="AF2568" s="41">
        <f t="shared" si="735"/>
        <v>0</v>
      </c>
      <c r="AG2568" s="41">
        <f t="shared" si="736"/>
        <v>0</v>
      </c>
      <c r="AH2568" s="41">
        <f t="shared" si="737"/>
        <v>616.85640000000001</v>
      </c>
      <c r="AI2568" s="60">
        <f t="shared" si="738"/>
        <v>137.07920000000001</v>
      </c>
      <c r="AJ2568" s="60">
        <f t="shared" si="739"/>
        <v>771.07050000000004</v>
      </c>
      <c r="AK2568" s="60">
        <f t="shared" si="740"/>
        <v>1699.4065205479453</v>
      </c>
      <c r="AL2568" s="60">
        <f t="shared" si="741"/>
        <v>1249.0637926027398</v>
      </c>
      <c r="AM2568" s="41">
        <f t="shared" si="742"/>
        <v>1269.7665073972601</v>
      </c>
      <c r="AN2568" s="42">
        <f t="shared" si="743"/>
        <v>45715</v>
      </c>
      <c r="AO2568" s="43">
        <f t="shared" si="744"/>
        <v>3426.98</v>
      </c>
    </row>
    <row r="2569" spans="1:41" s="24" customFormat="1" ht="15.75" customHeight="1" x14ac:dyDescent="0.35">
      <c r="A2569" s="36" t="s">
        <v>27</v>
      </c>
      <c r="B2569" s="36">
        <v>202509</v>
      </c>
      <c r="C2569" s="24" t="s">
        <v>736</v>
      </c>
      <c r="D2569" s="24" t="s">
        <v>119</v>
      </c>
      <c r="E2569" s="62">
        <v>45901</v>
      </c>
      <c r="F2569" s="62">
        <v>46265</v>
      </c>
      <c r="G2569" s="37" t="s">
        <v>278</v>
      </c>
      <c r="H2569" s="36">
        <v>752034</v>
      </c>
      <c r="I2569" s="63">
        <v>32177</v>
      </c>
      <c r="J2569" s="24" t="s">
        <v>5474</v>
      </c>
      <c r="K2569" s="63">
        <f t="shared" si="727"/>
        <v>45901</v>
      </c>
      <c r="L2569" s="55">
        <f t="shared" si="728"/>
        <v>0.04</v>
      </c>
      <c r="M2569" s="76">
        <v>0.22500000000000001</v>
      </c>
      <c r="N2569" s="62">
        <v>45901</v>
      </c>
      <c r="O2569" s="62">
        <v>46265</v>
      </c>
      <c r="P2569" s="63"/>
      <c r="Q2569" s="63"/>
      <c r="R2569" s="78">
        <v>37</v>
      </c>
      <c r="S2569" s="63" t="str">
        <f>VLOOKUP(R2569,SA!$B$3:$C$11,2,1)</f>
        <v>36-45</v>
      </c>
      <c r="T2569" s="38" t="s">
        <v>97</v>
      </c>
      <c r="U2569" s="24" t="s">
        <v>56</v>
      </c>
      <c r="V2569" s="24">
        <v>400000</v>
      </c>
      <c r="W2569" s="39">
        <f t="shared" si="729"/>
        <v>400000</v>
      </c>
      <c r="X2569" s="29">
        <f t="shared" si="730"/>
        <v>1</v>
      </c>
      <c r="Y2569" s="40">
        <f t="shared" si="731"/>
        <v>365</v>
      </c>
      <c r="Z2569" s="38">
        <f t="shared" si="732"/>
        <v>46081</v>
      </c>
      <c r="AA2569" s="41">
        <f t="shared" si="733"/>
        <v>181</v>
      </c>
      <c r="AB2569" s="24" t="s">
        <v>113</v>
      </c>
      <c r="AC2569" s="41">
        <f t="shared" si="734"/>
        <v>5496.5225999999993</v>
      </c>
      <c r="AD2569" s="41">
        <v>1</v>
      </c>
      <c r="AE2569" s="72">
        <f>INDEX(SA!$C$2:$G$11,MATCH(Details!S2569,SA!$C$2:$C$11,0),MATCH(Details!V2569,SA!$C$2:$G$2,0))*Y2569/(F2569-E2569+1)</f>
        <v>4658.07</v>
      </c>
      <c r="AF2569" s="41">
        <f t="shared" si="735"/>
        <v>0</v>
      </c>
      <c r="AG2569" s="41">
        <f t="shared" si="736"/>
        <v>0</v>
      </c>
      <c r="AH2569" s="41">
        <f t="shared" si="737"/>
        <v>838.45259999999996</v>
      </c>
      <c r="AI2569" s="60">
        <f t="shared" si="738"/>
        <v>186.3228</v>
      </c>
      <c r="AJ2569" s="60">
        <f t="shared" si="739"/>
        <v>1048.06575</v>
      </c>
      <c r="AK2569" s="60">
        <f t="shared" si="740"/>
        <v>2309.8922465753421</v>
      </c>
      <c r="AL2569" s="60">
        <f t="shared" si="741"/>
        <v>1697.7708012328765</v>
      </c>
      <c r="AM2569" s="41">
        <f t="shared" si="742"/>
        <v>1725.9106487671231</v>
      </c>
      <c r="AN2569" s="42">
        <f t="shared" si="743"/>
        <v>45715</v>
      </c>
      <c r="AO2569" s="43">
        <f t="shared" si="744"/>
        <v>4658.07</v>
      </c>
    </row>
    <row r="2570" spans="1:41" s="24" customFormat="1" ht="15.75" customHeight="1" x14ac:dyDescent="0.35">
      <c r="A2570" s="36" t="s">
        <v>27</v>
      </c>
      <c r="B2570" s="36">
        <v>202509</v>
      </c>
      <c r="C2570" s="24" t="s">
        <v>736</v>
      </c>
      <c r="D2570" s="24" t="s">
        <v>119</v>
      </c>
      <c r="E2570" s="62">
        <v>45901</v>
      </c>
      <c r="F2570" s="62">
        <v>46265</v>
      </c>
      <c r="G2570" s="37" t="s">
        <v>2701</v>
      </c>
      <c r="H2570" s="36">
        <v>752034</v>
      </c>
      <c r="I2570" s="63">
        <v>24612</v>
      </c>
      <c r="J2570" s="24" t="s">
        <v>5475</v>
      </c>
      <c r="K2570" s="63">
        <f t="shared" si="727"/>
        <v>45901</v>
      </c>
      <c r="L2570" s="55">
        <f t="shared" si="728"/>
        <v>0.04</v>
      </c>
      <c r="M2570" s="76">
        <v>0.22500000000000001</v>
      </c>
      <c r="N2570" s="62">
        <v>45901</v>
      </c>
      <c r="O2570" s="62">
        <v>46265</v>
      </c>
      <c r="P2570" s="63"/>
      <c r="Q2570" s="63"/>
      <c r="R2570" s="78">
        <v>58</v>
      </c>
      <c r="S2570" s="63" t="str">
        <f>VLOOKUP(R2570,SA!$B$3:$C$11,2,1)</f>
        <v>56-65</v>
      </c>
      <c r="T2570" s="38" t="s">
        <v>98</v>
      </c>
      <c r="U2570" s="24" t="s">
        <v>5747</v>
      </c>
      <c r="V2570" s="24">
        <v>400000</v>
      </c>
      <c r="W2570" s="39">
        <f t="shared" si="729"/>
        <v>0</v>
      </c>
      <c r="X2570" s="29">
        <f t="shared" si="730"/>
        <v>0</v>
      </c>
      <c r="Y2570" s="40">
        <f t="shared" si="731"/>
        <v>365</v>
      </c>
      <c r="Z2570" s="38">
        <f t="shared" si="732"/>
        <v>46081</v>
      </c>
      <c r="AA2570" s="41">
        <f t="shared" si="733"/>
        <v>181</v>
      </c>
      <c r="AB2570" s="24" t="s">
        <v>113</v>
      </c>
      <c r="AC2570" s="41">
        <f t="shared" si="734"/>
        <v>11909.7282</v>
      </c>
      <c r="AD2570" s="41">
        <v>1</v>
      </c>
      <c r="AE2570" s="72">
        <f>INDEX(SA!$C$2:$G$11,MATCH(Details!S2570,SA!$C$2:$C$11,0),MATCH(Details!V2570,SA!$C$2:$G$2,0))*Y2570/(F2570-E2570+1)</f>
        <v>10092.99</v>
      </c>
      <c r="AF2570" s="41">
        <f t="shared" si="735"/>
        <v>0</v>
      </c>
      <c r="AG2570" s="41">
        <f t="shared" si="736"/>
        <v>0</v>
      </c>
      <c r="AH2570" s="41">
        <f t="shared" si="737"/>
        <v>1816.7382</v>
      </c>
      <c r="AI2570" s="60">
        <f t="shared" si="738"/>
        <v>403.71960000000001</v>
      </c>
      <c r="AJ2570" s="60">
        <f t="shared" si="739"/>
        <v>2270.9227500000002</v>
      </c>
      <c r="AK2570" s="60">
        <f t="shared" si="740"/>
        <v>5005.0169589041097</v>
      </c>
      <c r="AL2570" s="60">
        <f t="shared" si="741"/>
        <v>3678.6874647945206</v>
      </c>
      <c r="AM2570" s="41">
        <f t="shared" si="742"/>
        <v>3739.6601852054787</v>
      </c>
      <c r="AN2570" s="42">
        <f t="shared" si="743"/>
        <v>45715</v>
      </c>
      <c r="AO2570" s="43">
        <f t="shared" si="744"/>
        <v>10092.99</v>
      </c>
    </row>
    <row r="2571" spans="1:41" s="24" customFormat="1" ht="15.75" customHeight="1" x14ac:dyDescent="0.35">
      <c r="A2571" s="36" t="s">
        <v>27</v>
      </c>
      <c r="B2571" s="36">
        <v>202509</v>
      </c>
      <c r="C2571" s="24" t="s">
        <v>736</v>
      </c>
      <c r="D2571" s="24" t="s">
        <v>119</v>
      </c>
      <c r="E2571" s="62">
        <v>45901</v>
      </c>
      <c r="F2571" s="62">
        <v>46265</v>
      </c>
      <c r="G2571" s="37" t="s">
        <v>2702</v>
      </c>
      <c r="H2571" s="36">
        <v>752036</v>
      </c>
      <c r="I2571" s="63">
        <v>40762</v>
      </c>
      <c r="J2571" s="24" t="s">
        <v>5476</v>
      </c>
      <c r="K2571" s="63">
        <f t="shared" si="727"/>
        <v>45901</v>
      </c>
      <c r="L2571" s="55">
        <f t="shared" si="728"/>
        <v>0.04</v>
      </c>
      <c r="M2571" s="76">
        <v>0.22500000000000001</v>
      </c>
      <c r="N2571" s="62">
        <v>45901</v>
      </c>
      <c r="O2571" s="62">
        <v>46265</v>
      </c>
      <c r="P2571" s="63"/>
      <c r="Q2571" s="63"/>
      <c r="R2571" s="78">
        <v>14</v>
      </c>
      <c r="S2571" s="63" t="str">
        <f>VLOOKUP(R2571,SA!$B$3:$C$11,2,1)</f>
        <v>0-25</v>
      </c>
      <c r="T2571" s="38" t="s">
        <v>97</v>
      </c>
      <c r="U2571" s="24" t="s">
        <v>5745</v>
      </c>
      <c r="V2571" s="24">
        <v>500000</v>
      </c>
      <c r="W2571" s="39">
        <f t="shared" si="729"/>
        <v>0</v>
      </c>
      <c r="X2571" s="29">
        <f t="shared" si="730"/>
        <v>0</v>
      </c>
      <c r="Y2571" s="40">
        <f t="shared" si="731"/>
        <v>365</v>
      </c>
      <c r="Z2571" s="38">
        <f t="shared" si="732"/>
        <v>46081</v>
      </c>
      <c r="AA2571" s="41">
        <f t="shared" si="733"/>
        <v>181</v>
      </c>
      <c r="AB2571" s="24" t="s">
        <v>113</v>
      </c>
      <c r="AC2571" s="41">
        <f t="shared" si="734"/>
        <v>4448.2106000000003</v>
      </c>
      <c r="AD2571" s="41">
        <v>1</v>
      </c>
      <c r="AE2571" s="72">
        <f>INDEX(SA!$C$2:$G$11,MATCH(Details!S2571,SA!$C$2:$C$11,0),MATCH(Details!V2571,SA!$C$2:$G$2,0))*Y2571/(F2571-E2571+1)</f>
        <v>3769.67</v>
      </c>
      <c r="AF2571" s="41">
        <f t="shared" si="735"/>
        <v>0</v>
      </c>
      <c r="AG2571" s="41">
        <f t="shared" si="736"/>
        <v>0</v>
      </c>
      <c r="AH2571" s="41">
        <f t="shared" si="737"/>
        <v>678.54060000000004</v>
      </c>
      <c r="AI2571" s="60">
        <f t="shared" si="738"/>
        <v>150.7868</v>
      </c>
      <c r="AJ2571" s="60">
        <f t="shared" si="739"/>
        <v>848.17574999999999</v>
      </c>
      <c r="AK2571" s="60">
        <f t="shared" si="740"/>
        <v>1869.3432054794521</v>
      </c>
      <c r="AL2571" s="60">
        <f t="shared" si="741"/>
        <v>1373.9672560273973</v>
      </c>
      <c r="AM2571" s="41">
        <f t="shared" si="742"/>
        <v>1396.7401939726028</v>
      </c>
      <c r="AN2571" s="42">
        <f t="shared" si="743"/>
        <v>45715</v>
      </c>
      <c r="AO2571" s="43">
        <f t="shared" si="744"/>
        <v>3769.67</v>
      </c>
    </row>
    <row r="2572" spans="1:41" s="24" customFormat="1" ht="15.75" customHeight="1" x14ac:dyDescent="0.35">
      <c r="A2572" s="36" t="s">
        <v>27</v>
      </c>
      <c r="B2572" s="36">
        <v>202509</v>
      </c>
      <c r="C2572" s="24" t="s">
        <v>736</v>
      </c>
      <c r="D2572" s="24" t="s">
        <v>119</v>
      </c>
      <c r="E2572" s="62">
        <v>45901</v>
      </c>
      <c r="F2572" s="62">
        <v>46265</v>
      </c>
      <c r="G2572" s="37" t="s">
        <v>2703</v>
      </c>
      <c r="H2572" s="36">
        <v>752036</v>
      </c>
      <c r="I2572" s="63">
        <v>24602</v>
      </c>
      <c r="J2572" s="24" t="s">
        <v>5477</v>
      </c>
      <c r="K2572" s="63">
        <f t="shared" si="727"/>
        <v>45901</v>
      </c>
      <c r="L2572" s="55">
        <f t="shared" si="728"/>
        <v>0.04</v>
      </c>
      <c r="M2572" s="76">
        <v>0.22500000000000001</v>
      </c>
      <c r="N2572" s="62">
        <v>45901</v>
      </c>
      <c r="O2572" s="62">
        <v>46265</v>
      </c>
      <c r="P2572" s="63"/>
      <c r="Q2572" s="63"/>
      <c r="R2572" s="78">
        <v>58</v>
      </c>
      <c r="S2572" s="63" t="str">
        <f>VLOOKUP(R2572,SA!$B$3:$C$11,2,1)</f>
        <v>56-65</v>
      </c>
      <c r="T2572" s="38" t="s">
        <v>98</v>
      </c>
      <c r="U2572" s="24" t="s">
        <v>5747</v>
      </c>
      <c r="V2572" s="24">
        <v>500000</v>
      </c>
      <c r="W2572" s="39">
        <f t="shared" si="729"/>
        <v>0</v>
      </c>
      <c r="X2572" s="29">
        <f t="shared" si="730"/>
        <v>0</v>
      </c>
      <c r="Y2572" s="40">
        <f t="shared" si="731"/>
        <v>365</v>
      </c>
      <c r="Z2572" s="38">
        <f t="shared" si="732"/>
        <v>46081</v>
      </c>
      <c r="AA2572" s="41">
        <f t="shared" si="733"/>
        <v>181</v>
      </c>
      <c r="AB2572" s="24" t="s">
        <v>113</v>
      </c>
      <c r="AC2572" s="41">
        <f t="shared" si="734"/>
        <v>13100.714</v>
      </c>
      <c r="AD2572" s="41">
        <v>1</v>
      </c>
      <c r="AE2572" s="72">
        <f>INDEX(SA!$C$2:$G$11,MATCH(Details!S2572,SA!$C$2:$C$11,0),MATCH(Details!V2572,SA!$C$2:$G$2,0))*Y2572/(F2572-E2572+1)</f>
        <v>11102.3</v>
      </c>
      <c r="AF2572" s="41">
        <f t="shared" si="735"/>
        <v>0</v>
      </c>
      <c r="AG2572" s="41">
        <f t="shared" si="736"/>
        <v>0</v>
      </c>
      <c r="AH2572" s="41">
        <f t="shared" si="737"/>
        <v>1998.4139999999998</v>
      </c>
      <c r="AI2572" s="60">
        <f t="shared" si="738"/>
        <v>444.09199999999998</v>
      </c>
      <c r="AJ2572" s="60">
        <f t="shared" si="739"/>
        <v>2498.0174999999999</v>
      </c>
      <c r="AK2572" s="60">
        <f t="shared" si="740"/>
        <v>5505.5241095890406</v>
      </c>
      <c r="AL2572" s="60">
        <f t="shared" si="741"/>
        <v>4046.5602205479449</v>
      </c>
      <c r="AM2572" s="41">
        <f t="shared" si="742"/>
        <v>4113.6302794520543</v>
      </c>
      <c r="AN2572" s="42">
        <f t="shared" si="743"/>
        <v>45715</v>
      </c>
      <c r="AO2572" s="43">
        <f t="shared" si="744"/>
        <v>11102.3</v>
      </c>
    </row>
    <row r="2573" spans="1:41" s="24" customFormat="1" ht="15.75" customHeight="1" x14ac:dyDescent="0.35">
      <c r="A2573" s="36" t="s">
        <v>27</v>
      </c>
      <c r="B2573" s="36">
        <v>202509</v>
      </c>
      <c r="C2573" s="24" t="s">
        <v>736</v>
      </c>
      <c r="D2573" s="24" t="s">
        <v>119</v>
      </c>
      <c r="E2573" s="62">
        <v>45901</v>
      </c>
      <c r="F2573" s="62">
        <v>46265</v>
      </c>
      <c r="G2573" s="37" t="s">
        <v>2704</v>
      </c>
      <c r="H2573" s="36">
        <v>752036</v>
      </c>
      <c r="I2573" s="63">
        <v>39102</v>
      </c>
      <c r="J2573" s="24" t="s">
        <v>5478</v>
      </c>
      <c r="K2573" s="63">
        <f t="shared" si="727"/>
        <v>45901</v>
      </c>
      <c r="L2573" s="55">
        <f t="shared" si="728"/>
        <v>0.04</v>
      </c>
      <c r="M2573" s="76">
        <v>0.22500000000000001</v>
      </c>
      <c r="N2573" s="62">
        <v>45901</v>
      </c>
      <c r="O2573" s="62">
        <v>46265</v>
      </c>
      <c r="P2573" s="63"/>
      <c r="Q2573" s="63"/>
      <c r="R2573" s="78">
        <v>18</v>
      </c>
      <c r="S2573" s="63" t="str">
        <f>VLOOKUP(R2573,SA!$B$3:$C$11,2,1)</f>
        <v>0-25</v>
      </c>
      <c r="T2573" s="38" t="s">
        <v>98</v>
      </c>
      <c r="U2573" s="24" t="s">
        <v>5746</v>
      </c>
      <c r="V2573" s="24">
        <v>500000</v>
      </c>
      <c r="W2573" s="39">
        <f t="shared" si="729"/>
        <v>0</v>
      </c>
      <c r="X2573" s="29">
        <f t="shared" si="730"/>
        <v>0</v>
      </c>
      <c r="Y2573" s="40">
        <f t="shared" si="731"/>
        <v>365</v>
      </c>
      <c r="Z2573" s="38">
        <f t="shared" si="732"/>
        <v>46081</v>
      </c>
      <c r="AA2573" s="41">
        <f t="shared" si="733"/>
        <v>181</v>
      </c>
      <c r="AB2573" s="24" t="s">
        <v>113</v>
      </c>
      <c r="AC2573" s="41">
        <f t="shared" si="734"/>
        <v>4448.2106000000003</v>
      </c>
      <c r="AD2573" s="41">
        <v>1</v>
      </c>
      <c r="AE2573" s="72">
        <f>INDEX(SA!$C$2:$G$11,MATCH(Details!S2573,SA!$C$2:$C$11,0),MATCH(Details!V2573,SA!$C$2:$G$2,0))*Y2573/(F2573-E2573+1)</f>
        <v>3769.67</v>
      </c>
      <c r="AF2573" s="41">
        <f t="shared" si="735"/>
        <v>0</v>
      </c>
      <c r="AG2573" s="41">
        <f t="shared" si="736"/>
        <v>0</v>
      </c>
      <c r="AH2573" s="41">
        <f t="shared" si="737"/>
        <v>678.54060000000004</v>
      </c>
      <c r="AI2573" s="60">
        <f t="shared" si="738"/>
        <v>150.7868</v>
      </c>
      <c r="AJ2573" s="60">
        <f t="shared" si="739"/>
        <v>848.17574999999999</v>
      </c>
      <c r="AK2573" s="60">
        <f t="shared" si="740"/>
        <v>1869.3432054794521</v>
      </c>
      <c r="AL2573" s="60">
        <f t="shared" si="741"/>
        <v>1373.9672560273973</v>
      </c>
      <c r="AM2573" s="41">
        <f t="shared" si="742"/>
        <v>1396.7401939726028</v>
      </c>
      <c r="AN2573" s="42">
        <f t="shared" si="743"/>
        <v>45715</v>
      </c>
      <c r="AO2573" s="43">
        <f t="shared" si="744"/>
        <v>3769.67</v>
      </c>
    </row>
    <row r="2574" spans="1:41" s="24" customFormat="1" ht="15.75" customHeight="1" x14ac:dyDescent="0.35">
      <c r="A2574" s="36" t="s">
        <v>27</v>
      </c>
      <c r="B2574" s="36">
        <v>202509</v>
      </c>
      <c r="C2574" s="24" t="s">
        <v>736</v>
      </c>
      <c r="D2574" s="24" t="s">
        <v>119</v>
      </c>
      <c r="E2574" s="62">
        <v>45901</v>
      </c>
      <c r="F2574" s="62">
        <v>46265</v>
      </c>
      <c r="G2574" s="37" t="s">
        <v>401</v>
      </c>
      <c r="H2574" s="36">
        <v>752036</v>
      </c>
      <c r="I2574" s="63">
        <v>30331</v>
      </c>
      <c r="J2574" s="24" t="s">
        <v>5479</v>
      </c>
      <c r="K2574" s="63">
        <f t="shared" si="727"/>
        <v>45901</v>
      </c>
      <c r="L2574" s="55">
        <f t="shared" si="728"/>
        <v>0.04</v>
      </c>
      <c r="M2574" s="76">
        <v>0.22500000000000001</v>
      </c>
      <c r="N2574" s="62">
        <v>45901</v>
      </c>
      <c r="O2574" s="62">
        <v>46265</v>
      </c>
      <c r="P2574" s="63"/>
      <c r="Q2574" s="63"/>
      <c r="R2574" s="78">
        <v>42</v>
      </c>
      <c r="S2574" s="63" t="str">
        <f>VLOOKUP(R2574,SA!$B$3:$C$11,2,1)</f>
        <v>36-45</v>
      </c>
      <c r="T2574" s="38" t="s">
        <v>97</v>
      </c>
      <c r="U2574" s="24" t="s">
        <v>56</v>
      </c>
      <c r="V2574" s="24">
        <v>500000</v>
      </c>
      <c r="W2574" s="39">
        <f t="shared" si="729"/>
        <v>500000</v>
      </c>
      <c r="X2574" s="29">
        <f t="shared" si="730"/>
        <v>1</v>
      </c>
      <c r="Y2574" s="40">
        <f t="shared" si="731"/>
        <v>365</v>
      </c>
      <c r="Z2574" s="38">
        <f t="shared" si="732"/>
        <v>46081</v>
      </c>
      <c r="AA2574" s="41">
        <f t="shared" si="733"/>
        <v>181</v>
      </c>
      <c r="AB2574" s="24" t="s">
        <v>113</v>
      </c>
      <c r="AC2574" s="41">
        <f t="shared" si="734"/>
        <v>6046.1902</v>
      </c>
      <c r="AD2574" s="41">
        <v>1</v>
      </c>
      <c r="AE2574" s="72">
        <f>INDEX(SA!$C$2:$G$11,MATCH(Details!S2574,SA!$C$2:$C$11,0),MATCH(Details!V2574,SA!$C$2:$G$2,0))*Y2574/(F2574-E2574+1)</f>
        <v>5123.8900000000003</v>
      </c>
      <c r="AF2574" s="41">
        <f t="shared" si="735"/>
        <v>0</v>
      </c>
      <c r="AG2574" s="41">
        <f t="shared" si="736"/>
        <v>0</v>
      </c>
      <c r="AH2574" s="41">
        <f t="shared" si="737"/>
        <v>922.30020000000002</v>
      </c>
      <c r="AI2574" s="60">
        <f t="shared" si="738"/>
        <v>204.9556</v>
      </c>
      <c r="AJ2574" s="60">
        <f t="shared" si="739"/>
        <v>1152.8752500000001</v>
      </c>
      <c r="AK2574" s="60">
        <f t="shared" si="740"/>
        <v>2540.8879178082193</v>
      </c>
      <c r="AL2574" s="60">
        <f t="shared" si="741"/>
        <v>1867.5526195890411</v>
      </c>
      <c r="AM2574" s="41">
        <f t="shared" si="742"/>
        <v>1898.5065304109589</v>
      </c>
      <c r="AN2574" s="42">
        <f t="shared" si="743"/>
        <v>45715</v>
      </c>
      <c r="AO2574" s="43">
        <f t="shared" si="744"/>
        <v>5123.8900000000003</v>
      </c>
    </row>
    <row r="2575" spans="1:41" s="24" customFormat="1" ht="15.75" customHeight="1" x14ac:dyDescent="0.35">
      <c r="A2575" s="36" t="s">
        <v>27</v>
      </c>
      <c r="B2575" s="36">
        <v>202509</v>
      </c>
      <c r="C2575" s="24" t="s">
        <v>736</v>
      </c>
      <c r="D2575" s="24" t="s">
        <v>119</v>
      </c>
      <c r="E2575" s="62">
        <v>45901</v>
      </c>
      <c r="F2575" s="62">
        <v>46265</v>
      </c>
      <c r="G2575" s="37" t="s">
        <v>2705</v>
      </c>
      <c r="H2575" s="36">
        <v>752036</v>
      </c>
      <c r="I2575" s="63">
        <v>31472</v>
      </c>
      <c r="J2575" s="24" t="s">
        <v>5480</v>
      </c>
      <c r="K2575" s="63">
        <f t="shared" si="727"/>
        <v>45901</v>
      </c>
      <c r="L2575" s="55">
        <f t="shared" si="728"/>
        <v>0.04</v>
      </c>
      <c r="M2575" s="76">
        <v>0.22500000000000001</v>
      </c>
      <c r="N2575" s="62">
        <v>45901</v>
      </c>
      <c r="O2575" s="62">
        <v>46265</v>
      </c>
      <c r="P2575" s="63"/>
      <c r="Q2575" s="63"/>
      <c r="R2575" s="78">
        <v>39</v>
      </c>
      <c r="S2575" s="63" t="str">
        <f>VLOOKUP(R2575,SA!$B$3:$C$11,2,1)</f>
        <v>36-45</v>
      </c>
      <c r="T2575" s="38" t="s">
        <v>98</v>
      </c>
      <c r="U2575" s="24" t="s">
        <v>5743</v>
      </c>
      <c r="V2575" s="24">
        <v>500000</v>
      </c>
      <c r="W2575" s="39">
        <f t="shared" si="729"/>
        <v>0</v>
      </c>
      <c r="X2575" s="29">
        <f t="shared" si="730"/>
        <v>0</v>
      </c>
      <c r="Y2575" s="40">
        <f t="shared" si="731"/>
        <v>365</v>
      </c>
      <c r="Z2575" s="38">
        <f t="shared" si="732"/>
        <v>46081</v>
      </c>
      <c r="AA2575" s="41">
        <f t="shared" si="733"/>
        <v>181</v>
      </c>
      <c r="AB2575" s="24" t="s">
        <v>113</v>
      </c>
      <c r="AC2575" s="41">
        <f t="shared" si="734"/>
        <v>6046.1902</v>
      </c>
      <c r="AD2575" s="41">
        <v>1</v>
      </c>
      <c r="AE2575" s="72">
        <f>INDEX(SA!$C$2:$G$11,MATCH(Details!S2575,SA!$C$2:$C$11,0),MATCH(Details!V2575,SA!$C$2:$G$2,0))*Y2575/(F2575-E2575+1)</f>
        <v>5123.8900000000003</v>
      </c>
      <c r="AF2575" s="41">
        <f t="shared" si="735"/>
        <v>0</v>
      </c>
      <c r="AG2575" s="41">
        <f t="shared" si="736"/>
        <v>0</v>
      </c>
      <c r="AH2575" s="41">
        <f t="shared" si="737"/>
        <v>922.30020000000002</v>
      </c>
      <c r="AI2575" s="60">
        <f t="shared" si="738"/>
        <v>204.9556</v>
      </c>
      <c r="AJ2575" s="60">
        <f t="shared" si="739"/>
        <v>1152.8752500000001</v>
      </c>
      <c r="AK2575" s="60">
        <f t="shared" si="740"/>
        <v>2540.8879178082193</v>
      </c>
      <c r="AL2575" s="60">
        <f t="shared" si="741"/>
        <v>1867.5526195890411</v>
      </c>
      <c r="AM2575" s="41">
        <f t="shared" si="742"/>
        <v>1898.5065304109589</v>
      </c>
      <c r="AN2575" s="42">
        <f t="shared" si="743"/>
        <v>45715</v>
      </c>
      <c r="AO2575" s="43">
        <f t="shared" si="744"/>
        <v>5123.8900000000003</v>
      </c>
    </row>
    <row r="2576" spans="1:41" s="24" customFormat="1" ht="15.75" customHeight="1" x14ac:dyDescent="0.35">
      <c r="A2576" s="36" t="s">
        <v>27</v>
      </c>
      <c r="B2576" s="36">
        <v>202509</v>
      </c>
      <c r="C2576" s="24" t="s">
        <v>736</v>
      </c>
      <c r="D2576" s="24" t="s">
        <v>119</v>
      </c>
      <c r="E2576" s="62">
        <v>45901</v>
      </c>
      <c r="F2576" s="62">
        <v>46265</v>
      </c>
      <c r="G2576" s="37" t="s">
        <v>2706</v>
      </c>
      <c r="H2576" s="36">
        <v>752036</v>
      </c>
      <c r="I2576" s="63">
        <v>20821</v>
      </c>
      <c r="J2576" s="24" t="s">
        <v>5481</v>
      </c>
      <c r="K2576" s="63">
        <f t="shared" si="727"/>
        <v>45901</v>
      </c>
      <c r="L2576" s="55">
        <f t="shared" si="728"/>
        <v>0.04</v>
      </c>
      <c r="M2576" s="76">
        <v>0.22500000000000001</v>
      </c>
      <c r="N2576" s="62">
        <v>45901</v>
      </c>
      <c r="O2576" s="62">
        <v>46265</v>
      </c>
      <c r="P2576" s="63"/>
      <c r="Q2576" s="63"/>
      <c r="R2576" s="78">
        <v>68</v>
      </c>
      <c r="S2576" s="63" t="str">
        <f>VLOOKUP(R2576,SA!$B$3:$C$11,2,1)</f>
        <v>66-70</v>
      </c>
      <c r="T2576" s="38" t="s">
        <v>97</v>
      </c>
      <c r="U2576" s="24" t="s">
        <v>5744</v>
      </c>
      <c r="V2576" s="24">
        <v>500000</v>
      </c>
      <c r="W2576" s="39">
        <f t="shared" si="729"/>
        <v>0</v>
      </c>
      <c r="X2576" s="29">
        <f t="shared" si="730"/>
        <v>0</v>
      </c>
      <c r="Y2576" s="40">
        <f t="shared" si="731"/>
        <v>365</v>
      </c>
      <c r="Z2576" s="38">
        <f t="shared" si="732"/>
        <v>46081</v>
      </c>
      <c r="AA2576" s="41">
        <f t="shared" si="733"/>
        <v>181</v>
      </c>
      <c r="AB2576" s="24" t="s">
        <v>113</v>
      </c>
      <c r="AC2576" s="41">
        <f t="shared" si="734"/>
        <v>18713.136199999997</v>
      </c>
      <c r="AD2576" s="41">
        <v>1</v>
      </c>
      <c r="AE2576" s="72">
        <f>INDEX(SA!$C$2:$G$11,MATCH(Details!S2576,SA!$C$2:$C$11,0),MATCH(Details!V2576,SA!$C$2:$G$2,0))*Y2576/(F2576-E2576+1)</f>
        <v>15858.589999999998</v>
      </c>
      <c r="AF2576" s="41">
        <f t="shared" si="735"/>
        <v>0</v>
      </c>
      <c r="AG2576" s="41">
        <f t="shared" si="736"/>
        <v>0</v>
      </c>
      <c r="AH2576" s="41">
        <f t="shared" si="737"/>
        <v>2854.5461999999998</v>
      </c>
      <c r="AI2576" s="60">
        <f t="shared" si="738"/>
        <v>634.34359999999992</v>
      </c>
      <c r="AJ2576" s="60">
        <f t="shared" si="739"/>
        <v>3568.1827499999995</v>
      </c>
      <c r="AK2576" s="60">
        <f t="shared" si="740"/>
        <v>7864.1227123287663</v>
      </c>
      <c r="AL2576" s="60">
        <f t="shared" si="741"/>
        <v>5780.130193561643</v>
      </c>
      <c r="AM2576" s="41">
        <f t="shared" si="742"/>
        <v>5875.9334564383553</v>
      </c>
      <c r="AN2576" s="42">
        <f t="shared" si="743"/>
        <v>45715</v>
      </c>
      <c r="AO2576" s="43">
        <f t="shared" si="744"/>
        <v>15858.589999999998</v>
      </c>
    </row>
    <row r="2577" spans="1:41" s="24" customFormat="1" ht="15.75" customHeight="1" x14ac:dyDescent="0.35">
      <c r="A2577" s="36" t="s">
        <v>27</v>
      </c>
      <c r="B2577" s="36">
        <v>202509</v>
      </c>
      <c r="C2577" s="24" t="s">
        <v>736</v>
      </c>
      <c r="D2577" s="24" t="s">
        <v>119</v>
      </c>
      <c r="E2577" s="62">
        <v>45901</v>
      </c>
      <c r="F2577" s="62">
        <v>46265</v>
      </c>
      <c r="G2577" s="37" t="s">
        <v>2707</v>
      </c>
      <c r="H2577" s="36">
        <v>752037</v>
      </c>
      <c r="I2577" s="63">
        <v>44917</v>
      </c>
      <c r="J2577" s="24" t="s">
        <v>5482</v>
      </c>
      <c r="K2577" s="63">
        <f t="shared" si="727"/>
        <v>45901</v>
      </c>
      <c r="L2577" s="55">
        <f t="shared" si="728"/>
        <v>0.04</v>
      </c>
      <c r="M2577" s="76">
        <v>0.22500000000000001</v>
      </c>
      <c r="N2577" s="62">
        <v>45901</v>
      </c>
      <c r="O2577" s="62">
        <v>46265</v>
      </c>
      <c r="P2577" s="63"/>
      <c r="Q2577" s="63"/>
      <c r="R2577" s="78">
        <v>2</v>
      </c>
      <c r="S2577" s="63" t="str">
        <f>VLOOKUP(R2577,SA!$B$3:$C$11,2,1)</f>
        <v>0-25</v>
      </c>
      <c r="T2577" s="38" t="s">
        <v>98</v>
      </c>
      <c r="U2577" s="24" t="s">
        <v>5746</v>
      </c>
      <c r="V2577" s="24">
        <v>300000</v>
      </c>
      <c r="W2577" s="39">
        <f t="shared" si="729"/>
        <v>0</v>
      </c>
      <c r="X2577" s="29">
        <f t="shared" si="730"/>
        <v>0</v>
      </c>
      <c r="Y2577" s="40">
        <f t="shared" si="731"/>
        <v>365</v>
      </c>
      <c r="Z2577" s="38">
        <f t="shared" si="732"/>
        <v>46081</v>
      </c>
      <c r="AA2577" s="41">
        <f t="shared" si="733"/>
        <v>181</v>
      </c>
      <c r="AB2577" s="24" t="s">
        <v>113</v>
      </c>
      <c r="AC2577" s="41">
        <f t="shared" si="734"/>
        <v>3690.3792000000003</v>
      </c>
      <c r="AD2577" s="41">
        <v>1</v>
      </c>
      <c r="AE2577" s="72">
        <f>INDEX(SA!$C$2:$G$11,MATCH(Details!S2577,SA!$C$2:$C$11,0),MATCH(Details!V2577,SA!$C$2:$G$2,0))*Y2577/(F2577-E2577+1)</f>
        <v>3127.44</v>
      </c>
      <c r="AF2577" s="41">
        <f t="shared" si="735"/>
        <v>0</v>
      </c>
      <c r="AG2577" s="41">
        <f t="shared" si="736"/>
        <v>0</v>
      </c>
      <c r="AH2577" s="41">
        <f t="shared" si="737"/>
        <v>562.93920000000003</v>
      </c>
      <c r="AI2577" s="60">
        <f t="shared" si="738"/>
        <v>125.0976</v>
      </c>
      <c r="AJ2577" s="60">
        <f t="shared" si="739"/>
        <v>703.67399999999998</v>
      </c>
      <c r="AK2577" s="60">
        <f t="shared" si="740"/>
        <v>1550.8675068493151</v>
      </c>
      <c r="AL2577" s="60">
        <f t="shared" si="741"/>
        <v>1139.8876175342466</v>
      </c>
      <c r="AM2577" s="41">
        <f t="shared" si="742"/>
        <v>1158.7807824657534</v>
      </c>
      <c r="AN2577" s="42">
        <f t="shared" si="743"/>
        <v>45715</v>
      </c>
      <c r="AO2577" s="43">
        <f t="shared" si="744"/>
        <v>3127.44</v>
      </c>
    </row>
    <row r="2578" spans="1:41" s="24" customFormat="1" ht="15.75" customHeight="1" x14ac:dyDescent="0.35">
      <c r="A2578" s="36" t="s">
        <v>27</v>
      </c>
      <c r="B2578" s="36">
        <v>202509</v>
      </c>
      <c r="C2578" s="24" t="s">
        <v>736</v>
      </c>
      <c r="D2578" s="24" t="s">
        <v>119</v>
      </c>
      <c r="E2578" s="62">
        <v>45901</v>
      </c>
      <c r="F2578" s="62">
        <v>46265</v>
      </c>
      <c r="G2578" s="37" t="s">
        <v>2708</v>
      </c>
      <c r="H2578" s="36">
        <v>752037</v>
      </c>
      <c r="I2578" s="63">
        <v>24101</v>
      </c>
      <c r="J2578" s="24" t="s">
        <v>5483</v>
      </c>
      <c r="K2578" s="63">
        <f t="shared" si="727"/>
        <v>45901</v>
      </c>
      <c r="L2578" s="55">
        <f t="shared" si="728"/>
        <v>0.04</v>
      </c>
      <c r="M2578" s="76">
        <v>0.22500000000000001</v>
      </c>
      <c r="N2578" s="62">
        <v>45901</v>
      </c>
      <c r="O2578" s="62">
        <v>46265</v>
      </c>
      <c r="P2578" s="63"/>
      <c r="Q2578" s="63"/>
      <c r="R2578" s="78">
        <v>59</v>
      </c>
      <c r="S2578" s="63" t="str">
        <f>VLOOKUP(R2578,SA!$B$3:$C$11,2,1)</f>
        <v>56-65</v>
      </c>
      <c r="T2578" s="38" t="s">
        <v>98</v>
      </c>
      <c r="U2578" s="24" t="s">
        <v>5747</v>
      </c>
      <c r="V2578" s="24">
        <v>300000</v>
      </c>
      <c r="W2578" s="39">
        <f t="shared" si="729"/>
        <v>0</v>
      </c>
      <c r="X2578" s="29">
        <f t="shared" si="730"/>
        <v>0</v>
      </c>
      <c r="Y2578" s="40">
        <f t="shared" si="731"/>
        <v>365</v>
      </c>
      <c r="Z2578" s="38">
        <f t="shared" si="732"/>
        <v>46081</v>
      </c>
      <c r="AA2578" s="41">
        <f t="shared" si="733"/>
        <v>181</v>
      </c>
      <c r="AB2578" s="24" t="s">
        <v>113</v>
      </c>
      <c r="AC2578" s="41">
        <f t="shared" si="734"/>
        <v>10831.751</v>
      </c>
      <c r="AD2578" s="41">
        <v>1</v>
      </c>
      <c r="AE2578" s="72">
        <f>INDEX(SA!$C$2:$G$11,MATCH(Details!S2578,SA!$C$2:$C$11,0),MATCH(Details!V2578,SA!$C$2:$G$2,0))*Y2578/(F2578-E2578+1)</f>
        <v>9179.4500000000007</v>
      </c>
      <c r="AF2578" s="41">
        <f t="shared" si="735"/>
        <v>0</v>
      </c>
      <c r="AG2578" s="41">
        <f t="shared" si="736"/>
        <v>0</v>
      </c>
      <c r="AH2578" s="41">
        <f t="shared" si="737"/>
        <v>1652.3010000000002</v>
      </c>
      <c r="AI2578" s="60">
        <f t="shared" si="738"/>
        <v>367.17800000000005</v>
      </c>
      <c r="AJ2578" s="60">
        <f t="shared" si="739"/>
        <v>2065.3762500000003</v>
      </c>
      <c r="AK2578" s="60">
        <f t="shared" si="740"/>
        <v>4552.0012328767125</v>
      </c>
      <c r="AL2578" s="60">
        <f t="shared" si="741"/>
        <v>3345.7209061643835</v>
      </c>
      <c r="AM2578" s="41">
        <f t="shared" si="742"/>
        <v>3401.1748438356171</v>
      </c>
      <c r="AN2578" s="42">
        <f t="shared" si="743"/>
        <v>45715</v>
      </c>
      <c r="AO2578" s="43">
        <f t="shared" si="744"/>
        <v>9179.4500000000007</v>
      </c>
    </row>
    <row r="2579" spans="1:41" s="24" customFormat="1" ht="15.75" customHeight="1" x14ac:dyDescent="0.35">
      <c r="A2579" s="36" t="s">
        <v>27</v>
      </c>
      <c r="B2579" s="36">
        <v>202509</v>
      </c>
      <c r="C2579" s="24" t="s">
        <v>736</v>
      </c>
      <c r="D2579" s="24" t="s">
        <v>119</v>
      </c>
      <c r="E2579" s="62">
        <v>45901</v>
      </c>
      <c r="F2579" s="62">
        <v>46265</v>
      </c>
      <c r="G2579" s="37" t="s">
        <v>6223</v>
      </c>
      <c r="H2579" s="36">
        <v>752037</v>
      </c>
      <c r="I2579" s="63">
        <v>23686</v>
      </c>
      <c r="J2579" s="24" t="s">
        <v>5484</v>
      </c>
      <c r="K2579" s="63">
        <f t="shared" si="727"/>
        <v>45901</v>
      </c>
      <c r="L2579" s="55">
        <f t="shared" si="728"/>
        <v>0.04</v>
      </c>
      <c r="M2579" s="76">
        <v>0.22500000000000001</v>
      </c>
      <c r="N2579" s="62">
        <v>45901</v>
      </c>
      <c r="O2579" s="62">
        <v>46265</v>
      </c>
      <c r="P2579" s="63"/>
      <c r="Q2579" s="63"/>
      <c r="R2579" s="78">
        <v>61</v>
      </c>
      <c r="S2579" s="63" t="str">
        <f>VLOOKUP(R2579,SA!$B$3:$C$11,2,1)</f>
        <v>56-65</v>
      </c>
      <c r="T2579" s="38" t="s">
        <v>97</v>
      </c>
      <c r="U2579" s="24" t="s">
        <v>5744</v>
      </c>
      <c r="V2579" s="24">
        <v>300000</v>
      </c>
      <c r="W2579" s="39">
        <f t="shared" si="729"/>
        <v>0</v>
      </c>
      <c r="X2579" s="29">
        <f t="shared" si="730"/>
        <v>0</v>
      </c>
      <c r="Y2579" s="40">
        <f t="shared" si="731"/>
        <v>365</v>
      </c>
      <c r="Z2579" s="38">
        <f t="shared" si="732"/>
        <v>46081</v>
      </c>
      <c r="AA2579" s="41">
        <f t="shared" si="733"/>
        <v>181</v>
      </c>
      <c r="AB2579" s="24" t="s">
        <v>113</v>
      </c>
      <c r="AC2579" s="41">
        <f t="shared" si="734"/>
        <v>10831.751</v>
      </c>
      <c r="AD2579" s="41">
        <v>1</v>
      </c>
      <c r="AE2579" s="72">
        <f>INDEX(SA!$C$2:$G$11,MATCH(Details!S2579,SA!$C$2:$C$11,0),MATCH(Details!V2579,SA!$C$2:$G$2,0))*Y2579/(F2579-E2579+1)</f>
        <v>9179.4500000000007</v>
      </c>
      <c r="AF2579" s="41">
        <f t="shared" si="735"/>
        <v>0</v>
      </c>
      <c r="AG2579" s="41">
        <f t="shared" si="736"/>
        <v>0</v>
      </c>
      <c r="AH2579" s="41">
        <f t="shared" si="737"/>
        <v>1652.3010000000002</v>
      </c>
      <c r="AI2579" s="60">
        <f t="shared" si="738"/>
        <v>367.17800000000005</v>
      </c>
      <c r="AJ2579" s="60">
        <f t="shared" si="739"/>
        <v>2065.3762500000003</v>
      </c>
      <c r="AK2579" s="60">
        <f t="shared" si="740"/>
        <v>4552.0012328767125</v>
      </c>
      <c r="AL2579" s="60">
        <f t="shared" si="741"/>
        <v>3345.7209061643835</v>
      </c>
      <c r="AM2579" s="41">
        <f t="shared" si="742"/>
        <v>3401.1748438356171</v>
      </c>
      <c r="AN2579" s="42">
        <f t="shared" si="743"/>
        <v>45715</v>
      </c>
      <c r="AO2579" s="43">
        <f t="shared" si="744"/>
        <v>9179.4500000000007</v>
      </c>
    </row>
    <row r="2580" spans="1:41" s="24" customFormat="1" ht="15.75" customHeight="1" x14ac:dyDescent="0.35">
      <c r="A2580" s="36" t="s">
        <v>27</v>
      </c>
      <c r="B2580" s="36">
        <v>202509</v>
      </c>
      <c r="C2580" s="24" t="s">
        <v>736</v>
      </c>
      <c r="D2580" s="24" t="s">
        <v>119</v>
      </c>
      <c r="E2580" s="62">
        <v>45901</v>
      </c>
      <c r="F2580" s="62">
        <v>46265</v>
      </c>
      <c r="G2580" s="37" t="s">
        <v>2709</v>
      </c>
      <c r="H2580" s="36">
        <v>752037</v>
      </c>
      <c r="I2580" s="63">
        <v>33208</v>
      </c>
      <c r="J2580" s="24" t="s">
        <v>5485</v>
      </c>
      <c r="K2580" s="63">
        <f t="shared" si="727"/>
        <v>45901</v>
      </c>
      <c r="L2580" s="55">
        <f t="shared" si="728"/>
        <v>0.04</v>
      </c>
      <c r="M2580" s="76">
        <v>0.22500000000000001</v>
      </c>
      <c r="N2580" s="62">
        <v>45901</v>
      </c>
      <c r="O2580" s="62">
        <v>46265</v>
      </c>
      <c r="P2580" s="63"/>
      <c r="Q2580" s="63"/>
      <c r="R2580" s="78">
        <v>35</v>
      </c>
      <c r="S2580" s="63" t="str">
        <f>VLOOKUP(R2580,SA!$B$3:$C$11,2,1)</f>
        <v>26-35</v>
      </c>
      <c r="T2580" s="38" t="s">
        <v>98</v>
      </c>
      <c r="U2580" s="24" t="s">
        <v>5743</v>
      </c>
      <c r="V2580" s="24">
        <v>300000</v>
      </c>
      <c r="W2580" s="39">
        <f t="shared" si="729"/>
        <v>0</v>
      </c>
      <c r="X2580" s="29">
        <f t="shared" si="730"/>
        <v>0</v>
      </c>
      <c r="Y2580" s="40">
        <f t="shared" si="731"/>
        <v>365</v>
      </c>
      <c r="Z2580" s="38">
        <f t="shared" si="732"/>
        <v>46081</v>
      </c>
      <c r="AA2580" s="41">
        <f t="shared" si="733"/>
        <v>181</v>
      </c>
      <c r="AB2580" s="24" t="s">
        <v>113</v>
      </c>
      <c r="AC2580" s="41">
        <f t="shared" si="734"/>
        <v>4124.4657999999999</v>
      </c>
      <c r="AD2580" s="41">
        <v>1</v>
      </c>
      <c r="AE2580" s="72">
        <f>INDEX(SA!$C$2:$G$11,MATCH(Details!S2580,SA!$C$2:$C$11,0),MATCH(Details!V2580,SA!$C$2:$G$2,0))*Y2580/(F2580-E2580+1)</f>
        <v>3495.31</v>
      </c>
      <c r="AF2580" s="41">
        <f t="shared" si="735"/>
        <v>0</v>
      </c>
      <c r="AG2580" s="41">
        <f t="shared" si="736"/>
        <v>0</v>
      </c>
      <c r="AH2580" s="41">
        <f t="shared" si="737"/>
        <v>629.1558</v>
      </c>
      <c r="AI2580" s="60">
        <f t="shared" si="738"/>
        <v>139.8124</v>
      </c>
      <c r="AJ2580" s="60">
        <f t="shared" si="739"/>
        <v>786.44475</v>
      </c>
      <c r="AK2580" s="60">
        <f t="shared" si="740"/>
        <v>1733.2907123287671</v>
      </c>
      <c r="AL2580" s="60">
        <f t="shared" si="741"/>
        <v>1273.9686735616438</v>
      </c>
      <c r="AM2580" s="41">
        <f t="shared" si="742"/>
        <v>1295.0841764383563</v>
      </c>
      <c r="AN2580" s="42">
        <f t="shared" si="743"/>
        <v>45715</v>
      </c>
      <c r="AO2580" s="43">
        <f t="shared" si="744"/>
        <v>3495.31</v>
      </c>
    </row>
    <row r="2581" spans="1:41" s="24" customFormat="1" ht="15.75" customHeight="1" x14ac:dyDescent="0.35">
      <c r="A2581" s="36" t="s">
        <v>27</v>
      </c>
      <c r="B2581" s="36">
        <v>202509</v>
      </c>
      <c r="C2581" s="24" t="s">
        <v>736</v>
      </c>
      <c r="D2581" s="24" t="s">
        <v>119</v>
      </c>
      <c r="E2581" s="62">
        <v>45901</v>
      </c>
      <c r="F2581" s="62">
        <v>46265</v>
      </c>
      <c r="G2581" s="37" t="s">
        <v>202</v>
      </c>
      <c r="H2581" s="36">
        <v>752037</v>
      </c>
      <c r="I2581" s="63">
        <v>33300</v>
      </c>
      <c r="J2581" s="24" t="s">
        <v>5486</v>
      </c>
      <c r="K2581" s="63">
        <f t="shared" si="727"/>
        <v>45901</v>
      </c>
      <c r="L2581" s="55">
        <f t="shared" si="728"/>
        <v>0.04</v>
      </c>
      <c r="M2581" s="76">
        <v>0.22500000000000001</v>
      </c>
      <c r="N2581" s="62">
        <v>45901</v>
      </c>
      <c r="O2581" s="62">
        <v>46265</v>
      </c>
      <c r="P2581" s="63"/>
      <c r="Q2581" s="63"/>
      <c r="R2581" s="78">
        <v>34</v>
      </c>
      <c r="S2581" s="63" t="str">
        <f>VLOOKUP(R2581,SA!$B$3:$C$11,2,1)</f>
        <v>26-35</v>
      </c>
      <c r="T2581" s="38" t="s">
        <v>97</v>
      </c>
      <c r="U2581" s="24" t="s">
        <v>56</v>
      </c>
      <c r="V2581" s="24">
        <v>300000</v>
      </c>
      <c r="W2581" s="39">
        <f t="shared" si="729"/>
        <v>300000</v>
      </c>
      <c r="X2581" s="29">
        <f t="shared" si="730"/>
        <v>1</v>
      </c>
      <c r="Y2581" s="40">
        <f t="shared" si="731"/>
        <v>365</v>
      </c>
      <c r="Z2581" s="38">
        <f t="shared" si="732"/>
        <v>46081</v>
      </c>
      <c r="AA2581" s="41">
        <f t="shared" si="733"/>
        <v>181</v>
      </c>
      <c r="AB2581" s="24" t="s">
        <v>113</v>
      </c>
      <c r="AC2581" s="41">
        <f t="shared" si="734"/>
        <v>4124.4657999999999</v>
      </c>
      <c r="AD2581" s="41">
        <v>1</v>
      </c>
      <c r="AE2581" s="72">
        <f>INDEX(SA!$C$2:$G$11,MATCH(Details!S2581,SA!$C$2:$C$11,0),MATCH(Details!V2581,SA!$C$2:$G$2,0))*Y2581/(F2581-E2581+1)</f>
        <v>3495.31</v>
      </c>
      <c r="AF2581" s="41">
        <f t="shared" si="735"/>
        <v>0</v>
      </c>
      <c r="AG2581" s="41">
        <f t="shared" si="736"/>
        <v>0</v>
      </c>
      <c r="AH2581" s="41">
        <f t="shared" si="737"/>
        <v>629.1558</v>
      </c>
      <c r="AI2581" s="60">
        <f t="shared" si="738"/>
        <v>139.8124</v>
      </c>
      <c r="AJ2581" s="60">
        <f t="shared" si="739"/>
        <v>786.44475</v>
      </c>
      <c r="AK2581" s="60">
        <f t="shared" si="740"/>
        <v>1733.2907123287671</v>
      </c>
      <c r="AL2581" s="60">
        <f t="shared" si="741"/>
        <v>1273.9686735616438</v>
      </c>
      <c r="AM2581" s="41">
        <f t="shared" si="742"/>
        <v>1295.0841764383563</v>
      </c>
      <c r="AN2581" s="42">
        <f t="shared" si="743"/>
        <v>45715</v>
      </c>
      <c r="AO2581" s="43">
        <f t="shared" si="744"/>
        <v>3495.31</v>
      </c>
    </row>
    <row r="2582" spans="1:41" s="24" customFormat="1" ht="15.75" customHeight="1" x14ac:dyDescent="0.35">
      <c r="A2582" s="36" t="s">
        <v>27</v>
      </c>
      <c r="B2582" s="36">
        <v>202509</v>
      </c>
      <c r="C2582" s="24" t="s">
        <v>736</v>
      </c>
      <c r="D2582" s="24" t="s">
        <v>119</v>
      </c>
      <c r="E2582" s="62">
        <v>45901</v>
      </c>
      <c r="F2582" s="62">
        <v>46265</v>
      </c>
      <c r="G2582" s="37" t="s">
        <v>2710</v>
      </c>
      <c r="H2582" s="36">
        <v>752037</v>
      </c>
      <c r="I2582" s="63">
        <v>43022</v>
      </c>
      <c r="J2582" s="24" t="s">
        <v>5487</v>
      </c>
      <c r="K2582" s="63">
        <f t="shared" si="727"/>
        <v>45901</v>
      </c>
      <c r="L2582" s="55">
        <f t="shared" si="728"/>
        <v>0.04</v>
      </c>
      <c r="M2582" s="76">
        <v>0.22500000000000001</v>
      </c>
      <c r="N2582" s="62">
        <v>45901</v>
      </c>
      <c r="O2582" s="62">
        <v>46265</v>
      </c>
      <c r="P2582" s="63"/>
      <c r="Q2582" s="63"/>
      <c r="R2582" s="78">
        <v>7</v>
      </c>
      <c r="S2582" s="63" t="str">
        <f>VLOOKUP(R2582,SA!$B$3:$C$11,2,1)</f>
        <v>0-25</v>
      </c>
      <c r="T2582" s="38" t="s">
        <v>98</v>
      </c>
      <c r="U2582" s="24" t="s">
        <v>5746</v>
      </c>
      <c r="V2582" s="24">
        <v>300000</v>
      </c>
      <c r="W2582" s="39">
        <f t="shared" si="729"/>
        <v>0</v>
      </c>
      <c r="X2582" s="29">
        <f t="shared" si="730"/>
        <v>0</v>
      </c>
      <c r="Y2582" s="40">
        <f t="shared" si="731"/>
        <v>365</v>
      </c>
      <c r="Z2582" s="38">
        <f t="shared" si="732"/>
        <v>46081</v>
      </c>
      <c r="AA2582" s="41">
        <f t="shared" si="733"/>
        <v>181</v>
      </c>
      <c r="AB2582" s="24" t="s">
        <v>113</v>
      </c>
      <c r="AC2582" s="41">
        <f t="shared" si="734"/>
        <v>3690.3792000000003</v>
      </c>
      <c r="AD2582" s="41">
        <v>1</v>
      </c>
      <c r="AE2582" s="72">
        <f>INDEX(SA!$C$2:$G$11,MATCH(Details!S2582,SA!$C$2:$C$11,0),MATCH(Details!V2582,SA!$C$2:$G$2,0))*Y2582/(F2582-E2582+1)</f>
        <v>3127.44</v>
      </c>
      <c r="AF2582" s="41">
        <f t="shared" si="735"/>
        <v>0</v>
      </c>
      <c r="AG2582" s="41">
        <f t="shared" si="736"/>
        <v>0</v>
      </c>
      <c r="AH2582" s="41">
        <f t="shared" si="737"/>
        <v>562.93920000000003</v>
      </c>
      <c r="AI2582" s="60">
        <f t="shared" si="738"/>
        <v>125.0976</v>
      </c>
      <c r="AJ2582" s="60">
        <f t="shared" si="739"/>
        <v>703.67399999999998</v>
      </c>
      <c r="AK2582" s="60">
        <f t="shared" si="740"/>
        <v>1550.8675068493151</v>
      </c>
      <c r="AL2582" s="60">
        <f t="shared" si="741"/>
        <v>1139.8876175342466</v>
      </c>
      <c r="AM2582" s="41">
        <f t="shared" si="742"/>
        <v>1158.7807824657534</v>
      </c>
      <c r="AN2582" s="42">
        <f t="shared" si="743"/>
        <v>45715</v>
      </c>
      <c r="AO2582" s="43">
        <f t="shared" si="744"/>
        <v>3127.44</v>
      </c>
    </row>
    <row r="2583" spans="1:41" s="24" customFormat="1" ht="15.75" customHeight="1" x14ac:dyDescent="0.35">
      <c r="A2583" s="36" t="s">
        <v>27</v>
      </c>
      <c r="B2583" s="36">
        <v>202509</v>
      </c>
      <c r="C2583" s="24" t="s">
        <v>736</v>
      </c>
      <c r="D2583" s="24" t="s">
        <v>119</v>
      </c>
      <c r="E2583" s="62">
        <v>45901</v>
      </c>
      <c r="F2583" s="62">
        <v>46265</v>
      </c>
      <c r="G2583" s="37" t="s">
        <v>2711</v>
      </c>
      <c r="H2583" s="36">
        <v>752038</v>
      </c>
      <c r="I2583" s="63">
        <v>26093</v>
      </c>
      <c r="J2583" s="24" t="s">
        <v>5488</v>
      </c>
      <c r="K2583" s="63">
        <f t="shared" si="727"/>
        <v>45901</v>
      </c>
      <c r="L2583" s="55">
        <f t="shared" si="728"/>
        <v>0.04</v>
      </c>
      <c r="M2583" s="76">
        <v>0.22500000000000001</v>
      </c>
      <c r="N2583" s="62">
        <v>45901</v>
      </c>
      <c r="O2583" s="62">
        <v>46265</v>
      </c>
      <c r="P2583" s="63"/>
      <c r="Q2583" s="63"/>
      <c r="R2583" s="78">
        <v>54</v>
      </c>
      <c r="S2583" s="63" t="str">
        <f>VLOOKUP(R2583,SA!$B$3:$C$11,2,1)</f>
        <v>46-55</v>
      </c>
      <c r="T2583" s="38" t="s">
        <v>97</v>
      </c>
      <c r="U2583" s="24" t="s">
        <v>5744</v>
      </c>
      <c r="V2583" s="24">
        <v>500000</v>
      </c>
      <c r="W2583" s="39">
        <f t="shared" si="729"/>
        <v>0</v>
      </c>
      <c r="X2583" s="29">
        <f t="shared" si="730"/>
        <v>0</v>
      </c>
      <c r="Y2583" s="40">
        <f t="shared" si="731"/>
        <v>365</v>
      </c>
      <c r="Z2583" s="38">
        <f t="shared" si="732"/>
        <v>46081</v>
      </c>
      <c r="AA2583" s="41">
        <f t="shared" si="733"/>
        <v>181</v>
      </c>
      <c r="AB2583" s="24" t="s">
        <v>113</v>
      </c>
      <c r="AC2583" s="41">
        <f t="shared" si="734"/>
        <v>8919.0417999999991</v>
      </c>
      <c r="AD2583" s="41">
        <v>1</v>
      </c>
      <c r="AE2583" s="72">
        <f>INDEX(SA!$C$2:$G$11,MATCH(Details!S2583,SA!$C$2:$C$11,0),MATCH(Details!V2583,SA!$C$2:$G$2,0))*Y2583/(F2583-E2583+1)</f>
        <v>7558.5099999999993</v>
      </c>
      <c r="AF2583" s="41">
        <f t="shared" si="735"/>
        <v>0</v>
      </c>
      <c r="AG2583" s="41">
        <f t="shared" si="736"/>
        <v>0</v>
      </c>
      <c r="AH2583" s="41">
        <f t="shared" si="737"/>
        <v>1360.5317999999997</v>
      </c>
      <c r="AI2583" s="60">
        <f t="shared" si="738"/>
        <v>302.34039999999999</v>
      </c>
      <c r="AJ2583" s="60">
        <f t="shared" si="739"/>
        <v>1700.6647499999999</v>
      </c>
      <c r="AK2583" s="60">
        <f t="shared" si="740"/>
        <v>3748.1926301369858</v>
      </c>
      <c r="AL2583" s="60">
        <f t="shared" si="741"/>
        <v>2754.9215831506845</v>
      </c>
      <c r="AM2583" s="41">
        <f t="shared" si="742"/>
        <v>2800.5832668493149</v>
      </c>
      <c r="AN2583" s="42">
        <f t="shared" si="743"/>
        <v>45715</v>
      </c>
      <c r="AO2583" s="43">
        <f t="shared" si="744"/>
        <v>7558.5099999999993</v>
      </c>
    </row>
    <row r="2584" spans="1:41" s="24" customFormat="1" ht="15.75" customHeight="1" x14ac:dyDescent="0.35">
      <c r="A2584" s="36" t="s">
        <v>27</v>
      </c>
      <c r="B2584" s="36">
        <v>202509</v>
      </c>
      <c r="C2584" s="24" t="s">
        <v>736</v>
      </c>
      <c r="D2584" s="24" t="s">
        <v>119</v>
      </c>
      <c r="E2584" s="62">
        <v>45901</v>
      </c>
      <c r="F2584" s="62">
        <v>46265</v>
      </c>
      <c r="G2584" s="37" t="s">
        <v>2712</v>
      </c>
      <c r="H2584" s="36">
        <v>752038</v>
      </c>
      <c r="I2584" s="63">
        <v>35880</v>
      </c>
      <c r="J2584" s="24" t="s">
        <v>5489</v>
      </c>
      <c r="K2584" s="63">
        <f t="shared" si="727"/>
        <v>45901</v>
      </c>
      <c r="L2584" s="55">
        <f t="shared" si="728"/>
        <v>0.04</v>
      </c>
      <c r="M2584" s="76">
        <v>0.22500000000000001</v>
      </c>
      <c r="N2584" s="62">
        <v>45901</v>
      </c>
      <c r="O2584" s="62">
        <v>46265</v>
      </c>
      <c r="P2584" s="63"/>
      <c r="Q2584" s="63"/>
      <c r="R2584" s="78">
        <v>27</v>
      </c>
      <c r="S2584" s="63" t="str">
        <f>VLOOKUP(R2584,SA!$B$3:$C$11,2,1)</f>
        <v>26-35</v>
      </c>
      <c r="T2584" s="38" t="s">
        <v>98</v>
      </c>
      <c r="U2584" s="24" t="s">
        <v>5743</v>
      </c>
      <c r="V2584" s="24">
        <v>500000</v>
      </c>
      <c r="W2584" s="39">
        <f t="shared" si="729"/>
        <v>0</v>
      </c>
      <c r="X2584" s="29">
        <f t="shared" si="730"/>
        <v>0</v>
      </c>
      <c r="Y2584" s="40">
        <f t="shared" si="731"/>
        <v>365</v>
      </c>
      <c r="Z2584" s="38">
        <f t="shared" si="732"/>
        <v>46081</v>
      </c>
      <c r="AA2584" s="41">
        <f t="shared" si="733"/>
        <v>181</v>
      </c>
      <c r="AB2584" s="24" t="s">
        <v>113</v>
      </c>
      <c r="AC2584" s="41">
        <f t="shared" si="734"/>
        <v>4986.3141999999998</v>
      </c>
      <c r="AD2584" s="41">
        <v>1</v>
      </c>
      <c r="AE2584" s="72">
        <f>INDEX(SA!$C$2:$G$11,MATCH(Details!S2584,SA!$C$2:$C$11,0),MATCH(Details!V2584,SA!$C$2:$G$2,0))*Y2584/(F2584-E2584+1)</f>
        <v>4225.6899999999996</v>
      </c>
      <c r="AF2584" s="41">
        <f t="shared" si="735"/>
        <v>0</v>
      </c>
      <c r="AG2584" s="41">
        <f t="shared" si="736"/>
        <v>0</v>
      </c>
      <c r="AH2584" s="41">
        <f t="shared" si="737"/>
        <v>760.62419999999986</v>
      </c>
      <c r="AI2584" s="60">
        <f t="shared" si="738"/>
        <v>169.02759999999998</v>
      </c>
      <c r="AJ2584" s="60">
        <f t="shared" si="739"/>
        <v>950.78024999999991</v>
      </c>
      <c r="AK2584" s="60">
        <f t="shared" si="740"/>
        <v>2095.479150684931</v>
      </c>
      <c r="AL2584" s="60">
        <f t="shared" si="741"/>
        <v>1540.1771757534243</v>
      </c>
      <c r="AM2584" s="41">
        <f t="shared" si="742"/>
        <v>1565.7049742465756</v>
      </c>
      <c r="AN2584" s="42">
        <f t="shared" si="743"/>
        <v>45715</v>
      </c>
      <c r="AO2584" s="43">
        <f t="shared" si="744"/>
        <v>4225.6899999999996</v>
      </c>
    </row>
    <row r="2585" spans="1:41" s="24" customFormat="1" ht="15.75" customHeight="1" x14ac:dyDescent="0.35">
      <c r="A2585" s="36" t="s">
        <v>27</v>
      </c>
      <c r="B2585" s="36">
        <v>202509</v>
      </c>
      <c r="C2585" s="24" t="s">
        <v>736</v>
      </c>
      <c r="D2585" s="24" t="s">
        <v>119</v>
      </c>
      <c r="E2585" s="62">
        <v>45901</v>
      </c>
      <c r="F2585" s="62">
        <v>46265</v>
      </c>
      <c r="G2585" s="37" t="s">
        <v>2713</v>
      </c>
      <c r="H2585" s="36">
        <v>752038</v>
      </c>
      <c r="I2585" s="63">
        <v>27030</v>
      </c>
      <c r="J2585" s="24" t="s">
        <v>5490</v>
      </c>
      <c r="K2585" s="63">
        <f t="shared" si="727"/>
        <v>45901</v>
      </c>
      <c r="L2585" s="55">
        <f t="shared" si="728"/>
        <v>0.04</v>
      </c>
      <c r="M2585" s="76">
        <v>0.22500000000000001</v>
      </c>
      <c r="N2585" s="62">
        <v>45901</v>
      </c>
      <c r="O2585" s="62">
        <v>46265</v>
      </c>
      <c r="P2585" s="63"/>
      <c r="Q2585" s="63"/>
      <c r="R2585" s="78">
        <v>51</v>
      </c>
      <c r="S2585" s="63" t="str">
        <f>VLOOKUP(R2585,SA!$B$3:$C$11,2,1)</f>
        <v>46-55</v>
      </c>
      <c r="T2585" s="38" t="s">
        <v>98</v>
      </c>
      <c r="U2585" s="24" t="s">
        <v>5747</v>
      </c>
      <c r="V2585" s="24">
        <v>500000</v>
      </c>
      <c r="W2585" s="39">
        <f t="shared" si="729"/>
        <v>0</v>
      </c>
      <c r="X2585" s="29">
        <f t="shared" si="730"/>
        <v>0</v>
      </c>
      <c r="Y2585" s="40">
        <f t="shared" si="731"/>
        <v>365</v>
      </c>
      <c r="Z2585" s="38">
        <f t="shared" si="732"/>
        <v>46081</v>
      </c>
      <c r="AA2585" s="41">
        <f t="shared" si="733"/>
        <v>181</v>
      </c>
      <c r="AB2585" s="24" t="s">
        <v>113</v>
      </c>
      <c r="AC2585" s="41">
        <f t="shared" si="734"/>
        <v>8919.0417999999991</v>
      </c>
      <c r="AD2585" s="41">
        <v>1</v>
      </c>
      <c r="AE2585" s="72">
        <f>INDEX(SA!$C$2:$G$11,MATCH(Details!S2585,SA!$C$2:$C$11,0),MATCH(Details!V2585,SA!$C$2:$G$2,0))*Y2585/(F2585-E2585+1)</f>
        <v>7558.5099999999993</v>
      </c>
      <c r="AF2585" s="41">
        <f t="shared" si="735"/>
        <v>0</v>
      </c>
      <c r="AG2585" s="41">
        <f t="shared" si="736"/>
        <v>0</v>
      </c>
      <c r="AH2585" s="41">
        <f t="shared" si="737"/>
        <v>1360.5317999999997</v>
      </c>
      <c r="AI2585" s="60">
        <f t="shared" si="738"/>
        <v>302.34039999999999</v>
      </c>
      <c r="AJ2585" s="60">
        <f t="shared" si="739"/>
        <v>1700.6647499999999</v>
      </c>
      <c r="AK2585" s="60">
        <f t="shared" si="740"/>
        <v>3748.1926301369858</v>
      </c>
      <c r="AL2585" s="60">
        <f t="shared" si="741"/>
        <v>2754.9215831506845</v>
      </c>
      <c r="AM2585" s="41">
        <f t="shared" si="742"/>
        <v>2800.5832668493149</v>
      </c>
      <c r="AN2585" s="42">
        <f t="shared" si="743"/>
        <v>45715</v>
      </c>
      <c r="AO2585" s="43">
        <f t="shared" si="744"/>
        <v>7558.5099999999993</v>
      </c>
    </row>
    <row r="2586" spans="1:41" s="24" customFormat="1" ht="15.75" customHeight="1" x14ac:dyDescent="0.35">
      <c r="A2586" s="36" t="s">
        <v>27</v>
      </c>
      <c r="B2586" s="36">
        <v>202509</v>
      </c>
      <c r="C2586" s="24" t="s">
        <v>736</v>
      </c>
      <c r="D2586" s="24" t="s">
        <v>119</v>
      </c>
      <c r="E2586" s="62">
        <v>45901</v>
      </c>
      <c r="F2586" s="62">
        <v>46265</v>
      </c>
      <c r="G2586" s="37" t="s">
        <v>439</v>
      </c>
      <c r="H2586" s="36">
        <v>752038</v>
      </c>
      <c r="I2586" s="63">
        <v>34835</v>
      </c>
      <c r="J2586" s="24" t="s">
        <v>5491</v>
      </c>
      <c r="K2586" s="63">
        <f t="shared" si="727"/>
        <v>45901</v>
      </c>
      <c r="L2586" s="55">
        <f t="shared" si="728"/>
        <v>0.04</v>
      </c>
      <c r="M2586" s="76">
        <v>0.22500000000000001</v>
      </c>
      <c r="N2586" s="62">
        <v>45901</v>
      </c>
      <c r="O2586" s="62">
        <v>46265</v>
      </c>
      <c r="P2586" s="63"/>
      <c r="Q2586" s="63"/>
      <c r="R2586" s="78">
        <v>30</v>
      </c>
      <c r="S2586" s="63" t="str">
        <f>VLOOKUP(R2586,SA!$B$3:$C$11,2,1)</f>
        <v>26-35</v>
      </c>
      <c r="T2586" s="38" t="s">
        <v>97</v>
      </c>
      <c r="U2586" s="24" t="s">
        <v>56</v>
      </c>
      <c r="V2586" s="24">
        <v>500000</v>
      </c>
      <c r="W2586" s="39">
        <f t="shared" si="729"/>
        <v>500000</v>
      </c>
      <c r="X2586" s="29">
        <f t="shared" si="730"/>
        <v>1</v>
      </c>
      <c r="Y2586" s="40">
        <f t="shared" si="731"/>
        <v>365</v>
      </c>
      <c r="Z2586" s="38">
        <f t="shared" si="732"/>
        <v>46081</v>
      </c>
      <c r="AA2586" s="41">
        <f t="shared" si="733"/>
        <v>181</v>
      </c>
      <c r="AB2586" s="24" t="s">
        <v>113</v>
      </c>
      <c r="AC2586" s="41">
        <f t="shared" si="734"/>
        <v>4986.3141999999998</v>
      </c>
      <c r="AD2586" s="41">
        <v>1</v>
      </c>
      <c r="AE2586" s="72">
        <f>INDEX(SA!$C$2:$G$11,MATCH(Details!S2586,SA!$C$2:$C$11,0),MATCH(Details!V2586,SA!$C$2:$G$2,0))*Y2586/(F2586-E2586+1)</f>
        <v>4225.6899999999996</v>
      </c>
      <c r="AF2586" s="41">
        <f t="shared" si="735"/>
        <v>0</v>
      </c>
      <c r="AG2586" s="41">
        <f t="shared" si="736"/>
        <v>0</v>
      </c>
      <c r="AH2586" s="41">
        <f t="shared" si="737"/>
        <v>760.62419999999986</v>
      </c>
      <c r="AI2586" s="60">
        <f t="shared" si="738"/>
        <v>169.02759999999998</v>
      </c>
      <c r="AJ2586" s="60">
        <f t="shared" si="739"/>
        <v>950.78024999999991</v>
      </c>
      <c r="AK2586" s="60">
        <f t="shared" si="740"/>
        <v>2095.479150684931</v>
      </c>
      <c r="AL2586" s="60">
        <f t="shared" si="741"/>
        <v>1540.1771757534243</v>
      </c>
      <c r="AM2586" s="41">
        <f t="shared" si="742"/>
        <v>1565.7049742465756</v>
      </c>
      <c r="AN2586" s="42">
        <f t="shared" si="743"/>
        <v>45715</v>
      </c>
      <c r="AO2586" s="43">
        <f t="shared" si="744"/>
        <v>4225.6899999999996</v>
      </c>
    </row>
    <row r="2587" spans="1:41" s="24" customFormat="1" ht="15.75" customHeight="1" x14ac:dyDescent="0.35">
      <c r="A2587" s="36" t="s">
        <v>27</v>
      </c>
      <c r="B2587" s="36">
        <v>202509</v>
      </c>
      <c r="C2587" s="24" t="s">
        <v>736</v>
      </c>
      <c r="D2587" s="24" t="s">
        <v>119</v>
      </c>
      <c r="E2587" s="62">
        <v>45901</v>
      </c>
      <c r="F2587" s="62">
        <v>46265</v>
      </c>
      <c r="G2587" s="37" t="s">
        <v>2714</v>
      </c>
      <c r="H2587" s="36">
        <v>752039</v>
      </c>
      <c r="I2587" s="63">
        <v>41970</v>
      </c>
      <c r="J2587" s="24" t="s">
        <v>5492</v>
      </c>
      <c r="K2587" s="63">
        <f t="shared" si="727"/>
        <v>45901</v>
      </c>
      <c r="L2587" s="55">
        <f t="shared" si="728"/>
        <v>0.04</v>
      </c>
      <c r="M2587" s="76">
        <v>0.22500000000000001</v>
      </c>
      <c r="N2587" s="62">
        <v>45901</v>
      </c>
      <c r="O2587" s="62">
        <v>46265</v>
      </c>
      <c r="P2587" s="63"/>
      <c r="Q2587" s="63"/>
      <c r="R2587" s="78">
        <v>10</v>
      </c>
      <c r="S2587" s="63" t="str">
        <f>VLOOKUP(R2587,SA!$B$3:$C$11,2,1)</f>
        <v>0-25</v>
      </c>
      <c r="T2587" s="38" t="s">
        <v>97</v>
      </c>
      <c r="U2587" s="24" t="s">
        <v>5745</v>
      </c>
      <c r="V2587" s="24">
        <v>400000</v>
      </c>
      <c r="W2587" s="39">
        <f t="shared" si="729"/>
        <v>0</v>
      </c>
      <c r="X2587" s="29">
        <f t="shared" si="730"/>
        <v>0</v>
      </c>
      <c r="Y2587" s="40">
        <f t="shared" si="731"/>
        <v>365</v>
      </c>
      <c r="Z2587" s="38">
        <f t="shared" si="732"/>
        <v>46081</v>
      </c>
      <c r="AA2587" s="41">
        <f t="shared" si="733"/>
        <v>181</v>
      </c>
      <c r="AB2587" s="24" t="s">
        <v>113</v>
      </c>
      <c r="AC2587" s="41">
        <f t="shared" si="734"/>
        <v>4043.8364000000001</v>
      </c>
      <c r="AD2587" s="41">
        <v>1</v>
      </c>
      <c r="AE2587" s="72">
        <f>INDEX(SA!$C$2:$G$11,MATCH(Details!S2587,SA!$C$2:$C$11,0),MATCH(Details!V2587,SA!$C$2:$G$2,0))*Y2587/(F2587-E2587+1)</f>
        <v>3426.98</v>
      </c>
      <c r="AF2587" s="41">
        <f t="shared" si="735"/>
        <v>0</v>
      </c>
      <c r="AG2587" s="41">
        <f t="shared" si="736"/>
        <v>0</v>
      </c>
      <c r="AH2587" s="41">
        <f t="shared" si="737"/>
        <v>616.85640000000001</v>
      </c>
      <c r="AI2587" s="60">
        <f t="shared" si="738"/>
        <v>137.07920000000001</v>
      </c>
      <c r="AJ2587" s="60">
        <f t="shared" si="739"/>
        <v>771.07050000000004</v>
      </c>
      <c r="AK2587" s="60">
        <f t="shared" si="740"/>
        <v>1699.4065205479453</v>
      </c>
      <c r="AL2587" s="60">
        <f t="shared" si="741"/>
        <v>1249.0637926027398</v>
      </c>
      <c r="AM2587" s="41">
        <f t="shared" si="742"/>
        <v>1269.7665073972601</v>
      </c>
      <c r="AN2587" s="42">
        <f t="shared" si="743"/>
        <v>45715</v>
      </c>
      <c r="AO2587" s="43">
        <f t="shared" si="744"/>
        <v>3426.98</v>
      </c>
    </row>
    <row r="2588" spans="1:41" s="24" customFormat="1" ht="15.75" customHeight="1" x14ac:dyDescent="0.35">
      <c r="A2588" s="36" t="s">
        <v>27</v>
      </c>
      <c r="B2588" s="36">
        <v>202509</v>
      </c>
      <c r="C2588" s="24" t="s">
        <v>736</v>
      </c>
      <c r="D2588" s="24" t="s">
        <v>119</v>
      </c>
      <c r="E2588" s="62">
        <v>45901</v>
      </c>
      <c r="F2588" s="62">
        <v>46265</v>
      </c>
      <c r="G2588" s="37" t="s">
        <v>2715</v>
      </c>
      <c r="H2588" s="36">
        <v>752039</v>
      </c>
      <c r="I2588" s="63">
        <v>25210</v>
      </c>
      <c r="J2588" s="24" t="s">
        <v>5493</v>
      </c>
      <c r="K2588" s="63">
        <f t="shared" si="727"/>
        <v>45901</v>
      </c>
      <c r="L2588" s="55">
        <f t="shared" si="728"/>
        <v>0.04</v>
      </c>
      <c r="M2588" s="76">
        <v>0.22500000000000001</v>
      </c>
      <c r="N2588" s="62">
        <v>45901</v>
      </c>
      <c r="O2588" s="62">
        <v>46265</v>
      </c>
      <c r="P2588" s="63"/>
      <c r="Q2588" s="63"/>
      <c r="R2588" s="78">
        <v>56</v>
      </c>
      <c r="S2588" s="63" t="str">
        <f>VLOOKUP(R2588,SA!$B$3:$C$11,2,1)</f>
        <v>56-65</v>
      </c>
      <c r="T2588" s="38" t="s">
        <v>97</v>
      </c>
      <c r="U2588" s="24" t="s">
        <v>5744</v>
      </c>
      <c r="V2588" s="24">
        <v>400000</v>
      </c>
      <c r="W2588" s="39">
        <f t="shared" si="729"/>
        <v>0</v>
      </c>
      <c r="X2588" s="29">
        <f t="shared" si="730"/>
        <v>0</v>
      </c>
      <c r="Y2588" s="40">
        <f t="shared" si="731"/>
        <v>365</v>
      </c>
      <c r="Z2588" s="38">
        <f t="shared" si="732"/>
        <v>46081</v>
      </c>
      <c r="AA2588" s="41">
        <f t="shared" si="733"/>
        <v>181</v>
      </c>
      <c r="AB2588" s="24" t="s">
        <v>113</v>
      </c>
      <c r="AC2588" s="41">
        <f t="shared" si="734"/>
        <v>11909.7282</v>
      </c>
      <c r="AD2588" s="41">
        <v>1</v>
      </c>
      <c r="AE2588" s="72">
        <f>INDEX(SA!$C$2:$G$11,MATCH(Details!S2588,SA!$C$2:$C$11,0),MATCH(Details!V2588,SA!$C$2:$G$2,0))*Y2588/(F2588-E2588+1)</f>
        <v>10092.99</v>
      </c>
      <c r="AF2588" s="41">
        <f t="shared" si="735"/>
        <v>0</v>
      </c>
      <c r="AG2588" s="41">
        <f t="shared" si="736"/>
        <v>0</v>
      </c>
      <c r="AH2588" s="41">
        <f t="shared" si="737"/>
        <v>1816.7382</v>
      </c>
      <c r="AI2588" s="60">
        <f t="shared" si="738"/>
        <v>403.71960000000001</v>
      </c>
      <c r="AJ2588" s="60">
        <f t="shared" si="739"/>
        <v>2270.9227500000002</v>
      </c>
      <c r="AK2588" s="60">
        <f t="shared" si="740"/>
        <v>5005.0169589041097</v>
      </c>
      <c r="AL2588" s="60">
        <f t="shared" si="741"/>
        <v>3678.6874647945206</v>
      </c>
      <c r="AM2588" s="41">
        <f t="shared" si="742"/>
        <v>3739.6601852054787</v>
      </c>
      <c r="AN2588" s="42">
        <f t="shared" si="743"/>
        <v>45715</v>
      </c>
      <c r="AO2588" s="43">
        <f t="shared" si="744"/>
        <v>10092.99</v>
      </c>
    </row>
    <row r="2589" spans="1:41" s="24" customFormat="1" ht="15.75" customHeight="1" x14ac:dyDescent="0.35">
      <c r="A2589" s="36" t="s">
        <v>27</v>
      </c>
      <c r="B2589" s="36">
        <v>202509</v>
      </c>
      <c r="C2589" s="24" t="s">
        <v>736</v>
      </c>
      <c r="D2589" s="24" t="s">
        <v>119</v>
      </c>
      <c r="E2589" s="62">
        <v>45901</v>
      </c>
      <c r="F2589" s="62">
        <v>46265</v>
      </c>
      <c r="G2589" s="37" t="s">
        <v>174</v>
      </c>
      <c r="H2589" s="36">
        <v>752039</v>
      </c>
      <c r="I2589" s="63">
        <v>33509</v>
      </c>
      <c r="J2589" s="24" t="s">
        <v>5494</v>
      </c>
      <c r="K2589" s="63">
        <f t="shared" si="727"/>
        <v>45901</v>
      </c>
      <c r="L2589" s="55">
        <f t="shared" si="728"/>
        <v>0.04</v>
      </c>
      <c r="M2589" s="76">
        <v>0.22500000000000001</v>
      </c>
      <c r="N2589" s="62">
        <v>45901</v>
      </c>
      <c r="O2589" s="62">
        <v>46265</v>
      </c>
      <c r="P2589" s="63"/>
      <c r="Q2589" s="63"/>
      <c r="R2589" s="78">
        <v>33</v>
      </c>
      <c r="S2589" s="63" t="str">
        <f>VLOOKUP(R2589,SA!$B$3:$C$11,2,1)</f>
        <v>26-35</v>
      </c>
      <c r="T2589" s="38" t="s">
        <v>97</v>
      </c>
      <c r="U2589" s="24" t="s">
        <v>56</v>
      </c>
      <c r="V2589" s="24">
        <v>400000</v>
      </c>
      <c r="W2589" s="39">
        <f t="shared" si="729"/>
        <v>400000</v>
      </c>
      <c r="X2589" s="29">
        <f t="shared" si="730"/>
        <v>1</v>
      </c>
      <c r="Y2589" s="40">
        <f t="shared" si="731"/>
        <v>365</v>
      </c>
      <c r="Z2589" s="38">
        <f t="shared" si="732"/>
        <v>46081</v>
      </c>
      <c r="AA2589" s="41">
        <f t="shared" si="733"/>
        <v>181</v>
      </c>
      <c r="AB2589" s="24" t="s">
        <v>113</v>
      </c>
      <c r="AC2589" s="41">
        <f t="shared" si="734"/>
        <v>4533.0290000000005</v>
      </c>
      <c r="AD2589" s="41">
        <v>1</v>
      </c>
      <c r="AE2589" s="72">
        <f>INDEX(SA!$C$2:$G$11,MATCH(Details!S2589,SA!$C$2:$C$11,0),MATCH(Details!V2589,SA!$C$2:$G$2,0))*Y2589/(F2589-E2589+1)</f>
        <v>3841.55</v>
      </c>
      <c r="AF2589" s="41">
        <f t="shared" si="735"/>
        <v>0</v>
      </c>
      <c r="AG2589" s="41">
        <f t="shared" si="736"/>
        <v>0</v>
      </c>
      <c r="AH2589" s="41">
        <f t="shared" si="737"/>
        <v>691.47900000000004</v>
      </c>
      <c r="AI2589" s="60">
        <f t="shared" si="738"/>
        <v>153.66200000000001</v>
      </c>
      <c r="AJ2589" s="60">
        <f t="shared" si="739"/>
        <v>864.34875000000011</v>
      </c>
      <c r="AK2589" s="60">
        <f t="shared" si="740"/>
        <v>1904.9878082191783</v>
      </c>
      <c r="AL2589" s="60">
        <f t="shared" si="741"/>
        <v>1400.1660390410959</v>
      </c>
      <c r="AM2589" s="41">
        <f t="shared" si="742"/>
        <v>1423.3732109589046</v>
      </c>
      <c r="AN2589" s="42">
        <f t="shared" si="743"/>
        <v>45715</v>
      </c>
      <c r="AO2589" s="43">
        <f t="shared" si="744"/>
        <v>3841.55</v>
      </c>
    </row>
    <row r="2590" spans="1:41" s="24" customFormat="1" ht="15.75" customHeight="1" x14ac:dyDescent="0.35">
      <c r="A2590" s="36" t="s">
        <v>27</v>
      </c>
      <c r="B2590" s="36">
        <v>202509</v>
      </c>
      <c r="C2590" s="24" t="s">
        <v>736</v>
      </c>
      <c r="D2590" s="24" t="s">
        <v>119</v>
      </c>
      <c r="E2590" s="62">
        <v>45901</v>
      </c>
      <c r="F2590" s="62">
        <v>46265</v>
      </c>
      <c r="G2590" s="37" t="s">
        <v>2716</v>
      </c>
      <c r="H2590" s="36">
        <v>752039</v>
      </c>
      <c r="I2590" s="63">
        <v>44045</v>
      </c>
      <c r="J2590" s="24" t="s">
        <v>5495</v>
      </c>
      <c r="K2590" s="63">
        <f t="shared" si="727"/>
        <v>45901</v>
      </c>
      <c r="L2590" s="55">
        <f t="shared" si="728"/>
        <v>0.04</v>
      </c>
      <c r="M2590" s="76">
        <v>0.22500000000000001</v>
      </c>
      <c r="N2590" s="62">
        <v>45901</v>
      </c>
      <c r="O2590" s="62">
        <v>46265</v>
      </c>
      <c r="P2590" s="63"/>
      <c r="Q2590" s="63"/>
      <c r="R2590" s="78">
        <v>5</v>
      </c>
      <c r="S2590" s="63" t="str">
        <f>VLOOKUP(R2590,SA!$B$3:$C$11,2,1)</f>
        <v>0-25</v>
      </c>
      <c r="T2590" s="38" t="s">
        <v>97</v>
      </c>
      <c r="U2590" s="24" t="s">
        <v>5745</v>
      </c>
      <c r="V2590" s="24">
        <v>400000</v>
      </c>
      <c r="W2590" s="39">
        <f t="shared" si="729"/>
        <v>0</v>
      </c>
      <c r="X2590" s="29">
        <f t="shared" si="730"/>
        <v>0</v>
      </c>
      <c r="Y2590" s="40">
        <f t="shared" si="731"/>
        <v>365</v>
      </c>
      <c r="Z2590" s="38">
        <f t="shared" si="732"/>
        <v>46081</v>
      </c>
      <c r="AA2590" s="41">
        <f t="shared" si="733"/>
        <v>181</v>
      </c>
      <c r="AB2590" s="24" t="s">
        <v>113</v>
      </c>
      <c r="AC2590" s="41">
        <f t="shared" si="734"/>
        <v>4043.8364000000001</v>
      </c>
      <c r="AD2590" s="41">
        <v>1</v>
      </c>
      <c r="AE2590" s="72">
        <f>INDEX(SA!$C$2:$G$11,MATCH(Details!S2590,SA!$C$2:$C$11,0),MATCH(Details!V2590,SA!$C$2:$G$2,0))*Y2590/(F2590-E2590+1)</f>
        <v>3426.98</v>
      </c>
      <c r="AF2590" s="41">
        <f t="shared" si="735"/>
        <v>0</v>
      </c>
      <c r="AG2590" s="41">
        <f t="shared" si="736"/>
        <v>0</v>
      </c>
      <c r="AH2590" s="41">
        <f t="shared" si="737"/>
        <v>616.85640000000001</v>
      </c>
      <c r="AI2590" s="60">
        <f t="shared" si="738"/>
        <v>137.07920000000001</v>
      </c>
      <c r="AJ2590" s="60">
        <f t="shared" si="739"/>
        <v>771.07050000000004</v>
      </c>
      <c r="AK2590" s="60">
        <f t="shared" si="740"/>
        <v>1699.4065205479453</v>
      </c>
      <c r="AL2590" s="60">
        <f t="shared" si="741"/>
        <v>1249.0637926027398</v>
      </c>
      <c r="AM2590" s="41">
        <f t="shared" si="742"/>
        <v>1269.7665073972601</v>
      </c>
      <c r="AN2590" s="42">
        <f t="shared" si="743"/>
        <v>45715</v>
      </c>
      <c r="AO2590" s="43">
        <f t="shared" si="744"/>
        <v>3426.98</v>
      </c>
    </row>
    <row r="2591" spans="1:41" s="24" customFormat="1" ht="15.75" customHeight="1" x14ac:dyDescent="0.35">
      <c r="A2591" s="36" t="s">
        <v>27</v>
      </c>
      <c r="B2591" s="36">
        <v>202509</v>
      </c>
      <c r="C2591" s="24" t="s">
        <v>736</v>
      </c>
      <c r="D2591" s="24" t="s">
        <v>119</v>
      </c>
      <c r="E2591" s="62">
        <v>45901</v>
      </c>
      <c r="F2591" s="62">
        <v>46265</v>
      </c>
      <c r="G2591" s="37" t="s">
        <v>2717</v>
      </c>
      <c r="H2591" s="36">
        <v>752039</v>
      </c>
      <c r="I2591" s="63">
        <v>26055</v>
      </c>
      <c r="J2591" s="24" t="s">
        <v>5496</v>
      </c>
      <c r="K2591" s="63">
        <f t="shared" si="727"/>
        <v>45901</v>
      </c>
      <c r="L2591" s="55">
        <f t="shared" si="728"/>
        <v>0.04</v>
      </c>
      <c r="M2591" s="76">
        <v>0.22500000000000001</v>
      </c>
      <c r="N2591" s="62">
        <v>45901</v>
      </c>
      <c r="O2591" s="62">
        <v>46265</v>
      </c>
      <c r="P2591" s="63"/>
      <c r="Q2591" s="63"/>
      <c r="R2591" s="78">
        <v>54</v>
      </c>
      <c r="S2591" s="63" t="str">
        <f>VLOOKUP(R2591,SA!$B$3:$C$11,2,1)</f>
        <v>46-55</v>
      </c>
      <c r="T2591" s="38" t="s">
        <v>98</v>
      </c>
      <c r="U2591" s="24" t="s">
        <v>5747</v>
      </c>
      <c r="V2591" s="24">
        <v>400000</v>
      </c>
      <c r="W2591" s="39">
        <f t="shared" si="729"/>
        <v>0</v>
      </c>
      <c r="X2591" s="29">
        <f t="shared" si="730"/>
        <v>0</v>
      </c>
      <c r="Y2591" s="40">
        <f t="shared" si="731"/>
        <v>365</v>
      </c>
      <c r="Z2591" s="38">
        <f t="shared" si="732"/>
        <v>46081</v>
      </c>
      <c r="AA2591" s="41">
        <f t="shared" si="733"/>
        <v>181</v>
      </c>
      <c r="AB2591" s="24" t="s">
        <v>113</v>
      </c>
      <c r="AC2591" s="41">
        <f t="shared" si="734"/>
        <v>8108.2165999999997</v>
      </c>
      <c r="AD2591" s="41">
        <v>1</v>
      </c>
      <c r="AE2591" s="72">
        <f>INDEX(SA!$C$2:$G$11,MATCH(Details!S2591,SA!$C$2:$C$11,0),MATCH(Details!V2591,SA!$C$2:$G$2,0))*Y2591/(F2591-E2591+1)</f>
        <v>6871.37</v>
      </c>
      <c r="AF2591" s="41">
        <f t="shared" si="735"/>
        <v>0</v>
      </c>
      <c r="AG2591" s="41">
        <f t="shared" si="736"/>
        <v>0</v>
      </c>
      <c r="AH2591" s="41">
        <f t="shared" si="737"/>
        <v>1236.8465999999999</v>
      </c>
      <c r="AI2591" s="60">
        <f t="shared" si="738"/>
        <v>274.85480000000001</v>
      </c>
      <c r="AJ2591" s="60">
        <f t="shared" si="739"/>
        <v>1546.05825</v>
      </c>
      <c r="AK2591" s="60">
        <f t="shared" si="740"/>
        <v>3407.446493150685</v>
      </c>
      <c r="AL2591" s="60">
        <f t="shared" si="741"/>
        <v>2504.4731724657536</v>
      </c>
      <c r="AM2591" s="41">
        <f t="shared" si="742"/>
        <v>2545.9837775342462</v>
      </c>
      <c r="AN2591" s="42">
        <f t="shared" si="743"/>
        <v>45715</v>
      </c>
      <c r="AO2591" s="43">
        <f t="shared" si="744"/>
        <v>6871.37</v>
      </c>
    </row>
    <row r="2592" spans="1:41" s="24" customFormat="1" ht="15.75" customHeight="1" x14ac:dyDescent="0.35">
      <c r="A2592" s="36" t="s">
        <v>27</v>
      </c>
      <c r="B2592" s="36">
        <v>202509</v>
      </c>
      <c r="C2592" s="24" t="s">
        <v>736</v>
      </c>
      <c r="D2592" s="24" t="s">
        <v>119</v>
      </c>
      <c r="E2592" s="62">
        <v>45901</v>
      </c>
      <c r="F2592" s="62">
        <v>46265</v>
      </c>
      <c r="G2592" s="37" t="s">
        <v>2718</v>
      </c>
      <c r="H2592" s="36">
        <v>752039</v>
      </c>
      <c r="I2592" s="63">
        <v>34191</v>
      </c>
      <c r="J2592" s="24" t="s">
        <v>5497</v>
      </c>
      <c r="K2592" s="63">
        <f t="shared" si="727"/>
        <v>45901</v>
      </c>
      <c r="L2592" s="55">
        <f t="shared" si="728"/>
        <v>0.04</v>
      </c>
      <c r="M2592" s="76">
        <v>0.22500000000000001</v>
      </c>
      <c r="N2592" s="62">
        <v>45901</v>
      </c>
      <c r="O2592" s="62">
        <v>46265</v>
      </c>
      <c r="P2592" s="63"/>
      <c r="Q2592" s="63"/>
      <c r="R2592" s="78">
        <v>32</v>
      </c>
      <c r="S2592" s="63" t="str">
        <f>VLOOKUP(R2592,SA!$B$3:$C$11,2,1)</f>
        <v>26-35</v>
      </c>
      <c r="T2592" s="38" t="s">
        <v>98</v>
      </c>
      <c r="U2592" s="24" t="s">
        <v>5743</v>
      </c>
      <c r="V2592" s="24">
        <v>400000</v>
      </c>
      <c r="W2592" s="39">
        <f t="shared" si="729"/>
        <v>0</v>
      </c>
      <c r="X2592" s="29">
        <f t="shared" si="730"/>
        <v>0</v>
      </c>
      <c r="Y2592" s="40">
        <f t="shared" si="731"/>
        <v>365</v>
      </c>
      <c r="Z2592" s="38">
        <f t="shared" si="732"/>
        <v>46081</v>
      </c>
      <c r="AA2592" s="41">
        <f t="shared" si="733"/>
        <v>181</v>
      </c>
      <c r="AB2592" s="24" t="s">
        <v>113</v>
      </c>
      <c r="AC2592" s="41">
        <f t="shared" si="734"/>
        <v>4533.0290000000005</v>
      </c>
      <c r="AD2592" s="41">
        <v>1</v>
      </c>
      <c r="AE2592" s="72">
        <f>INDEX(SA!$C$2:$G$11,MATCH(Details!S2592,SA!$C$2:$C$11,0),MATCH(Details!V2592,SA!$C$2:$G$2,0))*Y2592/(F2592-E2592+1)</f>
        <v>3841.55</v>
      </c>
      <c r="AF2592" s="41">
        <f t="shared" si="735"/>
        <v>0</v>
      </c>
      <c r="AG2592" s="41">
        <f t="shared" si="736"/>
        <v>0</v>
      </c>
      <c r="AH2592" s="41">
        <f t="shared" si="737"/>
        <v>691.47900000000004</v>
      </c>
      <c r="AI2592" s="60">
        <f t="shared" si="738"/>
        <v>153.66200000000001</v>
      </c>
      <c r="AJ2592" s="60">
        <f t="shared" si="739"/>
        <v>864.34875000000011</v>
      </c>
      <c r="AK2592" s="60">
        <f t="shared" si="740"/>
        <v>1904.9878082191783</v>
      </c>
      <c r="AL2592" s="60">
        <f t="shared" si="741"/>
        <v>1400.1660390410959</v>
      </c>
      <c r="AM2592" s="41">
        <f t="shared" si="742"/>
        <v>1423.3732109589046</v>
      </c>
      <c r="AN2592" s="42">
        <f t="shared" si="743"/>
        <v>45715</v>
      </c>
      <c r="AO2592" s="43">
        <f t="shared" si="744"/>
        <v>3841.55</v>
      </c>
    </row>
    <row r="2593" spans="1:41" s="24" customFormat="1" ht="15.75" customHeight="1" x14ac:dyDescent="0.35">
      <c r="A2593" s="36" t="s">
        <v>27</v>
      </c>
      <c r="B2593" s="36">
        <v>202509</v>
      </c>
      <c r="C2593" s="24" t="s">
        <v>736</v>
      </c>
      <c r="D2593" s="24" t="s">
        <v>119</v>
      </c>
      <c r="E2593" s="62">
        <v>45901</v>
      </c>
      <c r="F2593" s="62">
        <v>46265</v>
      </c>
      <c r="G2593" s="37" t="s">
        <v>2719</v>
      </c>
      <c r="H2593" s="36">
        <v>752041</v>
      </c>
      <c r="I2593" s="63">
        <v>23371</v>
      </c>
      <c r="J2593" s="24" t="s">
        <v>5498</v>
      </c>
      <c r="K2593" s="63">
        <f t="shared" si="727"/>
        <v>45901</v>
      </c>
      <c r="L2593" s="55">
        <f t="shared" si="728"/>
        <v>0.04</v>
      </c>
      <c r="M2593" s="76">
        <v>0.22500000000000001</v>
      </c>
      <c r="N2593" s="62">
        <v>45901</v>
      </c>
      <c r="O2593" s="62">
        <v>46265</v>
      </c>
      <c r="P2593" s="63"/>
      <c r="Q2593" s="63"/>
      <c r="R2593" s="78">
        <v>61</v>
      </c>
      <c r="S2593" s="63" t="str">
        <f>VLOOKUP(R2593,SA!$B$3:$C$11,2,1)</f>
        <v>56-65</v>
      </c>
      <c r="T2593" s="38" t="s">
        <v>97</v>
      </c>
      <c r="U2593" s="24" t="s">
        <v>5744</v>
      </c>
      <c r="V2593" s="24">
        <v>300000</v>
      </c>
      <c r="W2593" s="39">
        <f t="shared" si="729"/>
        <v>0</v>
      </c>
      <c r="X2593" s="29">
        <f t="shared" si="730"/>
        <v>0</v>
      </c>
      <c r="Y2593" s="40">
        <f t="shared" si="731"/>
        <v>365</v>
      </c>
      <c r="Z2593" s="38">
        <f t="shared" si="732"/>
        <v>46081</v>
      </c>
      <c r="AA2593" s="41">
        <f t="shared" si="733"/>
        <v>181</v>
      </c>
      <c r="AB2593" s="24" t="s">
        <v>113</v>
      </c>
      <c r="AC2593" s="41">
        <f t="shared" si="734"/>
        <v>10831.751</v>
      </c>
      <c r="AD2593" s="41">
        <v>1</v>
      </c>
      <c r="AE2593" s="72">
        <f>INDEX(SA!$C$2:$G$11,MATCH(Details!S2593,SA!$C$2:$C$11,0),MATCH(Details!V2593,SA!$C$2:$G$2,0))*Y2593/(F2593-E2593+1)</f>
        <v>9179.4500000000007</v>
      </c>
      <c r="AF2593" s="41">
        <f t="shared" si="735"/>
        <v>0</v>
      </c>
      <c r="AG2593" s="41">
        <f t="shared" si="736"/>
        <v>0</v>
      </c>
      <c r="AH2593" s="41">
        <f t="shared" si="737"/>
        <v>1652.3010000000002</v>
      </c>
      <c r="AI2593" s="60">
        <f t="shared" si="738"/>
        <v>367.17800000000005</v>
      </c>
      <c r="AJ2593" s="60">
        <f t="shared" si="739"/>
        <v>2065.3762500000003</v>
      </c>
      <c r="AK2593" s="60">
        <f t="shared" si="740"/>
        <v>4552.0012328767125</v>
      </c>
      <c r="AL2593" s="60">
        <f t="shared" si="741"/>
        <v>3345.7209061643835</v>
      </c>
      <c r="AM2593" s="41">
        <f t="shared" si="742"/>
        <v>3401.1748438356171</v>
      </c>
      <c r="AN2593" s="42">
        <f t="shared" si="743"/>
        <v>45715</v>
      </c>
      <c r="AO2593" s="43">
        <f t="shared" si="744"/>
        <v>9179.4500000000007</v>
      </c>
    </row>
    <row r="2594" spans="1:41" s="24" customFormat="1" ht="15.75" customHeight="1" x14ac:dyDescent="0.35">
      <c r="A2594" s="36" t="s">
        <v>27</v>
      </c>
      <c r="B2594" s="36">
        <v>202509</v>
      </c>
      <c r="C2594" s="24" t="s">
        <v>736</v>
      </c>
      <c r="D2594" s="24" t="s">
        <v>119</v>
      </c>
      <c r="E2594" s="62">
        <v>45901</v>
      </c>
      <c r="F2594" s="62">
        <v>46265</v>
      </c>
      <c r="G2594" s="37" t="s">
        <v>2720</v>
      </c>
      <c r="H2594" s="36">
        <v>752041</v>
      </c>
      <c r="I2594" s="63">
        <v>23869</v>
      </c>
      <c r="J2594" s="24" t="s">
        <v>5499</v>
      </c>
      <c r="K2594" s="63">
        <f t="shared" si="727"/>
        <v>45901</v>
      </c>
      <c r="L2594" s="55">
        <f t="shared" si="728"/>
        <v>0.04</v>
      </c>
      <c r="M2594" s="76">
        <v>0.22500000000000001</v>
      </c>
      <c r="N2594" s="62">
        <v>45901</v>
      </c>
      <c r="O2594" s="62">
        <v>46265</v>
      </c>
      <c r="P2594" s="63"/>
      <c r="Q2594" s="63"/>
      <c r="R2594" s="78">
        <v>60</v>
      </c>
      <c r="S2594" s="63" t="str">
        <f>VLOOKUP(R2594,SA!$B$3:$C$11,2,1)</f>
        <v>56-65</v>
      </c>
      <c r="T2594" s="38" t="s">
        <v>98</v>
      </c>
      <c r="U2594" s="24" t="s">
        <v>5747</v>
      </c>
      <c r="V2594" s="24">
        <v>300000</v>
      </c>
      <c r="W2594" s="39">
        <f t="shared" si="729"/>
        <v>0</v>
      </c>
      <c r="X2594" s="29">
        <f t="shared" si="730"/>
        <v>0</v>
      </c>
      <c r="Y2594" s="40">
        <f t="shared" si="731"/>
        <v>365</v>
      </c>
      <c r="Z2594" s="38">
        <f t="shared" si="732"/>
        <v>46081</v>
      </c>
      <c r="AA2594" s="41">
        <f t="shared" si="733"/>
        <v>181</v>
      </c>
      <c r="AB2594" s="24" t="s">
        <v>113</v>
      </c>
      <c r="AC2594" s="41">
        <f t="shared" si="734"/>
        <v>10831.751</v>
      </c>
      <c r="AD2594" s="41">
        <v>1</v>
      </c>
      <c r="AE2594" s="72">
        <f>INDEX(SA!$C$2:$G$11,MATCH(Details!S2594,SA!$C$2:$C$11,0),MATCH(Details!V2594,SA!$C$2:$G$2,0))*Y2594/(F2594-E2594+1)</f>
        <v>9179.4500000000007</v>
      </c>
      <c r="AF2594" s="41">
        <f t="shared" si="735"/>
        <v>0</v>
      </c>
      <c r="AG2594" s="41">
        <f t="shared" si="736"/>
        <v>0</v>
      </c>
      <c r="AH2594" s="41">
        <f t="shared" si="737"/>
        <v>1652.3010000000002</v>
      </c>
      <c r="AI2594" s="60">
        <f t="shared" si="738"/>
        <v>367.17800000000005</v>
      </c>
      <c r="AJ2594" s="60">
        <f t="shared" si="739"/>
        <v>2065.3762500000003</v>
      </c>
      <c r="AK2594" s="60">
        <f t="shared" si="740"/>
        <v>4552.0012328767125</v>
      </c>
      <c r="AL2594" s="60">
        <f t="shared" si="741"/>
        <v>3345.7209061643835</v>
      </c>
      <c r="AM2594" s="41">
        <f t="shared" si="742"/>
        <v>3401.1748438356171</v>
      </c>
      <c r="AN2594" s="42">
        <f t="shared" si="743"/>
        <v>45715</v>
      </c>
      <c r="AO2594" s="43">
        <f t="shared" si="744"/>
        <v>9179.4500000000007</v>
      </c>
    </row>
    <row r="2595" spans="1:41" s="24" customFormat="1" ht="15.75" customHeight="1" x14ac:dyDescent="0.35">
      <c r="A2595" s="36" t="s">
        <v>27</v>
      </c>
      <c r="B2595" s="36">
        <v>202509</v>
      </c>
      <c r="C2595" s="24" t="s">
        <v>736</v>
      </c>
      <c r="D2595" s="24" t="s">
        <v>119</v>
      </c>
      <c r="E2595" s="62">
        <v>45901</v>
      </c>
      <c r="F2595" s="62">
        <v>46265</v>
      </c>
      <c r="G2595" s="37" t="s">
        <v>388</v>
      </c>
      <c r="H2595" s="36">
        <v>752041</v>
      </c>
      <c r="I2595" s="63">
        <v>34671</v>
      </c>
      <c r="J2595" s="24" t="s">
        <v>5500</v>
      </c>
      <c r="K2595" s="63">
        <f t="shared" si="727"/>
        <v>45901</v>
      </c>
      <c r="L2595" s="55">
        <f t="shared" si="728"/>
        <v>0.04</v>
      </c>
      <c r="M2595" s="76">
        <v>0.22500000000000001</v>
      </c>
      <c r="N2595" s="62">
        <v>45901</v>
      </c>
      <c r="O2595" s="62">
        <v>46265</v>
      </c>
      <c r="P2595" s="63"/>
      <c r="Q2595" s="63"/>
      <c r="R2595" s="78">
        <v>30</v>
      </c>
      <c r="S2595" s="63" t="str">
        <f>VLOOKUP(R2595,SA!$B$3:$C$11,2,1)</f>
        <v>26-35</v>
      </c>
      <c r="T2595" s="38" t="s">
        <v>97</v>
      </c>
      <c r="U2595" s="24" t="s">
        <v>56</v>
      </c>
      <c r="V2595" s="24">
        <v>300000</v>
      </c>
      <c r="W2595" s="39">
        <f t="shared" si="729"/>
        <v>300000</v>
      </c>
      <c r="X2595" s="29">
        <f t="shared" si="730"/>
        <v>1</v>
      </c>
      <c r="Y2595" s="40">
        <f t="shared" si="731"/>
        <v>365</v>
      </c>
      <c r="Z2595" s="38">
        <f t="shared" si="732"/>
        <v>46081</v>
      </c>
      <c r="AA2595" s="41">
        <f t="shared" si="733"/>
        <v>181</v>
      </c>
      <c r="AB2595" s="24" t="s">
        <v>113</v>
      </c>
      <c r="AC2595" s="41">
        <f t="shared" si="734"/>
        <v>4124.4657999999999</v>
      </c>
      <c r="AD2595" s="41">
        <v>1</v>
      </c>
      <c r="AE2595" s="72">
        <f>INDEX(SA!$C$2:$G$11,MATCH(Details!S2595,SA!$C$2:$C$11,0),MATCH(Details!V2595,SA!$C$2:$G$2,0))*Y2595/(F2595-E2595+1)</f>
        <v>3495.31</v>
      </c>
      <c r="AF2595" s="41">
        <f t="shared" si="735"/>
        <v>0</v>
      </c>
      <c r="AG2595" s="41">
        <f t="shared" si="736"/>
        <v>0</v>
      </c>
      <c r="AH2595" s="41">
        <f t="shared" si="737"/>
        <v>629.1558</v>
      </c>
      <c r="AI2595" s="60">
        <f t="shared" si="738"/>
        <v>139.8124</v>
      </c>
      <c r="AJ2595" s="60">
        <f t="shared" si="739"/>
        <v>786.44475</v>
      </c>
      <c r="AK2595" s="60">
        <f t="shared" si="740"/>
        <v>1733.2907123287671</v>
      </c>
      <c r="AL2595" s="60">
        <f t="shared" si="741"/>
        <v>1273.9686735616438</v>
      </c>
      <c r="AM2595" s="41">
        <f t="shared" si="742"/>
        <v>1295.0841764383563</v>
      </c>
      <c r="AN2595" s="42">
        <f t="shared" si="743"/>
        <v>45715</v>
      </c>
      <c r="AO2595" s="43">
        <f t="shared" si="744"/>
        <v>3495.31</v>
      </c>
    </row>
    <row r="2596" spans="1:41" s="24" customFormat="1" ht="15.75" customHeight="1" x14ac:dyDescent="0.35">
      <c r="A2596" s="36" t="s">
        <v>27</v>
      </c>
      <c r="B2596" s="36">
        <v>202509</v>
      </c>
      <c r="C2596" s="24" t="s">
        <v>736</v>
      </c>
      <c r="D2596" s="24" t="s">
        <v>119</v>
      </c>
      <c r="E2596" s="62">
        <v>45901</v>
      </c>
      <c r="F2596" s="62">
        <v>46265</v>
      </c>
      <c r="G2596" s="37" t="s">
        <v>2721</v>
      </c>
      <c r="H2596" s="36">
        <v>752041</v>
      </c>
      <c r="I2596" s="63">
        <v>35090</v>
      </c>
      <c r="J2596" s="24" t="s">
        <v>5501</v>
      </c>
      <c r="K2596" s="63">
        <f t="shared" si="727"/>
        <v>45901</v>
      </c>
      <c r="L2596" s="55">
        <f t="shared" si="728"/>
        <v>0.04</v>
      </c>
      <c r="M2596" s="76">
        <v>0.22500000000000001</v>
      </c>
      <c r="N2596" s="62">
        <v>45901</v>
      </c>
      <c r="O2596" s="62">
        <v>46265</v>
      </c>
      <c r="P2596" s="63"/>
      <c r="Q2596" s="63"/>
      <c r="R2596" s="78">
        <v>29</v>
      </c>
      <c r="S2596" s="63" t="str">
        <f>VLOOKUP(R2596,SA!$B$3:$C$11,2,1)</f>
        <v>26-35</v>
      </c>
      <c r="T2596" s="38" t="s">
        <v>98</v>
      </c>
      <c r="U2596" s="24" t="s">
        <v>5743</v>
      </c>
      <c r="V2596" s="24">
        <v>300000</v>
      </c>
      <c r="W2596" s="39">
        <f t="shared" si="729"/>
        <v>0</v>
      </c>
      <c r="X2596" s="29">
        <f t="shared" si="730"/>
        <v>0</v>
      </c>
      <c r="Y2596" s="40">
        <f t="shared" si="731"/>
        <v>365</v>
      </c>
      <c r="Z2596" s="38">
        <f t="shared" si="732"/>
        <v>46081</v>
      </c>
      <c r="AA2596" s="41">
        <f t="shared" si="733"/>
        <v>181</v>
      </c>
      <c r="AB2596" s="24" t="s">
        <v>113</v>
      </c>
      <c r="AC2596" s="41">
        <f t="shared" si="734"/>
        <v>4124.4657999999999</v>
      </c>
      <c r="AD2596" s="41">
        <v>1</v>
      </c>
      <c r="AE2596" s="72">
        <f>INDEX(SA!$C$2:$G$11,MATCH(Details!S2596,SA!$C$2:$C$11,0),MATCH(Details!V2596,SA!$C$2:$G$2,0))*Y2596/(F2596-E2596+1)</f>
        <v>3495.31</v>
      </c>
      <c r="AF2596" s="41">
        <f t="shared" si="735"/>
        <v>0</v>
      </c>
      <c r="AG2596" s="41">
        <f t="shared" si="736"/>
        <v>0</v>
      </c>
      <c r="AH2596" s="41">
        <f t="shared" si="737"/>
        <v>629.1558</v>
      </c>
      <c r="AI2596" s="60">
        <f t="shared" si="738"/>
        <v>139.8124</v>
      </c>
      <c r="AJ2596" s="60">
        <f t="shared" si="739"/>
        <v>786.44475</v>
      </c>
      <c r="AK2596" s="60">
        <f t="shared" si="740"/>
        <v>1733.2907123287671</v>
      </c>
      <c r="AL2596" s="60">
        <f t="shared" si="741"/>
        <v>1273.9686735616438</v>
      </c>
      <c r="AM2596" s="41">
        <f t="shared" si="742"/>
        <v>1295.0841764383563</v>
      </c>
      <c r="AN2596" s="42">
        <f t="shared" si="743"/>
        <v>45715</v>
      </c>
      <c r="AO2596" s="43">
        <f t="shared" si="744"/>
        <v>3495.31</v>
      </c>
    </row>
    <row r="2597" spans="1:41" s="24" customFormat="1" ht="15.75" customHeight="1" x14ac:dyDescent="0.35">
      <c r="A2597" s="36" t="s">
        <v>27</v>
      </c>
      <c r="B2597" s="36">
        <v>202509</v>
      </c>
      <c r="C2597" s="24" t="s">
        <v>736</v>
      </c>
      <c r="D2597" s="24" t="s">
        <v>119</v>
      </c>
      <c r="E2597" s="62">
        <v>45901</v>
      </c>
      <c r="F2597" s="62">
        <v>46265</v>
      </c>
      <c r="G2597" s="37" t="s">
        <v>2722</v>
      </c>
      <c r="H2597" s="36">
        <v>752042</v>
      </c>
      <c r="I2597" s="63">
        <v>25482</v>
      </c>
      <c r="J2597" s="24" t="s">
        <v>5502</v>
      </c>
      <c r="K2597" s="63">
        <f t="shared" si="727"/>
        <v>45901</v>
      </c>
      <c r="L2597" s="55">
        <f t="shared" si="728"/>
        <v>0.04</v>
      </c>
      <c r="M2597" s="76">
        <v>0.22500000000000001</v>
      </c>
      <c r="N2597" s="62">
        <v>45901</v>
      </c>
      <c r="O2597" s="62">
        <v>46265</v>
      </c>
      <c r="P2597" s="63"/>
      <c r="Q2597" s="63"/>
      <c r="R2597" s="78">
        <v>55</v>
      </c>
      <c r="S2597" s="63" t="str">
        <f>VLOOKUP(R2597,SA!$B$3:$C$11,2,1)</f>
        <v>46-55</v>
      </c>
      <c r="T2597" s="38" t="s">
        <v>98</v>
      </c>
      <c r="U2597" s="24" t="s">
        <v>5747</v>
      </c>
      <c r="V2597" s="24">
        <v>300000</v>
      </c>
      <c r="W2597" s="39">
        <f t="shared" si="729"/>
        <v>0</v>
      </c>
      <c r="X2597" s="29">
        <f t="shared" si="730"/>
        <v>0</v>
      </c>
      <c r="Y2597" s="40">
        <f t="shared" si="731"/>
        <v>365</v>
      </c>
      <c r="Z2597" s="38">
        <f t="shared" si="732"/>
        <v>46081</v>
      </c>
      <c r="AA2597" s="41">
        <f t="shared" si="733"/>
        <v>181</v>
      </c>
      <c r="AB2597" s="24" t="s">
        <v>113</v>
      </c>
      <c r="AC2597" s="41">
        <f t="shared" si="734"/>
        <v>7373.4659999999994</v>
      </c>
      <c r="AD2597" s="41">
        <v>1</v>
      </c>
      <c r="AE2597" s="72">
        <f>INDEX(SA!$C$2:$G$11,MATCH(Details!S2597,SA!$C$2:$C$11,0),MATCH(Details!V2597,SA!$C$2:$G$2,0))*Y2597/(F2597-E2597+1)</f>
        <v>6248.7</v>
      </c>
      <c r="AF2597" s="41">
        <f t="shared" si="735"/>
        <v>0</v>
      </c>
      <c r="AG2597" s="41">
        <f t="shared" si="736"/>
        <v>0</v>
      </c>
      <c r="AH2597" s="41">
        <f t="shared" si="737"/>
        <v>1124.7659999999998</v>
      </c>
      <c r="AI2597" s="60">
        <f t="shared" si="738"/>
        <v>249.94800000000001</v>
      </c>
      <c r="AJ2597" s="60">
        <f t="shared" si="739"/>
        <v>1405.9575</v>
      </c>
      <c r="AK2597" s="60">
        <f t="shared" si="740"/>
        <v>3098.6704109589041</v>
      </c>
      <c r="AL2597" s="60">
        <f t="shared" si="741"/>
        <v>2277.5227520547946</v>
      </c>
      <c r="AM2597" s="41">
        <f t="shared" si="742"/>
        <v>2315.2717479452049</v>
      </c>
      <c r="AN2597" s="42">
        <f t="shared" si="743"/>
        <v>45715</v>
      </c>
      <c r="AO2597" s="43">
        <f t="shared" si="744"/>
        <v>6248.7</v>
      </c>
    </row>
    <row r="2598" spans="1:41" s="24" customFormat="1" ht="15.75" customHeight="1" x14ac:dyDescent="0.35">
      <c r="A2598" s="36" t="s">
        <v>27</v>
      </c>
      <c r="B2598" s="36">
        <v>202509</v>
      </c>
      <c r="C2598" s="24" t="s">
        <v>736</v>
      </c>
      <c r="D2598" s="24" t="s">
        <v>119</v>
      </c>
      <c r="E2598" s="62">
        <v>45901</v>
      </c>
      <c r="F2598" s="62">
        <v>46265</v>
      </c>
      <c r="G2598" s="37" t="s">
        <v>156</v>
      </c>
      <c r="H2598" s="36">
        <v>752042</v>
      </c>
      <c r="I2598" s="63">
        <v>33189</v>
      </c>
      <c r="J2598" s="24" t="s">
        <v>5503</v>
      </c>
      <c r="K2598" s="63">
        <f t="shared" si="727"/>
        <v>45901</v>
      </c>
      <c r="L2598" s="55">
        <f t="shared" si="728"/>
        <v>0.04</v>
      </c>
      <c r="M2598" s="76">
        <v>0.22500000000000001</v>
      </c>
      <c r="N2598" s="62">
        <v>45901</v>
      </c>
      <c r="O2598" s="62">
        <v>46265</v>
      </c>
      <c r="P2598" s="63"/>
      <c r="Q2598" s="63"/>
      <c r="R2598" s="78">
        <v>34</v>
      </c>
      <c r="S2598" s="63" t="str">
        <f>VLOOKUP(R2598,SA!$B$3:$C$11,2,1)</f>
        <v>26-35</v>
      </c>
      <c r="T2598" s="38" t="s">
        <v>97</v>
      </c>
      <c r="U2598" s="24" t="s">
        <v>56</v>
      </c>
      <c r="V2598" s="24">
        <v>300000</v>
      </c>
      <c r="W2598" s="39">
        <f t="shared" si="729"/>
        <v>300000</v>
      </c>
      <c r="X2598" s="29">
        <f t="shared" si="730"/>
        <v>1</v>
      </c>
      <c r="Y2598" s="40">
        <f t="shared" si="731"/>
        <v>365</v>
      </c>
      <c r="Z2598" s="38">
        <f t="shared" si="732"/>
        <v>46081</v>
      </c>
      <c r="AA2598" s="41">
        <f t="shared" si="733"/>
        <v>181</v>
      </c>
      <c r="AB2598" s="24" t="s">
        <v>113</v>
      </c>
      <c r="AC2598" s="41">
        <f t="shared" si="734"/>
        <v>4124.4657999999999</v>
      </c>
      <c r="AD2598" s="41">
        <v>1</v>
      </c>
      <c r="AE2598" s="72">
        <f>INDEX(SA!$C$2:$G$11,MATCH(Details!S2598,SA!$C$2:$C$11,0),MATCH(Details!V2598,SA!$C$2:$G$2,0))*Y2598/(F2598-E2598+1)</f>
        <v>3495.31</v>
      </c>
      <c r="AF2598" s="41">
        <f t="shared" si="735"/>
        <v>0</v>
      </c>
      <c r="AG2598" s="41">
        <f t="shared" si="736"/>
        <v>0</v>
      </c>
      <c r="AH2598" s="41">
        <f t="shared" si="737"/>
        <v>629.1558</v>
      </c>
      <c r="AI2598" s="60">
        <f t="shared" si="738"/>
        <v>139.8124</v>
      </c>
      <c r="AJ2598" s="60">
        <f t="shared" si="739"/>
        <v>786.44475</v>
      </c>
      <c r="AK2598" s="60">
        <f t="shared" si="740"/>
        <v>1733.2907123287671</v>
      </c>
      <c r="AL2598" s="60">
        <f t="shared" si="741"/>
        <v>1273.9686735616438</v>
      </c>
      <c r="AM2598" s="41">
        <f t="shared" si="742"/>
        <v>1295.0841764383563</v>
      </c>
      <c r="AN2598" s="42">
        <f t="shared" si="743"/>
        <v>45715</v>
      </c>
      <c r="AO2598" s="43">
        <f t="shared" si="744"/>
        <v>3495.31</v>
      </c>
    </row>
    <row r="2599" spans="1:41" s="24" customFormat="1" ht="15.75" customHeight="1" x14ac:dyDescent="0.35">
      <c r="A2599" s="36" t="s">
        <v>27</v>
      </c>
      <c r="B2599" s="36">
        <v>202509</v>
      </c>
      <c r="C2599" s="24" t="s">
        <v>736</v>
      </c>
      <c r="D2599" s="24" t="s">
        <v>119</v>
      </c>
      <c r="E2599" s="62">
        <v>45901</v>
      </c>
      <c r="F2599" s="62">
        <v>46265</v>
      </c>
      <c r="G2599" s="37" t="s">
        <v>2723</v>
      </c>
      <c r="H2599" s="36">
        <v>752042</v>
      </c>
      <c r="I2599" s="63">
        <v>23271</v>
      </c>
      <c r="J2599" s="24" t="s">
        <v>5504</v>
      </c>
      <c r="K2599" s="63">
        <f t="shared" si="727"/>
        <v>45901</v>
      </c>
      <c r="L2599" s="55">
        <f t="shared" si="728"/>
        <v>0.04</v>
      </c>
      <c r="M2599" s="76">
        <v>0.22500000000000001</v>
      </c>
      <c r="N2599" s="62">
        <v>45901</v>
      </c>
      <c r="O2599" s="62">
        <v>46265</v>
      </c>
      <c r="P2599" s="63"/>
      <c r="Q2599" s="63"/>
      <c r="R2599" s="78">
        <v>61</v>
      </c>
      <c r="S2599" s="63" t="str">
        <f>VLOOKUP(R2599,SA!$B$3:$C$11,2,1)</f>
        <v>56-65</v>
      </c>
      <c r="T2599" s="38" t="s">
        <v>97</v>
      </c>
      <c r="U2599" s="24" t="s">
        <v>5744</v>
      </c>
      <c r="V2599" s="24">
        <v>300000</v>
      </c>
      <c r="W2599" s="39">
        <f t="shared" si="729"/>
        <v>0</v>
      </c>
      <c r="X2599" s="29">
        <f t="shared" si="730"/>
        <v>0</v>
      </c>
      <c r="Y2599" s="40">
        <f t="shared" si="731"/>
        <v>365</v>
      </c>
      <c r="Z2599" s="38">
        <f t="shared" si="732"/>
        <v>46081</v>
      </c>
      <c r="AA2599" s="41">
        <f t="shared" si="733"/>
        <v>181</v>
      </c>
      <c r="AB2599" s="24" t="s">
        <v>113</v>
      </c>
      <c r="AC2599" s="41">
        <f t="shared" si="734"/>
        <v>10831.751</v>
      </c>
      <c r="AD2599" s="41">
        <v>1</v>
      </c>
      <c r="AE2599" s="72">
        <f>INDEX(SA!$C$2:$G$11,MATCH(Details!S2599,SA!$C$2:$C$11,0),MATCH(Details!V2599,SA!$C$2:$G$2,0))*Y2599/(F2599-E2599+1)</f>
        <v>9179.4500000000007</v>
      </c>
      <c r="AF2599" s="41">
        <f t="shared" si="735"/>
        <v>0</v>
      </c>
      <c r="AG2599" s="41">
        <f t="shared" si="736"/>
        <v>0</v>
      </c>
      <c r="AH2599" s="41">
        <f t="shared" si="737"/>
        <v>1652.3010000000002</v>
      </c>
      <c r="AI2599" s="60">
        <f t="shared" si="738"/>
        <v>367.17800000000005</v>
      </c>
      <c r="AJ2599" s="60">
        <f t="shared" si="739"/>
        <v>2065.3762500000003</v>
      </c>
      <c r="AK2599" s="60">
        <f t="shared" si="740"/>
        <v>4552.0012328767125</v>
      </c>
      <c r="AL2599" s="60">
        <f t="shared" si="741"/>
        <v>3345.7209061643835</v>
      </c>
      <c r="AM2599" s="41">
        <f t="shared" si="742"/>
        <v>3401.1748438356171</v>
      </c>
      <c r="AN2599" s="42">
        <f t="shared" si="743"/>
        <v>45715</v>
      </c>
      <c r="AO2599" s="43">
        <f t="shared" si="744"/>
        <v>9179.4500000000007</v>
      </c>
    </row>
    <row r="2600" spans="1:41" s="24" customFormat="1" ht="15.75" customHeight="1" x14ac:dyDescent="0.35">
      <c r="A2600" s="36" t="s">
        <v>27</v>
      </c>
      <c r="B2600" s="36">
        <v>202509</v>
      </c>
      <c r="C2600" s="24" t="s">
        <v>736</v>
      </c>
      <c r="D2600" s="24" t="s">
        <v>119</v>
      </c>
      <c r="E2600" s="62">
        <v>45901</v>
      </c>
      <c r="F2600" s="62">
        <v>46265</v>
      </c>
      <c r="G2600" s="37" t="s">
        <v>2724</v>
      </c>
      <c r="H2600" s="36">
        <v>752043</v>
      </c>
      <c r="I2600" s="63">
        <v>22909</v>
      </c>
      <c r="J2600" s="24" t="s">
        <v>5505</v>
      </c>
      <c r="K2600" s="63">
        <f t="shared" si="727"/>
        <v>45901</v>
      </c>
      <c r="L2600" s="55">
        <f t="shared" si="728"/>
        <v>0.04</v>
      </c>
      <c r="M2600" s="76">
        <v>0.22500000000000001</v>
      </c>
      <c r="N2600" s="62">
        <v>45901</v>
      </c>
      <c r="O2600" s="62">
        <v>46265</v>
      </c>
      <c r="P2600" s="63"/>
      <c r="Q2600" s="63"/>
      <c r="R2600" s="78">
        <v>62</v>
      </c>
      <c r="S2600" s="63" t="str">
        <f>VLOOKUP(R2600,SA!$B$3:$C$11,2,1)</f>
        <v>56-65</v>
      </c>
      <c r="T2600" s="38" t="s">
        <v>98</v>
      </c>
      <c r="U2600" s="24" t="s">
        <v>5747</v>
      </c>
      <c r="V2600" s="24">
        <v>300000</v>
      </c>
      <c r="W2600" s="39">
        <f t="shared" si="729"/>
        <v>0</v>
      </c>
      <c r="X2600" s="29">
        <f t="shared" si="730"/>
        <v>0</v>
      </c>
      <c r="Y2600" s="40">
        <f t="shared" si="731"/>
        <v>365</v>
      </c>
      <c r="Z2600" s="38">
        <f t="shared" si="732"/>
        <v>46081</v>
      </c>
      <c r="AA2600" s="41">
        <f t="shared" si="733"/>
        <v>181</v>
      </c>
      <c r="AB2600" s="24" t="s">
        <v>113</v>
      </c>
      <c r="AC2600" s="41">
        <f t="shared" si="734"/>
        <v>10831.751</v>
      </c>
      <c r="AD2600" s="41">
        <v>1</v>
      </c>
      <c r="AE2600" s="72">
        <f>INDEX(SA!$C$2:$G$11,MATCH(Details!S2600,SA!$C$2:$C$11,0),MATCH(Details!V2600,SA!$C$2:$G$2,0))*Y2600/(F2600-E2600+1)</f>
        <v>9179.4500000000007</v>
      </c>
      <c r="AF2600" s="41">
        <f t="shared" si="735"/>
        <v>0</v>
      </c>
      <c r="AG2600" s="41">
        <f t="shared" si="736"/>
        <v>0</v>
      </c>
      <c r="AH2600" s="41">
        <f t="shared" si="737"/>
        <v>1652.3010000000002</v>
      </c>
      <c r="AI2600" s="60">
        <f t="shared" si="738"/>
        <v>367.17800000000005</v>
      </c>
      <c r="AJ2600" s="60">
        <f t="shared" si="739"/>
        <v>2065.3762500000003</v>
      </c>
      <c r="AK2600" s="60">
        <f t="shared" si="740"/>
        <v>4552.0012328767125</v>
      </c>
      <c r="AL2600" s="60">
        <f t="shared" si="741"/>
        <v>3345.7209061643835</v>
      </c>
      <c r="AM2600" s="41">
        <f t="shared" si="742"/>
        <v>3401.1748438356171</v>
      </c>
      <c r="AN2600" s="42">
        <f t="shared" si="743"/>
        <v>45715</v>
      </c>
      <c r="AO2600" s="43">
        <f t="shared" si="744"/>
        <v>9179.4500000000007</v>
      </c>
    </row>
    <row r="2601" spans="1:41" s="24" customFormat="1" ht="15.75" customHeight="1" x14ac:dyDescent="0.35">
      <c r="A2601" s="36" t="s">
        <v>27</v>
      </c>
      <c r="B2601" s="36">
        <v>202509</v>
      </c>
      <c r="C2601" s="24" t="s">
        <v>736</v>
      </c>
      <c r="D2601" s="24" t="s">
        <v>119</v>
      </c>
      <c r="E2601" s="62">
        <v>45901</v>
      </c>
      <c r="F2601" s="62">
        <v>46265</v>
      </c>
      <c r="G2601" s="37" t="s">
        <v>423</v>
      </c>
      <c r="H2601" s="36">
        <v>752043</v>
      </c>
      <c r="I2601" s="63">
        <v>36561</v>
      </c>
      <c r="J2601" s="24" t="s">
        <v>5506</v>
      </c>
      <c r="K2601" s="63">
        <f t="shared" si="727"/>
        <v>45901</v>
      </c>
      <c r="L2601" s="55">
        <f t="shared" si="728"/>
        <v>0.04</v>
      </c>
      <c r="M2601" s="76">
        <v>0.22500000000000001</v>
      </c>
      <c r="N2601" s="62">
        <v>45901</v>
      </c>
      <c r="O2601" s="62">
        <v>46265</v>
      </c>
      <c r="P2601" s="63"/>
      <c r="Q2601" s="63"/>
      <c r="R2601" s="78">
        <v>25</v>
      </c>
      <c r="S2601" s="63" t="str">
        <f>VLOOKUP(R2601,SA!$B$3:$C$11,2,1)</f>
        <v>0-25</v>
      </c>
      <c r="T2601" s="38" t="s">
        <v>97</v>
      </c>
      <c r="U2601" s="24" t="s">
        <v>56</v>
      </c>
      <c r="V2601" s="24">
        <v>300000</v>
      </c>
      <c r="W2601" s="39">
        <f t="shared" si="729"/>
        <v>300000</v>
      </c>
      <c r="X2601" s="29">
        <f t="shared" si="730"/>
        <v>1</v>
      </c>
      <c r="Y2601" s="40">
        <f t="shared" si="731"/>
        <v>365</v>
      </c>
      <c r="Z2601" s="38">
        <f t="shared" si="732"/>
        <v>46081</v>
      </c>
      <c r="AA2601" s="41">
        <f t="shared" si="733"/>
        <v>181</v>
      </c>
      <c r="AB2601" s="24" t="s">
        <v>113</v>
      </c>
      <c r="AC2601" s="41">
        <f t="shared" si="734"/>
        <v>3690.3792000000003</v>
      </c>
      <c r="AD2601" s="41">
        <v>1</v>
      </c>
      <c r="AE2601" s="72">
        <f>INDEX(SA!$C$2:$G$11,MATCH(Details!S2601,SA!$C$2:$C$11,0),MATCH(Details!V2601,SA!$C$2:$G$2,0))*Y2601/(F2601-E2601+1)</f>
        <v>3127.44</v>
      </c>
      <c r="AF2601" s="41">
        <f t="shared" si="735"/>
        <v>0</v>
      </c>
      <c r="AG2601" s="41">
        <f t="shared" si="736"/>
        <v>0</v>
      </c>
      <c r="AH2601" s="41">
        <f t="shared" si="737"/>
        <v>562.93920000000003</v>
      </c>
      <c r="AI2601" s="60">
        <f t="shared" si="738"/>
        <v>125.0976</v>
      </c>
      <c r="AJ2601" s="60">
        <f t="shared" si="739"/>
        <v>703.67399999999998</v>
      </c>
      <c r="AK2601" s="60">
        <f t="shared" si="740"/>
        <v>1550.8675068493151</v>
      </c>
      <c r="AL2601" s="60">
        <f t="shared" si="741"/>
        <v>1139.8876175342466</v>
      </c>
      <c r="AM2601" s="41">
        <f t="shared" si="742"/>
        <v>1158.7807824657534</v>
      </c>
      <c r="AN2601" s="42">
        <f t="shared" si="743"/>
        <v>45715</v>
      </c>
      <c r="AO2601" s="43">
        <f t="shared" si="744"/>
        <v>3127.44</v>
      </c>
    </row>
    <row r="2602" spans="1:41" s="24" customFormat="1" ht="15.75" customHeight="1" x14ac:dyDescent="0.35">
      <c r="A2602" s="36" t="s">
        <v>27</v>
      </c>
      <c r="B2602" s="36">
        <v>202509</v>
      </c>
      <c r="C2602" s="24" t="s">
        <v>736</v>
      </c>
      <c r="D2602" s="24" t="s">
        <v>119</v>
      </c>
      <c r="E2602" s="62">
        <v>45901</v>
      </c>
      <c r="F2602" s="62">
        <v>46265</v>
      </c>
      <c r="G2602" s="37" t="s">
        <v>2725</v>
      </c>
      <c r="H2602" s="36">
        <v>752043</v>
      </c>
      <c r="I2602" s="63">
        <v>22589</v>
      </c>
      <c r="J2602" s="24" t="s">
        <v>5507</v>
      </c>
      <c r="K2602" s="63">
        <f t="shared" si="727"/>
        <v>45901</v>
      </c>
      <c r="L2602" s="55">
        <f t="shared" si="728"/>
        <v>0.04</v>
      </c>
      <c r="M2602" s="76">
        <v>0.22500000000000001</v>
      </c>
      <c r="N2602" s="62">
        <v>45901</v>
      </c>
      <c r="O2602" s="62">
        <v>46265</v>
      </c>
      <c r="P2602" s="63"/>
      <c r="Q2602" s="63"/>
      <c r="R2602" s="78">
        <v>63</v>
      </c>
      <c r="S2602" s="63" t="str">
        <f>VLOOKUP(R2602,SA!$B$3:$C$11,2,1)</f>
        <v>56-65</v>
      </c>
      <c r="T2602" s="38" t="s">
        <v>97</v>
      </c>
      <c r="U2602" s="24" t="s">
        <v>5744</v>
      </c>
      <c r="V2602" s="24">
        <v>300000</v>
      </c>
      <c r="W2602" s="39">
        <f t="shared" si="729"/>
        <v>0</v>
      </c>
      <c r="X2602" s="29">
        <f t="shared" si="730"/>
        <v>0</v>
      </c>
      <c r="Y2602" s="40">
        <f t="shared" si="731"/>
        <v>365</v>
      </c>
      <c r="Z2602" s="38">
        <f t="shared" si="732"/>
        <v>46081</v>
      </c>
      <c r="AA2602" s="41">
        <f t="shared" si="733"/>
        <v>181</v>
      </c>
      <c r="AB2602" s="24" t="s">
        <v>113</v>
      </c>
      <c r="AC2602" s="41">
        <f t="shared" si="734"/>
        <v>10831.751</v>
      </c>
      <c r="AD2602" s="41">
        <v>1</v>
      </c>
      <c r="AE2602" s="72">
        <f>INDEX(SA!$C$2:$G$11,MATCH(Details!S2602,SA!$C$2:$C$11,0),MATCH(Details!V2602,SA!$C$2:$G$2,0))*Y2602/(F2602-E2602+1)</f>
        <v>9179.4500000000007</v>
      </c>
      <c r="AF2602" s="41">
        <f t="shared" si="735"/>
        <v>0</v>
      </c>
      <c r="AG2602" s="41">
        <f t="shared" si="736"/>
        <v>0</v>
      </c>
      <c r="AH2602" s="41">
        <f t="shared" si="737"/>
        <v>1652.3010000000002</v>
      </c>
      <c r="AI2602" s="60">
        <f t="shared" si="738"/>
        <v>367.17800000000005</v>
      </c>
      <c r="AJ2602" s="60">
        <f t="shared" si="739"/>
        <v>2065.3762500000003</v>
      </c>
      <c r="AK2602" s="60">
        <f t="shared" si="740"/>
        <v>4552.0012328767125</v>
      </c>
      <c r="AL2602" s="60">
        <f t="shared" si="741"/>
        <v>3345.7209061643835</v>
      </c>
      <c r="AM2602" s="41">
        <f t="shared" si="742"/>
        <v>3401.1748438356171</v>
      </c>
      <c r="AN2602" s="42">
        <f t="shared" si="743"/>
        <v>45715</v>
      </c>
      <c r="AO2602" s="43">
        <f t="shared" si="744"/>
        <v>9179.4500000000007</v>
      </c>
    </row>
    <row r="2603" spans="1:41" s="24" customFormat="1" ht="15.75" customHeight="1" x14ac:dyDescent="0.35">
      <c r="A2603" s="36" t="s">
        <v>27</v>
      </c>
      <c r="B2603" s="36">
        <v>202509</v>
      </c>
      <c r="C2603" s="24" t="s">
        <v>736</v>
      </c>
      <c r="D2603" s="24" t="s">
        <v>119</v>
      </c>
      <c r="E2603" s="62">
        <v>45901</v>
      </c>
      <c r="F2603" s="62">
        <v>46265</v>
      </c>
      <c r="G2603" s="37" t="s">
        <v>2726</v>
      </c>
      <c r="H2603" s="36">
        <v>752046</v>
      </c>
      <c r="I2603" s="63">
        <v>22995</v>
      </c>
      <c r="J2603" s="24" t="s">
        <v>5508</v>
      </c>
      <c r="K2603" s="63">
        <f t="shared" si="727"/>
        <v>45901</v>
      </c>
      <c r="L2603" s="55">
        <f t="shared" si="728"/>
        <v>0.04</v>
      </c>
      <c r="M2603" s="76">
        <v>0.22500000000000001</v>
      </c>
      <c r="N2603" s="62">
        <v>45901</v>
      </c>
      <c r="O2603" s="62">
        <v>46265</v>
      </c>
      <c r="P2603" s="63"/>
      <c r="Q2603" s="63"/>
      <c r="R2603" s="78">
        <v>62</v>
      </c>
      <c r="S2603" s="63" t="str">
        <f>VLOOKUP(R2603,SA!$B$3:$C$11,2,1)</f>
        <v>56-65</v>
      </c>
      <c r="T2603" s="38" t="s">
        <v>97</v>
      </c>
      <c r="U2603" s="24" t="s">
        <v>5744</v>
      </c>
      <c r="V2603" s="24">
        <v>400000</v>
      </c>
      <c r="W2603" s="39">
        <f t="shared" si="729"/>
        <v>0</v>
      </c>
      <c r="X2603" s="29">
        <f t="shared" si="730"/>
        <v>0</v>
      </c>
      <c r="Y2603" s="40">
        <f t="shared" si="731"/>
        <v>365</v>
      </c>
      <c r="Z2603" s="38">
        <f t="shared" si="732"/>
        <v>46081</v>
      </c>
      <c r="AA2603" s="41">
        <f t="shared" si="733"/>
        <v>181</v>
      </c>
      <c r="AB2603" s="24" t="s">
        <v>113</v>
      </c>
      <c r="AC2603" s="41">
        <f t="shared" si="734"/>
        <v>11909.7282</v>
      </c>
      <c r="AD2603" s="41">
        <v>1</v>
      </c>
      <c r="AE2603" s="72">
        <f>INDEX(SA!$C$2:$G$11,MATCH(Details!S2603,SA!$C$2:$C$11,0),MATCH(Details!V2603,SA!$C$2:$G$2,0))*Y2603/(F2603-E2603+1)</f>
        <v>10092.99</v>
      </c>
      <c r="AF2603" s="41">
        <f t="shared" si="735"/>
        <v>0</v>
      </c>
      <c r="AG2603" s="41">
        <f t="shared" si="736"/>
        <v>0</v>
      </c>
      <c r="AH2603" s="41">
        <f t="shared" si="737"/>
        <v>1816.7382</v>
      </c>
      <c r="AI2603" s="60">
        <f t="shared" si="738"/>
        <v>403.71960000000001</v>
      </c>
      <c r="AJ2603" s="60">
        <f t="shared" si="739"/>
        <v>2270.9227500000002</v>
      </c>
      <c r="AK2603" s="60">
        <f t="shared" si="740"/>
        <v>5005.0169589041097</v>
      </c>
      <c r="AL2603" s="60">
        <f t="shared" si="741"/>
        <v>3678.6874647945206</v>
      </c>
      <c r="AM2603" s="41">
        <f t="shared" si="742"/>
        <v>3739.6601852054787</v>
      </c>
      <c r="AN2603" s="42">
        <f t="shared" si="743"/>
        <v>45715</v>
      </c>
      <c r="AO2603" s="43">
        <f t="shared" si="744"/>
        <v>10092.99</v>
      </c>
    </row>
    <row r="2604" spans="1:41" s="24" customFormat="1" ht="15.75" customHeight="1" x14ac:dyDescent="0.35">
      <c r="A2604" s="36" t="s">
        <v>27</v>
      </c>
      <c r="B2604" s="36">
        <v>202509</v>
      </c>
      <c r="C2604" s="24" t="s">
        <v>736</v>
      </c>
      <c r="D2604" s="24" t="s">
        <v>119</v>
      </c>
      <c r="E2604" s="62">
        <v>45901</v>
      </c>
      <c r="F2604" s="62">
        <v>46265</v>
      </c>
      <c r="G2604" s="37" t="s">
        <v>572</v>
      </c>
      <c r="H2604" s="36">
        <v>752046</v>
      </c>
      <c r="I2604" s="63">
        <v>36944</v>
      </c>
      <c r="J2604" s="24" t="s">
        <v>5509</v>
      </c>
      <c r="K2604" s="63">
        <f t="shared" si="727"/>
        <v>45901</v>
      </c>
      <c r="L2604" s="55">
        <f t="shared" si="728"/>
        <v>0.04</v>
      </c>
      <c r="M2604" s="76">
        <v>0.22500000000000001</v>
      </c>
      <c r="N2604" s="62">
        <v>45901</v>
      </c>
      <c r="O2604" s="62">
        <v>46265</v>
      </c>
      <c r="P2604" s="63"/>
      <c r="Q2604" s="63"/>
      <c r="R2604" s="78">
        <v>24</v>
      </c>
      <c r="S2604" s="63" t="str">
        <f>VLOOKUP(R2604,SA!$B$3:$C$11,2,1)</f>
        <v>0-25</v>
      </c>
      <c r="T2604" s="38" t="s">
        <v>97</v>
      </c>
      <c r="U2604" s="24" t="s">
        <v>56</v>
      </c>
      <c r="V2604" s="24">
        <v>400000</v>
      </c>
      <c r="W2604" s="39">
        <f t="shared" si="729"/>
        <v>400000</v>
      </c>
      <c r="X2604" s="29">
        <f t="shared" si="730"/>
        <v>1</v>
      </c>
      <c r="Y2604" s="40">
        <f t="shared" si="731"/>
        <v>365</v>
      </c>
      <c r="Z2604" s="38">
        <f t="shared" si="732"/>
        <v>46081</v>
      </c>
      <c r="AA2604" s="41">
        <f t="shared" si="733"/>
        <v>181</v>
      </c>
      <c r="AB2604" s="24" t="s">
        <v>113</v>
      </c>
      <c r="AC2604" s="41">
        <f t="shared" si="734"/>
        <v>4043.8364000000001</v>
      </c>
      <c r="AD2604" s="41">
        <v>1</v>
      </c>
      <c r="AE2604" s="72">
        <f>INDEX(SA!$C$2:$G$11,MATCH(Details!S2604,SA!$C$2:$C$11,0),MATCH(Details!V2604,SA!$C$2:$G$2,0))*Y2604/(F2604-E2604+1)</f>
        <v>3426.98</v>
      </c>
      <c r="AF2604" s="41">
        <f t="shared" si="735"/>
        <v>0</v>
      </c>
      <c r="AG2604" s="41">
        <f t="shared" si="736"/>
        <v>0</v>
      </c>
      <c r="AH2604" s="41">
        <f t="shared" si="737"/>
        <v>616.85640000000001</v>
      </c>
      <c r="AI2604" s="60">
        <f t="shared" si="738"/>
        <v>137.07920000000001</v>
      </c>
      <c r="AJ2604" s="60">
        <f t="shared" si="739"/>
        <v>771.07050000000004</v>
      </c>
      <c r="AK2604" s="60">
        <f t="shared" si="740"/>
        <v>1699.4065205479453</v>
      </c>
      <c r="AL2604" s="60">
        <f t="shared" si="741"/>
        <v>1249.0637926027398</v>
      </c>
      <c r="AM2604" s="41">
        <f t="shared" si="742"/>
        <v>1269.7665073972601</v>
      </c>
      <c r="AN2604" s="42">
        <f t="shared" si="743"/>
        <v>45715</v>
      </c>
      <c r="AO2604" s="43">
        <f t="shared" si="744"/>
        <v>3426.98</v>
      </c>
    </row>
    <row r="2605" spans="1:41" s="24" customFormat="1" ht="15.75" customHeight="1" x14ac:dyDescent="0.35">
      <c r="A2605" s="36" t="s">
        <v>27</v>
      </c>
      <c r="B2605" s="36">
        <v>202509</v>
      </c>
      <c r="C2605" s="24" t="s">
        <v>736</v>
      </c>
      <c r="D2605" s="24" t="s">
        <v>119</v>
      </c>
      <c r="E2605" s="62">
        <v>45901</v>
      </c>
      <c r="F2605" s="62">
        <v>46265</v>
      </c>
      <c r="G2605" s="37" t="s">
        <v>2727</v>
      </c>
      <c r="H2605" s="36">
        <v>752046</v>
      </c>
      <c r="I2605" s="63">
        <v>26334</v>
      </c>
      <c r="J2605" s="24" t="s">
        <v>5510</v>
      </c>
      <c r="K2605" s="63">
        <f t="shared" si="727"/>
        <v>45901</v>
      </c>
      <c r="L2605" s="55">
        <f t="shared" si="728"/>
        <v>0.04</v>
      </c>
      <c r="M2605" s="76">
        <v>0.22500000000000001</v>
      </c>
      <c r="N2605" s="62">
        <v>45901</v>
      </c>
      <c r="O2605" s="62">
        <v>46265</v>
      </c>
      <c r="P2605" s="63"/>
      <c r="Q2605" s="63"/>
      <c r="R2605" s="78">
        <v>53</v>
      </c>
      <c r="S2605" s="63" t="str">
        <f>VLOOKUP(R2605,SA!$B$3:$C$11,2,1)</f>
        <v>46-55</v>
      </c>
      <c r="T2605" s="38" t="s">
        <v>98</v>
      </c>
      <c r="U2605" s="24" t="s">
        <v>5747</v>
      </c>
      <c r="V2605" s="24">
        <v>400000</v>
      </c>
      <c r="W2605" s="39">
        <f t="shared" si="729"/>
        <v>0</v>
      </c>
      <c r="X2605" s="29">
        <f t="shared" si="730"/>
        <v>0</v>
      </c>
      <c r="Y2605" s="40">
        <f t="shared" si="731"/>
        <v>365</v>
      </c>
      <c r="Z2605" s="38">
        <f t="shared" si="732"/>
        <v>46081</v>
      </c>
      <c r="AA2605" s="41">
        <f t="shared" si="733"/>
        <v>181</v>
      </c>
      <c r="AB2605" s="24" t="s">
        <v>113</v>
      </c>
      <c r="AC2605" s="41">
        <f t="shared" si="734"/>
        <v>8108.2165999999997</v>
      </c>
      <c r="AD2605" s="41">
        <v>1</v>
      </c>
      <c r="AE2605" s="72">
        <f>INDEX(SA!$C$2:$G$11,MATCH(Details!S2605,SA!$C$2:$C$11,0),MATCH(Details!V2605,SA!$C$2:$G$2,0))*Y2605/(F2605-E2605+1)</f>
        <v>6871.37</v>
      </c>
      <c r="AF2605" s="41">
        <f t="shared" si="735"/>
        <v>0</v>
      </c>
      <c r="AG2605" s="41">
        <f t="shared" si="736"/>
        <v>0</v>
      </c>
      <c r="AH2605" s="41">
        <f t="shared" si="737"/>
        <v>1236.8465999999999</v>
      </c>
      <c r="AI2605" s="60">
        <f t="shared" si="738"/>
        <v>274.85480000000001</v>
      </c>
      <c r="AJ2605" s="60">
        <f t="shared" si="739"/>
        <v>1546.05825</v>
      </c>
      <c r="AK2605" s="60">
        <f t="shared" si="740"/>
        <v>3407.446493150685</v>
      </c>
      <c r="AL2605" s="60">
        <f t="shared" si="741"/>
        <v>2504.4731724657536</v>
      </c>
      <c r="AM2605" s="41">
        <f t="shared" si="742"/>
        <v>2545.9837775342462</v>
      </c>
      <c r="AN2605" s="42">
        <f t="shared" si="743"/>
        <v>45715</v>
      </c>
      <c r="AO2605" s="43">
        <f t="shared" si="744"/>
        <v>6871.37</v>
      </c>
    </row>
    <row r="2606" spans="1:41" s="24" customFormat="1" ht="15.75" customHeight="1" x14ac:dyDescent="0.35">
      <c r="A2606" s="36" t="s">
        <v>27</v>
      </c>
      <c r="B2606" s="36">
        <v>202509</v>
      </c>
      <c r="C2606" s="24" t="s">
        <v>736</v>
      </c>
      <c r="D2606" s="24" t="s">
        <v>119</v>
      </c>
      <c r="E2606" s="62">
        <v>45901</v>
      </c>
      <c r="F2606" s="62">
        <v>46265</v>
      </c>
      <c r="G2606" s="37" t="s">
        <v>2728</v>
      </c>
      <c r="H2606" s="36">
        <v>752047</v>
      </c>
      <c r="I2606" s="63">
        <v>32742</v>
      </c>
      <c r="J2606" s="24" t="s">
        <v>5511</v>
      </c>
      <c r="K2606" s="63">
        <f t="shared" si="727"/>
        <v>45901</v>
      </c>
      <c r="L2606" s="55">
        <f t="shared" si="728"/>
        <v>0.04</v>
      </c>
      <c r="M2606" s="76">
        <v>0.22500000000000001</v>
      </c>
      <c r="N2606" s="62">
        <v>45901</v>
      </c>
      <c r="O2606" s="62">
        <v>46265</v>
      </c>
      <c r="P2606" s="63"/>
      <c r="Q2606" s="63"/>
      <c r="R2606" s="78">
        <v>36</v>
      </c>
      <c r="S2606" s="63" t="str">
        <f>VLOOKUP(R2606,SA!$B$3:$C$11,2,1)</f>
        <v>36-45</v>
      </c>
      <c r="T2606" s="38" t="s">
        <v>98</v>
      </c>
      <c r="U2606" s="24" t="s">
        <v>5743</v>
      </c>
      <c r="V2606" s="24">
        <v>500000</v>
      </c>
      <c r="W2606" s="39">
        <f t="shared" si="729"/>
        <v>0</v>
      </c>
      <c r="X2606" s="29">
        <f t="shared" si="730"/>
        <v>0</v>
      </c>
      <c r="Y2606" s="40">
        <f t="shared" si="731"/>
        <v>365</v>
      </c>
      <c r="Z2606" s="38">
        <f t="shared" si="732"/>
        <v>46081</v>
      </c>
      <c r="AA2606" s="41">
        <f t="shared" si="733"/>
        <v>181</v>
      </c>
      <c r="AB2606" s="24" t="s">
        <v>113</v>
      </c>
      <c r="AC2606" s="41">
        <f t="shared" si="734"/>
        <v>6046.1902</v>
      </c>
      <c r="AD2606" s="41">
        <v>1</v>
      </c>
      <c r="AE2606" s="72">
        <f>INDEX(SA!$C$2:$G$11,MATCH(Details!S2606,SA!$C$2:$C$11,0),MATCH(Details!V2606,SA!$C$2:$G$2,0))*Y2606/(F2606-E2606+1)</f>
        <v>5123.8900000000003</v>
      </c>
      <c r="AF2606" s="41">
        <f t="shared" si="735"/>
        <v>0</v>
      </c>
      <c r="AG2606" s="41">
        <f t="shared" si="736"/>
        <v>0</v>
      </c>
      <c r="AH2606" s="41">
        <f t="shared" si="737"/>
        <v>922.30020000000002</v>
      </c>
      <c r="AI2606" s="60">
        <f t="shared" si="738"/>
        <v>204.9556</v>
      </c>
      <c r="AJ2606" s="60">
        <f t="shared" si="739"/>
        <v>1152.8752500000001</v>
      </c>
      <c r="AK2606" s="60">
        <f t="shared" si="740"/>
        <v>2540.8879178082193</v>
      </c>
      <c r="AL2606" s="60">
        <f t="shared" si="741"/>
        <v>1867.5526195890411</v>
      </c>
      <c r="AM2606" s="41">
        <f t="shared" si="742"/>
        <v>1898.5065304109589</v>
      </c>
      <c r="AN2606" s="42">
        <f t="shared" si="743"/>
        <v>45715</v>
      </c>
      <c r="AO2606" s="43">
        <f t="shared" si="744"/>
        <v>5123.8900000000003</v>
      </c>
    </row>
    <row r="2607" spans="1:41" s="24" customFormat="1" ht="15.75" customHeight="1" x14ac:dyDescent="0.35">
      <c r="A2607" s="36" t="s">
        <v>27</v>
      </c>
      <c r="B2607" s="36">
        <v>202509</v>
      </c>
      <c r="C2607" s="24" t="s">
        <v>736</v>
      </c>
      <c r="D2607" s="24" t="s">
        <v>119</v>
      </c>
      <c r="E2607" s="62">
        <v>45901</v>
      </c>
      <c r="F2607" s="62">
        <v>46265</v>
      </c>
      <c r="G2607" s="37" t="s">
        <v>2729</v>
      </c>
      <c r="H2607" s="36">
        <v>752047</v>
      </c>
      <c r="I2607" s="63">
        <v>20090</v>
      </c>
      <c r="J2607" s="24" t="s">
        <v>5512</v>
      </c>
      <c r="K2607" s="63">
        <f t="shared" si="727"/>
        <v>45901</v>
      </c>
      <c r="L2607" s="55">
        <f t="shared" si="728"/>
        <v>0.04</v>
      </c>
      <c r="M2607" s="76">
        <v>0.22500000000000001</v>
      </c>
      <c r="N2607" s="62">
        <v>45901</v>
      </c>
      <c r="O2607" s="62">
        <v>46265</v>
      </c>
      <c r="P2607" s="63"/>
      <c r="Q2607" s="63"/>
      <c r="R2607" s="78">
        <v>70</v>
      </c>
      <c r="S2607" s="63" t="str">
        <f>VLOOKUP(R2607,SA!$B$3:$C$11,2,1)</f>
        <v>66-70</v>
      </c>
      <c r="T2607" s="38" t="s">
        <v>98</v>
      </c>
      <c r="U2607" s="24" t="s">
        <v>5747</v>
      </c>
      <c r="V2607" s="24">
        <v>500000</v>
      </c>
      <c r="W2607" s="39">
        <f t="shared" si="729"/>
        <v>0</v>
      </c>
      <c r="X2607" s="29">
        <f t="shared" si="730"/>
        <v>0</v>
      </c>
      <c r="Y2607" s="40">
        <f t="shared" si="731"/>
        <v>365</v>
      </c>
      <c r="Z2607" s="38">
        <f t="shared" si="732"/>
        <v>46081</v>
      </c>
      <c r="AA2607" s="41">
        <f t="shared" si="733"/>
        <v>181</v>
      </c>
      <c r="AB2607" s="24" t="s">
        <v>113</v>
      </c>
      <c r="AC2607" s="41">
        <f t="shared" si="734"/>
        <v>18713.136199999997</v>
      </c>
      <c r="AD2607" s="41">
        <v>1</v>
      </c>
      <c r="AE2607" s="72">
        <f>INDEX(SA!$C$2:$G$11,MATCH(Details!S2607,SA!$C$2:$C$11,0),MATCH(Details!V2607,SA!$C$2:$G$2,0))*Y2607/(F2607-E2607+1)</f>
        <v>15858.589999999998</v>
      </c>
      <c r="AF2607" s="41">
        <f t="shared" si="735"/>
        <v>0</v>
      </c>
      <c r="AG2607" s="41">
        <f t="shared" si="736"/>
        <v>0</v>
      </c>
      <c r="AH2607" s="41">
        <f t="shared" si="737"/>
        <v>2854.5461999999998</v>
      </c>
      <c r="AI2607" s="60">
        <f t="shared" si="738"/>
        <v>634.34359999999992</v>
      </c>
      <c r="AJ2607" s="60">
        <f t="shared" si="739"/>
        <v>3568.1827499999995</v>
      </c>
      <c r="AK2607" s="60">
        <f t="shared" si="740"/>
        <v>7864.1227123287663</v>
      </c>
      <c r="AL2607" s="60">
        <f t="shared" si="741"/>
        <v>5780.130193561643</v>
      </c>
      <c r="AM2607" s="41">
        <f t="shared" si="742"/>
        <v>5875.9334564383553</v>
      </c>
      <c r="AN2607" s="42">
        <f t="shared" si="743"/>
        <v>45715</v>
      </c>
      <c r="AO2607" s="43">
        <f t="shared" si="744"/>
        <v>15858.589999999998</v>
      </c>
    </row>
    <row r="2608" spans="1:41" s="24" customFormat="1" ht="15.75" customHeight="1" x14ac:dyDescent="0.35">
      <c r="A2608" s="36" t="s">
        <v>27</v>
      </c>
      <c r="B2608" s="36">
        <v>202509</v>
      </c>
      <c r="C2608" s="24" t="s">
        <v>736</v>
      </c>
      <c r="D2608" s="24" t="s">
        <v>119</v>
      </c>
      <c r="E2608" s="62">
        <v>45901</v>
      </c>
      <c r="F2608" s="62">
        <v>46265</v>
      </c>
      <c r="G2608" s="37" t="s">
        <v>2730</v>
      </c>
      <c r="H2608" s="36">
        <v>752047</v>
      </c>
      <c r="I2608" s="63">
        <v>42538</v>
      </c>
      <c r="J2608" s="24" t="s">
        <v>5513</v>
      </c>
      <c r="K2608" s="63">
        <f t="shared" si="727"/>
        <v>45901</v>
      </c>
      <c r="L2608" s="55">
        <f t="shared" si="728"/>
        <v>0.04</v>
      </c>
      <c r="M2608" s="76">
        <v>0.22500000000000001</v>
      </c>
      <c r="N2608" s="62">
        <v>45901</v>
      </c>
      <c r="O2608" s="62">
        <v>46265</v>
      </c>
      <c r="P2608" s="63"/>
      <c r="Q2608" s="63"/>
      <c r="R2608" s="78">
        <v>9</v>
      </c>
      <c r="S2608" s="63" t="str">
        <f>VLOOKUP(R2608,SA!$B$3:$C$11,2,1)</f>
        <v>0-25</v>
      </c>
      <c r="T2608" s="38" t="s">
        <v>98</v>
      </c>
      <c r="U2608" s="24" t="s">
        <v>5746</v>
      </c>
      <c r="V2608" s="24">
        <v>500000</v>
      </c>
      <c r="W2608" s="39">
        <f t="shared" si="729"/>
        <v>0</v>
      </c>
      <c r="X2608" s="29">
        <f t="shared" si="730"/>
        <v>0</v>
      </c>
      <c r="Y2608" s="40">
        <f t="shared" si="731"/>
        <v>365</v>
      </c>
      <c r="Z2608" s="38">
        <f t="shared" si="732"/>
        <v>46081</v>
      </c>
      <c r="AA2608" s="41">
        <f t="shared" si="733"/>
        <v>181</v>
      </c>
      <c r="AB2608" s="24" t="s">
        <v>113</v>
      </c>
      <c r="AC2608" s="41">
        <f t="shared" si="734"/>
        <v>4448.2106000000003</v>
      </c>
      <c r="AD2608" s="41">
        <v>1</v>
      </c>
      <c r="AE2608" s="72">
        <f>INDEX(SA!$C$2:$G$11,MATCH(Details!S2608,SA!$C$2:$C$11,0),MATCH(Details!V2608,SA!$C$2:$G$2,0))*Y2608/(F2608-E2608+1)</f>
        <v>3769.67</v>
      </c>
      <c r="AF2608" s="41">
        <f t="shared" si="735"/>
        <v>0</v>
      </c>
      <c r="AG2608" s="41">
        <f t="shared" si="736"/>
        <v>0</v>
      </c>
      <c r="AH2608" s="41">
        <f t="shared" si="737"/>
        <v>678.54060000000004</v>
      </c>
      <c r="AI2608" s="60">
        <f t="shared" si="738"/>
        <v>150.7868</v>
      </c>
      <c r="AJ2608" s="60">
        <f t="shared" si="739"/>
        <v>848.17574999999999</v>
      </c>
      <c r="AK2608" s="60">
        <f t="shared" si="740"/>
        <v>1869.3432054794521</v>
      </c>
      <c r="AL2608" s="60">
        <f t="shared" si="741"/>
        <v>1373.9672560273973</v>
      </c>
      <c r="AM2608" s="41">
        <f t="shared" si="742"/>
        <v>1396.7401939726028</v>
      </c>
      <c r="AN2608" s="42">
        <f t="shared" si="743"/>
        <v>45715</v>
      </c>
      <c r="AO2608" s="43">
        <f t="shared" si="744"/>
        <v>3769.67</v>
      </c>
    </row>
    <row r="2609" spans="1:41" s="24" customFormat="1" ht="15.75" customHeight="1" x14ac:dyDescent="0.35">
      <c r="A2609" s="36" t="s">
        <v>27</v>
      </c>
      <c r="B2609" s="36">
        <v>202509</v>
      </c>
      <c r="C2609" s="24" t="s">
        <v>736</v>
      </c>
      <c r="D2609" s="24" t="s">
        <v>119</v>
      </c>
      <c r="E2609" s="62">
        <v>45901</v>
      </c>
      <c r="F2609" s="62">
        <v>46265</v>
      </c>
      <c r="G2609" s="37" t="s">
        <v>563</v>
      </c>
      <c r="H2609" s="36">
        <v>752047</v>
      </c>
      <c r="I2609" s="63">
        <v>29808</v>
      </c>
      <c r="J2609" s="24" t="s">
        <v>5514</v>
      </c>
      <c r="K2609" s="63">
        <f t="shared" si="727"/>
        <v>45901</v>
      </c>
      <c r="L2609" s="55">
        <f t="shared" si="728"/>
        <v>0.04</v>
      </c>
      <c r="M2609" s="76">
        <v>0.22500000000000001</v>
      </c>
      <c r="N2609" s="62">
        <v>45901</v>
      </c>
      <c r="O2609" s="62">
        <v>46265</v>
      </c>
      <c r="P2609" s="63"/>
      <c r="Q2609" s="63"/>
      <c r="R2609" s="78">
        <v>44</v>
      </c>
      <c r="S2609" s="63" t="str">
        <f>VLOOKUP(R2609,SA!$B$3:$C$11,2,1)</f>
        <v>36-45</v>
      </c>
      <c r="T2609" s="38" t="s">
        <v>97</v>
      </c>
      <c r="U2609" s="24" t="s">
        <v>56</v>
      </c>
      <c r="V2609" s="24">
        <v>500000</v>
      </c>
      <c r="W2609" s="39">
        <f t="shared" si="729"/>
        <v>500000</v>
      </c>
      <c r="X2609" s="29">
        <f t="shared" si="730"/>
        <v>1</v>
      </c>
      <c r="Y2609" s="40">
        <f t="shared" si="731"/>
        <v>365</v>
      </c>
      <c r="Z2609" s="38">
        <f t="shared" si="732"/>
        <v>46081</v>
      </c>
      <c r="AA2609" s="41">
        <f t="shared" si="733"/>
        <v>181</v>
      </c>
      <c r="AB2609" s="24" t="s">
        <v>113</v>
      </c>
      <c r="AC2609" s="41">
        <f t="shared" si="734"/>
        <v>6046.1902</v>
      </c>
      <c r="AD2609" s="41">
        <v>1</v>
      </c>
      <c r="AE2609" s="72">
        <f>INDEX(SA!$C$2:$G$11,MATCH(Details!S2609,SA!$C$2:$C$11,0),MATCH(Details!V2609,SA!$C$2:$G$2,0))*Y2609/(F2609-E2609+1)</f>
        <v>5123.8900000000003</v>
      </c>
      <c r="AF2609" s="41">
        <f t="shared" si="735"/>
        <v>0</v>
      </c>
      <c r="AG2609" s="41">
        <f t="shared" si="736"/>
        <v>0</v>
      </c>
      <c r="AH2609" s="41">
        <f t="shared" si="737"/>
        <v>922.30020000000002</v>
      </c>
      <c r="AI2609" s="60">
        <f t="shared" si="738"/>
        <v>204.9556</v>
      </c>
      <c r="AJ2609" s="60">
        <f t="shared" si="739"/>
        <v>1152.8752500000001</v>
      </c>
      <c r="AK2609" s="60">
        <f t="shared" si="740"/>
        <v>2540.8879178082193</v>
      </c>
      <c r="AL2609" s="60">
        <f t="shared" si="741"/>
        <v>1867.5526195890411</v>
      </c>
      <c r="AM2609" s="41">
        <f t="shared" si="742"/>
        <v>1898.5065304109589</v>
      </c>
      <c r="AN2609" s="42">
        <f t="shared" si="743"/>
        <v>45715</v>
      </c>
      <c r="AO2609" s="43">
        <f t="shared" si="744"/>
        <v>5123.8900000000003</v>
      </c>
    </row>
    <row r="2610" spans="1:41" s="24" customFormat="1" ht="15.75" customHeight="1" x14ac:dyDescent="0.35">
      <c r="A2610" s="36" t="s">
        <v>27</v>
      </c>
      <c r="B2610" s="36">
        <v>202509</v>
      </c>
      <c r="C2610" s="24" t="s">
        <v>736</v>
      </c>
      <c r="D2610" s="24" t="s">
        <v>119</v>
      </c>
      <c r="E2610" s="62">
        <v>45901</v>
      </c>
      <c r="F2610" s="62">
        <v>46265</v>
      </c>
      <c r="G2610" s="37" t="s">
        <v>2731</v>
      </c>
      <c r="H2610" s="36">
        <v>752049</v>
      </c>
      <c r="I2610" s="63">
        <v>36809</v>
      </c>
      <c r="J2610" s="24" t="s">
        <v>5515</v>
      </c>
      <c r="K2610" s="63">
        <f t="shared" si="727"/>
        <v>45901</v>
      </c>
      <c r="L2610" s="55">
        <f t="shared" si="728"/>
        <v>0.04</v>
      </c>
      <c r="M2610" s="76">
        <v>0.22500000000000001</v>
      </c>
      <c r="N2610" s="62">
        <v>45901</v>
      </c>
      <c r="O2610" s="62">
        <v>46265</v>
      </c>
      <c r="P2610" s="63"/>
      <c r="Q2610" s="63"/>
      <c r="R2610" s="78">
        <v>24</v>
      </c>
      <c r="S2610" s="63" t="str">
        <f>VLOOKUP(R2610,SA!$B$3:$C$11,2,1)</f>
        <v>0-25</v>
      </c>
      <c r="T2610" s="38" t="s">
        <v>97</v>
      </c>
      <c r="U2610" s="24" t="s">
        <v>56</v>
      </c>
      <c r="V2610" s="24">
        <v>300000</v>
      </c>
      <c r="W2610" s="39">
        <f t="shared" si="729"/>
        <v>300000</v>
      </c>
      <c r="X2610" s="29">
        <f t="shared" si="730"/>
        <v>1</v>
      </c>
      <c r="Y2610" s="40">
        <f t="shared" si="731"/>
        <v>365</v>
      </c>
      <c r="Z2610" s="38">
        <f t="shared" si="732"/>
        <v>46081</v>
      </c>
      <c r="AA2610" s="41">
        <f t="shared" si="733"/>
        <v>181</v>
      </c>
      <c r="AB2610" s="24" t="s">
        <v>113</v>
      </c>
      <c r="AC2610" s="41">
        <f t="shared" si="734"/>
        <v>3690.3792000000003</v>
      </c>
      <c r="AD2610" s="41">
        <v>1</v>
      </c>
      <c r="AE2610" s="72">
        <f>INDEX(SA!$C$2:$G$11,MATCH(Details!S2610,SA!$C$2:$C$11,0),MATCH(Details!V2610,SA!$C$2:$G$2,0))*Y2610/(F2610-E2610+1)</f>
        <v>3127.44</v>
      </c>
      <c r="AF2610" s="41">
        <f t="shared" si="735"/>
        <v>0</v>
      </c>
      <c r="AG2610" s="41">
        <f t="shared" si="736"/>
        <v>0</v>
      </c>
      <c r="AH2610" s="41">
        <f t="shared" si="737"/>
        <v>562.93920000000003</v>
      </c>
      <c r="AI2610" s="60">
        <f t="shared" si="738"/>
        <v>125.0976</v>
      </c>
      <c r="AJ2610" s="60">
        <f t="shared" si="739"/>
        <v>703.67399999999998</v>
      </c>
      <c r="AK2610" s="60">
        <f t="shared" si="740"/>
        <v>1550.8675068493151</v>
      </c>
      <c r="AL2610" s="60">
        <f t="shared" si="741"/>
        <v>1139.8876175342466</v>
      </c>
      <c r="AM2610" s="41">
        <f t="shared" si="742"/>
        <v>1158.7807824657534</v>
      </c>
      <c r="AN2610" s="42">
        <f t="shared" si="743"/>
        <v>45715</v>
      </c>
      <c r="AO2610" s="43">
        <f t="shared" si="744"/>
        <v>3127.44</v>
      </c>
    </row>
    <row r="2611" spans="1:41" s="24" customFormat="1" ht="15.75" customHeight="1" x14ac:dyDescent="0.35">
      <c r="A2611" s="36" t="s">
        <v>27</v>
      </c>
      <c r="B2611" s="36">
        <v>202509</v>
      </c>
      <c r="C2611" s="24" t="s">
        <v>736</v>
      </c>
      <c r="D2611" s="24" t="s">
        <v>119</v>
      </c>
      <c r="E2611" s="62">
        <v>45901</v>
      </c>
      <c r="F2611" s="62">
        <v>46265</v>
      </c>
      <c r="G2611" s="37" t="s">
        <v>2732</v>
      </c>
      <c r="H2611" s="36">
        <v>752049</v>
      </c>
      <c r="I2611" s="63">
        <v>25319</v>
      </c>
      <c r="J2611" s="24" t="s">
        <v>5516</v>
      </c>
      <c r="K2611" s="63">
        <f t="shared" si="727"/>
        <v>45901</v>
      </c>
      <c r="L2611" s="55">
        <f t="shared" si="728"/>
        <v>0.04</v>
      </c>
      <c r="M2611" s="76">
        <v>0.22500000000000001</v>
      </c>
      <c r="N2611" s="62">
        <v>45901</v>
      </c>
      <c r="O2611" s="62">
        <v>46265</v>
      </c>
      <c r="P2611" s="63"/>
      <c r="Q2611" s="63"/>
      <c r="R2611" s="78">
        <v>56</v>
      </c>
      <c r="S2611" s="63" t="str">
        <f>VLOOKUP(R2611,SA!$B$3:$C$11,2,1)</f>
        <v>56-65</v>
      </c>
      <c r="T2611" s="38" t="s">
        <v>97</v>
      </c>
      <c r="U2611" s="24" t="s">
        <v>5744</v>
      </c>
      <c r="V2611" s="24">
        <v>300000</v>
      </c>
      <c r="W2611" s="39">
        <f t="shared" si="729"/>
        <v>0</v>
      </c>
      <c r="X2611" s="29">
        <f t="shared" si="730"/>
        <v>0</v>
      </c>
      <c r="Y2611" s="40">
        <f t="shared" si="731"/>
        <v>365</v>
      </c>
      <c r="Z2611" s="38">
        <f t="shared" si="732"/>
        <v>46081</v>
      </c>
      <c r="AA2611" s="41">
        <f t="shared" si="733"/>
        <v>181</v>
      </c>
      <c r="AB2611" s="24" t="s">
        <v>113</v>
      </c>
      <c r="AC2611" s="41">
        <f t="shared" si="734"/>
        <v>10831.751</v>
      </c>
      <c r="AD2611" s="41">
        <v>1</v>
      </c>
      <c r="AE2611" s="72">
        <f>INDEX(SA!$C$2:$G$11,MATCH(Details!S2611,SA!$C$2:$C$11,0),MATCH(Details!V2611,SA!$C$2:$G$2,0))*Y2611/(F2611-E2611+1)</f>
        <v>9179.4500000000007</v>
      </c>
      <c r="AF2611" s="41">
        <f t="shared" si="735"/>
        <v>0</v>
      </c>
      <c r="AG2611" s="41">
        <f t="shared" si="736"/>
        <v>0</v>
      </c>
      <c r="AH2611" s="41">
        <f t="shared" si="737"/>
        <v>1652.3010000000002</v>
      </c>
      <c r="AI2611" s="60">
        <f t="shared" si="738"/>
        <v>367.17800000000005</v>
      </c>
      <c r="AJ2611" s="60">
        <f t="shared" si="739"/>
        <v>2065.3762500000003</v>
      </c>
      <c r="AK2611" s="60">
        <f t="shared" si="740"/>
        <v>4552.0012328767125</v>
      </c>
      <c r="AL2611" s="60">
        <f t="shared" si="741"/>
        <v>3345.7209061643835</v>
      </c>
      <c r="AM2611" s="41">
        <f t="shared" si="742"/>
        <v>3401.1748438356171</v>
      </c>
      <c r="AN2611" s="42">
        <f t="shared" si="743"/>
        <v>45715</v>
      </c>
      <c r="AO2611" s="43">
        <f t="shared" si="744"/>
        <v>9179.4500000000007</v>
      </c>
    </row>
    <row r="2612" spans="1:41" s="24" customFormat="1" ht="15.75" customHeight="1" x14ac:dyDescent="0.35">
      <c r="A2612" s="36" t="s">
        <v>27</v>
      </c>
      <c r="B2612" s="36">
        <v>202509</v>
      </c>
      <c r="C2612" s="24" t="s">
        <v>736</v>
      </c>
      <c r="D2612" s="24" t="s">
        <v>119</v>
      </c>
      <c r="E2612" s="62">
        <v>45901</v>
      </c>
      <c r="F2612" s="62">
        <v>46265</v>
      </c>
      <c r="G2612" s="37" t="s">
        <v>2733</v>
      </c>
      <c r="H2612" s="36">
        <v>752049</v>
      </c>
      <c r="I2612" s="63">
        <v>26649</v>
      </c>
      <c r="J2612" s="24" t="s">
        <v>5517</v>
      </c>
      <c r="K2612" s="63">
        <f t="shared" si="727"/>
        <v>45901</v>
      </c>
      <c r="L2612" s="55">
        <f t="shared" si="728"/>
        <v>0.04</v>
      </c>
      <c r="M2612" s="76">
        <v>0.22500000000000001</v>
      </c>
      <c r="N2612" s="62">
        <v>45901</v>
      </c>
      <c r="O2612" s="62">
        <v>46265</v>
      </c>
      <c r="P2612" s="63"/>
      <c r="Q2612" s="63"/>
      <c r="R2612" s="78">
        <v>52</v>
      </c>
      <c r="S2612" s="63" t="str">
        <f>VLOOKUP(R2612,SA!$B$3:$C$11,2,1)</f>
        <v>46-55</v>
      </c>
      <c r="T2612" s="38" t="s">
        <v>98</v>
      </c>
      <c r="U2612" s="24" t="s">
        <v>5747</v>
      </c>
      <c r="V2612" s="24">
        <v>300000</v>
      </c>
      <c r="W2612" s="39">
        <f t="shared" si="729"/>
        <v>0</v>
      </c>
      <c r="X2612" s="29">
        <f t="shared" si="730"/>
        <v>0</v>
      </c>
      <c r="Y2612" s="40">
        <f t="shared" si="731"/>
        <v>365</v>
      </c>
      <c r="Z2612" s="38">
        <f t="shared" si="732"/>
        <v>46081</v>
      </c>
      <c r="AA2612" s="41">
        <f t="shared" si="733"/>
        <v>181</v>
      </c>
      <c r="AB2612" s="24" t="s">
        <v>113</v>
      </c>
      <c r="AC2612" s="41">
        <f t="shared" si="734"/>
        <v>7373.4659999999994</v>
      </c>
      <c r="AD2612" s="41">
        <v>1</v>
      </c>
      <c r="AE2612" s="72">
        <f>INDEX(SA!$C$2:$G$11,MATCH(Details!S2612,SA!$C$2:$C$11,0),MATCH(Details!V2612,SA!$C$2:$G$2,0))*Y2612/(F2612-E2612+1)</f>
        <v>6248.7</v>
      </c>
      <c r="AF2612" s="41">
        <f t="shared" si="735"/>
        <v>0</v>
      </c>
      <c r="AG2612" s="41">
        <f t="shared" si="736"/>
        <v>0</v>
      </c>
      <c r="AH2612" s="41">
        <f t="shared" si="737"/>
        <v>1124.7659999999998</v>
      </c>
      <c r="AI2612" s="60">
        <f t="shared" si="738"/>
        <v>249.94800000000001</v>
      </c>
      <c r="AJ2612" s="60">
        <f t="shared" si="739"/>
        <v>1405.9575</v>
      </c>
      <c r="AK2612" s="60">
        <f t="shared" si="740"/>
        <v>3098.6704109589041</v>
      </c>
      <c r="AL2612" s="60">
        <f t="shared" si="741"/>
        <v>2277.5227520547946</v>
      </c>
      <c r="AM2612" s="41">
        <f t="shared" si="742"/>
        <v>2315.2717479452049</v>
      </c>
      <c r="AN2612" s="42">
        <f t="shared" si="743"/>
        <v>45715</v>
      </c>
      <c r="AO2612" s="43">
        <f t="shared" si="744"/>
        <v>6248.7</v>
      </c>
    </row>
    <row r="2613" spans="1:41" s="24" customFormat="1" ht="15.75" customHeight="1" x14ac:dyDescent="0.35">
      <c r="A2613" s="36" t="s">
        <v>27</v>
      </c>
      <c r="B2613" s="36">
        <v>202509</v>
      </c>
      <c r="C2613" s="24" t="s">
        <v>736</v>
      </c>
      <c r="D2613" s="24" t="s">
        <v>119</v>
      </c>
      <c r="E2613" s="62">
        <v>45901</v>
      </c>
      <c r="F2613" s="62">
        <v>46265</v>
      </c>
      <c r="G2613" s="37" t="s">
        <v>2734</v>
      </c>
      <c r="H2613" s="36">
        <v>752050</v>
      </c>
      <c r="I2613" s="63">
        <v>28491</v>
      </c>
      <c r="J2613" s="24" t="s">
        <v>5518</v>
      </c>
      <c r="K2613" s="63">
        <f t="shared" si="727"/>
        <v>45901</v>
      </c>
      <c r="L2613" s="55">
        <f t="shared" si="728"/>
        <v>0.04</v>
      </c>
      <c r="M2613" s="76">
        <v>0.22500000000000001</v>
      </c>
      <c r="N2613" s="62">
        <v>45901</v>
      </c>
      <c r="O2613" s="62">
        <v>46265</v>
      </c>
      <c r="P2613" s="63"/>
      <c r="Q2613" s="63"/>
      <c r="R2613" s="78">
        <v>47</v>
      </c>
      <c r="S2613" s="63" t="str">
        <f>VLOOKUP(R2613,SA!$B$3:$C$11,2,1)</f>
        <v>46-55</v>
      </c>
      <c r="T2613" s="38" t="s">
        <v>98</v>
      </c>
      <c r="U2613" s="24" t="s">
        <v>5747</v>
      </c>
      <c r="V2613" s="24">
        <v>300000</v>
      </c>
      <c r="W2613" s="39">
        <f t="shared" si="729"/>
        <v>0</v>
      </c>
      <c r="X2613" s="29">
        <f t="shared" si="730"/>
        <v>0</v>
      </c>
      <c r="Y2613" s="40">
        <f t="shared" si="731"/>
        <v>365</v>
      </c>
      <c r="Z2613" s="38">
        <f t="shared" si="732"/>
        <v>46081</v>
      </c>
      <c r="AA2613" s="41">
        <f t="shared" si="733"/>
        <v>181</v>
      </c>
      <c r="AB2613" s="24" t="s">
        <v>113</v>
      </c>
      <c r="AC2613" s="41">
        <f t="shared" si="734"/>
        <v>7373.4659999999994</v>
      </c>
      <c r="AD2613" s="41">
        <v>1</v>
      </c>
      <c r="AE2613" s="72">
        <f>INDEX(SA!$C$2:$G$11,MATCH(Details!S2613,SA!$C$2:$C$11,0),MATCH(Details!V2613,SA!$C$2:$G$2,0))*Y2613/(F2613-E2613+1)</f>
        <v>6248.7</v>
      </c>
      <c r="AF2613" s="41">
        <f t="shared" si="735"/>
        <v>0</v>
      </c>
      <c r="AG2613" s="41">
        <f t="shared" si="736"/>
        <v>0</v>
      </c>
      <c r="AH2613" s="41">
        <f t="shared" si="737"/>
        <v>1124.7659999999998</v>
      </c>
      <c r="AI2613" s="60">
        <f t="shared" si="738"/>
        <v>249.94800000000001</v>
      </c>
      <c r="AJ2613" s="60">
        <f t="shared" si="739"/>
        <v>1405.9575</v>
      </c>
      <c r="AK2613" s="60">
        <f t="shared" si="740"/>
        <v>3098.6704109589041</v>
      </c>
      <c r="AL2613" s="60">
        <f t="shared" si="741"/>
        <v>2277.5227520547946</v>
      </c>
      <c r="AM2613" s="41">
        <f t="shared" si="742"/>
        <v>2315.2717479452049</v>
      </c>
      <c r="AN2613" s="42">
        <f t="shared" si="743"/>
        <v>45715</v>
      </c>
      <c r="AO2613" s="43">
        <f t="shared" si="744"/>
        <v>6248.7</v>
      </c>
    </row>
    <row r="2614" spans="1:41" s="24" customFormat="1" ht="15.75" customHeight="1" x14ac:dyDescent="0.35">
      <c r="A2614" s="36" t="s">
        <v>27</v>
      </c>
      <c r="B2614" s="36">
        <v>202509</v>
      </c>
      <c r="C2614" s="24" t="s">
        <v>736</v>
      </c>
      <c r="D2614" s="24" t="s">
        <v>119</v>
      </c>
      <c r="E2614" s="62">
        <v>45901</v>
      </c>
      <c r="F2614" s="62">
        <v>46265</v>
      </c>
      <c r="G2614" s="37" t="s">
        <v>2735</v>
      </c>
      <c r="H2614" s="36">
        <v>752050</v>
      </c>
      <c r="I2614" s="63">
        <v>25569</v>
      </c>
      <c r="J2614" s="24" t="s">
        <v>5519</v>
      </c>
      <c r="K2614" s="63">
        <f t="shared" si="727"/>
        <v>45901</v>
      </c>
      <c r="L2614" s="55">
        <f t="shared" si="728"/>
        <v>0.04</v>
      </c>
      <c r="M2614" s="76">
        <v>0.22500000000000001</v>
      </c>
      <c r="N2614" s="62">
        <v>45901</v>
      </c>
      <c r="O2614" s="62">
        <v>46265</v>
      </c>
      <c r="P2614" s="63"/>
      <c r="Q2614" s="63"/>
      <c r="R2614" s="78">
        <v>55</v>
      </c>
      <c r="S2614" s="63" t="str">
        <f>VLOOKUP(R2614,SA!$B$3:$C$11,2,1)</f>
        <v>46-55</v>
      </c>
      <c r="T2614" s="38" t="s">
        <v>97</v>
      </c>
      <c r="U2614" s="24" t="s">
        <v>5744</v>
      </c>
      <c r="V2614" s="24">
        <v>300000</v>
      </c>
      <c r="W2614" s="39">
        <f t="shared" si="729"/>
        <v>0</v>
      </c>
      <c r="X2614" s="29">
        <f t="shared" si="730"/>
        <v>0</v>
      </c>
      <c r="Y2614" s="40">
        <f t="shared" si="731"/>
        <v>365</v>
      </c>
      <c r="Z2614" s="38">
        <f t="shared" si="732"/>
        <v>46081</v>
      </c>
      <c r="AA2614" s="41">
        <f t="shared" si="733"/>
        <v>181</v>
      </c>
      <c r="AB2614" s="24" t="s">
        <v>113</v>
      </c>
      <c r="AC2614" s="41">
        <f t="shared" si="734"/>
        <v>7373.4659999999994</v>
      </c>
      <c r="AD2614" s="41">
        <v>1</v>
      </c>
      <c r="AE2614" s="72">
        <f>INDEX(SA!$C$2:$G$11,MATCH(Details!S2614,SA!$C$2:$C$11,0),MATCH(Details!V2614,SA!$C$2:$G$2,0))*Y2614/(F2614-E2614+1)</f>
        <v>6248.7</v>
      </c>
      <c r="AF2614" s="41">
        <f t="shared" si="735"/>
        <v>0</v>
      </c>
      <c r="AG2614" s="41">
        <f t="shared" si="736"/>
        <v>0</v>
      </c>
      <c r="AH2614" s="41">
        <f t="shared" si="737"/>
        <v>1124.7659999999998</v>
      </c>
      <c r="AI2614" s="60">
        <f t="shared" si="738"/>
        <v>249.94800000000001</v>
      </c>
      <c r="AJ2614" s="60">
        <f t="shared" si="739"/>
        <v>1405.9575</v>
      </c>
      <c r="AK2614" s="60">
        <f t="shared" si="740"/>
        <v>3098.6704109589041</v>
      </c>
      <c r="AL2614" s="60">
        <f t="shared" si="741"/>
        <v>2277.5227520547946</v>
      </c>
      <c r="AM2614" s="41">
        <f t="shared" si="742"/>
        <v>2315.2717479452049</v>
      </c>
      <c r="AN2614" s="42">
        <f t="shared" si="743"/>
        <v>45715</v>
      </c>
      <c r="AO2614" s="43">
        <f t="shared" si="744"/>
        <v>6248.7</v>
      </c>
    </row>
    <row r="2615" spans="1:41" s="24" customFormat="1" ht="15.75" customHeight="1" x14ac:dyDescent="0.35">
      <c r="A2615" s="36" t="s">
        <v>27</v>
      </c>
      <c r="B2615" s="36">
        <v>202509</v>
      </c>
      <c r="C2615" s="24" t="s">
        <v>736</v>
      </c>
      <c r="D2615" s="24" t="s">
        <v>119</v>
      </c>
      <c r="E2615" s="62">
        <v>45901</v>
      </c>
      <c r="F2615" s="62">
        <v>46265</v>
      </c>
      <c r="G2615" s="37" t="s">
        <v>2736</v>
      </c>
      <c r="H2615" s="36">
        <v>752050</v>
      </c>
      <c r="I2615" s="63">
        <v>43547</v>
      </c>
      <c r="J2615" s="24" t="s">
        <v>5520</v>
      </c>
      <c r="K2615" s="63">
        <f t="shared" si="727"/>
        <v>45901</v>
      </c>
      <c r="L2615" s="55">
        <f t="shared" si="728"/>
        <v>0.04</v>
      </c>
      <c r="M2615" s="76">
        <v>0.22500000000000001</v>
      </c>
      <c r="N2615" s="62">
        <v>45901</v>
      </c>
      <c r="O2615" s="62">
        <v>46265</v>
      </c>
      <c r="P2615" s="63"/>
      <c r="Q2615" s="63"/>
      <c r="R2615" s="78">
        <v>6</v>
      </c>
      <c r="S2615" s="63" t="str">
        <f>VLOOKUP(R2615,SA!$B$3:$C$11,2,1)</f>
        <v>0-25</v>
      </c>
      <c r="T2615" s="38" t="s">
        <v>97</v>
      </c>
      <c r="U2615" s="24" t="s">
        <v>5745</v>
      </c>
      <c r="V2615" s="24">
        <v>300000</v>
      </c>
      <c r="W2615" s="39">
        <f t="shared" si="729"/>
        <v>0</v>
      </c>
      <c r="X2615" s="29">
        <f t="shared" si="730"/>
        <v>0</v>
      </c>
      <c r="Y2615" s="40">
        <f t="shared" si="731"/>
        <v>365</v>
      </c>
      <c r="Z2615" s="38">
        <f t="shared" si="732"/>
        <v>46081</v>
      </c>
      <c r="AA2615" s="41">
        <f t="shared" si="733"/>
        <v>181</v>
      </c>
      <c r="AB2615" s="24" t="s">
        <v>113</v>
      </c>
      <c r="AC2615" s="41">
        <f t="shared" si="734"/>
        <v>3690.3792000000003</v>
      </c>
      <c r="AD2615" s="41">
        <v>1</v>
      </c>
      <c r="AE2615" s="72">
        <f>INDEX(SA!$C$2:$G$11,MATCH(Details!S2615,SA!$C$2:$C$11,0),MATCH(Details!V2615,SA!$C$2:$G$2,0))*Y2615/(F2615-E2615+1)</f>
        <v>3127.44</v>
      </c>
      <c r="AF2615" s="41">
        <f t="shared" si="735"/>
        <v>0</v>
      </c>
      <c r="AG2615" s="41">
        <f t="shared" si="736"/>
        <v>0</v>
      </c>
      <c r="AH2615" s="41">
        <f t="shared" si="737"/>
        <v>562.93920000000003</v>
      </c>
      <c r="AI2615" s="60">
        <f t="shared" si="738"/>
        <v>125.0976</v>
      </c>
      <c r="AJ2615" s="60">
        <f t="shared" si="739"/>
        <v>703.67399999999998</v>
      </c>
      <c r="AK2615" s="60">
        <f t="shared" si="740"/>
        <v>1550.8675068493151</v>
      </c>
      <c r="AL2615" s="60">
        <f t="shared" si="741"/>
        <v>1139.8876175342466</v>
      </c>
      <c r="AM2615" s="41">
        <f t="shared" si="742"/>
        <v>1158.7807824657534</v>
      </c>
      <c r="AN2615" s="42">
        <f t="shared" si="743"/>
        <v>45715</v>
      </c>
      <c r="AO2615" s="43">
        <f t="shared" si="744"/>
        <v>3127.44</v>
      </c>
    </row>
    <row r="2616" spans="1:41" s="24" customFormat="1" ht="15.75" customHeight="1" x14ac:dyDescent="0.35">
      <c r="A2616" s="36" t="s">
        <v>27</v>
      </c>
      <c r="B2616" s="36">
        <v>202509</v>
      </c>
      <c r="C2616" s="24" t="s">
        <v>736</v>
      </c>
      <c r="D2616" s="24" t="s">
        <v>119</v>
      </c>
      <c r="E2616" s="62">
        <v>45901</v>
      </c>
      <c r="F2616" s="62">
        <v>46265</v>
      </c>
      <c r="G2616" s="37" t="s">
        <v>569</v>
      </c>
      <c r="H2616" s="36">
        <v>752050</v>
      </c>
      <c r="I2616" s="63">
        <v>35874</v>
      </c>
      <c r="J2616" s="24" t="s">
        <v>5521</v>
      </c>
      <c r="K2616" s="63">
        <f t="shared" si="727"/>
        <v>45901</v>
      </c>
      <c r="L2616" s="55">
        <f t="shared" si="728"/>
        <v>0.04</v>
      </c>
      <c r="M2616" s="76">
        <v>0.22500000000000001</v>
      </c>
      <c r="N2616" s="62">
        <v>45901</v>
      </c>
      <c r="O2616" s="62">
        <v>46265</v>
      </c>
      <c r="P2616" s="63"/>
      <c r="Q2616" s="63"/>
      <c r="R2616" s="78">
        <v>27</v>
      </c>
      <c r="S2616" s="63" t="str">
        <f>VLOOKUP(R2616,SA!$B$3:$C$11,2,1)</f>
        <v>26-35</v>
      </c>
      <c r="T2616" s="38" t="s">
        <v>97</v>
      </c>
      <c r="U2616" s="24" t="s">
        <v>56</v>
      </c>
      <c r="V2616" s="24">
        <v>300000</v>
      </c>
      <c r="W2616" s="39">
        <f t="shared" si="729"/>
        <v>300000</v>
      </c>
      <c r="X2616" s="29">
        <f t="shared" si="730"/>
        <v>1</v>
      </c>
      <c r="Y2616" s="40">
        <f t="shared" si="731"/>
        <v>365</v>
      </c>
      <c r="Z2616" s="38">
        <f t="shared" si="732"/>
        <v>46081</v>
      </c>
      <c r="AA2616" s="41">
        <f t="shared" si="733"/>
        <v>181</v>
      </c>
      <c r="AB2616" s="24" t="s">
        <v>113</v>
      </c>
      <c r="AC2616" s="41">
        <f t="shared" si="734"/>
        <v>4124.4657999999999</v>
      </c>
      <c r="AD2616" s="41">
        <v>1</v>
      </c>
      <c r="AE2616" s="72">
        <f>INDEX(SA!$C$2:$G$11,MATCH(Details!S2616,SA!$C$2:$C$11,0),MATCH(Details!V2616,SA!$C$2:$G$2,0))*Y2616/(F2616-E2616+1)</f>
        <v>3495.31</v>
      </c>
      <c r="AF2616" s="41">
        <f t="shared" si="735"/>
        <v>0</v>
      </c>
      <c r="AG2616" s="41">
        <f t="shared" si="736"/>
        <v>0</v>
      </c>
      <c r="AH2616" s="41">
        <f t="shared" si="737"/>
        <v>629.1558</v>
      </c>
      <c r="AI2616" s="60">
        <f t="shared" si="738"/>
        <v>139.8124</v>
      </c>
      <c r="AJ2616" s="60">
        <f t="shared" si="739"/>
        <v>786.44475</v>
      </c>
      <c r="AK2616" s="60">
        <f t="shared" si="740"/>
        <v>1733.2907123287671</v>
      </c>
      <c r="AL2616" s="60">
        <f t="shared" si="741"/>
        <v>1273.9686735616438</v>
      </c>
      <c r="AM2616" s="41">
        <f t="shared" si="742"/>
        <v>1295.0841764383563</v>
      </c>
      <c r="AN2616" s="42">
        <f t="shared" si="743"/>
        <v>45715</v>
      </c>
      <c r="AO2616" s="43">
        <f t="shared" si="744"/>
        <v>3495.31</v>
      </c>
    </row>
    <row r="2617" spans="1:41" s="24" customFormat="1" ht="15.75" customHeight="1" x14ac:dyDescent="0.35">
      <c r="A2617" s="36" t="s">
        <v>27</v>
      </c>
      <c r="B2617" s="36">
        <v>202509</v>
      </c>
      <c r="C2617" s="24" t="s">
        <v>736</v>
      </c>
      <c r="D2617" s="24" t="s">
        <v>119</v>
      </c>
      <c r="E2617" s="62">
        <v>45901</v>
      </c>
      <c r="F2617" s="62">
        <v>46265</v>
      </c>
      <c r="G2617" s="37" t="s">
        <v>2737</v>
      </c>
      <c r="H2617" s="36">
        <v>752050</v>
      </c>
      <c r="I2617" s="63">
        <v>36714</v>
      </c>
      <c r="J2617" s="24" t="s">
        <v>5522</v>
      </c>
      <c r="K2617" s="63">
        <f t="shared" si="727"/>
        <v>45901</v>
      </c>
      <c r="L2617" s="55">
        <f t="shared" si="728"/>
        <v>0.04</v>
      </c>
      <c r="M2617" s="76">
        <v>0.22500000000000001</v>
      </c>
      <c r="N2617" s="62">
        <v>45901</v>
      </c>
      <c r="O2617" s="62">
        <v>46265</v>
      </c>
      <c r="P2617" s="63"/>
      <c r="Q2617" s="63"/>
      <c r="R2617" s="78">
        <v>25</v>
      </c>
      <c r="S2617" s="63" t="str">
        <f>VLOOKUP(R2617,SA!$B$3:$C$11,2,1)</f>
        <v>0-25</v>
      </c>
      <c r="T2617" s="38" t="s">
        <v>98</v>
      </c>
      <c r="U2617" s="24" t="s">
        <v>5743</v>
      </c>
      <c r="V2617" s="24">
        <v>300000</v>
      </c>
      <c r="W2617" s="39">
        <f t="shared" si="729"/>
        <v>0</v>
      </c>
      <c r="X2617" s="29">
        <f t="shared" si="730"/>
        <v>0</v>
      </c>
      <c r="Y2617" s="40">
        <f t="shared" si="731"/>
        <v>365</v>
      </c>
      <c r="Z2617" s="38">
        <f t="shared" si="732"/>
        <v>46081</v>
      </c>
      <c r="AA2617" s="41">
        <f t="shared" si="733"/>
        <v>181</v>
      </c>
      <c r="AB2617" s="24" t="s">
        <v>113</v>
      </c>
      <c r="AC2617" s="41">
        <f t="shared" si="734"/>
        <v>3690.3792000000003</v>
      </c>
      <c r="AD2617" s="41">
        <v>1</v>
      </c>
      <c r="AE2617" s="72">
        <f>INDEX(SA!$C$2:$G$11,MATCH(Details!S2617,SA!$C$2:$C$11,0),MATCH(Details!V2617,SA!$C$2:$G$2,0))*Y2617/(F2617-E2617+1)</f>
        <v>3127.44</v>
      </c>
      <c r="AF2617" s="41">
        <f t="shared" si="735"/>
        <v>0</v>
      </c>
      <c r="AG2617" s="41">
        <f t="shared" si="736"/>
        <v>0</v>
      </c>
      <c r="AH2617" s="41">
        <f t="shared" si="737"/>
        <v>562.93920000000003</v>
      </c>
      <c r="AI2617" s="60">
        <f t="shared" si="738"/>
        <v>125.0976</v>
      </c>
      <c r="AJ2617" s="60">
        <f t="shared" si="739"/>
        <v>703.67399999999998</v>
      </c>
      <c r="AK2617" s="60">
        <f t="shared" si="740"/>
        <v>1550.8675068493151</v>
      </c>
      <c r="AL2617" s="60">
        <f t="shared" si="741"/>
        <v>1139.8876175342466</v>
      </c>
      <c r="AM2617" s="41">
        <f t="shared" si="742"/>
        <v>1158.7807824657534</v>
      </c>
      <c r="AN2617" s="42">
        <f t="shared" si="743"/>
        <v>45715</v>
      </c>
      <c r="AO2617" s="43">
        <f t="shared" si="744"/>
        <v>3127.44</v>
      </c>
    </row>
    <row r="2618" spans="1:41" s="24" customFormat="1" ht="15.75" customHeight="1" x14ac:dyDescent="0.35">
      <c r="A2618" s="36" t="s">
        <v>27</v>
      </c>
      <c r="B2618" s="36">
        <v>202509</v>
      </c>
      <c r="C2618" s="24" t="s">
        <v>736</v>
      </c>
      <c r="D2618" s="24" t="s">
        <v>119</v>
      </c>
      <c r="E2618" s="62">
        <v>45901</v>
      </c>
      <c r="F2618" s="62">
        <v>46265</v>
      </c>
      <c r="G2618" s="37" t="s">
        <v>2738</v>
      </c>
      <c r="H2618" s="36">
        <v>752050</v>
      </c>
      <c r="I2618" s="63">
        <v>44426</v>
      </c>
      <c r="J2618" s="24" t="s">
        <v>5523</v>
      </c>
      <c r="K2618" s="63">
        <f t="shared" si="727"/>
        <v>45901</v>
      </c>
      <c r="L2618" s="55">
        <f t="shared" si="728"/>
        <v>0.04</v>
      </c>
      <c r="M2618" s="76">
        <v>0.22500000000000001</v>
      </c>
      <c r="N2618" s="62">
        <v>45901</v>
      </c>
      <c r="O2618" s="62">
        <v>46265</v>
      </c>
      <c r="P2618" s="63"/>
      <c r="Q2618" s="63"/>
      <c r="R2618" s="78">
        <v>4</v>
      </c>
      <c r="S2618" s="63" t="str">
        <f>VLOOKUP(R2618,SA!$B$3:$C$11,2,1)</f>
        <v>0-25</v>
      </c>
      <c r="T2618" s="38" t="s">
        <v>97</v>
      </c>
      <c r="U2618" s="24" t="s">
        <v>5745</v>
      </c>
      <c r="V2618" s="24">
        <v>300000</v>
      </c>
      <c r="W2618" s="39">
        <f t="shared" si="729"/>
        <v>0</v>
      </c>
      <c r="X2618" s="29">
        <f t="shared" si="730"/>
        <v>0</v>
      </c>
      <c r="Y2618" s="40">
        <f t="shared" si="731"/>
        <v>365</v>
      </c>
      <c r="Z2618" s="38">
        <f t="shared" si="732"/>
        <v>46081</v>
      </c>
      <c r="AA2618" s="41">
        <f t="shared" si="733"/>
        <v>181</v>
      </c>
      <c r="AB2618" s="24" t="s">
        <v>113</v>
      </c>
      <c r="AC2618" s="41">
        <f t="shared" si="734"/>
        <v>3690.3792000000003</v>
      </c>
      <c r="AD2618" s="41">
        <v>1</v>
      </c>
      <c r="AE2618" s="72">
        <f>INDEX(SA!$C$2:$G$11,MATCH(Details!S2618,SA!$C$2:$C$11,0),MATCH(Details!V2618,SA!$C$2:$G$2,0))*Y2618/(F2618-E2618+1)</f>
        <v>3127.44</v>
      </c>
      <c r="AF2618" s="41">
        <f t="shared" si="735"/>
        <v>0</v>
      </c>
      <c r="AG2618" s="41">
        <f t="shared" si="736"/>
        <v>0</v>
      </c>
      <c r="AH2618" s="41">
        <f t="shared" si="737"/>
        <v>562.93920000000003</v>
      </c>
      <c r="AI2618" s="60">
        <f t="shared" si="738"/>
        <v>125.0976</v>
      </c>
      <c r="AJ2618" s="60">
        <f t="shared" si="739"/>
        <v>703.67399999999998</v>
      </c>
      <c r="AK2618" s="60">
        <f t="shared" si="740"/>
        <v>1550.8675068493151</v>
      </c>
      <c r="AL2618" s="60">
        <f t="shared" si="741"/>
        <v>1139.8876175342466</v>
      </c>
      <c r="AM2618" s="41">
        <f t="shared" si="742"/>
        <v>1158.7807824657534</v>
      </c>
      <c r="AN2618" s="42">
        <f t="shared" si="743"/>
        <v>45715</v>
      </c>
      <c r="AO2618" s="43">
        <f t="shared" si="744"/>
        <v>3127.44</v>
      </c>
    </row>
    <row r="2619" spans="1:41" s="24" customFormat="1" ht="15.75" customHeight="1" x14ac:dyDescent="0.35">
      <c r="A2619" s="36" t="s">
        <v>27</v>
      </c>
      <c r="B2619" s="36">
        <v>202509</v>
      </c>
      <c r="C2619" s="24" t="s">
        <v>736</v>
      </c>
      <c r="D2619" s="24" t="s">
        <v>119</v>
      </c>
      <c r="E2619" s="62">
        <v>45901</v>
      </c>
      <c r="F2619" s="62">
        <v>46265</v>
      </c>
      <c r="G2619" s="37" t="s">
        <v>2739</v>
      </c>
      <c r="H2619" s="36">
        <v>752052</v>
      </c>
      <c r="I2619" s="63">
        <v>26665</v>
      </c>
      <c r="J2619" s="24" t="s">
        <v>5524</v>
      </c>
      <c r="K2619" s="63">
        <f t="shared" si="727"/>
        <v>45901</v>
      </c>
      <c r="L2619" s="55">
        <f t="shared" si="728"/>
        <v>0.04</v>
      </c>
      <c r="M2619" s="76">
        <v>0.22500000000000001</v>
      </c>
      <c r="N2619" s="62">
        <v>45901</v>
      </c>
      <c r="O2619" s="62">
        <v>46265</v>
      </c>
      <c r="P2619" s="63"/>
      <c r="Q2619" s="63"/>
      <c r="R2619" s="78">
        <v>52</v>
      </c>
      <c r="S2619" s="63" t="str">
        <f>VLOOKUP(R2619,SA!$B$3:$C$11,2,1)</f>
        <v>46-55</v>
      </c>
      <c r="T2619" s="38" t="s">
        <v>98</v>
      </c>
      <c r="U2619" s="24" t="s">
        <v>5747</v>
      </c>
      <c r="V2619" s="24">
        <v>300000</v>
      </c>
      <c r="W2619" s="39">
        <f t="shared" si="729"/>
        <v>0</v>
      </c>
      <c r="X2619" s="29">
        <f t="shared" si="730"/>
        <v>0</v>
      </c>
      <c r="Y2619" s="40">
        <f t="shared" si="731"/>
        <v>365</v>
      </c>
      <c r="Z2619" s="38">
        <f t="shared" si="732"/>
        <v>46081</v>
      </c>
      <c r="AA2619" s="41">
        <f t="shared" si="733"/>
        <v>181</v>
      </c>
      <c r="AB2619" s="24" t="s">
        <v>113</v>
      </c>
      <c r="AC2619" s="41">
        <f t="shared" si="734"/>
        <v>7373.4659999999994</v>
      </c>
      <c r="AD2619" s="41">
        <v>1</v>
      </c>
      <c r="AE2619" s="72">
        <f>INDEX(SA!$C$2:$G$11,MATCH(Details!S2619,SA!$C$2:$C$11,0),MATCH(Details!V2619,SA!$C$2:$G$2,0))*Y2619/(F2619-E2619+1)</f>
        <v>6248.7</v>
      </c>
      <c r="AF2619" s="41">
        <f t="shared" si="735"/>
        <v>0</v>
      </c>
      <c r="AG2619" s="41">
        <f t="shared" si="736"/>
        <v>0</v>
      </c>
      <c r="AH2619" s="41">
        <f t="shared" si="737"/>
        <v>1124.7659999999998</v>
      </c>
      <c r="AI2619" s="60">
        <f t="shared" si="738"/>
        <v>249.94800000000001</v>
      </c>
      <c r="AJ2619" s="60">
        <f t="shared" si="739"/>
        <v>1405.9575</v>
      </c>
      <c r="AK2619" s="60">
        <f t="shared" si="740"/>
        <v>3098.6704109589041</v>
      </c>
      <c r="AL2619" s="60">
        <f t="shared" si="741"/>
        <v>2277.5227520547946</v>
      </c>
      <c r="AM2619" s="41">
        <f t="shared" si="742"/>
        <v>2315.2717479452049</v>
      </c>
      <c r="AN2619" s="42">
        <f t="shared" si="743"/>
        <v>45715</v>
      </c>
      <c r="AO2619" s="43">
        <f t="shared" si="744"/>
        <v>6248.7</v>
      </c>
    </row>
    <row r="2620" spans="1:41" s="24" customFormat="1" ht="15.75" customHeight="1" x14ac:dyDescent="0.35">
      <c r="A2620" s="36" t="s">
        <v>27</v>
      </c>
      <c r="B2620" s="36">
        <v>202509</v>
      </c>
      <c r="C2620" s="24" t="s">
        <v>736</v>
      </c>
      <c r="D2620" s="24" t="s">
        <v>119</v>
      </c>
      <c r="E2620" s="62">
        <v>45901</v>
      </c>
      <c r="F2620" s="62">
        <v>46265</v>
      </c>
      <c r="G2620" s="37" t="s">
        <v>571</v>
      </c>
      <c r="H2620" s="36">
        <v>752052</v>
      </c>
      <c r="I2620" s="63">
        <v>34661</v>
      </c>
      <c r="J2620" s="24" t="s">
        <v>5525</v>
      </c>
      <c r="K2620" s="63">
        <f t="shared" si="727"/>
        <v>45901</v>
      </c>
      <c r="L2620" s="55">
        <f t="shared" si="728"/>
        <v>0.04</v>
      </c>
      <c r="M2620" s="76">
        <v>0.22500000000000001</v>
      </c>
      <c r="N2620" s="62">
        <v>45901</v>
      </c>
      <c r="O2620" s="62">
        <v>46265</v>
      </c>
      <c r="P2620" s="63"/>
      <c r="Q2620" s="63"/>
      <c r="R2620" s="78">
        <v>30</v>
      </c>
      <c r="S2620" s="63" t="str">
        <f>VLOOKUP(R2620,SA!$B$3:$C$11,2,1)</f>
        <v>26-35</v>
      </c>
      <c r="T2620" s="38" t="s">
        <v>97</v>
      </c>
      <c r="U2620" s="24" t="s">
        <v>56</v>
      </c>
      <c r="V2620" s="24">
        <v>300000</v>
      </c>
      <c r="W2620" s="39">
        <f t="shared" si="729"/>
        <v>300000</v>
      </c>
      <c r="X2620" s="29">
        <f t="shared" si="730"/>
        <v>1</v>
      </c>
      <c r="Y2620" s="40">
        <f t="shared" si="731"/>
        <v>365</v>
      </c>
      <c r="Z2620" s="38">
        <f t="shared" si="732"/>
        <v>46081</v>
      </c>
      <c r="AA2620" s="41">
        <f t="shared" si="733"/>
        <v>181</v>
      </c>
      <c r="AB2620" s="24" t="s">
        <v>113</v>
      </c>
      <c r="AC2620" s="41">
        <f t="shared" si="734"/>
        <v>4124.4657999999999</v>
      </c>
      <c r="AD2620" s="41">
        <v>1</v>
      </c>
      <c r="AE2620" s="72">
        <f>INDEX(SA!$C$2:$G$11,MATCH(Details!S2620,SA!$C$2:$C$11,0),MATCH(Details!V2620,SA!$C$2:$G$2,0))*Y2620/(F2620-E2620+1)</f>
        <v>3495.31</v>
      </c>
      <c r="AF2620" s="41">
        <f t="shared" si="735"/>
        <v>0</v>
      </c>
      <c r="AG2620" s="41">
        <f t="shared" si="736"/>
        <v>0</v>
      </c>
      <c r="AH2620" s="41">
        <f t="shared" si="737"/>
        <v>629.1558</v>
      </c>
      <c r="AI2620" s="60">
        <f t="shared" si="738"/>
        <v>139.8124</v>
      </c>
      <c r="AJ2620" s="60">
        <f t="shared" si="739"/>
        <v>786.44475</v>
      </c>
      <c r="AK2620" s="60">
        <f t="shared" si="740"/>
        <v>1733.2907123287671</v>
      </c>
      <c r="AL2620" s="60">
        <f t="shared" si="741"/>
        <v>1273.9686735616438</v>
      </c>
      <c r="AM2620" s="41">
        <f t="shared" si="742"/>
        <v>1295.0841764383563</v>
      </c>
      <c r="AN2620" s="42">
        <f t="shared" si="743"/>
        <v>45715</v>
      </c>
      <c r="AO2620" s="43">
        <f t="shared" si="744"/>
        <v>3495.31</v>
      </c>
    </row>
    <row r="2621" spans="1:41" s="24" customFormat="1" ht="15.75" customHeight="1" x14ac:dyDescent="0.35">
      <c r="A2621" s="36" t="s">
        <v>27</v>
      </c>
      <c r="B2621" s="36">
        <v>202509</v>
      </c>
      <c r="C2621" s="24" t="s">
        <v>736</v>
      </c>
      <c r="D2621" s="24" t="s">
        <v>119</v>
      </c>
      <c r="E2621" s="62">
        <v>45901</v>
      </c>
      <c r="F2621" s="62">
        <v>46265</v>
      </c>
      <c r="G2621" s="37" t="s">
        <v>2740</v>
      </c>
      <c r="H2621" s="36">
        <v>752052</v>
      </c>
      <c r="I2621" s="63">
        <v>44090</v>
      </c>
      <c r="J2621" s="24" t="s">
        <v>5526</v>
      </c>
      <c r="K2621" s="63">
        <f t="shared" si="727"/>
        <v>45901</v>
      </c>
      <c r="L2621" s="55">
        <f t="shared" si="728"/>
        <v>0.04</v>
      </c>
      <c r="M2621" s="76">
        <v>0.22500000000000001</v>
      </c>
      <c r="N2621" s="62">
        <v>45901</v>
      </c>
      <c r="O2621" s="62">
        <v>46265</v>
      </c>
      <c r="P2621" s="63"/>
      <c r="Q2621" s="63"/>
      <c r="R2621" s="78">
        <v>4</v>
      </c>
      <c r="S2621" s="63" t="str">
        <f>VLOOKUP(R2621,SA!$B$3:$C$11,2,1)</f>
        <v>0-25</v>
      </c>
      <c r="T2621" s="38" t="s">
        <v>98</v>
      </c>
      <c r="U2621" s="24" t="s">
        <v>5746</v>
      </c>
      <c r="V2621" s="24">
        <v>300000</v>
      </c>
      <c r="W2621" s="39">
        <f t="shared" si="729"/>
        <v>0</v>
      </c>
      <c r="X2621" s="29">
        <f t="shared" si="730"/>
        <v>0</v>
      </c>
      <c r="Y2621" s="40">
        <f t="shared" si="731"/>
        <v>365</v>
      </c>
      <c r="Z2621" s="38">
        <f t="shared" si="732"/>
        <v>46081</v>
      </c>
      <c r="AA2621" s="41">
        <f t="shared" si="733"/>
        <v>181</v>
      </c>
      <c r="AB2621" s="24" t="s">
        <v>113</v>
      </c>
      <c r="AC2621" s="41">
        <f t="shared" si="734"/>
        <v>3690.3792000000003</v>
      </c>
      <c r="AD2621" s="41">
        <v>1</v>
      </c>
      <c r="AE2621" s="72">
        <f>INDEX(SA!$C$2:$G$11,MATCH(Details!S2621,SA!$C$2:$C$11,0),MATCH(Details!V2621,SA!$C$2:$G$2,0))*Y2621/(F2621-E2621+1)</f>
        <v>3127.44</v>
      </c>
      <c r="AF2621" s="41">
        <f t="shared" si="735"/>
        <v>0</v>
      </c>
      <c r="AG2621" s="41">
        <f t="shared" si="736"/>
        <v>0</v>
      </c>
      <c r="AH2621" s="41">
        <f t="shared" si="737"/>
        <v>562.93920000000003</v>
      </c>
      <c r="AI2621" s="60">
        <f t="shared" si="738"/>
        <v>125.0976</v>
      </c>
      <c r="AJ2621" s="60">
        <f t="shared" si="739"/>
        <v>703.67399999999998</v>
      </c>
      <c r="AK2621" s="60">
        <f t="shared" si="740"/>
        <v>1550.8675068493151</v>
      </c>
      <c r="AL2621" s="60">
        <f t="shared" si="741"/>
        <v>1139.8876175342466</v>
      </c>
      <c r="AM2621" s="41">
        <f t="shared" si="742"/>
        <v>1158.7807824657534</v>
      </c>
      <c r="AN2621" s="42">
        <f t="shared" si="743"/>
        <v>45715</v>
      </c>
      <c r="AO2621" s="43">
        <f t="shared" si="744"/>
        <v>3127.44</v>
      </c>
    </row>
    <row r="2622" spans="1:41" s="24" customFormat="1" ht="15.75" customHeight="1" x14ac:dyDescent="0.35">
      <c r="A2622" s="36" t="s">
        <v>27</v>
      </c>
      <c r="B2622" s="36">
        <v>202509</v>
      </c>
      <c r="C2622" s="24" t="s">
        <v>736</v>
      </c>
      <c r="D2622" s="24" t="s">
        <v>119</v>
      </c>
      <c r="E2622" s="62">
        <v>45901</v>
      </c>
      <c r="F2622" s="62">
        <v>46265</v>
      </c>
      <c r="G2622" s="37" t="s">
        <v>2741</v>
      </c>
      <c r="H2622" s="36">
        <v>752052</v>
      </c>
      <c r="I2622" s="63">
        <v>26665</v>
      </c>
      <c r="J2622" s="24" t="s">
        <v>5527</v>
      </c>
      <c r="K2622" s="63">
        <f t="shared" si="727"/>
        <v>45901</v>
      </c>
      <c r="L2622" s="55">
        <f t="shared" si="728"/>
        <v>0.04</v>
      </c>
      <c r="M2622" s="76">
        <v>0.22500000000000001</v>
      </c>
      <c r="N2622" s="62">
        <v>45901</v>
      </c>
      <c r="O2622" s="62">
        <v>46265</v>
      </c>
      <c r="P2622" s="63"/>
      <c r="Q2622" s="63"/>
      <c r="R2622" s="78">
        <v>52</v>
      </c>
      <c r="S2622" s="63" t="str">
        <f>VLOOKUP(R2622,SA!$B$3:$C$11,2,1)</f>
        <v>46-55</v>
      </c>
      <c r="T2622" s="38" t="s">
        <v>97</v>
      </c>
      <c r="U2622" s="24" t="s">
        <v>5744</v>
      </c>
      <c r="V2622" s="24">
        <v>300000</v>
      </c>
      <c r="W2622" s="39">
        <f t="shared" si="729"/>
        <v>0</v>
      </c>
      <c r="X2622" s="29">
        <f t="shared" si="730"/>
        <v>0</v>
      </c>
      <c r="Y2622" s="40">
        <f t="shared" si="731"/>
        <v>365</v>
      </c>
      <c r="Z2622" s="38">
        <f t="shared" si="732"/>
        <v>46081</v>
      </c>
      <c r="AA2622" s="41">
        <f t="shared" si="733"/>
        <v>181</v>
      </c>
      <c r="AB2622" s="24" t="s">
        <v>113</v>
      </c>
      <c r="AC2622" s="41">
        <f t="shared" si="734"/>
        <v>7373.4659999999994</v>
      </c>
      <c r="AD2622" s="41">
        <v>1</v>
      </c>
      <c r="AE2622" s="72">
        <f>INDEX(SA!$C$2:$G$11,MATCH(Details!S2622,SA!$C$2:$C$11,0),MATCH(Details!V2622,SA!$C$2:$G$2,0))*Y2622/(F2622-E2622+1)</f>
        <v>6248.7</v>
      </c>
      <c r="AF2622" s="41">
        <f t="shared" si="735"/>
        <v>0</v>
      </c>
      <c r="AG2622" s="41">
        <f t="shared" si="736"/>
        <v>0</v>
      </c>
      <c r="AH2622" s="41">
        <f t="shared" si="737"/>
        <v>1124.7659999999998</v>
      </c>
      <c r="AI2622" s="60">
        <f t="shared" si="738"/>
        <v>249.94800000000001</v>
      </c>
      <c r="AJ2622" s="60">
        <f t="shared" si="739"/>
        <v>1405.9575</v>
      </c>
      <c r="AK2622" s="60">
        <f t="shared" si="740"/>
        <v>3098.6704109589041</v>
      </c>
      <c r="AL2622" s="60">
        <f t="shared" si="741"/>
        <v>2277.5227520547946</v>
      </c>
      <c r="AM2622" s="41">
        <f t="shared" si="742"/>
        <v>2315.2717479452049</v>
      </c>
      <c r="AN2622" s="42">
        <f t="shared" si="743"/>
        <v>45715</v>
      </c>
      <c r="AO2622" s="43">
        <f t="shared" si="744"/>
        <v>6248.7</v>
      </c>
    </row>
    <row r="2623" spans="1:41" s="24" customFormat="1" ht="15.75" customHeight="1" x14ac:dyDescent="0.35">
      <c r="A2623" s="36" t="s">
        <v>27</v>
      </c>
      <c r="B2623" s="36">
        <v>202509</v>
      </c>
      <c r="C2623" s="24" t="s">
        <v>736</v>
      </c>
      <c r="D2623" s="24" t="s">
        <v>119</v>
      </c>
      <c r="E2623" s="62">
        <v>45901</v>
      </c>
      <c r="F2623" s="62">
        <v>46265</v>
      </c>
      <c r="G2623" s="37" t="s">
        <v>2742</v>
      </c>
      <c r="H2623" s="36">
        <v>752052</v>
      </c>
      <c r="I2623" s="63">
        <v>34448</v>
      </c>
      <c r="J2623" s="24" t="s">
        <v>5528</v>
      </c>
      <c r="K2623" s="63">
        <f t="shared" si="727"/>
        <v>45901</v>
      </c>
      <c r="L2623" s="55">
        <f t="shared" si="728"/>
        <v>0.04</v>
      </c>
      <c r="M2623" s="76">
        <v>0.22500000000000001</v>
      </c>
      <c r="N2623" s="62">
        <v>45901</v>
      </c>
      <c r="O2623" s="62">
        <v>46265</v>
      </c>
      <c r="P2623" s="63"/>
      <c r="Q2623" s="63"/>
      <c r="R2623" s="78">
        <v>31</v>
      </c>
      <c r="S2623" s="63" t="str">
        <f>VLOOKUP(R2623,SA!$B$3:$C$11,2,1)</f>
        <v>26-35</v>
      </c>
      <c r="T2623" s="38" t="s">
        <v>98</v>
      </c>
      <c r="U2623" s="24" t="s">
        <v>5743</v>
      </c>
      <c r="V2623" s="24">
        <v>300000</v>
      </c>
      <c r="W2623" s="39">
        <f t="shared" si="729"/>
        <v>0</v>
      </c>
      <c r="X2623" s="29">
        <f t="shared" si="730"/>
        <v>0</v>
      </c>
      <c r="Y2623" s="40">
        <f t="shared" si="731"/>
        <v>365</v>
      </c>
      <c r="Z2623" s="38">
        <f t="shared" si="732"/>
        <v>46081</v>
      </c>
      <c r="AA2623" s="41">
        <f t="shared" si="733"/>
        <v>181</v>
      </c>
      <c r="AB2623" s="24" t="s">
        <v>113</v>
      </c>
      <c r="AC2623" s="41">
        <f t="shared" si="734"/>
        <v>4124.4657999999999</v>
      </c>
      <c r="AD2623" s="41">
        <v>1</v>
      </c>
      <c r="AE2623" s="72">
        <f>INDEX(SA!$C$2:$G$11,MATCH(Details!S2623,SA!$C$2:$C$11,0),MATCH(Details!V2623,SA!$C$2:$G$2,0))*Y2623/(F2623-E2623+1)</f>
        <v>3495.31</v>
      </c>
      <c r="AF2623" s="41">
        <f t="shared" si="735"/>
        <v>0</v>
      </c>
      <c r="AG2623" s="41">
        <f t="shared" si="736"/>
        <v>0</v>
      </c>
      <c r="AH2623" s="41">
        <f t="shared" si="737"/>
        <v>629.1558</v>
      </c>
      <c r="AI2623" s="60">
        <f t="shared" si="738"/>
        <v>139.8124</v>
      </c>
      <c r="AJ2623" s="60">
        <f t="shared" si="739"/>
        <v>786.44475</v>
      </c>
      <c r="AK2623" s="60">
        <f t="shared" si="740"/>
        <v>1733.2907123287671</v>
      </c>
      <c r="AL2623" s="60">
        <f t="shared" si="741"/>
        <v>1273.9686735616438</v>
      </c>
      <c r="AM2623" s="41">
        <f t="shared" si="742"/>
        <v>1295.0841764383563</v>
      </c>
      <c r="AN2623" s="42">
        <f t="shared" si="743"/>
        <v>45715</v>
      </c>
      <c r="AO2623" s="43">
        <f t="shared" si="744"/>
        <v>3495.31</v>
      </c>
    </row>
    <row r="2624" spans="1:41" s="24" customFormat="1" ht="15.75" customHeight="1" x14ac:dyDescent="0.35">
      <c r="A2624" s="36" t="s">
        <v>27</v>
      </c>
      <c r="B2624" s="36">
        <v>202509</v>
      </c>
      <c r="C2624" s="24" t="s">
        <v>736</v>
      </c>
      <c r="D2624" s="24" t="s">
        <v>119</v>
      </c>
      <c r="E2624" s="62">
        <v>45901</v>
      </c>
      <c r="F2624" s="62">
        <v>46265</v>
      </c>
      <c r="G2624" s="37" t="s">
        <v>2743</v>
      </c>
      <c r="H2624" s="36">
        <v>752053</v>
      </c>
      <c r="I2624" s="63">
        <v>35571</v>
      </c>
      <c r="J2624" s="24" t="s">
        <v>5529</v>
      </c>
      <c r="K2624" s="63">
        <f t="shared" si="727"/>
        <v>45901</v>
      </c>
      <c r="L2624" s="55">
        <f t="shared" si="728"/>
        <v>0.04</v>
      </c>
      <c r="M2624" s="76">
        <v>0.22500000000000001</v>
      </c>
      <c r="N2624" s="62">
        <v>45901</v>
      </c>
      <c r="O2624" s="62">
        <v>46265</v>
      </c>
      <c r="P2624" s="63"/>
      <c r="Q2624" s="63"/>
      <c r="R2624" s="78">
        <v>28</v>
      </c>
      <c r="S2624" s="63" t="str">
        <f>VLOOKUP(R2624,SA!$B$3:$C$11,2,1)</f>
        <v>26-35</v>
      </c>
      <c r="T2624" s="38" t="s">
        <v>98</v>
      </c>
      <c r="U2624" s="24" t="s">
        <v>5743</v>
      </c>
      <c r="V2624" s="24">
        <v>300000</v>
      </c>
      <c r="W2624" s="39">
        <f t="shared" si="729"/>
        <v>0</v>
      </c>
      <c r="X2624" s="29">
        <f t="shared" si="730"/>
        <v>0</v>
      </c>
      <c r="Y2624" s="40">
        <f t="shared" si="731"/>
        <v>365</v>
      </c>
      <c r="Z2624" s="38">
        <f t="shared" si="732"/>
        <v>46081</v>
      </c>
      <c r="AA2624" s="41">
        <f t="shared" si="733"/>
        <v>181</v>
      </c>
      <c r="AB2624" s="24" t="s">
        <v>113</v>
      </c>
      <c r="AC2624" s="41">
        <f t="shared" si="734"/>
        <v>4124.4657999999999</v>
      </c>
      <c r="AD2624" s="41">
        <v>1</v>
      </c>
      <c r="AE2624" s="72">
        <f>INDEX(SA!$C$2:$G$11,MATCH(Details!S2624,SA!$C$2:$C$11,0),MATCH(Details!V2624,SA!$C$2:$G$2,0))*Y2624/(F2624-E2624+1)</f>
        <v>3495.31</v>
      </c>
      <c r="AF2624" s="41">
        <f t="shared" si="735"/>
        <v>0</v>
      </c>
      <c r="AG2624" s="41">
        <f t="shared" si="736"/>
        <v>0</v>
      </c>
      <c r="AH2624" s="41">
        <f t="shared" si="737"/>
        <v>629.1558</v>
      </c>
      <c r="AI2624" s="60">
        <f t="shared" si="738"/>
        <v>139.8124</v>
      </c>
      <c r="AJ2624" s="60">
        <f t="shared" si="739"/>
        <v>786.44475</v>
      </c>
      <c r="AK2624" s="60">
        <f t="shared" si="740"/>
        <v>1733.2907123287671</v>
      </c>
      <c r="AL2624" s="60">
        <f t="shared" si="741"/>
        <v>1273.9686735616438</v>
      </c>
      <c r="AM2624" s="41">
        <f t="shared" si="742"/>
        <v>1295.0841764383563</v>
      </c>
      <c r="AN2624" s="42">
        <f t="shared" si="743"/>
        <v>45715</v>
      </c>
      <c r="AO2624" s="43">
        <f t="shared" si="744"/>
        <v>3495.31</v>
      </c>
    </row>
    <row r="2625" spans="1:41" s="24" customFormat="1" ht="15.75" customHeight="1" x14ac:dyDescent="0.35">
      <c r="A2625" s="36" t="s">
        <v>27</v>
      </c>
      <c r="B2625" s="36">
        <v>202509</v>
      </c>
      <c r="C2625" s="24" t="s">
        <v>736</v>
      </c>
      <c r="D2625" s="24" t="s">
        <v>119</v>
      </c>
      <c r="E2625" s="62">
        <v>45901</v>
      </c>
      <c r="F2625" s="62">
        <v>46265</v>
      </c>
      <c r="G2625" s="37" t="s">
        <v>2744</v>
      </c>
      <c r="H2625" s="36">
        <v>752053</v>
      </c>
      <c r="I2625" s="63">
        <v>44876</v>
      </c>
      <c r="J2625" s="24" t="s">
        <v>5530</v>
      </c>
      <c r="K2625" s="63">
        <f t="shared" si="727"/>
        <v>45901</v>
      </c>
      <c r="L2625" s="55">
        <f t="shared" si="728"/>
        <v>0.04</v>
      </c>
      <c r="M2625" s="76">
        <v>0.22500000000000001</v>
      </c>
      <c r="N2625" s="62">
        <v>45901</v>
      </c>
      <c r="O2625" s="62">
        <v>46265</v>
      </c>
      <c r="P2625" s="63"/>
      <c r="Q2625" s="63"/>
      <c r="R2625" s="78">
        <v>2</v>
      </c>
      <c r="S2625" s="63" t="str">
        <f>VLOOKUP(R2625,SA!$B$3:$C$11,2,1)</f>
        <v>0-25</v>
      </c>
      <c r="T2625" s="38" t="s">
        <v>98</v>
      </c>
      <c r="U2625" s="24" t="s">
        <v>5746</v>
      </c>
      <c r="V2625" s="24">
        <v>300000</v>
      </c>
      <c r="W2625" s="39">
        <f t="shared" si="729"/>
        <v>0</v>
      </c>
      <c r="X2625" s="29">
        <f t="shared" si="730"/>
        <v>0</v>
      </c>
      <c r="Y2625" s="40">
        <f t="shared" si="731"/>
        <v>365</v>
      </c>
      <c r="Z2625" s="38">
        <f t="shared" si="732"/>
        <v>46081</v>
      </c>
      <c r="AA2625" s="41">
        <f t="shared" si="733"/>
        <v>181</v>
      </c>
      <c r="AB2625" s="24" t="s">
        <v>113</v>
      </c>
      <c r="AC2625" s="41">
        <f t="shared" si="734"/>
        <v>3690.3792000000003</v>
      </c>
      <c r="AD2625" s="41">
        <v>1</v>
      </c>
      <c r="AE2625" s="72">
        <f>INDEX(SA!$C$2:$G$11,MATCH(Details!S2625,SA!$C$2:$C$11,0),MATCH(Details!V2625,SA!$C$2:$G$2,0))*Y2625/(F2625-E2625+1)</f>
        <v>3127.44</v>
      </c>
      <c r="AF2625" s="41">
        <f t="shared" si="735"/>
        <v>0</v>
      </c>
      <c r="AG2625" s="41">
        <f t="shared" si="736"/>
        <v>0</v>
      </c>
      <c r="AH2625" s="41">
        <f t="shared" si="737"/>
        <v>562.93920000000003</v>
      </c>
      <c r="AI2625" s="60">
        <f t="shared" si="738"/>
        <v>125.0976</v>
      </c>
      <c r="AJ2625" s="60">
        <f t="shared" si="739"/>
        <v>703.67399999999998</v>
      </c>
      <c r="AK2625" s="60">
        <f t="shared" si="740"/>
        <v>1550.8675068493151</v>
      </c>
      <c r="AL2625" s="60">
        <f t="shared" si="741"/>
        <v>1139.8876175342466</v>
      </c>
      <c r="AM2625" s="41">
        <f t="shared" si="742"/>
        <v>1158.7807824657534</v>
      </c>
      <c r="AN2625" s="42">
        <f t="shared" si="743"/>
        <v>45715</v>
      </c>
      <c r="AO2625" s="43">
        <f t="shared" si="744"/>
        <v>3127.44</v>
      </c>
    </row>
    <row r="2626" spans="1:41" s="24" customFormat="1" ht="15.75" customHeight="1" x14ac:dyDescent="0.35">
      <c r="A2626" s="36" t="s">
        <v>27</v>
      </c>
      <c r="B2626" s="36">
        <v>202509</v>
      </c>
      <c r="C2626" s="24" t="s">
        <v>736</v>
      </c>
      <c r="D2626" s="24" t="s">
        <v>119</v>
      </c>
      <c r="E2626" s="62">
        <v>45901</v>
      </c>
      <c r="F2626" s="62">
        <v>46265</v>
      </c>
      <c r="G2626" s="37" t="s">
        <v>2745</v>
      </c>
      <c r="H2626" s="36">
        <v>752053</v>
      </c>
      <c r="I2626" s="63">
        <v>45431</v>
      </c>
      <c r="J2626" s="24" t="s">
        <v>5531</v>
      </c>
      <c r="K2626" s="63">
        <f t="shared" si="727"/>
        <v>45901</v>
      </c>
      <c r="L2626" s="55">
        <f t="shared" si="728"/>
        <v>0.04</v>
      </c>
      <c r="M2626" s="76">
        <v>0.22500000000000001</v>
      </c>
      <c r="N2626" s="62">
        <v>45901</v>
      </c>
      <c r="O2626" s="62">
        <v>46265</v>
      </c>
      <c r="P2626" s="63"/>
      <c r="Q2626" s="63"/>
      <c r="R2626" s="78">
        <v>1</v>
      </c>
      <c r="S2626" s="63" t="str">
        <f>VLOOKUP(R2626,SA!$B$3:$C$11,2,1)</f>
        <v>0-25</v>
      </c>
      <c r="T2626" s="38" t="s">
        <v>98</v>
      </c>
      <c r="U2626" s="24" t="s">
        <v>5746</v>
      </c>
      <c r="V2626" s="24">
        <v>300000</v>
      </c>
      <c r="W2626" s="39">
        <f t="shared" si="729"/>
        <v>0</v>
      </c>
      <c r="X2626" s="29">
        <f t="shared" si="730"/>
        <v>0</v>
      </c>
      <c r="Y2626" s="40">
        <f t="shared" si="731"/>
        <v>365</v>
      </c>
      <c r="Z2626" s="38">
        <f t="shared" si="732"/>
        <v>46081</v>
      </c>
      <c r="AA2626" s="41">
        <f t="shared" si="733"/>
        <v>181</v>
      </c>
      <c r="AB2626" s="24" t="s">
        <v>113</v>
      </c>
      <c r="AC2626" s="41">
        <f t="shared" si="734"/>
        <v>3690.3792000000003</v>
      </c>
      <c r="AD2626" s="41">
        <v>1</v>
      </c>
      <c r="AE2626" s="72">
        <f>INDEX(SA!$C$2:$G$11,MATCH(Details!S2626,SA!$C$2:$C$11,0),MATCH(Details!V2626,SA!$C$2:$G$2,0))*Y2626/(F2626-E2626+1)</f>
        <v>3127.44</v>
      </c>
      <c r="AF2626" s="41">
        <f t="shared" si="735"/>
        <v>0</v>
      </c>
      <c r="AG2626" s="41">
        <f t="shared" si="736"/>
        <v>0</v>
      </c>
      <c r="AH2626" s="41">
        <f t="shared" si="737"/>
        <v>562.93920000000003</v>
      </c>
      <c r="AI2626" s="60">
        <f t="shared" si="738"/>
        <v>125.0976</v>
      </c>
      <c r="AJ2626" s="60">
        <f t="shared" si="739"/>
        <v>703.67399999999998</v>
      </c>
      <c r="AK2626" s="60">
        <f t="shared" si="740"/>
        <v>1550.8675068493151</v>
      </c>
      <c r="AL2626" s="60">
        <f t="shared" si="741"/>
        <v>1139.8876175342466</v>
      </c>
      <c r="AM2626" s="41">
        <f t="shared" si="742"/>
        <v>1158.7807824657534</v>
      </c>
      <c r="AN2626" s="42">
        <f t="shared" si="743"/>
        <v>45715</v>
      </c>
      <c r="AO2626" s="43">
        <f t="shared" si="744"/>
        <v>3127.44</v>
      </c>
    </row>
    <row r="2627" spans="1:41" s="24" customFormat="1" ht="15.75" customHeight="1" x14ac:dyDescent="0.35">
      <c r="A2627" s="36" t="s">
        <v>27</v>
      </c>
      <c r="B2627" s="36">
        <v>202509</v>
      </c>
      <c r="C2627" s="24" t="s">
        <v>736</v>
      </c>
      <c r="D2627" s="24" t="s">
        <v>119</v>
      </c>
      <c r="E2627" s="62">
        <v>45901</v>
      </c>
      <c r="F2627" s="62">
        <v>46265</v>
      </c>
      <c r="G2627" s="37" t="s">
        <v>2746</v>
      </c>
      <c r="H2627" s="36">
        <v>752053</v>
      </c>
      <c r="I2627" s="63">
        <v>21250</v>
      </c>
      <c r="J2627" s="24" t="s">
        <v>5532</v>
      </c>
      <c r="K2627" s="63">
        <f t="shared" si="727"/>
        <v>45901</v>
      </c>
      <c r="L2627" s="55">
        <f t="shared" si="728"/>
        <v>0.04</v>
      </c>
      <c r="M2627" s="76">
        <v>0.22500000000000001</v>
      </c>
      <c r="N2627" s="62">
        <v>45901</v>
      </c>
      <c r="O2627" s="62">
        <v>46265</v>
      </c>
      <c r="P2627" s="63"/>
      <c r="Q2627" s="63"/>
      <c r="R2627" s="78">
        <v>67</v>
      </c>
      <c r="S2627" s="63" t="str">
        <f>VLOOKUP(R2627,SA!$B$3:$C$11,2,1)</f>
        <v>66-70</v>
      </c>
      <c r="T2627" s="38" t="s">
        <v>97</v>
      </c>
      <c r="U2627" s="24" t="s">
        <v>5744</v>
      </c>
      <c r="V2627" s="24">
        <v>300000</v>
      </c>
      <c r="W2627" s="39">
        <f t="shared" si="729"/>
        <v>0</v>
      </c>
      <c r="X2627" s="29">
        <f t="shared" si="730"/>
        <v>0</v>
      </c>
      <c r="Y2627" s="40">
        <f t="shared" si="731"/>
        <v>365</v>
      </c>
      <c r="Z2627" s="38">
        <f t="shared" si="732"/>
        <v>46081</v>
      </c>
      <c r="AA2627" s="41">
        <f t="shared" si="733"/>
        <v>181</v>
      </c>
      <c r="AB2627" s="24" t="s">
        <v>113</v>
      </c>
      <c r="AC2627" s="41">
        <f t="shared" si="734"/>
        <v>15468.950400000002</v>
      </c>
      <c r="AD2627" s="41">
        <v>1</v>
      </c>
      <c r="AE2627" s="72">
        <f>INDEX(SA!$C$2:$G$11,MATCH(Details!S2627,SA!$C$2:$C$11,0),MATCH(Details!V2627,SA!$C$2:$G$2,0))*Y2627/(F2627-E2627+1)</f>
        <v>13109.28</v>
      </c>
      <c r="AF2627" s="41">
        <f t="shared" si="735"/>
        <v>0</v>
      </c>
      <c r="AG2627" s="41">
        <f t="shared" si="736"/>
        <v>0</v>
      </c>
      <c r="AH2627" s="41">
        <f t="shared" si="737"/>
        <v>2359.6704</v>
      </c>
      <c r="AI2627" s="60">
        <f t="shared" si="738"/>
        <v>524.37120000000004</v>
      </c>
      <c r="AJ2627" s="60">
        <f t="shared" si="739"/>
        <v>2949.5880000000002</v>
      </c>
      <c r="AK2627" s="60">
        <f t="shared" si="740"/>
        <v>6500.7662465753428</v>
      </c>
      <c r="AL2627" s="60">
        <f t="shared" si="741"/>
        <v>4778.0631912328772</v>
      </c>
      <c r="AM2627" s="41">
        <f t="shared" si="742"/>
        <v>4857.2576087671241</v>
      </c>
      <c r="AN2627" s="42">
        <f t="shared" si="743"/>
        <v>45715</v>
      </c>
      <c r="AO2627" s="43">
        <f t="shared" si="744"/>
        <v>13109.28</v>
      </c>
    </row>
    <row r="2628" spans="1:41" s="24" customFormat="1" ht="15.75" customHeight="1" x14ac:dyDescent="0.35">
      <c r="A2628" s="36" t="s">
        <v>27</v>
      </c>
      <c r="B2628" s="36">
        <v>202509</v>
      </c>
      <c r="C2628" s="24" t="s">
        <v>736</v>
      </c>
      <c r="D2628" s="24" t="s">
        <v>119</v>
      </c>
      <c r="E2628" s="62">
        <v>45901</v>
      </c>
      <c r="F2628" s="62">
        <v>46265</v>
      </c>
      <c r="G2628" s="37" t="s">
        <v>570</v>
      </c>
      <c r="H2628" s="36">
        <v>752053</v>
      </c>
      <c r="I2628" s="63">
        <v>34866</v>
      </c>
      <c r="J2628" s="24" t="s">
        <v>5533</v>
      </c>
      <c r="K2628" s="63">
        <f t="shared" ref="K2628:K2691" si="745">N2628</f>
        <v>45901</v>
      </c>
      <c r="L2628" s="55">
        <f t="shared" ref="L2628:L2691" si="746">IF(K2628&gt;=DATE(2022,4,1),4%,5%)</f>
        <v>0.04</v>
      </c>
      <c r="M2628" s="76">
        <v>0.22500000000000001</v>
      </c>
      <c r="N2628" s="62">
        <v>45901</v>
      </c>
      <c r="O2628" s="62">
        <v>46265</v>
      </c>
      <c r="P2628" s="63"/>
      <c r="Q2628" s="63"/>
      <c r="R2628" s="78">
        <v>30</v>
      </c>
      <c r="S2628" s="63" t="str">
        <f>VLOOKUP(R2628,SA!$B$3:$C$11,2,1)</f>
        <v>26-35</v>
      </c>
      <c r="T2628" s="38" t="s">
        <v>97</v>
      </c>
      <c r="U2628" s="24" t="s">
        <v>56</v>
      </c>
      <c r="V2628" s="24">
        <v>300000</v>
      </c>
      <c r="W2628" s="39">
        <f t="shared" ref="W2628:W2691" si="747">IF(U2628="self",V2628,0)</f>
        <v>300000</v>
      </c>
      <c r="X2628" s="29">
        <f t="shared" ref="X2628:X2691" si="748">IF(U2628="self",1,0)</f>
        <v>1</v>
      </c>
      <c r="Y2628" s="40">
        <f t="shared" ref="Y2628:Y2691" si="749">O2628-N2628+1</f>
        <v>365</v>
      </c>
      <c r="Z2628" s="38">
        <f t="shared" ref="Z2628:Z2691" si="750">$Z$1</f>
        <v>46081</v>
      </c>
      <c r="AA2628" s="41">
        <f t="shared" ref="AA2628:AA2691" si="751">IF(MIN((Z2628-N2628)+1,Y2628)&lt;0,0,MIN((Z2628-N2628)+1,Y2628))</f>
        <v>181</v>
      </c>
      <c r="AB2628" s="24" t="s">
        <v>113</v>
      </c>
      <c r="AC2628" s="41">
        <f t="shared" ref="AC2628:AC2691" si="752">AE2628+AF2628+AG2628+AH2628</f>
        <v>4124.4657999999999</v>
      </c>
      <c r="AD2628" s="41">
        <v>1</v>
      </c>
      <c r="AE2628" s="72">
        <f>INDEX(SA!$C$2:$G$11,MATCH(Details!S2628,SA!$C$2:$C$11,0),MATCH(Details!V2628,SA!$C$2:$G$2,0))*Y2628/(F2628-E2628+1)</f>
        <v>3495.31</v>
      </c>
      <c r="AF2628" s="41">
        <f t="shared" ref="AF2628:AF2691" si="753">IF(AB2628="Karnataka",AE2628*9%,0)</f>
        <v>0</v>
      </c>
      <c r="AG2628" s="41">
        <f t="shared" ref="AG2628:AG2691" si="754">IF(AB2628="Karnataka",AE2628*9%,0)</f>
        <v>0</v>
      </c>
      <c r="AH2628" s="41">
        <f t="shared" ref="AH2628:AH2691" si="755">IF(AF2628+AG2628&gt;0,0,AE2628*18%)</f>
        <v>629.1558</v>
      </c>
      <c r="AI2628" s="60">
        <f t="shared" ref="AI2628:AI2691" si="756">AE2628*L2628</f>
        <v>139.8124</v>
      </c>
      <c r="AJ2628" s="60">
        <f t="shared" ref="AJ2628:AJ2691" si="757">$AE2628*M2628</f>
        <v>786.44475</v>
      </c>
      <c r="AK2628" s="60">
        <f t="shared" ref="AK2628:AK2691" si="758">(AE2628)*AA2628/Y2628</f>
        <v>1733.2907123287671</v>
      </c>
      <c r="AL2628" s="60">
        <f t="shared" ref="AL2628:AL2691" si="759">AK2628*(1-L2628-M2628)</f>
        <v>1273.9686735616438</v>
      </c>
      <c r="AM2628" s="41">
        <f t="shared" ref="AM2628:AM2691" si="760">AE2628-AI2628-AL2628-AJ2628</f>
        <v>1295.0841764383563</v>
      </c>
      <c r="AN2628" s="42">
        <f t="shared" ref="AN2628:AN2691" si="761">Z2628-366</f>
        <v>45715</v>
      </c>
      <c r="AO2628" s="43">
        <f t="shared" ref="AO2628:AO2691" si="762">IF(AND(O2628&gt;Z2628,N2628&gt;AN2628),AE2628,0)</f>
        <v>3495.31</v>
      </c>
    </row>
    <row r="2629" spans="1:41" s="24" customFormat="1" ht="15.75" customHeight="1" x14ac:dyDescent="0.35">
      <c r="A2629" s="36" t="s">
        <v>27</v>
      </c>
      <c r="B2629" s="36">
        <v>202509</v>
      </c>
      <c r="C2629" s="24" t="s">
        <v>736</v>
      </c>
      <c r="D2629" s="24" t="s">
        <v>119</v>
      </c>
      <c r="E2629" s="62">
        <v>45901</v>
      </c>
      <c r="F2629" s="62">
        <v>46265</v>
      </c>
      <c r="G2629" s="37" t="s">
        <v>576</v>
      </c>
      <c r="H2629" s="36">
        <v>752054</v>
      </c>
      <c r="I2629" s="63">
        <v>33465</v>
      </c>
      <c r="J2629" s="24" t="s">
        <v>5534</v>
      </c>
      <c r="K2629" s="63">
        <f t="shared" si="745"/>
        <v>45901</v>
      </c>
      <c r="L2629" s="55">
        <f t="shared" si="746"/>
        <v>0.04</v>
      </c>
      <c r="M2629" s="76">
        <v>0.22500000000000001</v>
      </c>
      <c r="N2629" s="62">
        <v>45901</v>
      </c>
      <c r="O2629" s="62">
        <v>46265</v>
      </c>
      <c r="P2629" s="63"/>
      <c r="Q2629" s="63"/>
      <c r="R2629" s="78">
        <v>34</v>
      </c>
      <c r="S2629" s="63" t="str">
        <f>VLOOKUP(R2629,SA!$B$3:$C$11,2,1)</f>
        <v>26-35</v>
      </c>
      <c r="T2629" s="38" t="s">
        <v>97</v>
      </c>
      <c r="U2629" s="24" t="s">
        <v>56</v>
      </c>
      <c r="V2629" s="24">
        <v>300000</v>
      </c>
      <c r="W2629" s="39">
        <f t="shared" si="747"/>
        <v>300000</v>
      </c>
      <c r="X2629" s="29">
        <f t="shared" si="748"/>
        <v>1</v>
      </c>
      <c r="Y2629" s="40">
        <f t="shared" si="749"/>
        <v>365</v>
      </c>
      <c r="Z2629" s="38">
        <f t="shared" si="750"/>
        <v>46081</v>
      </c>
      <c r="AA2629" s="41">
        <f t="shared" si="751"/>
        <v>181</v>
      </c>
      <c r="AB2629" s="24" t="s">
        <v>113</v>
      </c>
      <c r="AC2629" s="41">
        <f t="shared" si="752"/>
        <v>4124.4657999999999</v>
      </c>
      <c r="AD2629" s="41">
        <v>1</v>
      </c>
      <c r="AE2629" s="72">
        <f>INDEX(SA!$C$2:$G$11,MATCH(Details!S2629,SA!$C$2:$C$11,0),MATCH(Details!V2629,SA!$C$2:$G$2,0))*Y2629/(F2629-E2629+1)</f>
        <v>3495.31</v>
      </c>
      <c r="AF2629" s="41">
        <f t="shared" si="753"/>
        <v>0</v>
      </c>
      <c r="AG2629" s="41">
        <f t="shared" si="754"/>
        <v>0</v>
      </c>
      <c r="AH2629" s="41">
        <f t="shared" si="755"/>
        <v>629.1558</v>
      </c>
      <c r="AI2629" s="60">
        <f t="shared" si="756"/>
        <v>139.8124</v>
      </c>
      <c r="AJ2629" s="60">
        <f t="shared" si="757"/>
        <v>786.44475</v>
      </c>
      <c r="AK2629" s="60">
        <f t="shared" si="758"/>
        <v>1733.2907123287671</v>
      </c>
      <c r="AL2629" s="60">
        <f t="shared" si="759"/>
        <v>1273.9686735616438</v>
      </c>
      <c r="AM2629" s="41">
        <f t="shared" si="760"/>
        <v>1295.0841764383563</v>
      </c>
      <c r="AN2629" s="42">
        <f t="shared" si="761"/>
        <v>45715</v>
      </c>
      <c r="AO2629" s="43">
        <f t="shared" si="762"/>
        <v>3495.31</v>
      </c>
    </row>
    <row r="2630" spans="1:41" s="24" customFormat="1" ht="15.75" customHeight="1" x14ac:dyDescent="0.35">
      <c r="A2630" s="36" t="s">
        <v>27</v>
      </c>
      <c r="B2630" s="36">
        <v>202509</v>
      </c>
      <c r="C2630" s="24" t="s">
        <v>736</v>
      </c>
      <c r="D2630" s="24" t="s">
        <v>119</v>
      </c>
      <c r="E2630" s="62">
        <v>45901</v>
      </c>
      <c r="F2630" s="62">
        <v>46265</v>
      </c>
      <c r="G2630" s="37" t="s">
        <v>2747</v>
      </c>
      <c r="H2630" s="36">
        <v>752054</v>
      </c>
      <c r="I2630" s="63">
        <v>27550</v>
      </c>
      <c r="J2630" s="24" t="s">
        <v>5535</v>
      </c>
      <c r="K2630" s="63">
        <f t="shared" si="745"/>
        <v>45901</v>
      </c>
      <c r="L2630" s="55">
        <f t="shared" si="746"/>
        <v>0.04</v>
      </c>
      <c r="M2630" s="76">
        <v>0.22500000000000001</v>
      </c>
      <c r="N2630" s="62">
        <v>45901</v>
      </c>
      <c r="O2630" s="62">
        <v>46265</v>
      </c>
      <c r="P2630" s="63"/>
      <c r="Q2630" s="63"/>
      <c r="R2630" s="78">
        <v>50</v>
      </c>
      <c r="S2630" s="63" t="str">
        <f>VLOOKUP(R2630,SA!$B$3:$C$11,2,1)</f>
        <v>46-55</v>
      </c>
      <c r="T2630" s="38" t="s">
        <v>98</v>
      </c>
      <c r="U2630" s="24" t="s">
        <v>5747</v>
      </c>
      <c r="V2630" s="24">
        <v>300000</v>
      </c>
      <c r="W2630" s="39">
        <f t="shared" si="747"/>
        <v>0</v>
      </c>
      <c r="X2630" s="29">
        <f t="shared" si="748"/>
        <v>0</v>
      </c>
      <c r="Y2630" s="40">
        <f t="shared" si="749"/>
        <v>365</v>
      </c>
      <c r="Z2630" s="38">
        <f t="shared" si="750"/>
        <v>46081</v>
      </c>
      <c r="AA2630" s="41">
        <f t="shared" si="751"/>
        <v>181</v>
      </c>
      <c r="AB2630" s="24" t="s">
        <v>113</v>
      </c>
      <c r="AC2630" s="41">
        <f t="shared" si="752"/>
        <v>7373.4659999999994</v>
      </c>
      <c r="AD2630" s="41">
        <v>1</v>
      </c>
      <c r="AE2630" s="72">
        <f>INDEX(SA!$C$2:$G$11,MATCH(Details!S2630,SA!$C$2:$C$11,0),MATCH(Details!V2630,SA!$C$2:$G$2,0))*Y2630/(F2630-E2630+1)</f>
        <v>6248.7</v>
      </c>
      <c r="AF2630" s="41">
        <f t="shared" si="753"/>
        <v>0</v>
      </c>
      <c r="AG2630" s="41">
        <f t="shared" si="754"/>
        <v>0</v>
      </c>
      <c r="AH2630" s="41">
        <f t="shared" si="755"/>
        <v>1124.7659999999998</v>
      </c>
      <c r="AI2630" s="60">
        <f t="shared" si="756"/>
        <v>249.94800000000001</v>
      </c>
      <c r="AJ2630" s="60">
        <f t="shared" si="757"/>
        <v>1405.9575</v>
      </c>
      <c r="AK2630" s="60">
        <f t="shared" si="758"/>
        <v>3098.6704109589041</v>
      </c>
      <c r="AL2630" s="60">
        <f t="shared" si="759"/>
        <v>2277.5227520547946</v>
      </c>
      <c r="AM2630" s="41">
        <f t="shared" si="760"/>
        <v>2315.2717479452049</v>
      </c>
      <c r="AN2630" s="42">
        <f t="shared" si="761"/>
        <v>45715</v>
      </c>
      <c r="AO2630" s="43">
        <f t="shared" si="762"/>
        <v>6248.7</v>
      </c>
    </row>
    <row r="2631" spans="1:41" s="24" customFormat="1" ht="15.75" customHeight="1" x14ac:dyDescent="0.35">
      <c r="A2631" s="36" t="s">
        <v>27</v>
      </c>
      <c r="B2631" s="36">
        <v>202509</v>
      </c>
      <c r="C2631" s="24" t="s">
        <v>736</v>
      </c>
      <c r="D2631" s="24" t="s">
        <v>119</v>
      </c>
      <c r="E2631" s="62">
        <v>45901</v>
      </c>
      <c r="F2631" s="62">
        <v>46265</v>
      </c>
      <c r="G2631" s="37" t="s">
        <v>2748</v>
      </c>
      <c r="H2631" s="36">
        <v>752054</v>
      </c>
      <c r="I2631" s="63">
        <v>25569</v>
      </c>
      <c r="J2631" s="24" t="s">
        <v>5536</v>
      </c>
      <c r="K2631" s="63">
        <f t="shared" si="745"/>
        <v>45901</v>
      </c>
      <c r="L2631" s="55">
        <f t="shared" si="746"/>
        <v>0.04</v>
      </c>
      <c r="M2631" s="76">
        <v>0.22500000000000001</v>
      </c>
      <c r="N2631" s="62">
        <v>45901</v>
      </c>
      <c r="O2631" s="62">
        <v>46265</v>
      </c>
      <c r="P2631" s="63"/>
      <c r="Q2631" s="63"/>
      <c r="R2631" s="78">
        <v>55</v>
      </c>
      <c r="S2631" s="63" t="str">
        <f>VLOOKUP(R2631,SA!$B$3:$C$11,2,1)</f>
        <v>46-55</v>
      </c>
      <c r="T2631" s="38" t="s">
        <v>97</v>
      </c>
      <c r="U2631" s="24" t="s">
        <v>5744</v>
      </c>
      <c r="V2631" s="24">
        <v>300000</v>
      </c>
      <c r="W2631" s="39">
        <f t="shared" si="747"/>
        <v>0</v>
      </c>
      <c r="X2631" s="29">
        <f t="shared" si="748"/>
        <v>0</v>
      </c>
      <c r="Y2631" s="40">
        <f t="shared" si="749"/>
        <v>365</v>
      </c>
      <c r="Z2631" s="38">
        <f t="shared" si="750"/>
        <v>46081</v>
      </c>
      <c r="AA2631" s="41">
        <f t="shared" si="751"/>
        <v>181</v>
      </c>
      <c r="AB2631" s="24" t="s">
        <v>113</v>
      </c>
      <c r="AC2631" s="41">
        <f t="shared" si="752"/>
        <v>7373.4659999999994</v>
      </c>
      <c r="AD2631" s="41">
        <v>1</v>
      </c>
      <c r="AE2631" s="72">
        <f>INDEX(SA!$C$2:$G$11,MATCH(Details!S2631,SA!$C$2:$C$11,0),MATCH(Details!V2631,SA!$C$2:$G$2,0))*Y2631/(F2631-E2631+1)</f>
        <v>6248.7</v>
      </c>
      <c r="AF2631" s="41">
        <f t="shared" si="753"/>
        <v>0</v>
      </c>
      <c r="AG2631" s="41">
        <f t="shared" si="754"/>
        <v>0</v>
      </c>
      <c r="AH2631" s="41">
        <f t="shared" si="755"/>
        <v>1124.7659999999998</v>
      </c>
      <c r="AI2631" s="60">
        <f t="shared" si="756"/>
        <v>249.94800000000001</v>
      </c>
      <c r="AJ2631" s="60">
        <f t="shared" si="757"/>
        <v>1405.9575</v>
      </c>
      <c r="AK2631" s="60">
        <f t="shared" si="758"/>
        <v>3098.6704109589041</v>
      </c>
      <c r="AL2631" s="60">
        <f t="shared" si="759"/>
        <v>2277.5227520547946</v>
      </c>
      <c r="AM2631" s="41">
        <f t="shared" si="760"/>
        <v>2315.2717479452049</v>
      </c>
      <c r="AN2631" s="42">
        <f t="shared" si="761"/>
        <v>45715</v>
      </c>
      <c r="AO2631" s="43">
        <f t="shared" si="762"/>
        <v>6248.7</v>
      </c>
    </row>
    <row r="2632" spans="1:41" s="24" customFormat="1" ht="15.75" customHeight="1" x14ac:dyDescent="0.35">
      <c r="A2632" s="36" t="s">
        <v>27</v>
      </c>
      <c r="B2632" s="36">
        <v>202509</v>
      </c>
      <c r="C2632" s="24" t="s">
        <v>736</v>
      </c>
      <c r="D2632" s="24" t="s">
        <v>119</v>
      </c>
      <c r="E2632" s="62">
        <v>45901</v>
      </c>
      <c r="F2632" s="62">
        <v>46265</v>
      </c>
      <c r="G2632" s="37" t="s">
        <v>2749</v>
      </c>
      <c r="H2632" s="36">
        <v>752055</v>
      </c>
      <c r="I2632" s="63">
        <v>26299</v>
      </c>
      <c r="J2632" s="24" t="s">
        <v>5537</v>
      </c>
      <c r="K2632" s="63">
        <f t="shared" si="745"/>
        <v>45901</v>
      </c>
      <c r="L2632" s="55">
        <f t="shared" si="746"/>
        <v>0.04</v>
      </c>
      <c r="M2632" s="76">
        <v>0.22500000000000001</v>
      </c>
      <c r="N2632" s="62">
        <v>45901</v>
      </c>
      <c r="O2632" s="62">
        <v>46265</v>
      </c>
      <c r="P2632" s="63"/>
      <c r="Q2632" s="63"/>
      <c r="R2632" s="78">
        <v>53</v>
      </c>
      <c r="S2632" s="63" t="str">
        <f>VLOOKUP(R2632,SA!$B$3:$C$11,2,1)</f>
        <v>46-55</v>
      </c>
      <c r="T2632" s="38" t="s">
        <v>98</v>
      </c>
      <c r="U2632" s="24" t="s">
        <v>5747</v>
      </c>
      <c r="V2632" s="24">
        <v>400000</v>
      </c>
      <c r="W2632" s="39">
        <f t="shared" si="747"/>
        <v>0</v>
      </c>
      <c r="X2632" s="29">
        <f t="shared" si="748"/>
        <v>0</v>
      </c>
      <c r="Y2632" s="40">
        <f t="shared" si="749"/>
        <v>365</v>
      </c>
      <c r="Z2632" s="38">
        <f t="shared" si="750"/>
        <v>46081</v>
      </c>
      <c r="AA2632" s="41">
        <f t="shared" si="751"/>
        <v>181</v>
      </c>
      <c r="AB2632" s="24" t="s">
        <v>113</v>
      </c>
      <c r="AC2632" s="41">
        <f t="shared" si="752"/>
        <v>8108.2165999999997</v>
      </c>
      <c r="AD2632" s="41">
        <v>1</v>
      </c>
      <c r="AE2632" s="72">
        <f>INDEX(SA!$C$2:$G$11,MATCH(Details!S2632,SA!$C$2:$C$11,0),MATCH(Details!V2632,SA!$C$2:$G$2,0))*Y2632/(F2632-E2632+1)</f>
        <v>6871.37</v>
      </c>
      <c r="AF2632" s="41">
        <f t="shared" si="753"/>
        <v>0</v>
      </c>
      <c r="AG2632" s="41">
        <f t="shared" si="754"/>
        <v>0</v>
      </c>
      <c r="AH2632" s="41">
        <f t="shared" si="755"/>
        <v>1236.8465999999999</v>
      </c>
      <c r="AI2632" s="60">
        <f t="shared" si="756"/>
        <v>274.85480000000001</v>
      </c>
      <c r="AJ2632" s="60">
        <f t="shared" si="757"/>
        <v>1546.05825</v>
      </c>
      <c r="AK2632" s="60">
        <f t="shared" si="758"/>
        <v>3407.446493150685</v>
      </c>
      <c r="AL2632" s="60">
        <f t="shared" si="759"/>
        <v>2504.4731724657536</v>
      </c>
      <c r="AM2632" s="41">
        <f t="shared" si="760"/>
        <v>2545.9837775342462</v>
      </c>
      <c r="AN2632" s="42">
        <f t="shared" si="761"/>
        <v>45715</v>
      </c>
      <c r="AO2632" s="43">
        <f t="shared" si="762"/>
        <v>6871.37</v>
      </c>
    </row>
    <row r="2633" spans="1:41" s="24" customFormat="1" ht="15.75" customHeight="1" x14ac:dyDescent="0.35">
      <c r="A2633" s="36" t="s">
        <v>27</v>
      </c>
      <c r="B2633" s="36">
        <v>202509</v>
      </c>
      <c r="C2633" s="24" t="s">
        <v>736</v>
      </c>
      <c r="D2633" s="24" t="s">
        <v>119</v>
      </c>
      <c r="E2633" s="62">
        <v>45901</v>
      </c>
      <c r="F2633" s="62">
        <v>46265</v>
      </c>
      <c r="G2633" s="37" t="s">
        <v>590</v>
      </c>
      <c r="H2633" s="36">
        <v>752055</v>
      </c>
      <c r="I2633" s="63">
        <v>33919</v>
      </c>
      <c r="J2633" s="24" t="s">
        <v>5538</v>
      </c>
      <c r="K2633" s="63">
        <f t="shared" si="745"/>
        <v>45901</v>
      </c>
      <c r="L2633" s="55">
        <f t="shared" si="746"/>
        <v>0.04</v>
      </c>
      <c r="M2633" s="76">
        <v>0.22500000000000001</v>
      </c>
      <c r="N2633" s="62">
        <v>45901</v>
      </c>
      <c r="O2633" s="62">
        <v>46265</v>
      </c>
      <c r="P2633" s="63"/>
      <c r="Q2633" s="63"/>
      <c r="R2633" s="78">
        <v>32</v>
      </c>
      <c r="S2633" s="63" t="str">
        <f>VLOOKUP(R2633,SA!$B$3:$C$11,2,1)</f>
        <v>26-35</v>
      </c>
      <c r="T2633" s="38" t="s">
        <v>97</v>
      </c>
      <c r="U2633" s="24" t="s">
        <v>56</v>
      </c>
      <c r="V2633" s="24">
        <v>400000</v>
      </c>
      <c r="W2633" s="39">
        <f t="shared" si="747"/>
        <v>400000</v>
      </c>
      <c r="X2633" s="29">
        <f t="shared" si="748"/>
        <v>1</v>
      </c>
      <c r="Y2633" s="40">
        <f t="shared" si="749"/>
        <v>365</v>
      </c>
      <c r="Z2633" s="38">
        <f t="shared" si="750"/>
        <v>46081</v>
      </c>
      <c r="AA2633" s="41">
        <f t="shared" si="751"/>
        <v>181</v>
      </c>
      <c r="AB2633" s="24" t="s">
        <v>113</v>
      </c>
      <c r="AC2633" s="41">
        <f t="shared" si="752"/>
        <v>4533.0290000000005</v>
      </c>
      <c r="AD2633" s="41">
        <v>1</v>
      </c>
      <c r="AE2633" s="72">
        <f>INDEX(SA!$C$2:$G$11,MATCH(Details!S2633,SA!$C$2:$C$11,0),MATCH(Details!V2633,SA!$C$2:$G$2,0))*Y2633/(F2633-E2633+1)</f>
        <v>3841.55</v>
      </c>
      <c r="AF2633" s="41">
        <f t="shared" si="753"/>
        <v>0</v>
      </c>
      <c r="AG2633" s="41">
        <f t="shared" si="754"/>
        <v>0</v>
      </c>
      <c r="AH2633" s="41">
        <f t="shared" si="755"/>
        <v>691.47900000000004</v>
      </c>
      <c r="AI2633" s="60">
        <f t="shared" si="756"/>
        <v>153.66200000000001</v>
      </c>
      <c r="AJ2633" s="60">
        <f t="shared" si="757"/>
        <v>864.34875000000011</v>
      </c>
      <c r="AK2633" s="60">
        <f t="shared" si="758"/>
        <v>1904.9878082191783</v>
      </c>
      <c r="AL2633" s="60">
        <f t="shared" si="759"/>
        <v>1400.1660390410959</v>
      </c>
      <c r="AM2633" s="41">
        <f t="shared" si="760"/>
        <v>1423.3732109589046</v>
      </c>
      <c r="AN2633" s="42">
        <f t="shared" si="761"/>
        <v>45715</v>
      </c>
      <c r="AO2633" s="43">
        <f t="shared" si="762"/>
        <v>3841.55</v>
      </c>
    </row>
    <row r="2634" spans="1:41" s="24" customFormat="1" ht="15.75" customHeight="1" x14ac:dyDescent="0.35">
      <c r="A2634" s="36" t="s">
        <v>27</v>
      </c>
      <c r="B2634" s="36">
        <v>202509</v>
      </c>
      <c r="C2634" s="24" t="s">
        <v>736</v>
      </c>
      <c r="D2634" s="24" t="s">
        <v>119</v>
      </c>
      <c r="E2634" s="62">
        <v>45901</v>
      </c>
      <c r="F2634" s="62">
        <v>46265</v>
      </c>
      <c r="G2634" s="37" t="s">
        <v>2750</v>
      </c>
      <c r="H2634" s="36">
        <v>752055</v>
      </c>
      <c r="I2634" s="63">
        <v>43550</v>
      </c>
      <c r="J2634" s="24" t="s">
        <v>5539</v>
      </c>
      <c r="K2634" s="63">
        <f t="shared" si="745"/>
        <v>45901</v>
      </c>
      <c r="L2634" s="55">
        <f t="shared" si="746"/>
        <v>0.04</v>
      </c>
      <c r="M2634" s="76">
        <v>0.22500000000000001</v>
      </c>
      <c r="N2634" s="62">
        <v>45901</v>
      </c>
      <c r="O2634" s="62">
        <v>46265</v>
      </c>
      <c r="P2634" s="63"/>
      <c r="Q2634" s="63"/>
      <c r="R2634" s="78">
        <v>6</v>
      </c>
      <c r="S2634" s="63" t="str">
        <f>VLOOKUP(R2634,SA!$B$3:$C$11,2,1)</f>
        <v>0-25</v>
      </c>
      <c r="T2634" s="38" t="s">
        <v>98</v>
      </c>
      <c r="U2634" s="24" t="s">
        <v>5746</v>
      </c>
      <c r="V2634" s="24">
        <v>400000</v>
      </c>
      <c r="W2634" s="39">
        <f t="shared" si="747"/>
        <v>0</v>
      </c>
      <c r="X2634" s="29">
        <f t="shared" si="748"/>
        <v>0</v>
      </c>
      <c r="Y2634" s="40">
        <f t="shared" si="749"/>
        <v>365</v>
      </c>
      <c r="Z2634" s="38">
        <f t="shared" si="750"/>
        <v>46081</v>
      </c>
      <c r="AA2634" s="41">
        <f t="shared" si="751"/>
        <v>181</v>
      </c>
      <c r="AB2634" s="24" t="s">
        <v>113</v>
      </c>
      <c r="AC2634" s="41">
        <f t="shared" si="752"/>
        <v>4043.8364000000001</v>
      </c>
      <c r="AD2634" s="41">
        <v>1</v>
      </c>
      <c r="AE2634" s="72">
        <f>INDEX(SA!$C$2:$G$11,MATCH(Details!S2634,SA!$C$2:$C$11,0),MATCH(Details!V2634,SA!$C$2:$G$2,0))*Y2634/(F2634-E2634+1)</f>
        <v>3426.98</v>
      </c>
      <c r="AF2634" s="41">
        <f t="shared" si="753"/>
        <v>0</v>
      </c>
      <c r="AG2634" s="41">
        <f t="shared" si="754"/>
        <v>0</v>
      </c>
      <c r="AH2634" s="41">
        <f t="shared" si="755"/>
        <v>616.85640000000001</v>
      </c>
      <c r="AI2634" s="60">
        <f t="shared" si="756"/>
        <v>137.07920000000001</v>
      </c>
      <c r="AJ2634" s="60">
        <f t="shared" si="757"/>
        <v>771.07050000000004</v>
      </c>
      <c r="AK2634" s="60">
        <f t="shared" si="758"/>
        <v>1699.4065205479453</v>
      </c>
      <c r="AL2634" s="60">
        <f t="shared" si="759"/>
        <v>1249.0637926027398</v>
      </c>
      <c r="AM2634" s="41">
        <f t="shared" si="760"/>
        <v>1269.7665073972601</v>
      </c>
      <c r="AN2634" s="42">
        <f t="shared" si="761"/>
        <v>45715</v>
      </c>
      <c r="AO2634" s="43">
        <f t="shared" si="762"/>
        <v>3426.98</v>
      </c>
    </row>
    <row r="2635" spans="1:41" s="24" customFormat="1" ht="15.75" customHeight="1" x14ac:dyDescent="0.35">
      <c r="A2635" s="36" t="s">
        <v>27</v>
      </c>
      <c r="B2635" s="36">
        <v>202509</v>
      </c>
      <c r="C2635" s="24" t="s">
        <v>736</v>
      </c>
      <c r="D2635" s="24" t="s">
        <v>119</v>
      </c>
      <c r="E2635" s="62">
        <v>45901</v>
      </c>
      <c r="F2635" s="62">
        <v>46265</v>
      </c>
      <c r="G2635" s="37" t="s">
        <v>2751</v>
      </c>
      <c r="H2635" s="36">
        <v>752055</v>
      </c>
      <c r="I2635" s="63">
        <v>23163</v>
      </c>
      <c r="J2635" s="24" t="s">
        <v>5540</v>
      </c>
      <c r="K2635" s="63">
        <f t="shared" si="745"/>
        <v>45901</v>
      </c>
      <c r="L2635" s="55">
        <f t="shared" si="746"/>
        <v>0.04</v>
      </c>
      <c r="M2635" s="76">
        <v>0.22500000000000001</v>
      </c>
      <c r="N2635" s="62">
        <v>45901</v>
      </c>
      <c r="O2635" s="62">
        <v>46265</v>
      </c>
      <c r="P2635" s="63"/>
      <c r="Q2635" s="63"/>
      <c r="R2635" s="78">
        <v>62</v>
      </c>
      <c r="S2635" s="63" t="str">
        <f>VLOOKUP(R2635,SA!$B$3:$C$11,2,1)</f>
        <v>56-65</v>
      </c>
      <c r="T2635" s="38" t="s">
        <v>97</v>
      </c>
      <c r="U2635" s="24" t="s">
        <v>5744</v>
      </c>
      <c r="V2635" s="24">
        <v>400000</v>
      </c>
      <c r="W2635" s="39">
        <f t="shared" si="747"/>
        <v>0</v>
      </c>
      <c r="X2635" s="29">
        <f t="shared" si="748"/>
        <v>0</v>
      </c>
      <c r="Y2635" s="40">
        <f t="shared" si="749"/>
        <v>365</v>
      </c>
      <c r="Z2635" s="38">
        <f t="shared" si="750"/>
        <v>46081</v>
      </c>
      <c r="AA2635" s="41">
        <f t="shared" si="751"/>
        <v>181</v>
      </c>
      <c r="AB2635" s="24" t="s">
        <v>113</v>
      </c>
      <c r="AC2635" s="41">
        <f t="shared" si="752"/>
        <v>11909.7282</v>
      </c>
      <c r="AD2635" s="41">
        <v>1</v>
      </c>
      <c r="AE2635" s="72">
        <f>INDEX(SA!$C$2:$G$11,MATCH(Details!S2635,SA!$C$2:$C$11,0),MATCH(Details!V2635,SA!$C$2:$G$2,0))*Y2635/(F2635-E2635+1)</f>
        <v>10092.99</v>
      </c>
      <c r="AF2635" s="41">
        <f t="shared" si="753"/>
        <v>0</v>
      </c>
      <c r="AG2635" s="41">
        <f t="shared" si="754"/>
        <v>0</v>
      </c>
      <c r="AH2635" s="41">
        <f t="shared" si="755"/>
        <v>1816.7382</v>
      </c>
      <c r="AI2635" s="60">
        <f t="shared" si="756"/>
        <v>403.71960000000001</v>
      </c>
      <c r="AJ2635" s="60">
        <f t="shared" si="757"/>
        <v>2270.9227500000002</v>
      </c>
      <c r="AK2635" s="60">
        <f t="shared" si="758"/>
        <v>5005.0169589041097</v>
      </c>
      <c r="AL2635" s="60">
        <f t="shared" si="759"/>
        <v>3678.6874647945206</v>
      </c>
      <c r="AM2635" s="41">
        <f t="shared" si="760"/>
        <v>3739.6601852054787</v>
      </c>
      <c r="AN2635" s="42">
        <f t="shared" si="761"/>
        <v>45715</v>
      </c>
      <c r="AO2635" s="43">
        <f t="shared" si="762"/>
        <v>10092.99</v>
      </c>
    </row>
    <row r="2636" spans="1:41" s="24" customFormat="1" ht="15.75" customHeight="1" x14ac:dyDescent="0.35">
      <c r="A2636" s="36" t="s">
        <v>27</v>
      </c>
      <c r="B2636" s="36">
        <v>202509</v>
      </c>
      <c r="C2636" s="24" t="s">
        <v>736</v>
      </c>
      <c r="D2636" s="24" t="s">
        <v>119</v>
      </c>
      <c r="E2636" s="62">
        <v>45901</v>
      </c>
      <c r="F2636" s="62">
        <v>46265</v>
      </c>
      <c r="G2636" s="37" t="s">
        <v>2752</v>
      </c>
      <c r="H2636" s="36">
        <v>752055</v>
      </c>
      <c r="I2636" s="63">
        <v>34763</v>
      </c>
      <c r="J2636" s="24" t="s">
        <v>5541</v>
      </c>
      <c r="K2636" s="63">
        <f t="shared" si="745"/>
        <v>45901</v>
      </c>
      <c r="L2636" s="55">
        <f t="shared" si="746"/>
        <v>0.04</v>
      </c>
      <c r="M2636" s="76">
        <v>0.22500000000000001</v>
      </c>
      <c r="N2636" s="62">
        <v>45901</v>
      </c>
      <c r="O2636" s="62">
        <v>46265</v>
      </c>
      <c r="P2636" s="63"/>
      <c r="Q2636" s="63"/>
      <c r="R2636" s="78">
        <v>30</v>
      </c>
      <c r="S2636" s="63" t="str">
        <f>VLOOKUP(R2636,SA!$B$3:$C$11,2,1)</f>
        <v>26-35</v>
      </c>
      <c r="T2636" s="38" t="s">
        <v>98</v>
      </c>
      <c r="U2636" s="24" t="s">
        <v>5743</v>
      </c>
      <c r="V2636" s="24">
        <v>400000</v>
      </c>
      <c r="W2636" s="39">
        <f t="shared" si="747"/>
        <v>0</v>
      </c>
      <c r="X2636" s="29">
        <f t="shared" si="748"/>
        <v>0</v>
      </c>
      <c r="Y2636" s="40">
        <f t="shared" si="749"/>
        <v>365</v>
      </c>
      <c r="Z2636" s="38">
        <f t="shared" si="750"/>
        <v>46081</v>
      </c>
      <c r="AA2636" s="41">
        <f t="shared" si="751"/>
        <v>181</v>
      </c>
      <c r="AB2636" s="24" t="s">
        <v>113</v>
      </c>
      <c r="AC2636" s="41">
        <f t="shared" si="752"/>
        <v>4533.0290000000005</v>
      </c>
      <c r="AD2636" s="41">
        <v>1</v>
      </c>
      <c r="AE2636" s="72">
        <f>INDEX(SA!$C$2:$G$11,MATCH(Details!S2636,SA!$C$2:$C$11,0),MATCH(Details!V2636,SA!$C$2:$G$2,0))*Y2636/(F2636-E2636+1)</f>
        <v>3841.55</v>
      </c>
      <c r="AF2636" s="41">
        <f t="shared" si="753"/>
        <v>0</v>
      </c>
      <c r="AG2636" s="41">
        <f t="shared" si="754"/>
        <v>0</v>
      </c>
      <c r="AH2636" s="41">
        <f t="shared" si="755"/>
        <v>691.47900000000004</v>
      </c>
      <c r="AI2636" s="60">
        <f t="shared" si="756"/>
        <v>153.66200000000001</v>
      </c>
      <c r="AJ2636" s="60">
        <f t="shared" si="757"/>
        <v>864.34875000000011</v>
      </c>
      <c r="AK2636" s="60">
        <f t="shared" si="758"/>
        <v>1904.9878082191783</v>
      </c>
      <c r="AL2636" s="60">
        <f t="shared" si="759"/>
        <v>1400.1660390410959</v>
      </c>
      <c r="AM2636" s="41">
        <f t="shared" si="760"/>
        <v>1423.3732109589046</v>
      </c>
      <c r="AN2636" s="42">
        <f t="shared" si="761"/>
        <v>45715</v>
      </c>
      <c r="AO2636" s="43">
        <f t="shared" si="762"/>
        <v>3841.55</v>
      </c>
    </row>
    <row r="2637" spans="1:41" s="24" customFormat="1" ht="15.75" customHeight="1" x14ac:dyDescent="0.35">
      <c r="A2637" s="36" t="s">
        <v>27</v>
      </c>
      <c r="B2637" s="36">
        <v>202509</v>
      </c>
      <c r="C2637" s="24" t="s">
        <v>736</v>
      </c>
      <c r="D2637" s="24" t="s">
        <v>119</v>
      </c>
      <c r="E2637" s="62">
        <v>45901</v>
      </c>
      <c r="F2637" s="62">
        <v>46265</v>
      </c>
      <c r="G2637" s="37" t="s">
        <v>2753</v>
      </c>
      <c r="H2637" s="36">
        <v>752056</v>
      </c>
      <c r="I2637" s="63">
        <v>45363</v>
      </c>
      <c r="J2637" s="24" t="s">
        <v>5542</v>
      </c>
      <c r="K2637" s="63">
        <f t="shared" si="745"/>
        <v>45901</v>
      </c>
      <c r="L2637" s="55">
        <f t="shared" si="746"/>
        <v>0.04</v>
      </c>
      <c r="M2637" s="76">
        <v>0.22500000000000001</v>
      </c>
      <c r="N2637" s="62">
        <v>45901</v>
      </c>
      <c r="O2637" s="62">
        <v>46265</v>
      </c>
      <c r="P2637" s="63"/>
      <c r="Q2637" s="63"/>
      <c r="R2637" s="78">
        <v>1</v>
      </c>
      <c r="S2637" s="63" t="str">
        <f>VLOOKUP(R2637,SA!$B$3:$C$11,2,1)</f>
        <v>0-25</v>
      </c>
      <c r="T2637" s="38" t="s">
        <v>97</v>
      </c>
      <c r="U2637" s="24" t="s">
        <v>5745</v>
      </c>
      <c r="V2637" s="24">
        <v>300000</v>
      </c>
      <c r="W2637" s="39">
        <f t="shared" si="747"/>
        <v>0</v>
      </c>
      <c r="X2637" s="29">
        <f t="shared" si="748"/>
        <v>0</v>
      </c>
      <c r="Y2637" s="40">
        <f t="shared" si="749"/>
        <v>365</v>
      </c>
      <c r="Z2637" s="38">
        <f t="shared" si="750"/>
        <v>46081</v>
      </c>
      <c r="AA2637" s="41">
        <f t="shared" si="751"/>
        <v>181</v>
      </c>
      <c r="AB2637" s="24" t="s">
        <v>113</v>
      </c>
      <c r="AC2637" s="41">
        <f t="shared" si="752"/>
        <v>3690.3792000000003</v>
      </c>
      <c r="AD2637" s="41">
        <v>1</v>
      </c>
      <c r="AE2637" s="72">
        <f>INDEX(SA!$C$2:$G$11,MATCH(Details!S2637,SA!$C$2:$C$11,0),MATCH(Details!V2637,SA!$C$2:$G$2,0))*Y2637/(F2637-E2637+1)</f>
        <v>3127.44</v>
      </c>
      <c r="AF2637" s="41">
        <f t="shared" si="753"/>
        <v>0</v>
      </c>
      <c r="AG2637" s="41">
        <f t="shared" si="754"/>
        <v>0</v>
      </c>
      <c r="AH2637" s="41">
        <f t="shared" si="755"/>
        <v>562.93920000000003</v>
      </c>
      <c r="AI2637" s="60">
        <f t="shared" si="756"/>
        <v>125.0976</v>
      </c>
      <c r="AJ2637" s="60">
        <f t="shared" si="757"/>
        <v>703.67399999999998</v>
      </c>
      <c r="AK2637" s="60">
        <f t="shared" si="758"/>
        <v>1550.8675068493151</v>
      </c>
      <c r="AL2637" s="60">
        <f t="shared" si="759"/>
        <v>1139.8876175342466</v>
      </c>
      <c r="AM2637" s="41">
        <f t="shared" si="760"/>
        <v>1158.7807824657534</v>
      </c>
      <c r="AN2637" s="42">
        <f t="shared" si="761"/>
        <v>45715</v>
      </c>
      <c r="AO2637" s="43">
        <f t="shared" si="762"/>
        <v>3127.44</v>
      </c>
    </row>
    <row r="2638" spans="1:41" s="24" customFormat="1" ht="15.75" customHeight="1" x14ac:dyDescent="0.35">
      <c r="A2638" s="36" t="s">
        <v>27</v>
      </c>
      <c r="B2638" s="36">
        <v>202509</v>
      </c>
      <c r="C2638" s="24" t="s">
        <v>736</v>
      </c>
      <c r="D2638" s="24" t="s">
        <v>119</v>
      </c>
      <c r="E2638" s="62">
        <v>45901</v>
      </c>
      <c r="F2638" s="62">
        <v>46265</v>
      </c>
      <c r="G2638" s="37" t="s">
        <v>2754</v>
      </c>
      <c r="H2638" s="36">
        <v>752056</v>
      </c>
      <c r="I2638" s="63">
        <v>25569</v>
      </c>
      <c r="J2638" s="24" t="s">
        <v>5543</v>
      </c>
      <c r="K2638" s="63">
        <f t="shared" si="745"/>
        <v>45901</v>
      </c>
      <c r="L2638" s="55">
        <f t="shared" si="746"/>
        <v>0.04</v>
      </c>
      <c r="M2638" s="76">
        <v>0.22500000000000001</v>
      </c>
      <c r="N2638" s="62">
        <v>45901</v>
      </c>
      <c r="O2638" s="62">
        <v>46265</v>
      </c>
      <c r="P2638" s="63"/>
      <c r="Q2638" s="63"/>
      <c r="R2638" s="78">
        <v>55</v>
      </c>
      <c r="S2638" s="63" t="str">
        <f>VLOOKUP(R2638,SA!$B$3:$C$11,2,1)</f>
        <v>46-55</v>
      </c>
      <c r="T2638" s="38" t="s">
        <v>98</v>
      </c>
      <c r="U2638" s="24" t="s">
        <v>5747</v>
      </c>
      <c r="V2638" s="24">
        <v>300000</v>
      </c>
      <c r="W2638" s="39">
        <f t="shared" si="747"/>
        <v>0</v>
      </c>
      <c r="X2638" s="29">
        <f t="shared" si="748"/>
        <v>0</v>
      </c>
      <c r="Y2638" s="40">
        <f t="shared" si="749"/>
        <v>365</v>
      </c>
      <c r="Z2638" s="38">
        <f t="shared" si="750"/>
        <v>46081</v>
      </c>
      <c r="AA2638" s="41">
        <f t="shared" si="751"/>
        <v>181</v>
      </c>
      <c r="AB2638" s="24" t="s">
        <v>113</v>
      </c>
      <c r="AC2638" s="41">
        <f t="shared" si="752"/>
        <v>7373.4659999999994</v>
      </c>
      <c r="AD2638" s="41">
        <v>1</v>
      </c>
      <c r="AE2638" s="72">
        <f>INDEX(SA!$C$2:$G$11,MATCH(Details!S2638,SA!$C$2:$C$11,0),MATCH(Details!V2638,SA!$C$2:$G$2,0))*Y2638/(F2638-E2638+1)</f>
        <v>6248.7</v>
      </c>
      <c r="AF2638" s="41">
        <f t="shared" si="753"/>
        <v>0</v>
      </c>
      <c r="AG2638" s="41">
        <f t="shared" si="754"/>
        <v>0</v>
      </c>
      <c r="AH2638" s="41">
        <f t="shared" si="755"/>
        <v>1124.7659999999998</v>
      </c>
      <c r="AI2638" s="60">
        <f t="shared" si="756"/>
        <v>249.94800000000001</v>
      </c>
      <c r="AJ2638" s="60">
        <f t="shared" si="757"/>
        <v>1405.9575</v>
      </c>
      <c r="AK2638" s="60">
        <f t="shared" si="758"/>
        <v>3098.6704109589041</v>
      </c>
      <c r="AL2638" s="60">
        <f t="shared" si="759"/>
        <v>2277.5227520547946</v>
      </c>
      <c r="AM2638" s="41">
        <f t="shared" si="760"/>
        <v>2315.2717479452049</v>
      </c>
      <c r="AN2638" s="42">
        <f t="shared" si="761"/>
        <v>45715</v>
      </c>
      <c r="AO2638" s="43">
        <f t="shared" si="762"/>
        <v>6248.7</v>
      </c>
    </row>
    <row r="2639" spans="1:41" s="24" customFormat="1" ht="15.75" customHeight="1" x14ac:dyDescent="0.35">
      <c r="A2639" s="36" t="s">
        <v>27</v>
      </c>
      <c r="B2639" s="36">
        <v>202509</v>
      </c>
      <c r="C2639" s="24" t="s">
        <v>736</v>
      </c>
      <c r="D2639" s="24" t="s">
        <v>119</v>
      </c>
      <c r="E2639" s="62">
        <v>45901</v>
      </c>
      <c r="F2639" s="62">
        <v>46265</v>
      </c>
      <c r="G2639" s="37" t="s">
        <v>605</v>
      </c>
      <c r="H2639" s="36">
        <v>752056</v>
      </c>
      <c r="I2639" s="63">
        <v>36353</v>
      </c>
      <c r="J2639" s="24" t="s">
        <v>5544</v>
      </c>
      <c r="K2639" s="63">
        <f t="shared" si="745"/>
        <v>45901</v>
      </c>
      <c r="L2639" s="55">
        <f t="shared" si="746"/>
        <v>0.04</v>
      </c>
      <c r="M2639" s="76">
        <v>0.22500000000000001</v>
      </c>
      <c r="N2639" s="62">
        <v>45901</v>
      </c>
      <c r="O2639" s="62">
        <v>46265</v>
      </c>
      <c r="P2639" s="63"/>
      <c r="Q2639" s="63"/>
      <c r="R2639" s="78">
        <v>26</v>
      </c>
      <c r="S2639" s="63" t="str">
        <f>VLOOKUP(R2639,SA!$B$3:$C$11,2,1)</f>
        <v>26-35</v>
      </c>
      <c r="T2639" s="38" t="s">
        <v>97</v>
      </c>
      <c r="U2639" s="24" t="s">
        <v>56</v>
      </c>
      <c r="V2639" s="24">
        <v>300000</v>
      </c>
      <c r="W2639" s="39">
        <f t="shared" si="747"/>
        <v>300000</v>
      </c>
      <c r="X2639" s="29">
        <f t="shared" si="748"/>
        <v>1</v>
      </c>
      <c r="Y2639" s="40">
        <f t="shared" si="749"/>
        <v>365</v>
      </c>
      <c r="Z2639" s="38">
        <f t="shared" si="750"/>
        <v>46081</v>
      </c>
      <c r="AA2639" s="41">
        <f t="shared" si="751"/>
        <v>181</v>
      </c>
      <c r="AB2639" s="24" t="s">
        <v>113</v>
      </c>
      <c r="AC2639" s="41">
        <f t="shared" si="752"/>
        <v>4124.4657999999999</v>
      </c>
      <c r="AD2639" s="41">
        <v>1</v>
      </c>
      <c r="AE2639" s="72">
        <f>INDEX(SA!$C$2:$G$11,MATCH(Details!S2639,SA!$C$2:$C$11,0),MATCH(Details!V2639,SA!$C$2:$G$2,0))*Y2639/(F2639-E2639+1)</f>
        <v>3495.31</v>
      </c>
      <c r="AF2639" s="41">
        <f t="shared" si="753"/>
        <v>0</v>
      </c>
      <c r="AG2639" s="41">
        <f t="shared" si="754"/>
        <v>0</v>
      </c>
      <c r="AH2639" s="41">
        <f t="shared" si="755"/>
        <v>629.1558</v>
      </c>
      <c r="AI2639" s="60">
        <f t="shared" si="756"/>
        <v>139.8124</v>
      </c>
      <c r="AJ2639" s="60">
        <f t="shared" si="757"/>
        <v>786.44475</v>
      </c>
      <c r="AK2639" s="60">
        <f t="shared" si="758"/>
        <v>1733.2907123287671</v>
      </c>
      <c r="AL2639" s="60">
        <f t="shared" si="759"/>
        <v>1273.9686735616438</v>
      </c>
      <c r="AM2639" s="41">
        <f t="shared" si="760"/>
        <v>1295.0841764383563</v>
      </c>
      <c r="AN2639" s="42">
        <f t="shared" si="761"/>
        <v>45715</v>
      </c>
      <c r="AO2639" s="43">
        <f t="shared" si="762"/>
        <v>3495.31</v>
      </c>
    </row>
    <row r="2640" spans="1:41" s="24" customFormat="1" ht="15.75" customHeight="1" x14ac:dyDescent="0.35">
      <c r="A2640" s="36" t="s">
        <v>27</v>
      </c>
      <c r="B2640" s="36">
        <v>202509</v>
      </c>
      <c r="C2640" s="24" t="s">
        <v>736</v>
      </c>
      <c r="D2640" s="24" t="s">
        <v>119</v>
      </c>
      <c r="E2640" s="62">
        <v>45901</v>
      </c>
      <c r="F2640" s="62">
        <v>46265</v>
      </c>
      <c r="G2640" s="37" t="s">
        <v>2755</v>
      </c>
      <c r="H2640" s="36">
        <v>752056</v>
      </c>
      <c r="I2640" s="63">
        <v>24303</v>
      </c>
      <c r="J2640" s="24" t="s">
        <v>5545</v>
      </c>
      <c r="K2640" s="63">
        <f t="shared" si="745"/>
        <v>45901</v>
      </c>
      <c r="L2640" s="55">
        <f t="shared" si="746"/>
        <v>0.04</v>
      </c>
      <c r="M2640" s="76">
        <v>0.22500000000000001</v>
      </c>
      <c r="N2640" s="62">
        <v>45901</v>
      </c>
      <c r="O2640" s="62">
        <v>46265</v>
      </c>
      <c r="P2640" s="63"/>
      <c r="Q2640" s="63"/>
      <c r="R2640" s="78">
        <v>59</v>
      </c>
      <c r="S2640" s="63" t="str">
        <f>VLOOKUP(R2640,SA!$B$3:$C$11,2,1)</f>
        <v>56-65</v>
      </c>
      <c r="T2640" s="38" t="s">
        <v>97</v>
      </c>
      <c r="U2640" s="24" t="s">
        <v>5744</v>
      </c>
      <c r="V2640" s="24">
        <v>300000</v>
      </c>
      <c r="W2640" s="39">
        <f t="shared" si="747"/>
        <v>0</v>
      </c>
      <c r="X2640" s="29">
        <f t="shared" si="748"/>
        <v>0</v>
      </c>
      <c r="Y2640" s="40">
        <f t="shared" si="749"/>
        <v>365</v>
      </c>
      <c r="Z2640" s="38">
        <f t="shared" si="750"/>
        <v>46081</v>
      </c>
      <c r="AA2640" s="41">
        <f t="shared" si="751"/>
        <v>181</v>
      </c>
      <c r="AB2640" s="24" t="s">
        <v>113</v>
      </c>
      <c r="AC2640" s="41">
        <f t="shared" si="752"/>
        <v>10831.751</v>
      </c>
      <c r="AD2640" s="41">
        <v>1</v>
      </c>
      <c r="AE2640" s="72">
        <f>INDEX(SA!$C$2:$G$11,MATCH(Details!S2640,SA!$C$2:$C$11,0),MATCH(Details!V2640,SA!$C$2:$G$2,0))*Y2640/(F2640-E2640+1)</f>
        <v>9179.4500000000007</v>
      </c>
      <c r="AF2640" s="41">
        <f t="shared" si="753"/>
        <v>0</v>
      </c>
      <c r="AG2640" s="41">
        <f t="shared" si="754"/>
        <v>0</v>
      </c>
      <c r="AH2640" s="41">
        <f t="shared" si="755"/>
        <v>1652.3010000000002</v>
      </c>
      <c r="AI2640" s="60">
        <f t="shared" si="756"/>
        <v>367.17800000000005</v>
      </c>
      <c r="AJ2640" s="60">
        <f t="shared" si="757"/>
        <v>2065.3762500000003</v>
      </c>
      <c r="AK2640" s="60">
        <f t="shared" si="758"/>
        <v>4552.0012328767125</v>
      </c>
      <c r="AL2640" s="60">
        <f t="shared" si="759"/>
        <v>3345.7209061643835</v>
      </c>
      <c r="AM2640" s="41">
        <f t="shared" si="760"/>
        <v>3401.1748438356171</v>
      </c>
      <c r="AN2640" s="42">
        <f t="shared" si="761"/>
        <v>45715</v>
      </c>
      <c r="AO2640" s="43">
        <f t="shared" si="762"/>
        <v>9179.4500000000007</v>
      </c>
    </row>
    <row r="2641" spans="1:41" s="24" customFormat="1" ht="15.75" customHeight="1" x14ac:dyDescent="0.35">
      <c r="A2641" s="36" t="s">
        <v>27</v>
      </c>
      <c r="B2641" s="36">
        <v>202509</v>
      </c>
      <c r="C2641" s="24" t="s">
        <v>736</v>
      </c>
      <c r="D2641" s="24" t="s">
        <v>119</v>
      </c>
      <c r="E2641" s="62">
        <v>45901</v>
      </c>
      <c r="F2641" s="62">
        <v>46265</v>
      </c>
      <c r="G2641" s="37" t="s">
        <v>2756</v>
      </c>
      <c r="H2641" s="36">
        <v>752056</v>
      </c>
      <c r="I2641" s="63">
        <v>34639</v>
      </c>
      <c r="J2641" s="24" t="s">
        <v>5546</v>
      </c>
      <c r="K2641" s="63">
        <f t="shared" si="745"/>
        <v>45901</v>
      </c>
      <c r="L2641" s="55">
        <f t="shared" si="746"/>
        <v>0.04</v>
      </c>
      <c r="M2641" s="76">
        <v>0.22500000000000001</v>
      </c>
      <c r="N2641" s="62">
        <v>45901</v>
      </c>
      <c r="O2641" s="62">
        <v>46265</v>
      </c>
      <c r="P2641" s="63"/>
      <c r="Q2641" s="63"/>
      <c r="R2641" s="78">
        <v>30</v>
      </c>
      <c r="S2641" s="63" t="str">
        <f>VLOOKUP(R2641,SA!$B$3:$C$11,2,1)</f>
        <v>26-35</v>
      </c>
      <c r="T2641" s="38" t="s">
        <v>98</v>
      </c>
      <c r="U2641" s="24" t="s">
        <v>5743</v>
      </c>
      <c r="V2641" s="24">
        <v>300000</v>
      </c>
      <c r="W2641" s="39">
        <f t="shared" si="747"/>
        <v>0</v>
      </c>
      <c r="X2641" s="29">
        <f t="shared" si="748"/>
        <v>0</v>
      </c>
      <c r="Y2641" s="40">
        <f t="shared" si="749"/>
        <v>365</v>
      </c>
      <c r="Z2641" s="38">
        <f t="shared" si="750"/>
        <v>46081</v>
      </c>
      <c r="AA2641" s="41">
        <f t="shared" si="751"/>
        <v>181</v>
      </c>
      <c r="AB2641" s="24" t="s">
        <v>113</v>
      </c>
      <c r="AC2641" s="41">
        <f t="shared" si="752"/>
        <v>4124.4657999999999</v>
      </c>
      <c r="AD2641" s="41">
        <v>1</v>
      </c>
      <c r="AE2641" s="72">
        <f>INDEX(SA!$C$2:$G$11,MATCH(Details!S2641,SA!$C$2:$C$11,0),MATCH(Details!V2641,SA!$C$2:$G$2,0))*Y2641/(F2641-E2641+1)</f>
        <v>3495.31</v>
      </c>
      <c r="AF2641" s="41">
        <f t="shared" si="753"/>
        <v>0</v>
      </c>
      <c r="AG2641" s="41">
        <f t="shared" si="754"/>
        <v>0</v>
      </c>
      <c r="AH2641" s="41">
        <f t="shared" si="755"/>
        <v>629.1558</v>
      </c>
      <c r="AI2641" s="60">
        <f t="shared" si="756"/>
        <v>139.8124</v>
      </c>
      <c r="AJ2641" s="60">
        <f t="shared" si="757"/>
        <v>786.44475</v>
      </c>
      <c r="AK2641" s="60">
        <f t="shared" si="758"/>
        <v>1733.2907123287671</v>
      </c>
      <c r="AL2641" s="60">
        <f t="shared" si="759"/>
        <v>1273.9686735616438</v>
      </c>
      <c r="AM2641" s="41">
        <f t="shared" si="760"/>
        <v>1295.0841764383563</v>
      </c>
      <c r="AN2641" s="42">
        <f t="shared" si="761"/>
        <v>45715</v>
      </c>
      <c r="AO2641" s="43">
        <f t="shared" si="762"/>
        <v>3495.31</v>
      </c>
    </row>
    <row r="2642" spans="1:41" s="24" customFormat="1" ht="15.75" customHeight="1" x14ac:dyDescent="0.35">
      <c r="A2642" s="36" t="s">
        <v>27</v>
      </c>
      <c r="B2642" s="36">
        <v>202509</v>
      </c>
      <c r="C2642" s="24" t="s">
        <v>736</v>
      </c>
      <c r="D2642" s="24" t="s">
        <v>119</v>
      </c>
      <c r="E2642" s="62">
        <v>45901</v>
      </c>
      <c r="F2642" s="62">
        <v>46265</v>
      </c>
      <c r="G2642" s="37" t="s">
        <v>1975</v>
      </c>
      <c r="H2642" s="36">
        <v>752057</v>
      </c>
      <c r="I2642" s="63">
        <v>25491</v>
      </c>
      <c r="J2642" s="24" t="s">
        <v>5547</v>
      </c>
      <c r="K2642" s="63">
        <f t="shared" si="745"/>
        <v>45901</v>
      </c>
      <c r="L2642" s="55">
        <f t="shared" si="746"/>
        <v>0.04</v>
      </c>
      <c r="M2642" s="76">
        <v>0.22500000000000001</v>
      </c>
      <c r="N2642" s="62">
        <v>45901</v>
      </c>
      <c r="O2642" s="62">
        <v>46265</v>
      </c>
      <c r="P2642" s="63"/>
      <c r="Q2642" s="63"/>
      <c r="R2642" s="78">
        <v>55</v>
      </c>
      <c r="S2642" s="63" t="str">
        <f>VLOOKUP(R2642,SA!$B$3:$C$11,2,1)</f>
        <v>46-55</v>
      </c>
      <c r="T2642" s="38" t="s">
        <v>98</v>
      </c>
      <c r="U2642" s="24" t="s">
        <v>5747</v>
      </c>
      <c r="V2642" s="24">
        <v>300000</v>
      </c>
      <c r="W2642" s="39">
        <f t="shared" si="747"/>
        <v>0</v>
      </c>
      <c r="X2642" s="29">
        <f t="shared" si="748"/>
        <v>0</v>
      </c>
      <c r="Y2642" s="40">
        <f t="shared" si="749"/>
        <v>365</v>
      </c>
      <c r="Z2642" s="38">
        <f t="shared" si="750"/>
        <v>46081</v>
      </c>
      <c r="AA2642" s="41">
        <f t="shared" si="751"/>
        <v>181</v>
      </c>
      <c r="AB2642" s="24" t="s">
        <v>113</v>
      </c>
      <c r="AC2642" s="41">
        <f t="shared" si="752"/>
        <v>7373.4659999999994</v>
      </c>
      <c r="AD2642" s="41">
        <v>1</v>
      </c>
      <c r="AE2642" s="72">
        <f>INDEX(SA!$C$2:$G$11,MATCH(Details!S2642,SA!$C$2:$C$11,0),MATCH(Details!V2642,SA!$C$2:$G$2,0))*Y2642/(F2642-E2642+1)</f>
        <v>6248.7</v>
      </c>
      <c r="AF2642" s="41">
        <f t="shared" si="753"/>
        <v>0</v>
      </c>
      <c r="AG2642" s="41">
        <f t="shared" si="754"/>
        <v>0</v>
      </c>
      <c r="AH2642" s="41">
        <f t="shared" si="755"/>
        <v>1124.7659999999998</v>
      </c>
      <c r="AI2642" s="60">
        <f t="shared" si="756"/>
        <v>249.94800000000001</v>
      </c>
      <c r="AJ2642" s="60">
        <f t="shared" si="757"/>
        <v>1405.9575</v>
      </c>
      <c r="AK2642" s="60">
        <f t="shared" si="758"/>
        <v>3098.6704109589041</v>
      </c>
      <c r="AL2642" s="60">
        <f t="shared" si="759"/>
        <v>2277.5227520547946</v>
      </c>
      <c r="AM2642" s="41">
        <f t="shared" si="760"/>
        <v>2315.2717479452049</v>
      </c>
      <c r="AN2642" s="42">
        <f t="shared" si="761"/>
        <v>45715</v>
      </c>
      <c r="AO2642" s="43">
        <f t="shared" si="762"/>
        <v>6248.7</v>
      </c>
    </row>
    <row r="2643" spans="1:41" s="24" customFormat="1" ht="15.75" customHeight="1" x14ac:dyDescent="0.35">
      <c r="A2643" s="36" t="s">
        <v>27</v>
      </c>
      <c r="B2643" s="36">
        <v>202509</v>
      </c>
      <c r="C2643" s="24" t="s">
        <v>736</v>
      </c>
      <c r="D2643" s="24" t="s">
        <v>119</v>
      </c>
      <c r="E2643" s="62">
        <v>45901</v>
      </c>
      <c r="F2643" s="62">
        <v>46265</v>
      </c>
      <c r="G2643" s="37" t="s">
        <v>604</v>
      </c>
      <c r="H2643" s="36">
        <v>752057</v>
      </c>
      <c r="I2643" s="63">
        <v>31926</v>
      </c>
      <c r="J2643" s="24" t="s">
        <v>5548</v>
      </c>
      <c r="K2643" s="63">
        <f t="shared" si="745"/>
        <v>45901</v>
      </c>
      <c r="L2643" s="55">
        <f t="shared" si="746"/>
        <v>0.04</v>
      </c>
      <c r="M2643" s="76">
        <v>0.22500000000000001</v>
      </c>
      <c r="N2643" s="62">
        <v>45901</v>
      </c>
      <c r="O2643" s="62">
        <v>46265</v>
      </c>
      <c r="P2643" s="63"/>
      <c r="Q2643" s="63"/>
      <c r="R2643" s="78">
        <v>38</v>
      </c>
      <c r="S2643" s="63" t="str">
        <f>VLOOKUP(R2643,SA!$B$3:$C$11,2,1)</f>
        <v>36-45</v>
      </c>
      <c r="T2643" s="38" t="s">
        <v>97</v>
      </c>
      <c r="U2643" s="24" t="s">
        <v>56</v>
      </c>
      <c r="V2643" s="24">
        <v>300000</v>
      </c>
      <c r="W2643" s="39">
        <f t="shared" si="747"/>
        <v>300000</v>
      </c>
      <c r="X2643" s="29">
        <f t="shared" si="748"/>
        <v>1</v>
      </c>
      <c r="Y2643" s="40">
        <f t="shared" si="749"/>
        <v>365</v>
      </c>
      <c r="Z2643" s="38">
        <f t="shared" si="750"/>
        <v>46081</v>
      </c>
      <c r="AA2643" s="41">
        <f t="shared" si="751"/>
        <v>181</v>
      </c>
      <c r="AB2643" s="24" t="s">
        <v>113</v>
      </c>
      <c r="AC2643" s="41">
        <f t="shared" si="752"/>
        <v>5119.5716000000002</v>
      </c>
      <c r="AD2643" s="41">
        <v>1</v>
      </c>
      <c r="AE2643" s="72">
        <f>INDEX(SA!$C$2:$G$11,MATCH(Details!S2643,SA!$C$2:$C$11,0),MATCH(Details!V2643,SA!$C$2:$G$2,0))*Y2643/(F2643-E2643+1)</f>
        <v>4338.62</v>
      </c>
      <c r="AF2643" s="41">
        <f t="shared" si="753"/>
        <v>0</v>
      </c>
      <c r="AG2643" s="41">
        <f t="shared" si="754"/>
        <v>0</v>
      </c>
      <c r="AH2643" s="41">
        <f t="shared" si="755"/>
        <v>780.95159999999998</v>
      </c>
      <c r="AI2643" s="60">
        <f t="shared" si="756"/>
        <v>173.54480000000001</v>
      </c>
      <c r="AJ2643" s="60">
        <f t="shared" si="757"/>
        <v>976.18949999999995</v>
      </c>
      <c r="AK2643" s="60">
        <f t="shared" si="758"/>
        <v>2151.4800547945206</v>
      </c>
      <c r="AL2643" s="60">
        <f t="shared" si="759"/>
        <v>1581.3378402739727</v>
      </c>
      <c r="AM2643" s="41">
        <f t="shared" si="760"/>
        <v>1607.5478597260276</v>
      </c>
      <c r="AN2643" s="42">
        <f t="shared" si="761"/>
        <v>45715</v>
      </c>
      <c r="AO2643" s="43">
        <f t="shared" si="762"/>
        <v>4338.62</v>
      </c>
    </row>
    <row r="2644" spans="1:41" s="24" customFormat="1" ht="15.75" customHeight="1" x14ac:dyDescent="0.35">
      <c r="A2644" s="36" t="s">
        <v>27</v>
      </c>
      <c r="B2644" s="36">
        <v>202509</v>
      </c>
      <c r="C2644" s="24" t="s">
        <v>736</v>
      </c>
      <c r="D2644" s="24" t="s">
        <v>119</v>
      </c>
      <c r="E2644" s="62">
        <v>45901</v>
      </c>
      <c r="F2644" s="62">
        <v>46265</v>
      </c>
      <c r="G2644" s="37" t="s">
        <v>2757</v>
      </c>
      <c r="H2644" s="36">
        <v>752057</v>
      </c>
      <c r="I2644" s="63">
        <v>25097</v>
      </c>
      <c r="J2644" s="24" t="s">
        <v>5549</v>
      </c>
      <c r="K2644" s="63">
        <f t="shared" si="745"/>
        <v>45901</v>
      </c>
      <c r="L2644" s="55">
        <f t="shared" si="746"/>
        <v>0.04</v>
      </c>
      <c r="M2644" s="76">
        <v>0.22500000000000001</v>
      </c>
      <c r="N2644" s="62">
        <v>45901</v>
      </c>
      <c r="O2644" s="62">
        <v>46265</v>
      </c>
      <c r="P2644" s="63"/>
      <c r="Q2644" s="63"/>
      <c r="R2644" s="78">
        <v>56</v>
      </c>
      <c r="S2644" s="63" t="str">
        <f>VLOOKUP(R2644,SA!$B$3:$C$11,2,1)</f>
        <v>56-65</v>
      </c>
      <c r="T2644" s="38" t="s">
        <v>97</v>
      </c>
      <c r="U2644" s="24" t="s">
        <v>5744</v>
      </c>
      <c r="V2644" s="24">
        <v>300000</v>
      </c>
      <c r="W2644" s="39">
        <f t="shared" si="747"/>
        <v>0</v>
      </c>
      <c r="X2644" s="29">
        <f t="shared" si="748"/>
        <v>0</v>
      </c>
      <c r="Y2644" s="40">
        <f t="shared" si="749"/>
        <v>365</v>
      </c>
      <c r="Z2644" s="38">
        <f t="shared" si="750"/>
        <v>46081</v>
      </c>
      <c r="AA2644" s="41">
        <f t="shared" si="751"/>
        <v>181</v>
      </c>
      <c r="AB2644" s="24" t="s">
        <v>113</v>
      </c>
      <c r="AC2644" s="41">
        <f t="shared" si="752"/>
        <v>10831.751</v>
      </c>
      <c r="AD2644" s="41">
        <v>1</v>
      </c>
      <c r="AE2644" s="72">
        <f>INDEX(SA!$C$2:$G$11,MATCH(Details!S2644,SA!$C$2:$C$11,0),MATCH(Details!V2644,SA!$C$2:$G$2,0))*Y2644/(F2644-E2644+1)</f>
        <v>9179.4500000000007</v>
      </c>
      <c r="AF2644" s="41">
        <f t="shared" si="753"/>
        <v>0</v>
      </c>
      <c r="AG2644" s="41">
        <f t="shared" si="754"/>
        <v>0</v>
      </c>
      <c r="AH2644" s="41">
        <f t="shared" si="755"/>
        <v>1652.3010000000002</v>
      </c>
      <c r="AI2644" s="60">
        <f t="shared" si="756"/>
        <v>367.17800000000005</v>
      </c>
      <c r="AJ2644" s="60">
        <f t="shared" si="757"/>
        <v>2065.3762500000003</v>
      </c>
      <c r="AK2644" s="60">
        <f t="shared" si="758"/>
        <v>4552.0012328767125</v>
      </c>
      <c r="AL2644" s="60">
        <f t="shared" si="759"/>
        <v>3345.7209061643835</v>
      </c>
      <c r="AM2644" s="41">
        <f t="shared" si="760"/>
        <v>3401.1748438356171</v>
      </c>
      <c r="AN2644" s="42">
        <f t="shared" si="761"/>
        <v>45715</v>
      </c>
      <c r="AO2644" s="43">
        <f t="shared" si="762"/>
        <v>9179.4500000000007</v>
      </c>
    </row>
    <row r="2645" spans="1:41" s="24" customFormat="1" ht="15.75" customHeight="1" x14ac:dyDescent="0.35">
      <c r="A2645" s="36" t="s">
        <v>27</v>
      </c>
      <c r="B2645" s="36">
        <v>202509</v>
      </c>
      <c r="C2645" s="24" t="s">
        <v>736</v>
      </c>
      <c r="D2645" s="24" t="s">
        <v>119</v>
      </c>
      <c r="E2645" s="62">
        <v>45901</v>
      </c>
      <c r="F2645" s="62">
        <v>46265</v>
      </c>
      <c r="G2645" s="37" t="s">
        <v>2758</v>
      </c>
      <c r="H2645" s="36">
        <v>752057</v>
      </c>
      <c r="I2645" s="63">
        <v>35244</v>
      </c>
      <c r="J2645" s="24" t="s">
        <v>5550</v>
      </c>
      <c r="K2645" s="63">
        <f t="shared" si="745"/>
        <v>45901</v>
      </c>
      <c r="L2645" s="55">
        <f t="shared" si="746"/>
        <v>0.04</v>
      </c>
      <c r="M2645" s="76">
        <v>0.22500000000000001</v>
      </c>
      <c r="N2645" s="62">
        <v>45901</v>
      </c>
      <c r="O2645" s="62">
        <v>46265</v>
      </c>
      <c r="P2645" s="63"/>
      <c r="Q2645" s="63"/>
      <c r="R2645" s="78">
        <v>29</v>
      </c>
      <c r="S2645" s="63" t="str">
        <f>VLOOKUP(R2645,SA!$B$3:$C$11,2,1)</f>
        <v>26-35</v>
      </c>
      <c r="T2645" s="38" t="s">
        <v>98</v>
      </c>
      <c r="U2645" s="24" t="s">
        <v>5743</v>
      </c>
      <c r="V2645" s="24">
        <v>300000</v>
      </c>
      <c r="W2645" s="39">
        <f t="shared" si="747"/>
        <v>0</v>
      </c>
      <c r="X2645" s="29">
        <f t="shared" si="748"/>
        <v>0</v>
      </c>
      <c r="Y2645" s="40">
        <f t="shared" si="749"/>
        <v>365</v>
      </c>
      <c r="Z2645" s="38">
        <f t="shared" si="750"/>
        <v>46081</v>
      </c>
      <c r="AA2645" s="41">
        <f t="shared" si="751"/>
        <v>181</v>
      </c>
      <c r="AB2645" s="24" t="s">
        <v>113</v>
      </c>
      <c r="AC2645" s="41">
        <f t="shared" si="752"/>
        <v>4124.4657999999999</v>
      </c>
      <c r="AD2645" s="41">
        <v>1</v>
      </c>
      <c r="AE2645" s="72">
        <f>INDEX(SA!$C$2:$G$11,MATCH(Details!S2645,SA!$C$2:$C$11,0),MATCH(Details!V2645,SA!$C$2:$G$2,0))*Y2645/(F2645-E2645+1)</f>
        <v>3495.31</v>
      </c>
      <c r="AF2645" s="41">
        <f t="shared" si="753"/>
        <v>0</v>
      </c>
      <c r="AG2645" s="41">
        <f t="shared" si="754"/>
        <v>0</v>
      </c>
      <c r="AH2645" s="41">
        <f t="shared" si="755"/>
        <v>629.1558</v>
      </c>
      <c r="AI2645" s="60">
        <f t="shared" si="756"/>
        <v>139.8124</v>
      </c>
      <c r="AJ2645" s="60">
        <f t="shared" si="757"/>
        <v>786.44475</v>
      </c>
      <c r="AK2645" s="60">
        <f t="shared" si="758"/>
        <v>1733.2907123287671</v>
      </c>
      <c r="AL2645" s="60">
        <f t="shared" si="759"/>
        <v>1273.9686735616438</v>
      </c>
      <c r="AM2645" s="41">
        <f t="shared" si="760"/>
        <v>1295.0841764383563</v>
      </c>
      <c r="AN2645" s="42">
        <f t="shared" si="761"/>
        <v>45715</v>
      </c>
      <c r="AO2645" s="43">
        <f t="shared" si="762"/>
        <v>3495.31</v>
      </c>
    </row>
    <row r="2646" spans="1:41" s="24" customFormat="1" ht="15.75" customHeight="1" x14ac:dyDescent="0.35">
      <c r="A2646" s="36" t="s">
        <v>27</v>
      </c>
      <c r="B2646" s="36">
        <v>202509</v>
      </c>
      <c r="C2646" s="24" t="s">
        <v>736</v>
      </c>
      <c r="D2646" s="24" t="s">
        <v>119</v>
      </c>
      <c r="E2646" s="62">
        <v>45901</v>
      </c>
      <c r="F2646" s="62">
        <v>46265</v>
      </c>
      <c r="G2646" s="37" t="s">
        <v>2759</v>
      </c>
      <c r="H2646" s="36">
        <v>752057</v>
      </c>
      <c r="I2646" s="63">
        <v>44846</v>
      </c>
      <c r="J2646" s="24" t="s">
        <v>5551</v>
      </c>
      <c r="K2646" s="63">
        <f t="shared" si="745"/>
        <v>45901</v>
      </c>
      <c r="L2646" s="55">
        <f t="shared" si="746"/>
        <v>0.04</v>
      </c>
      <c r="M2646" s="76">
        <v>0.22500000000000001</v>
      </c>
      <c r="N2646" s="62">
        <v>45901</v>
      </c>
      <c r="O2646" s="62">
        <v>46265</v>
      </c>
      <c r="P2646" s="63"/>
      <c r="Q2646" s="63"/>
      <c r="R2646" s="78">
        <v>2</v>
      </c>
      <c r="S2646" s="63" t="str">
        <f>VLOOKUP(R2646,SA!$B$3:$C$11,2,1)</f>
        <v>0-25</v>
      </c>
      <c r="T2646" s="38" t="s">
        <v>97</v>
      </c>
      <c r="U2646" s="24" t="s">
        <v>5745</v>
      </c>
      <c r="V2646" s="24">
        <v>300000</v>
      </c>
      <c r="W2646" s="39">
        <f t="shared" si="747"/>
        <v>0</v>
      </c>
      <c r="X2646" s="29">
        <f t="shared" si="748"/>
        <v>0</v>
      </c>
      <c r="Y2646" s="40">
        <f t="shared" si="749"/>
        <v>365</v>
      </c>
      <c r="Z2646" s="38">
        <f t="shared" si="750"/>
        <v>46081</v>
      </c>
      <c r="AA2646" s="41">
        <f t="shared" si="751"/>
        <v>181</v>
      </c>
      <c r="AB2646" s="24" t="s">
        <v>113</v>
      </c>
      <c r="AC2646" s="41">
        <f t="shared" si="752"/>
        <v>3690.3792000000003</v>
      </c>
      <c r="AD2646" s="41">
        <v>1</v>
      </c>
      <c r="AE2646" s="72">
        <f>INDEX(SA!$C$2:$G$11,MATCH(Details!S2646,SA!$C$2:$C$11,0),MATCH(Details!V2646,SA!$C$2:$G$2,0))*Y2646/(F2646-E2646+1)</f>
        <v>3127.44</v>
      </c>
      <c r="AF2646" s="41">
        <f t="shared" si="753"/>
        <v>0</v>
      </c>
      <c r="AG2646" s="41">
        <f t="shared" si="754"/>
        <v>0</v>
      </c>
      <c r="AH2646" s="41">
        <f t="shared" si="755"/>
        <v>562.93920000000003</v>
      </c>
      <c r="AI2646" s="60">
        <f t="shared" si="756"/>
        <v>125.0976</v>
      </c>
      <c r="AJ2646" s="60">
        <f t="shared" si="757"/>
        <v>703.67399999999998</v>
      </c>
      <c r="AK2646" s="60">
        <f t="shared" si="758"/>
        <v>1550.8675068493151</v>
      </c>
      <c r="AL2646" s="60">
        <f t="shared" si="759"/>
        <v>1139.8876175342466</v>
      </c>
      <c r="AM2646" s="41">
        <f t="shared" si="760"/>
        <v>1158.7807824657534</v>
      </c>
      <c r="AN2646" s="42">
        <f t="shared" si="761"/>
        <v>45715</v>
      </c>
      <c r="AO2646" s="43">
        <f t="shared" si="762"/>
        <v>3127.44</v>
      </c>
    </row>
    <row r="2647" spans="1:41" s="24" customFormat="1" ht="15.75" customHeight="1" x14ac:dyDescent="0.35">
      <c r="A2647" s="36" t="s">
        <v>27</v>
      </c>
      <c r="B2647" s="36">
        <v>202509</v>
      </c>
      <c r="C2647" s="24" t="s">
        <v>736</v>
      </c>
      <c r="D2647" s="24" t="s">
        <v>119</v>
      </c>
      <c r="E2647" s="62">
        <v>45901</v>
      </c>
      <c r="F2647" s="62">
        <v>46265</v>
      </c>
      <c r="G2647" s="37" t="s">
        <v>2760</v>
      </c>
      <c r="H2647" s="36">
        <v>752057</v>
      </c>
      <c r="I2647" s="63">
        <v>44369</v>
      </c>
      <c r="J2647" s="24" t="s">
        <v>5552</v>
      </c>
      <c r="K2647" s="63">
        <f t="shared" si="745"/>
        <v>45901</v>
      </c>
      <c r="L2647" s="55">
        <f t="shared" si="746"/>
        <v>0.04</v>
      </c>
      <c r="M2647" s="76">
        <v>0.22500000000000001</v>
      </c>
      <c r="N2647" s="62">
        <v>45901</v>
      </c>
      <c r="O2647" s="62">
        <v>46265</v>
      </c>
      <c r="P2647" s="63"/>
      <c r="Q2647" s="63"/>
      <c r="R2647" s="78">
        <v>4</v>
      </c>
      <c r="S2647" s="63" t="str">
        <f>VLOOKUP(R2647,SA!$B$3:$C$11,2,1)</f>
        <v>0-25</v>
      </c>
      <c r="T2647" s="38" t="s">
        <v>98</v>
      </c>
      <c r="U2647" s="24" t="s">
        <v>5746</v>
      </c>
      <c r="V2647" s="24">
        <v>300000</v>
      </c>
      <c r="W2647" s="39">
        <f t="shared" si="747"/>
        <v>0</v>
      </c>
      <c r="X2647" s="29">
        <f t="shared" si="748"/>
        <v>0</v>
      </c>
      <c r="Y2647" s="40">
        <f t="shared" si="749"/>
        <v>365</v>
      </c>
      <c r="Z2647" s="38">
        <f t="shared" si="750"/>
        <v>46081</v>
      </c>
      <c r="AA2647" s="41">
        <f t="shared" si="751"/>
        <v>181</v>
      </c>
      <c r="AB2647" s="24" t="s">
        <v>113</v>
      </c>
      <c r="AC2647" s="41">
        <f t="shared" si="752"/>
        <v>3690.3792000000003</v>
      </c>
      <c r="AD2647" s="41">
        <v>1</v>
      </c>
      <c r="AE2647" s="72">
        <f>INDEX(SA!$C$2:$G$11,MATCH(Details!S2647,SA!$C$2:$C$11,0),MATCH(Details!V2647,SA!$C$2:$G$2,0))*Y2647/(F2647-E2647+1)</f>
        <v>3127.44</v>
      </c>
      <c r="AF2647" s="41">
        <f t="shared" si="753"/>
        <v>0</v>
      </c>
      <c r="AG2647" s="41">
        <f t="shared" si="754"/>
        <v>0</v>
      </c>
      <c r="AH2647" s="41">
        <f t="shared" si="755"/>
        <v>562.93920000000003</v>
      </c>
      <c r="AI2647" s="60">
        <f t="shared" si="756"/>
        <v>125.0976</v>
      </c>
      <c r="AJ2647" s="60">
        <f t="shared" si="757"/>
        <v>703.67399999999998</v>
      </c>
      <c r="AK2647" s="60">
        <f t="shared" si="758"/>
        <v>1550.8675068493151</v>
      </c>
      <c r="AL2647" s="60">
        <f t="shared" si="759"/>
        <v>1139.8876175342466</v>
      </c>
      <c r="AM2647" s="41">
        <f t="shared" si="760"/>
        <v>1158.7807824657534</v>
      </c>
      <c r="AN2647" s="42">
        <f t="shared" si="761"/>
        <v>45715</v>
      </c>
      <c r="AO2647" s="43">
        <f t="shared" si="762"/>
        <v>3127.44</v>
      </c>
    </row>
    <row r="2648" spans="1:41" s="24" customFormat="1" ht="15.75" customHeight="1" x14ac:dyDescent="0.35">
      <c r="A2648" s="36" t="s">
        <v>27</v>
      </c>
      <c r="B2648" s="36">
        <v>202509</v>
      </c>
      <c r="C2648" s="24" t="s">
        <v>736</v>
      </c>
      <c r="D2648" s="24" t="s">
        <v>119</v>
      </c>
      <c r="E2648" s="62">
        <v>45901</v>
      </c>
      <c r="F2648" s="62">
        <v>46265</v>
      </c>
      <c r="G2648" s="37" t="s">
        <v>2761</v>
      </c>
      <c r="H2648" s="36">
        <v>752058</v>
      </c>
      <c r="I2648" s="63">
        <v>36512</v>
      </c>
      <c r="J2648" s="24" t="s">
        <v>5553</v>
      </c>
      <c r="K2648" s="63">
        <f t="shared" si="745"/>
        <v>45901</v>
      </c>
      <c r="L2648" s="55">
        <f t="shared" si="746"/>
        <v>0.04</v>
      </c>
      <c r="M2648" s="76">
        <v>0.22500000000000001</v>
      </c>
      <c r="N2648" s="62">
        <v>45901</v>
      </c>
      <c r="O2648" s="62">
        <v>46265</v>
      </c>
      <c r="P2648" s="63"/>
      <c r="Q2648" s="63"/>
      <c r="R2648" s="78">
        <v>25</v>
      </c>
      <c r="S2648" s="63" t="str">
        <f>VLOOKUP(R2648,SA!$B$3:$C$11,2,1)</f>
        <v>0-25</v>
      </c>
      <c r="T2648" s="38" t="s">
        <v>98</v>
      </c>
      <c r="U2648" s="24" t="s">
        <v>5743</v>
      </c>
      <c r="V2648" s="24">
        <v>300000</v>
      </c>
      <c r="W2648" s="39">
        <f t="shared" si="747"/>
        <v>0</v>
      </c>
      <c r="X2648" s="29">
        <f t="shared" si="748"/>
        <v>0</v>
      </c>
      <c r="Y2648" s="40">
        <f t="shared" si="749"/>
        <v>365</v>
      </c>
      <c r="Z2648" s="38">
        <f t="shared" si="750"/>
        <v>46081</v>
      </c>
      <c r="AA2648" s="41">
        <f t="shared" si="751"/>
        <v>181</v>
      </c>
      <c r="AB2648" s="24" t="s">
        <v>113</v>
      </c>
      <c r="AC2648" s="41">
        <f t="shared" si="752"/>
        <v>3690.3792000000003</v>
      </c>
      <c r="AD2648" s="41">
        <v>1</v>
      </c>
      <c r="AE2648" s="72">
        <f>INDEX(SA!$C$2:$G$11,MATCH(Details!S2648,SA!$C$2:$C$11,0),MATCH(Details!V2648,SA!$C$2:$G$2,0))*Y2648/(F2648-E2648+1)</f>
        <v>3127.44</v>
      </c>
      <c r="AF2648" s="41">
        <f t="shared" si="753"/>
        <v>0</v>
      </c>
      <c r="AG2648" s="41">
        <f t="shared" si="754"/>
        <v>0</v>
      </c>
      <c r="AH2648" s="41">
        <f t="shared" si="755"/>
        <v>562.93920000000003</v>
      </c>
      <c r="AI2648" s="60">
        <f t="shared" si="756"/>
        <v>125.0976</v>
      </c>
      <c r="AJ2648" s="60">
        <f t="shared" si="757"/>
        <v>703.67399999999998</v>
      </c>
      <c r="AK2648" s="60">
        <f t="shared" si="758"/>
        <v>1550.8675068493151</v>
      </c>
      <c r="AL2648" s="60">
        <f t="shared" si="759"/>
        <v>1139.8876175342466</v>
      </c>
      <c r="AM2648" s="41">
        <f t="shared" si="760"/>
        <v>1158.7807824657534</v>
      </c>
      <c r="AN2648" s="42">
        <f t="shared" si="761"/>
        <v>45715</v>
      </c>
      <c r="AO2648" s="43">
        <f t="shared" si="762"/>
        <v>3127.44</v>
      </c>
    </row>
    <row r="2649" spans="1:41" s="24" customFormat="1" ht="15.75" customHeight="1" x14ac:dyDescent="0.35">
      <c r="A2649" s="36" t="s">
        <v>27</v>
      </c>
      <c r="B2649" s="36">
        <v>202509</v>
      </c>
      <c r="C2649" s="24" t="s">
        <v>736</v>
      </c>
      <c r="D2649" s="24" t="s">
        <v>119</v>
      </c>
      <c r="E2649" s="62">
        <v>45901</v>
      </c>
      <c r="F2649" s="62">
        <v>46265</v>
      </c>
      <c r="G2649" s="37" t="s">
        <v>2762</v>
      </c>
      <c r="H2649" s="36">
        <v>752058</v>
      </c>
      <c r="I2649" s="63">
        <v>43894</v>
      </c>
      <c r="J2649" s="24" t="s">
        <v>5554</v>
      </c>
      <c r="K2649" s="63">
        <f t="shared" si="745"/>
        <v>45901</v>
      </c>
      <c r="L2649" s="55">
        <f t="shared" si="746"/>
        <v>0.04</v>
      </c>
      <c r="M2649" s="76">
        <v>0.22500000000000001</v>
      </c>
      <c r="N2649" s="62">
        <v>45901</v>
      </c>
      <c r="O2649" s="62">
        <v>46265</v>
      </c>
      <c r="P2649" s="63"/>
      <c r="Q2649" s="63"/>
      <c r="R2649" s="78">
        <v>5</v>
      </c>
      <c r="S2649" s="63" t="str">
        <f>VLOOKUP(R2649,SA!$B$3:$C$11,2,1)</f>
        <v>0-25</v>
      </c>
      <c r="T2649" s="38" t="s">
        <v>98</v>
      </c>
      <c r="U2649" s="24" t="s">
        <v>5746</v>
      </c>
      <c r="V2649" s="24">
        <v>300000</v>
      </c>
      <c r="W2649" s="39">
        <f t="shared" si="747"/>
        <v>0</v>
      </c>
      <c r="X2649" s="29">
        <f t="shared" si="748"/>
        <v>0</v>
      </c>
      <c r="Y2649" s="40">
        <f t="shared" si="749"/>
        <v>365</v>
      </c>
      <c r="Z2649" s="38">
        <f t="shared" si="750"/>
        <v>46081</v>
      </c>
      <c r="AA2649" s="41">
        <f t="shared" si="751"/>
        <v>181</v>
      </c>
      <c r="AB2649" s="24" t="s">
        <v>113</v>
      </c>
      <c r="AC2649" s="41">
        <f t="shared" si="752"/>
        <v>3690.3792000000003</v>
      </c>
      <c r="AD2649" s="41">
        <v>1</v>
      </c>
      <c r="AE2649" s="72">
        <f>INDEX(SA!$C$2:$G$11,MATCH(Details!S2649,SA!$C$2:$C$11,0),MATCH(Details!V2649,SA!$C$2:$G$2,0))*Y2649/(F2649-E2649+1)</f>
        <v>3127.44</v>
      </c>
      <c r="AF2649" s="41">
        <f t="shared" si="753"/>
        <v>0</v>
      </c>
      <c r="AG2649" s="41">
        <f t="shared" si="754"/>
        <v>0</v>
      </c>
      <c r="AH2649" s="41">
        <f t="shared" si="755"/>
        <v>562.93920000000003</v>
      </c>
      <c r="AI2649" s="60">
        <f t="shared" si="756"/>
        <v>125.0976</v>
      </c>
      <c r="AJ2649" s="60">
        <f t="shared" si="757"/>
        <v>703.67399999999998</v>
      </c>
      <c r="AK2649" s="60">
        <f t="shared" si="758"/>
        <v>1550.8675068493151</v>
      </c>
      <c r="AL2649" s="60">
        <f t="shared" si="759"/>
        <v>1139.8876175342466</v>
      </c>
      <c r="AM2649" s="41">
        <f t="shared" si="760"/>
        <v>1158.7807824657534</v>
      </c>
      <c r="AN2649" s="42">
        <f t="shared" si="761"/>
        <v>45715</v>
      </c>
      <c r="AO2649" s="43">
        <f t="shared" si="762"/>
        <v>3127.44</v>
      </c>
    </row>
    <row r="2650" spans="1:41" s="24" customFormat="1" ht="15.75" customHeight="1" x14ac:dyDescent="0.35">
      <c r="A2650" s="36" t="s">
        <v>27</v>
      </c>
      <c r="B2650" s="36">
        <v>202509</v>
      </c>
      <c r="C2650" s="24" t="s">
        <v>736</v>
      </c>
      <c r="D2650" s="24" t="s">
        <v>119</v>
      </c>
      <c r="E2650" s="62">
        <v>45901</v>
      </c>
      <c r="F2650" s="62">
        <v>46265</v>
      </c>
      <c r="G2650" s="37" t="s">
        <v>2763</v>
      </c>
      <c r="H2650" s="36">
        <v>752058</v>
      </c>
      <c r="I2650" s="63">
        <v>25569</v>
      </c>
      <c r="J2650" s="24" t="s">
        <v>5555</v>
      </c>
      <c r="K2650" s="63">
        <f t="shared" si="745"/>
        <v>45901</v>
      </c>
      <c r="L2650" s="55">
        <f t="shared" si="746"/>
        <v>0.04</v>
      </c>
      <c r="M2650" s="76">
        <v>0.22500000000000001</v>
      </c>
      <c r="N2650" s="62">
        <v>45901</v>
      </c>
      <c r="O2650" s="62">
        <v>46265</v>
      </c>
      <c r="P2650" s="63"/>
      <c r="Q2650" s="63"/>
      <c r="R2650" s="78">
        <v>55</v>
      </c>
      <c r="S2650" s="63" t="str">
        <f>VLOOKUP(R2650,SA!$B$3:$C$11,2,1)</f>
        <v>46-55</v>
      </c>
      <c r="T2650" s="38" t="s">
        <v>97</v>
      </c>
      <c r="U2650" s="24" t="s">
        <v>5744</v>
      </c>
      <c r="V2650" s="24">
        <v>300000</v>
      </c>
      <c r="W2650" s="39">
        <f t="shared" si="747"/>
        <v>0</v>
      </c>
      <c r="X2650" s="29">
        <f t="shared" si="748"/>
        <v>0</v>
      </c>
      <c r="Y2650" s="40">
        <f t="shared" si="749"/>
        <v>365</v>
      </c>
      <c r="Z2650" s="38">
        <f t="shared" si="750"/>
        <v>46081</v>
      </c>
      <c r="AA2650" s="41">
        <f t="shared" si="751"/>
        <v>181</v>
      </c>
      <c r="AB2650" s="24" t="s">
        <v>113</v>
      </c>
      <c r="AC2650" s="41">
        <f t="shared" si="752"/>
        <v>7373.4659999999994</v>
      </c>
      <c r="AD2650" s="41">
        <v>1</v>
      </c>
      <c r="AE2650" s="72">
        <f>INDEX(SA!$C$2:$G$11,MATCH(Details!S2650,SA!$C$2:$C$11,0),MATCH(Details!V2650,SA!$C$2:$G$2,0))*Y2650/(F2650-E2650+1)</f>
        <v>6248.7</v>
      </c>
      <c r="AF2650" s="41">
        <f t="shared" si="753"/>
        <v>0</v>
      </c>
      <c r="AG2650" s="41">
        <f t="shared" si="754"/>
        <v>0</v>
      </c>
      <c r="AH2650" s="41">
        <f t="shared" si="755"/>
        <v>1124.7659999999998</v>
      </c>
      <c r="AI2650" s="60">
        <f t="shared" si="756"/>
        <v>249.94800000000001</v>
      </c>
      <c r="AJ2650" s="60">
        <f t="shared" si="757"/>
        <v>1405.9575</v>
      </c>
      <c r="AK2650" s="60">
        <f t="shared" si="758"/>
        <v>3098.6704109589041</v>
      </c>
      <c r="AL2650" s="60">
        <f t="shared" si="759"/>
        <v>2277.5227520547946</v>
      </c>
      <c r="AM2650" s="41">
        <f t="shared" si="760"/>
        <v>2315.2717479452049</v>
      </c>
      <c r="AN2650" s="42">
        <f t="shared" si="761"/>
        <v>45715</v>
      </c>
      <c r="AO2650" s="43">
        <f t="shared" si="762"/>
        <v>6248.7</v>
      </c>
    </row>
    <row r="2651" spans="1:41" s="24" customFormat="1" ht="15.75" customHeight="1" x14ac:dyDescent="0.35">
      <c r="A2651" s="36" t="s">
        <v>27</v>
      </c>
      <c r="B2651" s="36">
        <v>202509</v>
      </c>
      <c r="C2651" s="24" t="s">
        <v>736</v>
      </c>
      <c r="D2651" s="24" t="s">
        <v>119</v>
      </c>
      <c r="E2651" s="62">
        <v>45901</v>
      </c>
      <c r="F2651" s="62">
        <v>46265</v>
      </c>
      <c r="G2651" s="37" t="s">
        <v>2764</v>
      </c>
      <c r="H2651" s="36">
        <v>752058</v>
      </c>
      <c r="I2651" s="63">
        <v>27760</v>
      </c>
      <c r="J2651" s="24" t="s">
        <v>5556</v>
      </c>
      <c r="K2651" s="63">
        <f t="shared" si="745"/>
        <v>45901</v>
      </c>
      <c r="L2651" s="55">
        <f t="shared" si="746"/>
        <v>0.04</v>
      </c>
      <c r="M2651" s="76">
        <v>0.22500000000000001</v>
      </c>
      <c r="N2651" s="62">
        <v>45901</v>
      </c>
      <c r="O2651" s="62">
        <v>46265</v>
      </c>
      <c r="P2651" s="63"/>
      <c r="Q2651" s="63"/>
      <c r="R2651" s="78">
        <v>49</v>
      </c>
      <c r="S2651" s="63" t="str">
        <f>VLOOKUP(R2651,SA!$B$3:$C$11,2,1)</f>
        <v>46-55</v>
      </c>
      <c r="T2651" s="38" t="s">
        <v>98</v>
      </c>
      <c r="U2651" s="24" t="s">
        <v>5747</v>
      </c>
      <c r="V2651" s="24">
        <v>300000</v>
      </c>
      <c r="W2651" s="39">
        <f t="shared" si="747"/>
        <v>0</v>
      </c>
      <c r="X2651" s="29">
        <f t="shared" si="748"/>
        <v>0</v>
      </c>
      <c r="Y2651" s="40">
        <f t="shared" si="749"/>
        <v>365</v>
      </c>
      <c r="Z2651" s="38">
        <f t="shared" si="750"/>
        <v>46081</v>
      </c>
      <c r="AA2651" s="41">
        <f t="shared" si="751"/>
        <v>181</v>
      </c>
      <c r="AB2651" s="24" t="s">
        <v>113</v>
      </c>
      <c r="AC2651" s="41">
        <f t="shared" si="752"/>
        <v>7373.4659999999994</v>
      </c>
      <c r="AD2651" s="41">
        <v>1</v>
      </c>
      <c r="AE2651" s="72">
        <f>INDEX(SA!$C$2:$G$11,MATCH(Details!S2651,SA!$C$2:$C$11,0),MATCH(Details!V2651,SA!$C$2:$G$2,0))*Y2651/(F2651-E2651+1)</f>
        <v>6248.7</v>
      </c>
      <c r="AF2651" s="41">
        <f t="shared" si="753"/>
        <v>0</v>
      </c>
      <c r="AG2651" s="41">
        <f t="shared" si="754"/>
        <v>0</v>
      </c>
      <c r="AH2651" s="41">
        <f t="shared" si="755"/>
        <v>1124.7659999999998</v>
      </c>
      <c r="AI2651" s="60">
        <f t="shared" si="756"/>
        <v>249.94800000000001</v>
      </c>
      <c r="AJ2651" s="60">
        <f t="shared" si="757"/>
        <v>1405.9575</v>
      </c>
      <c r="AK2651" s="60">
        <f t="shared" si="758"/>
        <v>3098.6704109589041</v>
      </c>
      <c r="AL2651" s="60">
        <f t="shared" si="759"/>
        <v>2277.5227520547946</v>
      </c>
      <c r="AM2651" s="41">
        <f t="shared" si="760"/>
        <v>2315.2717479452049</v>
      </c>
      <c r="AN2651" s="42">
        <f t="shared" si="761"/>
        <v>45715</v>
      </c>
      <c r="AO2651" s="43">
        <f t="shared" si="762"/>
        <v>6248.7</v>
      </c>
    </row>
    <row r="2652" spans="1:41" s="24" customFormat="1" ht="15.75" customHeight="1" x14ac:dyDescent="0.35">
      <c r="A2652" s="36" t="s">
        <v>27</v>
      </c>
      <c r="B2652" s="36">
        <v>202509</v>
      </c>
      <c r="C2652" s="24" t="s">
        <v>736</v>
      </c>
      <c r="D2652" s="24" t="s">
        <v>119</v>
      </c>
      <c r="E2652" s="62">
        <v>45901</v>
      </c>
      <c r="F2652" s="62">
        <v>46265</v>
      </c>
      <c r="G2652" s="37" t="s">
        <v>2765</v>
      </c>
      <c r="H2652" s="36">
        <v>752058</v>
      </c>
      <c r="I2652" s="63">
        <v>36028</v>
      </c>
      <c r="J2652" s="24" t="s">
        <v>5557</v>
      </c>
      <c r="K2652" s="63">
        <f t="shared" si="745"/>
        <v>45901</v>
      </c>
      <c r="L2652" s="55">
        <f t="shared" si="746"/>
        <v>0.04</v>
      </c>
      <c r="M2652" s="76">
        <v>0.22500000000000001</v>
      </c>
      <c r="N2652" s="62">
        <v>45901</v>
      </c>
      <c r="O2652" s="62">
        <v>46265</v>
      </c>
      <c r="P2652" s="63"/>
      <c r="Q2652" s="63"/>
      <c r="R2652" s="78">
        <v>27</v>
      </c>
      <c r="S2652" s="63" t="str">
        <f>VLOOKUP(R2652,SA!$B$3:$C$11,2,1)</f>
        <v>26-35</v>
      </c>
      <c r="T2652" s="38" t="s">
        <v>97</v>
      </c>
      <c r="U2652" s="24" t="s">
        <v>56</v>
      </c>
      <c r="V2652" s="24">
        <v>300000</v>
      </c>
      <c r="W2652" s="39">
        <f t="shared" si="747"/>
        <v>300000</v>
      </c>
      <c r="X2652" s="29">
        <f t="shared" si="748"/>
        <v>1</v>
      </c>
      <c r="Y2652" s="40">
        <f t="shared" si="749"/>
        <v>365</v>
      </c>
      <c r="Z2652" s="38">
        <f t="shared" si="750"/>
        <v>46081</v>
      </c>
      <c r="AA2652" s="41">
        <f t="shared" si="751"/>
        <v>181</v>
      </c>
      <c r="AB2652" s="24" t="s">
        <v>113</v>
      </c>
      <c r="AC2652" s="41">
        <f t="shared" si="752"/>
        <v>4124.4657999999999</v>
      </c>
      <c r="AD2652" s="41">
        <v>1</v>
      </c>
      <c r="AE2652" s="72">
        <f>INDEX(SA!$C$2:$G$11,MATCH(Details!S2652,SA!$C$2:$C$11,0),MATCH(Details!V2652,SA!$C$2:$G$2,0))*Y2652/(F2652-E2652+1)</f>
        <v>3495.31</v>
      </c>
      <c r="AF2652" s="41">
        <f t="shared" si="753"/>
        <v>0</v>
      </c>
      <c r="AG2652" s="41">
        <f t="shared" si="754"/>
        <v>0</v>
      </c>
      <c r="AH2652" s="41">
        <f t="shared" si="755"/>
        <v>629.1558</v>
      </c>
      <c r="AI2652" s="60">
        <f t="shared" si="756"/>
        <v>139.8124</v>
      </c>
      <c r="AJ2652" s="60">
        <f t="shared" si="757"/>
        <v>786.44475</v>
      </c>
      <c r="AK2652" s="60">
        <f t="shared" si="758"/>
        <v>1733.2907123287671</v>
      </c>
      <c r="AL2652" s="60">
        <f t="shared" si="759"/>
        <v>1273.9686735616438</v>
      </c>
      <c r="AM2652" s="41">
        <f t="shared" si="760"/>
        <v>1295.0841764383563</v>
      </c>
      <c r="AN2652" s="42">
        <f t="shared" si="761"/>
        <v>45715</v>
      </c>
      <c r="AO2652" s="43">
        <f t="shared" si="762"/>
        <v>3495.31</v>
      </c>
    </row>
    <row r="2653" spans="1:41" s="24" customFormat="1" ht="15.75" customHeight="1" x14ac:dyDescent="0.35">
      <c r="A2653" s="36" t="s">
        <v>27</v>
      </c>
      <c r="B2653" s="36">
        <v>202509</v>
      </c>
      <c r="C2653" s="24" t="s">
        <v>736</v>
      </c>
      <c r="D2653" s="24" t="s">
        <v>119</v>
      </c>
      <c r="E2653" s="62">
        <v>45901</v>
      </c>
      <c r="F2653" s="62">
        <v>46265</v>
      </c>
      <c r="G2653" s="37" t="s">
        <v>2766</v>
      </c>
      <c r="H2653" s="36">
        <v>752059</v>
      </c>
      <c r="I2653" s="63">
        <v>43414</v>
      </c>
      <c r="J2653" s="24" t="s">
        <v>5558</v>
      </c>
      <c r="K2653" s="63">
        <f t="shared" si="745"/>
        <v>45901</v>
      </c>
      <c r="L2653" s="55">
        <f t="shared" si="746"/>
        <v>0.04</v>
      </c>
      <c r="M2653" s="76">
        <v>0.22500000000000001</v>
      </c>
      <c r="N2653" s="62">
        <v>45901</v>
      </c>
      <c r="O2653" s="62">
        <v>46265</v>
      </c>
      <c r="P2653" s="63"/>
      <c r="Q2653" s="63"/>
      <c r="R2653" s="78">
        <v>6</v>
      </c>
      <c r="S2653" s="63" t="str">
        <f>VLOOKUP(R2653,SA!$B$3:$C$11,2,1)</f>
        <v>0-25</v>
      </c>
      <c r="T2653" s="38" t="s">
        <v>97</v>
      </c>
      <c r="U2653" s="24" t="s">
        <v>5745</v>
      </c>
      <c r="V2653" s="24">
        <v>400000</v>
      </c>
      <c r="W2653" s="39">
        <f t="shared" si="747"/>
        <v>0</v>
      </c>
      <c r="X2653" s="29">
        <f t="shared" si="748"/>
        <v>0</v>
      </c>
      <c r="Y2653" s="40">
        <f t="shared" si="749"/>
        <v>365</v>
      </c>
      <c r="Z2653" s="38">
        <f t="shared" si="750"/>
        <v>46081</v>
      </c>
      <c r="AA2653" s="41">
        <f t="shared" si="751"/>
        <v>181</v>
      </c>
      <c r="AB2653" s="24" t="s">
        <v>113</v>
      </c>
      <c r="AC2653" s="41">
        <f t="shared" si="752"/>
        <v>4043.8364000000001</v>
      </c>
      <c r="AD2653" s="41">
        <v>1</v>
      </c>
      <c r="AE2653" s="72">
        <f>INDEX(SA!$C$2:$G$11,MATCH(Details!S2653,SA!$C$2:$C$11,0),MATCH(Details!V2653,SA!$C$2:$G$2,0))*Y2653/(F2653-E2653+1)</f>
        <v>3426.98</v>
      </c>
      <c r="AF2653" s="41">
        <f t="shared" si="753"/>
        <v>0</v>
      </c>
      <c r="AG2653" s="41">
        <f t="shared" si="754"/>
        <v>0</v>
      </c>
      <c r="AH2653" s="41">
        <f t="shared" si="755"/>
        <v>616.85640000000001</v>
      </c>
      <c r="AI2653" s="60">
        <f t="shared" si="756"/>
        <v>137.07920000000001</v>
      </c>
      <c r="AJ2653" s="60">
        <f t="shared" si="757"/>
        <v>771.07050000000004</v>
      </c>
      <c r="AK2653" s="60">
        <f t="shared" si="758"/>
        <v>1699.4065205479453</v>
      </c>
      <c r="AL2653" s="60">
        <f t="shared" si="759"/>
        <v>1249.0637926027398</v>
      </c>
      <c r="AM2653" s="41">
        <f t="shared" si="760"/>
        <v>1269.7665073972601</v>
      </c>
      <c r="AN2653" s="42">
        <f t="shared" si="761"/>
        <v>45715</v>
      </c>
      <c r="AO2653" s="43">
        <f t="shared" si="762"/>
        <v>3426.98</v>
      </c>
    </row>
    <row r="2654" spans="1:41" s="24" customFormat="1" ht="15.75" customHeight="1" x14ac:dyDescent="0.35">
      <c r="A2654" s="36" t="s">
        <v>27</v>
      </c>
      <c r="B2654" s="36">
        <v>202509</v>
      </c>
      <c r="C2654" s="24" t="s">
        <v>736</v>
      </c>
      <c r="D2654" s="24" t="s">
        <v>119</v>
      </c>
      <c r="E2654" s="62">
        <v>45901</v>
      </c>
      <c r="F2654" s="62">
        <v>46265</v>
      </c>
      <c r="G2654" s="37" t="s">
        <v>2767</v>
      </c>
      <c r="H2654" s="36">
        <v>752059</v>
      </c>
      <c r="I2654" s="63">
        <v>24473</v>
      </c>
      <c r="J2654" s="24" t="s">
        <v>5559</v>
      </c>
      <c r="K2654" s="63">
        <f t="shared" si="745"/>
        <v>45901</v>
      </c>
      <c r="L2654" s="55">
        <f t="shared" si="746"/>
        <v>0.04</v>
      </c>
      <c r="M2654" s="76">
        <v>0.22500000000000001</v>
      </c>
      <c r="N2654" s="62">
        <v>45901</v>
      </c>
      <c r="O2654" s="62">
        <v>46265</v>
      </c>
      <c r="P2654" s="63"/>
      <c r="Q2654" s="63"/>
      <c r="R2654" s="78">
        <v>58</v>
      </c>
      <c r="S2654" s="63" t="str">
        <f>VLOOKUP(R2654,SA!$B$3:$C$11,2,1)</f>
        <v>56-65</v>
      </c>
      <c r="T2654" s="38" t="s">
        <v>98</v>
      </c>
      <c r="U2654" s="24" t="s">
        <v>5747</v>
      </c>
      <c r="V2654" s="24">
        <v>400000</v>
      </c>
      <c r="W2654" s="39">
        <f t="shared" si="747"/>
        <v>0</v>
      </c>
      <c r="X2654" s="29">
        <f t="shared" si="748"/>
        <v>0</v>
      </c>
      <c r="Y2654" s="40">
        <f t="shared" si="749"/>
        <v>365</v>
      </c>
      <c r="Z2654" s="38">
        <f t="shared" si="750"/>
        <v>46081</v>
      </c>
      <c r="AA2654" s="41">
        <f t="shared" si="751"/>
        <v>181</v>
      </c>
      <c r="AB2654" s="24" t="s">
        <v>113</v>
      </c>
      <c r="AC2654" s="41">
        <f t="shared" si="752"/>
        <v>11909.7282</v>
      </c>
      <c r="AD2654" s="41">
        <v>1</v>
      </c>
      <c r="AE2654" s="72">
        <f>INDEX(SA!$C$2:$G$11,MATCH(Details!S2654,SA!$C$2:$C$11,0),MATCH(Details!V2654,SA!$C$2:$G$2,0))*Y2654/(F2654-E2654+1)</f>
        <v>10092.99</v>
      </c>
      <c r="AF2654" s="41">
        <f t="shared" si="753"/>
        <v>0</v>
      </c>
      <c r="AG2654" s="41">
        <f t="shared" si="754"/>
        <v>0</v>
      </c>
      <c r="AH2654" s="41">
        <f t="shared" si="755"/>
        <v>1816.7382</v>
      </c>
      <c r="AI2654" s="60">
        <f t="shared" si="756"/>
        <v>403.71960000000001</v>
      </c>
      <c r="AJ2654" s="60">
        <f t="shared" si="757"/>
        <v>2270.9227500000002</v>
      </c>
      <c r="AK2654" s="60">
        <f t="shared" si="758"/>
        <v>5005.0169589041097</v>
      </c>
      <c r="AL2654" s="60">
        <f t="shared" si="759"/>
        <v>3678.6874647945206</v>
      </c>
      <c r="AM2654" s="41">
        <f t="shared" si="760"/>
        <v>3739.6601852054787</v>
      </c>
      <c r="AN2654" s="42">
        <f t="shared" si="761"/>
        <v>45715</v>
      </c>
      <c r="AO2654" s="43">
        <f t="shared" si="762"/>
        <v>10092.99</v>
      </c>
    </row>
    <row r="2655" spans="1:41" s="24" customFormat="1" ht="15.75" customHeight="1" x14ac:dyDescent="0.35">
      <c r="A2655" s="36" t="s">
        <v>27</v>
      </c>
      <c r="B2655" s="36">
        <v>202509</v>
      </c>
      <c r="C2655" s="24" t="s">
        <v>736</v>
      </c>
      <c r="D2655" s="24" t="s">
        <v>119</v>
      </c>
      <c r="E2655" s="62">
        <v>45901</v>
      </c>
      <c r="F2655" s="62">
        <v>46265</v>
      </c>
      <c r="G2655" s="37" t="s">
        <v>2768</v>
      </c>
      <c r="H2655" s="36">
        <v>752059</v>
      </c>
      <c r="I2655" s="63">
        <v>33822</v>
      </c>
      <c r="J2655" s="24" t="s">
        <v>5560</v>
      </c>
      <c r="K2655" s="63">
        <f t="shared" si="745"/>
        <v>45901</v>
      </c>
      <c r="L2655" s="55">
        <f t="shared" si="746"/>
        <v>0.04</v>
      </c>
      <c r="M2655" s="76">
        <v>0.22500000000000001</v>
      </c>
      <c r="N2655" s="62">
        <v>45901</v>
      </c>
      <c r="O2655" s="62">
        <v>46265</v>
      </c>
      <c r="P2655" s="63"/>
      <c r="Q2655" s="63"/>
      <c r="R2655" s="78">
        <v>33</v>
      </c>
      <c r="S2655" s="63" t="str">
        <f>VLOOKUP(R2655,SA!$B$3:$C$11,2,1)</f>
        <v>26-35</v>
      </c>
      <c r="T2655" s="38" t="s">
        <v>98</v>
      </c>
      <c r="U2655" s="24" t="s">
        <v>5743</v>
      </c>
      <c r="V2655" s="24">
        <v>400000</v>
      </c>
      <c r="W2655" s="39">
        <f t="shared" si="747"/>
        <v>0</v>
      </c>
      <c r="X2655" s="29">
        <f t="shared" si="748"/>
        <v>0</v>
      </c>
      <c r="Y2655" s="40">
        <f t="shared" si="749"/>
        <v>365</v>
      </c>
      <c r="Z2655" s="38">
        <f t="shared" si="750"/>
        <v>46081</v>
      </c>
      <c r="AA2655" s="41">
        <f t="shared" si="751"/>
        <v>181</v>
      </c>
      <c r="AB2655" s="24" t="s">
        <v>113</v>
      </c>
      <c r="AC2655" s="41">
        <f t="shared" si="752"/>
        <v>4533.0290000000005</v>
      </c>
      <c r="AD2655" s="41">
        <v>1</v>
      </c>
      <c r="AE2655" s="72">
        <f>INDEX(SA!$C$2:$G$11,MATCH(Details!S2655,SA!$C$2:$C$11,0),MATCH(Details!V2655,SA!$C$2:$G$2,0))*Y2655/(F2655-E2655+1)</f>
        <v>3841.55</v>
      </c>
      <c r="AF2655" s="41">
        <f t="shared" si="753"/>
        <v>0</v>
      </c>
      <c r="AG2655" s="41">
        <f t="shared" si="754"/>
        <v>0</v>
      </c>
      <c r="AH2655" s="41">
        <f t="shared" si="755"/>
        <v>691.47900000000004</v>
      </c>
      <c r="AI2655" s="60">
        <f t="shared" si="756"/>
        <v>153.66200000000001</v>
      </c>
      <c r="AJ2655" s="60">
        <f t="shared" si="757"/>
        <v>864.34875000000011</v>
      </c>
      <c r="AK2655" s="60">
        <f t="shared" si="758"/>
        <v>1904.9878082191783</v>
      </c>
      <c r="AL2655" s="60">
        <f t="shared" si="759"/>
        <v>1400.1660390410959</v>
      </c>
      <c r="AM2655" s="41">
        <f t="shared" si="760"/>
        <v>1423.3732109589046</v>
      </c>
      <c r="AN2655" s="42">
        <f t="shared" si="761"/>
        <v>45715</v>
      </c>
      <c r="AO2655" s="43">
        <f t="shared" si="762"/>
        <v>3841.55</v>
      </c>
    </row>
    <row r="2656" spans="1:41" s="24" customFormat="1" ht="15.75" customHeight="1" x14ac:dyDescent="0.35">
      <c r="A2656" s="36" t="s">
        <v>27</v>
      </c>
      <c r="B2656" s="36">
        <v>202509</v>
      </c>
      <c r="C2656" s="24" t="s">
        <v>736</v>
      </c>
      <c r="D2656" s="24" t="s">
        <v>119</v>
      </c>
      <c r="E2656" s="62">
        <v>45901</v>
      </c>
      <c r="F2656" s="62">
        <v>46265</v>
      </c>
      <c r="G2656" s="37" t="s">
        <v>2769</v>
      </c>
      <c r="H2656" s="36">
        <v>752059</v>
      </c>
      <c r="I2656" s="63">
        <v>22589</v>
      </c>
      <c r="J2656" s="24" t="s">
        <v>5561</v>
      </c>
      <c r="K2656" s="63">
        <f t="shared" si="745"/>
        <v>45901</v>
      </c>
      <c r="L2656" s="55">
        <f t="shared" si="746"/>
        <v>0.04</v>
      </c>
      <c r="M2656" s="76">
        <v>0.22500000000000001</v>
      </c>
      <c r="N2656" s="62">
        <v>45901</v>
      </c>
      <c r="O2656" s="62">
        <v>46265</v>
      </c>
      <c r="P2656" s="63"/>
      <c r="Q2656" s="63"/>
      <c r="R2656" s="78">
        <v>63</v>
      </c>
      <c r="S2656" s="63" t="str">
        <f>VLOOKUP(R2656,SA!$B$3:$C$11,2,1)</f>
        <v>56-65</v>
      </c>
      <c r="T2656" s="38" t="s">
        <v>97</v>
      </c>
      <c r="U2656" s="24" t="s">
        <v>5744</v>
      </c>
      <c r="V2656" s="24">
        <v>400000</v>
      </c>
      <c r="W2656" s="39">
        <f t="shared" si="747"/>
        <v>0</v>
      </c>
      <c r="X2656" s="29">
        <f t="shared" si="748"/>
        <v>0</v>
      </c>
      <c r="Y2656" s="40">
        <f t="shared" si="749"/>
        <v>365</v>
      </c>
      <c r="Z2656" s="38">
        <f t="shared" si="750"/>
        <v>46081</v>
      </c>
      <c r="AA2656" s="41">
        <f t="shared" si="751"/>
        <v>181</v>
      </c>
      <c r="AB2656" s="24" t="s">
        <v>113</v>
      </c>
      <c r="AC2656" s="41">
        <f t="shared" si="752"/>
        <v>11909.7282</v>
      </c>
      <c r="AD2656" s="41">
        <v>1</v>
      </c>
      <c r="AE2656" s="72">
        <f>INDEX(SA!$C$2:$G$11,MATCH(Details!S2656,SA!$C$2:$C$11,0),MATCH(Details!V2656,SA!$C$2:$G$2,0))*Y2656/(F2656-E2656+1)</f>
        <v>10092.99</v>
      </c>
      <c r="AF2656" s="41">
        <f t="shared" si="753"/>
        <v>0</v>
      </c>
      <c r="AG2656" s="41">
        <f t="shared" si="754"/>
        <v>0</v>
      </c>
      <c r="AH2656" s="41">
        <f t="shared" si="755"/>
        <v>1816.7382</v>
      </c>
      <c r="AI2656" s="60">
        <f t="shared" si="756"/>
        <v>403.71960000000001</v>
      </c>
      <c r="AJ2656" s="60">
        <f t="shared" si="757"/>
        <v>2270.9227500000002</v>
      </c>
      <c r="AK2656" s="60">
        <f t="shared" si="758"/>
        <v>5005.0169589041097</v>
      </c>
      <c r="AL2656" s="60">
        <f t="shared" si="759"/>
        <v>3678.6874647945206</v>
      </c>
      <c r="AM2656" s="41">
        <f t="shared" si="760"/>
        <v>3739.6601852054787</v>
      </c>
      <c r="AN2656" s="42">
        <f t="shared" si="761"/>
        <v>45715</v>
      </c>
      <c r="AO2656" s="43">
        <f t="shared" si="762"/>
        <v>10092.99</v>
      </c>
    </row>
    <row r="2657" spans="1:41" s="24" customFormat="1" ht="15.75" customHeight="1" x14ac:dyDescent="0.35">
      <c r="A2657" s="36" t="s">
        <v>27</v>
      </c>
      <c r="B2657" s="36">
        <v>202509</v>
      </c>
      <c r="C2657" s="24" t="s">
        <v>736</v>
      </c>
      <c r="D2657" s="24" t="s">
        <v>119</v>
      </c>
      <c r="E2657" s="62">
        <v>45901</v>
      </c>
      <c r="F2657" s="62">
        <v>46265</v>
      </c>
      <c r="G2657" s="37" t="s">
        <v>2770</v>
      </c>
      <c r="H2657" s="36">
        <v>752059</v>
      </c>
      <c r="I2657" s="63">
        <v>33419</v>
      </c>
      <c r="J2657" s="24" t="s">
        <v>5562</v>
      </c>
      <c r="K2657" s="63">
        <f t="shared" si="745"/>
        <v>45901</v>
      </c>
      <c r="L2657" s="55">
        <f t="shared" si="746"/>
        <v>0.04</v>
      </c>
      <c r="M2657" s="76">
        <v>0.22500000000000001</v>
      </c>
      <c r="N2657" s="62">
        <v>45901</v>
      </c>
      <c r="O2657" s="62">
        <v>46265</v>
      </c>
      <c r="P2657" s="63"/>
      <c r="Q2657" s="63"/>
      <c r="R2657" s="78">
        <v>34</v>
      </c>
      <c r="S2657" s="63" t="str">
        <f>VLOOKUP(R2657,SA!$B$3:$C$11,2,1)</f>
        <v>26-35</v>
      </c>
      <c r="T2657" s="38" t="s">
        <v>97</v>
      </c>
      <c r="U2657" s="24" t="s">
        <v>56</v>
      </c>
      <c r="V2657" s="24">
        <v>400000</v>
      </c>
      <c r="W2657" s="39">
        <f t="shared" si="747"/>
        <v>400000</v>
      </c>
      <c r="X2657" s="29">
        <f t="shared" si="748"/>
        <v>1</v>
      </c>
      <c r="Y2657" s="40">
        <f t="shared" si="749"/>
        <v>365</v>
      </c>
      <c r="Z2657" s="38">
        <f t="shared" si="750"/>
        <v>46081</v>
      </c>
      <c r="AA2657" s="41">
        <f t="shared" si="751"/>
        <v>181</v>
      </c>
      <c r="AB2657" s="24" t="s">
        <v>113</v>
      </c>
      <c r="AC2657" s="41">
        <f t="shared" si="752"/>
        <v>4533.0290000000005</v>
      </c>
      <c r="AD2657" s="41">
        <v>1</v>
      </c>
      <c r="AE2657" s="72">
        <f>INDEX(SA!$C$2:$G$11,MATCH(Details!S2657,SA!$C$2:$C$11,0),MATCH(Details!V2657,SA!$C$2:$G$2,0))*Y2657/(F2657-E2657+1)</f>
        <v>3841.55</v>
      </c>
      <c r="AF2657" s="41">
        <f t="shared" si="753"/>
        <v>0</v>
      </c>
      <c r="AG2657" s="41">
        <f t="shared" si="754"/>
        <v>0</v>
      </c>
      <c r="AH2657" s="41">
        <f t="shared" si="755"/>
        <v>691.47900000000004</v>
      </c>
      <c r="AI2657" s="60">
        <f t="shared" si="756"/>
        <v>153.66200000000001</v>
      </c>
      <c r="AJ2657" s="60">
        <f t="shared" si="757"/>
        <v>864.34875000000011</v>
      </c>
      <c r="AK2657" s="60">
        <f t="shared" si="758"/>
        <v>1904.9878082191783</v>
      </c>
      <c r="AL2657" s="60">
        <f t="shared" si="759"/>
        <v>1400.1660390410959</v>
      </c>
      <c r="AM2657" s="41">
        <f t="shared" si="760"/>
        <v>1423.3732109589046</v>
      </c>
      <c r="AN2657" s="42">
        <f t="shared" si="761"/>
        <v>45715</v>
      </c>
      <c r="AO2657" s="43">
        <f t="shared" si="762"/>
        <v>3841.55</v>
      </c>
    </row>
    <row r="2658" spans="1:41" s="24" customFormat="1" ht="15.75" customHeight="1" x14ac:dyDescent="0.35">
      <c r="A2658" s="36" t="s">
        <v>27</v>
      </c>
      <c r="B2658" s="36">
        <v>202509</v>
      </c>
      <c r="C2658" s="24" t="s">
        <v>736</v>
      </c>
      <c r="D2658" s="24" t="s">
        <v>119</v>
      </c>
      <c r="E2658" s="62">
        <v>45901</v>
      </c>
      <c r="F2658" s="62">
        <v>46265</v>
      </c>
      <c r="G2658" s="37" t="s">
        <v>2771</v>
      </c>
      <c r="H2658" s="36">
        <v>752060</v>
      </c>
      <c r="I2658" s="63">
        <v>20090</v>
      </c>
      <c r="J2658" s="24" t="s">
        <v>5563</v>
      </c>
      <c r="K2658" s="63">
        <f t="shared" si="745"/>
        <v>45901</v>
      </c>
      <c r="L2658" s="55">
        <f t="shared" si="746"/>
        <v>0.04</v>
      </c>
      <c r="M2658" s="76">
        <v>0.22500000000000001</v>
      </c>
      <c r="N2658" s="62">
        <v>45901</v>
      </c>
      <c r="O2658" s="62">
        <v>46265</v>
      </c>
      <c r="P2658" s="63"/>
      <c r="Q2658" s="63"/>
      <c r="R2658" s="78">
        <v>70</v>
      </c>
      <c r="S2658" s="63" t="str">
        <f>VLOOKUP(R2658,SA!$B$3:$C$11,2,1)</f>
        <v>66-70</v>
      </c>
      <c r="T2658" s="38" t="s">
        <v>97</v>
      </c>
      <c r="U2658" s="24" t="s">
        <v>5744</v>
      </c>
      <c r="V2658" s="24">
        <v>300000</v>
      </c>
      <c r="W2658" s="39">
        <f t="shared" si="747"/>
        <v>0</v>
      </c>
      <c r="X2658" s="29">
        <f t="shared" si="748"/>
        <v>0</v>
      </c>
      <c r="Y2658" s="40">
        <f t="shared" si="749"/>
        <v>365</v>
      </c>
      <c r="Z2658" s="38">
        <f t="shared" si="750"/>
        <v>46081</v>
      </c>
      <c r="AA2658" s="41">
        <f t="shared" si="751"/>
        <v>181</v>
      </c>
      <c r="AB2658" s="24" t="s">
        <v>113</v>
      </c>
      <c r="AC2658" s="41">
        <f t="shared" si="752"/>
        <v>15468.950400000002</v>
      </c>
      <c r="AD2658" s="41">
        <v>1</v>
      </c>
      <c r="AE2658" s="72">
        <f>INDEX(SA!$C$2:$G$11,MATCH(Details!S2658,SA!$C$2:$C$11,0),MATCH(Details!V2658,SA!$C$2:$G$2,0))*Y2658/(F2658-E2658+1)</f>
        <v>13109.28</v>
      </c>
      <c r="AF2658" s="41">
        <f t="shared" si="753"/>
        <v>0</v>
      </c>
      <c r="AG2658" s="41">
        <f t="shared" si="754"/>
        <v>0</v>
      </c>
      <c r="AH2658" s="41">
        <f t="shared" si="755"/>
        <v>2359.6704</v>
      </c>
      <c r="AI2658" s="60">
        <f t="shared" si="756"/>
        <v>524.37120000000004</v>
      </c>
      <c r="AJ2658" s="60">
        <f t="shared" si="757"/>
        <v>2949.5880000000002</v>
      </c>
      <c r="AK2658" s="60">
        <f t="shared" si="758"/>
        <v>6500.7662465753428</v>
      </c>
      <c r="AL2658" s="60">
        <f t="shared" si="759"/>
        <v>4778.0631912328772</v>
      </c>
      <c r="AM2658" s="41">
        <f t="shared" si="760"/>
        <v>4857.2576087671241</v>
      </c>
      <c r="AN2658" s="42">
        <f t="shared" si="761"/>
        <v>45715</v>
      </c>
      <c r="AO2658" s="43">
        <f t="shared" si="762"/>
        <v>13109.28</v>
      </c>
    </row>
    <row r="2659" spans="1:41" s="24" customFormat="1" ht="15.75" customHeight="1" x14ac:dyDescent="0.35">
      <c r="A2659" s="36" t="s">
        <v>27</v>
      </c>
      <c r="B2659" s="36">
        <v>202509</v>
      </c>
      <c r="C2659" s="24" t="s">
        <v>736</v>
      </c>
      <c r="D2659" s="24" t="s">
        <v>119</v>
      </c>
      <c r="E2659" s="62">
        <v>45901</v>
      </c>
      <c r="F2659" s="62">
        <v>46265</v>
      </c>
      <c r="G2659" s="37" t="s">
        <v>2772</v>
      </c>
      <c r="H2659" s="36">
        <v>752060</v>
      </c>
      <c r="I2659" s="63">
        <v>40471</v>
      </c>
      <c r="J2659" s="24" t="s">
        <v>5564</v>
      </c>
      <c r="K2659" s="63">
        <f t="shared" si="745"/>
        <v>45901</v>
      </c>
      <c r="L2659" s="55">
        <f t="shared" si="746"/>
        <v>0.04</v>
      </c>
      <c r="M2659" s="76">
        <v>0.22500000000000001</v>
      </c>
      <c r="N2659" s="62">
        <v>45901</v>
      </c>
      <c r="O2659" s="62">
        <v>46265</v>
      </c>
      <c r="P2659" s="63"/>
      <c r="Q2659" s="63"/>
      <c r="R2659" s="78">
        <v>14</v>
      </c>
      <c r="S2659" s="63" t="str">
        <f>VLOOKUP(R2659,SA!$B$3:$C$11,2,1)</f>
        <v>0-25</v>
      </c>
      <c r="T2659" s="38" t="s">
        <v>97</v>
      </c>
      <c r="U2659" s="24" t="s">
        <v>5745</v>
      </c>
      <c r="V2659" s="24">
        <v>300000</v>
      </c>
      <c r="W2659" s="39">
        <f t="shared" si="747"/>
        <v>0</v>
      </c>
      <c r="X2659" s="29">
        <f t="shared" si="748"/>
        <v>0</v>
      </c>
      <c r="Y2659" s="40">
        <f t="shared" si="749"/>
        <v>365</v>
      </c>
      <c r="Z2659" s="38">
        <f t="shared" si="750"/>
        <v>46081</v>
      </c>
      <c r="AA2659" s="41">
        <f t="shared" si="751"/>
        <v>181</v>
      </c>
      <c r="AB2659" s="24" t="s">
        <v>113</v>
      </c>
      <c r="AC2659" s="41">
        <f t="shared" si="752"/>
        <v>3690.3792000000003</v>
      </c>
      <c r="AD2659" s="41">
        <v>1</v>
      </c>
      <c r="AE2659" s="72">
        <f>INDEX(SA!$C$2:$G$11,MATCH(Details!S2659,SA!$C$2:$C$11,0),MATCH(Details!V2659,SA!$C$2:$G$2,0))*Y2659/(F2659-E2659+1)</f>
        <v>3127.44</v>
      </c>
      <c r="AF2659" s="41">
        <f t="shared" si="753"/>
        <v>0</v>
      </c>
      <c r="AG2659" s="41">
        <f t="shared" si="754"/>
        <v>0</v>
      </c>
      <c r="AH2659" s="41">
        <f t="shared" si="755"/>
        <v>562.93920000000003</v>
      </c>
      <c r="AI2659" s="60">
        <f t="shared" si="756"/>
        <v>125.0976</v>
      </c>
      <c r="AJ2659" s="60">
        <f t="shared" si="757"/>
        <v>703.67399999999998</v>
      </c>
      <c r="AK2659" s="60">
        <f t="shared" si="758"/>
        <v>1550.8675068493151</v>
      </c>
      <c r="AL2659" s="60">
        <f t="shared" si="759"/>
        <v>1139.8876175342466</v>
      </c>
      <c r="AM2659" s="41">
        <f t="shared" si="760"/>
        <v>1158.7807824657534</v>
      </c>
      <c r="AN2659" s="42">
        <f t="shared" si="761"/>
        <v>45715</v>
      </c>
      <c r="AO2659" s="43">
        <f t="shared" si="762"/>
        <v>3127.44</v>
      </c>
    </row>
    <row r="2660" spans="1:41" s="24" customFormat="1" ht="15.75" customHeight="1" x14ac:dyDescent="0.35">
      <c r="A2660" s="36" t="s">
        <v>27</v>
      </c>
      <c r="B2660" s="36">
        <v>202509</v>
      </c>
      <c r="C2660" s="24" t="s">
        <v>736</v>
      </c>
      <c r="D2660" s="24" t="s">
        <v>119</v>
      </c>
      <c r="E2660" s="62">
        <v>45901</v>
      </c>
      <c r="F2660" s="62">
        <v>46265</v>
      </c>
      <c r="G2660" s="37" t="s">
        <v>2773</v>
      </c>
      <c r="H2660" s="36">
        <v>752060</v>
      </c>
      <c r="I2660" s="63">
        <v>39648</v>
      </c>
      <c r="J2660" s="24" t="s">
        <v>5565</v>
      </c>
      <c r="K2660" s="63">
        <f t="shared" si="745"/>
        <v>45901</v>
      </c>
      <c r="L2660" s="55">
        <f t="shared" si="746"/>
        <v>0.04</v>
      </c>
      <c r="M2660" s="76">
        <v>0.22500000000000001</v>
      </c>
      <c r="N2660" s="62">
        <v>45901</v>
      </c>
      <c r="O2660" s="62">
        <v>46265</v>
      </c>
      <c r="P2660" s="63"/>
      <c r="Q2660" s="63"/>
      <c r="R2660" s="78">
        <v>17</v>
      </c>
      <c r="S2660" s="63" t="str">
        <f>VLOOKUP(R2660,SA!$B$3:$C$11,2,1)</f>
        <v>0-25</v>
      </c>
      <c r="T2660" s="38" t="s">
        <v>97</v>
      </c>
      <c r="U2660" s="24" t="s">
        <v>5745</v>
      </c>
      <c r="V2660" s="24">
        <v>300000</v>
      </c>
      <c r="W2660" s="39">
        <f t="shared" si="747"/>
        <v>0</v>
      </c>
      <c r="X2660" s="29">
        <f t="shared" si="748"/>
        <v>0</v>
      </c>
      <c r="Y2660" s="40">
        <f t="shared" si="749"/>
        <v>365</v>
      </c>
      <c r="Z2660" s="38">
        <f t="shared" si="750"/>
        <v>46081</v>
      </c>
      <c r="AA2660" s="41">
        <f t="shared" si="751"/>
        <v>181</v>
      </c>
      <c r="AB2660" s="24" t="s">
        <v>113</v>
      </c>
      <c r="AC2660" s="41">
        <f t="shared" si="752"/>
        <v>3690.3792000000003</v>
      </c>
      <c r="AD2660" s="41">
        <v>1</v>
      </c>
      <c r="AE2660" s="72">
        <f>INDEX(SA!$C$2:$G$11,MATCH(Details!S2660,SA!$C$2:$C$11,0),MATCH(Details!V2660,SA!$C$2:$G$2,0))*Y2660/(F2660-E2660+1)</f>
        <v>3127.44</v>
      </c>
      <c r="AF2660" s="41">
        <f t="shared" si="753"/>
        <v>0</v>
      </c>
      <c r="AG2660" s="41">
        <f t="shared" si="754"/>
        <v>0</v>
      </c>
      <c r="AH2660" s="41">
        <f t="shared" si="755"/>
        <v>562.93920000000003</v>
      </c>
      <c r="AI2660" s="60">
        <f t="shared" si="756"/>
        <v>125.0976</v>
      </c>
      <c r="AJ2660" s="60">
        <f t="shared" si="757"/>
        <v>703.67399999999998</v>
      </c>
      <c r="AK2660" s="60">
        <f t="shared" si="758"/>
        <v>1550.8675068493151</v>
      </c>
      <c r="AL2660" s="60">
        <f t="shared" si="759"/>
        <v>1139.8876175342466</v>
      </c>
      <c r="AM2660" s="41">
        <f t="shared" si="760"/>
        <v>1158.7807824657534</v>
      </c>
      <c r="AN2660" s="42">
        <f t="shared" si="761"/>
        <v>45715</v>
      </c>
      <c r="AO2660" s="43">
        <f t="shared" si="762"/>
        <v>3127.44</v>
      </c>
    </row>
    <row r="2661" spans="1:41" s="24" customFormat="1" ht="15.75" customHeight="1" x14ac:dyDescent="0.35">
      <c r="A2661" s="36" t="s">
        <v>27</v>
      </c>
      <c r="B2661" s="36">
        <v>202509</v>
      </c>
      <c r="C2661" s="24" t="s">
        <v>736</v>
      </c>
      <c r="D2661" s="24" t="s">
        <v>119</v>
      </c>
      <c r="E2661" s="62">
        <v>45901</v>
      </c>
      <c r="F2661" s="62">
        <v>46265</v>
      </c>
      <c r="G2661" s="37" t="s">
        <v>2774</v>
      </c>
      <c r="H2661" s="36">
        <v>752060</v>
      </c>
      <c r="I2661" s="63">
        <v>33102</v>
      </c>
      <c r="J2661" s="24" t="s">
        <v>5566</v>
      </c>
      <c r="K2661" s="63">
        <f t="shared" si="745"/>
        <v>45901</v>
      </c>
      <c r="L2661" s="55">
        <f t="shared" si="746"/>
        <v>0.04</v>
      </c>
      <c r="M2661" s="76">
        <v>0.22500000000000001</v>
      </c>
      <c r="N2661" s="62">
        <v>45901</v>
      </c>
      <c r="O2661" s="62">
        <v>46265</v>
      </c>
      <c r="P2661" s="63"/>
      <c r="Q2661" s="63"/>
      <c r="R2661" s="78">
        <v>35</v>
      </c>
      <c r="S2661" s="63" t="str">
        <f>VLOOKUP(R2661,SA!$B$3:$C$11,2,1)</f>
        <v>26-35</v>
      </c>
      <c r="T2661" s="38" t="s">
        <v>98</v>
      </c>
      <c r="U2661" s="24" t="s">
        <v>5743</v>
      </c>
      <c r="V2661" s="24">
        <v>300000</v>
      </c>
      <c r="W2661" s="39">
        <f t="shared" si="747"/>
        <v>0</v>
      </c>
      <c r="X2661" s="29">
        <f t="shared" si="748"/>
        <v>0</v>
      </c>
      <c r="Y2661" s="40">
        <f t="shared" si="749"/>
        <v>365</v>
      </c>
      <c r="Z2661" s="38">
        <f t="shared" si="750"/>
        <v>46081</v>
      </c>
      <c r="AA2661" s="41">
        <f t="shared" si="751"/>
        <v>181</v>
      </c>
      <c r="AB2661" s="24" t="s">
        <v>113</v>
      </c>
      <c r="AC2661" s="41">
        <f t="shared" si="752"/>
        <v>4124.4657999999999</v>
      </c>
      <c r="AD2661" s="41">
        <v>1</v>
      </c>
      <c r="AE2661" s="72">
        <f>INDEX(SA!$C$2:$G$11,MATCH(Details!S2661,SA!$C$2:$C$11,0),MATCH(Details!V2661,SA!$C$2:$G$2,0))*Y2661/(F2661-E2661+1)</f>
        <v>3495.31</v>
      </c>
      <c r="AF2661" s="41">
        <f t="shared" si="753"/>
        <v>0</v>
      </c>
      <c r="AG2661" s="41">
        <f t="shared" si="754"/>
        <v>0</v>
      </c>
      <c r="AH2661" s="41">
        <f t="shared" si="755"/>
        <v>629.1558</v>
      </c>
      <c r="AI2661" s="60">
        <f t="shared" si="756"/>
        <v>139.8124</v>
      </c>
      <c r="AJ2661" s="60">
        <f t="shared" si="757"/>
        <v>786.44475</v>
      </c>
      <c r="AK2661" s="60">
        <f t="shared" si="758"/>
        <v>1733.2907123287671</v>
      </c>
      <c r="AL2661" s="60">
        <f t="shared" si="759"/>
        <v>1273.9686735616438</v>
      </c>
      <c r="AM2661" s="41">
        <f t="shared" si="760"/>
        <v>1295.0841764383563</v>
      </c>
      <c r="AN2661" s="42">
        <f t="shared" si="761"/>
        <v>45715</v>
      </c>
      <c r="AO2661" s="43">
        <f t="shared" si="762"/>
        <v>3495.31</v>
      </c>
    </row>
    <row r="2662" spans="1:41" s="24" customFormat="1" ht="15.75" customHeight="1" x14ac:dyDescent="0.35">
      <c r="A2662" s="36" t="s">
        <v>27</v>
      </c>
      <c r="B2662" s="36">
        <v>202509</v>
      </c>
      <c r="C2662" s="24" t="s">
        <v>736</v>
      </c>
      <c r="D2662" s="24" t="s">
        <v>119</v>
      </c>
      <c r="E2662" s="62">
        <v>45901</v>
      </c>
      <c r="F2662" s="62">
        <v>46265</v>
      </c>
      <c r="G2662" s="37" t="s">
        <v>2775</v>
      </c>
      <c r="H2662" s="36">
        <v>752060</v>
      </c>
      <c r="I2662" s="63">
        <v>20821</v>
      </c>
      <c r="J2662" s="24" t="s">
        <v>5567</v>
      </c>
      <c r="K2662" s="63">
        <f t="shared" si="745"/>
        <v>45901</v>
      </c>
      <c r="L2662" s="55">
        <f t="shared" si="746"/>
        <v>0.04</v>
      </c>
      <c r="M2662" s="76">
        <v>0.22500000000000001</v>
      </c>
      <c r="N2662" s="62">
        <v>45901</v>
      </c>
      <c r="O2662" s="62">
        <v>46265</v>
      </c>
      <c r="P2662" s="63"/>
      <c r="Q2662" s="63"/>
      <c r="R2662" s="78">
        <v>68</v>
      </c>
      <c r="S2662" s="63" t="str">
        <f>VLOOKUP(R2662,SA!$B$3:$C$11,2,1)</f>
        <v>66-70</v>
      </c>
      <c r="T2662" s="38" t="s">
        <v>98</v>
      </c>
      <c r="U2662" s="24" t="s">
        <v>5747</v>
      </c>
      <c r="V2662" s="24">
        <v>300000</v>
      </c>
      <c r="W2662" s="39">
        <f t="shared" si="747"/>
        <v>0</v>
      </c>
      <c r="X2662" s="29">
        <f t="shared" si="748"/>
        <v>0</v>
      </c>
      <c r="Y2662" s="40">
        <f t="shared" si="749"/>
        <v>365</v>
      </c>
      <c r="Z2662" s="38">
        <f t="shared" si="750"/>
        <v>46081</v>
      </c>
      <c r="AA2662" s="41">
        <f t="shared" si="751"/>
        <v>181</v>
      </c>
      <c r="AB2662" s="24" t="s">
        <v>113</v>
      </c>
      <c r="AC2662" s="41">
        <f t="shared" si="752"/>
        <v>15468.950400000002</v>
      </c>
      <c r="AD2662" s="41">
        <v>1</v>
      </c>
      <c r="AE2662" s="72">
        <f>INDEX(SA!$C$2:$G$11,MATCH(Details!S2662,SA!$C$2:$C$11,0),MATCH(Details!V2662,SA!$C$2:$G$2,0))*Y2662/(F2662-E2662+1)</f>
        <v>13109.28</v>
      </c>
      <c r="AF2662" s="41">
        <f t="shared" si="753"/>
        <v>0</v>
      </c>
      <c r="AG2662" s="41">
        <f t="shared" si="754"/>
        <v>0</v>
      </c>
      <c r="AH2662" s="41">
        <f t="shared" si="755"/>
        <v>2359.6704</v>
      </c>
      <c r="AI2662" s="60">
        <f t="shared" si="756"/>
        <v>524.37120000000004</v>
      </c>
      <c r="AJ2662" s="60">
        <f t="shared" si="757"/>
        <v>2949.5880000000002</v>
      </c>
      <c r="AK2662" s="60">
        <f t="shared" si="758"/>
        <v>6500.7662465753428</v>
      </c>
      <c r="AL2662" s="60">
        <f t="shared" si="759"/>
        <v>4778.0631912328772</v>
      </c>
      <c r="AM2662" s="41">
        <f t="shared" si="760"/>
        <v>4857.2576087671241</v>
      </c>
      <c r="AN2662" s="42">
        <f t="shared" si="761"/>
        <v>45715</v>
      </c>
      <c r="AO2662" s="43">
        <f t="shared" si="762"/>
        <v>13109.28</v>
      </c>
    </row>
    <row r="2663" spans="1:41" s="24" customFormat="1" ht="15.75" customHeight="1" x14ac:dyDescent="0.35">
      <c r="A2663" s="36" t="s">
        <v>27</v>
      </c>
      <c r="B2663" s="36">
        <v>202509</v>
      </c>
      <c r="C2663" s="24" t="s">
        <v>736</v>
      </c>
      <c r="D2663" s="24" t="s">
        <v>119</v>
      </c>
      <c r="E2663" s="62">
        <v>45901</v>
      </c>
      <c r="F2663" s="62">
        <v>46265</v>
      </c>
      <c r="G2663" s="37" t="s">
        <v>2776</v>
      </c>
      <c r="H2663" s="36">
        <v>752060</v>
      </c>
      <c r="I2663" s="63">
        <v>31872</v>
      </c>
      <c r="J2663" s="24" t="s">
        <v>5568</v>
      </c>
      <c r="K2663" s="63">
        <f t="shared" si="745"/>
        <v>45901</v>
      </c>
      <c r="L2663" s="55">
        <f t="shared" si="746"/>
        <v>0.04</v>
      </c>
      <c r="M2663" s="76">
        <v>0.22500000000000001</v>
      </c>
      <c r="N2663" s="62">
        <v>45901</v>
      </c>
      <c r="O2663" s="62">
        <v>46265</v>
      </c>
      <c r="P2663" s="63"/>
      <c r="Q2663" s="63"/>
      <c r="R2663" s="78">
        <v>38</v>
      </c>
      <c r="S2663" s="63" t="str">
        <f>VLOOKUP(R2663,SA!$B$3:$C$11,2,1)</f>
        <v>36-45</v>
      </c>
      <c r="T2663" s="38" t="s">
        <v>97</v>
      </c>
      <c r="U2663" s="24" t="s">
        <v>56</v>
      </c>
      <c r="V2663" s="24">
        <v>300000</v>
      </c>
      <c r="W2663" s="39">
        <f t="shared" si="747"/>
        <v>300000</v>
      </c>
      <c r="X2663" s="29">
        <f t="shared" si="748"/>
        <v>1</v>
      </c>
      <c r="Y2663" s="40">
        <f t="shared" si="749"/>
        <v>365</v>
      </c>
      <c r="Z2663" s="38">
        <f t="shared" si="750"/>
        <v>46081</v>
      </c>
      <c r="AA2663" s="41">
        <f t="shared" si="751"/>
        <v>181</v>
      </c>
      <c r="AB2663" s="24" t="s">
        <v>113</v>
      </c>
      <c r="AC2663" s="41">
        <f t="shared" si="752"/>
        <v>5119.5716000000002</v>
      </c>
      <c r="AD2663" s="41">
        <v>1</v>
      </c>
      <c r="AE2663" s="72">
        <f>INDEX(SA!$C$2:$G$11,MATCH(Details!S2663,SA!$C$2:$C$11,0),MATCH(Details!V2663,SA!$C$2:$G$2,0))*Y2663/(F2663-E2663+1)</f>
        <v>4338.62</v>
      </c>
      <c r="AF2663" s="41">
        <f t="shared" si="753"/>
        <v>0</v>
      </c>
      <c r="AG2663" s="41">
        <f t="shared" si="754"/>
        <v>0</v>
      </c>
      <c r="AH2663" s="41">
        <f t="shared" si="755"/>
        <v>780.95159999999998</v>
      </c>
      <c r="AI2663" s="60">
        <f t="shared" si="756"/>
        <v>173.54480000000001</v>
      </c>
      <c r="AJ2663" s="60">
        <f t="shared" si="757"/>
        <v>976.18949999999995</v>
      </c>
      <c r="AK2663" s="60">
        <f t="shared" si="758"/>
        <v>2151.4800547945206</v>
      </c>
      <c r="AL2663" s="60">
        <f t="shared" si="759"/>
        <v>1581.3378402739727</v>
      </c>
      <c r="AM2663" s="41">
        <f t="shared" si="760"/>
        <v>1607.5478597260276</v>
      </c>
      <c r="AN2663" s="42">
        <f t="shared" si="761"/>
        <v>45715</v>
      </c>
      <c r="AO2663" s="43">
        <f t="shared" si="762"/>
        <v>4338.62</v>
      </c>
    </row>
    <row r="2664" spans="1:41" s="24" customFormat="1" ht="15.75" customHeight="1" x14ac:dyDescent="0.35">
      <c r="A2664" s="36" t="s">
        <v>27</v>
      </c>
      <c r="B2664" s="36">
        <v>202509</v>
      </c>
      <c r="C2664" s="24" t="s">
        <v>736</v>
      </c>
      <c r="D2664" s="24" t="s">
        <v>119</v>
      </c>
      <c r="E2664" s="62">
        <v>45901</v>
      </c>
      <c r="F2664" s="62">
        <v>46265</v>
      </c>
      <c r="G2664" s="37" t="s">
        <v>2777</v>
      </c>
      <c r="H2664" s="36">
        <v>752061</v>
      </c>
      <c r="I2664" s="63">
        <v>28491</v>
      </c>
      <c r="J2664" s="24" t="s">
        <v>5569</v>
      </c>
      <c r="K2664" s="63">
        <f t="shared" si="745"/>
        <v>45901</v>
      </c>
      <c r="L2664" s="55">
        <f t="shared" si="746"/>
        <v>0.04</v>
      </c>
      <c r="M2664" s="76">
        <v>0.22500000000000001</v>
      </c>
      <c r="N2664" s="62">
        <v>45901</v>
      </c>
      <c r="O2664" s="62">
        <v>46265</v>
      </c>
      <c r="P2664" s="63"/>
      <c r="Q2664" s="63"/>
      <c r="R2664" s="78">
        <v>47</v>
      </c>
      <c r="S2664" s="63" t="str">
        <f>VLOOKUP(R2664,SA!$B$3:$C$11,2,1)</f>
        <v>46-55</v>
      </c>
      <c r="T2664" s="38" t="s">
        <v>98</v>
      </c>
      <c r="U2664" s="24" t="s">
        <v>5747</v>
      </c>
      <c r="V2664" s="24">
        <v>300000</v>
      </c>
      <c r="W2664" s="39">
        <f t="shared" si="747"/>
        <v>0</v>
      </c>
      <c r="X2664" s="29">
        <f t="shared" si="748"/>
        <v>0</v>
      </c>
      <c r="Y2664" s="40">
        <f t="shared" si="749"/>
        <v>365</v>
      </c>
      <c r="Z2664" s="38">
        <f t="shared" si="750"/>
        <v>46081</v>
      </c>
      <c r="AA2664" s="41">
        <f t="shared" si="751"/>
        <v>181</v>
      </c>
      <c r="AB2664" s="24" t="s">
        <v>113</v>
      </c>
      <c r="AC2664" s="41">
        <f t="shared" si="752"/>
        <v>7373.4659999999994</v>
      </c>
      <c r="AD2664" s="41">
        <v>1</v>
      </c>
      <c r="AE2664" s="72">
        <f>INDEX(SA!$C$2:$G$11,MATCH(Details!S2664,SA!$C$2:$C$11,0),MATCH(Details!V2664,SA!$C$2:$G$2,0))*Y2664/(F2664-E2664+1)</f>
        <v>6248.7</v>
      </c>
      <c r="AF2664" s="41">
        <f t="shared" si="753"/>
        <v>0</v>
      </c>
      <c r="AG2664" s="41">
        <f t="shared" si="754"/>
        <v>0</v>
      </c>
      <c r="AH2664" s="41">
        <f t="shared" si="755"/>
        <v>1124.7659999999998</v>
      </c>
      <c r="AI2664" s="60">
        <f t="shared" si="756"/>
        <v>249.94800000000001</v>
      </c>
      <c r="AJ2664" s="60">
        <f t="shared" si="757"/>
        <v>1405.9575</v>
      </c>
      <c r="AK2664" s="60">
        <f t="shared" si="758"/>
        <v>3098.6704109589041</v>
      </c>
      <c r="AL2664" s="60">
        <f t="shared" si="759"/>
        <v>2277.5227520547946</v>
      </c>
      <c r="AM2664" s="41">
        <f t="shared" si="760"/>
        <v>2315.2717479452049</v>
      </c>
      <c r="AN2664" s="42">
        <f t="shared" si="761"/>
        <v>45715</v>
      </c>
      <c r="AO2664" s="43">
        <f t="shared" si="762"/>
        <v>6248.7</v>
      </c>
    </row>
    <row r="2665" spans="1:41" s="24" customFormat="1" ht="15.75" customHeight="1" x14ac:dyDescent="0.35">
      <c r="A2665" s="36" t="s">
        <v>27</v>
      </c>
      <c r="B2665" s="36">
        <v>202509</v>
      </c>
      <c r="C2665" s="24" t="s">
        <v>736</v>
      </c>
      <c r="D2665" s="24" t="s">
        <v>119</v>
      </c>
      <c r="E2665" s="62">
        <v>45901</v>
      </c>
      <c r="F2665" s="62">
        <v>46265</v>
      </c>
      <c r="G2665" s="37" t="s">
        <v>2778</v>
      </c>
      <c r="H2665" s="36">
        <v>752061</v>
      </c>
      <c r="I2665" s="63">
        <v>26502</v>
      </c>
      <c r="J2665" s="24" t="s">
        <v>5570</v>
      </c>
      <c r="K2665" s="63">
        <f t="shared" si="745"/>
        <v>45901</v>
      </c>
      <c r="L2665" s="55">
        <f t="shared" si="746"/>
        <v>0.04</v>
      </c>
      <c r="M2665" s="76">
        <v>0.22500000000000001</v>
      </c>
      <c r="N2665" s="62">
        <v>45901</v>
      </c>
      <c r="O2665" s="62">
        <v>46265</v>
      </c>
      <c r="P2665" s="63"/>
      <c r="Q2665" s="63"/>
      <c r="R2665" s="78">
        <v>53</v>
      </c>
      <c r="S2665" s="63" t="str">
        <f>VLOOKUP(R2665,SA!$B$3:$C$11,2,1)</f>
        <v>46-55</v>
      </c>
      <c r="T2665" s="38" t="s">
        <v>97</v>
      </c>
      <c r="U2665" s="24" t="s">
        <v>5744</v>
      </c>
      <c r="V2665" s="24">
        <v>300000</v>
      </c>
      <c r="W2665" s="39">
        <f t="shared" si="747"/>
        <v>0</v>
      </c>
      <c r="X2665" s="29">
        <f t="shared" si="748"/>
        <v>0</v>
      </c>
      <c r="Y2665" s="40">
        <f t="shared" si="749"/>
        <v>365</v>
      </c>
      <c r="Z2665" s="38">
        <f t="shared" si="750"/>
        <v>46081</v>
      </c>
      <c r="AA2665" s="41">
        <f t="shared" si="751"/>
        <v>181</v>
      </c>
      <c r="AB2665" s="24" t="s">
        <v>113</v>
      </c>
      <c r="AC2665" s="41">
        <f t="shared" si="752"/>
        <v>7373.4659999999994</v>
      </c>
      <c r="AD2665" s="41">
        <v>1</v>
      </c>
      <c r="AE2665" s="72">
        <f>INDEX(SA!$C$2:$G$11,MATCH(Details!S2665,SA!$C$2:$C$11,0),MATCH(Details!V2665,SA!$C$2:$G$2,0))*Y2665/(F2665-E2665+1)</f>
        <v>6248.7</v>
      </c>
      <c r="AF2665" s="41">
        <f t="shared" si="753"/>
        <v>0</v>
      </c>
      <c r="AG2665" s="41">
        <f t="shared" si="754"/>
        <v>0</v>
      </c>
      <c r="AH2665" s="41">
        <f t="shared" si="755"/>
        <v>1124.7659999999998</v>
      </c>
      <c r="AI2665" s="60">
        <f t="shared" si="756"/>
        <v>249.94800000000001</v>
      </c>
      <c r="AJ2665" s="60">
        <f t="shared" si="757"/>
        <v>1405.9575</v>
      </c>
      <c r="AK2665" s="60">
        <f t="shared" si="758"/>
        <v>3098.6704109589041</v>
      </c>
      <c r="AL2665" s="60">
        <f t="shared" si="759"/>
        <v>2277.5227520547946</v>
      </c>
      <c r="AM2665" s="41">
        <f t="shared" si="760"/>
        <v>2315.2717479452049</v>
      </c>
      <c r="AN2665" s="42">
        <f t="shared" si="761"/>
        <v>45715</v>
      </c>
      <c r="AO2665" s="43">
        <f t="shared" si="762"/>
        <v>6248.7</v>
      </c>
    </row>
    <row r="2666" spans="1:41" s="24" customFormat="1" ht="15.75" customHeight="1" x14ac:dyDescent="0.35">
      <c r="A2666" s="36" t="s">
        <v>27</v>
      </c>
      <c r="B2666" s="36">
        <v>202509</v>
      </c>
      <c r="C2666" s="24" t="s">
        <v>736</v>
      </c>
      <c r="D2666" s="24" t="s">
        <v>119</v>
      </c>
      <c r="E2666" s="62">
        <v>45901</v>
      </c>
      <c r="F2666" s="62">
        <v>46265</v>
      </c>
      <c r="G2666" s="37" t="s">
        <v>2779</v>
      </c>
      <c r="H2666" s="36">
        <v>752061</v>
      </c>
      <c r="I2666" s="63">
        <v>37682</v>
      </c>
      <c r="J2666" s="24" t="s">
        <v>5571</v>
      </c>
      <c r="K2666" s="63">
        <f t="shared" si="745"/>
        <v>45901</v>
      </c>
      <c r="L2666" s="55">
        <f t="shared" si="746"/>
        <v>0.04</v>
      </c>
      <c r="M2666" s="76">
        <v>0.22500000000000001</v>
      </c>
      <c r="N2666" s="62">
        <v>45901</v>
      </c>
      <c r="O2666" s="62">
        <v>46265</v>
      </c>
      <c r="P2666" s="63"/>
      <c r="Q2666" s="63"/>
      <c r="R2666" s="78">
        <v>22</v>
      </c>
      <c r="S2666" s="63" t="str">
        <f>VLOOKUP(R2666,SA!$B$3:$C$11,2,1)</f>
        <v>0-25</v>
      </c>
      <c r="T2666" s="38" t="s">
        <v>97</v>
      </c>
      <c r="U2666" s="24" t="s">
        <v>56</v>
      </c>
      <c r="V2666" s="24">
        <v>300000</v>
      </c>
      <c r="W2666" s="39">
        <f t="shared" si="747"/>
        <v>300000</v>
      </c>
      <c r="X2666" s="29">
        <f t="shared" si="748"/>
        <v>1</v>
      </c>
      <c r="Y2666" s="40">
        <f t="shared" si="749"/>
        <v>365</v>
      </c>
      <c r="Z2666" s="38">
        <f t="shared" si="750"/>
        <v>46081</v>
      </c>
      <c r="AA2666" s="41">
        <f t="shared" si="751"/>
        <v>181</v>
      </c>
      <c r="AB2666" s="24" t="s">
        <v>113</v>
      </c>
      <c r="AC2666" s="41">
        <f t="shared" si="752"/>
        <v>3690.3792000000003</v>
      </c>
      <c r="AD2666" s="41">
        <v>1</v>
      </c>
      <c r="AE2666" s="72">
        <f>INDEX(SA!$C$2:$G$11,MATCH(Details!S2666,SA!$C$2:$C$11,0),MATCH(Details!V2666,SA!$C$2:$G$2,0))*Y2666/(F2666-E2666+1)</f>
        <v>3127.44</v>
      </c>
      <c r="AF2666" s="41">
        <f t="shared" si="753"/>
        <v>0</v>
      </c>
      <c r="AG2666" s="41">
        <f t="shared" si="754"/>
        <v>0</v>
      </c>
      <c r="AH2666" s="41">
        <f t="shared" si="755"/>
        <v>562.93920000000003</v>
      </c>
      <c r="AI2666" s="60">
        <f t="shared" si="756"/>
        <v>125.0976</v>
      </c>
      <c r="AJ2666" s="60">
        <f t="shared" si="757"/>
        <v>703.67399999999998</v>
      </c>
      <c r="AK2666" s="60">
        <f t="shared" si="758"/>
        <v>1550.8675068493151</v>
      </c>
      <c r="AL2666" s="60">
        <f t="shared" si="759"/>
        <v>1139.8876175342466</v>
      </c>
      <c r="AM2666" s="41">
        <f t="shared" si="760"/>
        <v>1158.7807824657534</v>
      </c>
      <c r="AN2666" s="42">
        <f t="shared" si="761"/>
        <v>45715</v>
      </c>
      <c r="AO2666" s="43">
        <f t="shared" si="762"/>
        <v>3127.44</v>
      </c>
    </row>
    <row r="2667" spans="1:41" s="24" customFormat="1" ht="15.75" customHeight="1" x14ac:dyDescent="0.35">
      <c r="A2667" s="36" t="s">
        <v>27</v>
      </c>
      <c r="B2667" s="36">
        <v>202509</v>
      </c>
      <c r="C2667" s="24" t="s">
        <v>736</v>
      </c>
      <c r="D2667" s="24" t="s">
        <v>119</v>
      </c>
      <c r="E2667" s="62">
        <v>45901</v>
      </c>
      <c r="F2667" s="62">
        <v>46265</v>
      </c>
      <c r="G2667" s="37" t="s">
        <v>2780</v>
      </c>
      <c r="H2667" s="36">
        <v>752062</v>
      </c>
      <c r="I2667" s="63">
        <v>34335</v>
      </c>
      <c r="J2667" s="24" t="s">
        <v>5572</v>
      </c>
      <c r="K2667" s="63">
        <f t="shared" si="745"/>
        <v>45901</v>
      </c>
      <c r="L2667" s="55">
        <f t="shared" si="746"/>
        <v>0.04</v>
      </c>
      <c r="M2667" s="76">
        <v>0.22500000000000001</v>
      </c>
      <c r="N2667" s="62">
        <v>45901</v>
      </c>
      <c r="O2667" s="62">
        <v>46265</v>
      </c>
      <c r="P2667" s="63"/>
      <c r="Q2667" s="63"/>
      <c r="R2667" s="78">
        <v>31</v>
      </c>
      <c r="S2667" s="63" t="str">
        <f>VLOOKUP(R2667,SA!$B$3:$C$11,2,1)</f>
        <v>26-35</v>
      </c>
      <c r="T2667" s="38" t="s">
        <v>98</v>
      </c>
      <c r="U2667" s="24" t="s">
        <v>5743</v>
      </c>
      <c r="V2667" s="24">
        <v>300000</v>
      </c>
      <c r="W2667" s="39">
        <f t="shared" si="747"/>
        <v>0</v>
      </c>
      <c r="X2667" s="29">
        <f t="shared" si="748"/>
        <v>0</v>
      </c>
      <c r="Y2667" s="40">
        <f t="shared" si="749"/>
        <v>365</v>
      </c>
      <c r="Z2667" s="38">
        <f t="shared" si="750"/>
        <v>46081</v>
      </c>
      <c r="AA2667" s="41">
        <f t="shared" si="751"/>
        <v>181</v>
      </c>
      <c r="AB2667" s="24" t="s">
        <v>113</v>
      </c>
      <c r="AC2667" s="41">
        <f t="shared" si="752"/>
        <v>4124.4657999999999</v>
      </c>
      <c r="AD2667" s="41">
        <v>1</v>
      </c>
      <c r="AE2667" s="72">
        <f>INDEX(SA!$C$2:$G$11,MATCH(Details!S2667,SA!$C$2:$C$11,0),MATCH(Details!V2667,SA!$C$2:$G$2,0))*Y2667/(F2667-E2667+1)</f>
        <v>3495.31</v>
      </c>
      <c r="AF2667" s="41">
        <f t="shared" si="753"/>
        <v>0</v>
      </c>
      <c r="AG2667" s="41">
        <f t="shared" si="754"/>
        <v>0</v>
      </c>
      <c r="AH2667" s="41">
        <f t="shared" si="755"/>
        <v>629.1558</v>
      </c>
      <c r="AI2667" s="60">
        <f t="shared" si="756"/>
        <v>139.8124</v>
      </c>
      <c r="AJ2667" s="60">
        <f t="shared" si="757"/>
        <v>786.44475</v>
      </c>
      <c r="AK2667" s="60">
        <f t="shared" si="758"/>
        <v>1733.2907123287671</v>
      </c>
      <c r="AL2667" s="60">
        <f t="shared" si="759"/>
        <v>1273.9686735616438</v>
      </c>
      <c r="AM2667" s="41">
        <f t="shared" si="760"/>
        <v>1295.0841764383563</v>
      </c>
      <c r="AN2667" s="42">
        <f t="shared" si="761"/>
        <v>45715</v>
      </c>
      <c r="AO2667" s="43">
        <f t="shared" si="762"/>
        <v>3495.31</v>
      </c>
    </row>
    <row r="2668" spans="1:41" s="24" customFormat="1" ht="15.75" customHeight="1" x14ac:dyDescent="0.35">
      <c r="A2668" s="36" t="s">
        <v>27</v>
      </c>
      <c r="B2668" s="36">
        <v>202509</v>
      </c>
      <c r="C2668" s="24" t="s">
        <v>736</v>
      </c>
      <c r="D2668" s="24" t="s">
        <v>119</v>
      </c>
      <c r="E2668" s="62">
        <v>45901</v>
      </c>
      <c r="F2668" s="62">
        <v>46265</v>
      </c>
      <c r="G2668" s="37" t="s">
        <v>2781</v>
      </c>
      <c r="H2668" s="36">
        <v>752062</v>
      </c>
      <c r="I2668" s="63">
        <v>35614</v>
      </c>
      <c r="J2668" s="24" t="s">
        <v>5573</v>
      </c>
      <c r="K2668" s="63">
        <f t="shared" si="745"/>
        <v>45901</v>
      </c>
      <c r="L2668" s="55">
        <f t="shared" si="746"/>
        <v>0.04</v>
      </c>
      <c r="M2668" s="76">
        <v>0.22500000000000001</v>
      </c>
      <c r="N2668" s="62">
        <v>45901</v>
      </c>
      <c r="O2668" s="62">
        <v>46265</v>
      </c>
      <c r="P2668" s="63"/>
      <c r="Q2668" s="63"/>
      <c r="R2668" s="78">
        <v>28</v>
      </c>
      <c r="S2668" s="63" t="str">
        <f>VLOOKUP(R2668,SA!$B$3:$C$11,2,1)</f>
        <v>26-35</v>
      </c>
      <c r="T2668" s="38" t="s">
        <v>97</v>
      </c>
      <c r="U2668" s="24" t="s">
        <v>56</v>
      </c>
      <c r="V2668" s="24">
        <v>300000</v>
      </c>
      <c r="W2668" s="39">
        <f t="shared" si="747"/>
        <v>300000</v>
      </c>
      <c r="X2668" s="29">
        <f t="shared" si="748"/>
        <v>1</v>
      </c>
      <c r="Y2668" s="40">
        <f t="shared" si="749"/>
        <v>365</v>
      </c>
      <c r="Z2668" s="38">
        <f t="shared" si="750"/>
        <v>46081</v>
      </c>
      <c r="AA2668" s="41">
        <f t="shared" si="751"/>
        <v>181</v>
      </c>
      <c r="AB2668" s="24" t="s">
        <v>113</v>
      </c>
      <c r="AC2668" s="41">
        <f t="shared" si="752"/>
        <v>4124.4657999999999</v>
      </c>
      <c r="AD2668" s="41">
        <v>1</v>
      </c>
      <c r="AE2668" s="72">
        <f>INDEX(SA!$C$2:$G$11,MATCH(Details!S2668,SA!$C$2:$C$11,0),MATCH(Details!V2668,SA!$C$2:$G$2,0))*Y2668/(F2668-E2668+1)</f>
        <v>3495.31</v>
      </c>
      <c r="AF2668" s="41">
        <f t="shared" si="753"/>
        <v>0</v>
      </c>
      <c r="AG2668" s="41">
        <f t="shared" si="754"/>
        <v>0</v>
      </c>
      <c r="AH2668" s="41">
        <f t="shared" si="755"/>
        <v>629.1558</v>
      </c>
      <c r="AI2668" s="60">
        <f t="shared" si="756"/>
        <v>139.8124</v>
      </c>
      <c r="AJ2668" s="60">
        <f t="shared" si="757"/>
        <v>786.44475</v>
      </c>
      <c r="AK2668" s="60">
        <f t="shared" si="758"/>
        <v>1733.2907123287671</v>
      </c>
      <c r="AL2668" s="60">
        <f t="shared" si="759"/>
        <v>1273.9686735616438</v>
      </c>
      <c r="AM2668" s="41">
        <f t="shared" si="760"/>
        <v>1295.0841764383563</v>
      </c>
      <c r="AN2668" s="42">
        <f t="shared" si="761"/>
        <v>45715</v>
      </c>
      <c r="AO2668" s="43">
        <f t="shared" si="762"/>
        <v>3495.31</v>
      </c>
    </row>
    <row r="2669" spans="1:41" s="24" customFormat="1" ht="15.75" customHeight="1" x14ac:dyDescent="0.35">
      <c r="A2669" s="36" t="s">
        <v>27</v>
      </c>
      <c r="B2669" s="36">
        <v>202509</v>
      </c>
      <c r="C2669" s="24" t="s">
        <v>736</v>
      </c>
      <c r="D2669" s="24" t="s">
        <v>119</v>
      </c>
      <c r="E2669" s="62">
        <v>45901</v>
      </c>
      <c r="F2669" s="62">
        <v>46265</v>
      </c>
      <c r="G2669" s="37" t="s">
        <v>2782</v>
      </c>
      <c r="H2669" s="36">
        <v>752062</v>
      </c>
      <c r="I2669" s="63">
        <v>45127</v>
      </c>
      <c r="J2669" s="24" t="s">
        <v>5574</v>
      </c>
      <c r="K2669" s="63">
        <f t="shared" si="745"/>
        <v>45901</v>
      </c>
      <c r="L2669" s="55">
        <f t="shared" si="746"/>
        <v>0.04</v>
      </c>
      <c r="M2669" s="76">
        <v>0.22500000000000001</v>
      </c>
      <c r="N2669" s="62">
        <v>45901</v>
      </c>
      <c r="O2669" s="62">
        <v>46265</v>
      </c>
      <c r="P2669" s="63"/>
      <c r="Q2669" s="63"/>
      <c r="R2669" s="78">
        <v>2</v>
      </c>
      <c r="S2669" s="63" t="str">
        <f>VLOOKUP(R2669,SA!$B$3:$C$11,2,1)</f>
        <v>0-25</v>
      </c>
      <c r="T2669" s="38" t="s">
        <v>98</v>
      </c>
      <c r="U2669" s="24" t="s">
        <v>5746</v>
      </c>
      <c r="V2669" s="24">
        <v>300000</v>
      </c>
      <c r="W2669" s="39">
        <f t="shared" si="747"/>
        <v>0</v>
      </c>
      <c r="X2669" s="29">
        <f t="shared" si="748"/>
        <v>0</v>
      </c>
      <c r="Y2669" s="40">
        <f t="shared" si="749"/>
        <v>365</v>
      </c>
      <c r="Z2669" s="38">
        <f t="shared" si="750"/>
        <v>46081</v>
      </c>
      <c r="AA2669" s="41">
        <f t="shared" si="751"/>
        <v>181</v>
      </c>
      <c r="AB2669" s="24" t="s">
        <v>113</v>
      </c>
      <c r="AC2669" s="41">
        <f t="shared" si="752"/>
        <v>3690.3792000000003</v>
      </c>
      <c r="AD2669" s="41">
        <v>1</v>
      </c>
      <c r="AE2669" s="72">
        <f>INDEX(SA!$C$2:$G$11,MATCH(Details!S2669,SA!$C$2:$C$11,0),MATCH(Details!V2669,SA!$C$2:$G$2,0))*Y2669/(F2669-E2669+1)</f>
        <v>3127.44</v>
      </c>
      <c r="AF2669" s="41">
        <f t="shared" si="753"/>
        <v>0</v>
      </c>
      <c r="AG2669" s="41">
        <f t="shared" si="754"/>
        <v>0</v>
      </c>
      <c r="AH2669" s="41">
        <f t="shared" si="755"/>
        <v>562.93920000000003</v>
      </c>
      <c r="AI2669" s="60">
        <f t="shared" si="756"/>
        <v>125.0976</v>
      </c>
      <c r="AJ2669" s="60">
        <f t="shared" si="757"/>
        <v>703.67399999999998</v>
      </c>
      <c r="AK2669" s="60">
        <f t="shared" si="758"/>
        <v>1550.8675068493151</v>
      </c>
      <c r="AL2669" s="60">
        <f t="shared" si="759"/>
        <v>1139.8876175342466</v>
      </c>
      <c r="AM2669" s="41">
        <f t="shared" si="760"/>
        <v>1158.7807824657534</v>
      </c>
      <c r="AN2669" s="42">
        <f t="shared" si="761"/>
        <v>45715</v>
      </c>
      <c r="AO2669" s="43">
        <f t="shared" si="762"/>
        <v>3127.44</v>
      </c>
    </row>
    <row r="2670" spans="1:41" s="24" customFormat="1" ht="15.75" customHeight="1" x14ac:dyDescent="0.35">
      <c r="A2670" s="36" t="s">
        <v>27</v>
      </c>
      <c r="B2670" s="36">
        <v>202509</v>
      </c>
      <c r="C2670" s="24" t="s">
        <v>736</v>
      </c>
      <c r="D2670" s="24" t="s">
        <v>119</v>
      </c>
      <c r="E2670" s="62">
        <v>45901</v>
      </c>
      <c r="F2670" s="62">
        <v>46265</v>
      </c>
      <c r="G2670" s="37" t="s">
        <v>2783</v>
      </c>
      <c r="H2670" s="36">
        <v>752062</v>
      </c>
      <c r="I2670" s="63">
        <v>43759</v>
      </c>
      <c r="J2670" s="24" t="s">
        <v>5575</v>
      </c>
      <c r="K2670" s="63">
        <f t="shared" si="745"/>
        <v>45901</v>
      </c>
      <c r="L2670" s="55">
        <f t="shared" si="746"/>
        <v>0.04</v>
      </c>
      <c r="M2670" s="76">
        <v>0.22500000000000001</v>
      </c>
      <c r="N2670" s="62">
        <v>45901</v>
      </c>
      <c r="O2670" s="62">
        <v>46265</v>
      </c>
      <c r="P2670" s="63"/>
      <c r="Q2670" s="63"/>
      <c r="R2670" s="78">
        <v>5</v>
      </c>
      <c r="S2670" s="63" t="str">
        <f>VLOOKUP(R2670,SA!$B$3:$C$11,2,1)</f>
        <v>0-25</v>
      </c>
      <c r="T2670" s="38" t="s">
        <v>98</v>
      </c>
      <c r="U2670" s="24" t="s">
        <v>5746</v>
      </c>
      <c r="V2670" s="24">
        <v>300000</v>
      </c>
      <c r="W2670" s="39">
        <f t="shared" si="747"/>
        <v>0</v>
      </c>
      <c r="X2670" s="29">
        <f t="shared" si="748"/>
        <v>0</v>
      </c>
      <c r="Y2670" s="40">
        <f t="shared" si="749"/>
        <v>365</v>
      </c>
      <c r="Z2670" s="38">
        <f t="shared" si="750"/>
        <v>46081</v>
      </c>
      <c r="AA2670" s="41">
        <f t="shared" si="751"/>
        <v>181</v>
      </c>
      <c r="AB2670" s="24" t="s">
        <v>113</v>
      </c>
      <c r="AC2670" s="41">
        <f t="shared" si="752"/>
        <v>3690.3792000000003</v>
      </c>
      <c r="AD2670" s="41">
        <v>1</v>
      </c>
      <c r="AE2670" s="72">
        <f>INDEX(SA!$C$2:$G$11,MATCH(Details!S2670,SA!$C$2:$C$11,0),MATCH(Details!V2670,SA!$C$2:$G$2,0))*Y2670/(F2670-E2670+1)</f>
        <v>3127.44</v>
      </c>
      <c r="AF2670" s="41">
        <f t="shared" si="753"/>
        <v>0</v>
      </c>
      <c r="AG2670" s="41">
        <f t="shared" si="754"/>
        <v>0</v>
      </c>
      <c r="AH2670" s="41">
        <f t="shared" si="755"/>
        <v>562.93920000000003</v>
      </c>
      <c r="AI2670" s="60">
        <f t="shared" si="756"/>
        <v>125.0976</v>
      </c>
      <c r="AJ2670" s="60">
        <f t="shared" si="757"/>
        <v>703.67399999999998</v>
      </c>
      <c r="AK2670" s="60">
        <f t="shared" si="758"/>
        <v>1550.8675068493151</v>
      </c>
      <c r="AL2670" s="60">
        <f t="shared" si="759"/>
        <v>1139.8876175342466</v>
      </c>
      <c r="AM2670" s="41">
        <f t="shared" si="760"/>
        <v>1158.7807824657534</v>
      </c>
      <c r="AN2670" s="42">
        <f t="shared" si="761"/>
        <v>45715</v>
      </c>
      <c r="AO2670" s="43">
        <f t="shared" si="762"/>
        <v>3127.44</v>
      </c>
    </row>
    <row r="2671" spans="1:41" s="24" customFormat="1" ht="15.75" customHeight="1" x14ac:dyDescent="0.35">
      <c r="A2671" s="36" t="s">
        <v>27</v>
      </c>
      <c r="B2671" s="36">
        <v>202509</v>
      </c>
      <c r="C2671" s="24" t="s">
        <v>736</v>
      </c>
      <c r="D2671" s="24" t="s">
        <v>119</v>
      </c>
      <c r="E2671" s="62">
        <v>45901</v>
      </c>
      <c r="F2671" s="62">
        <v>46265</v>
      </c>
      <c r="G2671" s="37" t="s">
        <v>2784</v>
      </c>
      <c r="H2671" s="36">
        <v>752062</v>
      </c>
      <c r="I2671" s="63">
        <v>26665</v>
      </c>
      <c r="J2671" s="24" t="s">
        <v>5576</v>
      </c>
      <c r="K2671" s="63">
        <f t="shared" si="745"/>
        <v>45901</v>
      </c>
      <c r="L2671" s="55">
        <f t="shared" si="746"/>
        <v>0.04</v>
      </c>
      <c r="M2671" s="76">
        <v>0.22500000000000001</v>
      </c>
      <c r="N2671" s="62">
        <v>45901</v>
      </c>
      <c r="O2671" s="62">
        <v>46265</v>
      </c>
      <c r="P2671" s="63"/>
      <c r="Q2671" s="63"/>
      <c r="R2671" s="78">
        <v>52</v>
      </c>
      <c r="S2671" s="63" t="str">
        <f>VLOOKUP(R2671,SA!$B$3:$C$11,2,1)</f>
        <v>46-55</v>
      </c>
      <c r="T2671" s="38" t="s">
        <v>98</v>
      </c>
      <c r="U2671" s="24" t="s">
        <v>5747</v>
      </c>
      <c r="V2671" s="24">
        <v>300000</v>
      </c>
      <c r="W2671" s="39">
        <f t="shared" si="747"/>
        <v>0</v>
      </c>
      <c r="X2671" s="29">
        <f t="shared" si="748"/>
        <v>0</v>
      </c>
      <c r="Y2671" s="40">
        <f t="shared" si="749"/>
        <v>365</v>
      </c>
      <c r="Z2671" s="38">
        <f t="shared" si="750"/>
        <v>46081</v>
      </c>
      <c r="AA2671" s="41">
        <f t="shared" si="751"/>
        <v>181</v>
      </c>
      <c r="AB2671" s="24" t="s">
        <v>113</v>
      </c>
      <c r="AC2671" s="41">
        <f t="shared" si="752"/>
        <v>7373.4659999999994</v>
      </c>
      <c r="AD2671" s="41">
        <v>1</v>
      </c>
      <c r="AE2671" s="72">
        <f>INDEX(SA!$C$2:$G$11,MATCH(Details!S2671,SA!$C$2:$C$11,0),MATCH(Details!V2671,SA!$C$2:$G$2,0))*Y2671/(F2671-E2671+1)</f>
        <v>6248.7</v>
      </c>
      <c r="AF2671" s="41">
        <f t="shared" si="753"/>
        <v>0</v>
      </c>
      <c r="AG2671" s="41">
        <f t="shared" si="754"/>
        <v>0</v>
      </c>
      <c r="AH2671" s="41">
        <f t="shared" si="755"/>
        <v>1124.7659999999998</v>
      </c>
      <c r="AI2671" s="60">
        <f t="shared" si="756"/>
        <v>249.94800000000001</v>
      </c>
      <c r="AJ2671" s="60">
        <f t="shared" si="757"/>
        <v>1405.9575</v>
      </c>
      <c r="AK2671" s="60">
        <f t="shared" si="758"/>
        <v>3098.6704109589041</v>
      </c>
      <c r="AL2671" s="60">
        <f t="shared" si="759"/>
        <v>2277.5227520547946</v>
      </c>
      <c r="AM2671" s="41">
        <f t="shared" si="760"/>
        <v>2315.2717479452049</v>
      </c>
      <c r="AN2671" s="42">
        <f t="shared" si="761"/>
        <v>45715</v>
      </c>
      <c r="AO2671" s="43">
        <f t="shared" si="762"/>
        <v>6248.7</v>
      </c>
    </row>
    <row r="2672" spans="1:41" s="24" customFormat="1" ht="15.75" customHeight="1" x14ac:dyDescent="0.35">
      <c r="A2672" s="36" t="s">
        <v>27</v>
      </c>
      <c r="B2672" s="36">
        <v>202509</v>
      </c>
      <c r="C2672" s="24" t="s">
        <v>736</v>
      </c>
      <c r="D2672" s="24" t="s">
        <v>119</v>
      </c>
      <c r="E2672" s="62">
        <v>45901</v>
      </c>
      <c r="F2672" s="62">
        <v>46265</v>
      </c>
      <c r="G2672" s="37" t="s">
        <v>2785</v>
      </c>
      <c r="H2672" s="36">
        <v>752062</v>
      </c>
      <c r="I2672" s="63">
        <v>24114</v>
      </c>
      <c r="J2672" s="24" t="s">
        <v>5577</v>
      </c>
      <c r="K2672" s="63">
        <f t="shared" si="745"/>
        <v>45901</v>
      </c>
      <c r="L2672" s="55">
        <f t="shared" si="746"/>
        <v>0.04</v>
      </c>
      <c r="M2672" s="76">
        <v>0.22500000000000001</v>
      </c>
      <c r="N2672" s="62">
        <v>45901</v>
      </c>
      <c r="O2672" s="62">
        <v>46265</v>
      </c>
      <c r="P2672" s="63"/>
      <c r="Q2672" s="63"/>
      <c r="R2672" s="78">
        <v>59</v>
      </c>
      <c r="S2672" s="63" t="str">
        <f>VLOOKUP(R2672,SA!$B$3:$C$11,2,1)</f>
        <v>56-65</v>
      </c>
      <c r="T2672" s="38" t="s">
        <v>97</v>
      </c>
      <c r="U2672" s="24" t="s">
        <v>5744</v>
      </c>
      <c r="V2672" s="24">
        <v>300000</v>
      </c>
      <c r="W2672" s="39">
        <f t="shared" si="747"/>
        <v>0</v>
      </c>
      <c r="X2672" s="29">
        <f t="shared" si="748"/>
        <v>0</v>
      </c>
      <c r="Y2672" s="40">
        <f t="shared" si="749"/>
        <v>365</v>
      </c>
      <c r="Z2672" s="38">
        <f t="shared" si="750"/>
        <v>46081</v>
      </c>
      <c r="AA2672" s="41">
        <f t="shared" si="751"/>
        <v>181</v>
      </c>
      <c r="AB2672" s="24" t="s">
        <v>113</v>
      </c>
      <c r="AC2672" s="41">
        <f t="shared" si="752"/>
        <v>10831.751</v>
      </c>
      <c r="AD2672" s="41">
        <v>1</v>
      </c>
      <c r="AE2672" s="72">
        <f>INDEX(SA!$C$2:$G$11,MATCH(Details!S2672,SA!$C$2:$C$11,0),MATCH(Details!V2672,SA!$C$2:$G$2,0))*Y2672/(F2672-E2672+1)</f>
        <v>9179.4500000000007</v>
      </c>
      <c r="AF2672" s="41">
        <f t="shared" si="753"/>
        <v>0</v>
      </c>
      <c r="AG2672" s="41">
        <f t="shared" si="754"/>
        <v>0</v>
      </c>
      <c r="AH2672" s="41">
        <f t="shared" si="755"/>
        <v>1652.3010000000002</v>
      </c>
      <c r="AI2672" s="60">
        <f t="shared" si="756"/>
        <v>367.17800000000005</v>
      </c>
      <c r="AJ2672" s="60">
        <f t="shared" si="757"/>
        <v>2065.3762500000003</v>
      </c>
      <c r="AK2672" s="60">
        <f t="shared" si="758"/>
        <v>4552.0012328767125</v>
      </c>
      <c r="AL2672" s="60">
        <f t="shared" si="759"/>
        <v>3345.7209061643835</v>
      </c>
      <c r="AM2672" s="41">
        <f t="shared" si="760"/>
        <v>3401.1748438356171</v>
      </c>
      <c r="AN2672" s="42">
        <f t="shared" si="761"/>
        <v>45715</v>
      </c>
      <c r="AO2672" s="43">
        <f t="shared" si="762"/>
        <v>9179.4500000000007</v>
      </c>
    </row>
    <row r="2673" spans="1:41" s="24" customFormat="1" ht="15.75" customHeight="1" x14ac:dyDescent="0.35">
      <c r="A2673" s="36" t="s">
        <v>27</v>
      </c>
      <c r="B2673" s="36">
        <v>202509</v>
      </c>
      <c r="C2673" s="24" t="s">
        <v>736</v>
      </c>
      <c r="D2673" s="24" t="s">
        <v>119</v>
      </c>
      <c r="E2673" s="62">
        <v>45901</v>
      </c>
      <c r="F2673" s="62">
        <v>46265</v>
      </c>
      <c r="G2673" s="37" t="s">
        <v>2786</v>
      </c>
      <c r="H2673" s="36">
        <v>752063</v>
      </c>
      <c r="I2673" s="63">
        <v>30682</v>
      </c>
      <c r="J2673" s="24" t="s">
        <v>5578</v>
      </c>
      <c r="K2673" s="63">
        <f t="shared" si="745"/>
        <v>45901</v>
      </c>
      <c r="L2673" s="55">
        <f t="shared" si="746"/>
        <v>0.04</v>
      </c>
      <c r="M2673" s="76">
        <v>0.22500000000000001</v>
      </c>
      <c r="N2673" s="62">
        <v>45901</v>
      </c>
      <c r="O2673" s="62">
        <v>46265</v>
      </c>
      <c r="P2673" s="63"/>
      <c r="Q2673" s="63"/>
      <c r="R2673" s="78">
        <v>41</v>
      </c>
      <c r="S2673" s="63" t="str">
        <f>VLOOKUP(R2673,SA!$B$3:$C$11,2,1)</f>
        <v>36-45</v>
      </c>
      <c r="T2673" s="38" t="s">
        <v>98</v>
      </c>
      <c r="U2673" s="24" t="s">
        <v>5747</v>
      </c>
      <c r="V2673" s="24">
        <v>300000</v>
      </c>
      <c r="W2673" s="39">
        <f t="shared" si="747"/>
        <v>0</v>
      </c>
      <c r="X2673" s="29">
        <f t="shared" si="748"/>
        <v>0</v>
      </c>
      <c r="Y2673" s="40">
        <f t="shared" si="749"/>
        <v>365</v>
      </c>
      <c r="Z2673" s="38">
        <f t="shared" si="750"/>
        <v>46081</v>
      </c>
      <c r="AA2673" s="41">
        <f t="shared" si="751"/>
        <v>181</v>
      </c>
      <c r="AB2673" s="24" t="s">
        <v>113</v>
      </c>
      <c r="AC2673" s="41">
        <f t="shared" si="752"/>
        <v>5119.5716000000002</v>
      </c>
      <c r="AD2673" s="41">
        <v>1</v>
      </c>
      <c r="AE2673" s="72">
        <f>INDEX(SA!$C$2:$G$11,MATCH(Details!S2673,SA!$C$2:$C$11,0),MATCH(Details!V2673,SA!$C$2:$G$2,0))*Y2673/(F2673-E2673+1)</f>
        <v>4338.62</v>
      </c>
      <c r="AF2673" s="41">
        <f t="shared" si="753"/>
        <v>0</v>
      </c>
      <c r="AG2673" s="41">
        <f t="shared" si="754"/>
        <v>0</v>
      </c>
      <c r="AH2673" s="41">
        <f t="shared" si="755"/>
        <v>780.95159999999998</v>
      </c>
      <c r="AI2673" s="60">
        <f t="shared" si="756"/>
        <v>173.54480000000001</v>
      </c>
      <c r="AJ2673" s="60">
        <f t="shared" si="757"/>
        <v>976.18949999999995</v>
      </c>
      <c r="AK2673" s="60">
        <f t="shared" si="758"/>
        <v>2151.4800547945206</v>
      </c>
      <c r="AL2673" s="60">
        <f t="shared" si="759"/>
        <v>1581.3378402739727</v>
      </c>
      <c r="AM2673" s="41">
        <f t="shared" si="760"/>
        <v>1607.5478597260276</v>
      </c>
      <c r="AN2673" s="42">
        <f t="shared" si="761"/>
        <v>45715</v>
      </c>
      <c r="AO2673" s="43">
        <f t="shared" si="762"/>
        <v>4338.62</v>
      </c>
    </row>
    <row r="2674" spans="1:41" s="24" customFormat="1" ht="15.75" customHeight="1" x14ac:dyDescent="0.35">
      <c r="A2674" s="36" t="s">
        <v>27</v>
      </c>
      <c r="B2674" s="36">
        <v>202509</v>
      </c>
      <c r="C2674" s="24" t="s">
        <v>736</v>
      </c>
      <c r="D2674" s="24" t="s">
        <v>119</v>
      </c>
      <c r="E2674" s="62">
        <v>45901</v>
      </c>
      <c r="F2674" s="62">
        <v>46265</v>
      </c>
      <c r="G2674" s="37" t="s">
        <v>2787</v>
      </c>
      <c r="H2674" s="36">
        <v>752063</v>
      </c>
      <c r="I2674" s="63">
        <v>36676</v>
      </c>
      <c r="J2674" s="24" t="s">
        <v>5579</v>
      </c>
      <c r="K2674" s="63">
        <f t="shared" si="745"/>
        <v>45901</v>
      </c>
      <c r="L2674" s="55">
        <f t="shared" si="746"/>
        <v>0.04</v>
      </c>
      <c r="M2674" s="76">
        <v>0.22500000000000001</v>
      </c>
      <c r="N2674" s="62">
        <v>45901</v>
      </c>
      <c r="O2674" s="62">
        <v>46265</v>
      </c>
      <c r="P2674" s="63"/>
      <c r="Q2674" s="63"/>
      <c r="R2674" s="78">
        <v>25</v>
      </c>
      <c r="S2674" s="63" t="str">
        <f>VLOOKUP(R2674,SA!$B$3:$C$11,2,1)</f>
        <v>0-25</v>
      </c>
      <c r="T2674" s="38" t="s">
        <v>97</v>
      </c>
      <c r="U2674" s="24" t="s">
        <v>56</v>
      </c>
      <c r="V2674" s="24">
        <v>300000</v>
      </c>
      <c r="W2674" s="39">
        <f t="shared" si="747"/>
        <v>300000</v>
      </c>
      <c r="X2674" s="29">
        <f t="shared" si="748"/>
        <v>1</v>
      </c>
      <c r="Y2674" s="40">
        <f t="shared" si="749"/>
        <v>365</v>
      </c>
      <c r="Z2674" s="38">
        <f t="shared" si="750"/>
        <v>46081</v>
      </c>
      <c r="AA2674" s="41">
        <f t="shared" si="751"/>
        <v>181</v>
      </c>
      <c r="AB2674" s="24" t="s">
        <v>113</v>
      </c>
      <c r="AC2674" s="41">
        <f t="shared" si="752"/>
        <v>3690.3792000000003</v>
      </c>
      <c r="AD2674" s="41">
        <v>1</v>
      </c>
      <c r="AE2674" s="72">
        <f>INDEX(SA!$C$2:$G$11,MATCH(Details!S2674,SA!$C$2:$C$11,0),MATCH(Details!V2674,SA!$C$2:$G$2,0))*Y2674/(F2674-E2674+1)</f>
        <v>3127.44</v>
      </c>
      <c r="AF2674" s="41">
        <f t="shared" si="753"/>
        <v>0</v>
      </c>
      <c r="AG2674" s="41">
        <f t="shared" si="754"/>
        <v>0</v>
      </c>
      <c r="AH2674" s="41">
        <f t="shared" si="755"/>
        <v>562.93920000000003</v>
      </c>
      <c r="AI2674" s="60">
        <f t="shared" si="756"/>
        <v>125.0976</v>
      </c>
      <c r="AJ2674" s="60">
        <f t="shared" si="757"/>
        <v>703.67399999999998</v>
      </c>
      <c r="AK2674" s="60">
        <f t="shared" si="758"/>
        <v>1550.8675068493151</v>
      </c>
      <c r="AL2674" s="60">
        <f t="shared" si="759"/>
        <v>1139.8876175342466</v>
      </c>
      <c r="AM2674" s="41">
        <f t="shared" si="760"/>
        <v>1158.7807824657534</v>
      </c>
      <c r="AN2674" s="42">
        <f t="shared" si="761"/>
        <v>45715</v>
      </c>
      <c r="AO2674" s="43">
        <f t="shared" si="762"/>
        <v>3127.44</v>
      </c>
    </row>
    <row r="2675" spans="1:41" s="24" customFormat="1" ht="15.75" customHeight="1" x14ac:dyDescent="0.35">
      <c r="A2675" s="36" t="s">
        <v>27</v>
      </c>
      <c r="B2675" s="36">
        <v>202509</v>
      </c>
      <c r="C2675" s="24" t="s">
        <v>736</v>
      </c>
      <c r="D2675" s="24" t="s">
        <v>119</v>
      </c>
      <c r="E2675" s="62">
        <v>45901</v>
      </c>
      <c r="F2675" s="62">
        <v>46265</v>
      </c>
      <c r="G2675" s="37" t="s">
        <v>2788</v>
      </c>
      <c r="H2675" s="36">
        <v>752063</v>
      </c>
      <c r="I2675" s="63">
        <v>28856</v>
      </c>
      <c r="J2675" s="24" t="s">
        <v>5580</v>
      </c>
      <c r="K2675" s="63">
        <f t="shared" si="745"/>
        <v>45901</v>
      </c>
      <c r="L2675" s="55">
        <f t="shared" si="746"/>
        <v>0.04</v>
      </c>
      <c r="M2675" s="76">
        <v>0.22500000000000001</v>
      </c>
      <c r="N2675" s="62">
        <v>45901</v>
      </c>
      <c r="O2675" s="62">
        <v>46265</v>
      </c>
      <c r="P2675" s="63"/>
      <c r="Q2675" s="63"/>
      <c r="R2675" s="78">
        <v>46</v>
      </c>
      <c r="S2675" s="63" t="str">
        <f>VLOOKUP(R2675,SA!$B$3:$C$11,2,1)</f>
        <v>46-55</v>
      </c>
      <c r="T2675" s="38" t="s">
        <v>97</v>
      </c>
      <c r="U2675" s="24" t="s">
        <v>5744</v>
      </c>
      <c r="V2675" s="24">
        <v>300000</v>
      </c>
      <c r="W2675" s="39">
        <f t="shared" si="747"/>
        <v>0</v>
      </c>
      <c r="X2675" s="29">
        <f t="shared" si="748"/>
        <v>0</v>
      </c>
      <c r="Y2675" s="40">
        <f t="shared" si="749"/>
        <v>365</v>
      </c>
      <c r="Z2675" s="38">
        <f t="shared" si="750"/>
        <v>46081</v>
      </c>
      <c r="AA2675" s="41">
        <f t="shared" si="751"/>
        <v>181</v>
      </c>
      <c r="AB2675" s="24" t="s">
        <v>113</v>
      </c>
      <c r="AC2675" s="41">
        <f t="shared" si="752"/>
        <v>7373.4659999999994</v>
      </c>
      <c r="AD2675" s="41">
        <v>1</v>
      </c>
      <c r="AE2675" s="72">
        <f>INDEX(SA!$C$2:$G$11,MATCH(Details!S2675,SA!$C$2:$C$11,0),MATCH(Details!V2675,SA!$C$2:$G$2,0))*Y2675/(F2675-E2675+1)</f>
        <v>6248.7</v>
      </c>
      <c r="AF2675" s="41">
        <f t="shared" si="753"/>
        <v>0</v>
      </c>
      <c r="AG2675" s="41">
        <f t="shared" si="754"/>
        <v>0</v>
      </c>
      <c r="AH2675" s="41">
        <f t="shared" si="755"/>
        <v>1124.7659999999998</v>
      </c>
      <c r="AI2675" s="60">
        <f t="shared" si="756"/>
        <v>249.94800000000001</v>
      </c>
      <c r="AJ2675" s="60">
        <f t="shared" si="757"/>
        <v>1405.9575</v>
      </c>
      <c r="AK2675" s="60">
        <f t="shared" si="758"/>
        <v>3098.6704109589041</v>
      </c>
      <c r="AL2675" s="60">
        <f t="shared" si="759"/>
        <v>2277.5227520547946</v>
      </c>
      <c r="AM2675" s="41">
        <f t="shared" si="760"/>
        <v>2315.2717479452049</v>
      </c>
      <c r="AN2675" s="42">
        <f t="shared" si="761"/>
        <v>45715</v>
      </c>
      <c r="AO2675" s="43">
        <f t="shared" si="762"/>
        <v>6248.7</v>
      </c>
    </row>
    <row r="2676" spans="1:41" s="24" customFormat="1" ht="15.75" customHeight="1" x14ac:dyDescent="0.35">
      <c r="A2676" s="36" t="s">
        <v>27</v>
      </c>
      <c r="B2676" s="36">
        <v>202509</v>
      </c>
      <c r="C2676" s="24" t="s">
        <v>736</v>
      </c>
      <c r="D2676" s="24" t="s">
        <v>119</v>
      </c>
      <c r="E2676" s="62">
        <v>45901</v>
      </c>
      <c r="F2676" s="62">
        <v>46265</v>
      </c>
      <c r="G2676" s="37" t="s">
        <v>2789</v>
      </c>
      <c r="H2676" s="36">
        <v>752064</v>
      </c>
      <c r="I2676" s="63">
        <v>30317</v>
      </c>
      <c r="J2676" s="24" t="s">
        <v>5581</v>
      </c>
      <c r="K2676" s="63">
        <f t="shared" si="745"/>
        <v>45901</v>
      </c>
      <c r="L2676" s="55">
        <f t="shared" si="746"/>
        <v>0.04</v>
      </c>
      <c r="M2676" s="76">
        <v>0.22500000000000001</v>
      </c>
      <c r="N2676" s="62">
        <v>45901</v>
      </c>
      <c r="O2676" s="62">
        <v>46265</v>
      </c>
      <c r="P2676" s="63"/>
      <c r="Q2676" s="63"/>
      <c r="R2676" s="78">
        <v>42</v>
      </c>
      <c r="S2676" s="63" t="str">
        <f>VLOOKUP(R2676,SA!$B$3:$C$11,2,1)</f>
        <v>36-45</v>
      </c>
      <c r="T2676" s="38" t="s">
        <v>98</v>
      </c>
      <c r="U2676" s="24" t="s">
        <v>5747</v>
      </c>
      <c r="V2676" s="24">
        <v>400000</v>
      </c>
      <c r="W2676" s="39">
        <f t="shared" si="747"/>
        <v>0</v>
      </c>
      <c r="X2676" s="29">
        <f t="shared" si="748"/>
        <v>0</v>
      </c>
      <c r="Y2676" s="40">
        <f t="shared" si="749"/>
        <v>365</v>
      </c>
      <c r="Z2676" s="38">
        <f t="shared" si="750"/>
        <v>46081</v>
      </c>
      <c r="AA2676" s="41">
        <f t="shared" si="751"/>
        <v>181</v>
      </c>
      <c r="AB2676" s="24" t="s">
        <v>113</v>
      </c>
      <c r="AC2676" s="41">
        <f t="shared" si="752"/>
        <v>5496.5225999999993</v>
      </c>
      <c r="AD2676" s="41">
        <v>1</v>
      </c>
      <c r="AE2676" s="72">
        <f>INDEX(SA!$C$2:$G$11,MATCH(Details!S2676,SA!$C$2:$C$11,0),MATCH(Details!V2676,SA!$C$2:$G$2,0))*Y2676/(F2676-E2676+1)</f>
        <v>4658.07</v>
      </c>
      <c r="AF2676" s="41">
        <f t="shared" si="753"/>
        <v>0</v>
      </c>
      <c r="AG2676" s="41">
        <f t="shared" si="754"/>
        <v>0</v>
      </c>
      <c r="AH2676" s="41">
        <f t="shared" si="755"/>
        <v>838.45259999999996</v>
      </c>
      <c r="AI2676" s="60">
        <f t="shared" si="756"/>
        <v>186.3228</v>
      </c>
      <c r="AJ2676" s="60">
        <f t="shared" si="757"/>
        <v>1048.06575</v>
      </c>
      <c r="AK2676" s="60">
        <f t="shared" si="758"/>
        <v>2309.8922465753421</v>
      </c>
      <c r="AL2676" s="60">
        <f t="shared" si="759"/>
        <v>1697.7708012328765</v>
      </c>
      <c r="AM2676" s="41">
        <f t="shared" si="760"/>
        <v>1725.9106487671231</v>
      </c>
      <c r="AN2676" s="42">
        <f t="shared" si="761"/>
        <v>45715</v>
      </c>
      <c r="AO2676" s="43">
        <f t="shared" si="762"/>
        <v>4658.07</v>
      </c>
    </row>
    <row r="2677" spans="1:41" s="24" customFormat="1" ht="15.75" customHeight="1" x14ac:dyDescent="0.35">
      <c r="A2677" s="36" t="s">
        <v>27</v>
      </c>
      <c r="B2677" s="36">
        <v>202509</v>
      </c>
      <c r="C2677" s="24" t="s">
        <v>736</v>
      </c>
      <c r="D2677" s="24" t="s">
        <v>119</v>
      </c>
      <c r="E2677" s="62">
        <v>45901</v>
      </c>
      <c r="F2677" s="62">
        <v>46265</v>
      </c>
      <c r="G2677" s="37" t="s">
        <v>431</v>
      </c>
      <c r="H2677" s="36">
        <v>752064</v>
      </c>
      <c r="I2677" s="63">
        <v>34963</v>
      </c>
      <c r="J2677" s="24" t="s">
        <v>5582</v>
      </c>
      <c r="K2677" s="63">
        <f t="shared" si="745"/>
        <v>45901</v>
      </c>
      <c r="L2677" s="55">
        <f t="shared" si="746"/>
        <v>0.04</v>
      </c>
      <c r="M2677" s="76">
        <v>0.22500000000000001</v>
      </c>
      <c r="N2677" s="62">
        <v>45901</v>
      </c>
      <c r="O2677" s="62">
        <v>46265</v>
      </c>
      <c r="P2677" s="63"/>
      <c r="Q2677" s="63"/>
      <c r="R2677" s="78">
        <v>29</v>
      </c>
      <c r="S2677" s="63" t="str">
        <f>VLOOKUP(R2677,SA!$B$3:$C$11,2,1)</f>
        <v>26-35</v>
      </c>
      <c r="T2677" s="38" t="s">
        <v>97</v>
      </c>
      <c r="U2677" s="24" t="s">
        <v>56</v>
      </c>
      <c r="V2677" s="24">
        <v>400000</v>
      </c>
      <c r="W2677" s="39">
        <f t="shared" si="747"/>
        <v>400000</v>
      </c>
      <c r="X2677" s="29">
        <f t="shared" si="748"/>
        <v>1</v>
      </c>
      <c r="Y2677" s="40">
        <f t="shared" si="749"/>
        <v>365</v>
      </c>
      <c r="Z2677" s="38">
        <f t="shared" si="750"/>
        <v>46081</v>
      </c>
      <c r="AA2677" s="41">
        <f t="shared" si="751"/>
        <v>181</v>
      </c>
      <c r="AB2677" s="24" t="s">
        <v>113</v>
      </c>
      <c r="AC2677" s="41">
        <f t="shared" si="752"/>
        <v>4533.0290000000005</v>
      </c>
      <c r="AD2677" s="41">
        <v>1</v>
      </c>
      <c r="AE2677" s="72">
        <f>INDEX(SA!$C$2:$G$11,MATCH(Details!S2677,SA!$C$2:$C$11,0),MATCH(Details!V2677,SA!$C$2:$G$2,0))*Y2677/(F2677-E2677+1)</f>
        <v>3841.55</v>
      </c>
      <c r="AF2677" s="41">
        <f t="shared" si="753"/>
        <v>0</v>
      </c>
      <c r="AG2677" s="41">
        <f t="shared" si="754"/>
        <v>0</v>
      </c>
      <c r="AH2677" s="41">
        <f t="shared" si="755"/>
        <v>691.47900000000004</v>
      </c>
      <c r="AI2677" s="60">
        <f t="shared" si="756"/>
        <v>153.66200000000001</v>
      </c>
      <c r="AJ2677" s="60">
        <f t="shared" si="757"/>
        <v>864.34875000000011</v>
      </c>
      <c r="AK2677" s="60">
        <f t="shared" si="758"/>
        <v>1904.9878082191783</v>
      </c>
      <c r="AL2677" s="60">
        <f t="shared" si="759"/>
        <v>1400.1660390410959</v>
      </c>
      <c r="AM2677" s="41">
        <f t="shared" si="760"/>
        <v>1423.3732109589046</v>
      </c>
      <c r="AN2677" s="42">
        <f t="shared" si="761"/>
        <v>45715</v>
      </c>
      <c r="AO2677" s="43">
        <f t="shared" si="762"/>
        <v>3841.55</v>
      </c>
    </row>
    <row r="2678" spans="1:41" s="24" customFormat="1" ht="15.75" customHeight="1" x14ac:dyDescent="0.35">
      <c r="A2678" s="36" t="s">
        <v>27</v>
      </c>
      <c r="B2678" s="36">
        <v>202509</v>
      </c>
      <c r="C2678" s="24" t="s">
        <v>736</v>
      </c>
      <c r="D2678" s="24" t="s">
        <v>119</v>
      </c>
      <c r="E2678" s="62">
        <v>45901</v>
      </c>
      <c r="F2678" s="62">
        <v>46265</v>
      </c>
      <c r="G2678" s="37" t="s">
        <v>2790</v>
      </c>
      <c r="H2678" s="36">
        <v>752064</v>
      </c>
      <c r="I2678" s="63">
        <v>24108</v>
      </c>
      <c r="J2678" s="24" t="s">
        <v>5583</v>
      </c>
      <c r="K2678" s="63">
        <f t="shared" si="745"/>
        <v>45901</v>
      </c>
      <c r="L2678" s="55">
        <f t="shared" si="746"/>
        <v>0.04</v>
      </c>
      <c r="M2678" s="76">
        <v>0.22500000000000001</v>
      </c>
      <c r="N2678" s="62">
        <v>45901</v>
      </c>
      <c r="O2678" s="62">
        <v>46265</v>
      </c>
      <c r="P2678" s="63"/>
      <c r="Q2678" s="63"/>
      <c r="R2678" s="78">
        <v>59</v>
      </c>
      <c r="S2678" s="63" t="str">
        <f>VLOOKUP(R2678,SA!$B$3:$C$11,2,1)</f>
        <v>56-65</v>
      </c>
      <c r="T2678" s="38" t="s">
        <v>97</v>
      </c>
      <c r="U2678" s="24" t="s">
        <v>5744</v>
      </c>
      <c r="V2678" s="24">
        <v>400000</v>
      </c>
      <c r="W2678" s="39">
        <f t="shared" si="747"/>
        <v>0</v>
      </c>
      <c r="X2678" s="29">
        <f t="shared" si="748"/>
        <v>0</v>
      </c>
      <c r="Y2678" s="40">
        <f t="shared" si="749"/>
        <v>365</v>
      </c>
      <c r="Z2678" s="38">
        <f t="shared" si="750"/>
        <v>46081</v>
      </c>
      <c r="AA2678" s="41">
        <f t="shared" si="751"/>
        <v>181</v>
      </c>
      <c r="AB2678" s="24" t="s">
        <v>113</v>
      </c>
      <c r="AC2678" s="41">
        <f t="shared" si="752"/>
        <v>11909.7282</v>
      </c>
      <c r="AD2678" s="41">
        <v>1</v>
      </c>
      <c r="AE2678" s="72">
        <f>INDEX(SA!$C$2:$G$11,MATCH(Details!S2678,SA!$C$2:$C$11,0),MATCH(Details!V2678,SA!$C$2:$G$2,0))*Y2678/(F2678-E2678+1)</f>
        <v>10092.99</v>
      </c>
      <c r="AF2678" s="41">
        <f t="shared" si="753"/>
        <v>0</v>
      </c>
      <c r="AG2678" s="41">
        <f t="shared" si="754"/>
        <v>0</v>
      </c>
      <c r="AH2678" s="41">
        <f t="shared" si="755"/>
        <v>1816.7382</v>
      </c>
      <c r="AI2678" s="60">
        <f t="shared" si="756"/>
        <v>403.71960000000001</v>
      </c>
      <c r="AJ2678" s="60">
        <f t="shared" si="757"/>
        <v>2270.9227500000002</v>
      </c>
      <c r="AK2678" s="60">
        <f t="shared" si="758"/>
        <v>5005.0169589041097</v>
      </c>
      <c r="AL2678" s="60">
        <f t="shared" si="759"/>
        <v>3678.6874647945206</v>
      </c>
      <c r="AM2678" s="41">
        <f t="shared" si="760"/>
        <v>3739.6601852054787</v>
      </c>
      <c r="AN2678" s="42">
        <f t="shared" si="761"/>
        <v>45715</v>
      </c>
      <c r="AO2678" s="43">
        <f t="shared" si="762"/>
        <v>10092.99</v>
      </c>
    </row>
    <row r="2679" spans="1:41" s="24" customFormat="1" ht="15.75" customHeight="1" x14ac:dyDescent="0.35">
      <c r="A2679" s="36" t="s">
        <v>27</v>
      </c>
      <c r="B2679" s="36">
        <v>202509</v>
      </c>
      <c r="C2679" s="24" t="s">
        <v>736</v>
      </c>
      <c r="D2679" s="24" t="s">
        <v>119</v>
      </c>
      <c r="E2679" s="62">
        <v>45901</v>
      </c>
      <c r="F2679" s="62">
        <v>46265</v>
      </c>
      <c r="G2679" s="37" t="s">
        <v>2791</v>
      </c>
      <c r="H2679" s="36">
        <v>752066</v>
      </c>
      <c r="I2679" s="63">
        <v>28126</v>
      </c>
      <c r="J2679" s="24" t="s">
        <v>5584</v>
      </c>
      <c r="K2679" s="63">
        <f t="shared" si="745"/>
        <v>45901</v>
      </c>
      <c r="L2679" s="55">
        <f t="shared" si="746"/>
        <v>0.04</v>
      </c>
      <c r="M2679" s="76">
        <v>0.22500000000000001</v>
      </c>
      <c r="N2679" s="62">
        <v>45901</v>
      </c>
      <c r="O2679" s="62">
        <v>46265</v>
      </c>
      <c r="P2679" s="63"/>
      <c r="Q2679" s="63"/>
      <c r="R2679" s="78">
        <v>48</v>
      </c>
      <c r="S2679" s="63" t="str">
        <f>VLOOKUP(R2679,SA!$B$3:$C$11,2,1)</f>
        <v>46-55</v>
      </c>
      <c r="T2679" s="38" t="s">
        <v>98</v>
      </c>
      <c r="U2679" s="24" t="s">
        <v>5747</v>
      </c>
      <c r="V2679" s="24">
        <v>300000</v>
      </c>
      <c r="W2679" s="39">
        <f t="shared" si="747"/>
        <v>0</v>
      </c>
      <c r="X2679" s="29">
        <f t="shared" si="748"/>
        <v>0</v>
      </c>
      <c r="Y2679" s="40">
        <f t="shared" si="749"/>
        <v>365</v>
      </c>
      <c r="Z2679" s="38">
        <f t="shared" si="750"/>
        <v>46081</v>
      </c>
      <c r="AA2679" s="41">
        <f t="shared" si="751"/>
        <v>181</v>
      </c>
      <c r="AB2679" s="24" t="s">
        <v>113</v>
      </c>
      <c r="AC2679" s="41">
        <f t="shared" si="752"/>
        <v>7373.4659999999994</v>
      </c>
      <c r="AD2679" s="41">
        <v>1</v>
      </c>
      <c r="AE2679" s="72">
        <f>INDEX(SA!$C$2:$G$11,MATCH(Details!S2679,SA!$C$2:$C$11,0),MATCH(Details!V2679,SA!$C$2:$G$2,0))*Y2679/(F2679-E2679+1)</f>
        <v>6248.7</v>
      </c>
      <c r="AF2679" s="41">
        <f t="shared" si="753"/>
        <v>0</v>
      </c>
      <c r="AG2679" s="41">
        <f t="shared" si="754"/>
        <v>0</v>
      </c>
      <c r="AH2679" s="41">
        <f t="shared" si="755"/>
        <v>1124.7659999999998</v>
      </c>
      <c r="AI2679" s="60">
        <f t="shared" si="756"/>
        <v>249.94800000000001</v>
      </c>
      <c r="AJ2679" s="60">
        <f t="shared" si="757"/>
        <v>1405.9575</v>
      </c>
      <c r="AK2679" s="60">
        <f t="shared" si="758"/>
        <v>3098.6704109589041</v>
      </c>
      <c r="AL2679" s="60">
        <f t="shared" si="759"/>
        <v>2277.5227520547946</v>
      </c>
      <c r="AM2679" s="41">
        <f t="shared" si="760"/>
        <v>2315.2717479452049</v>
      </c>
      <c r="AN2679" s="42">
        <f t="shared" si="761"/>
        <v>45715</v>
      </c>
      <c r="AO2679" s="43">
        <f t="shared" si="762"/>
        <v>6248.7</v>
      </c>
    </row>
    <row r="2680" spans="1:41" s="24" customFormat="1" ht="15.75" customHeight="1" x14ac:dyDescent="0.35">
      <c r="A2680" s="36" t="s">
        <v>27</v>
      </c>
      <c r="B2680" s="36">
        <v>202509</v>
      </c>
      <c r="C2680" s="24" t="s">
        <v>736</v>
      </c>
      <c r="D2680" s="24" t="s">
        <v>119</v>
      </c>
      <c r="E2680" s="62">
        <v>45901</v>
      </c>
      <c r="F2680" s="62">
        <v>46265</v>
      </c>
      <c r="G2680" s="37" t="s">
        <v>709</v>
      </c>
      <c r="H2680" s="36">
        <v>752066</v>
      </c>
      <c r="I2680" s="63">
        <v>37068</v>
      </c>
      <c r="J2680" s="24" t="s">
        <v>5585</v>
      </c>
      <c r="K2680" s="63">
        <f t="shared" si="745"/>
        <v>45901</v>
      </c>
      <c r="L2680" s="55">
        <f t="shared" si="746"/>
        <v>0.04</v>
      </c>
      <c r="M2680" s="76">
        <v>0.22500000000000001</v>
      </c>
      <c r="N2680" s="62">
        <v>45901</v>
      </c>
      <c r="O2680" s="62">
        <v>46265</v>
      </c>
      <c r="P2680" s="63"/>
      <c r="Q2680" s="63"/>
      <c r="R2680" s="78">
        <v>24</v>
      </c>
      <c r="S2680" s="63" t="str">
        <f>VLOOKUP(R2680,SA!$B$3:$C$11,2,1)</f>
        <v>0-25</v>
      </c>
      <c r="T2680" s="38" t="s">
        <v>97</v>
      </c>
      <c r="U2680" s="24" t="s">
        <v>56</v>
      </c>
      <c r="V2680" s="24">
        <v>300000</v>
      </c>
      <c r="W2680" s="39">
        <f t="shared" si="747"/>
        <v>300000</v>
      </c>
      <c r="X2680" s="29">
        <f t="shared" si="748"/>
        <v>1</v>
      </c>
      <c r="Y2680" s="40">
        <f t="shared" si="749"/>
        <v>365</v>
      </c>
      <c r="Z2680" s="38">
        <f t="shared" si="750"/>
        <v>46081</v>
      </c>
      <c r="AA2680" s="41">
        <f t="shared" si="751"/>
        <v>181</v>
      </c>
      <c r="AB2680" s="24" t="s">
        <v>113</v>
      </c>
      <c r="AC2680" s="41">
        <f t="shared" si="752"/>
        <v>3690.3792000000003</v>
      </c>
      <c r="AD2680" s="41">
        <v>1</v>
      </c>
      <c r="AE2680" s="72">
        <f>INDEX(SA!$C$2:$G$11,MATCH(Details!S2680,SA!$C$2:$C$11,0),MATCH(Details!V2680,SA!$C$2:$G$2,0))*Y2680/(F2680-E2680+1)</f>
        <v>3127.44</v>
      </c>
      <c r="AF2680" s="41">
        <f t="shared" si="753"/>
        <v>0</v>
      </c>
      <c r="AG2680" s="41">
        <f t="shared" si="754"/>
        <v>0</v>
      </c>
      <c r="AH2680" s="41">
        <f t="shared" si="755"/>
        <v>562.93920000000003</v>
      </c>
      <c r="AI2680" s="60">
        <f t="shared" si="756"/>
        <v>125.0976</v>
      </c>
      <c r="AJ2680" s="60">
        <f t="shared" si="757"/>
        <v>703.67399999999998</v>
      </c>
      <c r="AK2680" s="60">
        <f t="shared" si="758"/>
        <v>1550.8675068493151</v>
      </c>
      <c r="AL2680" s="60">
        <f t="shared" si="759"/>
        <v>1139.8876175342466</v>
      </c>
      <c r="AM2680" s="41">
        <f t="shared" si="760"/>
        <v>1158.7807824657534</v>
      </c>
      <c r="AN2680" s="42">
        <f t="shared" si="761"/>
        <v>45715</v>
      </c>
      <c r="AO2680" s="43">
        <f t="shared" si="762"/>
        <v>3127.44</v>
      </c>
    </row>
    <row r="2681" spans="1:41" s="24" customFormat="1" ht="15.75" customHeight="1" x14ac:dyDescent="0.35">
      <c r="A2681" s="36" t="s">
        <v>27</v>
      </c>
      <c r="B2681" s="36">
        <v>202509</v>
      </c>
      <c r="C2681" s="24" t="s">
        <v>736</v>
      </c>
      <c r="D2681" s="24" t="s">
        <v>119</v>
      </c>
      <c r="E2681" s="62">
        <v>45901</v>
      </c>
      <c r="F2681" s="62">
        <v>46265</v>
      </c>
      <c r="G2681" s="37" t="s">
        <v>2792</v>
      </c>
      <c r="H2681" s="36">
        <v>752066</v>
      </c>
      <c r="I2681" s="63">
        <v>24990</v>
      </c>
      <c r="J2681" s="24" t="s">
        <v>5586</v>
      </c>
      <c r="K2681" s="63">
        <f t="shared" si="745"/>
        <v>45901</v>
      </c>
      <c r="L2681" s="55">
        <f t="shared" si="746"/>
        <v>0.04</v>
      </c>
      <c r="M2681" s="76">
        <v>0.22500000000000001</v>
      </c>
      <c r="N2681" s="62">
        <v>45901</v>
      </c>
      <c r="O2681" s="62">
        <v>46265</v>
      </c>
      <c r="P2681" s="63"/>
      <c r="Q2681" s="63"/>
      <c r="R2681" s="78">
        <v>57</v>
      </c>
      <c r="S2681" s="63" t="str">
        <f>VLOOKUP(R2681,SA!$B$3:$C$11,2,1)</f>
        <v>56-65</v>
      </c>
      <c r="T2681" s="38" t="s">
        <v>97</v>
      </c>
      <c r="U2681" s="24" t="s">
        <v>5744</v>
      </c>
      <c r="V2681" s="24">
        <v>300000</v>
      </c>
      <c r="W2681" s="39">
        <f t="shared" si="747"/>
        <v>0</v>
      </c>
      <c r="X2681" s="29">
        <f t="shared" si="748"/>
        <v>0</v>
      </c>
      <c r="Y2681" s="40">
        <f t="shared" si="749"/>
        <v>365</v>
      </c>
      <c r="Z2681" s="38">
        <f t="shared" si="750"/>
        <v>46081</v>
      </c>
      <c r="AA2681" s="41">
        <f t="shared" si="751"/>
        <v>181</v>
      </c>
      <c r="AB2681" s="24" t="s">
        <v>113</v>
      </c>
      <c r="AC2681" s="41">
        <f t="shared" si="752"/>
        <v>10831.751</v>
      </c>
      <c r="AD2681" s="41">
        <v>1</v>
      </c>
      <c r="AE2681" s="72">
        <f>INDEX(SA!$C$2:$G$11,MATCH(Details!S2681,SA!$C$2:$C$11,0),MATCH(Details!V2681,SA!$C$2:$G$2,0))*Y2681/(F2681-E2681+1)</f>
        <v>9179.4500000000007</v>
      </c>
      <c r="AF2681" s="41">
        <f t="shared" si="753"/>
        <v>0</v>
      </c>
      <c r="AG2681" s="41">
        <f t="shared" si="754"/>
        <v>0</v>
      </c>
      <c r="AH2681" s="41">
        <f t="shared" si="755"/>
        <v>1652.3010000000002</v>
      </c>
      <c r="AI2681" s="60">
        <f t="shared" si="756"/>
        <v>367.17800000000005</v>
      </c>
      <c r="AJ2681" s="60">
        <f t="shared" si="757"/>
        <v>2065.3762500000003</v>
      </c>
      <c r="AK2681" s="60">
        <f t="shared" si="758"/>
        <v>4552.0012328767125</v>
      </c>
      <c r="AL2681" s="60">
        <f t="shared" si="759"/>
        <v>3345.7209061643835</v>
      </c>
      <c r="AM2681" s="41">
        <f t="shared" si="760"/>
        <v>3401.1748438356171</v>
      </c>
      <c r="AN2681" s="42">
        <f t="shared" si="761"/>
        <v>45715</v>
      </c>
      <c r="AO2681" s="43">
        <f t="shared" si="762"/>
        <v>9179.4500000000007</v>
      </c>
    </row>
    <row r="2682" spans="1:41" s="24" customFormat="1" ht="15.75" customHeight="1" x14ac:dyDescent="0.35">
      <c r="A2682" s="36" t="s">
        <v>27</v>
      </c>
      <c r="B2682" s="36">
        <v>202509</v>
      </c>
      <c r="C2682" s="24" t="s">
        <v>736</v>
      </c>
      <c r="D2682" s="24" t="s">
        <v>119</v>
      </c>
      <c r="E2682" s="62">
        <v>45901</v>
      </c>
      <c r="F2682" s="62">
        <v>46265</v>
      </c>
      <c r="G2682" s="37" t="s">
        <v>2793</v>
      </c>
      <c r="H2682" s="36">
        <v>752067</v>
      </c>
      <c r="I2682" s="63">
        <v>37729</v>
      </c>
      <c r="J2682" s="24" t="s">
        <v>5587</v>
      </c>
      <c r="K2682" s="63">
        <f t="shared" si="745"/>
        <v>45901</v>
      </c>
      <c r="L2682" s="55">
        <f t="shared" si="746"/>
        <v>0.04</v>
      </c>
      <c r="M2682" s="76">
        <v>0.22500000000000001</v>
      </c>
      <c r="N2682" s="62">
        <v>45901</v>
      </c>
      <c r="O2682" s="62">
        <v>46265</v>
      </c>
      <c r="P2682" s="63"/>
      <c r="Q2682" s="63"/>
      <c r="R2682" s="78">
        <v>22</v>
      </c>
      <c r="S2682" s="63" t="str">
        <f>VLOOKUP(R2682,SA!$B$3:$C$11,2,1)</f>
        <v>0-25</v>
      </c>
      <c r="T2682" s="38" t="s">
        <v>98</v>
      </c>
      <c r="U2682" s="24" t="s">
        <v>5743</v>
      </c>
      <c r="V2682" s="24">
        <v>300000</v>
      </c>
      <c r="W2682" s="39">
        <f t="shared" si="747"/>
        <v>0</v>
      </c>
      <c r="X2682" s="29">
        <f t="shared" si="748"/>
        <v>0</v>
      </c>
      <c r="Y2682" s="40">
        <f t="shared" si="749"/>
        <v>365</v>
      </c>
      <c r="Z2682" s="38">
        <f t="shared" si="750"/>
        <v>46081</v>
      </c>
      <c r="AA2682" s="41">
        <f t="shared" si="751"/>
        <v>181</v>
      </c>
      <c r="AB2682" s="24" t="s">
        <v>113</v>
      </c>
      <c r="AC2682" s="41">
        <f t="shared" si="752"/>
        <v>3690.3792000000003</v>
      </c>
      <c r="AD2682" s="41">
        <v>1</v>
      </c>
      <c r="AE2682" s="72">
        <f>INDEX(SA!$C$2:$G$11,MATCH(Details!S2682,SA!$C$2:$C$11,0),MATCH(Details!V2682,SA!$C$2:$G$2,0))*Y2682/(F2682-E2682+1)</f>
        <v>3127.44</v>
      </c>
      <c r="AF2682" s="41">
        <f t="shared" si="753"/>
        <v>0</v>
      </c>
      <c r="AG2682" s="41">
        <f t="shared" si="754"/>
        <v>0</v>
      </c>
      <c r="AH2682" s="41">
        <f t="shared" si="755"/>
        <v>562.93920000000003</v>
      </c>
      <c r="AI2682" s="60">
        <f t="shared" si="756"/>
        <v>125.0976</v>
      </c>
      <c r="AJ2682" s="60">
        <f t="shared" si="757"/>
        <v>703.67399999999998</v>
      </c>
      <c r="AK2682" s="60">
        <f t="shared" si="758"/>
        <v>1550.8675068493151</v>
      </c>
      <c r="AL2682" s="60">
        <f t="shared" si="759"/>
        <v>1139.8876175342466</v>
      </c>
      <c r="AM2682" s="41">
        <f t="shared" si="760"/>
        <v>1158.7807824657534</v>
      </c>
      <c r="AN2682" s="42">
        <f t="shared" si="761"/>
        <v>45715</v>
      </c>
      <c r="AO2682" s="43">
        <f t="shared" si="762"/>
        <v>3127.44</v>
      </c>
    </row>
    <row r="2683" spans="1:41" s="24" customFormat="1" ht="15.75" customHeight="1" x14ac:dyDescent="0.35">
      <c r="A2683" s="36" t="s">
        <v>27</v>
      </c>
      <c r="B2683" s="36">
        <v>202509</v>
      </c>
      <c r="C2683" s="24" t="s">
        <v>736</v>
      </c>
      <c r="D2683" s="24" t="s">
        <v>119</v>
      </c>
      <c r="E2683" s="62">
        <v>45901</v>
      </c>
      <c r="F2683" s="62">
        <v>46265</v>
      </c>
      <c r="G2683" s="37" t="s">
        <v>2794</v>
      </c>
      <c r="H2683" s="36">
        <v>752067</v>
      </c>
      <c r="I2683" s="63">
        <v>37238</v>
      </c>
      <c r="J2683" s="24" t="s">
        <v>5588</v>
      </c>
      <c r="K2683" s="63">
        <f t="shared" si="745"/>
        <v>45901</v>
      </c>
      <c r="L2683" s="55">
        <f t="shared" si="746"/>
        <v>0.04</v>
      </c>
      <c r="M2683" s="76">
        <v>0.22500000000000001</v>
      </c>
      <c r="N2683" s="62">
        <v>45901</v>
      </c>
      <c r="O2683" s="62">
        <v>46265</v>
      </c>
      <c r="P2683" s="63"/>
      <c r="Q2683" s="63"/>
      <c r="R2683" s="78">
        <v>23</v>
      </c>
      <c r="S2683" s="63" t="str">
        <f>VLOOKUP(R2683,SA!$B$3:$C$11,2,1)</f>
        <v>0-25</v>
      </c>
      <c r="T2683" s="38" t="s">
        <v>97</v>
      </c>
      <c r="U2683" s="24" t="s">
        <v>56</v>
      </c>
      <c r="V2683" s="24">
        <v>300000</v>
      </c>
      <c r="W2683" s="39">
        <f t="shared" si="747"/>
        <v>300000</v>
      </c>
      <c r="X2683" s="29">
        <f t="shared" si="748"/>
        <v>1</v>
      </c>
      <c r="Y2683" s="40">
        <f t="shared" si="749"/>
        <v>365</v>
      </c>
      <c r="Z2683" s="38">
        <f t="shared" si="750"/>
        <v>46081</v>
      </c>
      <c r="AA2683" s="41">
        <f t="shared" si="751"/>
        <v>181</v>
      </c>
      <c r="AB2683" s="24" t="s">
        <v>113</v>
      </c>
      <c r="AC2683" s="41">
        <f t="shared" si="752"/>
        <v>3690.3792000000003</v>
      </c>
      <c r="AD2683" s="41">
        <v>1</v>
      </c>
      <c r="AE2683" s="72">
        <f>INDEX(SA!$C$2:$G$11,MATCH(Details!S2683,SA!$C$2:$C$11,0),MATCH(Details!V2683,SA!$C$2:$G$2,0))*Y2683/(F2683-E2683+1)</f>
        <v>3127.44</v>
      </c>
      <c r="AF2683" s="41">
        <f t="shared" si="753"/>
        <v>0</v>
      </c>
      <c r="AG2683" s="41">
        <f t="shared" si="754"/>
        <v>0</v>
      </c>
      <c r="AH2683" s="41">
        <f t="shared" si="755"/>
        <v>562.93920000000003</v>
      </c>
      <c r="AI2683" s="60">
        <f t="shared" si="756"/>
        <v>125.0976</v>
      </c>
      <c r="AJ2683" s="60">
        <f t="shared" si="757"/>
        <v>703.67399999999998</v>
      </c>
      <c r="AK2683" s="60">
        <f t="shared" si="758"/>
        <v>1550.8675068493151</v>
      </c>
      <c r="AL2683" s="60">
        <f t="shared" si="759"/>
        <v>1139.8876175342466</v>
      </c>
      <c r="AM2683" s="41">
        <f t="shared" si="760"/>
        <v>1158.7807824657534</v>
      </c>
      <c r="AN2683" s="42">
        <f t="shared" si="761"/>
        <v>45715</v>
      </c>
      <c r="AO2683" s="43">
        <f t="shared" si="762"/>
        <v>3127.44</v>
      </c>
    </row>
    <row r="2684" spans="1:41" s="24" customFormat="1" ht="15.75" customHeight="1" x14ac:dyDescent="0.35">
      <c r="A2684" s="36" t="s">
        <v>27</v>
      </c>
      <c r="B2684" s="36">
        <v>202509</v>
      </c>
      <c r="C2684" s="24" t="s">
        <v>736</v>
      </c>
      <c r="D2684" s="24" t="s">
        <v>119</v>
      </c>
      <c r="E2684" s="62">
        <v>45901</v>
      </c>
      <c r="F2684" s="62">
        <v>46265</v>
      </c>
      <c r="G2684" s="37" t="s">
        <v>2795</v>
      </c>
      <c r="H2684" s="36">
        <v>752067</v>
      </c>
      <c r="I2684" s="63">
        <v>29743</v>
      </c>
      <c r="J2684" s="24" t="s">
        <v>5589</v>
      </c>
      <c r="K2684" s="63">
        <f t="shared" si="745"/>
        <v>45901</v>
      </c>
      <c r="L2684" s="55">
        <f t="shared" si="746"/>
        <v>0.04</v>
      </c>
      <c r="M2684" s="76">
        <v>0.22500000000000001</v>
      </c>
      <c r="N2684" s="62">
        <v>45901</v>
      </c>
      <c r="O2684" s="62">
        <v>46265</v>
      </c>
      <c r="P2684" s="63"/>
      <c r="Q2684" s="63"/>
      <c r="R2684" s="78">
        <v>44</v>
      </c>
      <c r="S2684" s="63" t="str">
        <f>VLOOKUP(R2684,SA!$B$3:$C$11,2,1)</f>
        <v>36-45</v>
      </c>
      <c r="T2684" s="38" t="s">
        <v>98</v>
      </c>
      <c r="U2684" s="24" t="s">
        <v>5747</v>
      </c>
      <c r="V2684" s="24">
        <v>300000</v>
      </c>
      <c r="W2684" s="39">
        <f t="shared" si="747"/>
        <v>0</v>
      </c>
      <c r="X2684" s="29">
        <f t="shared" si="748"/>
        <v>0</v>
      </c>
      <c r="Y2684" s="40">
        <f t="shared" si="749"/>
        <v>365</v>
      </c>
      <c r="Z2684" s="38">
        <f t="shared" si="750"/>
        <v>46081</v>
      </c>
      <c r="AA2684" s="41">
        <f t="shared" si="751"/>
        <v>181</v>
      </c>
      <c r="AB2684" s="24" t="s">
        <v>113</v>
      </c>
      <c r="AC2684" s="41">
        <f t="shared" si="752"/>
        <v>5119.5716000000002</v>
      </c>
      <c r="AD2684" s="41">
        <v>1</v>
      </c>
      <c r="AE2684" s="72">
        <f>INDEX(SA!$C$2:$G$11,MATCH(Details!S2684,SA!$C$2:$C$11,0),MATCH(Details!V2684,SA!$C$2:$G$2,0))*Y2684/(F2684-E2684+1)</f>
        <v>4338.62</v>
      </c>
      <c r="AF2684" s="41">
        <f t="shared" si="753"/>
        <v>0</v>
      </c>
      <c r="AG2684" s="41">
        <f t="shared" si="754"/>
        <v>0</v>
      </c>
      <c r="AH2684" s="41">
        <f t="shared" si="755"/>
        <v>780.95159999999998</v>
      </c>
      <c r="AI2684" s="60">
        <f t="shared" si="756"/>
        <v>173.54480000000001</v>
      </c>
      <c r="AJ2684" s="60">
        <f t="shared" si="757"/>
        <v>976.18949999999995</v>
      </c>
      <c r="AK2684" s="60">
        <f t="shared" si="758"/>
        <v>2151.4800547945206</v>
      </c>
      <c r="AL2684" s="60">
        <f t="shared" si="759"/>
        <v>1581.3378402739727</v>
      </c>
      <c r="AM2684" s="41">
        <f t="shared" si="760"/>
        <v>1607.5478597260276</v>
      </c>
      <c r="AN2684" s="42">
        <f t="shared" si="761"/>
        <v>45715</v>
      </c>
      <c r="AO2684" s="43">
        <f t="shared" si="762"/>
        <v>4338.62</v>
      </c>
    </row>
    <row r="2685" spans="1:41" s="24" customFormat="1" ht="15.75" customHeight="1" x14ac:dyDescent="0.35">
      <c r="A2685" s="36" t="s">
        <v>27</v>
      </c>
      <c r="B2685" s="36">
        <v>202509</v>
      </c>
      <c r="C2685" s="24" t="s">
        <v>736</v>
      </c>
      <c r="D2685" s="24" t="s">
        <v>119</v>
      </c>
      <c r="E2685" s="62">
        <v>45901</v>
      </c>
      <c r="F2685" s="62">
        <v>46265</v>
      </c>
      <c r="G2685" s="37" t="s">
        <v>2796</v>
      </c>
      <c r="H2685" s="36">
        <v>752067</v>
      </c>
      <c r="I2685" s="63">
        <v>29102</v>
      </c>
      <c r="J2685" s="24" t="s">
        <v>5590</v>
      </c>
      <c r="K2685" s="63">
        <f t="shared" si="745"/>
        <v>45901</v>
      </c>
      <c r="L2685" s="55">
        <f t="shared" si="746"/>
        <v>0.04</v>
      </c>
      <c r="M2685" s="76">
        <v>0.22500000000000001</v>
      </c>
      <c r="N2685" s="62">
        <v>45901</v>
      </c>
      <c r="O2685" s="62">
        <v>46265</v>
      </c>
      <c r="P2685" s="63"/>
      <c r="Q2685" s="63"/>
      <c r="R2685" s="78">
        <v>45</v>
      </c>
      <c r="S2685" s="63" t="str">
        <f>VLOOKUP(R2685,SA!$B$3:$C$11,2,1)</f>
        <v>36-45</v>
      </c>
      <c r="T2685" s="38" t="s">
        <v>97</v>
      </c>
      <c r="U2685" s="24" t="s">
        <v>5744</v>
      </c>
      <c r="V2685" s="24">
        <v>300000</v>
      </c>
      <c r="W2685" s="39">
        <f t="shared" si="747"/>
        <v>0</v>
      </c>
      <c r="X2685" s="29">
        <f t="shared" si="748"/>
        <v>0</v>
      </c>
      <c r="Y2685" s="40">
        <f t="shared" si="749"/>
        <v>365</v>
      </c>
      <c r="Z2685" s="38">
        <f t="shared" si="750"/>
        <v>46081</v>
      </c>
      <c r="AA2685" s="41">
        <f t="shared" si="751"/>
        <v>181</v>
      </c>
      <c r="AB2685" s="24" t="s">
        <v>113</v>
      </c>
      <c r="AC2685" s="41">
        <f t="shared" si="752"/>
        <v>5119.5716000000002</v>
      </c>
      <c r="AD2685" s="41">
        <v>1</v>
      </c>
      <c r="AE2685" s="72">
        <f>INDEX(SA!$C$2:$G$11,MATCH(Details!S2685,SA!$C$2:$C$11,0),MATCH(Details!V2685,SA!$C$2:$G$2,0))*Y2685/(F2685-E2685+1)</f>
        <v>4338.62</v>
      </c>
      <c r="AF2685" s="41">
        <f t="shared" si="753"/>
        <v>0</v>
      </c>
      <c r="AG2685" s="41">
        <f t="shared" si="754"/>
        <v>0</v>
      </c>
      <c r="AH2685" s="41">
        <f t="shared" si="755"/>
        <v>780.95159999999998</v>
      </c>
      <c r="AI2685" s="60">
        <f t="shared" si="756"/>
        <v>173.54480000000001</v>
      </c>
      <c r="AJ2685" s="60">
        <f t="shared" si="757"/>
        <v>976.18949999999995</v>
      </c>
      <c r="AK2685" s="60">
        <f t="shared" si="758"/>
        <v>2151.4800547945206</v>
      </c>
      <c r="AL2685" s="60">
        <f t="shared" si="759"/>
        <v>1581.3378402739727</v>
      </c>
      <c r="AM2685" s="41">
        <f t="shared" si="760"/>
        <v>1607.5478597260276</v>
      </c>
      <c r="AN2685" s="42">
        <f t="shared" si="761"/>
        <v>45715</v>
      </c>
      <c r="AO2685" s="43">
        <f t="shared" si="762"/>
        <v>4338.62</v>
      </c>
    </row>
    <row r="2686" spans="1:41" s="24" customFormat="1" ht="15.75" customHeight="1" x14ac:dyDescent="0.35">
      <c r="A2686" s="36" t="s">
        <v>27</v>
      </c>
      <c r="B2686" s="36">
        <v>202509</v>
      </c>
      <c r="C2686" s="24" t="s">
        <v>736</v>
      </c>
      <c r="D2686" s="24" t="s">
        <v>119</v>
      </c>
      <c r="E2686" s="62">
        <v>45901</v>
      </c>
      <c r="F2686" s="62">
        <v>46265</v>
      </c>
      <c r="G2686" s="37" t="s">
        <v>2797</v>
      </c>
      <c r="H2686" s="36">
        <v>752068</v>
      </c>
      <c r="I2686" s="63">
        <v>33133</v>
      </c>
      <c r="J2686" s="24" t="s">
        <v>5591</v>
      </c>
      <c r="K2686" s="63">
        <f t="shared" si="745"/>
        <v>45901</v>
      </c>
      <c r="L2686" s="55">
        <f t="shared" si="746"/>
        <v>0.04</v>
      </c>
      <c r="M2686" s="76">
        <v>0.22500000000000001</v>
      </c>
      <c r="N2686" s="62">
        <v>45901</v>
      </c>
      <c r="O2686" s="62">
        <v>46265</v>
      </c>
      <c r="P2686" s="63"/>
      <c r="Q2686" s="63"/>
      <c r="R2686" s="78">
        <v>34</v>
      </c>
      <c r="S2686" s="63" t="str">
        <f>VLOOKUP(R2686,SA!$B$3:$C$11,2,1)</f>
        <v>26-35</v>
      </c>
      <c r="T2686" s="38" t="s">
        <v>97</v>
      </c>
      <c r="U2686" s="24" t="s">
        <v>56</v>
      </c>
      <c r="V2686" s="24">
        <v>400000</v>
      </c>
      <c r="W2686" s="39">
        <f t="shared" si="747"/>
        <v>400000</v>
      </c>
      <c r="X2686" s="29">
        <f t="shared" si="748"/>
        <v>1</v>
      </c>
      <c r="Y2686" s="40">
        <f t="shared" si="749"/>
        <v>365</v>
      </c>
      <c r="Z2686" s="38">
        <f t="shared" si="750"/>
        <v>46081</v>
      </c>
      <c r="AA2686" s="41">
        <f t="shared" si="751"/>
        <v>181</v>
      </c>
      <c r="AB2686" s="24" t="s">
        <v>113</v>
      </c>
      <c r="AC2686" s="41">
        <f t="shared" si="752"/>
        <v>4533.0290000000005</v>
      </c>
      <c r="AD2686" s="41">
        <v>1</v>
      </c>
      <c r="AE2686" s="72">
        <f>INDEX(SA!$C$2:$G$11,MATCH(Details!S2686,SA!$C$2:$C$11,0),MATCH(Details!V2686,SA!$C$2:$G$2,0))*Y2686/(F2686-E2686+1)</f>
        <v>3841.55</v>
      </c>
      <c r="AF2686" s="41">
        <f t="shared" si="753"/>
        <v>0</v>
      </c>
      <c r="AG2686" s="41">
        <f t="shared" si="754"/>
        <v>0</v>
      </c>
      <c r="AH2686" s="41">
        <f t="shared" si="755"/>
        <v>691.47900000000004</v>
      </c>
      <c r="AI2686" s="60">
        <f t="shared" si="756"/>
        <v>153.66200000000001</v>
      </c>
      <c r="AJ2686" s="60">
        <f t="shared" si="757"/>
        <v>864.34875000000011</v>
      </c>
      <c r="AK2686" s="60">
        <f t="shared" si="758"/>
        <v>1904.9878082191783</v>
      </c>
      <c r="AL2686" s="60">
        <f t="shared" si="759"/>
        <v>1400.1660390410959</v>
      </c>
      <c r="AM2686" s="41">
        <f t="shared" si="760"/>
        <v>1423.3732109589046</v>
      </c>
      <c r="AN2686" s="42">
        <f t="shared" si="761"/>
        <v>45715</v>
      </c>
      <c r="AO2686" s="43">
        <f t="shared" si="762"/>
        <v>3841.55</v>
      </c>
    </row>
    <row r="2687" spans="1:41" s="24" customFormat="1" ht="15.75" customHeight="1" x14ac:dyDescent="0.35">
      <c r="A2687" s="36" t="s">
        <v>27</v>
      </c>
      <c r="B2687" s="36">
        <v>202509</v>
      </c>
      <c r="C2687" s="24" t="s">
        <v>736</v>
      </c>
      <c r="D2687" s="24" t="s">
        <v>119</v>
      </c>
      <c r="E2687" s="62">
        <v>45901</v>
      </c>
      <c r="F2687" s="62">
        <v>46265</v>
      </c>
      <c r="G2687" s="37" t="s">
        <v>2798</v>
      </c>
      <c r="H2687" s="36">
        <v>752068</v>
      </c>
      <c r="I2687" s="63">
        <v>35810</v>
      </c>
      <c r="J2687" s="24" t="s">
        <v>5592</v>
      </c>
      <c r="K2687" s="63">
        <f t="shared" si="745"/>
        <v>45901</v>
      </c>
      <c r="L2687" s="55">
        <f t="shared" si="746"/>
        <v>0.04</v>
      </c>
      <c r="M2687" s="76">
        <v>0.22500000000000001</v>
      </c>
      <c r="N2687" s="62">
        <v>45901</v>
      </c>
      <c r="O2687" s="62">
        <v>46265</v>
      </c>
      <c r="P2687" s="63"/>
      <c r="Q2687" s="63"/>
      <c r="R2687" s="78">
        <v>27</v>
      </c>
      <c r="S2687" s="63" t="str">
        <f>VLOOKUP(R2687,SA!$B$3:$C$11,2,1)</f>
        <v>26-35</v>
      </c>
      <c r="T2687" s="38" t="s">
        <v>98</v>
      </c>
      <c r="U2687" s="24" t="s">
        <v>5743</v>
      </c>
      <c r="V2687" s="24">
        <v>400000</v>
      </c>
      <c r="W2687" s="39">
        <f t="shared" si="747"/>
        <v>0</v>
      </c>
      <c r="X2687" s="29">
        <f t="shared" si="748"/>
        <v>0</v>
      </c>
      <c r="Y2687" s="40">
        <f t="shared" si="749"/>
        <v>365</v>
      </c>
      <c r="Z2687" s="38">
        <f t="shared" si="750"/>
        <v>46081</v>
      </c>
      <c r="AA2687" s="41">
        <f t="shared" si="751"/>
        <v>181</v>
      </c>
      <c r="AB2687" s="24" t="s">
        <v>113</v>
      </c>
      <c r="AC2687" s="41">
        <f t="shared" si="752"/>
        <v>4533.0290000000005</v>
      </c>
      <c r="AD2687" s="41">
        <v>1</v>
      </c>
      <c r="AE2687" s="72">
        <f>INDEX(SA!$C$2:$G$11,MATCH(Details!S2687,SA!$C$2:$C$11,0),MATCH(Details!V2687,SA!$C$2:$G$2,0))*Y2687/(F2687-E2687+1)</f>
        <v>3841.55</v>
      </c>
      <c r="AF2687" s="41">
        <f t="shared" si="753"/>
        <v>0</v>
      </c>
      <c r="AG2687" s="41">
        <f t="shared" si="754"/>
        <v>0</v>
      </c>
      <c r="AH2687" s="41">
        <f t="shared" si="755"/>
        <v>691.47900000000004</v>
      </c>
      <c r="AI2687" s="60">
        <f t="shared" si="756"/>
        <v>153.66200000000001</v>
      </c>
      <c r="AJ2687" s="60">
        <f t="shared" si="757"/>
        <v>864.34875000000011</v>
      </c>
      <c r="AK2687" s="60">
        <f t="shared" si="758"/>
        <v>1904.9878082191783</v>
      </c>
      <c r="AL2687" s="60">
        <f t="shared" si="759"/>
        <v>1400.1660390410959</v>
      </c>
      <c r="AM2687" s="41">
        <f t="shared" si="760"/>
        <v>1423.3732109589046</v>
      </c>
      <c r="AN2687" s="42">
        <f t="shared" si="761"/>
        <v>45715</v>
      </c>
      <c r="AO2687" s="43">
        <f t="shared" si="762"/>
        <v>3841.55</v>
      </c>
    </row>
    <row r="2688" spans="1:41" s="24" customFormat="1" ht="15.75" customHeight="1" x14ac:dyDescent="0.35">
      <c r="A2688" s="36" t="s">
        <v>27</v>
      </c>
      <c r="B2688" s="36">
        <v>202509</v>
      </c>
      <c r="C2688" s="24" t="s">
        <v>736</v>
      </c>
      <c r="D2688" s="24" t="s">
        <v>119</v>
      </c>
      <c r="E2688" s="62">
        <v>45901</v>
      </c>
      <c r="F2688" s="62">
        <v>46265</v>
      </c>
      <c r="G2688" s="37" t="s">
        <v>2799</v>
      </c>
      <c r="H2688" s="36">
        <v>752068</v>
      </c>
      <c r="I2688" s="63">
        <v>43054</v>
      </c>
      <c r="J2688" s="24" t="s">
        <v>5593</v>
      </c>
      <c r="K2688" s="63">
        <f t="shared" si="745"/>
        <v>45901</v>
      </c>
      <c r="L2688" s="55">
        <f t="shared" si="746"/>
        <v>0.04</v>
      </c>
      <c r="M2688" s="76">
        <v>0.22500000000000001</v>
      </c>
      <c r="N2688" s="62">
        <v>45901</v>
      </c>
      <c r="O2688" s="62">
        <v>46265</v>
      </c>
      <c r="P2688" s="63"/>
      <c r="Q2688" s="63"/>
      <c r="R2688" s="78">
        <v>7</v>
      </c>
      <c r="S2688" s="63" t="str">
        <f>VLOOKUP(R2688,SA!$B$3:$C$11,2,1)</f>
        <v>0-25</v>
      </c>
      <c r="T2688" s="38" t="s">
        <v>98</v>
      </c>
      <c r="U2688" s="24" t="s">
        <v>5746</v>
      </c>
      <c r="V2688" s="24">
        <v>400000</v>
      </c>
      <c r="W2688" s="39">
        <f t="shared" si="747"/>
        <v>0</v>
      </c>
      <c r="X2688" s="29">
        <f t="shared" si="748"/>
        <v>0</v>
      </c>
      <c r="Y2688" s="40">
        <f t="shared" si="749"/>
        <v>365</v>
      </c>
      <c r="Z2688" s="38">
        <f t="shared" si="750"/>
        <v>46081</v>
      </c>
      <c r="AA2688" s="41">
        <f t="shared" si="751"/>
        <v>181</v>
      </c>
      <c r="AB2688" s="24" t="s">
        <v>113</v>
      </c>
      <c r="AC2688" s="41">
        <f t="shared" si="752"/>
        <v>4043.8364000000001</v>
      </c>
      <c r="AD2688" s="41">
        <v>1</v>
      </c>
      <c r="AE2688" s="72">
        <f>INDEX(SA!$C$2:$G$11,MATCH(Details!S2688,SA!$C$2:$C$11,0),MATCH(Details!V2688,SA!$C$2:$G$2,0))*Y2688/(F2688-E2688+1)</f>
        <v>3426.98</v>
      </c>
      <c r="AF2688" s="41">
        <f t="shared" si="753"/>
        <v>0</v>
      </c>
      <c r="AG2688" s="41">
        <f t="shared" si="754"/>
        <v>0</v>
      </c>
      <c r="AH2688" s="41">
        <f t="shared" si="755"/>
        <v>616.85640000000001</v>
      </c>
      <c r="AI2688" s="60">
        <f t="shared" si="756"/>
        <v>137.07920000000001</v>
      </c>
      <c r="AJ2688" s="60">
        <f t="shared" si="757"/>
        <v>771.07050000000004</v>
      </c>
      <c r="AK2688" s="60">
        <f t="shared" si="758"/>
        <v>1699.4065205479453</v>
      </c>
      <c r="AL2688" s="60">
        <f t="shared" si="759"/>
        <v>1249.0637926027398</v>
      </c>
      <c r="AM2688" s="41">
        <f t="shared" si="760"/>
        <v>1269.7665073972601</v>
      </c>
      <c r="AN2688" s="42">
        <f t="shared" si="761"/>
        <v>45715</v>
      </c>
      <c r="AO2688" s="43">
        <f t="shared" si="762"/>
        <v>3426.98</v>
      </c>
    </row>
    <row r="2689" spans="1:41" s="24" customFormat="1" ht="15.75" customHeight="1" x14ac:dyDescent="0.35">
      <c r="A2689" s="36" t="s">
        <v>27</v>
      </c>
      <c r="B2689" s="36">
        <v>202509</v>
      </c>
      <c r="C2689" s="24" t="s">
        <v>736</v>
      </c>
      <c r="D2689" s="24" t="s">
        <v>119</v>
      </c>
      <c r="E2689" s="62">
        <v>45901</v>
      </c>
      <c r="F2689" s="62">
        <v>46265</v>
      </c>
      <c r="G2689" s="37" t="s">
        <v>2800</v>
      </c>
      <c r="H2689" s="36">
        <v>752068</v>
      </c>
      <c r="I2689" s="63">
        <v>44438</v>
      </c>
      <c r="J2689" s="24" t="s">
        <v>5594</v>
      </c>
      <c r="K2689" s="63">
        <f t="shared" si="745"/>
        <v>45901</v>
      </c>
      <c r="L2689" s="55">
        <f t="shared" si="746"/>
        <v>0.04</v>
      </c>
      <c r="M2689" s="76">
        <v>0.22500000000000001</v>
      </c>
      <c r="N2689" s="62">
        <v>45901</v>
      </c>
      <c r="O2689" s="62">
        <v>46265</v>
      </c>
      <c r="P2689" s="63"/>
      <c r="Q2689" s="63"/>
      <c r="R2689" s="78">
        <v>4</v>
      </c>
      <c r="S2689" s="63" t="str">
        <f>VLOOKUP(R2689,SA!$B$3:$C$11,2,1)</f>
        <v>0-25</v>
      </c>
      <c r="T2689" s="38" t="s">
        <v>98</v>
      </c>
      <c r="U2689" s="24" t="s">
        <v>5746</v>
      </c>
      <c r="V2689" s="24">
        <v>400000</v>
      </c>
      <c r="W2689" s="39">
        <f t="shared" si="747"/>
        <v>0</v>
      </c>
      <c r="X2689" s="29">
        <f t="shared" si="748"/>
        <v>0</v>
      </c>
      <c r="Y2689" s="40">
        <f t="shared" si="749"/>
        <v>365</v>
      </c>
      <c r="Z2689" s="38">
        <f t="shared" si="750"/>
        <v>46081</v>
      </c>
      <c r="AA2689" s="41">
        <f t="shared" si="751"/>
        <v>181</v>
      </c>
      <c r="AB2689" s="24" t="s">
        <v>113</v>
      </c>
      <c r="AC2689" s="41">
        <f t="shared" si="752"/>
        <v>4043.8364000000001</v>
      </c>
      <c r="AD2689" s="41">
        <v>1</v>
      </c>
      <c r="AE2689" s="72">
        <f>INDEX(SA!$C$2:$G$11,MATCH(Details!S2689,SA!$C$2:$C$11,0),MATCH(Details!V2689,SA!$C$2:$G$2,0))*Y2689/(F2689-E2689+1)</f>
        <v>3426.98</v>
      </c>
      <c r="AF2689" s="41">
        <f t="shared" si="753"/>
        <v>0</v>
      </c>
      <c r="AG2689" s="41">
        <f t="shared" si="754"/>
        <v>0</v>
      </c>
      <c r="AH2689" s="41">
        <f t="shared" si="755"/>
        <v>616.85640000000001</v>
      </c>
      <c r="AI2689" s="60">
        <f t="shared" si="756"/>
        <v>137.07920000000001</v>
      </c>
      <c r="AJ2689" s="60">
        <f t="shared" si="757"/>
        <v>771.07050000000004</v>
      </c>
      <c r="AK2689" s="60">
        <f t="shared" si="758"/>
        <v>1699.4065205479453</v>
      </c>
      <c r="AL2689" s="60">
        <f t="shared" si="759"/>
        <v>1249.0637926027398</v>
      </c>
      <c r="AM2689" s="41">
        <f t="shared" si="760"/>
        <v>1269.7665073972601</v>
      </c>
      <c r="AN2689" s="42">
        <f t="shared" si="761"/>
        <v>45715</v>
      </c>
      <c r="AO2689" s="43">
        <f t="shared" si="762"/>
        <v>3426.98</v>
      </c>
    </row>
    <row r="2690" spans="1:41" s="24" customFormat="1" ht="15.75" customHeight="1" x14ac:dyDescent="0.35">
      <c r="A2690" s="36" t="s">
        <v>27</v>
      </c>
      <c r="B2690" s="36">
        <v>202509</v>
      </c>
      <c r="C2690" s="24" t="s">
        <v>736</v>
      </c>
      <c r="D2690" s="24" t="s">
        <v>119</v>
      </c>
      <c r="E2690" s="62">
        <v>45901</v>
      </c>
      <c r="F2690" s="62">
        <v>46265</v>
      </c>
      <c r="G2690" s="37" t="s">
        <v>2801</v>
      </c>
      <c r="H2690" s="36">
        <v>752068</v>
      </c>
      <c r="I2690" s="63">
        <v>16438</v>
      </c>
      <c r="J2690" s="24" t="s">
        <v>5595</v>
      </c>
      <c r="K2690" s="63">
        <f t="shared" si="745"/>
        <v>45901</v>
      </c>
      <c r="L2690" s="55">
        <f t="shared" si="746"/>
        <v>0.04</v>
      </c>
      <c r="M2690" s="76">
        <v>0.22500000000000001</v>
      </c>
      <c r="N2690" s="62">
        <v>45901</v>
      </c>
      <c r="O2690" s="62">
        <v>46265</v>
      </c>
      <c r="P2690" s="63"/>
      <c r="Q2690" s="63"/>
      <c r="R2690" s="78">
        <v>80</v>
      </c>
      <c r="S2690" s="63" t="str">
        <f>VLOOKUP(R2690,SA!$B$3:$C$11,2,1)</f>
        <v>76-80</v>
      </c>
      <c r="T2690" s="38" t="s">
        <v>97</v>
      </c>
      <c r="U2690" s="24" t="s">
        <v>5744</v>
      </c>
      <c r="V2690" s="24">
        <v>400000</v>
      </c>
      <c r="W2690" s="39">
        <f t="shared" si="747"/>
        <v>0</v>
      </c>
      <c r="X2690" s="29">
        <f t="shared" si="748"/>
        <v>0</v>
      </c>
      <c r="Y2690" s="40">
        <f t="shared" si="749"/>
        <v>365</v>
      </c>
      <c r="Z2690" s="38">
        <f t="shared" si="750"/>
        <v>46081</v>
      </c>
      <c r="AA2690" s="41">
        <f t="shared" si="751"/>
        <v>181</v>
      </c>
      <c r="AB2690" s="24" t="s">
        <v>113</v>
      </c>
      <c r="AC2690" s="41">
        <f t="shared" si="752"/>
        <v>27110.087</v>
      </c>
      <c r="AD2690" s="41">
        <v>1</v>
      </c>
      <c r="AE2690" s="72">
        <f>INDEX(SA!$C$2:$G$11,MATCH(Details!S2690,SA!$C$2:$C$11,0),MATCH(Details!V2690,SA!$C$2:$G$2,0))*Y2690/(F2690-E2690+1)</f>
        <v>22974.65</v>
      </c>
      <c r="AF2690" s="41">
        <f t="shared" si="753"/>
        <v>0</v>
      </c>
      <c r="AG2690" s="41">
        <f t="shared" si="754"/>
        <v>0</v>
      </c>
      <c r="AH2690" s="41">
        <f t="shared" si="755"/>
        <v>4135.4369999999999</v>
      </c>
      <c r="AI2690" s="60">
        <f t="shared" si="756"/>
        <v>918.9860000000001</v>
      </c>
      <c r="AJ2690" s="60">
        <f t="shared" si="757"/>
        <v>5169.2962500000003</v>
      </c>
      <c r="AK2690" s="60">
        <f t="shared" si="758"/>
        <v>11392.908630136988</v>
      </c>
      <c r="AL2690" s="60">
        <f t="shared" si="759"/>
        <v>8373.7878431506851</v>
      </c>
      <c r="AM2690" s="41">
        <f t="shared" si="760"/>
        <v>8512.5799068493143</v>
      </c>
      <c r="AN2690" s="42">
        <f t="shared" si="761"/>
        <v>45715</v>
      </c>
      <c r="AO2690" s="43">
        <f t="shared" si="762"/>
        <v>22974.65</v>
      </c>
    </row>
    <row r="2691" spans="1:41" s="24" customFormat="1" ht="15.75" customHeight="1" x14ac:dyDescent="0.35">
      <c r="A2691" s="36" t="s">
        <v>27</v>
      </c>
      <c r="B2691" s="36">
        <v>202509</v>
      </c>
      <c r="C2691" s="24" t="s">
        <v>736</v>
      </c>
      <c r="D2691" s="24" t="s">
        <v>119</v>
      </c>
      <c r="E2691" s="62">
        <v>45901</v>
      </c>
      <c r="F2691" s="62">
        <v>46265</v>
      </c>
      <c r="G2691" s="37" t="s">
        <v>2802</v>
      </c>
      <c r="H2691" s="36">
        <v>752068</v>
      </c>
      <c r="I2691" s="63">
        <v>17899</v>
      </c>
      <c r="J2691" s="24" t="s">
        <v>5596</v>
      </c>
      <c r="K2691" s="63">
        <f t="shared" si="745"/>
        <v>45901</v>
      </c>
      <c r="L2691" s="55">
        <f t="shared" si="746"/>
        <v>0.04</v>
      </c>
      <c r="M2691" s="76">
        <v>0.22500000000000001</v>
      </c>
      <c r="N2691" s="62">
        <v>45901</v>
      </c>
      <c r="O2691" s="62">
        <v>46265</v>
      </c>
      <c r="P2691" s="63"/>
      <c r="Q2691" s="63"/>
      <c r="R2691" s="78">
        <v>76</v>
      </c>
      <c r="S2691" s="63" t="str">
        <f>VLOOKUP(R2691,SA!$B$3:$C$11,2,1)</f>
        <v>76-80</v>
      </c>
      <c r="T2691" s="38" t="s">
        <v>98</v>
      </c>
      <c r="U2691" s="24" t="s">
        <v>5747</v>
      </c>
      <c r="V2691" s="24">
        <v>400000</v>
      </c>
      <c r="W2691" s="39">
        <f t="shared" si="747"/>
        <v>0</v>
      </c>
      <c r="X2691" s="29">
        <f t="shared" si="748"/>
        <v>0</v>
      </c>
      <c r="Y2691" s="40">
        <f t="shared" si="749"/>
        <v>365</v>
      </c>
      <c r="Z2691" s="38">
        <f t="shared" si="750"/>
        <v>46081</v>
      </c>
      <c r="AA2691" s="41">
        <f t="shared" si="751"/>
        <v>181</v>
      </c>
      <c r="AB2691" s="24" t="s">
        <v>113</v>
      </c>
      <c r="AC2691" s="41">
        <f t="shared" si="752"/>
        <v>27110.087</v>
      </c>
      <c r="AD2691" s="41">
        <v>1</v>
      </c>
      <c r="AE2691" s="72">
        <f>INDEX(SA!$C$2:$G$11,MATCH(Details!S2691,SA!$C$2:$C$11,0),MATCH(Details!V2691,SA!$C$2:$G$2,0))*Y2691/(F2691-E2691+1)</f>
        <v>22974.65</v>
      </c>
      <c r="AF2691" s="41">
        <f t="shared" si="753"/>
        <v>0</v>
      </c>
      <c r="AG2691" s="41">
        <f t="shared" si="754"/>
        <v>0</v>
      </c>
      <c r="AH2691" s="41">
        <f t="shared" si="755"/>
        <v>4135.4369999999999</v>
      </c>
      <c r="AI2691" s="60">
        <f t="shared" si="756"/>
        <v>918.9860000000001</v>
      </c>
      <c r="AJ2691" s="60">
        <f t="shared" si="757"/>
        <v>5169.2962500000003</v>
      </c>
      <c r="AK2691" s="60">
        <f t="shared" si="758"/>
        <v>11392.908630136988</v>
      </c>
      <c r="AL2691" s="60">
        <f t="shared" si="759"/>
        <v>8373.7878431506851</v>
      </c>
      <c r="AM2691" s="41">
        <f t="shared" si="760"/>
        <v>8512.5799068493143</v>
      </c>
      <c r="AN2691" s="42">
        <f t="shared" si="761"/>
        <v>45715</v>
      </c>
      <c r="AO2691" s="43">
        <f t="shared" si="762"/>
        <v>22974.65</v>
      </c>
    </row>
    <row r="2692" spans="1:41" s="24" customFormat="1" ht="15.75" customHeight="1" x14ac:dyDescent="0.35">
      <c r="A2692" s="36" t="s">
        <v>27</v>
      </c>
      <c r="B2692" s="36">
        <v>202509</v>
      </c>
      <c r="C2692" s="24" t="s">
        <v>736</v>
      </c>
      <c r="D2692" s="24" t="s">
        <v>119</v>
      </c>
      <c r="E2692" s="62">
        <v>45901</v>
      </c>
      <c r="F2692" s="62">
        <v>46265</v>
      </c>
      <c r="G2692" s="37" t="s">
        <v>2803</v>
      </c>
      <c r="H2692" s="36">
        <v>850001</v>
      </c>
      <c r="I2692" s="63">
        <v>24473</v>
      </c>
      <c r="J2692" s="24" t="s">
        <v>5597</v>
      </c>
      <c r="K2692" s="63">
        <f t="shared" ref="K2692:K2755" si="763">N2692</f>
        <v>45901</v>
      </c>
      <c r="L2692" s="55">
        <f t="shared" ref="L2692:L2755" si="764">IF(K2692&gt;=DATE(2022,4,1),4%,5%)</f>
        <v>0.04</v>
      </c>
      <c r="M2692" s="76">
        <v>0.22500000000000001</v>
      </c>
      <c r="N2692" s="62">
        <v>45901</v>
      </c>
      <c r="O2692" s="62">
        <v>46265</v>
      </c>
      <c r="P2692" s="63"/>
      <c r="Q2692" s="63"/>
      <c r="R2692" s="78">
        <v>58</v>
      </c>
      <c r="S2692" s="63" t="str">
        <f>VLOOKUP(R2692,SA!$B$3:$C$11,2,1)</f>
        <v>56-65</v>
      </c>
      <c r="T2692" s="38" t="s">
        <v>97</v>
      </c>
      <c r="U2692" s="24" t="s">
        <v>5744</v>
      </c>
      <c r="V2692" s="24">
        <v>400000</v>
      </c>
      <c r="W2692" s="39">
        <f t="shared" ref="W2692:W2755" si="765">IF(U2692="self",V2692,0)</f>
        <v>0</v>
      </c>
      <c r="X2692" s="29">
        <f t="shared" ref="X2692:X2755" si="766">IF(U2692="self",1,0)</f>
        <v>0</v>
      </c>
      <c r="Y2692" s="40">
        <f t="shared" ref="Y2692:Y2755" si="767">O2692-N2692+1</f>
        <v>365</v>
      </c>
      <c r="Z2692" s="38">
        <f t="shared" ref="Z2692:Z2755" si="768">$Z$1</f>
        <v>46081</v>
      </c>
      <c r="AA2692" s="41">
        <f t="shared" ref="AA2692:AA2755" si="769">IF(MIN((Z2692-N2692)+1,Y2692)&lt;0,0,MIN((Z2692-N2692)+1,Y2692))</f>
        <v>181</v>
      </c>
      <c r="AB2692" s="24" t="s">
        <v>113</v>
      </c>
      <c r="AC2692" s="41">
        <f t="shared" ref="AC2692:AC2755" si="770">AE2692+AF2692+AG2692+AH2692</f>
        <v>11909.7282</v>
      </c>
      <c r="AD2692" s="41">
        <v>1</v>
      </c>
      <c r="AE2692" s="72">
        <f>INDEX(SA!$C$2:$G$11,MATCH(Details!S2692,SA!$C$2:$C$11,0),MATCH(Details!V2692,SA!$C$2:$G$2,0))*Y2692/(F2692-E2692+1)</f>
        <v>10092.99</v>
      </c>
      <c r="AF2692" s="41">
        <f t="shared" ref="AF2692:AF2755" si="771">IF(AB2692="Karnataka",AE2692*9%,0)</f>
        <v>0</v>
      </c>
      <c r="AG2692" s="41">
        <f t="shared" ref="AG2692:AG2755" si="772">IF(AB2692="Karnataka",AE2692*9%,0)</f>
        <v>0</v>
      </c>
      <c r="AH2692" s="41">
        <f t="shared" ref="AH2692:AH2755" si="773">IF(AF2692+AG2692&gt;0,0,AE2692*18%)</f>
        <v>1816.7382</v>
      </c>
      <c r="AI2692" s="60">
        <f t="shared" ref="AI2692:AI2755" si="774">AE2692*L2692</f>
        <v>403.71960000000001</v>
      </c>
      <c r="AJ2692" s="60">
        <f t="shared" ref="AJ2692:AJ2755" si="775">$AE2692*M2692</f>
        <v>2270.9227500000002</v>
      </c>
      <c r="AK2692" s="60">
        <f t="shared" ref="AK2692:AK2755" si="776">(AE2692)*AA2692/Y2692</f>
        <v>5005.0169589041097</v>
      </c>
      <c r="AL2692" s="60">
        <f t="shared" ref="AL2692:AL2755" si="777">AK2692*(1-L2692-M2692)</f>
        <v>3678.6874647945206</v>
      </c>
      <c r="AM2692" s="41">
        <f t="shared" ref="AM2692:AM2755" si="778">AE2692-AI2692-AL2692-AJ2692</f>
        <v>3739.6601852054787</v>
      </c>
      <c r="AN2692" s="42">
        <f t="shared" ref="AN2692:AN2755" si="779">Z2692-366</f>
        <v>45715</v>
      </c>
      <c r="AO2692" s="43">
        <f t="shared" ref="AO2692:AO2755" si="780">IF(AND(O2692&gt;Z2692,N2692&gt;AN2692),AE2692,0)</f>
        <v>10092.99</v>
      </c>
    </row>
    <row r="2693" spans="1:41" s="24" customFormat="1" ht="15.75" customHeight="1" x14ac:dyDescent="0.35">
      <c r="A2693" s="36" t="s">
        <v>27</v>
      </c>
      <c r="B2693" s="36">
        <v>202509</v>
      </c>
      <c r="C2693" s="24" t="s">
        <v>736</v>
      </c>
      <c r="D2693" s="24" t="s">
        <v>119</v>
      </c>
      <c r="E2693" s="62">
        <v>45901</v>
      </c>
      <c r="F2693" s="62">
        <v>46265</v>
      </c>
      <c r="G2693" s="37" t="s">
        <v>552</v>
      </c>
      <c r="H2693" s="36">
        <v>850001</v>
      </c>
      <c r="I2693" s="63">
        <v>35576</v>
      </c>
      <c r="J2693" s="24" t="s">
        <v>5598</v>
      </c>
      <c r="K2693" s="63">
        <f t="shared" si="763"/>
        <v>45901</v>
      </c>
      <c r="L2693" s="55">
        <f t="shared" si="764"/>
        <v>0.04</v>
      </c>
      <c r="M2693" s="76">
        <v>0.22500000000000001</v>
      </c>
      <c r="N2693" s="62">
        <v>45901</v>
      </c>
      <c r="O2693" s="62">
        <v>46265</v>
      </c>
      <c r="P2693" s="63"/>
      <c r="Q2693" s="63"/>
      <c r="R2693" s="78">
        <v>28</v>
      </c>
      <c r="S2693" s="63" t="str">
        <f>VLOOKUP(R2693,SA!$B$3:$C$11,2,1)</f>
        <v>26-35</v>
      </c>
      <c r="T2693" s="38" t="s">
        <v>98</v>
      </c>
      <c r="U2693" s="24" t="s">
        <v>5743</v>
      </c>
      <c r="V2693" s="24">
        <v>400000</v>
      </c>
      <c r="W2693" s="39">
        <f t="shared" si="765"/>
        <v>0</v>
      </c>
      <c r="X2693" s="29">
        <f t="shared" si="766"/>
        <v>0</v>
      </c>
      <c r="Y2693" s="40">
        <f t="shared" si="767"/>
        <v>365</v>
      </c>
      <c r="Z2693" s="38">
        <f t="shared" si="768"/>
        <v>46081</v>
      </c>
      <c r="AA2693" s="41">
        <f t="shared" si="769"/>
        <v>181</v>
      </c>
      <c r="AB2693" s="24" t="s">
        <v>113</v>
      </c>
      <c r="AC2693" s="41">
        <f t="shared" si="770"/>
        <v>4533.0290000000005</v>
      </c>
      <c r="AD2693" s="41">
        <v>1</v>
      </c>
      <c r="AE2693" s="72">
        <f>INDEX(SA!$C$2:$G$11,MATCH(Details!S2693,SA!$C$2:$C$11,0),MATCH(Details!V2693,SA!$C$2:$G$2,0))*Y2693/(F2693-E2693+1)</f>
        <v>3841.55</v>
      </c>
      <c r="AF2693" s="41">
        <f t="shared" si="771"/>
        <v>0</v>
      </c>
      <c r="AG2693" s="41">
        <f t="shared" si="772"/>
        <v>0</v>
      </c>
      <c r="AH2693" s="41">
        <f t="shared" si="773"/>
        <v>691.47900000000004</v>
      </c>
      <c r="AI2693" s="60">
        <f t="shared" si="774"/>
        <v>153.66200000000001</v>
      </c>
      <c r="AJ2693" s="60">
        <f t="shared" si="775"/>
        <v>864.34875000000011</v>
      </c>
      <c r="AK2693" s="60">
        <f t="shared" si="776"/>
        <v>1904.9878082191783</v>
      </c>
      <c r="AL2693" s="60">
        <f t="shared" si="777"/>
        <v>1400.1660390410959</v>
      </c>
      <c r="AM2693" s="41">
        <f t="shared" si="778"/>
        <v>1423.3732109589046</v>
      </c>
      <c r="AN2693" s="42">
        <f t="shared" si="779"/>
        <v>45715</v>
      </c>
      <c r="AO2693" s="43">
        <f t="shared" si="780"/>
        <v>3841.55</v>
      </c>
    </row>
    <row r="2694" spans="1:41" s="24" customFormat="1" ht="15.75" customHeight="1" x14ac:dyDescent="0.35">
      <c r="A2694" s="36" t="s">
        <v>27</v>
      </c>
      <c r="B2694" s="36">
        <v>202509</v>
      </c>
      <c r="C2694" s="24" t="s">
        <v>736</v>
      </c>
      <c r="D2694" s="24" t="s">
        <v>119</v>
      </c>
      <c r="E2694" s="62">
        <v>45901</v>
      </c>
      <c r="F2694" s="62">
        <v>46265</v>
      </c>
      <c r="G2694" s="37" t="s">
        <v>2804</v>
      </c>
      <c r="H2694" s="36">
        <v>850001</v>
      </c>
      <c r="I2694" s="63">
        <v>25569</v>
      </c>
      <c r="J2694" s="24" t="s">
        <v>5599</v>
      </c>
      <c r="K2694" s="63">
        <f t="shared" si="763"/>
        <v>45901</v>
      </c>
      <c r="L2694" s="55">
        <f t="shared" si="764"/>
        <v>0.04</v>
      </c>
      <c r="M2694" s="76">
        <v>0.22500000000000001</v>
      </c>
      <c r="N2694" s="62">
        <v>45901</v>
      </c>
      <c r="O2694" s="62">
        <v>46265</v>
      </c>
      <c r="P2694" s="63"/>
      <c r="Q2694" s="63"/>
      <c r="R2694" s="78">
        <v>55</v>
      </c>
      <c r="S2694" s="63" t="str">
        <f>VLOOKUP(R2694,SA!$B$3:$C$11,2,1)</f>
        <v>46-55</v>
      </c>
      <c r="T2694" s="38" t="s">
        <v>98</v>
      </c>
      <c r="U2694" s="24" t="s">
        <v>5747</v>
      </c>
      <c r="V2694" s="24">
        <v>400000</v>
      </c>
      <c r="W2694" s="39">
        <f t="shared" si="765"/>
        <v>0</v>
      </c>
      <c r="X2694" s="29">
        <f t="shared" si="766"/>
        <v>0</v>
      </c>
      <c r="Y2694" s="40">
        <f t="shared" si="767"/>
        <v>365</v>
      </c>
      <c r="Z2694" s="38">
        <f t="shared" si="768"/>
        <v>46081</v>
      </c>
      <c r="AA2694" s="41">
        <f t="shared" si="769"/>
        <v>181</v>
      </c>
      <c r="AB2694" s="24" t="s">
        <v>113</v>
      </c>
      <c r="AC2694" s="41">
        <f t="shared" si="770"/>
        <v>8108.2165999999997</v>
      </c>
      <c r="AD2694" s="41">
        <v>1</v>
      </c>
      <c r="AE2694" s="72">
        <f>INDEX(SA!$C$2:$G$11,MATCH(Details!S2694,SA!$C$2:$C$11,0),MATCH(Details!V2694,SA!$C$2:$G$2,0))*Y2694/(F2694-E2694+1)</f>
        <v>6871.37</v>
      </c>
      <c r="AF2694" s="41">
        <f t="shared" si="771"/>
        <v>0</v>
      </c>
      <c r="AG2694" s="41">
        <f t="shared" si="772"/>
        <v>0</v>
      </c>
      <c r="AH2694" s="41">
        <f t="shared" si="773"/>
        <v>1236.8465999999999</v>
      </c>
      <c r="AI2694" s="60">
        <f t="shared" si="774"/>
        <v>274.85480000000001</v>
      </c>
      <c r="AJ2694" s="60">
        <f t="shared" si="775"/>
        <v>1546.05825</v>
      </c>
      <c r="AK2694" s="60">
        <f t="shared" si="776"/>
        <v>3407.446493150685</v>
      </c>
      <c r="AL2694" s="60">
        <f t="shared" si="777"/>
        <v>2504.4731724657536</v>
      </c>
      <c r="AM2694" s="41">
        <f t="shared" si="778"/>
        <v>2545.9837775342462</v>
      </c>
      <c r="AN2694" s="42">
        <f t="shared" si="779"/>
        <v>45715</v>
      </c>
      <c r="AO2694" s="43">
        <f t="shared" si="780"/>
        <v>6871.37</v>
      </c>
    </row>
    <row r="2695" spans="1:41" s="24" customFormat="1" ht="15.75" customHeight="1" x14ac:dyDescent="0.35">
      <c r="A2695" s="36" t="s">
        <v>27</v>
      </c>
      <c r="B2695" s="36">
        <v>202509</v>
      </c>
      <c r="C2695" s="24" t="s">
        <v>736</v>
      </c>
      <c r="D2695" s="24" t="s">
        <v>119</v>
      </c>
      <c r="E2695" s="62">
        <v>45901</v>
      </c>
      <c r="F2695" s="62">
        <v>46265</v>
      </c>
      <c r="G2695" s="37" t="s">
        <v>575</v>
      </c>
      <c r="H2695" s="36">
        <v>850001</v>
      </c>
      <c r="I2695" s="63">
        <v>34724</v>
      </c>
      <c r="J2695" s="24" t="s">
        <v>5600</v>
      </c>
      <c r="K2695" s="63">
        <f t="shared" si="763"/>
        <v>45901</v>
      </c>
      <c r="L2695" s="55">
        <f t="shared" si="764"/>
        <v>0.04</v>
      </c>
      <c r="M2695" s="76">
        <v>0.22500000000000001</v>
      </c>
      <c r="N2695" s="62">
        <v>45901</v>
      </c>
      <c r="O2695" s="62">
        <v>46265</v>
      </c>
      <c r="P2695" s="63"/>
      <c r="Q2695" s="63"/>
      <c r="R2695" s="78">
        <v>30</v>
      </c>
      <c r="S2695" s="63" t="str">
        <f>VLOOKUP(R2695,SA!$B$3:$C$11,2,1)</f>
        <v>26-35</v>
      </c>
      <c r="T2695" s="38" t="s">
        <v>97</v>
      </c>
      <c r="U2695" s="24" t="s">
        <v>56</v>
      </c>
      <c r="V2695" s="24">
        <v>400000</v>
      </c>
      <c r="W2695" s="39">
        <f t="shared" si="765"/>
        <v>400000</v>
      </c>
      <c r="X2695" s="29">
        <f t="shared" si="766"/>
        <v>1</v>
      </c>
      <c r="Y2695" s="40">
        <f t="shared" si="767"/>
        <v>365</v>
      </c>
      <c r="Z2695" s="38">
        <f t="shared" si="768"/>
        <v>46081</v>
      </c>
      <c r="AA2695" s="41">
        <f t="shared" si="769"/>
        <v>181</v>
      </c>
      <c r="AB2695" s="24" t="s">
        <v>113</v>
      </c>
      <c r="AC2695" s="41">
        <f t="shared" si="770"/>
        <v>4533.0290000000005</v>
      </c>
      <c r="AD2695" s="41">
        <v>1</v>
      </c>
      <c r="AE2695" s="72">
        <f>INDEX(SA!$C$2:$G$11,MATCH(Details!S2695,SA!$C$2:$C$11,0),MATCH(Details!V2695,SA!$C$2:$G$2,0))*Y2695/(F2695-E2695+1)</f>
        <v>3841.55</v>
      </c>
      <c r="AF2695" s="41">
        <f t="shared" si="771"/>
        <v>0</v>
      </c>
      <c r="AG2695" s="41">
        <f t="shared" si="772"/>
        <v>0</v>
      </c>
      <c r="AH2695" s="41">
        <f t="shared" si="773"/>
        <v>691.47900000000004</v>
      </c>
      <c r="AI2695" s="60">
        <f t="shared" si="774"/>
        <v>153.66200000000001</v>
      </c>
      <c r="AJ2695" s="60">
        <f t="shared" si="775"/>
        <v>864.34875000000011</v>
      </c>
      <c r="AK2695" s="60">
        <f t="shared" si="776"/>
        <v>1904.9878082191783</v>
      </c>
      <c r="AL2695" s="60">
        <f t="shared" si="777"/>
        <v>1400.1660390410959</v>
      </c>
      <c r="AM2695" s="41">
        <f t="shared" si="778"/>
        <v>1423.3732109589046</v>
      </c>
      <c r="AN2695" s="42">
        <f t="shared" si="779"/>
        <v>45715</v>
      </c>
      <c r="AO2695" s="43">
        <f t="shared" si="780"/>
        <v>3841.55</v>
      </c>
    </row>
    <row r="2696" spans="1:41" s="24" customFormat="1" ht="15.75" customHeight="1" x14ac:dyDescent="0.35">
      <c r="A2696" s="36" t="s">
        <v>27</v>
      </c>
      <c r="B2696" s="36">
        <v>202509</v>
      </c>
      <c r="C2696" s="24" t="s">
        <v>736</v>
      </c>
      <c r="D2696" s="24" t="s">
        <v>119</v>
      </c>
      <c r="E2696" s="62">
        <v>45901</v>
      </c>
      <c r="F2696" s="62">
        <v>46265</v>
      </c>
      <c r="G2696" s="37" t="s">
        <v>2805</v>
      </c>
      <c r="H2696" s="36">
        <v>850002</v>
      </c>
      <c r="I2696" s="63">
        <v>23743</v>
      </c>
      <c r="J2696" s="24" t="s">
        <v>5601</v>
      </c>
      <c r="K2696" s="63">
        <f t="shared" si="763"/>
        <v>45901</v>
      </c>
      <c r="L2696" s="55">
        <f t="shared" si="764"/>
        <v>0.04</v>
      </c>
      <c r="M2696" s="76">
        <v>0.22500000000000001</v>
      </c>
      <c r="N2696" s="62">
        <v>45901</v>
      </c>
      <c r="O2696" s="62">
        <v>46265</v>
      </c>
      <c r="P2696" s="63"/>
      <c r="Q2696" s="63"/>
      <c r="R2696" s="78">
        <v>60</v>
      </c>
      <c r="S2696" s="63" t="str">
        <f>VLOOKUP(R2696,SA!$B$3:$C$11,2,1)</f>
        <v>56-65</v>
      </c>
      <c r="T2696" s="38" t="s">
        <v>98</v>
      </c>
      <c r="U2696" s="24" t="s">
        <v>5747</v>
      </c>
      <c r="V2696" s="24">
        <v>300000</v>
      </c>
      <c r="W2696" s="39">
        <f t="shared" si="765"/>
        <v>0</v>
      </c>
      <c r="X2696" s="29">
        <f t="shared" si="766"/>
        <v>0</v>
      </c>
      <c r="Y2696" s="40">
        <f t="shared" si="767"/>
        <v>365</v>
      </c>
      <c r="Z2696" s="38">
        <f t="shared" si="768"/>
        <v>46081</v>
      </c>
      <c r="AA2696" s="41">
        <f t="shared" si="769"/>
        <v>181</v>
      </c>
      <c r="AB2696" s="24" t="s">
        <v>113</v>
      </c>
      <c r="AC2696" s="41">
        <f t="shared" si="770"/>
        <v>10831.751</v>
      </c>
      <c r="AD2696" s="41">
        <v>1</v>
      </c>
      <c r="AE2696" s="72">
        <f>INDEX(SA!$C$2:$G$11,MATCH(Details!S2696,SA!$C$2:$C$11,0),MATCH(Details!V2696,SA!$C$2:$G$2,0))*Y2696/(F2696-E2696+1)</f>
        <v>9179.4500000000007</v>
      </c>
      <c r="AF2696" s="41">
        <f t="shared" si="771"/>
        <v>0</v>
      </c>
      <c r="AG2696" s="41">
        <f t="shared" si="772"/>
        <v>0</v>
      </c>
      <c r="AH2696" s="41">
        <f t="shared" si="773"/>
        <v>1652.3010000000002</v>
      </c>
      <c r="AI2696" s="60">
        <f t="shared" si="774"/>
        <v>367.17800000000005</v>
      </c>
      <c r="AJ2696" s="60">
        <f t="shared" si="775"/>
        <v>2065.3762500000003</v>
      </c>
      <c r="AK2696" s="60">
        <f t="shared" si="776"/>
        <v>4552.0012328767125</v>
      </c>
      <c r="AL2696" s="60">
        <f t="shared" si="777"/>
        <v>3345.7209061643835</v>
      </c>
      <c r="AM2696" s="41">
        <f t="shared" si="778"/>
        <v>3401.1748438356171</v>
      </c>
      <c r="AN2696" s="42">
        <f t="shared" si="779"/>
        <v>45715</v>
      </c>
      <c r="AO2696" s="43">
        <f t="shared" si="780"/>
        <v>9179.4500000000007</v>
      </c>
    </row>
    <row r="2697" spans="1:41" s="24" customFormat="1" ht="15.75" customHeight="1" x14ac:dyDescent="0.35">
      <c r="A2697" s="36" t="s">
        <v>27</v>
      </c>
      <c r="B2697" s="36">
        <v>202509</v>
      </c>
      <c r="C2697" s="24" t="s">
        <v>736</v>
      </c>
      <c r="D2697" s="24" t="s">
        <v>119</v>
      </c>
      <c r="E2697" s="62">
        <v>45901</v>
      </c>
      <c r="F2697" s="62">
        <v>46265</v>
      </c>
      <c r="G2697" s="37" t="s">
        <v>2806</v>
      </c>
      <c r="H2697" s="36">
        <v>850002</v>
      </c>
      <c r="I2697" s="63">
        <v>20455</v>
      </c>
      <c r="J2697" s="24" t="s">
        <v>5602</v>
      </c>
      <c r="K2697" s="63">
        <f t="shared" si="763"/>
        <v>45901</v>
      </c>
      <c r="L2697" s="55">
        <f t="shared" si="764"/>
        <v>0.04</v>
      </c>
      <c r="M2697" s="76">
        <v>0.22500000000000001</v>
      </c>
      <c r="N2697" s="62">
        <v>45901</v>
      </c>
      <c r="O2697" s="62">
        <v>46265</v>
      </c>
      <c r="P2697" s="63"/>
      <c r="Q2697" s="63"/>
      <c r="R2697" s="78">
        <v>69</v>
      </c>
      <c r="S2697" s="63" t="str">
        <f>VLOOKUP(R2697,SA!$B$3:$C$11,2,1)</f>
        <v>66-70</v>
      </c>
      <c r="T2697" s="38" t="s">
        <v>97</v>
      </c>
      <c r="U2697" s="24" t="s">
        <v>5744</v>
      </c>
      <c r="V2697" s="24">
        <v>300000</v>
      </c>
      <c r="W2697" s="39">
        <f t="shared" si="765"/>
        <v>0</v>
      </c>
      <c r="X2697" s="29">
        <f t="shared" si="766"/>
        <v>0</v>
      </c>
      <c r="Y2697" s="40">
        <f t="shared" si="767"/>
        <v>365</v>
      </c>
      <c r="Z2697" s="38">
        <f t="shared" si="768"/>
        <v>46081</v>
      </c>
      <c r="AA2697" s="41">
        <f t="shared" si="769"/>
        <v>181</v>
      </c>
      <c r="AB2697" s="24" t="s">
        <v>113</v>
      </c>
      <c r="AC2697" s="41">
        <f t="shared" si="770"/>
        <v>15468.950400000002</v>
      </c>
      <c r="AD2697" s="41">
        <v>1</v>
      </c>
      <c r="AE2697" s="72">
        <f>INDEX(SA!$C$2:$G$11,MATCH(Details!S2697,SA!$C$2:$C$11,0),MATCH(Details!V2697,SA!$C$2:$G$2,0))*Y2697/(F2697-E2697+1)</f>
        <v>13109.28</v>
      </c>
      <c r="AF2697" s="41">
        <f t="shared" si="771"/>
        <v>0</v>
      </c>
      <c r="AG2697" s="41">
        <f t="shared" si="772"/>
        <v>0</v>
      </c>
      <c r="AH2697" s="41">
        <f t="shared" si="773"/>
        <v>2359.6704</v>
      </c>
      <c r="AI2697" s="60">
        <f t="shared" si="774"/>
        <v>524.37120000000004</v>
      </c>
      <c r="AJ2697" s="60">
        <f t="shared" si="775"/>
        <v>2949.5880000000002</v>
      </c>
      <c r="AK2697" s="60">
        <f t="shared" si="776"/>
        <v>6500.7662465753428</v>
      </c>
      <c r="AL2697" s="60">
        <f t="shared" si="777"/>
        <v>4778.0631912328772</v>
      </c>
      <c r="AM2697" s="41">
        <f t="shared" si="778"/>
        <v>4857.2576087671241</v>
      </c>
      <c r="AN2697" s="42">
        <f t="shared" si="779"/>
        <v>45715</v>
      </c>
      <c r="AO2697" s="43">
        <f t="shared" si="780"/>
        <v>13109.28</v>
      </c>
    </row>
    <row r="2698" spans="1:41" s="24" customFormat="1" ht="15.75" customHeight="1" x14ac:dyDescent="0.35">
      <c r="A2698" s="36" t="s">
        <v>27</v>
      </c>
      <c r="B2698" s="36">
        <v>202509</v>
      </c>
      <c r="C2698" s="24" t="s">
        <v>736</v>
      </c>
      <c r="D2698" s="24" t="s">
        <v>119</v>
      </c>
      <c r="E2698" s="62">
        <v>45901</v>
      </c>
      <c r="F2698" s="62">
        <v>46265</v>
      </c>
      <c r="G2698" s="37" t="s">
        <v>2807</v>
      </c>
      <c r="H2698" s="36">
        <v>850002</v>
      </c>
      <c r="I2698" s="63">
        <v>34466</v>
      </c>
      <c r="J2698" s="24" t="s">
        <v>5603</v>
      </c>
      <c r="K2698" s="63">
        <f t="shared" si="763"/>
        <v>45901</v>
      </c>
      <c r="L2698" s="55">
        <f t="shared" si="764"/>
        <v>0.04</v>
      </c>
      <c r="M2698" s="76">
        <v>0.22500000000000001</v>
      </c>
      <c r="N2698" s="62">
        <v>45901</v>
      </c>
      <c r="O2698" s="62">
        <v>46265</v>
      </c>
      <c r="P2698" s="63"/>
      <c r="Q2698" s="63"/>
      <c r="R2698" s="78">
        <v>31</v>
      </c>
      <c r="S2698" s="63" t="str">
        <f>VLOOKUP(R2698,SA!$B$3:$C$11,2,1)</f>
        <v>26-35</v>
      </c>
      <c r="T2698" s="38" t="s">
        <v>98</v>
      </c>
      <c r="U2698" s="24" t="s">
        <v>5743</v>
      </c>
      <c r="V2698" s="24">
        <v>300000</v>
      </c>
      <c r="W2698" s="39">
        <f t="shared" si="765"/>
        <v>0</v>
      </c>
      <c r="X2698" s="29">
        <f t="shared" si="766"/>
        <v>0</v>
      </c>
      <c r="Y2698" s="40">
        <f t="shared" si="767"/>
        <v>365</v>
      </c>
      <c r="Z2698" s="38">
        <f t="shared" si="768"/>
        <v>46081</v>
      </c>
      <c r="AA2698" s="41">
        <f t="shared" si="769"/>
        <v>181</v>
      </c>
      <c r="AB2698" s="24" t="s">
        <v>113</v>
      </c>
      <c r="AC2698" s="41">
        <f t="shared" si="770"/>
        <v>4124.4657999999999</v>
      </c>
      <c r="AD2698" s="41">
        <v>1</v>
      </c>
      <c r="AE2698" s="72">
        <f>INDEX(SA!$C$2:$G$11,MATCH(Details!S2698,SA!$C$2:$C$11,0),MATCH(Details!V2698,SA!$C$2:$G$2,0))*Y2698/(F2698-E2698+1)</f>
        <v>3495.31</v>
      </c>
      <c r="AF2698" s="41">
        <f t="shared" si="771"/>
        <v>0</v>
      </c>
      <c r="AG2698" s="41">
        <f t="shared" si="772"/>
        <v>0</v>
      </c>
      <c r="AH2698" s="41">
        <f t="shared" si="773"/>
        <v>629.1558</v>
      </c>
      <c r="AI2698" s="60">
        <f t="shared" si="774"/>
        <v>139.8124</v>
      </c>
      <c r="AJ2698" s="60">
        <f t="shared" si="775"/>
        <v>786.44475</v>
      </c>
      <c r="AK2698" s="60">
        <f t="shared" si="776"/>
        <v>1733.2907123287671</v>
      </c>
      <c r="AL2698" s="60">
        <f t="shared" si="777"/>
        <v>1273.9686735616438</v>
      </c>
      <c r="AM2698" s="41">
        <f t="shared" si="778"/>
        <v>1295.0841764383563</v>
      </c>
      <c r="AN2698" s="42">
        <f t="shared" si="779"/>
        <v>45715</v>
      </c>
      <c r="AO2698" s="43">
        <f t="shared" si="780"/>
        <v>3495.31</v>
      </c>
    </row>
    <row r="2699" spans="1:41" s="24" customFormat="1" ht="15.75" customHeight="1" x14ac:dyDescent="0.35">
      <c r="A2699" s="36" t="s">
        <v>27</v>
      </c>
      <c r="B2699" s="36">
        <v>202509</v>
      </c>
      <c r="C2699" s="24" t="s">
        <v>736</v>
      </c>
      <c r="D2699" s="24" t="s">
        <v>119</v>
      </c>
      <c r="E2699" s="62">
        <v>45901</v>
      </c>
      <c r="F2699" s="62">
        <v>46265</v>
      </c>
      <c r="G2699" s="37" t="s">
        <v>577</v>
      </c>
      <c r="H2699" s="36">
        <v>850002</v>
      </c>
      <c r="I2699" s="63">
        <v>30537</v>
      </c>
      <c r="J2699" s="24" t="s">
        <v>5604</v>
      </c>
      <c r="K2699" s="63">
        <f t="shared" si="763"/>
        <v>45901</v>
      </c>
      <c r="L2699" s="55">
        <f t="shared" si="764"/>
        <v>0.04</v>
      </c>
      <c r="M2699" s="76">
        <v>0.22500000000000001</v>
      </c>
      <c r="N2699" s="62">
        <v>45901</v>
      </c>
      <c r="O2699" s="62">
        <v>46265</v>
      </c>
      <c r="P2699" s="63"/>
      <c r="Q2699" s="63"/>
      <c r="R2699" s="78">
        <v>42</v>
      </c>
      <c r="S2699" s="63" t="str">
        <f>VLOOKUP(R2699,SA!$B$3:$C$11,2,1)</f>
        <v>36-45</v>
      </c>
      <c r="T2699" s="38" t="s">
        <v>97</v>
      </c>
      <c r="U2699" s="24" t="s">
        <v>56</v>
      </c>
      <c r="V2699" s="24">
        <v>300000</v>
      </c>
      <c r="W2699" s="39">
        <f t="shared" si="765"/>
        <v>300000</v>
      </c>
      <c r="X2699" s="29">
        <f t="shared" si="766"/>
        <v>1</v>
      </c>
      <c r="Y2699" s="40">
        <f t="shared" si="767"/>
        <v>365</v>
      </c>
      <c r="Z2699" s="38">
        <f t="shared" si="768"/>
        <v>46081</v>
      </c>
      <c r="AA2699" s="41">
        <f t="shared" si="769"/>
        <v>181</v>
      </c>
      <c r="AB2699" s="24" t="s">
        <v>113</v>
      </c>
      <c r="AC2699" s="41">
        <f t="shared" si="770"/>
        <v>5119.5716000000002</v>
      </c>
      <c r="AD2699" s="41">
        <v>1</v>
      </c>
      <c r="AE2699" s="72">
        <f>INDEX(SA!$C$2:$G$11,MATCH(Details!S2699,SA!$C$2:$C$11,0),MATCH(Details!V2699,SA!$C$2:$G$2,0))*Y2699/(F2699-E2699+1)</f>
        <v>4338.62</v>
      </c>
      <c r="AF2699" s="41">
        <f t="shared" si="771"/>
        <v>0</v>
      </c>
      <c r="AG2699" s="41">
        <f t="shared" si="772"/>
        <v>0</v>
      </c>
      <c r="AH2699" s="41">
        <f t="shared" si="773"/>
        <v>780.95159999999998</v>
      </c>
      <c r="AI2699" s="60">
        <f t="shared" si="774"/>
        <v>173.54480000000001</v>
      </c>
      <c r="AJ2699" s="60">
        <f t="shared" si="775"/>
        <v>976.18949999999995</v>
      </c>
      <c r="AK2699" s="60">
        <f t="shared" si="776"/>
        <v>2151.4800547945206</v>
      </c>
      <c r="AL2699" s="60">
        <f t="shared" si="777"/>
        <v>1581.3378402739727</v>
      </c>
      <c r="AM2699" s="41">
        <f t="shared" si="778"/>
        <v>1607.5478597260276</v>
      </c>
      <c r="AN2699" s="42">
        <f t="shared" si="779"/>
        <v>45715</v>
      </c>
      <c r="AO2699" s="43">
        <f t="shared" si="780"/>
        <v>4338.62</v>
      </c>
    </row>
    <row r="2700" spans="1:41" s="24" customFormat="1" ht="15.75" customHeight="1" x14ac:dyDescent="0.35">
      <c r="A2700" s="36" t="s">
        <v>27</v>
      </c>
      <c r="B2700" s="36">
        <v>202509</v>
      </c>
      <c r="C2700" s="24" t="s">
        <v>736</v>
      </c>
      <c r="D2700" s="24" t="s">
        <v>119</v>
      </c>
      <c r="E2700" s="62">
        <v>45901</v>
      </c>
      <c r="F2700" s="62">
        <v>46265</v>
      </c>
      <c r="G2700" s="37" t="s">
        <v>2808</v>
      </c>
      <c r="H2700" s="36">
        <v>850003</v>
      </c>
      <c r="I2700" s="63">
        <v>45353</v>
      </c>
      <c r="J2700" s="24" t="s">
        <v>5605</v>
      </c>
      <c r="K2700" s="63">
        <f t="shared" si="763"/>
        <v>45901</v>
      </c>
      <c r="L2700" s="55">
        <f t="shared" si="764"/>
        <v>0.04</v>
      </c>
      <c r="M2700" s="76">
        <v>0.22500000000000001</v>
      </c>
      <c r="N2700" s="62">
        <v>45901</v>
      </c>
      <c r="O2700" s="62">
        <v>46265</v>
      </c>
      <c r="P2700" s="63"/>
      <c r="Q2700" s="63"/>
      <c r="R2700" s="78">
        <v>1</v>
      </c>
      <c r="S2700" s="63" t="str">
        <f>VLOOKUP(R2700,SA!$B$3:$C$11,2,1)</f>
        <v>0-25</v>
      </c>
      <c r="T2700" s="38" t="s">
        <v>98</v>
      </c>
      <c r="U2700" s="24" t="s">
        <v>5746</v>
      </c>
      <c r="V2700" s="24">
        <v>500000</v>
      </c>
      <c r="W2700" s="39">
        <f t="shared" si="765"/>
        <v>0</v>
      </c>
      <c r="X2700" s="29">
        <f t="shared" si="766"/>
        <v>0</v>
      </c>
      <c r="Y2700" s="40">
        <f t="shared" si="767"/>
        <v>365</v>
      </c>
      <c r="Z2700" s="38">
        <f t="shared" si="768"/>
        <v>46081</v>
      </c>
      <c r="AA2700" s="41">
        <f t="shared" si="769"/>
        <v>181</v>
      </c>
      <c r="AB2700" s="24" t="s">
        <v>113</v>
      </c>
      <c r="AC2700" s="41">
        <f t="shared" si="770"/>
        <v>4448.2106000000003</v>
      </c>
      <c r="AD2700" s="41">
        <v>1</v>
      </c>
      <c r="AE2700" s="72">
        <f>INDEX(SA!$C$2:$G$11,MATCH(Details!S2700,SA!$C$2:$C$11,0),MATCH(Details!V2700,SA!$C$2:$G$2,0))*Y2700/(F2700-E2700+1)</f>
        <v>3769.67</v>
      </c>
      <c r="AF2700" s="41">
        <f t="shared" si="771"/>
        <v>0</v>
      </c>
      <c r="AG2700" s="41">
        <f t="shared" si="772"/>
        <v>0</v>
      </c>
      <c r="AH2700" s="41">
        <f t="shared" si="773"/>
        <v>678.54060000000004</v>
      </c>
      <c r="AI2700" s="60">
        <f t="shared" si="774"/>
        <v>150.7868</v>
      </c>
      <c r="AJ2700" s="60">
        <f t="shared" si="775"/>
        <v>848.17574999999999</v>
      </c>
      <c r="AK2700" s="60">
        <f t="shared" si="776"/>
        <v>1869.3432054794521</v>
      </c>
      <c r="AL2700" s="60">
        <f t="shared" si="777"/>
        <v>1373.9672560273973</v>
      </c>
      <c r="AM2700" s="41">
        <f t="shared" si="778"/>
        <v>1396.7401939726028</v>
      </c>
      <c r="AN2700" s="42">
        <f t="shared" si="779"/>
        <v>45715</v>
      </c>
      <c r="AO2700" s="43">
        <f t="shared" si="780"/>
        <v>3769.67</v>
      </c>
    </row>
    <row r="2701" spans="1:41" s="24" customFormat="1" ht="15.75" customHeight="1" x14ac:dyDescent="0.35">
      <c r="A2701" s="36" t="s">
        <v>27</v>
      </c>
      <c r="B2701" s="36">
        <v>202509</v>
      </c>
      <c r="C2701" s="24" t="s">
        <v>736</v>
      </c>
      <c r="D2701" s="24" t="s">
        <v>119</v>
      </c>
      <c r="E2701" s="62">
        <v>45901</v>
      </c>
      <c r="F2701" s="62">
        <v>46265</v>
      </c>
      <c r="G2701" s="37" t="s">
        <v>2809</v>
      </c>
      <c r="H2701" s="36">
        <v>850003</v>
      </c>
      <c r="I2701" s="63">
        <v>17769</v>
      </c>
      <c r="J2701" s="24" t="s">
        <v>5606</v>
      </c>
      <c r="K2701" s="63">
        <f t="shared" si="763"/>
        <v>45901</v>
      </c>
      <c r="L2701" s="55">
        <f t="shared" si="764"/>
        <v>0.04</v>
      </c>
      <c r="M2701" s="76">
        <v>0.22500000000000001</v>
      </c>
      <c r="N2701" s="62">
        <v>45901</v>
      </c>
      <c r="O2701" s="62">
        <v>46265</v>
      </c>
      <c r="P2701" s="63"/>
      <c r="Q2701" s="63"/>
      <c r="R2701" s="78">
        <v>77</v>
      </c>
      <c r="S2701" s="63" t="str">
        <f>VLOOKUP(R2701,SA!$B$3:$C$11,2,1)</f>
        <v>76-80</v>
      </c>
      <c r="T2701" s="38" t="s">
        <v>97</v>
      </c>
      <c r="U2701" s="24" t="s">
        <v>5744</v>
      </c>
      <c r="V2701" s="24">
        <v>500000</v>
      </c>
      <c r="W2701" s="39">
        <f t="shared" si="765"/>
        <v>0</v>
      </c>
      <c r="X2701" s="29">
        <f t="shared" si="766"/>
        <v>0</v>
      </c>
      <c r="Y2701" s="40">
        <f t="shared" si="767"/>
        <v>365</v>
      </c>
      <c r="Z2701" s="38">
        <f t="shared" si="768"/>
        <v>46081</v>
      </c>
      <c r="AA2701" s="41">
        <f t="shared" si="769"/>
        <v>181</v>
      </c>
      <c r="AB2701" s="24" t="s">
        <v>113</v>
      </c>
      <c r="AC2701" s="41">
        <f t="shared" si="770"/>
        <v>29821.089800000002</v>
      </c>
      <c r="AD2701" s="41">
        <v>1</v>
      </c>
      <c r="AE2701" s="72">
        <f>INDEX(SA!$C$2:$G$11,MATCH(Details!S2701,SA!$C$2:$C$11,0),MATCH(Details!V2701,SA!$C$2:$G$2,0))*Y2701/(F2701-E2701+1)</f>
        <v>25272.11</v>
      </c>
      <c r="AF2701" s="41">
        <f t="shared" si="771"/>
        <v>0</v>
      </c>
      <c r="AG2701" s="41">
        <f t="shared" si="772"/>
        <v>0</v>
      </c>
      <c r="AH2701" s="41">
        <f t="shared" si="773"/>
        <v>4548.9798000000001</v>
      </c>
      <c r="AI2701" s="60">
        <f t="shared" si="774"/>
        <v>1010.8844</v>
      </c>
      <c r="AJ2701" s="60">
        <f t="shared" si="775"/>
        <v>5686.2247500000003</v>
      </c>
      <c r="AK2701" s="60">
        <f t="shared" si="776"/>
        <v>12532.197013698631</v>
      </c>
      <c r="AL2701" s="60">
        <f t="shared" si="777"/>
        <v>9211.1648050684944</v>
      </c>
      <c r="AM2701" s="41">
        <f t="shared" si="778"/>
        <v>9363.8360449315078</v>
      </c>
      <c r="AN2701" s="42">
        <f t="shared" si="779"/>
        <v>45715</v>
      </c>
      <c r="AO2701" s="43">
        <f t="shared" si="780"/>
        <v>25272.11</v>
      </c>
    </row>
    <row r="2702" spans="1:41" s="24" customFormat="1" ht="15.75" customHeight="1" x14ac:dyDescent="0.35">
      <c r="A2702" s="36" t="s">
        <v>27</v>
      </c>
      <c r="B2702" s="36">
        <v>202509</v>
      </c>
      <c r="C2702" s="24" t="s">
        <v>736</v>
      </c>
      <c r="D2702" s="24" t="s">
        <v>119</v>
      </c>
      <c r="E2702" s="62">
        <v>45901</v>
      </c>
      <c r="F2702" s="62">
        <v>46265</v>
      </c>
      <c r="G2702" s="37" t="s">
        <v>2810</v>
      </c>
      <c r="H2702" s="36">
        <v>850003</v>
      </c>
      <c r="I2702" s="63">
        <v>33393</v>
      </c>
      <c r="J2702" s="24" t="s">
        <v>5607</v>
      </c>
      <c r="K2702" s="63">
        <f t="shared" si="763"/>
        <v>45901</v>
      </c>
      <c r="L2702" s="55">
        <f t="shared" si="764"/>
        <v>0.04</v>
      </c>
      <c r="M2702" s="76">
        <v>0.22500000000000001</v>
      </c>
      <c r="N2702" s="62">
        <v>45901</v>
      </c>
      <c r="O2702" s="62">
        <v>46265</v>
      </c>
      <c r="P2702" s="63"/>
      <c r="Q2702" s="63"/>
      <c r="R2702" s="78">
        <v>34</v>
      </c>
      <c r="S2702" s="63" t="str">
        <f>VLOOKUP(R2702,SA!$B$3:$C$11,2,1)</f>
        <v>26-35</v>
      </c>
      <c r="T2702" s="38" t="s">
        <v>98</v>
      </c>
      <c r="U2702" s="24" t="s">
        <v>5743</v>
      </c>
      <c r="V2702" s="24">
        <v>500000</v>
      </c>
      <c r="W2702" s="39">
        <f t="shared" si="765"/>
        <v>0</v>
      </c>
      <c r="X2702" s="29">
        <f t="shared" si="766"/>
        <v>0</v>
      </c>
      <c r="Y2702" s="40">
        <f t="shared" si="767"/>
        <v>365</v>
      </c>
      <c r="Z2702" s="38">
        <f t="shared" si="768"/>
        <v>46081</v>
      </c>
      <c r="AA2702" s="41">
        <f t="shared" si="769"/>
        <v>181</v>
      </c>
      <c r="AB2702" s="24" t="s">
        <v>113</v>
      </c>
      <c r="AC2702" s="41">
        <f t="shared" si="770"/>
        <v>4986.3141999999998</v>
      </c>
      <c r="AD2702" s="41">
        <v>1</v>
      </c>
      <c r="AE2702" s="72">
        <f>INDEX(SA!$C$2:$G$11,MATCH(Details!S2702,SA!$C$2:$C$11,0),MATCH(Details!V2702,SA!$C$2:$G$2,0))*Y2702/(F2702-E2702+1)</f>
        <v>4225.6899999999996</v>
      </c>
      <c r="AF2702" s="41">
        <f t="shared" si="771"/>
        <v>0</v>
      </c>
      <c r="AG2702" s="41">
        <f t="shared" si="772"/>
        <v>0</v>
      </c>
      <c r="AH2702" s="41">
        <f t="shared" si="773"/>
        <v>760.62419999999986</v>
      </c>
      <c r="AI2702" s="60">
        <f t="shared" si="774"/>
        <v>169.02759999999998</v>
      </c>
      <c r="AJ2702" s="60">
        <f t="shared" si="775"/>
        <v>950.78024999999991</v>
      </c>
      <c r="AK2702" s="60">
        <f t="shared" si="776"/>
        <v>2095.479150684931</v>
      </c>
      <c r="AL2702" s="60">
        <f t="shared" si="777"/>
        <v>1540.1771757534243</v>
      </c>
      <c r="AM2702" s="41">
        <f t="shared" si="778"/>
        <v>1565.7049742465756</v>
      </c>
      <c r="AN2702" s="42">
        <f t="shared" si="779"/>
        <v>45715</v>
      </c>
      <c r="AO2702" s="43">
        <f t="shared" si="780"/>
        <v>4225.6899999999996</v>
      </c>
    </row>
    <row r="2703" spans="1:41" s="24" customFormat="1" ht="15.75" customHeight="1" x14ac:dyDescent="0.35">
      <c r="A2703" s="36" t="s">
        <v>27</v>
      </c>
      <c r="B2703" s="36">
        <v>202509</v>
      </c>
      <c r="C2703" s="24" t="s">
        <v>736</v>
      </c>
      <c r="D2703" s="24" t="s">
        <v>119</v>
      </c>
      <c r="E2703" s="62">
        <v>45901</v>
      </c>
      <c r="F2703" s="62">
        <v>46265</v>
      </c>
      <c r="G2703" s="37" t="s">
        <v>579</v>
      </c>
      <c r="H2703" s="36">
        <v>850003</v>
      </c>
      <c r="I2703" s="63">
        <v>33400</v>
      </c>
      <c r="J2703" s="24" t="s">
        <v>5608</v>
      </c>
      <c r="K2703" s="63">
        <f t="shared" si="763"/>
        <v>45901</v>
      </c>
      <c r="L2703" s="55">
        <f t="shared" si="764"/>
        <v>0.04</v>
      </c>
      <c r="M2703" s="76">
        <v>0.22500000000000001</v>
      </c>
      <c r="N2703" s="62">
        <v>45901</v>
      </c>
      <c r="O2703" s="62">
        <v>46265</v>
      </c>
      <c r="P2703" s="63"/>
      <c r="Q2703" s="63"/>
      <c r="R2703" s="78">
        <v>34</v>
      </c>
      <c r="S2703" s="63" t="str">
        <f>VLOOKUP(R2703,SA!$B$3:$C$11,2,1)</f>
        <v>26-35</v>
      </c>
      <c r="T2703" s="38" t="s">
        <v>97</v>
      </c>
      <c r="U2703" s="24" t="s">
        <v>56</v>
      </c>
      <c r="V2703" s="24">
        <v>500000</v>
      </c>
      <c r="W2703" s="39">
        <f t="shared" si="765"/>
        <v>500000</v>
      </c>
      <c r="X2703" s="29">
        <f t="shared" si="766"/>
        <v>1</v>
      </c>
      <c r="Y2703" s="40">
        <f t="shared" si="767"/>
        <v>365</v>
      </c>
      <c r="Z2703" s="38">
        <f t="shared" si="768"/>
        <v>46081</v>
      </c>
      <c r="AA2703" s="41">
        <f t="shared" si="769"/>
        <v>181</v>
      </c>
      <c r="AB2703" s="24" t="s">
        <v>113</v>
      </c>
      <c r="AC2703" s="41">
        <f t="shared" si="770"/>
        <v>4986.3141999999998</v>
      </c>
      <c r="AD2703" s="41">
        <v>1</v>
      </c>
      <c r="AE2703" s="72">
        <f>INDEX(SA!$C$2:$G$11,MATCH(Details!S2703,SA!$C$2:$C$11,0),MATCH(Details!V2703,SA!$C$2:$G$2,0))*Y2703/(F2703-E2703+1)</f>
        <v>4225.6899999999996</v>
      </c>
      <c r="AF2703" s="41">
        <f t="shared" si="771"/>
        <v>0</v>
      </c>
      <c r="AG2703" s="41">
        <f t="shared" si="772"/>
        <v>0</v>
      </c>
      <c r="AH2703" s="41">
        <f t="shared" si="773"/>
        <v>760.62419999999986</v>
      </c>
      <c r="AI2703" s="60">
        <f t="shared" si="774"/>
        <v>169.02759999999998</v>
      </c>
      <c r="AJ2703" s="60">
        <f t="shared" si="775"/>
        <v>950.78024999999991</v>
      </c>
      <c r="AK2703" s="60">
        <f t="shared" si="776"/>
        <v>2095.479150684931</v>
      </c>
      <c r="AL2703" s="60">
        <f t="shared" si="777"/>
        <v>1540.1771757534243</v>
      </c>
      <c r="AM2703" s="41">
        <f t="shared" si="778"/>
        <v>1565.7049742465756</v>
      </c>
      <c r="AN2703" s="42">
        <f t="shared" si="779"/>
        <v>45715</v>
      </c>
      <c r="AO2703" s="43">
        <f t="shared" si="780"/>
        <v>4225.6899999999996</v>
      </c>
    </row>
    <row r="2704" spans="1:41" s="24" customFormat="1" ht="15.75" customHeight="1" x14ac:dyDescent="0.35">
      <c r="A2704" s="36" t="s">
        <v>27</v>
      </c>
      <c r="B2704" s="36">
        <v>202509</v>
      </c>
      <c r="C2704" s="24" t="s">
        <v>736</v>
      </c>
      <c r="D2704" s="24" t="s">
        <v>119</v>
      </c>
      <c r="E2704" s="62">
        <v>45901</v>
      </c>
      <c r="F2704" s="62">
        <v>46265</v>
      </c>
      <c r="G2704" s="37" t="s">
        <v>2811</v>
      </c>
      <c r="H2704" s="36">
        <v>850004</v>
      </c>
      <c r="I2704" s="63">
        <v>19955</v>
      </c>
      <c r="J2704" s="24" t="s">
        <v>5609</v>
      </c>
      <c r="K2704" s="63">
        <f t="shared" si="763"/>
        <v>45901</v>
      </c>
      <c r="L2704" s="55">
        <f t="shared" si="764"/>
        <v>0.04</v>
      </c>
      <c r="M2704" s="76">
        <v>0.22500000000000001</v>
      </c>
      <c r="N2704" s="62">
        <v>45901</v>
      </c>
      <c r="O2704" s="62">
        <v>46265</v>
      </c>
      <c r="P2704" s="63"/>
      <c r="Q2704" s="63"/>
      <c r="R2704" s="78">
        <v>71</v>
      </c>
      <c r="S2704" s="63" t="str">
        <f>VLOOKUP(R2704,SA!$B$3:$C$11,2,1)</f>
        <v>71-75</v>
      </c>
      <c r="T2704" s="38" t="s">
        <v>98</v>
      </c>
      <c r="U2704" s="24" t="s">
        <v>5747</v>
      </c>
      <c r="V2704" s="24">
        <v>400000</v>
      </c>
      <c r="W2704" s="39">
        <f t="shared" si="765"/>
        <v>0</v>
      </c>
      <c r="X2704" s="29">
        <f t="shared" si="766"/>
        <v>0</v>
      </c>
      <c r="Y2704" s="40">
        <f t="shared" si="767"/>
        <v>365</v>
      </c>
      <c r="Z2704" s="38">
        <f t="shared" si="768"/>
        <v>46081</v>
      </c>
      <c r="AA2704" s="41">
        <f t="shared" si="769"/>
        <v>181</v>
      </c>
      <c r="AB2704" s="24" t="s">
        <v>113</v>
      </c>
      <c r="AC2704" s="41">
        <f t="shared" si="770"/>
        <v>21578.034600000003</v>
      </c>
      <c r="AD2704" s="41">
        <v>1</v>
      </c>
      <c r="AE2704" s="72">
        <f>INDEX(SA!$C$2:$G$11,MATCH(Details!S2704,SA!$C$2:$C$11,0),MATCH(Details!V2704,SA!$C$2:$G$2,0))*Y2704/(F2704-E2704+1)</f>
        <v>18286.47</v>
      </c>
      <c r="AF2704" s="41">
        <f t="shared" si="771"/>
        <v>0</v>
      </c>
      <c r="AG2704" s="41">
        <f t="shared" si="772"/>
        <v>0</v>
      </c>
      <c r="AH2704" s="41">
        <f t="shared" si="773"/>
        <v>3291.5646000000002</v>
      </c>
      <c r="AI2704" s="60">
        <f t="shared" si="774"/>
        <v>731.45880000000011</v>
      </c>
      <c r="AJ2704" s="60">
        <f t="shared" si="775"/>
        <v>4114.4557500000001</v>
      </c>
      <c r="AK2704" s="60">
        <f t="shared" si="776"/>
        <v>9068.0851232876721</v>
      </c>
      <c r="AL2704" s="60">
        <f t="shared" si="777"/>
        <v>6665.0425656164389</v>
      </c>
      <c r="AM2704" s="41">
        <f t="shared" si="778"/>
        <v>6775.5128843835619</v>
      </c>
      <c r="AN2704" s="42">
        <f t="shared" si="779"/>
        <v>45715</v>
      </c>
      <c r="AO2704" s="43">
        <f t="shared" si="780"/>
        <v>18286.47</v>
      </c>
    </row>
    <row r="2705" spans="1:41" s="24" customFormat="1" ht="15.75" customHeight="1" x14ac:dyDescent="0.35">
      <c r="A2705" s="36" t="s">
        <v>27</v>
      </c>
      <c r="B2705" s="36">
        <v>202509</v>
      </c>
      <c r="C2705" s="24" t="s">
        <v>736</v>
      </c>
      <c r="D2705" s="24" t="s">
        <v>119</v>
      </c>
      <c r="E2705" s="62">
        <v>45901</v>
      </c>
      <c r="F2705" s="62">
        <v>46265</v>
      </c>
      <c r="G2705" s="37" t="s">
        <v>2812</v>
      </c>
      <c r="H2705" s="36">
        <v>850004</v>
      </c>
      <c r="I2705" s="63">
        <v>44319</v>
      </c>
      <c r="J2705" s="24" t="s">
        <v>5610</v>
      </c>
      <c r="K2705" s="63">
        <f t="shared" si="763"/>
        <v>45901</v>
      </c>
      <c r="L2705" s="55">
        <f t="shared" si="764"/>
        <v>0.04</v>
      </c>
      <c r="M2705" s="76">
        <v>0.22500000000000001</v>
      </c>
      <c r="N2705" s="62">
        <v>45901</v>
      </c>
      <c r="O2705" s="62">
        <v>46265</v>
      </c>
      <c r="P2705" s="63"/>
      <c r="Q2705" s="63"/>
      <c r="R2705" s="78">
        <v>4</v>
      </c>
      <c r="S2705" s="63" t="str">
        <f>VLOOKUP(R2705,SA!$B$3:$C$11,2,1)</f>
        <v>0-25</v>
      </c>
      <c r="T2705" s="38" t="s">
        <v>97</v>
      </c>
      <c r="U2705" s="24" t="s">
        <v>5745</v>
      </c>
      <c r="V2705" s="24">
        <v>400000</v>
      </c>
      <c r="W2705" s="39">
        <f t="shared" si="765"/>
        <v>0</v>
      </c>
      <c r="X2705" s="29">
        <f t="shared" si="766"/>
        <v>0</v>
      </c>
      <c r="Y2705" s="40">
        <f t="shared" si="767"/>
        <v>365</v>
      </c>
      <c r="Z2705" s="38">
        <f t="shared" si="768"/>
        <v>46081</v>
      </c>
      <c r="AA2705" s="41">
        <f t="shared" si="769"/>
        <v>181</v>
      </c>
      <c r="AB2705" s="24" t="s">
        <v>113</v>
      </c>
      <c r="AC2705" s="41">
        <f t="shared" si="770"/>
        <v>4043.8364000000001</v>
      </c>
      <c r="AD2705" s="41">
        <v>1</v>
      </c>
      <c r="AE2705" s="72">
        <f>INDEX(SA!$C$2:$G$11,MATCH(Details!S2705,SA!$C$2:$C$11,0),MATCH(Details!V2705,SA!$C$2:$G$2,0))*Y2705/(F2705-E2705+1)</f>
        <v>3426.98</v>
      </c>
      <c r="AF2705" s="41">
        <f t="shared" si="771"/>
        <v>0</v>
      </c>
      <c r="AG2705" s="41">
        <f t="shared" si="772"/>
        <v>0</v>
      </c>
      <c r="AH2705" s="41">
        <f t="shared" si="773"/>
        <v>616.85640000000001</v>
      </c>
      <c r="AI2705" s="60">
        <f t="shared" si="774"/>
        <v>137.07920000000001</v>
      </c>
      <c r="AJ2705" s="60">
        <f t="shared" si="775"/>
        <v>771.07050000000004</v>
      </c>
      <c r="AK2705" s="60">
        <f t="shared" si="776"/>
        <v>1699.4065205479453</v>
      </c>
      <c r="AL2705" s="60">
        <f t="shared" si="777"/>
        <v>1249.0637926027398</v>
      </c>
      <c r="AM2705" s="41">
        <f t="shared" si="778"/>
        <v>1269.7665073972601</v>
      </c>
      <c r="AN2705" s="42">
        <f t="shared" si="779"/>
        <v>45715</v>
      </c>
      <c r="AO2705" s="43">
        <f t="shared" si="780"/>
        <v>3426.98</v>
      </c>
    </row>
    <row r="2706" spans="1:41" s="24" customFormat="1" ht="15.75" customHeight="1" x14ac:dyDescent="0.35">
      <c r="A2706" s="36" t="s">
        <v>27</v>
      </c>
      <c r="B2706" s="36">
        <v>202509</v>
      </c>
      <c r="C2706" s="24" t="s">
        <v>736</v>
      </c>
      <c r="D2706" s="24" t="s">
        <v>119</v>
      </c>
      <c r="E2706" s="62">
        <v>45901</v>
      </c>
      <c r="F2706" s="62">
        <v>46265</v>
      </c>
      <c r="G2706" s="37" t="s">
        <v>2813</v>
      </c>
      <c r="H2706" s="36">
        <v>850004</v>
      </c>
      <c r="I2706" s="63">
        <v>31604</v>
      </c>
      <c r="J2706" s="24" t="s">
        <v>5611</v>
      </c>
      <c r="K2706" s="63">
        <f t="shared" si="763"/>
        <v>45901</v>
      </c>
      <c r="L2706" s="55">
        <f t="shared" si="764"/>
        <v>0.04</v>
      </c>
      <c r="M2706" s="76">
        <v>0.22500000000000001</v>
      </c>
      <c r="N2706" s="62">
        <v>45901</v>
      </c>
      <c r="O2706" s="62">
        <v>46265</v>
      </c>
      <c r="P2706" s="63"/>
      <c r="Q2706" s="63"/>
      <c r="R2706" s="78">
        <v>39</v>
      </c>
      <c r="S2706" s="63" t="str">
        <f>VLOOKUP(R2706,SA!$B$3:$C$11,2,1)</f>
        <v>36-45</v>
      </c>
      <c r="T2706" s="38" t="s">
        <v>98</v>
      </c>
      <c r="U2706" s="24" t="s">
        <v>5743</v>
      </c>
      <c r="V2706" s="24">
        <v>400000</v>
      </c>
      <c r="W2706" s="39">
        <f t="shared" si="765"/>
        <v>0</v>
      </c>
      <c r="X2706" s="29">
        <f t="shared" si="766"/>
        <v>0</v>
      </c>
      <c r="Y2706" s="40">
        <f t="shared" si="767"/>
        <v>365</v>
      </c>
      <c r="Z2706" s="38">
        <f t="shared" si="768"/>
        <v>46081</v>
      </c>
      <c r="AA2706" s="41">
        <f t="shared" si="769"/>
        <v>181</v>
      </c>
      <c r="AB2706" s="24" t="s">
        <v>113</v>
      </c>
      <c r="AC2706" s="41">
        <f t="shared" si="770"/>
        <v>5496.5225999999993</v>
      </c>
      <c r="AD2706" s="41">
        <v>1</v>
      </c>
      <c r="AE2706" s="72">
        <f>INDEX(SA!$C$2:$G$11,MATCH(Details!S2706,SA!$C$2:$C$11,0),MATCH(Details!V2706,SA!$C$2:$G$2,0))*Y2706/(F2706-E2706+1)</f>
        <v>4658.07</v>
      </c>
      <c r="AF2706" s="41">
        <f t="shared" si="771"/>
        <v>0</v>
      </c>
      <c r="AG2706" s="41">
        <f t="shared" si="772"/>
        <v>0</v>
      </c>
      <c r="AH2706" s="41">
        <f t="shared" si="773"/>
        <v>838.45259999999996</v>
      </c>
      <c r="AI2706" s="60">
        <f t="shared" si="774"/>
        <v>186.3228</v>
      </c>
      <c r="AJ2706" s="60">
        <f t="shared" si="775"/>
        <v>1048.06575</v>
      </c>
      <c r="AK2706" s="60">
        <f t="shared" si="776"/>
        <v>2309.8922465753421</v>
      </c>
      <c r="AL2706" s="60">
        <f t="shared" si="777"/>
        <v>1697.7708012328765</v>
      </c>
      <c r="AM2706" s="41">
        <f t="shared" si="778"/>
        <v>1725.9106487671231</v>
      </c>
      <c r="AN2706" s="42">
        <f t="shared" si="779"/>
        <v>45715</v>
      </c>
      <c r="AO2706" s="43">
        <f t="shared" si="780"/>
        <v>4658.07</v>
      </c>
    </row>
    <row r="2707" spans="1:41" s="24" customFormat="1" ht="15.75" customHeight="1" x14ac:dyDescent="0.35">
      <c r="A2707" s="36" t="s">
        <v>27</v>
      </c>
      <c r="B2707" s="36">
        <v>202509</v>
      </c>
      <c r="C2707" s="24" t="s">
        <v>736</v>
      </c>
      <c r="D2707" s="24" t="s">
        <v>119</v>
      </c>
      <c r="E2707" s="62">
        <v>45901</v>
      </c>
      <c r="F2707" s="62">
        <v>46265</v>
      </c>
      <c r="G2707" s="37" t="s">
        <v>578</v>
      </c>
      <c r="H2707" s="36">
        <v>850004</v>
      </c>
      <c r="I2707" s="63">
        <v>31753</v>
      </c>
      <c r="J2707" s="24" t="s">
        <v>5612</v>
      </c>
      <c r="K2707" s="63">
        <f t="shared" si="763"/>
        <v>45901</v>
      </c>
      <c r="L2707" s="55">
        <f t="shared" si="764"/>
        <v>0.04</v>
      </c>
      <c r="M2707" s="76">
        <v>0.22500000000000001</v>
      </c>
      <c r="N2707" s="62">
        <v>45901</v>
      </c>
      <c r="O2707" s="62">
        <v>46265</v>
      </c>
      <c r="P2707" s="63"/>
      <c r="Q2707" s="63"/>
      <c r="R2707" s="78">
        <v>38</v>
      </c>
      <c r="S2707" s="63" t="str">
        <f>VLOOKUP(R2707,SA!$B$3:$C$11,2,1)</f>
        <v>36-45</v>
      </c>
      <c r="T2707" s="38" t="s">
        <v>97</v>
      </c>
      <c r="U2707" s="24" t="s">
        <v>56</v>
      </c>
      <c r="V2707" s="24">
        <v>400000</v>
      </c>
      <c r="W2707" s="39">
        <f t="shared" si="765"/>
        <v>400000</v>
      </c>
      <c r="X2707" s="29">
        <f t="shared" si="766"/>
        <v>1</v>
      </c>
      <c r="Y2707" s="40">
        <f t="shared" si="767"/>
        <v>365</v>
      </c>
      <c r="Z2707" s="38">
        <f t="shared" si="768"/>
        <v>46081</v>
      </c>
      <c r="AA2707" s="41">
        <f t="shared" si="769"/>
        <v>181</v>
      </c>
      <c r="AB2707" s="24" t="s">
        <v>113</v>
      </c>
      <c r="AC2707" s="41">
        <f t="shared" si="770"/>
        <v>5496.5225999999993</v>
      </c>
      <c r="AD2707" s="41">
        <v>1</v>
      </c>
      <c r="AE2707" s="72">
        <f>INDEX(SA!$C$2:$G$11,MATCH(Details!S2707,SA!$C$2:$C$11,0),MATCH(Details!V2707,SA!$C$2:$G$2,0))*Y2707/(F2707-E2707+1)</f>
        <v>4658.07</v>
      </c>
      <c r="AF2707" s="41">
        <f t="shared" si="771"/>
        <v>0</v>
      </c>
      <c r="AG2707" s="41">
        <f t="shared" si="772"/>
        <v>0</v>
      </c>
      <c r="AH2707" s="41">
        <f t="shared" si="773"/>
        <v>838.45259999999996</v>
      </c>
      <c r="AI2707" s="60">
        <f t="shared" si="774"/>
        <v>186.3228</v>
      </c>
      <c r="AJ2707" s="60">
        <f t="shared" si="775"/>
        <v>1048.06575</v>
      </c>
      <c r="AK2707" s="60">
        <f t="shared" si="776"/>
        <v>2309.8922465753421</v>
      </c>
      <c r="AL2707" s="60">
        <f t="shared" si="777"/>
        <v>1697.7708012328765</v>
      </c>
      <c r="AM2707" s="41">
        <f t="shared" si="778"/>
        <v>1725.9106487671231</v>
      </c>
      <c r="AN2707" s="42">
        <f t="shared" si="779"/>
        <v>45715</v>
      </c>
      <c r="AO2707" s="43">
        <f t="shared" si="780"/>
        <v>4658.07</v>
      </c>
    </row>
    <row r="2708" spans="1:41" s="24" customFormat="1" ht="15.75" customHeight="1" x14ac:dyDescent="0.35">
      <c r="A2708" s="36" t="s">
        <v>27</v>
      </c>
      <c r="B2708" s="36">
        <v>202509</v>
      </c>
      <c r="C2708" s="24" t="s">
        <v>736</v>
      </c>
      <c r="D2708" s="24" t="s">
        <v>119</v>
      </c>
      <c r="E2708" s="62">
        <v>45901</v>
      </c>
      <c r="F2708" s="62">
        <v>46265</v>
      </c>
      <c r="G2708" s="37" t="s">
        <v>2814</v>
      </c>
      <c r="H2708" s="36">
        <v>850005</v>
      </c>
      <c r="I2708" s="63">
        <v>26557</v>
      </c>
      <c r="J2708" s="24" t="s">
        <v>5613</v>
      </c>
      <c r="K2708" s="63">
        <f t="shared" si="763"/>
        <v>45901</v>
      </c>
      <c r="L2708" s="55">
        <f t="shared" si="764"/>
        <v>0.04</v>
      </c>
      <c r="M2708" s="76">
        <v>0.22500000000000001</v>
      </c>
      <c r="N2708" s="62">
        <v>45901</v>
      </c>
      <c r="O2708" s="62">
        <v>46265</v>
      </c>
      <c r="P2708" s="63"/>
      <c r="Q2708" s="63"/>
      <c r="R2708" s="78">
        <v>52</v>
      </c>
      <c r="S2708" s="63" t="str">
        <f>VLOOKUP(R2708,SA!$B$3:$C$11,2,1)</f>
        <v>46-55</v>
      </c>
      <c r="T2708" s="38" t="s">
        <v>98</v>
      </c>
      <c r="U2708" s="24" t="s">
        <v>5747</v>
      </c>
      <c r="V2708" s="24">
        <v>300000</v>
      </c>
      <c r="W2708" s="39">
        <f t="shared" si="765"/>
        <v>0</v>
      </c>
      <c r="X2708" s="29">
        <f t="shared" si="766"/>
        <v>0</v>
      </c>
      <c r="Y2708" s="40">
        <f t="shared" si="767"/>
        <v>365</v>
      </c>
      <c r="Z2708" s="38">
        <f t="shared" si="768"/>
        <v>46081</v>
      </c>
      <c r="AA2708" s="41">
        <f t="shared" si="769"/>
        <v>181</v>
      </c>
      <c r="AB2708" s="24" t="s">
        <v>113</v>
      </c>
      <c r="AC2708" s="41">
        <f t="shared" si="770"/>
        <v>7373.4659999999994</v>
      </c>
      <c r="AD2708" s="41">
        <v>1</v>
      </c>
      <c r="AE2708" s="72">
        <f>INDEX(SA!$C$2:$G$11,MATCH(Details!S2708,SA!$C$2:$C$11,0),MATCH(Details!V2708,SA!$C$2:$G$2,0))*Y2708/(F2708-E2708+1)</f>
        <v>6248.7</v>
      </c>
      <c r="AF2708" s="41">
        <f t="shared" si="771"/>
        <v>0</v>
      </c>
      <c r="AG2708" s="41">
        <f t="shared" si="772"/>
        <v>0</v>
      </c>
      <c r="AH2708" s="41">
        <f t="shared" si="773"/>
        <v>1124.7659999999998</v>
      </c>
      <c r="AI2708" s="60">
        <f t="shared" si="774"/>
        <v>249.94800000000001</v>
      </c>
      <c r="AJ2708" s="60">
        <f t="shared" si="775"/>
        <v>1405.9575</v>
      </c>
      <c r="AK2708" s="60">
        <f t="shared" si="776"/>
        <v>3098.6704109589041</v>
      </c>
      <c r="AL2708" s="60">
        <f t="shared" si="777"/>
        <v>2277.5227520547946</v>
      </c>
      <c r="AM2708" s="41">
        <f t="shared" si="778"/>
        <v>2315.2717479452049</v>
      </c>
      <c r="AN2708" s="42">
        <f t="shared" si="779"/>
        <v>45715</v>
      </c>
      <c r="AO2708" s="43">
        <f t="shared" si="780"/>
        <v>6248.7</v>
      </c>
    </row>
    <row r="2709" spans="1:41" s="24" customFormat="1" ht="15.75" customHeight="1" x14ac:dyDescent="0.35">
      <c r="A2709" s="36" t="s">
        <v>27</v>
      </c>
      <c r="B2709" s="36">
        <v>202509</v>
      </c>
      <c r="C2709" s="24" t="s">
        <v>736</v>
      </c>
      <c r="D2709" s="24" t="s">
        <v>119</v>
      </c>
      <c r="E2709" s="62">
        <v>45901</v>
      </c>
      <c r="F2709" s="62">
        <v>46265</v>
      </c>
      <c r="G2709" s="37" t="s">
        <v>2815</v>
      </c>
      <c r="H2709" s="36">
        <v>850005</v>
      </c>
      <c r="I2709" s="63">
        <v>25632</v>
      </c>
      <c r="J2709" s="24" t="s">
        <v>5614</v>
      </c>
      <c r="K2709" s="63">
        <f t="shared" si="763"/>
        <v>45901</v>
      </c>
      <c r="L2709" s="55">
        <f t="shared" si="764"/>
        <v>0.04</v>
      </c>
      <c r="M2709" s="76">
        <v>0.22500000000000001</v>
      </c>
      <c r="N2709" s="62">
        <v>45901</v>
      </c>
      <c r="O2709" s="62">
        <v>46265</v>
      </c>
      <c r="P2709" s="63"/>
      <c r="Q2709" s="63"/>
      <c r="R2709" s="78">
        <v>55</v>
      </c>
      <c r="S2709" s="63" t="str">
        <f>VLOOKUP(R2709,SA!$B$3:$C$11,2,1)</f>
        <v>46-55</v>
      </c>
      <c r="T2709" s="38" t="s">
        <v>97</v>
      </c>
      <c r="U2709" s="24" t="s">
        <v>5744</v>
      </c>
      <c r="V2709" s="24">
        <v>300000</v>
      </c>
      <c r="W2709" s="39">
        <f t="shared" si="765"/>
        <v>0</v>
      </c>
      <c r="X2709" s="29">
        <f t="shared" si="766"/>
        <v>0</v>
      </c>
      <c r="Y2709" s="40">
        <f t="shared" si="767"/>
        <v>365</v>
      </c>
      <c r="Z2709" s="38">
        <f t="shared" si="768"/>
        <v>46081</v>
      </c>
      <c r="AA2709" s="41">
        <f t="shared" si="769"/>
        <v>181</v>
      </c>
      <c r="AB2709" s="24" t="s">
        <v>113</v>
      </c>
      <c r="AC2709" s="41">
        <f t="shared" si="770"/>
        <v>7373.4659999999994</v>
      </c>
      <c r="AD2709" s="41">
        <v>1</v>
      </c>
      <c r="AE2709" s="72">
        <f>INDEX(SA!$C$2:$G$11,MATCH(Details!S2709,SA!$C$2:$C$11,0),MATCH(Details!V2709,SA!$C$2:$G$2,0))*Y2709/(F2709-E2709+1)</f>
        <v>6248.7</v>
      </c>
      <c r="AF2709" s="41">
        <f t="shared" si="771"/>
        <v>0</v>
      </c>
      <c r="AG2709" s="41">
        <f t="shared" si="772"/>
        <v>0</v>
      </c>
      <c r="AH2709" s="41">
        <f t="shared" si="773"/>
        <v>1124.7659999999998</v>
      </c>
      <c r="AI2709" s="60">
        <f t="shared" si="774"/>
        <v>249.94800000000001</v>
      </c>
      <c r="AJ2709" s="60">
        <f t="shared" si="775"/>
        <v>1405.9575</v>
      </c>
      <c r="AK2709" s="60">
        <f t="shared" si="776"/>
        <v>3098.6704109589041</v>
      </c>
      <c r="AL2709" s="60">
        <f t="shared" si="777"/>
        <v>2277.5227520547946</v>
      </c>
      <c r="AM2709" s="41">
        <f t="shared" si="778"/>
        <v>2315.2717479452049</v>
      </c>
      <c r="AN2709" s="42">
        <f t="shared" si="779"/>
        <v>45715</v>
      </c>
      <c r="AO2709" s="43">
        <f t="shared" si="780"/>
        <v>6248.7</v>
      </c>
    </row>
    <row r="2710" spans="1:41" s="24" customFormat="1" ht="15.75" customHeight="1" x14ac:dyDescent="0.35">
      <c r="A2710" s="36" t="s">
        <v>27</v>
      </c>
      <c r="B2710" s="36">
        <v>202509</v>
      </c>
      <c r="C2710" s="24" t="s">
        <v>736</v>
      </c>
      <c r="D2710" s="24" t="s">
        <v>119</v>
      </c>
      <c r="E2710" s="62">
        <v>45901</v>
      </c>
      <c r="F2710" s="62">
        <v>46265</v>
      </c>
      <c r="G2710" s="37" t="s">
        <v>582</v>
      </c>
      <c r="H2710" s="36">
        <v>850005</v>
      </c>
      <c r="I2710" s="63">
        <v>35582</v>
      </c>
      <c r="J2710" s="24" t="s">
        <v>5615</v>
      </c>
      <c r="K2710" s="63">
        <f t="shared" si="763"/>
        <v>45901</v>
      </c>
      <c r="L2710" s="55">
        <f t="shared" si="764"/>
        <v>0.04</v>
      </c>
      <c r="M2710" s="76">
        <v>0.22500000000000001</v>
      </c>
      <c r="N2710" s="62">
        <v>45901</v>
      </c>
      <c r="O2710" s="62">
        <v>46265</v>
      </c>
      <c r="P2710" s="63"/>
      <c r="Q2710" s="63"/>
      <c r="R2710" s="78">
        <v>28</v>
      </c>
      <c r="S2710" s="63" t="str">
        <f>VLOOKUP(R2710,SA!$B$3:$C$11,2,1)</f>
        <v>26-35</v>
      </c>
      <c r="T2710" s="38" t="s">
        <v>97</v>
      </c>
      <c r="U2710" s="24" t="s">
        <v>56</v>
      </c>
      <c r="V2710" s="24">
        <v>300000</v>
      </c>
      <c r="W2710" s="39">
        <f t="shared" si="765"/>
        <v>300000</v>
      </c>
      <c r="X2710" s="29">
        <f t="shared" si="766"/>
        <v>1</v>
      </c>
      <c r="Y2710" s="40">
        <f t="shared" si="767"/>
        <v>365</v>
      </c>
      <c r="Z2710" s="38">
        <f t="shared" si="768"/>
        <v>46081</v>
      </c>
      <c r="AA2710" s="41">
        <f t="shared" si="769"/>
        <v>181</v>
      </c>
      <c r="AB2710" s="24" t="s">
        <v>113</v>
      </c>
      <c r="AC2710" s="41">
        <f t="shared" si="770"/>
        <v>4124.4657999999999</v>
      </c>
      <c r="AD2710" s="41">
        <v>1</v>
      </c>
      <c r="AE2710" s="72">
        <f>INDEX(SA!$C$2:$G$11,MATCH(Details!S2710,SA!$C$2:$C$11,0),MATCH(Details!V2710,SA!$C$2:$G$2,0))*Y2710/(F2710-E2710+1)</f>
        <v>3495.31</v>
      </c>
      <c r="AF2710" s="41">
        <f t="shared" si="771"/>
        <v>0</v>
      </c>
      <c r="AG2710" s="41">
        <f t="shared" si="772"/>
        <v>0</v>
      </c>
      <c r="AH2710" s="41">
        <f t="shared" si="773"/>
        <v>629.1558</v>
      </c>
      <c r="AI2710" s="60">
        <f t="shared" si="774"/>
        <v>139.8124</v>
      </c>
      <c r="AJ2710" s="60">
        <f t="shared" si="775"/>
        <v>786.44475</v>
      </c>
      <c r="AK2710" s="60">
        <f t="shared" si="776"/>
        <v>1733.2907123287671</v>
      </c>
      <c r="AL2710" s="60">
        <f t="shared" si="777"/>
        <v>1273.9686735616438</v>
      </c>
      <c r="AM2710" s="41">
        <f t="shared" si="778"/>
        <v>1295.0841764383563</v>
      </c>
      <c r="AN2710" s="42">
        <f t="shared" si="779"/>
        <v>45715</v>
      </c>
      <c r="AO2710" s="43">
        <f t="shared" si="780"/>
        <v>3495.31</v>
      </c>
    </row>
    <row r="2711" spans="1:41" s="24" customFormat="1" ht="15.75" customHeight="1" x14ac:dyDescent="0.35">
      <c r="A2711" s="36" t="s">
        <v>27</v>
      </c>
      <c r="B2711" s="36">
        <v>202509</v>
      </c>
      <c r="C2711" s="24" t="s">
        <v>736</v>
      </c>
      <c r="D2711" s="24" t="s">
        <v>119</v>
      </c>
      <c r="E2711" s="62">
        <v>45901</v>
      </c>
      <c r="F2711" s="62">
        <v>46265</v>
      </c>
      <c r="G2711" s="37" t="s">
        <v>2816</v>
      </c>
      <c r="H2711" s="36">
        <v>850006</v>
      </c>
      <c r="I2711" s="63">
        <v>34410</v>
      </c>
      <c r="J2711" s="24" t="s">
        <v>5616</v>
      </c>
      <c r="K2711" s="63">
        <f t="shared" si="763"/>
        <v>45901</v>
      </c>
      <c r="L2711" s="55">
        <f t="shared" si="764"/>
        <v>0.04</v>
      </c>
      <c r="M2711" s="76">
        <v>0.22500000000000001</v>
      </c>
      <c r="N2711" s="62">
        <v>45901</v>
      </c>
      <c r="O2711" s="62">
        <v>46265</v>
      </c>
      <c r="P2711" s="63"/>
      <c r="Q2711" s="63"/>
      <c r="R2711" s="78">
        <v>31</v>
      </c>
      <c r="S2711" s="63" t="str">
        <f>VLOOKUP(R2711,SA!$B$3:$C$11,2,1)</f>
        <v>26-35</v>
      </c>
      <c r="T2711" s="38" t="s">
        <v>98</v>
      </c>
      <c r="U2711" s="24" t="s">
        <v>5743</v>
      </c>
      <c r="V2711" s="24">
        <v>400000</v>
      </c>
      <c r="W2711" s="39">
        <f t="shared" si="765"/>
        <v>0</v>
      </c>
      <c r="X2711" s="29">
        <f t="shared" si="766"/>
        <v>0</v>
      </c>
      <c r="Y2711" s="40">
        <f t="shared" si="767"/>
        <v>365</v>
      </c>
      <c r="Z2711" s="38">
        <f t="shared" si="768"/>
        <v>46081</v>
      </c>
      <c r="AA2711" s="41">
        <f t="shared" si="769"/>
        <v>181</v>
      </c>
      <c r="AB2711" s="24" t="s">
        <v>113</v>
      </c>
      <c r="AC2711" s="41">
        <f t="shared" si="770"/>
        <v>4533.0290000000005</v>
      </c>
      <c r="AD2711" s="41">
        <v>1</v>
      </c>
      <c r="AE2711" s="72">
        <f>INDEX(SA!$C$2:$G$11,MATCH(Details!S2711,SA!$C$2:$C$11,0),MATCH(Details!V2711,SA!$C$2:$G$2,0))*Y2711/(F2711-E2711+1)</f>
        <v>3841.55</v>
      </c>
      <c r="AF2711" s="41">
        <f t="shared" si="771"/>
        <v>0</v>
      </c>
      <c r="AG2711" s="41">
        <f t="shared" si="772"/>
        <v>0</v>
      </c>
      <c r="AH2711" s="41">
        <f t="shared" si="773"/>
        <v>691.47900000000004</v>
      </c>
      <c r="AI2711" s="60">
        <f t="shared" si="774"/>
        <v>153.66200000000001</v>
      </c>
      <c r="AJ2711" s="60">
        <f t="shared" si="775"/>
        <v>864.34875000000011</v>
      </c>
      <c r="AK2711" s="60">
        <f t="shared" si="776"/>
        <v>1904.9878082191783</v>
      </c>
      <c r="AL2711" s="60">
        <f t="shared" si="777"/>
        <v>1400.1660390410959</v>
      </c>
      <c r="AM2711" s="41">
        <f t="shared" si="778"/>
        <v>1423.3732109589046</v>
      </c>
      <c r="AN2711" s="42">
        <f t="shared" si="779"/>
        <v>45715</v>
      </c>
      <c r="AO2711" s="43">
        <f t="shared" si="780"/>
        <v>3841.55</v>
      </c>
    </row>
    <row r="2712" spans="1:41" s="24" customFormat="1" ht="15.75" customHeight="1" x14ac:dyDescent="0.35">
      <c r="A2712" s="36" t="s">
        <v>27</v>
      </c>
      <c r="B2712" s="36">
        <v>202509</v>
      </c>
      <c r="C2712" s="24" t="s">
        <v>736</v>
      </c>
      <c r="D2712" s="24" t="s">
        <v>119</v>
      </c>
      <c r="E2712" s="62">
        <v>45901</v>
      </c>
      <c r="F2712" s="62">
        <v>46265</v>
      </c>
      <c r="G2712" s="37" t="s">
        <v>2817</v>
      </c>
      <c r="H2712" s="36">
        <v>850006</v>
      </c>
      <c r="I2712" s="63">
        <v>44098</v>
      </c>
      <c r="J2712" s="24" t="s">
        <v>5617</v>
      </c>
      <c r="K2712" s="63">
        <f t="shared" si="763"/>
        <v>45901</v>
      </c>
      <c r="L2712" s="55">
        <f t="shared" si="764"/>
        <v>0.04</v>
      </c>
      <c r="M2712" s="76">
        <v>0.22500000000000001</v>
      </c>
      <c r="N2712" s="62">
        <v>45901</v>
      </c>
      <c r="O2712" s="62">
        <v>46265</v>
      </c>
      <c r="P2712" s="63"/>
      <c r="Q2712" s="63"/>
      <c r="R2712" s="78">
        <v>4</v>
      </c>
      <c r="S2712" s="63" t="str">
        <f>VLOOKUP(R2712,SA!$B$3:$C$11,2,1)</f>
        <v>0-25</v>
      </c>
      <c r="T2712" s="38" t="s">
        <v>98</v>
      </c>
      <c r="U2712" s="24" t="s">
        <v>5746</v>
      </c>
      <c r="V2712" s="24">
        <v>400000</v>
      </c>
      <c r="W2712" s="39">
        <f t="shared" si="765"/>
        <v>0</v>
      </c>
      <c r="X2712" s="29">
        <f t="shared" si="766"/>
        <v>0</v>
      </c>
      <c r="Y2712" s="40">
        <f t="shared" si="767"/>
        <v>365</v>
      </c>
      <c r="Z2712" s="38">
        <f t="shared" si="768"/>
        <v>46081</v>
      </c>
      <c r="AA2712" s="41">
        <f t="shared" si="769"/>
        <v>181</v>
      </c>
      <c r="AB2712" s="24" t="s">
        <v>113</v>
      </c>
      <c r="AC2712" s="41">
        <f t="shared" si="770"/>
        <v>4043.8364000000001</v>
      </c>
      <c r="AD2712" s="41">
        <v>1</v>
      </c>
      <c r="AE2712" s="72">
        <f>INDEX(SA!$C$2:$G$11,MATCH(Details!S2712,SA!$C$2:$C$11,0),MATCH(Details!V2712,SA!$C$2:$G$2,0))*Y2712/(F2712-E2712+1)</f>
        <v>3426.98</v>
      </c>
      <c r="AF2712" s="41">
        <f t="shared" si="771"/>
        <v>0</v>
      </c>
      <c r="AG2712" s="41">
        <f t="shared" si="772"/>
        <v>0</v>
      </c>
      <c r="AH2712" s="41">
        <f t="shared" si="773"/>
        <v>616.85640000000001</v>
      </c>
      <c r="AI2712" s="60">
        <f t="shared" si="774"/>
        <v>137.07920000000001</v>
      </c>
      <c r="AJ2712" s="60">
        <f t="shared" si="775"/>
        <v>771.07050000000004</v>
      </c>
      <c r="AK2712" s="60">
        <f t="shared" si="776"/>
        <v>1699.4065205479453</v>
      </c>
      <c r="AL2712" s="60">
        <f t="shared" si="777"/>
        <v>1249.0637926027398</v>
      </c>
      <c r="AM2712" s="41">
        <f t="shared" si="778"/>
        <v>1269.7665073972601</v>
      </c>
      <c r="AN2712" s="42">
        <f t="shared" si="779"/>
        <v>45715</v>
      </c>
      <c r="AO2712" s="43">
        <f t="shared" si="780"/>
        <v>3426.98</v>
      </c>
    </row>
    <row r="2713" spans="1:41" s="24" customFormat="1" ht="15.75" customHeight="1" x14ac:dyDescent="0.35">
      <c r="A2713" s="36" t="s">
        <v>27</v>
      </c>
      <c r="B2713" s="36">
        <v>202509</v>
      </c>
      <c r="C2713" s="24" t="s">
        <v>736</v>
      </c>
      <c r="D2713" s="24" t="s">
        <v>119</v>
      </c>
      <c r="E2713" s="62">
        <v>45901</v>
      </c>
      <c r="F2713" s="62">
        <v>46265</v>
      </c>
      <c r="G2713" s="37" t="s">
        <v>2818</v>
      </c>
      <c r="H2713" s="36">
        <v>850006</v>
      </c>
      <c r="I2713" s="63">
        <v>23052</v>
      </c>
      <c r="J2713" s="24" t="s">
        <v>5618</v>
      </c>
      <c r="K2713" s="63">
        <f t="shared" si="763"/>
        <v>45901</v>
      </c>
      <c r="L2713" s="55">
        <f t="shared" si="764"/>
        <v>0.04</v>
      </c>
      <c r="M2713" s="76">
        <v>0.22500000000000001</v>
      </c>
      <c r="N2713" s="62">
        <v>45901</v>
      </c>
      <c r="O2713" s="62">
        <v>46265</v>
      </c>
      <c r="P2713" s="63"/>
      <c r="Q2713" s="63"/>
      <c r="R2713" s="78">
        <v>62</v>
      </c>
      <c r="S2713" s="63" t="str">
        <f>VLOOKUP(R2713,SA!$B$3:$C$11,2,1)</f>
        <v>56-65</v>
      </c>
      <c r="T2713" s="38" t="s">
        <v>98</v>
      </c>
      <c r="U2713" s="24" t="s">
        <v>5747</v>
      </c>
      <c r="V2713" s="24">
        <v>400000</v>
      </c>
      <c r="W2713" s="39">
        <f t="shared" si="765"/>
        <v>0</v>
      </c>
      <c r="X2713" s="29">
        <f t="shared" si="766"/>
        <v>0</v>
      </c>
      <c r="Y2713" s="40">
        <f t="shared" si="767"/>
        <v>365</v>
      </c>
      <c r="Z2713" s="38">
        <f t="shared" si="768"/>
        <v>46081</v>
      </c>
      <c r="AA2713" s="41">
        <f t="shared" si="769"/>
        <v>181</v>
      </c>
      <c r="AB2713" s="24" t="s">
        <v>113</v>
      </c>
      <c r="AC2713" s="41">
        <f t="shared" si="770"/>
        <v>11909.7282</v>
      </c>
      <c r="AD2713" s="41">
        <v>1</v>
      </c>
      <c r="AE2713" s="72">
        <f>INDEX(SA!$C$2:$G$11,MATCH(Details!S2713,SA!$C$2:$C$11,0),MATCH(Details!V2713,SA!$C$2:$G$2,0))*Y2713/(F2713-E2713+1)</f>
        <v>10092.99</v>
      </c>
      <c r="AF2713" s="41">
        <f t="shared" si="771"/>
        <v>0</v>
      </c>
      <c r="AG2713" s="41">
        <f t="shared" si="772"/>
        <v>0</v>
      </c>
      <c r="AH2713" s="41">
        <f t="shared" si="773"/>
        <v>1816.7382</v>
      </c>
      <c r="AI2713" s="60">
        <f t="shared" si="774"/>
        <v>403.71960000000001</v>
      </c>
      <c r="AJ2713" s="60">
        <f t="shared" si="775"/>
        <v>2270.9227500000002</v>
      </c>
      <c r="AK2713" s="60">
        <f t="shared" si="776"/>
        <v>5005.0169589041097</v>
      </c>
      <c r="AL2713" s="60">
        <f t="shared" si="777"/>
        <v>3678.6874647945206</v>
      </c>
      <c r="AM2713" s="41">
        <f t="shared" si="778"/>
        <v>3739.6601852054787</v>
      </c>
      <c r="AN2713" s="42">
        <f t="shared" si="779"/>
        <v>45715</v>
      </c>
      <c r="AO2713" s="43">
        <f t="shared" si="780"/>
        <v>10092.99</v>
      </c>
    </row>
    <row r="2714" spans="1:41" s="24" customFormat="1" ht="15.75" customHeight="1" x14ac:dyDescent="0.35">
      <c r="A2714" s="36" t="s">
        <v>27</v>
      </c>
      <c r="B2714" s="36">
        <v>202509</v>
      </c>
      <c r="C2714" s="24" t="s">
        <v>736</v>
      </c>
      <c r="D2714" s="24" t="s">
        <v>119</v>
      </c>
      <c r="E2714" s="62">
        <v>45901</v>
      </c>
      <c r="F2714" s="62">
        <v>46265</v>
      </c>
      <c r="G2714" s="37" t="s">
        <v>2819</v>
      </c>
      <c r="H2714" s="36">
        <v>850006</v>
      </c>
      <c r="I2714" s="63">
        <v>19370</v>
      </c>
      <c r="J2714" s="24" t="s">
        <v>5619</v>
      </c>
      <c r="K2714" s="63">
        <f t="shared" si="763"/>
        <v>45901</v>
      </c>
      <c r="L2714" s="55">
        <f t="shared" si="764"/>
        <v>0.04</v>
      </c>
      <c r="M2714" s="76">
        <v>0.22500000000000001</v>
      </c>
      <c r="N2714" s="62">
        <v>45901</v>
      </c>
      <c r="O2714" s="62">
        <v>46265</v>
      </c>
      <c r="P2714" s="63"/>
      <c r="Q2714" s="63"/>
      <c r="R2714" s="78">
        <v>72</v>
      </c>
      <c r="S2714" s="63" t="str">
        <f>VLOOKUP(R2714,SA!$B$3:$C$11,2,1)</f>
        <v>71-75</v>
      </c>
      <c r="T2714" s="38" t="s">
        <v>97</v>
      </c>
      <c r="U2714" s="24" t="s">
        <v>5744</v>
      </c>
      <c r="V2714" s="24">
        <v>400000</v>
      </c>
      <c r="W2714" s="39">
        <f t="shared" si="765"/>
        <v>0</v>
      </c>
      <c r="X2714" s="29">
        <f t="shared" si="766"/>
        <v>0</v>
      </c>
      <c r="Y2714" s="40">
        <f t="shared" si="767"/>
        <v>365</v>
      </c>
      <c r="Z2714" s="38">
        <f t="shared" si="768"/>
        <v>46081</v>
      </c>
      <c r="AA2714" s="41">
        <f t="shared" si="769"/>
        <v>181</v>
      </c>
      <c r="AB2714" s="24" t="s">
        <v>113</v>
      </c>
      <c r="AC2714" s="41">
        <f t="shared" si="770"/>
        <v>21578.034600000003</v>
      </c>
      <c r="AD2714" s="41">
        <v>1</v>
      </c>
      <c r="AE2714" s="72">
        <f>INDEX(SA!$C$2:$G$11,MATCH(Details!S2714,SA!$C$2:$C$11,0),MATCH(Details!V2714,SA!$C$2:$G$2,0))*Y2714/(F2714-E2714+1)</f>
        <v>18286.47</v>
      </c>
      <c r="AF2714" s="41">
        <f t="shared" si="771"/>
        <v>0</v>
      </c>
      <c r="AG2714" s="41">
        <f t="shared" si="772"/>
        <v>0</v>
      </c>
      <c r="AH2714" s="41">
        <f t="shared" si="773"/>
        <v>3291.5646000000002</v>
      </c>
      <c r="AI2714" s="60">
        <f t="shared" si="774"/>
        <v>731.45880000000011</v>
      </c>
      <c r="AJ2714" s="60">
        <f t="shared" si="775"/>
        <v>4114.4557500000001</v>
      </c>
      <c r="AK2714" s="60">
        <f t="shared" si="776"/>
        <v>9068.0851232876721</v>
      </c>
      <c r="AL2714" s="60">
        <f t="shared" si="777"/>
        <v>6665.0425656164389</v>
      </c>
      <c r="AM2714" s="41">
        <f t="shared" si="778"/>
        <v>6775.5128843835619</v>
      </c>
      <c r="AN2714" s="42">
        <f t="shared" si="779"/>
        <v>45715</v>
      </c>
      <c r="AO2714" s="43">
        <f t="shared" si="780"/>
        <v>18286.47</v>
      </c>
    </row>
    <row r="2715" spans="1:41" s="24" customFormat="1" ht="15.75" customHeight="1" x14ac:dyDescent="0.35">
      <c r="A2715" s="36" t="s">
        <v>27</v>
      </c>
      <c r="B2715" s="36">
        <v>202509</v>
      </c>
      <c r="C2715" s="24" t="s">
        <v>736</v>
      </c>
      <c r="D2715" s="24" t="s">
        <v>119</v>
      </c>
      <c r="E2715" s="62">
        <v>45901</v>
      </c>
      <c r="F2715" s="62">
        <v>46265</v>
      </c>
      <c r="G2715" s="37" t="s">
        <v>583</v>
      </c>
      <c r="H2715" s="36">
        <v>850006</v>
      </c>
      <c r="I2715" s="63">
        <v>33421</v>
      </c>
      <c r="J2715" s="24" t="s">
        <v>5620</v>
      </c>
      <c r="K2715" s="63">
        <f t="shared" si="763"/>
        <v>45901</v>
      </c>
      <c r="L2715" s="55">
        <f t="shared" si="764"/>
        <v>0.04</v>
      </c>
      <c r="M2715" s="76">
        <v>0.22500000000000001</v>
      </c>
      <c r="N2715" s="62">
        <v>45901</v>
      </c>
      <c r="O2715" s="62">
        <v>46265</v>
      </c>
      <c r="P2715" s="63"/>
      <c r="Q2715" s="63"/>
      <c r="R2715" s="78">
        <v>34</v>
      </c>
      <c r="S2715" s="63" t="str">
        <f>VLOOKUP(R2715,SA!$B$3:$C$11,2,1)</f>
        <v>26-35</v>
      </c>
      <c r="T2715" s="38" t="s">
        <v>97</v>
      </c>
      <c r="U2715" s="24" t="s">
        <v>56</v>
      </c>
      <c r="V2715" s="24">
        <v>400000</v>
      </c>
      <c r="W2715" s="39">
        <f t="shared" si="765"/>
        <v>400000</v>
      </c>
      <c r="X2715" s="29">
        <f t="shared" si="766"/>
        <v>1</v>
      </c>
      <c r="Y2715" s="40">
        <f t="shared" si="767"/>
        <v>365</v>
      </c>
      <c r="Z2715" s="38">
        <f t="shared" si="768"/>
        <v>46081</v>
      </c>
      <c r="AA2715" s="41">
        <f t="shared" si="769"/>
        <v>181</v>
      </c>
      <c r="AB2715" s="24" t="s">
        <v>113</v>
      </c>
      <c r="AC2715" s="41">
        <f t="shared" si="770"/>
        <v>4533.0290000000005</v>
      </c>
      <c r="AD2715" s="41">
        <v>1</v>
      </c>
      <c r="AE2715" s="72">
        <f>INDEX(SA!$C$2:$G$11,MATCH(Details!S2715,SA!$C$2:$C$11,0),MATCH(Details!V2715,SA!$C$2:$G$2,0))*Y2715/(F2715-E2715+1)</f>
        <v>3841.55</v>
      </c>
      <c r="AF2715" s="41">
        <f t="shared" si="771"/>
        <v>0</v>
      </c>
      <c r="AG2715" s="41">
        <f t="shared" si="772"/>
        <v>0</v>
      </c>
      <c r="AH2715" s="41">
        <f t="shared" si="773"/>
        <v>691.47900000000004</v>
      </c>
      <c r="AI2715" s="60">
        <f t="shared" si="774"/>
        <v>153.66200000000001</v>
      </c>
      <c r="AJ2715" s="60">
        <f t="shared" si="775"/>
        <v>864.34875000000011</v>
      </c>
      <c r="AK2715" s="60">
        <f t="shared" si="776"/>
        <v>1904.9878082191783</v>
      </c>
      <c r="AL2715" s="60">
        <f t="shared" si="777"/>
        <v>1400.1660390410959</v>
      </c>
      <c r="AM2715" s="41">
        <f t="shared" si="778"/>
        <v>1423.3732109589046</v>
      </c>
      <c r="AN2715" s="42">
        <f t="shared" si="779"/>
        <v>45715</v>
      </c>
      <c r="AO2715" s="43">
        <f t="shared" si="780"/>
        <v>3841.55</v>
      </c>
    </row>
    <row r="2716" spans="1:41" s="24" customFormat="1" ht="15.75" customHeight="1" x14ac:dyDescent="0.35">
      <c r="A2716" s="36" t="s">
        <v>27</v>
      </c>
      <c r="B2716" s="36">
        <v>202509</v>
      </c>
      <c r="C2716" s="24" t="s">
        <v>736</v>
      </c>
      <c r="D2716" s="24" t="s">
        <v>119</v>
      </c>
      <c r="E2716" s="62">
        <v>45901</v>
      </c>
      <c r="F2716" s="62">
        <v>46265</v>
      </c>
      <c r="G2716" s="37" t="s">
        <v>589</v>
      </c>
      <c r="H2716" s="36">
        <v>850007</v>
      </c>
      <c r="I2716" s="63">
        <v>33697</v>
      </c>
      <c r="J2716" s="24" t="s">
        <v>5621</v>
      </c>
      <c r="K2716" s="63">
        <f t="shared" si="763"/>
        <v>45901</v>
      </c>
      <c r="L2716" s="55">
        <f t="shared" si="764"/>
        <v>0.04</v>
      </c>
      <c r="M2716" s="76">
        <v>0.22500000000000001</v>
      </c>
      <c r="N2716" s="62">
        <v>45901</v>
      </c>
      <c r="O2716" s="62">
        <v>46265</v>
      </c>
      <c r="P2716" s="63"/>
      <c r="Q2716" s="63"/>
      <c r="R2716" s="78">
        <v>33</v>
      </c>
      <c r="S2716" s="63" t="str">
        <f>VLOOKUP(R2716,SA!$B$3:$C$11,2,1)</f>
        <v>26-35</v>
      </c>
      <c r="T2716" s="38" t="s">
        <v>97</v>
      </c>
      <c r="U2716" s="24" t="s">
        <v>56</v>
      </c>
      <c r="V2716" s="24">
        <v>500000</v>
      </c>
      <c r="W2716" s="39">
        <f t="shared" si="765"/>
        <v>500000</v>
      </c>
      <c r="X2716" s="29">
        <f t="shared" si="766"/>
        <v>1</v>
      </c>
      <c r="Y2716" s="40">
        <f t="shared" si="767"/>
        <v>365</v>
      </c>
      <c r="Z2716" s="38">
        <f t="shared" si="768"/>
        <v>46081</v>
      </c>
      <c r="AA2716" s="41">
        <f t="shared" si="769"/>
        <v>181</v>
      </c>
      <c r="AB2716" s="24" t="s">
        <v>113</v>
      </c>
      <c r="AC2716" s="41">
        <f t="shared" si="770"/>
        <v>4986.3141999999998</v>
      </c>
      <c r="AD2716" s="41">
        <v>1</v>
      </c>
      <c r="AE2716" s="72">
        <f>INDEX(SA!$C$2:$G$11,MATCH(Details!S2716,SA!$C$2:$C$11,0),MATCH(Details!V2716,SA!$C$2:$G$2,0))*Y2716/(F2716-E2716+1)</f>
        <v>4225.6899999999996</v>
      </c>
      <c r="AF2716" s="41">
        <f t="shared" si="771"/>
        <v>0</v>
      </c>
      <c r="AG2716" s="41">
        <f t="shared" si="772"/>
        <v>0</v>
      </c>
      <c r="AH2716" s="41">
        <f t="shared" si="773"/>
        <v>760.62419999999986</v>
      </c>
      <c r="AI2716" s="60">
        <f t="shared" si="774"/>
        <v>169.02759999999998</v>
      </c>
      <c r="AJ2716" s="60">
        <f t="shared" si="775"/>
        <v>950.78024999999991</v>
      </c>
      <c r="AK2716" s="60">
        <f t="shared" si="776"/>
        <v>2095.479150684931</v>
      </c>
      <c r="AL2716" s="60">
        <f t="shared" si="777"/>
        <v>1540.1771757534243</v>
      </c>
      <c r="AM2716" s="41">
        <f t="shared" si="778"/>
        <v>1565.7049742465756</v>
      </c>
      <c r="AN2716" s="42">
        <f t="shared" si="779"/>
        <v>45715</v>
      </c>
      <c r="AO2716" s="43">
        <f t="shared" si="780"/>
        <v>4225.6899999999996</v>
      </c>
    </row>
    <row r="2717" spans="1:41" s="24" customFormat="1" ht="15.75" customHeight="1" x14ac:dyDescent="0.35">
      <c r="A2717" s="36" t="s">
        <v>27</v>
      </c>
      <c r="B2717" s="36">
        <v>202509</v>
      </c>
      <c r="C2717" s="24" t="s">
        <v>736</v>
      </c>
      <c r="D2717" s="24" t="s">
        <v>119</v>
      </c>
      <c r="E2717" s="62">
        <v>45901</v>
      </c>
      <c r="F2717" s="62">
        <v>46265</v>
      </c>
      <c r="G2717" s="37" t="s">
        <v>2820</v>
      </c>
      <c r="H2717" s="36">
        <v>850007</v>
      </c>
      <c r="I2717" s="63">
        <v>23224</v>
      </c>
      <c r="J2717" s="24" t="s">
        <v>5622</v>
      </c>
      <c r="K2717" s="63">
        <f t="shared" si="763"/>
        <v>45901</v>
      </c>
      <c r="L2717" s="55">
        <f t="shared" si="764"/>
        <v>0.04</v>
      </c>
      <c r="M2717" s="76">
        <v>0.22500000000000001</v>
      </c>
      <c r="N2717" s="62">
        <v>45901</v>
      </c>
      <c r="O2717" s="62">
        <v>46265</v>
      </c>
      <c r="P2717" s="63"/>
      <c r="Q2717" s="63"/>
      <c r="R2717" s="78">
        <v>62</v>
      </c>
      <c r="S2717" s="63" t="str">
        <f>VLOOKUP(R2717,SA!$B$3:$C$11,2,1)</f>
        <v>56-65</v>
      </c>
      <c r="T2717" s="38" t="s">
        <v>97</v>
      </c>
      <c r="U2717" s="24" t="s">
        <v>5744</v>
      </c>
      <c r="V2717" s="24">
        <v>500000</v>
      </c>
      <c r="W2717" s="39">
        <f t="shared" si="765"/>
        <v>0</v>
      </c>
      <c r="X2717" s="29">
        <f t="shared" si="766"/>
        <v>0</v>
      </c>
      <c r="Y2717" s="40">
        <f t="shared" si="767"/>
        <v>365</v>
      </c>
      <c r="Z2717" s="38">
        <f t="shared" si="768"/>
        <v>46081</v>
      </c>
      <c r="AA2717" s="41">
        <f t="shared" si="769"/>
        <v>181</v>
      </c>
      <c r="AB2717" s="24" t="s">
        <v>113</v>
      </c>
      <c r="AC2717" s="41">
        <f t="shared" si="770"/>
        <v>13100.714</v>
      </c>
      <c r="AD2717" s="41">
        <v>1</v>
      </c>
      <c r="AE2717" s="72">
        <f>INDEX(SA!$C$2:$G$11,MATCH(Details!S2717,SA!$C$2:$C$11,0),MATCH(Details!V2717,SA!$C$2:$G$2,0))*Y2717/(F2717-E2717+1)</f>
        <v>11102.3</v>
      </c>
      <c r="AF2717" s="41">
        <f t="shared" si="771"/>
        <v>0</v>
      </c>
      <c r="AG2717" s="41">
        <f t="shared" si="772"/>
        <v>0</v>
      </c>
      <c r="AH2717" s="41">
        <f t="shared" si="773"/>
        <v>1998.4139999999998</v>
      </c>
      <c r="AI2717" s="60">
        <f t="shared" si="774"/>
        <v>444.09199999999998</v>
      </c>
      <c r="AJ2717" s="60">
        <f t="shared" si="775"/>
        <v>2498.0174999999999</v>
      </c>
      <c r="AK2717" s="60">
        <f t="shared" si="776"/>
        <v>5505.5241095890406</v>
      </c>
      <c r="AL2717" s="60">
        <f t="shared" si="777"/>
        <v>4046.5602205479449</v>
      </c>
      <c r="AM2717" s="41">
        <f t="shared" si="778"/>
        <v>4113.6302794520543</v>
      </c>
      <c r="AN2717" s="42">
        <f t="shared" si="779"/>
        <v>45715</v>
      </c>
      <c r="AO2717" s="43">
        <f t="shared" si="780"/>
        <v>11102.3</v>
      </c>
    </row>
    <row r="2718" spans="1:41" s="24" customFormat="1" ht="15.75" customHeight="1" x14ac:dyDescent="0.35">
      <c r="A2718" s="36" t="s">
        <v>27</v>
      </c>
      <c r="B2718" s="36">
        <v>202509</v>
      </c>
      <c r="C2718" s="24" t="s">
        <v>736</v>
      </c>
      <c r="D2718" s="24" t="s">
        <v>119</v>
      </c>
      <c r="E2718" s="62">
        <v>45901</v>
      </c>
      <c r="F2718" s="62">
        <v>46265</v>
      </c>
      <c r="G2718" s="37" t="s">
        <v>2821</v>
      </c>
      <c r="H2718" s="36">
        <v>850007</v>
      </c>
      <c r="I2718" s="63">
        <v>25398</v>
      </c>
      <c r="J2718" s="24" t="s">
        <v>5623</v>
      </c>
      <c r="K2718" s="63">
        <f t="shared" si="763"/>
        <v>45901</v>
      </c>
      <c r="L2718" s="55">
        <f t="shared" si="764"/>
        <v>0.04</v>
      </c>
      <c r="M2718" s="76">
        <v>0.22500000000000001</v>
      </c>
      <c r="N2718" s="62">
        <v>45901</v>
      </c>
      <c r="O2718" s="62">
        <v>46265</v>
      </c>
      <c r="P2718" s="63"/>
      <c r="Q2718" s="63"/>
      <c r="R2718" s="78">
        <v>56</v>
      </c>
      <c r="S2718" s="63" t="str">
        <f>VLOOKUP(R2718,SA!$B$3:$C$11,2,1)</f>
        <v>56-65</v>
      </c>
      <c r="T2718" s="38" t="s">
        <v>98</v>
      </c>
      <c r="U2718" s="24" t="s">
        <v>5747</v>
      </c>
      <c r="V2718" s="24">
        <v>500000</v>
      </c>
      <c r="W2718" s="39">
        <f t="shared" si="765"/>
        <v>0</v>
      </c>
      <c r="X2718" s="29">
        <f t="shared" si="766"/>
        <v>0</v>
      </c>
      <c r="Y2718" s="40">
        <f t="shared" si="767"/>
        <v>365</v>
      </c>
      <c r="Z2718" s="38">
        <f t="shared" si="768"/>
        <v>46081</v>
      </c>
      <c r="AA2718" s="41">
        <f t="shared" si="769"/>
        <v>181</v>
      </c>
      <c r="AB2718" s="24" t="s">
        <v>113</v>
      </c>
      <c r="AC2718" s="41">
        <f t="shared" si="770"/>
        <v>13100.714</v>
      </c>
      <c r="AD2718" s="41">
        <v>1</v>
      </c>
      <c r="AE2718" s="72">
        <f>INDEX(SA!$C$2:$G$11,MATCH(Details!S2718,SA!$C$2:$C$11,0),MATCH(Details!V2718,SA!$C$2:$G$2,0))*Y2718/(F2718-E2718+1)</f>
        <v>11102.3</v>
      </c>
      <c r="AF2718" s="41">
        <f t="shared" si="771"/>
        <v>0</v>
      </c>
      <c r="AG2718" s="41">
        <f t="shared" si="772"/>
        <v>0</v>
      </c>
      <c r="AH2718" s="41">
        <f t="shared" si="773"/>
        <v>1998.4139999999998</v>
      </c>
      <c r="AI2718" s="60">
        <f t="shared" si="774"/>
        <v>444.09199999999998</v>
      </c>
      <c r="AJ2718" s="60">
        <f t="shared" si="775"/>
        <v>2498.0174999999999</v>
      </c>
      <c r="AK2718" s="60">
        <f t="shared" si="776"/>
        <v>5505.5241095890406</v>
      </c>
      <c r="AL2718" s="60">
        <f t="shared" si="777"/>
        <v>4046.5602205479449</v>
      </c>
      <c r="AM2718" s="41">
        <f t="shared" si="778"/>
        <v>4113.6302794520543</v>
      </c>
      <c r="AN2718" s="42">
        <f t="shared" si="779"/>
        <v>45715</v>
      </c>
      <c r="AO2718" s="43">
        <f t="shared" si="780"/>
        <v>11102.3</v>
      </c>
    </row>
    <row r="2719" spans="1:41" s="24" customFormat="1" ht="15.75" customHeight="1" x14ac:dyDescent="0.35">
      <c r="A2719" s="36" t="s">
        <v>27</v>
      </c>
      <c r="B2719" s="36">
        <v>202509</v>
      </c>
      <c r="C2719" s="24" t="s">
        <v>736</v>
      </c>
      <c r="D2719" s="24" t="s">
        <v>119</v>
      </c>
      <c r="E2719" s="62">
        <v>45901</v>
      </c>
      <c r="F2719" s="62">
        <v>46265</v>
      </c>
      <c r="G2719" s="37" t="s">
        <v>2822</v>
      </c>
      <c r="H2719" s="36">
        <v>850007</v>
      </c>
      <c r="I2719" s="63">
        <v>34428</v>
      </c>
      <c r="J2719" s="24" t="s">
        <v>5624</v>
      </c>
      <c r="K2719" s="63">
        <f t="shared" si="763"/>
        <v>45901</v>
      </c>
      <c r="L2719" s="55">
        <f t="shared" si="764"/>
        <v>0.04</v>
      </c>
      <c r="M2719" s="76">
        <v>0.22500000000000001</v>
      </c>
      <c r="N2719" s="62">
        <v>45901</v>
      </c>
      <c r="O2719" s="62">
        <v>46265</v>
      </c>
      <c r="P2719" s="63"/>
      <c r="Q2719" s="63"/>
      <c r="R2719" s="78">
        <v>31</v>
      </c>
      <c r="S2719" s="63" t="str">
        <f>VLOOKUP(R2719,SA!$B$3:$C$11,2,1)</f>
        <v>26-35</v>
      </c>
      <c r="T2719" s="38" t="s">
        <v>98</v>
      </c>
      <c r="U2719" s="24" t="s">
        <v>5743</v>
      </c>
      <c r="V2719" s="24">
        <v>500000</v>
      </c>
      <c r="W2719" s="39">
        <f t="shared" si="765"/>
        <v>0</v>
      </c>
      <c r="X2719" s="29">
        <f t="shared" si="766"/>
        <v>0</v>
      </c>
      <c r="Y2719" s="40">
        <f t="shared" si="767"/>
        <v>365</v>
      </c>
      <c r="Z2719" s="38">
        <f t="shared" si="768"/>
        <v>46081</v>
      </c>
      <c r="AA2719" s="41">
        <f t="shared" si="769"/>
        <v>181</v>
      </c>
      <c r="AB2719" s="24" t="s">
        <v>113</v>
      </c>
      <c r="AC2719" s="41">
        <f t="shared" si="770"/>
        <v>4986.3141999999998</v>
      </c>
      <c r="AD2719" s="41">
        <v>1</v>
      </c>
      <c r="AE2719" s="72">
        <f>INDEX(SA!$C$2:$G$11,MATCH(Details!S2719,SA!$C$2:$C$11,0),MATCH(Details!V2719,SA!$C$2:$G$2,0))*Y2719/(F2719-E2719+1)</f>
        <v>4225.6899999999996</v>
      </c>
      <c r="AF2719" s="41">
        <f t="shared" si="771"/>
        <v>0</v>
      </c>
      <c r="AG2719" s="41">
        <f t="shared" si="772"/>
        <v>0</v>
      </c>
      <c r="AH2719" s="41">
        <f t="shared" si="773"/>
        <v>760.62419999999986</v>
      </c>
      <c r="AI2719" s="60">
        <f t="shared" si="774"/>
        <v>169.02759999999998</v>
      </c>
      <c r="AJ2719" s="60">
        <f t="shared" si="775"/>
        <v>950.78024999999991</v>
      </c>
      <c r="AK2719" s="60">
        <f t="shared" si="776"/>
        <v>2095.479150684931</v>
      </c>
      <c r="AL2719" s="60">
        <f t="shared" si="777"/>
        <v>1540.1771757534243</v>
      </c>
      <c r="AM2719" s="41">
        <f t="shared" si="778"/>
        <v>1565.7049742465756</v>
      </c>
      <c r="AN2719" s="42">
        <f t="shared" si="779"/>
        <v>45715</v>
      </c>
      <c r="AO2719" s="43">
        <f t="shared" si="780"/>
        <v>4225.6899999999996</v>
      </c>
    </row>
    <row r="2720" spans="1:41" s="24" customFormat="1" ht="15.75" customHeight="1" x14ac:dyDescent="0.35">
      <c r="A2720" s="36" t="s">
        <v>27</v>
      </c>
      <c r="B2720" s="36">
        <v>202509</v>
      </c>
      <c r="C2720" s="24" t="s">
        <v>736</v>
      </c>
      <c r="D2720" s="24" t="s">
        <v>119</v>
      </c>
      <c r="E2720" s="62">
        <v>45901</v>
      </c>
      <c r="F2720" s="62">
        <v>46265</v>
      </c>
      <c r="G2720" s="37" t="s">
        <v>2823</v>
      </c>
      <c r="H2720" s="36">
        <v>850009</v>
      </c>
      <c r="I2720" s="63">
        <v>34767</v>
      </c>
      <c r="J2720" s="24" t="s">
        <v>5625</v>
      </c>
      <c r="K2720" s="63">
        <f t="shared" si="763"/>
        <v>45901</v>
      </c>
      <c r="L2720" s="55">
        <f t="shared" si="764"/>
        <v>0.04</v>
      </c>
      <c r="M2720" s="76">
        <v>0.22500000000000001</v>
      </c>
      <c r="N2720" s="62">
        <v>45901</v>
      </c>
      <c r="O2720" s="62">
        <v>46265</v>
      </c>
      <c r="P2720" s="63"/>
      <c r="Q2720" s="63"/>
      <c r="R2720" s="78">
        <v>30</v>
      </c>
      <c r="S2720" s="63" t="str">
        <f>VLOOKUP(R2720,SA!$B$3:$C$11,2,1)</f>
        <v>26-35</v>
      </c>
      <c r="T2720" s="38" t="s">
        <v>98</v>
      </c>
      <c r="U2720" s="24" t="s">
        <v>5743</v>
      </c>
      <c r="V2720" s="24">
        <v>300000</v>
      </c>
      <c r="W2720" s="39">
        <f t="shared" si="765"/>
        <v>0</v>
      </c>
      <c r="X2720" s="29">
        <f t="shared" si="766"/>
        <v>0</v>
      </c>
      <c r="Y2720" s="40">
        <f t="shared" si="767"/>
        <v>365</v>
      </c>
      <c r="Z2720" s="38">
        <f t="shared" si="768"/>
        <v>46081</v>
      </c>
      <c r="AA2720" s="41">
        <f t="shared" si="769"/>
        <v>181</v>
      </c>
      <c r="AB2720" s="24" t="s">
        <v>113</v>
      </c>
      <c r="AC2720" s="41">
        <f t="shared" si="770"/>
        <v>4124.4657999999999</v>
      </c>
      <c r="AD2720" s="41">
        <v>1</v>
      </c>
      <c r="AE2720" s="72">
        <f>INDEX(SA!$C$2:$G$11,MATCH(Details!S2720,SA!$C$2:$C$11,0),MATCH(Details!V2720,SA!$C$2:$G$2,0))*Y2720/(F2720-E2720+1)</f>
        <v>3495.31</v>
      </c>
      <c r="AF2720" s="41">
        <f t="shared" si="771"/>
        <v>0</v>
      </c>
      <c r="AG2720" s="41">
        <f t="shared" si="772"/>
        <v>0</v>
      </c>
      <c r="AH2720" s="41">
        <f t="shared" si="773"/>
        <v>629.1558</v>
      </c>
      <c r="AI2720" s="60">
        <f t="shared" si="774"/>
        <v>139.8124</v>
      </c>
      <c r="AJ2720" s="60">
        <f t="shared" si="775"/>
        <v>786.44475</v>
      </c>
      <c r="AK2720" s="60">
        <f t="shared" si="776"/>
        <v>1733.2907123287671</v>
      </c>
      <c r="AL2720" s="60">
        <f t="shared" si="777"/>
        <v>1273.9686735616438</v>
      </c>
      <c r="AM2720" s="41">
        <f t="shared" si="778"/>
        <v>1295.0841764383563</v>
      </c>
      <c r="AN2720" s="42">
        <f t="shared" si="779"/>
        <v>45715</v>
      </c>
      <c r="AO2720" s="43">
        <f t="shared" si="780"/>
        <v>3495.31</v>
      </c>
    </row>
    <row r="2721" spans="1:41" s="24" customFormat="1" ht="15.75" customHeight="1" x14ac:dyDescent="0.35">
      <c r="A2721" s="36" t="s">
        <v>27</v>
      </c>
      <c r="B2721" s="36">
        <v>202509</v>
      </c>
      <c r="C2721" s="24" t="s">
        <v>736</v>
      </c>
      <c r="D2721" s="24" t="s">
        <v>119</v>
      </c>
      <c r="E2721" s="62">
        <v>45901</v>
      </c>
      <c r="F2721" s="62">
        <v>46265</v>
      </c>
      <c r="G2721" s="37" t="s">
        <v>2824</v>
      </c>
      <c r="H2721" s="36">
        <v>850009</v>
      </c>
      <c r="I2721" s="63">
        <v>43323</v>
      </c>
      <c r="J2721" s="24" t="s">
        <v>5626</v>
      </c>
      <c r="K2721" s="63">
        <f t="shared" si="763"/>
        <v>45901</v>
      </c>
      <c r="L2721" s="55">
        <f t="shared" si="764"/>
        <v>0.04</v>
      </c>
      <c r="M2721" s="76">
        <v>0.22500000000000001</v>
      </c>
      <c r="N2721" s="62">
        <v>45901</v>
      </c>
      <c r="O2721" s="62">
        <v>46265</v>
      </c>
      <c r="P2721" s="63"/>
      <c r="Q2721" s="63"/>
      <c r="R2721" s="78">
        <v>7</v>
      </c>
      <c r="S2721" s="63" t="str">
        <f>VLOOKUP(R2721,SA!$B$3:$C$11,2,1)</f>
        <v>0-25</v>
      </c>
      <c r="T2721" s="38" t="s">
        <v>97</v>
      </c>
      <c r="U2721" s="24" t="s">
        <v>5745</v>
      </c>
      <c r="V2721" s="24">
        <v>300000</v>
      </c>
      <c r="W2721" s="39">
        <f t="shared" si="765"/>
        <v>0</v>
      </c>
      <c r="X2721" s="29">
        <f t="shared" si="766"/>
        <v>0</v>
      </c>
      <c r="Y2721" s="40">
        <f t="shared" si="767"/>
        <v>365</v>
      </c>
      <c r="Z2721" s="38">
        <f t="shared" si="768"/>
        <v>46081</v>
      </c>
      <c r="AA2721" s="41">
        <f t="shared" si="769"/>
        <v>181</v>
      </c>
      <c r="AB2721" s="24" t="s">
        <v>113</v>
      </c>
      <c r="AC2721" s="41">
        <f t="shared" si="770"/>
        <v>3690.3792000000003</v>
      </c>
      <c r="AD2721" s="41">
        <v>1</v>
      </c>
      <c r="AE2721" s="72">
        <f>INDEX(SA!$C$2:$G$11,MATCH(Details!S2721,SA!$C$2:$C$11,0),MATCH(Details!V2721,SA!$C$2:$G$2,0))*Y2721/(F2721-E2721+1)</f>
        <v>3127.44</v>
      </c>
      <c r="AF2721" s="41">
        <f t="shared" si="771"/>
        <v>0</v>
      </c>
      <c r="AG2721" s="41">
        <f t="shared" si="772"/>
        <v>0</v>
      </c>
      <c r="AH2721" s="41">
        <f t="shared" si="773"/>
        <v>562.93920000000003</v>
      </c>
      <c r="AI2721" s="60">
        <f t="shared" si="774"/>
        <v>125.0976</v>
      </c>
      <c r="AJ2721" s="60">
        <f t="shared" si="775"/>
        <v>703.67399999999998</v>
      </c>
      <c r="AK2721" s="60">
        <f t="shared" si="776"/>
        <v>1550.8675068493151</v>
      </c>
      <c r="AL2721" s="60">
        <f t="shared" si="777"/>
        <v>1139.8876175342466</v>
      </c>
      <c r="AM2721" s="41">
        <f t="shared" si="778"/>
        <v>1158.7807824657534</v>
      </c>
      <c r="AN2721" s="42">
        <f t="shared" si="779"/>
        <v>45715</v>
      </c>
      <c r="AO2721" s="43">
        <f t="shared" si="780"/>
        <v>3127.44</v>
      </c>
    </row>
    <row r="2722" spans="1:41" s="24" customFormat="1" ht="15.75" customHeight="1" x14ac:dyDescent="0.35">
      <c r="A2722" s="36" t="s">
        <v>27</v>
      </c>
      <c r="B2722" s="36">
        <v>202509</v>
      </c>
      <c r="C2722" s="24" t="s">
        <v>736</v>
      </c>
      <c r="D2722" s="24" t="s">
        <v>119</v>
      </c>
      <c r="E2722" s="62">
        <v>45901</v>
      </c>
      <c r="F2722" s="62">
        <v>46265</v>
      </c>
      <c r="G2722" s="37" t="s">
        <v>591</v>
      </c>
      <c r="H2722" s="36">
        <v>850009</v>
      </c>
      <c r="I2722" s="63">
        <v>31231</v>
      </c>
      <c r="J2722" s="24" t="s">
        <v>5627</v>
      </c>
      <c r="K2722" s="63">
        <f t="shared" si="763"/>
        <v>45901</v>
      </c>
      <c r="L2722" s="55">
        <f t="shared" si="764"/>
        <v>0.04</v>
      </c>
      <c r="M2722" s="76">
        <v>0.22500000000000001</v>
      </c>
      <c r="N2722" s="62">
        <v>45901</v>
      </c>
      <c r="O2722" s="62">
        <v>46265</v>
      </c>
      <c r="P2722" s="63"/>
      <c r="Q2722" s="63"/>
      <c r="R2722" s="78">
        <v>40</v>
      </c>
      <c r="S2722" s="63" t="str">
        <f>VLOOKUP(R2722,SA!$B$3:$C$11,2,1)</f>
        <v>36-45</v>
      </c>
      <c r="T2722" s="38" t="s">
        <v>97</v>
      </c>
      <c r="U2722" s="24" t="s">
        <v>56</v>
      </c>
      <c r="V2722" s="24">
        <v>300000</v>
      </c>
      <c r="W2722" s="39">
        <f t="shared" si="765"/>
        <v>300000</v>
      </c>
      <c r="X2722" s="29">
        <f t="shared" si="766"/>
        <v>1</v>
      </c>
      <c r="Y2722" s="40">
        <f t="shared" si="767"/>
        <v>365</v>
      </c>
      <c r="Z2722" s="38">
        <f t="shared" si="768"/>
        <v>46081</v>
      </c>
      <c r="AA2722" s="41">
        <f t="shared" si="769"/>
        <v>181</v>
      </c>
      <c r="AB2722" s="24" t="s">
        <v>113</v>
      </c>
      <c r="AC2722" s="41">
        <f t="shared" si="770"/>
        <v>5119.5716000000002</v>
      </c>
      <c r="AD2722" s="41">
        <v>1</v>
      </c>
      <c r="AE2722" s="72">
        <f>INDEX(SA!$C$2:$G$11,MATCH(Details!S2722,SA!$C$2:$C$11,0),MATCH(Details!V2722,SA!$C$2:$G$2,0))*Y2722/(F2722-E2722+1)</f>
        <v>4338.62</v>
      </c>
      <c r="AF2722" s="41">
        <f t="shared" si="771"/>
        <v>0</v>
      </c>
      <c r="AG2722" s="41">
        <f t="shared" si="772"/>
        <v>0</v>
      </c>
      <c r="AH2722" s="41">
        <f t="shared" si="773"/>
        <v>780.95159999999998</v>
      </c>
      <c r="AI2722" s="60">
        <f t="shared" si="774"/>
        <v>173.54480000000001</v>
      </c>
      <c r="AJ2722" s="60">
        <f t="shared" si="775"/>
        <v>976.18949999999995</v>
      </c>
      <c r="AK2722" s="60">
        <f t="shared" si="776"/>
        <v>2151.4800547945206</v>
      </c>
      <c r="AL2722" s="60">
        <f t="shared" si="777"/>
        <v>1581.3378402739727</v>
      </c>
      <c r="AM2722" s="41">
        <f t="shared" si="778"/>
        <v>1607.5478597260276</v>
      </c>
      <c r="AN2722" s="42">
        <f t="shared" si="779"/>
        <v>45715</v>
      </c>
      <c r="AO2722" s="43">
        <f t="shared" si="780"/>
        <v>4338.62</v>
      </c>
    </row>
    <row r="2723" spans="1:41" s="24" customFormat="1" ht="15.75" customHeight="1" x14ac:dyDescent="0.35">
      <c r="A2723" s="36" t="s">
        <v>27</v>
      </c>
      <c r="B2723" s="36">
        <v>202509</v>
      </c>
      <c r="C2723" s="24" t="s">
        <v>736</v>
      </c>
      <c r="D2723" s="24" t="s">
        <v>119</v>
      </c>
      <c r="E2723" s="62">
        <v>45901</v>
      </c>
      <c r="F2723" s="62">
        <v>46265</v>
      </c>
      <c r="G2723" s="37" t="s">
        <v>2825</v>
      </c>
      <c r="H2723" s="36">
        <v>850011</v>
      </c>
      <c r="I2723" s="63">
        <v>25108</v>
      </c>
      <c r="J2723" s="24" t="s">
        <v>5628</v>
      </c>
      <c r="K2723" s="63">
        <f t="shared" si="763"/>
        <v>45901</v>
      </c>
      <c r="L2723" s="55">
        <f t="shared" si="764"/>
        <v>0.04</v>
      </c>
      <c r="M2723" s="76">
        <v>0.22500000000000001</v>
      </c>
      <c r="N2723" s="62">
        <v>45901</v>
      </c>
      <c r="O2723" s="62">
        <v>46265</v>
      </c>
      <c r="P2723" s="63"/>
      <c r="Q2723" s="63"/>
      <c r="R2723" s="78">
        <v>56</v>
      </c>
      <c r="S2723" s="63" t="str">
        <f>VLOOKUP(R2723,SA!$B$3:$C$11,2,1)</f>
        <v>56-65</v>
      </c>
      <c r="T2723" s="38" t="s">
        <v>98</v>
      </c>
      <c r="U2723" s="24" t="s">
        <v>5747</v>
      </c>
      <c r="V2723" s="24">
        <v>300000</v>
      </c>
      <c r="W2723" s="39">
        <f t="shared" si="765"/>
        <v>0</v>
      </c>
      <c r="X2723" s="29">
        <f t="shared" si="766"/>
        <v>0</v>
      </c>
      <c r="Y2723" s="40">
        <f t="shared" si="767"/>
        <v>365</v>
      </c>
      <c r="Z2723" s="38">
        <f t="shared" si="768"/>
        <v>46081</v>
      </c>
      <c r="AA2723" s="41">
        <f t="shared" si="769"/>
        <v>181</v>
      </c>
      <c r="AB2723" s="24" t="s">
        <v>113</v>
      </c>
      <c r="AC2723" s="41">
        <f t="shared" si="770"/>
        <v>10831.751</v>
      </c>
      <c r="AD2723" s="41">
        <v>1</v>
      </c>
      <c r="AE2723" s="72">
        <f>INDEX(SA!$C$2:$G$11,MATCH(Details!S2723,SA!$C$2:$C$11,0),MATCH(Details!V2723,SA!$C$2:$G$2,0))*Y2723/(F2723-E2723+1)</f>
        <v>9179.4500000000007</v>
      </c>
      <c r="AF2723" s="41">
        <f t="shared" si="771"/>
        <v>0</v>
      </c>
      <c r="AG2723" s="41">
        <f t="shared" si="772"/>
        <v>0</v>
      </c>
      <c r="AH2723" s="41">
        <f t="shared" si="773"/>
        <v>1652.3010000000002</v>
      </c>
      <c r="AI2723" s="60">
        <f t="shared" si="774"/>
        <v>367.17800000000005</v>
      </c>
      <c r="AJ2723" s="60">
        <f t="shared" si="775"/>
        <v>2065.3762500000003</v>
      </c>
      <c r="AK2723" s="60">
        <f t="shared" si="776"/>
        <v>4552.0012328767125</v>
      </c>
      <c r="AL2723" s="60">
        <f t="shared" si="777"/>
        <v>3345.7209061643835</v>
      </c>
      <c r="AM2723" s="41">
        <f t="shared" si="778"/>
        <v>3401.1748438356171</v>
      </c>
      <c r="AN2723" s="42">
        <f t="shared" si="779"/>
        <v>45715</v>
      </c>
      <c r="AO2723" s="43">
        <f t="shared" si="780"/>
        <v>9179.4500000000007</v>
      </c>
    </row>
    <row r="2724" spans="1:41" s="24" customFormat="1" ht="15.75" customHeight="1" x14ac:dyDescent="0.35">
      <c r="A2724" s="36" t="s">
        <v>27</v>
      </c>
      <c r="B2724" s="36">
        <v>202509</v>
      </c>
      <c r="C2724" s="24" t="s">
        <v>736</v>
      </c>
      <c r="D2724" s="24" t="s">
        <v>119</v>
      </c>
      <c r="E2724" s="62">
        <v>45901</v>
      </c>
      <c r="F2724" s="62">
        <v>46265</v>
      </c>
      <c r="G2724" s="37" t="s">
        <v>597</v>
      </c>
      <c r="H2724" s="36">
        <v>850011</v>
      </c>
      <c r="I2724" s="63">
        <v>35652</v>
      </c>
      <c r="J2724" s="24" t="s">
        <v>5629</v>
      </c>
      <c r="K2724" s="63">
        <f t="shared" si="763"/>
        <v>45901</v>
      </c>
      <c r="L2724" s="55">
        <f t="shared" si="764"/>
        <v>0.04</v>
      </c>
      <c r="M2724" s="76">
        <v>0.22500000000000001</v>
      </c>
      <c r="N2724" s="62">
        <v>45901</v>
      </c>
      <c r="O2724" s="62">
        <v>46265</v>
      </c>
      <c r="P2724" s="63"/>
      <c r="Q2724" s="63"/>
      <c r="R2724" s="78">
        <v>28</v>
      </c>
      <c r="S2724" s="63" t="str">
        <f>VLOOKUP(R2724,SA!$B$3:$C$11,2,1)</f>
        <v>26-35</v>
      </c>
      <c r="T2724" s="38" t="s">
        <v>97</v>
      </c>
      <c r="U2724" s="24" t="s">
        <v>56</v>
      </c>
      <c r="V2724" s="24">
        <v>300000</v>
      </c>
      <c r="W2724" s="39">
        <f t="shared" si="765"/>
        <v>300000</v>
      </c>
      <c r="X2724" s="29">
        <f t="shared" si="766"/>
        <v>1</v>
      </c>
      <c r="Y2724" s="40">
        <f t="shared" si="767"/>
        <v>365</v>
      </c>
      <c r="Z2724" s="38">
        <f t="shared" si="768"/>
        <v>46081</v>
      </c>
      <c r="AA2724" s="41">
        <f t="shared" si="769"/>
        <v>181</v>
      </c>
      <c r="AB2724" s="24" t="s">
        <v>113</v>
      </c>
      <c r="AC2724" s="41">
        <f t="shared" si="770"/>
        <v>4124.4657999999999</v>
      </c>
      <c r="AD2724" s="41">
        <v>1</v>
      </c>
      <c r="AE2724" s="72">
        <f>INDEX(SA!$C$2:$G$11,MATCH(Details!S2724,SA!$C$2:$C$11,0),MATCH(Details!V2724,SA!$C$2:$G$2,0))*Y2724/(F2724-E2724+1)</f>
        <v>3495.31</v>
      </c>
      <c r="AF2724" s="41">
        <f t="shared" si="771"/>
        <v>0</v>
      </c>
      <c r="AG2724" s="41">
        <f t="shared" si="772"/>
        <v>0</v>
      </c>
      <c r="AH2724" s="41">
        <f t="shared" si="773"/>
        <v>629.1558</v>
      </c>
      <c r="AI2724" s="60">
        <f t="shared" si="774"/>
        <v>139.8124</v>
      </c>
      <c r="AJ2724" s="60">
        <f t="shared" si="775"/>
        <v>786.44475</v>
      </c>
      <c r="AK2724" s="60">
        <f t="shared" si="776"/>
        <v>1733.2907123287671</v>
      </c>
      <c r="AL2724" s="60">
        <f t="shared" si="777"/>
        <v>1273.9686735616438</v>
      </c>
      <c r="AM2724" s="41">
        <f t="shared" si="778"/>
        <v>1295.0841764383563</v>
      </c>
      <c r="AN2724" s="42">
        <f t="shared" si="779"/>
        <v>45715</v>
      </c>
      <c r="AO2724" s="43">
        <f t="shared" si="780"/>
        <v>3495.31</v>
      </c>
    </row>
    <row r="2725" spans="1:41" s="24" customFormat="1" ht="15.75" customHeight="1" x14ac:dyDescent="0.35">
      <c r="A2725" s="36" t="s">
        <v>27</v>
      </c>
      <c r="B2725" s="36">
        <v>202509</v>
      </c>
      <c r="C2725" s="24" t="s">
        <v>736</v>
      </c>
      <c r="D2725" s="24" t="s">
        <v>119</v>
      </c>
      <c r="E2725" s="62">
        <v>45901</v>
      </c>
      <c r="F2725" s="62">
        <v>46265</v>
      </c>
      <c r="G2725" s="37" t="s">
        <v>2826</v>
      </c>
      <c r="H2725" s="36">
        <v>850011</v>
      </c>
      <c r="I2725" s="63">
        <v>24450</v>
      </c>
      <c r="J2725" s="24" t="s">
        <v>5630</v>
      </c>
      <c r="K2725" s="63">
        <f t="shared" si="763"/>
        <v>45901</v>
      </c>
      <c r="L2725" s="55">
        <f t="shared" si="764"/>
        <v>0.04</v>
      </c>
      <c r="M2725" s="76">
        <v>0.22500000000000001</v>
      </c>
      <c r="N2725" s="62">
        <v>45901</v>
      </c>
      <c r="O2725" s="62">
        <v>46265</v>
      </c>
      <c r="P2725" s="63"/>
      <c r="Q2725" s="63"/>
      <c r="R2725" s="78">
        <v>58</v>
      </c>
      <c r="S2725" s="63" t="str">
        <f>VLOOKUP(R2725,SA!$B$3:$C$11,2,1)</f>
        <v>56-65</v>
      </c>
      <c r="T2725" s="38" t="s">
        <v>97</v>
      </c>
      <c r="U2725" s="24" t="s">
        <v>5744</v>
      </c>
      <c r="V2725" s="24">
        <v>300000</v>
      </c>
      <c r="W2725" s="39">
        <f t="shared" si="765"/>
        <v>0</v>
      </c>
      <c r="X2725" s="29">
        <f t="shared" si="766"/>
        <v>0</v>
      </c>
      <c r="Y2725" s="40">
        <f t="shared" si="767"/>
        <v>365</v>
      </c>
      <c r="Z2725" s="38">
        <f t="shared" si="768"/>
        <v>46081</v>
      </c>
      <c r="AA2725" s="41">
        <f t="shared" si="769"/>
        <v>181</v>
      </c>
      <c r="AB2725" s="24" t="s">
        <v>113</v>
      </c>
      <c r="AC2725" s="41">
        <f t="shared" si="770"/>
        <v>10831.751</v>
      </c>
      <c r="AD2725" s="41">
        <v>1</v>
      </c>
      <c r="AE2725" s="72">
        <f>INDEX(SA!$C$2:$G$11,MATCH(Details!S2725,SA!$C$2:$C$11,0),MATCH(Details!V2725,SA!$C$2:$G$2,0))*Y2725/(F2725-E2725+1)</f>
        <v>9179.4500000000007</v>
      </c>
      <c r="AF2725" s="41">
        <f t="shared" si="771"/>
        <v>0</v>
      </c>
      <c r="AG2725" s="41">
        <f t="shared" si="772"/>
        <v>0</v>
      </c>
      <c r="AH2725" s="41">
        <f t="shared" si="773"/>
        <v>1652.3010000000002</v>
      </c>
      <c r="AI2725" s="60">
        <f t="shared" si="774"/>
        <v>367.17800000000005</v>
      </c>
      <c r="AJ2725" s="60">
        <f t="shared" si="775"/>
        <v>2065.3762500000003</v>
      </c>
      <c r="AK2725" s="60">
        <f t="shared" si="776"/>
        <v>4552.0012328767125</v>
      </c>
      <c r="AL2725" s="60">
        <f t="shared" si="777"/>
        <v>3345.7209061643835</v>
      </c>
      <c r="AM2725" s="41">
        <f t="shared" si="778"/>
        <v>3401.1748438356171</v>
      </c>
      <c r="AN2725" s="42">
        <f t="shared" si="779"/>
        <v>45715</v>
      </c>
      <c r="AO2725" s="43">
        <f t="shared" si="780"/>
        <v>9179.4500000000007</v>
      </c>
    </row>
    <row r="2726" spans="1:41" s="24" customFormat="1" ht="15.75" customHeight="1" x14ac:dyDescent="0.35">
      <c r="A2726" s="36" t="s">
        <v>27</v>
      </c>
      <c r="B2726" s="36">
        <v>202509</v>
      </c>
      <c r="C2726" s="24" t="s">
        <v>736</v>
      </c>
      <c r="D2726" s="24" t="s">
        <v>119</v>
      </c>
      <c r="E2726" s="62">
        <v>45901</v>
      </c>
      <c r="F2726" s="62">
        <v>46265</v>
      </c>
      <c r="G2726" s="37" t="s">
        <v>2827</v>
      </c>
      <c r="H2726" s="36">
        <v>850012</v>
      </c>
      <c r="I2726" s="63">
        <v>25020</v>
      </c>
      <c r="J2726" s="24" t="s">
        <v>5631</v>
      </c>
      <c r="K2726" s="63">
        <f t="shared" si="763"/>
        <v>45901</v>
      </c>
      <c r="L2726" s="55">
        <f t="shared" si="764"/>
        <v>0.04</v>
      </c>
      <c r="M2726" s="76">
        <v>0.22500000000000001</v>
      </c>
      <c r="N2726" s="62">
        <v>45901</v>
      </c>
      <c r="O2726" s="62">
        <v>46265</v>
      </c>
      <c r="P2726" s="63"/>
      <c r="Q2726" s="63"/>
      <c r="R2726" s="78">
        <v>57</v>
      </c>
      <c r="S2726" s="63" t="str">
        <f>VLOOKUP(R2726,SA!$B$3:$C$11,2,1)</f>
        <v>56-65</v>
      </c>
      <c r="T2726" s="38" t="s">
        <v>97</v>
      </c>
      <c r="U2726" s="24" t="s">
        <v>5744</v>
      </c>
      <c r="V2726" s="24">
        <v>300000</v>
      </c>
      <c r="W2726" s="39">
        <f t="shared" si="765"/>
        <v>0</v>
      </c>
      <c r="X2726" s="29">
        <f t="shared" si="766"/>
        <v>0</v>
      </c>
      <c r="Y2726" s="40">
        <f t="shared" si="767"/>
        <v>365</v>
      </c>
      <c r="Z2726" s="38">
        <f t="shared" si="768"/>
        <v>46081</v>
      </c>
      <c r="AA2726" s="41">
        <f t="shared" si="769"/>
        <v>181</v>
      </c>
      <c r="AB2726" s="24" t="s">
        <v>113</v>
      </c>
      <c r="AC2726" s="41">
        <f t="shared" si="770"/>
        <v>10831.751</v>
      </c>
      <c r="AD2726" s="41">
        <v>1</v>
      </c>
      <c r="AE2726" s="72">
        <f>INDEX(SA!$C$2:$G$11,MATCH(Details!S2726,SA!$C$2:$C$11,0),MATCH(Details!V2726,SA!$C$2:$G$2,0))*Y2726/(F2726-E2726+1)</f>
        <v>9179.4500000000007</v>
      </c>
      <c r="AF2726" s="41">
        <f t="shared" si="771"/>
        <v>0</v>
      </c>
      <c r="AG2726" s="41">
        <f t="shared" si="772"/>
        <v>0</v>
      </c>
      <c r="AH2726" s="41">
        <f t="shared" si="773"/>
        <v>1652.3010000000002</v>
      </c>
      <c r="AI2726" s="60">
        <f t="shared" si="774"/>
        <v>367.17800000000005</v>
      </c>
      <c r="AJ2726" s="60">
        <f t="shared" si="775"/>
        <v>2065.3762500000003</v>
      </c>
      <c r="AK2726" s="60">
        <f t="shared" si="776"/>
        <v>4552.0012328767125</v>
      </c>
      <c r="AL2726" s="60">
        <f t="shared" si="777"/>
        <v>3345.7209061643835</v>
      </c>
      <c r="AM2726" s="41">
        <f t="shared" si="778"/>
        <v>3401.1748438356171</v>
      </c>
      <c r="AN2726" s="42">
        <f t="shared" si="779"/>
        <v>45715</v>
      </c>
      <c r="AO2726" s="43">
        <f t="shared" si="780"/>
        <v>9179.4500000000007</v>
      </c>
    </row>
    <row r="2727" spans="1:41" s="24" customFormat="1" ht="15.75" customHeight="1" x14ac:dyDescent="0.35">
      <c r="A2727" s="36" t="s">
        <v>27</v>
      </c>
      <c r="B2727" s="36">
        <v>202509</v>
      </c>
      <c r="C2727" s="24" t="s">
        <v>736</v>
      </c>
      <c r="D2727" s="24" t="s">
        <v>119</v>
      </c>
      <c r="E2727" s="62">
        <v>45901</v>
      </c>
      <c r="F2727" s="62">
        <v>46265</v>
      </c>
      <c r="G2727" s="37" t="s">
        <v>2828</v>
      </c>
      <c r="H2727" s="36">
        <v>850012</v>
      </c>
      <c r="I2727" s="63">
        <v>27674</v>
      </c>
      <c r="J2727" s="24" t="s">
        <v>5632</v>
      </c>
      <c r="K2727" s="63">
        <f t="shared" si="763"/>
        <v>45901</v>
      </c>
      <c r="L2727" s="55">
        <f t="shared" si="764"/>
        <v>0.04</v>
      </c>
      <c r="M2727" s="76">
        <v>0.22500000000000001</v>
      </c>
      <c r="N2727" s="62">
        <v>45901</v>
      </c>
      <c r="O2727" s="62">
        <v>46265</v>
      </c>
      <c r="P2727" s="63"/>
      <c r="Q2727" s="63"/>
      <c r="R2727" s="78">
        <v>49</v>
      </c>
      <c r="S2727" s="63" t="str">
        <f>VLOOKUP(R2727,SA!$B$3:$C$11,2,1)</f>
        <v>46-55</v>
      </c>
      <c r="T2727" s="38" t="s">
        <v>98</v>
      </c>
      <c r="U2727" s="24" t="s">
        <v>5747</v>
      </c>
      <c r="V2727" s="24">
        <v>300000</v>
      </c>
      <c r="W2727" s="39">
        <f t="shared" si="765"/>
        <v>0</v>
      </c>
      <c r="X2727" s="29">
        <f t="shared" si="766"/>
        <v>0</v>
      </c>
      <c r="Y2727" s="40">
        <f t="shared" si="767"/>
        <v>365</v>
      </c>
      <c r="Z2727" s="38">
        <f t="shared" si="768"/>
        <v>46081</v>
      </c>
      <c r="AA2727" s="41">
        <f t="shared" si="769"/>
        <v>181</v>
      </c>
      <c r="AB2727" s="24" t="s">
        <v>113</v>
      </c>
      <c r="AC2727" s="41">
        <f t="shared" si="770"/>
        <v>7373.4659999999994</v>
      </c>
      <c r="AD2727" s="41">
        <v>1</v>
      </c>
      <c r="AE2727" s="72">
        <f>INDEX(SA!$C$2:$G$11,MATCH(Details!S2727,SA!$C$2:$C$11,0),MATCH(Details!V2727,SA!$C$2:$G$2,0))*Y2727/(F2727-E2727+1)</f>
        <v>6248.7</v>
      </c>
      <c r="AF2727" s="41">
        <f t="shared" si="771"/>
        <v>0</v>
      </c>
      <c r="AG2727" s="41">
        <f t="shared" si="772"/>
        <v>0</v>
      </c>
      <c r="AH2727" s="41">
        <f t="shared" si="773"/>
        <v>1124.7659999999998</v>
      </c>
      <c r="AI2727" s="60">
        <f t="shared" si="774"/>
        <v>249.94800000000001</v>
      </c>
      <c r="AJ2727" s="60">
        <f t="shared" si="775"/>
        <v>1405.9575</v>
      </c>
      <c r="AK2727" s="60">
        <f t="shared" si="776"/>
        <v>3098.6704109589041</v>
      </c>
      <c r="AL2727" s="60">
        <f t="shared" si="777"/>
        <v>2277.5227520547946</v>
      </c>
      <c r="AM2727" s="41">
        <f t="shared" si="778"/>
        <v>2315.2717479452049</v>
      </c>
      <c r="AN2727" s="42">
        <f t="shared" si="779"/>
        <v>45715</v>
      </c>
      <c r="AO2727" s="43">
        <f t="shared" si="780"/>
        <v>6248.7</v>
      </c>
    </row>
    <row r="2728" spans="1:41" s="24" customFormat="1" ht="15.75" customHeight="1" x14ac:dyDescent="0.35">
      <c r="A2728" s="36" t="s">
        <v>27</v>
      </c>
      <c r="B2728" s="36">
        <v>202509</v>
      </c>
      <c r="C2728" s="24" t="s">
        <v>736</v>
      </c>
      <c r="D2728" s="24" t="s">
        <v>119</v>
      </c>
      <c r="E2728" s="62">
        <v>45901</v>
      </c>
      <c r="F2728" s="62">
        <v>46265</v>
      </c>
      <c r="G2728" s="37" t="s">
        <v>598</v>
      </c>
      <c r="H2728" s="36">
        <v>850012</v>
      </c>
      <c r="I2728" s="63">
        <v>35254</v>
      </c>
      <c r="J2728" s="24" t="s">
        <v>5633</v>
      </c>
      <c r="K2728" s="63">
        <f t="shared" si="763"/>
        <v>45901</v>
      </c>
      <c r="L2728" s="55">
        <f t="shared" si="764"/>
        <v>0.04</v>
      </c>
      <c r="M2728" s="76">
        <v>0.22500000000000001</v>
      </c>
      <c r="N2728" s="62">
        <v>45901</v>
      </c>
      <c r="O2728" s="62">
        <v>46265</v>
      </c>
      <c r="P2728" s="63"/>
      <c r="Q2728" s="63"/>
      <c r="R2728" s="78">
        <v>29</v>
      </c>
      <c r="S2728" s="63" t="str">
        <f>VLOOKUP(R2728,SA!$B$3:$C$11,2,1)</f>
        <v>26-35</v>
      </c>
      <c r="T2728" s="38" t="s">
        <v>97</v>
      </c>
      <c r="U2728" s="24" t="s">
        <v>56</v>
      </c>
      <c r="V2728" s="24">
        <v>300000</v>
      </c>
      <c r="W2728" s="39">
        <f t="shared" si="765"/>
        <v>300000</v>
      </c>
      <c r="X2728" s="29">
        <f t="shared" si="766"/>
        <v>1</v>
      </c>
      <c r="Y2728" s="40">
        <f t="shared" si="767"/>
        <v>365</v>
      </c>
      <c r="Z2728" s="38">
        <f t="shared" si="768"/>
        <v>46081</v>
      </c>
      <c r="AA2728" s="41">
        <f t="shared" si="769"/>
        <v>181</v>
      </c>
      <c r="AB2728" s="24" t="s">
        <v>113</v>
      </c>
      <c r="AC2728" s="41">
        <f t="shared" si="770"/>
        <v>4124.4657999999999</v>
      </c>
      <c r="AD2728" s="41">
        <v>1</v>
      </c>
      <c r="AE2728" s="72">
        <f>INDEX(SA!$C$2:$G$11,MATCH(Details!S2728,SA!$C$2:$C$11,0),MATCH(Details!V2728,SA!$C$2:$G$2,0))*Y2728/(F2728-E2728+1)</f>
        <v>3495.31</v>
      </c>
      <c r="AF2728" s="41">
        <f t="shared" si="771"/>
        <v>0</v>
      </c>
      <c r="AG2728" s="41">
        <f t="shared" si="772"/>
        <v>0</v>
      </c>
      <c r="AH2728" s="41">
        <f t="shared" si="773"/>
        <v>629.1558</v>
      </c>
      <c r="AI2728" s="60">
        <f t="shared" si="774"/>
        <v>139.8124</v>
      </c>
      <c r="AJ2728" s="60">
        <f t="shared" si="775"/>
        <v>786.44475</v>
      </c>
      <c r="AK2728" s="60">
        <f t="shared" si="776"/>
        <v>1733.2907123287671</v>
      </c>
      <c r="AL2728" s="60">
        <f t="shared" si="777"/>
        <v>1273.9686735616438</v>
      </c>
      <c r="AM2728" s="41">
        <f t="shared" si="778"/>
        <v>1295.0841764383563</v>
      </c>
      <c r="AN2728" s="42">
        <f t="shared" si="779"/>
        <v>45715</v>
      </c>
      <c r="AO2728" s="43">
        <f t="shared" si="780"/>
        <v>3495.31</v>
      </c>
    </row>
    <row r="2729" spans="1:41" s="24" customFormat="1" ht="15.75" customHeight="1" x14ac:dyDescent="0.35">
      <c r="A2729" s="36" t="s">
        <v>27</v>
      </c>
      <c r="B2729" s="36">
        <v>202509</v>
      </c>
      <c r="C2729" s="24" t="s">
        <v>736</v>
      </c>
      <c r="D2729" s="24" t="s">
        <v>119</v>
      </c>
      <c r="E2729" s="62">
        <v>45901</v>
      </c>
      <c r="F2729" s="62">
        <v>46265</v>
      </c>
      <c r="G2729" s="37" t="s">
        <v>2829</v>
      </c>
      <c r="H2729" s="36">
        <v>850013</v>
      </c>
      <c r="I2729" s="63">
        <v>28613</v>
      </c>
      <c r="J2729" s="24" t="s">
        <v>5634</v>
      </c>
      <c r="K2729" s="63">
        <f t="shared" si="763"/>
        <v>45901</v>
      </c>
      <c r="L2729" s="55">
        <f t="shared" si="764"/>
        <v>0.04</v>
      </c>
      <c r="M2729" s="76">
        <v>0.22500000000000001</v>
      </c>
      <c r="N2729" s="62">
        <v>45901</v>
      </c>
      <c r="O2729" s="62">
        <v>46265</v>
      </c>
      <c r="P2729" s="63"/>
      <c r="Q2729" s="63"/>
      <c r="R2729" s="78">
        <v>47</v>
      </c>
      <c r="S2729" s="63" t="str">
        <f>VLOOKUP(R2729,SA!$B$3:$C$11,2,1)</f>
        <v>46-55</v>
      </c>
      <c r="T2729" s="38" t="s">
        <v>98</v>
      </c>
      <c r="U2729" s="24" t="s">
        <v>5747</v>
      </c>
      <c r="V2729" s="24">
        <v>300000</v>
      </c>
      <c r="W2729" s="39">
        <f t="shared" si="765"/>
        <v>0</v>
      </c>
      <c r="X2729" s="29">
        <f t="shared" si="766"/>
        <v>0</v>
      </c>
      <c r="Y2729" s="40">
        <f t="shared" si="767"/>
        <v>365</v>
      </c>
      <c r="Z2729" s="38">
        <f t="shared" si="768"/>
        <v>46081</v>
      </c>
      <c r="AA2729" s="41">
        <f t="shared" si="769"/>
        <v>181</v>
      </c>
      <c r="AB2729" s="24" t="s">
        <v>113</v>
      </c>
      <c r="AC2729" s="41">
        <f t="shared" si="770"/>
        <v>7373.4659999999994</v>
      </c>
      <c r="AD2729" s="41">
        <v>1</v>
      </c>
      <c r="AE2729" s="72">
        <f>INDEX(SA!$C$2:$G$11,MATCH(Details!S2729,SA!$C$2:$C$11,0),MATCH(Details!V2729,SA!$C$2:$G$2,0))*Y2729/(F2729-E2729+1)</f>
        <v>6248.7</v>
      </c>
      <c r="AF2729" s="41">
        <f t="shared" si="771"/>
        <v>0</v>
      </c>
      <c r="AG2729" s="41">
        <f t="shared" si="772"/>
        <v>0</v>
      </c>
      <c r="AH2729" s="41">
        <f t="shared" si="773"/>
        <v>1124.7659999999998</v>
      </c>
      <c r="AI2729" s="60">
        <f t="shared" si="774"/>
        <v>249.94800000000001</v>
      </c>
      <c r="AJ2729" s="60">
        <f t="shared" si="775"/>
        <v>1405.9575</v>
      </c>
      <c r="AK2729" s="60">
        <f t="shared" si="776"/>
        <v>3098.6704109589041</v>
      </c>
      <c r="AL2729" s="60">
        <f t="shared" si="777"/>
        <v>2277.5227520547946</v>
      </c>
      <c r="AM2729" s="41">
        <f t="shared" si="778"/>
        <v>2315.2717479452049</v>
      </c>
      <c r="AN2729" s="42">
        <f t="shared" si="779"/>
        <v>45715</v>
      </c>
      <c r="AO2729" s="43">
        <f t="shared" si="780"/>
        <v>6248.7</v>
      </c>
    </row>
    <row r="2730" spans="1:41" s="24" customFormat="1" ht="15.75" customHeight="1" x14ac:dyDescent="0.35">
      <c r="A2730" s="36" t="s">
        <v>27</v>
      </c>
      <c r="B2730" s="36">
        <v>202509</v>
      </c>
      <c r="C2730" s="24" t="s">
        <v>736</v>
      </c>
      <c r="D2730" s="24" t="s">
        <v>119</v>
      </c>
      <c r="E2730" s="62">
        <v>45901</v>
      </c>
      <c r="F2730" s="62">
        <v>46265</v>
      </c>
      <c r="G2730" s="37" t="s">
        <v>2830</v>
      </c>
      <c r="H2730" s="36">
        <v>850013</v>
      </c>
      <c r="I2730" s="63">
        <v>26029</v>
      </c>
      <c r="J2730" s="24" t="s">
        <v>5635</v>
      </c>
      <c r="K2730" s="63">
        <f t="shared" si="763"/>
        <v>45901</v>
      </c>
      <c r="L2730" s="55">
        <f t="shared" si="764"/>
        <v>0.04</v>
      </c>
      <c r="M2730" s="76">
        <v>0.22500000000000001</v>
      </c>
      <c r="N2730" s="62">
        <v>45901</v>
      </c>
      <c r="O2730" s="62">
        <v>46265</v>
      </c>
      <c r="P2730" s="63"/>
      <c r="Q2730" s="63"/>
      <c r="R2730" s="78">
        <v>54</v>
      </c>
      <c r="S2730" s="63" t="str">
        <f>VLOOKUP(R2730,SA!$B$3:$C$11,2,1)</f>
        <v>46-55</v>
      </c>
      <c r="T2730" s="38" t="s">
        <v>97</v>
      </c>
      <c r="U2730" s="24" t="s">
        <v>5744</v>
      </c>
      <c r="V2730" s="24">
        <v>300000</v>
      </c>
      <c r="W2730" s="39">
        <f t="shared" si="765"/>
        <v>0</v>
      </c>
      <c r="X2730" s="29">
        <f t="shared" si="766"/>
        <v>0</v>
      </c>
      <c r="Y2730" s="40">
        <f t="shared" si="767"/>
        <v>365</v>
      </c>
      <c r="Z2730" s="38">
        <f t="shared" si="768"/>
        <v>46081</v>
      </c>
      <c r="AA2730" s="41">
        <f t="shared" si="769"/>
        <v>181</v>
      </c>
      <c r="AB2730" s="24" t="s">
        <v>113</v>
      </c>
      <c r="AC2730" s="41">
        <f t="shared" si="770"/>
        <v>7373.4659999999994</v>
      </c>
      <c r="AD2730" s="41">
        <v>1</v>
      </c>
      <c r="AE2730" s="72">
        <f>INDEX(SA!$C$2:$G$11,MATCH(Details!S2730,SA!$C$2:$C$11,0),MATCH(Details!V2730,SA!$C$2:$G$2,0))*Y2730/(F2730-E2730+1)</f>
        <v>6248.7</v>
      </c>
      <c r="AF2730" s="41">
        <f t="shared" si="771"/>
        <v>0</v>
      </c>
      <c r="AG2730" s="41">
        <f t="shared" si="772"/>
        <v>0</v>
      </c>
      <c r="AH2730" s="41">
        <f t="shared" si="773"/>
        <v>1124.7659999999998</v>
      </c>
      <c r="AI2730" s="60">
        <f t="shared" si="774"/>
        <v>249.94800000000001</v>
      </c>
      <c r="AJ2730" s="60">
        <f t="shared" si="775"/>
        <v>1405.9575</v>
      </c>
      <c r="AK2730" s="60">
        <f t="shared" si="776"/>
        <v>3098.6704109589041</v>
      </c>
      <c r="AL2730" s="60">
        <f t="shared" si="777"/>
        <v>2277.5227520547946</v>
      </c>
      <c r="AM2730" s="41">
        <f t="shared" si="778"/>
        <v>2315.2717479452049</v>
      </c>
      <c r="AN2730" s="42">
        <f t="shared" si="779"/>
        <v>45715</v>
      </c>
      <c r="AO2730" s="43">
        <f t="shared" si="780"/>
        <v>6248.7</v>
      </c>
    </row>
    <row r="2731" spans="1:41" s="24" customFormat="1" ht="15.75" customHeight="1" x14ac:dyDescent="0.35">
      <c r="A2731" s="36" t="s">
        <v>27</v>
      </c>
      <c r="B2731" s="36">
        <v>202509</v>
      </c>
      <c r="C2731" s="24" t="s">
        <v>736</v>
      </c>
      <c r="D2731" s="24" t="s">
        <v>119</v>
      </c>
      <c r="E2731" s="62">
        <v>45901</v>
      </c>
      <c r="F2731" s="62">
        <v>46265</v>
      </c>
      <c r="G2731" s="37" t="s">
        <v>644</v>
      </c>
      <c r="H2731" s="36">
        <v>850013</v>
      </c>
      <c r="I2731" s="63">
        <v>37301</v>
      </c>
      <c r="J2731" s="24" t="s">
        <v>5636</v>
      </c>
      <c r="K2731" s="63">
        <f t="shared" si="763"/>
        <v>45901</v>
      </c>
      <c r="L2731" s="55">
        <f t="shared" si="764"/>
        <v>0.04</v>
      </c>
      <c r="M2731" s="76">
        <v>0.22500000000000001</v>
      </c>
      <c r="N2731" s="62">
        <v>45901</v>
      </c>
      <c r="O2731" s="62">
        <v>46265</v>
      </c>
      <c r="P2731" s="63"/>
      <c r="Q2731" s="63"/>
      <c r="R2731" s="78">
        <v>23</v>
      </c>
      <c r="S2731" s="63" t="str">
        <f>VLOOKUP(R2731,SA!$B$3:$C$11,2,1)</f>
        <v>0-25</v>
      </c>
      <c r="T2731" s="38" t="s">
        <v>97</v>
      </c>
      <c r="U2731" s="24" t="s">
        <v>56</v>
      </c>
      <c r="V2731" s="24">
        <v>300000</v>
      </c>
      <c r="W2731" s="39">
        <f t="shared" si="765"/>
        <v>300000</v>
      </c>
      <c r="X2731" s="29">
        <f t="shared" si="766"/>
        <v>1</v>
      </c>
      <c r="Y2731" s="40">
        <f t="shared" si="767"/>
        <v>365</v>
      </c>
      <c r="Z2731" s="38">
        <f t="shared" si="768"/>
        <v>46081</v>
      </c>
      <c r="AA2731" s="41">
        <f t="shared" si="769"/>
        <v>181</v>
      </c>
      <c r="AB2731" s="24" t="s">
        <v>113</v>
      </c>
      <c r="AC2731" s="41">
        <f t="shared" si="770"/>
        <v>3690.3792000000003</v>
      </c>
      <c r="AD2731" s="41">
        <v>1</v>
      </c>
      <c r="AE2731" s="72">
        <f>INDEX(SA!$C$2:$G$11,MATCH(Details!S2731,SA!$C$2:$C$11,0),MATCH(Details!V2731,SA!$C$2:$G$2,0))*Y2731/(F2731-E2731+1)</f>
        <v>3127.44</v>
      </c>
      <c r="AF2731" s="41">
        <f t="shared" si="771"/>
        <v>0</v>
      </c>
      <c r="AG2731" s="41">
        <f t="shared" si="772"/>
        <v>0</v>
      </c>
      <c r="AH2731" s="41">
        <f t="shared" si="773"/>
        <v>562.93920000000003</v>
      </c>
      <c r="AI2731" s="60">
        <f t="shared" si="774"/>
        <v>125.0976</v>
      </c>
      <c r="AJ2731" s="60">
        <f t="shared" si="775"/>
        <v>703.67399999999998</v>
      </c>
      <c r="AK2731" s="60">
        <f t="shared" si="776"/>
        <v>1550.8675068493151</v>
      </c>
      <c r="AL2731" s="60">
        <f t="shared" si="777"/>
        <v>1139.8876175342466</v>
      </c>
      <c r="AM2731" s="41">
        <f t="shared" si="778"/>
        <v>1158.7807824657534</v>
      </c>
      <c r="AN2731" s="42">
        <f t="shared" si="779"/>
        <v>45715</v>
      </c>
      <c r="AO2731" s="43">
        <f t="shared" si="780"/>
        <v>3127.44</v>
      </c>
    </row>
    <row r="2732" spans="1:41" s="24" customFormat="1" ht="15.75" customHeight="1" x14ac:dyDescent="0.35">
      <c r="A2732" s="36" t="s">
        <v>27</v>
      </c>
      <c r="B2732" s="36">
        <v>202509</v>
      </c>
      <c r="C2732" s="24" t="s">
        <v>736</v>
      </c>
      <c r="D2732" s="24" t="s">
        <v>119</v>
      </c>
      <c r="E2732" s="62">
        <v>45901</v>
      </c>
      <c r="F2732" s="62">
        <v>46265</v>
      </c>
      <c r="G2732" s="37" t="s">
        <v>645</v>
      </c>
      <c r="H2732" s="36">
        <v>850014</v>
      </c>
      <c r="I2732" s="63">
        <v>34824</v>
      </c>
      <c r="J2732" s="24" t="s">
        <v>5637</v>
      </c>
      <c r="K2732" s="63">
        <f t="shared" si="763"/>
        <v>45901</v>
      </c>
      <c r="L2732" s="55">
        <f t="shared" si="764"/>
        <v>0.04</v>
      </c>
      <c r="M2732" s="76">
        <v>0.22500000000000001</v>
      </c>
      <c r="N2732" s="62">
        <v>45901</v>
      </c>
      <c r="O2732" s="62">
        <v>46265</v>
      </c>
      <c r="P2732" s="63"/>
      <c r="Q2732" s="63"/>
      <c r="R2732" s="78">
        <v>30</v>
      </c>
      <c r="S2732" s="63" t="str">
        <f>VLOOKUP(R2732,SA!$B$3:$C$11,2,1)</f>
        <v>26-35</v>
      </c>
      <c r="T2732" s="38" t="s">
        <v>97</v>
      </c>
      <c r="U2732" s="24" t="s">
        <v>56</v>
      </c>
      <c r="V2732" s="24">
        <v>300000</v>
      </c>
      <c r="W2732" s="39">
        <f t="shared" si="765"/>
        <v>300000</v>
      </c>
      <c r="X2732" s="29">
        <f t="shared" si="766"/>
        <v>1</v>
      </c>
      <c r="Y2732" s="40">
        <f t="shared" si="767"/>
        <v>365</v>
      </c>
      <c r="Z2732" s="38">
        <f t="shared" si="768"/>
        <v>46081</v>
      </c>
      <c r="AA2732" s="41">
        <f t="shared" si="769"/>
        <v>181</v>
      </c>
      <c r="AB2732" s="24" t="s">
        <v>113</v>
      </c>
      <c r="AC2732" s="41">
        <f t="shared" si="770"/>
        <v>4124.4657999999999</v>
      </c>
      <c r="AD2732" s="41">
        <v>1</v>
      </c>
      <c r="AE2732" s="72">
        <f>INDEX(SA!$C$2:$G$11,MATCH(Details!S2732,SA!$C$2:$C$11,0),MATCH(Details!V2732,SA!$C$2:$G$2,0))*Y2732/(F2732-E2732+1)</f>
        <v>3495.31</v>
      </c>
      <c r="AF2732" s="41">
        <f t="shared" si="771"/>
        <v>0</v>
      </c>
      <c r="AG2732" s="41">
        <f t="shared" si="772"/>
        <v>0</v>
      </c>
      <c r="AH2732" s="41">
        <f t="shared" si="773"/>
        <v>629.1558</v>
      </c>
      <c r="AI2732" s="60">
        <f t="shared" si="774"/>
        <v>139.8124</v>
      </c>
      <c r="AJ2732" s="60">
        <f t="shared" si="775"/>
        <v>786.44475</v>
      </c>
      <c r="AK2732" s="60">
        <f t="shared" si="776"/>
        <v>1733.2907123287671</v>
      </c>
      <c r="AL2732" s="60">
        <f t="shared" si="777"/>
        <v>1273.9686735616438</v>
      </c>
      <c r="AM2732" s="41">
        <f t="shared" si="778"/>
        <v>1295.0841764383563</v>
      </c>
      <c r="AN2732" s="42">
        <f t="shared" si="779"/>
        <v>45715</v>
      </c>
      <c r="AO2732" s="43">
        <f t="shared" si="780"/>
        <v>3495.31</v>
      </c>
    </row>
    <row r="2733" spans="1:41" s="24" customFormat="1" ht="15.75" customHeight="1" x14ac:dyDescent="0.35">
      <c r="A2733" s="36" t="s">
        <v>27</v>
      </c>
      <c r="B2733" s="36">
        <v>202509</v>
      </c>
      <c r="C2733" s="24" t="s">
        <v>736</v>
      </c>
      <c r="D2733" s="24" t="s">
        <v>119</v>
      </c>
      <c r="E2733" s="62">
        <v>45901</v>
      </c>
      <c r="F2733" s="62">
        <v>46265</v>
      </c>
      <c r="G2733" s="37" t="s">
        <v>2831</v>
      </c>
      <c r="H2733" s="36">
        <v>850014</v>
      </c>
      <c r="I2733" s="63">
        <v>25934</v>
      </c>
      <c r="J2733" s="24" t="s">
        <v>5638</v>
      </c>
      <c r="K2733" s="63">
        <f t="shared" si="763"/>
        <v>45901</v>
      </c>
      <c r="L2733" s="55">
        <f t="shared" si="764"/>
        <v>0.04</v>
      </c>
      <c r="M2733" s="76">
        <v>0.22500000000000001</v>
      </c>
      <c r="N2733" s="62">
        <v>45901</v>
      </c>
      <c r="O2733" s="62">
        <v>46265</v>
      </c>
      <c r="P2733" s="63"/>
      <c r="Q2733" s="63"/>
      <c r="R2733" s="78">
        <v>54</v>
      </c>
      <c r="S2733" s="63" t="str">
        <f>VLOOKUP(R2733,SA!$B$3:$C$11,2,1)</f>
        <v>46-55</v>
      </c>
      <c r="T2733" s="38" t="s">
        <v>98</v>
      </c>
      <c r="U2733" s="24" t="s">
        <v>5747</v>
      </c>
      <c r="V2733" s="24">
        <v>300000</v>
      </c>
      <c r="W2733" s="39">
        <f t="shared" si="765"/>
        <v>0</v>
      </c>
      <c r="X2733" s="29">
        <f t="shared" si="766"/>
        <v>0</v>
      </c>
      <c r="Y2733" s="40">
        <f t="shared" si="767"/>
        <v>365</v>
      </c>
      <c r="Z2733" s="38">
        <f t="shared" si="768"/>
        <v>46081</v>
      </c>
      <c r="AA2733" s="41">
        <f t="shared" si="769"/>
        <v>181</v>
      </c>
      <c r="AB2733" s="24" t="s">
        <v>113</v>
      </c>
      <c r="AC2733" s="41">
        <f t="shared" si="770"/>
        <v>7373.4659999999994</v>
      </c>
      <c r="AD2733" s="41">
        <v>1</v>
      </c>
      <c r="AE2733" s="72">
        <f>INDEX(SA!$C$2:$G$11,MATCH(Details!S2733,SA!$C$2:$C$11,0),MATCH(Details!V2733,SA!$C$2:$G$2,0))*Y2733/(F2733-E2733+1)</f>
        <v>6248.7</v>
      </c>
      <c r="AF2733" s="41">
        <f t="shared" si="771"/>
        <v>0</v>
      </c>
      <c r="AG2733" s="41">
        <f t="shared" si="772"/>
        <v>0</v>
      </c>
      <c r="AH2733" s="41">
        <f t="shared" si="773"/>
        <v>1124.7659999999998</v>
      </c>
      <c r="AI2733" s="60">
        <f t="shared" si="774"/>
        <v>249.94800000000001</v>
      </c>
      <c r="AJ2733" s="60">
        <f t="shared" si="775"/>
        <v>1405.9575</v>
      </c>
      <c r="AK2733" s="60">
        <f t="shared" si="776"/>
        <v>3098.6704109589041</v>
      </c>
      <c r="AL2733" s="60">
        <f t="shared" si="777"/>
        <v>2277.5227520547946</v>
      </c>
      <c r="AM2733" s="41">
        <f t="shared" si="778"/>
        <v>2315.2717479452049</v>
      </c>
      <c r="AN2733" s="42">
        <f t="shared" si="779"/>
        <v>45715</v>
      </c>
      <c r="AO2733" s="43">
        <f t="shared" si="780"/>
        <v>6248.7</v>
      </c>
    </row>
    <row r="2734" spans="1:41" s="24" customFormat="1" ht="15.75" customHeight="1" x14ac:dyDescent="0.35">
      <c r="A2734" s="36" t="s">
        <v>27</v>
      </c>
      <c r="B2734" s="36">
        <v>202509</v>
      </c>
      <c r="C2734" s="24" t="s">
        <v>736</v>
      </c>
      <c r="D2734" s="24" t="s">
        <v>119</v>
      </c>
      <c r="E2734" s="62">
        <v>45901</v>
      </c>
      <c r="F2734" s="62">
        <v>46265</v>
      </c>
      <c r="G2734" s="37" t="s">
        <v>2832</v>
      </c>
      <c r="H2734" s="36">
        <v>850014</v>
      </c>
      <c r="I2734" s="63">
        <v>23377</v>
      </c>
      <c r="J2734" s="24" t="s">
        <v>5639</v>
      </c>
      <c r="K2734" s="63">
        <f t="shared" si="763"/>
        <v>45901</v>
      </c>
      <c r="L2734" s="55">
        <f t="shared" si="764"/>
        <v>0.04</v>
      </c>
      <c r="M2734" s="76">
        <v>0.22500000000000001</v>
      </c>
      <c r="N2734" s="62">
        <v>45901</v>
      </c>
      <c r="O2734" s="62">
        <v>46265</v>
      </c>
      <c r="P2734" s="63"/>
      <c r="Q2734" s="63"/>
      <c r="R2734" s="78">
        <v>61</v>
      </c>
      <c r="S2734" s="63" t="str">
        <f>VLOOKUP(R2734,SA!$B$3:$C$11,2,1)</f>
        <v>56-65</v>
      </c>
      <c r="T2734" s="38" t="s">
        <v>97</v>
      </c>
      <c r="U2734" s="24" t="s">
        <v>5744</v>
      </c>
      <c r="V2734" s="24">
        <v>300000</v>
      </c>
      <c r="W2734" s="39">
        <f t="shared" si="765"/>
        <v>0</v>
      </c>
      <c r="X2734" s="29">
        <f t="shared" si="766"/>
        <v>0</v>
      </c>
      <c r="Y2734" s="40">
        <f t="shared" si="767"/>
        <v>365</v>
      </c>
      <c r="Z2734" s="38">
        <f t="shared" si="768"/>
        <v>46081</v>
      </c>
      <c r="AA2734" s="41">
        <f t="shared" si="769"/>
        <v>181</v>
      </c>
      <c r="AB2734" s="24" t="s">
        <v>113</v>
      </c>
      <c r="AC2734" s="41">
        <f t="shared" si="770"/>
        <v>10831.751</v>
      </c>
      <c r="AD2734" s="41">
        <v>1</v>
      </c>
      <c r="AE2734" s="72">
        <f>INDEX(SA!$C$2:$G$11,MATCH(Details!S2734,SA!$C$2:$C$11,0),MATCH(Details!V2734,SA!$C$2:$G$2,0))*Y2734/(F2734-E2734+1)</f>
        <v>9179.4500000000007</v>
      </c>
      <c r="AF2734" s="41">
        <f t="shared" si="771"/>
        <v>0</v>
      </c>
      <c r="AG2734" s="41">
        <f t="shared" si="772"/>
        <v>0</v>
      </c>
      <c r="AH2734" s="41">
        <f t="shared" si="773"/>
        <v>1652.3010000000002</v>
      </c>
      <c r="AI2734" s="60">
        <f t="shared" si="774"/>
        <v>367.17800000000005</v>
      </c>
      <c r="AJ2734" s="60">
        <f t="shared" si="775"/>
        <v>2065.3762500000003</v>
      </c>
      <c r="AK2734" s="60">
        <f t="shared" si="776"/>
        <v>4552.0012328767125</v>
      </c>
      <c r="AL2734" s="60">
        <f t="shared" si="777"/>
        <v>3345.7209061643835</v>
      </c>
      <c r="AM2734" s="41">
        <f t="shared" si="778"/>
        <v>3401.1748438356171</v>
      </c>
      <c r="AN2734" s="42">
        <f t="shared" si="779"/>
        <v>45715</v>
      </c>
      <c r="AO2734" s="43">
        <f t="shared" si="780"/>
        <v>9179.4500000000007</v>
      </c>
    </row>
    <row r="2735" spans="1:41" s="24" customFormat="1" ht="15.75" customHeight="1" x14ac:dyDescent="0.35">
      <c r="A2735" s="36" t="s">
        <v>27</v>
      </c>
      <c r="B2735" s="36">
        <v>202509</v>
      </c>
      <c r="C2735" s="24" t="s">
        <v>736</v>
      </c>
      <c r="D2735" s="24" t="s">
        <v>119</v>
      </c>
      <c r="E2735" s="62">
        <v>45901</v>
      </c>
      <c r="F2735" s="62">
        <v>46265</v>
      </c>
      <c r="G2735" s="37" t="s">
        <v>2833</v>
      </c>
      <c r="H2735" s="36">
        <v>850015</v>
      </c>
      <c r="I2735" s="63">
        <v>29282</v>
      </c>
      <c r="J2735" s="24" t="s">
        <v>5640</v>
      </c>
      <c r="K2735" s="63">
        <f t="shared" si="763"/>
        <v>45901</v>
      </c>
      <c r="L2735" s="55">
        <f t="shared" si="764"/>
        <v>0.04</v>
      </c>
      <c r="M2735" s="76">
        <v>0.22500000000000001</v>
      </c>
      <c r="N2735" s="62">
        <v>45901</v>
      </c>
      <c r="O2735" s="62">
        <v>46265</v>
      </c>
      <c r="P2735" s="63"/>
      <c r="Q2735" s="63"/>
      <c r="R2735" s="78">
        <v>45</v>
      </c>
      <c r="S2735" s="63" t="str">
        <f>VLOOKUP(R2735,SA!$B$3:$C$11,2,1)</f>
        <v>36-45</v>
      </c>
      <c r="T2735" s="38" t="s">
        <v>98</v>
      </c>
      <c r="U2735" s="24" t="s">
        <v>5747</v>
      </c>
      <c r="V2735" s="24">
        <v>300000</v>
      </c>
      <c r="W2735" s="39">
        <f t="shared" si="765"/>
        <v>0</v>
      </c>
      <c r="X2735" s="29">
        <f t="shared" si="766"/>
        <v>0</v>
      </c>
      <c r="Y2735" s="40">
        <f t="shared" si="767"/>
        <v>365</v>
      </c>
      <c r="Z2735" s="38">
        <f t="shared" si="768"/>
        <v>46081</v>
      </c>
      <c r="AA2735" s="41">
        <f t="shared" si="769"/>
        <v>181</v>
      </c>
      <c r="AB2735" s="24" t="s">
        <v>113</v>
      </c>
      <c r="AC2735" s="41">
        <f t="shared" si="770"/>
        <v>5119.5716000000002</v>
      </c>
      <c r="AD2735" s="41">
        <v>1</v>
      </c>
      <c r="AE2735" s="72">
        <f>INDEX(SA!$C$2:$G$11,MATCH(Details!S2735,SA!$C$2:$C$11,0),MATCH(Details!V2735,SA!$C$2:$G$2,0))*Y2735/(F2735-E2735+1)</f>
        <v>4338.62</v>
      </c>
      <c r="AF2735" s="41">
        <f t="shared" si="771"/>
        <v>0</v>
      </c>
      <c r="AG2735" s="41">
        <f t="shared" si="772"/>
        <v>0</v>
      </c>
      <c r="AH2735" s="41">
        <f t="shared" si="773"/>
        <v>780.95159999999998</v>
      </c>
      <c r="AI2735" s="60">
        <f t="shared" si="774"/>
        <v>173.54480000000001</v>
      </c>
      <c r="AJ2735" s="60">
        <f t="shared" si="775"/>
        <v>976.18949999999995</v>
      </c>
      <c r="AK2735" s="60">
        <f t="shared" si="776"/>
        <v>2151.4800547945206</v>
      </c>
      <c r="AL2735" s="60">
        <f t="shared" si="777"/>
        <v>1581.3378402739727</v>
      </c>
      <c r="AM2735" s="41">
        <f t="shared" si="778"/>
        <v>1607.5478597260276</v>
      </c>
      <c r="AN2735" s="42">
        <f t="shared" si="779"/>
        <v>45715</v>
      </c>
      <c r="AO2735" s="43">
        <f t="shared" si="780"/>
        <v>4338.62</v>
      </c>
    </row>
    <row r="2736" spans="1:41" s="24" customFormat="1" ht="15.75" customHeight="1" x14ac:dyDescent="0.35">
      <c r="A2736" s="36" t="s">
        <v>27</v>
      </c>
      <c r="B2736" s="36">
        <v>202509</v>
      </c>
      <c r="C2736" s="24" t="s">
        <v>736</v>
      </c>
      <c r="D2736" s="24" t="s">
        <v>119</v>
      </c>
      <c r="E2736" s="62">
        <v>45901</v>
      </c>
      <c r="F2736" s="62">
        <v>46265</v>
      </c>
      <c r="G2736" s="37" t="s">
        <v>2834</v>
      </c>
      <c r="H2736" s="36">
        <v>850015</v>
      </c>
      <c r="I2736" s="63">
        <v>28126</v>
      </c>
      <c r="J2736" s="24" t="s">
        <v>5641</v>
      </c>
      <c r="K2736" s="63">
        <f t="shared" si="763"/>
        <v>45901</v>
      </c>
      <c r="L2736" s="55">
        <f t="shared" si="764"/>
        <v>0.04</v>
      </c>
      <c r="M2736" s="76">
        <v>0.22500000000000001</v>
      </c>
      <c r="N2736" s="62">
        <v>45901</v>
      </c>
      <c r="O2736" s="62">
        <v>46265</v>
      </c>
      <c r="P2736" s="63"/>
      <c r="Q2736" s="63"/>
      <c r="R2736" s="78">
        <v>48</v>
      </c>
      <c r="S2736" s="63" t="str">
        <f>VLOOKUP(R2736,SA!$B$3:$C$11,2,1)</f>
        <v>46-55</v>
      </c>
      <c r="T2736" s="38" t="s">
        <v>97</v>
      </c>
      <c r="U2736" s="24" t="s">
        <v>5744</v>
      </c>
      <c r="V2736" s="24">
        <v>300000</v>
      </c>
      <c r="W2736" s="39">
        <f t="shared" si="765"/>
        <v>0</v>
      </c>
      <c r="X2736" s="29">
        <f t="shared" si="766"/>
        <v>0</v>
      </c>
      <c r="Y2736" s="40">
        <f t="shared" si="767"/>
        <v>365</v>
      </c>
      <c r="Z2736" s="38">
        <f t="shared" si="768"/>
        <v>46081</v>
      </c>
      <c r="AA2736" s="41">
        <f t="shared" si="769"/>
        <v>181</v>
      </c>
      <c r="AB2736" s="24" t="s">
        <v>113</v>
      </c>
      <c r="AC2736" s="41">
        <f t="shared" si="770"/>
        <v>7373.4659999999994</v>
      </c>
      <c r="AD2736" s="41">
        <v>1</v>
      </c>
      <c r="AE2736" s="72">
        <f>INDEX(SA!$C$2:$G$11,MATCH(Details!S2736,SA!$C$2:$C$11,0),MATCH(Details!V2736,SA!$C$2:$G$2,0))*Y2736/(F2736-E2736+1)</f>
        <v>6248.7</v>
      </c>
      <c r="AF2736" s="41">
        <f t="shared" si="771"/>
        <v>0</v>
      </c>
      <c r="AG2736" s="41">
        <f t="shared" si="772"/>
        <v>0</v>
      </c>
      <c r="AH2736" s="41">
        <f t="shared" si="773"/>
        <v>1124.7659999999998</v>
      </c>
      <c r="AI2736" s="60">
        <f t="shared" si="774"/>
        <v>249.94800000000001</v>
      </c>
      <c r="AJ2736" s="60">
        <f t="shared" si="775"/>
        <v>1405.9575</v>
      </c>
      <c r="AK2736" s="60">
        <f t="shared" si="776"/>
        <v>3098.6704109589041</v>
      </c>
      <c r="AL2736" s="60">
        <f t="shared" si="777"/>
        <v>2277.5227520547946</v>
      </c>
      <c r="AM2736" s="41">
        <f t="shared" si="778"/>
        <v>2315.2717479452049</v>
      </c>
      <c r="AN2736" s="42">
        <f t="shared" si="779"/>
        <v>45715</v>
      </c>
      <c r="AO2736" s="43">
        <f t="shared" si="780"/>
        <v>6248.7</v>
      </c>
    </row>
    <row r="2737" spans="1:41" s="24" customFormat="1" ht="15.75" customHeight="1" x14ac:dyDescent="0.35">
      <c r="A2737" s="36" t="s">
        <v>27</v>
      </c>
      <c r="B2737" s="36">
        <v>202509</v>
      </c>
      <c r="C2737" s="24" t="s">
        <v>736</v>
      </c>
      <c r="D2737" s="24" t="s">
        <v>119</v>
      </c>
      <c r="E2737" s="62">
        <v>45901</v>
      </c>
      <c r="F2737" s="62">
        <v>46265</v>
      </c>
      <c r="G2737" s="37" t="s">
        <v>650</v>
      </c>
      <c r="H2737" s="36">
        <v>850015</v>
      </c>
      <c r="I2737" s="63">
        <v>36014</v>
      </c>
      <c r="J2737" s="24" t="s">
        <v>5642</v>
      </c>
      <c r="K2737" s="63">
        <f t="shared" si="763"/>
        <v>45901</v>
      </c>
      <c r="L2737" s="55">
        <f t="shared" si="764"/>
        <v>0.04</v>
      </c>
      <c r="M2737" s="76">
        <v>0.22500000000000001</v>
      </c>
      <c r="N2737" s="62">
        <v>45901</v>
      </c>
      <c r="O2737" s="62">
        <v>46265</v>
      </c>
      <c r="P2737" s="63"/>
      <c r="Q2737" s="63"/>
      <c r="R2737" s="78">
        <v>27</v>
      </c>
      <c r="S2737" s="63" t="str">
        <f>VLOOKUP(R2737,SA!$B$3:$C$11,2,1)</f>
        <v>26-35</v>
      </c>
      <c r="T2737" s="38" t="s">
        <v>97</v>
      </c>
      <c r="U2737" s="24" t="s">
        <v>56</v>
      </c>
      <c r="V2737" s="24">
        <v>300000</v>
      </c>
      <c r="W2737" s="39">
        <f t="shared" si="765"/>
        <v>300000</v>
      </c>
      <c r="X2737" s="29">
        <f t="shared" si="766"/>
        <v>1</v>
      </c>
      <c r="Y2737" s="40">
        <f t="shared" si="767"/>
        <v>365</v>
      </c>
      <c r="Z2737" s="38">
        <f t="shared" si="768"/>
        <v>46081</v>
      </c>
      <c r="AA2737" s="41">
        <f t="shared" si="769"/>
        <v>181</v>
      </c>
      <c r="AB2737" s="24" t="s">
        <v>113</v>
      </c>
      <c r="AC2737" s="41">
        <f t="shared" si="770"/>
        <v>4124.4657999999999</v>
      </c>
      <c r="AD2737" s="41">
        <v>1</v>
      </c>
      <c r="AE2737" s="72">
        <f>INDEX(SA!$C$2:$G$11,MATCH(Details!S2737,SA!$C$2:$C$11,0),MATCH(Details!V2737,SA!$C$2:$G$2,0))*Y2737/(F2737-E2737+1)</f>
        <v>3495.31</v>
      </c>
      <c r="AF2737" s="41">
        <f t="shared" si="771"/>
        <v>0</v>
      </c>
      <c r="AG2737" s="41">
        <f t="shared" si="772"/>
        <v>0</v>
      </c>
      <c r="AH2737" s="41">
        <f t="shared" si="773"/>
        <v>629.1558</v>
      </c>
      <c r="AI2737" s="60">
        <f t="shared" si="774"/>
        <v>139.8124</v>
      </c>
      <c r="AJ2737" s="60">
        <f t="shared" si="775"/>
        <v>786.44475</v>
      </c>
      <c r="AK2737" s="60">
        <f t="shared" si="776"/>
        <v>1733.2907123287671</v>
      </c>
      <c r="AL2737" s="60">
        <f t="shared" si="777"/>
        <v>1273.9686735616438</v>
      </c>
      <c r="AM2737" s="41">
        <f t="shared" si="778"/>
        <v>1295.0841764383563</v>
      </c>
      <c r="AN2737" s="42">
        <f t="shared" si="779"/>
        <v>45715</v>
      </c>
      <c r="AO2737" s="43">
        <f t="shared" si="780"/>
        <v>3495.31</v>
      </c>
    </row>
    <row r="2738" spans="1:41" s="24" customFormat="1" ht="15.75" customHeight="1" x14ac:dyDescent="0.35">
      <c r="A2738" s="36" t="s">
        <v>27</v>
      </c>
      <c r="B2738" s="36">
        <v>202509</v>
      </c>
      <c r="C2738" s="24" t="s">
        <v>736</v>
      </c>
      <c r="D2738" s="24" t="s">
        <v>119</v>
      </c>
      <c r="E2738" s="62">
        <v>45901</v>
      </c>
      <c r="F2738" s="62">
        <v>46265</v>
      </c>
      <c r="G2738" s="37" t="s">
        <v>2835</v>
      </c>
      <c r="H2738" s="36">
        <v>850016</v>
      </c>
      <c r="I2738" s="63">
        <v>24538</v>
      </c>
      <c r="J2738" s="24" t="s">
        <v>5643</v>
      </c>
      <c r="K2738" s="63">
        <f t="shared" si="763"/>
        <v>45901</v>
      </c>
      <c r="L2738" s="55">
        <f t="shared" si="764"/>
        <v>0.04</v>
      </c>
      <c r="M2738" s="76">
        <v>0.22500000000000001</v>
      </c>
      <c r="N2738" s="62">
        <v>45901</v>
      </c>
      <c r="O2738" s="62">
        <v>46265</v>
      </c>
      <c r="P2738" s="63"/>
      <c r="Q2738" s="63"/>
      <c r="R2738" s="78">
        <v>58</v>
      </c>
      <c r="S2738" s="63" t="str">
        <f>VLOOKUP(R2738,SA!$B$3:$C$11,2,1)</f>
        <v>56-65</v>
      </c>
      <c r="T2738" s="38" t="s">
        <v>98</v>
      </c>
      <c r="U2738" s="24" t="s">
        <v>5747</v>
      </c>
      <c r="V2738" s="24">
        <v>500000</v>
      </c>
      <c r="W2738" s="39">
        <f t="shared" si="765"/>
        <v>0</v>
      </c>
      <c r="X2738" s="29">
        <f t="shared" si="766"/>
        <v>0</v>
      </c>
      <c r="Y2738" s="40">
        <f t="shared" si="767"/>
        <v>365</v>
      </c>
      <c r="Z2738" s="38">
        <f t="shared" si="768"/>
        <v>46081</v>
      </c>
      <c r="AA2738" s="41">
        <f t="shared" si="769"/>
        <v>181</v>
      </c>
      <c r="AB2738" s="24" t="s">
        <v>113</v>
      </c>
      <c r="AC2738" s="41">
        <f t="shared" si="770"/>
        <v>13100.714</v>
      </c>
      <c r="AD2738" s="41">
        <v>1</v>
      </c>
      <c r="AE2738" s="72">
        <f>INDEX(SA!$C$2:$G$11,MATCH(Details!S2738,SA!$C$2:$C$11,0),MATCH(Details!V2738,SA!$C$2:$G$2,0))*Y2738/(F2738-E2738+1)</f>
        <v>11102.3</v>
      </c>
      <c r="AF2738" s="41">
        <f t="shared" si="771"/>
        <v>0</v>
      </c>
      <c r="AG2738" s="41">
        <f t="shared" si="772"/>
        <v>0</v>
      </c>
      <c r="AH2738" s="41">
        <f t="shared" si="773"/>
        <v>1998.4139999999998</v>
      </c>
      <c r="AI2738" s="60">
        <f t="shared" si="774"/>
        <v>444.09199999999998</v>
      </c>
      <c r="AJ2738" s="60">
        <f t="shared" si="775"/>
        <v>2498.0174999999999</v>
      </c>
      <c r="AK2738" s="60">
        <f t="shared" si="776"/>
        <v>5505.5241095890406</v>
      </c>
      <c r="AL2738" s="60">
        <f t="shared" si="777"/>
        <v>4046.5602205479449</v>
      </c>
      <c r="AM2738" s="41">
        <f t="shared" si="778"/>
        <v>4113.6302794520543</v>
      </c>
      <c r="AN2738" s="42">
        <f t="shared" si="779"/>
        <v>45715</v>
      </c>
      <c r="AO2738" s="43">
        <f t="shared" si="780"/>
        <v>11102.3</v>
      </c>
    </row>
    <row r="2739" spans="1:41" s="24" customFormat="1" ht="15.75" customHeight="1" x14ac:dyDescent="0.35">
      <c r="A2739" s="36" t="s">
        <v>27</v>
      </c>
      <c r="B2739" s="36">
        <v>202509</v>
      </c>
      <c r="C2739" s="24" t="s">
        <v>736</v>
      </c>
      <c r="D2739" s="24" t="s">
        <v>119</v>
      </c>
      <c r="E2739" s="62">
        <v>45901</v>
      </c>
      <c r="F2739" s="62">
        <v>46265</v>
      </c>
      <c r="G2739" s="37" t="s">
        <v>2836</v>
      </c>
      <c r="H2739" s="36">
        <v>850016</v>
      </c>
      <c r="I2739" s="63">
        <v>33305</v>
      </c>
      <c r="J2739" s="24" t="s">
        <v>5644</v>
      </c>
      <c r="K2739" s="63">
        <f t="shared" si="763"/>
        <v>45901</v>
      </c>
      <c r="L2739" s="55">
        <f t="shared" si="764"/>
        <v>0.04</v>
      </c>
      <c r="M2739" s="76">
        <v>0.22500000000000001</v>
      </c>
      <c r="N2739" s="62">
        <v>45901</v>
      </c>
      <c r="O2739" s="62">
        <v>46265</v>
      </c>
      <c r="P2739" s="63"/>
      <c r="Q2739" s="63"/>
      <c r="R2739" s="78">
        <v>34</v>
      </c>
      <c r="S2739" s="63" t="str">
        <f>VLOOKUP(R2739,SA!$B$3:$C$11,2,1)</f>
        <v>26-35</v>
      </c>
      <c r="T2739" s="38" t="s">
        <v>98</v>
      </c>
      <c r="U2739" s="24" t="s">
        <v>5743</v>
      </c>
      <c r="V2739" s="24">
        <v>500000</v>
      </c>
      <c r="W2739" s="39">
        <f t="shared" si="765"/>
        <v>0</v>
      </c>
      <c r="X2739" s="29">
        <f t="shared" si="766"/>
        <v>0</v>
      </c>
      <c r="Y2739" s="40">
        <f t="shared" si="767"/>
        <v>365</v>
      </c>
      <c r="Z2739" s="38">
        <f t="shared" si="768"/>
        <v>46081</v>
      </c>
      <c r="AA2739" s="41">
        <f t="shared" si="769"/>
        <v>181</v>
      </c>
      <c r="AB2739" s="24" t="s">
        <v>113</v>
      </c>
      <c r="AC2739" s="41">
        <f t="shared" si="770"/>
        <v>4986.3141999999998</v>
      </c>
      <c r="AD2739" s="41">
        <v>1</v>
      </c>
      <c r="AE2739" s="72">
        <f>INDEX(SA!$C$2:$G$11,MATCH(Details!S2739,SA!$C$2:$C$11,0),MATCH(Details!V2739,SA!$C$2:$G$2,0))*Y2739/(F2739-E2739+1)</f>
        <v>4225.6899999999996</v>
      </c>
      <c r="AF2739" s="41">
        <f t="shared" si="771"/>
        <v>0</v>
      </c>
      <c r="AG2739" s="41">
        <f t="shared" si="772"/>
        <v>0</v>
      </c>
      <c r="AH2739" s="41">
        <f t="shared" si="773"/>
        <v>760.62419999999986</v>
      </c>
      <c r="AI2739" s="60">
        <f t="shared" si="774"/>
        <v>169.02759999999998</v>
      </c>
      <c r="AJ2739" s="60">
        <f t="shared" si="775"/>
        <v>950.78024999999991</v>
      </c>
      <c r="AK2739" s="60">
        <f t="shared" si="776"/>
        <v>2095.479150684931</v>
      </c>
      <c r="AL2739" s="60">
        <f t="shared" si="777"/>
        <v>1540.1771757534243</v>
      </c>
      <c r="AM2739" s="41">
        <f t="shared" si="778"/>
        <v>1565.7049742465756</v>
      </c>
      <c r="AN2739" s="42">
        <f t="shared" si="779"/>
        <v>45715</v>
      </c>
      <c r="AO2739" s="43">
        <f t="shared" si="780"/>
        <v>4225.6899999999996</v>
      </c>
    </row>
    <row r="2740" spans="1:41" s="24" customFormat="1" ht="15.75" customHeight="1" x14ac:dyDescent="0.35">
      <c r="A2740" s="36" t="s">
        <v>27</v>
      </c>
      <c r="B2740" s="36">
        <v>202509</v>
      </c>
      <c r="C2740" s="24" t="s">
        <v>736</v>
      </c>
      <c r="D2740" s="24" t="s">
        <v>119</v>
      </c>
      <c r="E2740" s="62">
        <v>45901</v>
      </c>
      <c r="F2740" s="62">
        <v>46265</v>
      </c>
      <c r="G2740" s="37" t="s">
        <v>652</v>
      </c>
      <c r="H2740" s="36">
        <v>850016</v>
      </c>
      <c r="I2740" s="63">
        <v>33539</v>
      </c>
      <c r="J2740" s="24" t="s">
        <v>5645</v>
      </c>
      <c r="K2740" s="63">
        <f t="shared" si="763"/>
        <v>45901</v>
      </c>
      <c r="L2740" s="55">
        <f t="shared" si="764"/>
        <v>0.04</v>
      </c>
      <c r="M2740" s="76">
        <v>0.22500000000000001</v>
      </c>
      <c r="N2740" s="62">
        <v>45901</v>
      </c>
      <c r="O2740" s="62">
        <v>46265</v>
      </c>
      <c r="P2740" s="63"/>
      <c r="Q2740" s="63"/>
      <c r="R2740" s="78">
        <v>33</v>
      </c>
      <c r="S2740" s="63" t="str">
        <f>VLOOKUP(R2740,SA!$B$3:$C$11,2,1)</f>
        <v>26-35</v>
      </c>
      <c r="T2740" s="38" t="s">
        <v>97</v>
      </c>
      <c r="U2740" s="24" t="s">
        <v>56</v>
      </c>
      <c r="V2740" s="24">
        <v>500000</v>
      </c>
      <c r="W2740" s="39">
        <f t="shared" si="765"/>
        <v>500000</v>
      </c>
      <c r="X2740" s="29">
        <f t="shared" si="766"/>
        <v>1</v>
      </c>
      <c r="Y2740" s="40">
        <f t="shared" si="767"/>
        <v>365</v>
      </c>
      <c r="Z2740" s="38">
        <f t="shared" si="768"/>
        <v>46081</v>
      </c>
      <c r="AA2740" s="41">
        <f t="shared" si="769"/>
        <v>181</v>
      </c>
      <c r="AB2740" s="24" t="s">
        <v>113</v>
      </c>
      <c r="AC2740" s="41">
        <f t="shared" si="770"/>
        <v>4986.3141999999998</v>
      </c>
      <c r="AD2740" s="41">
        <v>1</v>
      </c>
      <c r="AE2740" s="72">
        <f>INDEX(SA!$C$2:$G$11,MATCH(Details!S2740,SA!$C$2:$C$11,0),MATCH(Details!V2740,SA!$C$2:$G$2,0))*Y2740/(F2740-E2740+1)</f>
        <v>4225.6899999999996</v>
      </c>
      <c r="AF2740" s="41">
        <f t="shared" si="771"/>
        <v>0</v>
      </c>
      <c r="AG2740" s="41">
        <f t="shared" si="772"/>
        <v>0</v>
      </c>
      <c r="AH2740" s="41">
        <f t="shared" si="773"/>
        <v>760.62419999999986</v>
      </c>
      <c r="AI2740" s="60">
        <f t="shared" si="774"/>
        <v>169.02759999999998</v>
      </c>
      <c r="AJ2740" s="60">
        <f t="shared" si="775"/>
        <v>950.78024999999991</v>
      </c>
      <c r="AK2740" s="60">
        <f t="shared" si="776"/>
        <v>2095.479150684931</v>
      </c>
      <c r="AL2740" s="60">
        <f t="shared" si="777"/>
        <v>1540.1771757534243</v>
      </c>
      <c r="AM2740" s="41">
        <f t="shared" si="778"/>
        <v>1565.7049742465756</v>
      </c>
      <c r="AN2740" s="42">
        <f t="shared" si="779"/>
        <v>45715</v>
      </c>
      <c r="AO2740" s="43">
        <f t="shared" si="780"/>
        <v>4225.6899999999996</v>
      </c>
    </row>
    <row r="2741" spans="1:41" s="24" customFormat="1" ht="15.75" customHeight="1" x14ac:dyDescent="0.35">
      <c r="A2741" s="36" t="s">
        <v>27</v>
      </c>
      <c r="B2741" s="36">
        <v>202509</v>
      </c>
      <c r="C2741" s="24" t="s">
        <v>736</v>
      </c>
      <c r="D2741" s="24" t="s">
        <v>119</v>
      </c>
      <c r="E2741" s="62">
        <v>45901</v>
      </c>
      <c r="F2741" s="62">
        <v>46265</v>
      </c>
      <c r="G2741" s="37" t="s">
        <v>2837</v>
      </c>
      <c r="H2741" s="36">
        <v>850017</v>
      </c>
      <c r="I2741" s="63">
        <v>33403</v>
      </c>
      <c r="J2741" s="24" t="s">
        <v>5646</v>
      </c>
      <c r="K2741" s="63">
        <f t="shared" si="763"/>
        <v>45901</v>
      </c>
      <c r="L2741" s="55">
        <f t="shared" si="764"/>
        <v>0.04</v>
      </c>
      <c r="M2741" s="76">
        <v>0.22500000000000001</v>
      </c>
      <c r="N2741" s="62">
        <v>45901</v>
      </c>
      <c r="O2741" s="62">
        <v>46265</v>
      </c>
      <c r="P2741" s="63"/>
      <c r="Q2741" s="63"/>
      <c r="R2741" s="78">
        <v>34</v>
      </c>
      <c r="S2741" s="63" t="str">
        <f>VLOOKUP(R2741,SA!$B$3:$C$11,2,1)</f>
        <v>26-35</v>
      </c>
      <c r="T2741" s="38" t="s">
        <v>98</v>
      </c>
      <c r="U2741" s="24" t="s">
        <v>5743</v>
      </c>
      <c r="V2741" s="24">
        <v>300000</v>
      </c>
      <c r="W2741" s="39">
        <f t="shared" si="765"/>
        <v>0</v>
      </c>
      <c r="X2741" s="29">
        <f t="shared" si="766"/>
        <v>0</v>
      </c>
      <c r="Y2741" s="40">
        <f t="shared" si="767"/>
        <v>365</v>
      </c>
      <c r="Z2741" s="38">
        <f t="shared" si="768"/>
        <v>46081</v>
      </c>
      <c r="AA2741" s="41">
        <f t="shared" si="769"/>
        <v>181</v>
      </c>
      <c r="AB2741" s="24" t="s">
        <v>113</v>
      </c>
      <c r="AC2741" s="41">
        <f t="shared" si="770"/>
        <v>4124.4657999999999</v>
      </c>
      <c r="AD2741" s="41">
        <v>1</v>
      </c>
      <c r="AE2741" s="72">
        <f>INDEX(SA!$C$2:$G$11,MATCH(Details!S2741,SA!$C$2:$C$11,0),MATCH(Details!V2741,SA!$C$2:$G$2,0))*Y2741/(F2741-E2741+1)</f>
        <v>3495.31</v>
      </c>
      <c r="AF2741" s="41">
        <f t="shared" si="771"/>
        <v>0</v>
      </c>
      <c r="AG2741" s="41">
        <f t="shared" si="772"/>
        <v>0</v>
      </c>
      <c r="AH2741" s="41">
        <f t="shared" si="773"/>
        <v>629.1558</v>
      </c>
      <c r="AI2741" s="60">
        <f t="shared" si="774"/>
        <v>139.8124</v>
      </c>
      <c r="AJ2741" s="60">
        <f t="shared" si="775"/>
        <v>786.44475</v>
      </c>
      <c r="AK2741" s="60">
        <f t="shared" si="776"/>
        <v>1733.2907123287671</v>
      </c>
      <c r="AL2741" s="60">
        <f t="shared" si="777"/>
        <v>1273.9686735616438</v>
      </c>
      <c r="AM2741" s="41">
        <f t="shared" si="778"/>
        <v>1295.0841764383563</v>
      </c>
      <c r="AN2741" s="42">
        <f t="shared" si="779"/>
        <v>45715</v>
      </c>
      <c r="AO2741" s="43">
        <f t="shared" si="780"/>
        <v>3495.31</v>
      </c>
    </row>
    <row r="2742" spans="1:41" s="24" customFormat="1" ht="15.75" customHeight="1" x14ac:dyDescent="0.35">
      <c r="A2742" s="36" t="s">
        <v>27</v>
      </c>
      <c r="B2742" s="36">
        <v>202509</v>
      </c>
      <c r="C2742" s="24" t="s">
        <v>736</v>
      </c>
      <c r="D2742" s="24" t="s">
        <v>119</v>
      </c>
      <c r="E2742" s="62">
        <v>45901</v>
      </c>
      <c r="F2742" s="62">
        <v>46265</v>
      </c>
      <c r="G2742" s="37" t="s">
        <v>2838</v>
      </c>
      <c r="H2742" s="36">
        <v>850017</v>
      </c>
      <c r="I2742" s="63">
        <v>19864</v>
      </c>
      <c r="J2742" s="24" t="s">
        <v>5647</v>
      </c>
      <c r="K2742" s="63">
        <f t="shared" si="763"/>
        <v>45901</v>
      </c>
      <c r="L2742" s="55">
        <f t="shared" si="764"/>
        <v>0.04</v>
      </c>
      <c r="M2742" s="76">
        <v>0.22500000000000001</v>
      </c>
      <c r="N2742" s="62">
        <v>45901</v>
      </c>
      <c r="O2742" s="62">
        <v>46265</v>
      </c>
      <c r="P2742" s="63"/>
      <c r="Q2742" s="63"/>
      <c r="R2742" s="78">
        <v>71</v>
      </c>
      <c r="S2742" s="63" t="str">
        <f>VLOOKUP(R2742,SA!$B$3:$C$11,2,1)</f>
        <v>71-75</v>
      </c>
      <c r="T2742" s="38" t="s">
        <v>98</v>
      </c>
      <c r="U2742" s="24" t="s">
        <v>5747</v>
      </c>
      <c r="V2742" s="24">
        <v>300000</v>
      </c>
      <c r="W2742" s="39">
        <f t="shared" si="765"/>
        <v>0</v>
      </c>
      <c r="X2742" s="29">
        <f t="shared" si="766"/>
        <v>0</v>
      </c>
      <c r="Y2742" s="40">
        <f t="shared" si="767"/>
        <v>365</v>
      </c>
      <c r="Z2742" s="38">
        <f t="shared" si="768"/>
        <v>46081</v>
      </c>
      <c r="AA2742" s="41">
        <f t="shared" si="769"/>
        <v>181</v>
      </c>
      <c r="AB2742" s="24" t="s">
        <v>113</v>
      </c>
      <c r="AC2742" s="41">
        <f t="shared" si="770"/>
        <v>19621.1934</v>
      </c>
      <c r="AD2742" s="41">
        <v>1</v>
      </c>
      <c r="AE2742" s="72">
        <f>INDEX(SA!$C$2:$G$11,MATCH(Details!S2742,SA!$C$2:$C$11,0),MATCH(Details!V2742,SA!$C$2:$G$2,0))*Y2742/(F2742-E2742+1)</f>
        <v>16628.13</v>
      </c>
      <c r="AF2742" s="41">
        <f t="shared" si="771"/>
        <v>0</v>
      </c>
      <c r="AG2742" s="41">
        <f t="shared" si="772"/>
        <v>0</v>
      </c>
      <c r="AH2742" s="41">
        <f t="shared" si="773"/>
        <v>2993.0634</v>
      </c>
      <c r="AI2742" s="60">
        <f t="shared" si="774"/>
        <v>665.12520000000006</v>
      </c>
      <c r="AJ2742" s="60">
        <f t="shared" si="775"/>
        <v>3741.3292500000002</v>
      </c>
      <c r="AK2742" s="60">
        <f t="shared" si="776"/>
        <v>8245.7302191780836</v>
      </c>
      <c r="AL2742" s="60">
        <f t="shared" si="777"/>
        <v>6060.6117110958912</v>
      </c>
      <c r="AM2742" s="41">
        <f t="shared" si="778"/>
        <v>6161.0638389041087</v>
      </c>
      <c r="AN2742" s="42">
        <f t="shared" si="779"/>
        <v>45715</v>
      </c>
      <c r="AO2742" s="43">
        <f t="shared" si="780"/>
        <v>16628.13</v>
      </c>
    </row>
    <row r="2743" spans="1:41" s="24" customFormat="1" ht="15.75" customHeight="1" x14ac:dyDescent="0.35">
      <c r="A2743" s="36" t="s">
        <v>27</v>
      </c>
      <c r="B2743" s="36">
        <v>202509</v>
      </c>
      <c r="C2743" s="24" t="s">
        <v>736</v>
      </c>
      <c r="D2743" s="24" t="s">
        <v>119</v>
      </c>
      <c r="E2743" s="62">
        <v>45901</v>
      </c>
      <c r="F2743" s="62">
        <v>46265</v>
      </c>
      <c r="G2743" s="37" t="s">
        <v>2839</v>
      </c>
      <c r="H2743" s="36">
        <v>850017</v>
      </c>
      <c r="I2743" s="63">
        <v>31949</v>
      </c>
      <c r="J2743" s="24" t="s">
        <v>5648</v>
      </c>
      <c r="K2743" s="63">
        <f t="shared" si="763"/>
        <v>45901</v>
      </c>
      <c r="L2743" s="55">
        <f t="shared" si="764"/>
        <v>0.04</v>
      </c>
      <c r="M2743" s="76">
        <v>0.22500000000000001</v>
      </c>
      <c r="N2743" s="62">
        <v>45901</v>
      </c>
      <c r="O2743" s="62">
        <v>46265</v>
      </c>
      <c r="P2743" s="63"/>
      <c r="Q2743" s="63"/>
      <c r="R2743" s="78">
        <v>38</v>
      </c>
      <c r="S2743" s="63" t="str">
        <f>VLOOKUP(R2743,SA!$B$3:$C$11,2,1)</f>
        <v>36-45</v>
      </c>
      <c r="T2743" s="38" t="s">
        <v>97</v>
      </c>
      <c r="U2743" s="24" t="s">
        <v>56</v>
      </c>
      <c r="V2743" s="24">
        <v>300000</v>
      </c>
      <c r="W2743" s="39">
        <f t="shared" si="765"/>
        <v>300000</v>
      </c>
      <c r="X2743" s="29">
        <f t="shared" si="766"/>
        <v>1</v>
      </c>
      <c r="Y2743" s="40">
        <f t="shared" si="767"/>
        <v>365</v>
      </c>
      <c r="Z2743" s="38">
        <f t="shared" si="768"/>
        <v>46081</v>
      </c>
      <c r="AA2743" s="41">
        <f t="shared" si="769"/>
        <v>181</v>
      </c>
      <c r="AB2743" s="24" t="s">
        <v>113</v>
      </c>
      <c r="AC2743" s="41">
        <f t="shared" si="770"/>
        <v>5119.5716000000002</v>
      </c>
      <c r="AD2743" s="41">
        <v>1</v>
      </c>
      <c r="AE2743" s="72">
        <f>INDEX(SA!$C$2:$G$11,MATCH(Details!S2743,SA!$C$2:$C$11,0),MATCH(Details!V2743,SA!$C$2:$G$2,0))*Y2743/(F2743-E2743+1)</f>
        <v>4338.62</v>
      </c>
      <c r="AF2743" s="41">
        <f t="shared" si="771"/>
        <v>0</v>
      </c>
      <c r="AG2743" s="41">
        <f t="shared" si="772"/>
        <v>0</v>
      </c>
      <c r="AH2743" s="41">
        <f t="shared" si="773"/>
        <v>780.95159999999998</v>
      </c>
      <c r="AI2743" s="60">
        <f t="shared" si="774"/>
        <v>173.54480000000001</v>
      </c>
      <c r="AJ2743" s="60">
        <f t="shared" si="775"/>
        <v>976.18949999999995</v>
      </c>
      <c r="AK2743" s="60">
        <f t="shared" si="776"/>
        <v>2151.4800547945206</v>
      </c>
      <c r="AL2743" s="60">
        <f t="shared" si="777"/>
        <v>1581.3378402739727</v>
      </c>
      <c r="AM2743" s="41">
        <f t="shared" si="778"/>
        <v>1607.5478597260276</v>
      </c>
      <c r="AN2743" s="42">
        <f t="shared" si="779"/>
        <v>45715</v>
      </c>
      <c r="AO2743" s="43">
        <f t="shared" si="780"/>
        <v>4338.62</v>
      </c>
    </row>
    <row r="2744" spans="1:41" s="24" customFormat="1" ht="15.75" customHeight="1" x14ac:dyDescent="0.35">
      <c r="A2744" s="36" t="s">
        <v>27</v>
      </c>
      <c r="B2744" s="36">
        <v>202509</v>
      </c>
      <c r="C2744" s="24" t="s">
        <v>736</v>
      </c>
      <c r="D2744" s="24" t="s">
        <v>119</v>
      </c>
      <c r="E2744" s="62">
        <v>45901</v>
      </c>
      <c r="F2744" s="62">
        <v>46265</v>
      </c>
      <c r="G2744" s="37" t="s">
        <v>2840</v>
      </c>
      <c r="H2744" s="36">
        <v>850017</v>
      </c>
      <c r="I2744" s="63">
        <v>45422</v>
      </c>
      <c r="J2744" s="24" t="s">
        <v>5649</v>
      </c>
      <c r="K2744" s="63">
        <f t="shared" si="763"/>
        <v>45901</v>
      </c>
      <c r="L2744" s="55">
        <f t="shared" si="764"/>
        <v>0.04</v>
      </c>
      <c r="M2744" s="76">
        <v>0.22500000000000001</v>
      </c>
      <c r="N2744" s="62">
        <v>45901</v>
      </c>
      <c r="O2744" s="62">
        <v>46265</v>
      </c>
      <c r="P2744" s="63"/>
      <c r="Q2744" s="63"/>
      <c r="R2744" s="78">
        <v>1</v>
      </c>
      <c r="S2744" s="63" t="str">
        <f>VLOOKUP(R2744,SA!$B$3:$C$11,2,1)</f>
        <v>0-25</v>
      </c>
      <c r="T2744" s="38" t="s">
        <v>97</v>
      </c>
      <c r="U2744" s="24" t="s">
        <v>5745</v>
      </c>
      <c r="V2744" s="24">
        <v>300000</v>
      </c>
      <c r="W2744" s="39">
        <f t="shared" si="765"/>
        <v>0</v>
      </c>
      <c r="X2744" s="29">
        <f t="shared" si="766"/>
        <v>0</v>
      </c>
      <c r="Y2744" s="40">
        <f t="shared" si="767"/>
        <v>365</v>
      </c>
      <c r="Z2744" s="38">
        <f t="shared" si="768"/>
        <v>46081</v>
      </c>
      <c r="AA2744" s="41">
        <f t="shared" si="769"/>
        <v>181</v>
      </c>
      <c r="AB2744" s="24" t="s">
        <v>113</v>
      </c>
      <c r="AC2744" s="41">
        <f t="shared" si="770"/>
        <v>3690.3792000000003</v>
      </c>
      <c r="AD2744" s="41">
        <v>1</v>
      </c>
      <c r="AE2744" s="72">
        <f>INDEX(SA!$C$2:$G$11,MATCH(Details!S2744,SA!$C$2:$C$11,0),MATCH(Details!V2744,SA!$C$2:$G$2,0))*Y2744/(F2744-E2744+1)</f>
        <v>3127.44</v>
      </c>
      <c r="AF2744" s="41">
        <f t="shared" si="771"/>
        <v>0</v>
      </c>
      <c r="AG2744" s="41">
        <f t="shared" si="772"/>
        <v>0</v>
      </c>
      <c r="AH2744" s="41">
        <f t="shared" si="773"/>
        <v>562.93920000000003</v>
      </c>
      <c r="AI2744" s="60">
        <f t="shared" si="774"/>
        <v>125.0976</v>
      </c>
      <c r="AJ2744" s="60">
        <f t="shared" si="775"/>
        <v>703.67399999999998</v>
      </c>
      <c r="AK2744" s="60">
        <f t="shared" si="776"/>
        <v>1550.8675068493151</v>
      </c>
      <c r="AL2744" s="60">
        <f t="shared" si="777"/>
        <v>1139.8876175342466</v>
      </c>
      <c r="AM2744" s="41">
        <f t="shared" si="778"/>
        <v>1158.7807824657534</v>
      </c>
      <c r="AN2744" s="42">
        <f t="shared" si="779"/>
        <v>45715</v>
      </c>
      <c r="AO2744" s="43">
        <f t="shared" si="780"/>
        <v>3127.44</v>
      </c>
    </row>
    <row r="2745" spans="1:41" s="24" customFormat="1" ht="15.75" customHeight="1" x14ac:dyDescent="0.35">
      <c r="A2745" s="36" t="s">
        <v>27</v>
      </c>
      <c r="B2745" s="36">
        <v>202509</v>
      </c>
      <c r="C2745" s="24" t="s">
        <v>736</v>
      </c>
      <c r="D2745" s="24" t="s">
        <v>119</v>
      </c>
      <c r="E2745" s="62">
        <v>45901</v>
      </c>
      <c r="F2745" s="62">
        <v>46265</v>
      </c>
      <c r="G2745" s="37" t="s">
        <v>2841</v>
      </c>
      <c r="H2745" s="36">
        <v>850017</v>
      </c>
      <c r="I2745" s="63">
        <v>44136</v>
      </c>
      <c r="J2745" s="24" t="s">
        <v>5650</v>
      </c>
      <c r="K2745" s="63">
        <f t="shared" si="763"/>
        <v>45901</v>
      </c>
      <c r="L2745" s="55">
        <f t="shared" si="764"/>
        <v>0.04</v>
      </c>
      <c r="M2745" s="76">
        <v>0.22500000000000001</v>
      </c>
      <c r="N2745" s="62">
        <v>45901</v>
      </c>
      <c r="O2745" s="62">
        <v>46265</v>
      </c>
      <c r="P2745" s="63"/>
      <c r="Q2745" s="63"/>
      <c r="R2745" s="78">
        <v>4</v>
      </c>
      <c r="S2745" s="63" t="str">
        <f>VLOOKUP(R2745,SA!$B$3:$C$11,2,1)</f>
        <v>0-25</v>
      </c>
      <c r="T2745" s="38" t="s">
        <v>98</v>
      </c>
      <c r="U2745" s="24" t="s">
        <v>5746</v>
      </c>
      <c r="V2745" s="24">
        <v>300000</v>
      </c>
      <c r="W2745" s="39">
        <f t="shared" si="765"/>
        <v>0</v>
      </c>
      <c r="X2745" s="29">
        <f t="shared" si="766"/>
        <v>0</v>
      </c>
      <c r="Y2745" s="40">
        <f t="shared" si="767"/>
        <v>365</v>
      </c>
      <c r="Z2745" s="38">
        <f t="shared" si="768"/>
        <v>46081</v>
      </c>
      <c r="AA2745" s="41">
        <f t="shared" si="769"/>
        <v>181</v>
      </c>
      <c r="AB2745" s="24" t="s">
        <v>113</v>
      </c>
      <c r="AC2745" s="41">
        <f t="shared" si="770"/>
        <v>3690.3792000000003</v>
      </c>
      <c r="AD2745" s="41">
        <v>1</v>
      </c>
      <c r="AE2745" s="72">
        <f>INDEX(SA!$C$2:$G$11,MATCH(Details!S2745,SA!$C$2:$C$11,0),MATCH(Details!V2745,SA!$C$2:$G$2,0))*Y2745/(F2745-E2745+1)</f>
        <v>3127.44</v>
      </c>
      <c r="AF2745" s="41">
        <f t="shared" si="771"/>
        <v>0</v>
      </c>
      <c r="AG2745" s="41">
        <f t="shared" si="772"/>
        <v>0</v>
      </c>
      <c r="AH2745" s="41">
        <f t="shared" si="773"/>
        <v>562.93920000000003</v>
      </c>
      <c r="AI2745" s="60">
        <f t="shared" si="774"/>
        <v>125.0976</v>
      </c>
      <c r="AJ2745" s="60">
        <f t="shared" si="775"/>
        <v>703.67399999999998</v>
      </c>
      <c r="AK2745" s="60">
        <f t="shared" si="776"/>
        <v>1550.8675068493151</v>
      </c>
      <c r="AL2745" s="60">
        <f t="shared" si="777"/>
        <v>1139.8876175342466</v>
      </c>
      <c r="AM2745" s="41">
        <f t="shared" si="778"/>
        <v>1158.7807824657534</v>
      </c>
      <c r="AN2745" s="42">
        <f t="shared" si="779"/>
        <v>45715</v>
      </c>
      <c r="AO2745" s="43">
        <f t="shared" si="780"/>
        <v>3127.44</v>
      </c>
    </row>
    <row r="2746" spans="1:41" s="24" customFormat="1" ht="15.75" customHeight="1" x14ac:dyDescent="0.35">
      <c r="A2746" s="36" t="s">
        <v>27</v>
      </c>
      <c r="B2746" s="36">
        <v>202509</v>
      </c>
      <c r="C2746" s="24" t="s">
        <v>736</v>
      </c>
      <c r="D2746" s="24" t="s">
        <v>119</v>
      </c>
      <c r="E2746" s="62">
        <v>45901</v>
      </c>
      <c r="F2746" s="62">
        <v>46265</v>
      </c>
      <c r="G2746" s="37" t="s">
        <v>2842</v>
      </c>
      <c r="H2746" s="36">
        <v>850018</v>
      </c>
      <c r="I2746" s="63">
        <v>25121</v>
      </c>
      <c r="J2746" s="24" t="s">
        <v>5651</v>
      </c>
      <c r="K2746" s="63">
        <f t="shared" si="763"/>
        <v>45901</v>
      </c>
      <c r="L2746" s="55">
        <f t="shared" si="764"/>
        <v>0.04</v>
      </c>
      <c r="M2746" s="76">
        <v>0.22500000000000001</v>
      </c>
      <c r="N2746" s="62">
        <v>45901</v>
      </c>
      <c r="O2746" s="62">
        <v>46265</v>
      </c>
      <c r="P2746" s="63"/>
      <c r="Q2746" s="63"/>
      <c r="R2746" s="78">
        <v>56</v>
      </c>
      <c r="S2746" s="63" t="str">
        <f>VLOOKUP(R2746,SA!$B$3:$C$11,2,1)</f>
        <v>56-65</v>
      </c>
      <c r="T2746" s="38" t="s">
        <v>98</v>
      </c>
      <c r="U2746" s="24" t="s">
        <v>5747</v>
      </c>
      <c r="V2746" s="24">
        <v>400000</v>
      </c>
      <c r="W2746" s="39">
        <f t="shared" si="765"/>
        <v>0</v>
      </c>
      <c r="X2746" s="29">
        <f t="shared" si="766"/>
        <v>0</v>
      </c>
      <c r="Y2746" s="40">
        <f t="shared" si="767"/>
        <v>365</v>
      </c>
      <c r="Z2746" s="38">
        <f t="shared" si="768"/>
        <v>46081</v>
      </c>
      <c r="AA2746" s="41">
        <f t="shared" si="769"/>
        <v>181</v>
      </c>
      <c r="AB2746" s="24" t="s">
        <v>113</v>
      </c>
      <c r="AC2746" s="41">
        <f t="shared" si="770"/>
        <v>11909.7282</v>
      </c>
      <c r="AD2746" s="41">
        <v>1</v>
      </c>
      <c r="AE2746" s="72">
        <f>INDEX(SA!$C$2:$G$11,MATCH(Details!S2746,SA!$C$2:$C$11,0),MATCH(Details!V2746,SA!$C$2:$G$2,0))*Y2746/(F2746-E2746+1)</f>
        <v>10092.99</v>
      </c>
      <c r="AF2746" s="41">
        <f t="shared" si="771"/>
        <v>0</v>
      </c>
      <c r="AG2746" s="41">
        <f t="shared" si="772"/>
        <v>0</v>
      </c>
      <c r="AH2746" s="41">
        <f t="shared" si="773"/>
        <v>1816.7382</v>
      </c>
      <c r="AI2746" s="60">
        <f t="shared" si="774"/>
        <v>403.71960000000001</v>
      </c>
      <c r="AJ2746" s="60">
        <f t="shared" si="775"/>
        <v>2270.9227500000002</v>
      </c>
      <c r="AK2746" s="60">
        <f t="shared" si="776"/>
        <v>5005.0169589041097</v>
      </c>
      <c r="AL2746" s="60">
        <f t="shared" si="777"/>
        <v>3678.6874647945206</v>
      </c>
      <c r="AM2746" s="41">
        <f t="shared" si="778"/>
        <v>3739.6601852054787</v>
      </c>
      <c r="AN2746" s="42">
        <f t="shared" si="779"/>
        <v>45715</v>
      </c>
      <c r="AO2746" s="43">
        <f t="shared" si="780"/>
        <v>10092.99</v>
      </c>
    </row>
    <row r="2747" spans="1:41" s="24" customFormat="1" ht="15.75" customHeight="1" x14ac:dyDescent="0.35">
      <c r="A2747" s="36" t="s">
        <v>27</v>
      </c>
      <c r="B2747" s="36">
        <v>202509</v>
      </c>
      <c r="C2747" s="24" t="s">
        <v>736</v>
      </c>
      <c r="D2747" s="24" t="s">
        <v>119</v>
      </c>
      <c r="E2747" s="62">
        <v>45901</v>
      </c>
      <c r="F2747" s="62">
        <v>46265</v>
      </c>
      <c r="G2747" s="37" t="s">
        <v>2843</v>
      </c>
      <c r="H2747" s="36">
        <v>850018</v>
      </c>
      <c r="I2747" s="63">
        <v>23847</v>
      </c>
      <c r="J2747" s="24" t="s">
        <v>5652</v>
      </c>
      <c r="K2747" s="63">
        <f t="shared" si="763"/>
        <v>45901</v>
      </c>
      <c r="L2747" s="55">
        <f t="shared" si="764"/>
        <v>0.04</v>
      </c>
      <c r="M2747" s="76">
        <v>0.22500000000000001</v>
      </c>
      <c r="N2747" s="62">
        <v>45901</v>
      </c>
      <c r="O2747" s="62">
        <v>46265</v>
      </c>
      <c r="P2747" s="63"/>
      <c r="Q2747" s="63"/>
      <c r="R2747" s="78">
        <v>60</v>
      </c>
      <c r="S2747" s="63" t="str">
        <f>VLOOKUP(R2747,SA!$B$3:$C$11,2,1)</f>
        <v>56-65</v>
      </c>
      <c r="T2747" s="38" t="s">
        <v>97</v>
      </c>
      <c r="U2747" s="24" t="s">
        <v>5744</v>
      </c>
      <c r="V2747" s="24">
        <v>400000</v>
      </c>
      <c r="W2747" s="39">
        <f t="shared" si="765"/>
        <v>0</v>
      </c>
      <c r="X2747" s="29">
        <f t="shared" si="766"/>
        <v>0</v>
      </c>
      <c r="Y2747" s="40">
        <f t="shared" si="767"/>
        <v>365</v>
      </c>
      <c r="Z2747" s="38">
        <f t="shared" si="768"/>
        <v>46081</v>
      </c>
      <c r="AA2747" s="41">
        <f t="shared" si="769"/>
        <v>181</v>
      </c>
      <c r="AB2747" s="24" t="s">
        <v>113</v>
      </c>
      <c r="AC2747" s="41">
        <f t="shared" si="770"/>
        <v>11909.7282</v>
      </c>
      <c r="AD2747" s="41">
        <v>1</v>
      </c>
      <c r="AE2747" s="72">
        <f>INDEX(SA!$C$2:$G$11,MATCH(Details!S2747,SA!$C$2:$C$11,0),MATCH(Details!V2747,SA!$C$2:$G$2,0))*Y2747/(F2747-E2747+1)</f>
        <v>10092.99</v>
      </c>
      <c r="AF2747" s="41">
        <f t="shared" si="771"/>
        <v>0</v>
      </c>
      <c r="AG2747" s="41">
        <f t="shared" si="772"/>
        <v>0</v>
      </c>
      <c r="AH2747" s="41">
        <f t="shared" si="773"/>
        <v>1816.7382</v>
      </c>
      <c r="AI2747" s="60">
        <f t="shared" si="774"/>
        <v>403.71960000000001</v>
      </c>
      <c r="AJ2747" s="60">
        <f t="shared" si="775"/>
        <v>2270.9227500000002</v>
      </c>
      <c r="AK2747" s="60">
        <f t="shared" si="776"/>
        <v>5005.0169589041097</v>
      </c>
      <c r="AL2747" s="60">
        <f t="shared" si="777"/>
        <v>3678.6874647945206</v>
      </c>
      <c r="AM2747" s="41">
        <f t="shared" si="778"/>
        <v>3739.6601852054787</v>
      </c>
      <c r="AN2747" s="42">
        <f t="shared" si="779"/>
        <v>45715</v>
      </c>
      <c r="AO2747" s="43">
        <f t="shared" si="780"/>
        <v>10092.99</v>
      </c>
    </row>
    <row r="2748" spans="1:41" s="24" customFormat="1" ht="15.75" customHeight="1" x14ac:dyDescent="0.35">
      <c r="A2748" s="36" t="s">
        <v>27</v>
      </c>
      <c r="B2748" s="36">
        <v>202509</v>
      </c>
      <c r="C2748" s="24" t="s">
        <v>736</v>
      </c>
      <c r="D2748" s="24" t="s">
        <v>119</v>
      </c>
      <c r="E2748" s="62">
        <v>45901</v>
      </c>
      <c r="F2748" s="62">
        <v>46265</v>
      </c>
      <c r="G2748" s="37" t="s">
        <v>661</v>
      </c>
      <c r="H2748" s="36">
        <v>850018</v>
      </c>
      <c r="I2748" s="63">
        <v>35936</v>
      </c>
      <c r="J2748" s="24" t="s">
        <v>5653</v>
      </c>
      <c r="K2748" s="63">
        <f t="shared" si="763"/>
        <v>45901</v>
      </c>
      <c r="L2748" s="55">
        <f t="shared" si="764"/>
        <v>0.04</v>
      </c>
      <c r="M2748" s="76">
        <v>0.22500000000000001</v>
      </c>
      <c r="N2748" s="62">
        <v>45901</v>
      </c>
      <c r="O2748" s="62">
        <v>46265</v>
      </c>
      <c r="P2748" s="63"/>
      <c r="Q2748" s="63"/>
      <c r="R2748" s="78">
        <v>27</v>
      </c>
      <c r="S2748" s="63" t="str">
        <f>VLOOKUP(R2748,SA!$B$3:$C$11,2,1)</f>
        <v>26-35</v>
      </c>
      <c r="T2748" s="38" t="s">
        <v>97</v>
      </c>
      <c r="U2748" s="24" t="s">
        <v>56</v>
      </c>
      <c r="V2748" s="24">
        <v>400000</v>
      </c>
      <c r="W2748" s="39">
        <f t="shared" si="765"/>
        <v>400000</v>
      </c>
      <c r="X2748" s="29">
        <f t="shared" si="766"/>
        <v>1</v>
      </c>
      <c r="Y2748" s="40">
        <f t="shared" si="767"/>
        <v>365</v>
      </c>
      <c r="Z2748" s="38">
        <f t="shared" si="768"/>
        <v>46081</v>
      </c>
      <c r="AA2748" s="41">
        <f t="shared" si="769"/>
        <v>181</v>
      </c>
      <c r="AB2748" s="24" t="s">
        <v>113</v>
      </c>
      <c r="AC2748" s="41">
        <f t="shared" si="770"/>
        <v>4533.0290000000005</v>
      </c>
      <c r="AD2748" s="41">
        <v>1</v>
      </c>
      <c r="AE2748" s="72">
        <f>INDEX(SA!$C$2:$G$11,MATCH(Details!S2748,SA!$C$2:$C$11,0),MATCH(Details!V2748,SA!$C$2:$G$2,0))*Y2748/(F2748-E2748+1)</f>
        <v>3841.55</v>
      </c>
      <c r="AF2748" s="41">
        <f t="shared" si="771"/>
        <v>0</v>
      </c>
      <c r="AG2748" s="41">
        <f t="shared" si="772"/>
        <v>0</v>
      </c>
      <c r="AH2748" s="41">
        <f t="shared" si="773"/>
        <v>691.47900000000004</v>
      </c>
      <c r="AI2748" s="60">
        <f t="shared" si="774"/>
        <v>153.66200000000001</v>
      </c>
      <c r="AJ2748" s="60">
        <f t="shared" si="775"/>
        <v>864.34875000000011</v>
      </c>
      <c r="AK2748" s="60">
        <f t="shared" si="776"/>
        <v>1904.9878082191783</v>
      </c>
      <c r="AL2748" s="60">
        <f t="shared" si="777"/>
        <v>1400.1660390410959</v>
      </c>
      <c r="AM2748" s="41">
        <f t="shared" si="778"/>
        <v>1423.3732109589046</v>
      </c>
      <c r="AN2748" s="42">
        <f t="shared" si="779"/>
        <v>45715</v>
      </c>
      <c r="AO2748" s="43">
        <f t="shared" si="780"/>
        <v>3841.55</v>
      </c>
    </row>
    <row r="2749" spans="1:41" s="24" customFormat="1" ht="15.75" customHeight="1" x14ac:dyDescent="0.35">
      <c r="A2749" s="36" t="s">
        <v>27</v>
      </c>
      <c r="B2749" s="36">
        <v>202509</v>
      </c>
      <c r="C2749" s="24" t="s">
        <v>736</v>
      </c>
      <c r="D2749" s="24" t="s">
        <v>119</v>
      </c>
      <c r="E2749" s="62">
        <v>45901</v>
      </c>
      <c r="F2749" s="62">
        <v>46265</v>
      </c>
      <c r="G2749" s="37" t="s">
        <v>2844</v>
      </c>
      <c r="H2749" s="36">
        <v>850019</v>
      </c>
      <c r="I2749" s="63">
        <v>23807</v>
      </c>
      <c r="J2749" s="24" t="s">
        <v>5654</v>
      </c>
      <c r="K2749" s="63">
        <f t="shared" si="763"/>
        <v>45901</v>
      </c>
      <c r="L2749" s="55">
        <f t="shared" si="764"/>
        <v>0.04</v>
      </c>
      <c r="M2749" s="76">
        <v>0.22500000000000001</v>
      </c>
      <c r="N2749" s="62">
        <v>45901</v>
      </c>
      <c r="O2749" s="62">
        <v>46265</v>
      </c>
      <c r="P2749" s="63"/>
      <c r="Q2749" s="63"/>
      <c r="R2749" s="78">
        <v>60</v>
      </c>
      <c r="S2749" s="63" t="str">
        <f>VLOOKUP(R2749,SA!$B$3:$C$11,2,1)</f>
        <v>56-65</v>
      </c>
      <c r="T2749" s="38" t="s">
        <v>98</v>
      </c>
      <c r="U2749" s="24" t="s">
        <v>5747</v>
      </c>
      <c r="V2749" s="24">
        <v>400000</v>
      </c>
      <c r="W2749" s="39">
        <f t="shared" si="765"/>
        <v>0</v>
      </c>
      <c r="X2749" s="29">
        <f t="shared" si="766"/>
        <v>0</v>
      </c>
      <c r="Y2749" s="40">
        <f t="shared" si="767"/>
        <v>365</v>
      </c>
      <c r="Z2749" s="38">
        <f t="shared" si="768"/>
        <v>46081</v>
      </c>
      <c r="AA2749" s="41">
        <f t="shared" si="769"/>
        <v>181</v>
      </c>
      <c r="AB2749" s="24" t="s">
        <v>113</v>
      </c>
      <c r="AC2749" s="41">
        <f t="shared" si="770"/>
        <v>11909.7282</v>
      </c>
      <c r="AD2749" s="41">
        <v>1</v>
      </c>
      <c r="AE2749" s="72">
        <f>INDEX(SA!$C$2:$G$11,MATCH(Details!S2749,SA!$C$2:$C$11,0),MATCH(Details!V2749,SA!$C$2:$G$2,0))*Y2749/(F2749-E2749+1)</f>
        <v>10092.99</v>
      </c>
      <c r="AF2749" s="41">
        <f t="shared" si="771"/>
        <v>0</v>
      </c>
      <c r="AG2749" s="41">
        <f t="shared" si="772"/>
        <v>0</v>
      </c>
      <c r="AH2749" s="41">
        <f t="shared" si="773"/>
        <v>1816.7382</v>
      </c>
      <c r="AI2749" s="60">
        <f t="shared" si="774"/>
        <v>403.71960000000001</v>
      </c>
      <c r="AJ2749" s="60">
        <f t="shared" si="775"/>
        <v>2270.9227500000002</v>
      </c>
      <c r="AK2749" s="60">
        <f t="shared" si="776"/>
        <v>5005.0169589041097</v>
      </c>
      <c r="AL2749" s="60">
        <f t="shared" si="777"/>
        <v>3678.6874647945206</v>
      </c>
      <c r="AM2749" s="41">
        <f t="shared" si="778"/>
        <v>3739.6601852054787</v>
      </c>
      <c r="AN2749" s="42">
        <f t="shared" si="779"/>
        <v>45715</v>
      </c>
      <c r="AO2749" s="43">
        <f t="shared" si="780"/>
        <v>10092.99</v>
      </c>
    </row>
    <row r="2750" spans="1:41" s="24" customFormat="1" ht="15.75" customHeight="1" x14ac:dyDescent="0.35">
      <c r="A2750" s="36" t="s">
        <v>27</v>
      </c>
      <c r="B2750" s="36">
        <v>202509</v>
      </c>
      <c r="C2750" s="24" t="s">
        <v>736</v>
      </c>
      <c r="D2750" s="24" t="s">
        <v>119</v>
      </c>
      <c r="E2750" s="62">
        <v>45901</v>
      </c>
      <c r="F2750" s="62">
        <v>46265</v>
      </c>
      <c r="G2750" s="37" t="s">
        <v>654</v>
      </c>
      <c r="H2750" s="36">
        <v>850019</v>
      </c>
      <c r="I2750" s="63">
        <v>35958</v>
      </c>
      <c r="J2750" s="24" t="s">
        <v>5655</v>
      </c>
      <c r="K2750" s="63">
        <f t="shared" si="763"/>
        <v>45901</v>
      </c>
      <c r="L2750" s="55">
        <f t="shared" si="764"/>
        <v>0.04</v>
      </c>
      <c r="M2750" s="76">
        <v>0.22500000000000001</v>
      </c>
      <c r="N2750" s="62">
        <v>45901</v>
      </c>
      <c r="O2750" s="62">
        <v>46265</v>
      </c>
      <c r="P2750" s="63"/>
      <c r="Q2750" s="63"/>
      <c r="R2750" s="78">
        <v>27</v>
      </c>
      <c r="S2750" s="63" t="str">
        <f>VLOOKUP(R2750,SA!$B$3:$C$11,2,1)</f>
        <v>26-35</v>
      </c>
      <c r="T2750" s="38" t="s">
        <v>98</v>
      </c>
      <c r="U2750" s="24" t="s">
        <v>56</v>
      </c>
      <c r="V2750" s="24">
        <v>400000</v>
      </c>
      <c r="W2750" s="39">
        <f t="shared" si="765"/>
        <v>400000</v>
      </c>
      <c r="X2750" s="29">
        <f t="shared" si="766"/>
        <v>1</v>
      </c>
      <c r="Y2750" s="40">
        <f t="shared" si="767"/>
        <v>365</v>
      </c>
      <c r="Z2750" s="38">
        <f t="shared" si="768"/>
        <v>46081</v>
      </c>
      <c r="AA2750" s="41">
        <f t="shared" si="769"/>
        <v>181</v>
      </c>
      <c r="AB2750" s="24" t="s">
        <v>113</v>
      </c>
      <c r="AC2750" s="41">
        <f t="shared" si="770"/>
        <v>4533.0290000000005</v>
      </c>
      <c r="AD2750" s="41">
        <v>1</v>
      </c>
      <c r="AE2750" s="72">
        <f>INDEX(SA!$C$2:$G$11,MATCH(Details!S2750,SA!$C$2:$C$11,0),MATCH(Details!V2750,SA!$C$2:$G$2,0))*Y2750/(F2750-E2750+1)</f>
        <v>3841.55</v>
      </c>
      <c r="AF2750" s="41">
        <f t="shared" si="771"/>
        <v>0</v>
      </c>
      <c r="AG2750" s="41">
        <f t="shared" si="772"/>
        <v>0</v>
      </c>
      <c r="AH2750" s="41">
        <f t="shared" si="773"/>
        <v>691.47900000000004</v>
      </c>
      <c r="AI2750" s="60">
        <f t="shared" si="774"/>
        <v>153.66200000000001</v>
      </c>
      <c r="AJ2750" s="60">
        <f t="shared" si="775"/>
        <v>864.34875000000011</v>
      </c>
      <c r="AK2750" s="60">
        <f t="shared" si="776"/>
        <v>1904.9878082191783</v>
      </c>
      <c r="AL2750" s="60">
        <f t="shared" si="777"/>
        <v>1400.1660390410959</v>
      </c>
      <c r="AM2750" s="41">
        <f t="shared" si="778"/>
        <v>1423.3732109589046</v>
      </c>
      <c r="AN2750" s="42">
        <f t="shared" si="779"/>
        <v>45715</v>
      </c>
      <c r="AO2750" s="43">
        <f t="shared" si="780"/>
        <v>3841.55</v>
      </c>
    </row>
    <row r="2751" spans="1:41" s="24" customFormat="1" ht="15.75" customHeight="1" x14ac:dyDescent="0.35">
      <c r="A2751" s="36" t="s">
        <v>27</v>
      </c>
      <c r="B2751" s="36">
        <v>202509</v>
      </c>
      <c r="C2751" s="24" t="s">
        <v>736</v>
      </c>
      <c r="D2751" s="24" t="s">
        <v>119</v>
      </c>
      <c r="E2751" s="62">
        <v>45901</v>
      </c>
      <c r="F2751" s="62">
        <v>46265</v>
      </c>
      <c r="G2751" s="37" t="s">
        <v>2845</v>
      </c>
      <c r="H2751" s="36">
        <v>850020</v>
      </c>
      <c r="I2751" s="63">
        <v>25799</v>
      </c>
      <c r="J2751" s="24" t="s">
        <v>5656</v>
      </c>
      <c r="K2751" s="63">
        <f t="shared" si="763"/>
        <v>45901</v>
      </c>
      <c r="L2751" s="55">
        <f t="shared" si="764"/>
        <v>0.04</v>
      </c>
      <c r="M2751" s="76">
        <v>0.22500000000000001</v>
      </c>
      <c r="N2751" s="62">
        <v>45901</v>
      </c>
      <c r="O2751" s="62">
        <v>46265</v>
      </c>
      <c r="P2751" s="63"/>
      <c r="Q2751" s="63"/>
      <c r="R2751" s="78">
        <v>55</v>
      </c>
      <c r="S2751" s="63" t="str">
        <f>VLOOKUP(R2751,SA!$B$3:$C$11,2,1)</f>
        <v>46-55</v>
      </c>
      <c r="T2751" s="38" t="s">
        <v>97</v>
      </c>
      <c r="U2751" s="24" t="s">
        <v>5744</v>
      </c>
      <c r="V2751" s="24">
        <v>400000</v>
      </c>
      <c r="W2751" s="39">
        <f t="shared" si="765"/>
        <v>0</v>
      </c>
      <c r="X2751" s="29">
        <f t="shared" si="766"/>
        <v>0</v>
      </c>
      <c r="Y2751" s="40">
        <f t="shared" si="767"/>
        <v>365</v>
      </c>
      <c r="Z2751" s="38">
        <f t="shared" si="768"/>
        <v>46081</v>
      </c>
      <c r="AA2751" s="41">
        <f t="shared" si="769"/>
        <v>181</v>
      </c>
      <c r="AB2751" s="24" t="s">
        <v>113</v>
      </c>
      <c r="AC2751" s="41">
        <f t="shared" si="770"/>
        <v>8108.2165999999997</v>
      </c>
      <c r="AD2751" s="41">
        <v>1</v>
      </c>
      <c r="AE2751" s="72">
        <f>INDEX(SA!$C$2:$G$11,MATCH(Details!S2751,SA!$C$2:$C$11,0),MATCH(Details!V2751,SA!$C$2:$G$2,0))*Y2751/(F2751-E2751+1)</f>
        <v>6871.37</v>
      </c>
      <c r="AF2751" s="41">
        <f t="shared" si="771"/>
        <v>0</v>
      </c>
      <c r="AG2751" s="41">
        <f t="shared" si="772"/>
        <v>0</v>
      </c>
      <c r="AH2751" s="41">
        <f t="shared" si="773"/>
        <v>1236.8465999999999</v>
      </c>
      <c r="AI2751" s="60">
        <f t="shared" si="774"/>
        <v>274.85480000000001</v>
      </c>
      <c r="AJ2751" s="60">
        <f t="shared" si="775"/>
        <v>1546.05825</v>
      </c>
      <c r="AK2751" s="60">
        <f t="shared" si="776"/>
        <v>3407.446493150685</v>
      </c>
      <c r="AL2751" s="60">
        <f t="shared" si="777"/>
        <v>2504.4731724657536</v>
      </c>
      <c r="AM2751" s="41">
        <f t="shared" si="778"/>
        <v>2545.9837775342462</v>
      </c>
      <c r="AN2751" s="42">
        <f t="shared" si="779"/>
        <v>45715</v>
      </c>
      <c r="AO2751" s="43">
        <f t="shared" si="780"/>
        <v>6871.37</v>
      </c>
    </row>
    <row r="2752" spans="1:41" s="24" customFormat="1" ht="15.75" customHeight="1" x14ac:dyDescent="0.35">
      <c r="A2752" s="36" t="s">
        <v>27</v>
      </c>
      <c r="B2752" s="36">
        <v>202509</v>
      </c>
      <c r="C2752" s="24" t="s">
        <v>736</v>
      </c>
      <c r="D2752" s="24" t="s">
        <v>119</v>
      </c>
      <c r="E2752" s="62">
        <v>45901</v>
      </c>
      <c r="F2752" s="62">
        <v>46265</v>
      </c>
      <c r="G2752" s="37" t="s">
        <v>2846</v>
      </c>
      <c r="H2752" s="36">
        <v>850020</v>
      </c>
      <c r="I2752" s="63">
        <v>27551</v>
      </c>
      <c r="J2752" s="24" t="s">
        <v>5657</v>
      </c>
      <c r="K2752" s="63">
        <f t="shared" si="763"/>
        <v>45901</v>
      </c>
      <c r="L2752" s="55">
        <f t="shared" si="764"/>
        <v>0.04</v>
      </c>
      <c r="M2752" s="76">
        <v>0.22500000000000001</v>
      </c>
      <c r="N2752" s="62">
        <v>45901</v>
      </c>
      <c r="O2752" s="62">
        <v>46265</v>
      </c>
      <c r="P2752" s="63"/>
      <c r="Q2752" s="63"/>
      <c r="R2752" s="78">
        <v>50</v>
      </c>
      <c r="S2752" s="63" t="str">
        <f>VLOOKUP(R2752,SA!$B$3:$C$11,2,1)</f>
        <v>46-55</v>
      </c>
      <c r="T2752" s="38" t="s">
        <v>98</v>
      </c>
      <c r="U2752" s="24" t="s">
        <v>5747</v>
      </c>
      <c r="V2752" s="24">
        <v>400000</v>
      </c>
      <c r="W2752" s="39">
        <f t="shared" si="765"/>
        <v>0</v>
      </c>
      <c r="X2752" s="29">
        <f t="shared" si="766"/>
        <v>0</v>
      </c>
      <c r="Y2752" s="40">
        <f t="shared" si="767"/>
        <v>365</v>
      </c>
      <c r="Z2752" s="38">
        <f t="shared" si="768"/>
        <v>46081</v>
      </c>
      <c r="AA2752" s="41">
        <f t="shared" si="769"/>
        <v>181</v>
      </c>
      <c r="AB2752" s="24" t="s">
        <v>113</v>
      </c>
      <c r="AC2752" s="41">
        <f t="shared" si="770"/>
        <v>8108.2165999999997</v>
      </c>
      <c r="AD2752" s="41">
        <v>1</v>
      </c>
      <c r="AE2752" s="72">
        <f>INDEX(SA!$C$2:$G$11,MATCH(Details!S2752,SA!$C$2:$C$11,0),MATCH(Details!V2752,SA!$C$2:$G$2,0))*Y2752/(F2752-E2752+1)</f>
        <v>6871.37</v>
      </c>
      <c r="AF2752" s="41">
        <f t="shared" si="771"/>
        <v>0</v>
      </c>
      <c r="AG2752" s="41">
        <f t="shared" si="772"/>
        <v>0</v>
      </c>
      <c r="AH2752" s="41">
        <f t="shared" si="773"/>
        <v>1236.8465999999999</v>
      </c>
      <c r="AI2752" s="60">
        <f t="shared" si="774"/>
        <v>274.85480000000001</v>
      </c>
      <c r="AJ2752" s="60">
        <f t="shared" si="775"/>
        <v>1546.05825</v>
      </c>
      <c r="AK2752" s="60">
        <f t="shared" si="776"/>
        <v>3407.446493150685</v>
      </c>
      <c r="AL2752" s="60">
        <f t="shared" si="777"/>
        <v>2504.4731724657536</v>
      </c>
      <c r="AM2752" s="41">
        <f t="shared" si="778"/>
        <v>2545.9837775342462</v>
      </c>
      <c r="AN2752" s="42">
        <f t="shared" si="779"/>
        <v>45715</v>
      </c>
      <c r="AO2752" s="43">
        <f t="shared" si="780"/>
        <v>6871.37</v>
      </c>
    </row>
    <row r="2753" spans="1:41" s="24" customFormat="1" ht="15.75" customHeight="1" x14ac:dyDescent="0.35">
      <c r="A2753" s="36" t="s">
        <v>27</v>
      </c>
      <c r="B2753" s="36">
        <v>202509</v>
      </c>
      <c r="C2753" s="24" t="s">
        <v>736</v>
      </c>
      <c r="D2753" s="24" t="s">
        <v>119</v>
      </c>
      <c r="E2753" s="62">
        <v>45901</v>
      </c>
      <c r="F2753" s="62">
        <v>46265</v>
      </c>
      <c r="G2753" s="37" t="s">
        <v>683</v>
      </c>
      <c r="H2753" s="36">
        <v>850020</v>
      </c>
      <c r="I2753" s="63">
        <v>37190</v>
      </c>
      <c r="J2753" s="24" t="s">
        <v>5658</v>
      </c>
      <c r="K2753" s="63">
        <f t="shared" si="763"/>
        <v>45901</v>
      </c>
      <c r="L2753" s="55">
        <f t="shared" si="764"/>
        <v>0.04</v>
      </c>
      <c r="M2753" s="76">
        <v>0.22500000000000001</v>
      </c>
      <c r="N2753" s="62">
        <v>45901</v>
      </c>
      <c r="O2753" s="62">
        <v>46265</v>
      </c>
      <c r="P2753" s="63"/>
      <c r="Q2753" s="63"/>
      <c r="R2753" s="78">
        <v>23</v>
      </c>
      <c r="S2753" s="63" t="str">
        <f>VLOOKUP(R2753,SA!$B$3:$C$11,2,1)</f>
        <v>0-25</v>
      </c>
      <c r="T2753" s="38" t="s">
        <v>97</v>
      </c>
      <c r="U2753" s="24" t="s">
        <v>56</v>
      </c>
      <c r="V2753" s="24">
        <v>400000</v>
      </c>
      <c r="W2753" s="39">
        <f t="shared" si="765"/>
        <v>400000</v>
      </c>
      <c r="X2753" s="29">
        <f t="shared" si="766"/>
        <v>1</v>
      </c>
      <c r="Y2753" s="40">
        <f t="shared" si="767"/>
        <v>365</v>
      </c>
      <c r="Z2753" s="38">
        <f t="shared" si="768"/>
        <v>46081</v>
      </c>
      <c r="AA2753" s="41">
        <f t="shared" si="769"/>
        <v>181</v>
      </c>
      <c r="AB2753" s="24" t="s">
        <v>113</v>
      </c>
      <c r="AC2753" s="41">
        <f t="shared" si="770"/>
        <v>4043.8364000000001</v>
      </c>
      <c r="AD2753" s="41">
        <v>1</v>
      </c>
      <c r="AE2753" s="72">
        <f>INDEX(SA!$C$2:$G$11,MATCH(Details!S2753,SA!$C$2:$C$11,0),MATCH(Details!V2753,SA!$C$2:$G$2,0))*Y2753/(F2753-E2753+1)</f>
        <v>3426.98</v>
      </c>
      <c r="AF2753" s="41">
        <f t="shared" si="771"/>
        <v>0</v>
      </c>
      <c r="AG2753" s="41">
        <f t="shared" si="772"/>
        <v>0</v>
      </c>
      <c r="AH2753" s="41">
        <f t="shared" si="773"/>
        <v>616.85640000000001</v>
      </c>
      <c r="AI2753" s="60">
        <f t="shared" si="774"/>
        <v>137.07920000000001</v>
      </c>
      <c r="AJ2753" s="60">
        <f t="shared" si="775"/>
        <v>771.07050000000004</v>
      </c>
      <c r="AK2753" s="60">
        <f t="shared" si="776"/>
        <v>1699.4065205479453</v>
      </c>
      <c r="AL2753" s="60">
        <f t="shared" si="777"/>
        <v>1249.0637926027398</v>
      </c>
      <c r="AM2753" s="41">
        <f t="shared" si="778"/>
        <v>1269.7665073972601</v>
      </c>
      <c r="AN2753" s="42">
        <f t="shared" si="779"/>
        <v>45715</v>
      </c>
      <c r="AO2753" s="43">
        <f t="shared" si="780"/>
        <v>3426.98</v>
      </c>
    </row>
    <row r="2754" spans="1:41" s="24" customFormat="1" ht="15.75" customHeight="1" x14ac:dyDescent="0.35">
      <c r="A2754" s="36" t="s">
        <v>27</v>
      </c>
      <c r="B2754" s="36">
        <v>202509</v>
      </c>
      <c r="C2754" s="24" t="s">
        <v>736</v>
      </c>
      <c r="D2754" s="24" t="s">
        <v>119</v>
      </c>
      <c r="E2754" s="62">
        <v>45901</v>
      </c>
      <c r="F2754" s="62">
        <v>46265</v>
      </c>
      <c r="G2754" s="37" t="s">
        <v>2847</v>
      </c>
      <c r="H2754" s="36">
        <v>850021</v>
      </c>
      <c r="I2754" s="63">
        <v>26455</v>
      </c>
      <c r="J2754" s="24" t="s">
        <v>5659</v>
      </c>
      <c r="K2754" s="63">
        <f t="shared" si="763"/>
        <v>45901</v>
      </c>
      <c r="L2754" s="55">
        <f t="shared" si="764"/>
        <v>0.04</v>
      </c>
      <c r="M2754" s="76">
        <v>0.22500000000000001</v>
      </c>
      <c r="N2754" s="62">
        <v>45901</v>
      </c>
      <c r="O2754" s="62">
        <v>46265</v>
      </c>
      <c r="P2754" s="63"/>
      <c r="Q2754" s="63"/>
      <c r="R2754" s="78">
        <v>53</v>
      </c>
      <c r="S2754" s="63" t="str">
        <f>VLOOKUP(R2754,SA!$B$3:$C$11,2,1)</f>
        <v>46-55</v>
      </c>
      <c r="T2754" s="38" t="s">
        <v>98</v>
      </c>
      <c r="U2754" s="24" t="s">
        <v>5747</v>
      </c>
      <c r="V2754" s="24">
        <v>500000</v>
      </c>
      <c r="W2754" s="39">
        <f t="shared" si="765"/>
        <v>0</v>
      </c>
      <c r="X2754" s="29">
        <f t="shared" si="766"/>
        <v>0</v>
      </c>
      <c r="Y2754" s="40">
        <f t="shared" si="767"/>
        <v>365</v>
      </c>
      <c r="Z2754" s="38">
        <f t="shared" si="768"/>
        <v>46081</v>
      </c>
      <c r="AA2754" s="41">
        <f t="shared" si="769"/>
        <v>181</v>
      </c>
      <c r="AB2754" s="24" t="s">
        <v>113</v>
      </c>
      <c r="AC2754" s="41">
        <f t="shared" si="770"/>
        <v>8919.0417999999991</v>
      </c>
      <c r="AD2754" s="41">
        <v>1</v>
      </c>
      <c r="AE2754" s="72">
        <f>INDEX(SA!$C$2:$G$11,MATCH(Details!S2754,SA!$C$2:$C$11,0),MATCH(Details!V2754,SA!$C$2:$G$2,0))*Y2754/(F2754-E2754+1)</f>
        <v>7558.5099999999993</v>
      </c>
      <c r="AF2754" s="41">
        <f t="shared" si="771"/>
        <v>0</v>
      </c>
      <c r="AG2754" s="41">
        <f t="shared" si="772"/>
        <v>0</v>
      </c>
      <c r="AH2754" s="41">
        <f t="shared" si="773"/>
        <v>1360.5317999999997</v>
      </c>
      <c r="AI2754" s="60">
        <f t="shared" si="774"/>
        <v>302.34039999999999</v>
      </c>
      <c r="AJ2754" s="60">
        <f t="shared" si="775"/>
        <v>1700.6647499999999</v>
      </c>
      <c r="AK2754" s="60">
        <f t="shared" si="776"/>
        <v>3748.1926301369858</v>
      </c>
      <c r="AL2754" s="60">
        <f t="shared" si="777"/>
        <v>2754.9215831506845</v>
      </c>
      <c r="AM2754" s="41">
        <f t="shared" si="778"/>
        <v>2800.5832668493149</v>
      </c>
      <c r="AN2754" s="42">
        <f t="shared" si="779"/>
        <v>45715</v>
      </c>
      <c r="AO2754" s="43">
        <f t="shared" si="780"/>
        <v>7558.5099999999993</v>
      </c>
    </row>
    <row r="2755" spans="1:41" s="24" customFormat="1" ht="15.75" customHeight="1" x14ac:dyDescent="0.35">
      <c r="A2755" s="36" t="s">
        <v>27</v>
      </c>
      <c r="B2755" s="36">
        <v>202509</v>
      </c>
      <c r="C2755" s="24" t="s">
        <v>736</v>
      </c>
      <c r="D2755" s="24" t="s">
        <v>119</v>
      </c>
      <c r="E2755" s="62">
        <v>45901</v>
      </c>
      <c r="F2755" s="62">
        <v>46265</v>
      </c>
      <c r="G2755" s="37" t="s">
        <v>2848</v>
      </c>
      <c r="H2755" s="36">
        <v>850021</v>
      </c>
      <c r="I2755" s="63">
        <v>34513</v>
      </c>
      <c r="J2755" s="24" t="s">
        <v>5660</v>
      </c>
      <c r="K2755" s="63">
        <f t="shared" si="763"/>
        <v>45901</v>
      </c>
      <c r="L2755" s="55">
        <f t="shared" si="764"/>
        <v>0.04</v>
      </c>
      <c r="M2755" s="76">
        <v>0.22500000000000001</v>
      </c>
      <c r="N2755" s="62">
        <v>45901</v>
      </c>
      <c r="O2755" s="62">
        <v>46265</v>
      </c>
      <c r="P2755" s="63"/>
      <c r="Q2755" s="63"/>
      <c r="R2755" s="78">
        <v>31</v>
      </c>
      <c r="S2755" s="63" t="str">
        <f>VLOOKUP(R2755,SA!$B$3:$C$11,2,1)</f>
        <v>26-35</v>
      </c>
      <c r="T2755" s="38" t="s">
        <v>97</v>
      </c>
      <c r="U2755" s="24" t="s">
        <v>56</v>
      </c>
      <c r="V2755" s="24">
        <v>500000</v>
      </c>
      <c r="W2755" s="39">
        <f t="shared" si="765"/>
        <v>500000</v>
      </c>
      <c r="X2755" s="29">
        <f t="shared" si="766"/>
        <v>1</v>
      </c>
      <c r="Y2755" s="40">
        <f t="shared" si="767"/>
        <v>365</v>
      </c>
      <c r="Z2755" s="38">
        <f t="shared" si="768"/>
        <v>46081</v>
      </c>
      <c r="AA2755" s="41">
        <f t="shared" si="769"/>
        <v>181</v>
      </c>
      <c r="AB2755" s="24" t="s">
        <v>113</v>
      </c>
      <c r="AC2755" s="41">
        <f t="shared" si="770"/>
        <v>4986.3141999999998</v>
      </c>
      <c r="AD2755" s="41">
        <v>1</v>
      </c>
      <c r="AE2755" s="72">
        <f>INDEX(SA!$C$2:$G$11,MATCH(Details!S2755,SA!$C$2:$C$11,0),MATCH(Details!V2755,SA!$C$2:$G$2,0))*Y2755/(F2755-E2755+1)</f>
        <v>4225.6899999999996</v>
      </c>
      <c r="AF2755" s="41">
        <f t="shared" si="771"/>
        <v>0</v>
      </c>
      <c r="AG2755" s="41">
        <f t="shared" si="772"/>
        <v>0</v>
      </c>
      <c r="AH2755" s="41">
        <f t="shared" si="773"/>
        <v>760.62419999999986</v>
      </c>
      <c r="AI2755" s="60">
        <f t="shared" si="774"/>
        <v>169.02759999999998</v>
      </c>
      <c r="AJ2755" s="60">
        <f t="shared" si="775"/>
        <v>950.78024999999991</v>
      </c>
      <c r="AK2755" s="60">
        <f t="shared" si="776"/>
        <v>2095.479150684931</v>
      </c>
      <c r="AL2755" s="60">
        <f t="shared" si="777"/>
        <v>1540.1771757534243</v>
      </c>
      <c r="AM2755" s="41">
        <f t="shared" si="778"/>
        <v>1565.7049742465756</v>
      </c>
      <c r="AN2755" s="42">
        <f t="shared" si="779"/>
        <v>45715</v>
      </c>
      <c r="AO2755" s="43">
        <f t="shared" si="780"/>
        <v>4225.6899999999996</v>
      </c>
    </row>
    <row r="2756" spans="1:41" s="24" customFormat="1" ht="15.75" customHeight="1" x14ac:dyDescent="0.35">
      <c r="A2756" s="36" t="s">
        <v>27</v>
      </c>
      <c r="B2756" s="36">
        <v>202509</v>
      </c>
      <c r="C2756" s="24" t="s">
        <v>736</v>
      </c>
      <c r="D2756" s="24" t="s">
        <v>119</v>
      </c>
      <c r="E2756" s="62">
        <v>45901</v>
      </c>
      <c r="F2756" s="62">
        <v>46265</v>
      </c>
      <c r="G2756" s="37" t="s">
        <v>1556</v>
      </c>
      <c r="H2756" s="36">
        <v>850022</v>
      </c>
      <c r="I2756" s="63">
        <v>26299</v>
      </c>
      <c r="J2756" s="24" t="s">
        <v>5661</v>
      </c>
      <c r="K2756" s="63">
        <f t="shared" ref="K2756:K2819" si="781">N2756</f>
        <v>45901</v>
      </c>
      <c r="L2756" s="55">
        <f t="shared" ref="L2756:L2819" si="782">IF(K2756&gt;=DATE(2022,4,1),4%,5%)</f>
        <v>0.04</v>
      </c>
      <c r="M2756" s="76">
        <v>0.22500000000000001</v>
      </c>
      <c r="N2756" s="62">
        <v>45901</v>
      </c>
      <c r="O2756" s="62">
        <v>46265</v>
      </c>
      <c r="P2756" s="63"/>
      <c r="Q2756" s="63"/>
      <c r="R2756" s="78">
        <v>53</v>
      </c>
      <c r="S2756" s="63" t="str">
        <f>VLOOKUP(R2756,SA!$B$3:$C$11,2,1)</f>
        <v>46-55</v>
      </c>
      <c r="T2756" s="38" t="s">
        <v>98</v>
      </c>
      <c r="U2756" s="24" t="s">
        <v>5747</v>
      </c>
      <c r="V2756" s="24">
        <v>300000</v>
      </c>
      <c r="W2756" s="39">
        <f t="shared" ref="W2756:W2819" si="783">IF(U2756="self",V2756,0)</f>
        <v>0</v>
      </c>
      <c r="X2756" s="29">
        <f t="shared" ref="X2756:X2819" si="784">IF(U2756="self",1,0)</f>
        <v>0</v>
      </c>
      <c r="Y2756" s="40">
        <f t="shared" ref="Y2756:Y2819" si="785">O2756-N2756+1</f>
        <v>365</v>
      </c>
      <c r="Z2756" s="38">
        <f t="shared" ref="Z2756:Z2819" si="786">$Z$1</f>
        <v>46081</v>
      </c>
      <c r="AA2756" s="41">
        <f t="shared" ref="AA2756:AA2819" si="787">IF(MIN((Z2756-N2756)+1,Y2756)&lt;0,0,MIN((Z2756-N2756)+1,Y2756))</f>
        <v>181</v>
      </c>
      <c r="AB2756" s="24" t="s">
        <v>113</v>
      </c>
      <c r="AC2756" s="41">
        <f t="shared" ref="AC2756:AC2819" si="788">AE2756+AF2756+AG2756+AH2756</f>
        <v>7373.4659999999994</v>
      </c>
      <c r="AD2756" s="41">
        <v>1</v>
      </c>
      <c r="AE2756" s="72">
        <f>INDEX(SA!$C$2:$G$11,MATCH(Details!S2756,SA!$C$2:$C$11,0),MATCH(Details!V2756,SA!$C$2:$G$2,0))*Y2756/(F2756-E2756+1)</f>
        <v>6248.7</v>
      </c>
      <c r="AF2756" s="41">
        <f t="shared" ref="AF2756:AF2819" si="789">IF(AB2756="Karnataka",AE2756*9%,0)</f>
        <v>0</v>
      </c>
      <c r="AG2756" s="41">
        <f t="shared" ref="AG2756:AG2819" si="790">IF(AB2756="Karnataka",AE2756*9%,0)</f>
        <v>0</v>
      </c>
      <c r="AH2756" s="41">
        <f t="shared" ref="AH2756:AH2819" si="791">IF(AF2756+AG2756&gt;0,0,AE2756*18%)</f>
        <v>1124.7659999999998</v>
      </c>
      <c r="AI2756" s="60">
        <f t="shared" ref="AI2756:AI2819" si="792">AE2756*L2756</f>
        <v>249.94800000000001</v>
      </c>
      <c r="AJ2756" s="60">
        <f t="shared" ref="AJ2756:AJ2819" si="793">$AE2756*M2756</f>
        <v>1405.9575</v>
      </c>
      <c r="AK2756" s="60">
        <f t="shared" ref="AK2756:AK2819" si="794">(AE2756)*AA2756/Y2756</f>
        <v>3098.6704109589041</v>
      </c>
      <c r="AL2756" s="60">
        <f t="shared" ref="AL2756:AL2819" si="795">AK2756*(1-L2756-M2756)</f>
        <v>2277.5227520547946</v>
      </c>
      <c r="AM2756" s="41">
        <f t="shared" ref="AM2756:AM2819" si="796">AE2756-AI2756-AL2756-AJ2756</f>
        <v>2315.2717479452049</v>
      </c>
      <c r="AN2756" s="42">
        <f t="shared" ref="AN2756:AN2819" si="797">Z2756-366</f>
        <v>45715</v>
      </c>
      <c r="AO2756" s="43">
        <f t="shared" ref="AO2756:AO2819" si="798">IF(AND(O2756&gt;Z2756,N2756&gt;AN2756),AE2756,0)</f>
        <v>6248.7</v>
      </c>
    </row>
    <row r="2757" spans="1:41" s="24" customFormat="1" ht="15.75" customHeight="1" x14ac:dyDescent="0.35">
      <c r="A2757" s="36" t="s">
        <v>27</v>
      </c>
      <c r="B2757" s="36">
        <v>202509</v>
      </c>
      <c r="C2757" s="24" t="s">
        <v>736</v>
      </c>
      <c r="D2757" s="24" t="s">
        <v>119</v>
      </c>
      <c r="E2757" s="62">
        <v>45901</v>
      </c>
      <c r="F2757" s="62">
        <v>46265</v>
      </c>
      <c r="G2757" s="37" t="s">
        <v>685</v>
      </c>
      <c r="H2757" s="36">
        <v>850022</v>
      </c>
      <c r="I2757" s="63">
        <v>35460</v>
      </c>
      <c r="J2757" s="24" t="s">
        <v>5662</v>
      </c>
      <c r="K2757" s="63">
        <f t="shared" si="781"/>
        <v>45901</v>
      </c>
      <c r="L2757" s="55">
        <f t="shared" si="782"/>
        <v>0.04</v>
      </c>
      <c r="M2757" s="76">
        <v>0.22500000000000001</v>
      </c>
      <c r="N2757" s="62">
        <v>45901</v>
      </c>
      <c r="O2757" s="62">
        <v>46265</v>
      </c>
      <c r="P2757" s="63"/>
      <c r="Q2757" s="63"/>
      <c r="R2757" s="78">
        <v>28</v>
      </c>
      <c r="S2757" s="63" t="str">
        <f>VLOOKUP(R2757,SA!$B$3:$C$11,2,1)</f>
        <v>26-35</v>
      </c>
      <c r="T2757" s="38" t="s">
        <v>97</v>
      </c>
      <c r="U2757" s="24" t="s">
        <v>56</v>
      </c>
      <c r="V2757" s="24">
        <v>300000</v>
      </c>
      <c r="W2757" s="39">
        <f t="shared" si="783"/>
        <v>300000</v>
      </c>
      <c r="X2757" s="29">
        <f t="shared" si="784"/>
        <v>1</v>
      </c>
      <c r="Y2757" s="40">
        <f t="shared" si="785"/>
        <v>365</v>
      </c>
      <c r="Z2757" s="38">
        <f t="shared" si="786"/>
        <v>46081</v>
      </c>
      <c r="AA2757" s="41">
        <f t="shared" si="787"/>
        <v>181</v>
      </c>
      <c r="AB2757" s="24" t="s">
        <v>113</v>
      </c>
      <c r="AC2757" s="41">
        <f t="shared" si="788"/>
        <v>4124.4657999999999</v>
      </c>
      <c r="AD2757" s="41">
        <v>1</v>
      </c>
      <c r="AE2757" s="72">
        <f>INDEX(SA!$C$2:$G$11,MATCH(Details!S2757,SA!$C$2:$C$11,0),MATCH(Details!V2757,SA!$C$2:$G$2,0))*Y2757/(F2757-E2757+1)</f>
        <v>3495.31</v>
      </c>
      <c r="AF2757" s="41">
        <f t="shared" si="789"/>
        <v>0</v>
      </c>
      <c r="AG2757" s="41">
        <f t="shared" si="790"/>
        <v>0</v>
      </c>
      <c r="AH2757" s="41">
        <f t="shared" si="791"/>
        <v>629.1558</v>
      </c>
      <c r="AI2757" s="60">
        <f t="shared" si="792"/>
        <v>139.8124</v>
      </c>
      <c r="AJ2757" s="60">
        <f t="shared" si="793"/>
        <v>786.44475</v>
      </c>
      <c r="AK2757" s="60">
        <f t="shared" si="794"/>
        <v>1733.2907123287671</v>
      </c>
      <c r="AL2757" s="60">
        <f t="shared" si="795"/>
        <v>1273.9686735616438</v>
      </c>
      <c r="AM2757" s="41">
        <f t="shared" si="796"/>
        <v>1295.0841764383563</v>
      </c>
      <c r="AN2757" s="42">
        <f t="shared" si="797"/>
        <v>45715</v>
      </c>
      <c r="AO2757" s="43">
        <f t="shared" si="798"/>
        <v>3495.31</v>
      </c>
    </row>
    <row r="2758" spans="1:41" s="24" customFormat="1" ht="15.75" customHeight="1" x14ac:dyDescent="0.35">
      <c r="A2758" s="36" t="s">
        <v>27</v>
      </c>
      <c r="B2758" s="36">
        <v>202509</v>
      </c>
      <c r="C2758" s="24" t="s">
        <v>736</v>
      </c>
      <c r="D2758" s="24" t="s">
        <v>119</v>
      </c>
      <c r="E2758" s="62">
        <v>45901</v>
      </c>
      <c r="F2758" s="62">
        <v>46265</v>
      </c>
      <c r="G2758" s="37" t="s">
        <v>2849</v>
      </c>
      <c r="H2758" s="36">
        <v>850022</v>
      </c>
      <c r="I2758" s="63">
        <v>25569</v>
      </c>
      <c r="J2758" s="24" t="s">
        <v>5663</v>
      </c>
      <c r="K2758" s="63">
        <f t="shared" si="781"/>
        <v>45901</v>
      </c>
      <c r="L2758" s="55">
        <f t="shared" si="782"/>
        <v>0.04</v>
      </c>
      <c r="M2758" s="76">
        <v>0.22500000000000001</v>
      </c>
      <c r="N2758" s="62">
        <v>45901</v>
      </c>
      <c r="O2758" s="62">
        <v>46265</v>
      </c>
      <c r="P2758" s="63"/>
      <c r="Q2758" s="63"/>
      <c r="R2758" s="78">
        <v>55</v>
      </c>
      <c r="S2758" s="63" t="str">
        <f>VLOOKUP(R2758,SA!$B$3:$C$11,2,1)</f>
        <v>46-55</v>
      </c>
      <c r="T2758" s="38" t="s">
        <v>97</v>
      </c>
      <c r="U2758" s="24" t="s">
        <v>5744</v>
      </c>
      <c r="V2758" s="24">
        <v>300000</v>
      </c>
      <c r="W2758" s="39">
        <f t="shared" si="783"/>
        <v>0</v>
      </c>
      <c r="X2758" s="29">
        <f t="shared" si="784"/>
        <v>0</v>
      </c>
      <c r="Y2758" s="40">
        <f t="shared" si="785"/>
        <v>365</v>
      </c>
      <c r="Z2758" s="38">
        <f t="shared" si="786"/>
        <v>46081</v>
      </c>
      <c r="AA2758" s="41">
        <f t="shared" si="787"/>
        <v>181</v>
      </c>
      <c r="AB2758" s="24" t="s">
        <v>113</v>
      </c>
      <c r="AC2758" s="41">
        <f t="shared" si="788"/>
        <v>7373.4659999999994</v>
      </c>
      <c r="AD2758" s="41">
        <v>1</v>
      </c>
      <c r="AE2758" s="72">
        <f>INDEX(SA!$C$2:$G$11,MATCH(Details!S2758,SA!$C$2:$C$11,0),MATCH(Details!V2758,SA!$C$2:$G$2,0))*Y2758/(F2758-E2758+1)</f>
        <v>6248.7</v>
      </c>
      <c r="AF2758" s="41">
        <f t="shared" si="789"/>
        <v>0</v>
      </c>
      <c r="AG2758" s="41">
        <f t="shared" si="790"/>
        <v>0</v>
      </c>
      <c r="AH2758" s="41">
        <f t="shared" si="791"/>
        <v>1124.7659999999998</v>
      </c>
      <c r="AI2758" s="60">
        <f t="shared" si="792"/>
        <v>249.94800000000001</v>
      </c>
      <c r="AJ2758" s="60">
        <f t="shared" si="793"/>
        <v>1405.9575</v>
      </c>
      <c r="AK2758" s="60">
        <f t="shared" si="794"/>
        <v>3098.6704109589041</v>
      </c>
      <c r="AL2758" s="60">
        <f t="shared" si="795"/>
        <v>2277.5227520547946</v>
      </c>
      <c r="AM2758" s="41">
        <f t="shared" si="796"/>
        <v>2315.2717479452049</v>
      </c>
      <c r="AN2758" s="42">
        <f t="shared" si="797"/>
        <v>45715</v>
      </c>
      <c r="AO2758" s="43">
        <f t="shared" si="798"/>
        <v>6248.7</v>
      </c>
    </row>
    <row r="2759" spans="1:41" s="24" customFormat="1" ht="15.75" customHeight="1" x14ac:dyDescent="0.35">
      <c r="A2759" s="36" t="s">
        <v>27</v>
      </c>
      <c r="B2759" s="36">
        <v>202509</v>
      </c>
      <c r="C2759" s="24" t="s">
        <v>736</v>
      </c>
      <c r="D2759" s="24" t="s">
        <v>119</v>
      </c>
      <c r="E2759" s="62">
        <v>45901</v>
      </c>
      <c r="F2759" s="62">
        <v>46265</v>
      </c>
      <c r="G2759" s="37" t="s">
        <v>2850</v>
      </c>
      <c r="H2759" s="36">
        <v>850023</v>
      </c>
      <c r="I2759" s="63">
        <v>25614</v>
      </c>
      <c r="J2759" s="24" t="s">
        <v>5664</v>
      </c>
      <c r="K2759" s="63">
        <f t="shared" si="781"/>
        <v>45901</v>
      </c>
      <c r="L2759" s="55">
        <f t="shared" si="782"/>
        <v>0.04</v>
      </c>
      <c r="M2759" s="76">
        <v>0.22500000000000001</v>
      </c>
      <c r="N2759" s="62">
        <v>45901</v>
      </c>
      <c r="O2759" s="62">
        <v>46265</v>
      </c>
      <c r="P2759" s="63"/>
      <c r="Q2759" s="63"/>
      <c r="R2759" s="78">
        <v>55</v>
      </c>
      <c r="S2759" s="63" t="str">
        <f>VLOOKUP(R2759,SA!$B$3:$C$11,2,1)</f>
        <v>46-55</v>
      </c>
      <c r="T2759" s="38" t="s">
        <v>98</v>
      </c>
      <c r="U2759" s="24" t="s">
        <v>5747</v>
      </c>
      <c r="V2759" s="24">
        <v>300000</v>
      </c>
      <c r="W2759" s="39">
        <f t="shared" si="783"/>
        <v>0</v>
      </c>
      <c r="X2759" s="29">
        <f t="shared" si="784"/>
        <v>0</v>
      </c>
      <c r="Y2759" s="40">
        <f t="shared" si="785"/>
        <v>365</v>
      </c>
      <c r="Z2759" s="38">
        <f t="shared" si="786"/>
        <v>46081</v>
      </c>
      <c r="AA2759" s="41">
        <f t="shared" si="787"/>
        <v>181</v>
      </c>
      <c r="AB2759" s="24" t="s">
        <v>113</v>
      </c>
      <c r="AC2759" s="41">
        <f t="shared" si="788"/>
        <v>7373.4659999999994</v>
      </c>
      <c r="AD2759" s="41">
        <v>1</v>
      </c>
      <c r="AE2759" s="72">
        <f>INDEX(SA!$C$2:$G$11,MATCH(Details!S2759,SA!$C$2:$C$11,0),MATCH(Details!V2759,SA!$C$2:$G$2,0))*Y2759/(F2759-E2759+1)</f>
        <v>6248.7</v>
      </c>
      <c r="AF2759" s="41">
        <f t="shared" si="789"/>
        <v>0</v>
      </c>
      <c r="AG2759" s="41">
        <f t="shared" si="790"/>
        <v>0</v>
      </c>
      <c r="AH2759" s="41">
        <f t="shared" si="791"/>
        <v>1124.7659999999998</v>
      </c>
      <c r="AI2759" s="60">
        <f t="shared" si="792"/>
        <v>249.94800000000001</v>
      </c>
      <c r="AJ2759" s="60">
        <f t="shared" si="793"/>
        <v>1405.9575</v>
      </c>
      <c r="AK2759" s="60">
        <f t="shared" si="794"/>
        <v>3098.6704109589041</v>
      </c>
      <c r="AL2759" s="60">
        <f t="shared" si="795"/>
        <v>2277.5227520547946</v>
      </c>
      <c r="AM2759" s="41">
        <f t="shared" si="796"/>
        <v>2315.2717479452049</v>
      </c>
      <c r="AN2759" s="42">
        <f t="shared" si="797"/>
        <v>45715</v>
      </c>
      <c r="AO2759" s="43">
        <f t="shared" si="798"/>
        <v>6248.7</v>
      </c>
    </row>
    <row r="2760" spans="1:41" s="24" customFormat="1" ht="15.75" customHeight="1" x14ac:dyDescent="0.35">
      <c r="A2760" s="36" t="s">
        <v>27</v>
      </c>
      <c r="B2760" s="36">
        <v>202509</v>
      </c>
      <c r="C2760" s="24" t="s">
        <v>736</v>
      </c>
      <c r="D2760" s="24" t="s">
        <v>119</v>
      </c>
      <c r="E2760" s="62">
        <v>45901</v>
      </c>
      <c r="F2760" s="62">
        <v>46265</v>
      </c>
      <c r="G2760" s="37" t="s">
        <v>2851</v>
      </c>
      <c r="H2760" s="36">
        <v>850023</v>
      </c>
      <c r="I2760" s="63">
        <v>22192</v>
      </c>
      <c r="J2760" s="24" t="s">
        <v>5665</v>
      </c>
      <c r="K2760" s="63">
        <f t="shared" si="781"/>
        <v>45901</v>
      </c>
      <c r="L2760" s="55">
        <f t="shared" si="782"/>
        <v>0.04</v>
      </c>
      <c r="M2760" s="76">
        <v>0.22500000000000001</v>
      </c>
      <c r="N2760" s="62">
        <v>45901</v>
      </c>
      <c r="O2760" s="62">
        <v>46265</v>
      </c>
      <c r="P2760" s="63"/>
      <c r="Q2760" s="63"/>
      <c r="R2760" s="78">
        <v>64</v>
      </c>
      <c r="S2760" s="63" t="str">
        <f>VLOOKUP(R2760,SA!$B$3:$C$11,2,1)</f>
        <v>56-65</v>
      </c>
      <c r="T2760" s="38" t="s">
        <v>97</v>
      </c>
      <c r="U2760" s="24" t="s">
        <v>5744</v>
      </c>
      <c r="V2760" s="24">
        <v>300000</v>
      </c>
      <c r="W2760" s="39">
        <f t="shared" si="783"/>
        <v>0</v>
      </c>
      <c r="X2760" s="29">
        <f t="shared" si="784"/>
        <v>0</v>
      </c>
      <c r="Y2760" s="40">
        <f t="shared" si="785"/>
        <v>365</v>
      </c>
      <c r="Z2760" s="38">
        <f t="shared" si="786"/>
        <v>46081</v>
      </c>
      <c r="AA2760" s="41">
        <f t="shared" si="787"/>
        <v>181</v>
      </c>
      <c r="AB2760" s="24" t="s">
        <v>113</v>
      </c>
      <c r="AC2760" s="41">
        <f t="shared" si="788"/>
        <v>10831.751</v>
      </c>
      <c r="AD2760" s="41">
        <v>1</v>
      </c>
      <c r="AE2760" s="72">
        <f>INDEX(SA!$C$2:$G$11,MATCH(Details!S2760,SA!$C$2:$C$11,0),MATCH(Details!V2760,SA!$C$2:$G$2,0))*Y2760/(F2760-E2760+1)</f>
        <v>9179.4500000000007</v>
      </c>
      <c r="AF2760" s="41">
        <f t="shared" si="789"/>
        <v>0</v>
      </c>
      <c r="AG2760" s="41">
        <f t="shared" si="790"/>
        <v>0</v>
      </c>
      <c r="AH2760" s="41">
        <f t="shared" si="791"/>
        <v>1652.3010000000002</v>
      </c>
      <c r="AI2760" s="60">
        <f t="shared" si="792"/>
        <v>367.17800000000005</v>
      </c>
      <c r="AJ2760" s="60">
        <f t="shared" si="793"/>
        <v>2065.3762500000003</v>
      </c>
      <c r="AK2760" s="60">
        <f t="shared" si="794"/>
        <v>4552.0012328767125</v>
      </c>
      <c r="AL2760" s="60">
        <f t="shared" si="795"/>
        <v>3345.7209061643835</v>
      </c>
      <c r="AM2760" s="41">
        <f t="shared" si="796"/>
        <v>3401.1748438356171</v>
      </c>
      <c r="AN2760" s="42">
        <f t="shared" si="797"/>
        <v>45715</v>
      </c>
      <c r="AO2760" s="43">
        <f t="shared" si="798"/>
        <v>9179.4500000000007</v>
      </c>
    </row>
    <row r="2761" spans="1:41" s="24" customFormat="1" ht="15.75" customHeight="1" x14ac:dyDescent="0.35">
      <c r="A2761" s="36" t="s">
        <v>27</v>
      </c>
      <c r="B2761" s="36">
        <v>202509</v>
      </c>
      <c r="C2761" s="24" t="s">
        <v>736</v>
      </c>
      <c r="D2761" s="24" t="s">
        <v>119</v>
      </c>
      <c r="E2761" s="62">
        <v>45901</v>
      </c>
      <c r="F2761" s="62">
        <v>46265</v>
      </c>
      <c r="G2761" s="37" t="s">
        <v>686</v>
      </c>
      <c r="H2761" s="36">
        <v>850023</v>
      </c>
      <c r="I2761" s="63">
        <v>35182</v>
      </c>
      <c r="J2761" s="24" t="s">
        <v>5666</v>
      </c>
      <c r="K2761" s="63">
        <f t="shared" si="781"/>
        <v>45901</v>
      </c>
      <c r="L2761" s="55">
        <f t="shared" si="782"/>
        <v>0.04</v>
      </c>
      <c r="M2761" s="76">
        <v>0.22500000000000001</v>
      </c>
      <c r="N2761" s="62">
        <v>45901</v>
      </c>
      <c r="O2761" s="62">
        <v>46265</v>
      </c>
      <c r="P2761" s="63"/>
      <c r="Q2761" s="63"/>
      <c r="R2761" s="78">
        <v>29</v>
      </c>
      <c r="S2761" s="63" t="str">
        <f>VLOOKUP(R2761,SA!$B$3:$C$11,2,1)</f>
        <v>26-35</v>
      </c>
      <c r="T2761" s="38" t="s">
        <v>97</v>
      </c>
      <c r="U2761" s="24" t="s">
        <v>56</v>
      </c>
      <c r="V2761" s="24">
        <v>300000</v>
      </c>
      <c r="W2761" s="39">
        <f t="shared" si="783"/>
        <v>300000</v>
      </c>
      <c r="X2761" s="29">
        <f t="shared" si="784"/>
        <v>1</v>
      </c>
      <c r="Y2761" s="40">
        <f t="shared" si="785"/>
        <v>365</v>
      </c>
      <c r="Z2761" s="38">
        <f t="shared" si="786"/>
        <v>46081</v>
      </c>
      <c r="AA2761" s="41">
        <f t="shared" si="787"/>
        <v>181</v>
      </c>
      <c r="AB2761" s="24" t="s">
        <v>113</v>
      </c>
      <c r="AC2761" s="41">
        <f t="shared" si="788"/>
        <v>4124.4657999999999</v>
      </c>
      <c r="AD2761" s="41">
        <v>1</v>
      </c>
      <c r="AE2761" s="72">
        <f>INDEX(SA!$C$2:$G$11,MATCH(Details!S2761,SA!$C$2:$C$11,0),MATCH(Details!V2761,SA!$C$2:$G$2,0))*Y2761/(F2761-E2761+1)</f>
        <v>3495.31</v>
      </c>
      <c r="AF2761" s="41">
        <f t="shared" si="789"/>
        <v>0</v>
      </c>
      <c r="AG2761" s="41">
        <f t="shared" si="790"/>
        <v>0</v>
      </c>
      <c r="AH2761" s="41">
        <f t="shared" si="791"/>
        <v>629.1558</v>
      </c>
      <c r="AI2761" s="60">
        <f t="shared" si="792"/>
        <v>139.8124</v>
      </c>
      <c r="AJ2761" s="60">
        <f t="shared" si="793"/>
        <v>786.44475</v>
      </c>
      <c r="AK2761" s="60">
        <f t="shared" si="794"/>
        <v>1733.2907123287671</v>
      </c>
      <c r="AL2761" s="60">
        <f t="shared" si="795"/>
        <v>1273.9686735616438</v>
      </c>
      <c r="AM2761" s="41">
        <f t="shared" si="796"/>
        <v>1295.0841764383563</v>
      </c>
      <c r="AN2761" s="42">
        <f t="shared" si="797"/>
        <v>45715</v>
      </c>
      <c r="AO2761" s="43">
        <f t="shared" si="798"/>
        <v>3495.31</v>
      </c>
    </row>
    <row r="2762" spans="1:41" s="24" customFormat="1" ht="15.75" customHeight="1" x14ac:dyDescent="0.35">
      <c r="A2762" s="36" t="s">
        <v>27</v>
      </c>
      <c r="B2762" s="36">
        <v>202509</v>
      </c>
      <c r="C2762" s="24" t="s">
        <v>736</v>
      </c>
      <c r="D2762" s="24" t="s">
        <v>119</v>
      </c>
      <c r="E2762" s="62">
        <v>45901</v>
      </c>
      <c r="F2762" s="62">
        <v>46265</v>
      </c>
      <c r="G2762" s="37" t="s">
        <v>2852</v>
      </c>
      <c r="H2762" s="36">
        <v>850024</v>
      </c>
      <c r="I2762" s="63">
        <v>45132</v>
      </c>
      <c r="J2762" s="24" t="s">
        <v>5667</v>
      </c>
      <c r="K2762" s="63">
        <f t="shared" si="781"/>
        <v>45901</v>
      </c>
      <c r="L2762" s="55">
        <f t="shared" si="782"/>
        <v>0.04</v>
      </c>
      <c r="M2762" s="76">
        <v>0.22500000000000001</v>
      </c>
      <c r="N2762" s="62">
        <v>45901</v>
      </c>
      <c r="O2762" s="62">
        <v>46265</v>
      </c>
      <c r="P2762" s="63"/>
      <c r="Q2762" s="63"/>
      <c r="R2762" s="78">
        <v>2</v>
      </c>
      <c r="S2762" s="63" t="str">
        <f>VLOOKUP(R2762,SA!$B$3:$C$11,2,1)</f>
        <v>0-25</v>
      </c>
      <c r="T2762" s="38" t="s">
        <v>98</v>
      </c>
      <c r="U2762" s="24" t="s">
        <v>5746</v>
      </c>
      <c r="V2762" s="24">
        <v>300000</v>
      </c>
      <c r="W2762" s="39">
        <f t="shared" si="783"/>
        <v>0</v>
      </c>
      <c r="X2762" s="29">
        <f t="shared" si="784"/>
        <v>0</v>
      </c>
      <c r="Y2762" s="40">
        <f t="shared" si="785"/>
        <v>365</v>
      </c>
      <c r="Z2762" s="38">
        <f t="shared" si="786"/>
        <v>46081</v>
      </c>
      <c r="AA2762" s="41">
        <f t="shared" si="787"/>
        <v>181</v>
      </c>
      <c r="AB2762" s="24" t="s">
        <v>113</v>
      </c>
      <c r="AC2762" s="41">
        <f t="shared" si="788"/>
        <v>3690.3792000000003</v>
      </c>
      <c r="AD2762" s="41">
        <v>1</v>
      </c>
      <c r="AE2762" s="72">
        <f>INDEX(SA!$C$2:$G$11,MATCH(Details!S2762,SA!$C$2:$C$11,0),MATCH(Details!V2762,SA!$C$2:$G$2,0))*Y2762/(F2762-E2762+1)</f>
        <v>3127.44</v>
      </c>
      <c r="AF2762" s="41">
        <f t="shared" si="789"/>
        <v>0</v>
      </c>
      <c r="AG2762" s="41">
        <f t="shared" si="790"/>
        <v>0</v>
      </c>
      <c r="AH2762" s="41">
        <f t="shared" si="791"/>
        <v>562.93920000000003</v>
      </c>
      <c r="AI2762" s="60">
        <f t="shared" si="792"/>
        <v>125.0976</v>
      </c>
      <c r="AJ2762" s="60">
        <f t="shared" si="793"/>
        <v>703.67399999999998</v>
      </c>
      <c r="AK2762" s="60">
        <f t="shared" si="794"/>
        <v>1550.8675068493151</v>
      </c>
      <c r="AL2762" s="60">
        <f t="shared" si="795"/>
        <v>1139.8876175342466</v>
      </c>
      <c r="AM2762" s="41">
        <f t="shared" si="796"/>
        <v>1158.7807824657534</v>
      </c>
      <c r="AN2762" s="42">
        <f t="shared" si="797"/>
        <v>45715</v>
      </c>
      <c r="AO2762" s="43">
        <f t="shared" si="798"/>
        <v>3127.44</v>
      </c>
    </row>
    <row r="2763" spans="1:41" s="24" customFormat="1" ht="15.75" customHeight="1" x14ac:dyDescent="0.35">
      <c r="A2763" s="36" t="s">
        <v>27</v>
      </c>
      <c r="B2763" s="36">
        <v>202509</v>
      </c>
      <c r="C2763" s="24" t="s">
        <v>736</v>
      </c>
      <c r="D2763" s="24" t="s">
        <v>119</v>
      </c>
      <c r="E2763" s="62">
        <v>45901</v>
      </c>
      <c r="F2763" s="62">
        <v>46265</v>
      </c>
      <c r="G2763" s="37" t="s">
        <v>2853</v>
      </c>
      <c r="H2763" s="36">
        <v>850024</v>
      </c>
      <c r="I2763" s="63">
        <v>36924</v>
      </c>
      <c r="J2763" s="24" t="s">
        <v>5668</v>
      </c>
      <c r="K2763" s="63">
        <f t="shared" si="781"/>
        <v>45901</v>
      </c>
      <c r="L2763" s="55">
        <f t="shared" si="782"/>
        <v>0.04</v>
      </c>
      <c r="M2763" s="76">
        <v>0.22500000000000001</v>
      </c>
      <c r="N2763" s="62">
        <v>45901</v>
      </c>
      <c r="O2763" s="62">
        <v>46265</v>
      </c>
      <c r="P2763" s="63"/>
      <c r="Q2763" s="63"/>
      <c r="R2763" s="78">
        <v>24</v>
      </c>
      <c r="S2763" s="63" t="str">
        <f>VLOOKUP(R2763,SA!$B$3:$C$11,2,1)</f>
        <v>0-25</v>
      </c>
      <c r="T2763" s="38" t="s">
        <v>98</v>
      </c>
      <c r="U2763" s="24" t="s">
        <v>5743</v>
      </c>
      <c r="V2763" s="24">
        <v>300000</v>
      </c>
      <c r="W2763" s="39">
        <f t="shared" si="783"/>
        <v>0</v>
      </c>
      <c r="X2763" s="29">
        <f t="shared" si="784"/>
        <v>0</v>
      </c>
      <c r="Y2763" s="40">
        <f t="shared" si="785"/>
        <v>365</v>
      </c>
      <c r="Z2763" s="38">
        <f t="shared" si="786"/>
        <v>46081</v>
      </c>
      <c r="AA2763" s="41">
        <f t="shared" si="787"/>
        <v>181</v>
      </c>
      <c r="AB2763" s="24" t="s">
        <v>113</v>
      </c>
      <c r="AC2763" s="41">
        <f t="shared" si="788"/>
        <v>3690.3792000000003</v>
      </c>
      <c r="AD2763" s="41">
        <v>1</v>
      </c>
      <c r="AE2763" s="72">
        <f>INDEX(SA!$C$2:$G$11,MATCH(Details!S2763,SA!$C$2:$C$11,0),MATCH(Details!V2763,SA!$C$2:$G$2,0))*Y2763/(F2763-E2763+1)</f>
        <v>3127.44</v>
      </c>
      <c r="AF2763" s="41">
        <f t="shared" si="789"/>
        <v>0</v>
      </c>
      <c r="AG2763" s="41">
        <f t="shared" si="790"/>
        <v>0</v>
      </c>
      <c r="AH2763" s="41">
        <f t="shared" si="791"/>
        <v>562.93920000000003</v>
      </c>
      <c r="AI2763" s="60">
        <f t="shared" si="792"/>
        <v>125.0976</v>
      </c>
      <c r="AJ2763" s="60">
        <f t="shared" si="793"/>
        <v>703.67399999999998</v>
      </c>
      <c r="AK2763" s="60">
        <f t="shared" si="794"/>
        <v>1550.8675068493151</v>
      </c>
      <c r="AL2763" s="60">
        <f t="shared" si="795"/>
        <v>1139.8876175342466</v>
      </c>
      <c r="AM2763" s="41">
        <f t="shared" si="796"/>
        <v>1158.7807824657534</v>
      </c>
      <c r="AN2763" s="42">
        <f t="shared" si="797"/>
        <v>45715</v>
      </c>
      <c r="AO2763" s="43">
        <f t="shared" si="798"/>
        <v>3127.44</v>
      </c>
    </row>
    <row r="2764" spans="1:41" s="24" customFormat="1" ht="15.75" customHeight="1" x14ac:dyDescent="0.35">
      <c r="A2764" s="36" t="s">
        <v>27</v>
      </c>
      <c r="B2764" s="36">
        <v>202509</v>
      </c>
      <c r="C2764" s="24" t="s">
        <v>736</v>
      </c>
      <c r="D2764" s="24" t="s">
        <v>119</v>
      </c>
      <c r="E2764" s="62">
        <v>45901</v>
      </c>
      <c r="F2764" s="62">
        <v>46265</v>
      </c>
      <c r="G2764" s="37" t="s">
        <v>2854</v>
      </c>
      <c r="H2764" s="36">
        <v>850024</v>
      </c>
      <c r="I2764" s="63">
        <v>24595</v>
      </c>
      <c r="J2764" s="24" t="s">
        <v>5669</v>
      </c>
      <c r="K2764" s="63">
        <f t="shared" si="781"/>
        <v>45901</v>
      </c>
      <c r="L2764" s="55">
        <f t="shared" si="782"/>
        <v>0.04</v>
      </c>
      <c r="M2764" s="76">
        <v>0.22500000000000001</v>
      </c>
      <c r="N2764" s="62">
        <v>45901</v>
      </c>
      <c r="O2764" s="62">
        <v>46265</v>
      </c>
      <c r="P2764" s="63"/>
      <c r="Q2764" s="63"/>
      <c r="R2764" s="78">
        <v>58</v>
      </c>
      <c r="S2764" s="63" t="str">
        <f>VLOOKUP(R2764,SA!$B$3:$C$11,2,1)</f>
        <v>56-65</v>
      </c>
      <c r="T2764" s="38" t="s">
        <v>97</v>
      </c>
      <c r="U2764" s="24" t="s">
        <v>5744</v>
      </c>
      <c r="V2764" s="24">
        <v>300000</v>
      </c>
      <c r="W2764" s="39">
        <f t="shared" si="783"/>
        <v>0</v>
      </c>
      <c r="X2764" s="29">
        <f t="shared" si="784"/>
        <v>0</v>
      </c>
      <c r="Y2764" s="40">
        <f t="shared" si="785"/>
        <v>365</v>
      </c>
      <c r="Z2764" s="38">
        <f t="shared" si="786"/>
        <v>46081</v>
      </c>
      <c r="AA2764" s="41">
        <f t="shared" si="787"/>
        <v>181</v>
      </c>
      <c r="AB2764" s="24" t="s">
        <v>113</v>
      </c>
      <c r="AC2764" s="41">
        <f t="shared" si="788"/>
        <v>10831.751</v>
      </c>
      <c r="AD2764" s="41">
        <v>1</v>
      </c>
      <c r="AE2764" s="72">
        <f>INDEX(SA!$C$2:$G$11,MATCH(Details!S2764,SA!$C$2:$C$11,0),MATCH(Details!V2764,SA!$C$2:$G$2,0))*Y2764/(F2764-E2764+1)</f>
        <v>9179.4500000000007</v>
      </c>
      <c r="AF2764" s="41">
        <f t="shared" si="789"/>
        <v>0</v>
      </c>
      <c r="AG2764" s="41">
        <f t="shared" si="790"/>
        <v>0</v>
      </c>
      <c r="AH2764" s="41">
        <f t="shared" si="791"/>
        <v>1652.3010000000002</v>
      </c>
      <c r="AI2764" s="60">
        <f t="shared" si="792"/>
        <v>367.17800000000005</v>
      </c>
      <c r="AJ2764" s="60">
        <f t="shared" si="793"/>
        <v>2065.3762500000003</v>
      </c>
      <c r="AK2764" s="60">
        <f t="shared" si="794"/>
        <v>4552.0012328767125</v>
      </c>
      <c r="AL2764" s="60">
        <f t="shared" si="795"/>
        <v>3345.7209061643835</v>
      </c>
      <c r="AM2764" s="41">
        <f t="shared" si="796"/>
        <v>3401.1748438356171</v>
      </c>
      <c r="AN2764" s="42">
        <f t="shared" si="797"/>
        <v>45715</v>
      </c>
      <c r="AO2764" s="43">
        <f t="shared" si="798"/>
        <v>9179.4500000000007</v>
      </c>
    </row>
    <row r="2765" spans="1:41" s="24" customFormat="1" ht="15.75" customHeight="1" x14ac:dyDescent="0.35">
      <c r="A2765" s="36" t="s">
        <v>27</v>
      </c>
      <c r="B2765" s="36">
        <v>202509</v>
      </c>
      <c r="C2765" s="24" t="s">
        <v>736</v>
      </c>
      <c r="D2765" s="24" t="s">
        <v>119</v>
      </c>
      <c r="E2765" s="62">
        <v>45901</v>
      </c>
      <c r="F2765" s="62">
        <v>46265</v>
      </c>
      <c r="G2765" s="37" t="s">
        <v>2855</v>
      </c>
      <c r="H2765" s="36">
        <v>850024</v>
      </c>
      <c r="I2765" s="63">
        <v>26800</v>
      </c>
      <c r="J2765" s="24" t="s">
        <v>5670</v>
      </c>
      <c r="K2765" s="63">
        <f t="shared" si="781"/>
        <v>45901</v>
      </c>
      <c r="L2765" s="55">
        <f t="shared" si="782"/>
        <v>0.04</v>
      </c>
      <c r="M2765" s="76">
        <v>0.22500000000000001</v>
      </c>
      <c r="N2765" s="62">
        <v>45901</v>
      </c>
      <c r="O2765" s="62">
        <v>46265</v>
      </c>
      <c r="P2765" s="63"/>
      <c r="Q2765" s="63"/>
      <c r="R2765" s="78">
        <v>52</v>
      </c>
      <c r="S2765" s="63" t="str">
        <f>VLOOKUP(R2765,SA!$B$3:$C$11,2,1)</f>
        <v>46-55</v>
      </c>
      <c r="T2765" s="38" t="s">
        <v>98</v>
      </c>
      <c r="U2765" s="24" t="s">
        <v>5747</v>
      </c>
      <c r="V2765" s="24">
        <v>300000</v>
      </c>
      <c r="W2765" s="39">
        <f t="shared" si="783"/>
        <v>0</v>
      </c>
      <c r="X2765" s="29">
        <f t="shared" si="784"/>
        <v>0</v>
      </c>
      <c r="Y2765" s="40">
        <f t="shared" si="785"/>
        <v>365</v>
      </c>
      <c r="Z2765" s="38">
        <f t="shared" si="786"/>
        <v>46081</v>
      </c>
      <c r="AA2765" s="41">
        <f t="shared" si="787"/>
        <v>181</v>
      </c>
      <c r="AB2765" s="24" t="s">
        <v>113</v>
      </c>
      <c r="AC2765" s="41">
        <f t="shared" si="788"/>
        <v>7373.4659999999994</v>
      </c>
      <c r="AD2765" s="41">
        <v>1</v>
      </c>
      <c r="AE2765" s="72">
        <f>INDEX(SA!$C$2:$G$11,MATCH(Details!S2765,SA!$C$2:$C$11,0),MATCH(Details!V2765,SA!$C$2:$G$2,0))*Y2765/(F2765-E2765+1)</f>
        <v>6248.7</v>
      </c>
      <c r="AF2765" s="41">
        <f t="shared" si="789"/>
        <v>0</v>
      </c>
      <c r="AG2765" s="41">
        <f t="shared" si="790"/>
        <v>0</v>
      </c>
      <c r="AH2765" s="41">
        <f t="shared" si="791"/>
        <v>1124.7659999999998</v>
      </c>
      <c r="AI2765" s="60">
        <f t="shared" si="792"/>
        <v>249.94800000000001</v>
      </c>
      <c r="AJ2765" s="60">
        <f t="shared" si="793"/>
        <v>1405.9575</v>
      </c>
      <c r="AK2765" s="60">
        <f t="shared" si="794"/>
        <v>3098.6704109589041</v>
      </c>
      <c r="AL2765" s="60">
        <f t="shared" si="795"/>
        <v>2277.5227520547946</v>
      </c>
      <c r="AM2765" s="41">
        <f t="shared" si="796"/>
        <v>2315.2717479452049</v>
      </c>
      <c r="AN2765" s="42">
        <f t="shared" si="797"/>
        <v>45715</v>
      </c>
      <c r="AO2765" s="43">
        <f t="shared" si="798"/>
        <v>6248.7</v>
      </c>
    </row>
    <row r="2766" spans="1:41" s="24" customFormat="1" ht="15.75" customHeight="1" x14ac:dyDescent="0.35">
      <c r="A2766" s="36" t="s">
        <v>27</v>
      </c>
      <c r="B2766" s="36">
        <v>202509</v>
      </c>
      <c r="C2766" s="24" t="s">
        <v>736</v>
      </c>
      <c r="D2766" s="24" t="s">
        <v>119</v>
      </c>
      <c r="E2766" s="62">
        <v>45901</v>
      </c>
      <c r="F2766" s="62">
        <v>46265</v>
      </c>
      <c r="G2766" s="37" t="s">
        <v>688</v>
      </c>
      <c r="H2766" s="36">
        <v>850024</v>
      </c>
      <c r="I2766" s="63">
        <v>33696</v>
      </c>
      <c r="J2766" s="24" t="s">
        <v>5671</v>
      </c>
      <c r="K2766" s="63">
        <f t="shared" si="781"/>
        <v>45901</v>
      </c>
      <c r="L2766" s="55">
        <f t="shared" si="782"/>
        <v>0.04</v>
      </c>
      <c r="M2766" s="76">
        <v>0.22500000000000001</v>
      </c>
      <c r="N2766" s="62">
        <v>45901</v>
      </c>
      <c r="O2766" s="62">
        <v>46265</v>
      </c>
      <c r="P2766" s="63"/>
      <c r="Q2766" s="63"/>
      <c r="R2766" s="78">
        <v>33</v>
      </c>
      <c r="S2766" s="63" t="str">
        <f>VLOOKUP(R2766,SA!$B$3:$C$11,2,1)</f>
        <v>26-35</v>
      </c>
      <c r="T2766" s="38" t="s">
        <v>97</v>
      </c>
      <c r="U2766" s="24" t="s">
        <v>56</v>
      </c>
      <c r="V2766" s="24">
        <v>300000</v>
      </c>
      <c r="W2766" s="39">
        <f t="shared" si="783"/>
        <v>300000</v>
      </c>
      <c r="X2766" s="29">
        <f t="shared" si="784"/>
        <v>1</v>
      </c>
      <c r="Y2766" s="40">
        <f t="shared" si="785"/>
        <v>365</v>
      </c>
      <c r="Z2766" s="38">
        <f t="shared" si="786"/>
        <v>46081</v>
      </c>
      <c r="AA2766" s="41">
        <f t="shared" si="787"/>
        <v>181</v>
      </c>
      <c r="AB2766" s="24" t="s">
        <v>113</v>
      </c>
      <c r="AC2766" s="41">
        <f t="shared" si="788"/>
        <v>4124.4657999999999</v>
      </c>
      <c r="AD2766" s="41">
        <v>1</v>
      </c>
      <c r="AE2766" s="72">
        <f>INDEX(SA!$C$2:$G$11,MATCH(Details!S2766,SA!$C$2:$C$11,0),MATCH(Details!V2766,SA!$C$2:$G$2,0))*Y2766/(F2766-E2766+1)</f>
        <v>3495.31</v>
      </c>
      <c r="AF2766" s="41">
        <f t="shared" si="789"/>
        <v>0</v>
      </c>
      <c r="AG2766" s="41">
        <f t="shared" si="790"/>
        <v>0</v>
      </c>
      <c r="AH2766" s="41">
        <f t="shared" si="791"/>
        <v>629.1558</v>
      </c>
      <c r="AI2766" s="60">
        <f t="shared" si="792"/>
        <v>139.8124</v>
      </c>
      <c r="AJ2766" s="60">
        <f t="shared" si="793"/>
        <v>786.44475</v>
      </c>
      <c r="AK2766" s="60">
        <f t="shared" si="794"/>
        <v>1733.2907123287671</v>
      </c>
      <c r="AL2766" s="60">
        <f t="shared" si="795"/>
        <v>1273.9686735616438</v>
      </c>
      <c r="AM2766" s="41">
        <f t="shared" si="796"/>
        <v>1295.0841764383563</v>
      </c>
      <c r="AN2766" s="42">
        <f t="shared" si="797"/>
        <v>45715</v>
      </c>
      <c r="AO2766" s="43">
        <f t="shared" si="798"/>
        <v>3495.31</v>
      </c>
    </row>
    <row r="2767" spans="1:41" s="24" customFormat="1" ht="15.75" customHeight="1" x14ac:dyDescent="0.35">
      <c r="A2767" s="36" t="s">
        <v>27</v>
      </c>
      <c r="B2767" s="36">
        <v>202509</v>
      </c>
      <c r="C2767" s="24" t="s">
        <v>736</v>
      </c>
      <c r="D2767" s="24" t="s">
        <v>119</v>
      </c>
      <c r="E2767" s="62">
        <v>45901</v>
      </c>
      <c r="F2767" s="62">
        <v>46265</v>
      </c>
      <c r="G2767" s="37" t="s">
        <v>1008</v>
      </c>
      <c r="H2767" s="36">
        <v>850025</v>
      </c>
      <c r="I2767" s="63">
        <v>24838</v>
      </c>
      <c r="J2767" s="24" t="s">
        <v>5672</v>
      </c>
      <c r="K2767" s="63">
        <f t="shared" si="781"/>
        <v>45901</v>
      </c>
      <c r="L2767" s="55">
        <f t="shared" si="782"/>
        <v>0.04</v>
      </c>
      <c r="M2767" s="76">
        <v>0.22500000000000001</v>
      </c>
      <c r="N2767" s="62">
        <v>45901</v>
      </c>
      <c r="O2767" s="62">
        <v>46265</v>
      </c>
      <c r="P2767" s="63"/>
      <c r="Q2767" s="63"/>
      <c r="R2767" s="78">
        <v>57</v>
      </c>
      <c r="S2767" s="63" t="str">
        <f>VLOOKUP(R2767,SA!$B$3:$C$11,2,1)</f>
        <v>56-65</v>
      </c>
      <c r="T2767" s="38" t="s">
        <v>98</v>
      </c>
      <c r="U2767" s="24" t="s">
        <v>5747</v>
      </c>
      <c r="V2767" s="24">
        <v>300000</v>
      </c>
      <c r="W2767" s="39">
        <f t="shared" si="783"/>
        <v>0</v>
      </c>
      <c r="X2767" s="29">
        <f t="shared" si="784"/>
        <v>0</v>
      </c>
      <c r="Y2767" s="40">
        <f t="shared" si="785"/>
        <v>365</v>
      </c>
      <c r="Z2767" s="38">
        <f t="shared" si="786"/>
        <v>46081</v>
      </c>
      <c r="AA2767" s="41">
        <f t="shared" si="787"/>
        <v>181</v>
      </c>
      <c r="AB2767" s="24" t="s">
        <v>113</v>
      </c>
      <c r="AC2767" s="41">
        <f t="shared" si="788"/>
        <v>10831.751</v>
      </c>
      <c r="AD2767" s="41">
        <v>1</v>
      </c>
      <c r="AE2767" s="72">
        <f>INDEX(SA!$C$2:$G$11,MATCH(Details!S2767,SA!$C$2:$C$11,0),MATCH(Details!V2767,SA!$C$2:$G$2,0))*Y2767/(F2767-E2767+1)</f>
        <v>9179.4500000000007</v>
      </c>
      <c r="AF2767" s="41">
        <f t="shared" si="789"/>
        <v>0</v>
      </c>
      <c r="AG2767" s="41">
        <f t="shared" si="790"/>
        <v>0</v>
      </c>
      <c r="AH2767" s="41">
        <f t="shared" si="791"/>
        <v>1652.3010000000002</v>
      </c>
      <c r="AI2767" s="60">
        <f t="shared" si="792"/>
        <v>367.17800000000005</v>
      </c>
      <c r="AJ2767" s="60">
        <f t="shared" si="793"/>
        <v>2065.3762500000003</v>
      </c>
      <c r="AK2767" s="60">
        <f t="shared" si="794"/>
        <v>4552.0012328767125</v>
      </c>
      <c r="AL2767" s="60">
        <f t="shared" si="795"/>
        <v>3345.7209061643835</v>
      </c>
      <c r="AM2767" s="41">
        <f t="shared" si="796"/>
        <v>3401.1748438356171</v>
      </c>
      <c r="AN2767" s="42">
        <f t="shared" si="797"/>
        <v>45715</v>
      </c>
      <c r="AO2767" s="43">
        <f t="shared" si="798"/>
        <v>9179.4500000000007</v>
      </c>
    </row>
    <row r="2768" spans="1:41" s="24" customFormat="1" ht="15.75" customHeight="1" x14ac:dyDescent="0.35">
      <c r="A2768" s="36" t="s">
        <v>27</v>
      </c>
      <c r="B2768" s="36">
        <v>202509</v>
      </c>
      <c r="C2768" s="24" t="s">
        <v>736</v>
      </c>
      <c r="D2768" s="24" t="s">
        <v>119</v>
      </c>
      <c r="E2768" s="62">
        <v>45901</v>
      </c>
      <c r="F2768" s="62">
        <v>46265</v>
      </c>
      <c r="G2768" s="37" t="s">
        <v>687</v>
      </c>
      <c r="H2768" s="36">
        <v>850025</v>
      </c>
      <c r="I2768" s="63">
        <v>35596</v>
      </c>
      <c r="J2768" s="24" t="s">
        <v>5673</v>
      </c>
      <c r="K2768" s="63">
        <f t="shared" si="781"/>
        <v>45901</v>
      </c>
      <c r="L2768" s="55">
        <f t="shared" si="782"/>
        <v>0.04</v>
      </c>
      <c r="M2768" s="76">
        <v>0.22500000000000001</v>
      </c>
      <c r="N2768" s="62">
        <v>45901</v>
      </c>
      <c r="O2768" s="62">
        <v>46265</v>
      </c>
      <c r="P2768" s="63"/>
      <c r="Q2768" s="63"/>
      <c r="R2768" s="78">
        <v>28</v>
      </c>
      <c r="S2768" s="63" t="str">
        <f>VLOOKUP(R2768,SA!$B$3:$C$11,2,1)</f>
        <v>26-35</v>
      </c>
      <c r="T2768" s="38" t="s">
        <v>97</v>
      </c>
      <c r="U2768" s="24" t="s">
        <v>56</v>
      </c>
      <c r="V2768" s="24">
        <v>300000</v>
      </c>
      <c r="W2768" s="39">
        <f t="shared" si="783"/>
        <v>300000</v>
      </c>
      <c r="X2768" s="29">
        <f t="shared" si="784"/>
        <v>1</v>
      </c>
      <c r="Y2768" s="40">
        <f t="shared" si="785"/>
        <v>365</v>
      </c>
      <c r="Z2768" s="38">
        <f t="shared" si="786"/>
        <v>46081</v>
      </c>
      <c r="AA2768" s="41">
        <f t="shared" si="787"/>
        <v>181</v>
      </c>
      <c r="AB2768" s="24" t="s">
        <v>113</v>
      </c>
      <c r="AC2768" s="41">
        <f t="shared" si="788"/>
        <v>4124.4657999999999</v>
      </c>
      <c r="AD2768" s="41">
        <v>1</v>
      </c>
      <c r="AE2768" s="72">
        <f>INDEX(SA!$C$2:$G$11,MATCH(Details!S2768,SA!$C$2:$C$11,0),MATCH(Details!V2768,SA!$C$2:$G$2,0))*Y2768/(F2768-E2768+1)</f>
        <v>3495.31</v>
      </c>
      <c r="AF2768" s="41">
        <f t="shared" si="789"/>
        <v>0</v>
      </c>
      <c r="AG2768" s="41">
        <f t="shared" si="790"/>
        <v>0</v>
      </c>
      <c r="AH2768" s="41">
        <f t="shared" si="791"/>
        <v>629.1558</v>
      </c>
      <c r="AI2768" s="60">
        <f t="shared" si="792"/>
        <v>139.8124</v>
      </c>
      <c r="AJ2768" s="60">
        <f t="shared" si="793"/>
        <v>786.44475</v>
      </c>
      <c r="AK2768" s="60">
        <f t="shared" si="794"/>
        <v>1733.2907123287671</v>
      </c>
      <c r="AL2768" s="60">
        <f t="shared" si="795"/>
        <v>1273.9686735616438</v>
      </c>
      <c r="AM2768" s="41">
        <f t="shared" si="796"/>
        <v>1295.0841764383563</v>
      </c>
      <c r="AN2768" s="42">
        <f t="shared" si="797"/>
        <v>45715</v>
      </c>
      <c r="AO2768" s="43">
        <f t="shared" si="798"/>
        <v>3495.31</v>
      </c>
    </row>
    <row r="2769" spans="1:41" s="24" customFormat="1" ht="15.75" customHeight="1" x14ac:dyDescent="0.35">
      <c r="A2769" s="36" t="s">
        <v>27</v>
      </c>
      <c r="B2769" s="36">
        <v>202509</v>
      </c>
      <c r="C2769" s="24" t="s">
        <v>736</v>
      </c>
      <c r="D2769" s="24" t="s">
        <v>119</v>
      </c>
      <c r="E2769" s="62">
        <v>45901</v>
      </c>
      <c r="F2769" s="62">
        <v>46265</v>
      </c>
      <c r="G2769" s="37" t="s">
        <v>2856</v>
      </c>
      <c r="H2769" s="36">
        <v>850025</v>
      </c>
      <c r="I2769" s="63">
        <v>22756</v>
      </c>
      <c r="J2769" s="24" t="s">
        <v>5674</v>
      </c>
      <c r="K2769" s="63">
        <f t="shared" si="781"/>
        <v>45901</v>
      </c>
      <c r="L2769" s="55">
        <f t="shared" si="782"/>
        <v>0.04</v>
      </c>
      <c r="M2769" s="76">
        <v>0.22500000000000001</v>
      </c>
      <c r="N2769" s="62">
        <v>45901</v>
      </c>
      <c r="O2769" s="62">
        <v>46265</v>
      </c>
      <c r="P2769" s="63"/>
      <c r="Q2769" s="63"/>
      <c r="R2769" s="78">
        <v>63</v>
      </c>
      <c r="S2769" s="63" t="str">
        <f>VLOOKUP(R2769,SA!$B$3:$C$11,2,1)</f>
        <v>56-65</v>
      </c>
      <c r="T2769" s="38" t="s">
        <v>97</v>
      </c>
      <c r="U2769" s="24" t="s">
        <v>5744</v>
      </c>
      <c r="V2769" s="24">
        <v>300000</v>
      </c>
      <c r="W2769" s="39">
        <f t="shared" si="783"/>
        <v>0</v>
      </c>
      <c r="X2769" s="29">
        <f t="shared" si="784"/>
        <v>0</v>
      </c>
      <c r="Y2769" s="40">
        <f t="shared" si="785"/>
        <v>365</v>
      </c>
      <c r="Z2769" s="38">
        <f t="shared" si="786"/>
        <v>46081</v>
      </c>
      <c r="AA2769" s="41">
        <f t="shared" si="787"/>
        <v>181</v>
      </c>
      <c r="AB2769" s="24" t="s">
        <v>113</v>
      </c>
      <c r="AC2769" s="41">
        <f t="shared" si="788"/>
        <v>10831.751</v>
      </c>
      <c r="AD2769" s="41">
        <v>1</v>
      </c>
      <c r="AE2769" s="72">
        <f>INDEX(SA!$C$2:$G$11,MATCH(Details!S2769,SA!$C$2:$C$11,0),MATCH(Details!V2769,SA!$C$2:$G$2,0))*Y2769/(F2769-E2769+1)</f>
        <v>9179.4500000000007</v>
      </c>
      <c r="AF2769" s="41">
        <f t="shared" si="789"/>
        <v>0</v>
      </c>
      <c r="AG2769" s="41">
        <f t="shared" si="790"/>
        <v>0</v>
      </c>
      <c r="AH2769" s="41">
        <f t="shared" si="791"/>
        <v>1652.3010000000002</v>
      </c>
      <c r="AI2769" s="60">
        <f t="shared" si="792"/>
        <v>367.17800000000005</v>
      </c>
      <c r="AJ2769" s="60">
        <f t="shared" si="793"/>
        <v>2065.3762500000003</v>
      </c>
      <c r="AK2769" s="60">
        <f t="shared" si="794"/>
        <v>4552.0012328767125</v>
      </c>
      <c r="AL2769" s="60">
        <f t="shared" si="795"/>
        <v>3345.7209061643835</v>
      </c>
      <c r="AM2769" s="41">
        <f t="shared" si="796"/>
        <v>3401.1748438356171</v>
      </c>
      <c r="AN2769" s="42">
        <f t="shared" si="797"/>
        <v>45715</v>
      </c>
      <c r="AO2769" s="43">
        <f t="shared" si="798"/>
        <v>9179.4500000000007</v>
      </c>
    </row>
    <row r="2770" spans="1:41" s="24" customFormat="1" ht="15.75" customHeight="1" x14ac:dyDescent="0.35">
      <c r="A2770" s="36" t="s">
        <v>27</v>
      </c>
      <c r="B2770" s="36">
        <v>202509</v>
      </c>
      <c r="C2770" s="24" t="s">
        <v>736</v>
      </c>
      <c r="D2770" s="24" t="s">
        <v>119</v>
      </c>
      <c r="E2770" s="62">
        <v>45901</v>
      </c>
      <c r="F2770" s="62">
        <v>46265</v>
      </c>
      <c r="G2770" s="37" t="s">
        <v>2857</v>
      </c>
      <c r="H2770" s="36">
        <v>850025</v>
      </c>
      <c r="I2770" s="63">
        <v>45539</v>
      </c>
      <c r="J2770" s="24" t="s">
        <v>5675</v>
      </c>
      <c r="K2770" s="63">
        <f t="shared" si="781"/>
        <v>45901</v>
      </c>
      <c r="L2770" s="55">
        <f t="shared" si="782"/>
        <v>0.04</v>
      </c>
      <c r="M2770" s="76">
        <v>0.22500000000000001</v>
      </c>
      <c r="N2770" s="62">
        <v>45901</v>
      </c>
      <c r="O2770" s="62">
        <v>46265</v>
      </c>
      <c r="P2770" s="63"/>
      <c r="Q2770" s="63"/>
      <c r="R2770" s="78">
        <v>0</v>
      </c>
      <c r="S2770" s="63" t="str">
        <f>VLOOKUP(R2770,SA!$B$3:$C$11,2,1)</f>
        <v>0-25</v>
      </c>
      <c r="T2770" s="38" t="s">
        <v>97</v>
      </c>
      <c r="U2770" s="24" t="s">
        <v>5745</v>
      </c>
      <c r="V2770" s="24">
        <v>300000</v>
      </c>
      <c r="W2770" s="39">
        <f t="shared" si="783"/>
        <v>0</v>
      </c>
      <c r="X2770" s="29">
        <f t="shared" si="784"/>
        <v>0</v>
      </c>
      <c r="Y2770" s="40">
        <f t="shared" si="785"/>
        <v>365</v>
      </c>
      <c r="Z2770" s="38">
        <f t="shared" si="786"/>
        <v>46081</v>
      </c>
      <c r="AA2770" s="41">
        <f t="shared" si="787"/>
        <v>181</v>
      </c>
      <c r="AB2770" s="24" t="s">
        <v>113</v>
      </c>
      <c r="AC2770" s="41">
        <f t="shared" si="788"/>
        <v>3690.3792000000003</v>
      </c>
      <c r="AD2770" s="41">
        <v>1</v>
      </c>
      <c r="AE2770" s="72">
        <f>INDEX(SA!$C$2:$G$11,MATCH(Details!S2770,SA!$C$2:$C$11,0),MATCH(Details!V2770,SA!$C$2:$G$2,0))*Y2770/(F2770-E2770+1)</f>
        <v>3127.44</v>
      </c>
      <c r="AF2770" s="41">
        <f t="shared" si="789"/>
        <v>0</v>
      </c>
      <c r="AG2770" s="41">
        <f t="shared" si="790"/>
        <v>0</v>
      </c>
      <c r="AH2770" s="41">
        <f t="shared" si="791"/>
        <v>562.93920000000003</v>
      </c>
      <c r="AI2770" s="60">
        <f t="shared" si="792"/>
        <v>125.0976</v>
      </c>
      <c r="AJ2770" s="60">
        <f t="shared" si="793"/>
        <v>703.67399999999998</v>
      </c>
      <c r="AK2770" s="60">
        <f t="shared" si="794"/>
        <v>1550.8675068493151</v>
      </c>
      <c r="AL2770" s="60">
        <f t="shared" si="795"/>
        <v>1139.8876175342466</v>
      </c>
      <c r="AM2770" s="41">
        <f t="shared" si="796"/>
        <v>1158.7807824657534</v>
      </c>
      <c r="AN2770" s="42">
        <f t="shared" si="797"/>
        <v>45715</v>
      </c>
      <c r="AO2770" s="43">
        <f t="shared" si="798"/>
        <v>3127.44</v>
      </c>
    </row>
    <row r="2771" spans="1:41" s="24" customFormat="1" ht="15.75" customHeight="1" x14ac:dyDescent="0.35">
      <c r="A2771" s="36" t="s">
        <v>27</v>
      </c>
      <c r="B2771" s="36">
        <v>202509</v>
      </c>
      <c r="C2771" s="24" t="s">
        <v>736</v>
      </c>
      <c r="D2771" s="24" t="s">
        <v>119</v>
      </c>
      <c r="E2771" s="62">
        <v>45901</v>
      </c>
      <c r="F2771" s="62">
        <v>46265</v>
      </c>
      <c r="G2771" s="37" t="s">
        <v>2858</v>
      </c>
      <c r="H2771" s="36">
        <v>850025</v>
      </c>
      <c r="I2771" s="63">
        <v>35796</v>
      </c>
      <c r="J2771" s="24" t="s">
        <v>5676</v>
      </c>
      <c r="K2771" s="63">
        <f t="shared" si="781"/>
        <v>45901</v>
      </c>
      <c r="L2771" s="55">
        <f t="shared" si="782"/>
        <v>0.04</v>
      </c>
      <c r="M2771" s="76">
        <v>0.22500000000000001</v>
      </c>
      <c r="N2771" s="62">
        <v>45901</v>
      </c>
      <c r="O2771" s="62">
        <v>46265</v>
      </c>
      <c r="P2771" s="63"/>
      <c r="Q2771" s="63"/>
      <c r="R2771" s="78">
        <v>27</v>
      </c>
      <c r="S2771" s="63" t="str">
        <f>VLOOKUP(R2771,SA!$B$3:$C$11,2,1)</f>
        <v>26-35</v>
      </c>
      <c r="T2771" s="38" t="s">
        <v>98</v>
      </c>
      <c r="U2771" s="24" t="s">
        <v>5743</v>
      </c>
      <c r="V2771" s="24">
        <v>300000</v>
      </c>
      <c r="W2771" s="39">
        <f t="shared" si="783"/>
        <v>0</v>
      </c>
      <c r="X2771" s="29">
        <f t="shared" si="784"/>
        <v>0</v>
      </c>
      <c r="Y2771" s="40">
        <f t="shared" si="785"/>
        <v>365</v>
      </c>
      <c r="Z2771" s="38">
        <f t="shared" si="786"/>
        <v>46081</v>
      </c>
      <c r="AA2771" s="41">
        <f t="shared" si="787"/>
        <v>181</v>
      </c>
      <c r="AB2771" s="24" t="s">
        <v>113</v>
      </c>
      <c r="AC2771" s="41">
        <f t="shared" si="788"/>
        <v>4124.4657999999999</v>
      </c>
      <c r="AD2771" s="41">
        <v>1</v>
      </c>
      <c r="AE2771" s="72">
        <f>INDEX(SA!$C$2:$G$11,MATCH(Details!S2771,SA!$C$2:$C$11,0),MATCH(Details!V2771,SA!$C$2:$G$2,0))*Y2771/(F2771-E2771+1)</f>
        <v>3495.31</v>
      </c>
      <c r="AF2771" s="41">
        <f t="shared" si="789"/>
        <v>0</v>
      </c>
      <c r="AG2771" s="41">
        <f t="shared" si="790"/>
        <v>0</v>
      </c>
      <c r="AH2771" s="41">
        <f t="shared" si="791"/>
        <v>629.1558</v>
      </c>
      <c r="AI2771" s="60">
        <f t="shared" si="792"/>
        <v>139.8124</v>
      </c>
      <c r="AJ2771" s="60">
        <f t="shared" si="793"/>
        <v>786.44475</v>
      </c>
      <c r="AK2771" s="60">
        <f t="shared" si="794"/>
        <v>1733.2907123287671</v>
      </c>
      <c r="AL2771" s="60">
        <f t="shared" si="795"/>
        <v>1273.9686735616438</v>
      </c>
      <c r="AM2771" s="41">
        <f t="shared" si="796"/>
        <v>1295.0841764383563</v>
      </c>
      <c r="AN2771" s="42">
        <f t="shared" si="797"/>
        <v>45715</v>
      </c>
      <c r="AO2771" s="43">
        <f t="shared" si="798"/>
        <v>3495.31</v>
      </c>
    </row>
    <row r="2772" spans="1:41" s="24" customFormat="1" ht="15.75" customHeight="1" x14ac:dyDescent="0.35">
      <c r="A2772" s="36" t="s">
        <v>27</v>
      </c>
      <c r="B2772" s="36">
        <v>202509</v>
      </c>
      <c r="C2772" s="24" t="s">
        <v>736</v>
      </c>
      <c r="D2772" s="24" t="s">
        <v>119</v>
      </c>
      <c r="E2772" s="62">
        <v>45901</v>
      </c>
      <c r="F2772" s="62">
        <v>46265</v>
      </c>
      <c r="G2772" s="37" t="s">
        <v>2859</v>
      </c>
      <c r="H2772" s="36">
        <v>850026</v>
      </c>
      <c r="I2772" s="63">
        <v>34724</v>
      </c>
      <c r="J2772" s="24" t="s">
        <v>5677</v>
      </c>
      <c r="K2772" s="63">
        <f t="shared" si="781"/>
        <v>45901</v>
      </c>
      <c r="L2772" s="55">
        <f t="shared" si="782"/>
        <v>0.04</v>
      </c>
      <c r="M2772" s="76">
        <v>0.22500000000000001</v>
      </c>
      <c r="N2772" s="62">
        <v>45901</v>
      </c>
      <c r="O2772" s="62">
        <v>46265</v>
      </c>
      <c r="P2772" s="63"/>
      <c r="Q2772" s="63"/>
      <c r="R2772" s="78">
        <v>30</v>
      </c>
      <c r="S2772" s="63" t="str">
        <f>VLOOKUP(R2772,SA!$B$3:$C$11,2,1)</f>
        <v>26-35</v>
      </c>
      <c r="T2772" s="38" t="s">
        <v>97</v>
      </c>
      <c r="U2772" s="24" t="s">
        <v>5743</v>
      </c>
      <c r="V2772" s="24">
        <v>400000</v>
      </c>
      <c r="W2772" s="39">
        <f t="shared" si="783"/>
        <v>0</v>
      </c>
      <c r="X2772" s="29">
        <f t="shared" si="784"/>
        <v>0</v>
      </c>
      <c r="Y2772" s="40">
        <f t="shared" si="785"/>
        <v>365</v>
      </c>
      <c r="Z2772" s="38">
        <f t="shared" si="786"/>
        <v>46081</v>
      </c>
      <c r="AA2772" s="41">
        <f t="shared" si="787"/>
        <v>181</v>
      </c>
      <c r="AB2772" s="24" t="s">
        <v>113</v>
      </c>
      <c r="AC2772" s="41">
        <f t="shared" si="788"/>
        <v>4533.0290000000005</v>
      </c>
      <c r="AD2772" s="41">
        <v>1</v>
      </c>
      <c r="AE2772" s="72">
        <f>INDEX(SA!$C$2:$G$11,MATCH(Details!S2772,SA!$C$2:$C$11,0),MATCH(Details!V2772,SA!$C$2:$G$2,0))*Y2772/(F2772-E2772+1)</f>
        <v>3841.55</v>
      </c>
      <c r="AF2772" s="41">
        <f t="shared" si="789"/>
        <v>0</v>
      </c>
      <c r="AG2772" s="41">
        <f t="shared" si="790"/>
        <v>0</v>
      </c>
      <c r="AH2772" s="41">
        <f t="shared" si="791"/>
        <v>691.47900000000004</v>
      </c>
      <c r="AI2772" s="60">
        <f t="shared" si="792"/>
        <v>153.66200000000001</v>
      </c>
      <c r="AJ2772" s="60">
        <f t="shared" si="793"/>
        <v>864.34875000000011</v>
      </c>
      <c r="AK2772" s="60">
        <f t="shared" si="794"/>
        <v>1904.9878082191783</v>
      </c>
      <c r="AL2772" s="60">
        <f t="shared" si="795"/>
        <v>1400.1660390410959</v>
      </c>
      <c r="AM2772" s="41">
        <f t="shared" si="796"/>
        <v>1423.3732109589046</v>
      </c>
      <c r="AN2772" s="42">
        <f t="shared" si="797"/>
        <v>45715</v>
      </c>
      <c r="AO2772" s="43">
        <f t="shared" si="798"/>
        <v>3841.55</v>
      </c>
    </row>
    <row r="2773" spans="1:41" s="24" customFormat="1" ht="15.75" customHeight="1" x14ac:dyDescent="0.35">
      <c r="A2773" s="36" t="s">
        <v>27</v>
      </c>
      <c r="B2773" s="36">
        <v>202509</v>
      </c>
      <c r="C2773" s="24" t="s">
        <v>736</v>
      </c>
      <c r="D2773" s="24" t="s">
        <v>119</v>
      </c>
      <c r="E2773" s="62">
        <v>45901</v>
      </c>
      <c r="F2773" s="62">
        <v>46265</v>
      </c>
      <c r="G2773" s="37" t="s">
        <v>2860</v>
      </c>
      <c r="H2773" s="36">
        <v>850026</v>
      </c>
      <c r="I2773" s="63">
        <v>25570</v>
      </c>
      <c r="J2773" s="24" t="s">
        <v>5678</v>
      </c>
      <c r="K2773" s="63">
        <f t="shared" si="781"/>
        <v>45901</v>
      </c>
      <c r="L2773" s="55">
        <f t="shared" si="782"/>
        <v>0.04</v>
      </c>
      <c r="M2773" s="76">
        <v>0.22500000000000001</v>
      </c>
      <c r="N2773" s="62">
        <v>45901</v>
      </c>
      <c r="O2773" s="62">
        <v>46265</v>
      </c>
      <c r="P2773" s="63"/>
      <c r="Q2773" s="63"/>
      <c r="R2773" s="78">
        <v>55</v>
      </c>
      <c r="S2773" s="63" t="str">
        <f>VLOOKUP(R2773,SA!$B$3:$C$11,2,1)</f>
        <v>46-55</v>
      </c>
      <c r="T2773" s="38" t="s">
        <v>98</v>
      </c>
      <c r="U2773" s="24" t="s">
        <v>5747</v>
      </c>
      <c r="V2773" s="24">
        <v>400000</v>
      </c>
      <c r="W2773" s="39">
        <f t="shared" si="783"/>
        <v>0</v>
      </c>
      <c r="X2773" s="29">
        <f t="shared" si="784"/>
        <v>0</v>
      </c>
      <c r="Y2773" s="40">
        <f t="shared" si="785"/>
        <v>365</v>
      </c>
      <c r="Z2773" s="38">
        <f t="shared" si="786"/>
        <v>46081</v>
      </c>
      <c r="AA2773" s="41">
        <f t="shared" si="787"/>
        <v>181</v>
      </c>
      <c r="AB2773" s="24" t="s">
        <v>113</v>
      </c>
      <c r="AC2773" s="41">
        <f t="shared" si="788"/>
        <v>8108.2165999999997</v>
      </c>
      <c r="AD2773" s="41">
        <v>1</v>
      </c>
      <c r="AE2773" s="72">
        <f>INDEX(SA!$C$2:$G$11,MATCH(Details!S2773,SA!$C$2:$C$11,0),MATCH(Details!V2773,SA!$C$2:$G$2,0))*Y2773/(F2773-E2773+1)</f>
        <v>6871.37</v>
      </c>
      <c r="AF2773" s="41">
        <f t="shared" si="789"/>
        <v>0</v>
      </c>
      <c r="AG2773" s="41">
        <f t="shared" si="790"/>
        <v>0</v>
      </c>
      <c r="AH2773" s="41">
        <f t="shared" si="791"/>
        <v>1236.8465999999999</v>
      </c>
      <c r="AI2773" s="60">
        <f t="shared" si="792"/>
        <v>274.85480000000001</v>
      </c>
      <c r="AJ2773" s="60">
        <f t="shared" si="793"/>
        <v>1546.05825</v>
      </c>
      <c r="AK2773" s="60">
        <f t="shared" si="794"/>
        <v>3407.446493150685</v>
      </c>
      <c r="AL2773" s="60">
        <f t="shared" si="795"/>
        <v>2504.4731724657536</v>
      </c>
      <c r="AM2773" s="41">
        <f t="shared" si="796"/>
        <v>2545.9837775342462</v>
      </c>
      <c r="AN2773" s="42">
        <f t="shared" si="797"/>
        <v>45715</v>
      </c>
      <c r="AO2773" s="43">
        <f t="shared" si="798"/>
        <v>6871.37</v>
      </c>
    </row>
    <row r="2774" spans="1:41" s="24" customFormat="1" ht="15.75" customHeight="1" x14ac:dyDescent="0.35">
      <c r="A2774" s="36" t="s">
        <v>27</v>
      </c>
      <c r="B2774" s="36">
        <v>202509</v>
      </c>
      <c r="C2774" s="24" t="s">
        <v>736</v>
      </c>
      <c r="D2774" s="24" t="s">
        <v>119</v>
      </c>
      <c r="E2774" s="62">
        <v>45901</v>
      </c>
      <c r="F2774" s="62">
        <v>46265</v>
      </c>
      <c r="G2774" s="37" t="s">
        <v>552</v>
      </c>
      <c r="H2774" s="36">
        <v>850026</v>
      </c>
      <c r="I2774" s="63">
        <v>35576</v>
      </c>
      <c r="J2774" s="24" t="s">
        <v>5679</v>
      </c>
      <c r="K2774" s="63">
        <f t="shared" si="781"/>
        <v>45901</v>
      </c>
      <c r="L2774" s="55">
        <f t="shared" si="782"/>
        <v>0.04</v>
      </c>
      <c r="M2774" s="76">
        <v>0.22500000000000001</v>
      </c>
      <c r="N2774" s="62">
        <v>45901</v>
      </c>
      <c r="O2774" s="62">
        <v>46265</v>
      </c>
      <c r="P2774" s="63"/>
      <c r="Q2774" s="63"/>
      <c r="R2774" s="78">
        <v>28</v>
      </c>
      <c r="S2774" s="63" t="str">
        <f>VLOOKUP(R2774,SA!$B$3:$C$11,2,1)</f>
        <v>26-35</v>
      </c>
      <c r="T2774" s="38" t="s">
        <v>98</v>
      </c>
      <c r="U2774" s="24" t="s">
        <v>56</v>
      </c>
      <c r="V2774" s="24">
        <v>400000</v>
      </c>
      <c r="W2774" s="39">
        <f t="shared" si="783"/>
        <v>400000</v>
      </c>
      <c r="X2774" s="29">
        <f t="shared" si="784"/>
        <v>1</v>
      </c>
      <c r="Y2774" s="40">
        <f t="shared" si="785"/>
        <v>365</v>
      </c>
      <c r="Z2774" s="38">
        <f t="shared" si="786"/>
        <v>46081</v>
      </c>
      <c r="AA2774" s="41">
        <f t="shared" si="787"/>
        <v>181</v>
      </c>
      <c r="AB2774" s="24" t="s">
        <v>113</v>
      </c>
      <c r="AC2774" s="41">
        <f t="shared" si="788"/>
        <v>4533.0290000000005</v>
      </c>
      <c r="AD2774" s="41">
        <v>1</v>
      </c>
      <c r="AE2774" s="72">
        <f>INDEX(SA!$C$2:$G$11,MATCH(Details!S2774,SA!$C$2:$C$11,0),MATCH(Details!V2774,SA!$C$2:$G$2,0))*Y2774/(F2774-E2774+1)</f>
        <v>3841.55</v>
      </c>
      <c r="AF2774" s="41">
        <f t="shared" si="789"/>
        <v>0</v>
      </c>
      <c r="AG2774" s="41">
        <f t="shared" si="790"/>
        <v>0</v>
      </c>
      <c r="AH2774" s="41">
        <f t="shared" si="791"/>
        <v>691.47900000000004</v>
      </c>
      <c r="AI2774" s="60">
        <f t="shared" si="792"/>
        <v>153.66200000000001</v>
      </c>
      <c r="AJ2774" s="60">
        <f t="shared" si="793"/>
        <v>864.34875000000011</v>
      </c>
      <c r="AK2774" s="60">
        <f t="shared" si="794"/>
        <v>1904.9878082191783</v>
      </c>
      <c r="AL2774" s="60">
        <f t="shared" si="795"/>
        <v>1400.1660390410959</v>
      </c>
      <c r="AM2774" s="41">
        <f t="shared" si="796"/>
        <v>1423.3732109589046</v>
      </c>
      <c r="AN2774" s="42">
        <f t="shared" si="797"/>
        <v>45715</v>
      </c>
      <c r="AO2774" s="43">
        <f t="shared" si="798"/>
        <v>3841.55</v>
      </c>
    </row>
    <row r="2775" spans="1:41" s="24" customFormat="1" ht="15.75" customHeight="1" x14ac:dyDescent="0.35">
      <c r="A2775" s="36" t="s">
        <v>27</v>
      </c>
      <c r="B2775" s="36">
        <v>202509</v>
      </c>
      <c r="C2775" s="24" t="s">
        <v>736</v>
      </c>
      <c r="D2775" s="24" t="s">
        <v>119</v>
      </c>
      <c r="E2775" s="62">
        <v>45901</v>
      </c>
      <c r="F2775" s="62">
        <v>46265</v>
      </c>
      <c r="G2775" s="37" t="s">
        <v>2861</v>
      </c>
      <c r="H2775" s="36">
        <v>850027</v>
      </c>
      <c r="I2775" s="63">
        <v>27154</v>
      </c>
      <c r="J2775" s="24" t="s">
        <v>5680</v>
      </c>
      <c r="K2775" s="63">
        <f t="shared" si="781"/>
        <v>45901</v>
      </c>
      <c r="L2775" s="55">
        <f t="shared" si="782"/>
        <v>0.04</v>
      </c>
      <c r="M2775" s="76">
        <v>0.22500000000000001</v>
      </c>
      <c r="N2775" s="62">
        <v>45901</v>
      </c>
      <c r="O2775" s="62">
        <v>46265</v>
      </c>
      <c r="P2775" s="63"/>
      <c r="Q2775" s="63"/>
      <c r="R2775" s="78">
        <v>51</v>
      </c>
      <c r="S2775" s="63" t="str">
        <f>VLOOKUP(R2775,SA!$B$3:$C$11,2,1)</f>
        <v>46-55</v>
      </c>
      <c r="T2775" s="38" t="s">
        <v>98</v>
      </c>
      <c r="U2775" s="24" t="s">
        <v>5747</v>
      </c>
      <c r="V2775" s="24">
        <v>300000</v>
      </c>
      <c r="W2775" s="39">
        <f t="shared" si="783"/>
        <v>0</v>
      </c>
      <c r="X2775" s="29">
        <f t="shared" si="784"/>
        <v>0</v>
      </c>
      <c r="Y2775" s="40">
        <f t="shared" si="785"/>
        <v>365</v>
      </c>
      <c r="Z2775" s="38">
        <f t="shared" si="786"/>
        <v>46081</v>
      </c>
      <c r="AA2775" s="41">
        <f t="shared" si="787"/>
        <v>181</v>
      </c>
      <c r="AB2775" s="24" t="s">
        <v>113</v>
      </c>
      <c r="AC2775" s="41">
        <f t="shared" si="788"/>
        <v>7373.4659999999994</v>
      </c>
      <c r="AD2775" s="41">
        <v>1</v>
      </c>
      <c r="AE2775" s="72">
        <f>INDEX(SA!$C$2:$G$11,MATCH(Details!S2775,SA!$C$2:$C$11,0),MATCH(Details!V2775,SA!$C$2:$G$2,0))*Y2775/(F2775-E2775+1)</f>
        <v>6248.7</v>
      </c>
      <c r="AF2775" s="41">
        <f t="shared" si="789"/>
        <v>0</v>
      </c>
      <c r="AG2775" s="41">
        <f t="shared" si="790"/>
        <v>0</v>
      </c>
      <c r="AH2775" s="41">
        <f t="shared" si="791"/>
        <v>1124.7659999999998</v>
      </c>
      <c r="AI2775" s="60">
        <f t="shared" si="792"/>
        <v>249.94800000000001</v>
      </c>
      <c r="AJ2775" s="60">
        <f t="shared" si="793"/>
        <v>1405.9575</v>
      </c>
      <c r="AK2775" s="60">
        <f t="shared" si="794"/>
        <v>3098.6704109589041</v>
      </c>
      <c r="AL2775" s="60">
        <f t="shared" si="795"/>
        <v>2277.5227520547946</v>
      </c>
      <c r="AM2775" s="41">
        <f t="shared" si="796"/>
        <v>2315.2717479452049</v>
      </c>
      <c r="AN2775" s="42">
        <f t="shared" si="797"/>
        <v>45715</v>
      </c>
      <c r="AO2775" s="43">
        <f t="shared" si="798"/>
        <v>6248.7</v>
      </c>
    </row>
    <row r="2776" spans="1:41" s="24" customFormat="1" ht="15.75" customHeight="1" x14ac:dyDescent="0.35">
      <c r="A2776" s="36" t="s">
        <v>27</v>
      </c>
      <c r="B2776" s="36">
        <v>202509</v>
      </c>
      <c r="C2776" s="24" t="s">
        <v>736</v>
      </c>
      <c r="D2776" s="24" t="s">
        <v>119</v>
      </c>
      <c r="E2776" s="62">
        <v>45901</v>
      </c>
      <c r="F2776" s="62">
        <v>46265</v>
      </c>
      <c r="G2776" s="37" t="s">
        <v>2862</v>
      </c>
      <c r="H2776" s="36">
        <v>850027</v>
      </c>
      <c r="I2776" s="63">
        <v>26404</v>
      </c>
      <c r="J2776" s="24" t="s">
        <v>5681</v>
      </c>
      <c r="K2776" s="63">
        <f t="shared" si="781"/>
        <v>45901</v>
      </c>
      <c r="L2776" s="55">
        <f t="shared" si="782"/>
        <v>0.04</v>
      </c>
      <c r="M2776" s="76">
        <v>0.22500000000000001</v>
      </c>
      <c r="N2776" s="62">
        <v>45901</v>
      </c>
      <c r="O2776" s="62">
        <v>46265</v>
      </c>
      <c r="P2776" s="63"/>
      <c r="Q2776" s="63"/>
      <c r="R2776" s="78">
        <v>53</v>
      </c>
      <c r="S2776" s="63" t="str">
        <f>VLOOKUP(R2776,SA!$B$3:$C$11,2,1)</f>
        <v>46-55</v>
      </c>
      <c r="T2776" s="38" t="s">
        <v>97</v>
      </c>
      <c r="U2776" s="24" t="s">
        <v>5744</v>
      </c>
      <c r="V2776" s="24">
        <v>300000</v>
      </c>
      <c r="W2776" s="39">
        <f t="shared" si="783"/>
        <v>0</v>
      </c>
      <c r="X2776" s="29">
        <f t="shared" si="784"/>
        <v>0</v>
      </c>
      <c r="Y2776" s="40">
        <f t="shared" si="785"/>
        <v>365</v>
      </c>
      <c r="Z2776" s="38">
        <f t="shared" si="786"/>
        <v>46081</v>
      </c>
      <c r="AA2776" s="41">
        <f t="shared" si="787"/>
        <v>181</v>
      </c>
      <c r="AB2776" s="24" t="s">
        <v>113</v>
      </c>
      <c r="AC2776" s="41">
        <f t="shared" si="788"/>
        <v>7373.4659999999994</v>
      </c>
      <c r="AD2776" s="41">
        <v>1</v>
      </c>
      <c r="AE2776" s="72">
        <f>INDEX(SA!$C$2:$G$11,MATCH(Details!S2776,SA!$C$2:$C$11,0),MATCH(Details!V2776,SA!$C$2:$G$2,0))*Y2776/(F2776-E2776+1)</f>
        <v>6248.7</v>
      </c>
      <c r="AF2776" s="41">
        <f t="shared" si="789"/>
        <v>0</v>
      </c>
      <c r="AG2776" s="41">
        <f t="shared" si="790"/>
        <v>0</v>
      </c>
      <c r="AH2776" s="41">
        <f t="shared" si="791"/>
        <v>1124.7659999999998</v>
      </c>
      <c r="AI2776" s="60">
        <f t="shared" si="792"/>
        <v>249.94800000000001</v>
      </c>
      <c r="AJ2776" s="60">
        <f t="shared" si="793"/>
        <v>1405.9575</v>
      </c>
      <c r="AK2776" s="60">
        <f t="shared" si="794"/>
        <v>3098.6704109589041</v>
      </c>
      <c r="AL2776" s="60">
        <f t="shared" si="795"/>
        <v>2277.5227520547946</v>
      </c>
      <c r="AM2776" s="41">
        <f t="shared" si="796"/>
        <v>2315.2717479452049</v>
      </c>
      <c r="AN2776" s="42">
        <f t="shared" si="797"/>
        <v>45715</v>
      </c>
      <c r="AO2776" s="43">
        <f t="shared" si="798"/>
        <v>6248.7</v>
      </c>
    </row>
    <row r="2777" spans="1:41" s="24" customFormat="1" ht="15.75" customHeight="1" x14ac:dyDescent="0.35">
      <c r="A2777" s="36" t="s">
        <v>27</v>
      </c>
      <c r="B2777" s="36">
        <v>202509</v>
      </c>
      <c r="C2777" s="24" t="s">
        <v>736</v>
      </c>
      <c r="D2777" s="24" t="s">
        <v>119</v>
      </c>
      <c r="E2777" s="62">
        <v>45901</v>
      </c>
      <c r="F2777" s="62">
        <v>46265</v>
      </c>
      <c r="G2777" s="37" t="s">
        <v>2863</v>
      </c>
      <c r="H2777" s="36">
        <v>850027</v>
      </c>
      <c r="I2777" s="63">
        <v>34104</v>
      </c>
      <c r="J2777" s="24" t="s">
        <v>5682</v>
      </c>
      <c r="K2777" s="63">
        <f t="shared" si="781"/>
        <v>45901</v>
      </c>
      <c r="L2777" s="55">
        <f t="shared" si="782"/>
        <v>0.04</v>
      </c>
      <c r="M2777" s="76">
        <v>0.22500000000000001</v>
      </c>
      <c r="N2777" s="62">
        <v>45901</v>
      </c>
      <c r="O2777" s="62">
        <v>46265</v>
      </c>
      <c r="P2777" s="63"/>
      <c r="Q2777" s="63"/>
      <c r="R2777" s="78">
        <v>32</v>
      </c>
      <c r="S2777" s="63" t="str">
        <f>VLOOKUP(R2777,SA!$B$3:$C$11,2,1)</f>
        <v>26-35</v>
      </c>
      <c r="T2777" s="38" t="s">
        <v>97</v>
      </c>
      <c r="U2777" s="24" t="s">
        <v>56</v>
      </c>
      <c r="V2777" s="24">
        <v>300000</v>
      </c>
      <c r="W2777" s="39">
        <f t="shared" si="783"/>
        <v>300000</v>
      </c>
      <c r="X2777" s="29">
        <f t="shared" si="784"/>
        <v>1</v>
      </c>
      <c r="Y2777" s="40">
        <f t="shared" si="785"/>
        <v>365</v>
      </c>
      <c r="Z2777" s="38">
        <f t="shared" si="786"/>
        <v>46081</v>
      </c>
      <c r="AA2777" s="41">
        <f t="shared" si="787"/>
        <v>181</v>
      </c>
      <c r="AB2777" s="24" t="s">
        <v>113</v>
      </c>
      <c r="AC2777" s="41">
        <f t="shared" si="788"/>
        <v>4124.4657999999999</v>
      </c>
      <c r="AD2777" s="41">
        <v>1</v>
      </c>
      <c r="AE2777" s="72">
        <f>INDEX(SA!$C$2:$G$11,MATCH(Details!S2777,SA!$C$2:$C$11,0),MATCH(Details!V2777,SA!$C$2:$G$2,0))*Y2777/(F2777-E2777+1)</f>
        <v>3495.31</v>
      </c>
      <c r="AF2777" s="41">
        <f t="shared" si="789"/>
        <v>0</v>
      </c>
      <c r="AG2777" s="41">
        <f t="shared" si="790"/>
        <v>0</v>
      </c>
      <c r="AH2777" s="41">
        <f t="shared" si="791"/>
        <v>629.1558</v>
      </c>
      <c r="AI2777" s="60">
        <f t="shared" si="792"/>
        <v>139.8124</v>
      </c>
      <c r="AJ2777" s="60">
        <f t="shared" si="793"/>
        <v>786.44475</v>
      </c>
      <c r="AK2777" s="60">
        <f t="shared" si="794"/>
        <v>1733.2907123287671</v>
      </c>
      <c r="AL2777" s="60">
        <f t="shared" si="795"/>
        <v>1273.9686735616438</v>
      </c>
      <c r="AM2777" s="41">
        <f t="shared" si="796"/>
        <v>1295.0841764383563</v>
      </c>
      <c r="AN2777" s="42">
        <f t="shared" si="797"/>
        <v>45715</v>
      </c>
      <c r="AO2777" s="43">
        <f t="shared" si="798"/>
        <v>3495.31</v>
      </c>
    </row>
    <row r="2778" spans="1:41" s="24" customFormat="1" ht="15.75" customHeight="1" x14ac:dyDescent="0.35">
      <c r="A2778" s="36" t="s">
        <v>27</v>
      </c>
      <c r="B2778" s="36">
        <v>202509</v>
      </c>
      <c r="C2778" s="24" t="s">
        <v>736</v>
      </c>
      <c r="D2778" s="24" t="s">
        <v>119</v>
      </c>
      <c r="E2778" s="62">
        <v>45901</v>
      </c>
      <c r="F2778" s="62">
        <v>46265</v>
      </c>
      <c r="G2778" s="37" t="s">
        <v>2864</v>
      </c>
      <c r="H2778" s="36">
        <v>850028</v>
      </c>
      <c r="I2778" s="63">
        <v>43157</v>
      </c>
      <c r="J2778" s="24" t="s">
        <v>5683</v>
      </c>
      <c r="K2778" s="63">
        <f t="shared" si="781"/>
        <v>45901</v>
      </c>
      <c r="L2778" s="55">
        <f t="shared" si="782"/>
        <v>0.04</v>
      </c>
      <c r="M2778" s="76">
        <v>0.22500000000000001</v>
      </c>
      <c r="N2778" s="62">
        <v>45901</v>
      </c>
      <c r="O2778" s="62">
        <v>46265</v>
      </c>
      <c r="P2778" s="63"/>
      <c r="Q2778" s="63"/>
      <c r="R2778" s="78">
        <v>7</v>
      </c>
      <c r="S2778" s="63" t="str">
        <f>VLOOKUP(R2778,SA!$B$3:$C$11,2,1)</f>
        <v>0-25</v>
      </c>
      <c r="T2778" s="38" t="s">
        <v>97</v>
      </c>
      <c r="U2778" s="24" t="s">
        <v>5745</v>
      </c>
      <c r="V2778" s="24">
        <v>300000</v>
      </c>
      <c r="W2778" s="39">
        <f t="shared" si="783"/>
        <v>0</v>
      </c>
      <c r="X2778" s="29">
        <f t="shared" si="784"/>
        <v>0</v>
      </c>
      <c r="Y2778" s="40">
        <f t="shared" si="785"/>
        <v>365</v>
      </c>
      <c r="Z2778" s="38">
        <f t="shared" si="786"/>
        <v>46081</v>
      </c>
      <c r="AA2778" s="41">
        <f t="shared" si="787"/>
        <v>181</v>
      </c>
      <c r="AB2778" s="24" t="s">
        <v>113</v>
      </c>
      <c r="AC2778" s="41">
        <f t="shared" si="788"/>
        <v>3690.3792000000003</v>
      </c>
      <c r="AD2778" s="41">
        <v>1</v>
      </c>
      <c r="AE2778" s="72">
        <f>INDEX(SA!$C$2:$G$11,MATCH(Details!S2778,SA!$C$2:$C$11,0),MATCH(Details!V2778,SA!$C$2:$G$2,0))*Y2778/(F2778-E2778+1)</f>
        <v>3127.44</v>
      </c>
      <c r="AF2778" s="41">
        <f t="shared" si="789"/>
        <v>0</v>
      </c>
      <c r="AG2778" s="41">
        <f t="shared" si="790"/>
        <v>0</v>
      </c>
      <c r="AH2778" s="41">
        <f t="shared" si="791"/>
        <v>562.93920000000003</v>
      </c>
      <c r="AI2778" s="60">
        <f t="shared" si="792"/>
        <v>125.0976</v>
      </c>
      <c r="AJ2778" s="60">
        <f t="shared" si="793"/>
        <v>703.67399999999998</v>
      </c>
      <c r="AK2778" s="60">
        <f t="shared" si="794"/>
        <v>1550.8675068493151</v>
      </c>
      <c r="AL2778" s="60">
        <f t="shared" si="795"/>
        <v>1139.8876175342466</v>
      </c>
      <c r="AM2778" s="41">
        <f t="shared" si="796"/>
        <v>1158.7807824657534</v>
      </c>
      <c r="AN2778" s="42">
        <f t="shared" si="797"/>
        <v>45715</v>
      </c>
      <c r="AO2778" s="43">
        <f t="shared" si="798"/>
        <v>3127.44</v>
      </c>
    </row>
    <row r="2779" spans="1:41" s="24" customFormat="1" ht="15.75" customHeight="1" x14ac:dyDescent="0.35">
      <c r="A2779" s="36" t="s">
        <v>27</v>
      </c>
      <c r="B2779" s="36">
        <v>202509</v>
      </c>
      <c r="C2779" s="24" t="s">
        <v>736</v>
      </c>
      <c r="D2779" s="24" t="s">
        <v>119</v>
      </c>
      <c r="E2779" s="62">
        <v>45901</v>
      </c>
      <c r="F2779" s="62">
        <v>46265</v>
      </c>
      <c r="G2779" s="37" t="s">
        <v>2865</v>
      </c>
      <c r="H2779" s="36">
        <v>850028</v>
      </c>
      <c r="I2779" s="63">
        <v>35217</v>
      </c>
      <c r="J2779" s="24" t="s">
        <v>5684</v>
      </c>
      <c r="K2779" s="63">
        <f t="shared" si="781"/>
        <v>45901</v>
      </c>
      <c r="L2779" s="55">
        <f t="shared" si="782"/>
        <v>0.04</v>
      </c>
      <c r="M2779" s="76">
        <v>0.22500000000000001</v>
      </c>
      <c r="N2779" s="62">
        <v>45901</v>
      </c>
      <c r="O2779" s="62">
        <v>46265</v>
      </c>
      <c r="P2779" s="63"/>
      <c r="Q2779" s="63"/>
      <c r="R2779" s="78">
        <v>29</v>
      </c>
      <c r="S2779" s="63" t="str">
        <f>VLOOKUP(R2779,SA!$B$3:$C$11,2,1)</f>
        <v>26-35</v>
      </c>
      <c r="T2779" s="38" t="s">
        <v>98</v>
      </c>
      <c r="U2779" s="24" t="s">
        <v>5743</v>
      </c>
      <c r="V2779" s="24">
        <v>300000</v>
      </c>
      <c r="W2779" s="39">
        <f t="shared" si="783"/>
        <v>0</v>
      </c>
      <c r="X2779" s="29">
        <f t="shared" si="784"/>
        <v>0</v>
      </c>
      <c r="Y2779" s="40">
        <f t="shared" si="785"/>
        <v>365</v>
      </c>
      <c r="Z2779" s="38">
        <f t="shared" si="786"/>
        <v>46081</v>
      </c>
      <c r="AA2779" s="41">
        <f t="shared" si="787"/>
        <v>181</v>
      </c>
      <c r="AB2779" s="24" t="s">
        <v>113</v>
      </c>
      <c r="AC2779" s="41">
        <f t="shared" si="788"/>
        <v>4124.4657999999999</v>
      </c>
      <c r="AD2779" s="41">
        <v>1</v>
      </c>
      <c r="AE2779" s="72">
        <f>INDEX(SA!$C$2:$G$11,MATCH(Details!S2779,SA!$C$2:$C$11,0),MATCH(Details!V2779,SA!$C$2:$G$2,0))*Y2779/(F2779-E2779+1)</f>
        <v>3495.31</v>
      </c>
      <c r="AF2779" s="41">
        <f t="shared" si="789"/>
        <v>0</v>
      </c>
      <c r="AG2779" s="41">
        <f t="shared" si="790"/>
        <v>0</v>
      </c>
      <c r="AH2779" s="41">
        <f t="shared" si="791"/>
        <v>629.1558</v>
      </c>
      <c r="AI2779" s="60">
        <f t="shared" si="792"/>
        <v>139.8124</v>
      </c>
      <c r="AJ2779" s="60">
        <f t="shared" si="793"/>
        <v>786.44475</v>
      </c>
      <c r="AK2779" s="60">
        <f t="shared" si="794"/>
        <v>1733.2907123287671</v>
      </c>
      <c r="AL2779" s="60">
        <f t="shared" si="795"/>
        <v>1273.9686735616438</v>
      </c>
      <c r="AM2779" s="41">
        <f t="shared" si="796"/>
        <v>1295.0841764383563</v>
      </c>
      <c r="AN2779" s="42">
        <f t="shared" si="797"/>
        <v>45715</v>
      </c>
      <c r="AO2779" s="43">
        <f t="shared" si="798"/>
        <v>3495.31</v>
      </c>
    </row>
    <row r="2780" spans="1:41" s="24" customFormat="1" ht="15.75" customHeight="1" x14ac:dyDescent="0.35">
      <c r="A2780" s="36" t="s">
        <v>27</v>
      </c>
      <c r="B2780" s="36">
        <v>202509</v>
      </c>
      <c r="C2780" s="24" t="s">
        <v>736</v>
      </c>
      <c r="D2780" s="24" t="s">
        <v>119</v>
      </c>
      <c r="E2780" s="62">
        <v>45901</v>
      </c>
      <c r="F2780" s="62">
        <v>46265</v>
      </c>
      <c r="G2780" s="37" t="s">
        <v>689</v>
      </c>
      <c r="H2780" s="36">
        <v>850028</v>
      </c>
      <c r="I2780" s="63">
        <v>30853</v>
      </c>
      <c r="J2780" s="24" t="s">
        <v>5685</v>
      </c>
      <c r="K2780" s="63">
        <f t="shared" si="781"/>
        <v>45901</v>
      </c>
      <c r="L2780" s="55">
        <f t="shared" si="782"/>
        <v>0.04</v>
      </c>
      <c r="M2780" s="76">
        <v>0.22500000000000001</v>
      </c>
      <c r="N2780" s="62">
        <v>45901</v>
      </c>
      <c r="O2780" s="62">
        <v>46265</v>
      </c>
      <c r="P2780" s="63"/>
      <c r="Q2780" s="63"/>
      <c r="R2780" s="78">
        <v>41</v>
      </c>
      <c r="S2780" s="63" t="str">
        <f>VLOOKUP(R2780,SA!$B$3:$C$11,2,1)</f>
        <v>36-45</v>
      </c>
      <c r="T2780" s="38" t="s">
        <v>97</v>
      </c>
      <c r="U2780" s="24" t="s">
        <v>56</v>
      </c>
      <c r="V2780" s="24">
        <v>300000</v>
      </c>
      <c r="W2780" s="39">
        <f t="shared" si="783"/>
        <v>300000</v>
      </c>
      <c r="X2780" s="29">
        <f t="shared" si="784"/>
        <v>1</v>
      </c>
      <c r="Y2780" s="40">
        <f t="shared" si="785"/>
        <v>365</v>
      </c>
      <c r="Z2780" s="38">
        <f t="shared" si="786"/>
        <v>46081</v>
      </c>
      <c r="AA2780" s="41">
        <f t="shared" si="787"/>
        <v>181</v>
      </c>
      <c r="AB2780" s="24" t="s">
        <v>113</v>
      </c>
      <c r="AC2780" s="41">
        <f t="shared" si="788"/>
        <v>5119.5716000000002</v>
      </c>
      <c r="AD2780" s="41">
        <v>1</v>
      </c>
      <c r="AE2780" s="72">
        <f>INDEX(SA!$C$2:$G$11,MATCH(Details!S2780,SA!$C$2:$C$11,0),MATCH(Details!V2780,SA!$C$2:$G$2,0))*Y2780/(F2780-E2780+1)</f>
        <v>4338.62</v>
      </c>
      <c r="AF2780" s="41">
        <f t="shared" si="789"/>
        <v>0</v>
      </c>
      <c r="AG2780" s="41">
        <f t="shared" si="790"/>
        <v>0</v>
      </c>
      <c r="AH2780" s="41">
        <f t="shared" si="791"/>
        <v>780.95159999999998</v>
      </c>
      <c r="AI2780" s="60">
        <f t="shared" si="792"/>
        <v>173.54480000000001</v>
      </c>
      <c r="AJ2780" s="60">
        <f t="shared" si="793"/>
        <v>976.18949999999995</v>
      </c>
      <c r="AK2780" s="60">
        <f t="shared" si="794"/>
        <v>2151.4800547945206</v>
      </c>
      <c r="AL2780" s="60">
        <f t="shared" si="795"/>
        <v>1581.3378402739727</v>
      </c>
      <c r="AM2780" s="41">
        <f t="shared" si="796"/>
        <v>1607.5478597260276</v>
      </c>
      <c r="AN2780" s="42">
        <f t="shared" si="797"/>
        <v>45715</v>
      </c>
      <c r="AO2780" s="43">
        <f t="shared" si="798"/>
        <v>4338.62</v>
      </c>
    </row>
    <row r="2781" spans="1:41" s="24" customFormat="1" ht="15.75" customHeight="1" x14ac:dyDescent="0.35">
      <c r="A2781" s="36" t="s">
        <v>27</v>
      </c>
      <c r="B2781" s="36">
        <v>202509</v>
      </c>
      <c r="C2781" s="24" t="s">
        <v>736</v>
      </c>
      <c r="D2781" s="24" t="s">
        <v>119</v>
      </c>
      <c r="E2781" s="62">
        <v>45901</v>
      </c>
      <c r="F2781" s="62">
        <v>46265</v>
      </c>
      <c r="G2781" s="37" t="s">
        <v>2866</v>
      </c>
      <c r="H2781" s="36">
        <v>850028</v>
      </c>
      <c r="I2781" s="63">
        <v>17267</v>
      </c>
      <c r="J2781" s="24" t="s">
        <v>5686</v>
      </c>
      <c r="K2781" s="63">
        <f t="shared" si="781"/>
        <v>45901</v>
      </c>
      <c r="L2781" s="55">
        <f t="shared" si="782"/>
        <v>0.04</v>
      </c>
      <c r="M2781" s="76">
        <v>0.22500000000000001</v>
      </c>
      <c r="N2781" s="62">
        <v>45901</v>
      </c>
      <c r="O2781" s="62">
        <v>46265</v>
      </c>
      <c r="P2781" s="63"/>
      <c r="Q2781" s="63"/>
      <c r="R2781" s="78">
        <v>78</v>
      </c>
      <c r="S2781" s="63" t="str">
        <f>VLOOKUP(R2781,SA!$B$3:$C$11,2,1)</f>
        <v>76-80</v>
      </c>
      <c r="T2781" s="38" t="s">
        <v>97</v>
      </c>
      <c r="U2781" s="24" t="s">
        <v>5744</v>
      </c>
      <c r="V2781" s="24">
        <v>300000</v>
      </c>
      <c r="W2781" s="39">
        <f t="shared" si="783"/>
        <v>0</v>
      </c>
      <c r="X2781" s="29">
        <f t="shared" si="784"/>
        <v>0</v>
      </c>
      <c r="Y2781" s="40">
        <f t="shared" si="785"/>
        <v>365</v>
      </c>
      <c r="Z2781" s="38">
        <f t="shared" si="786"/>
        <v>46081</v>
      </c>
      <c r="AA2781" s="41">
        <f t="shared" si="787"/>
        <v>181</v>
      </c>
      <c r="AB2781" s="24" t="s">
        <v>113</v>
      </c>
      <c r="AC2781" s="41">
        <f t="shared" si="788"/>
        <v>24649.078999999998</v>
      </c>
      <c r="AD2781" s="41">
        <v>1</v>
      </c>
      <c r="AE2781" s="72">
        <f>INDEX(SA!$C$2:$G$11,MATCH(Details!S2781,SA!$C$2:$C$11,0),MATCH(Details!V2781,SA!$C$2:$G$2,0))*Y2781/(F2781-E2781+1)</f>
        <v>20889.05</v>
      </c>
      <c r="AF2781" s="41">
        <f t="shared" si="789"/>
        <v>0</v>
      </c>
      <c r="AG2781" s="41">
        <f t="shared" si="790"/>
        <v>0</v>
      </c>
      <c r="AH2781" s="41">
        <f t="shared" si="791"/>
        <v>3760.0289999999995</v>
      </c>
      <c r="AI2781" s="60">
        <f t="shared" si="792"/>
        <v>835.56200000000001</v>
      </c>
      <c r="AJ2781" s="60">
        <f t="shared" si="793"/>
        <v>4700.0362500000001</v>
      </c>
      <c r="AK2781" s="60">
        <f t="shared" si="794"/>
        <v>10358.679589041096</v>
      </c>
      <c r="AL2781" s="60">
        <f t="shared" si="795"/>
        <v>7613.629497945205</v>
      </c>
      <c r="AM2781" s="41">
        <f t="shared" si="796"/>
        <v>7739.8222520547924</v>
      </c>
      <c r="AN2781" s="42">
        <f t="shared" si="797"/>
        <v>45715</v>
      </c>
      <c r="AO2781" s="43">
        <f t="shared" si="798"/>
        <v>20889.05</v>
      </c>
    </row>
    <row r="2782" spans="1:41" s="24" customFormat="1" ht="15.75" customHeight="1" x14ac:dyDescent="0.35">
      <c r="A2782" s="36" t="s">
        <v>27</v>
      </c>
      <c r="B2782" s="36">
        <v>202509</v>
      </c>
      <c r="C2782" s="24" t="s">
        <v>736</v>
      </c>
      <c r="D2782" s="24" t="s">
        <v>119</v>
      </c>
      <c r="E2782" s="62">
        <v>45901</v>
      </c>
      <c r="F2782" s="62">
        <v>46265</v>
      </c>
      <c r="G2782" s="37" t="s">
        <v>2867</v>
      </c>
      <c r="H2782" s="36">
        <v>850028</v>
      </c>
      <c r="I2782" s="63">
        <v>18490</v>
      </c>
      <c r="J2782" s="24" t="s">
        <v>5687</v>
      </c>
      <c r="K2782" s="63">
        <f t="shared" si="781"/>
        <v>45901</v>
      </c>
      <c r="L2782" s="55">
        <f t="shared" si="782"/>
        <v>0.04</v>
      </c>
      <c r="M2782" s="76">
        <v>0.22500000000000001</v>
      </c>
      <c r="N2782" s="62">
        <v>45901</v>
      </c>
      <c r="O2782" s="62">
        <v>46265</v>
      </c>
      <c r="P2782" s="63"/>
      <c r="Q2782" s="63"/>
      <c r="R2782" s="78">
        <v>75</v>
      </c>
      <c r="S2782" s="63" t="str">
        <f>VLOOKUP(R2782,SA!$B$3:$C$11,2,1)</f>
        <v>71-75</v>
      </c>
      <c r="T2782" s="38" t="s">
        <v>98</v>
      </c>
      <c r="U2782" s="24" t="s">
        <v>5747</v>
      </c>
      <c r="V2782" s="24">
        <v>300000</v>
      </c>
      <c r="W2782" s="39">
        <f t="shared" si="783"/>
        <v>0</v>
      </c>
      <c r="X2782" s="29">
        <f t="shared" si="784"/>
        <v>0</v>
      </c>
      <c r="Y2782" s="40">
        <f t="shared" si="785"/>
        <v>365</v>
      </c>
      <c r="Z2782" s="38">
        <f t="shared" si="786"/>
        <v>46081</v>
      </c>
      <c r="AA2782" s="41">
        <f t="shared" si="787"/>
        <v>181</v>
      </c>
      <c r="AB2782" s="24" t="s">
        <v>113</v>
      </c>
      <c r="AC2782" s="41">
        <f t="shared" si="788"/>
        <v>19621.1934</v>
      </c>
      <c r="AD2782" s="41">
        <v>1</v>
      </c>
      <c r="AE2782" s="72">
        <f>INDEX(SA!$C$2:$G$11,MATCH(Details!S2782,SA!$C$2:$C$11,0),MATCH(Details!V2782,SA!$C$2:$G$2,0))*Y2782/(F2782-E2782+1)</f>
        <v>16628.13</v>
      </c>
      <c r="AF2782" s="41">
        <f t="shared" si="789"/>
        <v>0</v>
      </c>
      <c r="AG2782" s="41">
        <f t="shared" si="790"/>
        <v>0</v>
      </c>
      <c r="AH2782" s="41">
        <f t="shared" si="791"/>
        <v>2993.0634</v>
      </c>
      <c r="AI2782" s="60">
        <f t="shared" si="792"/>
        <v>665.12520000000006</v>
      </c>
      <c r="AJ2782" s="60">
        <f t="shared" si="793"/>
        <v>3741.3292500000002</v>
      </c>
      <c r="AK2782" s="60">
        <f t="shared" si="794"/>
        <v>8245.7302191780836</v>
      </c>
      <c r="AL2782" s="60">
        <f t="shared" si="795"/>
        <v>6060.6117110958912</v>
      </c>
      <c r="AM2782" s="41">
        <f t="shared" si="796"/>
        <v>6161.0638389041087</v>
      </c>
      <c r="AN2782" s="42">
        <f t="shared" si="797"/>
        <v>45715</v>
      </c>
      <c r="AO2782" s="43">
        <f t="shared" si="798"/>
        <v>16628.13</v>
      </c>
    </row>
    <row r="2783" spans="1:41" s="24" customFormat="1" ht="15.75" customHeight="1" x14ac:dyDescent="0.35">
      <c r="A2783" s="36" t="s">
        <v>27</v>
      </c>
      <c r="B2783" s="36">
        <v>202509</v>
      </c>
      <c r="C2783" s="24" t="s">
        <v>736</v>
      </c>
      <c r="D2783" s="24" t="s">
        <v>119</v>
      </c>
      <c r="E2783" s="62">
        <v>45901</v>
      </c>
      <c r="F2783" s="62">
        <v>46265</v>
      </c>
      <c r="G2783" s="37" t="s">
        <v>2868</v>
      </c>
      <c r="H2783" s="36">
        <v>850028</v>
      </c>
      <c r="I2783" s="63">
        <v>45009</v>
      </c>
      <c r="J2783" s="24" t="s">
        <v>5688</v>
      </c>
      <c r="K2783" s="63">
        <f t="shared" si="781"/>
        <v>45901</v>
      </c>
      <c r="L2783" s="55">
        <f t="shared" si="782"/>
        <v>0.04</v>
      </c>
      <c r="M2783" s="76">
        <v>0.22500000000000001</v>
      </c>
      <c r="N2783" s="62">
        <v>45901</v>
      </c>
      <c r="O2783" s="62">
        <v>46265</v>
      </c>
      <c r="P2783" s="63"/>
      <c r="Q2783" s="63"/>
      <c r="R2783" s="78">
        <v>2</v>
      </c>
      <c r="S2783" s="63" t="str">
        <f>VLOOKUP(R2783,SA!$B$3:$C$11,2,1)</f>
        <v>0-25</v>
      </c>
      <c r="T2783" s="38" t="s">
        <v>98</v>
      </c>
      <c r="U2783" s="24" t="s">
        <v>5746</v>
      </c>
      <c r="V2783" s="24">
        <v>300000</v>
      </c>
      <c r="W2783" s="39">
        <f t="shared" si="783"/>
        <v>0</v>
      </c>
      <c r="X2783" s="29">
        <f t="shared" si="784"/>
        <v>0</v>
      </c>
      <c r="Y2783" s="40">
        <f t="shared" si="785"/>
        <v>365</v>
      </c>
      <c r="Z2783" s="38">
        <f t="shared" si="786"/>
        <v>46081</v>
      </c>
      <c r="AA2783" s="41">
        <f t="shared" si="787"/>
        <v>181</v>
      </c>
      <c r="AB2783" s="24" t="s">
        <v>113</v>
      </c>
      <c r="AC2783" s="41">
        <f t="shared" si="788"/>
        <v>3690.3792000000003</v>
      </c>
      <c r="AD2783" s="41">
        <v>1</v>
      </c>
      <c r="AE2783" s="72">
        <f>INDEX(SA!$C$2:$G$11,MATCH(Details!S2783,SA!$C$2:$C$11,0),MATCH(Details!V2783,SA!$C$2:$G$2,0))*Y2783/(F2783-E2783+1)</f>
        <v>3127.44</v>
      </c>
      <c r="AF2783" s="41">
        <f t="shared" si="789"/>
        <v>0</v>
      </c>
      <c r="AG2783" s="41">
        <f t="shared" si="790"/>
        <v>0</v>
      </c>
      <c r="AH2783" s="41">
        <f t="shared" si="791"/>
        <v>562.93920000000003</v>
      </c>
      <c r="AI2783" s="60">
        <f t="shared" si="792"/>
        <v>125.0976</v>
      </c>
      <c r="AJ2783" s="60">
        <f t="shared" si="793"/>
        <v>703.67399999999998</v>
      </c>
      <c r="AK2783" s="60">
        <f t="shared" si="794"/>
        <v>1550.8675068493151</v>
      </c>
      <c r="AL2783" s="60">
        <f t="shared" si="795"/>
        <v>1139.8876175342466</v>
      </c>
      <c r="AM2783" s="41">
        <f t="shared" si="796"/>
        <v>1158.7807824657534</v>
      </c>
      <c r="AN2783" s="42">
        <f t="shared" si="797"/>
        <v>45715</v>
      </c>
      <c r="AO2783" s="43">
        <f t="shared" si="798"/>
        <v>3127.44</v>
      </c>
    </row>
    <row r="2784" spans="1:41" s="24" customFormat="1" ht="15.75" customHeight="1" x14ac:dyDescent="0.35">
      <c r="A2784" s="36" t="s">
        <v>27</v>
      </c>
      <c r="B2784" s="36">
        <v>202509</v>
      </c>
      <c r="C2784" s="24" t="s">
        <v>736</v>
      </c>
      <c r="D2784" s="24" t="s">
        <v>119</v>
      </c>
      <c r="E2784" s="62">
        <v>45901</v>
      </c>
      <c r="F2784" s="62">
        <v>46265</v>
      </c>
      <c r="G2784" s="37" t="s">
        <v>2869</v>
      </c>
      <c r="H2784" s="36">
        <v>850029</v>
      </c>
      <c r="I2784" s="63">
        <v>26430</v>
      </c>
      <c r="J2784" s="24" t="s">
        <v>5689</v>
      </c>
      <c r="K2784" s="63">
        <f t="shared" si="781"/>
        <v>45901</v>
      </c>
      <c r="L2784" s="55">
        <f t="shared" si="782"/>
        <v>0.04</v>
      </c>
      <c r="M2784" s="76">
        <v>0.22500000000000001</v>
      </c>
      <c r="N2784" s="62">
        <v>45901</v>
      </c>
      <c r="O2784" s="62">
        <v>46265</v>
      </c>
      <c r="P2784" s="63"/>
      <c r="Q2784" s="63"/>
      <c r="R2784" s="78">
        <v>53</v>
      </c>
      <c r="S2784" s="63" t="str">
        <f>VLOOKUP(R2784,SA!$B$3:$C$11,2,1)</f>
        <v>46-55</v>
      </c>
      <c r="T2784" s="38" t="s">
        <v>98</v>
      </c>
      <c r="U2784" s="24" t="s">
        <v>5747</v>
      </c>
      <c r="V2784" s="24">
        <v>300000</v>
      </c>
      <c r="W2784" s="39">
        <f t="shared" si="783"/>
        <v>0</v>
      </c>
      <c r="X2784" s="29">
        <f t="shared" si="784"/>
        <v>0</v>
      </c>
      <c r="Y2784" s="40">
        <f t="shared" si="785"/>
        <v>365</v>
      </c>
      <c r="Z2784" s="38">
        <f t="shared" si="786"/>
        <v>46081</v>
      </c>
      <c r="AA2784" s="41">
        <f t="shared" si="787"/>
        <v>181</v>
      </c>
      <c r="AB2784" s="24" t="s">
        <v>113</v>
      </c>
      <c r="AC2784" s="41">
        <f t="shared" si="788"/>
        <v>7373.4659999999994</v>
      </c>
      <c r="AD2784" s="41">
        <v>1</v>
      </c>
      <c r="AE2784" s="72">
        <f>INDEX(SA!$C$2:$G$11,MATCH(Details!S2784,SA!$C$2:$C$11,0),MATCH(Details!V2784,SA!$C$2:$G$2,0))*Y2784/(F2784-E2784+1)</f>
        <v>6248.7</v>
      </c>
      <c r="AF2784" s="41">
        <f t="shared" si="789"/>
        <v>0</v>
      </c>
      <c r="AG2784" s="41">
        <f t="shared" si="790"/>
        <v>0</v>
      </c>
      <c r="AH2784" s="41">
        <f t="shared" si="791"/>
        <v>1124.7659999999998</v>
      </c>
      <c r="AI2784" s="60">
        <f t="shared" si="792"/>
        <v>249.94800000000001</v>
      </c>
      <c r="AJ2784" s="60">
        <f t="shared" si="793"/>
        <v>1405.9575</v>
      </c>
      <c r="AK2784" s="60">
        <f t="shared" si="794"/>
        <v>3098.6704109589041</v>
      </c>
      <c r="AL2784" s="60">
        <f t="shared" si="795"/>
        <v>2277.5227520547946</v>
      </c>
      <c r="AM2784" s="41">
        <f t="shared" si="796"/>
        <v>2315.2717479452049</v>
      </c>
      <c r="AN2784" s="42">
        <f t="shared" si="797"/>
        <v>45715</v>
      </c>
      <c r="AO2784" s="43">
        <f t="shared" si="798"/>
        <v>6248.7</v>
      </c>
    </row>
    <row r="2785" spans="1:41" s="24" customFormat="1" ht="15.75" customHeight="1" x14ac:dyDescent="0.35">
      <c r="A2785" s="36" t="s">
        <v>27</v>
      </c>
      <c r="B2785" s="36">
        <v>202509</v>
      </c>
      <c r="C2785" s="24" t="s">
        <v>736</v>
      </c>
      <c r="D2785" s="24" t="s">
        <v>119</v>
      </c>
      <c r="E2785" s="62">
        <v>45901</v>
      </c>
      <c r="F2785" s="62">
        <v>46265</v>
      </c>
      <c r="G2785" s="37" t="s">
        <v>695</v>
      </c>
      <c r="H2785" s="36">
        <v>850029</v>
      </c>
      <c r="I2785" s="63">
        <v>36527</v>
      </c>
      <c r="J2785" s="24" t="s">
        <v>5690</v>
      </c>
      <c r="K2785" s="63">
        <f t="shared" si="781"/>
        <v>45901</v>
      </c>
      <c r="L2785" s="55">
        <f t="shared" si="782"/>
        <v>0.04</v>
      </c>
      <c r="M2785" s="76">
        <v>0.22500000000000001</v>
      </c>
      <c r="N2785" s="62">
        <v>45901</v>
      </c>
      <c r="O2785" s="62">
        <v>46265</v>
      </c>
      <c r="P2785" s="63"/>
      <c r="Q2785" s="63"/>
      <c r="R2785" s="78">
        <v>25</v>
      </c>
      <c r="S2785" s="63" t="str">
        <f>VLOOKUP(R2785,SA!$B$3:$C$11,2,1)</f>
        <v>0-25</v>
      </c>
      <c r="T2785" s="38" t="s">
        <v>97</v>
      </c>
      <c r="U2785" s="24" t="s">
        <v>56</v>
      </c>
      <c r="V2785" s="24">
        <v>300000</v>
      </c>
      <c r="W2785" s="39">
        <f t="shared" si="783"/>
        <v>300000</v>
      </c>
      <c r="X2785" s="29">
        <f t="shared" si="784"/>
        <v>1</v>
      </c>
      <c r="Y2785" s="40">
        <f t="shared" si="785"/>
        <v>365</v>
      </c>
      <c r="Z2785" s="38">
        <f t="shared" si="786"/>
        <v>46081</v>
      </c>
      <c r="AA2785" s="41">
        <f t="shared" si="787"/>
        <v>181</v>
      </c>
      <c r="AB2785" s="24" t="s">
        <v>113</v>
      </c>
      <c r="AC2785" s="41">
        <f t="shared" si="788"/>
        <v>3690.3792000000003</v>
      </c>
      <c r="AD2785" s="41">
        <v>1</v>
      </c>
      <c r="AE2785" s="72">
        <f>INDEX(SA!$C$2:$G$11,MATCH(Details!S2785,SA!$C$2:$C$11,0),MATCH(Details!V2785,SA!$C$2:$G$2,0))*Y2785/(F2785-E2785+1)</f>
        <v>3127.44</v>
      </c>
      <c r="AF2785" s="41">
        <f t="shared" si="789"/>
        <v>0</v>
      </c>
      <c r="AG2785" s="41">
        <f t="shared" si="790"/>
        <v>0</v>
      </c>
      <c r="AH2785" s="41">
        <f t="shared" si="791"/>
        <v>562.93920000000003</v>
      </c>
      <c r="AI2785" s="60">
        <f t="shared" si="792"/>
        <v>125.0976</v>
      </c>
      <c r="AJ2785" s="60">
        <f t="shared" si="793"/>
        <v>703.67399999999998</v>
      </c>
      <c r="AK2785" s="60">
        <f t="shared" si="794"/>
        <v>1550.8675068493151</v>
      </c>
      <c r="AL2785" s="60">
        <f t="shared" si="795"/>
        <v>1139.8876175342466</v>
      </c>
      <c r="AM2785" s="41">
        <f t="shared" si="796"/>
        <v>1158.7807824657534</v>
      </c>
      <c r="AN2785" s="42">
        <f t="shared" si="797"/>
        <v>45715</v>
      </c>
      <c r="AO2785" s="43">
        <f t="shared" si="798"/>
        <v>3127.44</v>
      </c>
    </row>
    <row r="2786" spans="1:41" s="24" customFormat="1" ht="15.75" customHeight="1" x14ac:dyDescent="0.35">
      <c r="A2786" s="36" t="s">
        <v>27</v>
      </c>
      <c r="B2786" s="36">
        <v>202509</v>
      </c>
      <c r="C2786" s="24" t="s">
        <v>736</v>
      </c>
      <c r="D2786" s="24" t="s">
        <v>119</v>
      </c>
      <c r="E2786" s="62">
        <v>45901</v>
      </c>
      <c r="F2786" s="62">
        <v>46265</v>
      </c>
      <c r="G2786" s="37" t="s">
        <v>2870</v>
      </c>
      <c r="H2786" s="36">
        <v>850030</v>
      </c>
      <c r="I2786" s="63">
        <v>27710</v>
      </c>
      <c r="J2786" s="24" t="s">
        <v>5691</v>
      </c>
      <c r="K2786" s="63">
        <f t="shared" si="781"/>
        <v>45901</v>
      </c>
      <c r="L2786" s="55">
        <f t="shared" si="782"/>
        <v>0.04</v>
      </c>
      <c r="M2786" s="76">
        <v>0.22500000000000001</v>
      </c>
      <c r="N2786" s="62">
        <v>45901</v>
      </c>
      <c r="O2786" s="62">
        <v>46265</v>
      </c>
      <c r="P2786" s="63"/>
      <c r="Q2786" s="63"/>
      <c r="R2786" s="78">
        <v>49</v>
      </c>
      <c r="S2786" s="63" t="str">
        <f>VLOOKUP(R2786,SA!$B$3:$C$11,2,1)</f>
        <v>46-55</v>
      </c>
      <c r="T2786" s="38" t="s">
        <v>98</v>
      </c>
      <c r="U2786" s="24" t="s">
        <v>5747</v>
      </c>
      <c r="V2786" s="24">
        <v>300000</v>
      </c>
      <c r="W2786" s="39">
        <f t="shared" si="783"/>
        <v>0</v>
      </c>
      <c r="X2786" s="29">
        <f t="shared" si="784"/>
        <v>0</v>
      </c>
      <c r="Y2786" s="40">
        <f t="shared" si="785"/>
        <v>365</v>
      </c>
      <c r="Z2786" s="38">
        <f t="shared" si="786"/>
        <v>46081</v>
      </c>
      <c r="AA2786" s="41">
        <f t="shared" si="787"/>
        <v>181</v>
      </c>
      <c r="AB2786" s="24" t="s">
        <v>113</v>
      </c>
      <c r="AC2786" s="41">
        <f t="shared" si="788"/>
        <v>7373.4659999999994</v>
      </c>
      <c r="AD2786" s="41">
        <v>1</v>
      </c>
      <c r="AE2786" s="72">
        <f>INDEX(SA!$C$2:$G$11,MATCH(Details!S2786,SA!$C$2:$C$11,0),MATCH(Details!V2786,SA!$C$2:$G$2,0))*Y2786/(F2786-E2786+1)</f>
        <v>6248.7</v>
      </c>
      <c r="AF2786" s="41">
        <f t="shared" si="789"/>
        <v>0</v>
      </c>
      <c r="AG2786" s="41">
        <f t="shared" si="790"/>
        <v>0</v>
      </c>
      <c r="AH2786" s="41">
        <f t="shared" si="791"/>
        <v>1124.7659999999998</v>
      </c>
      <c r="AI2786" s="60">
        <f t="shared" si="792"/>
        <v>249.94800000000001</v>
      </c>
      <c r="AJ2786" s="60">
        <f t="shared" si="793"/>
        <v>1405.9575</v>
      </c>
      <c r="AK2786" s="60">
        <f t="shared" si="794"/>
        <v>3098.6704109589041</v>
      </c>
      <c r="AL2786" s="60">
        <f t="shared" si="795"/>
        <v>2277.5227520547946</v>
      </c>
      <c r="AM2786" s="41">
        <f t="shared" si="796"/>
        <v>2315.2717479452049</v>
      </c>
      <c r="AN2786" s="42">
        <f t="shared" si="797"/>
        <v>45715</v>
      </c>
      <c r="AO2786" s="43">
        <f t="shared" si="798"/>
        <v>6248.7</v>
      </c>
    </row>
    <row r="2787" spans="1:41" s="24" customFormat="1" ht="15.75" customHeight="1" x14ac:dyDescent="0.35">
      <c r="A2787" s="36" t="s">
        <v>27</v>
      </c>
      <c r="B2787" s="36">
        <v>202509</v>
      </c>
      <c r="C2787" s="24" t="s">
        <v>736</v>
      </c>
      <c r="D2787" s="24" t="s">
        <v>119</v>
      </c>
      <c r="E2787" s="62">
        <v>45901</v>
      </c>
      <c r="F2787" s="62">
        <v>46265</v>
      </c>
      <c r="G2787" s="37" t="s">
        <v>2871</v>
      </c>
      <c r="H2787" s="36">
        <v>850030</v>
      </c>
      <c r="I2787" s="63">
        <v>26865</v>
      </c>
      <c r="J2787" s="24" t="s">
        <v>5692</v>
      </c>
      <c r="K2787" s="63">
        <f t="shared" si="781"/>
        <v>45901</v>
      </c>
      <c r="L2787" s="55">
        <f t="shared" si="782"/>
        <v>0.04</v>
      </c>
      <c r="M2787" s="76">
        <v>0.22500000000000001</v>
      </c>
      <c r="N2787" s="62">
        <v>45901</v>
      </c>
      <c r="O2787" s="62">
        <v>46265</v>
      </c>
      <c r="P2787" s="63"/>
      <c r="Q2787" s="63"/>
      <c r="R2787" s="78">
        <v>52</v>
      </c>
      <c r="S2787" s="63" t="str">
        <f>VLOOKUP(R2787,SA!$B$3:$C$11,2,1)</f>
        <v>46-55</v>
      </c>
      <c r="T2787" s="38" t="s">
        <v>97</v>
      </c>
      <c r="U2787" s="24" t="s">
        <v>5744</v>
      </c>
      <c r="V2787" s="24">
        <v>300000</v>
      </c>
      <c r="W2787" s="39">
        <f t="shared" si="783"/>
        <v>0</v>
      </c>
      <c r="X2787" s="29">
        <f t="shared" si="784"/>
        <v>0</v>
      </c>
      <c r="Y2787" s="40">
        <f t="shared" si="785"/>
        <v>365</v>
      </c>
      <c r="Z2787" s="38">
        <f t="shared" si="786"/>
        <v>46081</v>
      </c>
      <c r="AA2787" s="41">
        <f t="shared" si="787"/>
        <v>181</v>
      </c>
      <c r="AB2787" s="24" t="s">
        <v>113</v>
      </c>
      <c r="AC2787" s="41">
        <f t="shared" si="788"/>
        <v>7373.4659999999994</v>
      </c>
      <c r="AD2787" s="41">
        <v>1</v>
      </c>
      <c r="AE2787" s="72">
        <f>INDEX(SA!$C$2:$G$11,MATCH(Details!S2787,SA!$C$2:$C$11,0),MATCH(Details!V2787,SA!$C$2:$G$2,0))*Y2787/(F2787-E2787+1)</f>
        <v>6248.7</v>
      </c>
      <c r="AF2787" s="41">
        <f t="shared" si="789"/>
        <v>0</v>
      </c>
      <c r="AG2787" s="41">
        <f t="shared" si="790"/>
        <v>0</v>
      </c>
      <c r="AH2787" s="41">
        <f t="shared" si="791"/>
        <v>1124.7659999999998</v>
      </c>
      <c r="AI2787" s="60">
        <f t="shared" si="792"/>
        <v>249.94800000000001</v>
      </c>
      <c r="AJ2787" s="60">
        <f t="shared" si="793"/>
        <v>1405.9575</v>
      </c>
      <c r="AK2787" s="60">
        <f t="shared" si="794"/>
        <v>3098.6704109589041</v>
      </c>
      <c r="AL2787" s="60">
        <f t="shared" si="795"/>
        <v>2277.5227520547946</v>
      </c>
      <c r="AM2787" s="41">
        <f t="shared" si="796"/>
        <v>2315.2717479452049</v>
      </c>
      <c r="AN2787" s="42">
        <f t="shared" si="797"/>
        <v>45715</v>
      </c>
      <c r="AO2787" s="43">
        <f t="shared" si="798"/>
        <v>6248.7</v>
      </c>
    </row>
    <row r="2788" spans="1:41" s="24" customFormat="1" ht="15.75" customHeight="1" x14ac:dyDescent="0.35">
      <c r="A2788" s="36" t="s">
        <v>27</v>
      </c>
      <c r="B2788" s="36">
        <v>202509</v>
      </c>
      <c r="C2788" s="24" t="s">
        <v>736</v>
      </c>
      <c r="D2788" s="24" t="s">
        <v>119</v>
      </c>
      <c r="E2788" s="62">
        <v>45901</v>
      </c>
      <c r="F2788" s="62">
        <v>46265</v>
      </c>
      <c r="G2788" s="37" t="s">
        <v>2872</v>
      </c>
      <c r="H2788" s="36">
        <v>850030</v>
      </c>
      <c r="I2788" s="63">
        <v>36930</v>
      </c>
      <c r="J2788" s="24" t="s">
        <v>5693</v>
      </c>
      <c r="K2788" s="63">
        <f t="shared" si="781"/>
        <v>45901</v>
      </c>
      <c r="L2788" s="55">
        <f t="shared" si="782"/>
        <v>0.04</v>
      </c>
      <c r="M2788" s="76">
        <v>0.22500000000000001</v>
      </c>
      <c r="N2788" s="62">
        <v>45901</v>
      </c>
      <c r="O2788" s="62">
        <v>46265</v>
      </c>
      <c r="P2788" s="63"/>
      <c r="Q2788" s="63"/>
      <c r="R2788" s="78">
        <v>24</v>
      </c>
      <c r="S2788" s="63" t="str">
        <f>VLOOKUP(R2788,SA!$B$3:$C$11,2,1)</f>
        <v>0-25</v>
      </c>
      <c r="T2788" s="38" t="s">
        <v>97</v>
      </c>
      <c r="U2788" s="24" t="s">
        <v>56</v>
      </c>
      <c r="V2788" s="24">
        <v>300000</v>
      </c>
      <c r="W2788" s="39">
        <f t="shared" si="783"/>
        <v>300000</v>
      </c>
      <c r="X2788" s="29">
        <f t="shared" si="784"/>
        <v>1</v>
      </c>
      <c r="Y2788" s="40">
        <f t="shared" si="785"/>
        <v>365</v>
      </c>
      <c r="Z2788" s="38">
        <f t="shared" si="786"/>
        <v>46081</v>
      </c>
      <c r="AA2788" s="41">
        <f t="shared" si="787"/>
        <v>181</v>
      </c>
      <c r="AB2788" s="24" t="s">
        <v>113</v>
      </c>
      <c r="AC2788" s="41">
        <f t="shared" si="788"/>
        <v>3690.3792000000003</v>
      </c>
      <c r="AD2788" s="41">
        <v>1</v>
      </c>
      <c r="AE2788" s="72">
        <f>INDEX(SA!$C$2:$G$11,MATCH(Details!S2788,SA!$C$2:$C$11,0),MATCH(Details!V2788,SA!$C$2:$G$2,0))*Y2788/(F2788-E2788+1)</f>
        <v>3127.44</v>
      </c>
      <c r="AF2788" s="41">
        <f t="shared" si="789"/>
        <v>0</v>
      </c>
      <c r="AG2788" s="41">
        <f t="shared" si="790"/>
        <v>0</v>
      </c>
      <c r="AH2788" s="41">
        <f t="shared" si="791"/>
        <v>562.93920000000003</v>
      </c>
      <c r="AI2788" s="60">
        <f t="shared" si="792"/>
        <v>125.0976</v>
      </c>
      <c r="AJ2788" s="60">
        <f t="shared" si="793"/>
        <v>703.67399999999998</v>
      </c>
      <c r="AK2788" s="60">
        <f t="shared" si="794"/>
        <v>1550.8675068493151</v>
      </c>
      <c r="AL2788" s="60">
        <f t="shared" si="795"/>
        <v>1139.8876175342466</v>
      </c>
      <c r="AM2788" s="41">
        <f t="shared" si="796"/>
        <v>1158.7807824657534</v>
      </c>
      <c r="AN2788" s="42">
        <f t="shared" si="797"/>
        <v>45715</v>
      </c>
      <c r="AO2788" s="43">
        <f t="shared" si="798"/>
        <v>3127.44</v>
      </c>
    </row>
    <row r="2789" spans="1:41" s="24" customFormat="1" ht="15.75" customHeight="1" x14ac:dyDescent="0.35">
      <c r="A2789" s="36" t="s">
        <v>27</v>
      </c>
      <c r="B2789" s="36">
        <v>202509</v>
      </c>
      <c r="C2789" s="24" t="s">
        <v>736</v>
      </c>
      <c r="D2789" s="24" t="s">
        <v>119</v>
      </c>
      <c r="E2789" s="62">
        <v>45901</v>
      </c>
      <c r="F2789" s="62">
        <v>46265</v>
      </c>
      <c r="G2789" s="37" t="s">
        <v>2873</v>
      </c>
      <c r="H2789" s="36">
        <v>850031</v>
      </c>
      <c r="I2789" s="63">
        <v>21551</v>
      </c>
      <c r="J2789" s="24" t="s">
        <v>5694</v>
      </c>
      <c r="K2789" s="63">
        <f t="shared" si="781"/>
        <v>45901</v>
      </c>
      <c r="L2789" s="55">
        <f t="shared" si="782"/>
        <v>0.04</v>
      </c>
      <c r="M2789" s="76">
        <v>0.22500000000000001</v>
      </c>
      <c r="N2789" s="62">
        <v>45901</v>
      </c>
      <c r="O2789" s="62">
        <v>46265</v>
      </c>
      <c r="P2789" s="63"/>
      <c r="Q2789" s="63"/>
      <c r="R2789" s="78">
        <v>66</v>
      </c>
      <c r="S2789" s="63" t="str">
        <f>VLOOKUP(R2789,SA!$B$3:$C$11,2,1)</f>
        <v>66-70</v>
      </c>
      <c r="T2789" s="38" t="s">
        <v>97</v>
      </c>
      <c r="U2789" s="24" t="s">
        <v>5744</v>
      </c>
      <c r="V2789" s="24">
        <v>300000</v>
      </c>
      <c r="W2789" s="39">
        <f t="shared" si="783"/>
        <v>0</v>
      </c>
      <c r="X2789" s="29">
        <f t="shared" si="784"/>
        <v>0</v>
      </c>
      <c r="Y2789" s="40">
        <f t="shared" si="785"/>
        <v>365</v>
      </c>
      <c r="Z2789" s="38">
        <f t="shared" si="786"/>
        <v>46081</v>
      </c>
      <c r="AA2789" s="41">
        <f t="shared" si="787"/>
        <v>181</v>
      </c>
      <c r="AB2789" s="24" t="s">
        <v>113</v>
      </c>
      <c r="AC2789" s="41">
        <f t="shared" si="788"/>
        <v>15468.950400000002</v>
      </c>
      <c r="AD2789" s="41">
        <v>1</v>
      </c>
      <c r="AE2789" s="72">
        <f>INDEX(SA!$C$2:$G$11,MATCH(Details!S2789,SA!$C$2:$C$11,0),MATCH(Details!V2789,SA!$C$2:$G$2,0))*Y2789/(F2789-E2789+1)</f>
        <v>13109.28</v>
      </c>
      <c r="AF2789" s="41">
        <f t="shared" si="789"/>
        <v>0</v>
      </c>
      <c r="AG2789" s="41">
        <f t="shared" si="790"/>
        <v>0</v>
      </c>
      <c r="AH2789" s="41">
        <f t="shared" si="791"/>
        <v>2359.6704</v>
      </c>
      <c r="AI2789" s="60">
        <f t="shared" si="792"/>
        <v>524.37120000000004</v>
      </c>
      <c r="AJ2789" s="60">
        <f t="shared" si="793"/>
        <v>2949.5880000000002</v>
      </c>
      <c r="AK2789" s="60">
        <f t="shared" si="794"/>
        <v>6500.7662465753428</v>
      </c>
      <c r="AL2789" s="60">
        <f t="shared" si="795"/>
        <v>4778.0631912328772</v>
      </c>
      <c r="AM2789" s="41">
        <f t="shared" si="796"/>
        <v>4857.2576087671241</v>
      </c>
      <c r="AN2789" s="42">
        <f t="shared" si="797"/>
        <v>45715</v>
      </c>
      <c r="AO2789" s="43">
        <f t="shared" si="798"/>
        <v>13109.28</v>
      </c>
    </row>
    <row r="2790" spans="1:41" s="24" customFormat="1" ht="15.75" customHeight="1" x14ac:dyDescent="0.35">
      <c r="A2790" s="36" t="s">
        <v>27</v>
      </c>
      <c r="B2790" s="36">
        <v>202509</v>
      </c>
      <c r="C2790" s="24" t="s">
        <v>736</v>
      </c>
      <c r="D2790" s="24" t="s">
        <v>119</v>
      </c>
      <c r="E2790" s="62">
        <v>45901</v>
      </c>
      <c r="F2790" s="62">
        <v>46265</v>
      </c>
      <c r="G2790" s="37" t="s">
        <v>2874</v>
      </c>
      <c r="H2790" s="36">
        <v>850031</v>
      </c>
      <c r="I2790" s="63">
        <v>42579</v>
      </c>
      <c r="J2790" s="24" t="s">
        <v>5695</v>
      </c>
      <c r="K2790" s="63">
        <f t="shared" si="781"/>
        <v>45901</v>
      </c>
      <c r="L2790" s="55">
        <f t="shared" si="782"/>
        <v>0.04</v>
      </c>
      <c r="M2790" s="76">
        <v>0.22500000000000001</v>
      </c>
      <c r="N2790" s="62">
        <v>45901</v>
      </c>
      <c r="O2790" s="62">
        <v>46265</v>
      </c>
      <c r="P2790" s="63"/>
      <c r="Q2790" s="63"/>
      <c r="R2790" s="78">
        <v>9</v>
      </c>
      <c r="S2790" s="63" t="str">
        <f>VLOOKUP(R2790,SA!$B$3:$C$11,2,1)</f>
        <v>0-25</v>
      </c>
      <c r="T2790" s="38" t="s">
        <v>97</v>
      </c>
      <c r="U2790" s="24" t="s">
        <v>5745</v>
      </c>
      <c r="V2790" s="24">
        <v>300000</v>
      </c>
      <c r="W2790" s="39">
        <f t="shared" si="783"/>
        <v>0</v>
      </c>
      <c r="X2790" s="29">
        <f t="shared" si="784"/>
        <v>0</v>
      </c>
      <c r="Y2790" s="40">
        <f t="shared" si="785"/>
        <v>365</v>
      </c>
      <c r="Z2790" s="38">
        <f t="shared" si="786"/>
        <v>46081</v>
      </c>
      <c r="AA2790" s="41">
        <f t="shared" si="787"/>
        <v>181</v>
      </c>
      <c r="AB2790" s="24" t="s">
        <v>113</v>
      </c>
      <c r="AC2790" s="41">
        <f t="shared" si="788"/>
        <v>3690.3792000000003</v>
      </c>
      <c r="AD2790" s="41">
        <v>1</v>
      </c>
      <c r="AE2790" s="72">
        <f>INDEX(SA!$C$2:$G$11,MATCH(Details!S2790,SA!$C$2:$C$11,0),MATCH(Details!V2790,SA!$C$2:$G$2,0))*Y2790/(F2790-E2790+1)</f>
        <v>3127.44</v>
      </c>
      <c r="AF2790" s="41">
        <f t="shared" si="789"/>
        <v>0</v>
      </c>
      <c r="AG2790" s="41">
        <f t="shared" si="790"/>
        <v>0</v>
      </c>
      <c r="AH2790" s="41">
        <f t="shared" si="791"/>
        <v>562.93920000000003</v>
      </c>
      <c r="AI2790" s="60">
        <f t="shared" si="792"/>
        <v>125.0976</v>
      </c>
      <c r="AJ2790" s="60">
        <f t="shared" si="793"/>
        <v>703.67399999999998</v>
      </c>
      <c r="AK2790" s="60">
        <f t="shared" si="794"/>
        <v>1550.8675068493151</v>
      </c>
      <c r="AL2790" s="60">
        <f t="shared" si="795"/>
        <v>1139.8876175342466</v>
      </c>
      <c r="AM2790" s="41">
        <f t="shared" si="796"/>
        <v>1158.7807824657534</v>
      </c>
      <c r="AN2790" s="42">
        <f t="shared" si="797"/>
        <v>45715</v>
      </c>
      <c r="AO2790" s="43">
        <f t="shared" si="798"/>
        <v>3127.44</v>
      </c>
    </row>
    <row r="2791" spans="1:41" s="24" customFormat="1" ht="15.75" customHeight="1" x14ac:dyDescent="0.35">
      <c r="A2791" s="36" t="s">
        <v>27</v>
      </c>
      <c r="B2791" s="36">
        <v>202509</v>
      </c>
      <c r="C2791" s="24" t="s">
        <v>736</v>
      </c>
      <c r="D2791" s="24" t="s">
        <v>119</v>
      </c>
      <c r="E2791" s="62">
        <v>45901</v>
      </c>
      <c r="F2791" s="62">
        <v>46265</v>
      </c>
      <c r="G2791" s="37" t="s">
        <v>694</v>
      </c>
      <c r="H2791" s="36">
        <v>850031</v>
      </c>
      <c r="I2791" s="63">
        <v>31598</v>
      </c>
      <c r="J2791" s="24" t="s">
        <v>5696</v>
      </c>
      <c r="K2791" s="63">
        <f t="shared" si="781"/>
        <v>45901</v>
      </c>
      <c r="L2791" s="55">
        <f t="shared" si="782"/>
        <v>0.04</v>
      </c>
      <c r="M2791" s="76">
        <v>0.22500000000000001</v>
      </c>
      <c r="N2791" s="62">
        <v>45901</v>
      </c>
      <c r="O2791" s="62">
        <v>46265</v>
      </c>
      <c r="P2791" s="63"/>
      <c r="Q2791" s="63"/>
      <c r="R2791" s="78">
        <v>39</v>
      </c>
      <c r="S2791" s="63" t="str">
        <f>VLOOKUP(R2791,SA!$B$3:$C$11,2,1)</f>
        <v>36-45</v>
      </c>
      <c r="T2791" s="38" t="s">
        <v>97</v>
      </c>
      <c r="U2791" s="24" t="s">
        <v>56</v>
      </c>
      <c r="V2791" s="24">
        <v>300000</v>
      </c>
      <c r="W2791" s="39">
        <f t="shared" si="783"/>
        <v>300000</v>
      </c>
      <c r="X2791" s="29">
        <f t="shared" si="784"/>
        <v>1</v>
      </c>
      <c r="Y2791" s="40">
        <f t="shared" si="785"/>
        <v>365</v>
      </c>
      <c r="Z2791" s="38">
        <f t="shared" si="786"/>
        <v>46081</v>
      </c>
      <c r="AA2791" s="41">
        <f t="shared" si="787"/>
        <v>181</v>
      </c>
      <c r="AB2791" s="24" t="s">
        <v>113</v>
      </c>
      <c r="AC2791" s="41">
        <f t="shared" si="788"/>
        <v>5119.5716000000002</v>
      </c>
      <c r="AD2791" s="41">
        <v>1</v>
      </c>
      <c r="AE2791" s="72">
        <f>INDEX(SA!$C$2:$G$11,MATCH(Details!S2791,SA!$C$2:$C$11,0),MATCH(Details!V2791,SA!$C$2:$G$2,0))*Y2791/(F2791-E2791+1)</f>
        <v>4338.62</v>
      </c>
      <c r="AF2791" s="41">
        <f t="shared" si="789"/>
        <v>0</v>
      </c>
      <c r="AG2791" s="41">
        <f t="shared" si="790"/>
        <v>0</v>
      </c>
      <c r="AH2791" s="41">
        <f t="shared" si="791"/>
        <v>780.95159999999998</v>
      </c>
      <c r="AI2791" s="60">
        <f t="shared" si="792"/>
        <v>173.54480000000001</v>
      </c>
      <c r="AJ2791" s="60">
        <f t="shared" si="793"/>
        <v>976.18949999999995</v>
      </c>
      <c r="AK2791" s="60">
        <f t="shared" si="794"/>
        <v>2151.4800547945206</v>
      </c>
      <c r="AL2791" s="60">
        <f t="shared" si="795"/>
        <v>1581.3378402739727</v>
      </c>
      <c r="AM2791" s="41">
        <f t="shared" si="796"/>
        <v>1607.5478597260276</v>
      </c>
      <c r="AN2791" s="42">
        <f t="shared" si="797"/>
        <v>45715</v>
      </c>
      <c r="AO2791" s="43">
        <f t="shared" si="798"/>
        <v>4338.62</v>
      </c>
    </row>
    <row r="2792" spans="1:41" s="24" customFormat="1" ht="15.75" customHeight="1" x14ac:dyDescent="0.35">
      <c r="A2792" s="36" t="s">
        <v>27</v>
      </c>
      <c r="B2792" s="36">
        <v>202509</v>
      </c>
      <c r="C2792" s="24" t="s">
        <v>736</v>
      </c>
      <c r="D2792" s="24" t="s">
        <v>119</v>
      </c>
      <c r="E2792" s="62">
        <v>45901</v>
      </c>
      <c r="F2792" s="62">
        <v>46265</v>
      </c>
      <c r="G2792" s="37" t="s">
        <v>2875</v>
      </c>
      <c r="H2792" s="36">
        <v>850031</v>
      </c>
      <c r="I2792" s="63">
        <v>44432</v>
      </c>
      <c r="J2792" s="24" t="s">
        <v>5697</v>
      </c>
      <c r="K2792" s="63">
        <f t="shared" si="781"/>
        <v>45901</v>
      </c>
      <c r="L2792" s="55">
        <f t="shared" si="782"/>
        <v>0.04</v>
      </c>
      <c r="M2792" s="76">
        <v>0.22500000000000001</v>
      </c>
      <c r="N2792" s="62">
        <v>45901</v>
      </c>
      <c r="O2792" s="62">
        <v>46265</v>
      </c>
      <c r="P2792" s="63"/>
      <c r="Q2792" s="63"/>
      <c r="R2792" s="78">
        <v>4</v>
      </c>
      <c r="S2792" s="63" t="str">
        <f>VLOOKUP(R2792,SA!$B$3:$C$11,2,1)</f>
        <v>0-25</v>
      </c>
      <c r="T2792" s="38" t="s">
        <v>98</v>
      </c>
      <c r="U2792" s="24" t="s">
        <v>5746</v>
      </c>
      <c r="V2792" s="24">
        <v>300000</v>
      </c>
      <c r="W2792" s="39">
        <f t="shared" si="783"/>
        <v>0</v>
      </c>
      <c r="X2792" s="29">
        <f t="shared" si="784"/>
        <v>0</v>
      </c>
      <c r="Y2792" s="40">
        <f t="shared" si="785"/>
        <v>365</v>
      </c>
      <c r="Z2792" s="38">
        <f t="shared" si="786"/>
        <v>46081</v>
      </c>
      <c r="AA2792" s="41">
        <f t="shared" si="787"/>
        <v>181</v>
      </c>
      <c r="AB2792" s="24" t="s">
        <v>113</v>
      </c>
      <c r="AC2792" s="41">
        <f t="shared" si="788"/>
        <v>3690.3792000000003</v>
      </c>
      <c r="AD2792" s="41">
        <v>1</v>
      </c>
      <c r="AE2792" s="72">
        <f>INDEX(SA!$C$2:$G$11,MATCH(Details!S2792,SA!$C$2:$C$11,0),MATCH(Details!V2792,SA!$C$2:$G$2,0))*Y2792/(F2792-E2792+1)</f>
        <v>3127.44</v>
      </c>
      <c r="AF2792" s="41">
        <f t="shared" si="789"/>
        <v>0</v>
      </c>
      <c r="AG2792" s="41">
        <f t="shared" si="790"/>
        <v>0</v>
      </c>
      <c r="AH2792" s="41">
        <f t="shared" si="791"/>
        <v>562.93920000000003</v>
      </c>
      <c r="AI2792" s="60">
        <f t="shared" si="792"/>
        <v>125.0976</v>
      </c>
      <c r="AJ2792" s="60">
        <f t="shared" si="793"/>
        <v>703.67399999999998</v>
      </c>
      <c r="AK2792" s="60">
        <f t="shared" si="794"/>
        <v>1550.8675068493151</v>
      </c>
      <c r="AL2792" s="60">
        <f t="shared" si="795"/>
        <v>1139.8876175342466</v>
      </c>
      <c r="AM2792" s="41">
        <f t="shared" si="796"/>
        <v>1158.7807824657534</v>
      </c>
      <c r="AN2792" s="42">
        <f t="shared" si="797"/>
        <v>45715</v>
      </c>
      <c r="AO2792" s="43">
        <f t="shared" si="798"/>
        <v>3127.44</v>
      </c>
    </row>
    <row r="2793" spans="1:41" s="24" customFormat="1" ht="15.75" customHeight="1" x14ac:dyDescent="0.35">
      <c r="A2793" s="36" t="s">
        <v>27</v>
      </c>
      <c r="B2793" s="36">
        <v>202509</v>
      </c>
      <c r="C2793" s="24" t="s">
        <v>736</v>
      </c>
      <c r="D2793" s="24" t="s">
        <v>119</v>
      </c>
      <c r="E2793" s="62">
        <v>45901</v>
      </c>
      <c r="F2793" s="62">
        <v>46265</v>
      </c>
      <c r="G2793" s="37" t="s">
        <v>2876</v>
      </c>
      <c r="H2793" s="36">
        <v>850031</v>
      </c>
      <c r="I2793" s="63">
        <v>34865</v>
      </c>
      <c r="J2793" s="24" t="s">
        <v>5698</v>
      </c>
      <c r="K2793" s="63">
        <f t="shared" si="781"/>
        <v>45901</v>
      </c>
      <c r="L2793" s="55">
        <f t="shared" si="782"/>
        <v>0.04</v>
      </c>
      <c r="M2793" s="76">
        <v>0.22500000000000001</v>
      </c>
      <c r="N2793" s="62">
        <v>45901</v>
      </c>
      <c r="O2793" s="62">
        <v>46265</v>
      </c>
      <c r="P2793" s="63"/>
      <c r="Q2793" s="63"/>
      <c r="R2793" s="78">
        <v>30</v>
      </c>
      <c r="S2793" s="63" t="str">
        <f>VLOOKUP(R2793,SA!$B$3:$C$11,2,1)</f>
        <v>26-35</v>
      </c>
      <c r="T2793" s="38" t="s">
        <v>98</v>
      </c>
      <c r="U2793" s="24" t="s">
        <v>5743</v>
      </c>
      <c r="V2793" s="24">
        <v>300000</v>
      </c>
      <c r="W2793" s="39">
        <f t="shared" si="783"/>
        <v>0</v>
      </c>
      <c r="X2793" s="29">
        <f t="shared" si="784"/>
        <v>0</v>
      </c>
      <c r="Y2793" s="40">
        <f t="shared" si="785"/>
        <v>365</v>
      </c>
      <c r="Z2793" s="38">
        <f t="shared" si="786"/>
        <v>46081</v>
      </c>
      <c r="AA2793" s="41">
        <f t="shared" si="787"/>
        <v>181</v>
      </c>
      <c r="AB2793" s="24" t="s">
        <v>113</v>
      </c>
      <c r="AC2793" s="41">
        <f t="shared" si="788"/>
        <v>4124.4657999999999</v>
      </c>
      <c r="AD2793" s="41">
        <v>1</v>
      </c>
      <c r="AE2793" s="72">
        <f>INDEX(SA!$C$2:$G$11,MATCH(Details!S2793,SA!$C$2:$C$11,0),MATCH(Details!V2793,SA!$C$2:$G$2,0))*Y2793/(F2793-E2793+1)</f>
        <v>3495.31</v>
      </c>
      <c r="AF2793" s="41">
        <f t="shared" si="789"/>
        <v>0</v>
      </c>
      <c r="AG2793" s="41">
        <f t="shared" si="790"/>
        <v>0</v>
      </c>
      <c r="AH2793" s="41">
        <f t="shared" si="791"/>
        <v>629.1558</v>
      </c>
      <c r="AI2793" s="60">
        <f t="shared" si="792"/>
        <v>139.8124</v>
      </c>
      <c r="AJ2793" s="60">
        <f t="shared" si="793"/>
        <v>786.44475</v>
      </c>
      <c r="AK2793" s="60">
        <f t="shared" si="794"/>
        <v>1733.2907123287671</v>
      </c>
      <c r="AL2793" s="60">
        <f t="shared" si="795"/>
        <v>1273.9686735616438</v>
      </c>
      <c r="AM2793" s="41">
        <f t="shared" si="796"/>
        <v>1295.0841764383563</v>
      </c>
      <c r="AN2793" s="42">
        <f t="shared" si="797"/>
        <v>45715</v>
      </c>
      <c r="AO2793" s="43">
        <f t="shared" si="798"/>
        <v>3495.31</v>
      </c>
    </row>
    <row r="2794" spans="1:41" s="24" customFormat="1" ht="15.75" customHeight="1" x14ac:dyDescent="0.35">
      <c r="A2794" s="36" t="s">
        <v>27</v>
      </c>
      <c r="B2794" s="36">
        <v>202509</v>
      </c>
      <c r="C2794" s="24" t="s">
        <v>736</v>
      </c>
      <c r="D2794" s="24" t="s">
        <v>119</v>
      </c>
      <c r="E2794" s="62">
        <v>45901</v>
      </c>
      <c r="F2794" s="62">
        <v>46265</v>
      </c>
      <c r="G2794" s="37" t="s">
        <v>2877</v>
      </c>
      <c r="H2794" s="36">
        <v>850032</v>
      </c>
      <c r="I2794" s="63">
        <v>42966</v>
      </c>
      <c r="J2794" s="24" t="s">
        <v>5699</v>
      </c>
      <c r="K2794" s="63">
        <f t="shared" si="781"/>
        <v>45901</v>
      </c>
      <c r="L2794" s="55">
        <f t="shared" si="782"/>
        <v>0.04</v>
      </c>
      <c r="M2794" s="76">
        <v>0.22500000000000001</v>
      </c>
      <c r="N2794" s="62">
        <v>45901</v>
      </c>
      <c r="O2794" s="62">
        <v>46265</v>
      </c>
      <c r="P2794" s="63"/>
      <c r="Q2794" s="63"/>
      <c r="R2794" s="78">
        <v>8</v>
      </c>
      <c r="S2794" s="63" t="str">
        <f>VLOOKUP(R2794,SA!$B$3:$C$11,2,1)</f>
        <v>0-25</v>
      </c>
      <c r="T2794" s="38" t="s">
        <v>97</v>
      </c>
      <c r="U2794" s="24" t="s">
        <v>5745</v>
      </c>
      <c r="V2794" s="24">
        <v>300000</v>
      </c>
      <c r="W2794" s="39">
        <f t="shared" si="783"/>
        <v>0</v>
      </c>
      <c r="X2794" s="29">
        <f t="shared" si="784"/>
        <v>0</v>
      </c>
      <c r="Y2794" s="40">
        <f t="shared" si="785"/>
        <v>365</v>
      </c>
      <c r="Z2794" s="38">
        <f t="shared" si="786"/>
        <v>46081</v>
      </c>
      <c r="AA2794" s="41">
        <f t="shared" si="787"/>
        <v>181</v>
      </c>
      <c r="AB2794" s="24" t="s">
        <v>113</v>
      </c>
      <c r="AC2794" s="41">
        <f t="shared" si="788"/>
        <v>3690.3792000000003</v>
      </c>
      <c r="AD2794" s="41">
        <v>1</v>
      </c>
      <c r="AE2794" s="72">
        <f>INDEX(SA!$C$2:$G$11,MATCH(Details!S2794,SA!$C$2:$C$11,0),MATCH(Details!V2794,SA!$C$2:$G$2,0))*Y2794/(F2794-E2794+1)</f>
        <v>3127.44</v>
      </c>
      <c r="AF2794" s="41">
        <f t="shared" si="789"/>
        <v>0</v>
      </c>
      <c r="AG2794" s="41">
        <f t="shared" si="790"/>
        <v>0</v>
      </c>
      <c r="AH2794" s="41">
        <f t="shared" si="791"/>
        <v>562.93920000000003</v>
      </c>
      <c r="AI2794" s="60">
        <f t="shared" si="792"/>
        <v>125.0976</v>
      </c>
      <c r="AJ2794" s="60">
        <f t="shared" si="793"/>
        <v>703.67399999999998</v>
      </c>
      <c r="AK2794" s="60">
        <f t="shared" si="794"/>
        <v>1550.8675068493151</v>
      </c>
      <c r="AL2794" s="60">
        <f t="shared" si="795"/>
        <v>1139.8876175342466</v>
      </c>
      <c r="AM2794" s="41">
        <f t="shared" si="796"/>
        <v>1158.7807824657534</v>
      </c>
      <c r="AN2794" s="42">
        <f t="shared" si="797"/>
        <v>45715</v>
      </c>
      <c r="AO2794" s="43">
        <f t="shared" si="798"/>
        <v>3127.44</v>
      </c>
    </row>
    <row r="2795" spans="1:41" s="24" customFormat="1" ht="15.75" customHeight="1" x14ac:dyDescent="0.35">
      <c r="A2795" s="36" t="s">
        <v>27</v>
      </c>
      <c r="B2795" s="36">
        <v>202509</v>
      </c>
      <c r="C2795" s="24" t="s">
        <v>736</v>
      </c>
      <c r="D2795" s="24" t="s">
        <v>119</v>
      </c>
      <c r="E2795" s="62">
        <v>45901</v>
      </c>
      <c r="F2795" s="62">
        <v>46265</v>
      </c>
      <c r="G2795" s="37" t="s">
        <v>2878</v>
      </c>
      <c r="H2795" s="36">
        <v>850032</v>
      </c>
      <c r="I2795" s="63">
        <v>41893</v>
      </c>
      <c r="J2795" s="24" t="s">
        <v>5700</v>
      </c>
      <c r="K2795" s="63">
        <f t="shared" si="781"/>
        <v>45901</v>
      </c>
      <c r="L2795" s="55">
        <f t="shared" si="782"/>
        <v>0.04</v>
      </c>
      <c r="M2795" s="76">
        <v>0.22500000000000001</v>
      </c>
      <c r="N2795" s="62">
        <v>45901</v>
      </c>
      <c r="O2795" s="62">
        <v>46265</v>
      </c>
      <c r="P2795" s="63"/>
      <c r="Q2795" s="63"/>
      <c r="R2795" s="78">
        <v>10</v>
      </c>
      <c r="S2795" s="63" t="str">
        <f>VLOOKUP(R2795,SA!$B$3:$C$11,2,1)</f>
        <v>0-25</v>
      </c>
      <c r="T2795" s="38" t="s">
        <v>97</v>
      </c>
      <c r="U2795" s="24" t="s">
        <v>5745</v>
      </c>
      <c r="V2795" s="24">
        <v>300000</v>
      </c>
      <c r="W2795" s="39">
        <f t="shared" si="783"/>
        <v>0</v>
      </c>
      <c r="X2795" s="29">
        <f t="shared" si="784"/>
        <v>0</v>
      </c>
      <c r="Y2795" s="40">
        <f t="shared" si="785"/>
        <v>365</v>
      </c>
      <c r="Z2795" s="38">
        <f t="shared" si="786"/>
        <v>46081</v>
      </c>
      <c r="AA2795" s="41">
        <f t="shared" si="787"/>
        <v>181</v>
      </c>
      <c r="AB2795" s="24" t="s">
        <v>113</v>
      </c>
      <c r="AC2795" s="41">
        <f t="shared" si="788"/>
        <v>3690.3792000000003</v>
      </c>
      <c r="AD2795" s="41">
        <v>1</v>
      </c>
      <c r="AE2795" s="72">
        <f>INDEX(SA!$C$2:$G$11,MATCH(Details!S2795,SA!$C$2:$C$11,0),MATCH(Details!V2795,SA!$C$2:$G$2,0))*Y2795/(F2795-E2795+1)</f>
        <v>3127.44</v>
      </c>
      <c r="AF2795" s="41">
        <f t="shared" si="789"/>
        <v>0</v>
      </c>
      <c r="AG2795" s="41">
        <f t="shared" si="790"/>
        <v>0</v>
      </c>
      <c r="AH2795" s="41">
        <f t="shared" si="791"/>
        <v>562.93920000000003</v>
      </c>
      <c r="AI2795" s="60">
        <f t="shared" si="792"/>
        <v>125.0976</v>
      </c>
      <c r="AJ2795" s="60">
        <f t="shared" si="793"/>
        <v>703.67399999999998</v>
      </c>
      <c r="AK2795" s="60">
        <f t="shared" si="794"/>
        <v>1550.8675068493151</v>
      </c>
      <c r="AL2795" s="60">
        <f t="shared" si="795"/>
        <v>1139.8876175342466</v>
      </c>
      <c r="AM2795" s="41">
        <f t="shared" si="796"/>
        <v>1158.7807824657534</v>
      </c>
      <c r="AN2795" s="42">
        <f t="shared" si="797"/>
        <v>45715</v>
      </c>
      <c r="AO2795" s="43">
        <f t="shared" si="798"/>
        <v>3127.44</v>
      </c>
    </row>
    <row r="2796" spans="1:41" s="24" customFormat="1" ht="15.75" customHeight="1" x14ac:dyDescent="0.35">
      <c r="A2796" s="36" t="s">
        <v>27</v>
      </c>
      <c r="B2796" s="36">
        <v>202509</v>
      </c>
      <c r="C2796" s="24" t="s">
        <v>736</v>
      </c>
      <c r="D2796" s="24" t="s">
        <v>119</v>
      </c>
      <c r="E2796" s="62">
        <v>45901</v>
      </c>
      <c r="F2796" s="62">
        <v>46265</v>
      </c>
      <c r="G2796" s="37" t="s">
        <v>2879</v>
      </c>
      <c r="H2796" s="36">
        <v>850032</v>
      </c>
      <c r="I2796" s="63">
        <v>32704</v>
      </c>
      <c r="J2796" s="24" t="s">
        <v>5701</v>
      </c>
      <c r="K2796" s="63">
        <f t="shared" si="781"/>
        <v>45901</v>
      </c>
      <c r="L2796" s="55">
        <f t="shared" si="782"/>
        <v>0.04</v>
      </c>
      <c r="M2796" s="76">
        <v>0.22500000000000001</v>
      </c>
      <c r="N2796" s="62">
        <v>45901</v>
      </c>
      <c r="O2796" s="62">
        <v>46265</v>
      </c>
      <c r="P2796" s="63"/>
      <c r="Q2796" s="63"/>
      <c r="R2796" s="78">
        <v>36</v>
      </c>
      <c r="S2796" s="63" t="str">
        <f>VLOOKUP(R2796,SA!$B$3:$C$11,2,1)</f>
        <v>36-45</v>
      </c>
      <c r="T2796" s="38" t="s">
        <v>98</v>
      </c>
      <c r="U2796" s="24" t="s">
        <v>5743</v>
      </c>
      <c r="V2796" s="24">
        <v>300000</v>
      </c>
      <c r="W2796" s="39">
        <f t="shared" si="783"/>
        <v>0</v>
      </c>
      <c r="X2796" s="29">
        <f t="shared" si="784"/>
        <v>0</v>
      </c>
      <c r="Y2796" s="40">
        <f t="shared" si="785"/>
        <v>365</v>
      </c>
      <c r="Z2796" s="38">
        <f t="shared" si="786"/>
        <v>46081</v>
      </c>
      <c r="AA2796" s="41">
        <f t="shared" si="787"/>
        <v>181</v>
      </c>
      <c r="AB2796" s="24" t="s">
        <v>113</v>
      </c>
      <c r="AC2796" s="41">
        <f t="shared" si="788"/>
        <v>5119.5716000000002</v>
      </c>
      <c r="AD2796" s="41">
        <v>1</v>
      </c>
      <c r="AE2796" s="72">
        <f>INDEX(SA!$C$2:$G$11,MATCH(Details!S2796,SA!$C$2:$C$11,0),MATCH(Details!V2796,SA!$C$2:$G$2,0))*Y2796/(F2796-E2796+1)</f>
        <v>4338.62</v>
      </c>
      <c r="AF2796" s="41">
        <f t="shared" si="789"/>
        <v>0</v>
      </c>
      <c r="AG2796" s="41">
        <f t="shared" si="790"/>
        <v>0</v>
      </c>
      <c r="AH2796" s="41">
        <f t="shared" si="791"/>
        <v>780.95159999999998</v>
      </c>
      <c r="AI2796" s="60">
        <f t="shared" si="792"/>
        <v>173.54480000000001</v>
      </c>
      <c r="AJ2796" s="60">
        <f t="shared" si="793"/>
        <v>976.18949999999995</v>
      </c>
      <c r="AK2796" s="60">
        <f t="shared" si="794"/>
        <v>2151.4800547945206</v>
      </c>
      <c r="AL2796" s="60">
        <f t="shared" si="795"/>
        <v>1581.3378402739727</v>
      </c>
      <c r="AM2796" s="41">
        <f t="shared" si="796"/>
        <v>1607.5478597260276</v>
      </c>
      <c r="AN2796" s="42">
        <f t="shared" si="797"/>
        <v>45715</v>
      </c>
      <c r="AO2796" s="43">
        <f t="shared" si="798"/>
        <v>4338.62</v>
      </c>
    </row>
    <row r="2797" spans="1:41" s="24" customFormat="1" ht="15.75" customHeight="1" x14ac:dyDescent="0.35">
      <c r="A2797" s="36" t="s">
        <v>27</v>
      </c>
      <c r="B2797" s="36">
        <v>202509</v>
      </c>
      <c r="C2797" s="24" t="s">
        <v>736</v>
      </c>
      <c r="D2797" s="24" t="s">
        <v>119</v>
      </c>
      <c r="E2797" s="62">
        <v>45901</v>
      </c>
      <c r="F2797" s="62">
        <v>46265</v>
      </c>
      <c r="G2797" s="37" t="s">
        <v>690</v>
      </c>
      <c r="H2797" s="36">
        <v>850032</v>
      </c>
      <c r="I2797" s="63">
        <v>30103</v>
      </c>
      <c r="J2797" s="24" t="s">
        <v>5702</v>
      </c>
      <c r="K2797" s="63">
        <f t="shared" si="781"/>
        <v>45901</v>
      </c>
      <c r="L2797" s="55">
        <f t="shared" si="782"/>
        <v>0.04</v>
      </c>
      <c r="M2797" s="76">
        <v>0.22500000000000001</v>
      </c>
      <c r="N2797" s="62">
        <v>45901</v>
      </c>
      <c r="O2797" s="62">
        <v>46265</v>
      </c>
      <c r="P2797" s="63"/>
      <c r="Q2797" s="63"/>
      <c r="R2797" s="78">
        <v>43</v>
      </c>
      <c r="S2797" s="63" t="str">
        <f>VLOOKUP(R2797,SA!$B$3:$C$11,2,1)</f>
        <v>36-45</v>
      </c>
      <c r="T2797" s="38" t="s">
        <v>97</v>
      </c>
      <c r="U2797" s="24" t="s">
        <v>56</v>
      </c>
      <c r="V2797" s="24">
        <v>300000</v>
      </c>
      <c r="W2797" s="39">
        <f t="shared" si="783"/>
        <v>300000</v>
      </c>
      <c r="X2797" s="29">
        <f t="shared" si="784"/>
        <v>1</v>
      </c>
      <c r="Y2797" s="40">
        <f t="shared" si="785"/>
        <v>365</v>
      </c>
      <c r="Z2797" s="38">
        <f t="shared" si="786"/>
        <v>46081</v>
      </c>
      <c r="AA2797" s="41">
        <f t="shared" si="787"/>
        <v>181</v>
      </c>
      <c r="AB2797" s="24" t="s">
        <v>113</v>
      </c>
      <c r="AC2797" s="41">
        <f t="shared" si="788"/>
        <v>5119.5716000000002</v>
      </c>
      <c r="AD2797" s="41">
        <v>1</v>
      </c>
      <c r="AE2797" s="72">
        <f>INDEX(SA!$C$2:$G$11,MATCH(Details!S2797,SA!$C$2:$C$11,0),MATCH(Details!V2797,SA!$C$2:$G$2,0))*Y2797/(F2797-E2797+1)</f>
        <v>4338.62</v>
      </c>
      <c r="AF2797" s="41">
        <f t="shared" si="789"/>
        <v>0</v>
      </c>
      <c r="AG2797" s="41">
        <f t="shared" si="790"/>
        <v>0</v>
      </c>
      <c r="AH2797" s="41">
        <f t="shared" si="791"/>
        <v>780.95159999999998</v>
      </c>
      <c r="AI2797" s="60">
        <f t="shared" si="792"/>
        <v>173.54480000000001</v>
      </c>
      <c r="AJ2797" s="60">
        <f t="shared" si="793"/>
        <v>976.18949999999995</v>
      </c>
      <c r="AK2797" s="60">
        <f t="shared" si="794"/>
        <v>2151.4800547945206</v>
      </c>
      <c r="AL2797" s="60">
        <f t="shared" si="795"/>
        <v>1581.3378402739727</v>
      </c>
      <c r="AM2797" s="41">
        <f t="shared" si="796"/>
        <v>1607.5478597260276</v>
      </c>
      <c r="AN2797" s="42">
        <f t="shared" si="797"/>
        <v>45715</v>
      </c>
      <c r="AO2797" s="43">
        <f t="shared" si="798"/>
        <v>4338.62</v>
      </c>
    </row>
    <row r="2798" spans="1:41" s="24" customFormat="1" ht="15.75" customHeight="1" x14ac:dyDescent="0.35">
      <c r="A2798" s="36" t="s">
        <v>27</v>
      </c>
      <c r="B2798" s="36">
        <v>202509</v>
      </c>
      <c r="C2798" s="24" t="s">
        <v>736</v>
      </c>
      <c r="D2798" s="24" t="s">
        <v>119</v>
      </c>
      <c r="E2798" s="62">
        <v>45901</v>
      </c>
      <c r="F2798" s="62">
        <v>46265</v>
      </c>
      <c r="G2798" s="37" t="s">
        <v>2880</v>
      </c>
      <c r="H2798" s="36">
        <v>850033</v>
      </c>
      <c r="I2798" s="63">
        <v>26523</v>
      </c>
      <c r="J2798" s="24" t="s">
        <v>5703</v>
      </c>
      <c r="K2798" s="63">
        <f t="shared" si="781"/>
        <v>45901</v>
      </c>
      <c r="L2798" s="55">
        <f t="shared" si="782"/>
        <v>0.04</v>
      </c>
      <c r="M2798" s="76">
        <v>0.22500000000000001</v>
      </c>
      <c r="N2798" s="62">
        <v>45901</v>
      </c>
      <c r="O2798" s="62">
        <v>46265</v>
      </c>
      <c r="P2798" s="63"/>
      <c r="Q2798" s="63"/>
      <c r="R2798" s="78">
        <v>53</v>
      </c>
      <c r="S2798" s="63" t="str">
        <f>VLOOKUP(R2798,SA!$B$3:$C$11,2,1)</f>
        <v>46-55</v>
      </c>
      <c r="T2798" s="38" t="s">
        <v>97</v>
      </c>
      <c r="U2798" s="24" t="s">
        <v>5744</v>
      </c>
      <c r="V2798" s="24">
        <v>400000</v>
      </c>
      <c r="W2798" s="39">
        <f t="shared" si="783"/>
        <v>0</v>
      </c>
      <c r="X2798" s="29">
        <f t="shared" si="784"/>
        <v>0</v>
      </c>
      <c r="Y2798" s="40">
        <f t="shared" si="785"/>
        <v>365</v>
      </c>
      <c r="Z2798" s="38">
        <f t="shared" si="786"/>
        <v>46081</v>
      </c>
      <c r="AA2798" s="41">
        <f t="shared" si="787"/>
        <v>181</v>
      </c>
      <c r="AB2798" s="24" t="s">
        <v>113</v>
      </c>
      <c r="AC2798" s="41">
        <f t="shared" si="788"/>
        <v>8108.2165999999997</v>
      </c>
      <c r="AD2798" s="41">
        <v>1</v>
      </c>
      <c r="AE2798" s="72">
        <f>INDEX(SA!$C$2:$G$11,MATCH(Details!S2798,SA!$C$2:$C$11,0),MATCH(Details!V2798,SA!$C$2:$G$2,0))*Y2798/(F2798-E2798+1)</f>
        <v>6871.37</v>
      </c>
      <c r="AF2798" s="41">
        <f t="shared" si="789"/>
        <v>0</v>
      </c>
      <c r="AG2798" s="41">
        <f t="shared" si="790"/>
        <v>0</v>
      </c>
      <c r="AH2798" s="41">
        <f t="shared" si="791"/>
        <v>1236.8465999999999</v>
      </c>
      <c r="AI2798" s="60">
        <f t="shared" si="792"/>
        <v>274.85480000000001</v>
      </c>
      <c r="AJ2798" s="60">
        <f t="shared" si="793"/>
        <v>1546.05825</v>
      </c>
      <c r="AK2798" s="60">
        <f t="shared" si="794"/>
        <v>3407.446493150685</v>
      </c>
      <c r="AL2798" s="60">
        <f t="shared" si="795"/>
        <v>2504.4731724657536</v>
      </c>
      <c r="AM2798" s="41">
        <f t="shared" si="796"/>
        <v>2545.9837775342462</v>
      </c>
      <c r="AN2798" s="42">
        <f t="shared" si="797"/>
        <v>45715</v>
      </c>
      <c r="AO2798" s="43">
        <f t="shared" si="798"/>
        <v>6871.37</v>
      </c>
    </row>
    <row r="2799" spans="1:41" s="24" customFormat="1" ht="15.75" customHeight="1" x14ac:dyDescent="0.35">
      <c r="A2799" s="36" t="s">
        <v>27</v>
      </c>
      <c r="B2799" s="36">
        <v>202509</v>
      </c>
      <c r="C2799" s="24" t="s">
        <v>736</v>
      </c>
      <c r="D2799" s="24" t="s">
        <v>119</v>
      </c>
      <c r="E2799" s="62">
        <v>45901</v>
      </c>
      <c r="F2799" s="62">
        <v>46265</v>
      </c>
      <c r="G2799" s="37" t="s">
        <v>701</v>
      </c>
      <c r="H2799" s="36">
        <v>850033</v>
      </c>
      <c r="I2799" s="63">
        <v>35248</v>
      </c>
      <c r="J2799" s="24" t="s">
        <v>5704</v>
      </c>
      <c r="K2799" s="63">
        <f t="shared" si="781"/>
        <v>45901</v>
      </c>
      <c r="L2799" s="55">
        <f t="shared" si="782"/>
        <v>0.04</v>
      </c>
      <c r="M2799" s="76">
        <v>0.22500000000000001</v>
      </c>
      <c r="N2799" s="62">
        <v>45901</v>
      </c>
      <c r="O2799" s="62">
        <v>46265</v>
      </c>
      <c r="P2799" s="63"/>
      <c r="Q2799" s="63"/>
      <c r="R2799" s="78">
        <v>29</v>
      </c>
      <c r="S2799" s="63" t="str">
        <f>VLOOKUP(R2799,SA!$B$3:$C$11,2,1)</f>
        <v>26-35</v>
      </c>
      <c r="T2799" s="38" t="s">
        <v>97</v>
      </c>
      <c r="U2799" s="24" t="s">
        <v>56</v>
      </c>
      <c r="V2799" s="24">
        <v>400000</v>
      </c>
      <c r="W2799" s="39">
        <f t="shared" si="783"/>
        <v>400000</v>
      </c>
      <c r="X2799" s="29">
        <f t="shared" si="784"/>
        <v>1</v>
      </c>
      <c r="Y2799" s="40">
        <f t="shared" si="785"/>
        <v>365</v>
      </c>
      <c r="Z2799" s="38">
        <f t="shared" si="786"/>
        <v>46081</v>
      </c>
      <c r="AA2799" s="41">
        <f t="shared" si="787"/>
        <v>181</v>
      </c>
      <c r="AB2799" s="24" t="s">
        <v>113</v>
      </c>
      <c r="AC2799" s="41">
        <f t="shared" si="788"/>
        <v>4533.0290000000005</v>
      </c>
      <c r="AD2799" s="41">
        <v>1</v>
      </c>
      <c r="AE2799" s="72">
        <f>INDEX(SA!$C$2:$G$11,MATCH(Details!S2799,SA!$C$2:$C$11,0),MATCH(Details!V2799,SA!$C$2:$G$2,0))*Y2799/(F2799-E2799+1)</f>
        <v>3841.55</v>
      </c>
      <c r="AF2799" s="41">
        <f t="shared" si="789"/>
        <v>0</v>
      </c>
      <c r="AG2799" s="41">
        <f t="shared" si="790"/>
        <v>0</v>
      </c>
      <c r="AH2799" s="41">
        <f t="shared" si="791"/>
        <v>691.47900000000004</v>
      </c>
      <c r="AI2799" s="60">
        <f t="shared" si="792"/>
        <v>153.66200000000001</v>
      </c>
      <c r="AJ2799" s="60">
        <f t="shared" si="793"/>
        <v>864.34875000000011</v>
      </c>
      <c r="AK2799" s="60">
        <f t="shared" si="794"/>
        <v>1904.9878082191783</v>
      </c>
      <c r="AL2799" s="60">
        <f t="shared" si="795"/>
        <v>1400.1660390410959</v>
      </c>
      <c r="AM2799" s="41">
        <f t="shared" si="796"/>
        <v>1423.3732109589046</v>
      </c>
      <c r="AN2799" s="42">
        <f t="shared" si="797"/>
        <v>45715</v>
      </c>
      <c r="AO2799" s="43">
        <f t="shared" si="798"/>
        <v>3841.55</v>
      </c>
    </row>
    <row r="2800" spans="1:41" s="24" customFormat="1" ht="15.75" customHeight="1" x14ac:dyDescent="0.35">
      <c r="A2800" s="36" t="s">
        <v>27</v>
      </c>
      <c r="B2800" s="36">
        <v>202509</v>
      </c>
      <c r="C2800" s="24" t="s">
        <v>736</v>
      </c>
      <c r="D2800" s="24" t="s">
        <v>119</v>
      </c>
      <c r="E2800" s="62">
        <v>45901</v>
      </c>
      <c r="F2800" s="62">
        <v>46265</v>
      </c>
      <c r="G2800" s="37" t="s">
        <v>2881</v>
      </c>
      <c r="H2800" s="36">
        <v>850033</v>
      </c>
      <c r="I2800" s="63">
        <v>30152</v>
      </c>
      <c r="J2800" s="24" t="s">
        <v>5705</v>
      </c>
      <c r="K2800" s="63">
        <f t="shared" si="781"/>
        <v>45901</v>
      </c>
      <c r="L2800" s="55">
        <f t="shared" si="782"/>
        <v>0.04</v>
      </c>
      <c r="M2800" s="76">
        <v>0.22500000000000001</v>
      </c>
      <c r="N2800" s="62">
        <v>45901</v>
      </c>
      <c r="O2800" s="62">
        <v>46265</v>
      </c>
      <c r="P2800" s="63"/>
      <c r="Q2800" s="63"/>
      <c r="R2800" s="78">
        <v>43</v>
      </c>
      <c r="S2800" s="63" t="str">
        <f>VLOOKUP(R2800,SA!$B$3:$C$11,2,1)</f>
        <v>36-45</v>
      </c>
      <c r="T2800" s="38" t="s">
        <v>98</v>
      </c>
      <c r="U2800" s="24" t="s">
        <v>5747</v>
      </c>
      <c r="V2800" s="24">
        <v>400000</v>
      </c>
      <c r="W2800" s="39">
        <f t="shared" si="783"/>
        <v>0</v>
      </c>
      <c r="X2800" s="29">
        <f t="shared" si="784"/>
        <v>0</v>
      </c>
      <c r="Y2800" s="40">
        <f t="shared" si="785"/>
        <v>365</v>
      </c>
      <c r="Z2800" s="38">
        <f t="shared" si="786"/>
        <v>46081</v>
      </c>
      <c r="AA2800" s="41">
        <f t="shared" si="787"/>
        <v>181</v>
      </c>
      <c r="AB2800" s="24" t="s">
        <v>113</v>
      </c>
      <c r="AC2800" s="41">
        <f t="shared" si="788"/>
        <v>5496.5225999999993</v>
      </c>
      <c r="AD2800" s="41">
        <v>1</v>
      </c>
      <c r="AE2800" s="72">
        <f>INDEX(SA!$C$2:$G$11,MATCH(Details!S2800,SA!$C$2:$C$11,0),MATCH(Details!V2800,SA!$C$2:$G$2,0))*Y2800/(F2800-E2800+1)</f>
        <v>4658.07</v>
      </c>
      <c r="AF2800" s="41">
        <f t="shared" si="789"/>
        <v>0</v>
      </c>
      <c r="AG2800" s="41">
        <f t="shared" si="790"/>
        <v>0</v>
      </c>
      <c r="AH2800" s="41">
        <f t="shared" si="791"/>
        <v>838.45259999999996</v>
      </c>
      <c r="AI2800" s="60">
        <f t="shared" si="792"/>
        <v>186.3228</v>
      </c>
      <c r="AJ2800" s="60">
        <f t="shared" si="793"/>
        <v>1048.06575</v>
      </c>
      <c r="AK2800" s="60">
        <f t="shared" si="794"/>
        <v>2309.8922465753421</v>
      </c>
      <c r="AL2800" s="60">
        <f t="shared" si="795"/>
        <v>1697.7708012328765</v>
      </c>
      <c r="AM2800" s="41">
        <f t="shared" si="796"/>
        <v>1725.9106487671231</v>
      </c>
      <c r="AN2800" s="42">
        <f t="shared" si="797"/>
        <v>45715</v>
      </c>
      <c r="AO2800" s="43">
        <f t="shared" si="798"/>
        <v>4658.07</v>
      </c>
    </row>
    <row r="2801" spans="1:41" s="24" customFormat="1" ht="15.75" customHeight="1" x14ac:dyDescent="0.35">
      <c r="A2801" s="36" t="s">
        <v>27</v>
      </c>
      <c r="B2801" s="36">
        <v>202509</v>
      </c>
      <c r="C2801" s="24" t="s">
        <v>736</v>
      </c>
      <c r="D2801" s="24" t="s">
        <v>119</v>
      </c>
      <c r="E2801" s="62">
        <v>45901</v>
      </c>
      <c r="F2801" s="62">
        <v>46265</v>
      </c>
      <c r="G2801" s="37" t="s">
        <v>2882</v>
      </c>
      <c r="H2801" s="36">
        <v>850034</v>
      </c>
      <c r="I2801" s="63">
        <v>26198</v>
      </c>
      <c r="J2801" s="24" t="s">
        <v>5706</v>
      </c>
      <c r="K2801" s="63">
        <f t="shared" si="781"/>
        <v>45901</v>
      </c>
      <c r="L2801" s="55">
        <f t="shared" si="782"/>
        <v>0.04</v>
      </c>
      <c r="M2801" s="76">
        <v>0.22500000000000001</v>
      </c>
      <c r="N2801" s="62">
        <v>45901</v>
      </c>
      <c r="O2801" s="62">
        <v>46265</v>
      </c>
      <c r="P2801" s="63"/>
      <c r="Q2801" s="63"/>
      <c r="R2801" s="78">
        <v>53</v>
      </c>
      <c r="S2801" s="63" t="str">
        <f>VLOOKUP(R2801,SA!$B$3:$C$11,2,1)</f>
        <v>46-55</v>
      </c>
      <c r="T2801" s="38" t="s">
        <v>97</v>
      </c>
      <c r="U2801" s="24" t="s">
        <v>5744</v>
      </c>
      <c r="V2801" s="24">
        <v>300000</v>
      </c>
      <c r="W2801" s="39">
        <f t="shared" si="783"/>
        <v>0</v>
      </c>
      <c r="X2801" s="29">
        <f t="shared" si="784"/>
        <v>0</v>
      </c>
      <c r="Y2801" s="40">
        <f t="shared" si="785"/>
        <v>365</v>
      </c>
      <c r="Z2801" s="38">
        <f t="shared" si="786"/>
        <v>46081</v>
      </c>
      <c r="AA2801" s="41">
        <f t="shared" si="787"/>
        <v>181</v>
      </c>
      <c r="AB2801" s="24" t="s">
        <v>113</v>
      </c>
      <c r="AC2801" s="41">
        <f t="shared" si="788"/>
        <v>7373.4659999999994</v>
      </c>
      <c r="AD2801" s="41">
        <v>1</v>
      </c>
      <c r="AE2801" s="72">
        <f>INDEX(SA!$C$2:$G$11,MATCH(Details!S2801,SA!$C$2:$C$11,0),MATCH(Details!V2801,SA!$C$2:$G$2,0))*Y2801/(F2801-E2801+1)</f>
        <v>6248.7</v>
      </c>
      <c r="AF2801" s="41">
        <f t="shared" si="789"/>
        <v>0</v>
      </c>
      <c r="AG2801" s="41">
        <f t="shared" si="790"/>
        <v>0</v>
      </c>
      <c r="AH2801" s="41">
        <f t="shared" si="791"/>
        <v>1124.7659999999998</v>
      </c>
      <c r="AI2801" s="60">
        <f t="shared" si="792"/>
        <v>249.94800000000001</v>
      </c>
      <c r="AJ2801" s="60">
        <f t="shared" si="793"/>
        <v>1405.9575</v>
      </c>
      <c r="AK2801" s="60">
        <f t="shared" si="794"/>
        <v>3098.6704109589041</v>
      </c>
      <c r="AL2801" s="60">
        <f t="shared" si="795"/>
        <v>2277.5227520547946</v>
      </c>
      <c r="AM2801" s="41">
        <f t="shared" si="796"/>
        <v>2315.2717479452049</v>
      </c>
      <c r="AN2801" s="42">
        <f t="shared" si="797"/>
        <v>45715</v>
      </c>
      <c r="AO2801" s="43">
        <f t="shared" si="798"/>
        <v>6248.7</v>
      </c>
    </row>
    <row r="2802" spans="1:41" s="24" customFormat="1" ht="15.75" customHeight="1" x14ac:dyDescent="0.35">
      <c r="A2802" s="36" t="s">
        <v>27</v>
      </c>
      <c r="B2802" s="36">
        <v>202509</v>
      </c>
      <c r="C2802" s="24" t="s">
        <v>736</v>
      </c>
      <c r="D2802" s="24" t="s">
        <v>119</v>
      </c>
      <c r="E2802" s="62">
        <v>45901</v>
      </c>
      <c r="F2802" s="62">
        <v>46265</v>
      </c>
      <c r="G2802" s="37" t="s">
        <v>2883</v>
      </c>
      <c r="H2802" s="36">
        <v>850034</v>
      </c>
      <c r="I2802" s="63">
        <v>30011</v>
      </c>
      <c r="J2802" s="24" t="s">
        <v>5707</v>
      </c>
      <c r="K2802" s="63">
        <f t="shared" si="781"/>
        <v>45901</v>
      </c>
      <c r="L2802" s="55">
        <f t="shared" si="782"/>
        <v>0.04</v>
      </c>
      <c r="M2802" s="76">
        <v>0.22500000000000001</v>
      </c>
      <c r="N2802" s="62">
        <v>45901</v>
      </c>
      <c r="O2802" s="62">
        <v>46265</v>
      </c>
      <c r="P2802" s="63"/>
      <c r="Q2802" s="63"/>
      <c r="R2802" s="78">
        <v>43</v>
      </c>
      <c r="S2802" s="63" t="str">
        <f>VLOOKUP(R2802,SA!$B$3:$C$11,2,1)</f>
        <v>36-45</v>
      </c>
      <c r="T2802" s="38" t="s">
        <v>98</v>
      </c>
      <c r="U2802" s="24" t="s">
        <v>5747</v>
      </c>
      <c r="V2802" s="24">
        <v>300000</v>
      </c>
      <c r="W2802" s="39">
        <f t="shared" si="783"/>
        <v>0</v>
      </c>
      <c r="X2802" s="29">
        <f t="shared" si="784"/>
        <v>0</v>
      </c>
      <c r="Y2802" s="40">
        <f t="shared" si="785"/>
        <v>365</v>
      </c>
      <c r="Z2802" s="38">
        <f t="shared" si="786"/>
        <v>46081</v>
      </c>
      <c r="AA2802" s="41">
        <f t="shared" si="787"/>
        <v>181</v>
      </c>
      <c r="AB2802" s="24" t="s">
        <v>113</v>
      </c>
      <c r="AC2802" s="41">
        <f t="shared" si="788"/>
        <v>5119.5716000000002</v>
      </c>
      <c r="AD2802" s="41">
        <v>1</v>
      </c>
      <c r="AE2802" s="72">
        <f>INDEX(SA!$C$2:$G$11,MATCH(Details!S2802,SA!$C$2:$C$11,0),MATCH(Details!V2802,SA!$C$2:$G$2,0))*Y2802/(F2802-E2802+1)</f>
        <v>4338.62</v>
      </c>
      <c r="AF2802" s="41">
        <f t="shared" si="789"/>
        <v>0</v>
      </c>
      <c r="AG2802" s="41">
        <f t="shared" si="790"/>
        <v>0</v>
      </c>
      <c r="AH2802" s="41">
        <f t="shared" si="791"/>
        <v>780.95159999999998</v>
      </c>
      <c r="AI2802" s="60">
        <f t="shared" si="792"/>
        <v>173.54480000000001</v>
      </c>
      <c r="AJ2802" s="60">
        <f t="shared" si="793"/>
        <v>976.18949999999995</v>
      </c>
      <c r="AK2802" s="60">
        <f t="shared" si="794"/>
        <v>2151.4800547945206</v>
      </c>
      <c r="AL2802" s="60">
        <f t="shared" si="795"/>
        <v>1581.3378402739727</v>
      </c>
      <c r="AM2802" s="41">
        <f t="shared" si="796"/>
        <v>1607.5478597260276</v>
      </c>
      <c r="AN2802" s="42">
        <f t="shared" si="797"/>
        <v>45715</v>
      </c>
      <c r="AO2802" s="43">
        <f t="shared" si="798"/>
        <v>4338.62</v>
      </c>
    </row>
    <row r="2803" spans="1:41" s="24" customFormat="1" ht="15.75" customHeight="1" x14ac:dyDescent="0.35">
      <c r="A2803" s="36" t="s">
        <v>27</v>
      </c>
      <c r="B2803" s="36">
        <v>202509</v>
      </c>
      <c r="C2803" s="24" t="s">
        <v>736</v>
      </c>
      <c r="D2803" s="24" t="s">
        <v>119</v>
      </c>
      <c r="E2803" s="62">
        <v>45901</v>
      </c>
      <c r="F2803" s="62">
        <v>46265</v>
      </c>
      <c r="G2803" s="37" t="s">
        <v>2884</v>
      </c>
      <c r="H2803" s="36">
        <v>850034</v>
      </c>
      <c r="I2803" s="63">
        <v>36457</v>
      </c>
      <c r="J2803" s="24" t="s">
        <v>5708</v>
      </c>
      <c r="K2803" s="63">
        <f t="shared" si="781"/>
        <v>45901</v>
      </c>
      <c r="L2803" s="55">
        <f t="shared" si="782"/>
        <v>0.04</v>
      </c>
      <c r="M2803" s="76">
        <v>0.22500000000000001</v>
      </c>
      <c r="N2803" s="62">
        <v>45901</v>
      </c>
      <c r="O2803" s="62">
        <v>46265</v>
      </c>
      <c r="P2803" s="63"/>
      <c r="Q2803" s="63"/>
      <c r="R2803" s="78">
        <v>25</v>
      </c>
      <c r="S2803" s="63" t="str">
        <f>VLOOKUP(R2803,SA!$B$3:$C$11,2,1)</f>
        <v>0-25</v>
      </c>
      <c r="T2803" s="38" t="s">
        <v>97</v>
      </c>
      <c r="U2803" s="24" t="s">
        <v>56</v>
      </c>
      <c r="V2803" s="24">
        <v>300000</v>
      </c>
      <c r="W2803" s="39">
        <f t="shared" si="783"/>
        <v>300000</v>
      </c>
      <c r="X2803" s="29">
        <f t="shared" si="784"/>
        <v>1</v>
      </c>
      <c r="Y2803" s="40">
        <f t="shared" si="785"/>
        <v>365</v>
      </c>
      <c r="Z2803" s="38">
        <f t="shared" si="786"/>
        <v>46081</v>
      </c>
      <c r="AA2803" s="41">
        <f t="shared" si="787"/>
        <v>181</v>
      </c>
      <c r="AB2803" s="24" t="s">
        <v>113</v>
      </c>
      <c r="AC2803" s="41">
        <f t="shared" si="788"/>
        <v>3690.3792000000003</v>
      </c>
      <c r="AD2803" s="41">
        <v>1</v>
      </c>
      <c r="AE2803" s="72">
        <f>INDEX(SA!$C$2:$G$11,MATCH(Details!S2803,SA!$C$2:$C$11,0),MATCH(Details!V2803,SA!$C$2:$G$2,0))*Y2803/(F2803-E2803+1)</f>
        <v>3127.44</v>
      </c>
      <c r="AF2803" s="41">
        <f t="shared" si="789"/>
        <v>0</v>
      </c>
      <c r="AG2803" s="41">
        <f t="shared" si="790"/>
        <v>0</v>
      </c>
      <c r="AH2803" s="41">
        <f t="shared" si="791"/>
        <v>562.93920000000003</v>
      </c>
      <c r="AI2803" s="60">
        <f t="shared" si="792"/>
        <v>125.0976</v>
      </c>
      <c r="AJ2803" s="60">
        <f t="shared" si="793"/>
        <v>703.67399999999998</v>
      </c>
      <c r="AK2803" s="60">
        <f t="shared" si="794"/>
        <v>1550.8675068493151</v>
      </c>
      <c r="AL2803" s="60">
        <f t="shared" si="795"/>
        <v>1139.8876175342466</v>
      </c>
      <c r="AM2803" s="41">
        <f t="shared" si="796"/>
        <v>1158.7807824657534</v>
      </c>
      <c r="AN2803" s="42">
        <f t="shared" si="797"/>
        <v>45715</v>
      </c>
      <c r="AO2803" s="43">
        <f t="shared" si="798"/>
        <v>3127.44</v>
      </c>
    </row>
    <row r="2804" spans="1:41" s="24" customFormat="1" ht="15.75" customHeight="1" x14ac:dyDescent="0.35">
      <c r="A2804" s="36" t="s">
        <v>27</v>
      </c>
      <c r="B2804" s="36">
        <v>202509</v>
      </c>
      <c r="C2804" s="24" t="s">
        <v>736</v>
      </c>
      <c r="D2804" s="24" t="s">
        <v>119</v>
      </c>
      <c r="E2804" s="62">
        <v>45901</v>
      </c>
      <c r="F2804" s="62">
        <v>46265</v>
      </c>
      <c r="G2804" s="37" t="s">
        <v>2885</v>
      </c>
      <c r="H2804" s="36">
        <v>850035</v>
      </c>
      <c r="I2804" s="63">
        <v>21916</v>
      </c>
      <c r="J2804" s="24" t="s">
        <v>5709</v>
      </c>
      <c r="K2804" s="63">
        <f t="shared" si="781"/>
        <v>45901</v>
      </c>
      <c r="L2804" s="55">
        <f t="shared" si="782"/>
        <v>0.04</v>
      </c>
      <c r="M2804" s="76">
        <v>0.22500000000000001</v>
      </c>
      <c r="N2804" s="62">
        <v>45901</v>
      </c>
      <c r="O2804" s="62">
        <v>46265</v>
      </c>
      <c r="P2804" s="63"/>
      <c r="Q2804" s="63"/>
      <c r="R2804" s="78">
        <v>65</v>
      </c>
      <c r="S2804" s="63" t="str">
        <f>VLOOKUP(R2804,SA!$B$3:$C$11,2,1)</f>
        <v>56-65</v>
      </c>
      <c r="T2804" s="38" t="s">
        <v>97</v>
      </c>
      <c r="U2804" s="24" t="s">
        <v>5744</v>
      </c>
      <c r="V2804" s="24">
        <v>300000</v>
      </c>
      <c r="W2804" s="39">
        <f t="shared" si="783"/>
        <v>0</v>
      </c>
      <c r="X2804" s="29">
        <f t="shared" si="784"/>
        <v>0</v>
      </c>
      <c r="Y2804" s="40">
        <f t="shared" si="785"/>
        <v>365</v>
      </c>
      <c r="Z2804" s="38">
        <f t="shared" si="786"/>
        <v>46081</v>
      </c>
      <c r="AA2804" s="41">
        <f t="shared" si="787"/>
        <v>181</v>
      </c>
      <c r="AB2804" s="24" t="s">
        <v>113</v>
      </c>
      <c r="AC2804" s="41">
        <f t="shared" si="788"/>
        <v>10831.751</v>
      </c>
      <c r="AD2804" s="41">
        <v>1</v>
      </c>
      <c r="AE2804" s="72">
        <f>INDEX(SA!$C$2:$G$11,MATCH(Details!S2804,SA!$C$2:$C$11,0),MATCH(Details!V2804,SA!$C$2:$G$2,0))*Y2804/(F2804-E2804+1)</f>
        <v>9179.4500000000007</v>
      </c>
      <c r="AF2804" s="41">
        <f t="shared" si="789"/>
        <v>0</v>
      </c>
      <c r="AG2804" s="41">
        <f t="shared" si="790"/>
        <v>0</v>
      </c>
      <c r="AH2804" s="41">
        <f t="shared" si="791"/>
        <v>1652.3010000000002</v>
      </c>
      <c r="AI2804" s="60">
        <f t="shared" si="792"/>
        <v>367.17800000000005</v>
      </c>
      <c r="AJ2804" s="60">
        <f t="shared" si="793"/>
        <v>2065.3762500000003</v>
      </c>
      <c r="AK2804" s="60">
        <f t="shared" si="794"/>
        <v>4552.0012328767125</v>
      </c>
      <c r="AL2804" s="60">
        <f t="shared" si="795"/>
        <v>3345.7209061643835</v>
      </c>
      <c r="AM2804" s="41">
        <f t="shared" si="796"/>
        <v>3401.1748438356171</v>
      </c>
      <c r="AN2804" s="42">
        <f t="shared" si="797"/>
        <v>45715</v>
      </c>
      <c r="AO2804" s="43">
        <f t="shared" si="798"/>
        <v>9179.4500000000007</v>
      </c>
    </row>
    <row r="2805" spans="1:41" s="24" customFormat="1" ht="15.75" customHeight="1" x14ac:dyDescent="0.35">
      <c r="A2805" s="36" t="s">
        <v>27</v>
      </c>
      <c r="B2805" s="36">
        <v>202509</v>
      </c>
      <c r="C2805" s="24" t="s">
        <v>736</v>
      </c>
      <c r="D2805" s="24" t="s">
        <v>119</v>
      </c>
      <c r="E2805" s="62">
        <v>45901</v>
      </c>
      <c r="F2805" s="62">
        <v>46265</v>
      </c>
      <c r="G2805" s="37" t="s">
        <v>698</v>
      </c>
      <c r="H2805" s="36">
        <v>850035</v>
      </c>
      <c r="I2805" s="63">
        <v>33732</v>
      </c>
      <c r="J2805" s="24" t="s">
        <v>5710</v>
      </c>
      <c r="K2805" s="63">
        <f t="shared" si="781"/>
        <v>45901</v>
      </c>
      <c r="L2805" s="55">
        <f t="shared" si="782"/>
        <v>0.04</v>
      </c>
      <c r="M2805" s="76">
        <v>0.22500000000000001</v>
      </c>
      <c r="N2805" s="62">
        <v>45901</v>
      </c>
      <c r="O2805" s="62">
        <v>46265</v>
      </c>
      <c r="P2805" s="63"/>
      <c r="Q2805" s="63"/>
      <c r="R2805" s="78">
        <v>33</v>
      </c>
      <c r="S2805" s="63" t="str">
        <f>VLOOKUP(R2805,SA!$B$3:$C$11,2,1)</f>
        <v>26-35</v>
      </c>
      <c r="T2805" s="38" t="s">
        <v>97</v>
      </c>
      <c r="U2805" s="24" t="s">
        <v>56</v>
      </c>
      <c r="V2805" s="24">
        <v>300000</v>
      </c>
      <c r="W2805" s="39">
        <f t="shared" si="783"/>
        <v>300000</v>
      </c>
      <c r="X2805" s="29">
        <f t="shared" si="784"/>
        <v>1</v>
      </c>
      <c r="Y2805" s="40">
        <f t="shared" si="785"/>
        <v>365</v>
      </c>
      <c r="Z2805" s="38">
        <f t="shared" si="786"/>
        <v>46081</v>
      </c>
      <c r="AA2805" s="41">
        <f t="shared" si="787"/>
        <v>181</v>
      </c>
      <c r="AB2805" s="24" t="s">
        <v>113</v>
      </c>
      <c r="AC2805" s="41">
        <f t="shared" si="788"/>
        <v>4124.4657999999999</v>
      </c>
      <c r="AD2805" s="41">
        <v>1</v>
      </c>
      <c r="AE2805" s="72">
        <f>INDEX(SA!$C$2:$G$11,MATCH(Details!S2805,SA!$C$2:$C$11,0),MATCH(Details!V2805,SA!$C$2:$G$2,0))*Y2805/(F2805-E2805+1)</f>
        <v>3495.31</v>
      </c>
      <c r="AF2805" s="41">
        <f t="shared" si="789"/>
        <v>0</v>
      </c>
      <c r="AG2805" s="41">
        <f t="shared" si="790"/>
        <v>0</v>
      </c>
      <c r="AH2805" s="41">
        <f t="shared" si="791"/>
        <v>629.1558</v>
      </c>
      <c r="AI2805" s="60">
        <f t="shared" si="792"/>
        <v>139.8124</v>
      </c>
      <c r="AJ2805" s="60">
        <f t="shared" si="793"/>
        <v>786.44475</v>
      </c>
      <c r="AK2805" s="60">
        <f t="shared" si="794"/>
        <v>1733.2907123287671</v>
      </c>
      <c r="AL2805" s="60">
        <f t="shared" si="795"/>
        <v>1273.9686735616438</v>
      </c>
      <c r="AM2805" s="41">
        <f t="shared" si="796"/>
        <v>1295.0841764383563</v>
      </c>
      <c r="AN2805" s="42">
        <f t="shared" si="797"/>
        <v>45715</v>
      </c>
      <c r="AO2805" s="43">
        <f t="shared" si="798"/>
        <v>3495.31</v>
      </c>
    </row>
    <row r="2806" spans="1:41" s="24" customFormat="1" ht="15.75" customHeight="1" x14ac:dyDescent="0.35">
      <c r="A2806" s="36" t="s">
        <v>27</v>
      </c>
      <c r="B2806" s="36">
        <v>202509</v>
      </c>
      <c r="C2806" s="24" t="s">
        <v>736</v>
      </c>
      <c r="D2806" s="24" t="s">
        <v>119</v>
      </c>
      <c r="E2806" s="62">
        <v>45901</v>
      </c>
      <c r="F2806" s="62">
        <v>46265</v>
      </c>
      <c r="G2806" s="37" t="s">
        <v>2886</v>
      </c>
      <c r="H2806" s="36">
        <v>850035</v>
      </c>
      <c r="I2806" s="63">
        <v>26299</v>
      </c>
      <c r="J2806" s="24" t="s">
        <v>5711</v>
      </c>
      <c r="K2806" s="63">
        <f t="shared" si="781"/>
        <v>45901</v>
      </c>
      <c r="L2806" s="55">
        <f t="shared" si="782"/>
        <v>0.04</v>
      </c>
      <c r="M2806" s="76">
        <v>0.22500000000000001</v>
      </c>
      <c r="N2806" s="62">
        <v>45901</v>
      </c>
      <c r="O2806" s="62">
        <v>46265</v>
      </c>
      <c r="P2806" s="63"/>
      <c r="Q2806" s="63"/>
      <c r="R2806" s="78">
        <v>53</v>
      </c>
      <c r="S2806" s="63" t="str">
        <f>VLOOKUP(R2806,SA!$B$3:$C$11,2,1)</f>
        <v>46-55</v>
      </c>
      <c r="T2806" s="38" t="s">
        <v>98</v>
      </c>
      <c r="U2806" s="24" t="s">
        <v>5747</v>
      </c>
      <c r="V2806" s="24">
        <v>300000</v>
      </c>
      <c r="W2806" s="39">
        <f t="shared" si="783"/>
        <v>0</v>
      </c>
      <c r="X2806" s="29">
        <f t="shared" si="784"/>
        <v>0</v>
      </c>
      <c r="Y2806" s="40">
        <f t="shared" si="785"/>
        <v>365</v>
      </c>
      <c r="Z2806" s="38">
        <f t="shared" si="786"/>
        <v>46081</v>
      </c>
      <c r="AA2806" s="41">
        <f t="shared" si="787"/>
        <v>181</v>
      </c>
      <c r="AB2806" s="24" t="s">
        <v>113</v>
      </c>
      <c r="AC2806" s="41">
        <f t="shared" si="788"/>
        <v>7373.4659999999994</v>
      </c>
      <c r="AD2806" s="41">
        <v>1</v>
      </c>
      <c r="AE2806" s="72">
        <f>INDEX(SA!$C$2:$G$11,MATCH(Details!S2806,SA!$C$2:$C$11,0),MATCH(Details!V2806,SA!$C$2:$G$2,0))*Y2806/(F2806-E2806+1)</f>
        <v>6248.7</v>
      </c>
      <c r="AF2806" s="41">
        <f t="shared" si="789"/>
        <v>0</v>
      </c>
      <c r="AG2806" s="41">
        <f t="shared" si="790"/>
        <v>0</v>
      </c>
      <c r="AH2806" s="41">
        <f t="shared" si="791"/>
        <v>1124.7659999999998</v>
      </c>
      <c r="AI2806" s="60">
        <f t="shared" si="792"/>
        <v>249.94800000000001</v>
      </c>
      <c r="AJ2806" s="60">
        <f t="shared" si="793"/>
        <v>1405.9575</v>
      </c>
      <c r="AK2806" s="60">
        <f t="shared" si="794"/>
        <v>3098.6704109589041</v>
      </c>
      <c r="AL2806" s="60">
        <f t="shared" si="795"/>
        <v>2277.5227520547946</v>
      </c>
      <c r="AM2806" s="41">
        <f t="shared" si="796"/>
        <v>2315.2717479452049</v>
      </c>
      <c r="AN2806" s="42">
        <f t="shared" si="797"/>
        <v>45715</v>
      </c>
      <c r="AO2806" s="43">
        <f t="shared" si="798"/>
        <v>6248.7</v>
      </c>
    </row>
    <row r="2807" spans="1:41" s="24" customFormat="1" ht="15.75" customHeight="1" x14ac:dyDescent="0.35">
      <c r="A2807" s="36" t="s">
        <v>27</v>
      </c>
      <c r="B2807" s="36">
        <v>202509</v>
      </c>
      <c r="C2807" s="24" t="s">
        <v>736</v>
      </c>
      <c r="D2807" s="24" t="s">
        <v>119</v>
      </c>
      <c r="E2807" s="62">
        <v>45901</v>
      </c>
      <c r="F2807" s="62">
        <v>46265</v>
      </c>
      <c r="G2807" s="37" t="s">
        <v>2887</v>
      </c>
      <c r="H2807" s="36">
        <v>850035</v>
      </c>
      <c r="I2807" s="63">
        <v>36661</v>
      </c>
      <c r="J2807" s="24" t="s">
        <v>5712</v>
      </c>
      <c r="K2807" s="63">
        <f t="shared" si="781"/>
        <v>45901</v>
      </c>
      <c r="L2807" s="55">
        <f t="shared" si="782"/>
        <v>0.04</v>
      </c>
      <c r="M2807" s="76">
        <v>0.22500000000000001</v>
      </c>
      <c r="N2807" s="62">
        <v>45901</v>
      </c>
      <c r="O2807" s="62">
        <v>46265</v>
      </c>
      <c r="P2807" s="63"/>
      <c r="Q2807" s="63"/>
      <c r="R2807" s="78">
        <v>25</v>
      </c>
      <c r="S2807" s="63" t="str">
        <f>VLOOKUP(R2807,SA!$B$3:$C$11,2,1)</f>
        <v>0-25</v>
      </c>
      <c r="T2807" s="38" t="s">
        <v>98</v>
      </c>
      <c r="U2807" s="24" t="s">
        <v>5743</v>
      </c>
      <c r="V2807" s="24">
        <v>300000</v>
      </c>
      <c r="W2807" s="39">
        <f t="shared" si="783"/>
        <v>0</v>
      </c>
      <c r="X2807" s="29">
        <f t="shared" si="784"/>
        <v>0</v>
      </c>
      <c r="Y2807" s="40">
        <f t="shared" si="785"/>
        <v>365</v>
      </c>
      <c r="Z2807" s="38">
        <f t="shared" si="786"/>
        <v>46081</v>
      </c>
      <c r="AA2807" s="41">
        <f t="shared" si="787"/>
        <v>181</v>
      </c>
      <c r="AB2807" s="24" t="s">
        <v>113</v>
      </c>
      <c r="AC2807" s="41">
        <f t="shared" si="788"/>
        <v>3690.3792000000003</v>
      </c>
      <c r="AD2807" s="41">
        <v>1</v>
      </c>
      <c r="AE2807" s="72">
        <f>INDEX(SA!$C$2:$G$11,MATCH(Details!S2807,SA!$C$2:$C$11,0),MATCH(Details!V2807,SA!$C$2:$G$2,0))*Y2807/(F2807-E2807+1)</f>
        <v>3127.44</v>
      </c>
      <c r="AF2807" s="41">
        <f t="shared" si="789"/>
        <v>0</v>
      </c>
      <c r="AG2807" s="41">
        <f t="shared" si="790"/>
        <v>0</v>
      </c>
      <c r="AH2807" s="41">
        <f t="shared" si="791"/>
        <v>562.93920000000003</v>
      </c>
      <c r="AI2807" s="60">
        <f t="shared" si="792"/>
        <v>125.0976</v>
      </c>
      <c r="AJ2807" s="60">
        <f t="shared" si="793"/>
        <v>703.67399999999998</v>
      </c>
      <c r="AK2807" s="60">
        <f t="shared" si="794"/>
        <v>1550.8675068493151</v>
      </c>
      <c r="AL2807" s="60">
        <f t="shared" si="795"/>
        <v>1139.8876175342466</v>
      </c>
      <c r="AM2807" s="41">
        <f t="shared" si="796"/>
        <v>1158.7807824657534</v>
      </c>
      <c r="AN2807" s="42">
        <f t="shared" si="797"/>
        <v>45715</v>
      </c>
      <c r="AO2807" s="43">
        <f t="shared" si="798"/>
        <v>3127.44</v>
      </c>
    </row>
    <row r="2808" spans="1:41" s="24" customFormat="1" ht="15.75" customHeight="1" x14ac:dyDescent="0.35">
      <c r="A2808" s="36" t="s">
        <v>27</v>
      </c>
      <c r="B2808" s="36">
        <v>202509</v>
      </c>
      <c r="C2808" s="24" t="s">
        <v>736</v>
      </c>
      <c r="D2808" s="24" t="s">
        <v>119</v>
      </c>
      <c r="E2808" s="62">
        <v>45901</v>
      </c>
      <c r="F2808" s="62">
        <v>46265</v>
      </c>
      <c r="G2808" s="37" t="s">
        <v>699</v>
      </c>
      <c r="H2808" s="36">
        <v>850036</v>
      </c>
      <c r="I2808" s="63">
        <v>35107</v>
      </c>
      <c r="J2808" s="24" t="s">
        <v>5713</v>
      </c>
      <c r="K2808" s="63">
        <f t="shared" si="781"/>
        <v>45901</v>
      </c>
      <c r="L2808" s="55">
        <f t="shared" si="782"/>
        <v>0.04</v>
      </c>
      <c r="M2808" s="76">
        <v>0.22500000000000001</v>
      </c>
      <c r="N2808" s="62">
        <v>45901</v>
      </c>
      <c r="O2808" s="62">
        <v>46265</v>
      </c>
      <c r="P2808" s="63"/>
      <c r="Q2808" s="63"/>
      <c r="R2808" s="78">
        <v>29</v>
      </c>
      <c r="S2808" s="63" t="str">
        <f>VLOOKUP(R2808,SA!$B$3:$C$11,2,1)</f>
        <v>26-35</v>
      </c>
      <c r="T2808" s="38" t="s">
        <v>97</v>
      </c>
      <c r="U2808" s="24" t="s">
        <v>56</v>
      </c>
      <c r="V2808" s="24">
        <v>300000</v>
      </c>
      <c r="W2808" s="39">
        <f t="shared" si="783"/>
        <v>300000</v>
      </c>
      <c r="X2808" s="29">
        <f t="shared" si="784"/>
        <v>1</v>
      </c>
      <c r="Y2808" s="40">
        <f t="shared" si="785"/>
        <v>365</v>
      </c>
      <c r="Z2808" s="38">
        <f t="shared" si="786"/>
        <v>46081</v>
      </c>
      <c r="AA2808" s="41">
        <f t="shared" si="787"/>
        <v>181</v>
      </c>
      <c r="AB2808" s="24" t="s">
        <v>113</v>
      </c>
      <c r="AC2808" s="41">
        <f t="shared" si="788"/>
        <v>4124.4657999999999</v>
      </c>
      <c r="AD2808" s="41">
        <v>1</v>
      </c>
      <c r="AE2808" s="72">
        <f>INDEX(SA!$C$2:$G$11,MATCH(Details!S2808,SA!$C$2:$C$11,0),MATCH(Details!V2808,SA!$C$2:$G$2,0))*Y2808/(F2808-E2808+1)</f>
        <v>3495.31</v>
      </c>
      <c r="AF2808" s="41">
        <f t="shared" si="789"/>
        <v>0</v>
      </c>
      <c r="AG2808" s="41">
        <f t="shared" si="790"/>
        <v>0</v>
      </c>
      <c r="AH2808" s="41">
        <f t="shared" si="791"/>
        <v>629.1558</v>
      </c>
      <c r="AI2808" s="60">
        <f t="shared" si="792"/>
        <v>139.8124</v>
      </c>
      <c r="AJ2808" s="60">
        <f t="shared" si="793"/>
        <v>786.44475</v>
      </c>
      <c r="AK2808" s="60">
        <f t="shared" si="794"/>
        <v>1733.2907123287671</v>
      </c>
      <c r="AL2808" s="60">
        <f t="shared" si="795"/>
        <v>1273.9686735616438</v>
      </c>
      <c r="AM2808" s="41">
        <f t="shared" si="796"/>
        <v>1295.0841764383563</v>
      </c>
      <c r="AN2808" s="42">
        <f t="shared" si="797"/>
        <v>45715</v>
      </c>
      <c r="AO2808" s="43">
        <f t="shared" si="798"/>
        <v>3495.31</v>
      </c>
    </row>
    <row r="2809" spans="1:41" s="24" customFormat="1" ht="15.75" customHeight="1" x14ac:dyDescent="0.35">
      <c r="A2809" s="36" t="s">
        <v>27</v>
      </c>
      <c r="B2809" s="36">
        <v>202509</v>
      </c>
      <c r="C2809" s="24" t="s">
        <v>736</v>
      </c>
      <c r="D2809" s="24" t="s">
        <v>119</v>
      </c>
      <c r="E2809" s="62">
        <v>45901</v>
      </c>
      <c r="F2809" s="62">
        <v>46265</v>
      </c>
      <c r="G2809" s="37" t="s">
        <v>2888</v>
      </c>
      <c r="H2809" s="36">
        <v>850036</v>
      </c>
      <c r="I2809" s="63">
        <v>25730</v>
      </c>
      <c r="J2809" s="24" t="s">
        <v>5714</v>
      </c>
      <c r="K2809" s="63">
        <f t="shared" si="781"/>
        <v>45901</v>
      </c>
      <c r="L2809" s="55">
        <f t="shared" si="782"/>
        <v>0.04</v>
      </c>
      <c r="M2809" s="76">
        <v>0.22500000000000001</v>
      </c>
      <c r="N2809" s="62">
        <v>45901</v>
      </c>
      <c r="O2809" s="62">
        <v>46265</v>
      </c>
      <c r="P2809" s="63"/>
      <c r="Q2809" s="63"/>
      <c r="R2809" s="78">
        <v>55</v>
      </c>
      <c r="S2809" s="63" t="str">
        <f>VLOOKUP(R2809,SA!$B$3:$C$11,2,1)</f>
        <v>46-55</v>
      </c>
      <c r="T2809" s="38" t="s">
        <v>97</v>
      </c>
      <c r="U2809" s="24" t="s">
        <v>5744</v>
      </c>
      <c r="V2809" s="24">
        <v>300000</v>
      </c>
      <c r="W2809" s="39">
        <f t="shared" si="783"/>
        <v>0</v>
      </c>
      <c r="X2809" s="29">
        <f t="shared" si="784"/>
        <v>0</v>
      </c>
      <c r="Y2809" s="40">
        <f t="shared" si="785"/>
        <v>365</v>
      </c>
      <c r="Z2809" s="38">
        <f t="shared" si="786"/>
        <v>46081</v>
      </c>
      <c r="AA2809" s="41">
        <f t="shared" si="787"/>
        <v>181</v>
      </c>
      <c r="AB2809" s="24" t="s">
        <v>113</v>
      </c>
      <c r="AC2809" s="41">
        <f t="shared" si="788"/>
        <v>7373.4659999999994</v>
      </c>
      <c r="AD2809" s="41">
        <v>1</v>
      </c>
      <c r="AE2809" s="72">
        <f>INDEX(SA!$C$2:$G$11,MATCH(Details!S2809,SA!$C$2:$C$11,0),MATCH(Details!V2809,SA!$C$2:$G$2,0))*Y2809/(F2809-E2809+1)</f>
        <v>6248.7</v>
      </c>
      <c r="AF2809" s="41">
        <f t="shared" si="789"/>
        <v>0</v>
      </c>
      <c r="AG2809" s="41">
        <f t="shared" si="790"/>
        <v>0</v>
      </c>
      <c r="AH2809" s="41">
        <f t="shared" si="791"/>
        <v>1124.7659999999998</v>
      </c>
      <c r="AI2809" s="60">
        <f t="shared" si="792"/>
        <v>249.94800000000001</v>
      </c>
      <c r="AJ2809" s="60">
        <f t="shared" si="793"/>
        <v>1405.9575</v>
      </c>
      <c r="AK2809" s="60">
        <f t="shared" si="794"/>
        <v>3098.6704109589041</v>
      </c>
      <c r="AL2809" s="60">
        <f t="shared" si="795"/>
        <v>2277.5227520547946</v>
      </c>
      <c r="AM2809" s="41">
        <f t="shared" si="796"/>
        <v>2315.2717479452049</v>
      </c>
      <c r="AN2809" s="42">
        <f t="shared" si="797"/>
        <v>45715</v>
      </c>
      <c r="AO2809" s="43">
        <f t="shared" si="798"/>
        <v>6248.7</v>
      </c>
    </row>
    <row r="2810" spans="1:41" s="24" customFormat="1" ht="15.75" customHeight="1" x14ac:dyDescent="0.35">
      <c r="A2810" s="36" t="s">
        <v>27</v>
      </c>
      <c r="B2810" s="36">
        <v>202509</v>
      </c>
      <c r="C2810" s="24" t="s">
        <v>736</v>
      </c>
      <c r="D2810" s="24" t="s">
        <v>119</v>
      </c>
      <c r="E2810" s="62">
        <v>45901</v>
      </c>
      <c r="F2810" s="62">
        <v>46265</v>
      </c>
      <c r="G2810" s="37" t="s">
        <v>2889</v>
      </c>
      <c r="H2810" s="36">
        <v>850036</v>
      </c>
      <c r="I2810" s="63">
        <v>25696</v>
      </c>
      <c r="J2810" s="24" t="s">
        <v>5715</v>
      </c>
      <c r="K2810" s="63">
        <f t="shared" si="781"/>
        <v>45901</v>
      </c>
      <c r="L2810" s="55">
        <f t="shared" si="782"/>
        <v>0.04</v>
      </c>
      <c r="M2810" s="76">
        <v>0.22500000000000001</v>
      </c>
      <c r="N2810" s="62">
        <v>45901</v>
      </c>
      <c r="O2810" s="62">
        <v>46265</v>
      </c>
      <c r="P2810" s="63"/>
      <c r="Q2810" s="63"/>
      <c r="R2810" s="78">
        <v>55</v>
      </c>
      <c r="S2810" s="63" t="str">
        <f>VLOOKUP(R2810,SA!$B$3:$C$11,2,1)</f>
        <v>46-55</v>
      </c>
      <c r="T2810" s="38" t="s">
        <v>98</v>
      </c>
      <c r="U2810" s="24" t="s">
        <v>5747</v>
      </c>
      <c r="V2810" s="24">
        <v>300000</v>
      </c>
      <c r="W2810" s="39">
        <f t="shared" si="783"/>
        <v>0</v>
      </c>
      <c r="X2810" s="29">
        <f t="shared" si="784"/>
        <v>0</v>
      </c>
      <c r="Y2810" s="40">
        <f t="shared" si="785"/>
        <v>365</v>
      </c>
      <c r="Z2810" s="38">
        <f t="shared" si="786"/>
        <v>46081</v>
      </c>
      <c r="AA2810" s="41">
        <f t="shared" si="787"/>
        <v>181</v>
      </c>
      <c r="AB2810" s="24" t="s">
        <v>113</v>
      </c>
      <c r="AC2810" s="41">
        <f t="shared" si="788"/>
        <v>7373.4659999999994</v>
      </c>
      <c r="AD2810" s="41">
        <v>1</v>
      </c>
      <c r="AE2810" s="72">
        <f>INDEX(SA!$C$2:$G$11,MATCH(Details!S2810,SA!$C$2:$C$11,0),MATCH(Details!V2810,SA!$C$2:$G$2,0))*Y2810/(F2810-E2810+1)</f>
        <v>6248.7</v>
      </c>
      <c r="AF2810" s="41">
        <f t="shared" si="789"/>
        <v>0</v>
      </c>
      <c r="AG2810" s="41">
        <f t="shared" si="790"/>
        <v>0</v>
      </c>
      <c r="AH2810" s="41">
        <f t="shared" si="791"/>
        <v>1124.7659999999998</v>
      </c>
      <c r="AI2810" s="60">
        <f t="shared" si="792"/>
        <v>249.94800000000001</v>
      </c>
      <c r="AJ2810" s="60">
        <f t="shared" si="793"/>
        <v>1405.9575</v>
      </c>
      <c r="AK2810" s="60">
        <f t="shared" si="794"/>
        <v>3098.6704109589041</v>
      </c>
      <c r="AL2810" s="60">
        <f t="shared" si="795"/>
        <v>2277.5227520547946</v>
      </c>
      <c r="AM2810" s="41">
        <f t="shared" si="796"/>
        <v>2315.2717479452049</v>
      </c>
      <c r="AN2810" s="42">
        <f t="shared" si="797"/>
        <v>45715</v>
      </c>
      <c r="AO2810" s="43">
        <f t="shared" si="798"/>
        <v>6248.7</v>
      </c>
    </row>
    <row r="2811" spans="1:41" s="24" customFormat="1" ht="15.75" customHeight="1" x14ac:dyDescent="0.35">
      <c r="A2811" s="36" t="s">
        <v>27</v>
      </c>
      <c r="B2811" s="36">
        <v>202509</v>
      </c>
      <c r="C2811" s="24" t="s">
        <v>736</v>
      </c>
      <c r="D2811" s="24" t="s">
        <v>119</v>
      </c>
      <c r="E2811" s="62">
        <v>45901</v>
      </c>
      <c r="F2811" s="62">
        <v>46265</v>
      </c>
      <c r="G2811" s="37" t="s">
        <v>2890</v>
      </c>
      <c r="H2811" s="36">
        <v>850037</v>
      </c>
      <c r="I2811" s="63">
        <v>26373</v>
      </c>
      <c r="J2811" s="24" t="s">
        <v>5716</v>
      </c>
      <c r="K2811" s="63">
        <f t="shared" si="781"/>
        <v>45901</v>
      </c>
      <c r="L2811" s="55">
        <f t="shared" si="782"/>
        <v>0.04</v>
      </c>
      <c r="M2811" s="76">
        <v>0.22500000000000001</v>
      </c>
      <c r="N2811" s="62">
        <v>45901</v>
      </c>
      <c r="O2811" s="62">
        <v>46265</v>
      </c>
      <c r="P2811" s="63"/>
      <c r="Q2811" s="63"/>
      <c r="R2811" s="78">
        <v>53</v>
      </c>
      <c r="S2811" s="63" t="str">
        <f>VLOOKUP(R2811,SA!$B$3:$C$11,2,1)</f>
        <v>46-55</v>
      </c>
      <c r="T2811" s="38" t="s">
        <v>98</v>
      </c>
      <c r="U2811" s="24" t="s">
        <v>5747</v>
      </c>
      <c r="V2811" s="24">
        <v>300000</v>
      </c>
      <c r="W2811" s="39">
        <f t="shared" si="783"/>
        <v>0</v>
      </c>
      <c r="X2811" s="29">
        <f t="shared" si="784"/>
        <v>0</v>
      </c>
      <c r="Y2811" s="40">
        <f t="shared" si="785"/>
        <v>365</v>
      </c>
      <c r="Z2811" s="38">
        <f t="shared" si="786"/>
        <v>46081</v>
      </c>
      <c r="AA2811" s="41">
        <f t="shared" si="787"/>
        <v>181</v>
      </c>
      <c r="AB2811" s="24" t="s">
        <v>113</v>
      </c>
      <c r="AC2811" s="41">
        <f t="shared" si="788"/>
        <v>7373.4659999999994</v>
      </c>
      <c r="AD2811" s="41">
        <v>1</v>
      </c>
      <c r="AE2811" s="72">
        <f>INDEX(SA!$C$2:$G$11,MATCH(Details!S2811,SA!$C$2:$C$11,0),MATCH(Details!V2811,SA!$C$2:$G$2,0))*Y2811/(F2811-E2811+1)</f>
        <v>6248.7</v>
      </c>
      <c r="AF2811" s="41">
        <f t="shared" si="789"/>
        <v>0</v>
      </c>
      <c r="AG2811" s="41">
        <f t="shared" si="790"/>
        <v>0</v>
      </c>
      <c r="AH2811" s="41">
        <f t="shared" si="791"/>
        <v>1124.7659999999998</v>
      </c>
      <c r="AI2811" s="60">
        <f t="shared" si="792"/>
        <v>249.94800000000001</v>
      </c>
      <c r="AJ2811" s="60">
        <f t="shared" si="793"/>
        <v>1405.9575</v>
      </c>
      <c r="AK2811" s="60">
        <f t="shared" si="794"/>
        <v>3098.6704109589041</v>
      </c>
      <c r="AL2811" s="60">
        <f t="shared" si="795"/>
        <v>2277.5227520547946</v>
      </c>
      <c r="AM2811" s="41">
        <f t="shared" si="796"/>
        <v>2315.2717479452049</v>
      </c>
      <c r="AN2811" s="42">
        <f t="shared" si="797"/>
        <v>45715</v>
      </c>
      <c r="AO2811" s="43">
        <f t="shared" si="798"/>
        <v>6248.7</v>
      </c>
    </row>
    <row r="2812" spans="1:41" s="24" customFormat="1" ht="15.75" customHeight="1" x14ac:dyDescent="0.35">
      <c r="A2812" s="36" t="s">
        <v>27</v>
      </c>
      <c r="B2812" s="36">
        <v>202509</v>
      </c>
      <c r="C2812" s="24" t="s">
        <v>736</v>
      </c>
      <c r="D2812" s="24" t="s">
        <v>119</v>
      </c>
      <c r="E2812" s="62">
        <v>45901</v>
      </c>
      <c r="F2812" s="62">
        <v>46265</v>
      </c>
      <c r="G2812" s="37" t="s">
        <v>703</v>
      </c>
      <c r="H2812" s="36">
        <v>850037</v>
      </c>
      <c r="I2812" s="63">
        <v>33841</v>
      </c>
      <c r="J2812" s="24" t="s">
        <v>5717</v>
      </c>
      <c r="K2812" s="63">
        <f t="shared" si="781"/>
        <v>45901</v>
      </c>
      <c r="L2812" s="55">
        <f t="shared" si="782"/>
        <v>0.04</v>
      </c>
      <c r="M2812" s="76">
        <v>0.22500000000000001</v>
      </c>
      <c r="N2812" s="62">
        <v>45901</v>
      </c>
      <c r="O2812" s="62">
        <v>46265</v>
      </c>
      <c r="P2812" s="63"/>
      <c r="Q2812" s="63"/>
      <c r="R2812" s="78">
        <v>33</v>
      </c>
      <c r="S2812" s="63" t="str">
        <f>VLOOKUP(R2812,SA!$B$3:$C$11,2,1)</f>
        <v>26-35</v>
      </c>
      <c r="T2812" s="38" t="s">
        <v>97</v>
      </c>
      <c r="U2812" s="24" t="s">
        <v>56</v>
      </c>
      <c r="V2812" s="24">
        <v>300000</v>
      </c>
      <c r="W2812" s="39">
        <f t="shared" si="783"/>
        <v>300000</v>
      </c>
      <c r="X2812" s="29">
        <f t="shared" si="784"/>
        <v>1</v>
      </c>
      <c r="Y2812" s="40">
        <f t="shared" si="785"/>
        <v>365</v>
      </c>
      <c r="Z2812" s="38">
        <f t="shared" si="786"/>
        <v>46081</v>
      </c>
      <c r="AA2812" s="41">
        <f t="shared" si="787"/>
        <v>181</v>
      </c>
      <c r="AB2812" s="24" t="s">
        <v>113</v>
      </c>
      <c r="AC2812" s="41">
        <f t="shared" si="788"/>
        <v>4124.4657999999999</v>
      </c>
      <c r="AD2812" s="41">
        <v>1</v>
      </c>
      <c r="AE2812" s="72">
        <f>INDEX(SA!$C$2:$G$11,MATCH(Details!S2812,SA!$C$2:$C$11,0),MATCH(Details!V2812,SA!$C$2:$G$2,0))*Y2812/(F2812-E2812+1)</f>
        <v>3495.31</v>
      </c>
      <c r="AF2812" s="41">
        <f t="shared" si="789"/>
        <v>0</v>
      </c>
      <c r="AG2812" s="41">
        <f t="shared" si="790"/>
        <v>0</v>
      </c>
      <c r="AH2812" s="41">
        <f t="shared" si="791"/>
        <v>629.1558</v>
      </c>
      <c r="AI2812" s="60">
        <f t="shared" si="792"/>
        <v>139.8124</v>
      </c>
      <c r="AJ2812" s="60">
        <f t="shared" si="793"/>
        <v>786.44475</v>
      </c>
      <c r="AK2812" s="60">
        <f t="shared" si="794"/>
        <v>1733.2907123287671</v>
      </c>
      <c r="AL2812" s="60">
        <f t="shared" si="795"/>
        <v>1273.9686735616438</v>
      </c>
      <c r="AM2812" s="41">
        <f t="shared" si="796"/>
        <v>1295.0841764383563</v>
      </c>
      <c r="AN2812" s="42">
        <f t="shared" si="797"/>
        <v>45715</v>
      </c>
      <c r="AO2812" s="43">
        <f t="shared" si="798"/>
        <v>3495.31</v>
      </c>
    </row>
    <row r="2813" spans="1:41" s="24" customFormat="1" ht="15.75" customHeight="1" x14ac:dyDescent="0.35">
      <c r="A2813" s="36" t="s">
        <v>27</v>
      </c>
      <c r="B2813" s="36">
        <v>202509</v>
      </c>
      <c r="C2813" s="24" t="s">
        <v>736</v>
      </c>
      <c r="D2813" s="24" t="s">
        <v>119</v>
      </c>
      <c r="E2813" s="62">
        <v>45901</v>
      </c>
      <c r="F2813" s="62">
        <v>46265</v>
      </c>
      <c r="G2813" s="37" t="s">
        <v>2891</v>
      </c>
      <c r="H2813" s="36">
        <v>850037</v>
      </c>
      <c r="I2813" s="63">
        <v>23047</v>
      </c>
      <c r="J2813" s="24" t="s">
        <v>5718</v>
      </c>
      <c r="K2813" s="63">
        <f t="shared" si="781"/>
        <v>45901</v>
      </c>
      <c r="L2813" s="55">
        <f t="shared" si="782"/>
        <v>0.04</v>
      </c>
      <c r="M2813" s="76">
        <v>0.22500000000000001</v>
      </c>
      <c r="N2813" s="62">
        <v>45901</v>
      </c>
      <c r="O2813" s="62">
        <v>46265</v>
      </c>
      <c r="P2813" s="63"/>
      <c r="Q2813" s="63"/>
      <c r="R2813" s="78">
        <v>62</v>
      </c>
      <c r="S2813" s="63" t="str">
        <f>VLOOKUP(R2813,SA!$B$3:$C$11,2,1)</f>
        <v>56-65</v>
      </c>
      <c r="T2813" s="38" t="s">
        <v>97</v>
      </c>
      <c r="U2813" s="24" t="s">
        <v>5744</v>
      </c>
      <c r="V2813" s="24">
        <v>300000</v>
      </c>
      <c r="W2813" s="39">
        <f t="shared" si="783"/>
        <v>0</v>
      </c>
      <c r="X2813" s="29">
        <f t="shared" si="784"/>
        <v>0</v>
      </c>
      <c r="Y2813" s="40">
        <f t="shared" si="785"/>
        <v>365</v>
      </c>
      <c r="Z2813" s="38">
        <f t="shared" si="786"/>
        <v>46081</v>
      </c>
      <c r="AA2813" s="41">
        <f t="shared" si="787"/>
        <v>181</v>
      </c>
      <c r="AB2813" s="24" t="s">
        <v>113</v>
      </c>
      <c r="AC2813" s="41">
        <f t="shared" si="788"/>
        <v>10831.751</v>
      </c>
      <c r="AD2813" s="41">
        <v>1</v>
      </c>
      <c r="AE2813" s="72">
        <f>INDEX(SA!$C$2:$G$11,MATCH(Details!S2813,SA!$C$2:$C$11,0),MATCH(Details!V2813,SA!$C$2:$G$2,0))*Y2813/(F2813-E2813+1)</f>
        <v>9179.4500000000007</v>
      </c>
      <c r="AF2813" s="41">
        <f t="shared" si="789"/>
        <v>0</v>
      </c>
      <c r="AG2813" s="41">
        <f t="shared" si="790"/>
        <v>0</v>
      </c>
      <c r="AH2813" s="41">
        <f t="shared" si="791"/>
        <v>1652.3010000000002</v>
      </c>
      <c r="AI2813" s="60">
        <f t="shared" si="792"/>
        <v>367.17800000000005</v>
      </c>
      <c r="AJ2813" s="60">
        <f t="shared" si="793"/>
        <v>2065.3762500000003</v>
      </c>
      <c r="AK2813" s="60">
        <f t="shared" si="794"/>
        <v>4552.0012328767125</v>
      </c>
      <c r="AL2813" s="60">
        <f t="shared" si="795"/>
        <v>3345.7209061643835</v>
      </c>
      <c r="AM2813" s="41">
        <f t="shared" si="796"/>
        <v>3401.1748438356171</v>
      </c>
      <c r="AN2813" s="42">
        <f t="shared" si="797"/>
        <v>45715</v>
      </c>
      <c r="AO2813" s="43">
        <f t="shared" si="798"/>
        <v>9179.4500000000007</v>
      </c>
    </row>
    <row r="2814" spans="1:41" s="24" customFormat="1" ht="15.75" customHeight="1" x14ac:dyDescent="0.35">
      <c r="A2814" s="36" t="s">
        <v>27</v>
      </c>
      <c r="B2814" s="36">
        <v>202509</v>
      </c>
      <c r="C2814" s="24" t="s">
        <v>736</v>
      </c>
      <c r="D2814" s="24" t="s">
        <v>119</v>
      </c>
      <c r="E2814" s="62">
        <v>45901</v>
      </c>
      <c r="F2814" s="62">
        <v>46265</v>
      </c>
      <c r="G2814" s="37" t="s">
        <v>2892</v>
      </c>
      <c r="H2814" s="36">
        <v>850038</v>
      </c>
      <c r="I2814" s="63">
        <v>21583</v>
      </c>
      <c r="J2814" s="24" t="s">
        <v>5719</v>
      </c>
      <c r="K2814" s="63">
        <f t="shared" si="781"/>
        <v>45901</v>
      </c>
      <c r="L2814" s="55">
        <f t="shared" si="782"/>
        <v>0.04</v>
      </c>
      <c r="M2814" s="76">
        <v>0.22500000000000001</v>
      </c>
      <c r="N2814" s="62">
        <v>45901</v>
      </c>
      <c r="O2814" s="62">
        <v>46265</v>
      </c>
      <c r="P2814" s="63"/>
      <c r="Q2814" s="63"/>
      <c r="R2814" s="78">
        <v>66</v>
      </c>
      <c r="S2814" s="63" t="str">
        <f>VLOOKUP(R2814,SA!$B$3:$C$11,2,1)</f>
        <v>66-70</v>
      </c>
      <c r="T2814" s="38" t="s">
        <v>98</v>
      </c>
      <c r="U2814" s="24" t="s">
        <v>5747</v>
      </c>
      <c r="V2814" s="24">
        <v>300000</v>
      </c>
      <c r="W2814" s="39">
        <f t="shared" si="783"/>
        <v>0</v>
      </c>
      <c r="X2814" s="29">
        <f t="shared" si="784"/>
        <v>0</v>
      </c>
      <c r="Y2814" s="40">
        <f t="shared" si="785"/>
        <v>365</v>
      </c>
      <c r="Z2814" s="38">
        <f t="shared" si="786"/>
        <v>46081</v>
      </c>
      <c r="AA2814" s="41">
        <f t="shared" si="787"/>
        <v>181</v>
      </c>
      <c r="AB2814" s="24" t="s">
        <v>113</v>
      </c>
      <c r="AC2814" s="41">
        <f t="shared" si="788"/>
        <v>15468.950400000002</v>
      </c>
      <c r="AD2814" s="41">
        <v>1</v>
      </c>
      <c r="AE2814" s="72">
        <f>INDEX(SA!$C$2:$G$11,MATCH(Details!S2814,SA!$C$2:$C$11,0),MATCH(Details!V2814,SA!$C$2:$G$2,0))*Y2814/(F2814-E2814+1)</f>
        <v>13109.28</v>
      </c>
      <c r="AF2814" s="41">
        <f t="shared" si="789"/>
        <v>0</v>
      </c>
      <c r="AG2814" s="41">
        <f t="shared" si="790"/>
        <v>0</v>
      </c>
      <c r="AH2814" s="41">
        <f t="shared" si="791"/>
        <v>2359.6704</v>
      </c>
      <c r="AI2814" s="60">
        <f t="shared" si="792"/>
        <v>524.37120000000004</v>
      </c>
      <c r="AJ2814" s="60">
        <f t="shared" si="793"/>
        <v>2949.5880000000002</v>
      </c>
      <c r="AK2814" s="60">
        <f t="shared" si="794"/>
        <v>6500.7662465753428</v>
      </c>
      <c r="AL2814" s="60">
        <f t="shared" si="795"/>
        <v>4778.0631912328772</v>
      </c>
      <c r="AM2814" s="41">
        <f t="shared" si="796"/>
        <v>4857.2576087671241</v>
      </c>
      <c r="AN2814" s="42">
        <f t="shared" si="797"/>
        <v>45715</v>
      </c>
      <c r="AO2814" s="43">
        <f t="shared" si="798"/>
        <v>13109.28</v>
      </c>
    </row>
    <row r="2815" spans="1:41" s="24" customFormat="1" ht="15.75" customHeight="1" x14ac:dyDescent="0.35">
      <c r="A2815" s="36" t="s">
        <v>27</v>
      </c>
      <c r="B2815" s="36">
        <v>202509</v>
      </c>
      <c r="C2815" s="24" t="s">
        <v>736</v>
      </c>
      <c r="D2815" s="24" t="s">
        <v>119</v>
      </c>
      <c r="E2815" s="62">
        <v>45901</v>
      </c>
      <c r="F2815" s="62">
        <v>46265</v>
      </c>
      <c r="G2815" s="37" t="s">
        <v>2893</v>
      </c>
      <c r="H2815" s="36">
        <v>850038</v>
      </c>
      <c r="I2815" s="63">
        <v>19917</v>
      </c>
      <c r="J2815" s="24" t="s">
        <v>5720</v>
      </c>
      <c r="K2815" s="63">
        <f t="shared" si="781"/>
        <v>45901</v>
      </c>
      <c r="L2815" s="55">
        <f t="shared" si="782"/>
        <v>0.04</v>
      </c>
      <c r="M2815" s="76">
        <v>0.22500000000000001</v>
      </c>
      <c r="N2815" s="62">
        <v>45901</v>
      </c>
      <c r="O2815" s="62">
        <v>46265</v>
      </c>
      <c r="P2815" s="63"/>
      <c r="Q2815" s="63"/>
      <c r="R2815" s="78">
        <v>71</v>
      </c>
      <c r="S2815" s="63" t="str">
        <f>VLOOKUP(R2815,SA!$B$3:$C$11,2,1)</f>
        <v>71-75</v>
      </c>
      <c r="T2815" s="38" t="s">
        <v>97</v>
      </c>
      <c r="U2815" s="24" t="s">
        <v>5744</v>
      </c>
      <c r="V2815" s="24">
        <v>300000</v>
      </c>
      <c r="W2815" s="39">
        <f t="shared" si="783"/>
        <v>0</v>
      </c>
      <c r="X2815" s="29">
        <f t="shared" si="784"/>
        <v>0</v>
      </c>
      <c r="Y2815" s="40">
        <f t="shared" si="785"/>
        <v>365</v>
      </c>
      <c r="Z2815" s="38">
        <f t="shared" si="786"/>
        <v>46081</v>
      </c>
      <c r="AA2815" s="41">
        <f t="shared" si="787"/>
        <v>181</v>
      </c>
      <c r="AB2815" s="24" t="s">
        <v>113</v>
      </c>
      <c r="AC2815" s="41">
        <f t="shared" si="788"/>
        <v>19621.1934</v>
      </c>
      <c r="AD2815" s="41">
        <v>1</v>
      </c>
      <c r="AE2815" s="72">
        <f>INDEX(SA!$C$2:$G$11,MATCH(Details!S2815,SA!$C$2:$C$11,0),MATCH(Details!V2815,SA!$C$2:$G$2,0))*Y2815/(F2815-E2815+1)</f>
        <v>16628.13</v>
      </c>
      <c r="AF2815" s="41">
        <f t="shared" si="789"/>
        <v>0</v>
      </c>
      <c r="AG2815" s="41">
        <f t="shared" si="790"/>
        <v>0</v>
      </c>
      <c r="AH2815" s="41">
        <f t="shared" si="791"/>
        <v>2993.0634</v>
      </c>
      <c r="AI2815" s="60">
        <f t="shared" si="792"/>
        <v>665.12520000000006</v>
      </c>
      <c r="AJ2815" s="60">
        <f t="shared" si="793"/>
        <v>3741.3292500000002</v>
      </c>
      <c r="AK2815" s="60">
        <f t="shared" si="794"/>
        <v>8245.7302191780836</v>
      </c>
      <c r="AL2815" s="60">
        <f t="shared" si="795"/>
        <v>6060.6117110958912</v>
      </c>
      <c r="AM2815" s="41">
        <f t="shared" si="796"/>
        <v>6161.0638389041087</v>
      </c>
      <c r="AN2815" s="42">
        <f t="shared" si="797"/>
        <v>45715</v>
      </c>
      <c r="AO2815" s="43">
        <f t="shared" si="798"/>
        <v>16628.13</v>
      </c>
    </row>
    <row r="2816" spans="1:41" s="24" customFormat="1" ht="15.75" customHeight="1" x14ac:dyDescent="0.35">
      <c r="A2816" s="36" t="s">
        <v>27</v>
      </c>
      <c r="B2816" s="36">
        <v>202509</v>
      </c>
      <c r="C2816" s="24" t="s">
        <v>736</v>
      </c>
      <c r="D2816" s="24" t="s">
        <v>119</v>
      </c>
      <c r="E2816" s="62">
        <v>45901</v>
      </c>
      <c r="F2816" s="62">
        <v>46265</v>
      </c>
      <c r="G2816" s="37" t="s">
        <v>702</v>
      </c>
      <c r="H2816" s="36">
        <v>850038</v>
      </c>
      <c r="I2816" s="63">
        <v>31234</v>
      </c>
      <c r="J2816" s="24" t="s">
        <v>5721</v>
      </c>
      <c r="K2816" s="63">
        <f t="shared" si="781"/>
        <v>45901</v>
      </c>
      <c r="L2816" s="55">
        <f t="shared" si="782"/>
        <v>0.04</v>
      </c>
      <c r="M2816" s="76">
        <v>0.22500000000000001</v>
      </c>
      <c r="N2816" s="62">
        <v>45901</v>
      </c>
      <c r="O2816" s="62">
        <v>46265</v>
      </c>
      <c r="P2816" s="63"/>
      <c r="Q2816" s="63"/>
      <c r="R2816" s="78">
        <v>40</v>
      </c>
      <c r="S2816" s="63" t="str">
        <f>VLOOKUP(R2816,SA!$B$3:$C$11,2,1)</f>
        <v>36-45</v>
      </c>
      <c r="T2816" s="38" t="s">
        <v>97</v>
      </c>
      <c r="U2816" s="24" t="s">
        <v>56</v>
      </c>
      <c r="V2816" s="24">
        <v>300000</v>
      </c>
      <c r="W2816" s="39">
        <f t="shared" si="783"/>
        <v>300000</v>
      </c>
      <c r="X2816" s="29">
        <f t="shared" si="784"/>
        <v>1</v>
      </c>
      <c r="Y2816" s="40">
        <f t="shared" si="785"/>
        <v>365</v>
      </c>
      <c r="Z2816" s="38">
        <f t="shared" si="786"/>
        <v>46081</v>
      </c>
      <c r="AA2816" s="41">
        <f t="shared" si="787"/>
        <v>181</v>
      </c>
      <c r="AB2816" s="24" t="s">
        <v>113</v>
      </c>
      <c r="AC2816" s="41">
        <f t="shared" si="788"/>
        <v>5119.5716000000002</v>
      </c>
      <c r="AD2816" s="41">
        <v>1</v>
      </c>
      <c r="AE2816" s="72">
        <f>INDEX(SA!$C$2:$G$11,MATCH(Details!S2816,SA!$C$2:$C$11,0),MATCH(Details!V2816,SA!$C$2:$G$2,0))*Y2816/(F2816-E2816+1)</f>
        <v>4338.62</v>
      </c>
      <c r="AF2816" s="41">
        <f t="shared" si="789"/>
        <v>0</v>
      </c>
      <c r="AG2816" s="41">
        <f t="shared" si="790"/>
        <v>0</v>
      </c>
      <c r="AH2816" s="41">
        <f t="shared" si="791"/>
        <v>780.95159999999998</v>
      </c>
      <c r="AI2816" s="60">
        <f t="shared" si="792"/>
        <v>173.54480000000001</v>
      </c>
      <c r="AJ2816" s="60">
        <f t="shared" si="793"/>
        <v>976.18949999999995</v>
      </c>
      <c r="AK2816" s="60">
        <f t="shared" si="794"/>
        <v>2151.4800547945206</v>
      </c>
      <c r="AL2816" s="60">
        <f t="shared" si="795"/>
        <v>1581.3378402739727</v>
      </c>
      <c r="AM2816" s="41">
        <f t="shared" si="796"/>
        <v>1607.5478597260276</v>
      </c>
      <c r="AN2816" s="42">
        <f t="shared" si="797"/>
        <v>45715</v>
      </c>
      <c r="AO2816" s="43">
        <f t="shared" si="798"/>
        <v>4338.62</v>
      </c>
    </row>
    <row r="2817" spans="1:41" s="24" customFormat="1" ht="15.75" customHeight="1" x14ac:dyDescent="0.35">
      <c r="A2817" s="36" t="s">
        <v>27</v>
      </c>
      <c r="B2817" s="36">
        <v>202509</v>
      </c>
      <c r="C2817" s="24" t="s">
        <v>736</v>
      </c>
      <c r="D2817" s="24" t="s">
        <v>119</v>
      </c>
      <c r="E2817" s="62">
        <v>45901</v>
      </c>
      <c r="F2817" s="62">
        <v>46265</v>
      </c>
      <c r="G2817" s="37" t="s">
        <v>2894</v>
      </c>
      <c r="H2817" s="36">
        <v>850039</v>
      </c>
      <c r="I2817" s="63">
        <v>45558</v>
      </c>
      <c r="J2817" s="24" t="s">
        <v>5722</v>
      </c>
      <c r="K2817" s="63">
        <f t="shared" si="781"/>
        <v>45901</v>
      </c>
      <c r="L2817" s="55">
        <f t="shared" si="782"/>
        <v>0.04</v>
      </c>
      <c r="M2817" s="76">
        <v>0.22500000000000001</v>
      </c>
      <c r="N2817" s="62">
        <v>45901</v>
      </c>
      <c r="O2817" s="62">
        <v>46265</v>
      </c>
      <c r="P2817" s="63"/>
      <c r="Q2817" s="63"/>
      <c r="R2817" s="78">
        <v>0</v>
      </c>
      <c r="S2817" s="63" t="str">
        <f>VLOOKUP(R2817,SA!$B$3:$C$11,2,1)</f>
        <v>0-25</v>
      </c>
      <c r="T2817" s="38" t="s">
        <v>98</v>
      </c>
      <c r="U2817" s="24" t="s">
        <v>5746</v>
      </c>
      <c r="V2817" s="24">
        <v>300000</v>
      </c>
      <c r="W2817" s="39">
        <f t="shared" si="783"/>
        <v>0</v>
      </c>
      <c r="X2817" s="29">
        <f t="shared" si="784"/>
        <v>0</v>
      </c>
      <c r="Y2817" s="40">
        <f t="shared" si="785"/>
        <v>365</v>
      </c>
      <c r="Z2817" s="38">
        <f t="shared" si="786"/>
        <v>46081</v>
      </c>
      <c r="AA2817" s="41">
        <f t="shared" si="787"/>
        <v>181</v>
      </c>
      <c r="AB2817" s="24" t="s">
        <v>113</v>
      </c>
      <c r="AC2817" s="41">
        <f t="shared" si="788"/>
        <v>3690.3792000000003</v>
      </c>
      <c r="AD2817" s="41">
        <v>1</v>
      </c>
      <c r="AE2817" s="72">
        <f>INDEX(SA!$C$2:$G$11,MATCH(Details!S2817,SA!$C$2:$C$11,0),MATCH(Details!V2817,SA!$C$2:$G$2,0))*Y2817/(F2817-E2817+1)</f>
        <v>3127.44</v>
      </c>
      <c r="AF2817" s="41">
        <f t="shared" si="789"/>
        <v>0</v>
      </c>
      <c r="AG2817" s="41">
        <f t="shared" si="790"/>
        <v>0</v>
      </c>
      <c r="AH2817" s="41">
        <f t="shared" si="791"/>
        <v>562.93920000000003</v>
      </c>
      <c r="AI2817" s="60">
        <f t="shared" si="792"/>
        <v>125.0976</v>
      </c>
      <c r="AJ2817" s="60">
        <f t="shared" si="793"/>
        <v>703.67399999999998</v>
      </c>
      <c r="AK2817" s="60">
        <f t="shared" si="794"/>
        <v>1550.8675068493151</v>
      </c>
      <c r="AL2817" s="60">
        <f t="shared" si="795"/>
        <v>1139.8876175342466</v>
      </c>
      <c r="AM2817" s="41">
        <f t="shared" si="796"/>
        <v>1158.7807824657534</v>
      </c>
      <c r="AN2817" s="42">
        <f t="shared" si="797"/>
        <v>45715</v>
      </c>
      <c r="AO2817" s="43">
        <f t="shared" si="798"/>
        <v>3127.44</v>
      </c>
    </row>
    <row r="2818" spans="1:41" s="24" customFormat="1" ht="15.75" customHeight="1" x14ac:dyDescent="0.35">
      <c r="A2818" s="36" t="s">
        <v>27</v>
      </c>
      <c r="B2818" s="36">
        <v>202509</v>
      </c>
      <c r="C2818" s="24" t="s">
        <v>736</v>
      </c>
      <c r="D2818" s="24" t="s">
        <v>119</v>
      </c>
      <c r="E2818" s="62">
        <v>45901</v>
      </c>
      <c r="F2818" s="62">
        <v>46265</v>
      </c>
      <c r="G2818" s="37" t="s">
        <v>2895</v>
      </c>
      <c r="H2818" s="36">
        <v>850039</v>
      </c>
      <c r="I2818" s="63">
        <v>29015</v>
      </c>
      <c r="J2818" s="24" t="s">
        <v>5723</v>
      </c>
      <c r="K2818" s="63">
        <f t="shared" si="781"/>
        <v>45901</v>
      </c>
      <c r="L2818" s="55">
        <f t="shared" si="782"/>
        <v>0.04</v>
      </c>
      <c r="M2818" s="76">
        <v>0.22500000000000001</v>
      </c>
      <c r="N2818" s="62">
        <v>45901</v>
      </c>
      <c r="O2818" s="62">
        <v>46265</v>
      </c>
      <c r="P2818" s="63"/>
      <c r="Q2818" s="63"/>
      <c r="R2818" s="78">
        <v>46</v>
      </c>
      <c r="S2818" s="63" t="str">
        <f>VLOOKUP(R2818,SA!$B$3:$C$11,2,1)</f>
        <v>46-55</v>
      </c>
      <c r="T2818" s="38" t="s">
        <v>98</v>
      </c>
      <c r="U2818" s="24" t="s">
        <v>5747</v>
      </c>
      <c r="V2818" s="24">
        <v>300000</v>
      </c>
      <c r="W2818" s="39">
        <f t="shared" si="783"/>
        <v>0</v>
      </c>
      <c r="X2818" s="29">
        <f t="shared" si="784"/>
        <v>0</v>
      </c>
      <c r="Y2818" s="40">
        <f t="shared" si="785"/>
        <v>365</v>
      </c>
      <c r="Z2818" s="38">
        <f t="shared" si="786"/>
        <v>46081</v>
      </c>
      <c r="AA2818" s="41">
        <f t="shared" si="787"/>
        <v>181</v>
      </c>
      <c r="AB2818" s="24" t="s">
        <v>113</v>
      </c>
      <c r="AC2818" s="41">
        <f t="shared" si="788"/>
        <v>7373.4659999999994</v>
      </c>
      <c r="AD2818" s="41">
        <v>1</v>
      </c>
      <c r="AE2818" s="72">
        <f>INDEX(SA!$C$2:$G$11,MATCH(Details!S2818,SA!$C$2:$C$11,0),MATCH(Details!V2818,SA!$C$2:$G$2,0))*Y2818/(F2818-E2818+1)</f>
        <v>6248.7</v>
      </c>
      <c r="AF2818" s="41">
        <f t="shared" si="789"/>
        <v>0</v>
      </c>
      <c r="AG2818" s="41">
        <f t="shared" si="790"/>
        <v>0</v>
      </c>
      <c r="AH2818" s="41">
        <f t="shared" si="791"/>
        <v>1124.7659999999998</v>
      </c>
      <c r="AI2818" s="60">
        <f t="shared" si="792"/>
        <v>249.94800000000001</v>
      </c>
      <c r="AJ2818" s="60">
        <f t="shared" si="793"/>
        <v>1405.9575</v>
      </c>
      <c r="AK2818" s="60">
        <f t="shared" si="794"/>
        <v>3098.6704109589041</v>
      </c>
      <c r="AL2818" s="60">
        <f t="shared" si="795"/>
        <v>2277.5227520547946</v>
      </c>
      <c r="AM2818" s="41">
        <f t="shared" si="796"/>
        <v>2315.2717479452049</v>
      </c>
      <c r="AN2818" s="42">
        <f t="shared" si="797"/>
        <v>45715</v>
      </c>
      <c r="AO2818" s="43">
        <f t="shared" si="798"/>
        <v>6248.7</v>
      </c>
    </row>
    <row r="2819" spans="1:41" s="24" customFormat="1" ht="15.75" customHeight="1" x14ac:dyDescent="0.35">
      <c r="A2819" s="36" t="s">
        <v>27</v>
      </c>
      <c r="B2819" s="36">
        <v>202509</v>
      </c>
      <c r="C2819" s="24" t="s">
        <v>736</v>
      </c>
      <c r="D2819" s="24" t="s">
        <v>119</v>
      </c>
      <c r="E2819" s="62">
        <v>45901</v>
      </c>
      <c r="F2819" s="62">
        <v>46265</v>
      </c>
      <c r="G2819" s="37" t="s">
        <v>2896</v>
      </c>
      <c r="H2819" s="36">
        <v>850039</v>
      </c>
      <c r="I2819" s="63">
        <v>25399</v>
      </c>
      <c r="J2819" s="24" t="s">
        <v>5724</v>
      </c>
      <c r="K2819" s="63">
        <f t="shared" si="781"/>
        <v>45901</v>
      </c>
      <c r="L2819" s="55">
        <f t="shared" si="782"/>
        <v>0.04</v>
      </c>
      <c r="M2819" s="76">
        <v>0.22500000000000001</v>
      </c>
      <c r="N2819" s="62">
        <v>45901</v>
      </c>
      <c r="O2819" s="62">
        <v>46265</v>
      </c>
      <c r="P2819" s="63"/>
      <c r="Q2819" s="63"/>
      <c r="R2819" s="78">
        <v>56</v>
      </c>
      <c r="S2819" s="63" t="str">
        <f>VLOOKUP(R2819,SA!$B$3:$C$11,2,1)</f>
        <v>56-65</v>
      </c>
      <c r="T2819" s="38" t="s">
        <v>97</v>
      </c>
      <c r="U2819" s="24" t="s">
        <v>5744</v>
      </c>
      <c r="V2819" s="24">
        <v>300000</v>
      </c>
      <c r="W2819" s="39">
        <f t="shared" si="783"/>
        <v>0</v>
      </c>
      <c r="X2819" s="29">
        <f t="shared" si="784"/>
        <v>0</v>
      </c>
      <c r="Y2819" s="40">
        <f t="shared" si="785"/>
        <v>365</v>
      </c>
      <c r="Z2819" s="38">
        <f t="shared" si="786"/>
        <v>46081</v>
      </c>
      <c r="AA2819" s="41">
        <f t="shared" si="787"/>
        <v>181</v>
      </c>
      <c r="AB2819" s="24" t="s">
        <v>113</v>
      </c>
      <c r="AC2819" s="41">
        <f t="shared" si="788"/>
        <v>10831.751</v>
      </c>
      <c r="AD2819" s="41">
        <v>1</v>
      </c>
      <c r="AE2819" s="72">
        <f>INDEX(SA!$C$2:$G$11,MATCH(Details!S2819,SA!$C$2:$C$11,0),MATCH(Details!V2819,SA!$C$2:$G$2,0))*Y2819/(F2819-E2819+1)</f>
        <v>9179.4500000000007</v>
      </c>
      <c r="AF2819" s="41">
        <f t="shared" si="789"/>
        <v>0</v>
      </c>
      <c r="AG2819" s="41">
        <f t="shared" si="790"/>
        <v>0</v>
      </c>
      <c r="AH2819" s="41">
        <f t="shared" si="791"/>
        <v>1652.3010000000002</v>
      </c>
      <c r="AI2819" s="60">
        <f t="shared" si="792"/>
        <v>367.17800000000005</v>
      </c>
      <c r="AJ2819" s="60">
        <f t="shared" si="793"/>
        <v>2065.3762500000003</v>
      </c>
      <c r="AK2819" s="60">
        <f t="shared" si="794"/>
        <v>4552.0012328767125</v>
      </c>
      <c r="AL2819" s="60">
        <f t="shared" si="795"/>
        <v>3345.7209061643835</v>
      </c>
      <c r="AM2819" s="41">
        <f t="shared" si="796"/>
        <v>3401.1748438356171</v>
      </c>
      <c r="AN2819" s="42">
        <f t="shared" si="797"/>
        <v>45715</v>
      </c>
      <c r="AO2819" s="43">
        <f t="shared" si="798"/>
        <v>9179.4500000000007</v>
      </c>
    </row>
    <row r="2820" spans="1:41" s="24" customFormat="1" ht="15.75" customHeight="1" x14ac:dyDescent="0.35">
      <c r="A2820" s="36" t="s">
        <v>27</v>
      </c>
      <c r="B2820" s="36">
        <v>202509</v>
      </c>
      <c r="C2820" s="24" t="s">
        <v>736</v>
      </c>
      <c r="D2820" s="24" t="s">
        <v>119</v>
      </c>
      <c r="E2820" s="62">
        <v>45901</v>
      </c>
      <c r="F2820" s="62">
        <v>46265</v>
      </c>
      <c r="G2820" s="37" t="s">
        <v>2263</v>
      </c>
      <c r="H2820" s="36">
        <v>850039</v>
      </c>
      <c r="I2820" s="63">
        <v>36133</v>
      </c>
      <c r="J2820" s="24" t="s">
        <v>5725</v>
      </c>
      <c r="K2820" s="63">
        <f t="shared" ref="K2820:K2837" si="799">N2820</f>
        <v>45901</v>
      </c>
      <c r="L2820" s="55">
        <f t="shared" ref="L2820:L2837" si="800">IF(K2820&gt;=DATE(2022,4,1),4%,5%)</f>
        <v>0.04</v>
      </c>
      <c r="M2820" s="76">
        <v>0.22500000000000001</v>
      </c>
      <c r="N2820" s="62">
        <v>45901</v>
      </c>
      <c r="O2820" s="62">
        <v>46265</v>
      </c>
      <c r="P2820" s="63"/>
      <c r="Q2820" s="63"/>
      <c r="R2820" s="78">
        <v>26</v>
      </c>
      <c r="S2820" s="63" t="str">
        <f>VLOOKUP(R2820,SA!$B$3:$C$11,2,1)</f>
        <v>26-35</v>
      </c>
      <c r="T2820" s="38" t="s">
        <v>98</v>
      </c>
      <c r="U2820" s="24" t="s">
        <v>5743</v>
      </c>
      <c r="V2820" s="24">
        <v>300000</v>
      </c>
      <c r="W2820" s="39">
        <f t="shared" ref="W2820:W2837" si="801">IF(U2820="self",V2820,0)</f>
        <v>0</v>
      </c>
      <c r="X2820" s="29">
        <f t="shared" ref="X2820:X2837" si="802">IF(U2820="self",1,0)</f>
        <v>0</v>
      </c>
      <c r="Y2820" s="40">
        <f t="shared" ref="Y2820:Y2837" si="803">O2820-N2820+1</f>
        <v>365</v>
      </c>
      <c r="Z2820" s="38">
        <f t="shared" ref="Z2820:Z2882" si="804">$Z$1</f>
        <v>46081</v>
      </c>
      <c r="AA2820" s="41">
        <f t="shared" ref="AA2820:AA2837" si="805">IF(MIN((Z2820-N2820)+1,Y2820)&lt;0,0,MIN((Z2820-N2820)+1,Y2820))</f>
        <v>181</v>
      </c>
      <c r="AB2820" s="24" t="s">
        <v>113</v>
      </c>
      <c r="AC2820" s="41">
        <f t="shared" ref="AC2820:AC2837" si="806">AE2820+AF2820+AG2820+AH2820</f>
        <v>4124.4657999999999</v>
      </c>
      <c r="AD2820" s="41">
        <v>1</v>
      </c>
      <c r="AE2820" s="72">
        <f>INDEX(SA!$C$2:$G$11,MATCH(Details!S2820,SA!$C$2:$C$11,0),MATCH(Details!V2820,SA!$C$2:$G$2,0))*Y2820/(F2820-E2820+1)</f>
        <v>3495.31</v>
      </c>
      <c r="AF2820" s="41">
        <f t="shared" ref="AF2820:AF2837" si="807">IF(AB2820="Karnataka",AE2820*9%,0)</f>
        <v>0</v>
      </c>
      <c r="AG2820" s="41">
        <f t="shared" ref="AG2820:AG2837" si="808">IF(AB2820="Karnataka",AE2820*9%,0)</f>
        <v>0</v>
      </c>
      <c r="AH2820" s="41">
        <f t="shared" ref="AH2820:AH2837" si="809">IF(AF2820+AG2820&gt;0,0,AE2820*18%)</f>
        <v>629.1558</v>
      </c>
      <c r="AI2820" s="60">
        <f t="shared" ref="AI2820:AI2837" si="810">AE2820*L2820</f>
        <v>139.8124</v>
      </c>
      <c r="AJ2820" s="60">
        <f t="shared" ref="AJ2820:AJ2837" si="811">$AE2820*M2820</f>
        <v>786.44475</v>
      </c>
      <c r="AK2820" s="60">
        <f t="shared" ref="AK2820:AK2837" si="812">(AE2820)*AA2820/Y2820</f>
        <v>1733.2907123287671</v>
      </c>
      <c r="AL2820" s="60">
        <f t="shared" ref="AL2820:AL2837" si="813">AK2820*(1-L2820-M2820)</f>
        <v>1273.9686735616438</v>
      </c>
      <c r="AM2820" s="41">
        <f t="shared" ref="AM2820:AM2837" si="814">AE2820-AI2820-AL2820-AJ2820</f>
        <v>1295.0841764383563</v>
      </c>
      <c r="AN2820" s="42">
        <f t="shared" ref="AN2820:AN2837" si="815">Z2820-366</f>
        <v>45715</v>
      </c>
      <c r="AO2820" s="43">
        <f t="shared" ref="AO2820:AO2837" si="816">IF(AND(O2820&gt;Z2820,N2820&gt;AN2820),AE2820,0)</f>
        <v>3495.31</v>
      </c>
    </row>
    <row r="2821" spans="1:41" s="24" customFormat="1" ht="15.75" customHeight="1" x14ac:dyDescent="0.35">
      <c r="A2821" s="36" t="s">
        <v>27</v>
      </c>
      <c r="B2821" s="36">
        <v>202509</v>
      </c>
      <c r="C2821" s="24" t="s">
        <v>736</v>
      </c>
      <c r="D2821" s="24" t="s">
        <v>119</v>
      </c>
      <c r="E2821" s="62">
        <v>45901</v>
      </c>
      <c r="F2821" s="62">
        <v>46265</v>
      </c>
      <c r="G2821" s="37" t="s">
        <v>705</v>
      </c>
      <c r="H2821" s="36">
        <v>850039</v>
      </c>
      <c r="I2821" s="63">
        <v>33739</v>
      </c>
      <c r="J2821" s="24" t="s">
        <v>5726</v>
      </c>
      <c r="K2821" s="63">
        <f t="shared" si="799"/>
        <v>45901</v>
      </c>
      <c r="L2821" s="55">
        <f t="shared" si="800"/>
        <v>0.04</v>
      </c>
      <c r="M2821" s="76">
        <v>0.22500000000000001</v>
      </c>
      <c r="N2821" s="62">
        <v>45901</v>
      </c>
      <c r="O2821" s="62">
        <v>46265</v>
      </c>
      <c r="P2821" s="63"/>
      <c r="Q2821" s="63"/>
      <c r="R2821" s="78">
        <v>33</v>
      </c>
      <c r="S2821" s="63" t="str">
        <f>VLOOKUP(R2821,SA!$B$3:$C$11,2,1)</f>
        <v>26-35</v>
      </c>
      <c r="T2821" s="38" t="s">
        <v>97</v>
      </c>
      <c r="U2821" s="24" t="s">
        <v>56</v>
      </c>
      <c r="V2821" s="24">
        <v>300000</v>
      </c>
      <c r="W2821" s="39">
        <f t="shared" si="801"/>
        <v>300000</v>
      </c>
      <c r="X2821" s="29">
        <f t="shared" si="802"/>
        <v>1</v>
      </c>
      <c r="Y2821" s="40">
        <f t="shared" si="803"/>
        <v>365</v>
      </c>
      <c r="Z2821" s="38">
        <f t="shared" si="804"/>
        <v>46081</v>
      </c>
      <c r="AA2821" s="41">
        <f t="shared" si="805"/>
        <v>181</v>
      </c>
      <c r="AB2821" s="24" t="s">
        <v>113</v>
      </c>
      <c r="AC2821" s="41">
        <f t="shared" si="806"/>
        <v>4124.4657999999999</v>
      </c>
      <c r="AD2821" s="41">
        <v>1</v>
      </c>
      <c r="AE2821" s="72">
        <f>INDEX(SA!$C$2:$G$11,MATCH(Details!S2821,SA!$C$2:$C$11,0),MATCH(Details!V2821,SA!$C$2:$G$2,0))*Y2821/(F2821-E2821+1)</f>
        <v>3495.31</v>
      </c>
      <c r="AF2821" s="41">
        <f t="shared" si="807"/>
        <v>0</v>
      </c>
      <c r="AG2821" s="41">
        <f t="shared" si="808"/>
        <v>0</v>
      </c>
      <c r="AH2821" s="41">
        <f t="shared" si="809"/>
        <v>629.1558</v>
      </c>
      <c r="AI2821" s="60">
        <f t="shared" si="810"/>
        <v>139.8124</v>
      </c>
      <c r="AJ2821" s="60">
        <f t="shared" si="811"/>
        <v>786.44475</v>
      </c>
      <c r="AK2821" s="60">
        <f t="shared" si="812"/>
        <v>1733.2907123287671</v>
      </c>
      <c r="AL2821" s="60">
        <f t="shared" si="813"/>
        <v>1273.9686735616438</v>
      </c>
      <c r="AM2821" s="41">
        <f t="shared" si="814"/>
        <v>1295.0841764383563</v>
      </c>
      <c r="AN2821" s="42">
        <f t="shared" si="815"/>
        <v>45715</v>
      </c>
      <c r="AO2821" s="43">
        <f t="shared" si="816"/>
        <v>3495.31</v>
      </c>
    </row>
    <row r="2822" spans="1:41" s="24" customFormat="1" ht="15.75" customHeight="1" x14ac:dyDescent="0.35">
      <c r="A2822" s="36" t="s">
        <v>27</v>
      </c>
      <c r="B2822" s="36">
        <v>202509</v>
      </c>
      <c r="C2822" s="24" t="s">
        <v>736</v>
      </c>
      <c r="D2822" s="24" t="s">
        <v>119</v>
      </c>
      <c r="E2822" s="62">
        <v>45901</v>
      </c>
      <c r="F2822" s="62">
        <v>46265</v>
      </c>
      <c r="G2822" s="37" t="s">
        <v>2897</v>
      </c>
      <c r="H2822" s="36">
        <v>850040</v>
      </c>
      <c r="I2822" s="63">
        <v>27515</v>
      </c>
      <c r="J2822" s="24" t="s">
        <v>5727</v>
      </c>
      <c r="K2822" s="63">
        <f t="shared" si="799"/>
        <v>45901</v>
      </c>
      <c r="L2822" s="55">
        <f t="shared" si="800"/>
        <v>0.04</v>
      </c>
      <c r="M2822" s="76">
        <v>0.22500000000000001</v>
      </c>
      <c r="N2822" s="62">
        <v>45901</v>
      </c>
      <c r="O2822" s="62">
        <v>46265</v>
      </c>
      <c r="P2822" s="63"/>
      <c r="Q2822" s="63"/>
      <c r="R2822" s="78">
        <v>50</v>
      </c>
      <c r="S2822" s="63" t="str">
        <f>VLOOKUP(R2822,SA!$B$3:$C$11,2,1)</f>
        <v>46-55</v>
      </c>
      <c r="T2822" s="38" t="s">
        <v>98</v>
      </c>
      <c r="U2822" s="24" t="s">
        <v>5747</v>
      </c>
      <c r="V2822" s="24">
        <v>400000</v>
      </c>
      <c r="W2822" s="39">
        <f t="shared" si="801"/>
        <v>0</v>
      </c>
      <c r="X2822" s="29">
        <f t="shared" si="802"/>
        <v>0</v>
      </c>
      <c r="Y2822" s="40">
        <f t="shared" si="803"/>
        <v>365</v>
      </c>
      <c r="Z2822" s="38">
        <f t="shared" si="804"/>
        <v>46081</v>
      </c>
      <c r="AA2822" s="41">
        <f t="shared" si="805"/>
        <v>181</v>
      </c>
      <c r="AB2822" s="24" t="s">
        <v>113</v>
      </c>
      <c r="AC2822" s="41">
        <f t="shared" si="806"/>
        <v>8108.2165999999997</v>
      </c>
      <c r="AD2822" s="41">
        <v>1</v>
      </c>
      <c r="AE2822" s="72">
        <f>INDEX(SA!$C$2:$G$11,MATCH(Details!S2822,SA!$C$2:$C$11,0),MATCH(Details!V2822,SA!$C$2:$G$2,0))*Y2822/(F2822-E2822+1)</f>
        <v>6871.37</v>
      </c>
      <c r="AF2822" s="41">
        <f t="shared" si="807"/>
        <v>0</v>
      </c>
      <c r="AG2822" s="41">
        <f t="shared" si="808"/>
        <v>0</v>
      </c>
      <c r="AH2822" s="41">
        <f t="shared" si="809"/>
        <v>1236.8465999999999</v>
      </c>
      <c r="AI2822" s="60">
        <f t="shared" si="810"/>
        <v>274.85480000000001</v>
      </c>
      <c r="AJ2822" s="60">
        <f t="shared" si="811"/>
        <v>1546.05825</v>
      </c>
      <c r="AK2822" s="60">
        <f t="shared" si="812"/>
        <v>3407.446493150685</v>
      </c>
      <c r="AL2822" s="60">
        <f t="shared" si="813"/>
        <v>2504.4731724657536</v>
      </c>
      <c r="AM2822" s="41">
        <f t="shared" si="814"/>
        <v>2545.9837775342462</v>
      </c>
      <c r="AN2822" s="42">
        <f t="shared" si="815"/>
        <v>45715</v>
      </c>
      <c r="AO2822" s="43">
        <f t="shared" si="816"/>
        <v>6871.37</v>
      </c>
    </row>
    <row r="2823" spans="1:41" s="24" customFormat="1" ht="15.75" customHeight="1" x14ac:dyDescent="0.35">
      <c r="A2823" s="36" t="s">
        <v>27</v>
      </c>
      <c r="B2823" s="36">
        <v>202509</v>
      </c>
      <c r="C2823" s="24" t="s">
        <v>736</v>
      </c>
      <c r="D2823" s="24" t="s">
        <v>119</v>
      </c>
      <c r="E2823" s="62">
        <v>45901</v>
      </c>
      <c r="F2823" s="62">
        <v>46265</v>
      </c>
      <c r="G2823" s="37" t="s">
        <v>2898</v>
      </c>
      <c r="H2823" s="36">
        <v>850040</v>
      </c>
      <c r="I2823" s="63">
        <v>21310</v>
      </c>
      <c r="J2823" s="24" t="s">
        <v>5728</v>
      </c>
      <c r="K2823" s="63">
        <f t="shared" si="799"/>
        <v>45901</v>
      </c>
      <c r="L2823" s="55">
        <f t="shared" si="800"/>
        <v>0.04</v>
      </c>
      <c r="M2823" s="76">
        <v>0.22500000000000001</v>
      </c>
      <c r="N2823" s="62">
        <v>45901</v>
      </c>
      <c r="O2823" s="62">
        <v>46265</v>
      </c>
      <c r="P2823" s="63"/>
      <c r="Q2823" s="63"/>
      <c r="R2823" s="78">
        <v>67</v>
      </c>
      <c r="S2823" s="63" t="str">
        <f>VLOOKUP(R2823,SA!$B$3:$C$11,2,1)</f>
        <v>66-70</v>
      </c>
      <c r="T2823" s="38" t="s">
        <v>97</v>
      </c>
      <c r="U2823" s="24" t="s">
        <v>5744</v>
      </c>
      <c r="V2823" s="24">
        <v>400000</v>
      </c>
      <c r="W2823" s="39">
        <f t="shared" si="801"/>
        <v>0</v>
      </c>
      <c r="X2823" s="29">
        <f t="shared" si="802"/>
        <v>0</v>
      </c>
      <c r="Y2823" s="40">
        <f t="shared" si="803"/>
        <v>365</v>
      </c>
      <c r="Z2823" s="38">
        <f t="shared" si="804"/>
        <v>46081</v>
      </c>
      <c r="AA2823" s="41">
        <f t="shared" si="805"/>
        <v>181</v>
      </c>
      <c r="AB2823" s="24" t="s">
        <v>113</v>
      </c>
      <c r="AC2823" s="41">
        <f t="shared" si="806"/>
        <v>17021.971999999998</v>
      </c>
      <c r="AD2823" s="41">
        <v>1</v>
      </c>
      <c r="AE2823" s="72">
        <f>INDEX(SA!$C$2:$G$11,MATCH(Details!S2823,SA!$C$2:$C$11,0),MATCH(Details!V2823,SA!$C$2:$G$2,0))*Y2823/(F2823-E2823+1)</f>
        <v>14425.4</v>
      </c>
      <c r="AF2823" s="41">
        <f t="shared" si="807"/>
        <v>0</v>
      </c>
      <c r="AG2823" s="41">
        <f t="shared" si="808"/>
        <v>0</v>
      </c>
      <c r="AH2823" s="41">
        <f t="shared" si="809"/>
        <v>2596.5719999999997</v>
      </c>
      <c r="AI2823" s="60">
        <f t="shared" si="810"/>
        <v>577.01599999999996</v>
      </c>
      <c r="AJ2823" s="60">
        <f t="shared" si="811"/>
        <v>3245.7150000000001</v>
      </c>
      <c r="AK2823" s="60">
        <f t="shared" si="812"/>
        <v>7153.4175342465751</v>
      </c>
      <c r="AL2823" s="60">
        <f t="shared" si="813"/>
        <v>5257.7618876712322</v>
      </c>
      <c r="AM2823" s="41">
        <f t="shared" si="814"/>
        <v>5344.9071123287686</v>
      </c>
      <c r="AN2823" s="42">
        <f t="shared" si="815"/>
        <v>45715</v>
      </c>
      <c r="AO2823" s="43">
        <f t="shared" si="816"/>
        <v>14425.4</v>
      </c>
    </row>
    <row r="2824" spans="1:41" s="24" customFormat="1" ht="15.75" customHeight="1" x14ac:dyDescent="0.35">
      <c r="A2824" s="36" t="s">
        <v>27</v>
      </c>
      <c r="B2824" s="36">
        <v>202509</v>
      </c>
      <c r="C2824" s="24" t="s">
        <v>736</v>
      </c>
      <c r="D2824" s="24" t="s">
        <v>119</v>
      </c>
      <c r="E2824" s="62">
        <v>45901</v>
      </c>
      <c r="F2824" s="62">
        <v>46265</v>
      </c>
      <c r="G2824" s="37" t="s">
        <v>700</v>
      </c>
      <c r="H2824" s="36">
        <v>850040</v>
      </c>
      <c r="I2824" s="63">
        <v>35174</v>
      </c>
      <c r="J2824" s="24" t="s">
        <v>5729</v>
      </c>
      <c r="K2824" s="63">
        <f t="shared" si="799"/>
        <v>45901</v>
      </c>
      <c r="L2824" s="55">
        <f t="shared" si="800"/>
        <v>0.04</v>
      </c>
      <c r="M2824" s="76">
        <v>0.22500000000000001</v>
      </c>
      <c r="N2824" s="62">
        <v>45901</v>
      </c>
      <c r="O2824" s="62">
        <v>46265</v>
      </c>
      <c r="P2824" s="63"/>
      <c r="Q2824" s="63"/>
      <c r="R2824" s="78">
        <v>29</v>
      </c>
      <c r="S2824" s="63" t="str">
        <f>VLOOKUP(R2824,SA!$B$3:$C$11,2,1)</f>
        <v>26-35</v>
      </c>
      <c r="T2824" s="38" t="s">
        <v>97</v>
      </c>
      <c r="U2824" s="24" t="s">
        <v>56</v>
      </c>
      <c r="V2824" s="24">
        <v>400000</v>
      </c>
      <c r="W2824" s="39">
        <f t="shared" si="801"/>
        <v>400000</v>
      </c>
      <c r="X2824" s="29">
        <f t="shared" si="802"/>
        <v>1</v>
      </c>
      <c r="Y2824" s="40">
        <f t="shared" si="803"/>
        <v>365</v>
      </c>
      <c r="Z2824" s="38">
        <f t="shared" si="804"/>
        <v>46081</v>
      </c>
      <c r="AA2824" s="41">
        <f t="shared" si="805"/>
        <v>181</v>
      </c>
      <c r="AB2824" s="24" t="s">
        <v>113</v>
      </c>
      <c r="AC2824" s="41">
        <f t="shared" si="806"/>
        <v>4533.0290000000005</v>
      </c>
      <c r="AD2824" s="41">
        <v>1</v>
      </c>
      <c r="AE2824" s="72">
        <f>INDEX(SA!$C$2:$G$11,MATCH(Details!S2824,SA!$C$2:$C$11,0),MATCH(Details!V2824,SA!$C$2:$G$2,0))*Y2824/(F2824-E2824+1)</f>
        <v>3841.55</v>
      </c>
      <c r="AF2824" s="41">
        <f t="shared" si="807"/>
        <v>0</v>
      </c>
      <c r="AG2824" s="41">
        <f t="shared" si="808"/>
        <v>0</v>
      </c>
      <c r="AH2824" s="41">
        <f t="shared" si="809"/>
        <v>691.47900000000004</v>
      </c>
      <c r="AI2824" s="60">
        <f t="shared" si="810"/>
        <v>153.66200000000001</v>
      </c>
      <c r="AJ2824" s="60">
        <f t="shared" si="811"/>
        <v>864.34875000000011</v>
      </c>
      <c r="AK2824" s="60">
        <f t="shared" si="812"/>
        <v>1904.9878082191783</v>
      </c>
      <c r="AL2824" s="60">
        <f t="shared" si="813"/>
        <v>1400.1660390410959</v>
      </c>
      <c r="AM2824" s="41">
        <f t="shared" si="814"/>
        <v>1423.3732109589046</v>
      </c>
      <c r="AN2824" s="42">
        <f t="shared" si="815"/>
        <v>45715</v>
      </c>
      <c r="AO2824" s="43">
        <f t="shared" si="816"/>
        <v>3841.55</v>
      </c>
    </row>
    <row r="2825" spans="1:41" s="24" customFormat="1" ht="15.75" customHeight="1" x14ac:dyDescent="0.35">
      <c r="A2825" s="36" t="s">
        <v>27</v>
      </c>
      <c r="B2825" s="36">
        <v>202509</v>
      </c>
      <c r="C2825" s="24" t="s">
        <v>736</v>
      </c>
      <c r="D2825" s="24" t="s">
        <v>119</v>
      </c>
      <c r="E2825" s="62">
        <v>45901</v>
      </c>
      <c r="F2825" s="62">
        <v>46265</v>
      </c>
      <c r="G2825" s="37" t="s">
        <v>713</v>
      </c>
      <c r="H2825" s="36">
        <v>850041</v>
      </c>
      <c r="I2825" s="63">
        <v>30453</v>
      </c>
      <c r="J2825" s="24" t="s">
        <v>5730</v>
      </c>
      <c r="K2825" s="63">
        <f t="shared" si="799"/>
        <v>45901</v>
      </c>
      <c r="L2825" s="55">
        <f t="shared" si="800"/>
        <v>0.04</v>
      </c>
      <c r="M2825" s="76">
        <v>0.22500000000000001</v>
      </c>
      <c r="N2825" s="62">
        <v>45901</v>
      </c>
      <c r="O2825" s="62">
        <v>46265</v>
      </c>
      <c r="P2825" s="63"/>
      <c r="Q2825" s="63"/>
      <c r="R2825" s="78">
        <v>42</v>
      </c>
      <c r="S2825" s="63" t="str">
        <f>VLOOKUP(R2825,SA!$B$3:$C$11,2,1)</f>
        <v>36-45</v>
      </c>
      <c r="T2825" s="38" t="s">
        <v>97</v>
      </c>
      <c r="U2825" s="24" t="s">
        <v>56</v>
      </c>
      <c r="V2825" s="24">
        <v>500000</v>
      </c>
      <c r="W2825" s="39">
        <f t="shared" si="801"/>
        <v>500000</v>
      </c>
      <c r="X2825" s="29">
        <f t="shared" si="802"/>
        <v>1</v>
      </c>
      <c r="Y2825" s="40">
        <f t="shared" si="803"/>
        <v>365</v>
      </c>
      <c r="Z2825" s="38">
        <f t="shared" si="804"/>
        <v>46081</v>
      </c>
      <c r="AA2825" s="41">
        <f t="shared" si="805"/>
        <v>181</v>
      </c>
      <c r="AB2825" s="24" t="s">
        <v>113</v>
      </c>
      <c r="AC2825" s="41">
        <f t="shared" si="806"/>
        <v>6046.1902</v>
      </c>
      <c r="AD2825" s="41">
        <v>1</v>
      </c>
      <c r="AE2825" s="72">
        <f>INDEX(SA!$C$2:$G$11,MATCH(Details!S2825,SA!$C$2:$C$11,0),MATCH(Details!V2825,SA!$C$2:$G$2,0))*Y2825/(F2825-E2825+1)</f>
        <v>5123.8900000000003</v>
      </c>
      <c r="AF2825" s="41">
        <f t="shared" si="807"/>
        <v>0</v>
      </c>
      <c r="AG2825" s="41">
        <f t="shared" si="808"/>
        <v>0</v>
      </c>
      <c r="AH2825" s="41">
        <f t="shared" si="809"/>
        <v>922.30020000000002</v>
      </c>
      <c r="AI2825" s="60">
        <f t="shared" si="810"/>
        <v>204.9556</v>
      </c>
      <c r="AJ2825" s="60">
        <f t="shared" si="811"/>
        <v>1152.8752500000001</v>
      </c>
      <c r="AK2825" s="60">
        <f t="shared" si="812"/>
        <v>2540.8879178082193</v>
      </c>
      <c r="AL2825" s="60">
        <f t="shared" si="813"/>
        <v>1867.5526195890411</v>
      </c>
      <c r="AM2825" s="41">
        <f t="shared" si="814"/>
        <v>1898.5065304109589</v>
      </c>
      <c r="AN2825" s="42">
        <f t="shared" si="815"/>
        <v>45715</v>
      </c>
      <c r="AO2825" s="43">
        <f t="shared" si="816"/>
        <v>5123.8900000000003</v>
      </c>
    </row>
    <row r="2826" spans="1:41" s="24" customFormat="1" ht="15.75" customHeight="1" x14ac:dyDescent="0.35">
      <c r="A2826" s="36" t="s">
        <v>27</v>
      </c>
      <c r="B2826" s="36">
        <v>202509</v>
      </c>
      <c r="C2826" s="24" t="s">
        <v>736</v>
      </c>
      <c r="D2826" s="24" t="s">
        <v>119</v>
      </c>
      <c r="E2826" s="62">
        <v>45901</v>
      </c>
      <c r="F2826" s="62">
        <v>46265</v>
      </c>
      <c r="G2826" s="37" t="s">
        <v>2899</v>
      </c>
      <c r="H2826" s="36">
        <v>850041</v>
      </c>
      <c r="I2826" s="63">
        <v>33987</v>
      </c>
      <c r="J2826" s="24" t="s">
        <v>5731</v>
      </c>
      <c r="K2826" s="63">
        <f t="shared" si="799"/>
        <v>45901</v>
      </c>
      <c r="L2826" s="55">
        <f t="shared" si="800"/>
        <v>0.04</v>
      </c>
      <c r="M2826" s="76">
        <v>0.22500000000000001</v>
      </c>
      <c r="N2826" s="62">
        <v>45901</v>
      </c>
      <c r="O2826" s="62">
        <v>46265</v>
      </c>
      <c r="P2826" s="63"/>
      <c r="Q2826" s="63"/>
      <c r="R2826" s="78">
        <v>32</v>
      </c>
      <c r="S2826" s="63" t="str">
        <f>VLOOKUP(R2826,SA!$B$3:$C$11,2,1)</f>
        <v>26-35</v>
      </c>
      <c r="T2826" s="38" t="s">
        <v>98</v>
      </c>
      <c r="U2826" s="24" t="s">
        <v>5743</v>
      </c>
      <c r="V2826" s="24">
        <v>500000</v>
      </c>
      <c r="W2826" s="39">
        <f t="shared" si="801"/>
        <v>0</v>
      </c>
      <c r="X2826" s="29">
        <f t="shared" si="802"/>
        <v>0</v>
      </c>
      <c r="Y2826" s="40">
        <f t="shared" si="803"/>
        <v>365</v>
      </c>
      <c r="Z2826" s="38">
        <f t="shared" si="804"/>
        <v>46081</v>
      </c>
      <c r="AA2826" s="41">
        <f t="shared" si="805"/>
        <v>181</v>
      </c>
      <c r="AB2826" s="24" t="s">
        <v>113</v>
      </c>
      <c r="AC2826" s="41">
        <f t="shared" si="806"/>
        <v>4986.3141999999998</v>
      </c>
      <c r="AD2826" s="41">
        <v>1</v>
      </c>
      <c r="AE2826" s="72">
        <f>INDEX(SA!$C$2:$G$11,MATCH(Details!S2826,SA!$C$2:$C$11,0),MATCH(Details!V2826,SA!$C$2:$G$2,0))*Y2826/(F2826-E2826+1)</f>
        <v>4225.6899999999996</v>
      </c>
      <c r="AF2826" s="41">
        <f t="shared" si="807"/>
        <v>0</v>
      </c>
      <c r="AG2826" s="41">
        <f t="shared" si="808"/>
        <v>0</v>
      </c>
      <c r="AH2826" s="41">
        <f t="shared" si="809"/>
        <v>760.62419999999986</v>
      </c>
      <c r="AI2826" s="60">
        <f t="shared" si="810"/>
        <v>169.02759999999998</v>
      </c>
      <c r="AJ2826" s="60">
        <f t="shared" si="811"/>
        <v>950.78024999999991</v>
      </c>
      <c r="AK2826" s="60">
        <f t="shared" si="812"/>
        <v>2095.479150684931</v>
      </c>
      <c r="AL2826" s="60">
        <f t="shared" si="813"/>
        <v>1540.1771757534243</v>
      </c>
      <c r="AM2826" s="41">
        <f t="shared" si="814"/>
        <v>1565.7049742465756</v>
      </c>
      <c r="AN2826" s="42">
        <f t="shared" si="815"/>
        <v>45715</v>
      </c>
      <c r="AO2826" s="43">
        <f t="shared" si="816"/>
        <v>4225.6899999999996</v>
      </c>
    </row>
    <row r="2827" spans="1:41" s="24" customFormat="1" ht="15.75" customHeight="1" x14ac:dyDescent="0.35">
      <c r="A2827" s="36" t="s">
        <v>27</v>
      </c>
      <c r="B2827" s="36">
        <v>202509</v>
      </c>
      <c r="C2827" s="24" t="s">
        <v>736</v>
      </c>
      <c r="D2827" s="24" t="s">
        <v>119</v>
      </c>
      <c r="E2827" s="62">
        <v>45901</v>
      </c>
      <c r="F2827" s="62">
        <v>46265</v>
      </c>
      <c r="G2827" s="37" t="s">
        <v>2900</v>
      </c>
      <c r="H2827" s="36">
        <v>850041</v>
      </c>
      <c r="I2827" s="63">
        <v>17668</v>
      </c>
      <c r="J2827" s="24" t="s">
        <v>5732</v>
      </c>
      <c r="K2827" s="63">
        <f t="shared" si="799"/>
        <v>45901</v>
      </c>
      <c r="L2827" s="55">
        <f t="shared" si="800"/>
        <v>0.04</v>
      </c>
      <c r="M2827" s="76">
        <v>0.22500000000000001</v>
      </c>
      <c r="N2827" s="62">
        <v>45901</v>
      </c>
      <c r="O2827" s="62">
        <v>46265</v>
      </c>
      <c r="P2827" s="63"/>
      <c r="Q2827" s="63"/>
      <c r="R2827" s="78">
        <v>77</v>
      </c>
      <c r="S2827" s="63" t="str">
        <f>VLOOKUP(R2827,SA!$B$3:$C$11,2,1)</f>
        <v>76-80</v>
      </c>
      <c r="T2827" s="38" t="s">
        <v>97</v>
      </c>
      <c r="U2827" s="24" t="s">
        <v>5744</v>
      </c>
      <c r="V2827" s="24">
        <v>500000</v>
      </c>
      <c r="W2827" s="39">
        <f t="shared" si="801"/>
        <v>0</v>
      </c>
      <c r="X2827" s="29">
        <f t="shared" si="802"/>
        <v>0</v>
      </c>
      <c r="Y2827" s="40">
        <f t="shared" si="803"/>
        <v>365</v>
      </c>
      <c r="Z2827" s="38">
        <f t="shared" si="804"/>
        <v>46081</v>
      </c>
      <c r="AA2827" s="41">
        <f t="shared" si="805"/>
        <v>181</v>
      </c>
      <c r="AB2827" s="24" t="s">
        <v>113</v>
      </c>
      <c r="AC2827" s="41">
        <f t="shared" si="806"/>
        <v>29821.089800000002</v>
      </c>
      <c r="AD2827" s="41">
        <v>1</v>
      </c>
      <c r="AE2827" s="72">
        <f>INDEX(SA!$C$2:$G$11,MATCH(Details!S2827,SA!$C$2:$C$11,0),MATCH(Details!V2827,SA!$C$2:$G$2,0))*Y2827/(F2827-E2827+1)</f>
        <v>25272.11</v>
      </c>
      <c r="AF2827" s="41">
        <f t="shared" si="807"/>
        <v>0</v>
      </c>
      <c r="AG2827" s="41">
        <f t="shared" si="808"/>
        <v>0</v>
      </c>
      <c r="AH2827" s="41">
        <f t="shared" si="809"/>
        <v>4548.9798000000001</v>
      </c>
      <c r="AI2827" s="60">
        <f t="shared" si="810"/>
        <v>1010.8844</v>
      </c>
      <c r="AJ2827" s="60">
        <f t="shared" si="811"/>
        <v>5686.2247500000003</v>
      </c>
      <c r="AK2827" s="60">
        <f t="shared" si="812"/>
        <v>12532.197013698631</v>
      </c>
      <c r="AL2827" s="60">
        <f t="shared" si="813"/>
        <v>9211.1648050684944</v>
      </c>
      <c r="AM2827" s="41">
        <f t="shared" si="814"/>
        <v>9363.8360449315078</v>
      </c>
      <c r="AN2827" s="42">
        <f t="shared" si="815"/>
        <v>45715</v>
      </c>
      <c r="AO2827" s="43">
        <f t="shared" si="816"/>
        <v>25272.11</v>
      </c>
    </row>
    <row r="2828" spans="1:41" s="24" customFormat="1" ht="15.75" customHeight="1" x14ac:dyDescent="0.35">
      <c r="A2828" s="36" t="s">
        <v>27</v>
      </c>
      <c r="B2828" s="36">
        <v>202509</v>
      </c>
      <c r="C2828" s="24" t="s">
        <v>736</v>
      </c>
      <c r="D2828" s="24" t="s">
        <v>119</v>
      </c>
      <c r="E2828" s="62">
        <v>45901</v>
      </c>
      <c r="F2828" s="62">
        <v>46265</v>
      </c>
      <c r="G2828" s="37" t="s">
        <v>2901</v>
      </c>
      <c r="H2828" s="36">
        <v>850041</v>
      </c>
      <c r="I2828" s="63">
        <v>19725</v>
      </c>
      <c r="J2828" s="24" t="s">
        <v>5733</v>
      </c>
      <c r="K2828" s="63">
        <f t="shared" si="799"/>
        <v>45901</v>
      </c>
      <c r="L2828" s="55">
        <f t="shared" si="800"/>
        <v>0.04</v>
      </c>
      <c r="M2828" s="76">
        <v>0.22500000000000001</v>
      </c>
      <c r="N2828" s="62">
        <v>45901</v>
      </c>
      <c r="O2828" s="62">
        <v>46265</v>
      </c>
      <c r="P2828" s="63"/>
      <c r="Q2828" s="63"/>
      <c r="R2828" s="78">
        <v>71</v>
      </c>
      <c r="S2828" s="63" t="str">
        <f>VLOOKUP(R2828,SA!$B$3:$C$11,2,1)</f>
        <v>71-75</v>
      </c>
      <c r="T2828" s="38" t="s">
        <v>98</v>
      </c>
      <c r="U2828" s="24" t="s">
        <v>5747</v>
      </c>
      <c r="V2828" s="24">
        <v>500000</v>
      </c>
      <c r="W2828" s="39">
        <f t="shared" si="801"/>
        <v>0</v>
      </c>
      <c r="X2828" s="29">
        <f t="shared" si="802"/>
        <v>0</v>
      </c>
      <c r="Y2828" s="40">
        <f t="shared" si="803"/>
        <v>365</v>
      </c>
      <c r="Z2828" s="38">
        <f t="shared" si="804"/>
        <v>46081</v>
      </c>
      <c r="AA2828" s="41">
        <f t="shared" si="805"/>
        <v>181</v>
      </c>
      <c r="AB2828" s="24" t="s">
        <v>113</v>
      </c>
      <c r="AC2828" s="41">
        <f t="shared" si="806"/>
        <v>23735.924199999998</v>
      </c>
      <c r="AD2828" s="41">
        <v>1</v>
      </c>
      <c r="AE2828" s="72">
        <f>INDEX(SA!$C$2:$G$11,MATCH(Details!S2828,SA!$C$2:$C$11,0),MATCH(Details!V2828,SA!$C$2:$G$2,0))*Y2828/(F2828-E2828+1)</f>
        <v>20115.189999999999</v>
      </c>
      <c r="AF2828" s="41">
        <f t="shared" si="807"/>
        <v>0</v>
      </c>
      <c r="AG2828" s="41">
        <f t="shared" si="808"/>
        <v>0</v>
      </c>
      <c r="AH2828" s="41">
        <f t="shared" si="809"/>
        <v>3620.7341999999994</v>
      </c>
      <c r="AI2828" s="60">
        <f t="shared" si="810"/>
        <v>804.60759999999993</v>
      </c>
      <c r="AJ2828" s="60">
        <f t="shared" si="811"/>
        <v>4525.9177499999996</v>
      </c>
      <c r="AK2828" s="60">
        <f t="shared" si="812"/>
        <v>9974.9298356164381</v>
      </c>
      <c r="AL2828" s="60">
        <f t="shared" si="813"/>
        <v>7331.5734291780818</v>
      </c>
      <c r="AM2828" s="41">
        <f t="shared" si="814"/>
        <v>7453.091220821917</v>
      </c>
      <c r="AN2828" s="42">
        <f t="shared" si="815"/>
        <v>45715</v>
      </c>
      <c r="AO2828" s="43">
        <f t="shared" si="816"/>
        <v>20115.189999999999</v>
      </c>
    </row>
    <row r="2829" spans="1:41" s="24" customFormat="1" ht="15.75" customHeight="1" x14ac:dyDescent="0.35">
      <c r="A2829" s="36" t="s">
        <v>27</v>
      </c>
      <c r="B2829" s="36">
        <v>202509</v>
      </c>
      <c r="C2829" s="24" t="s">
        <v>736</v>
      </c>
      <c r="D2829" s="24" t="s">
        <v>119</v>
      </c>
      <c r="E2829" s="62">
        <v>45901</v>
      </c>
      <c r="F2829" s="62">
        <v>46265</v>
      </c>
      <c r="G2829" s="37" t="s">
        <v>706</v>
      </c>
      <c r="H2829" s="36">
        <v>850042</v>
      </c>
      <c r="I2829" s="63">
        <v>35174</v>
      </c>
      <c r="J2829" s="24" t="s">
        <v>5734</v>
      </c>
      <c r="K2829" s="63">
        <f t="shared" si="799"/>
        <v>45901</v>
      </c>
      <c r="L2829" s="55">
        <f t="shared" si="800"/>
        <v>0.04</v>
      </c>
      <c r="M2829" s="76">
        <v>0.22500000000000001</v>
      </c>
      <c r="N2829" s="62">
        <v>45901</v>
      </c>
      <c r="O2829" s="62">
        <v>46265</v>
      </c>
      <c r="P2829" s="63"/>
      <c r="Q2829" s="63"/>
      <c r="R2829" s="78">
        <v>29</v>
      </c>
      <c r="S2829" s="63" t="str">
        <f>VLOOKUP(R2829,SA!$B$3:$C$11,2,1)</f>
        <v>26-35</v>
      </c>
      <c r="T2829" s="38" t="s">
        <v>97</v>
      </c>
      <c r="U2829" s="24" t="s">
        <v>56</v>
      </c>
      <c r="V2829" s="24">
        <v>400000</v>
      </c>
      <c r="W2829" s="39">
        <f t="shared" si="801"/>
        <v>400000</v>
      </c>
      <c r="X2829" s="29">
        <f t="shared" si="802"/>
        <v>1</v>
      </c>
      <c r="Y2829" s="40">
        <f t="shared" si="803"/>
        <v>365</v>
      </c>
      <c r="Z2829" s="38">
        <f t="shared" si="804"/>
        <v>46081</v>
      </c>
      <c r="AA2829" s="41">
        <f t="shared" si="805"/>
        <v>181</v>
      </c>
      <c r="AB2829" s="24" t="s">
        <v>113</v>
      </c>
      <c r="AC2829" s="41">
        <f t="shared" si="806"/>
        <v>4533.0290000000005</v>
      </c>
      <c r="AD2829" s="41">
        <v>1</v>
      </c>
      <c r="AE2829" s="72">
        <f>INDEX(SA!$C$2:$G$11,MATCH(Details!S2829,SA!$C$2:$C$11,0),MATCH(Details!V2829,SA!$C$2:$G$2,0))*Y2829/(F2829-E2829+1)</f>
        <v>3841.55</v>
      </c>
      <c r="AF2829" s="41">
        <f t="shared" si="807"/>
        <v>0</v>
      </c>
      <c r="AG2829" s="41">
        <f t="shared" si="808"/>
        <v>0</v>
      </c>
      <c r="AH2829" s="41">
        <f t="shared" si="809"/>
        <v>691.47900000000004</v>
      </c>
      <c r="AI2829" s="60">
        <f t="shared" si="810"/>
        <v>153.66200000000001</v>
      </c>
      <c r="AJ2829" s="60">
        <f t="shared" si="811"/>
        <v>864.34875000000011</v>
      </c>
      <c r="AK2829" s="60">
        <f t="shared" si="812"/>
        <v>1904.9878082191783</v>
      </c>
      <c r="AL2829" s="60">
        <f t="shared" si="813"/>
        <v>1400.1660390410959</v>
      </c>
      <c r="AM2829" s="41">
        <f t="shared" si="814"/>
        <v>1423.3732109589046</v>
      </c>
      <c r="AN2829" s="42">
        <f t="shared" si="815"/>
        <v>45715</v>
      </c>
      <c r="AO2829" s="43">
        <f t="shared" si="816"/>
        <v>3841.55</v>
      </c>
    </row>
    <row r="2830" spans="1:41" s="24" customFormat="1" ht="15.75" customHeight="1" x14ac:dyDescent="0.35">
      <c r="A2830" s="36" t="s">
        <v>27</v>
      </c>
      <c r="B2830" s="36">
        <v>202509</v>
      </c>
      <c r="C2830" s="24" t="s">
        <v>736</v>
      </c>
      <c r="D2830" s="24" t="s">
        <v>119</v>
      </c>
      <c r="E2830" s="62">
        <v>45901</v>
      </c>
      <c r="F2830" s="62">
        <v>46265</v>
      </c>
      <c r="G2830" s="37" t="s">
        <v>2902</v>
      </c>
      <c r="H2830" s="36">
        <v>850042</v>
      </c>
      <c r="I2830" s="63">
        <v>22358</v>
      </c>
      <c r="J2830" s="24" t="s">
        <v>5735</v>
      </c>
      <c r="K2830" s="63">
        <f t="shared" si="799"/>
        <v>45901</v>
      </c>
      <c r="L2830" s="55">
        <f t="shared" si="800"/>
        <v>0.04</v>
      </c>
      <c r="M2830" s="76">
        <v>0.22500000000000001</v>
      </c>
      <c r="N2830" s="62">
        <v>45901</v>
      </c>
      <c r="O2830" s="62">
        <v>46265</v>
      </c>
      <c r="P2830" s="63"/>
      <c r="Q2830" s="63"/>
      <c r="R2830" s="78">
        <v>64</v>
      </c>
      <c r="S2830" s="63" t="str">
        <f>VLOOKUP(R2830,SA!$B$3:$C$11,2,1)</f>
        <v>56-65</v>
      </c>
      <c r="T2830" s="38" t="s">
        <v>97</v>
      </c>
      <c r="U2830" s="24" t="s">
        <v>5744</v>
      </c>
      <c r="V2830" s="24">
        <v>400000</v>
      </c>
      <c r="W2830" s="39">
        <f t="shared" si="801"/>
        <v>0</v>
      </c>
      <c r="X2830" s="29">
        <f t="shared" si="802"/>
        <v>0</v>
      </c>
      <c r="Y2830" s="40">
        <f t="shared" si="803"/>
        <v>365</v>
      </c>
      <c r="Z2830" s="38">
        <f t="shared" si="804"/>
        <v>46081</v>
      </c>
      <c r="AA2830" s="41">
        <f t="shared" si="805"/>
        <v>181</v>
      </c>
      <c r="AB2830" s="24" t="s">
        <v>113</v>
      </c>
      <c r="AC2830" s="41">
        <f t="shared" si="806"/>
        <v>11909.7282</v>
      </c>
      <c r="AD2830" s="41">
        <v>1</v>
      </c>
      <c r="AE2830" s="72">
        <f>INDEX(SA!$C$2:$G$11,MATCH(Details!S2830,SA!$C$2:$C$11,0),MATCH(Details!V2830,SA!$C$2:$G$2,0))*Y2830/(F2830-E2830+1)</f>
        <v>10092.99</v>
      </c>
      <c r="AF2830" s="41">
        <f t="shared" si="807"/>
        <v>0</v>
      </c>
      <c r="AG2830" s="41">
        <f t="shared" si="808"/>
        <v>0</v>
      </c>
      <c r="AH2830" s="41">
        <f t="shared" si="809"/>
        <v>1816.7382</v>
      </c>
      <c r="AI2830" s="60">
        <f t="shared" si="810"/>
        <v>403.71960000000001</v>
      </c>
      <c r="AJ2830" s="60">
        <f t="shared" si="811"/>
        <v>2270.9227500000002</v>
      </c>
      <c r="AK2830" s="60">
        <f t="shared" si="812"/>
        <v>5005.0169589041097</v>
      </c>
      <c r="AL2830" s="60">
        <f t="shared" si="813"/>
        <v>3678.6874647945206</v>
      </c>
      <c r="AM2830" s="41">
        <f t="shared" si="814"/>
        <v>3739.6601852054787</v>
      </c>
      <c r="AN2830" s="42">
        <f t="shared" si="815"/>
        <v>45715</v>
      </c>
      <c r="AO2830" s="43">
        <f t="shared" si="816"/>
        <v>10092.99</v>
      </c>
    </row>
    <row r="2831" spans="1:41" s="24" customFormat="1" ht="15.75" customHeight="1" x14ac:dyDescent="0.35">
      <c r="A2831" s="36" t="s">
        <v>27</v>
      </c>
      <c r="B2831" s="36">
        <v>202509</v>
      </c>
      <c r="C2831" s="24" t="s">
        <v>736</v>
      </c>
      <c r="D2831" s="24" t="s">
        <v>119</v>
      </c>
      <c r="E2831" s="62">
        <v>45901</v>
      </c>
      <c r="F2831" s="62">
        <v>46265</v>
      </c>
      <c r="G2831" s="37" t="s">
        <v>2903</v>
      </c>
      <c r="H2831" s="36">
        <v>850042</v>
      </c>
      <c r="I2831" s="63">
        <v>35469</v>
      </c>
      <c r="J2831" s="24" t="s">
        <v>5736</v>
      </c>
      <c r="K2831" s="63">
        <f t="shared" si="799"/>
        <v>45901</v>
      </c>
      <c r="L2831" s="55">
        <f t="shared" si="800"/>
        <v>0.04</v>
      </c>
      <c r="M2831" s="76">
        <v>0.22500000000000001</v>
      </c>
      <c r="N2831" s="62">
        <v>45901</v>
      </c>
      <c r="O2831" s="62">
        <v>46265</v>
      </c>
      <c r="P2831" s="63"/>
      <c r="Q2831" s="63"/>
      <c r="R2831" s="78">
        <v>28</v>
      </c>
      <c r="S2831" s="63" t="str">
        <f>VLOOKUP(R2831,SA!$B$3:$C$11,2,1)</f>
        <v>26-35</v>
      </c>
      <c r="T2831" s="38" t="s">
        <v>98</v>
      </c>
      <c r="U2831" s="24" t="s">
        <v>5743</v>
      </c>
      <c r="V2831" s="24">
        <v>400000</v>
      </c>
      <c r="W2831" s="39">
        <f t="shared" si="801"/>
        <v>0</v>
      </c>
      <c r="X2831" s="29">
        <f t="shared" si="802"/>
        <v>0</v>
      </c>
      <c r="Y2831" s="40">
        <f t="shared" si="803"/>
        <v>365</v>
      </c>
      <c r="Z2831" s="38">
        <f t="shared" si="804"/>
        <v>46081</v>
      </c>
      <c r="AA2831" s="41">
        <f t="shared" si="805"/>
        <v>181</v>
      </c>
      <c r="AB2831" s="24" t="s">
        <v>113</v>
      </c>
      <c r="AC2831" s="41">
        <f t="shared" si="806"/>
        <v>4533.0290000000005</v>
      </c>
      <c r="AD2831" s="41">
        <v>1</v>
      </c>
      <c r="AE2831" s="72">
        <f>INDEX(SA!$C$2:$G$11,MATCH(Details!S2831,SA!$C$2:$C$11,0),MATCH(Details!V2831,SA!$C$2:$G$2,0))*Y2831/(F2831-E2831+1)</f>
        <v>3841.55</v>
      </c>
      <c r="AF2831" s="41">
        <f t="shared" si="807"/>
        <v>0</v>
      </c>
      <c r="AG2831" s="41">
        <f t="shared" si="808"/>
        <v>0</v>
      </c>
      <c r="AH2831" s="41">
        <f t="shared" si="809"/>
        <v>691.47900000000004</v>
      </c>
      <c r="AI2831" s="60">
        <f t="shared" si="810"/>
        <v>153.66200000000001</v>
      </c>
      <c r="AJ2831" s="60">
        <f t="shared" si="811"/>
        <v>864.34875000000011</v>
      </c>
      <c r="AK2831" s="60">
        <f t="shared" si="812"/>
        <v>1904.9878082191783</v>
      </c>
      <c r="AL2831" s="60">
        <f t="shared" si="813"/>
        <v>1400.1660390410959</v>
      </c>
      <c r="AM2831" s="41">
        <f t="shared" si="814"/>
        <v>1423.3732109589046</v>
      </c>
      <c r="AN2831" s="42">
        <f t="shared" si="815"/>
        <v>45715</v>
      </c>
      <c r="AO2831" s="43">
        <f t="shared" si="816"/>
        <v>3841.55</v>
      </c>
    </row>
    <row r="2832" spans="1:41" s="24" customFormat="1" ht="15.75" customHeight="1" x14ac:dyDescent="0.35">
      <c r="A2832" s="36" t="s">
        <v>27</v>
      </c>
      <c r="B2832" s="36">
        <v>202509</v>
      </c>
      <c r="C2832" s="24" t="s">
        <v>736</v>
      </c>
      <c r="D2832" s="24" t="s">
        <v>119</v>
      </c>
      <c r="E2832" s="62">
        <v>45901</v>
      </c>
      <c r="F2832" s="62">
        <v>46265</v>
      </c>
      <c r="G2832" s="37" t="s">
        <v>707</v>
      </c>
      <c r="H2832" s="36">
        <v>850043</v>
      </c>
      <c r="I2832" s="63">
        <v>33696</v>
      </c>
      <c r="J2832" s="24" t="s">
        <v>5737</v>
      </c>
      <c r="K2832" s="63">
        <f t="shared" si="799"/>
        <v>45901</v>
      </c>
      <c r="L2832" s="55">
        <f t="shared" si="800"/>
        <v>0.04</v>
      </c>
      <c r="M2832" s="76">
        <v>0.22500000000000001</v>
      </c>
      <c r="N2832" s="62">
        <v>45901</v>
      </c>
      <c r="O2832" s="62">
        <v>46265</v>
      </c>
      <c r="P2832" s="63"/>
      <c r="Q2832" s="63"/>
      <c r="R2832" s="78">
        <v>33</v>
      </c>
      <c r="S2832" s="63" t="str">
        <f>VLOOKUP(R2832,SA!$B$3:$C$11,2,1)</f>
        <v>26-35</v>
      </c>
      <c r="T2832" s="38" t="s">
        <v>97</v>
      </c>
      <c r="U2832" s="24" t="s">
        <v>56</v>
      </c>
      <c r="V2832" s="24">
        <v>400000</v>
      </c>
      <c r="W2832" s="39">
        <f t="shared" si="801"/>
        <v>400000</v>
      </c>
      <c r="X2832" s="29">
        <f t="shared" si="802"/>
        <v>1</v>
      </c>
      <c r="Y2832" s="40">
        <f t="shared" si="803"/>
        <v>365</v>
      </c>
      <c r="Z2832" s="38">
        <f t="shared" si="804"/>
        <v>46081</v>
      </c>
      <c r="AA2832" s="41">
        <f t="shared" si="805"/>
        <v>181</v>
      </c>
      <c r="AB2832" s="24" t="s">
        <v>113</v>
      </c>
      <c r="AC2832" s="41">
        <f t="shared" si="806"/>
        <v>4533.0290000000005</v>
      </c>
      <c r="AD2832" s="41">
        <v>1</v>
      </c>
      <c r="AE2832" s="72">
        <f>INDEX(SA!$C$2:$G$11,MATCH(Details!S2832,SA!$C$2:$C$11,0),MATCH(Details!V2832,SA!$C$2:$G$2,0))*Y2832/(F2832-E2832+1)</f>
        <v>3841.55</v>
      </c>
      <c r="AF2832" s="41">
        <f t="shared" si="807"/>
        <v>0</v>
      </c>
      <c r="AG2832" s="41">
        <f t="shared" si="808"/>
        <v>0</v>
      </c>
      <c r="AH2832" s="41">
        <f t="shared" si="809"/>
        <v>691.47900000000004</v>
      </c>
      <c r="AI2832" s="60">
        <f t="shared" si="810"/>
        <v>153.66200000000001</v>
      </c>
      <c r="AJ2832" s="60">
        <f t="shared" si="811"/>
        <v>864.34875000000011</v>
      </c>
      <c r="AK2832" s="60">
        <f t="shared" si="812"/>
        <v>1904.9878082191783</v>
      </c>
      <c r="AL2832" s="60">
        <f t="shared" si="813"/>
        <v>1400.1660390410959</v>
      </c>
      <c r="AM2832" s="41">
        <f t="shared" si="814"/>
        <v>1423.3732109589046</v>
      </c>
      <c r="AN2832" s="42">
        <f t="shared" si="815"/>
        <v>45715</v>
      </c>
      <c r="AO2832" s="43">
        <f t="shared" si="816"/>
        <v>3841.55</v>
      </c>
    </row>
    <row r="2833" spans="1:41" s="24" customFormat="1" ht="15.75" customHeight="1" x14ac:dyDescent="0.35">
      <c r="A2833" s="36" t="s">
        <v>27</v>
      </c>
      <c r="B2833" s="36">
        <v>202509</v>
      </c>
      <c r="C2833" s="24" t="s">
        <v>736</v>
      </c>
      <c r="D2833" s="24" t="s">
        <v>119</v>
      </c>
      <c r="E2833" s="62">
        <v>45901</v>
      </c>
      <c r="F2833" s="62">
        <v>46265</v>
      </c>
      <c r="G2833" s="37" t="s">
        <v>2904</v>
      </c>
      <c r="H2833" s="36">
        <v>850043</v>
      </c>
      <c r="I2833" s="63">
        <v>27498</v>
      </c>
      <c r="J2833" s="24" t="s">
        <v>5738</v>
      </c>
      <c r="K2833" s="63">
        <f t="shared" si="799"/>
        <v>45901</v>
      </c>
      <c r="L2833" s="55">
        <f t="shared" si="800"/>
        <v>0.04</v>
      </c>
      <c r="M2833" s="76">
        <v>0.22500000000000001</v>
      </c>
      <c r="N2833" s="62">
        <v>45901</v>
      </c>
      <c r="O2833" s="62">
        <v>46265</v>
      </c>
      <c r="P2833" s="63"/>
      <c r="Q2833" s="63"/>
      <c r="R2833" s="78">
        <v>50</v>
      </c>
      <c r="S2833" s="63" t="str">
        <f>VLOOKUP(R2833,SA!$B$3:$C$11,2,1)</f>
        <v>46-55</v>
      </c>
      <c r="T2833" s="38" t="s">
        <v>98</v>
      </c>
      <c r="U2833" s="24" t="s">
        <v>5747</v>
      </c>
      <c r="V2833" s="24">
        <v>400000</v>
      </c>
      <c r="W2833" s="39">
        <f t="shared" si="801"/>
        <v>0</v>
      </c>
      <c r="X2833" s="29">
        <f t="shared" si="802"/>
        <v>0</v>
      </c>
      <c r="Y2833" s="40">
        <f t="shared" si="803"/>
        <v>365</v>
      </c>
      <c r="Z2833" s="38">
        <f t="shared" si="804"/>
        <v>46081</v>
      </c>
      <c r="AA2833" s="41">
        <f t="shared" si="805"/>
        <v>181</v>
      </c>
      <c r="AB2833" s="24" t="s">
        <v>113</v>
      </c>
      <c r="AC2833" s="41">
        <f t="shared" si="806"/>
        <v>8108.2165999999997</v>
      </c>
      <c r="AD2833" s="41">
        <v>1</v>
      </c>
      <c r="AE2833" s="72">
        <f>INDEX(SA!$C$2:$G$11,MATCH(Details!S2833,SA!$C$2:$C$11,0),MATCH(Details!V2833,SA!$C$2:$G$2,0))*Y2833/(F2833-E2833+1)</f>
        <v>6871.37</v>
      </c>
      <c r="AF2833" s="41">
        <f t="shared" si="807"/>
        <v>0</v>
      </c>
      <c r="AG2833" s="41">
        <f t="shared" si="808"/>
        <v>0</v>
      </c>
      <c r="AH2833" s="41">
        <f t="shared" si="809"/>
        <v>1236.8465999999999</v>
      </c>
      <c r="AI2833" s="60">
        <f t="shared" si="810"/>
        <v>274.85480000000001</v>
      </c>
      <c r="AJ2833" s="60">
        <f t="shared" si="811"/>
        <v>1546.05825</v>
      </c>
      <c r="AK2833" s="60">
        <f t="shared" si="812"/>
        <v>3407.446493150685</v>
      </c>
      <c r="AL2833" s="60">
        <f t="shared" si="813"/>
        <v>2504.4731724657536</v>
      </c>
      <c r="AM2833" s="41">
        <f t="shared" si="814"/>
        <v>2545.9837775342462</v>
      </c>
      <c r="AN2833" s="42">
        <f t="shared" si="815"/>
        <v>45715</v>
      </c>
      <c r="AO2833" s="43">
        <f t="shared" si="816"/>
        <v>6871.37</v>
      </c>
    </row>
    <row r="2834" spans="1:41" s="24" customFormat="1" ht="15.75" customHeight="1" x14ac:dyDescent="0.35">
      <c r="A2834" s="36" t="s">
        <v>27</v>
      </c>
      <c r="B2834" s="36">
        <v>202509</v>
      </c>
      <c r="C2834" s="24" t="s">
        <v>736</v>
      </c>
      <c r="D2834" s="24" t="s">
        <v>119</v>
      </c>
      <c r="E2834" s="62">
        <v>45901</v>
      </c>
      <c r="F2834" s="62">
        <v>46265</v>
      </c>
      <c r="G2834" s="37" t="s">
        <v>2905</v>
      </c>
      <c r="H2834" s="36">
        <v>850043</v>
      </c>
      <c r="I2834" s="63">
        <v>34355</v>
      </c>
      <c r="J2834" s="24" t="s">
        <v>5739</v>
      </c>
      <c r="K2834" s="63">
        <f t="shared" si="799"/>
        <v>45901</v>
      </c>
      <c r="L2834" s="55">
        <f t="shared" si="800"/>
        <v>0.04</v>
      </c>
      <c r="M2834" s="76">
        <v>0.22500000000000001</v>
      </c>
      <c r="N2834" s="62">
        <v>45901</v>
      </c>
      <c r="O2834" s="62">
        <v>46265</v>
      </c>
      <c r="P2834" s="63"/>
      <c r="Q2834" s="63"/>
      <c r="R2834" s="78">
        <v>31</v>
      </c>
      <c r="S2834" s="63" t="str">
        <f>VLOOKUP(R2834,SA!$B$3:$C$11,2,1)</f>
        <v>26-35</v>
      </c>
      <c r="T2834" s="38" t="s">
        <v>98</v>
      </c>
      <c r="U2834" s="24" t="s">
        <v>5743</v>
      </c>
      <c r="V2834" s="24">
        <v>400000</v>
      </c>
      <c r="W2834" s="39">
        <f t="shared" si="801"/>
        <v>0</v>
      </c>
      <c r="X2834" s="29">
        <f t="shared" si="802"/>
        <v>0</v>
      </c>
      <c r="Y2834" s="40">
        <f t="shared" si="803"/>
        <v>365</v>
      </c>
      <c r="Z2834" s="38">
        <f t="shared" si="804"/>
        <v>46081</v>
      </c>
      <c r="AA2834" s="41">
        <f t="shared" si="805"/>
        <v>181</v>
      </c>
      <c r="AB2834" s="24" t="s">
        <v>113</v>
      </c>
      <c r="AC2834" s="41">
        <f t="shared" si="806"/>
        <v>4533.0290000000005</v>
      </c>
      <c r="AD2834" s="41">
        <v>1</v>
      </c>
      <c r="AE2834" s="72">
        <f>INDEX(SA!$C$2:$G$11,MATCH(Details!S2834,SA!$C$2:$C$11,0),MATCH(Details!V2834,SA!$C$2:$G$2,0))*Y2834/(F2834-E2834+1)</f>
        <v>3841.55</v>
      </c>
      <c r="AF2834" s="41">
        <f t="shared" si="807"/>
        <v>0</v>
      </c>
      <c r="AG2834" s="41">
        <f t="shared" si="808"/>
        <v>0</v>
      </c>
      <c r="AH2834" s="41">
        <f t="shared" si="809"/>
        <v>691.47900000000004</v>
      </c>
      <c r="AI2834" s="60">
        <f t="shared" si="810"/>
        <v>153.66200000000001</v>
      </c>
      <c r="AJ2834" s="60">
        <f t="shared" si="811"/>
        <v>864.34875000000011</v>
      </c>
      <c r="AK2834" s="60">
        <f t="shared" si="812"/>
        <v>1904.9878082191783</v>
      </c>
      <c r="AL2834" s="60">
        <f t="shared" si="813"/>
        <v>1400.1660390410959</v>
      </c>
      <c r="AM2834" s="41">
        <f t="shared" si="814"/>
        <v>1423.3732109589046</v>
      </c>
      <c r="AN2834" s="42">
        <f t="shared" si="815"/>
        <v>45715</v>
      </c>
      <c r="AO2834" s="43">
        <f t="shared" si="816"/>
        <v>3841.55</v>
      </c>
    </row>
    <row r="2835" spans="1:41" s="24" customFormat="1" ht="15.75" customHeight="1" x14ac:dyDescent="0.35">
      <c r="A2835" s="36" t="s">
        <v>27</v>
      </c>
      <c r="B2835" s="36">
        <v>202509</v>
      </c>
      <c r="C2835" s="24" t="s">
        <v>736</v>
      </c>
      <c r="D2835" s="24" t="s">
        <v>119</v>
      </c>
      <c r="E2835" s="62">
        <v>45901</v>
      </c>
      <c r="F2835" s="62">
        <v>46265</v>
      </c>
      <c r="G2835" s="37" t="s">
        <v>728</v>
      </c>
      <c r="H2835" s="36">
        <v>850044</v>
      </c>
      <c r="I2835" s="63">
        <v>34870</v>
      </c>
      <c r="J2835" s="24" t="s">
        <v>5740</v>
      </c>
      <c r="K2835" s="63">
        <f t="shared" si="799"/>
        <v>45901</v>
      </c>
      <c r="L2835" s="55">
        <f t="shared" si="800"/>
        <v>0.04</v>
      </c>
      <c r="M2835" s="76">
        <v>0.22500000000000001</v>
      </c>
      <c r="N2835" s="62">
        <v>45901</v>
      </c>
      <c r="O2835" s="62">
        <v>46265</v>
      </c>
      <c r="P2835" s="63"/>
      <c r="Q2835" s="63"/>
      <c r="R2835" s="78">
        <v>30</v>
      </c>
      <c r="S2835" s="63" t="str">
        <f>VLOOKUP(R2835,SA!$B$3:$C$11,2,1)</f>
        <v>26-35</v>
      </c>
      <c r="T2835" s="38" t="s">
        <v>97</v>
      </c>
      <c r="U2835" s="24" t="s">
        <v>56</v>
      </c>
      <c r="V2835" s="24">
        <v>300000</v>
      </c>
      <c r="W2835" s="39">
        <f t="shared" si="801"/>
        <v>300000</v>
      </c>
      <c r="X2835" s="29">
        <f t="shared" si="802"/>
        <v>1</v>
      </c>
      <c r="Y2835" s="40">
        <f t="shared" si="803"/>
        <v>365</v>
      </c>
      <c r="Z2835" s="38">
        <f t="shared" si="804"/>
        <v>46081</v>
      </c>
      <c r="AA2835" s="41">
        <f t="shared" si="805"/>
        <v>181</v>
      </c>
      <c r="AB2835" s="24" t="s">
        <v>113</v>
      </c>
      <c r="AC2835" s="41">
        <f t="shared" si="806"/>
        <v>4124.4657999999999</v>
      </c>
      <c r="AD2835" s="41">
        <v>1</v>
      </c>
      <c r="AE2835" s="72">
        <f>INDEX(SA!$C$2:$G$11,MATCH(Details!S2835,SA!$C$2:$C$11,0),MATCH(Details!V2835,SA!$C$2:$G$2,0))*Y2835/(F2835-E2835+1)</f>
        <v>3495.31</v>
      </c>
      <c r="AF2835" s="41">
        <f t="shared" si="807"/>
        <v>0</v>
      </c>
      <c r="AG2835" s="41">
        <f t="shared" si="808"/>
        <v>0</v>
      </c>
      <c r="AH2835" s="41">
        <f t="shared" si="809"/>
        <v>629.1558</v>
      </c>
      <c r="AI2835" s="60">
        <f t="shared" si="810"/>
        <v>139.8124</v>
      </c>
      <c r="AJ2835" s="60">
        <f t="shared" si="811"/>
        <v>786.44475</v>
      </c>
      <c r="AK2835" s="60">
        <f t="shared" si="812"/>
        <v>1733.2907123287671</v>
      </c>
      <c r="AL2835" s="60">
        <f t="shared" si="813"/>
        <v>1273.9686735616438</v>
      </c>
      <c r="AM2835" s="41">
        <f t="shared" si="814"/>
        <v>1295.0841764383563</v>
      </c>
      <c r="AN2835" s="42">
        <f t="shared" si="815"/>
        <v>45715</v>
      </c>
      <c r="AO2835" s="43">
        <f t="shared" si="816"/>
        <v>3495.31</v>
      </c>
    </row>
    <row r="2836" spans="1:41" s="24" customFormat="1" ht="15.75" customHeight="1" x14ac:dyDescent="0.35">
      <c r="A2836" s="36" t="s">
        <v>27</v>
      </c>
      <c r="B2836" s="36">
        <v>202509</v>
      </c>
      <c r="C2836" s="24" t="s">
        <v>736</v>
      </c>
      <c r="D2836" s="24" t="s">
        <v>119</v>
      </c>
      <c r="E2836" s="62">
        <v>45901</v>
      </c>
      <c r="F2836" s="62">
        <v>46265</v>
      </c>
      <c r="G2836" s="37" t="s">
        <v>2906</v>
      </c>
      <c r="H2836" s="36">
        <v>850044</v>
      </c>
      <c r="I2836" s="63">
        <v>24167</v>
      </c>
      <c r="J2836" s="24" t="s">
        <v>5741</v>
      </c>
      <c r="K2836" s="63">
        <f t="shared" si="799"/>
        <v>45901</v>
      </c>
      <c r="L2836" s="55">
        <f t="shared" si="800"/>
        <v>0.04</v>
      </c>
      <c r="M2836" s="76">
        <v>0.22500000000000001</v>
      </c>
      <c r="N2836" s="62">
        <v>45901</v>
      </c>
      <c r="O2836" s="62">
        <v>46265</v>
      </c>
      <c r="P2836" s="63"/>
      <c r="Q2836" s="63"/>
      <c r="R2836" s="78">
        <v>59</v>
      </c>
      <c r="S2836" s="63" t="str">
        <f>VLOOKUP(R2836,SA!$B$3:$C$11,2,1)</f>
        <v>56-65</v>
      </c>
      <c r="T2836" s="38" t="s">
        <v>97</v>
      </c>
      <c r="U2836" s="24" t="s">
        <v>5744</v>
      </c>
      <c r="V2836" s="24">
        <v>300000</v>
      </c>
      <c r="W2836" s="39">
        <f t="shared" si="801"/>
        <v>0</v>
      </c>
      <c r="X2836" s="29">
        <f t="shared" si="802"/>
        <v>0</v>
      </c>
      <c r="Y2836" s="40">
        <f t="shared" si="803"/>
        <v>365</v>
      </c>
      <c r="Z2836" s="38">
        <f t="shared" si="804"/>
        <v>46081</v>
      </c>
      <c r="AA2836" s="41">
        <f t="shared" si="805"/>
        <v>181</v>
      </c>
      <c r="AB2836" s="24" t="s">
        <v>113</v>
      </c>
      <c r="AC2836" s="41">
        <f t="shared" si="806"/>
        <v>10831.751</v>
      </c>
      <c r="AD2836" s="41">
        <v>1</v>
      </c>
      <c r="AE2836" s="72">
        <f>INDEX(SA!$C$2:$G$11,MATCH(Details!S2836,SA!$C$2:$C$11,0),MATCH(Details!V2836,SA!$C$2:$G$2,0))*Y2836/(F2836-E2836+1)</f>
        <v>9179.4500000000007</v>
      </c>
      <c r="AF2836" s="41">
        <f t="shared" si="807"/>
        <v>0</v>
      </c>
      <c r="AG2836" s="41">
        <f t="shared" si="808"/>
        <v>0</v>
      </c>
      <c r="AH2836" s="41">
        <f t="shared" si="809"/>
        <v>1652.3010000000002</v>
      </c>
      <c r="AI2836" s="60">
        <f t="shared" si="810"/>
        <v>367.17800000000005</v>
      </c>
      <c r="AJ2836" s="60">
        <f t="shared" si="811"/>
        <v>2065.3762500000003</v>
      </c>
      <c r="AK2836" s="60">
        <f t="shared" si="812"/>
        <v>4552.0012328767125</v>
      </c>
      <c r="AL2836" s="60">
        <f t="shared" si="813"/>
        <v>3345.7209061643835</v>
      </c>
      <c r="AM2836" s="41">
        <f t="shared" si="814"/>
        <v>3401.1748438356171</v>
      </c>
      <c r="AN2836" s="42">
        <f t="shared" si="815"/>
        <v>45715</v>
      </c>
      <c r="AO2836" s="43">
        <f t="shared" si="816"/>
        <v>9179.4500000000007</v>
      </c>
    </row>
    <row r="2837" spans="1:41" s="24" customFormat="1" ht="15.75" customHeight="1" x14ac:dyDescent="0.35">
      <c r="A2837" s="36" t="s">
        <v>27</v>
      </c>
      <c r="B2837" s="36">
        <v>202509</v>
      </c>
      <c r="C2837" s="24" t="s">
        <v>736</v>
      </c>
      <c r="D2837" s="24" t="s">
        <v>119</v>
      </c>
      <c r="E2837" s="62">
        <v>45901</v>
      </c>
      <c r="F2837" s="62">
        <v>46265</v>
      </c>
      <c r="G2837" s="37" t="s">
        <v>2907</v>
      </c>
      <c r="H2837" s="36">
        <v>850044</v>
      </c>
      <c r="I2837" s="63">
        <v>22647</v>
      </c>
      <c r="J2837" s="24" t="s">
        <v>5742</v>
      </c>
      <c r="K2837" s="63">
        <f t="shared" si="799"/>
        <v>45901</v>
      </c>
      <c r="L2837" s="55">
        <f t="shared" si="800"/>
        <v>0.04</v>
      </c>
      <c r="M2837" s="76">
        <v>0.22500000000000001</v>
      </c>
      <c r="N2837" s="62">
        <v>45901</v>
      </c>
      <c r="O2837" s="62">
        <v>46265</v>
      </c>
      <c r="P2837" s="63"/>
      <c r="Q2837" s="63"/>
      <c r="R2837" s="78">
        <v>63</v>
      </c>
      <c r="S2837" s="63" t="str">
        <f>VLOOKUP(R2837,SA!$B$3:$C$11,2,1)</f>
        <v>56-65</v>
      </c>
      <c r="T2837" s="38" t="s">
        <v>98</v>
      </c>
      <c r="U2837" s="24" t="s">
        <v>5747</v>
      </c>
      <c r="V2837" s="24">
        <v>300000</v>
      </c>
      <c r="W2837" s="39">
        <f t="shared" si="801"/>
        <v>0</v>
      </c>
      <c r="X2837" s="29">
        <f t="shared" si="802"/>
        <v>0</v>
      </c>
      <c r="Y2837" s="40">
        <f t="shared" si="803"/>
        <v>365</v>
      </c>
      <c r="Z2837" s="38">
        <f t="shared" si="804"/>
        <v>46081</v>
      </c>
      <c r="AA2837" s="41">
        <f t="shared" si="805"/>
        <v>181</v>
      </c>
      <c r="AB2837" s="24" t="s">
        <v>113</v>
      </c>
      <c r="AC2837" s="41">
        <f t="shared" si="806"/>
        <v>10831.751</v>
      </c>
      <c r="AD2837" s="41">
        <v>1</v>
      </c>
      <c r="AE2837" s="72">
        <f>INDEX(SA!$C$2:$G$11,MATCH(Details!S2837,SA!$C$2:$C$11,0),MATCH(Details!V2837,SA!$C$2:$G$2,0))*Y2837/(F2837-E2837+1)</f>
        <v>9179.4500000000007</v>
      </c>
      <c r="AF2837" s="41">
        <f t="shared" si="807"/>
        <v>0</v>
      </c>
      <c r="AG2837" s="41">
        <f t="shared" si="808"/>
        <v>0</v>
      </c>
      <c r="AH2837" s="41">
        <f t="shared" si="809"/>
        <v>1652.3010000000002</v>
      </c>
      <c r="AI2837" s="60">
        <f t="shared" si="810"/>
        <v>367.17800000000005</v>
      </c>
      <c r="AJ2837" s="60">
        <f t="shared" si="811"/>
        <v>2065.3762500000003</v>
      </c>
      <c r="AK2837" s="60">
        <f t="shared" si="812"/>
        <v>4552.0012328767125</v>
      </c>
      <c r="AL2837" s="60">
        <f t="shared" si="813"/>
        <v>3345.7209061643835</v>
      </c>
      <c r="AM2837" s="41">
        <f t="shared" si="814"/>
        <v>3401.1748438356171</v>
      </c>
      <c r="AN2837" s="42">
        <f t="shared" si="815"/>
        <v>45715</v>
      </c>
      <c r="AO2837" s="43">
        <f t="shared" si="816"/>
        <v>9179.4500000000007</v>
      </c>
    </row>
    <row r="2838" spans="1:41" s="24" customFormat="1" ht="15.75" customHeight="1" x14ac:dyDescent="0.35">
      <c r="A2838" s="36" t="s">
        <v>27</v>
      </c>
      <c r="B2838" s="36">
        <v>202509</v>
      </c>
      <c r="C2838" s="24" t="s">
        <v>736</v>
      </c>
      <c r="D2838" s="24" t="s">
        <v>119</v>
      </c>
      <c r="E2838" s="62">
        <v>45901</v>
      </c>
      <c r="F2838" s="62">
        <v>46265</v>
      </c>
      <c r="G2838" s="37" t="s">
        <v>5766</v>
      </c>
      <c r="H2838" s="36">
        <v>45219</v>
      </c>
      <c r="I2838" s="63">
        <v>35807</v>
      </c>
      <c r="J2838" s="24" t="s">
        <v>5790</v>
      </c>
      <c r="K2838" s="63">
        <f t="shared" ref="K2838" si="817">N2838</f>
        <v>45915</v>
      </c>
      <c r="L2838" s="55">
        <f t="shared" ref="L2838" si="818">IF(K2838&gt;=DATE(2022,4,1),4%,5%)</f>
        <v>0.04</v>
      </c>
      <c r="M2838" s="76">
        <v>0.22500000000000001</v>
      </c>
      <c r="N2838" s="62">
        <v>45915</v>
      </c>
      <c r="O2838" s="62">
        <v>46265</v>
      </c>
      <c r="P2838" s="63"/>
      <c r="Q2838" s="63"/>
      <c r="R2838" s="78">
        <v>27</v>
      </c>
      <c r="S2838" s="63" t="str">
        <f>VLOOKUP(R2838,SA!$B$3:$C$11,2,1)</f>
        <v>26-35</v>
      </c>
      <c r="T2838" s="38" t="s">
        <v>98</v>
      </c>
      <c r="U2838" s="24" t="s">
        <v>56</v>
      </c>
      <c r="V2838" s="24">
        <v>400000</v>
      </c>
      <c r="W2838" s="39">
        <f t="shared" ref="W2838" si="819">IF(U2838="self",V2838,0)</f>
        <v>400000</v>
      </c>
      <c r="X2838" s="29">
        <f t="shared" ref="X2838" si="820">IF(U2838="self",1,0)</f>
        <v>1</v>
      </c>
      <c r="Y2838" s="40">
        <f t="shared" ref="Y2838" si="821">O2838-N2838+1</f>
        <v>351</v>
      </c>
      <c r="Z2838" s="38">
        <f t="shared" si="804"/>
        <v>46081</v>
      </c>
      <c r="AA2838" s="41">
        <f t="shared" ref="AA2838" si="822">IF(MIN((Z2838-N2838)+1,Y2838)&lt;0,0,MIN((Z2838-N2838)+1,Y2838))</f>
        <v>167</v>
      </c>
      <c r="AB2838" s="24" t="s">
        <v>113</v>
      </c>
      <c r="AC2838" s="41">
        <f t="shared" ref="AC2838" si="823">AE2838+AF2838+AG2838+AH2838</f>
        <v>4359.1593945205477</v>
      </c>
      <c r="AD2838" s="41">
        <v>1</v>
      </c>
      <c r="AE2838" s="72">
        <f>INDEX(SA!$C$2:$G$11,MATCH(Details!S2838,SA!$C$2:$C$11,0),MATCH(Details!V2838,SA!$C$2:$G$2,0))*Y2838/(F2838-E2838+1)</f>
        <v>3694.2028767123288</v>
      </c>
      <c r="AF2838" s="41">
        <f t="shared" ref="AF2838" si="824">IF(AB2838="Karnataka",AE2838*9%,0)</f>
        <v>0</v>
      </c>
      <c r="AG2838" s="41">
        <f t="shared" ref="AG2838" si="825">IF(AB2838="Karnataka",AE2838*9%,0)</f>
        <v>0</v>
      </c>
      <c r="AH2838" s="41">
        <f t="shared" ref="AH2838" si="826">IF(AF2838+AG2838&gt;0,0,AE2838*18%)</f>
        <v>664.95651780821913</v>
      </c>
      <c r="AI2838" s="60">
        <f t="shared" ref="AI2838" si="827">AE2838*L2838</f>
        <v>147.76811506849316</v>
      </c>
      <c r="AJ2838" s="60">
        <f t="shared" ref="AJ2838" si="828">$AE2838*M2838</f>
        <v>831.19564726027397</v>
      </c>
      <c r="AK2838" s="60">
        <f t="shared" ref="AK2838" si="829">(AE2838)*AA2838/Y2838</f>
        <v>1757.6406849315069</v>
      </c>
      <c r="AL2838" s="60">
        <f t="shared" ref="AL2838" si="830">AK2838*(1-L2838-M2838)</f>
        <v>1291.8659034246575</v>
      </c>
      <c r="AM2838" s="41">
        <f t="shared" ref="AM2838" si="831">AE2838-AI2838-AL2838-AJ2838</f>
        <v>1423.3732109589043</v>
      </c>
      <c r="AN2838" s="42">
        <f t="shared" ref="AN2838" si="832">Z2838-366</f>
        <v>45715</v>
      </c>
      <c r="AO2838" s="43">
        <f t="shared" ref="AO2838" si="833">IF(AND(O2838&gt;Z2838,N2838&gt;AN2838),AE2838,0)</f>
        <v>3694.2028767123288</v>
      </c>
    </row>
    <row r="2839" spans="1:41" s="24" customFormat="1" ht="15.75" customHeight="1" x14ac:dyDescent="0.35">
      <c r="A2839" s="36" t="s">
        <v>27</v>
      </c>
      <c r="B2839" s="36">
        <v>202509</v>
      </c>
      <c r="C2839" s="24" t="s">
        <v>736</v>
      </c>
      <c r="D2839" s="24" t="s">
        <v>119</v>
      </c>
      <c r="E2839" s="62">
        <v>45901</v>
      </c>
      <c r="F2839" s="62">
        <v>46265</v>
      </c>
      <c r="G2839" s="37" t="s">
        <v>5767</v>
      </c>
      <c r="H2839" s="36">
        <v>45219</v>
      </c>
      <c r="I2839" s="63">
        <v>27986</v>
      </c>
      <c r="J2839" s="24" t="s">
        <v>5791</v>
      </c>
      <c r="K2839" s="63">
        <f t="shared" ref="K2839:K2862" si="834">N2839</f>
        <v>45915</v>
      </c>
      <c r="L2839" s="55">
        <f t="shared" ref="L2839:L2862" si="835">IF(K2839&gt;=DATE(2022,4,1),4%,5%)</f>
        <v>0.04</v>
      </c>
      <c r="M2839" s="76">
        <v>0.22500000000000001</v>
      </c>
      <c r="N2839" s="62">
        <v>45915</v>
      </c>
      <c r="O2839" s="62">
        <v>46265</v>
      </c>
      <c r="P2839" s="63"/>
      <c r="Q2839" s="63"/>
      <c r="R2839" s="78">
        <v>49</v>
      </c>
      <c r="S2839" s="63" t="str">
        <f>VLOOKUP(R2839,SA!$B$3:$C$11,2,1)</f>
        <v>46-55</v>
      </c>
      <c r="T2839" s="38" t="s">
        <v>98</v>
      </c>
      <c r="U2839" s="24" t="s">
        <v>5815</v>
      </c>
      <c r="V2839" s="24">
        <v>400000</v>
      </c>
      <c r="W2839" s="39">
        <f t="shared" ref="W2839:W2862" si="836">IF(U2839="self",V2839,0)</f>
        <v>0</v>
      </c>
      <c r="X2839" s="29">
        <f t="shared" ref="X2839:X2862" si="837">IF(U2839="self",1,0)</f>
        <v>0</v>
      </c>
      <c r="Y2839" s="40">
        <f t="shared" ref="Y2839:Y2862" si="838">O2839-N2839+1</f>
        <v>351</v>
      </c>
      <c r="Z2839" s="38">
        <f t="shared" si="804"/>
        <v>46081</v>
      </c>
      <c r="AA2839" s="41">
        <f t="shared" ref="AA2839:AA2862" si="839">IF(MIN((Z2839-N2839)+1,Y2839)&lt;0,0,MIN((Z2839-N2839)+1,Y2839))</f>
        <v>167</v>
      </c>
      <c r="AB2839" s="24" t="s">
        <v>113</v>
      </c>
      <c r="AC2839" s="41">
        <f t="shared" ref="AC2839:AC2862" si="840">AE2839+AF2839+AG2839+AH2839</f>
        <v>7797.2165112328767</v>
      </c>
      <c r="AD2839" s="41">
        <v>1</v>
      </c>
      <c r="AE2839" s="72">
        <f>INDEX(SA!$C$2:$G$11,MATCH(Details!S2839,SA!$C$2:$C$11,0),MATCH(Details!V2839,SA!$C$2:$G$2,0))*Y2839/(F2839-E2839+1)</f>
        <v>6607.8106027397262</v>
      </c>
      <c r="AF2839" s="41">
        <f t="shared" ref="AF2839:AF2862" si="841">IF(AB2839="Karnataka",AE2839*9%,0)</f>
        <v>0</v>
      </c>
      <c r="AG2839" s="41">
        <f t="shared" ref="AG2839:AG2862" si="842">IF(AB2839="Karnataka",AE2839*9%,0)</f>
        <v>0</v>
      </c>
      <c r="AH2839" s="41">
        <f t="shared" ref="AH2839:AH2862" si="843">IF(AF2839+AG2839&gt;0,0,AE2839*18%)</f>
        <v>1189.4059084931507</v>
      </c>
      <c r="AI2839" s="60">
        <f t="shared" ref="AI2839:AI2862" si="844">AE2839*L2839</f>
        <v>264.31242410958907</v>
      </c>
      <c r="AJ2839" s="60">
        <f t="shared" ref="AJ2839:AJ2862" si="845">$AE2839*M2839</f>
        <v>1486.7573856164383</v>
      </c>
      <c r="AK2839" s="60">
        <f t="shared" ref="AK2839:AK2862" si="846">(AE2839)*AA2839/Y2839</f>
        <v>3143.8870958904113</v>
      </c>
      <c r="AL2839" s="60">
        <f t="shared" ref="AL2839:AL2862" si="847">AK2839*(1-L2839-M2839)</f>
        <v>2310.7570154794521</v>
      </c>
      <c r="AM2839" s="41">
        <f t="shared" ref="AM2839:AM2862" si="848">AE2839-AI2839-AL2839-AJ2839</f>
        <v>2545.9837775342467</v>
      </c>
      <c r="AN2839" s="42">
        <f t="shared" ref="AN2839:AN2862" si="849">Z2839-366</f>
        <v>45715</v>
      </c>
      <c r="AO2839" s="43">
        <f t="shared" ref="AO2839:AO2862" si="850">IF(AND(O2839&gt;Z2839,N2839&gt;AN2839),AE2839,0)</f>
        <v>6607.8106027397262</v>
      </c>
    </row>
    <row r="2840" spans="1:41" s="24" customFormat="1" ht="15.75" customHeight="1" x14ac:dyDescent="0.35">
      <c r="A2840" s="36" t="s">
        <v>27</v>
      </c>
      <c r="B2840" s="36">
        <v>202509</v>
      </c>
      <c r="C2840" s="24" t="s">
        <v>736</v>
      </c>
      <c r="D2840" s="24" t="s">
        <v>119</v>
      </c>
      <c r="E2840" s="62">
        <v>45901</v>
      </c>
      <c r="F2840" s="62">
        <v>46265</v>
      </c>
      <c r="G2840" s="37" t="s">
        <v>5768</v>
      </c>
      <c r="H2840" s="36">
        <v>45219</v>
      </c>
      <c r="I2840" s="63">
        <v>35668</v>
      </c>
      <c r="J2840" s="24" t="s">
        <v>5792</v>
      </c>
      <c r="K2840" s="63">
        <f t="shared" si="834"/>
        <v>45915</v>
      </c>
      <c r="L2840" s="55">
        <f t="shared" si="835"/>
        <v>0.04</v>
      </c>
      <c r="M2840" s="76">
        <v>0.22500000000000001</v>
      </c>
      <c r="N2840" s="62">
        <v>45915</v>
      </c>
      <c r="O2840" s="62">
        <v>46265</v>
      </c>
      <c r="P2840" s="63"/>
      <c r="Q2840" s="63"/>
      <c r="R2840" s="78">
        <v>28</v>
      </c>
      <c r="S2840" s="63" t="str">
        <f>VLOOKUP(R2840,SA!$B$3:$C$11,2,1)</f>
        <v>26-35</v>
      </c>
      <c r="T2840" s="38" t="s">
        <v>97</v>
      </c>
      <c r="U2840" s="24" t="s">
        <v>5743</v>
      </c>
      <c r="V2840" s="24">
        <v>400000</v>
      </c>
      <c r="W2840" s="39">
        <f t="shared" si="836"/>
        <v>0</v>
      </c>
      <c r="X2840" s="29">
        <f t="shared" si="837"/>
        <v>0</v>
      </c>
      <c r="Y2840" s="40">
        <f t="shared" si="838"/>
        <v>351</v>
      </c>
      <c r="Z2840" s="38">
        <f t="shared" si="804"/>
        <v>46081</v>
      </c>
      <c r="AA2840" s="41">
        <f t="shared" si="839"/>
        <v>167</v>
      </c>
      <c r="AB2840" s="24" t="s">
        <v>113</v>
      </c>
      <c r="AC2840" s="41">
        <f t="shared" si="840"/>
        <v>4359.1593945205477</v>
      </c>
      <c r="AD2840" s="41">
        <v>1</v>
      </c>
      <c r="AE2840" s="72">
        <f>INDEX(SA!$C$2:$G$11,MATCH(Details!S2840,SA!$C$2:$C$11,0),MATCH(Details!V2840,SA!$C$2:$G$2,0))*Y2840/(F2840-E2840+1)</f>
        <v>3694.2028767123288</v>
      </c>
      <c r="AF2840" s="41">
        <f t="shared" si="841"/>
        <v>0</v>
      </c>
      <c r="AG2840" s="41">
        <f t="shared" si="842"/>
        <v>0</v>
      </c>
      <c r="AH2840" s="41">
        <f t="shared" si="843"/>
        <v>664.95651780821913</v>
      </c>
      <c r="AI2840" s="60">
        <f t="shared" si="844"/>
        <v>147.76811506849316</v>
      </c>
      <c r="AJ2840" s="60">
        <f t="shared" si="845"/>
        <v>831.19564726027397</v>
      </c>
      <c r="AK2840" s="60">
        <f t="shared" si="846"/>
        <v>1757.6406849315069</v>
      </c>
      <c r="AL2840" s="60">
        <f t="shared" si="847"/>
        <v>1291.8659034246575</v>
      </c>
      <c r="AM2840" s="41">
        <f t="shared" si="848"/>
        <v>1423.3732109589043</v>
      </c>
      <c r="AN2840" s="42">
        <f t="shared" si="849"/>
        <v>45715</v>
      </c>
      <c r="AO2840" s="43">
        <f t="shared" si="850"/>
        <v>3694.2028767123288</v>
      </c>
    </row>
    <row r="2841" spans="1:41" s="24" customFormat="1" ht="15.75" customHeight="1" x14ac:dyDescent="0.35">
      <c r="A2841" s="36" t="s">
        <v>27</v>
      </c>
      <c r="B2841" s="36">
        <v>202509</v>
      </c>
      <c r="C2841" s="24" t="s">
        <v>736</v>
      </c>
      <c r="D2841" s="24" t="s">
        <v>119</v>
      </c>
      <c r="E2841" s="62">
        <v>45901</v>
      </c>
      <c r="F2841" s="62">
        <v>46265</v>
      </c>
      <c r="G2841" s="37" t="s">
        <v>5769</v>
      </c>
      <c r="H2841" s="36">
        <v>44818</v>
      </c>
      <c r="I2841" s="63">
        <v>37908</v>
      </c>
      <c r="J2841" s="24" t="s">
        <v>5793</v>
      </c>
      <c r="K2841" s="63">
        <f t="shared" si="834"/>
        <v>45915</v>
      </c>
      <c r="L2841" s="55">
        <f t="shared" si="835"/>
        <v>0.04</v>
      </c>
      <c r="M2841" s="76">
        <v>0.22500000000000001</v>
      </c>
      <c r="N2841" s="62">
        <v>45915</v>
      </c>
      <c r="O2841" s="62">
        <v>46265</v>
      </c>
      <c r="P2841" s="63"/>
      <c r="Q2841" s="63"/>
      <c r="R2841" s="78">
        <v>21</v>
      </c>
      <c r="S2841" s="63" t="str">
        <f>VLOOKUP(R2841,SA!$B$3:$C$11,2,1)</f>
        <v>0-25</v>
      </c>
      <c r="T2841" s="38" t="s">
        <v>98</v>
      </c>
      <c r="U2841" s="24" t="s">
        <v>56</v>
      </c>
      <c r="V2841" s="24">
        <v>400000</v>
      </c>
      <c r="W2841" s="39">
        <f t="shared" si="836"/>
        <v>400000</v>
      </c>
      <c r="X2841" s="29">
        <f t="shared" si="837"/>
        <v>1</v>
      </c>
      <c r="Y2841" s="40">
        <f t="shared" si="838"/>
        <v>351</v>
      </c>
      <c r="Z2841" s="38">
        <f t="shared" si="804"/>
        <v>46081</v>
      </c>
      <c r="AA2841" s="41">
        <f t="shared" si="839"/>
        <v>167</v>
      </c>
      <c r="AB2841" s="24" t="s">
        <v>113</v>
      </c>
      <c r="AC2841" s="41">
        <f t="shared" si="840"/>
        <v>3888.7303463013695</v>
      </c>
      <c r="AD2841" s="41">
        <v>1</v>
      </c>
      <c r="AE2841" s="72">
        <f>INDEX(SA!$C$2:$G$11,MATCH(Details!S2841,SA!$C$2:$C$11,0),MATCH(Details!V2841,SA!$C$2:$G$2,0))*Y2841/(F2841-E2841+1)</f>
        <v>3295.5341917808219</v>
      </c>
      <c r="AF2841" s="41">
        <f t="shared" si="841"/>
        <v>0</v>
      </c>
      <c r="AG2841" s="41">
        <f t="shared" si="842"/>
        <v>0</v>
      </c>
      <c r="AH2841" s="41">
        <f t="shared" si="843"/>
        <v>593.19615452054791</v>
      </c>
      <c r="AI2841" s="60">
        <f t="shared" si="844"/>
        <v>131.82136767123288</v>
      </c>
      <c r="AJ2841" s="60">
        <f t="shared" si="845"/>
        <v>741.49519315068494</v>
      </c>
      <c r="AK2841" s="60">
        <f t="shared" si="846"/>
        <v>1567.9607123287672</v>
      </c>
      <c r="AL2841" s="60">
        <f t="shared" si="847"/>
        <v>1152.451123561644</v>
      </c>
      <c r="AM2841" s="41">
        <f t="shared" si="848"/>
        <v>1269.7665073972598</v>
      </c>
      <c r="AN2841" s="42">
        <f t="shared" si="849"/>
        <v>45715</v>
      </c>
      <c r="AO2841" s="43">
        <f t="shared" si="850"/>
        <v>3295.5341917808219</v>
      </c>
    </row>
    <row r="2842" spans="1:41" s="24" customFormat="1" ht="15.75" customHeight="1" x14ac:dyDescent="0.35">
      <c r="A2842" s="36" t="s">
        <v>27</v>
      </c>
      <c r="B2842" s="36">
        <v>202509</v>
      </c>
      <c r="C2842" s="24" t="s">
        <v>736</v>
      </c>
      <c r="D2842" s="24" t="s">
        <v>119</v>
      </c>
      <c r="E2842" s="62">
        <v>45901</v>
      </c>
      <c r="F2842" s="62">
        <v>46265</v>
      </c>
      <c r="G2842" s="37" t="s">
        <v>5770</v>
      </c>
      <c r="H2842" s="36">
        <v>44818</v>
      </c>
      <c r="I2842" s="63">
        <v>25097</v>
      </c>
      <c r="J2842" s="24" t="s">
        <v>5794</v>
      </c>
      <c r="K2842" s="63">
        <f t="shared" si="834"/>
        <v>45915</v>
      </c>
      <c r="L2842" s="55">
        <f t="shared" si="835"/>
        <v>0.04</v>
      </c>
      <c r="M2842" s="76">
        <v>0.22500000000000001</v>
      </c>
      <c r="N2842" s="62">
        <v>45915</v>
      </c>
      <c r="O2842" s="62">
        <v>46265</v>
      </c>
      <c r="P2842" s="63"/>
      <c r="Q2842" s="63"/>
      <c r="R2842" s="78">
        <v>56</v>
      </c>
      <c r="S2842" s="63" t="str">
        <f>VLOOKUP(R2842,SA!$B$3:$C$11,2,1)</f>
        <v>56-65</v>
      </c>
      <c r="T2842" s="38" t="s">
        <v>97</v>
      </c>
      <c r="U2842" s="24" t="s">
        <v>5816</v>
      </c>
      <c r="V2842" s="24">
        <v>400000</v>
      </c>
      <c r="W2842" s="39">
        <f t="shared" si="836"/>
        <v>0</v>
      </c>
      <c r="X2842" s="29">
        <f t="shared" si="837"/>
        <v>0</v>
      </c>
      <c r="Y2842" s="40">
        <f t="shared" si="838"/>
        <v>351</v>
      </c>
      <c r="Z2842" s="38">
        <f t="shared" si="804"/>
        <v>46081</v>
      </c>
      <c r="AA2842" s="41">
        <f t="shared" si="839"/>
        <v>167</v>
      </c>
      <c r="AB2842" s="24" t="s">
        <v>113</v>
      </c>
      <c r="AC2842" s="41">
        <f t="shared" si="840"/>
        <v>11452.916707397259</v>
      </c>
      <c r="AD2842" s="41">
        <v>1</v>
      </c>
      <c r="AE2842" s="72">
        <f>INDEX(SA!$C$2:$G$11,MATCH(Details!S2842,SA!$C$2:$C$11,0),MATCH(Details!V2842,SA!$C$2:$G$2,0))*Y2842/(F2842-E2842+1)</f>
        <v>9705.8616164383548</v>
      </c>
      <c r="AF2842" s="41">
        <f t="shared" si="841"/>
        <v>0</v>
      </c>
      <c r="AG2842" s="41">
        <f t="shared" si="842"/>
        <v>0</v>
      </c>
      <c r="AH2842" s="41">
        <f t="shared" si="843"/>
        <v>1747.0550909589037</v>
      </c>
      <c r="AI2842" s="60">
        <f t="shared" si="844"/>
        <v>388.2344646575342</v>
      </c>
      <c r="AJ2842" s="60">
        <f t="shared" si="845"/>
        <v>2183.8188636986297</v>
      </c>
      <c r="AK2842" s="60">
        <f t="shared" si="846"/>
        <v>4617.8885753424656</v>
      </c>
      <c r="AL2842" s="60">
        <f t="shared" si="847"/>
        <v>3394.1481028767121</v>
      </c>
      <c r="AM2842" s="41">
        <f t="shared" si="848"/>
        <v>3739.6601852054782</v>
      </c>
      <c r="AN2842" s="42">
        <f t="shared" si="849"/>
        <v>45715</v>
      </c>
      <c r="AO2842" s="43">
        <f t="shared" si="850"/>
        <v>9705.8616164383548</v>
      </c>
    </row>
    <row r="2843" spans="1:41" s="24" customFormat="1" ht="15.75" customHeight="1" x14ac:dyDescent="0.35">
      <c r="A2843" s="36" t="s">
        <v>27</v>
      </c>
      <c r="B2843" s="36">
        <v>202509</v>
      </c>
      <c r="C2843" s="24" t="s">
        <v>736</v>
      </c>
      <c r="D2843" s="24" t="s">
        <v>119</v>
      </c>
      <c r="E2843" s="62">
        <v>45901</v>
      </c>
      <c r="F2843" s="62">
        <v>46265</v>
      </c>
      <c r="G2843" s="37" t="s">
        <v>5771</v>
      </c>
      <c r="H2843" s="36">
        <v>44818</v>
      </c>
      <c r="I2843" s="63">
        <v>26627</v>
      </c>
      <c r="J2843" s="24" t="s">
        <v>5795</v>
      </c>
      <c r="K2843" s="63">
        <f t="shared" si="834"/>
        <v>45915</v>
      </c>
      <c r="L2843" s="55">
        <f t="shared" si="835"/>
        <v>0.04</v>
      </c>
      <c r="M2843" s="76">
        <v>0.22500000000000001</v>
      </c>
      <c r="N2843" s="62">
        <v>45915</v>
      </c>
      <c r="O2843" s="62">
        <v>46265</v>
      </c>
      <c r="P2843" s="63"/>
      <c r="Q2843" s="63"/>
      <c r="R2843" s="78">
        <v>52</v>
      </c>
      <c r="S2843" s="63" t="str">
        <f>VLOOKUP(R2843,SA!$B$3:$C$11,2,1)</f>
        <v>46-55</v>
      </c>
      <c r="T2843" s="38" t="s">
        <v>98</v>
      </c>
      <c r="U2843" s="24" t="s">
        <v>5815</v>
      </c>
      <c r="V2843" s="24">
        <v>400000</v>
      </c>
      <c r="W2843" s="39">
        <f t="shared" si="836"/>
        <v>0</v>
      </c>
      <c r="X2843" s="29">
        <f t="shared" si="837"/>
        <v>0</v>
      </c>
      <c r="Y2843" s="40">
        <f t="shared" si="838"/>
        <v>351</v>
      </c>
      <c r="Z2843" s="38">
        <f t="shared" si="804"/>
        <v>46081</v>
      </c>
      <c r="AA2843" s="41">
        <f t="shared" si="839"/>
        <v>167</v>
      </c>
      <c r="AB2843" s="24" t="s">
        <v>113</v>
      </c>
      <c r="AC2843" s="41">
        <f t="shared" si="840"/>
        <v>7797.2165112328767</v>
      </c>
      <c r="AD2843" s="41">
        <v>1</v>
      </c>
      <c r="AE2843" s="72">
        <f>INDEX(SA!$C$2:$G$11,MATCH(Details!S2843,SA!$C$2:$C$11,0),MATCH(Details!V2843,SA!$C$2:$G$2,0))*Y2843/(F2843-E2843+1)</f>
        <v>6607.8106027397262</v>
      </c>
      <c r="AF2843" s="41">
        <f t="shared" si="841"/>
        <v>0</v>
      </c>
      <c r="AG2843" s="41">
        <f t="shared" si="842"/>
        <v>0</v>
      </c>
      <c r="AH2843" s="41">
        <f t="shared" si="843"/>
        <v>1189.4059084931507</v>
      </c>
      <c r="AI2843" s="60">
        <f t="shared" si="844"/>
        <v>264.31242410958907</v>
      </c>
      <c r="AJ2843" s="60">
        <f t="shared" si="845"/>
        <v>1486.7573856164383</v>
      </c>
      <c r="AK2843" s="60">
        <f t="shared" si="846"/>
        <v>3143.8870958904113</v>
      </c>
      <c r="AL2843" s="60">
        <f t="shared" si="847"/>
        <v>2310.7570154794521</v>
      </c>
      <c r="AM2843" s="41">
        <f t="shared" si="848"/>
        <v>2545.9837775342467</v>
      </c>
      <c r="AN2843" s="42">
        <f t="shared" si="849"/>
        <v>45715</v>
      </c>
      <c r="AO2843" s="43">
        <f t="shared" si="850"/>
        <v>6607.8106027397262</v>
      </c>
    </row>
    <row r="2844" spans="1:41" s="24" customFormat="1" ht="15.75" customHeight="1" x14ac:dyDescent="0.35">
      <c r="A2844" s="36" t="s">
        <v>27</v>
      </c>
      <c r="B2844" s="36">
        <v>202509</v>
      </c>
      <c r="C2844" s="24" t="s">
        <v>736</v>
      </c>
      <c r="D2844" s="24" t="s">
        <v>119</v>
      </c>
      <c r="E2844" s="62">
        <v>45901</v>
      </c>
      <c r="F2844" s="62">
        <v>46265</v>
      </c>
      <c r="G2844" s="37" t="s">
        <v>5772</v>
      </c>
      <c r="H2844" s="36">
        <v>44816</v>
      </c>
      <c r="I2844" s="63">
        <v>37702</v>
      </c>
      <c r="J2844" s="24" t="s">
        <v>5796</v>
      </c>
      <c r="K2844" s="63">
        <f t="shared" si="834"/>
        <v>45915</v>
      </c>
      <c r="L2844" s="55">
        <f t="shared" si="835"/>
        <v>0.04</v>
      </c>
      <c r="M2844" s="76">
        <v>0.22500000000000001</v>
      </c>
      <c r="N2844" s="62">
        <v>45915</v>
      </c>
      <c r="O2844" s="62">
        <v>46265</v>
      </c>
      <c r="P2844" s="63"/>
      <c r="Q2844" s="63"/>
      <c r="R2844" s="78">
        <v>22</v>
      </c>
      <c r="S2844" s="63" t="str">
        <f>VLOOKUP(R2844,SA!$B$3:$C$11,2,1)</f>
        <v>0-25</v>
      </c>
      <c r="T2844" s="38" t="s">
        <v>97</v>
      </c>
      <c r="U2844" s="24" t="s">
        <v>56</v>
      </c>
      <c r="V2844" s="24">
        <v>400000</v>
      </c>
      <c r="W2844" s="39">
        <f t="shared" si="836"/>
        <v>400000</v>
      </c>
      <c r="X2844" s="29">
        <f t="shared" si="837"/>
        <v>1</v>
      </c>
      <c r="Y2844" s="40">
        <f t="shared" si="838"/>
        <v>351</v>
      </c>
      <c r="Z2844" s="38">
        <f t="shared" si="804"/>
        <v>46081</v>
      </c>
      <c r="AA2844" s="41">
        <f t="shared" si="839"/>
        <v>167</v>
      </c>
      <c r="AB2844" s="24" t="s">
        <v>113</v>
      </c>
      <c r="AC2844" s="41">
        <f t="shared" si="840"/>
        <v>3888.7303463013695</v>
      </c>
      <c r="AD2844" s="41">
        <v>1</v>
      </c>
      <c r="AE2844" s="72">
        <f>INDEX(SA!$C$2:$G$11,MATCH(Details!S2844,SA!$C$2:$C$11,0),MATCH(Details!V2844,SA!$C$2:$G$2,0))*Y2844/(F2844-E2844+1)</f>
        <v>3295.5341917808219</v>
      </c>
      <c r="AF2844" s="41">
        <f t="shared" si="841"/>
        <v>0</v>
      </c>
      <c r="AG2844" s="41">
        <f t="shared" si="842"/>
        <v>0</v>
      </c>
      <c r="AH2844" s="41">
        <f t="shared" si="843"/>
        <v>593.19615452054791</v>
      </c>
      <c r="AI2844" s="60">
        <f t="shared" si="844"/>
        <v>131.82136767123288</v>
      </c>
      <c r="AJ2844" s="60">
        <f t="shared" si="845"/>
        <v>741.49519315068494</v>
      </c>
      <c r="AK2844" s="60">
        <f t="shared" si="846"/>
        <v>1567.9607123287672</v>
      </c>
      <c r="AL2844" s="60">
        <f t="shared" si="847"/>
        <v>1152.451123561644</v>
      </c>
      <c r="AM2844" s="41">
        <f t="shared" si="848"/>
        <v>1269.7665073972598</v>
      </c>
      <c r="AN2844" s="42">
        <f t="shared" si="849"/>
        <v>45715</v>
      </c>
      <c r="AO2844" s="43">
        <f t="shared" si="850"/>
        <v>3295.5341917808219</v>
      </c>
    </row>
    <row r="2845" spans="1:41" s="24" customFormat="1" ht="15.75" customHeight="1" x14ac:dyDescent="0.35">
      <c r="A2845" s="36" t="s">
        <v>27</v>
      </c>
      <c r="B2845" s="36">
        <v>202509</v>
      </c>
      <c r="C2845" s="24" t="s">
        <v>736</v>
      </c>
      <c r="D2845" s="24" t="s">
        <v>119</v>
      </c>
      <c r="E2845" s="62">
        <v>45901</v>
      </c>
      <c r="F2845" s="62">
        <v>46265</v>
      </c>
      <c r="G2845" s="37" t="s">
        <v>5773</v>
      </c>
      <c r="H2845" s="36">
        <v>44816</v>
      </c>
      <c r="I2845" s="63">
        <v>28672</v>
      </c>
      <c r="J2845" s="24" t="s">
        <v>5797</v>
      </c>
      <c r="K2845" s="63">
        <f t="shared" si="834"/>
        <v>45915</v>
      </c>
      <c r="L2845" s="55">
        <f t="shared" si="835"/>
        <v>0.04</v>
      </c>
      <c r="M2845" s="76">
        <v>0.22500000000000001</v>
      </c>
      <c r="N2845" s="62">
        <v>45915</v>
      </c>
      <c r="O2845" s="62">
        <v>46265</v>
      </c>
      <c r="P2845" s="63"/>
      <c r="Q2845" s="63"/>
      <c r="R2845" s="78">
        <v>47</v>
      </c>
      <c r="S2845" s="63" t="str">
        <f>VLOOKUP(R2845,SA!$B$3:$C$11,2,1)</f>
        <v>46-55</v>
      </c>
      <c r="T2845" s="38" t="s">
        <v>98</v>
      </c>
      <c r="U2845" s="24" t="s">
        <v>5815</v>
      </c>
      <c r="V2845" s="24">
        <v>400000</v>
      </c>
      <c r="W2845" s="39">
        <f t="shared" si="836"/>
        <v>0</v>
      </c>
      <c r="X2845" s="29">
        <f t="shared" si="837"/>
        <v>0</v>
      </c>
      <c r="Y2845" s="40">
        <f t="shared" si="838"/>
        <v>351</v>
      </c>
      <c r="Z2845" s="38">
        <f t="shared" si="804"/>
        <v>46081</v>
      </c>
      <c r="AA2845" s="41">
        <f t="shared" si="839"/>
        <v>167</v>
      </c>
      <c r="AB2845" s="24" t="s">
        <v>113</v>
      </c>
      <c r="AC2845" s="41">
        <f t="shared" si="840"/>
        <v>7797.2165112328767</v>
      </c>
      <c r="AD2845" s="41">
        <v>1</v>
      </c>
      <c r="AE2845" s="72">
        <f>INDEX(SA!$C$2:$G$11,MATCH(Details!S2845,SA!$C$2:$C$11,0),MATCH(Details!V2845,SA!$C$2:$G$2,0))*Y2845/(F2845-E2845+1)</f>
        <v>6607.8106027397262</v>
      </c>
      <c r="AF2845" s="41">
        <f t="shared" si="841"/>
        <v>0</v>
      </c>
      <c r="AG2845" s="41">
        <f t="shared" si="842"/>
        <v>0</v>
      </c>
      <c r="AH2845" s="41">
        <f t="shared" si="843"/>
        <v>1189.4059084931507</v>
      </c>
      <c r="AI2845" s="60">
        <f t="shared" si="844"/>
        <v>264.31242410958907</v>
      </c>
      <c r="AJ2845" s="60">
        <f t="shared" si="845"/>
        <v>1486.7573856164383</v>
      </c>
      <c r="AK2845" s="60">
        <f t="shared" si="846"/>
        <v>3143.8870958904113</v>
      </c>
      <c r="AL2845" s="60">
        <f t="shared" si="847"/>
        <v>2310.7570154794521</v>
      </c>
      <c r="AM2845" s="41">
        <f t="shared" si="848"/>
        <v>2545.9837775342467</v>
      </c>
      <c r="AN2845" s="42">
        <f t="shared" si="849"/>
        <v>45715</v>
      </c>
      <c r="AO2845" s="43">
        <f t="shared" si="850"/>
        <v>6607.8106027397262</v>
      </c>
    </row>
    <row r="2846" spans="1:41" s="24" customFormat="1" ht="15.75" customHeight="1" x14ac:dyDescent="0.35">
      <c r="A2846" s="36" t="s">
        <v>27</v>
      </c>
      <c r="B2846" s="36">
        <v>202509</v>
      </c>
      <c r="C2846" s="24" t="s">
        <v>736</v>
      </c>
      <c r="D2846" s="24" t="s">
        <v>119</v>
      </c>
      <c r="E2846" s="62">
        <v>45901</v>
      </c>
      <c r="F2846" s="62">
        <v>46265</v>
      </c>
      <c r="G2846" s="37" t="s">
        <v>5774</v>
      </c>
      <c r="H2846" s="36">
        <v>44819</v>
      </c>
      <c r="I2846" s="63">
        <v>37774</v>
      </c>
      <c r="J2846" s="24" t="s">
        <v>5798</v>
      </c>
      <c r="K2846" s="63">
        <f t="shared" si="834"/>
        <v>45915</v>
      </c>
      <c r="L2846" s="55">
        <f t="shared" si="835"/>
        <v>0.04</v>
      </c>
      <c r="M2846" s="76">
        <v>0.22500000000000001</v>
      </c>
      <c r="N2846" s="62">
        <v>45915</v>
      </c>
      <c r="O2846" s="62">
        <v>46265</v>
      </c>
      <c r="P2846" s="63"/>
      <c r="Q2846" s="63"/>
      <c r="R2846" s="78">
        <v>22</v>
      </c>
      <c r="S2846" s="63" t="str">
        <f>VLOOKUP(R2846,SA!$B$3:$C$11,2,1)</f>
        <v>0-25</v>
      </c>
      <c r="T2846" s="38" t="s">
        <v>97</v>
      </c>
      <c r="U2846" s="24" t="s">
        <v>56</v>
      </c>
      <c r="V2846" s="24">
        <v>400000</v>
      </c>
      <c r="W2846" s="39">
        <f t="shared" si="836"/>
        <v>400000</v>
      </c>
      <c r="X2846" s="29">
        <f t="shared" si="837"/>
        <v>1</v>
      </c>
      <c r="Y2846" s="40">
        <f t="shared" si="838"/>
        <v>351</v>
      </c>
      <c r="Z2846" s="38">
        <f t="shared" si="804"/>
        <v>46081</v>
      </c>
      <c r="AA2846" s="41">
        <f t="shared" si="839"/>
        <v>167</v>
      </c>
      <c r="AB2846" s="24" t="s">
        <v>113</v>
      </c>
      <c r="AC2846" s="41">
        <f t="shared" si="840"/>
        <v>3888.7303463013695</v>
      </c>
      <c r="AD2846" s="41">
        <v>1</v>
      </c>
      <c r="AE2846" s="72">
        <f>INDEX(SA!$C$2:$G$11,MATCH(Details!S2846,SA!$C$2:$C$11,0),MATCH(Details!V2846,SA!$C$2:$G$2,0))*Y2846/(F2846-E2846+1)</f>
        <v>3295.5341917808219</v>
      </c>
      <c r="AF2846" s="41">
        <f t="shared" si="841"/>
        <v>0</v>
      </c>
      <c r="AG2846" s="41">
        <f t="shared" si="842"/>
        <v>0</v>
      </c>
      <c r="AH2846" s="41">
        <f t="shared" si="843"/>
        <v>593.19615452054791</v>
      </c>
      <c r="AI2846" s="60">
        <f t="shared" si="844"/>
        <v>131.82136767123288</v>
      </c>
      <c r="AJ2846" s="60">
        <f t="shared" si="845"/>
        <v>741.49519315068494</v>
      </c>
      <c r="AK2846" s="60">
        <f t="shared" si="846"/>
        <v>1567.9607123287672</v>
      </c>
      <c r="AL2846" s="60">
        <f t="shared" si="847"/>
        <v>1152.451123561644</v>
      </c>
      <c r="AM2846" s="41">
        <f t="shared" si="848"/>
        <v>1269.7665073972598</v>
      </c>
      <c r="AN2846" s="42">
        <f t="shared" si="849"/>
        <v>45715</v>
      </c>
      <c r="AO2846" s="43">
        <f t="shared" si="850"/>
        <v>3295.5341917808219</v>
      </c>
    </row>
    <row r="2847" spans="1:41" s="24" customFormat="1" ht="15.75" customHeight="1" x14ac:dyDescent="0.35">
      <c r="A2847" s="36" t="s">
        <v>27</v>
      </c>
      <c r="B2847" s="36">
        <v>202509</v>
      </c>
      <c r="C2847" s="24" t="s">
        <v>736</v>
      </c>
      <c r="D2847" s="24" t="s">
        <v>119</v>
      </c>
      <c r="E2847" s="62">
        <v>45901</v>
      </c>
      <c r="F2847" s="62">
        <v>46265</v>
      </c>
      <c r="G2847" s="37" t="s">
        <v>5775</v>
      </c>
      <c r="H2847" s="36">
        <v>44819</v>
      </c>
      <c r="I2847" s="63">
        <v>27582</v>
      </c>
      <c r="J2847" s="24" t="s">
        <v>5799</v>
      </c>
      <c r="K2847" s="63">
        <f t="shared" si="834"/>
        <v>45915</v>
      </c>
      <c r="L2847" s="55">
        <f t="shared" si="835"/>
        <v>0.04</v>
      </c>
      <c r="M2847" s="76">
        <v>0.22500000000000001</v>
      </c>
      <c r="N2847" s="62">
        <v>45915</v>
      </c>
      <c r="O2847" s="62">
        <v>46265</v>
      </c>
      <c r="P2847" s="63"/>
      <c r="Q2847" s="63"/>
      <c r="R2847" s="78">
        <v>50</v>
      </c>
      <c r="S2847" s="63" t="str">
        <f>VLOOKUP(R2847,SA!$B$3:$C$11,2,1)</f>
        <v>46-55</v>
      </c>
      <c r="T2847" s="38" t="s">
        <v>97</v>
      </c>
      <c r="U2847" s="24" t="s">
        <v>5816</v>
      </c>
      <c r="V2847" s="24">
        <v>400000</v>
      </c>
      <c r="W2847" s="39">
        <f t="shared" si="836"/>
        <v>0</v>
      </c>
      <c r="X2847" s="29">
        <f t="shared" si="837"/>
        <v>0</v>
      </c>
      <c r="Y2847" s="40">
        <f t="shared" si="838"/>
        <v>351</v>
      </c>
      <c r="Z2847" s="38">
        <f t="shared" si="804"/>
        <v>46081</v>
      </c>
      <c r="AA2847" s="41">
        <f t="shared" si="839"/>
        <v>167</v>
      </c>
      <c r="AB2847" s="24" t="s">
        <v>113</v>
      </c>
      <c r="AC2847" s="41">
        <f t="shared" si="840"/>
        <v>7797.2165112328767</v>
      </c>
      <c r="AD2847" s="41">
        <v>1</v>
      </c>
      <c r="AE2847" s="72">
        <f>INDEX(SA!$C$2:$G$11,MATCH(Details!S2847,SA!$C$2:$C$11,0),MATCH(Details!V2847,SA!$C$2:$G$2,0))*Y2847/(F2847-E2847+1)</f>
        <v>6607.8106027397262</v>
      </c>
      <c r="AF2847" s="41">
        <f t="shared" si="841"/>
        <v>0</v>
      </c>
      <c r="AG2847" s="41">
        <f t="shared" si="842"/>
        <v>0</v>
      </c>
      <c r="AH2847" s="41">
        <f t="shared" si="843"/>
        <v>1189.4059084931507</v>
      </c>
      <c r="AI2847" s="60">
        <f t="shared" si="844"/>
        <v>264.31242410958907</v>
      </c>
      <c r="AJ2847" s="60">
        <f t="shared" si="845"/>
        <v>1486.7573856164383</v>
      </c>
      <c r="AK2847" s="60">
        <f t="shared" si="846"/>
        <v>3143.8870958904113</v>
      </c>
      <c r="AL2847" s="60">
        <f t="shared" si="847"/>
        <v>2310.7570154794521</v>
      </c>
      <c r="AM2847" s="41">
        <f t="shared" si="848"/>
        <v>2545.9837775342467</v>
      </c>
      <c r="AN2847" s="42">
        <f t="shared" si="849"/>
        <v>45715</v>
      </c>
      <c r="AO2847" s="43">
        <f t="shared" si="850"/>
        <v>6607.8106027397262</v>
      </c>
    </row>
    <row r="2848" spans="1:41" s="24" customFormat="1" ht="15.75" customHeight="1" x14ac:dyDescent="0.35">
      <c r="A2848" s="36" t="s">
        <v>27</v>
      </c>
      <c r="B2848" s="36">
        <v>202509</v>
      </c>
      <c r="C2848" s="24" t="s">
        <v>736</v>
      </c>
      <c r="D2848" s="24" t="s">
        <v>119</v>
      </c>
      <c r="E2848" s="62">
        <v>45901</v>
      </c>
      <c r="F2848" s="62">
        <v>46265</v>
      </c>
      <c r="G2848" s="37" t="s">
        <v>5776</v>
      </c>
      <c r="H2848" s="36">
        <v>44819</v>
      </c>
      <c r="I2848" s="63">
        <v>28671</v>
      </c>
      <c r="J2848" s="24" t="s">
        <v>5800</v>
      </c>
      <c r="K2848" s="63">
        <f t="shared" si="834"/>
        <v>45915</v>
      </c>
      <c r="L2848" s="55">
        <f t="shared" si="835"/>
        <v>0.04</v>
      </c>
      <c r="M2848" s="76">
        <v>0.22500000000000001</v>
      </c>
      <c r="N2848" s="62">
        <v>45915</v>
      </c>
      <c r="O2848" s="62">
        <v>46265</v>
      </c>
      <c r="P2848" s="63"/>
      <c r="Q2848" s="63"/>
      <c r="R2848" s="78">
        <v>47</v>
      </c>
      <c r="S2848" s="63" t="str">
        <f>VLOOKUP(R2848,SA!$B$3:$C$11,2,1)</f>
        <v>46-55</v>
      </c>
      <c r="T2848" s="38" t="s">
        <v>98</v>
      </c>
      <c r="U2848" s="24" t="s">
        <v>5815</v>
      </c>
      <c r="V2848" s="24">
        <v>400000</v>
      </c>
      <c r="W2848" s="39">
        <f t="shared" si="836"/>
        <v>0</v>
      </c>
      <c r="X2848" s="29">
        <f t="shared" si="837"/>
        <v>0</v>
      </c>
      <c r="Y2848" s="40">
        <f t="shared" si="838"/>
        <v>351</v>
      </c>
      <c r="Z2848" s="38">
        <f t="shared" si="804"/>
        <v>46081</v>
      </c>
      <c r="AA2848" s="41">
        <f t="shared" si="839"/>
        <v>167</v>
      </c>
      <c r="AB2848" s="24" t="s">
        <v>113</v>
      </c>
      <c r="AC2848" s="41">
        <f t="shared" si="840"/>
        <v>7797.2165112328767</v>
      </c>
      <c r="AD2848" s="41">
        <v>1</v>
      </c>
      <c r="AE2848" s="72">
        <f>INDEX(SA!$C$2:$G$11,MATCH(Details!S2848,SA!$C$2:$C$11,0),MATCH(Details!V2848,SA!$C$2:$G$2,0))*Y2848/(F2848-E2848+1)</f>
        <v>6607.8106027397262</v>
      </c>
      <c r="AF2848" s="41">
        <f t="shared" si="841"/>
        <v>0</v>
      </c>
      <c r="AG2848" s="41">
        <f t="shared" si="842"/>
        <v>0</v>
      </c>
      <c r="AH2848" s="41">
        <f t="shared" si="843"/>
        <v>1189.4059084931507</v>
      </c>
      <c r="AI2848" s="60">
        <f t="shared" si="844"/>
        <v>264.31242410958907</v>
      </c>
      <c r="AJ2848" s="60">
        <f t="shared" si="845"/>
        <v>1486.7573856164383</v>
      </c>
      <c r="AK2848" s="60">
        <f t="shared" si="846"/>
        <v>3143.8870958904113</v>
      </c>
      <c r="AL2848" s="60">
        <f t="shared" si="847"/>
        <v>2310.7570154794521</v>
      </c>
      <c r="AM2848" s="41">
        <f t="shared" si="848"/>
        <v>2545.9837775342467</v>
      </c>
      <c r="AN2848" s="42">
        <f t="shared" si="849"/>
        <v>45715</v>
      </c>
      <c r="AO2848" s="43">
        <f t="shared" si="850"/>
        <v>6607.8106027397262</v>
      </c>
    </row>
    <row r="2849" spans="1:41" s="24" customFormat="1" ht="15.75" customHeight="1" x14ac:dyDescent="0.35">
      <c r="A2849" s="36" t="s">
        <v>27</v>
      </c>
      <c r="B2849" s="36">
        <v>202509</v>
      </c>
      <c r="C2849" s="24" t="s">
        <v>736</v>
      </c>
      <c r="D2849" s="24" t="s">
        <v>119</v>
      </c>
      <c r="E2849" s="62">
        <v>45901</v>
      </c>
      <c r="F2849" s="62">
        <v>46265</v>
      </c>
      <c r="G2849" s="37" t="s">
        <v>5777</v>
      </c>
      <c r="H2849" s="36">
        <v>44820</v>
      </c>
      <c r="I2849" s="63">
        <v>37722</v>
      </c>
      <c r="J2849" s="24" t="s">
        <v>5801</v>
      </c>
      <c r="K2849" s="63">
        <f t="shared" si="834"/>
        <v>45915</v>
      </c>
      <c r="L2849" s="55">
        <f t="shared" si="835"/>
        <v>0.04</v>
      </c>
      <c r="M2849" s="76">
        <v>0.22500000000000001</v>
      </c>
      <c r="N2849" s="62">
        <v>45915</v>
      </c>
      <c r="O2849" s="62">
        <v>46265</v>
      </c>
      <c r="P2849" s="63"/>
      <c r="Q2849" s="63"/>
      <c r="R2849" s="78">
        <v>22</v>
      </c>
      <c r="S2849" s="63" t="str">
        <f>VLOOKUP(R2849,SA!$B$3:$C$11,2,1)</f>
        <v>0-25</v>
      </c>
      <c r="T2849" s="38" t="s">
        <v>97</v>
      </c>
      <c r="U2849" s="24" t="s">
        <v>56</v>
      </c>
      <c r="V2849" s="24">
        <v>400000</v>
      </c>
      <c r="W2849" s="39">
        <f t="shared" si="836"/>
        <v>400000</v>
      </c>
      <c r="X2849" s="29">
        <f t="shared" si="837"/>
        <v>1</v>
      </c>
      <c r="Y2849" s="40">
        <f t="shared" si="838"/>
        <v>351</v>
      </c>
      <c r="Z2849" s="38">
        <f t="shared" si="804"/>
        <v>46081</v>
      </c>
      <c r="AA2849" s="41">
        <f t="shared" si="839"/>
        <v>167</v>
      </c>
      <c r="AB2849" s="24" t="s">
        <v>113</v>
      </c>
      <c r="AC2849" s="41">
        <f t="shared" si="840"/>
        <v>3888.7303463013695</v>
      </c>
      <c r="AD2849" s="41">
        <v>1</v>
      </c>
      <c r="AE2849" s="72">
        <f>INDEX(SA!$C$2:$G$11,MATCH(Details!S2849,SA!$C$2:$C$11,0),MATCH(Details!V2849,SA!$C$2:$G$2,0))*Y2849/(F2849-E2849+1)</f>
        <v>3295.5341917808219</v>
      </c>
      <c r="AF2849" s="41">
        <f t="shared" si="841"/>
        <v>0</v>
      </c>
      <c r="AG2849" s="41">
        <f t="shared" si="842"/>
        <v>0</v>
      </c>
      <c r="AH2849" s="41">
        <f t="shared" si="843"/>
        <v>593.19615452054791</v>
      </c>
      <c r="AI2849" s="60">
        <f t="shared" si="844"/>
        <v>131.82136767123288</v>
      </c>
      <c r="AJ2849" s="60">
        <f t="shared" si="845"/>
        <v>741.49519315068494</v>
      </c>
      <c r="AK2849" s="60">
        <f t="shared" si="846"/>
        <v>1567.9607123287672</v>
      </c>
      <c r="AL2849" s="60">
        <f t="shared" si="847"/>
        <v>1152.451123561644</v>
      </c>
      <c r="AM2849" s="41">
        <f t="shared" si="848"/>
        <v>1269.7665073972598</v>
      </c>
      <c r="AN2849" s="42">
        <f t="shared" si="849"/>
        <v>45715</v>
      </c>
      <c r="AO2849" s="43">
        <f t="shared" si="850"/>
        <v>3295.5341917808219</v>
      </c>
    </row>
    <row r="2850" spans="1:41" s="24" customFormat="1" ht="15.75" customHeight="1" x14ac:dyDescent="0.35">
      <c r="A2850" s="36" t="s">
        <v>27</v>
      </c>
      <c r="B2850" s="36">
        <v>202509</v>
      </c>
      <c r="C2850" s="24" t="s">
        <v>736</v>
      </c>
      <c r="D2850" s="24" t="s">
        <v>119</v>
      </c>
      <c r="E2850" s="62">
        <v>45901</v>
      </c>
      <c r="F2850" s="62">
        <v>46265</v>
      </c>
      <c r="G2850" s="37" t="s">
        <v>5778</v>
      </c>
      <c r="H2850" s="36">
        <v>44820</v>
      </c>
      <c r="I2850" s="63">
        <v>27605</v>
      </c>
      <c r="J2850" s="24" t="s">
        <v>5802</v>
      </c>
      <c r="K2850" s="63">
        <f t="shared" si="834"/>
        <v>45915</v>
      </c>
      <c r="L2850" s="55">
        <f t="shared" si="835"/>
        <v>0.04</v>
      </c>
      <c r="M2850" s="76">
        <v>0.22500000000000001</v>
      </c>
      <c r="N2850" s="62">
        <v>45915</v>
      </c>
      <c r="O2850" s="62">
        <v>46265</v>
      </c>
      <c r="P2850" s="63"/>
      <c r="Q2850" s="63"/>
      <c r="R2850" s="78">
        <v>50</v>
      </c>
      <c r="S2850" s="63" t="str">
        <f>VLOOKUP(R2850,SA!$B$3:$C$11,2,1)</f>
        <v>46-55</v>
      </c>
      <c r="T2850" s="38" t="s">
        <v>98</v>
      </c>
      <c r="U2850" s="24" t="s">
        <v>5815</v>
      </c>
      <c r="V2850" s="24">
        <v>400000</v>
      </c>
      <c r="W2850" s="39">
        <f t="shared" si="836"/>
        <v>0</v>
      </c>
      <c r="X2850" s="29">
        <f t="shared" si="837"/>
        <v>0</v>
      </c>
      <c r="Y2850" s="40">
        <f t="shared" si="838"/>
        <v>351</v>
      </c>
      <c r="Z2850" s="38">
        <f t="shared" si="804"/>
        <v>46081</v>
      </c>
      <c r="AA2850" s="41">
        <f t="shared" si="839"/>
        <v>167</v>
      </c>
      <c r="AB2850" s="24" t="s">
        <v>113</v>
      </c>
      <c r="AC2850" s="41">
        <f t="shared" si="840"/>
        <v>7797.2165112328767</v>
      </c>
      <c r="AD2850" s="41">
        <v>1</v>
      </c>
      <c r="AE2850" s="72">
        <f>INDEX(SA!$C$2:$G$11,MATCH(Details!S2850,SA!$C$2:$C$11,0),MATCH(Details!V2850,SA!$C$2:$G$2,0))*Y2850/(F2850-E2850+1)</f>
        <v>6607.8106027397262</v>
      </c>
      <c r="AF2850" s="41">
        <f t="shared" si="841"/>
        <v>0</v>
      </c>
      <c r="AG2850" s="41">
        <f t="shared" si="842"/>
        <v>0</v>
      </c>
      <c r="AH2850" s="41">
        <f t="shared" si="843"/>
        <v>1189.4059084931507</v>
      </c>
      <c r="AI2850" s="60">
        <f t="shared" si="844"/>
        <v>264.31242410958907</v>
      </c>
      <c r="AJ2850" s="60">
        <f t="shared" si="845"/>
        <v>1486.7573856164383</v>
      </c>
      <c r="AK2850" s="60">
        <f t="shared" si="846"/>
        <v>3143.8870958904113</v>
      </c>
      <c r="AL2850" s="60">
        <f t="shared" si="847"/>
        <v>2310.7570154794521</v>
      </c>
      <c r="AM2850" s="41">
        <f t="shared" si="848"/>
        <v>2545.9837775342467</v>
      </c>
      <c r="AN2850" s="42">
        <f t="shared" si="849"/>
        <v>45715</v>
      </c>
      <c r="AO2850" s="43">
        <f t="shared" si="850"/>
        <v>6607.8106027397262</v>
      </c>
    </row>
    <row r="2851" spans="1:41" s="24" customFormat="1" ht="15.75" customHeight="1" x14ac:dyDescent="0.35">
      <c r="A2851" s="36" t="s">
        <v>27</v>
      </c>
      <c r="B2851" s="36">
        <v>202509</v>
      </c>
      <c r="C2851" s="24" t="s">
        <v>736</v>
      </c>
      <c r="D2851" s="24" t="s">
        <v>119</v>
      </c>
      <c r="E2851" s="62">
        <v>45901</v>
      </c>
      <c r="F2851" s="62">
        <v>46265</v>
      </c>
      <c r="G2851" s="37" t="s">
        <v>5779</v>
      </c>
      <c r="H2851" s="36">
        <v>44821</v>
      </c>
      <c r="I2851" s="63">
        <v>37811</v>
      </c>
      <c r="J2851" s="24" t="s">
        <v>5803</v>
      </c>
      <c r="K2851" s="63">
        <f t="shared" si="834"/>
        <v>45915</v>
      </c>
      <c r="L2851" s="55">
        <f t="shared" si="835"/>
        <v>0.04</v>
      </c>
      <c r="M2851" s="76">
        <v>0.22500000000000001</v>
      </c>
      <c r="N2851" s="62">
        <v>45915</v>
      </c>
      <c r="O2851" s="62">
        <v>46265</v>
      </c>
      <c r="P2851" s="63"/>
      <c r="Q2851" s="63"/>
      <c r="R2851" s="78">
        <v>22</v>
      </c>
      <c r="S2851" s="63" t="str">
        <f>VLOOKUP(R2851,SA!$B$3:$C$11,2,1)</f>
        <v>0-25</v>
      </c>
      <c r="T2851" s="38" t="s">
        <v>97</v>
      </c>
      <c r="U2851" s="24" t="s">
        <v>56</v>
      </c>
      <c r="V2851" s="24">
        <v>400000</v>
      </c>
      <c r="W2851" s="39">
        <f t="shared" si="836"/>
        <v>400000</v>
      </c>
      <c r="X2851" s="29">
        <f t="shared" si="837"/>
        <v>1</v>
      </c>
      <c r="Y2851" s="40">
        <f t="shared" si="838"/>
        <v>351</v>
      </c>
      <c r="Z2851" s="38">
        <f t="shared" si="804"/>
        <v>46081</v>
      </c>
      <c r="AA2851" s="41">
        <f t="shared" si="839"/>
        <v>167</v>
      </c>
      <c r="AB2851" s="24" t="s">
        <v>113</v>
      </c>
      <c r="AC2851" s="41">
        <f t="shared" si="840"/>
        <v>3888.7303463013695</v>
      </c>
      <c r="AD2851" s="41">
        <v>1</v>
      </c>
      <c r="AE2851" s="72">
        <f>INDEX(SA!$C$2:$G$11,MATCH(Details!S2851,SA!$C$2:$C$11,0),MATCH(Details!V2851,SA!$C$2:$G$2,0))*Y2851/(F2851-E2851+1)</f>
        <v>3295.5341917808219</v>
      </c>
      <c r="AF2851" s="41">
        <f t="shared" si="841"/>
        <v>0</v>
      </c>
      <c r="AG2851" s="41">
        <f t="shared" si="842"/>
        <v>0</v>
      </c>
      <c r="AH2851" s="41">
        <f t="shared" si="843"/>
        <v>593.19615452054791</v>
      </c>
      <c r="AI2851" s="60">
        <f t="shared" si="844"/>
        <v>131.82136767123288</v>
      </c>
      <c r="AJ2851" s="60">
        <f t="shared" si="845"/>
        <v>741.49519315068494</v>
      </c>
      <c r="AK2851" s="60">
        <f t="shared" si="846"/>
        <v>1567.9607123287672</v>
      </c>
      <c r="AL2851" s="60">
        <f t="shared" si="847"/>
        <v>1152.451123561644</v>
      </c>
      <c r="AM2851" s="41">
        <f t="shared" si="848"/>
        <v>1269.7665073972598</v>
      </c>
      <c r="AN2851" s="42">
        <f t="shared" si="849"/>
        <v>45715</v>
      </c>
      <c r="AO2851" s="43">
        <f t="shared" si="850"/>
        <v>3295.5341917808219</v>
      </c>
    </row>
    <row r="2852" spans="1:41" s="24" customFormat="1" ht="15.75" customHeight="1" x14ac:dyDescent="0.35">
      <c r="A2852" s="36" t="s">
        <v>27</v>
      </c>
      <c r="B2852" s="36">
        <v>202509</v>
      </c>
      <c r="C2852" s="24" t="s">
        <v>736</v>
      </c>
      <c r="D2852" s="24" t="s">
        <v>119</v>
      </c>
      <c r="E2852" s="62">
        <v>45901</v>
      </c>
      <c r="F2852" s="62">
        <v>46265</v>
      </c>
      <c r="G2852" s="37" t="s">
        <v>5780</v>
      </c>
      <c r="H2852" s="36">
        <v>44821</v>
      </c>
      <c r="I2852" s="63">
        <v>27005</v>
      </c>
      <c r="J2852" s="24" t="s">
        <v>5804</v>
      </c>
      <c r="K2852" s="63">
        <f t="shared" si="834"/>
        <v>45915</v>
      </c>
      <c r="L2852" s="55">
        <f t="shared" si="835"/>
        <v>0.04</v>
      </c>
      <c r="M2852" s="76">
        <v>0.22500000000000001</v>
      </c>
      <c r="N2852" s="62">
        <v>45915</v>
      </c>
      <c r="O2852" s="62">
        <v>46265</v>
      </c>
      <c r="P2852" s="63"/>
      <c r="Q2852" s="63"/>
      <c r="R2852" s="78">
        <v>51</v>
      </c>
      <c r="S2852" s="63" t="str">
        <f>VLOOKUP(R2852,SA!$B$3:$C$11,2,1)</f>
        <v>46-55</v>
      </c>
      <c r="T2852" s="38" t="s">
        <v>97</v>
      </c>
      <c r="U2852" s="24" t="s">
        <v>5816</v>
      </c>
      <c r="V2852" s="24">
        <v>400000</v>
      </c>
      <c r="W2852" s="39">
        <f t="shared" si="836"/>
        <v>0</v>
      </c>
      <c r="X2852" s="29">
        <f t="shared" si="837"/>
        <v>0</v>
      </c>
      <c r="Y2852" s="40">
        <f t="shared" si="838"/>
        <v>351</v>
      </c>
      <c r="Z2852" s="38">
        <f t="shared" si="804"/>
        <v>46081</v>
      </c>
      <c r="AA2852" s="41">
        <f t="shared" si="839"/>
        <v>167</v>
      </c>
      <c r="AB2852" s="24" t="s">
        <v>113</v>
      </c>
      <c r="AC2852" s="41">
        <f t="shared" si="840"/>
        <v>7797.2165112328767</v>
      </c>
      <c r="AD2852" s="41">
        <v>1</v>
      </c>
      <c r="AE2852" s="72">
        <f>INDEX(SA!$C$2:$G$11,MATCH(Details!S2852,SA!$C$2:$C$11,0),MATCH(Details!V2852,SA!$C$2:$G$2,0))*Y2852/(F2852-E2852+1)</f>
        <v>6607.8106027397262</v>
      </c>
      <c r="AF2852" s="41">
        <f t="shared" si="841"/>
        <v>0</v>
      </c>
      <c r="AG2852" s="41">
        <f t="shared" si="842"/>
        <v>0</v>
      </c>
      <c r="AH2852" s="41">
        <f t="shared" si="843"/>
        <v>1189.4059084931507</v>
      </c>
      <c r="AI2852" s="60">
        <f t="shared" si="844"/>
        <v>264.31242410958907</v>
      </c>
      <c r="AJ2852" s="60">
        <f t="shared" si="845"/>
        <v>1486.7573856164383</v>
      </c>
      <c r="AK2852" s="60">
        <f t="shared" si="846"/>
        <v>3143.8870958904113</v>
      </c>
      <c r="AL2852" s="60">
        <f t="shared" si="847"/>
        <v>2310.7570154794521</v>
      </c>
      <c r="AM2852" s="41">
        <f t="shared" si="848"/>
        <v>2545.9837775342467</v>
      </c>
      <c r="AN2852" s="42">
        <f t="shared" si="849"/>
        <v>45715</v>
      </c>
      <c r="AO2852" s="43">
        <f t="shared" si="850"/>
        <v>6607.8106027397262</v>
      </c>
    </row>
    <row r="2853" spans="1:41" s="24" customFormat="1" ht="15.75" customHeight="1" x14ac:dyDescent="0.35">
      <c r="A2853" s="36" t="s">
        <v>27</v>
      </c>
      <c r="B2853" s="36">
        <v>202509</v>
      </c>
      <c r="C2853" s="24" t="s">
        <v>736</v>
      </c>
      <c r="D2853" s="24" t="s">
        <v>119</v>
      </c>
      <c r="E2853" s="62">
        <v>45901</v>
      </c>
      <c r="F2853" s="62">
        <v>46265</v>
      </c>
      <c r="G2853" s="37" t="s">
        <v>5781</v>
      </c>
      <c r="H2853" s="36">
        <v>44821</v>
      </c>
      <c r="I2853" s="63">
        <v>27895</v>
      </c>
      <c r="J2853" s="24" t="s">
        <v>5805</v>
      </c>
      <c r="K2853" s="63">
        <f t="shared" si="834"/>
        <v>45915</v>
      </c>
      <c r="L2853" s="55">
        <f t="shared" si="835"/>
        <v>0.04</v>
      </c>
      <c r="M2853" s="76">
        <v>0.22500000000000001</v>
      </c>
      <c r="N2853" s="62">
        <v>45915</v>
      </c>
      <c r="O2853" s="62">
        <v>46265</v>
      </c>
      <c r="P2853" s="63"/>
      <c r="Q2853" s="63"/>
      <c r="R2853" s="78">
        <v>49</v>
      </c>
      <c r="S2853" s="63" t="str">
        <f>VLOOKUP(R2853,SA!$B$3:$C$11,2,1)</f>
        <v>46-55</v>
      </c>
      <c r="T2853" s="38" t="s">
        <v>98</v>
      </c>
      <c r="U2853" s="24" t="s">
        <v>5815</v>
      </c>
      <c r="V2853" s="24">
        <v>400000</v>
      </c>
      <c r="W2853" s="39">
        <f t="shared" si="836"/>
        <v>0</v>
      </c>
      <c r="X2853" s="29">
        <f t="shared" si="837"/>
        <v>0</v>
      </c>
      <c r="Y2853" s="40">
        <f t="shared" si="838"/>
        <v>351</v>
      </c>
      <c r="Z2853" s="38">
        <f t="shared" si="804"/>
        <v>46081</v>
      </c>
      <c r="AA2853" s="41">
        <f t="shared" si="839"/>
        <v>167</v>
      </c>
      <c r="AB2853" s="24" t="s">
        <v>113</v>
      </c>
      <c r="AC2853" s="41">
        <f t="shared" si="840"/>
        <v>7797.2165112328767</v>
      </c>
      <c r="AD2853" s="41">
        <v>1</v>
      </c>
      <c r="AE2853" s="72">
        <f>INDEX(SA!$C$2:$G$11,MATCH(Details!S2853,SA!$C$2:$C$11,0),MATCH(Details!V2853,SA!$C$2:$G$2,0))*Y2853/(F2853-E2853+1)</f>
        <v>6607.8106027397262</v>
      </c>
      <c r="AF2853" s="41">
        <f t="shared" si="841"/>
        <v>0</v>
      </c>
      <c r="AG2853" s="41">
        <f t="shared" si="842"/>
        <v>0</v>
      </c>
      <c r="AH2853" s="41">
        <f t="shared" si="843"/>
        <v>1189.4059084931507</v>
      </c>
      <c r="AI2853" s="60">
        <f t="shared" si="844"/>
        <v>264.31242410958907</v>
      </c>
      <c r="AJ2853" s="60">
        <f t="shared" si="845"/>
        <v>1486.7573856164383</v>
      </c>
      <c r="AK2853" s="60">
        <f t="shared" si="846"/>
        <v>3143.8870958904113</v>
      </c>
      <c r="AL2853" s="60">
        <f t="shared" si="847"/>
        <v>2310.7570154794521</v>
      </c>
      <c r="AM2853" s="41">
        <f t="shared" si="848"/>
        <v>2545.9837775342467</v>
      </c>
      <c r="AN2853" s="42">
        <f t="shared" si="849"/>
        <v>45715</v>
      </c>
      <c r="AO2853" s="43">
        <f t="shared" si="850"/>
        <v>6607.8106027397262</v>
      </c>
    </row>
    <row r="2854" spans="1:41" s="24" customFormat="1" ht="15.75" customHeight="1" x14ac:dyDescent="0.35">
      <c r="A2854" s="36" t="s">
        <v>27</v>
      </c>
      <c r="B2854" s="36">
        <v>202509</v>
      </c>
      <c r="C2854" s="24" t="s">
        <v>736</v>
      </c>
      <c r="D2854" s="24" t="s">
        <v>119</v>
      </c>
      <c r="E2854" s="62">
        <v>45901</v>
      </c>
      <c r="F2854" s="62">
        <v>46265</v>
      </c>
      <c r="G2854" s="37" t="s">
        <v>854</v>
      </c>
      <c r="H2854" s="36">
        <v>44817</v>
      </c>
      <c r="I2854" s="63">
        <v>37829</v>
      </c>
      <c r="J2854" s="24" t="s">
        <v>5806</v>
      </c>
      <c r="K2854" s="63">
        <f t="shared" si="834"/>
        <v>45915</v>
      </c>
      <c r="L2854" s="55">
        <f t="shared" si="835"/>
        <v>0.04</v>
      </c>
      <c r="M2854" s="76">
        <v>0.22500000000000001</v>
      </c>
      <c r="N2854" s="62">
        <v>45915</v>
      </c>
      <c r="O2854" s="62">
        <v>46265</v>
      </c>
      <c r="P2854" s="63"/>
      <c r="Q2854" s="63"/>
      <c r="R2854" s="78">
        <v>22</v>
      </c>
      <c r="S2854" s="63" t="str">
        <f>VLOOKUP(R2854,SA!$B$3:$C$11,2,1)</f>
        <v>0-25</v>
      </c>
      <c r="T2854" s="38" t="s">
        <v>98</v>
      </c>
      <c r="U2854" s="24" t="s">
        <v>56</v>
      </c>
      <c r="V2854" s="24">
        <v>400000</v>
      </c>
      <c r="W2854" s="39">
        <f t="shared" si="836"/>
        <v>400000</v>
      </c>
      <c r="X2854" s="29">
        <f t="shared" si="837"/>
        <v>1</v>
      </c>
      <c r="Y2854" s="40">
        <f t="shared" si="838"/>
        <v>351</v>
      </c>
      <c r="Z2854" s="38">
        <f t="shared" si="804"/>
        <v>46081</v>
      </c>
      <c r="AA2854" s="41">
        <f t="shared" si="839"/>
        <v>167</v>
      </c>
      <c r="AB2854" s="24" t="s">
        <v>113</v>
      </c>
      <c r="AC2854" s="41">
        <f t="shared" si="840"/>
        <v>3888.7303463013695</v>
      </c>
      <c r="AD2854" s="41">
        <v>1</v>
      </c>
      <c r="AE2854" s="72">
        <f>INDEX(SA!$C$2:$G$11,MATCH(Details!S2854,SA!$C$2:$C$11,0),MATCH(Details!V2854,SA!$C$2:$G$2,0))*Y2854/(F2854-E2854+1)</f>
        <v>3295.5341917808219</v>
      </c>
      <c r="AF2854" s="41">
        <f t="shared" si="841"/>
        <v>0</v>
      </c>
      <c r="AG2854" s="41">
        <f t="shared" si="842"/>
        <v>0</v>
      </c>
      <c r="AH2854" s="41">
        <f t="shared" si="843"/>
        <v>593.19615452054791</v>
      </c>
      <c r="AI2854" s="60">
        <f t="shared" si="844"/>
        <v>131.82136767123288</v>
      </c>
      <c r="AJ2854" s="60">
        <f t="shared" si="845"/>
        <v>741.49519315068494</v>
      </c>
      <c r="AK2854" s="60">
        <f t="shared" si="846"/>
        <v>1567.9607123287672</v>
      </c>
      <c r="AL2854" s="60">
        <f t="shared" si="847"/>
        <v>1152.451123561644</v>
      </c>
      <c r="AM2854" s="41">
        <f t="shared" si="848"/>
        <v>1269.7665073972598</v>
      </c>
      <c r="AN2854" s="42">
        <f t="shared" si="849"/>
        <v>45715</v>
      </c>
      <c r="AO2854" s="43">
        <f t="shared" si="850"/>
        <v>3295.5341917808219</v>
      </c>
    </row>
    <row r="2855" spans="1:41" s="24" customFormat="1" ht="15.75" customHeight="1" x14ac:dyDescent="0.35">
      <c r="A2855" s="36" t="s">
        <v>27</v>
      </c>
      <c r="B2855" s="36">
        <v>202509</v>
      </c>
      <c r="C2855" s="24" t="s">
        <v>736</v>
      </c>
      <c r="D2855" s="24" t="s">
        <v>119</v>
      </c>
      <c r="E2855" s="62">
        <v>45901</v>
      </c>
      <c r="F2855" s="62">
        <v>46265</v>
      </c>
      <c r="G2855" s="37" t="s">
        <v>5782</v>
      </c>
      <c r="H2855" s="36">
        <v>44817</v>
      </c>
      <c r="I2855" s="63">
        <v>25574</v>
      </c>
      <c r="J2855" s="24" t="s">
        <v>5807</v>
      </c>
      <c r="K2855" s="63">
        <f t="shared" si="834"/>
        <v>45915</v>
      </c>
      <c r="L2855" s="55">
        <f t="shared" si="835"/>
        <v>0.04</v>
      </c>
      <c r="M2855" s="76">
        <v>0.22500000000000001</v>
      </c>
      <c r="N2855" s="62">
        <v>45915</v>
      </c>
      <c r="O2855" s="62">
        <v>46265</v>
      </c>
      <c r="P2855" s="63"/>
      <c r="Q2855" s="63"/>
      <c r="R2855" s="78">
        <v>55</v>
      </c>
      <c r="S2855" s="63" t="str">
        <f>VLOOKUP(R2855,SA!$B$3:$C$11,2,1)</f>
        <v>46-55</v>
      </c>
      <c r="T2855" s="38" t="s">
        <v>97</v>
      </c>
      <c r="U2855" s="24" t="s">
        <v>5816</v>
      </c>
      <c r="V2855" s="24">
        <v>400000</v>
      </c>
      <c r="W2855" s="39">
        <f t="shared" si="836"/>
        <v>0</v>
      </c>
      <c r="X2855" s="29">
        <f t="shared" si="837"/>
        <v>0</v>
      </c>
      <c r="Y2855" s="40">
        <f t="shared" si="838"/>
        <v>351</v>
      </c>
      <c r="Z2855" s="38">
        <f t="shared" si="804"/>
        <v>46081</v>
      </c>
      <c r="AA2855" s="41">
        <f t="shared" si="839"/>
        <v>167</v>
      </c>
      <c r="AB2855" s="24" t="s">
        <v>113</v>
      </c>
      <c r="AC2855" s="41">
        <f t="shared" si="840"/>
        <v>7797.2165112328767</v>
      </c>
      <c r="AD2855" s="41">
        <v>1</v>
      </c>
      <c r="AE2855" s="72">
        <f>INDEX(SA!$C$2:$G$11,MATCH(Details!S2855,SA!$C$2:$C$11,0),MATCH(Details!V2855,SA!$C$2:$G$2,0))*Y2855/(F2855-E2855+1)</f>
        <v>6607.8106027397262</v>
      </c>
      <c r="AF2855" s="41">
        <f t="shared" si="841"/>
        <v>0</v>
      </c>
      <c r="AG2855" s="41">
        <f t="shared" si="842"/>
        <v>0</v>
      </c>
      <c r="AH2855" s="41">
        <f t="shared" si="843"/>
        <v>1189.4059084931507</v>
      </c>
      <c r="AI2855" s="60">
        <f t="shared" si="844"/>
        <v>264.31242410958907</v>
      </c>
      <c r="AJ2855" s="60">
        <f t="shared" si="845"/>
        <v>1486.7573856164383</v>
      </c>
      <c r="AK2855" s="60">
        <f t="shared" si="846"/>
        <v>3143.8870958904113</v>
      </c>
      <c r="AL2855" s="60">
        <f t="shared" si="847"/>
        <v>2310.7570154794521</v>
      </c>
      <c r="AM2855" s="41">
        <f t="shared" si="848"/>
        <v>2545.9837775342467</v>
      </c>
      <c r="AN2855" s="42">
        <f t="shared" si="849"/>
        <v>45715</v>
      </c>
      <c r="AO2855" s="43">
        <f t="shared" si="850"/>
        <v>6607.8106027397262</v>
      </c>
    </row>
    <row r="2856" spans="1:41" s="24" customFormat="1" ht="15.75" customHeight="1" x14ac:dyDescent="0.35">
      <c r="A2856" s="36" t="s">
        <v>27</v>
      </c>
      <c r="B2856" s="36">
        <v>202509</v>
      </c>
      <c r="C2856" s="24" t="s">
        <v>736</v>
      </c>
      <c r="D2856" s="24" t="s">
        <v>119</v>
      </c>
      <c r="E2856" s="62">
        <v>45901</v>
      </c>
      <c r="F2856" s="62">
        <v>46265</v>
      </c>
      <c r="G2856" s="37" t="s">
        <v>5783</v>
      </c>
      <c r="H2856" s="36">
        <v>44817</v>
      </c>
      <c r="I2856" s="63">
        <v>27834</v>
      </c>
      <c r="J2856" s="24" t="s">
        <v>5808</v>
      </c>
      <c r="K2856" s="63">
        <f t="shared" si="834"/>
        <v>45915</v>
      </c>
      <c r="L2856" s="55">
        <f t="shared" si="835"/>
        <v>0.04</v>
      </c>
      <c r="M2856" s="76">
        <v>0.22500000000000001</v>
      </c>
      <c r="N2856" s="62">
        <v>45915</v>
      </c>
      <c r="O2856" s="62">
        <v>46265</v>
      </c>
      <c r="P2856" s="63"/>
      <c r="Q2856" s="63"/>
      <c r="R2856" s="78">
        <v>49</v>
      </c>
      <c r="S2856" s="63" t="str">
        <f>VLOOKUP(R2856,SA!$B$3:$C$11,2,1)</f>
        <v>46-55</v>
      </c>
      <c r="T2856" s="38" t="s">
        <v>98</v>
      </c>
      <c r="U2856" s="24" t="s">
        <v>5815</v>
      </c>
      <c r="V2856" s="24">
        <v>400000</v>
      </c>
      <c r="W2856" s="39">
        <f t="shared" si="836"/>
        <v>0</v>
      </c>
      <c r="X2856" s="29">
        <f t="shared" si="837"/>
        <v>0</v>
      </c>
      <c r="Y2856" s="40">
        <f t="shared" si="838"/>
        <v>351</v>
      </c>
      <c r="Z2856" s="38">
        <f t="shared" si="804"/>
        <v>46081</v>
      </c>
      <c r="AA2856" s="41">
        <f t="shared" si="839"/>
        <v>167</v>
      </c>
      <c r="AB2856" s="24" t="s">
        <v>113</v>
      </c>
      <c r="AC2856" s="41">
        <f t="shared" si="840"/>
        <v>7797.2165112328767</v>
      </c>
      <c r="AD2856" s="41">
        <v>1</v>
      </c>
      <c r="AE2856" s="72">
        <f>INDEX(SA!$C$2:$G$11,MATCH(Details!S2856,SA!$C$2:$C$11,0),MATCH(Details!V2856,SA!$C$2:$G$2,0))*Y2856/(F2856-E2856+1)</f>
        <v>6607.8106027397262</v>
      </c>
      <c r="AF2856" s="41">
        <f t="shared" si="841"/>
        <v>0</v>
      </c>
      <c r="AG2856" s="41">
        <f t="shared" si="842"/>
        <v>0</v>
      </c>
      <c r="AH2856" s="41">
        <f t="shared" si="843"/>
        <v>1189.4059084931507</v>
      </c>
      <c r="AI2856" s="60">
        <f t="shared" si="844"/>
        <v>264.31242410958907</v>
      </c>
      <c r="AJ2856" s="60">
        <f t="shared" si="845"/>
        <v>1486.7573856164383</v>
      </c>
      <c r="AK2856" s="60">
        <f t="shared" si="846"/>
        <v>3143.8870958904113</v>
      </c>
      <c r="AL2856" s="60">
        <f t="shared" si="847"/>
        <v>2310.7570154794521</v>
      </c>
      <c r="AM2856" s="41">
        <f t="shared" si="848"/>
        <v>2545.9837775342467</v>
      </c>
      <c r="AN2856" s="42">
        <f t="shared" si="849"/>
        <v>45715</v>
      </c>
      <c r="AO2856" s="43">
        <f t="shared" si="850"/>
        <v>6607.8106027397262</v>
      </c>
    </row>
    <row r="2857" spans="1:41" s="24" customFormat="1" ht="15.75" customHeight="1" x14ac:dyDescent="0.35">
      <c r="A2857" s="36" t="s">
        <v>27</v>
      </c>
      <c r="B2857" s="36">
        <v>202509</v>
      </c>
      <c r="C2857" s="24" t="s">
        <v>736</v>
      </c>
      <c r="D2857" s="24" t="s">
        <v>119</v>
      </c>
      <c r="E2857" s="62">
        <v>45901</v>
      </c>
      <c r="F2857" s="62">
        <v>46265</v>
      </c>
      <c r="G2857" s="37" t="s">
        <v>5784</v>
      </c>
      <c r="H2857" s="36">
        <v>45280</v>
      </c>
      <c r="I2857" s="63">
        <v>31933</v>
      </c>
      <c r="J2857" s="24" t="s">
        <v>5809</v>
      </c>
      <c r="K2857" s="63">
        <f t="shared" si="834"/>
        <v>45916</v>
      </c>
      <c r="L2857" s="55">
        <f t="shared" si="835"/>
        <v>0.04</v>
      </c>
      <c r="M2857" s="76">
        <v>0.22500000000000001</v>
      </c>
      <c r="N2857" s="62">
        <v>45916</v>
      </c>
      <c r="O2857" s="62">
        <v>46265</v>
      </c>
      <c r="P2857" s="63"/>
      <c r="Q2857" s="63"/>
      <c r="R2857" s="78">
        <v>38</v>
      </c>
      <c r="S2857" s="63" t="str">
        <f>VLOOKUP(R2857,SA!$B$3:$C$11,2,1)</f>
        <v>36-45</v>
      </c>
      <c r="T2857" s="38" t="s">
        <v>97</v>
      </c>
      <c r="U2857" s="24" t="s">
        <v>56</v>
      </c>
      <c r="V2857" s="24">
        <v>400000</v>
      </c>
      <c r="W2857" s="39">
        <f t="shared" si="836"/>
        <v>400000</v>
      </c>
      <c r="X2857" s="29">
        <f t="shared" si="837"/>
        <v>1</v>
      </c>
      <c r="Y2857" s="40">
        <f t="shared" si="838"/>
        <v>350</v>
      </c>
      <c r="Z2857" s="38">
        <f t="shared" si="804"/>
        <v>46081</v>
      </c>
      <c r="AA2857" s="41">
        <f t="shared" si="839"/>
        <v>166</v>
      </c>
      <c r="AB2857" s="24" t="s">
        <v>113</v>
      </c>
      <c r="AC2857" s="41">
        <f t="shared" si="840"/>
        <v>5270.6381095890411</v>
      </c>
      <c r="AD2857" s="41">
        <v>1</v>
      </c>
      <c r="AE2857" s="72">
        <f>INDEX(SA!$C$2:$G$11,MATCH(Details!S2857,SA!$C$2:$C$11,0),MATCH(Details!V2857,SA!$C$2:$G$2,0))*Y2857/(F2857-E2857+1)</f>
        <v>4466.6424657534244</v>
      </c>
      <c r="AF2857" s="41">
        <f t="shared" si="841"/>
        <v>0</v>
      </c>
      <c r="AG2857" s="41">
        <f t="shared" si="842"/>
        <v>0</v>
      </c>
      <c r="AH2857" s="41">
        <f t="shared" si="843"/>
        <v>803.99564383561631</v>
      </c>
      <c r="AI2857" s="60">
        <f t="shared" si="844"/>
        <v>178.66569863013697</v>
      </c>
      <c r="AJ2857" s="60">
        <f t="shared" si="845"/>
        <v>1004.9945547945205</v>
      </c>
      <c r="AK2857" s="60">
        <f t="shared" si="846"/>
        <v>2118.4647123287673</v>
      </c>
      <c r="AL2857" s="60">
        <f t="shared" si="847"/>
        <v>1557.0715635616439</v>
      </c>
      <c r="AM2857" s="41">
        <f t="shared" si="848"/>
        <v>1725.9106487671233</v>
      </c>
      <c r="AN2857" s="42">
        <f t="shared" si="849"/>
        <v>45715</v>
      </c>
      <c r="AO2857" s="43">
        <f t="shared" si="850"/>
        <v>4466.6424657534244</v>
      </c>
    </row>
    <row r="2858" spans="1:41" s="24" customFormat="1" ht="15.75" customHeight="1" x14ac:dyDescent="0.35">
      <c r="A2858" s="36" t="s">
        <v>27</v>
      </c>
      <c r="B2858" s="36">
        <v>202509</v>
      </c>
      <c r="C2858" s="24" t="s">
        <v>736</v>
      </c>
      <c r="D2858" s="24" t="s">
        <v>119</v>
      </c>
      <c r="E2858" s="62">
        <v>45901</v>
      </c>
      <c r="F2858" s="62">
        <v>46265</v>
      </c>
      <c r="G2858" s="37" t="s">
        <v>5785</v>
      </c>
      <c r="H2858" s="36">
        <v>45280</v>
      </c>
      <c r="I2858" s="63">
        <v>27616</v>
      </c>
      <c r="J2858" s="24" t="s">
        <v>5810</v>
      </c>
      <c r="K2858" s="63">
        <f t="shared" si="834"/>
        <v>45916</v>
      </c>
      <c r="L2858" s="55">
        <f t="shared" si="835"/>
        <v>0.04</v>
      </c>
      <c r="M2858" s="76">
        <v>0.22500000000000001</v>
      </c>
      <c r="N2858" s="62">
        <v>45916</v>
      </c>
      <c r="O2858" s="62">
        <v>46265</v>
      </c>
      <c r="P2858" s="63"/>
      <c r="Q2858" s="63"/>
      <c r="R2858" s="78">
        <v>50</v>
      </c>
      <c r="S2858" s="63" t="str">
        <f>VLOOKUP(R2858,SA!$B$3:$C$11,2,1)</f>
        <v>46-55</v>
      </c>
      <c r="T2858" s="38" t="s">
        <v>98</v>
      </c>
      <c r="U2858" s="24" t="s">
        <v>5815</v>
      </c>
      <c r="V2858" s="24">
        <v>400000</v>
      </c>
      <c r="W2858" s="39">
        <f t="shared" si="836"/>
        <v>0</v>
      </c>
      <c r="X2858" s="29">
        <f t="shared" si="837"/>
        <v>0</v>
      </c>
      <c r="Y2858" s="40">
        <f t="shared" si="838"/>
        <v>350</v>
      </c>
      <c r="Z2858" s="38">
        <f t="shared" si="804"/>
        <v>46081</v>
      </c>
      <c r="AA2858" s="41">
        <f t="shared" si="839"/>
        <v>166</v>
      </c>
      <c r="AB2858" s="24" t="s">
        <v>113</v>
      </c>
      <c r="AC2858" s="41">
        <f t="shared" si="840"/>
        <v>7775.0022191780827</v>
      </c>
      <c r="AD2858" s="41">
        <v>1</v>
      </c>
      <c r="AE2858" s="72">
        <f>INDEX(SA!$C$2:$G$11,MATCH(Details!S2858,SA!$C$2:$C$11,0),MATCH(Details!V2858,SA!$C$2:$G$2,0))*Y2858/(F2858-E2858+1)</f>
        <v>6588.9849315068495</v>
      </c>
      <c r="AF2858" s="41">
        <f t="shared" si="841"/>
        <v>0</v>
      </c>
      <c r="AG2858" s="41">
        <f t="shared" si="842"/>
        <v>0</v>
      </c>
      <c r="AH2858" s="41">
        <f t="shared" si="843"/>
        <v>1186.0172876712329</v>
      </c>
      <c r="AI2858" s="60">
        <f t="shared" si="844"/>
        <v>263.55939726027401</v>
      </c>
      <c r="AJ2858" s="60">
        <f t="shared" si="845"/>
        <v>1482.5216095890412</v>
      </c>
      <c r="AK2858" s="60">
        <f t="shared" si="846"/>
        <v>3125.0614246575342</v>
      </c>
      <c r="AL2858" s="60">
        <f t="shared" si="847"/>
        <v>2296.9201471232877</v>
      </c>
      <c r="AM2858" s="41">
        <f t="shared" si="848"/>
        <v>2545.9837775342467</v>
      </c>
      <c r="AN2858" s="42">
        <f t="shared" si="849"/>
        <v>45715</v>
      </c>
      <c r="AO2858" s="43">
        <f t="shared" si="850"/>
        <v>6588.9849315068495</v>
      </c>
    </row>
    <row r="2859" spans="1:41" s="24" customFormat="1" ht="15.75" customHeight="1" x14ac:dyDescent="0.35">
      <c r="A2859" s="36" t="s">
        <v>27</v>
      </c>
      <c r="B2859" s="36">
        <v>202509</v>
      </c>
      <c r="C2859" s="24" t="s">
        <v>736</v>
      </c>
      <c r="D2859" s="24" t="s">
        <v>119</v>
      </c>
      <c r="E2859" s="62">
        <v>45901</v>
      </c>
      <c r="F2859" s="62">
        <v>46265</v>
      </c>
      <c r="G2859" s="37" t="s">
        <v>5786</v>
      </c>
      <c r="H2859" s="36">
        <v>45280</v>
      </c>
      <c r="I2859" s="63">
        <v>36315</v>
      </c>
      <c r="J2859" s="24" t="s">
        <v>5811</v>
      </c>
      <c r="K2859" s="63">
        <f t="shared" si="834"/>
        <v>45916</v>
      </c>
      <c r="L2859" s="55">
        <f t="shared" si="835"/>
        <v>0.04</v>
      </c>
      <c r="M2859" s="76">
        <v>0.22500000000000001</v>
      </c>
      <c r="N2859" s="62">
        <v>45916</v>
      </c>
      <c r="O2859" s="62">
        <v>46265</v>
      </c>
      <c r="P2859" s="63"/>
      <c r="Q2859" s="63"/>
      <c r="R2859" s="78">
        <v>26</v>
      </c>
      <c r="S2859" s="63" t="str">
        <f>VLOOKUP(R2859,SA!$B$3:$C$11,2,1)</f>
        <v>26-35</v>
      </c>
      <c r="T2859" s="38" t="s">
        <v>98</v>
      </c>
      <c r="U2859" s="24" t="s">
        <v>5743</v>
      </c>
      <c r="V2859" s="24">
        <v>400000</v>
      </c>
      <c r="W2859" s="39">
        <f t="shared" si="836"/>
        <v>0</v>
      </c>
      <c r="X2859" s="29">
        <f t="shared" si="837"/>
        <v>0</v>
      </c>
      <c r="Y2859" s="40">
        <f t="shared" si="838"/>
        <v>350</v>
      </c>
      <c r="Z2859" s="38">
        <f t="shared" si="804"/>
        <v>46081</v>
      </c>
      <c r="AA2859" s="41">
        <f t="shared" si="839"/>
        <v>166</v>
      </c>
      <c r="AB2859" s="24" t="s">
        <v>113</v>
      </c>
      <c r="AC2859" s="41">
        <f t="shared" si="840"/>
        <v>4346.7401369863019</v>
      </c>
      <c r="AD2859" s="41">
        <v>1</v>
      </c>
      <c r="AE2859" s="72">
        <f>INDEX(SA!$C$2:$G$11,MATCH(Details!S2859,SA!$C$2:$C$11,0),MATCH(Details!V2859,SA!$C$2:$G$2,0))*Y2859/(F2859-E2859+1)</f>
        <v>3683.678082191781</v>
      </c>
      <c r="AF2859" s="41">
        <f t="shared" si="841"/>
        <v>0</v>
      </c>
      <c r="AG2859" s="41">
        <f t="shared" si="842"/>
        <v>0</v>
      </c>
      <c r="AH2859" s="41">
        <f t="shared" si="843"/>
        <v>663.06205479452058</v>
      </c>
      <c r="AI2859" s="60">
        <f t="shared" si="844"/>
        <v>147.34712328767125</v>
      </c>
      <c r="AJ2859" s="60">
        <f t="shared" si="845"/>
        <v>828.82756849315069</v>
      </c>
      <c r="AK2859" s="60">
        <f t="shared" si="846"/>
        <v>1747.1158904109589</v>
      </c>
      <c r="AL2859" s="60">
        <f t="shared" si="847"/>
        <v>1284.1301794520548</v>
      </c>
      <c r="AM2859" s="41">
        <f t="shared" si="848"/>
        <v>1423.3732109589043</v>
      </c>
      <c r="AN2859" s="42">
        <f t="shared" si="849"/>
        <v>45715</v>
      </c>
      <c r="AO2859" s="43">
        <f t="shared" si="850"/>
        <v>3683.678082191781</v>
      </c>
    </row>
    <row r="2860" spans="1:41" s="24" customFormat="1" ht="15.75" customHeight="1" x14ac:dyDescent="0.35">
      <c r="A2860" s="36" t="s">
        <v>27</v>
      </c>
      <c r="B2860" s="36">
        <v>202509</v>
      </c>
      <c r="C2860" s="24" t="s">
        <v>736</v>
      </c>
      <c r="D2860" s="24" t="s">
        <v>119</v>
      </c>
      <c r="E2860" s="62">
        <v>45901</v>
      </c>
      <c r="F2860" s="62">
        <v>46265</v>
      </c>
      <c r="G2860" s="37" t="s">
        <v>5787</v>
      </c>
      <c r="H2860" s="36">
        <v>45280</v>
      </c>
      <c r="I2860" s="63">
        <v>44650</v>
      </c>
      <c r="J2860" s="24" t="s">
        <v>5812</v>
      </c>
      <c r="K2860" s="63">
        <f t="shared" si="834"/>
        <v>45916</v>
      </c>
      <c r="L2860" s="55">
        <f t="shared" si="835"/>
        <v>0.04</v>
      </c>
      <c r="M2860" s="76">
        <v>0.22500000000000001</v>
      </c>
      <c r="N2860" s="62">
        <v>45916</v>
      </c>
      <c r="O2860" s="62">
        <v>46265</v>
      </c>
      <c r="P2860" s="63"/>
      <c r="Q2860" s="63"/>
      <c r="R2860" s="78">
        <v>3</v>
      </c>
      <c r="S2860" s="63" t="str">
        <f>VLOOKUP(R2860,SA!$B$3:$C$11,2,1)</f>
        <v>0-25</v>
      </c>
      <c r="T2860" s="38" t="s">
        <v>98</v>
      </c>
      <c r="U2860" s="24" t="s">
        <v>5746</v>
      </c>
      <c r="V2860" s="24">
        <v>400000</v>
      </c>
      <c r="W2860" s="39">
        <f t="shared" si="836"/>
        <v>0</v>
      </c>
      <c r="X2860" s="29">
        <f t="shared" si="837"/>
        <v>0</v>
      </c>
      <c r="Y2860" s="40">
        <f t="shared" si="838"/>
        <v>350</v>
      </c>
      <c r="Z2860" s="38">
        <f t="shared" si="804"/>
        <v>46081</v>
      </c>
      <c r="AA2860" s="41">
        <f t="shared" si="839"/>
        <v>166</v>
      </c>
      <c r="AB2860" s="24" t="s">
        <v>113</v>
      </c>
      <c r="AC2860" s="41">
        <f t="shared" si="840"/>
        <v>3877.6513424657537</v>
      </c>
      <c r="AD2860" s="41">
        <v>1</v>
      </c>
      <c r="AE2860" s="72">
        <f>INDEX(SA!$C$2:$G$11,MATCH(Details!S2860,SA!$C$2:$C$11,0),MATCH(Details!V2860,SA!$C$2:$G$2,0))*Y2860/(F2860-E2860+1)</f>
        <v>3286.1452054794522</v>
      </c>
      <c r="AF2860" s="41">
        <f t="shared" si="841"/>
        <v>0</v>
      </c>
      <c r="AG2860" s="41">
        <f t="shared" si="842"/>
        <v>0</v>
      </c>
      <c r="AH2860" s="41">
        <f t="shared" si="843"/>
        <v>591.50613698630139</v>
      </c>
      <c r="AI2860" s="60">
        <f t="shared" si="844"/>
        <v>131.4458082191781</v>
      </c>
      <c r="AJ2860" s="60">
        <f t="shared" si="845"/>
        <v>739.38267123287676</v>
      </c>
      <c r="AK2860" s="60">
        <f t="shared" si="846"/>
        <v>1558.5717260273971</v>
      </c>
      <c r="AL2860" s="60">
        <f t="shared" si="847"/>
        <v>1145.5502186301369</v>
      </c>
      <c r="AM2860" s="41">
        <f t="shared" si="848"/>
        <v>1269.7665073972603</v>
      </c>
      <c r="AN2860" s="42">
        <f t="shared" si="849"/>
        <v>45715</v>
      </c>
      <c r="AO2860" s="43">
        <f t="shared" si="850"/>
        <v>3286.1452054794522</v>
      </c>
    </row>
    <row r="2861" spans="1:41" s="24" customFormat="1" ht="15.75" customHeight="1" x14ac:dyDescent="0.35">
      <c r="A2861" s="36" t="s">
        <v>27</v>
      </c>
      <c r="B2861" s="36">
        <v>202509</v>
      </c>
      <c r="C2861" s="24" t="s">
        <v>736</v>
      </c>
      <c r="D2861" s="24" t="s">
        <v>119</v>
      </c>
      <c r="E2861" s="62">
        <v>45901</v>
      </c>
      <c r="F2861" s="62">
        <v>46265</v>
      </c>
      <c r="G2861" s="37" t="s">
        <v>5788</v>
      </c>
      <c r="H2861" s="36">
        <v>45280</v>
      </c>
      <c r="I2861" s="63">
        <v>45281</v>
      </c>
      <c r="J2861" s="24" t="s">
        <v>5813</v>
      </c>
      <c r="K2861" s="63">
        <f t="shared" si="834"/>
        <v>45916</v>
      </c>
      <c r="L2861" s="55">
        <f t="shared" si="835"/>
        <v>0.04</v>
      </c>
      <c r="M2861" s="76">
        <v>0.22500000000000001</v>
      </c>
      <c r="N2861" s="62">
        <v>45916</v>
      </c>
      <c r="O2861" s="62">
        <v>46265</v>
      </c>
      <c r="P2861" s="63"/>
      <c r="Q2861" s="63"/>
      <c r="R2861" s="78">
        <v>1</v>
      </c>
      <c r="S2861" s="63" t="str">
        <f>VLOOKUP(R2861,SA!$B$3:$C$11,2,1)</f>
        <v>0-25</v>
      </c>
      <c r="T2861" s="38" t="s">
        <v>98</v>
      </c>
      <c r="U2861" s="24" t="s">
        <v>5746</v>
      </c>
      <c r="V2861" s="24">
        <v>400000</v>
      </c>
      <c r="W2861" s="39">
        <f t="shared" si="836"/>
        <v>0</v>
      </c>
      <c r="X2861" s="29">
        <f t="shared" si="837"/>
        <v>0</v>
      </c>
      <c r="Y2861" s="40">
        <f t="shared" si="838"/>
        <v>350</v>
      </c>
      <c r="Z2861" s="38">
        <f t="shared" si="804"/>
        <v>46081</v>
      </c>
      <c r="AA2861" s="41">
        <f t="shared" si="839"/>
        <v>166</v>
      </c>
      <c r="AB2861" s="24" t="s">
        <v>113</v>
      </c>
      <c r="AC2861" s="41">
        <f t="shared" si="840"/>
        <v>3877.6513424657537</v>
      </c>
      <c r="AD2861" s="41">
        <v>1</v>
      </c>
      <c r="AE2861" s="72">
        <f>INDEX(SA!$C$2:$G$11,MATCH(Details!S2861,SA!$C$2:$C$11,0),MATCH(Details!V2861,SA!$C$2:$G$2,0))*Y2861/(F2861-E2861+1)</f>
        <v>3286.1452054794522</v>
      </c>
      <c r="AF2861" s="41">
        <f t="shared" si="841"/>
        <v>0</v>
      </c>
      <c r="AG2861" s="41">
        <f t="shared" si="842"/>
        <v>0</v>
      </c>
      <c r="AH2861" s="41">
        <f t="shared" si="843"/>
        <v>591.50613698630139</v>
      </c>
      <c r="AI2861" s="60">
        <f t="shared" si="844"/>
        <v>131.4458082191781</v>
      </c>
      <c r="AJ2861" s="60">
        <f t="shared" si="845"/>
        <v>739.38267123287676</v>
      </c>
      <c r="AK2861" s="60">
        <f t="shared" si="846"/>
        <v>1558.5717260273971</v>
      </c>
      <c r="AL2861" s="60">
        <f t="shared" si="847"/>
        <v>1145.5502186301369</v>
      </c>
      <c r="AM2861" s="41">
        <f t="shared" si="848"/>
        <v>1269.7665073972603</v>
      </c>
      <c r="AN2861" s="42">
        <f t="shared" si="849"/>
        <v>45715</v>
      </c>
      <c r="AO2861" s="43">
        <f t="shared" si="850"/>
        <v>3286.1452054794522</v>
      </c>
    </row>
    <row r="2862" spans="1:41" s="24" customFormat="1" ht="15.75" customHeight="1" x14ac:dyDescent="0.35">
      <c r="A2862" s="36" t="s">
        <v>27</v>
      </c>
      <c r="B2862" s="36">
        <v>202509</v>
      </c>
      <c r="C2862" s="24" t="s">
        <v>736</v>
      </c>
      <c r="D2862" s="24" t="s">
        <v>119</v>
      </c>
      <c r="E2862" s="62">
        <v>45901</v>
      </c>
      <c r="F2862" s="62">
        <v>46265</v>
      </c>
      <c r="G2862" s="37" t="s">
        <v>5789</v>
      </c>
      <c r="H2862" s="36">
        <v>45280</v>
      </c>
      <c r="I2862" s="63">
        <v>45281</v>
      </c>
      <c r="J2862" s="24" t="s">
        <v>5814</v>
      </c>
      <c r="K2862" s="63">
        <f t="shared" si="834"/>
        <v>45916</v>
      </c>
      <c r="L2862" s="55">
        <f t="shared" si="835"/>
        <v>0.04</v>
      </c>
      <c r="M2862" s="76">
        <v>0.22500000000000001</v>
      </c>
      <c r="N2862" s="62">
        <v>45916</v>
      </c>
      <c r="O2862" s="62">
        <v>46265</v>
      </c>
      <c r="P2862" s="63"/>
      <c r="Q2862" s="63"/>
      <c r="R2862" s="78">
        <v>1</v>
      </c>
      <c r="S2862" s="63" t="str">
        <f>VLOOKUP(R2862,SA!$B$3:$C$11,2,1)</f>
        <v>0-25</v>
      </c>
      <c r="T2862" s="38" t="s">
        <v>98</v>
      </c>
      <c r="U2862" s="24" t="s">
        <v>5746</v>
      </c>
      <c r="V2862" s="24">
        <v>400000</v>
      </c>
      <c r="W2862" s="39">
        <f t="shared" si="836"/>
        <v>0</v>
      </c>
      <c r="X2862" s="29">
        <f t="shared" si="837"/>
        <v>0</v>
      </c>
      <c r="Y2862" s="40">
        <f t="shared" si="838"/>
        <v>350</v>
      </c>
      <c r="Z2862" s="38">
        <f t="shared" si="804"/>
        <v>46081</v>
      </c>
      <c r="AA2862" s="41">
        <f t="shared" si="839"/>
        <v>166</v>
      </c>
      <c r="AB2862" s="24" t="s">
        <v>113</v>
      </c>
      <c r="AC2862" s="41">
        <f t="shared" si="840"/>
        <v>3877.6513424657537</v>
      </c>
      <c r="AD2862" s="41">
        <v>1</v>
      </c>
      <c r="AE2862" s="72">
        <f>INDEX(SA!$C$2:$G$11,MATCH(Details!S2862,SA!$C$2:$C$11,0),MATCH(Details!V2862,SA!$C$2:$G$2,0))*Y2862/(F2862-E2862+1)</f>
        <v>3286.1452054794522</v>
      </c>
      <c r="AF2862" s="41">
        <f t="shared" si="841"/>
        <v>0</v>
      </c>
      <c r="AG2862" s="41">
        <f t="shared" si="842"/>
        <v>0</v>
      </c>
      <c r="AH2862" s="41">
        <f t="shared" si="843"/>
        <v>591.50613698630139</v>
      </c>
      <c r="AI2862" s="60">
        <f t="shared" si="844"/>
        <v>131.4458082191781</v>
      </c>
      <c r="AJ2862" s="60">
        <f t="shared" si="845"/>
        <v>739.38267123287676</v>
      </c>
      <c r="AK2862" s="60">
        <f t="shared" si="846"/>
        <v>1558.5717260273971</v>
      </c>
      <c r="AL2862" s="60">
        <f t="shared" si="847"/>
        <v>1145.5502186301369</v>
      </c>
      <c r="AM2862" s="41">
        <f t="shared" si="848"/>
        <v>1269.7665073972603</v>
      </c>
      <c r="AN2862" s="42">
        <f t="shared" si="849"/>
        <v>45715</v>
      </c>
      <c r="AO2862" s="43">
        <f t="shared" si="850"/>
        <v>3286.1452054794522</v>
      </c>
    </row>
    <row r="2863" spans="1:41" s="24" customFormat="1" ht="15.75" customHeight="1" x14ac:dyDescent="0.35">
      <c r="A2863" s="36" t="s">
        <v>27</v>
      </c>
      <c r="B2863" s="36">
        <v>202509</v>
      </c>
      <c r="C2863" s="24" t="s">
        <v>736</v>
      </c>
      <c r="D2863" s="24" t="s">
        <v>119</v>
      </c>
      <c r="E2863" s="62">
        <v>45901</v>
      </c>
      <c r="F2863" s="62">
        <v>46265</v>
      </c>
      <c r="G2863" s="37" t="s">
        <v>5819</v>
      </c>
      <c r="H2863" s="36">
        <v>42381</v>
      </c>
      <c r="I2863" s="63">
        <v>35352</v>
      </c>
      <c r="J2863" s="24" t="s">
        <v>5956</v>
      </c>
      <c r="K2863" s="63">
        <f t="shared" ref="K2863" si="851">N2863</f>
        <v>45901</v>
      </c>
      <c r="L2863" s="55">
        <f t="shared" ref="L2863" si="852">IF(K2863&gt;=DATE(2022,4,1),4%,5%)</f>
        <v>0.04</v>
      </c>
      <c r="M2863" s="76">
        <v>0.22500000000000001</v>
      </c>
      <c r="N2863" s="62">
        <v>45901</v>
      </c>
      <c r="O2863" s="62">
        <v>46265</v>
      </c>
      <c r="P2863" s="63"/>
      <c r="Q2863" s="63"/>
      <c r="R2863" s="78">
        <v>28</v>
      </c>
      <c r="S2863" s="63" t="str">
        <f>VLOOKUP(R2863,SA!$B$3:$C$11,2,1)</f>
        <v>26-35</v>
      </c>
      <c r="T2863" s="38" t="s">
        <v>98</v>
      </c>
      <c r="U2863" s="24" t="s">
        <v>5743</v>
      </c>
      <c r="V2863" s="24">
        <v>300000</v>
      </c>
      <c r="W2863" s="39">
        <f t="shared" ref="W2863" si="853">IF(U2863="self",V2863,0)</f>
        <v>0</v>
      </c>
      <c r="X2863" s="29">
        <f t="shared" ref="X2863" si="854">IF(U2863="self",1,0)</f>
        <v>0</v>
      </c>
      <c r="Y2863" s="40">
        <f t="shared" ref="Y2863" si="855">O2863-N2863+1</f>
        <v>365</v>
      </c>
      <c r="Z2863" s="38">
        <f t="shared" si="804"/>
        <v>46081</v>
      </c>
      <c r="AA2863" s="41">
        <f t="shared" ref="AA2863" si="856">IF(MIN((Z2863-N2863)+1,Y2863)&lt;0,0,MIN((Z2863-N2863)+1,Y2863))</f>
        <v>181</v>
      </c>
      <c r="AB2863" s="24" t="s">
        <v>113</v>
      </c>
      <c r="AC2863" s="41">
        <f t="shared" ref="AC2863" si="857">AE2863+AF2863+AG2863+AH2863</f>
        <v>4124.4657999999999</v>
      </c>
      <c r="AD2863" s="41">
        <v>1</v>
      </c>
      <c r="AE2863" s="72">
        <f>INDEX(SA!$C$2:$G$11,MATCH(Details!S2863,SA!$C$2:$C$11,0),MATCH(Details!V2863,SA!$C$2:$G$2,0))*Y2863/(F2863-E2863+1)</f>
        <v>3495.31</v>
      </c>
      <c r="AF2863" s="41">
        <f t="shared" ref="AF2863" si="858">IF(AB2863="Karnataka",AE2863*9%,0)</f>
        <v>0</v>
      </c>
      <c r="AG2863" s="41">
        <f t="shared" ref="AG2863" si="859">IF(AB2863="Karnataka",AE2863*9%,0)</f>
        <v>0</v>
      </c>
      <c r="AH2863" s="41">
        <f t="shared" ref="AH2863" si="860">IF(AF2863+AG2863&gt;0,0,AE2863*18%)</f>
        <v>629.1558</v>
      </c>
      <c r="AI2863" s="60">
        <f t="shared" ref="AI2863" si="861">AE2863*L2863</f>
        <v>139.8124</v>
      </c>
      <c r="AJ2863" s="60">
        <f t="shared" ref="AJ2863" si="862">$AE2863*M2863</f>
        <v>786.44475</v>
      </c>
      <c r="AK2863" s="60">
        <f t="shared" ref="AK2863" si="863">(AE2863)*AA2863/Y2863</f>
        <v>1733.2907123287671</v>
      </c>
      <c r="AL2863" s="60">
        <f t="shared" ref="AL2863" si="864">AK2863*(1-L2863-M2863)</f>
        <v>1273.9686735616438</v>
      </c>
      <c r="AM2863" s="41">
        <f t="shared" ref="AM2863" si="865">AE2863-AI2863-AL2863-AJ2863</f>
        <v>1295.0841764383563</v>
      </c>
      <c r="AN2863" s="42">
        <f t="shared" ref="AN2863" si="866">Z2863-366</f>
        <v>45715</v>
      </c>
      <c r="AO2863" s="43">
        <f t="shared" ref="AO2863" si="867">IF(AND(O2863&gt;Z2863,N2863&gt;AN2863),AE2863,0)</f>
        <v>3495.31</v>
      </c>
    </row>
    <row r="2864" spans="1:41" s="24" customFormat="1" ht="15.75" customHeight="1" x14ac:dyDescent="0.35">
      <c r="A2864" s="36" t="s">
        <v>27</v>
      </c>
      <c r="B2864" s="36">
        <v>202509</v>
      </c>
      <c r="C2864" s="24" t="s">
        <v>736</v>
      </c>
      <c r="D2864" s="24" t="s">
        <v>119</v>
      </c>
      <c r="E2864" s="62">
        <v>45901</v>
      </c>
      <c r="F2864" s="62">
        <v>46265</v>
      </c>
      <c r="G2864" s="37" t="s">
        <v>5820</v>
      </c>
      <c r="H2864" s="36">
        <v>42381</v>
      </c>
      <c r="I2864" s="63">
        <v>24005</v>
      </c>
      <c r="J2864" s="24" t="s">
        <v>5957</v>
      </c>
      <c r="K2864" s="63">
        <f t="shared" ref="K2864:K2927" si="868">N2864</f>
        <v>45901</v>
      </c>
      <c r="L2864" s="55">
        <f t="shared" ref="L2864:L2927" si="869">IF(K2864&gt;=DATE(2022,4,1),4%,5%)</f>
        <v>0.04</v>
      </c>
      <c r="M2864" s="76">
        <v>0.22500000000000001</v>
      </c>
      <c r="N2864" s="62">
        <v>45901</v>
      </c>
      <c r="O2864" s="62">
        <v>46265</v>
      </c>
      <c r="P2864" s="63"/>
      <c r="Q2864" s="63"/>
      <c r="R2864" s="78">
        <v>59</v>
      </c>
      <c r="S2864" s="63" t="str">
        <f>VLOOKUP(R2864,SA!$B$3:$C$11,2,1)</f>
        <v>56-65</v>
      </c>
      <c r="T2864" s="38" t="s">
        <v>97</v>
      </c>
      <c r="U2864" s="24" t="s">
        <v>5744</v>
      </c>
      <c r="V2864" s="24">
        <v>300000</v>
      </c>
      <c r="W2864" s="39">
        <f t="shared" ref="W2864:W2927" si="870">IF(U2864="self",V2864,0)</f>
        <v>0</v>
      </c>
      <c r="X2864" s="29">
        <f t="shared" ref="X2864:X2927" si="871">IF(U2864="self",1,0)</f>
        <v>0</v>
      </c>
      <c r="Y2864" s="40">
        <f t="shared" ref="Y2864:Y2927" si="872">O2864-N2864+1</f>
        <v>365</v>
      </c>
      <c r="Z2864" s="38">
        <f t="shared" si="804"/>
        <v>46081</v>
      </c>
      <c r="AA2864" s="41">
        <f t="shared" ref="AA2864:AA2927" si="873">IF(MIN((Z2864-N2864)+1,Y2864)&lt;0,0,MIN((Z2864-N2864)+1,Y2864))</f>
        <v>181</v>
      </c>
      <c r="AB2864" s="24" t="s">
        <v>113</v>
      </c>
      <c r="AC2864" s="41">
        <f t="shared" ref="AC2864:AC2927" si="874">AE2864+AF2864+AG2864+AH2864</f>
        <v>10831.751</v>
      </c>
      <c r="AD2864" s="41">
        <v>1</v>
      </c>
      <c r="AE2864" s="72">
        <f>INDEX(SA!$C$2:$G$11,MATCH(Details!S2864,SA!$C$2:$C$11,0),MATCH(Details!V2864,SA!$C$2:$G$2,0))*Y2864/(F2864-E2864+1)</f>
        <v>9179.4500000000007</v>
      </c>
      <c r="AF2864" s="41">
        <f t="shared" ref="AF2864:AF2927" si="875">IF(AB2864="Karnataka",AE2864*9%,0)</f>
        <v>0</v>
      </c>
      <c r="AG2864" s="41">
        <f t="shared" ref="AG2864:AG2927" si="876">IF(AB2864="Karnataka",AE2864*9%,0)</f>
        <v>0</v>
      </c>
      <c r="AH2864" s="41">
        <f t="shared" ref="AH2864:AH2927" si="877">IF(AF2864+AG2864&gt;0,0,AE2864*18%)</f>
        <v>1652.3010000000002</v>
      </c>
      <c r="AI2864" s="60">
        <f t="shared" ref="AI2864:AI2927" si="878">AE2864*L2864</f>
        <v>367.17800000000005</v>
      </c>
      <c r="AJ2864" s="60">
        <f t="shared" ref="AJ2864:AJ2927" si="879">$AE2864*M2864</f>
        <v>2065.3762500000003</v>
      </c>
      <c r="AK2864" s="60">
        <f t="shared" ref="AK2864:AK2927" si="880">(AE2864)*AA2864/Y2864</f>
        <v>4552.0012328767125</v>
      </c>
      <c r="AL2864" s="60">
        <f t="shared" ref="AL2864:AL2927" si="881">AK2864*(1-L2864-M2864)</f>
        <v>3345.7209061643835</v>
      </c>
      <c r="AM2864" s="41">
        <f t="shared" ref="AM2864:AM2927" si="882">AE2864-AI2864-AL2864-AJ2864</f>
        <v>3401.1748438356171</v>
      </c>
      <c r="AN2864" s="42">
        <f t="shared" ref="AN2864:AN2927" si="883">Z2864-366</f>
        <v>45715</v>
      </c>
      <c r="AO2864" s="43">
        <f t="shared" ref="AO2864:AO2927" si="884">IF(AND(O2864&gt;Z2864,N2864&gt;AN2864),AE2864,0)</f>
        <v>9179.4500000000007</v>
      </c>
    </row>
    <row r="2865" spans="1:41" s="24" customFormat="1" ht="15.75" customHeight="1" x14ac:dyDescent="0.35">
      <c r="A2865" s="36" t="s">
        <v>27</v>
      </c>
      <c r="B2865" s="36">
        <v>202509</v>
      </c>
      <c r="C2865" s="24" t="s">
        <v>736</v>
      </c>
      <c r="D2865" s="24" t="s">
        <v>119</v>
      </c>
      <c r="E2865" s="62">
        <v>45901</v>
      </c>
      <c r="F2865" s="62">
        <v>46265</v>
      </c>
      <c r="G2865" s="37" t="s">
        <v>5821</v>
      </c>
      <c r="H2865" s="36">
        <v>42381</v>
      </c>
      <c r="I2865" s="63">
        <v>32706</v>
      </c>
      <c r="J2865" s="24" t="s">
        <v>5958</v>
      </c>
      <c r="K2865" s="63">
        <f t="shared" si="868"/>
        <v>45901</v>
      </c>
      <c r="L2865" s="55">
        <f t="shared" si="869"/>
        <v>0.04</v>
      </c>
      <c r="M2865" s="76">
        <v>0.22500000000000001</v>
      </c>
      <c r="N2865" s="62">
        <v>45901</v>
      </c>
      <c r="O2865" s="62">
        <v>46265</v>
      </c>
      <c r="P2865" s="63"/>
      <c r="Q2865" s="63"/>
      <c r="R2865" s="78">
        <v>36</v>
      </c>
      <c r="S2865" s="63" t="str">
        <f>VLOOKUP(R2865,SA!$B$3:$C$11,2,1)</f>
        <v>36-45</v>
      </c>
      <c r="T2865" s="38" t="s">
        <v>97</v>
      </c>
      <c r="U2865" s="24" t="s">
        <v>56</v>
      </c>
      <c r="V2865" s="24">
        <v>300000</v>
      </c>
      <c r="W2865" s="39">
        <f t="shared" si="870"/>
        <v>300000</v>
      </c>
      <c r="X2865" s="29">
        <f t="shared" si="871"/>
        <v>1</v>
      </c>
      <c r="Y2865" s="40">
        <f t="shared" si="872"/>
        <v>365</v>
      </c>
      <c r="Z2865" s="38">
        <f t="shared" si="804"/>
        <v>46081</v>
      </c>
      <c r="AA2865" s="41">
        <f t="shared" si="873"/>
        <v>181</v>
      </c>
      <c r="AB2865" s="24" t="s">
        <v>113</v>
      </c>
      <c r="AC2865" s="41">
        <f t="shared" si="874"/>
        <v>5119.5716000000002</v>
      </c>
      <c r="AD2865" s="41">
        <v>1</v>
      </c>
      <c r="AE2865" s="72">
        <f>INDEX(SA!$C$2:$G$11,MATCH(Details!S2865,SA!$C$2:$C$11,0),MATCH(Details!V2865,SA!$C$2:$G$2,0))*Y2865/(F2865-E2865+1)</f>
        <v>4338.62</v>
      </c>
      <c r="AF2865" s="41">
        <f t="shared" si="875"/>
        <v>0</v>
      </c>
      <c r="AG2865" s="41">
        <f t="shared" si="876"/>
        <v>0</v>
      </c>
      <c r="AH2865" s="41">
        <f t="shared" si="877"/>
        <v>780.95159999999998</v>
      </c>
      <c r="AI2865" s="60">
        <f t="shared" si="878"/>
        <v>173.54480000000001</v>
      </c>
      <c r="AJ2865" s="60">
        <f t="shared" si="879"/>
        <v>976.18949999999995</v>
      </c>
      <c r="AK2865" s="60">
        <f t="shared" si="880"/>
        <v>2151.4800547945206</v>
      </c>
      <c r="AL2865" s="60">
        <f t="shared" si="881"/>
        <v>1581.3378402739727</v>
      </c>
      <c r="AM2865" s="41">
        <f t="shared" si="882"/>
        <v>1607.5478597260276</v>
      </c>
      <c r="AN2865" s="42">
        <f t="shared" si="883"/>
        <v>45715</v>
      </c>
      <c r="AO2865" s="43">
        <f t="shared" si="884"/>
        <v>4338.62</v>
      </c>
    </row>
    <row r="2866" spans="1:41" s="24" customFormat="1" ht="15.75" customHeight="1" x14ac:dyDescent="0.35">
      <c r="A2866" s="36" t="s">
        <v>27</v>
      </c>
      <c r="B2866" s="36">
        <v>202509</v>
      </c>
      <c r="C2866" s="24" t="s">
        <v>736</v>
      </c>
      <c r="D2866" s="24" t="s">
        <v>119</v>
      </c>
      <c r="E2866" s="62">
        <v>45901</v>
      </c>
      <c r="F2866" s="62">
        <v>46265</v>
      </c>
      <c r="G2866" s="37" t="s">
        <v>5822</v>
      </c>
      <c r="H2866" s="36">
        <v>42381</v>
      </c>
      <c r="I2866" s="63">
        <v>45117</v>
      </c>
      <c r="J2866" s="24" t="s">
        <v>5959</v>
      </c>
      <c r="K2866" s="63">
        <f t="shared" si="868"/>
        <v>45901</v>
      </c>
      <c r="L2866" s="55">
        <f t="shared" si="869"/>
        <v>0.04</v>
      </c>
      <c r="M2866" s="76">
        <v>0.22500000000000001</v>
      </c>
      <c r="N2866" s="62">
        <v>45901</v>
      </c>
      <c r="O2866" s="62">
        <v>46265</v>
      </c>
      <c r="P2866" s="63"/>
      <c r="Q2866" s="63"/>
      <c r="R2866" s="78">
        <v>2</v>
      </c>
      <c r="S2866" s="63" t="str">
        <f>VLOOKUP(R2866,SA!$B$3:$C$11,2,1)</f>
        <v>0-25</v>
      </c>
      <c r="T2866" s="38" t="s">
        <v>97</v>
      </c>
      <c r="U2866" s="24" t="s">
        <v>5745</v>
      </c>
      <c r="V2866" s="24">
        <v>300000</v>
      </c>
      <c r="W2866" s="39">
        <f t="shared" si="870"/>
        <v>0</v>
      </c>
      <c r="X2866" s="29">
        <f t="shared" si="871"/>
        <v>0</v>
      </c>
      <c r="Y2866" s="40">
        <f t="shared" si="872"/>
        <v>365</v>
      </c>
      <c r="Z2866" s="38">
        <f t="shared" si="804"/>
        <v>46081</v>
      </c>
      <c r="AA2866" s="41">
        <f t="shared" si="873"/>
        <v>181</v>
      </c>
      <c r="AB2866" s="24" t="s">
        <v>113</v>
      </c>
      <c r="AC2866" s="41">
        <f t="shared" si="874"/>
        <v>3690.3792000000003</v>
      </c>
      <c r="AD2866" s="41">
        <v>1</v>
      </c>
      <c r="AE2866" s="72">
        <f>INDEX(SA!$C$2:$G$11,MATCH(Details!S2866,SA!$C$2:$C$11,0),MATCH(Details!V2866,SA!$C$2:$G$2,0))*Y2866/(F2866-E2866+1)</f>
        <v>3127.44</v>
      </c>
      <c r="AF2866" s="41">
        <f t="shared" si="875"/>
        <v>0</v>
      </c>
      <c r="AG2866" s="41">
        <f t="shared" si="876"/>
        <v>0</v>
      </c>
      <c r="AH2866" s="41">
        <f t="shared" si="877"/>
        <v>562.93920000000003</v>
      </c>
      <c r="AI2866" s="60">
        <f t="shared" si="878"/>
        <v>125.0976</v>
      </c>
      <c r="AJ2866" s="60">
        <f t="shared" si="879"/>
        <v>703.67399999999998</v>
      </c>
      <c r="AK2866" s="60">
        <f t="shared" si="880"/>
        <v>1550.8675068493151</v>
      </c>
      <c r="AL2866" s="60">
        <f t="shared" si="881"/>
        <v>1139.8876175342466</v>
      </c>
      <c r="AM2866" s="41">
        <f t="shared" si="882"/>
        <v>1158.7807824657534</v>
      </c>
      <c r="AN2866" s="42">
        <f t="shared" si="883"/>
        <v>45715</v>
      </c>
      <c r="AO2866" s="43">
        <f t="shared" si="884"/>
        <v>3127.44</v>
      </c>
    </row>
    <row r="2867" spans="1:41" s="24" customFormat="1" ht="15.75" customHeight="1" x14ac:dyDescent="0.35">
      <c r="A2867" s="36" t="s">
        <v>27</v>
      </c>
      <c r="B2867" s="36">
        <v>202509</v>
      </c>
      <c r="C2867" s="24" t="s">
        <v>736</v>
      </c>
      <c r="D2867" s="24" t="s">
        <v>119</v>
      </c>
      <c r="E2867" s="62">
        <v>45901</v>
      </c>
      <c r="F2867" s="62">
        <v>46265</v>
      </c>
      <c r="G2867" s="37" t="s">
        <v>5823</v>
      </c>
      <c r="H2867" s="36">
        <v>42382</v>
      </c>
      <c r="I2867" s="63">
        <v>28487</v>
      </c>
      <c r="J2867" s="24" t="s">
        <v>5960</v>
      </c>
      <c r="K2867" s="63">
        <f t="shared" si="868"/>
        <v>45901</v>
      </c>
      <c r="L2867" s="55">
        <f t="shared" si="869"/>
        <v>0.04</v>
      </c>
      <c r="M2867" s="76">
        <v>0.22500000000000001</v>
      </c>
      <c r="N2867" s="62">
        <v>45901</v>
      </c>
      <c r="O2867" s="62">
        <v>46265</v>
      </c>
      <c r="P2867" s="63"/>
      <c r="Q2867" s="63"/>
      <c r="R2867" s="78">
        <v>47</v>
      </c>
      <c r="S2867" s="63" t="str">
        <f>VLOOKUP(R2867,SA!$B$3:$C$11,2,1)</f>
        <v>46-55</v>
      </c>
      <c r="T2867" s="38" t="s">
        <v>98</v>
      </c>
      <c r="U2867" s="24" t="s">
        <v>5747</v>
      </c>
      <c r="V2867" s="24">
        <v>300000</v>
      </c>
      <c r="W2867" s="39">
        <f t="shared" si="870"/>
        <v>0</v>
      </c>
      <c r="X2867" s="29">
        <f t="shared" si="871"/>
        <v>0</v>
      </c>
      <c r="Y2867" s="40">
        <f t="shared" si="872"/>
        <v>365</v>
      </c>
      <c r="Z2867" s="38">
        <f t="shared" si="804"/>
        <v>46081</v>
      </c>
      <c r="AA2867" s="41">
        <f t="shared" si="873"/>
        <v>181</v>
      </c>
      <c r="AB2867" s="24" t="s">
        <v>113</v>
      </c>
      <c r="AC2867" s="41">
        <f t="shared" si="874"/>
        <v>7373.4659999999994</v>
      </c>
      <c r="AD2867" s="41">
        <v>1</v>
      </c>
      <c r="AE2867" s="72">
        <f>INDEX(SA!$C$2:$G$11,MATCH(Details!S2867,SA!$C$2:$C$11,0),MATCH(Details!V2867,SA!$C$2:$G$2,0))*Y2867/(F2867-E2867+1)</f>
        <v>6248.7</v>
      </c>
      <c r="AF2867" s="41">
        <f t="shared" si="875"/>
        <v>0</v>
      </c>
      <c r="AG2867" s="41">
        <f t="shared" si="876"/>
        <v>0</v>
      </c>
      <c r="AH2867" s="41">
        <f t="shared" si="877"/>
        <v>1124.7659999999998</v>
      </c>
      <c r="AI2867" s="60">
        <f t="shared" si="878"/>
        <v>249.94800000000001</v>
      </c>
      <c r="AJ2867" s="60">
        <f t="shared" si="879"/>
        <v>1405.9575</v>
      </c>
      <c r="AK2867" s="60">
        <f t="shared" si="880"/>
        <v>3098.6704109589041</v>
      </c>
      <c r="AL2867" s="60">
        <f t="shared" si="881"/>
        <v>2277.5227520547946</v>
      </c>
      <c r="AM2867" s="41">
        <f t="shared" si="882"/>
        <v>2315.2717479452049</v>
      </c>
      <c r="AN2867" s="42">
        <f t="shared" si="883"/>
        <v>45715</v>
      </c>
      <c r="AO2867" s="43">
        <f t="shared" si="884"/>
        <v>6248.7</v>
      </c>
    </row>
    <row r="2868" spans="1:41" s="24" customFormat="1" ht="15.75" customHeight="1" x14ac:dyDescent="0.35">
      <c r="A2868" s="36" t="s">
        <v>27</v>
      </c>
      <c r="B2868" s="36">
        <v>202509</v>
      </c>
      <c r="C2868" s="24" t="s">
        <v>736</v>
      </c>
      <c r="D2868" s="24" t="s">
        <v>119</v>
      </c>
      <c r="E2868" s="62">
        <v>45901</v>
      </c>
      <c r="F2868" s="62">
        <v>46265</v>
      </c>
      <c r="G2868" s="37" t="s">
        <v>5824</v>
      </c>
      <c r="H2868" s="36">
        <v>42382</v>
      </c>
      <c r="I2868" s="63">
        <v>36758</v>
      </c>
      <c r="J2868" s="24" t="s">
        <v>5961</v>
      </c>
      <c r="K2868" s="63">
        <f t="shared" si="868"/>
        <v>45901</v>
      </c>
      <c r="L2868" s="55">
        <f t="shared" si="869"/>
        <v>0.04</v>
      </c>
      <c r="M2868" s="76">
        <v>0.22500000000000001</v>
      </c>
      <c r="N2868" s="62">
        <v>45901</v>
      </c>
      <c r="O2868" s="62">
        <v>46265</v>
      </c>
      <c r="P2868" s="63"/>
      <c r="Q2868" s="63"/>
      <c r="R2868" s="78">
        <v>25</v>
      </c>
      <c r="S2868" s="63" t="str">
        <f>VLOOKUP(R2868,SA!$B$3:$C$11,2,1)</f>
        <v>0-25</v>
      </c>
      <c r="T2868" s="38" t="s">
        <v>98</v>
      </c>
      <c r="U2868" s="24" t="s">
        <v>5743</v>
      </c>
      <c r="V2868" s="24">
        <v>300000</v>
      </c>
      <c r="W2868" s="39">
        <f t="shared" si="870"/>
        <v>0</v>
      </c>
      <c r="X2868" s="29">
        <f t="shared" si="871"/>
        <v>0</v>
      </c>
      <c r="Y2868" s="40">
        <f t="shared" si="872"/>
        <v>365</v>
      </c>
      <c r="Z2868" s="38">
        <f t="shared" si="804"/>
        <v>46081</v>
      </c>
      <c r="AA2868" s="41">
        <f t="shared" si="873"/>
        <v>181</v>
      </c>
      <c r="AB2868" s="24" t="s">
        <v>113</v>
      </c>
      <c r="AC2868" s="41">
        <f t="shared" si="874"/>
        <v>3690.3792000000003</v>
      </c>
      <c r="AD2868" s="41">
        <v>1</v>
      </c>
      <c r="AE2868" s="72">
        <f>INDEX(SA!$C$2:$G$11,MATCH(Details!S2868,SA!$C$2:$C$11,0),MATCH(Details!V2868,SA!$C$2:$G$2,0))*Y2868/(F2868-E2868+1)</f>
        <v>3127.44</v>
      </c>
      <c r="AF2868" s="41">
        <f t="shared" si="875"/>
        <v>0</v>
      </c>
      <c r="AG2868" s="41">
        <f t="shared" si="876"/>
        <v>0</v>
      </c>
      <c r="AH2868" s="41">
        <f t="shared" si="877"/>
        <v>562.93920000000003</v>
      </c>
      <c r="AI2868" s="60">
        <f t="shared" si="878"/>
        <v>125.0976</v>
      </c>
      <c r="AJ2868" s="60">
        <f t="shared" si="879"/>
        <v>703.67399999999998</v>
      </c>
      <c r="AK2868" s="60">
        <f t="shared" si="880"/>
        <v>1550.8675068493151</v>
      </c>
      <c r="AL2868" s="60">
        <f t="shared" si="881"/>
        <v>1139.8876175342466</v>
      </c>
      <c r="AM2868" s="41">
        <f t="shared" si="882"/>
        <v>1158.7807824657534</v>
      </c>
      <c r="AN2868" s="42">
        <f t="shared" si="883"/>
        <v>45715</v>
      </c>
      <c r="AO2868" s="43">
        <f t="shared" si="884"/>
        <v>3127.44</v>
      </c>
    </row>
    <row r="2869" spans="1:41" s="24" customFormat="1" ht="15.75" customHeight="1" x14ac:dyDescent="0.35">
      <c r="A2869" s="36" t="s">
        <v>27</v>
      </c>
      <c r="B2869" s="36">
        <v>202509</v>
      </c>
      <c r="C2869" s="24" t="s">
        <v>736</v>
      </c>
      <c r="D2869" s="24" t="s">
        <v>119</v>
      </c>
      <c r="E2869" s="62">
        <v>45901</v>
      </c>
      <c r="F2869" s="62">
        <v>46265</v>
      </c>
      <c r="G2869" s="37" t="s">
        <v>5825</v>
      </c>
      <c r="H2869" s="36">
        <v>42382</v>
      </c>
      <c r="I2869" s="63">
        <v>25370</v>
      </c>
      <c r="J2869" s="24" t="s">
        <v>5962</v>
      </c>
      <c r="K2869" s="63">
        <f t="shared" si="868"/>
        <v>45901</v>
      </c>
      <c r="L2869" s="55">
        <f t="shared" si="869"/>
        <v>0.04</v>
      </c>
      <c r="M2869" s="76">
        <v>0.22500000000000001</v>
      </c>
      <c r="N2869" s="62">
        <v>45901</v>
      </c>
      <c r="O2869" s="62">
        <v>46265</v>
      </c>
      <c r="P2869" s="63"/>
      <c r="Q2869" s="63"/>
      <c r="R2869" s="78">
        <v>56</v>
      </c>
      <c r="S2869" s="63" t="str">
        <f>VLOOKUP(R2869,SA!$B$3:$C$11,2,1)</f>
        <v>56-65</v>
      </c>
      <c r="T2869" s="38" t="s">
        <v>97</v>
      </c>
      <c r="U2869" s="24" t="s">
        <v>5744</v>
      </c>
      <c r="V2869" s="24">
        <v>300000</v>
      </c>
      <c r="W2869" s="39">
        <f t="shared" si="870"/>
        <v>0</v>
      </c>
      <c r="X2869" s="29">
        <f t="shared" si="871"/>
        <v>0</v>
      </c>
      <c r="Y2869" s="40">
        <f t="shared" si="872"/>
        <v>365</v>
      </c>
      <c r="Z2869" s="38">
        <f t="shared" si="804"/>
        <v>46081</v>
      </c>
      <c r="AA2869" s="41">
        <f t="shared" si="873"/>
        <v>181</v>
      </c>
      <c r="AB2869" s="24" t="s">
        <v>113</v>
      </c>
      <c r="AC2869" s="41">
        <f t="shared" si="874"/>
        <v>10831.751</v>
      </c>
      <c r="AD2869" s="41">
        <v>1</v>
      </c>
      <c r="AE2869" s="72">
        <f>INDEX(SA!$C$2:$G$11,MATCH(Details!S2869,SA!$C$2:$C$11,0),MATCH(Details!V2869,SA!$C$2:$G$2,0))*Y2869/(F2869-E2869+1)</f>
        <v>9179.4500000000007</v>
      </c>
      <c r="AF2869" s="41">
        <f t="shared" si="875"/>
        <v>0</v>
      </c>
      <c r="AG2869" s="41">
        <f t="shared" si="876"/>
        <v>0</v>
      </c>
      <c r="AH2869" s="41">
        <f t="shared" si="877"/>
        <v>1652.3010000000002</v>
      </c>
      <c r="AI2869" s="60">
        <f t="shared" si="878"/>
        <v>367.17800000000005</v>
      </c>
      <c r="AJ2869" s="60">
        <f t="shared" si="879"/>
        <v>2065.3762500000003</v>
      </c>
      <c r="AK2869" s="60">
        <f t="shared" si="880"/>
        <v>4552.0012328767125</v>
      </c>
      <c r="AL2869" s="60">
        <f t="shared" si="881"/>
        <v>3345.7209061643835</v>
      </c>
      <c r="AM2869" s="41">
        <f t="shared" si="882"/>
        <v>3401.1748438356171</v>
      </c>
      <c r="AN2869" s="42">
        <f t="shared" si="883"/>
        <v>45715</v>
      </c>
      <c r="AO2869" s="43">
        <f t="shared" si="884"/>
        <v>9179.4500000000007</v>
      </c>
    </row>
    <row r="2870" spans="1:41" s="24" customFormat="1" ht="15.75" customHeight="1" x14ac:dyDescent="0.35">
      <c r="A2870" s="36" t="s">
        <v>27</v>
      </c>
      <c r="B2870" s="36">
        <v>202509</v>
      </c>
      <c r="C2870" s="24" t="s">
        <v>736</v>
      </c>
      <c r="D2870" s="24" t="s">
        <v>119</v>
      </c>
      <c r="E2870" s="62">
        <v>45901</v>
      </c>
      <c r="F2870" s="62">
        <v>46265</v>
      </c>
      <c r="G2870" s="37" t="s">
        <v>5826</v>
      </c>
      <c r="H2870" s="36">
        <v>42382</v>
      </c>
      <c r="I2870" s="63">
        <v>35263</v>
      </c>
      <c r="J2870" s="24" t="s">
        <v>5963</v>
      </c>
      <c r="K2870" s="63">
        <f t="shared" si="868"/>
        <v>45901</v>
      </c>
      <c r="L2870" s="55">
        <f t="shared" si="869"/>
        <v>0.04</v>
      </c>
      <c r="M2870" s="76">
        <v>0.22500000000000001</v>
      </c>
      <c r="N2870" s="62">
        <v>45901</v>
      </c>
      <c r="O2870" s="62">
        <v>46265</v>
      </c>
      <c r="P2870" s="63"/>
      <c r="Q2870" s="63"/>
      <c r="R2870" s="78">
        <v>29</v>
      </c>
      <c r="S2870" s="63" t="str">
        <f>VLOOKUP(R2870,SA!$B$3:$C$11,2,1)</f>
        <v>26-35</v>
      </c>
      <c r="T2870" s="38" t="s">
        <v>97</v>
      </c>
      <c r="U2870" s="24" t="s">
        <v>56</v>
      </c>
      <c r="V2870" s="24">
        <v>300000</v>
      </c>
      <c r="W2870" s="39">
        <f t="shared" si="870"/>
        <v>300000</v>
      </c>
      <c r="X2870" s="29">
        <f t="shared" si="871"/>
        <v>1</v>
      </c>
      <c r="Y2870" s="40">
        <f t="shared" si="872"/>
        <v>365</v>
      </c>
      <c r="Z2870" s="38">
        <f t="shared" si="804"/>
        <v>46081</v>
      </c>
      <c r="AA2870" s="41">
        <f t="shared" si="873"/>
        <v>181</v>
      </c>
      <c r="AB2870" s="24" t="s">
        <v>113</v>
      </c>
      <c r="AC2870" s="41">
        <f t="shared" si="874"/>
        <v>4124.4657999999999</v>
      </c>
      <c r="AD2870" s="41">
        <v>1</v>
      </c>
      <c r="AE2870" s="72">
        <f>INDEX(SA!$C$2:$G$11,MATCH(Details!S2870,SA!$C$2:$C$11,0),MATCH(Details!V2870,SA!$C$2:$G$2,0))*Y2870/(F2870-E2870+1)</f>
        <v>3495.31</v>
      </c>
      <c r="AF2870" s="41">
        <f t="shared" si="875"/>
        <v>0</v>
      </c>
      <c r="AG2870" s="41">
        <f t="shared" si="876"/>
        <v>0</v>
      </c>
      <c r="AH2870" s="41">
        <f t="shared" si="877"/>
        <v>629.1558</v>
      </c>
      <c r="AI2870" s="60">
        <f t="shared" si="878"/>
        <v>139.8124</v>
      </c>
      <c r="AJ2870" s="60">
        <f t="shared" si="879"/>
        <v>786.44475</v>
      </c>
      <c r="AK2870" s="60">
        <f t="shared" si="880"/>
        <v>1733.2907123287671</v>
      </c>
      <c r="AL2870" s="60">
        <f t="shared" si="881"/>
        <v>1273.9686735616438</v>
      </c>
      <c r="AM2870" s="41">
        <f t="shared" si="882"/>
        <v>1295.0841764383563</v>
      </c>
      <c r="AN2870" s="42">
        <f t="shared" si="883"/>
        <v>45715</v>
      </c>
      <c r="AO2870" s="43">
        <f t="shared" si="884"/>
        <v>3495.31</v>
      </c>
    </row>
    <row r="2871" spans="1:41" s="24" customFormat="1" ht="15.75" customHeight="1" x14ac:dyDescent="0.35">
      <c r="A2871" s="36" t="s">
        <v>27</v>
      </c>
      <c r="B2871" s="36">
        <v>202509</v>
      </c>
      <c r="C2871" s="24" t="s">
        <v>736</v>
      </c>
      <c r="D2871" s="24" t="s">
        <v>119</v>
      </c>
      <c r="E2871" s="62">
        <v>45901</v>
      </c>
      <c r="F2871" s="62">
        <v>46265</v>
      </c>
      <c r="G2871" s="37" t="s">
        <v>5827</v>
      </c>
      <c r="H2871" s="36">
        <v>42382</v>
      </c>
      <c r="I2871" s="63">
        <v>44580</v>
      </c>
      <c r="J2871" s="24" t="s">
        <v>5964</v>
      </c>
      <c r="K2871" s="63">
        <f t="shared" si="868"/>
        <v>45901</v>
      </c>
      <c r="L2871" s="55">
        <f t="shared" si="869"/>
        <v>0.04</v>
      </c>
      <c r="M2871" s="76">
        <v>0.22500000000000001</v>
      </c>
      <c r="N2871" s="62">
        <v>45901</v>
      </c>
      <c r="O2871" s="62">
        <v>46265</v>
      </c>
      <c r="P2871" s="63"/>
      <c r="Q2871" s="63"/>
      <c r="R2871" s="78">
        <v>3</v>
      </c>
      <c r="S2871" s="63" t="str">
        <f>VLOOKUP(R2871,SA!$B$3:$C$11,2,1)</f>
        <v>0-25</v>
      </c>
      <c r="T2871" s="38" t="s">
        <v>97</v>
      </c>
      <c r="U2871" s="24" t="s">
        <v>5745</v>
      </c>
      <c r="V2871" s="24">
        <v>300000</v>
      </c>
      <c r="W2871" s="39">
        <f t="shared" si="870"/>
        <v>0</v>
      </c>
      <c r="X2871" s="29">
        <f t="shared" si="871"/>
        <v>0</v>
      </c>
      <c r="Y2871" s="40">
        <f t="shared" si="872"/>
        <v>365</v>
      </c>
      <c r="Z2871" s="38">
        <f t="shared" si="804"/>
        <v>46081</v>
      </c>
      <c r="AA2871" s="41">
        <f t="shared" si="873"/>
        <v>181</v>
      </c>
      <c r="AB2871" s="24" t="s">
        <v>113</v>
      </c>
      <c r="AC2871" s="41">
        <f t="shared" si="874"/>
        <v>3690.3792000000003</v>
      </c>
      <c r="AD2871" s="41">
        <v>1</v>
      </c>
      <c r="AE2871" s="72">
        <f>INDEX(SA!$C$2:$G$11,MATCH(Details!S2871,SA!$C$2:$C$11,0),MATCH(Details!V2871,SA!$C$2:$G$2,0))*Y2871/(F2871-E2871+1)</f>
        <v>3127.44</v>
      </c>
      <c r="AF2871" s="41">
        <f t="shared" si="875"/>
        <v>0</v>
      </c>
      <c r="AG2871" s="41">
        <f t="shared" si="876"/>
        <v>0</v>
      </c>
      <c r="AH2871" s="41">
        <f t="shared" si="877"/>
        <v>562.93920000000003</v>
      </c>
      <c r="AI2871" s="60">
        <f t="shared" si="878"/>
        <v>125.0976</v>
      </c>
      <c r="AJ2871" s="60">
        <f t="shared" si="879"/>
        <v>703.67399999999998</v>
      </c>
      <c r="AK2871" s="60">
        <f t="shared" si="880"/>
        <v>1550.8675068493151</v>
      </c>
      <c r="AL2871" s="60">
        <f t="shared" si="881"/>
        <v>1139.8876175342466</v>
      </c>
      <c r="AM2871" s="41">
        <f t="shared" si="882"/>
        <v>1158.7807824657534</v>
      </c>
      <c r="AN2871" s="42">
        <f t="shared" si="883"/>
        <v>45715</v>
      </c>
      <c r="AO2871" s="43">
        <f t="shared" si="884"/>
        <v>3127.44</v>
      </c>
    </row>
    <row r="2872" spans="1:41" s="24" customFormat="1" ht="15.75" customHeight="1" x14ac:dyDescent="0.35">
      <c r="A2872" s="36" t="s">
        <v>27</v>
      </c>
      <c r="B2872" s="36">
        <v>202509</v>
      </c>
      <c r="C2872" s="24" t="s">
        <v>736</v>
      </c>
      <c r="D2872" s="24" t="s">
        <v>119</v>
      </c>
      <c r="E2872" s="62">
        <v>45901</v>
      </c>
      <c r="F2872" s="62">
        <v>46265</v>
      </c>
      <c r="G2872" s="37" t="s">
        <v>5828</v>
      </c>
      <c r="H2872" s="36">
        <v>42383</v>
      </c>
      <c r="I2872" s="63">
        <v>24289</v>
      </c>
      <c r="J2872" s="24" t="s">
        <v>5965</v>
      </c>
      <c r="K2872" s="63">
        <f t="shared" si="868"/>
        <v>45901</v>
      </c>
      <c r="L2872" s="55">
        <f t="shared" si="869"/>
        <v>0.04</v>
      </c>
      <c r="M2872" s="76">
        <v>0.22500000000000001</v>
      </c>
      <c r="N2872" s="62">
        <v>45901</v>
      </c>
      <c r="O2872" s="62">
        <v>46265</v>
      </c>
      <c r="P2872" s="63"/>
      <c r="Q2872" s="63"/>
      <c r="R2872" s="78">
        <v>59</v>
      </c>
      <c r="S2872" s="63" t="str">
        <f>VLOOKUP(R2872,SA!$B$3:$C$11,2,1)</f>
        <v>56-65</v>
      </c>
      <c r="T2872" s="38" t="s">
        <v>98</v>
      </c>
      <c r="U2872" s="24" t="s">
        <v>5747</v>
      </c>
      <c r="V2872" s="24">
        <v>300000</v>
      </c>
      <c r="W2872" s="39">
        <f t="shared" si="870"/>
        <v>0</v>
      </c>
      <c r="X2872" s="29">
        <f t="shared" si="871"/>
        <v>0</v>
      </c>
      <c r="Y2872" s="40">
        <f t="shared" si="872"/>
        <v>365</v>
      </c>
      <c r="Z2872" s="38">
        <f t="shared" si="804"/>
        <v>46081</v>
      </c>
      <c r="AA2872" s="41">
        <f t="shared" si="873"/>
        <v>181</v>
      </c>
      <c r="AB2872" s="24" t="s">
        <v>113</v>
      </c>
      <c r="AC2872" s="41">
        <f t="shared" si="874"/>
        <v>10831.751</v>
      </c>
      <c r="AD2872" s="41">
        <v>1</v>
      </c>
      <c r="AE2872" s="72">
        <f>INDEX(SA!$C$2:$G$11,MATCH(Details!S2872,SA!$C$2:$C$11,0),MATCH(Details!V2872,SA!$C$2:$G$2,0))*Y2872/(F2872-E2872+1)</f>
        <v>9179.4500000000007</v>
      </c>
      <c r="AF2872" s="41">
        <f t="shared" si="875"/>
        <v>0</v>
      </c>
      <c r="AG2872" s="41">
        <f t="shared" si="876"/>
        <v>0</v>
      </c>
      <c r="AH2872" s="41">
        <f t="shared" si="877"/>
        <v>1652.3010000000002</v>
      </c>
      <c r="AI2872" s="60">
        <f t="shared" si="878"/>
        <v>367.17800000000005</v>
      </c>
      <c r="AJ2872" s="60">
        <f t="shared" si="879"/>
        <v>2065.3762500000003</v>
      </c>
      <c r="AK2872" s="60">
        <f t="shared" si="880"/>
        <v>4552.0012328767125</v>
      </c>
      <c r="AL2872" s="60">
        <f t="shared" si="881"/>
        <v>3345.7209061643835</v>
      </c>
      <c r="AM2872" s="41">
        <f t="shared" si="882"/>
        <v>3401.1748438356171</v>
      </c>
      <c r="AN2872" s="42">
        <f t="shared" si="883"/>
        <v>45715</v>
      </c>
      <c r="AO2872" s="43">
        <f t="shared" si="884"/>
        <v>9179.4500000000007</v>
      </c>
    </row>
    <row r="2873" spans="1:41" s="24" customFormat="1" ht="15.75" customHeight="1" x14ac:dyDescent="0.35">
      <c r="A2873" s="36" t="s">
        <v>27</v>
      </c>
      <c r="B2873" s="36">
        <v>202509</v>
      </c>
      <c r="C2873" s="24" t="s">
        <v>736</v>
      </c>
      <c r="D2873" s="24" t="s">
        <v>119</v>
      </c>
      <c r="E2873" s="62">
        <v>45901</v>
      </c>
      <c r="F2873" s="62">
        <v>46265</v>
      </c>
      <c r="G2873" s="37" t="s">
        <v>5829</v>
      </c>
      <c r="H2873" s="36">
        <v>42383</v>
      </c>
      <c r="I2873" s="63">
        <v>22435</v>
      </c>
      <c r="J2873" s="24" t="s">
        <v>5966</v>
      </c>
      <c r="K2873" s="63">
        <f t="shared" si="868"/>
        <v>45901</v>
      </c>
      <c r="L2873" s="55">
        <f t="shared" si="869"/>
        <v>0.04</v>
      </c>
      <c r="M2873" s="76">
        <v>0.22500000000000001</v>
      </c>
      <c r="N2873" s="62">
        <v>45901</v>
      </c>
      <c r="O2873" s="62">
        <v>46265</v>
      </c>
      <c r="P2873" s="63"/>
      <c r="Q2873" s="63"/>
      <c r="R2873" s="78">
        <v>64</v>
      </c>
      <c r="S2873" s="63" t="str">
        <f>VLOOKUP(R2873,SA!$B$3:$C$11,2,1)</f>
        <v>56-65</v>
      </c>
      <c r="T2873" s="38" t="s">
        <v>97</v>
      </c>
      <c r="U2873" s="24" t="s">
        <v>5744</v>
      </c>
      <c r="V2873" s="24">
        <v>300000</v>
      </c>
      <c r="W2873" s="39">
        <f t="shared" si="870"/>
        <v>0</v>
      </c>
      <c r="X2873" s="29">
        <f t="shared" si="871"/>
        <v>0</v>
      </c>
      <c r="Y2873" s="40">
        <f t="shared" si="872"/>
        <v>365</v>
      </c>
      <c r="Z2873" s="38">
        <f t="shared" si="804"/>
        <v>46081</v>
      </c>
      <c r="AA2873" s="41">
        <f t="shared" si="873"/>
        <v>181</v>
      </c>
      <c r="AB2873" s="24" t="s">
        <v>113</v>
      </c>
      <c r="AC2873" s="41">
        <f t="shared" si="874"/>
        <v>10831.751</v>
      </c>
      <c r="AD2873" s="41">
        <v>1</v>
      </c>
      <c r="AE2873" s="72">
        <f>INDEX(SA!$C$2:$G$11,MATCH(Details!S2873,SA!$C$2:$C$11,0),MATCH(Details!V2873,SA!$C$2:$G$2,0))*Y2873/(F2873-E2873+1)</f>
        <v>9179.4500000000007</v>
      </c>
      <c r="AF2873" s="41">
        <f t="shared" si="875"/>
        <v>0</v>
      </c>
      <c r="AG2873" s="41">
        <f t="shared" si="876"/>
        <v>0</v>
      </c>
      <c r="AH2873" s="41">
        <f t="shared" si="877"/>
        <v>1652.3010000000002</v>
      </c>
      <c r="AI2873" s="60">
        <f t="shared" si="878"/>
        <v>367.17800000000005</v>
      </c>
      <c r="AJ2873" s="60">
        <f t="shared" si="879"/>
        <v>2065.3762500000003</v>
      </c>
      <c r="AK2873" s="60">
        <f t="shared" si="880"/>
        <v>4552.0012328767125</v>
      </c>
      <c r="AL2873" s="60">
        <f t="shared" si="881"/>
        <v>3345.7209061643835</v>
      </c>
      <c r="AM2873" s="41">
        <f t="shared" si="882"/>
        <v>3401.1748438356171</v>
      </c>
      <c r="AN2873" s="42">
        <f t="shared" si="883"/>
        <v>45715</v>
      </c>
      <c r="AO2873" s="43">
        <f t="shared" si="884"/>
        <v>9179.4500000000007</v>
      </c>
    </row>
    <row r="2874" spans="1:41" s="24" customFormat="1" ht="15.75" customHeight="1" x14ac:dyDescent="0.35">
      <c r="A2874" s="36" t="s">
        <v>27</v>
      </c>
      <c r="B2874" s="36">
        <v>202509</v>
      </c>
      <c r="C2874" s="24" t="s">
        <v>736</v>
      </c>
      <c r="D2874" s="24" t="s">
        <v>119</v>
      </c>
      <c r="E2874" s="62">
        <v>45901</v>
      </c>
      <c r="F2874" s="62">
        <v>46265</v>
      </c>
      <c r="G2874" s="37" t="s">
        <v>5830</v>
      </c>
      <c r="H2874" s="36">
        <v>42383</v>
      </c>
      <c r="I2874" s="63">
        <v>35189</v>
      </c>
      <c r="J2874" s="24" t="s">
        <v>5967</v>
      </c>
      <c r="K2874" s="63">
        <f t="shared" si="868"/>
        <v>45901</v>
      </c>
      <c r="L2874" s="55">
        <f t="shared" si="869"/>
        <v>0.04</v>
      </c>
      <c r="M2874" s="76">
        <v>0.22500000000000001</v>
      </c>
      <c r="N2874" s="62">
        <v>45901</v>
      </c>
      <c r="O2874" s="62">
        <v>46265</v>
      </c>
      <c r="P2874" s="63"/>
      <c r="Q2874" s="63"/>
      <c r="R2874" s="78">
        <v>29</v>
      </c>
      <c r="S2874" s="63" t="str">
        <f>VLOOKUP(R2874,SA!$B$3:$C$11,2,1)</f>
        <v>26-35</v>
      </c>
      <c r="T2874" s="38" t="s">
        <v>97</v>
      </c>
      <c r="U2874" s="24" t="s">
        <v>56</v>
      </c>
      <c r="V2874" s="24">
        <v>300000</v>
      </c>
      <c r="W2874" s="39">
        <f t="shared" si="870"/>
        <v>300000</v>
      </c>
      <c r="X2874" s="29">
        <f t="shared" si="871"/>
        <v>1</v>
      </c>
      <c r="Y2874" s="40">
        <f t="shared" si="872"/>
        <v>365</v>
      </c>
      <c r="Z2874" s="38">
        <f t="shared" si="804"/>
        <v>46081</v>
      </c>
      <c r="AA2874" s="41">
        <f t="shared" si="873"/>
        <v>181</v>
      </c>
      <c r="AB2874" s="24" t="s">
        <v>113</v>
      </c>
      <c r="AC2874" s="41">
        <f t="shared" si="874"/>
        <v>4124.4657999999999</v>
      </c>
      <c r="AD2874" s="41">
        <v>1</v>
      </c>
      <c r="AE2874" s="72">
        <f>INDEX(SA!$C$2:$G$11,MATCH(Details!S2874,SA!$C$2:$C$11,0),MATCH(Details!V2874,SA!$C$2:$G$2,0))*Y2874/(F2874-E2874+1)</f>
        <v>3495.31</v>
      </c>
      <c r="AF2874" s="41">
        <f t="shared" si="875"/>
        <v>0</v>
      </c>
      <c r="AG2874" s="41">
        <f t="shared" si="876"/>
        <v>0</v>
      </c>
      <c r="AH2874" s="41">
        <f t="shared" si="877"/>
        <v>629.1558</v>
      </c>
      <c r="AI2874" s="60">
        <f t="shared" si="878"/>
        <v>139.8124</v>
      </c>
      <c r="AJ2874" s="60">
        <f t="shared" si="879"/>
        <v>786.44475</v>
      </c>
      <c r="AK2874" s="60">
        <f t="shared" si="880"/>
        <v>1733.2907123287671</v>
      </c>
      <c r="AL2874" s="60">
        <f t="shared" si="881"/>
        <v>1273.9686735616438</v>
      </c>
      <c r="AM2874" s="41">
        <f t="shared" si="882"/>
        <v>1295.0841764383563</v>
      </c>
      <c r="AN2874" s="42">
        <f t="shared" si="883"/>
        <v>45715</v>
      </c>
      <c r="AO2874" s="43">
        <f t="shared" si="884"/>
        <v>3495.31</v>
      </c>
    </row>
    <row r="2875" spans="1:41" s="24" customFormat="1" ht="15.75" customHeight="1" x14ac:dyDescent="0.35">
      <c r="A2875" s="36" t="s">
        <v>27</v>
      </c>
      <c r="B2875" s="36">
        <v>202509</v>
      </c>
      <c r="C2875" s="24" t="s">
        <v>736</v>
      </c>
      <c r="D2875" s="24" t="s">
        <v>119</v>
      </c>
      <c r="E2875" s="62">
        <v>45901</v>
      </c>
      <c r="F2875" s="62">
        <v>46265</v>
      </c>
      <c r="G2875" s="37" t="s">
        <v>5831</v>
      </c>
      <c r="H2875" s="36">
        <v>45017</v>
      </c>
      <c r="I2875" s="63">
        <v>28836</v>
      </c>
      <c r="J2875" s="24" t="s">
        <v>5968</v>
      </c>
      <c r="K2875" s="63">
        <f t="shared" si="868"/>
        <v>45901</v>
      </c>
      <c r="L2875" s="55">
        <f t="shared" si="869"/>
        <v>0.04</v>
      </c>
      <c r="M2875" s="76">
        <v>0.22500000000000001</v>
      </c>
      <c r="N2875" s="62">
        <v>45901</v>
      </c>
      <c r="O2875" s="62">
        <v>46265</v>
      </c>
      <c r="P2875" s="63"/>
      <c r="Q2875" s="63"/>
      <c r="R2875" s="78">
        <v>46</v>
      </c>
      <c r="S2875" s="63" t="str">
        <f>VLOOKUP(R2875,SA!$B$3:$C$11,2,1)</f>
        <v>46-55</v>
      </c>
      <c r="T2875" s="38" t="s">
        <v>98</v>
      </c>
      <c r="U2875" s="24" t="s">
        <v>5747</v>
      </c>
      <c r="V2875" s="24">
        <v>300000</v>
      </c>
      <c r="W2875" s="39">
        <f t="shared" si="870"/>
        <v>0</v>
      </c>
      <c r="X2875" s="29">
        <f t="shared" si="871"/>
        <v>0</v>
      </c>
      <c r="Y2875" s="40">
        <f t="shared" si="872"/>
        <v>365</v>
      </c>
      <c r="Z2875" s="38">
        <f t="shared" si="804"/>
        <v>46081</v>
      </c>
      <c r="AA2875" s="41">
        <f t="shared" si="873"/>
        <v>181</v>
      </c>
      <c r="AB2875" s="24" t="s">
        <v>113</v>
      </c>
      <c r="AC2875" s="41">
        <f t="shared" si="874"/>
        <v>7373.4659999999994</v>
      </c>
      <c r="AD2875" s="41">
        <v>1</v>
      </c>
      <c r="AE2875" s="72">
        <f>INDEX(SA!$C$2:$G$11,MATCH(Details!S2875,SA!$C$2:$C$11,0),MATCH(Details!V2875,SA!$C$2:$G$2,0))*Y2875/(F2875-E2875+1)</f>
        <v>6248.7</v>
      </c>
      <c r="AF2875" s="41">
        <f t="shared" si="875"/>
        <v>0</v>
      </c>
      <c r="AG2875" s="41">
        <f t="shared" si="876"/>
        <v>0</v>
      </c>
      <c r="AH2875" s="41">
        <f t="shared" si="877"/>
        <v>1124.7659999999998</v>
      </c>
      <c r="AI2875" s="60">
        <f t="shared" si="878"/>
        <v>249.94800000000001</v>
      </c>
      <c r="AJ2875" s="60">
        <f t="shared" si="879"/>
        <v>1405.9575</v>
      </c>
      <c r="AK2875" s="60">
        <f t="shared" si="880"/>
        <v>3098.6704109589041</v>
      </c>
      <c r="AL2875" s="60">
        <f t="shared" si="881"/>
        <v>2277.5227520547946</v>
      </c>
      <c r="AM2875" s="41">
        <f t="shared" si="882"/>
        <v>2315.2717479452049</v>
      </c>
      <c r="AN2875" s="42">
        <f t="shared" si="883"/>
        <v>45715</v>
      </c>
      <c r="AO2875" s="43">
        <f t="shared" si="884"/>
        <v>6248.7</v>
      </c>
    </row>
    <row r="2876" spans="1:41" s="24" customFormat="1" ht="15.75" customHeight="1" x14ac:dyDescent="0.35">
      <c r="A2876" s="36" t="s">
        <v>27</v>
      </c>
      <c r="B2876" s="36">
        <v>202509</v>
      </c>
      <c r="C2876" s="24" t="s">
        <v>736</v>
      </c>
      <c r="D2876" s="24" t="s">
        <v>119</v>
      </c>
      <c r="E2876" s="62">
        <v>45901</v>
      </c>
      <c r="F2876" s="62">
        <v>46265</v>
      </c>
      <c r="G2876" s="37" t="s">
        <v>5832</v>
      </c>
      <c r="H2876" s="36">
        <v>45017</v>
      </c>
      <c r="I2876" s="63">
        <v>35664</v>
      </c>
      <c r="J2876" s="24" t="s">
        <v>5969</v>
      </c>
      <c r="K2876" s="63">
        <f t="shared" si="868"/>
        <v>45901</v>
      </c>
      <c r="L2876" s="55">
        <f t="shared" si="869"/>
        <v>0.04</v>
      </c>
      <c r="M2876" s="76">
        <v>0.22500000000000001</v>
      </c>
      <c r="N2876" s="62">
        <v>45901</v>
      </c>
      <c r="O2876" s="62">
        <v>46265</v>
      </c>
      <c r="P2876" s="63"/>
      <c r="Q2876" s="63"/>
      <c r="R2876" s="78">
        <v>28</v>
      </c>
      <c r="S2876" s="63" t="str">
        <f>VLOOKUP(R2876,SA!$B$3:$C$11,2,1)</f>
        <v>26-35</v>
      </c>
      <c r="T2876" s="38" t="s">
        <v>97</v>
      </c>
      <c r="U2876" s="24" t="s">
        <v>56</v>
      </c>
      <c r="V2876" s="24">
        <v>300000</v>
      </c>
      <c r="W2876" s="39">
        <f t="shared" si="870"/>
        <v>300000</v>
      </c>
      <c r="X2876" s="29">
        <f t="shared" si="871"/>
        <v>1</v>
      </c>
      <c r="Y2876" s="40">
        <f t="shared" si="872"/>
        <v>365</v>
      </c>
      <c r="Z2876" s="38">
        <f t="shared" si="804"/>
        <v>46081</v>
      </c>
      <c r="AA2876" s="41">
        <f t="shared" si="873"/>
        <v>181</v>
      </c>
      <c r="AB2876" s="24" t="s">
        <v>113</v>
      </c>
      <c r="AC2876" s="41">
        <f t="shared" si="874"/>
        <v>4124.4657999999999</v>
      </c>
      <c r="AD2876" s="41">
        <v>1</v>
      </c>
      <c r="AE2876" s="72">
        <f>INDEX(SA!$C$2:$G$11,MATCH(Details!S2876,SA!$C$2:$C$11,0),MATCH(Details!V2876,SA!$C$2:$G$2,0))*Y2876/(F2876-E2876+1)</f>
        <v>3495.31</v>
      </c>
      <c r="AF2876" s="41">
        <f t="shared" si="875"/>
        <v>0</v>
      </c>
      <c r="AG2876" s="41">
        <f t="shared" si="876"/>
        <v>0</v>
      </c>
      <c r="AH2876" s="41">
        <f t="shared" si="877"/>
        <v>629.1558</v>
      </c>
      <c r="AI2876" s="60">
        <f t="shared" si="878"/>
        <v>139.8124</v>
      </c>
      <c r="AJ2876" s="60">
        <f t="shared" si="879"/>
        <v>786.44475</v>
      </c>
      <c r="AK2876" s="60">
        <f t="shared" si="880"/>
        <v>1733.2907123287671</v>
      </c>
      <c r="AL2876" s="60">
        <f t="shared" si="881"/>
        <v>1273.9686735616438</v>
      </c>
      <c r="AM2876" s="41">
        <f t="shared" si="882"/>
        <v>1295.0841764383563</v>
      </c>
      <c r="AN2876" s="42">
        <f t="shared" si="883"/>
        <v>45715</v>
      </c>
      <c r="AO2876" s="43">
        <f t="shared" si="884"/>
        <v>3495.31</v>
      </c>
    </row>
    <row r="2877" spans="1:41" s="24" customFormat="1" ht="15.75" customHeight="1" x14ac:dyDescent="0.35">
      <c r="A2877" s="36" t="s">
        <v>27</v>
      </c>
      <c r="B2877" s="36">
        <v>202509</v>
      </c>
      <c r="C2877" s="24" t="s">
        <v>736</v>
      </c>
      <c r="D2877" s="24" t="s">
        <v>119</v>
      </c>
      <c r="E2877" s="62">
        <v>45901</v>
      </c>
      <c r="F2877" s="62">
        <v>46265</v>
      </c>
      <c r="G2877" s="37" t="s">
        <v>5833</v>
      </c>
      <c r="H2877" s="36" t="s">
        <v>6285</v>
      </c>
      <c r="I2877" s="63">
        <v>27395</v>
      </c>
      <c r="J2877" s="24" t="s">
        <v>5970</v>
      </c>
      <c r="K2877" s="63">
        <f t="shared" si="868"/>
        <v>45901</v>
      </c>
      <c r="L2877" s="55">
        <f t="shared" si="869"/>
        <v>0.04</v>
      </c>
      <c r="M2877" s="76">
        <v>0.22500000000000001</v>
      </c>
      <c r="N2877" s="62">
        <v>45901</v>
      </c>
      <c r="O2877" s="62">
        <v>46265</v>
      </c>
      <c r="P2877" s="63"/>
      <c r="Q2877" s="63"/>
      <c r="R2877" s="78">
        <v>50</v>
      </c>
      <c r="S2877" s="63" t="str">
        <f>VLOOKUP(R2877,SA!$B$3:$C$11,2,1)</f>
        <v>46-55</v>
      </c>
      <c r="T2877" s="38" t="s">
        <v>98</v>
      </c>
      <c r="U2877" s="24" t="s">
        <v>5747</v>
      </c>
      <c r="V2877" s="24">
        <v>300000</v>
      </c>
      <c r="W2877" s="39">
        <f t="shared" si="870"/>
        <v>0</v>
      </c>
      <c r="X2877" s="29">
        <f t="shared" si="871"/>
        <v>0</v>
      </c>
      <c r="Y2877" s="40">
        <f t="shared" si="872"/>
        <v>365</v>
      </c>
      <c r="Z2877" s="38">
        <f t="shared" si="804"/>
        <v>46081</v>
      </c>
      <c r="AA2877" s="41">
        <f t="shared" si="873"/>
        <v>181</v>
      </c>
      <c r="AB2877" s="24" t="s">
        <v>113</v>
      </c>
      <c r="AC2877" s="41">
        <f t="shared" si="874"/>
        <v>7373.4659999999994</v>
      </c>
      <c r="AD2877" s="41">
        <v>1</v>
      </c>
      <c r="AE2877" s="72">
        <f>INDEX(SA!$C$2:$G$11,MATCH(Details!S2877,SA!$C$2:$C$11,0),MATCH(Details!V2877,SA!$C$2:$G$2,0))*Y2877/(F2877-E2877+1)</f>
        <v>6248.7</v>
      </c>
      <c r="AF2877" s="41">
        <f t="shared" si="875"/>
        <v>0</v>
      </c>
      <c r="AG2877" s="41">
        <f t="shared" si="876"/>
        <v>0</v>
      </c>
      <c r="AH2877" s="41">
        <f t="shared" si="877"/>
        <v>1124.7659999999998</v>
      </c>
      <c r="AI2877" s="60">
        <f t="shared" si="878"/>
        <v>249.94800000000001</v>
      </c>
      <c r="AJ2877" s="60">
        <f t="shared" si="879"/>
        <v>1405.9575</v>
      </c>
      <c r="AK2877" s="60">
        <f t="shared" si="880"/>
        <v>3098.6704109589041</v>
      </c>
      <c r="AL2877" s="60">
        <f t="shared" si="881"/>
        <v>2277.5227520547946</v>
      </c>
      <c r="AM2877" s="41">
        <f t="shared" si="882"/>
        <v>2315.2717479452049</v>
      </c>
      <c r="AN2877" s="42">
        <f t="shared" si="883"/>
        <v>45715</v>
      </c>
      <c r="AO2877" s="43">
        <f t="shared" si="884"/>
        <v>6248.7</v>
      </c>
    </row>
    <row r="2878" spans="1:41" s="24" customFormat="1" ht="15.75" customHeight="1" x14ac:dyDescent="0.35">
      <c r="A2878" s="36" t="s">
        <v>27</v>
      </c>
      <c r="B2878" s="36">
        <v>202509</v>
      </c>
      <c r="C2878" s="24" t="s">
        <v>736</v>
      </c>
      <c r="D2878" s="24" t="s">
        <v>119</v>
      </c>
      <c r="E2878" s="62">
        <v>45901</v>
      </c>
      <c r="F2878" s="62">
        <v>46265</v>
      </c>
      <c r="G2878" s="37" t="s">
        <v>5834</v>
      </c>
      <c r="H2878" s="36" t="s">
        <v>6285</v>
      </c>
      <c r="I2878" s="63">
        <v>34905</v>
      </c>
      <c r="J2878" s="24" t="s">
        <v>5971</v>
      </c>
      <c r="K2878" s="63">
        <f t="shared" si="868"/>
        <v>45901</v>
      </c>
      <c r="L2878" s="55">
        <f t="shared" si="869"/>
        <v>0.04</v>
      </c>
      <c r="M2878" s="76">
        <v>0.22500000000000001</v>
      </c>
      <c r="N2878" s="62">
        <v>45901</v>
      </c>
      <c r="O2878" s="62">
        <v>46265</v>
      </c>
      <c r="P2878" s="63"/>
      <c r="Q2878" s="63"/>
      <c r="R2878" s="78">
        <v>30</v>
      </c>
      <c r="S2878" s="63" t="str">
        <f>VLOOKUP(R2878,SA!$B$3:$C$11,2,1)</f>
        <v>26-35</v>
      </c>
      <c r="T2878" s="38" t="s">
        <v>98</v>
      </c>
      <c r="U2878" s="24" t="s">
        <v>5743</v>
      </c>
      <c r="V2878" s="24">
        <v>300000</v>
      </c>
      <c r="W2878" s="39">
        <f t="shared" si="870"/>
        <v>0</v>
      </c>
      <c r="X2878" s="29">
        <f t="shared" si="871"/>
        <v>0</v>
      </c>
      <c r="Y2878" s="40">
        <f t="shared" si="872"/>
        <v>365</v>
      </c>
      <c r="Z2878" s="38">
        <f t="shared" si="804"/>
        <v>46081</v>
      </c>
      <c r="AA2878" s="41">
        <f t="shared" si="873"/>
        <v>181</v>
      </c>
      <c r="AB2878" s="24" t="s">
        <v>113</v>
      </c>
      <c r="AC2878" s="41">
        <f t="shared" si="874"/>
        <v>4124.4657999999999</v>
      </c>
      <c r="AD2878" s="41">
        <v>1</v>
      </c>
      <c r="AE2878" s="72">
        <f>INDEX(SA!$C$2:$G$11,MATCH(Details!S2878,SA!$C$2:$C$11,0),MATCH(Details!V2878,SA!$C$2:$G$2,0))*Y2878/(F2878-E2878+1)</f>
        <v>3495.31</v>
      </c>
      <c r="AF2878" s="41">
        <f t="shared" si="875"/>
        <v>0</v>
      </c>
      <c r="AG2878" s="41">
        <f t="shared" si="876"/>
        <v>0</v>
      </c>
      <c r="AH2878" s="41">
        <f t="shared" si="877"/>
        <v>629.1558</v>
      </c>
      <c r="AI2878" s="60">
        <f t="shared" si="878"/>
        <v>139.8124</v>
      </c>
      <c r="AJ2878" s="60">
        <f t="shared" si="879"/>
        <v>786.44475</v>
      </c>
      <c r="AK2878" s="60">
        <f t="shared" si="880"/>
        <v>1733.2907123287671</v>
      </c>
      <c r="AL2878" s="60">
        <f t="shared" si="881"/>
        <v>1273.9686735616438</v>
      </c>
      <c r="AM2878" s="41">
        <f t="shared" si="882"/>
        <v>1295.0841764383563</v>
      </c>
      <c r="AN2878" s="42">
        <f t="shared" si="883"/>
        <v>45715</v>
      </c>
      <c r="AO2878" s="43">
        <f t="shared" si="884"/>
        <v>3495.31</v>
      </c>
    </row>
    <row r="2879" spans="1:41" s="24" customFormat="1" ht="15.75" customHeight="1" x14ac:dyDescent="0.35">
      <c r="A2879" s="36" t="s">
        <v>27</v>
      </c>
      <c r="B2879" s="36">
        <v>202509</v>
      </c>
      <c r="C2879" s="24" t="s">
        <v>736</v>
      </c>
      <c r="D2879" s="24" t="s">
        <v>119</v>
      </c>
      <c r="E2879" s="62">
        <v>45901</v>
      </c>
      <c r="F2879" s="62">
        <v>46265</v>
      </c>
      <c r="G2879" s="37" t="s">
        <v>5835</v>
      </c>
      <c r="H2879" s="36" t="s">
        <v>6285</v>
      </c>
      <c r="I2879" s="63">
        <v>45523</v>
      </c>
      <c r="J2879" s="24" t="s">
        <v>5972</v>
      </c>
      <c r="K2879" s="63">
        <f t="shared" si="868"/>
        <v>45901</v>
      </c>
      <c r="L2879" s="55">
        <f t="shared" si="869"/>
        <v>0.04</v>
      </c>
      <c r="M2879" s="76">
        <v>0.22500000000000001</v>
      </c>
      <c r="N2879" s="62">
        <v>45901</v>
      </c>
      <c r="O2879" s="62">
        <v>46265</v>
      </c>
      <c r="P2879" s="63"/>
      <c r="Q2879" s="63"/>
      <c r="R2879" s="78">
        <v>1</v>
      </c>
      <c r="S2879" s="63" t="str">
        <f>VLOOKUP(R2879,SA!$B$3:$C$11,2,1)</f>
        <v>0-25</v>
      </c>
      <c r="T2879" s="38" t="s">
        <v>98</v>
      </c>
      <c r="U2879" s="24" t="s">
        <v>5746</v>
      </c>
      <c r="V2879" s="24">
        <v>300000</v>
      </c>
      <c r="W2879" s="39">
        <f t="shared" si="870"/>
        <v>0</v>
      </c>
      <c r="X2879" s="29">
        <f t="shared" si="871"/>
        <v>0</v>
      </c>
      <c r="Y2879" s="40">
        <f t="shared" si="872"/>
        <v>365</v>
      </c>
      <c r="Z2879" s="38">
        <f t="shared" si="804"/>
        <v>46081</v>
      </c>
      <c r="AA2879" s="41">
        <f t="shared" si="873"/>
        <v>181</v>
      </c>
      <c r="AB2879" s="24" t="s">
        <v>113</v>
      </c>
      <c r="AC2879" s="41">
        <f t="shared" si="874"/>
        <v>3690.3792000000003</v>
      </c>
      <c r="AD2879" s="41">
        <v>1</v>
      </c>
      <c r="AE2879" s="72">
        <f>INDEX(SA!$C$2:$G$11,MATCH(Details!S2879,SA!$C$2:$C$11,0),MATCH(Details!V2879,SA!$C$2:$G$2,0))*Y2879/(F2879-E2879+1)</f>
        <v>3127.44</v>
      </c>
      <c r="AF2879" s="41">
        <f t="shared" si="875"/>
        <v>0</v>
      </c>
      <c r="AG2879" s="41">
        <f t="shared" si="876"/>
        <v>0</v>
      </c>
      <c r="AH2879" s="41">
        <f t="shared" si="877"/>
        <v>562.93920000000003</v>
      </c>
      <c r="AI2879" s="60">
        <f t="shared" si="878"/>
        <v>125.0976</v>
      </c>
      <c r="AJ2879" s="60">
        <f t="shared" si="879"/>
        <v>703.67399999999998</v>
      </c>
      <c r="AK2879" s="60">
        <f t="shared" si="880"/>
        <v>1550.8675068493151</v>
      </c>
      <c r="AL2879" s="60">
        <f t="shared" si="881"/>
        <v>1139.8876175342466</v>
      </c>
      <c r="AM2879" s="41">
        <f t="shared" si="882"/>
        <v>1158.7807824657534</v>
      </c>
      <c r="AN2879" s="42">
        <f t="shared" si="883"/>
        <v>45715</v>
      </c>
      <c r="AO2879" s="43">
        <f t="shared" si="884"/>
        <v>3127.44</v>
      </c>
    </row>
    <row r="2880" spans="1:41" s="24" customFormat="1" ht="15.75" customHeight="1" x14ac:dyDescent="0.35">
      <c r="A2880" s="36" t="s">
        <v>27</v>
      </c>
      <c r="B2880" s="36">
        <v>202509</v>
      </c>
      <c r="C2880" s="24" t="s">
        <v>736</v>
      </c>
      <c r="D2880" s="24" t="s">
        <v>119</v>
      </c>
      <c r="E2880" s="62">
        <v>45901</v>
      </c>
      <c r="F2880" s="62">
        <v>46265</v>
      </c>
      <c r="G2880" s="37" t="s">
        <v>5836</v>
      </c>
      <c r="H2880" s="36" t="s">
        <v>6285</v>
      </c>
      <c r="I2880" s="63">
        <v>22384</v>
      </c>
      <c r="J2880" s="24" t="s">
        <v>5973</v>
      </c>
      <c r="K2880" s="63">
        <f t="shared" si="868"/>
        <v>45901</v>
      </c>
      <c r="L2880" s="55">
        <f t="shared" si="869"/>
        <v>0.04</v>
      </c>
      <c r="M2880" s="76">
        <v>0.22500000000000001</v>
      </c>
      <c r="N2880" s="62">
        <v>45901</v>
      </c>
      <c r="O2880" s="62">
        <v>46265</v>
      </c>
      <c r="P2880" s="63"/>
      <c r="Q2880" s="63"/>
      <c r="R2880" s="78">
        <v>64</v>
      </c>
      <c r="S2880" s="63" t="str">
        <f>VLOOKUP(R2880,SA!$B$3:$C$11,2,1)</f>
        <v>56-65</v>
      </c>
      <c r="T2880" s="38" t="s">
        <v>97</v>
      </c>
      <c r="U2880" s="24" t="s">
        <v>5744</v>
      </c>
      <c r="V2880" s="24">
        <v>300000</v>
      </c>
      <c r="W2880" s="39">
        <f t="shared" si="870"/>
        <v>0</v>
      </c>
      <c r="X2880" s="29">
        <f t="shared" si="871"/>
        <v>0</v>
      </c>
      <c r="Y2880" s="40">
        <f t="shared" si="872"/>
        <v>365</v>
      </c>
      <c r="Z2880" s="38">
        <f t="shared" si="804"/>
        <v>46081</v>
      </c>
      <c r="AA2880" s="41">
        <f t="shared" si="873"/>
        <v>181</v>
      </c>
      <c r="AB2880" s="24" t="s">
        <v>113</v>
      </c>
      <c r="AC2880" s="41">
        <f t="shared" si="874"/>
        <v>10831.751</v>
      </c>
      <c r="AD2880" s="41">
        <v>1</v>
      </c>
      <c r="AE2880" s="72">
        <f>INDEX(SA!$C$2:$G$11,MATCH(Details!S2880,SA!$C$2:$C$11,0),MATCH(Details!V2880,SA!$C$2:$G$2,0))*Y2880/(F2880-E2880+1)</f>
        <v>9179.4500000000007</v>
      </c>
      <c r="AF2880" s="41">
        <f t="shared" si="875"/>
        <v>0</v>
      </c>
      <c r="AG2880" s="41">
        <f t="shared" si="876"/>
        <v>0</v>
      </c>
      <c r="AH2880" s="41">
        <f t="shared" si="877"/>
        <v>1652.3010000000002</v>
      </c>
      <c r="AI2880" s="60">
        <f t="shared" si="878"/>
        <v>367.17800000000005</v>
      </c>
      <c r="AJ2880" s="60">
        <f t="shared" si="879"/>
        <v>2065.3762500000003</v>
      </c>
      <c r="AK2880" s="60">
        <f t="shared" si="880"/>
        <v>4552.0012328767125</v>
      </c>
      <c r="AL2880" s="60">
        <f t="shared" si="881"/>
        <v>3345.7209061643835</v>
      </c>
      <c r="AM2880" s="41">
        <f t="shared" si="882"/>
        <v>3401.1748438356171</v>
      </c>
      <c r="AN2880" s="42">
        <f t="shared" si="883"/>
        <v>45715</v>
      </c>
      <c r="AO2880" s="43">
        <f t="shared" si="884"/>
        <v>9179.4500000000007</v>
      </c>
    </row>
    <row r="2881" spans="1:41" s="24" customFormat="1" ht="15.75" customHeight="1" x14ac:dyDescent="0.35">
      <c r="A2881" s="36" t="s">
        <v>27</v>
      </c>
      <c r="B2881" s="36">
        <v>202509</v>
      </c>
      <c r="C2881" s="24" t="s">
        <v>736</v>
      </c>
      <c r="D2881" s="24" t="s">
        <v>119</v>
      </c>
      <c r="E2881" s="62">
        <v>45901</v>
      </c>
      <c r="F2881" s="62">
        <v>46265</v>
      </c>
      <c r="G2881" s="37" t="s">
        <v>5837</v>
      </c>
      <c r="H2881" s="36" t="s">
        <v>6285</v>
      </c>
      <c r="I2881" s="63">
        <v>32838</v>
      </c>
      <c r="J2881" s="24" t="s">
        <v>5974</v>
      </c>
      <c r="K2881" s="63">
        <f t="shared" si="868"/>
        <v>45901</v>
      </c>
      <c r="L2881" s="55">
        <f t="shared" si="869"/>
        <v>0.04</v>
      </c>
      <c r="M2881" s="76">
        <v>0.22500000000000001</v>
      </c>
      <c r="N2881" s="62">
        <v>45901</v>
      </c>
      <c r="O2881" s="62">
        <v>46265</v>
      </c>
      <c r="P2881" s="63"/>
      <c r="Q2881" s="63"/>
      <c r="R2881" s="78">
        <v>35</v>
      </c>
      <c r="S2881" s="63" t="str">
        <f>VLOOKUP(R2881,SA!$B$3:$C$11,2,1)</f>
        <v>26-35</v>
      </c>
      <c r="T2881" s="38" t="s">
        <v>97</v>
      </c>
      <c r="U2881" s="24" t="s">
        <v>56</v>
      </c>
      <c r="V2881" s="24">
        <v>300000</v>
      </c>
      <c r="W2881" s="39">
        <f t="shared" si="870"/>
        <v>300000</v>
      </c>
      <c r="X2881" s="29">
        <f t="shared" si="871"/>
        <v>1</v>
      </c>
      <c r="Y2881" s="40">
        <f t="shared" si="872"/>
        <v>365</v>
      </c>
      <c r="Z2881" s="38">
        <f t="shared" si="804"/>
        <v>46081</v>
      </c>
      <c r="AA2881" s="41">
        <f t="shared" si="873"/>
        <v>181</v>
      </c>
      <c r="AB2881" s="24" t="s">
        <v>113</v>
      </c>
      <c r="AC2881" s="41">
        <f t="shared" si="874"/>
        <v>4124.4657999999999</v>
      </c>
      <c r="AD2881" s="41">
        <v>1</v>
      </c>
      <c r="AE2881" s="72">
        <f>INDEX(SA!$C$2:$G$11,MATCH(Details!S2881,SA!$C$2:$C$11,0),MATCH(Details!V2881,SA!$C$2:$G$2,0))*Y2881/(F2881-E2881+1)</f>
        <v>3495.31</v>
      </c>
      <c r="AF2881" s="41">
        <f t="shared" si="875"/>
        <v>0</v>
      </c>
      <c r="AG2881" s="41">
        <f t="shared" si="876"/>
        <v>0</v>
      </c>
      <c r="AH2881" s="41">
        <f t="shared" si="877"/>
        <v>629.1558</v>
      </c>
      <c r="AI2881" s="60">
        <f t="shared" si="878"/>
        <v>139.8124</v>
      </c>
      <c r="AJ2881" s="60">
        <f t="shared" si="879"/>
        <v>786.44475</v>
      </c>
      <c r="AK2881" s="60">
        <f t="shared" si="880"/>
        <v>1733.2907123287671</v>
      </c>
      <c r="AL2881" s="60">
        <f t="shared" si="881"/>
        <v>1273.9686735616438</v>
      </c>
      <c r="AM2881" s="41">
        <f t="shared" si="882"/>
        <v>1295.0841764383563</v>
      </c>
      <c r="AN2881" s="42">
        <f t="shared" si="883"/>
        <v>45715</v>
      </c>
      <c r="AO2881" s="43">
        <f t="shared" si="884"/>
        <v>3495.31</v>
      </c>
    </row>
    <row r="2882" spans="1:41" s="24" customFormat="1" ht="15.75" customHeight="1" x14ac:dyDescent="0.35">
      <c r="A2882" s="36" t="s">
        <v>27</v>
      </c>
      <c r="B2882" s="36">
        <v>202509</v>
      </c>
      <c r="C2882" s="24" t="s">
        <v>736</v>
      </c>
      <c r="D2882" s="24" t="s">
        <v>119</v>
      </c>
      <c r="E2882" s="62">
        <v>45901</v>
      </c>
      <c r="F2882" s="62">
        <v>46265</v>
      </c>
      <c r="G2882" s="37" t="s">
        <v>5838</v>
      </c>
      <c r="H2882" s="36">
        <v>45011</v>
      </c>
      <c r="I2882" s="63">
        <v>31778</v>
      </c>
      <c r="J2882" s="24" t="s">
        <v>5975</v>
      </c>
      <c r="K2882" s="63">
        <f t="shared" si="868"/>
        <v>45901</v>
      </c>
      <c r="L2882" s="55">
        <f t="shared" si="869"/>
        <v>0.04</v>
      </c>
      <c r="M2882" s="76">
        <v>0.22500000000000001</v>
      </c>
      <c r="N2882" s="62">
        <v>45901</v>
      </c>
      <c r="O2882" s="62">
        <v>46265</v>
      </c>
      <c r="P2882" s="63"/>
      <c r="Q2882" s="63"/>
      <c r="R2882" s="78">
        <v>38</v>
      </c>
      <c r="S2882" s="63" t="str">
        <f>VLOOKUP(R2882,SA!$B$3:$C$11,2,1)</f>
        <v>36-45</v>
      </c>
      <c r="T2882" s="38" t="s">
        <v>98</v>
      </c>
      <c r="U2882" s="24" t="s">
        <v>5747</v>
      </c>
      <c r="V2882" s="24">
        <v>400000</v>
      </c>
      <c r="W2882" s="39">
        <f t="shared" si="870"/>
        <v>0</v>
      </c>
      <c r="X2882" s="29">
        <f t="shared" si="871"/>
        <v>0</v>
      </c>
      <c r="Y2882" s="40">
        <f t="shared" si="872"/>
        <v>365</v>
      </c>
      <c r="Z2882" s="38">
        <f t="shared" si="804"/>
        <v>46081</v>
      </c>
      <c r="AA2882" s="41">
        <f t="shared" si="873"/>
        <v>181</v>
      </c>
      <c r="AB2882" s="24" t="s">
        <v>113</v>
      </c>
      <c r="AC2882" s="41">
        <f t="shared" si="874"/>
        <v>5496.5225999999993</v>
      </c>
      <c r="AD2882" s="41">
        <v>1</v>
      </c>
      <c r="AE2882" s="72">
        <f>INDEX(SA!$C$2:$G$11,MATCH(Details!S2882,SA!$C$2:$C$11,0),MATCH(Details!V2882,SA!$C$2:$G$2,0))*Y2882/(F2882-E2882+1)</f>
        <v>4658.07</v>
      </c>
      <c r="AF2882" s="41">
        <f t="shared" si="875"/>
        <v>0</v>
      </c>
      <c r="AG2882" s="41">
        <f t="shared" si="876"/>
        <v>0</v>
      </c>
      <c r="AH2882" s="41">
        <f t="shared" si="877"/>
        <v>838.45259999999996</v>
      </c>
      <c r="AI2882" s="60">
        <f t="shared" si="878"/>
        <v>186.3228</v>
      </c>
      <c r="AJ2882" s="60">
        <f t="shared" si="879"/>
        <v>1048.06575</v>
      </c>
      <c r="AK2882" s="60">
        <f t="shared" si="880"/>
        <v>2309.8922465753421</v>
      </c>
      <c r="AL2882" s="60">
        <f t="shared" si="881"/>
        <v>1697.7708012328765</v>
      </c>
      <c r="AM2882" s="41">
        <f t="shared" si="882"/>
        <v>1725.9106487671231</v>
      </c>
      <c r="AN2882" s="42">
        <f t="shared" si="883"/>
        <v>45715</v>
      </c>
      <c r="AO2882" s="43">
        <f t="shared" si="884"/>
        <v>4658.07</v>
      </c>
    </row>
    <row r="2883" spans="1:41" s="24" customFormat="1" ht="15.75" customHeight="1" x14ac:dyDescent="0.35">
      <c r="A2883" s="36" t="s">
        <v>27</v>
      </c>
      <c r="B2883" s="36">
        <v>202509</v>
      </c>
      <c r="C2883" s="24" t="s">
        <v>736</v>
      </c>
      <c r="D2883" s="24" t="s">
        <v>119</v>
      </c>
      <c r="E2883" s="62">
        <v>45901</v>
      </c>
      <c r="F2883" s="62">
        <v>46265</v>
      </c>
      <c r="G2883" s="37" t="s">
        <v>5839</v>
      </c>
      <c r="H2883" s="36">
        <v>45011</v>
      </c>
      <c r="I2883" s="63">
        <v>37363</v>
      </c>
      <c r="J2883" s="24" t="s">
        <v>5976</v>
      </c>
      <c r="K2883" s="63">
        <f t="shared" si="868"/>
        <v>45901</v>
      </c>
      <c r="L2883" s="55">
        <f t="shared" si="869"/>
        <v>0.04</v>
      </c>
      <c r="M2883" s="76">
        <v>0.22500000000000001</v>
      </c>
      <c r="N2883" s="62">
        <v>45901</v>
      </c>
      <c r="O2883" s="62">
        <v>46265</v>
      </c>
      <c r="P2883" s="63"/>
      <c r="Q2883" s="63"/>
      <c r="R2883" s="78">
        <v>23</v>
      </c>
      <c r="S2883" s="63" t="str">
        <f>VLOOKUP(R2883,SA!$B$3:$C$11,2,1)</f>
        <v>0-25</v>
      </c>
      <c r="T2883" s="38" t="s">
        <v>98</v>
      </c>
      <c r="U2883" s="24" t="s">
        <v>56</v>
      </c>
      <c r="V2883" s="24">
        <v>400000</v>
      </c>
      <c r="W2883" s="39">
        <f t="shared" si="870"/>
        <v>400000</v>
      </c>
      <c r="X2883" s="29">
        <f t="shared" si="871"/>
        <v>1</v>
      </c>
      <c r="Y2883" s="40">
        <f t="shared" si="872"/>
        <v>365</v>
      </c>
      <c r="Z2883" s="38">
        <f t="shared" ref="Z2883:Z2946" si="885">$Z$1</f>
        <v>46081</v>
      </c>
      <c r="AA2883" s="41">
        <f t="shared" si="873"/>
        <v>181</v>
      </c>
      <c r="AB2883" s="24" t="s">
        <v>113</v>
      </c>
      <c r="AC2883" s="41">
        <f t="shared" si="874"/>
        <v>4043.8364000000001</v>
      </c>
      <c r="AD2883" s="41">
        <v>1</v>
      </c>
      <c r="AE2883" s="72">
        <f>INDEX(SA!$C$2:$G$11,MATCH(Details!S2883,SA!$C$2:$C$11,0),MATCH(Details!V2883,SA!$C$2:$G$2,0))*Y2883/(F2883-E2883+1)</f>
        <v>3426.98</v>
      </c>
      <c r="AF2883" s="41">
        <f t="shared" si="875"/>
        <v>0</v>
      </c>
      <c r="AG2883" s="41">
        <f t="shared" si="876"/>
        <v>0</v>
      </c>
      <c r="AH2883" s="41">
        <f t="shared" si="877"/>
        <v>616.85640000000001</v>
      </c>
      <c r="AI2883" s="60">
        <f t="shared" si="878"/>
        <v>137.07920000000001</v>
      </c>
      <c r="AJ2883" s="60">
        <f t="shared" si="879"/>
        <v>771.07050000000004</v>
      </c>
      <c r="AK2883" s="60">
        <f t="shared" si="880"/>
        <v>1699.4065205479453</v>
      </c>
      <c r="AL2883" s="60">
        <f t="shared" si="881"/>
        <v>1249.0637926027398</v>
      </c>
      <c r="AM2883" s="41">
        <f t="shared" si="882"/>
        <v>1269.7665073972601</v>
      </c>
      <c r="AN2883" s="42">
        <f t="shared" si="883"/>
        <v>45715</v>
      </c>
      <c r="AO2883" s="43">
        <f t="shared" si="884"/>
        <v>3426.98</v>
      </c>
    </row>
    <row r="2884" spans="1:41" s="24" customFormat="1" ht="15.75" customHeight="1" x14ac:dyDescent="0.35">
      <c r="A2884" s="36" t="s">
        <v>27</v>
      </c>
      <c r="B2884" s="36">
        <v>202509</v>
      </c>
      <c r="C2884" s="24" t="s">
        <v>736</v>
      </c>
      <c r="D2884" s="24" t="s">
        <v>119</v>
      </c>
      <c r="E2884" s="62">
        <v>45901</v>
      </c>
      <c r="F2884" s="62">
        <v>46265</v>
      </c>
      <c r="G2884" s="37" t="s">
        <v>5840</v>
      </c>
      <c r="H2884" s="36">
        <v>45011</v>
      </c>
      <c r="I2884" s="63">
        <v>31079</v>
      </c>
      <c r="J2884" s="24" t="s">
        <v>5977</v>
      </c>
      <c r="K2884" s="63">
        <f t="shared" si="868"/>
        <v>45901</v>
      </c>
      <c r="L2884" s="55">
        <f t="shared" si="869"/>
        <v>0.04</v>
      </c>
      <c r="M2884" s="76">
        <v>0.22500000000000001</v>
      </c>
      <c r="N2884" s="62">
        <v>45901</v>
      </c>
      <c r="O2884" s="62">
        <v>46265</v>
      </c>
      <c r="P2884" s="63"/>
      <c r="Q2884" s="63"/>
      <c r="R2884" s="78">
        <v>40</v>
      </c>
      <c r="S2884" s="63" t="str">
        <f>VLOOKUP(R2884,SA!$B$3:$C$11,2,1)</f>
        <v>36-45</v>
      </c>
      <c r="T2884" s="38" t="s">
        <v>97</v>
      </c>
      <c r="U2884" s="24" t="s">
        <v>5744</v>
      </c>
      <c r="V2884" s="24">
        <v>400000</v>
      </c>
      <c r="W2884" s="39">
        <f t="shared" si="870"/>
        <v>0</v>
      </c>
      <c r="X2884" s="29">
        <f t="shared" si="871"/>
        <v>0</v>
      </c>
      <c r="Y2884" s="40">
        <f t="shared" si="872"/>
        <v>365</v>
      </c>
      <c r="Z2884" s="38">
        <f t="shared" si="885"/>
        <v>46081</v>
      </c>
      <c r="AA2884" s="41">
        <f t="shared" si="873"/>
        <v>181</v>
      </c>
      <c r="AB2884" s="24" t="s">
        <v>113</v>
      </c>
      <c r="AC2884" s="41">
        <f t="shared" si="874"/>
        <v>5496.5225999999993</v>
      </c>
      <c r="AD2884" s="41">
        <v>1</v>
      </c>
      <c r="AE2884" s="72">
        <f>INDEX(SA!$C$2:$G$11,MATCH(Details!S2884,SA!$C$2:$C$11,0),MATCH(Details!V2884,SA!$C$2:$G$2,0))*Y2884/(F2884-E2884+1)</f>
        <v>4658.07</v>
      </c>
      <c r="AF2884" s="41">
        <f t="shared" si="875"/>
        <v>0</v>
      </c>
      <c r="AG2884" s="41">
        <f t="shared" si="876"/>
        <v>0</v>
      </c>
      <c r="AH2884" s="41">
        <f t="shared" si="877"/>
        <v>838.45259999999996</v>
      </c>
      <c r="AI2884" s="60">
        <f t="shared" si="878"/>
        <v>186.3228</v>
      </c>
      <c r="AJ2884" s="60">
        <f t="shared" si="879"/>
        <v>1048.06575</v>
      </c>
      <c r="AK2884" s="60">
        <f t="shared" si="880"/>
        <v>2309.8922465753421</v>
      </c>
      <c r="AL2884" s="60">
        <f t="shared" si="881"/>
        <v>1697.7708012328765</v>
      </c>
      <c r="AM2884" s="41">
        <f t="shared" si="882"/>
        <v>1725.9106487671231</v>
      </c>
      <c r="AN2884" s="42">
        <f t="shared" si="883"/>
        <v>45715</v>
      </c>
      <c r="AO2884" s="43">
        <f t="shared" si="884"/>
        <v>4658.07</v>
      </c>
    </row>
    <row r="2885" spans="1:41" s="24" customFormat="1" ht="15.75" customHeight="1" x14ac:dyDescent="0.35">
      <c r="A2885" s="36" t="s">
        <v>27</v>
      </c>
      <c r="B2885" s="36">
        <v>202509</v>
      </c>
      <c r="C2885" s="24" t="s">
        <v>736</v>
      </c>
      <c r="D2885" s="24" t="s">
        <v>119</v>
      </c>
      <c r="E2885" s="62">
        <v>45901</v>
      </c>
      <c r="F2885" s="62">
        <v>46265</v>
      </c>
      <c r="G2885" s="37" t="s">
        <v>5841</v>
      </c>
      <c r="H2885" s="36">
        <v>45020</v>
      </c>
      <c r="I2885" s="63">
        <v>18785</v>
      </c>
      <c r="J2885" s="24" t="s">
        <v>5978</v>
      </c>
      <c r="K2885" s="63">
        <f t="shared" si="868"/>
        <v>45901</v>
      </c>
      <c r="L2885" s="55">
        <f t="shared" si="869"/>
        <v>0.04</v>
      </c>
      <c r="M2885" s="76">
        <v>0.22500000000000001</v>
      </c>
      <c r="N2885" s="62">
        <v>45901</v>
      </c>
      <c r="O2885" s="62">
        <v>46265</v>
      </c>
      <c r="P2885" s="63"/>
      <c r="Q2885" s="63"/>
      <c r="R2885" s="78">
        <v>74</v>
      </c>
      <c r="S2885" s="63" t="str">
        <f>VLOOKUP(R2885,SA!$B$3:$C$11,2,1)</f>
        <v>71-75</v>
      </c>
      <c r="T2885" s="38" t="s">
        <v>98</v>
      </c>
      <c r="U2885" s="24" t="s">
        <v>5747</v>
      </c>
      <c r="V2885" s="24">
        <v>500000</v>
      </c>
      <c r="W2885" s="39">
        <f t="shared" si="870"/>
        <v>0</v>
      </c>
      <c r="X2885" s="29">
        <f t="shared" si="871"/>
        <v>0</v>
      </c>
      <c r="Y2885" s="40">
        <f t="shared" si="872"/>
        <v>365</v>
      </c>
      <c r="Z2885" s="38">
        <f t="shared" si="885"/>
        <v>46081</v>
      </c>
      <c r="AA2885" s="41">
        <f t="shared" si="873"/>
        <v>181</v>
      </c>
      <c r="AB2885" s="24" t="s">
        <v>113</v>
      </c>
      <c r="AC2885" s="41">
        <f t="shared" si="874"/>
        <v>23735.924199999998</v>
      </c>
      <c r="AD2885" s="41">
        <v>1</v>
      </c>
      <c r="AE2885" s="72">
        <f>INDEX(SA!$C$2:$G$11,MATCH(Details!S2885,SA!$C$2:$C$11,0),MATCH(Details!V2885,SA!$C$2:$G$2,0))*Y2885/(F2885-E2885+1)</f>
        <v>20115.189999999999</v>
      </c>
      <c r="AF2885" s="41">
        <f t="shared" si="875"/>
        <v>0</v>
      </c>
      <c r="AG2885" s="41">
        <f t="shared" si="876"/>
        <v>0</v>
      </c>
      <c r="AH2885" s="41">
        <f t="shared" si="877"/>
        <v>3620.7341999999994</v>
      </c>
      <c r="AI2885" s="60">
        <f t="shared" si="878"/>
        <v>804.60759999999993</v>
      </c>
      <c r="AJ2885" s="60">
        <f t="shared" si="879"/>
        <v>4525.9177499999996</v>
      </c>
      <c r="AK2885" s="60">
        <f t="shared" si="880"/>
        <v>9974.9298356164381</v>
      </c>
      <c r="AL2885" s="60">
        <f t="shared" si="881"/>
        <v>7331.5734291780818</v>
      </c>
      <c r="AM2885" s="41">
        <f t="shared" si="882"/>
        <v>7453.091220821917</v>
      </c>
      <c r="AN2885" s="42">
        <f t="shared" si="883"/>
        <v>45715</v>
      </c>
      <c r="AO2885" s="43">
        <f t="shared" si="884"/>
        <v>20115.189999999999</v>
      </c>
    </row>
    <row r="2886" spans="1:41" s="24" customFormat="1" ht="15.75" customHeight="1" x14ac:dyDescent="0.35">
      <c r="A2886" s="36" t="s">
        <v>27</v>
      </c>
      <c r="B2886" s="36">
        <v>202509</v>
      </c>
      <c r="C2886" s="24" t="s">
        <v>736</v>
      </c>
      <c r="D2886" s="24" t="s">
        <v>119</v>
      </c>
      <c r="E2886" s="62">
        <v>45901</v>
      </c>
      <c r="F2886" s="62">
        <v>46265</v>
      </c>
      <c r="G2886" s="37" t="s">
        <v>5842</v>
      </c>
      <c r="H2886" s="36">
        <v>45020</v>
      </c>
      <c r="I2886" s="63">
        <v>30936</v>
      </c>
      <c r="J2886" s="24" t="s">
        <v>5979</v>
      </c>
      <c r="K2886" s="63">
        <f t="shared" si="868"/>
        <v>45901</v>
      </c>
      <c r="L2886" s="55">
        <f t="shared" si="869"/>
        <v>0.04</v>
      </c>
      <c r="M2886" s="76">
        <v>0.22500000000000001</v>
      </c>
      <c r="N2886" s="62">
        <v>45901</v>
      </c>
      <c r="O2886" s="62">
        <v>46265</v>
      </c>
      <c r="P2886" s="63"/>
      <c r="Q2886" s="63"/>
      <c r="R2886" s="78">
        <v>40</v>
      </c>
      <c r="S2886" s="63" t="str">
        <f>VLOOKUP(R2886,SA!$B$3:$C$11,2,1)</f>
        <v>36-45</v>
      </c>
      <c r="T2886" s="38" t="s">
        <v>98</v>
      </c>
      <c r="U2886" s="24" t="s">
        <v>56</v>
      </c>
      <c r="V2886" s="24">
        <v>500000</v>
      </c>
      <c r="W2886" s="39">
        <f t="shared" si="870"/>
        <v>500000</v>
      </c>
      <c r="X2886" s="29">
        <f t="shared" si="871"/>
        <v>1</v>
      </c>
      <c r="Y2886" s="40">
        <f t="shared" si="872"/>
        <v>365</v>
      </c>
      <c r="Z2886" s="38">
        <f t="shared" si="885"/>
        <v>46081</v>
      </c>
      <c r="AA2886" s="41">
        <f t="shared" si="873"/>
        <v>181</v>
      </c>
      <c r="AB2886" s="24" t="s">
        <v>113</v>
      </c>
      <c r="AC2886" s="41">
        <f t="shared" si="874"/>
        <v>6046.1902</v>
      </c>
      <c r="AD2886" s="41">
        <v>1</v>
      </c>
      <c r="AE2886" s="72">
        <f>INDEX(SA!$C$2:$G$11,MATCH(Details!S2886,SA!$C$2:$C$11,0),MATCH(Details!V2886,SA!$C$2:$G$2,0))*Y2886/(F2886-E2886+1)</f>
        <v>5123.8900000000003</v>
      </c>
      <c r="AF2886" s="41">
        <f t="shared" si="875"/>
        <v>0</v>
      </c>
      <c r="AG2886" s="41">
        <f t="shared" si="876"/>
        <v>0</v>
      </c>
      <c r="AH2886" s="41">
        <f t="shared" si="877"/>
        <v>922.30020000000002</v>
      </c>
      <c r="AI2886" s="60">
        <f t="shared" si="878"/>
        <v>204.9556</v>
      </c>
      <c r="AJ2886" s="60">
        <f t="shared" si="879"/>
        <v>1152.8752500000001</v>
      </c>
      <c r="AK2886" s="60">
        <f t="shared" si="880"/>
        <v>2540.8879178082193</v>
      </c>
      <c r="AL2886" s="60">
        <f t="shared" si="881"/>
        <v>1867.5526195890411</v>
      </c>
      <c r="AM2886" s="41">
        <f t="shared" si="882"/>
        <v>1898.5065304109589</v>
      </c>
      <c r="AN2886" s="42">
        <f t="shared" si="883"/>
        <v>45715</v>
      </c>
      <c r="AO2886" s="43">
        <f t="shared" si="884"/>
        <v>5123.8900000000003</v>
      </c>
    </row>
    <row r="2887" spans="1:41" s="24" customFormat="1" ht="15.75" customHeight="1" x14ac:dyDescent="0.35">
      <c r="A2887" s="36" t="s">
        <v>27</v>
      </c>
      <c r="B2887" s="36">
        <v>202509</v>
      </c>
      <c r="C2887" s="24" t="s">
        <v>736</v>
      </c>
      <c r="D2887" s="24" t="s">
        <v>119</v>
      </c>
      <c r="E2887" s="62">
        <v>45901</v>
      </c>
      <c r="F2887" s="62">
        <v>46265</v>
      </c>
      <c r="G2887" s="37" t="s">
        <v>5843</v>
      </c>
      <c r="H2887" s="36">
        <v>45020</v>
      </c>
      <c r="I2887" s="63">
        <v>18471</v>
      </c>
      <c r="J2887" s="24" t="s">
        <v>5980</v>
      </c>
      <c r="K2887" s="63">
        <f t="shared" si="868"/>
        <v>45901</v>
      </c>
      <c r="L2887" s="55">
        <f t="shared" si="869"/>
        <v>0.04</v>
      </c>
      <c r="M2887" s="76">
        <v>0.22500000000000001</v>
      </c>
      <c r="N2887" s="62">
        <v>45901</v>
      </c>
      <c r="O2887" s="62">
        <v>46265</v>
      </c>
      <c r="P2887" s="63"/>
      <c r="Q2887" s="63"/>
      <c r="R2887" s="78">
        <v>75</v>
      </c>
      <c r="S2887" s="63" t="str">
        <f>VLOOKUP(R2887,SA!$B$3:$C$11,2,1)</f>
        <v>71-75</v>
      </c>
      <c r="T2887" s="38" t="s">
        <v>97</v>
      </c>
      <c r="U2887" s="24" t="s">
        <v>5744</v>
      </c>
      <c r="V2887" s="24">
        <v>500000</v>
      </c>
      <c r="W2887" s="39">
        <f t="shared" si="870"/>
        <v>0</v>
      </c>
      <c r="X2887" s="29">
        <f t="shared" si="871"/>
        <v>0</v>
      </c>
      <c r="Y2887" s="40">
        <f t="shared" si="872"/>
        <v>365</v>
      </c>
      <c r="Z2887" s="38">
        <f t="shared" si="885"/>
        <v>46081</v>
      </c>
      <c r="AA2887" s="41">
        <f t="shared" si="873"/>
        <v>181</v>
      </c>
      <c r="AB2887" s="24" t="s">
        <v>113</v>
      </c>
      <c r="AC2887" s="41">
        <f t="shared" si="874"/>
        <v>23735.924199999998</v>
      </c>
      <c r="AD2887" s="41">
        <v>1</v>
      </c>
      <c r="AE2887" s="72">
        <f>INDEX(SA!$C$2:$G$11,MATCH(Details!S2887,SA!$C$2:$C$11,0),MATCH(Details!V2887,SA!$C$2:$G$2,0))*Y2887/(F2887-E2887+1)</f>
        <v>20115.189999999999</v>
      </c>
      <c r="AF2887" s="41">
        <f t="shared" si="875"/>
        <v>0</v>
      </c>
      <c r="AG2887" s="41">
        <f t="shared" si="876"/>
        <v>0</v>
      </c>
      <c r="AH2887" s="41">
        <f t="shared" si="877"/>
        <v>3620.7341999999994</v>
      </c>
      <c r="AI2887" s="60">
        <f t="shared" si="878"/>
        <v>804.60759999999993</v>
      </c>
      <c r="AJ2887" s="60">
        <f t="shared" si="879"/>
        <v>4525.9177499999996</v>
      </c>
      <c r="AK2887" s="60">
        <f t="shared" si="880"/>
        <v>9974.9298356164381</v>
      </c>
      <c r="AL2887" s="60">
        <f t="shared" si="881"/>
        <v>7331.5734291780818</v>
      </c>
      <c r="AM2887" s="41">
        <f t="shared" si="882"/>
        <v>7453.091220821917</v>
      </c>
      <c r="AN2887" s="42">
        <f t="shared" si="883"/>
        <v>45715</v>
      </c>
      <c r="AO2887" s="43">
        <f t="shared" si="884"/>
        <v>20115.189999999999</v>
      </c>
    </row>
    <row r="2888" spans="1:41" s="24" customFormat="1" ht="15.75" customHeight="1" x14ac:dyDescent="0.35">
      <c r="A2888" s="36" t="s">
        <v>27</v>
      </c>
      <c r="B2888" s="36">
        <v>202509</v>
      </c>
      <c r="C2888" s="24" t="s">
        <v>736</v>
      </c>
      <c r="D2888" s="24" t="s">
        <v>119</v>
      </c>
      <c r="E2888" s="62">
        <v>45901</v>
      </c>
      <c r="F2888" s="62">
        <v>46265</v>
      </c>
      <c r="G2888" s="37" t="s">
        <v>5844</v>
      </c>
      <c r="H2888" s="36">
        <v>45020</v>
      </c>
      <c r="I2888" s="63">
        <v>29321</v>
      </c>
      <c r="J2888" s="24" t="s">
        <v>5981</v>
      </c>
      <c r="K2888" s="63">
        <f t="shared" si="868"/>
        <v>45901</v>
      </c>
      <c r="L2888" s="55">
        <f t="shared" si="869"/>
        <v>0.04</v>
      </c>
      <c r="M2888" s="76">
        <v>0.22500000000000001</v>
      </c>
      <c r="N2888" s="62">
        <v>45901</v>
      </c>
      <c r="O2888" s="62">
        <v>46265</v>
      </c>
      <c r="P2888" s="63"/>
      <c r="Q2888" s="63"/>
      <c r="R2888" s="78">
        <v>45</v>
      </c>
      <c r="S2888" s="63" t="str">
        <f>VLOOKUP(R2888,SA!$B$3:$C$11,2,1)</f>
        <v>36-45</v>
      </c>
      <c r="T2888" s="38" t="s">
        <v>97</v>
      </c>
      <c r="U2888" s="24" t="s">
        <v>5743</v>
      </c>
      <c r="V2888" s="24">
        <v>500000</v>
      </c>
      <c r="W2888" s="39">
        <f t="shared" si="870"/>
        <v>0</v>
      </c>
      <c r="X2888" s="29">
        <f t="shared" si="871"/>
        <v>0</v>
      </c>
      <c r="Y2888" s="40">
        <f t="shared" si="872"/>
        <v>365</v>
      </c>
      <c r="Z2888" s="38">
        <f t="shared" si="885"/>
        <v>46081</v>
      </c>
      <c r="AA2888" s="41">
        <f t="shared" si="873"/>
        <v>181</v>
      </c>
      <c r="AB2888" s="24" t="s">
        <v>113</v>
      </c>
      <c r="AC2888" s="41">
        <f t="shared" si="874"/>
        <v>6046.1902</v>
      </c>
      <c r="AD2888" s="41">
        <v>1</v>
      </c>
      <c r="AE2888" s="72">
        <f>INDEX(SA!$C$2:$G$11,MATCH(Details!S2888,SA!$C$2:$C$11,0),MATCH(Details!V2888,SA!$C$2:$G$2,0))*Y2888/(F2888-E2888+1)</f>
        <v>5123.8900000000003</v>
      </c>
      <c r="AF2888" s="41">
        <f t="shared" si="875"/>
        <v>0</v>
      </c>
      <c r="AG2888" s="41">
        <f t="shared" si="876"/>
        <v>0</v>
      </c>
      <c r="AH2888" s="41">
        <f t="shared" si="877"/>
        <v>922.30020000000002</v>
      </c>
      <c r="AI2888" s="60">
        <f t="shared" si="878"/>
        <v>204.9556</v>
      </c>
      <c r="AJ2888" s="60">
        <f t="shared" si="879"/>
        <v>1152.8752500000001</v>
      </c>
      <c r="AK2888" s="60">
        <f t="shared" si="880"/>
        <v>2540.8879178082193</v>
      </c>
      <c r="AL2888" s="60">
        <f t="shared" si="881"/>
        <v>1867.5526195890411</v>
      </c>
      <c r="AM2888" s="41">
        <f t="shared" si="882"/>
        <v>1898.5065304109589</v>
      </c>
      <c r="AN2888" s="42">
        <f t="shared" si="883"/>
        <v>45715</v>
      </c>
      <c r="AO2888" s="43">
        <f t="shared" si="884"/>
        <v>5123.8900000000003</v>
      </c>
    </row>
    <row r="2889" spans="1:41" s="24" customFormat="1" ht="15.75" customHeight="1" x14ac:dyDescent="0.35">
      <c r="A2889" s="36" t="s">
        <v>27</v>
      </c>
      <c r="B2889" s="36">
        <v>202509</v>
      </c>
      <c r="C2889" s="24" t="s">
        <v>736</v>
      </c>
      <c r="D2889" s="24" t="s">
        <v>119</v>
      </c>
      <c r="E2889" s="62">
        <v>45901</v>
      </c>
      <c r="F2889" s="62">
        <v>46265</v>
      </c>
      <c r="G2889" s="37" t="s">
        <v>5845</v>
      </c>
      <c r="H2889" s="36">
        <v>45012</v>
      </c>
      <c r="I2889" s="63">
        <v>32136</v>
      </c>
      <c r="J2889" s="24" t="s">
        <v>5982</v>
      </c>
      <c r="K2889" s="63">
        <f t="shared" si="868"/>
        <v>45901</v>
      </c>
      <c r="L2889" s="55">
        <f t="shared" si="869"/>
        <v>0.04</v>
      </c>
      <c r="M2889" s="76">
        <v>0.22500000000000001</v>
      </c>
      <c r="N2889" s="62">
        <v>45901</v>
      </c>
      <c r="O2889" s="62">
        <v>46265</v>
      </c>
      <c r="P2889" s="63"/>
      <c r="Q2889" s="63"/>
      <c r="R2889" s="78">
        <v>37</v>
      </c>
      <c r="S2889" s="63" t="str">
        <f>VLOOKUP(R2889,SA!$B$3:$C$11,2,1)</f>
        <v>36-45</v>
      </c>
      <c r="T2889" s="38" t="s">
        <v>98</v>
      </c>
      <c r="U2889" s="24" t="s">
        <v>5747</v>
      </c>
      <c r="V2889" s="24">
        <v>400000</v>
      </c>
      <c r="W2889" s="39">
        <f t="shared" si="870"/>
        <v>0</v>
      </c>
      <c r="X2889" s="29">
        <f t="shared" si="871"/>
        <v>0</v>
      </c>
      <c r="Y2889" s="40">
        <f t="shared" si="872"/>
        <v>365</v>
      </c>
      <c r="Z2889" s="38">
        <f t="shared" si="885"/>
        <v>46081</v>
      </c>
      <c r="AA2889" s="41">
        <f t="shared" si="873"/>
        <v>181</v>
      </c>
      <c r="AB2889" s="24" t="s">
        <v>113</v>
      </c>
      <c r="AC2889" s="41">
        <f t="shared" si="874"/>
        <v>5496.5225999999993</v>
      </c>
      <c r="AD2889" s="41">
        <v>1</v>
      </c>
      <c r="AE2889" s="72">
        <f>INDEX(SA!$C$2:$G$11,MATCH(Details!S2889,SA!$C$2:$C$11,0),MATCH(Details!V2889,SA!$C$2:$G$2,0))*Y2889/(F2889-E2889+1)</f>
        <v>4658.07</v>
      </c>
      <c r="AF2889" s="41">
        <f t="shared" si="875"/>
        <v>0</v>
      </c>
      <c r="AG2889" s="41">
        <f t="shared" si="876"/>
        <v>0</v>
      </c>
      <c r="AH2889" s="41">
        <f t="shared" si="877"/>
        <v>838.45259999999996</v>
      </c>
      <c r="AI2889" s="60">
        <f t="shared" si="878"/>
        <v>186.3228</v>
      </c>
      <c r="AJ2889" s="60">
        <f t="shared" si="879"/>
        <v>1048.06575</v>
      </c>
      <c r="AK2889" s="60">
        <f t="shared" si="880"/>
        <v>2309.8922465753421</v>
      </c>
      <c r="AL2889" s="60">
        <f t="shared" si="881"/>
        <v>1697.7708012328765</v>
      </c>
      <c r="AM2889" s="41">
        <f t="shared" si="882"/>
        <v>1725.9106487671231</v>
      </c>
      <c r="AN2889" s="42">
        <f t="shared" si="883"/>
        <v>45715</v>
      </c>
      <c r="AO2889" s="43">
        <f t="shared" si="884"/>
        <v>4658.07</v>
      </c>
    </row>
    <row r="2890" spans="1:41" s="24" customFormat="1" ht="15.75" customHeight="1" x14ac:dyDescent="0.35">
      <c r="A2890" s="36" t="s">
        <v>27</v>
      </c>
      <c r="B2890" s="36">
        <v>202509</v>
      </c>
      <c r="C2890" s="24" t="s">
        <v>736</v>
      </c>
      <c r="D2890" s="24" t="s">
        <v>119</v>
      </c>
      <c r="E2890" s="62">
        <v>45901</v>
      </c>
      <c r="F2890" s="62">
        <v>46265</v>
      </c>
      <c r="G2890" s="37" t="s">
        <v>5846</v>
      </c>
      <c r="H2890" s="36">
        <v>45012</v>
      </c>
      <c r="I2890" s="63">
        <v>38576</v>
      </c>
      <c r="J2890" s="24" t="s">
        <v>5983</v>
      </c>
      <c r="K2890" s="63">
        <f t="shared" si="868"/>
        <v>45901</v>
      </c>
      <c r="L2890" s="55">
        <f t="shared" si="869"/>
        <v>0.04</v>
      </c>
      <c r="M2890" s="76">
        <v>0.22500000000000001</v>
      </c>
      <c r="N2890" s="62">
        <v>45901</v>
      </c>
      <c r="O2890" s="62">
        <v>46265</v>
      </c>
      <c r="P2890" s="63"/>
      <c r="Q2890" s="63"/>
      <c r="R2890" s="78">
        <v>20</v>
      </c>
      <c r="S2890" s="63" t="str">
        <f>VLOOKUP(R2890,SA!$B$3:$C$11,2,1)</f>
        <v>0-25</v>
      </c>
      <c r="T2890" s="38" t="s">
        <v>98</v>
      </c>
      <c r="U2890" s="24" t="s">
        <v>56</v>
      </c>
      <c r="V2890" s="24">
        <v>400000</v>
      </c>
      <c r="W2890" s="39">
        <f t="shared" si="870"/>
        <v>400000</v>
      </c>
      <c r="X2890" s="29">
        <f t="shared" si="871"/>
        <v>1</v>
      </c>
      <c r="Y2890" s="40">
        <f t="shared" si="872"/>
        <v>365</v>
      </c>
      <c r="Z2890" s="38">
        <f t="shared" si="885"/>
        <v>46081</v>
      </c>
      <c r="AA2890" s="41">
        <f t="shared" si="873"/>
        <v>181</v>
      </c>
      <c r="AB2890" s="24" t="s">
        <v>113</v>
      </c>
      <c r="AC2890" s="41">
        <f t="shared" si="874"/>
        <v>4043.8364000000001</v>
      </c>
      <c r="AD2890" s="41">
        <v>1</v>
      </c>
      <c r="AE2890" s="72">
        <f>INDEX(SA!$C$2:$G$11,MATCH(Details!S2890,SA!$C$2:$C$11,0),MATCH(Details!V2890,SA!$C$2:$G$2,0))*Y2890/(F2890-E2890+1)</f>
        <v>3426.98</v>
      </c>
      <c r="AF2890" s="41">
        <f t="shared" si="875"/>
        <v>0</v>
      </c>
      <c r="AG2890" s="41">
        <f t="shared" si="876"/>
        <v>0</v>
      </c>
      <c r="AH2890" s="41">
        <f t="shared" si="877"/>
        <v>616.85640000000001</v>
      </c>
      <c r="AI2890" s="60">
        <f t="shared" si="878"/>
        <v>137.07920000000001</v>
      </c>
      <c r="AJ2890" s="60">
        <f t="shared" si="879"/>
        <v>771.07050000000004</v>
      </c>
      <c r="AK2890" s="60">
        <f t="shared" si="880"/>
        <v>1699.4065205479453</v>
      </c>
      <c r="AL2890" s="60">
        <f t="shared" si="881"/>
        <v>1249.0637926027398</v>
      </c>
      <c r="AM2890" s="41">
        <f t="shared" si="882"/>
        <v>1269.7665073972601</v>
      </c>
      <c r="AN2890" s="42">
        <f t="shared" si="883"/>
        <v>45715</v>
      </c>
      <c r="AO2890" s="43">
        <f t="shared" si="884"/>
        <v>3426.98</v>
      </c>
    </row>
    <row r="2891" spans="1:41" s="24" customFormat="1" ht="15.75" customHeight="1" x14ac:dyDescent="0.35">
      <c r="A2891" s="36" t="s">
        <v>27</v>
      </c>
      <c r="B2891" s="36">
        <v>202509</v>
      </c>
      <c r="C2891" s="24" t="s">
        <v>736</v>
      </c>
      <c r="D2891" s="24" t="s">
        <v>119</v>
      </c>
      <c r="E2891" s="62">
        <v>45901</v>
      </c>
      <c r="F2891" s="62">
        <v>46265</v>
      </c>
      <c r="G2891" s="37" t="s">
        <v>5847</v>
      </c>
      <c r="H2891" s="36">
        <v>45012</v>
      </c>
      <c r="I2891" s="63">
        <v>30127</v>
      </c>
      <c r="J2891" s="24" t="s">
        <v>5984</v>
      </c>
      <c r="K2891" s="63">
        <f t="shared" si="868"/>
        <v>45901</v>
      </c>
      <c r="L2891" s="55">
        <f t="shared" si="869"/>
        <v>0.04</v>
      </c>
      <c r="M2891" s="76">
        <v>0.22500000000000001</v>
      </c>
      <c r="N2891" s="62">
        <v>45901</v>
      </c>
      <c r="O2891" s="62">
        <v>46265</v>
      </c>
      <c r="P2891" s="63"/>
      <c r="Q2891" s="63"/>
      <c r="R2891" s="78">
        <v>43</v>
      </c>
      <c r="S2891" s="63" t="str">
        <f>VLOOKUP(R2891,SA!$B$3:$C$11,2,1)</f>
        <v>36-45</v>
      </c>
      <c r="T2891" s="38" t="s">
        <v>97</v>
      </c>
      <c r="U2891" s="24" t="s">
        <v>5744</v>
      </c>
      <c r="V2891" s="24">
        <v>400000</v>
      </c>
      <c r="W2891" s="39">
        <f t="shared" si="870"/>
        <v>0</v>
      </c>
      <c r="X2891" s="29">
        <f t="shared" si="871"/>
        <v>0</v>
      </c>
      <c r="Y2891" s="40">
        <f t="shared" si="872"/>
        <v>365</v>
      </c>
      <c r="Z2891" s="38">
        <f t="shared" si="885"/>
        <v>46081</v>
      </c>
      <c r="AA2891" s="41">
        <f t="shared" si="873"/>
        <v>181</v>
      </c>
      <c r="AB2891" s="24" t="s">
        <v>113</v>
      </c>
      <c r="AC2891" s="41">
        <f t="shared" si="874"/>
        <v>5496.5225999999993</v>
      </c>
      <c r="AD2891" s="41">
        <v>1</v>
      </c>
      <c r="AE2891" s="72">
        <f>INDEX(SA!$C$2:$G$11,MATCH(Details!S2891,SA!$C$2:$C$11,0),MATCH(Details!V2891,SA!$C$2:$G$2,0))*Y2891/(F2891-E2891+1)</f>
        <v>4658.07</v>
      </c>
      <c r="AF2891" s="41">
        <f t="shared" si="875"/>
        <v>0</v>
      </c>
      <c r="AG2891" s="41">
        <f t="shared" si="876"/>
        <v>0</v>
      </c>
      <c r="AH2891" s="41">
        <f t="shared" si="877"/>
        <v>838.45259999999996</v>
      </c>
      <c r="AI2891" s="60">
        <f t="shared" si="878"/>
        <v>186.3228</v>
      </c>
      <c r="AJ2891" s="60">
        <f t="shared" si="879"/>
        <v>1048.06575</v>
      </c>
      <c r="AK2891" s="60">
        <f t="shared" si="880"/>
        <v>2309.8922465753421</v>
      </c>
      <c r="AL2891" s="60">
        <f t="shared" si="881"/>
        <v>1697.7708012328765</v>
      </c>
      <c r="AM2891" s="41">
        <f t="shared" si="882"/>
        <v>1725.9106487671231</v>
      </c>
      <c r="AN2891" s="42">
        <f t="shared" si="883"/>
        <v>45715</v>
      </c>
      <c r="AO2891" s="43">
        <f t="shared" si="884"/>
        <v>4658.07</v>
      </c>
    </row>
    <row r="2892" spans="1:41" s="24" customFormat="1" ht="15.75" customHeight="1" x14ac:dyDescent="0.35">
      <c r="A2892" s="36" t="s">
        <v>27</v>
      </c>
      <c r="B2892" s="36">
        <v>202509</v>
      </c>
      <c r="C2892" s="24" t="s">
        <v>736</v>
      </c>
      <c r="D2892" s="24" t="s">
        <v>119</v>
      </c>
      <c r="E2892" s="62">
        <v>45901</v>
      </c>
      <c r="F2892" s="62">
        <v>46265</v>
      </c>
      <c r="G2892" s="37" t="s">
        <v>5848</v>
      </c>
      <c r="H2892" s="36">
        <v>45056</v>
      </c>
      <c r="I2892" s="63">
        <v>20580</v>
      </c>
      <c r="J2892" s="24" t="s">
        <v>5985</v>
      </c>
      <c r="K2892" s="63">
        <f t="shared" si="868"/>
        <v>45901</v>
      </c>
      <c r="L2892" s="55">
        <f t="shared" si="869"/>
        <v>0.04</v>
      </c>
      <c r="M2892" s="76">
        <v>0.22500000000000001</v>
      </c>
      <c r="N2892" s="62">
        <v>45901</v>
      </c>
      <c r="O2892" s="62">
        <v>46265</v>
      </c>
      <c r="P2892" s="63"/>
      <c r="Q2892" s="63"/>
      <c r="R2892" s="78">
        <v>69</v>
      </c>
      <c r="S2892" s="63" t="str">
        <f>VLOOKUP(R2892,SA!$B$3:$C$11,2,1)</f>
        <v>66-70</v>
      </c>
      <c r="T2892" s="38" t="s">
        <v>98</v>
      </c>
      <c r="U2892" s="24" t="s">
        <v>5747</v>
      </c>
      <c r="V2892" s="24">
        <v>500000</v>
      </c>
      <c r="W2892" s="39">
        <f t="shared" si="870"/>
        <v>0</v>
      </c>
      <c r="X2892" s="29">
        <f t="shared" si="871"/>
        <v>0</v>
      </c>
      <c r="Y2892" s="40">
        <f t="shared" si="872"/>
        <v>365</v>
      </c>
      <c r="Z2892" s="38">
        <f t="shared" si="885"/>
        <v>46081</v>
      </c>
      <c r="AA2892" s="41">
        <f t="shared" si="873"/>
        <v>181</v>
      </c>
      <c r="AB2892" s="24" t="s">
        <v>113</v>
      </c>
      <c r="AC2892" s="41">
        <f t="shared" si="874"/>
        <v>18713.136199999997</v>
      </c>
      <c r="AD2892" s="41">
        <v>1</v>
      </c>
      <c r="AE2892" s="72">
        <f>INDEX(SA!$C$2:$G$11,MATCH(Details!S2892,SA!$C$2:$C$11,0),MATCH(Details!V2892,SA!$C$2:$G$2,0))*Y2892/(F2892-E2892+1)</f>
        <v>15858.589999999998</v>
      </c>
      <c r="AF2892" s="41">
        <f t="shared" si="875"/>
        <v>0</v>
      </c>
      <c r="AG2892" s="41">
        <f t="shared" si="876"/>
        <v>0</v>
      </c>
      <c r="AH2892" s="41">
        <f t="shared" si="877"/>
        <v>2854.5461999999998</v>
      </c>
      <c r="AI2892" s="60">
        <f t="shared" si="878"/>
        <v>634.34359999999992</v>
      </c>
      <c r="AJ2892" s="60">
        <f t="shared" si="879"/>
        <v>3568.1827499999995</v>
      </c>
      <c r="AK2892" s="60">
        <f t="shared" si="880"/>
        <v>7864.1227123287663</v>
      </c>
      <c r="AL2892" s="60">
        <f t="shared" si="881"/>
        <v>5780.130193561643</v>
      </c>
      <c r="AM2892" s="41">
        <f t="shared" si="882"/>
        <v>5875.9334564383553</v>
      </c>
      <c r="AN2892" s="42">
        <f t="shared" si="883"/>
        <v>45715</v>
      </c>
      <c r="AO2892" s="43">
        <f t="shared" si="884"/>
        <v>15858.589999999998</v>
      </c>
    </row>
    <row r="2893" spans="1:41" s="24" customFormat="1" ht="15.75" customHeight="1" x14ac:dyDescent="0.35">
      <c r="A2893" s="36" t="s">
        <v>27</v>
      </c>
      <c r="B2893" s="36">
        <v>202509</v>
      </c>
      <c r="C2893" s="24" t="s">
        <v>736</v>
      </c>
      <c r="D2893" s="24" t="s">
        <v>119</v>
      </c>
      <c r="E2893" s="62">
        <v>45901</v>
      </c>
      <c r="F2893" s="62">
        <v>46265</v>
      </c>
      <c r="G2893" s="37" t="s">
        <v>5849</v>
      </c>
      <c r="H2893" s="36">
        <v>45056</v>
      </c>
      <c r="I2893" s="63">
        <v>32278</v>
      </c>
      <c r="J2893" s="24" t="s">
        <v>5986</v>
      </c>
      <c r="K2893" s="63">
        <f t="shared" si="868"/>
        <v>45901</v>
      </c>
      <c r="L2893" s="55">
        <f t="shared" si="869"/>
        <v>0.04</v>
      </c>
      <c r="M2893" s="76">
        <v>0.22500000000000001</v>
      </c>
      <c r="N2893" s="62">
        <v>45901</v>
      </c>
      <c r="O2893" s="62">
        <v>46265</v>
      </c>
      <c r="P2893" s="63"/>
      <c r="Q2893" s="63"/>
      <c r="R2893" s="78">
        <v>37</v>
      </c>
      <c r="S2893" s="63" t="str">
        <f>VLOOKUP(R2893,SA!$B$3:$C$11,2,1)</f>
        <v>36-45</v>
      </c>
      <c r="T2893" s="38" t="s">
        <v>98</v>
      </c>
      <c r="U2893" s="24" t="s">
        <v>5743</v>
      </c>
      <c r="V2893" s="24">
        <v>500000</v>
      </c>
      <c r="W2893" s="39">
        <f t="shared" si="870"/>
        <v>0</v>
      </c>
      <c r="X2893" s="29">
        <f t="shared" si="871"/>
        <v>0</v>
      </c>
      <c r="Y2893" s="40">
        <f t="shared" si="872"/>
        <v>365</v>
      </c>
      <c r="Z2893" s="38">
        <f t="shared" si="885"/>
        <v>46081</v>
      </c>
      <c r="AA2893" s="41">
        <f t="shared" si="873"/>
        <v>181</v>
      </c>
      <c r="AB2893" s="24" t="s">
        <v>113</v>
      </c>
      <c r="AC2893" s="41">
        <f t="shared" si="874"/>
        <v>6046.1902</v>
      </c>
      <c r="AD2893" s="41">
        <v>1</v>
      </c>
      <c r="AE2893" s="72">
        <f>INDEX(SA!$C$2:$G$11,MATCH(Details!S2893,SA!$C$2:$C$11,0),MATCH(Details!V2893,SA!$C$2:$G$2,0))*Y2893/(F2893-E2893+1)</f>
        <v>5123.8900000000003</v>
      </c>
      <c r="AF2893" s="41">
        <f t="shared" si="875"/>
        <v>0</v>
      </c>
      <c r="AG2893" s="41">
        <f t="shared" si="876"/>
        <v>0</v>
      </c>
      <c r="AH2893" s="41">
        <f t="shared" si="877"/>
        <v>922.30020000000002</v>
      </c>
      <c r="AI2893" s="60">
        <f t="shared" si="878"/>
        <v>204.9556</v>
      </c>
      <c r="AJ2893" s="60">
        <f t="shared" si="879"/>
        <v>1152.8752500000001</v>
      </c>
      <c r="AK2893" s="60">
        <f t="shared" si="880"/>
        <v>2540.8879178082193</v>
      </c>
      <c r="AL2893" s="60">
        <f t="shared" si="881"/>
        <v>1867.5526195890411</v>
      </c>
      <c r="AM2893" s="41">
        <f t="shared" si="882"/>
        <v>1898.5065304109589</v>
      </c>
      <c r="AN2893" s="42">
        <f t="shared" si="883"/>
        <v>45715</v>
      </c>
      <c r="AO2893" s="43">
        <f t="shared" si="884"/>
        <v>5123.8900000000003</v>
      </c>
    </row>
    <row r="2894" spans="1:41" s="24" customFormat="1" ht="15.75" customHeight="1" x14ac:dyDescent="0.35">
      <c r="A2894" s="36" t="s">
        <v>27</v>
      </c>
      <c r="B2894" s="36">
        <v>202509</v>
      </c>
      <c r="C2894" s="24" t="s">
        <v>736</v>
      </c>
      <c r="D2894" s="24" t="s">
        <v>119</v>
      </c>
      <c r="E2894" s="62">
        <v>45901</v>
      </c>
      <c r="F2894" s="62">
        <v>46265</v>
      </c>
      <c r="G2894" s="37" t="s">
        <v>5850</v>
      </c>
      <c r="H2894" s="36">
        <v>45056</v>
      </c>
      <c r="I2894" s="63">
        <v>42782</v>
      </c>
      <c r="J2894" s="24" t="s">
        <v>5987</v>
      </c>
      <c r="K2894" s="63">
        <f t="shared" si="868"/>
        <v>45901</v>
      </c>
      <c r="L2894" s="55">
        <f t="shared" si="869"/>
        <v>0.04</v>
      </c>
      <c r="M2894" s="76">
        <v>0.22500000000000001</v>
      </c>
      <c r="N2894" s="62">
        <v>45901</v>
      </c>
      <c r="O2894" s="62">
        <v>46265</v>
      </c>
      <c r="P2894" s="63"/>
      <c r="Q2894" s="63"/>
      <c r="R2894" s="78">
        <v>8</v>
      </c>
      <c r="S2894" s="63" t="str">
        <f>VLOOKUP(R2894,SA!$B$3:$C$11,2,1)</f>
        <v>0-25</v>
      </c>
      <c r="T2894" s="38" t="s">
        <v>98</v>
      </c>
      <c r="U2894" s="24" t="s">
        <v>5746</v>
      </c>
      <c r="V2894" s="24">
        <v>500000</v>
      </c>
      <c r="W2894" s="39">
        <f t="shared" si="870"/>
        <v>0</v>
      </c>
      <c r="X2894" s="29">
        <f t="shared" si="871"/>
        <v>0</v>
      </c>
      <c r="Y2894" s="40">
        <f t="shared" si="872"/>
        <v>365</v>
      </c>
      <c r="Z2894" s="38">
        <f t="shared" si="885"/>
        <v>46081</v>
      </c>
      <c r="AA2894" s="41">
        <f t="shared" si="873"/>
        <v>181</v>
      </c>
      <c r="AB2894" s="24" t="s">
        <v>113</v>
      </c>
      <c r="AC2894" s="41">
        <f t="shared" si="874"/>
        <v>4448.2106000000003</v>
      </c>
      <c r="AD2894" s="41">
        <v>1</v>
      </c>
      <c r="AE2894" s="72">
        <f>INDEX(SA!$C$2:$G$11,MATCH(Details!S2894,SA!$C$2:$C$11,0),MATCH(Details!V2894,SA!$C$2:$G$2,0))*Y2894/(F2894-E2894+1)</f>
        <v>3769.67</v>
      </c>
      <c r="AF2894" s="41">
        <f t="shared" si="875"/>
        <v>0</v>
      </c>
      <c r="AG2894" s="41">
        <f t="shared" si="876"/>
        <v>0</v>
      </c>
      <c r="AH2894" s="41">
        <f t="shared" si="877"/>
        <v>678.54060000000004</v>
      </c>
      <c r="AI2894" s="60">
        <f t="shared" si="878"/>
        <v>150.7868</v>
      </c>
      <c r="AJ2894" s="60">
        <f t="shared" si="879"/>
        <v>848.17574999999999</v>
      </c>
      <c r="AK2894" s="60">
        <f t="shared" si="880"/>
        <v>1869.3432054794521</v>
      </c>
      <c r="AL2894" s="60">
        <f t="shared" si="881"/>
        <v>1373.9672560273973</v>
      </c>
      <c r="AM2894" s="41">
        <f t="shared" si="882"/>
        <v>1396.7401939726028</v>
      </c>
      <c r="AN2894" s="42">
        <f t="shared" si="883"/>
        <v>45715</v>
      </c>
      <c r="AO2894" s="43">
        <f t="shared" si="884"/>
        <v>3769.67</v>
      </c>
    </row>
    <row r="2895" spans="1:41" s="24" customFormat="1" ht="15.75" customHeight="1" x14ac:dyDescent="0.35">
      <c r="A2895" s="36" t="s">
        <v>27</v>
      </c>
      <c r="B2895" s="36">
        <v>202509</v>
      </c>
      <c r="C2895" s="24" t="s">
        <v>736</v>
      </c>
      <c r="D2895" s="24" t="s">
        <v>119</v>
      </c>
      <c r="E2895" s="62">
        <v>45901</v>
      </c>
      <c r="F2895" s="62">
        <v>46265</v>
      </c>
      <c r="G2895" s="37" t="s">
        <v>5851</v>
      </c>
      <c r="H2895" s="36">
        <v>45056</v>
      </c>
      <c r="I2895" s="63">
        <v>44304</v>
      </c>
      <c r="J2895" s="24" t="s">
        <v>5988</v>
      </c>
      <c r="K2895" s="63">
        <f t="shared" si="868"/>
        <v>45901</v>
      </c>
      <c r="L2895" s="55">
        <f t="shared" si="869"/>
        <v>0.04</v>
      </c>
      <c r="M2895" s="76">
        <v>0.22500000000000001</v>
      </c>
      <c r="N2895" s="62">
        <v>45901</v>
      </c>
      <c r="O2895" s="62">
        <v>46265</v>
      </c>
      <c r="P2895" s="63"/>
      <c r="Q2895" s="63"/>
      <c r="R2895" s="78">
        <v>4</v>
      </c>
      <c r="S2895" s="63" t="str">
        <f>VLOOKUP(R2895,SA!$B$3:$C$11,2,1)</f>
        <v>0-25</v>
      </c>
      <c r="T2895" s="38" t="s">
        <v>98</v>
      </c>
      <c r="U2895" s="24" t="s">
        <v>5746</v>
      </c>
      <c r="V2895" s="24">
        <v>500000</v>
      </c>
      <c r="W2895" s="39">
        <f t="shared" si="870"/>
        <v>0</v>
      </c>
      <c r="X2895" s="29">
        <f t="shared" si="871"/>
        <v>0</v>
      </c>
      <c r="Y2895" s="40">
        <f t="shared" si="872"/>
        <v>365</v>
      </c>
      <c r="Z2895" s="38">
        <f t="shared" si="885"/>
        <v>46081</v>
      </c>
      <c r="AA2895" s="41">
        <f t="shared" si="873"/>
        <v>181</v>
      </c>
      <c r="AB2895" s="24" t="s">
        <v>113</v>
      </c>
      <c r="AC2895" s="41">
        <f t="shared" si="874"/>
        <v>4448.2106000000003</v>
      </c>
      <c r="AD2895" s="41">
        <v>1</v>
      </c>
      <c r="AE2895" s="72">
        <f>INDEX(SA!$C$2:$G$11,MATCH(Details!S2895,SA!$C$2:$C$11,0),MATCH(Details!V2895,SA!$C$2:$G$2,0))*Y2895/(F2895-E2895+1)</f>
        <v>3769.67</v>
      </c>
      <c r="AF2895" s="41">
        <f t="shared" si="875"/>
        <v>0</v>
      </c>
      <c r="AG2895" s="41">
        <f t="shared" si="876"/>
        <v>0</v>
      </c>
      <c r="AH2895" s="41">
        <f t="shared" si="877"/>
        <v>678.54060000000004</v>
      </c>
      <c r="AI2895" s="60">
        <f t="shared" si="878"/>
        <v>150.7868</v>
      </c>
      <c r="AJ2895" s="60">
        <f t="shared" si="879"/>
        <v>848.17574999999999</v>
      </c>
      <c r="AK2895" s="60">
        <f t="shared" si="880"/>
        <v>1869.3432054794521</v>
      </c>
      <c r="AL2895" s="60">
        <f t="shared" si="881"/>
        <v>1373.9672560273973</v>
      </c>
      <c r="AM2895" s="41">
        <f t="shared" si="882"/>
        <v>1396.7401939726028</v>
      </c>
      <c r="AN2895" s="42">
        <f t="shared" si="883"/>
        <v>45715</v>
      </c>
      <c r="AO2895" s="43">
        <f t="shared" si="884"/>
        <v>3769.67</v>
      </c>
    </row>
    <row r="2896" spans="1:41" s="24" customFormat="1" ht="15.75" customHeight="1" x14ac:dyDescent="0.35">
      <c r="A2896" s="36" t="s">
        <v>27</v>
      </c>
      <c r="B2896" s="36">
        <v>202509</v>
      </c>
      <c r="C2896" s="24" t="s">
        <v>736</v>
      </c>
      <c r="D2896" s="24" t="s">
        <v>119</v>
      </c>
      <c r="E2896" s="62">
        <v>45901</v>
      </c>
      <c r="F2896" s="62">
        <v>46265</v>
      </c>
      <c r="G2896" s="37" t="s">
        <v>5852</v>
      </c>
      <c r="H2896" s="36">
        <v>45056</v>
      </c>
      <c r="I2896" s="63">
        <v>17928</v>
      </c>
      <c r="J2896" s="24" t="s">
        <v>5989</v>
      </c>
      <c r="K2896" s="63">
        <f t="shared" si="868"/>
        <v>45901</v>
      </c>
      <c r="L2896" s="55">
        <f t="shared" si="869"/>
        <v>0.04</v>
      </c>
      <c r="M2896" s="76">
        <v>0.22500000000000001</v>
      </c>
      <c r="N2896" s="62">
        <v>45901</v>
      </c>
      <c r="O2896" s="62">
        <v>46265</v>
      </c>
      <c r="P2896" s="63"/>
      <c r="Q2896" s="63"/>
      <c r="R2896" s="78">
        <v>76</v>
      </c>
      <c r="S2896" s="63" t="str">
        <f>VLOOKUP(R2896,SA!$B$3:$C$11,2,1)</f>
        <v>76-80</v>
      </c>
      <c r="T2896" s="38" t="s">
        <v>97</v>
      </c>
      <c r="U2896" s="24" t="s">
        <v>5744</v>
      </c>
      <c r="V2896" s="24">
        <v>500000</v>
      </c>
      <c r="W2896" s="39">
        <f t="shared" si="870"/>
        <v>0</v>
      </c>
      <c r="X2896" s="29">
        <f t="shared" si="871"/>
        <v>0</v>
      </c>
      <c r="Y2896" s="40">
        <f t="shared" si="872"/>
        <v>365</v>
      </c>
      <c r="Z2896" s="38">
        <f t="shared" si="885"/>
        <v>46081</v>
      </c>
      <c r="AA2896" s="41">
        <f t="shared" si="873"/>
        <v>181</v>
      </c>
      <c r="AB2896" s="24" t="s">
        <v>113</v>
      </c>
      <c r="AC2896" s="41">
        <f t="shared" si="874"/>
        <v>29821.089800000002</v>
      </c>
      <c r="AD2896" s="41">
        <v>1</v>
      </c>
      <c r="AE2896" s="72">
        <f>INDEX(SA!$C$2:$G$11,MATCH(Details!S2896,SA!$C$2:$C$11,0),MATCH(Details!V2896,SA!$C$2:$G$2,0))*Y2896/(F2896-E2896+1)</f>
        <v>25272.11</v>
      </c>
      <c r="AF2896" s="41">
        <f t="shared" si="875"/>
        <v>0</v>
      </c>
      <c r="AG2896" s="41">
        <f t="shared" si="876"/>
        <v>0</v>
      </c>
      <c r="AH2896" s="41">
        <f t="shared" si="877"/>
        <v>4548.9798000000001</v>
      </c>
      <c r="AI2896" s="60">
        <f t="shared" si="878"/>
        <v>1010.8844</v>
      </c>
      <c r="AJ2896" s="60">
        <f t="shared" si="879"/>
        <v>5686.2247500000003</v>
      </c>
      <c r="AK2896" s="60">
        <f t="shared" si="880"/>
        <v>12532.197013698631</v>
      </c>
      <c r="AL2896" s="60">
        <f t="shared" si="881"/>
        <v>9211.1648050684944</v>
      </c>
      <c r="AM2896" s="41">
        <f t="shared" si="882"/>
        <v>9363.8360449315078</v>
      </c>
      <c r="AN2896" s="42">
        <f t="shared" si="883"/>
        <v>45715</v>
      </c>
      <c r="AO2896" s="43">
        <f t="shared" si="884"/>
        <v>25272.11</v>
      </c>
    </row>
    <row r="2897" spans="1:41" s="24" customFormat="1" ht="15.75" customHeight="1" x14ac:dyDescent="0.35">
      <c r="A2897" s="36" t="s">
        <v>27</v>
      </c>
      <c r="B2897" s="36">
        <v>202509</v>
      </c>
      <c r="C2897" s="24" t="s">
        <v>736</v>
      </c>
      <c r="D2897" s="24" t="s">
        <v>119</v>
      </c>
      <c r="E2897" s="62">
        <v>45901</v>
      </c>
      <c r="F2897" s="62">
        <v>46265</v>
      </c>
      <c r="G2897" s="37" t="s">
        <v>5853</v>
      </c>
      <c r="H2897" s="36">
        <v>45056</v>
      </c>
      <c r="I2897" s="63">
        <v>30980</v>
      </c>
      <c r="J2897" s="24" t="s">
        <v>5990</v>
      </c>
      <c r="K2897" s="63">
        <f t="shared" si="868"/>
        <v>45901</v>
      </c>
      <c r="L2897" s="55">
        <f t="shared" si="869"/>
        <v>0.04</v>
      </c>
      <c r="M2897" s="76">
        <v>0.22500000000000001</v>
      </c>
      <c r="N2897" s="62">
        <v>45901</v>
      </c>
      <c r="O2897" s="62">
        <v>46265</v>
      </c>
      <c r="P2897" s="63"/>
      <c r="Q2897" s="63"/>
      <c r="R2897" s="78">
        <v>40</v>
      </c>
      <c r="S2897" s="63" t="str">
        <f>VLOOKUP(R2897,SA!$B$3:$C$11,2,1)</f>
        <v>36-45</v>
      </c>
      <c r="T2897" s="38" t="s">
        <v>97</v>
      </c>
      <c r="U2897" s="24" t="s">
        <v>56</v>
      </c>
      <c r="V2897" s="24">
        <v>500000</v>
      </c>
      <c r="W2897" s="39">
        <f t="shared" si="870"/>
        <v>500000</v>
      </c>
      <c r="X2897" s="29">
        <f t="shared" si="871"/>
        <v>1</v>
      </c>
      <c r="Y2897" s="40">
        <f t="shared" si="872"/>
        <v>365</v>
      </c>
      <c r="Z2897" s="38">
        <f t="shared" si="885"/>
        <v>46081</v>
      </c>
      <c r="AA2897" s="41">
        <f t="shared" si="873"/>
        <v>181</v>
      </c>
      <c r="AB2897" s="24" t="s">
        <v>113</v>
      </c>
      <c r="AC2897" s="41">
        <f t="shared" si="874"/>
        <v>6046.1902</v>
      </c>
      <c r="AD2897" s="41">
        <v>1</v>
      </c>
      <c r="AE2897" s="72">
        <f>INDEX(SA!$C$2:$G$11,MATCH(Details!S2897,SA!$C$2:$C$11,0),MATCH(Details!V2897,SA!$C$2:$G$2,0))*Y2897/(F2897-E2897+1)</f>
        <v>5123.8900000000003</v>
      </c>
      <c r="AF2897" s="41">
        <f t="shared" si="875"/>
        <v>0</v>
      </c>
      <c r="AG2897" s="41">
        <f t="shared" si="876"/>
        <v>0</v>
      </c>
      <c r="AH2897" s="41">
        <f t="shared" si="877"/>
        <v>922.30020000000002</v>
      </c>
      <c r="AI2897" s="60">
        <f t="shared" si="878"/>
        <v>204.9556</v>
      </c>
      <c r="AJ2897" s="60">
        <f t="shared" si="879"/>
        <v>1152.8752500000001</v>
      </c>
      <c r="AK2897" s="60">
        <f t="shared" si="880"/>
        <v>2540.8879178082193</v>
      </c>
      <c r="AL2897" s="60">
        <f t="shared" si="881"/>
        <v>1867.5526195890411</v>
      </c>
      <c r="AM2897" s="41">
        <f t="shared" si="882"/>
        <v>1898.5065304109589</v>
      </c>
      <c r="AN2897" s="42">
        <f t="shared" si="883"/>
        <v>45715</v>
      </c>
      <c r="AO2897" s="43">
        <f t="shared" si="884"/>
        <v>5123.8900000000003</v>
      </c>
    </row>
    <row r="2898" spans="1:41" s="24" customFormat="1" ht="15.75" customHeight="1" x14ac:dyDescent="0.35">
      <c r="A2898" s="36" t="s">
        <v>27</v>
      </c>
      <c r="B2898" s="36">
        <v>202509</v>
      </c>
      <c r="C2898" s="24" t="s">
        <v>736</v>
      </c>
      <c r="D2898" s="24" t="s">
        <v>119</v>
      </c>
      <c r="E2898" s="62">
        <v>45901</v>
      </c>
      <c r="F2898" s="62">
        <v>46265</v>
      </c>
      <c r="G2898" s="37" t="s">
        <v>5854</v>
      </c>
      <c r="H2898" s="36" t="s">
        <v>6286</v>
      </c>
      <c r="I2898" s="63">
        <v>24842</v>
      </c>
      <c r="J2898" s="24" t="s">
        <v>5991</v>
      </c>
      <c r="K2898" s="63">
        <f t="shared" si="868"/>
        <v>45901</v>
      </c>
      <c r="L2898" s="55">
        <f t="shared" si="869"/>
        <v>0.04</v>
      </c>
      <c r="M2898" s="76">
        <v>0.22500000000000001</v>
      </c>
      <c r="N2898" s="62">
        <v>45901</v>
      </c>
      <c r="O2898" s="62">
        <v>46265</v>
      </c>
      <c r="P2898" s="63"/>
      <c r="Q2898" s="63"/>
      <c r="R2898" s="78">
        <v>57</v>
      </c>
      <c r="S2898" s="63" t="str">
        <f>VLOOKUP(R2898,SA!$B$3:$C$11,2,1)</f>
        <v>56-65</v>
      </c>
      <c r="T2898" s="38" t="s">
        <v>98</v>
      </c>
      <c r="U2898" s="24" t="s">
        <v>5747</v>
      </c>
      <c r="V2898" s="24">
        <v>400000</v>
      </c>
      <c r="W2898" s="39">
        <f t="shared" si="870"/>
        <v>0</v>
      </c>
      <c r="X2898" s="29">
        <f t="shared" si="871"/>
        <v>0</v>
      </c>
      <c r="Y2898" s="40">
        <f t="shared" si="872"/>
        <v>365</v>
      </c>
      <c r="Z2898" s="38">
        <f t="shared" si="885"/>
        <v>46081</v>
      </c>
      <c r="AA2898" s="41">
        <f t="shared" si="873"/>
        <v>181</v>
      </c>
      <c r="AB2898" s="24" t="s">
        <v>113</v>
      </c>
      <c r="AC2898" s="41">
        <f t="shared" si="874"/>
        <v>11909.7282</v>
      </c>
      <c r="AD2898" s="41">
        <v>1</v>
      </c>
      <c r="AE2898" s="72">
        <f>INDEX(SA!$C$2:$G$11,MATCH(Details!S2898,SA!$C$2:$C$11,0),MATCH(Details!V2898,SA!$C$2:$G$2,0))*Y2898/(F2898-E2898+1)</f>
        <v>10092.99</v>
      </c>
      <c r="AF2898" s="41">
        <f t="shared" si="875"/>
        <v>0</v>
      </c>
      <c r="AG2898" s="41">
        <f t="shared" si="876"/>
        <v>0</v>
      </c>
      <c r="AH2898" s="41">
        <f t="shared" si="877"/>
        <v>1816.7382</v>
      </c>
      <c r="AI2898" s="60">
        <f t="shared" si="878"/>
        <v>403.71960000000001</v>
      </c>
      <c r="AJ2898" s="60">
        <f t="shared" si="879"/>
        <v>2270.9227500000002</v>
      </c>
      <c r="AK2898" s="60">
        <f t="shared" si="880"/>
        <v>5005.0169589041097</v>
      </c>
      <c r="AL2898" s="60">
        <f t="shared" si="881"/>
        <v>3678.6874647945206</v>
      </c>
      <c r="AM2898" s="41">
        <f t="shared" si="882"/>
        <v>3739.6601852054787</v>
      </c>
      <c r="AN2898" s="42">
        <f t="shared" si="883"/>
        <v>45715</v>
      </c>
      <c r="AO2898" s="43">
        <f t="shared" si="884"/>
        <v>10092.99</v>
      </c>
    </row>
    <row r="2899" spans="1:41" s="24" customFormat="1" ht="15.75" customHeight="1" x14ac:dyDescent="0.35">
      <c r="A2899" s="36" t="s">
        <v>27</v>
      </c>
      <c r="B2899" s="36">
        <v>202509</v>
      </c>
      <c r="C2899" s="24" t="s">
        <v>736</v>
      </c>
      <c r="D2899" s="24" t="s">
        <v>119</v>
      </c>
      <c r="E2899" s="62">
        <v>45901</v>
      </c>
      <c r="F2899" s="62">
        <v>46265</v>
      </c>
      <c r="G2899" s="37" t="s">
        <v>5855</v>
      </c>
      <c r="H2899" s="36" t="s">
        <v>6286</v>
      </c>
      <c r="I2899" s="63">
        <v>25223</v>
      </c>
      <c r="J2899" s="24" t="s">
        <v>5992</v>
      </c>
      <c r="K2899" s="63">
        <f t="shared" si="868"/>
        <v>45901</v>
      </c>
      <c r="L2899" s="55">
        <f t="shared" si="869"/>
        <v>0.04</v>
      </c>
      <c r="M2899" s="76">
        <v>0.22500000000000001</v>
      </c>
      <c r="N2899" s="62">
        <v>45901</v>
      </c>
      <c r="O2899" s="62">
        <v>46265</v>
      </c>
      <c r="P2899" s="63"/>
      <c r="Q2899" s="63"/>
      <c r="R2899" s="78">
        <v>56</v>
      </c>
      <c r="S2899" s="63" t="str">
        <f>VLOOKUP(R2899,SA!$B$3:$C$11,2,1)</f>
        <v>56-65</v>
      </c>
      <c r="T2899" s="38" t="s">
        <v>97</v>
      </c>
      <c r="U2899" s="24" t="s">
        <v>5744</v>
      </c>
      <c r="V2899" s="24">
        <v>400000</v>
      </c>
      <c r="W2899" s="39">
        <f t="shared" si="870"/>
        <v>0</v>
      </c>
      <c r="X2899" s="29">
        <f t="shared" si="871"/>
        <v>0</v>
      </c>
      <c r="Y2899" s="40">
        <f t="shared" si="872"/>
        <v>365</v>
      </c>
      <c r="Z2899" s="38">
        <f t="shared" si="885"/>
        <v>46081</v>
      </c>
      <c r="AA2899" s="41">
        <f t="shared" si="873"/>
        <v>181</v>
      </c>
      <c r="AB2899" s="24" t="s">
        <v>113</v>
      </c>
      <c r="AC2899" s="41">
        <f t="shared" si="874"/>
        <v>11909.7282</v>
      </c>
      <c r="AD2899" s="41">
        <v>1</v>
      </c>
      <c r="AE2899" s="72">
        <f>INDEX(SA!$C$2:$G$11,MATCH(Details!S2899,SA!$C$2:$C$11,0),MATCH(Details!V2899,SA!$C$2:$G$2,0))*Y2899/(F2899-E2899+1)</f>
        <v>10092.99</v>
      </c>
      <c r="AF2899" s="41">
        <f t="shared" si="875"/>
        <v>0</v>
      </c>
      <c r="AG2899" s="41">
        <f t="shared" si="876"/>
        <v>0</v>
      </c>
      <c r="AH2899" s="41">
        <f t="shared" si="877"/>
        <v>1816.7382</v>
      </c>
      <c r="AI2899" s="60">
        <f t="shared" si="878"/>
        <v>403.71960000000001</v>
      </c>
      <c r="AJ2899" s="60">
        <f t="shared" si="879"/>
        <v>2270.9227500000002</v>
      </c>
      <c r="AK2899" s="60">
        <f t="shared" si="880"/>
        <v>5005.0169589041097</v>
      </c>
      <c r="AL2899" s="60">
        <f t="shared" si="881"/>
        <v>3678.6874647945206</v>
      </c>
      <c r="AM2899" s="41">
        <f t="shared" si="882"/>
        <v>3739.6601852054787</v>
      </c>
      <c r="AN2899" s="42">
        <f t="shared" si="883"/>
        <v>45715</v>
      </c>
      <c r="AO2899" s="43">
        <f t="shared" si="884"/>
        <v>10092.99</v>
      </c>
    </row>
    <row r="2900" spans="1:41" s="24" customFormat="1" ht="15.75" customHeight="1" x14ac:dyDescent="0.35">
      <c r="A2900" s="36" t="s">
        <v>27</v>
      </c>
      <c r="B2900" s="36">
        <v>202509</v>
      </c>
      <c r="C2900" s="24" t="s">
        <v>736</v>
      </c>
      <c r="D2900" s="24" t="s">
        <v>119</v>
      </c>
      <c r="E2900" s="62">
        <v>45901</v>
      </c>
      <c r="F2900" s="62">
        <v>46265</v>
      </c>
      <c r="G2900" s="37" t="s">
        <v>5856</v>
      </c>
      <c r="H2900" s="36" t="s">
        <v>6286</v>
      </c>
      <c r="I2900" s="63">
        <v>36435</v>
      </c>
      <c r="J2900" s="24" t="s">
        <v>5993</v>
      </c>
      <c r="K2900" s="63">
        <f t="shared" si="868"/>
        <v>45901</v>
      </c>
      <c r="L2900" s="55">
        <f t="shared" si="869"/>
        <v>0.04</v>
      </c>
      <c r="M2900" s="76">
        <v>0.22500000000000001</v>
      </c>
      <c r="N2900" s="62">
        <v>45901</v>
      </c>
      <c r="O2900" s="62">
        <v>46265</v>
      </c>
      <c r="P2900" s="63"/>
      <c r="Q2900" s="63"/>
      <c r="R2900" s="78">
        <v>25</v>
      </c>
      <c r="S2900" s="63" t="str">
        <f>VLOOKUP(R2900,SA!$B$3:$C$11,2,1)</f>
        <v>0-25</v>
      </c>
      <c r="T2900" s="38" t="s">
        <v>97</v>
      </c>
      <c r="U2900" s="24" t="s">
        <v>56</v>
      </c>
      <c r="V2900" s="24">
        <v>400000</v>
      </c>
      <c r="W2900" s="39">
        <f t="shared" si="870"/>
        <v>400000</v>
      </c>
      <c r="X2900" s="29">
        <f t="shared" si="871"/>
        <v>1</v>
      </c>
      <c r="Y2900" s="40">
        <f t="shared" si="872"/>
        <v>365</v>
      </c>
      <c r="Z2900" s="38">
        <f t="shared" si="885"/>
        <v>46081</v>
      </c>
      <c r="AA2900" s="41">
        <f t="shared" si="873"/>
        <v>181</v>
      </c>
      <c r="AB2900" s="24" t="s">
        <v>113</v>
      </c>
      <c r="AC2900" s="41">
        <f t="shared" si="874"/>
        <v>4043.8364000000001</v>
      </c>
      <c r="AD2900" s="41">
        <v>1</v>
      </c>
      <c r="AE2900" s="72">
        <f>INDEX(SA!$C$2:$G$11,MATCH(Details!S2900,SA!$C$2:$C$11,0),MATCH(Details!V2900,SA!$C$2:$G$2,0))*Y2900/(F2900-E2900+1)</f>
        <v>3426.98</v>
      </c>
      <c r="AF2900" s="41">
        <f t="shared" si="875"/>
        <v>0</v>
      </c>
      <c r="AG2900" s="41">
        <f t="shared" si="876"/>
        <v>0</v>
      </c>
      <c r="AH2900" s="41">
        <f t="shared" si="877"/>
        <v>616.85640000000001</v>
      </c>
      <c r="AI2900" s="60">
        <f t="shared" si="878"/>
        <v>137.07920000000001</v>
      </c>
      <c r="AJ2900" s="60">
        <f t="shared" si="879"/>
        <v>771.07050000000004</v>
      </c>
      <c r="AK2900" s="60">
        <f t="shared" si="880"/>
        <v>1699.4065205479453</v>
      </c>
      <c r="AL2900" s="60">
        <f t="shared" si="881"/>
        <v>1249.0637926027398</v>
      </c>
      <c r="AM2900" s="41">
        <f t="shared" si="882"/>
        <v>1269.7665073972601</v>
      </c>
      <c r="AN2900" s="42">
        <f t="shared" si="883"/>
        <v>45715</v>
      </c>
      <c r="AO2900" s="43">
        <f t="shared" si="884"/>
        <v>3426.98</v>
      </c>
    </row>
    <row r="2901" spans="1:41" s="24" customFormat="1" ht="15.75" customHeight="1" x14ac:dyDescent="0.35">
      <c r="A2901" s="36" t="s">
        <v>27</v>
      </c>
      <c r="B2901" s="36">
        <v>202509</v>
      </c>
      <c r="C2901" s="24" t="s">
        <v>736</v>
      </c>
      <c r="D2901" s="24" t="s">
        <v>119</v>
      </c>
      <c r="E2901" s="62">
        <v>45901</v>
      </c>
      <c r="F2901" s="62">
        <v>46265</v>
      </c>
      <c r="G2901" s="37" t="s">
        <v>5857</v>
      </c>
      <c r="H2901" s="36">
        <v>652602</v>
      </c>
      <c r="I2901" s="63">
        <v>36319</v>
      </c>
      <c r="J2901" s="24" t="s">
        <v>5994</v>
      </c>
      <c r="K2901" s="63">
        <f t="shared" si="868"/>
        <v>45901</v>
      </c>
      <c r="L2901" s="55">
        <f t="shared" si="869"/>
        <v>0.04</v>
      </c>
      <c r="M2901" s="76">
        <v>0.22500000000000001</v>
      </c>
      <c r="N2901" s="62">
        <v>45901</v>
      </c>
      <c r="O2901" s="62">
        <v>46265</v>
      </c>
      <c r="P2901" s="63"/>
      <c r="Q2901" s="63"/>
      <c r="R2901" s="78">
        <v>26</v>
      </c>
      <c r="S2901" s="63" t="str">
        <f>VLOOKUP(R2901,SA!$B$3:$C$11,2,1)</f>
        <v>26-35</v>
      </c>
      <c r="T2901" s="38" t="s">
        <v>98</v>
      </c>
      <c r="U2901" s="24" t="s">
        <v>56</v>
      </c>
      <c r="V2901" s="24">
        <v>400000</v>
      </c>
      <c r="W2901" s="39">
        <f t="shared" si="870"/>
        <v>400000</v>
      </c>
      <c r="X2901" s="29">
        <f t="shared" si="871"/>
        <v>1</v>
      </c>
      <c r="Y2901" s="40">
        <f t="shared" si="872"/>
        <v>365</v>
      </c>
      <c r="Z2901" s="38">
        <f t="shared" si="885"/>
        <v>46081</v>
      </c>
      <c r="AA2901" s="41">
        <f t="shared" si="873"/>
        <v>181</v>
      </c>
      <c r="AB2901" s="24" t="s">
        <v>113</v>
      </c>
      <c r="AC2901" s="41">
        <f t="shared" si="874"/>
        <v>4533.0290000000005</v>
      </c>
      <c r="AD2901" s="41">
        <v>1</v>
      </c>
      <c r="AE2901" s="72">
        <f>INDEX(SA!$C$2:$G$11,MATCH(Details!S2901,SA!$C$2:$C$11,0),MATCH(Details!V2901,SA!$C$2:$G$2,0))*Y2901/(F2901-E2901+1)</f>
        <v>3841.55</v>
      </c>
      <c r="AF2901" s="41">
        <f t="shared" si="875"/>
        <v>0</v>
      </c>
      <c r="AG2901" s="41">
        <f t="shared" si="876"/>
        <v>0</v>
      </c>
      <c r="AH2901" s="41">
        <f t="shared" si="877"/>
        <v>691.47900000000004</v>
      </c>
      <c r="AI2901" s="60">
        <f t="shared" si="878"/>
        <v>153.66200000000001</v>
      </c>
      <c r="AJ2901" s="60">
        <f t="shared" si="879"/>
        <v>864.34875000000011</v>
      </c>
      <c r="AK2901" s="60">
        <f t="shared" si="880"/>
        <v>1904.9878082191783</v>
      </c>
      <c r="AL2901" s="60">
        <f t="shared" si="881"/>
        <v>1400.1660390410959</v>
      </c>
      <c r="AM2901" s="41">
        <f t="shared" si="882"/>
        <v>1423.3732109589046</v>
      </c>
      <c r="AN2901" s="42">
        <f t="shared" si="883"/>
        <v>45715</v>
      </c>
      <c r="AO2901" s="43">
        <f t="shared" si="884"/>
        <v>3841.55</v>
      </c>
    </row>
    <row r="2902" spans="1:41" s="24" customFormat="1" ht="15.75" customHeight="1" x14ac:dyDescent="0.35">
      <c r="A2902" s="36" t="s">
        <v>27</v>
      </c>
      <c r="B2902" s="36">
        <v>202509</v>
      </c>
      <c r="C2902" s="24" t="s">
        <v>736</v>
      </c>
      <c r="D2902" s="24" t="s">
        <v>119</v>
      </c>
      <c r="E2902" s="62">
        <v>45901</v>
      </c>
      <c r="F2902" s="62">
        <v>46265</v>
      </c>
      <c r="G2902" s="37" t="s">
        <v>5858</v>
      </c>
      <c r="H2902" s="36">
        <v>652602</v>
      </c>
      <c r="I2902" s="63">
        <v>25934</v>
      </c>
      <c r="J2902" s="24" t="s">
        <v>5995</v>
      </c>
      <c r="K2902" s="63">
        <f t="shared" si="868"/>
        <v>45901</v>
      </c>
      <c r="L2902" s="55">
        <f t="shared" si="869"/>
        <v>0.04</v>
      </c>
      <c r="M2902" s="76">
        <v>0.22500000000000001</v>
      </c>
      <c r="N2902" s="62">
        <v>45901</v>
      </c>
      <c r="O2902" s="62">
        <v>46265</v>
      </c>
      <c r="P2902" s="63"/>
      <c r="Q2902" s="63"/>
      <c r="R2902" s="78">
        <v>54</v>
      </c>
      <c r="S2902" s="63" t="str">
        <f>VLOOKUP(R2902,SA!$B$3:$C$11,2,1)</f>
        <v>46-55</v>
      </c>
      <c r="T2902" s="38" t="s">
        <v>97</v>
      </c>
      <c r="U2902" s="24" t="s">
        <v>5744</v>
      </c>
      <c r="V2902" s="24">
        <v>400000</v>
      </c>
      <c r="W2902" s="39">
        <f t="shared" si="870"/>
        <v>0</v>
      </c>
      <c r="X2902" s="29">
        <f t="shared" si="871"/>
        <v>0</v>
      </c>
      <c r="Y2902" s="40">
        <f t="shared" si="872"/>
        <v>365</v>
      </c>
      <c r="Z2902" s="38">
        <f t="shared" si="885"/>
        <v>46081</v>
      </c>
      <c r="AA2902" s="41">
        <f t="shared" si="873"/>
        <v>181</v>
      </c>
      <c r="AB2902" s="24" t="s">
        <v>113</v>
      </c>
      <c r="AC2902" s="41">
        <f t="shared" si="874"/>
        <v>8108.2165999999997</v>
      </c>
      <c r="AD2902" s="41">
        <v>1</v>
      </c>
      <c r="AE2902" s="72">
        <f>INDEX(SA!$C$2:$G$11,MATCH(Details!S2902,SA!$C$2:$C$11,0),MATCH(Details!V2902,SA!$C$2:$G$2,0))*Y2902/(F2902-E2902+1)</f>
        <v>6871.37</v>
      </c>
      <c r="AF2902" s="41">
        <f t="shared" si="875"/>
        <v>0</v>
      </c>
      <c r="AG2902" s="41">
        <f t="shared" si="876"/>
        <v>0</v>
      </c>
      <c r="AH2902" s="41">
        <f t="shared" si="877"/>
        <v>1236.8465999999999</v>
      </c>
      <c r="AI2902" s="60">
        <f t="shared" si="878"/>
        <v>274.85480000000001</v>
      </c>
      <c r="AJ2902" s="60">
        <f t="shared" si="879"/>
        <v>1546.05825</v>
      </c>
      <c r="AK2902" s="60">
        <f t="shared" si="880"/>
        <v>3407.446493150685</v>
      </c>
      <c r="AL2902" s="60">
        <f t="shared" si="881"/>
        <v>2504.4731724657536</v>
      </c>
      <c r="AM2902" s="41">
        <f t="shared" si="882"/>
        <v>2545.9837775342462</v>
      </c>
      <c r="AN2902" s="42">
        <f t="shared" si="883"/>
        <v>45715</v>
      </c>
      <c r="AO2902" s="43">
        <f t="shared" si="884"/>
        <v>6871.37</v>
      </c>
    </row>
    <row r="2903" spans="1:41" s="24" customFormat="1" ht="15.75" customHeight="1" x14ac:dyDescent="0.35">
      <c r="A2903" s="36" t="s">
        <v>27</v>
      </c>
      <c r="B2903" s="36">
        <v>202509</v>
      </c>
      <c r="C2903" s="24" t="s">
        <v>736</v>
      </c>
      <c r="D2903" s="24" t="s">
        <v>119</v>
      </c>
      <c r="E2903" s="62">
        <v>45901</v>
      </c>
      <c r="F2903" s="62">
        <v>46265</v>
      </c>
      <c r="G2903" s="37" t="s">
        <v>5859</v>
      </c>
      <c r="H2903" s="36">
        <v>652603</v>
      </c>
      <c r="I2903" s="63">
        <v>21772</v>
      </c>
      <c r="J2903" s="24" t="s">
        <v>5996</v>
      </c>
      <c r="K2903" s="63">
        <f t="shared" si="868"/>
        <v>45901</v>
      </c>
      <c r="L2903" s="55">
        <f t="shared" si="869"/>
        <v>0.04</v>
      </c>
      <c r="M2903" s="76">
        <v>0.22500000000000001</v>
      </c>
      <c r="N2903" s="62">
        <v>45901</v>
      </c>
      <c r="O2903" s="62">
        <v>46265</v>
      </c>
      <c r="P2903" s="63"/>
      <c r="Q2903" s="63"/>
      <c r="R2903" s="78">
        <v>66</v>
      </c>
      <c r="S2903" s="63" t="str">
        <f>VLOOKUP(R2903,SA!$B$3:$C$11,2,1)</f>
        <v>66-70</v>
      </c>
      <c r="T2903" s="38" t="s">
        <v>98</v>
      </c>
      <c r="U2903" s="24" t="s">
        <v>5747</v>
      </c>
      <c r="V2903" s="24">
        <v>400000</v>
      </c>
      <c r="W2903" s="39">
        <f t="shared" si="870"/>
        <v>0</v>
      </c>
      <c r="X2903" s="29">
        <f t="shared" si="871"/>
        <v>0</v>
      </c>
      <c r="Y2903" s="40">
        <f t="shared" si="872"/>
        <v>365</v>
      </c>
      <c r="Z2903" s="38">
        <f t="shared" si="885"/>
        <v>46081</v>
      </c>
      <c r="AA2903" s="41">
        <f t="shared" si="873"/>
        <v>181</v>
      </c>
      <c r="AB2903" s="24" t="s">
        <v>113</v>
      </c>
      <c r="AC2903" s="41">
        <f t="shared" si="874"/>
        <v>17021.971999999998</v>
      </c>
      <c r="AD2903" s="41">
        <v>1</v>
      </c>
      <c r="AE2903" s="72">
        <f>INDEX(SA!$C$2:$G$11,MATCH(Details!S2903,SA!$C$2:$C$11,0),MATCH(Details!V2903,SA!$C$2:$G$2,0))*Y2903/(F2903-E2903+1)</f>
        <v>14425.4</v>
      </c>
      <c r="AF2903" s="41">
        <f t="shared" si="875"/>
        <v>0</v>
      </c>
      <c r="AG2903" s="41">
        <f t="shared" si="876"/>
        <v>0</v>
      </c>
      <c r="AH2903" s="41">
        <f t="shared" si="877"/>
        <v>2596.5719999999997</v>
      </c>
      <c r="AI2903" s="60">
        <f t="shared" si="878"/>
        <v>577.01599999999996</v>
      </c>
      <c r="AJ2903" s="60">
        <f t="shared" si="879"/>
        <v>3245.7150000000001</v>
      </c>
      <c r="AK2903" s="60">
        <f t="shared" si="880"/>
        <v>7153.4175342465751</v>
      </c>
      <c r="AL2903" s="60">
        <f t="shared" si="881"/>
        <v>5257.7618876712322</v>
      </c>
      <c r="AM2903" s="41">
        <f t="shared" si="882"/>
        <v>5344.9071123287686</v>
      </c>
      <c r="AN2903" s="42">
        <f t="shared" si="883"/>
        <v>45715</v>
      </c>
      <c r="AO2903" s="43">
        <f t="shared" si="884"/>
        <v>14425.4</v>
      </c>
    </row>
    <row r="2904" spans="1:41" s="24" customFormat="1" ht="15.75" customHeight="1" x14ac:dyDescent="0.35">
      <c r="A2904" s="36" t="s">
        <v>27</v>
      </c>
      <c r="B2904" s="36">
        <v>202509</v>
      </c>
      <c r="C2904" s="24" t="s">
        <v>736</v>
      </c>
      <c r="D2904" s="24" t="s">
        <v>119</v>
      </c>
      <c r="E2904" s="62">
        <v>45901</v>
      </c>
      <c r="F2904" s="62">
        <v>46265</v>
      </c>
      <c r="G2904" s="37" t="s">
        <v>5860</v>
      </c>
      <c r="H2904" s="36">
        <v>652603</v>
      </c>
      <c r="I2904" s="63">
        <v>35452</v>
      </c>
      <c r="J2904" s="24" t="s">
        <v>5997</v>
      </c>
      <c r="K2904" s="63">
        <f t="shared" si="868"/>
        <v>45901</v>
      </c>
      <c r="L2904" s="55">
        <f t="shared" si="869"/>
        <v>0.04</v>
      </c>
      <c r="M2904" s="76">
        <v>0.22500000000000001</v>
      </c>
      <c r="N2904" s="62">
        <v>45901</v>
      </c>
      <c r="O2904" s="62">
        <v>46265</v>
      </c>
      <c r="P2904" s="63"/>
      <c r="Q2904" s="63"/>
      <c r="R2904" s="78">
        <v>28</v>
      </c>
      <c r="S2904" s="63" t="str">
        <f>VLOOKUP(R2904,SA!$B$3:$C$11,2,1)</f>
        <v>26-35</v>
      </c>
      <c r="T2904" s="38" t="s">
        <v>98</v>
      </c>
      <c r="U2904" s="24" t="s">
        <v>5743</v>
      </c>
      <c r="V2904" s="24">
        <v>400000</v>
      </c>
      <c r="W2904" s="39">
        <f t="shared" si="870"/>
        <v>0</v>
      </c>
      <c r="X2904" s="29">
        <f t="shared" si="871"/>
        <v>0</v>
      </c>
      <c r="Y2904" s="40">
        <f t="shared" si="872"/>
        <v>365</v>
      </c>
      <c r="Z2904" s="38">
        <f t="shared" si="885"/>
        <v>46081</v>
      </c>
      <c r="AA2904" s="41">
        <f t="shared" si="873"/>
        <v>181</v>
      </c>
      <c r="AB2904" s="24" t="s">
        <v>113</v>
      </c>
      <c r="AC2904" s="41">
        <f t="shared" si="874"/>
        <v>4533.0290000000005</v>
      </c>
      <c r="AD2904" s="41">
        <v>1</v>
      </c>
      <c r="AE2904" s="72">
        <f>INDEX(SA!$C$2:$G$11,MATCH(Details!S2904,SA!$C$2:$C$11,0),MATCH(Details!V2904,SA!$C$2:$G$2,0))*Y2904/(F2904-E2904+1)</f>
        <v>3841.55</v>
      </c>
      <c r="AF2904" s="41">
        <f t="shared" si="875"/>
        <v>0</v>
      </c>
      <c r="AG2904" s="41">
        <f t="shared" si="876"/>
        <v>0</v>
      </c>
      <c r="AH2904" s="41">
        <f t="shared" si="877"/>
        <v>691.47900000000004</v>
      </c>
      <c r="AI2904" s="60">
        <f t="shared" si="878"/>
        <v>153.66200000000001</v>
      </c>
      <c r="AJ2904" s="60">
        <f t="shared" si="879"/>
        <v>864.34875000000011</v>
      </c>
      <c r="AK2904" s="60">
        <f t="shared" si="880"/>
        <v>1904.9878082191783</v>
      </c>
      <c r="AL2904" s="60">
        <f t="shared" si="881"/>
        <v>1400.1660390410959</v>
      </c>
      <c r="AM2904" s="41">
        <f t="shared" si="882"/>
        <v>1423.3732109589046</v>
      </c>
      <c r="AN2904" s="42">
        <f t="shared" si="883"/>
        <v>45715</v>
      </c>
      <c r="AO2904" s="43">
        <f t="shared" si="884"/>
        <v>3841.55</v>
      </c>
    </row>
    <row r="2905" spans="1:41" s="24" customFormat="1" ht="15.75" customHeight="1" x14ac:dyDescent="0.35">
      <c r="A2905" s="36" t="s">
        <v>27</v>
      </c>
      <c r="B2905" s="36">
        <v>202509</v>
      </c>
      <c r="C2905" s="24" t="s">
        <v>736</v>
      </c>
      <c r="D2905" s="24" t="s">
        <v>119</v>
      </c>
      <c r="E2905" s="62">
        <v>45901</v>
      </c>
      <c r="F2905" s="62">
        <v>46265</v>
      </c>
      <c r="G2905" s="37" t="s">
        <v>5861</v>
      </c>
      <c r="H2905" s="36">
        <v>652603</v>
      </c>
      <c r="I2905" s="63">
        <v>20059</v>
      </c>
      <c r="J2905" s="24" t="s">
        <v>5998</v>
      </c>
      <c r="K2905" s="63">
        <f t="shared" si="868"/>
        <v>45901</v>
      </c>
      <c r="L2905" s="55">
        <f t="shared" si="869"/>
        <v>0.04</v>
      </c>
      <c r="M2905" s="76">
        <v>0.22500000000000001</v>
      </c>
      <c r="N2905" s="62">
        <v>45901</v>
      </c>
      <c r="O2905" s="62">
        <v>46265</v>
      </c>
      <c r="P2905" s="63"/>
      <c r="Q2905" s="63"/>
      <c r="R2905" s="78">
        <v>70</v>
      </c>
      <c r="S2905" s="63" t="str">
        <f>VLOOKUP(R2905,SA!$B$3:$C$11,2,1)</f>
        <v>66-70</v>
      </c>
      <c r="T2905" s="38" t="s">
        <v>97</v>
      </c>
      <c r="U2905" s="24" t="s">
        <v>5744</v>
      </c>
      <c r="V2905" s="24">
        <v>400000</v>
      </c>
      <c r="W2905" s="39">
        <f t="shared" si="870"/>
        <v>0</v>
      </c>
      <c r="X2905" s="29">
        <f t="shared" si="871"/>
        <v>0</v>
      </c>
      <c r="Y2905" s="40">
        <f t="shared" si="872"/>
        <v>365</v>
      </c>
      <c r="Z2905" s="38">
        <f t="shared" si="885"/>
        <v>46081</v>
      </c>
      <c r="AA2905" s="41">
        <f t="shared" si="873"/>
        <v>181</v>
      </c>
      <c r="AB2905" s="24" t="s">
        <v>113</v>
      </c>
      <c r="AC2905" s="41">
        <f t="shared" si="874"/>
        <v>17021.971999999998</v>
      </c>
      <c r="AD2905" s="41">
        <v>1</v>
      </c>
      <c r="AE2905" s="72">
        <f>INDEX(SA!$C$2:$G$11,MATCH(Details!S2905,SA!$C$2:$C$11,0),MATCH(Details!V2905,SA!$C$2:$G$2,0))*Y2905/(F2905-E2905+1)</f>
        <v>14425.4</v>
      </c>
      <c r="AF2905" s="41">
        <f t="shared" si="875"/>
        <v>0</v>
      </c>
      <c r="AG2905" s="41">
        <f t="shared" si="876"/>
        <v>0</v>
      </c>
      <c r="AH2905" s="41">
        <f t="shared" si="877"/>
        <v>2596.5719999999997</v>
      </c>
      <c r="AI2905" s="60">
        <f t="shared" si="878"/>
        <v>577.01599999999996</v>
      </c>
      <c r="AJ2905" s="60">
        <f t="shared" si="879"/>
        <v>3245.7150000000001</v>
      </c>
      <c r="AK2905" s="60">
        <f t="shared" si="880"/>
        <v>7153.4175342465751</v>
      </c>
      <c r="AL2905" s="60">
        <f t="shared" si="881"/>
        <v>5257.7618876712322</v>
      </c>
      <c r="AM2905" s="41">
        <f t="shared" si="882"/>
        <v>5344.9071123287686</v>
      </c>
      <c r="AN2905" s="42">
        <f t="shared" si="883"/>
        <v>45715</v>
      </c>
      <c r="AO2905" s="43">
        <f t="shared" si="884"/>
        <v>14425.4</v>
      </c>
    </row>
    <row r="2906" spans="1:41" s="24" customFormat="1" ht="15.75" customHeight="1" x14ac:dyDescent="0.35">
      <c r="A2906" s="36" t="s">
        <v>27</v>
      </c>
      <c r="B2906" s="36">
        <v>202509</v>
      </c>
      <c r="C2906" s="24" t="s">
        <v>736</v>
      </c>
      <c r="D2906" s="24" t="s">
        <v>119</v>
      </c>
      <c r="E2906" s="62">
        <v>45901</v>
      </c>
      <c r="F2906" s="62">
        <v>46265</v>
      </c>
      <c r="G2906" s="37" t="s">
        <v>5862</v>
      </c>
      <c r="H2906" s="36">
        <v>652603</v>
      </c>
      <c r="I2906" s="63">
        <v>32339</v>
      </c>
      <c r="J2906" s="24" t="s">
        <v>5999</v>
      </c>
      <c r="K2906" s="63">
        <f t="shared" si="868"/>
        <v>45901</v>
      </c>
      <c r="L2906" s="55">
        <f t="shared" si="869"/>
        <v>0.04</v>
      </c>
      <c r="M2906" s="76">
        <v>0.22500000000000001</v>
      </c>
      <c r="N2906" s="62">
        <v>45901</v>
      </c>
      <c r="O2906" s="62">
        <v>46265</v>
      </c>
      <c r="P2906" s="63"/>
      <c r="Q2906" s="63"/>
      <c r="R2906" s="78">
        <v>37</v>
      </c>
      <c r="S2906" s="63" t="str">
        <f>VLOOKUP(R2906,SA!$B$3:$C$11,2,1)</f>
        <v>36-45</v>
      </c>
      <c r="T2906" s="38" t="s">
        <v>97</v>
      </c>
      <c r="U2906" s="24" t="s">
        <v>56</v>
      </c>
      <c r="V2906" s="24">
        <v>400000</v>
      </c>
      <c r="W2906" s="39">
        <f t="shared" si="870"/>
        <v>400000</v>
      </c>
      <c r="X2906" s="29">
        <f t="shared" si="871"/>
        <v>1</v>
      </c>
      <c r="Y2906" s="40">
        <f t="shared" si="872"/>
        <v>365</v>
      </c>
      <c r="Z2906" s="38">
        <f t="shared" si="885"/>
        <v>46081</v>
      </c>
      <c r="AA2906" s="41">
        <f t="shared" si="873"/>
        <v>181</v>
      </c>
      <c r="AB2906" s="24" t="s">
        <v>113</v>
      </c>
      <c r="AC2906" s="41">
        <f t="shared" si="874"/>
        <v>5496.5225999999993</v>
      </c>
      <c r="AD2906" s="41">
        <v>1</v>
      </c>
      <c r="AE2906" s="72">
        <f>INDEX(SA!$C$2:$G$11,MATCH(Details!S2906,SA!$C$2:$C$11,0),MATCH(Details!V2906,SA!$C$2:$G$2,0))*Y2906/(F2906-E2906+1)</f>
        <v>4658.07</v>
      </c>
      <c r="AF2906" s="41">
        <f t="shared" si="875"/>
        <v>0</v>
      </c>
      <c r="AG2906" s="41">
        <f t="shared" si="876"/>
        <v>0</v>
      </c>
      <c r="AH2906" s="41">
        <f t="shared" si="877"/>
        <v>838.45259999999996</v>
      </c>
      <c r="AI2906" s="60">
        <f t="shared" si="878"/>
        <v>186.3228</v>
      </c>
      <c r="AJ2906" s="60">
        <f t="shared" si="879"/>
        <v>1048.06575</v>
      </c>
      <c r="AK2906" s="60">
        <f t="shared" si="880"/>
        <v>2309.8922465753421</v>
      </c>
      <c r="AL2906" s="60">
        <f t="shared" si="881"/>
        <v>1697.7708012328765</v>
      </c>
      <c r="AM2906" s="41">
        <f t="shared" si="882"/>
        <v>1725.9106487671231</v>
      </c>
      <c r="AN2906" s="42">
        <f t="shared" si="883"/>
        <v>45715</v>
      </c>
      <c r="AO2906" s="43">
        <f t="shared" si="884"/>
        <v>4658.07</v>
      </c>
    </row>
    <row r="2907" spans="1:41" s="24" customFormat="1" ht="15.75" customHeight="1" x14ac:dyDescent="0.35">
      <c r="A2907" s="36" t="s">
        <v>27</v>
      </c>
      <c r="B2907" s="36">
        <v>202509</v>
      </c>
      <c r="C2907" s="24" t="s">
        <v>736</v>
      </c>
      <c r="D2907" s="24" t="s">
        <v>119</v>
      </c>
      <c r="E2907" s="62">
        <v>45901</v>
      </c>
      <c r="F2907" s="62">
        <v>46265</v>
      </c>
      <c r="G2907" s="37" t="s">
        <v>5863</v>
      </c>
      <c r="H2907" s="36">
        <v>652603</v>
      </c>
      <c r="I2907" s="63">
        <v>43388</v>
      </c>
      <c r="J2907" s="24" t="s">
        <v>6000</v>
      </c>
      <c r="K2907" s="63">
        <f t="shared" si="868"/>
        <v>45901</v>
      </c>
      <c r="L2907" s="55">
        <f t="shared" si="869"/>
        <v>0.04</v>
      </c>
      <c r="M2907" s="76">
        <v>0.22500000000000001</v>
      </c>
      <c r="N2907" s="62">
        <v>45901</v>
      </c>
      <c r="O2907" s="62">
        <v>46265</v>
      </c>
      <c r="P2907" s="63"/>
      <c r="Q2907" s="63"/>
      <c r="R2907" s="78">
        <v>6</v>
      </c>
      <c r="S2907" s="63" t="str">
        <f>VLOOKUP(R2907,SA!$B$3:$C$11,2,1)</f>
        <v>0-25</v>
      </c>
      <c r="T2907" s="38" t="s">
        <v>97</v>
      </c>
      <c r="U2907" s="24" t="s">
        <v>5745</v>
      </c>
      <c r="V2907" s="24">
        <v>400000</v>
      </c>
      <c r="W2907" s="39">
        <f t="shared" si="870"/>
        <v>0</v>
      </c>
      <c r="X2907" s="29">
        <f t="shared" si="871"/>
        <v>0</v>
      </c>
      <c r="Y2907" s="40">
        <f t="shared" si="872"/>
        <v>365</v>
      </c>
      <c r="Z2907" s="38">
        <f t="shared" si="885"/>
        <v>46081</v>
      </c>
      <c r="AA2907" s="41">
        <f t="shared" si="873"/>
        <v>181</v>
      </c>
      <c r="AB2907" s="24" t="s">
        <v>113</v>
      </c>
      <c r="AC2907" s="41">
        <f t="shared" si="874"/>
        <v>4043.8364000000001</v>
      </c>
      <c r="AD2907" s="41">
        <v>1</v>
      </c>
      <c r="AE2907" s="72">
        <f>INDEX(SA!$C$2:$G$11,MATCH(Details!S2907,SA!$C$2:$C$11,0),MATCH(Details!V2907,SA!$C$2:$G$2,0))*Y2907/(F2907-E2907+1)</f>
        <v>3426.98</v>
      </c>
      <c r="AF2907" s="41">
        <f t="shared" si="875"/>
        <v>0</v>
      </c>
      <c r="AG2907" s="41">
        <f t="shared" si="876"/>
        <v>0</v>
      </c>
      <c r="AH2907" s="41">
        <f t="shared" si="877"/>
        <v>616.85640000000001</v>
      </c>
      <c r="AI2907" s="60">
        <f t="shared" si="878"/>
        <v>137.07920000000001</v>
      </c>
      <c r="AJ2907" s="60">
        <f t="shared" si="879"/>
        <v>771.07050000000004</v>
      </c>
      <c r="AK2907" s="60">
        <f t="shared" si="880"/>
        <v>1699.4065205479453</v>
      </c>
      <c r="AL2907" s="60">
        <f t="shared" si="881"/>
        <v>1249.0637926027398</v>
      </c>
      <c r="AM2907" s="41">
        <f t="shared" si="882"/>
        <v>1269.7665073972601</v>
      </c>
      <c r="AN2907" s="42">
        <f t="shared" si="883"/>
        <v>45715</v>
      </c>
      <c r="AO2907" s="43">
        <f t="shared" si="884"/>
        <v>3426.98</v>
      </c>
    </row>
    <row r="2908" spans="1:41" s="24" customFormat="1" ht="15.75" customHeight="1" x14ac:dyDescent="0.35">
      <c r="A2908" s="36" t="s">
        <v>27</v>
      </c>
      <c r="B2908" s="36">
        <v>202509</v>
      </c>
      <c r="C2908" s="24" t="s">
        <v>736</v>
      </c>
      <c r="D2908" s="24" t="s">
        <v>119</v>
      </c>
      <c r="E2908" s="62">
        <v>45901</v>
      </c>
      <c r="F2908" s="62">
        <v>46265</v>
      </c>
      <c r="G2908" s="37" t="s">
        <v>5864</v>
      </c>
      <c r="H2908" s="36">
        <v>45018</v>
      </c>
      <c r="I2908" s="63">
        <v>23609</v>
      </c>
      <c r="J2908" s="24" t="s">
        <v>6001</v>
      </c>
      <c r="K2908" s="63">
        <f t="shared" si="868"/>
        <v>45901</v>
      </c>
      <c r="L2908" s="55">
        <f t="shared" si="869"/>
        <v>0.04</v>
      </c>
      <c r="M2908" s="76">
        <v>0.22500000000000001</v>
      </c>
      <c r="N2908" s="62">
        <v>45901</v>
      </c>
      <c r="O2908" s="62">
        <v>46265</v>
      </c>
      <c r="P2908" s="63"/>
      <c r="Q2908" s="63"/>
      <c r="R2908" s="78">
        <v>61</v>
      </c>
      <c r="S2908" s="63" t="str">
        <f>VLOOKUP(R2908,SA!$B$3:$C$11,2,1)</f>
        <v>56-65</v>
      </c>
      <c r="T2908" s="38" t="s">
        <v>98</v>
      </c>
      <c r="U2908" s="24" t="s">
        <v>5747</v>
      </c>
      <c r="V2908" s="24">
        <v>500000</v>
      </c>
      <c r="W2908" s="39">
        <f t="shared" si="870"/>
        <v>0</v>
      </c>
      <c r="X2908" s="29">
        <f t="shared" si="871"/>
        <v>0</v>
      </c>
      <c r="Y2908" s="40">
        <f t="shared" si="872"/>
        <v>365</v>
      </c>
      <c r="Z2908" s="38">
        <f t="shared" si="885"/>
        <v>46081</v>
      </c>
      <c r="AA2908" s="41">
        <f t="shared" si="873"/>
        <v>181</v>
      </c>
      <c r="AB2908" s="24" t="s">
        <v>113</v>
      </c>
      <c r="AC2908" s="41">
        <f t="shared" si="874"/>
        <v>13100.714</v>
      </c>
      <c r="AD2908" s="41">
        <v>1</v>
      </c>
      <c r="AE2908" s="72">
        <f>INDEX(SA!$C$2:$G$11,MATCH(Details!S2908,SA!$C$2:$C$11,0),MATCH(Details!V2908,SA!$C$2:$G$2,0))*Y2908/(F2908-E2908+1)</f>
        <v>11102.3</v>
      </c>
      <c r="AF2908" s="41">
        <f t="shared" si="875"/>
        <v>0</v>
      </c>
      <c r="AG2908" s="41">
        <f t="shared" si="876"/>
        <v>0</v>
      </c>
      <c r="AH2908" s="41">
        <f t="shared" si="877"/>
        <v>1998.4139999999998</v>
      </c>
      <c r="AI2908" s="60">
        <f t="shared" si="878"/>
        <v>444.09199999999998</v>
      </c>
      <c r="AJ2908" s="60">
        <f t="shared" si="879"/>
        <v>2498.0174999999999</v>
      </c>
      <c r="AK2908" s="60">
        <f t="shared" si="880"/>
        <v>5505.5241095890406</v>
      </c>
      <c r="AL2908" s="60">
        <f t="shared" si="881"/>
        <v>4046.5602205479449</v>
      </c>
      <c r="AM2908" s="41">
        <f t="shared" si="882"/>
        <v>4113.6302794520543</v>
      </c>
      <c r="AN2908" s="42">
        <f t="shared" si="883"/>
        <v>45715</v>
      </c>
      <c r="AO2908" s="43">
        <f t="shared" si="884"/>
        <v>11102.3</v>
      </c>
    </row>
    <row r="2909" spans="1:41" s="24" customFormat="1" ht="15.75" customHeight="1" x14ac:dyDescent="0.35">
      <c r="A2909" s="36" t="s">
        <v>27</v>
      </c>
      <c r="B2909" s="36">
        <v>202509</v>
      </c>
      <c r="C2909" s="24" t="s">
        <v>736</v>
      </c>
      <c r="D2909" s="24" t="s">
        <v>119</v>
      </c>
      <c r="E2909" s="62">
        <v>45901</v>
      </c>
      <c r="F2909" s="62">
        <v>46265</v>
      </c>
      <c r="G2909" s="37" t="s">
        <v>5865</v>
      </c>
      <c r="H2909" s="36">
        <v>45018</v>
      </c>
      <c r="I2909" s="63">
        <v>35662</v>
      </c>
      <c r="J2909" s="24" t="s">
        <v>6002</v>
      </c>
      <c r="K2909" s="63">
        <f t="shared" si="868"/>
        <v>45901</v>
      </c>
      <c r="L2909" s="55">
        <f t="shared" si="869"/>
        <v>0.04</v>
      </c>
      <c r="M2909" s="76">
        <v>0.22500000000000001</v>
      </c>
      <c r="N2909" s="62">
        <v>45901</v>
      </c>
      <c r="O2909" s="62">
        <v>46265</v>
      </c>
      <c r="P2909" s="63"/>
      <c r="Q2909" s="63"/>
      <c r="R2909" s="78">
        <v>28</v>
      </c>
      <c r="S2909" s="63" t="str">
        <f>VLOOKUP(R2909,SA!$B$3:$C$11,2,1)</f>
        <v>26-35</v>
      </c>
      <c r="T2909" s="38" t="s">
        <v>98</v>
      </c>
      <c r="U2909" s="24" t="s">
        <v>5743</v>
      </c>
      <c r="V2909" s="24">
        <v>500000</v>
      </c>
      <c r="W2909" s="39">
        <f t="shared" si="870"/>
        <v>0</v>
      </c>
      <c r="X2909" s="29">
        <f t="shared" si="871"/>
        <v>0</v>
      </c>
      <c r="Y2909" s="40">
        <f t="shared" si="872"/>
        <v>365</v>
      </c>
      <c r="Z2909" s="38">
        <f t="shared" si="885"/>
        <v>46081</v>
      </c>
      <c r="AA2909" s="41">
        <f t="shared" si="873"/>
        <v>181</v>
      </c>
      <c r="AB2909" s="24" t="s">
        <v>113</v>
      </c>
      <c r="AC2909" s="41">
        <f t="shared" si="874"/>
        <v>4986.3141999999998</v>
      </c>
      <c r="AD2909" s="41">
        <v>1</v>
      </c>
      <c r="AE2909" s="72">
        <f>INDEX(SA!$C$2:$G$11,MATCH(Details!S2909,SA!$C$2:$C$11,0),MATCH(Details!V2909,SA!$C$2:$G$2,0))*Y2909/(F2909-E2909+1)</f>
        <v>4225.6899999999996</v>
      </c>
      <c r="AF2909" s="41">
        <f t="shared" si="875"/>
        <v>0</v>
      </c>
      <c r="AG2909" s="41">
        <f t="shared" si="876"/>
        <v>0</v>
      </c>
      <c r="AH2909" s="41">
        <f t="shared" si="877"/>
        <v>760.62419999999986</v>
      </c>
      <c r="AI2909" s="60">
        <f t="shared" si="878"/>
        <v>169.02759999999998</v>
      </c>
      <c r="AJ2909" s="60">
        <f t="shared" si="879"/>
        <v>950.78024999999991</v>
      </c>
      <c r="AK2909" s="60">
        <f t="shared" si="880"/>
        <v>2095.479150684931</v>
      </c>
      <c r="AL2909" s="60">
        <f t="shared" si="881"/>
        <v>1540.1771757534243</v>
      </c>
      <c r="AM2909" s="41">
        <f t="shared" si="882"/>
        <v>1565.7049742465756</v>
      </c>
      <c r="AN2909" s="42">
        <f t="shared" si="883"/>
        <v>45715</v>
      </c>
      <c r="AO2909" s="43">
        <f t="shared" si="884"/>
        <v>4225.6899999999996</v>
      </c>
    </row>
    <row r="2910" spans="1:41" s="24" customFormat="1" ht="15.75" customHeight="1" x14ac:dyDescent="0.35">
      <c r="A2910" s="36" t="s">
        <v>27</v>
      </c>
      <c r="B2910" s="36">
        <v>202509</v>
      </c>
      <c r="C2910" s="24" t="s">
        <v>736</v>
      </c>
      <c r="D2910" s="24" t="s">
        <v>119</v>
      </c>
      <c r="E2910" s="62">
        <v>45901</v>
      </c>
      <c r="F2910" s="62">
        <v>46265</v>
      </c>
      <c r="G2910" s="37" t="s">
        <v>5866</v>
      </c>
      <c r="H2910" s="36">
        <v>45018</v>
      </c>
      <c r="I2910" s="63">
        <v>22798</v>
      </c>
      <c r="J2910" s="24" t="s">
        <v>6003</v>
      </c>
      <c r="K2910" s="63">
        <f t="shared" si="868"/>
        <v>45901</v>
      </c>
      <c r="L2910" s="55">
        <f t="shared" si="869"/>
        <v>0.04</v>
      </c>
      <c r="M2910" s="76">
        <v>0.22500000000000001</v>
      </c>
      <c r="N2910" s="62">
        <v>45901</v>
      </c>
      <c r="O2910" s="62">
        <v>46265</v>
      </c>
      <c r="P2910" s="63"/>
      <c r="Q2910" s="63"/>
      <c r="R2910" s="78">
        <v>63</v>
      </c>
      <c r="S2910" s="63" t="str">
        <f>VLOOKUP(R2910,SA!$B$3:$C$11,2,1)</f>
        <v>56-65</v>
      </c>
      <c r="T2910" s="38" t="s">
        <v>97</v>
      </c>
      <c r="U2910" s="24" t="s">
        <v>5744</v>
      </c>
      <c r="V2910" s="24">
        <v>500000</v>
      </c>
      <c r="W2910" s="39">
        <f t="shared" si="870"/>
        <v>0</v>
      </c>
      <c r="X2910" s="29">
        <f t="shared" si="871"/>
        <v>0</v>
      </c>
      <c r="Y2910" s="40">
        <f t="shared" si="872"/>
        <v>365</v>
      </c>
      <c r="Z2910" s="38">
        <f t="shared" si="885"/>
        <v>46081</v>
      </c>
      <c r="AA2910" s="41">
        <f t="shared" si="873"/>
        <v>181</v>
      </c>
      <c r="AB2910" s="24" t="s">
        <v>113</v>
      </c>
      <c r="AC2910" s="41">
        <f t="shared" si="874"/>
        <v>13100.714</v>
      </c>
      <c r="AD2910" s="41">
        <v>1</v>
      </c>
      <c r="AE2910" s="72">
        <f>INDEX(SA!$C$2:$G$11,MATCH(Details!S2910,SA!$C$2:$C$11,0),MATCH(Details!V2910,SA!$C$2:$G$2,0))*Y2910/(F2910-E2910+1)</f>
        <v>11102.3</v>
      </c>
      <c r="AF2910" s="41">
        <f t="shared" si="875"/>
        <v>0</v>
      </c>
      <c r="AG2910" s="41">
        <f t="shared" si="876"/>
        <v>0</v>
      </c>
      <c r="AH2910" s="41">
        <f t="shared" si="877"/>
        <v>1998.4139999999998</v>
      </c>
      <c r="AI2910" s="60">
        <f t="shared" si="878"/>
        <v>444.09199999999998</v>
      </c>
      <c r="AJ2910" s="60">
        <f t="shared" si="879"/>
        <v>2498.0174999999999</v>
      </c>
      <c r="AK2910" s="60">
        <f t="shared" si="880"/>
        <v>5505.5241095890406</v>
      </c>
      <c r="AL2910" s="60">
        <f t="shared" si="881"/>
        <v>4046.5602205479449</v>
      </c>
      <c r="AM2910" s="41">
        <f t="shared" si="882"/>
        <v>4113.6302794520543</v>
      </c>
      <c r="AN2910" s="42">
        <f t="shared" si="883"/>
        <v>45715</v>
      </c>
      <c r="AO2910" s="43">
        <f t="shared" si="884"/>
        <v>11102.3</v>
      </c>
    </row>
    <row r="2911" spans="1:41" s="24" customFormat="1" ht="15.75" customHeight="1" x14ac:dyDescent="0.35">
      <c r="A2911" s="36" t="s">
        <v>27</v>
      </c>
      <c r="B2911" s="36">
        <v>202509</v>
      </c>
      <c r="C2911" s="24" t="s">
        <v>736</v>
      </c>
      <c r="D2911" s="24" t="s">
        <v>119</v>
      </c>
      <c r="E2911" s="62">
        <v>45901</v>
      </c>
      <c r="F2911" s="62">
        <v>46265</v>
      </c>
      <c r="G2911" s="37" t="s">
        <v>5867</v>
      </c>
      <c r="H2911" s="36">
        <v>45018</v>
      </c>
      <c r="I2911" s="63">
        <v>33615</v>
      </c>
      <c r="J2911" s="24" t="s">
        <v>6004</v>
      </c>
      <c r="K2911" s="63">
        <f t="shared" si="868"/>
        <v>45901</v>
      </c>
      <c r="L2911" s="55">
        <f t="shared" si="869"/>
        <v>0.04</v>
      </c>
      <c r="M2911" s="76">
        <v>0.22500000000000001</v>
      </c>
      <c r="N2911" s="62">
        <v>45901</v>
      </c>
      <c r="O2911" s="62">
        <v>46265</v>
      </c>
      <c r="P2911" s="63"/>
      <c r="Q2911" s="63"/>
      <c r="R2911" s="78">
        <v>33</v>
      </c>
      <c r="S2911" s="63" t="str">
        <f>VLOOKUP(R2911,SA!$B$3:$C$11,2,1)</f>
        <v>26-35</v>
      </c>
      <c r="T2911" s="38" t="s">
        <v>97</v>
      </c>
      <c r="U2911" s="24" t="s">
        <v>56</v>
      </c>
      <c r="V2911" s="24">
        <v>500000</v>
      </c>
      <c r="W2911" s="39">
        <f t="shared" si="870"/>
        <v>500000</v>
      </c>
      <c r="X2911" s="29">
        <f t="shared" si="871"/>
        <v>1</v>
      </c>
      <c r="Y2911" s="40">
        <f t="shared" si="872"/>
        <v>365</v>
      </c>
      <c r="Z2911" s="38">
        <f t="shared" si="885"/>
        <v>46081</v>
      </c>
      <c r="AA2911" s="41">
        <f t="shared" si="873"/>
        <v>181</v>
      </c>
      <c r="AB2911" s="24" t="s">
        <v>113</v>
      </c>
      <c r="AC2911" s="41">
        <f t="shared" si="874"/>
        <v>4986.3141999999998</v>
      </c>
      <c r="AD2911" s="41">
        <v>1</v>
      </c>
      <c r="AE2911" s="72">
        <f>INDEX(SA!$C$2:$G$11,MATCH(Details!S2911,SA!$C$2:$C$11,0),MATCH(Details!V2911,SA!$C$2:$G$2,0))*Y2911/(F2911-E2911+1)</f>
        <v>4225.6899999999996</v>
      </c>
      <c r="AF2911" s="41">
        <f t="shared" si="875"/>
        <v>0</v>
      </c>
      <c r="AG2911" s="41">
        <f t="shared" si="876"/>
        <v>0</v>
      </c>
      <c r="AH2911" s="41">
        <f t="shared" si="877"/>
        <v>760.62419999999986</v>
      </c>
      <c r="AI2911" s="60">
        <f t="shared" si="878"/>
        <v>169.02759999999998</v>
      </c>
      <c r="AJ2911" s="60">
        <f t="shared" si="879"/>
        <v>950.78024999999991</v>
      </c>
      <c r="AK2911" s="60">
        <f t="shared" si="880"/>
        <v>2095.479150684931</v>
      </c>
      <c r="AL2911" s="60">
        <f t="shared" si="881"/>
        <v>1540.1771757534243</v>
      </c>
      <c r="AM2911" s="41">
        <f t="shared" si="882"/>
        <v>1565.7049742465756</v>
      </c>
      <c r="AN2911" s="42">
        <f t="shared" si="883"/>
        <v>45715</v>
      </c>
      <c r="AO2911" s="43">
        <f t="shared" si="884"/>
        <v>4225.6899999999996</v>
      </c>
    </row>
    <row r="2912" spans="1:41" s="24" customFormat="1" ht="15.75" customHeight="1" x14ac:dyDescent="0.35">
      <c r="A2912" s="36" t="s">
        <v>27</v>
      </c>
      <c r="B2912" s="36">
        <v>202509</v>
      </c>
      <c r="C2912" s="24" t="s">
        <v>736</v>
      </c>
      <c r="D2912" s="24" t="s">
        <v>119</v>
      </c>
      <c r="E2912" s="62">
        <v>45901</v>
      </c>
      <c r="F2912" s="62">
        <v>46265</v>
      </c>
      <c r="G2912" s="37" t="s">
        <v>5868</v>
      </c>
      <c r="H2912" s="36">
        <v>44810</v>
      </c>
      <c r="I2912" s="63">
        <v>30503</v>
      </c>
      <c r="J2912" s="24" t="s">
        <v>6005</v>
      </c>
      <c r="K2912" s="63">
        <f t="shared" si="868"/>
        <v>45901</v>
      </c>
      <c r="L2912" s="55">
        <f t="shared" si="869"/>
        <v>0.04</v>
      </c>
      <c r="M2912" s="76">
        <v>0.22500000000000001</v>
      </c>
      <c r="N2912" s="62">
        <v>45901</v>
      </c>
      <c r="O2912" s="62">
        <v>46265</v>
      </c>
      <c r="P2912" s="63"/>
      <c r="Q2912" s="63"/>
      <c r="R2912" s="78">
        <v>42</v>
      </c>
      <c r="S2912" s="63" t="str">
        <f>VLOOKUP(R2912,SA!$B$3:$C$11,2,1)</f>
        <v>36-45</v>
      </c>
      <c r="T2912" s="38" t="s">
        <v>98</v>
      </c>
      <c r="U2912" s="24" t="s">
        <v>5747</v>
      </c>
      <c r="V2912" s="24">
        <v>400000</v>
      </c>
      <c r="W2912" s="39">
        <f t="shared" si="870"/>
        <v>0</v>
      </c>
      <c r="X2912" s="29">
        <f t="shared" si="871"/>
        <v>0</v>
      </c>
      <c r="Y2912" s="40">
        <f t="shared" si="872"/>
        <v>365</v>
      </c>
      <c r="Z2912" s="38">
        <f t="shared" si="885"/>
        <v>46081</v>
      </c>
      <c r="AA2912" s="41">
        <f t="shared" si="873"/>
        <v>181</v>
      </c>
      <c r="AB2912" s="24" t="s">
        <v>113</v>
      </c>
      <c r="AC2912" s="41">
        <f t="shared" si="874"/>
        <v>5496.5225999999993</v>
      </c>
      <c r="AD2912" s="41">
        <v>1</v>
      </c>
      <c r="AE2912" s="72">
        <f>INDEX(SA!$C$2:$G$11,MATCH(Details!S2912,SA!$C$2:$C$11,0),MATCH(Details!V2912,SA!$C$2:$G$2,0))*Y2912/(F2912-E2912+1)</f>
        <v>4658.07</v>
      </c>
      <c r="AF2912" s="41">
        <f t="shared" si="875"/>
        <v>0</v>
      </c>
      <c r="AG2912" s="41">
        <f t="shared" si="876"/>
        <v>0</v>
      </c>
      <c r="AH2912" s="41">
        <f t="shared" si="877"/>
        <v>838.45259999999996</v>
      </c>
      <c r="AI2912" s="60">
        <f t="shared" si="878"/>
        <v>186.3228</v>
      </c>
      <c r="AJ2912" s="60">
        <f t="shared" si="879"/>
        <v>1048.06575</v>
      </c>
      <c r="AK2912" s="60">
        <f t="shared" si="880"/>
        <v>2309.8922465753421</v>
      </c>
      <c r="AL2912" s="60">
        <f t="shared" si="881"/>
        <v>1697.7708012328765</v>
      </c>
      <c r="AM2912" s="41">
        <f t="shared" si="882"/>
        <v>1725.9106487671231</v>
      </c>
      <c r="AN2912" s="42">
        <f t="shared" si="883"/>
        <v>45715</v>
      </c>
      <c r="AO2912" s="43">
        <f t="shared" si="884"/>
        <v>4658.07</v>
      </c>
    </row>
    <row r="2913" spans="1:41" s="24" customFormat="1" ht="15.75" customHeight="1" x14ac:dyDescent="0.35">
      <c r="A2913" s="36" t="s">
        <v>27</v>
      </c>
      <c r="B2913" s="36">
        <v>202509</v>
      </c>
      <c r="C2913" s="24" t="s">
        <v>736</v>
      </c>
      <c r="D2913" s="24" t="s">
        <v>119</v>
      </c>
      <c r="E2913" s="62">
        <v>45901</v>
      </c>
      <c r="F2913" s="62">
        <v>46265</v>
      </c>
      <c r="G2913" s="37" t="s">
        <v>5869</v>
      </c>
      <c r="H2913" s="36">
        <v>44810</v>
      </c>
      <c r="I2913" s="63">
        <v>38223</v>
      </c>
      <c r="J2913" s="24" t="s">
        <v>6006</v>
      </c>
      <c r="K2913" s="63">
        <f t="shared" si="868"/>
        <v>45901</v>
      </c>
      <c r="L2913" s="55">
        <f t="shared" si="869"/>
        <v>0.04</v>
      </c>
      <c r="M2913" s="76">
        <v>0.22500000000000001</v>
      </c>
      <c r="N2913" s="62">
        <v>45901</v>
      </c>
      <c r="O2913" s="62">
        <v>46265</v>
      </c>
      <c r="P2913" s="63"/>
      <c r="Q2913" s="63"/>
      <c r="R2913" s="78">
        <v>21</v>
      </c>
      <c r="S2913" s="63" t="str">
        <f>VLOOKUP(R2913,SA!$B$3:$C$11,2,1)</f>
        <v>0-25</v>
      </c>
      <c r="T2913" s="38" t="s">
        <v>97</v>
      </c>
      <c r="U2913" s="24" t="s">
        <v>56</v>
      </c>
      <c r="V2913" s="24">
        <v>400000</v>
      </c>
      <c r="W2913" s="39">
        <f t="shared" si="870"/>
        <v>400000</v>
      </c>
      <c r="X2913" s="29">
        <f t="shared" si="871"/>
        <v>1</v>
      </c>
      <c r="Y2913" s="40">
        <f t="shared" si="872"/>
        <v>365</v>
      </c>
      <c r="Z2913" s="38">
        <f t="shared" si="885"/>
        <v>46081</v>
      </c>
      <c r="AA2913" s="41">
        <f t="shared" si="873"/>
        <v>181</v>
      </c>
      <c r="AB2913" s="24" t="s">
        <v>113</v>
      </c>
      <c r="AC2913" s="41">
        <f t="shared" si="874"/>
        <v>4043.8364000000001</v>
      </c>
      <c r="AD2913" s="41">
        <v>1</v>
      </c>
      <c r="AE2913" s="72">
        <f>INDEX(SA!$C$2:$G$11,MATCH(Details!S2913,SA!$C$2:$C$11,0),MATCH(Details!V2913,SA!$C$2:$G$2,0))*Y2913/(F2913-E2913+1)</f>
        <v>3426.98</v>
      </c>
      <c r="AF2913" s="41">
        <f t="shared" si="875"/>
        <v>0</v>
      </c>
      <c r="AG2913" s="41">
        <f t="shared" si="876"/>
        <v>0</v>
      </c>
      <c r="AH2913" s="41">
        <f t="shared" si="877"/>
        <v>616.85640000000001</v>
      </c>
      <c r="AI2913" s="60">
        <f t="shared" si="878"/>
        <v>137.07920000000001</v>
      </c>
      <c r="AJ2913" s="60">
        <f t="shared" si="879"/>
        <v>771.07050000000004</v>
      </c>
      <c r="AK2913" s="60">
        <f t="shared" si="880"/>
        <v>1699.4065205479453</v>
      </c>
      <c r="AL2913" s="60">
        <f t="shared" si="881"/>
        <v>1249.0637926027398</v>
      </c>
      <c r="AM2913" s="41">
        <f t="shared" si="882"/>
        <v>1269.7665073972601</v>
      </c>
      <c r="AN2913" s="42">
        <f t="shared" si="883"/>
        <v>45715</v>
      </c>
      <c r="AO2913" s="43">
        <f t="shared" si="884"/>
        <v>3426.98</v>
      </c>
    </row>
    <row r="2914" spans="1:41" s="24" customFormat="1" ht="15.75" customHeight="1" x14ac:dyDescent="0.35">
      <c r="A2914" s="36" t="s">
        <v>27</v>
      </c>
      <c r="B2914" s="36">
        <v>202509</v>
      </c>
      <c r="C2914" s="24" t="s">
        <v>736</v>
      </c>
      <c r="D2914" s="24" t="s">
        <v>119</v>
      </c>
      <c r="E2914" s="62">
        <v>45901</v>
      </c>
      <c r="F2914" s="62">
        <v>46265</v>
      </c>
      <c r="G2914" s="37" t="s">
        <v>5870</v>
      </c>
      <c r="H2914" s="36">
        <v>44811</v>
      </c>
      <c r="I2914" s="63">
        <v>28647</v>
      </c>
      <c r="J2914" s="24" t="s">
        <v>6007</v>
      </c>
      <c r="K2914" s="63">
        <f t="shared" si="868"/>
        <v>45901</v>
      </c>
      <c r="L2914" s="55">
        <f t="shared" si="869"/>
        <v>0.04</v>
      </c>
      <c r="M2914" s="76">
        <v>0.22500000000000001</v>
      </c>
      <c r="N2914" s="62">
        <v>45901</v>
      </c>
      <c r="O2914" s="62">
        <v>46265</v>
      </c>
      <c r="P2914" s="63"/>
      <c r="Q2914" s="63"/>
      <c r="R2914" s="78">
        <v>47</v>
      </c>
      <c r="S2914" s="63" t="str">
        <f>VLOOKUP(R2914,SA!$B$3:$C$11,2,1)</f>
        <v>46-55</v>
      </c>
      <c r="T2914" s="38" t="s">
        <v>98</v>
      </c>
      <c r="U2914" s="24" t="s">
        <v>5747</v>
      </c>
      <c r="V2914" s="24">
        <v>400000</v>
      </c>
      <c r="W2914" s="39">
        <f t="shared" si="870"/>
        <v>0</v>
      </c>
      <c r="X2914" s="29">
        <f t="shared" si="871"/>
        <v>0</v>
      </c>
      <c r="Y2914" s="40">
        <f t="shared" si="872"/>
        <v>365</v>
      </c>
      <c r="Z2914" s="38">
        <f t="shared" si="885"/>
        <v>46081</v>
      </c>
      <c r="AA2914" s="41">
        <f t="shared" si="873"/>
        <v>181</v>
      </c>
      <c r="AB2914" s="24" t="s">
        <v>113</v>
      </c>
      <c r="AC2914" s="41">
        <f t="shared" si="874"/>
        <v>8108.2165999999997</v>
      </c>
      <c r="AD2914" s="41">
        <v>1</v>
      </c>
      <c r="AE2914" s="72">
        <f>INDEX(SA!$C$2:$G$11,MATCH(Details!S2914,SA!$C$2:$C$11,0),MATCH(Details!V2914,SA!$C$2:$G$2,0))*Y2914/(F2914-E2914+1)</f>
        <v>6871.37</v>
      </c>
      <c r="AF2914" s="41">
        <f t="shared" si="875"/>
        <v>0</v>
      </c>
      <c r="AG2914" s="41">
        <f t="shared" si="876"/>
        <v>0</v>
      </c>
      <c r="AH2914" s="41">
        <f t="shared" si="877"/>
        <v>1236.8465999999999</v>
      </c>
      <c r="AI2914" s="60">
        <f t="shared" si="878"/>
        <v>274.85480000000001</v>
      </c>
      <c r="AJ2914" s="60">
        <f t="shared" si="879"/>
        <v>1546.05825</v>
      </c>
      <c r="AK2914" s="60">
        <f t="shared" si="880"/>
        <v>3407.446493150685</v>
      </c>
      <c r="AL2914" s="60">
        <f t="shared" si="881"/>
        <v>2504.4731724657536</v>
      </c>
      <c r="AM2914" s="41">
        <f t="shared" si="882"/>
        <v>2545.9837775342462</v>
      </c>
      <c r="AN2914" s="42">
        <f t="shared" si="883"/>
        <v>45715</v>
      </c>
      <c r="AO2914" s="43">
        <f t="shared" si="884"/>
        <v>6871.37</v>
      </c>
    </row>
    <row r="2915" spans="1:41" s="24" customFormat="1" ht="15.75" customHeight="1" x14ac:dyDescent="0.35">
      <c r="A2915" s="36" t="s">
        <v>27</v>
      </c>
      <c r="B2915" s="36">
        <v>202509</v>
      </c>
      <c r="C2915" s="24" t="s">
        <v>736</v>
      </c>
      <c r="D2915" s="24" t="s">
        <v>119</v>
      </c>
      <c r="E2915" s="62">
        <v>45901</v>
      </c>
      <c r="F2915" s="62">
        <v>46265</v>
      </c>
      <c r="G2915" s="37" t="s">
        <v>5871</v>
      </c>
      <c r="H2915" s="36">
        <v>44811</v>
      </c>
      <c r="I2915" s="63">
        <v>26667</v>
      </c>
      <c r="J2915" s="24" t="s">
        <v>6008</v>
      </c>
      <c r="K2915" s="63">
        <f t="shared" si="868"/>
        <v>45901</v>
      </c>
      <c r="L2915" s="55">
        <f t="shared" si="869"/>
        <v>0.04</v>
      </c>
      <c r="M2915" s="76">
        <v>0.22500000000000001</v>
      </c>
      <c r="N2915" s="62">
        <v>45901</v>
      </c>
      <c r="O2915" s="62">
        <v>46265</v>
      </c>
      <c r="P2915" s="63"/>
      <c r="Q2915" s="63"/>
      <c r="R2915" s="78">
        <v>52</v>
      </c>
      <c r="S2915" s="63" t="str">
        <f>VLOOKUP(R2915,SA!$B$3:$C$11,2,1)</f>
        <v>46-55</v>
      </c>
      <c r="T2915" s="38" t="s">
        <v>97</v>
      </c>
      <c r="U2915" s="24" t="s">
        <v>5744</v>
      </c>
      <c r="V2915" s="24">
        <v>400000</v>
      </c>
      <c r="W2915" s="39">
        <f t="shared" si="870"/>
        <v>0</v>
      </c>
      <c r="X2915" s="29">
        <f t="shared" si="871"/>
        <v>0</v>
      </c>
      <c r="Y2915" s="40">
        <f t="shared" si="872"/>
        <v>365</v>
      </c>
      <c r="Z2915" s="38">
        <f t="shared" si="885"/>
        <v>46081</v>
      </c>
      <c r="AA2915" s="41">
        <f t="shared" si="873"/>
        <v>181</v>
      </c>
      <c r="AB2915" s="24" t="s">
        <v>113</v>
      </c>
      <c r="AC2915" s="41">
        <f t="shared" si="874"/>
        <v>8108.2165999999997</v>
      </c>
      <c r="AD2915" s="41">
        <v>1</v>
      </c>
      <c r="AE2915" s="72">
        <f>INDEX(SA!$C$2:$G$11,MATCH(Details!S2915,SA!$C$2:$C$11,0),MATCH(Details!V2915,SA!$C$2:$G$2,0))*Y2915/(F2915-E2915+1)</f>
        <v>6871.37</v>
      </c>
      <c r="AF2915" s="41">
        <f t="shared" si="875"/>
        <v>0</v>
      </c>
      <c r="AG2915" s="41">
        <f t="shared" si="876"/>
        <v>0</v>
      </c>
      <c r="AH2915" s="41">
        <f t="shared" si="877"/>
        <v>1236.8465999999999</v>
      </c>
      <c r="AI2915" s="60">
        <f t="shared" si="878"/>
        <v>274.85480000000001</v>
      </c>
      <c r="AJ2915" s="60">
        <f t="shared" si="879"/>
        <v>1546.05825</v>
      </c>
      <c r="AK2915" s="60">
        <f t="shared" si="880"/>
        <v>3407.446493150685</v>
      </c>
      <c r="AL2915" s="60">
        <f t="shared" si="881"/>
        <v>2504.4731724657536</v>
      </c>
      <c r="AM2915" s="41">
        <f t="shared" si="882"/>
        <v>2545.9837775342462</v>
      </c>
      <c r="AN2915" s="42">
        <f t="shared" si="883"/>
        <v>45715</v>
      </c>
      <c r="AO2915" s="43">
        <f t="shared" si="884"/>
        <v>6871.37</v>
      </c>
    </row>
    <row r="2916" spans="1:41" s="24" customFormat="1" ht="15.75" customHeight="1" x14ac:dyDescent="0.35">
      <c r="A2916" s="36" t="s">
        <v>27</v>
      </c>
      <c r="B2916" s="36">
        <v>202509</v>
      </c>
      <c r="C2916" s="24" t="s">
        <v>736</v>
      </c>
      <c r="D2916" s="24" t="s">
        <v>119</v>
      </c>
      <c r="E2916" s="62">
        <v>45901</v>
      </c>
      <c r="F2916" s="62">
        <v>46265</v>
      </c>
      <c r="G2916" s="37" t="s">
        <v>5872</v>
      </c>
      <c r="H2916" s="36">
        <v>44811</v>
      </c>
      <c r="I2916" s="63">
        <v>38297</v>
      </c>
      <c r="J2916" s="24" t="s">
        <v>6009</v>
      </c>
      <c r="K2916" s="63">
        <f t="shared" si="868"/>
        <v>45901</v>
      </c>
      <c r="L2916" s="55">
        <f t="shared" si="869"/>
        <v>0.04</v>
      </c>
      <c r="M2916" s="76">
        <v>0.22500000000000001</v>
      </c>
      <c r="N2916" s="62">
        <v>45901</v>
      </c>
      <c r="O2916" s="62">
        <v>46265</v>
      </c>
      <c r="P2916" s="63"/>
      <c r="Q2916" s="63"/>
      <c r="R2916" s="78">
        <v>20</v>
      </c>
      <c r="S2916" s="63" t="str">
        <f>VLOOKUP(R2916,SA!$B$3:$C$11,2,1)</f>
        <v>0-25</v>
      </c>
      <c r="T2916" s="38" t="s">
        <v>97</v>
      </c>
      <c r="U2916" s="24" t="s">
        <v>56</v>
      </c>
      <c r="V2916" s="24">
        <v>400000</v>
      </c>
      <c r="W2916" s="39">
        <f t="shared" si="870"/>
        <v>400000</v>
      </c>
      <c r="X2916" s="29">
        <f t="shared" si="871"/>
        <v>1</v>
      </c>
      <c r="Y2916" s="40">
        <f t="shared" si="872"/>
        <v>365</v>
      </c>
      <c r="Z2916" s="38">
        <f t="shared" si="885"/>
        <v>46081</v>
      </c>
      <c r="AA2916" s="41">
        <f t="shared" si="873"/>
        <v>181</v>
      </c>
      <c r="AB2916" s="24" t="s">
        <v>113</v>
      </c>
      <c r="AC2916" s="41">
        <f t="shared" si="874"/>
        <v>4043.8364000000001</v>
      </c>
      <c r="AD2916" s="41">
        <v>1</v>
      </c>
      <c r="AE2916" s="72">
        <f>INDEX(SA!$C$2:$G$11,MATCH(Details!S2916,SA!$C$2:$C$11,0),MATCH(Details!V2916,SA!$C$2:$G$2,0))*Y2916/(F2916-E2916+1)</f>
        <v>3426.98</v>
      </c>
      <c r="AF2916" s="41">
        <f t="shared" si="875"/>
        <v>0</v>
      </c>
      <c r="AG2916" s="41">
        <f t="shared" si="876"/>
        <v>0</v>
      </c>
      <c r="AH2916" s="41">
        <f t="shared" si="877"/>
        <v>616.85640000000001</v>
      </c>
      <c r="AI2916" s="60">
        <f t="shared" si="878"/>
        <v>137.07920000000001</v>
      </c>
      <c r="AJ2916" s="60">
        <f t="shared" si="879"/>
        <v>771.07050000000004</v>
      </c>
      <c r="AK2916" s="60">
        <f t="shared" si="880"/>
        <v>1699.4065205479453</v>
      </c>
      <c r="AL2916" s="60">
        <f t="shared" si="881"/>
        <v>1249.0637926027398</v>
      </c>
      <c r="AM2916" s="41">
        <f t="shared" si="882"/>
        <v>1269.7665073972601</v>
      </c>
      <c r="AN2916" s="42">
        <f t="shared" si="883"/>
        <v>45715</v>
      </c>
      <c r="AO2916" s="43">
        <f t="shared" si="884"/>
        <v>3426.98</v>
      </c>
    </row>
    <row r="2917" spans="1:41" s="24" customFormat="1" ht="15.75" customHeight="1" x14ac:dyDescent="0.35">
      <c r="A2917" s="36" t="s">
        <v>27</v>
      </c>
      <c r="B2917" s="36">
        <v>202509</v>
      </c>
      <c r="C2917" s="24" t="s">
        <v>736</v>
      </c>
      <c r="D2917" s="24" t="s">
        <v>119</v>
      </c>
      <c r="E2917" s="62">
        <v>45901</v>
      </c>
      <c r="F2917" s="62">
        <v>46265</v>
      </c>
      <c r="G2917" s="37" t="s">
        <v>5873</v>
      </c>
      <c r="H2917" s="36">
        <v>44804</v>
      </c>
      <c r="I2917" s="63">
        <v>32525</v>
      </c>
      <c r="J2917" s="24" t="s">
        <v>6010</v>
      </c>
      <c r="K2917" s="63">
        <f t="shared" si="868"/>
        <v>45901</v>
      </c>
      <c r="L2917" s="55">
        <f t="shared" si="869"/>
        <v>0.04</v>
      </c>
      <c r="M2917" s="76">
        <v>0.22500000000000001</v>
      </c>
      <c r="N2917" s="62">
        <v>45901</v>
      </c>
      <c r="O2917" s="62">
        <v>46265</v>
      </c>
      <c r="P2917" s="63"/>
      <c r="Q2917" s="63"/>
      <c r="R2917" s="78">
        <v>36</v>
      </c>
      <c r="S2917" s="63" t="str">
        <f>VLOOKUP(R2917,SA!$B$3:$C$11,2,1)</f>
        <v>36-45</v>
      </c>
      <c r="T2917" s="38" t="s">
        <v>98</v>
      </c>
      <c r="U2917" s="24" t="s">
        <v>5747</v>
      </c>
      <c r="V2917" s="24">
        <v>400000</v>
      </c>
      <c r="W2917" s="39">
        <f t="shared" si="870"/>
        <v>0</v>
      </c>
      <c r="X2917" s="29">
        <f t="shared" si="871"/>
        <v>0</v>
      </c>
      <c r="Y2917" s="40">
        <f t="shared" si="872"/>
        <v>365</v>
      </c>
      <c r="Z2917" s="38">
        <f t="shared" si="885"/>
        <v>46081</v>
      </c>
      <c r="AA2917" s="41">
        <f t="shared" si="873"/>
        <v>181</v>
      </c>
      <c r="AB2917" s="24" t="s">
        <v>113</v>
      </c>
      <c r="AC2917" s="41">
        <f t="shared" si="874"/>
        <v>5496.5225999999993</v>
      </c>
      <c r="AD2917" s="41">
        <v>1</v>
      </c>
      <c r="AE2917" s="72">
        <f>INDEX(SA!$C$2:$G$11,MATCH(Details!S2917,SA!$C$2:$C$11,0),MATCH(Details!V2917,SA!$C$2:$G$2,0))*Y2917/(F2917-E2917+1)</f>
        <v>4658.07</v>
      </c>
      <c r="AF2917" s="41">
        <f t="shared" si="875"/>
        <v>0</v>
      </c>
      <c r="AG2917" s="41">
        <f t="shared" si="876"/>
        <v>0</v>
      </c>
      <c r="AH2917" s="41">
        <f t="shared" si="877"/>
        <v>838.45259999999996</v>
      </c>
      <c r="AI2917" s="60">
        <f t="shared" si="878"/>
        <v>186.3228</v>
      </c>
      <c r="AJ2917" s="60">
        <f t="shared" si="879"/>
        <v>1048.06575</v>
      </c>
      <c r="AK2917" s="60">
        <f t="shared" si="880"/>
        <v>2309.8922465753421</v>
      </c>
      <c r="AL2917" s="60">
        <f t="shared" si="881"/>
        <v>1697.7708012328765</v>
      </c>
      <c r="AM2917" s="41">
        <f t="shared" si="882"/>
        <v>1725.9106487671231</v>
      </c>
      <c r="AN2917" s="42">
        <f t="shared" si="883"/>
        <v>45715</v>
      </c>
      <c r="AO2917" s="43">
        <f t="shared" si="884"/>
        <v>4658.07</v>
      </c>
    </row>
    <row r="2918" spans="1:41" s="24" customFormat="1" ht="15.75" customHeight="1" x14ac:dyDescent="0.35">
      <c r="A2918" s="36" t="s">
        <v>27</v>
      </c>
      <c r="B2918" s="36">
        <v>202509</v>
      </c>
      <c r="C2918" s="24" t="s">
        <v>736</v>
      </c>
      <c r="D2918" s="24" t="s">
        <v>119</v>
      </c>
      <c r="E2918" s="62">
        <v>45901</v>
      </c>
      <c r="F2918" s="62">
        <v>46265</v>
      </c>
      <c r="G2918" s="37" t="s">
        <v>5874</v>
      </c>
      <c r="H2918" s="36">
        <v>44804</v>
      </c>
      <c r="I2918" s="63">
        <v>27921</v>
      </c>
      <c r="J2918" s="24" t="s">
        <v>6011</v>
      </c>
      <c r="K2918" s="63">
        <f t="shared" si="868"/>
        <v>45901</v>
      </c>
      <c r="L2918" s="55">
        <f t="shared" si="869"/>
        <v>0.04</v>
      </c>
      <c r="M2918" s="76">
        <v>0.22500000000000001</v>
      </c>
      <c r="N2918" s="62">
        <v>45901</v>
      </c>
      <c r="O2918" s="62">
        <v>46265</v>
      </c>
      <c r="P2918" s="63"/>
      <c r="Q2918" s="63"/>
      <c r="R2918" s="78">
        <v>49</v>
      </c>
      <c r="S2918" s="63" t="str">
        <f>VLOOKUP(R2918,SA!$B$3:$C$11,2,1)</f>
        <v>46-55</v>
      </c>
      <c r="T2918" s="38" t="s">
        <v>97</v>
      </c>
      <c r="U2918" s="24" t="s">
        <v>5744</v>
      </c>
      <c r="V2918" s="24">
        <v>400000</v>
      </c>
      <c r="W2918" s="39">
        <f t="shared" si="870"/>
        <v>0</v>
      </c>
      <c r="X2918" s="29">
        <f t="shared" si="871"/>
        <v>0</v>
      </c>
      <c r="Y2918" s="40">
        <f t="shared" si="872"/>
        <v>365</v>
      </c>
      <c r="Z2918" s="38">
        <f t="shared" si="885"/>
        <v>46081</v>
      </c>
      <c r="AA2918" s="41">
        <f t="shared" si="873"/>
        <v>181</v>
      </c>
      <c r="AB2918" s="24" t="s">
        <v>113</v>
      </c>
      <c r="AC2918" s="41">
        <f t="shared" si="874"/>
        <v>8108.2165999999997</v>
      </c>
      <c r="AD2918" s="41">
        <v>1</v>
      </c>
      <c r="AE2918" s="72">
        <f>INDEX(SA!$C$2:$G$11,MATCH(Details!S2918,SA!$C$2:$C$11,0),MATCH(Details!V2918,SA!$C$2:$G$2,0))*Y2918/(F2918-E2918+1)</f>
        <v>6871.37</v>
      </c>
      <c r="AF2918" s="41">
        <f t="shared" si="875"/>
        <v>0</v>
      </c>
      <c r="AG2918" s="41">
        <f t="shared" si="876"/>
        <v>0</v>
      </c>
      <c r="AH2918" s="41">
        <f t="shared" si="877"/>
        <v>1236.8465999999999</v>
      </c>
      <c r="AI2918" s="60">
        <f t="shared" si="878"/>
        <v>274.85480000000001</v>
      </c>
      <c r="AJ2918" s="60">
        <f t="shared" si="879"/>
        <v>1546.05825</v>
      </c>
      <c r="AK2918" s="60">
        <f t="shared" si="880"/>
        <v>3407.446493150685</v>
      </c>
      <c r="AL2918" s="60">
        <f t="shared" si="881"/>
        <v>2504.4731724657536</v>
      </c>
      <c r="AM2918" s="41">
        <f t="shared" si="882"/>
        <v>2545.9837775342462</v>
      </c>
      <c r="AN2918" s="42">
        <f t="shared" si="883"/>
        <v>45715</v>
      </c>
      <c r="AO2918" s="43">
        <f t="shared" si="884"/>
        <v>6871.37</v>
      </c>
    </row>
    <row r="2919" spans="1:41" s="24" customFormat="1" ht="15.75" customHeight="1" x14ac:dyDescent="0.35">
      <c r="A2919" s="36" t="s">
        <v>27</v>
      </c>
      <c r="B2919" s="36">
        <v>202509</v>
      </c>
      <c r="C2919" s="24" t="s">
        <v>736</v>
      </c>
      <c r="D2919" s="24" t="s">
        <v>119</v>
      </c>
      <c r="E2919" s="62">
        <v>45901</v>
      </c>
      <c r="F2919" s="62">
        <v>46265</v>
      </c>
      <c r="G2919" s="37" t="s">
        <v>5875</v>
      </c>
      <c r="H2919" s="36">
        <v>44804</v>
      </c>
      <c r="I2919" s="63">
        <v>38492</v>
      </c>
      <c r="J2919" s="24" t="s">
        <v>6012</v>
      </c>
      <c r="K2919" s="63">
        <f t="shared" si="868"/>
        <v>45901</v>
      </c>
      <c r="L2919" s="55">
        <f t="shared" si="869"/>
        <v>0.04</v>
      </c>
      <c r="M2919" s="76">
        <v>0.22500000000000001</v>
      </c>
      <c r="N2919" s="62">
        <v>45901</v>
      </c>
      <c r="O2919" s="62">
        <v>46265</v>
      </c>
      <c r="P2919" s="63"/>
      <c r="Q2919" s="63"/>
      <c r="R2919" s="78">
        <v>20</v>
      </c>
      <c r="S2919" s="63" t="str">
        <f>VLOOKUP(R2919,SA!$B$3:$C$11,2,1)</f>
        <v>0-25</v>
      </c>
      <c r="T2919" s="38" t="s">
        <v>97</v>
      </c>
      <c r="U2919" s="24" t="s">
        <v>56</v>
      </c>
      <c r="V2919" s="24">
        <v>400000</v>
      </c>
      <c r="W2919" s="39">
        <f t="shared" si="870"/>
        <v>400000</v>
      </c>
      <c r="X2919" s="29">
        <f t="shared" si="871"/>
        <v>1</v>
      </c>
      <c r="Y2919" s="40">
        <f t="shared" si="872"/>
        <v>365</v>
      </c>
      <c r="Z2919" s="38">
        <f t="shared" si="885"/>
        <v>46081</v>
      </c>
      <c r="AA2919" s="41">
        <f t="shared" si="873"/>
        <v>181</v>
      </c>
      <c r="AB2919" s="24" t="s">
        <v>113</v>
      </c>
      <c r="AC2919" s="41">
        <f t="shared" si="874"/>
        <v>4043.8364000000001</v>
      </c>
      <c r="AD2919" s="41">
        <v>1</v>
      </c>
      <c r="AE2919" s="72">
        <f>INDEX(SA!$C$2:$G$11,MATCH(Details!S2919,SA!$C$2:$C$11,0),MATCH(Details!V2919,SA!$C$2:$G$2,0))*Y2919/(F2919-E2919+1)</f>
        <v>3426.98</v>
      </c>
      <c r="AF2919" s="41">
        <f t="shared" si="875"/>
        <v>0</v>
      </c>
      <c r="AG2919" s="41">
        <f t="shared" si="876"/>
        <v>0</v>
      </c>
      <c r="AH2919" s="41">
        <f t="shared" si="877"/>
        <v>616.85640000000001</v>
      </c>
      <c r="AI2919" s="60">
        <f t="shared" si="878"/>
        <v>137.07920000000001</v>
      </c>
      <c r="AJ2919" s="60">
        <f t="shared" si="879"/>
        <v>771.07050000000004</v>
      </c>
      <c r="AK2919" s="60">
        <f t="shared" si="880"/>
        <v>1699.4065205479453</v>
      </c>
      <c r="AL2919" s="60">
        <f t="shared" si="881"/>
        <v>1249.0637926027398</v>
      </c>
      <c r="AM2919" s="41">
        <f t="shared" si="882"/>
        <v>1269.7665073972601</v>
      </c>
      <c r="AN2919" s="42">
        <f t="shared" si="883"/>
        <v>45715</v>
      </c>
      <c r="AO2919" s="43">
        <f t="shared" si="884"/>
        <v>3426.98</v>
      </c>
    </row>
    <row r="2920" spans="1:41" s="24" customFormat="1" ht="15.75" customHeight="1" x14ac:dyDescent="0.35">
      <c r="A2920" s="36" t="s">
        <v>27</v>
      </c>
      <c r="B2920" s="36">
        <v>202509</v>
      </c>
      <c r="C2920" s="24" t="s">
        <v>736</v>
      </c>
      <c r="D2920" s="24" t="s">
        <v>119</v>
      </c>
      <c r="E2920" s="62">
        <v>45901</v>
      </c>
      <c r="F2920" s="62">
        <v>46265</v>
      </c>
      <c r="G2920" s="37" t="s">
        <v>5876</v>
      </c>
      <c r="H2920" s="36">
        <v>44809</v>
      </c>
      <c r="I2920" s="63">
        <v>28651</v>
      </c>
      <c r="J2920" s="24" t="s">
        <v>6013</v>
      </c>
      <c r="K2920" s="63">
        <f t="shared" si="868"/>
        <v>45901</v>
      </c>
      <c r="L2920" s="55">
        <f t="shared" si="869"/>
        <v>0.04</v>
      </c>
      <c r="M2920" s="76">
        <v>0.22500000000000001</v>
      </c>
      <c r="N2920" s="62">
        <v>45901</v>
      </c>
      <c r="O2920" s="62">
        <v>46265</v>
      </c>
      <c r="P2920" s="63"/>
      <c r="Q2920" s="63"/>
      <c r="R2920" s="78">
        <v>47</v>
      </c>
      <c r="S2920" s="63" t="str">
        <f>VLOOKUP(R2920,SA!$B$3:$C$11,2,1)</f>
        <v>46-55</v>
      </c>
      <c r="T2920" s="38" t="s">
        <v>98</v>
      </c>
      <c r="U2920" s="24" t="s">
        <v>5747</v>
      </c>
      <c r="V2920" s="24">
        <v>400000</v>
      </c>
      <c r="W2920" s="39">
        <f t="shared" si="870"/>
        <v>0</v>
      </c>
      <c r="X2920" s="29">
        <f t="shared" si="871"/>
        <v>0</v>
      </c>
      <c r="Y2920" s="40">
        <f t="shared" si="872"/>
        <v>365</v>
      </c>
      <c r="Z2920" s="38">
        <f t="shared" si="885"/>
        <v>46081</v>
      </c>
      <c r="AA2920" s="41">
        <f t="shared" si="873"/>
        <v>181</v>
      </c>
      <c r="AB2920" s="24" t="s">
        <v>113</v>
      </c>
      <c r="AC2920" s="41">
        <f t="shared" si="874"/>
        <v>8108.2165999999997</v>
      </c>
      <c r="AD2920" s="41">
        <v>1</v>
      </c>
      <c r="AE2920" s="72">
        <f>INDEX(SA!$C$2:$G$11,MATCH(Details!S2920,SA!$C$2:$C$11,0),MATCH(Details!V2920,SA!$C$2:$G$2,0))*Y2920/(F2920-E2920+1)</f>
        <v>6871.37</v>
      </c>
      <c r="AF2920" s="41">
        <f t="shared" si="875"/>
        <v>0</v>
      </c>
      <c r="AG2920" s="41">
        <f t="shared" si="876"/>
        <v>0</v>
      </c>
      <c r="AH2920" s="41">
        <f t="shared" si="877"/>
        <v>1236.8465999999999</v>
      </c>
      <c r="AI2920" s="60">
        <f t="shared" si="878"/>
        <v>274.85480000000001</v>
      </c>
      <c r="AJ2920" s="60">
        <f t="shared" si="879"/>
        <v>1546.05825</v>
      </c>
      <c r="AK2920" s="60">
        <f t="shared" si="880"/>
        <v>3407.446493150685</v>
      </c>
      <c r="AL2920" s="60">
        <f t="shared" si="881"/>
        <v>2504.4731724657536</v>
      </c>
      <c r="AM2920" s="41">
        <f t="shared" si="882"/>
        <v>2545.9837775342462</v>
      </c>
      <c r="AN2920" s="42">
        <f t="shared" si="883"/>
        <v>45715</v>
      </c>
      <c r="AO2920" s="43">
        <f t="shared" si="884"/>
        <v>6871.37</v>
      </c>
    </row>
    <row r="2921" spans="1:41" s="24" customFormat="1" ht="15.75" customHeight="1" x14ac:dyDescent="0.35">
      <c r="A2921" s="36" t="s">
        <v>27</v>
      </c>
      <c r="B2921" s="36">
        <v>202509</v>
      </c>
      <c r="C2921" s="24" t="s">
        <v>736</v>
      </c>
      <c r="D2921" s="24" t="s">
        <v>119</v>
      </c>
      <c r="E2921" s="62">
        <v>45901</v>
      </c>
      <c r="F2921" s="62">
        <v>46265</v>
      </c>
      <c r="G2921" s="37" t="s">
        <v>5877</v>
      </c>
      <c r="H2921" s="36">
        <v>44809</v>
      </c>
      <c r="I2921" s="63">
        <v>24457</v>
      </c>
      <c r="J2921" s="24" t="s">
        <v>6014</v>
      </c>
      <c r="K2921" s="63">
        <f t="shared" si="868"/>
        <v>45901</v>
      </c>
      <c r="L2921" s="55">
        <f t="shared" si="869"/>
        <v>0.04</v>
      </c>
      <c r="M2921" s="76">
        <v>0.22500000000000001</v>
      </c>
      <c r="N2921" s="62">
        <v>45901</v>
      </c>
      <c r="O2921" s="62">
        <v>46265</v>
      </c>
      <c r="P2921" s="63"/>
      <c r="Q2921" s="63"/>
      <c r="R2921" s="78">
        <v>58</v>
      </c>
      <c r="S2921" s="63" t="str">
        <f>VLOOKUP(R2921,SA!$B$3:$C$11,2,1)</f>
        <v>56-65</v>
      </c>
      <c r="T2921" s="38" t="s">
        <v>97</v>
      </c>
      <c r="U2921" s="24" t="s">
        <v>5744</v>
      </c>
      <c r="V2921" s="24">
        <v>400000</v>
      </c>
      <c r="W2921" s="39">
        <f t="shared" si="870"/>
        <v>0</v>
      </c>
      <c r="X2921" s="29">
        <f t="shared" si="871"/>
        <v>0</v>
      </c>
      <c r="Y2921" s="40">
        <f t="shared" si="872"/>
        <v>365</v>
      </c>
      <c r="Z2921" s="38">
        <f t="shared" si="885"/>
        <v>46081</v>
      </c>
      <c r="AA2921" s="41">
        <f t="shared" si="873"/>
        <v>181</v>
      </c>
      <c r="AB2921" s="24" t="s">
        <v>113</v>
      </c>
      <c r="AC2921" s="41">
        <f t="shared" si="874"/>
        <v>11909.7282</v>
      </c>
      <c r="AD2921" s="41">
        <v>1</v>
      </c>
      <c r="AE2921" s="72">
        <f>INDEX(SA!$C$2:$G$11,MATCH(Details!S2921,SA!$C$2:$C$11,0),MATCH(Details!V2921,SA!$C$2:$G$2,0))*Y2921/(F2921-E2921+1)</f>
        <v>10092.99</v>
      </c>
      <c r="AF2921" s="41">
        <f t="shared" si="875"/>
        <v>0</v>
      </c>
      <c r="AG2921" s="41">
        <f t="shared" si="876"/>
        <v>0</v>
      </c>
      <c r="AH2921" s="41">
        <f t="shared" si="877"/>
        <v>1816.7382</v>
      </c>
      <c r="AI2921" s="60">
        <f t="shared" si="878"/>
        <v>403.71960000000001</v>
      </c>
      <c r="AJ2921" s="60">
        <f t="shared" si="879"/>
        <v>2270.9227500000002</v>
      </c>
      <c r="AK2921" s="60">
        <f t="shared" si="880"/>
        <v>5005.0169589041097</v>
      </c>
      <c r="AL2921" s="60">
        <f t="shared" si="881"/>
        <v>3678.6874647945206</v>
      </c>
      <c r="AM2921" s="41">
        <f t="shared" si="882"/>
        <v>3739.6601852054787</v>
      </c>
      <c r="AN2921" s="42">
        <f t="shared" si="883"/>
        <v>45715</v>
      </c>
      <c r="AO2921" s="43">
        <f t="shared" si="884"/>
        <v>10092.99</v>
      </c>
    </row>
    <row r="2922" spans="1:41" s="24" customFormat="1" ht="15.75" customHeight="1" x14ac:dyDescent="0.35">
      <c r="A2922" s="36" t="s">
        <v>27</v>
      </c>
      <c r="B2922" s="36">
        <v>202509</v>
      </c>
      <c r="C2922" s="24" t="s">
        <v>736</v>
      </c>
      <c r="D2922" s="24" t="s">
        <v>119</v>
      </c>
      <c r="E2922" s="62">
        <v>45901</v>
      </c>
      <c r="F2922" s="62">
        <v>46265</v>
      </c>
      <c r="G2922" s="37" t="s">
        <v>5878</v>
      </c>
      <c r="H2922" s="36">
        <v>44809</v>
      </c>
      <c r="I2922" s="63">
        <v>38222</v>
      </c>
      <c r="J2922" s="24" t="s">
        <v>6015</v>
      </c>
      <c r="K2922" s="63">
        <f t="shared" si="868"/>
        <v>45901</v>
      </c>
      <c r="L2922" s="55">
        <f t="shared" si="869"/>
        <v>0.04</v>
      </c>
      <c r="M2922" s="76">
        <v>0.22500000000000001</v>
      </c>
      <c r="N2922" s="62">
        <v>45901</v>
      </c>
      <c r="O2922" s="62">
        <v>46265</v>
      </c>
      <c r="P2922" s="63"/>
      <c r="Q2922" s="63"/>
      <c r="R2922" s="78">
        <v>21</v>
      </c>
      <c r="S2922" s="63" t="str">
        <f>VLOOKUP(R2922,SA!$B$3:$C$11,2,1)</f>
        <v>0-25</v>
      </c>
      <c r="T2922" s="38" t="s">
        <v>97</v>
      </c>
      <c r="U2922" s="24" t="s">
        <v>56</v>
      </c>
      <c r="V2922" s="24">
        <v>400000</v>
      </c>
      <c r="W2922" s="39">
        <f t="shared" si="870"/>
        <v>400000</v>
      </c>
      <c r="X2922" s="29">
        <f t="shared" si="871"/>
        <v>1</v>
      </c>
      <c r="Y2922" s="40">
        <f t="shared" si="872"/>
        <v>365</v>
      </c>
      <c r="Z2922" s="38">
        <f t="shared" si="885"/>
        <v>46081</v>
      </c>
      <c r="AA2922" s="41">
        <f t="shared" si="873"/>
        <v>181</v>
      </c>
      <c r="AB2922" s="24" t="s">
        <v>113</v>
      </c>
      <c r="AC2922" s="41">
        <f t="shared" si="874"/>
        <v>4043.8364000000001</v>
      </c>
      <c r="AD2922" s="41">
        <v>1</v>
      </c>
      <c r="AE2922" s="72">
        <f>INDEX(SA!$C$2:$G$11,MATCH(Details!S2922,SA!$C$2:$C$11,0),MATCH(Details!V2922,SA!$C$2:$G$2,0))*Y2922/(F2922-E2922+1)</f>
        <v>3426.98</v>
      </c>
      <c r="AF2922" s="41">
        <f t="shared" si="875"/>
        <v>0</v>
      </c>
      <c r="AG2922" s="41">
        <f t="shared" si="876"/>
        <v>0</v>
      </c>
      <c r="AH2922" s="41">
        <f t="shared" si="877"/>
        <v>616.85640000000001</v>
      </c>
      <c r="AI2922" s="60">
        <f t="shared" si="878"/>
        <v>137.07920000000001</v>
      </c>
      <c r="AJ2922" s="60">
        <f t="shared" si="879"/>
        <v>771.07050000000004</v>
      </c>
      <c r="AK2922" s="60">
        <f t="shared" si="880"/>
        <v>1699.4065205479453</v>
      </c>
      <c r="AL2922" s="60">
        <f t="shared" si="881"/>
        <v>1249.0637926027398</v>
      </c>
      <c r="AM2922" s="41">
        <f t="shared" si="882"/>
        <v>1269.7665073972601</v>
      </c>
      <c r="AN2922" s="42">
        <f t="shared" si="883"/>
        <v>45715</v>
      </c>
      <c r="AO2922" s="43">
        <f t="shared" si="884"/>
        <v>3426.98</v>
      </c>
    </row>
    <row r="2923" spans="1:41" s="24" customFormat="1" ht="15.75" customHeight="1" x14ac:dyDescent="0.35">
      <c r="A2923" s="36" t="s">
        <v>27</v>
      </c>
      <c r="B2923" s="36">
        <v>202509</v>
      </c>
      <c r="C2923" s="24" t="s">
        <v>736</v>
      </c>
      <c r="D2923" s="24" t="s">
        <v>119</v>
      </c>
      <c r="E2923" s="62">
        <v>45901</v>
      </c>
      <c r="F2923" s="62">
        <v>46265</v>
      </c>
      <c r="G2923" s="37" t="s">
        <v>5879</v>
      </c>
      <c r="H2923" s="36">
        <v>44807</v>
      </c>
      <c r="I2923" s="63">
        <v>29723</v>
      </c>
      <c r="J2923" s="24" t="s">
        <v>6016</v>
      </c>
      <c r="K2923" s="63">
        <f t="shared" si="868"/>
        <v>45901</v>
      </c>
      <c r="L2923" s="55">
        <f t="shared" si="869"/>
        <v>0.04</v>
      </c>
      <c r="M2923" s="76">
        <v>0.22500000000000001</v>
      </c>
      <c r="N2923" s="62">
        <v>45901</v>
      </c>
      <c r="O2923" s="62">
        <v>46265</v>
      </c>
      <c r="P2923" s="63"/>
      <c r="Q2923" s="63"/>
      <c r="R2923" s="78">
        <v>44</v>
      </c>
      <c r="S2923" s="63" t="str">
        <f>VLOOKUP(R2923,SA!$B$3:$C$11,2,1)</f>
        <v>36-45</v>
      </c>
      <c r="T2923" s="38" t="s">
        <v>98</v>
      </c>
      <c r="U2923" s="24" t="s">
        <v>5747</v>
      </c>
      <c r="V2923" s="24">
        <v>400000</v>
      </c>
      <c r="W2923" s="39">
        <f t="shared" si="870"/>
        <v>0</v>
      </c>
      <c r="X2923" s="29">
        <f t="shared" si="871"/>
        <v>0</v>
      </c>
      <c r="Y2923" s="40">
        <f t="shared" si="872"/>
        <v>365</v>
      </c>
      <c r="Z2923" s="38">
        <f t="shared" si="885"/>
        <v>46081</v>
      </c>
      <c r="AA2923" s="41">
        <f t="shared" si="873"/>
        <v>181</v>
      </c>
      <c r="AB2923" s="24" t="s">
        <v>113</v>
      </c>
      <c r="AC2923" s="41">
        <f t="shared" si="874"/>
        <v>5496.5225999999993</v>
      </c>
      <c r="AD2923" s="41">
        <v>1</v>
      </c>
      <c r="AE2923" s="72">
        <f>INDEX(SA!$C$2:$G$11,MATCH(Details!S2923,SA!$C$2:$C$11,0),MATCH(Details!V2923,SA!$C$2:$G$2,0))*Y2923/(F2923-E2923+1)</f>
        <v>4658.07</v>
      </c>
      <c r="AF2923" s="41">
        <f t="shared" si="875"/>
        <v>0</v>
      </c>
      <c r="AG2923" s="41">
        <f t="shared" si="876"/>
        <v>0</v>
      </c>
      <c r="AH2923" s="41">
        <f t="shared" si="877"/>
        <v>838.45259999999996</v>
      </c>
      <c r="AI2923" s="60">
        <f t="shared" si="878"/>
        <v>186.3228</v>
      </c>
      <c r="AJ2923" s="60">
        <f t="shared" si="879"/>
        <v>1048.06575</v>
      </c>
      <c r="AK2923" s="60">
        <f t="shared" si="880"/>
        <v>2309.8922465753421</v>
      </c>
      <c r="AL2923" s="60">
        <f t="shared" si="881"/>
        <v>1697.7708012328765</v>
      </c>
      <c r="AM2923" s="41">
        <f t="shared" si="882"/>
        <v>1725.9106487671231</v>
      </c>
      <c r="AN2923" s="42">
        <f t="shared" si="883"/>
        <v>45715</v>
      </c>
      <c r="AO2923" s="43">
        <f t="shared" si="884"/>
        <v>4658.07</v>
      </c>
    </row>
    <row r="2924" spans="1:41" s="24" customFormat="1" ht="15.75" customHeight="1" x14ac:dyDescent="0.35">
      <c r="A2924" s="36" t="s">
        <v>27</v>
      </c>
      <c r="B2924" s="36">
        <v>202509</v>
      </c>
      <c r="C2924" s="24" t="s">
        <v>736</v>
      </c>
      <c r="D2924" s="24" t="s">
        <v>119</v>
      </c>
      <c r="E2924" s="62">
        <v>45901</v>
      </c>
      <c r="F2924" s="62">
        <v>46265</v>
      </c>
      <c r="G2924" s="37" t="s">
        <v>5880</v>
      </c>
      <c r="H2924" s="36">
        <v>44807</v>
      </c>
      <c r="I2924" s="63">
        <v>38970</v>
      </c>
      <c r="J2924" s="24" t="s">
        <v>6017</v>
      </c>
      <c r="K2924" s="63">
        <f t="shared" si="868"/>
        <v>45901</v>
      </c>
      <c r="L2924" s="55">
        <f t="shared" si="869"/>
        <v>0.04</v>
      </c>
      <c r="M2924" s="76">
        <v>0.22500000000000001</v>
      </c>
      <c r="N2924" s="62">
        <v>45901</v>
      </c>
      <c r="O2924" s="62">
        <v>46265</v>
      </c>
      <c r="P2924" s="63"/>
      <c r="Q2924" s="63"/>
      <c r="R2924" s="78">
        <v>20</v>
      </c>
      <c r="S2924" s="63" t="str">
        <f>VLOOKUP(R2924,SA!$B$3:$C$11,2,1)</f>
        <v>0-25</v>
      </c>
      <c r="T2924" s="38" t="s">
        <v>98</v>
      </c>
      <c r="U2924" s="24" t="s">
        <v>56</v>
      </c>
      <c r="V2924" s="24">
        <v>400000</v>
      </c>
      <c r="W2924" s="39">
        <f t="shared" si="870"/>
        <v>400000</v>
      </c>
      <c r="X2924" s="29">
        <f t="shared" si="871"/>
        <v>1</v>
      </c>
      <c r="Y2924" s="40">
        <f t="shared" si="872"/>
        <v>365</v>
      </c>
      <c r="Z2924" s="38">
        <f t="shared" si="885"/>
        <v>46081</v>
      </c>
      <c r="AA2924" s="41">
        <f t="shared" si="873"/>
        <v>181</v>
      </c>
      <c r="AB2924" s="24" t="s">
        <v>113</v>
      </c>
      <c r="AC2924" s="41">
        <f t="shared" si="874"/>
        <v>4043.8364000000001</v>
      </c>
      <c r="AD2924" s="41">
        <v>1</v>
      </c>
      <c r="AE2924" s="72">
        <f>INDEX(SA!$C$2:$G$11,MATCH(Details!S2924,SA!$C$2:$C$11,0),MATCH(Details!V2924,SA!$C$2:$G$2,0))*Y2924/(F2924-E2924+1)</f>
        <v>3426.98</v>
      </c>
      <c r="AF2924" s="41">
        <f t="shared" si="875"/>
        <v>0</v>
      </c>
      <c r="AG2924" s="41">
        <f t="shared" si="876"/>
        <v>0</v>
      </c>
      <c r="AH2924" s="41">
        <f t="shared" si="877"/>
        <v>616.85640000000001</v>
      </c>
      <c r="AI2924" s="60">
        <f t="shared" si="878"/>
        <v>137.07920000000001</v>
      </c>
      <c r="AJ2924" s="60">
        <f t="shared" si="879"/>
        <v>771.07050000000004</v>
      </c>
      <c r="AK2924" s="60">
        <f t="shared" si="880"/>
        <v>1699.4065205479453</v>
      </c>
      <c r="AL2924" s="60">
        <f t="shared" si="881"/>
        <v>1249.0637926027398</v>
      </c>
      <c r="AM2924" s="41">
        <f t="shared" si="882"/>
        <v>1269.7665073972601</v>
      </c>
      <c r="AN2924" s="42">
        <f t="shared" si="883"/>
        <v>45715</v>
      </c>
      <c r="AO2924" s="43">
        <f t="shared" si="884"/>
        <v>3426.98</v>
      </c>
    </row>
    <row r="2925" spans="1:41" s="24" customFormat="1" ht="15.75" customHeight="1" x14ac:dyDescent="0.35">
      <c r="A2925" s="36" t="s">
        <v>27</v>
      </c>
      <c r="B2925" s="36">
        <v>202509</v>
      </c>
      <c r="C2925" s="24" t="s">
        <v>736</v>
      </c>
      <c r="D2925" s="24" t="s">
        <v>119</v>
      </c>
      <c r="E2925" s="62">
        <v>45901</v>
      </c>
      <c r="F2925" s="62">
        <v>46265</v>
      </c>
      <c r="G2925" s="37" t="s">
        <v>5881</v>
      </c>
      <c r="H2925" s="36">
        <v>44807</v>
      </c>
      <c r="I2925" s="63">
        <v>26523</v>
      </c>
      <c r="J2925" s="24" t="s">
        <v>6018</v>
      </c>
      <c r="K2925" s="63">
        <f t="shared" si="868"/>
        <v>45901</v>
      </c>
      <c r="L2925" s="55">
        <f t="shared" si="869"/>
        <v>0.04</v>
      </c>
      <c r="M2925" s="76">
        <v>0.22500000000000001</v>
      </c>
      <c r="N2925" s="62">
        <v>45901</v>
      </c>
      <c r="O2925" s="62">
        <v>46265</v>
      </c>
      <c r="P2925" s="63"/>
      <c r="Q2925" s="63"/>
      <c r="R2925" s="78">
        <v>53</v>
      </c>
      <c r="S2925" s="63" t="str">
        <f>VLOOKUP(R2925,SA!$B$3:$C$11,2,1)</f>
        <v>46-55</v>
      </c>
      <c r="T2925" s="38" t="s">
        <v>97</v>
      </c>
      <c r="U2925" s="24" t="s">
        <v>5744</v>
      </c>
      <c r="V2925" s="24">
        <v>400000</v>
      </c>
      <c r="W2925" s="39">
        <f t="shared" si="870"/>
        <v>0</v>
      </c>
      <c r="X2925" s="29">
        <f t="shared" si="871"/>
        <v>0</v>
      </c>
      <c r="Y2925" s="40">
        <f t="shared" si="872"/>
        <v>365</v>
      </c>
      <c r="Z2925" s="38">
        <f t="shared" si="885"/>
        <v>46081</v>
      </c>
      <c r="AA2925" s="41">
        <f t="shared" si="873"/>
        <v>181</v>
      </c>
      <c r="AB2925" s="24" t="s">
        <v>113</v>
      </c>
      <c r="AC2925" s="41">
        <f t="shared" si="874"/>
        <v>8108.2165999999997</v>
      </c>
      <c r="AD2925" s="41">
        <v>1</v>
      </c>
      <c r="AE2925" s="72">
        <f>INDEX(SA!$C$2:$G$11,MATCH(Details!S2925,SA!$C$2:$C$11,0),MATCH(Details!V2925,SA!$C$2:$G$2,0))*Y2925/(F2925-E2925+1)</f>
        <v>6871.37</v>
      </c>
      <c r="AF2925" s="41">
        <f t="shared" si="875"/>
        <v>0</v>
      </c>
      <c r="AG2925" s="41">
        <f t="shared" si="876"/>
        <v>0</v>
      </c>
      <c r="AH2925" s="41">
        <f t="shared" si="877"/>
        <v>1236.8465999999999</v>
      </c>
      <c r="AI2925" s="60">
        <f t="shared" si="878"/>
        <v>274.85480000000001</v>
      </c>
      <c r="AJ2925" s="60">
        <f t="shared" si="879"/>
        <v>1546.05825</v>
      </c>
      <c r="AK2925" s="60">
        <f t="shared" si="880"/>
        <v>3407.446493150685</v>
      </c>
      <c r="AL2925" s="60">
        <f t="shared" si="881"/>
        <v>2504.4731724657536</v>
      </c>
      <c r="AM2925" s="41">
        <f t="shared" si="882"/>
        <v>2545.9837775342462</v>
      </c>
      <c r="AN2925" s="42">
        <f t="shared" si="883"/>
        <v>45715</v>
      </c>
      <c r="AO2925" s="43">
        <f t="shared" si="884"/>
        <v>6871.37</v>
      </c>
    </row>
    <row r="2926" spans="1:41" s="24" customFormat="1" ht="15.75" customHeight="1" x14ac:dyDescent="0.35">
      <c r="A2926" s="36" t="s">
        <v>27</v>
      </c>
      <c r="B2926" s="36">
        <v>202509</v>
      </c>
      <c r="C2926" s="24" t="s">
        <v>736</v>
      </c>
      <c r="D2926" s="24" t="s">
        <v>119</v>
      </c>
      <c r="E2926" s="62">
        <v>45901</v>
      </c>
      <c r="F2926" s="62">
        <v>46265</v>
      </c>
      <c r="G2926" s="37" t="s">
        <v>5882</v>
      </c>
      <c r="H2926" s="36">
        <v>44812</v>
      </c>
      <c r="I2926" s="63">
        <v>30527</v>
      </c>
      <c r="J2926" s="24" t="s">
        <v>6019</v>
      </c>
      <c r="K2926" s="63">
        <f t="shared" si="868"/>
        <v>45901</v>
      </c>
      <c r="L2926" s="55">
        <f t="shared" si="869"/>
        <v>0.04</v>
      </c>
      <c r="M2926" s="76">
        <v>0.22500000000000001</v>
      </c>
      <c r="N2926" s="62">
        <v>45901</v>
      </c>
      <c r="O2926" s="62">
        <v>46265</v>
      </c>
      <c r="P2926" s="63"/>
      <c r="Q2926" s="63"/>
      <c r="R2926" s="78">
        <v>42</v>
      </c>
      <c r="S2926" s="63" t="str">
        <f>VLOOKUP(R2926,SA!$B$3:$C$11,2,1)</f>
        <v>36-45</v>
      </c>
      <c r="T2926" s="38" t="s">
        <v>98</v>
      </c>
      <c r="U2926" s="24" t="s">
        <v>5747</v>
      </c>
      <c r="V2926" s="24">
        <v>400000</v>
      </c>
      <c r="W2926" s="39">
        <f t="shared" si="870"/>
        <v>0</v>
      </c>
      <c r="X2926" s="29">
        <f t="shared" si="871"/>
        <v>0</v>
      </c>
      <c r="Y2926" s="40">
        <f t="shared" si="872"/>
        <v>365</v>
      </c>
      <c r="Z2926" s="38">
        <f t="shared" si="885"/>
        <v>46081</v>
      </c>
      <c r="AA2926" s="41">
        <f t="shared" si="873"/>
        <v>181</v>
      </c>
      <c r="AB2926" s="24" t="s">
        <v>113</v>
      </c>
      <c r="AC2926" s="41">
        <f t="shared" si="874"/>
        <v>5496.5225999999993</v>
      </c>
      <c r="AD2926" s="41">
        <v>1</v>
      </c>
      <c r="AE2926" s="72">
        <f>INDEX(SA!$C$2:$G$11,MATCH(Details!S2926,SA!$C$2:$C$11,0),MATCH(Details!V2926,SA!$C$2:$G$2,0))*Y2926/(F2926-E2926+1)</f>
        <v>4658.07</v>
      </c>
      <c r="AF2926" s="41">
        <f t="shared" si="875"/>
        <v>0</v>
      </c>
      <c r="AG2926" s="41">
        <f t="shared" si="876"/>
        <v>0</v>
      </c>
      <c r="AH2926" s="41">
        <f t="shared" si="877"/>
        <v>838.45259999999996</v>
      </c>
      <c r="AI2926" s="60">
        <f t="shared" si="878"/>
        <v>186.3228</v>
      </c>
      <c r="AJ2926" s="60">
        <f t="shared" si="879"/>
        <v>1048.06575</v>
      </c>
      <c r="AK2926" s="60">
        <f t="shared" si="880"/>
        <v>2309.8922465753421</v>
      </c>
      <c r="AL2926" s="60">
        <f t="shared" si="881"/>
        <v>1697.7708012328765</v>
      </c>
      <c r="AM2926" s="41">
        <f t="shared" si="882"/>
        <v>1725.9106487671231</v>
      </c>
      <c r="AN2926" s="42">
        <f t="shared" si="883"/>
        <v>45715</v>
      </c>
      <c r="AO2926" s="43">
        <f t="shared" si="884"/>
        <v>4658.07</v>
      </c>
    </row>
    <row r="2927" spans="1:41" s="24" customFormat="1" ht="15.75" customHeight="1" x14ac:dyDescent="0.35">
      <c r="A2927" s="36" t="s">
        <v>27</v>
      </c>
      <c r="B2927" s="36">
        <v>202509</v>
      </c>
      <c r="C2927" s="24" t="s">
        <v>736</v>
      </c>
      <c r="D2927" s="24" t="s">
        <v>119</v>
      </c>
      <c r="E2927" s="62">
        <v>45901</v>
      </c>
      <c r="F2927" s="62">
        <v>46265</v>
      </c>
      <c r="G2927" s="37" t="s">
        <v>5883</v>
      </c>
      <c r="H2927" s="36">
        <v>44812</v>
      </c>
      <c r="I2927" s="63">
        <v>27833</v>
      </c>
      <c r="J2927" s="24" t="s">
        <v>6020</v>
      </c>
      <c r="K2927" s="63">
        <f t="shared" si="868"/>
        <v>45901</v>
      </c>
      <c r="L2927" s="55">
        <f t="shared" si="869"/>
        <v>0.04</v>
      </c>
      <c r="M2927" s="76">
        <v>0.22500000000000001</v>
      </c>
      <c r="N2927" s="62">
        <v>45901</v>
      </c>
      <c r="O2927" s="62">
        <v>46265</v>
      </c>
      <c r="P2927" s="63"/>
      <c r="Q2927" s="63"/>
      <c r="R2927" s="78">
        <v>49</v>
      </c>
      <c r="S2927" s="63" t="str">
        <f>VLOOKUP(R2927,SA!$B$3:$C$11,2,1)</f>
        <v>46-55</v>
      </c>
      <c r="T2927" s="38" t="s">
        <v>97</v>
      </c>
      <c r="U2927" s="24" t="s">
        <v>5744</v>
      </c>
      <c r="V2927" s="24">
        <v>400000</v>
      </c>
      <c r="W2927" s="39">
        <f t="shared" si="870"/>
        <v>0</v>
      </c>
      <c r="X2927" s="29">
        <f t="shared" si="871"/>
        <v>0</v>
      </c>
      <c r="Y2927" s="40">
        <f t="shared" si="872"/>
        <v>365</v>
      </c>
      <c r="Z2927" s="38">
        <f t="shared" si="885"/>
        <v>46081</v>
      </c>
      <c r="AA2927" s="41">
        <f t="shared" si="873"/>
        <v>181</v>
      </c>
      <c r="AB2927" s="24" t="s">
        <v>113</v>
      </c>
      <c r="AC2927" s="41">
        <f t="shared" si="874"/>
        <v>8108.2165999999997</v>
      </c>
      <c r="AD2927" s="41">
        <v>1</v>
      </c>
      <c r="AE2927" s="72">
        <f>INDEX(SA!$C$2:$G$11,MATCH(Details!S2927,SA!$C$2:$C$11,0),MATCH(Details!V2927,SA!$C$2:$G$2,0))*Y2927/(F2927-E2927+1)</f>
        <v>6871.37</v>
      </c>
      <c r="AF2927" s="41">
        <f t="shared" si="875"/>
        <v>0</v>
      </c>
      <c r="AG2927" s="41">
        <f t="shared" si="876"/>
        <v>0</v>
      </c>
      <c r="AH2927" s="41">
        <f t="shared" si="877"/>
        <v>1236.8465999999999</v>
      </c>
      <c r="AI2927" s="60">
        <f t="shared" si="878"/>
        <v>274.85480000000001</v>
      </c>
      <c r="AJ2927" s="60">
        <f t="shared" si="879"/>
        <v>1546.05825</v>
      </c>
      <c r="AK2927" s="60">
        <f t="shared" si="880"/>
        <v>3407.446493150685</v>
      </c>
      <c r="AL2927" s="60">
        <f t="shared" si="881"/>
        <v>2504.4731724657536</v>
      </c>
      <c r="AM2927" s="41">
        <f t="shared" si="882"/>
        <v>2545.9837775342462</v>
      </c>
      <c r="AN2927" s="42">
        <f t="shared" si="883"/>
        <v>45715</v>
      </c>
      <c r="AO2927" s="43">
        <f t="shared" si="884"/>
        <v>6871.37</v>
      </c>
    </row>
    <row r="2928" spans="1:41" s="24" customFormat="1" ht="15.75" customHeight="1" x14ac:dyDescent="0.35">
      <c r="A2928" s="36" t="s">
        <v>27</v>
      </c>
      <c r="B2928" s="36">
        <v>202509</v>
      </c>
      <c r="C2928" s="24" t="s">
        <v>736</v>
      </c>
      <c r="D2928" s="24" t="s">
        <v>119</v>
      </c>
      <c r="E2928" s="62">
        <v>45901</v>
      </c>
      <c r="F2928" s="62">
        <v>46265</v>
      </c>
      <c r="G2928" s="37" t="s">
        <v>5884</v>
      </c>
      <c r="H2928" s="36">
        <v>44812</v>
      </c>
      <c r="I2928" s="63">
        <v>38283</v>
      </c>
      <c r="J2928" s="24" t="s">
        <v>6021</v>
      </c>
      <c r="K2928" s="63">
        <f t="shared" ref="K2928:K2991" si="886">N2928</f>
        <v>45901</v>
      </c>
      <c r="L2928" s="55">
        <f t="shared" ref="L2928:L2991" si="887">IF(K2928&gt;=DATE(2022,4,1),4%,5%)</f>
        <v>0.04</v>
      </c>
      <c r="M2928" s="76">
        <v>0.22500000000000001</v>
      </c>
      <c r="N2928" s="62">
        <v>45901</v>
      </c>
      <c r="O2928" s="62">
        <v>46265</v>
      </c>
      <c r="P2928" s="63"/>
      <c r="Q2928" s="63"/>
      <c r="R2928" s="78">
        <v>20</v>
      </c>
      <c r="S2928" s="63" t="str">
        <f>VLOOKUP(R2928,SA!$B$3:$C$11,2,1)</f>
        <v>0-25</v>
      </c>
      <c r="T2928" s="38" t="s">
        <v>97</v>
      </c>
      <c r="U2928" s="24" t="s">
        <v>56</v>
      </c>
      <c r="V2928" s="24">
        <v>400000</v>
      </c>
      <c r="W2928" s="39">
        <f t="shared" ref="W2928:W2991" si="888">IF(U2928="self",V2928,0)</f>
        <v>400000</v>
      </c>
      <c r="X2928" s="29">
        <f t="shared" ref="X2928:X2991" si="889">IF(U2928="self",1,0)</f>
        <v>1</v>
      </c>
      <c r="Y2928" s="40">
        <f t="shared" ref="Y2928:Y2991" si="890">O2928-N2928+1</f>
        <v>365</v>
      </c>
      <c r="Z2928" s="38">
        <f t="shared" si="885"/>
        <v>46081</v>
      </c>
      <c r="AA2928" s="41">
        <f t="shared" ref="AA2928:AA2991" si="891">IF(MIN((Z2928-N2928)+1,Y2928)&lt;0,0,MIN((Z2928-N2928)+1,Y2928))</f>
        <v>181</v>
      </c>
      <c r="AB2928" s="24" t="s">
        <v>113</v>
      </c>
      <c r="AC2928" s="41">
        <f t="shared" ref="AC2928:AC2991" si="892">AE2928+AF2928+AG2928+AH2928</f>
        <v>4043.8364000000001</v>
      </c>
      <c r="AD2928" s="41">
        <v>1</v>
      </c>
      <c r="AE2928" s="72">
        <f>INDEX(SA!$C$2:$G$11,MATCH(Details!S2928,SA!$C$2:$C$11,0),MATCH(Details!V2928,SA!$C$2:$G$2,0))*Y2928/(F2928-E2928+1)</f>
        <v>3426.98</v>
      </c>
      <c r="AF2928" s="41">
        <f t="shared" ref="AF2928:AF2991" si="893">IF(AB2928="Karnataka",AE2928*9%,0)</f>
        <v>0</v>
      </c>
      <c r="AG2928" s="41">
        <f t="shared" ref="AG2928:AG2991" si="894">IF(AB2928="Karnataka",AE2928*9%,0)</f>
        <v>0</v>
      </c>
      <c r="AH2928" s="41">
        <f t="shared" ref="AH2928:AH2991" si="895">IF(AF2928+AG2928&gt;0,0,AE2928*18%)</f>
        <v>616.85640000000001</v>
      </c>
      <c r="AI2928" s="60">
        <f t="shared" ref="AI2928:AI2991" si="896">AE2928*L2928</f>
        <v>137.07920000000001</v>
      </c>
      <c r="AJ2928" s="60">
        <f t="shared" ref="AJ2928:AJ2991" si="897">$AE2928*M2928</f>
        <v>771.07050000000004</v>
      </c>
      <c r="AK2928" s="60">
        <f t="shared" ref="AK2928:AK2991" si="898">(AE2928)*AA2928/Y2928</f>
        <v>1699.4065205479453</v>
      </c>
      <c r="AL2928" s="60">
        <f t="shared" ref="AL2928:AL2991" si="899">AK2928*(1-L2928-M2928)</f>
        <v>1249.0637926027398</v>
      </c>
      <c r="AM2928" s="41">
        <f t="shared" ref="AM2928:AM2991" si="900">AE2928-AI2928-AL2928-AJ2928</f>
        <v>1269.7665073972601</v>
      </c>
      <c r="AN2928" s="42">
        <f t="shared" ref="AN2928:AN2991" si="901">Z2928-366</f>
        <v>45715</v>
      </c>
      <c r="AO2928" s="43">
        <f t="shared" ref="AO2928:AO2991" si="902">IF(AND(O2928&gt;Z2928,N2928&gt;AN2928),AE2928,0)</f>
        <v>3426.98</v>
      </c>
    </row>
    <row r="2929" spans="1:41" s="24" customFormat="1" ht="15.75" customHeight="1" x14ac:dyDescent="0.35">
      <c r="A2929" s="36" t="s">
        <v>27</v>
      </c>
      <c r="B2929" s="36">
        <v>202509</v>
      </c>
      <c r="C2929" s="24" t="s">
        <v>736</v>
      </c>
      <c r="D2929" s="24" t="s">
        <v>119</v>
      </c>
      <c r="E2929" s="62">
        <v>45901</v>
      </c>
      <c r="F2929" s="62">
        <v>46265</v>
      </c>
      <c r="G2929" s="37" t="s">
        <v>5885</v>
      </c>
      <c r="H2929" s="36">
        <v>44815</v>
      </c>
      <c r="I2929" s="63">
        <v>30624</v>
      </c>
      <c r="J2929" s="24" t="s">
        <v>6022</v>
      </c>
      <c r="K2929" s="63">
        <f t="shared" si="886"/>
        <v>45901</v>
      </c>
      <c r="L2929" s="55">
        <f t="shared" si="887"/>
        <v>0.04</v>
      </c>
      <c r="M2929" s="76">
        <v>0.22500000000000001</v>
      </c>
      <c r="N2929" s="62">
        <v>45901</v>
      </c>
      <c r="O2929" s="62">
        <v>46265</v>
      </c>
      <c r="P2929" s="63"/>
      <c r="Q2929" s="63"/>
      <c r="R2929" s="78">
        <v>41</v>
      </c>
      <c r="S2929" s="63" t="str">
        <f>VLOOKUP(R2929,SA!$B$3:$C$11,2,1)</f>
        <v>36-45</v>
      </c>
      <c r="T2929" s="38" t="s">
        <v>98</v>
      </c>
      <c r="U2929" s="24" t="s">
        <v>5747</v>
      </c>
      <c r="V2929" s="24">
        <v>400000</v>
      </c>
      <c r="W2929" s="39">
        <f t="shared" si="888"/>
        <v>0</v>
      </c>
      <c r="X2929" s="29">
        <f t="shared" si="889"/>
        <v>0</v>
      </c>
      <c r="Y2929" s="40">
        <f t="shared" si="890"/>
        <v>365</v>
      </c>
      <c r="Z2929" s="38">
        <f t="shared" si="885"/>
        <v>46081</v>
      </c>
      <c r="AA2929" s="41">
        <f t="shared" si="891"/>
        <v>181</v>
      </c>
      <c r="AB2929" s="24" t="s">
        <v>113</v>
      </c>
      <c r="AC2929" s="41">
        <f t="shared" si="892"/>
        <v>5496.5225999999993</v>
      </c>
      <c r="AD2929" s="41">
        <v>1</v>
      </c>
      <c r="AE2929" s="72">
        <f>INDEX(SA!$C$2:$G$11,MATCH(Details!S2929,SA!$C$2:$C$11,0),MATCH(Details!V2929,SA!$C$2:$G$2,0))*Y2929/(F2929-E2929+1)</f>
        <v>4658.07</v>
      </c>
      <c r="AF2929" s="41">
        <f t="shared" si="893"/>
        <v>0</v>
      </c>
      <c r="AG2929" s="41">
        <f t="shared" si="894"/>
        <v>0</v>
      </c>
      <c r="AH2929" s="41">
        <f t="shared" si="895"/>
        <v>838.45259999999996</v>
      </c>
      <c r="AI2929" s="60">
        <f t="shared" si="896"/>
        <v>186.3228</v>
      </c>
      <c r="AJ2929" s="60">
        <f t="shared" si="897"/>
        <v>1048.06575</v>
      </c>
      <c r="AK2929" s="60">
        <f t="shared" si="898"/>
        <v>2309.8922465753421</v>
      </c>
      <c r="AL2929" s="60">
        <f t="shared" si="899"/>
        <v>1697.7708012328765</v>
      </c>
      <c r="AM2929" s="41">
        <f t="shared" si="900"/>
        <v>1725.9106487671231</v>
      </c>
      <c r="AN2929" s="42">
        <f t="shared" si="901"/>
        <v>45715</v>
      </c>
      <c r="AO2929" s="43">
        <f t="shared" si="902"/>
        <v>4658.07</v>
      </c>
    </row>
    <row r="2930" spans="1:41" s="24" customFormat="1" ht="15.75" customHeight="1" x14ac:dyDescent="0.35">
      <c r="A2930" s="36" t="s">
        <v>27</v>
      </c>
      <c r="B2930" s="36">
        <v>202509</v>
      </c>
      <c r="C2930" s="24" t="s">
        <v>736</v>
      </c>
      <c r="D2930" s="24" t="s">
        <v>119</v>
      </c>
      <c r="E2930" s="62">
        <v>45901</v>
      </c>
      <c r="F2930" s="62">
        <v>46265</v>
      </c>
      <c r="G2930" s="37" t="s">
        <v>5886</v>
      </c>
      <c r="H2930" s="36">
        <v>44815</v>
      </c>
      <c r="I2930" s="63">
        <v>26368</v>
      </c>
      <c r="J2930" s="24" t="s">
        <v>6023</v>
      </c>
      <c r="K2930" s="63">
        <f t="shared" si="886"/>
        <v>45901</v>
      </c>
      <c r="L2930" s="55">
        <f t="shared" si="887"/>
        <v>0.04</v>
      </c>
      <c r="M2930" s="76">
        <v>0.22500000000000001</v>
      </c>
      <c r="N2930" s="62">
        <v>45901</v>
      </c>
      <c r="O2930" s="62">
        <v>46265</v>
      </c>
      <c r="P2930" s="63"/>
      <c r="Q2930" s="63"/>
      <c r="R2930" s="78">
        <v>53</v>
      </c>
      <c r="S2930" s="63" t="str">
        <f>VLOOKUP(R2930,SA!$B$3:$C$11,2,1)</f>
        <v>46-55</v>
      </c>
      <c r="T2930" s="38" t="s">
        <v>97</v>
      </c>
      <c r="U2930" s="24" t="s">
        <v>5744</v>
      </c>
      <c r="V2930" s="24">
        <v>400000</v>
      </c>
      <c r="W2930" s="39">
        <f t="shared" si="888"/>
        <v>0</v>
      </c>
      <c r="X2930" s="29">
        <f t="shared" si="889"/>
        <v>0</v>
      </c>
      <c r="Y2930" s="40">
        <f t="shared" si="890"/>
        <v>365</v>
      </c>
      <c r="Z2930" s="38">
        <f t="shared" si="885"/>
        <v>46081</v>
      </c>
      <c r="AA2930" s="41">
        <f t="shared" si="891"/>
        <v>181</v>
      </c>
      <c r="AB2930" s="24" t="s">
        <v>113</v>
      </c>
      <c r="AC2930" s="41">
        <f t="shared" si="892"/>
        <v>8108.2165999999997</v>
      </c>
      <c r="AD2930" s="41">
        <v>1</v>
      </c>
      <c r="AE2930" s="72">
        <f>INDEX(SA!$C$2:$G$11,MATCH(Details!S2930,SA!$C$2:$C$11,0),MATCH(Details!V2930,SA!$C$2:$G$2,0))*Y2930/(F2930-E2930+1)</f>
        <v>6871.37</v>
      </c>
      <c r="AF2930" s="41">
        <f t="shared" si="893"/>
        <v>0</v>
      </c>
      <c r="AG2930" s="41">
        <f t="shared" si="894"/>
        <v>0</v>
      </c>
      <c r="AH2930" s="41">
        <f t="shared" si="895"/>
        <v>1236.8465999999999</v>
      </c>
      <c r="AI2930" s="60">
        <f t="shared" si="896"/>
        <v>274.85480000000001</v>
      </c>
      <c r="AJ2930" s="60">
        <f t="shared" si="897"/>
        <v>1546.05825</v>
      </c>
      <c r="AK2930" s="60">
        <f t="shared" si="898"/>
        <v>3407.446493150685</v>
      </c>
      <c r="AL2930" s="60">
        <f t="shared" si="899"/>
        <v>2504.4731724657536</v>
      </c>
      <c r="AM2930" s="41">
        <f t="shared" si="900"/>
        <v>2545.9837775342462</v>
      </c>
      <c r="AN2930" s="42">
        <f t="shared" si="901"/>
        <v>45715</v>
      </c>
      <c r="AO2930" s="43">
        <f t="shared" si="902"/>
        <v>6871.37</v>
      </c>
    </row>
    <row r="2931" spans="1:41" s="24" customFormat="1" ht="15.75" customHeight="1" x14ac:dyDescent="0.35">
      <c r="A2931" s="36" t="s">
        <v>27</v>
      </c>
      <c r="B2931" s="36">
        <v>202509</v>
      </c>
      <c r="C2931" s="24" t="s">
        <v>736</v>
      </c>
      <c r="D2931" s="24" t="s">
        <v>119</v>
      </c>
      <c r="E2931" s="62">
        <v>45901</v>
      </c>
      <c r="F2931" s="62">
        <v>46265</v>
      </c>
      <c r="G2931" s="37" t="s">
        <v>5887</v>
      </c>
      <c r="H2931" s="36">
        <v>44815</v>
      </c>
      <c r="I2931" s="63">
        <v>39005</v>
      </c>
      <c r="J2931" s="24" t="s">
        <v>6024</v>
      </c>
      <c r="K2931" s="63">
        <f t="shared" si="886"/>
        <v>45901</v>
      </c>
      <c r="L2931" s="55">
        <f t="shared" si="887"/>
        <v>0.04</v>
      </c>
      <c r="M2931" s="76">
        <v>0.22500000000000001</v>
      </c>
      <c r="N2931" s="62">
        <v>45901</v>
      </c>
      <c r="O2931" s="62">
        <v>46265</v>
      </c>
      <c r="P2931" s="63"/>
      <c r="Q2931" s="63"/>
      <c r="R2931" s="78">
        <v>18</v>
      </c>
      <c r="S2931" s="63" t="str">
        <f>VLOOKUP(R2931,SA!$B$3:$C$11,2,1)</f>
        <v>0-25</v>
      </c>
      <c r="T2931" s="38" t="s">
        <v>97</v>
      </c>
      <c r="U2931" s="24" t="s">
        <v>56</v>
      </c>
      <c r="V2931" s="24">
        <v>400000</v>
      </c>
      <c r="W2931" s="39">
        <f t="shared" si="888"/>
        <v>400000</v>
      </c>
      <c r="X2931" s="29">
        <f t="shared" si="889"/>
        <v>1</v>
      </c>
      <c r="Y2931" s="40">
        <f t="shared" si="890"/>
        <v>365</v>
      </c>
      <c r="Z2931" s="38">
        <f t="shared" si="885"/>
        <v>46081</v>
      </c>
      <c r="AA2931" s="41">
        <f t="shared" si="891"/>
        <v>181</v>
      </c>
      <c r="AB2931" s="24" t="s">
        <v>113</v>
      </c>
      <c r="AC2931" s="41">
        <f t="shared" si="892"/>
        <v>4043.8364000000001</v>
      </c>
      <c r="AD2931" s="41">
        <v>1</v>
      </c>
      <c r="AE2931" s="72">
        <f>INDEX(SA!$C$2:$G$11,MATCH(Details!S2931,SA!$C$2:$C$11,0),MATCH(Details!V2931,SA!$C$2:$G$2,0))*Y2931/(F2931-E2931+1)</f>
        <v>3426.98</v>
      </c>
      <c r="AF2931" s="41">
        <f t="shared" si="893"/>
        <v>0</v>
      </c>
      <c r="AG2931" s="41">
        <f t="shared" si="894"/>
        <v>0</v>
      </c>
      <c r="AH2931" s="41">
        <f t="shared" si="895"/>
        <v>616.85640000000001</v>
      </c>
      <c r="AI2931" s="60">
        <f t="shared" si="896"/>
        <v>137.07920000000001</v>
      </c>
      <c r="AJ2931" s="60">
        <f t="shared" si="897"/>
        <v>771.07050000000004</v>
      </c>
      <c r="AK2931" s="60">
        <f t="shared" si="898"/>
        <v>1699.4065205479453</v>
      </c>
      <c r="AL2931" s="60">
        <f t="shared" si="899"/>
        <v>1249.0637926027398</v>
      </c>
      <c r="AM2931" s="41">
        <f t="shared" si="900"/>
        <v>1269.7665073972601</v>
      </c>
      <c r="AN2931" s="42">
        <f t="shared" si="901"/>
        <v>45715</v>
      </c>
      <c r="AO2931" s="43">
        <f t="shared" si="902"/>
        <v>3426.98</v>
      </c>
    </row>
    <row r="2932" spans="1:41" s="24" customFormat="1" ht="15.75" customHeight="1" x14ac:dyDescent="0.35">
      <c r="A2932" s="36" t="s">
        <v>27</v>
      </c>
      <c r="B2932" s="36">
        <v>202509</v>
      </c>
      <c r="C2932" s="24" t="s">
        <v>736</v>
      </c>
      <c r="D2932" s="24" t="s">
        <v>119</v>
      </c>
      <c r="E2932" s="62">
        <v>45901</v>
      </c>
      <c r="F2932" s="62">
        <v>46265</v>
      </c>
      <c r="G2932" s="37" t="s">
        <v>5888</v>
      </c>
      <c r="H2932" s="36">
        <v>44806</v>
      </c>
      <c r="I2932" s="63">
        <v>29587</v>
      </c>
      <c r="J2932" s="24" t="s">
        <v>6025</v>
      </c>
      <c r="K2932" s="63">
        <f t="shared" si="886"/>
        <v>45901</v>
      </c>
      <c r="L2932" s="55">
        <f t="shared" si="887"/>
        <v>0.04</v>
      </c>
      <c r="M2932" s="76">
        <v>0.22500000000000001</v>
      </c>
      <c r="N2932" s="62">
        <v>45901</v>
      </c>
      <c r="O2932" s="62">
        <v>46265</v>
      </c>
      <c r="P2932" s="63"/>
      <c r="Q2932" s="63"/>
      <c r="R2932" s="78">
        <v>44</v>
      </c>
      <c r="S2932" s="63" t="str">
        <f>VLOOKUP(R2932,SA!$B$3:$C$11,2,1)</f>
        <v>36-45</v>
      </c>
      <c r="T2932" s="38" t="s">
        <v>98</v>
      </c>
      <c r="U2932" s="24" t="s">
        <v>5747</v>
      </c>
      <c r="V2932" s="24">
        <v>400000</v>
      </c>
      <c r="W2932" s="39">
        <f t="shared" si="888"/>
        <v>0</v>
      </c>
      <c r="X2932" s="29">
        <f t="shared" si="889"/>
        <v>0</v>
      </c>
      <c r="Y2932" s="40">
        <f t="shared" si="890"/>
        <v>365</v>
      </c>
      <c r="Z2932" s="38">
        <f t="shared" si="885"/>
        <v>46081</v>
      </c>
      <c r="AA2932" s="41">
        <f t="shared" si="891"/>
        <v>181</v>
      </c>
      <c r="AB2932" s="24" t="s">
        <v>113</v>
      </c>
      <c r="AC2932" s="41">
        <f t="shared" si="892"/>
        <v>5496.5225999999993</v>
      </c>
      <c r="AD2932" s="41">
        <v>1</v>
      </c>
      <c r="AE2932" s="72">
        <f>INDEX(SA!$C$2:$G$11,MATCH(Details!S2932,SA!$C$2:$C$11,0),MATCH(Details!V2932,SA!$C$2:$G$2,0))*Y2932/(F2932-E2932+1)</f>
        <v>4658.07</v>
      </c>
      <c r="AF2932" s="41">
        <f t="shared" si="893"/>
        <v>0</v>
      </c>
      <c r="AG2932" s="41">
        <f t="shared" si="894"/>
        <v>0</v>
      </c>
      <c r="AH2932" s="41">
        <f t="shared" si="895"/>
        <v>838.45259999999996</v>
      </c>
      <c r="AI2932" s="60">
        <f t="shared" si="896"/>
        <v>186.3228</v>
      </c>
      <c r="AJ2932" s="60">
        <f t="shared" si="897"/>
        <v>1048.06575</v>
      </c>
      <c r="AK2932" s="60">
        <f t="shared" si="898"/>
        <v>2309.8922465753421</v>
      </c>
      <c r="AL2932" s="60">
        <f t="shared" si="899"/>
        <v>1697.7708012328765</v>
      </c>
      <c r="AM2932" s="41">
        <f t="shared" si="900"/>
        <v>1725.9106487671231</v>
      </c>
      <c r="AN2932" s="42">
        <f t="shared" si="901"/>
        <v>45715</v>
      </c>
      <c r="AO2932" s="43">
        <f t="shared" si="902"/>
        <v>4658.07</v>
      </c>
    </row>
    <row r="2933" spans="1:41" s="24" customFormat="1" ht="15.75" customHeight="1" x14ac:dyDescent="0.35">
      <c r="A2933" s="36" t="s">
        <v>27</v>
      </c>
      <c r="B2933" s="36">
        <v>202509</v>
      </c>
      <c r="C2933" s="24" t="s">
        <v>736</v>
      </c>
      <c r="D2933" s="24" t="s">
        <v>119</v>
      </c>
      <c r="E2933" s="62">
        <v>45901</v>
      </c>
      <c r="F2933" s="62">
        <v>46265</v>
      </c>
      <c r="G2933" s="37" t="s">
        <v>5889</v>
      </c>
      <c r="H2933" s="36">
        <v>44806</v>
      </c>
      <c r="I2933" s="63">
        <v>28324</v>
      </c>
      <c r="J2933" s="24" t="s">
        <v>6026</v>
      </c>
      <c r="K2933" s="63">
        <f t="shared" si="886"/>
        <v>45901</v>
      </c>
      <c r="L2933" s="55">
        <f t="shared" si="887"/>
        <v>0.04</v>
      </c>
      <c r="M2933" s="76">
        <v>0.22500000000000001</v>
      </c>
      <c r="N2933" s="62">
        <v>45901</v>
      </c>
      <c r="O2933" s="62">
        <v>46265</v>
      </c>
      <c r="P2933" s="63"/>
      <c r="Q2933" s="63"/>
      <c r="R2933" s="78">
        <v>48</v>
      </c>
      <c r="S2933" s="63" t="str">
        <f>VLOOKUP(R2933,SA!$B$3:$C$11,2,1)</f>
        <v>46-55</v>
      </c>
      <c r="T2933" s="38" t="s">
        <v>97</v>
      </c>
      <c r="U2933" s="24" t="s">
        <v>5744</v>
      </c>
      <c r="V2933" s="24">
        <v>400000</v>
      </c>
      <c r="W2933" s="39">
        <f t="shared" si="888"/>
        <v>0</v>
      </c>
      <c r="X2933" s="29">
        <f t="shared" si="889"/>
        <v>0</v>
      </c>
      <c r="Y2933" s="40">
        <f t="shared" si="890"/>
        <v>365</v>
      </c>
      <c r="Z2933" s="38">
        <f t="shared" si="885"/>
        <v>46081</v>
      </c>
      <c r="AA2933" s="41">
        <f t="shared" si="891"/>
        <v>181</v>
      </c>
      <c r="AB2933" s="24" t="s">
        <v>113</v>
      </c>
      <c r="AC2933" s="41">
        <f t="shared" si="892"/>
        <v>8108.2165999999997</v>
      </c>
      <c r="AD2933" s="41">
        <v>1</v>
      </c>
      <c r="AE2933" s="72">
        <f>INDEX(SA!$C$2:$G$11,MATCH(Details!S2933,SA!$C$2:$C$11,0),MATCH(Details!V2933,SA!$C$2:$G$2,0))*Y2933/(F2933-E2933+1)</f>
        <v>6871.37</v>
      </c>
      <c r="AF2933" s="41">
        <f t="shared" si="893"/>
        <v>0</v>
      </c>
      <c r="AG2933" s="41">
        <f t="shared" si="894"/>
        <v>0</v>
      </c>
      <c r="AH2933" s="41">
        <f t="shared" si="895"/>
        <v>1236.8465999999999</v>
      </c>
      <c r="AI2933" s="60">
        <f t="shared" si="896"/>
        <v>274.85480000000001</v>
      </c>
      <c r="AJ2933" s="60">
        <f t="shared" si="897"/>
        <v>1546.05825</v>
      </c>
      <c r="AK2933" s="60">
        <f t="shared" si="898"/>
        <v>3407.446493150685</v>
      </c>
      <c r="AL2933" s="60">
        <f t="shared" si="899"/>
        <v>2504.4731724657536</v>
      </c>
      <c r="AM2933" s="41">
        <f t="shared" si="900"/>
        <v>2545.9837775342462</v>
      </c>
      <c r="AN2933" s="42">
        <f t="shared" si="901"/>
        <v>45715</v>
      </c>
      <c r="AO2933" s="43">
        <f t="shared" si="902"/>
        <v>6871.37</v>
      </c>
    </row>
    <row r="2934" spans="1:41" s="24" customFormat="1" ht="15.75" customHeight="1" x14ac:dyDescent="0.35">
      <c r="A2934" s="36" t="s">
        <v>27</v>
      </c>
      <c r="B2934" s="36">
        <v>202509</v>
      </c>
      <c r="C2934" s="24" t="s">
        <v>736</v>
      </c>
      <c r="D2934" s="24" t="s">
        <v>119</v>
      </c>
      <c r="E2934" s="62">
        <v>45901</v>
      </c>
      <c r="F2934" s="62">
        <v>46265</v>
      </c>
      <c r="G2934" s="37" t="s">
        <v>5890</v>
      </c>
      <c r="H2934" s="36">
        <v>44806</v>
      </c>
      <c r="I2934" s="63">
        <v>38272</v>
      </c>
      <c r="J2934" s="24" t="s">
        <v>6027</v>
      </c>
      <c r="K2934" s="63">
        <f t="shared" si="886"/>
        <v>45901</v>
      </c>
      <c r="L2934" s="55">
        <f t="shared" si="887"/>
        <v>0.04</v>
      </c>
      <c r="M2934" s="76">
        <v>0.22500000000000001</v>
      </c>
      <c r="N2934" s="62">
        <v>45901</v>
      </c>
      <c r="O2934" s="62">
        <v>46265</v>
      </c>
      <c r="P2934" s="63"/>
      <c r="Q2934" s="63"/>
      <c r="R2934" s="78">
        <v>20</v>
      </c>
      <c r="S2934" s="63" t="str">
        <f>VLOOKUP(R2934,SA!$B$3:$C$11,2,1)</f>
        <v>0-25</v>
      </c>
      <c r="T2934" s="38" t="s">
        <v>97</v>
      </c>
      <c r="U2934" s="24" t="s">
        <v>56</v>
      </c>
      <c r="V2934" s="24">
        <v>400000</v>
      </c>
      <c r="W2934" s="39">
        <f t="shared" si="888"/>
        <v>400000</v>
      </c>
      <c r="X2934" s="29">
        <f t="shared" si="889"/>
        <v>1</v>
      </c>
      <c r="Y2934" s="40">
        <f t="shared" si="890"/>
        <v>365</v>
      </c>
      <c r="Z2934" s="38">
        <f t="shared" si="885"/>
        <v>46081</v>
      </c>
      <c r="AA2934" s="41">
        <f t="shared" si="891"/>
        <v>181</v>
      </c>
      <c r="AB2934" s="24" t="s">
        <v>113</v>
      </c>
      <c r="AC2934" s="41">
        <f t="shared" si="892"/>
        <v>4043.8364000000001</v>
      </c>
      <c r="AD2934" s="41">
        <v>1</v>
      </c>
      <c r="AE2934" s="72">
        <f>INDEX(SA!$C$2:$G$11,MATCH(Details!S2934,SA!$C$2:$C$11,0),MATCH(Details!V2934,SA!$C$2:$G$2,0))*Y2934/(F2934-E2934+1)</f>
        <v>3426.98</v>
      </c>
      <c r="AF2934" s="41">
        <f t="shared" si="893"/>
        <v>0</v>
      </c>
      <c r="AG2934" s="41">
        <f t="shared" si="894"/>
        <v>0</v>
      </c>
      <c r="AH2934" s="41">
        <f t="shared" si="895"/>
        <v>616.85640000000001</v>
      </c>
      <c r="AI2934" s="60">
        <f t="shared" si="896"/>
        <v>137.07920000000001</v>
      </c>
      <c r="AJ2934" s="60">
        <f t="shared" si="897"/>
        <v>771.07050000000004</v>
      </c>
      <c r="AK2934" s="60">
        <f t="shared" si="898"/>
        <v>1699.4065205479453</v>
      </c>
      <c r="AL2934" s="60">
        <f t="shared" si="899"/>
        <v>1249.0637926027398</v>
      </c>
      <c r="AM2934" s="41">
        <f t="shared" si="900"/>
        <v>1269.7665073972601</v>
      </c>
      <c r="AN2934" s="42">
        <f t="shared" si="901"/>
        <v>45715</v>
      </c>
      <c r="AO2934" s="43">
        <f t="shared" si="902"/>
        <v>3426.98</v>
      </c>
    </row>
    <row r="2935" spans="1:41" s="24" customFormat="1" ht="15.75" customHeight="1" x14ac:dyDescent="0.35">
      <c r="A2935" s="36" t="s">
        <v>27</v>
      </c>
      <c r="B2935" s="36">
        <v>202509</v>
      </c>
      <c r="C2935" s="24" t="s">
        <v>736</v>
      </c>
      <c r="D2935" s="24" t="s">
        <v>119</v>
      </c>
      <c r="E2935" s="62">
        <v>45901</v>
      </c>
      <c r="F2935" s="62">
        <v>46265</v>
      </c>
      <c r="G2935" s="37" t="s">
        <v>5891</v>
      </c>
      <c r="H2935" s="36">
        <v>45013</v>
      </c>
      <c r="I2935" s="63">
        <v>31413</v>
      </c>
      <c r="J2935" s="24" t="s">
        <v>6028</v>
      </c>
      <c r="K2935" s="63">
        <f t="shared" si="886"/>
        <v>45901</v>
      </c>
      <c r="L2935" s="55">
        <f t="shared" si="887"/>
        <v>0.04</v>
      </c>
      <c r="M2935" s="76">
        <v>0.22500000000000001</v>
      </c>
      <c r="N2935" s="62">
        <v>45901</v>
      </c>
      <c r="O2935" s="62">
        <v>46265</v>
      </c>
      <c r="P2935" s="63"/>
      <c r="Q2935" s="63"/>
      <c r="R2935" s="78">
        <v>39</v>
      </c>
      <c r="S2935" s="63" t="str">
        <f>VLOOKUP(R2935,SA!$B$3:$C$11,2,1)</f>
        <v>36-45</v>
      </c>
      <c r="T2935" s="38" t="s">
        <v>98</v>
      </c>
      <c r="U2935" s="24" t="s">
        <v>5747</v>
      </c>
      <c r="V2935" s="24">
        <v>400000</v>
      </c>
      <c r="W2935" s="39">
        <f t="shared" si="888"/>
        <v>0</v>
      </c>
      <c r="X2935" s="29">
        <f t="shared" si="889"/>
        <v>0</v>
      </c>
      <c r="Y2935" s="40">
        <f t="shared" si="890"/>
        <v>365</v>
      </c>
      <c r="Z2935" s="38">
        <f t="shared" si="885"/>
        <v>46081</v>
      </c>
      <c r="AA2935" s="41">
        <f t="shared" si="891"/>
        <v>181</v>
      </c>
      <c r="AB2935" s="24" t="s">
        <v>113</v>
      </c>
      <c r="AC2935" s="41">
        <f t="shared" si="892"/>
        <v>5496.5225999999993</v>
      </c>
      <c r="AD2935" s="41">
        <v>1</v>
      </c>
      <c r="AE2935" s="72">
        <f>INDEX(SA!$C$2:$G$11,MATCH(Details!S2935,SA!$C$2:$C$11,0),MATCH(Details!V2935,SA!$C$2:$G$2,0))*Y2935/(F2935-E2935+1)</f>
        <v>4658.07</v>
      </c>
      <c r="AF2935" s="41">
        <f t="shared" si="893"/>
        <v>0</v>
      </c>
      <c r="AG2935" s="41">
        <f t="shared" si="894"/>
        <v>0</v>
      </c>
      <c r="AH2935" s="41">
        <f t="shared" si="895"/>
        <v>838.45259999999996</v>
      </c>
      <c r="AI2935" s="60">
        <f t="shared" si="896"/>
        <v>186.3228</v>
      </c>
      <c r="AJ2935" s="60">
        <f t="shared" si="897"/>
        <v>1048.06575</v>
      </c>
      <c r="AK2935" s="60">
        <f t="shared" si="898"/>
        <v>2309.8922465753421</v>
      </c>
      <c r="AL2935" s="60">
        <f t="shared" si="899"/>
        <v>1697.7708012328765</v>
      </c>
      <c r="AM2935" s="41">
        <f t="shared" si="900"/>
        <v>1725.9106487671231</v>
      </c>
      <c r="AN2935" s="42">
        <f t="shared" si="901"/>
        <v>45715</v>
      </c>
      <c r="AO2935" s="43">
        <f t="shared" si="902"/>
        <v>4658.07</v>
      </c>
    </row>
    <row r="2936" spans="1:41" s="24" customFormat="1" ht="15.75" customHeight="1" x14ac:dyDescent="0.35">
      <c r="A2936" s="36" t="s">
        <v>27</v>
      </c>
      <c r="B2936" s="36">
        <v>202509</v>
      </c>
      <c r="C2936" s="24" t="s">
        <v>736</v>
      </c>
      <c r="D2936" s="24" t="s">
        <v>119</v>
      </c>
      <c r="E2936" s="62">
        <v>45901</v>
      </c>
      <c r="F2936" s="62">
        <v>46265</v>
      </c>
      <c r="G2936" s="37" t="s">
        <v>5892</v>
      </c>
      <c r="H2936" s="36">
        <v>45013</v>
      </c>
      <c r="I2936" s="63">
        <v>28491</v>
      </c>
      <c r="J2936" s="24" t="s">
        <v>6029</v>
      </c>
      <c r="K2936" s="63">
        <f t="shared" si="886"/>
        <v>45901</v>
      </c>
      <c r="L2936" s="55">
        <f t="shared" si="887"/>
        <v>0.04</v>
      </c>
      <c r="M2936" s="76">
        <v>0.22500000000000001</v>
      </c>
      <c r="N2936" s="62">
        <v>45901</v>
      </c>
      <c r="O2936" s="62">
        <v>46265</v>
      </c>
      <c r="P2936" s="63"/>
      <c r="Q2936" s="63"/>
      <c r="R2936" s="78">
        <v>47</v>
      </c>
      <c r="S2936" s="63" t="str">
        <f>VLOOKUP(R2936,SA!$B$3:$C$11,2,1)</f>
        <v>46-55</v>
      </c>
      <c r="T2936" s="38" t="s">
        <v>97</v>
      </c>
      <c r="U2936" s="24" t="s">
        <v>5744</v>
      </c>
      <c r="V2936" s="24">
        <v>400000</v>
      </c>
      <c r="W2936" s="39">
        <f t="shared" si="888"/>
        <v>0</v>
      </c>
      <c r="X2936" s="29">
        <f t="shared" si="889"/>
        <v>0</v>
      </c>
      <c r="Y2936" s="40">
        <f t="shared" si="890"/>
        <v>365</v>
      </c>
      <c r="Z2936" s="38">
        <f t="shared" si="885"/>
        <v>46081</v>
      </c>
      <c r="AA2936" s="41">
        <f t="shared" si="891"/>
        <v>181</v>
      </c>
      <c r="AB2936" s="24" t="s">
        <v>113</v>
      </c>
      <c r="AC2936" s="41">
        <f t="shared" si="892"/>
        <v>8108.2165999999997</v>
      </c>
      <c r="AD2936" s="41">
        <v>1</v>
      </c>
      <c r="AE2936" s="72">
        <f>INDEX(SA!$C$2:$G$11,MATCH(Details!S2936,SA!$C$2:$C$11,0),MATCH(Details!V2936,SA!$C$2:$G$2,0))*Y2936/(F2936-E2936+1)</f>
        <v>6871.37</v>
      </c>
      <c r="AF2936" s="41">
        <f t="shared" si="893"/>
        <v>0</v>
      </c>
      <c r="AG2936" s="41">
        <f t="shared" si="894"/>
        <v>0</v>
      </c>
      <c r="AH2936" s="41">
        <f t="shared" si="895"/>
        <v>1236.8465999999999</v>
      </c>
      <c r="AI2936" s="60">
        <f t="shared" si="896"/>
        <v>274.85480000000001</v>
      </c>
      <c r="AJ2936" s="60">
        <f t="shared" si="897"/>
        <v>1546.05825</v>
      </c>
      <c r="AK2936" s="60">
        <f t="shared" si="898"/>
        <v>3407.446493150685</v>
      </c>
      <c r="AL2936" s="60">
        <f t="shared" si="899"/>
        <v>2504.4731724657536</v>
      </c>
      <c r="AM2936" s="41">
        <f t="shared" si="900"/>
        <v>2545.9837775342462</v>
      </c>
      <c r="AN2936" s="42">
        <f t="shared" si="901"/>
        <v>45715</v>
      </c>
      <c r="AO2936" s="43">
        <f t="shared" si="902"/>
        <v>6871.37</v>
      </c>
    </row>
    <row r="2937" spans="1:41" s="24" customFormat="1" ht="15.75" customHeight="1" x14ac:dyDescent="0.35">
      <c r="A2937" s="36" t="s">
        <v>27</v>
      </c>
      <c r="B2937" s="36">
        <v>202509</v>
      </c>
      <c r="C2937" s="24" t="s">
        <v>736</v>
      </c>
      <c r="D2937" s="24" t="s">
        <v>119</v>
      </c>
      <c r="E2937" s="62">
        <v>45901</v>
      </c>
      <c r="F2937" s="62">
        <v>46265</v>
      </c>
      <c r="G2937" s="37" t="s">
        <v>5893</v>
      </c>
      <c r="H2937" s="36">
        <v>45013</v>
      </c>
      <c r="I2937" s="63">
        <v>39134</v>
      </c>
      <c r="J2937" s="24" t="s">
        <v>6030</v>
      </c>
      <c r="K2937" s="63">
        <f t="shared" si="886"/>
        <v>45901</v>
      </c>
      <c r="L2937" s="55">
        <f t="shared" si="887"/>
        <v>0.04</v>
      </c>
      <c r="M2937" s="76">
        <v>0.22500000000000001</v>
      </c>
      <c r="N2937" s="62">
        <v>45901</v>
      </c>
      <c r="O2937" s="62">
        <v>46265</v>
      </c>
      <c r="P2937" s="63"/>
      <c r="Q2937" s="63"/>
      <c r="R2937" s="78">
        <v>18</v>
      </c>
      <c r="S2937" s="63" t="str">
        <f>VLOOKUP(R2937,SA!$B$3:$C$11,2,1)</f>
        <v>0-25</v>
      </c>
      <c r="T2937" s="38" t="s">
        <v>97</v>
      </c>
      <c r="U2937" s="24" t="s">
        <v>56</v>
      </c>
      <c r="V2937" s="24">
        <v>400000</v>
      </c>
      <c r="W2937" s="39">
        <f t="shared" si="888"/>
        <v>400000</v>
      </c>
      <c r="X2937" s="29">
        <f t="shared" si="889"/>
        <v>1</v>
      </c>
      <c r="Y2937" s="40">
        <f t="shared" si="890"/>
        <v>365</v>
      </c>
      <c r="Z2937" s="38">
        <f t="shared" si="885"/>
        <v>46081</v>
      </c>
      <c r="AA2937" s="41">
        <f t="shared" si="891"/>
        <v>181</v>
      </c>
      <c r="AB2937" s="24" t="s">
        <v>113</v>
      </c>
      <c r="AC2937" s="41">
        <f t="shared" si="892"/>
        <v>4043.8364000000001</v>
      </c>
      <c r="AD2937" s="41">
        <v>1</v>
      </c>
      <c r="AE2937" s="72">
        <f>INDEX(SA!$C$2:$G$11,MATCH(Details!S2937,SA!$C$2:$C$11,0),MATCH(Details!V2937,SA!$C$2:$G$2,0))*Y2937/(F2937-E2937+1)</f>
        <v>3426.98</v>
      </c>
      <c r="AF2937" s="41">
        <f t="shared" si="893"/>
        <v>0</v>
      </c>
      <c r="AG2937" s="41">
        <f t="shared" si="894"/>
        <v>0</v>
      </c>
      <c r="AH2937" s="41">
        <f t="shared" si="895"/>
        <v>616.85640000000001</v>
      </c>
      <c r="AI2937" s="60">
        <f t="shared" si="896"/>
        <v>137.07920000000001</v>
      </c>
      <c r="AJ2937" s="60">
        <f t="shared" si="897"/>
        <v>771.07050000000004</v>
      </c>
      <c r="AK2937" s="60">
        <f t="shared" si="898"/>
        <v>1699.4065205479453</v>
      </c>
      <c r="AL2937" s="60">
        <f t="shared" si="899"/>
        <v>1249.0637926027398</v>
      </c>
      <c r="AM2937" s="41">
        <f t="shared" si="900"/>
        <v>1269.7665073972601</v>
      </c>
      <c r="AN2937" s="42">
        <f t="shared" si="901"/>
        <v>45715</v>
      </c>
      <c r="AO2937" s="43">
        <f t="shared" si="902"/>
        <v>3426.98</v>
      </c>
    </row>
    <row r="2938" spans="1:41" s="24" customFormat="1" ht="15.75" customHeight="1" x14ac:dyDescent="0.35">
      <c r="A2938" s="36" t="s">
        <v>27</v>
      </c>
      <c r="B2938" s="36">
        <v>202509</v>
      </c>
      <c r="C2938" s="24" t="s">
        <v>736</v>
      </c>
      <c r="D2938" s="24" t="s">
        <v>119</v>
      </c>
      <c r="E2938" s="62">
        <v>45901</v>
      </c>
      <c r="F2938" s="62">
        <v>46265</v>
      </c>
      <c r="G2938" s="37" t="s">
        <v>5894</v>
      </c>
      <c r="H2938" s="36">
        <v>45051</v>
      </c>
      <c r="I2938" s="63">
        <v>24225</v>
      </c>
      <c r="J2938" s="24" t="s">
        <v>6031</v>
      </c>
      <c r="K2938" s="63">
        <f t="shared" si="886"/>
        <v>45901</v>
      </c>
      <c r="L2938" s="55">
        <f t="shared" si="887"/>
        <v>0.04</v>
      </c>
      <c r="M2938" s="76">
        <v>0.22500000000000001</v>
      </c>
      <c r="N2938" s="62">
        <v>45901</v>
      </c>
      <c r="O2938" s="62">
        <v>46265</v>
      </c>
      <c r="P2938" s="63"/>
      <c r="Q2938" s="63"/>
      <c r="R2938" s="78">
        <v>59</v>
      </c>
      <c r="S2938" s="63" t="str">
        <f>VLOOKUP(R2938,SA!$B$3:$C$11,2,1)</f>
        <v>56-65</v>
      </c>
      <c r="T2938" s="38" t="s">
        <v>98</v>
      </c>
      <c r="U2938" s="24" t="s">
        <v>5743</v>
      </c>
      <c r="V2938" s="24">
        <v>400000</v>
      </c>
      <c r="W2938" s="39">
        <f t="shared" si="888"/>
        <v>0</v>
      </c>
      <c r="X2938" s="29">
        <f t="shared" si="889"/>
        <v>0</v>
      </c>
      <c r="Y2938" s="40">
        <f t="shared" si="890"/>
        <v>365</v>
      </c>
      <c r="Z2938" s="38">
        <f t="shared" si="885"/>
        <v>46081</v>
      </c>
      <c r="AA2938" s="41">
        <f t="shared" si="891"/>
        <v>181</v>
      </c>
      <c r="AB2938" s="24" t="s">
        <v>113</v>
      </c>
      <c r="AC2938" s="41">
        <f t="shared" si="892"/>
        <v>11909.7282</v>
      </c>
      <c r="AD2938" s="41">
        <v>1</v>
      </c>
      <c r="AE2938" s="72">
        <f>INDEX(SA!$C$2:$G$11,MATCH(Details!S2938,SA!$C$2:$C$11,0),MATCH(Details!V2938,SA!$C$2:$G$2,0))*Y2938/(F2938-E2938+1)</f>
        <v>10092.99</v>
      </c>
      <c r="AF2938" s="41">
        <f t="shared" si="893"/>
        <v>0</v>
      </c>
      <c r="AG2938" s="41">
        <f t="shared" si="894"/>
        <v>0</v>
      </c>
      <c r="AH2938" s="41">
        <f t="shared" si="895"/>
        <v>1816.7382</v>
      </c>
      <c r="AI2938" s="60">
        <f t="shared" si="896"/>
        <v>403.71960000000001</v>
      </c>
      <c r="AJ2938" s="60">
        <f t="shared" si="897"/>
        <v>2270.9227500000002</v>
      </c>
      <c r="AK2938" s="60">
        <f t="shared" si="898"/>
        <v>5005.0169589041097</v>
      </c>
      <c r="AL2938" s="60">
        <f t="shared" si="899"/>
        <v>3678.6874647945206</v>
      </c>
      <c r="AM2938" s="41">
        <f t="shared" si="900"/>
        <v>3739.6601852054787</v>
      </c>
      <c r="AN2938" s="42">
        <f t="shared" si="901"/>
        <v>45715</v>
      </c>
      <c r="AO2938" s="43">
        <f t="shared" si="902"/>
        <v>10092.99</v>
      </c>
    </row>
    <row r="2939" spans="1:41" s="24" customFormat="1" ht="15.75" customHeight="1" x14ac:dyDescent="0.35">
      <c r="A2939" s="36" t="s">
        <v>27</v>
      </c>
      <c r="B2939" s="36">
        <v>202509</v>
      </c>
      <c r="C2939" s="24" t="s">
        <v>736</v>
      </c>
      <c r="D2939" s="24" t="s">
        <v>119</v>
      </c>
      <c r="E2939" s="62">
        <v>45901</v>
      </c>
      <c r="F2939" s="62">
        <v>46265</v>
      </c>
      <c r="G2939" s="37" t="s">
        <v>5895</v>
      </c>
      <c r="H2939" s="36">
        <v>45051</v>
      </c>
      <c r="I2939" s="63">
        <v>26665</v>
      </c>
      <c r="J2939" s="24" t="s">
        <v>6032</v>
      </c>
      <c r="K2939" s="63">
        <f t="shared" si="886"/>
        <v>45901</v>
      </c>
      <c r="L2939" s="55">
        <f t="shared" si="887"/>
        <v>0.04</v>
      </c>
      <c r="M2939" s="76">
        <v>0.22500000000000001</v>
      </c>
      <c r="N2939" s="62">
        <v>45901</v>
      </c>
      <c r="O2939" s="62">
        <v>46265</v>
      </c>
      <c r="P2939" s="63"/>
      <c r="Q2939" s="63"/>
      <c r="R2939" s="78">
        <v>52</v>
      </c>
      <c r="S2939" s="63" t="str">
        <f>VLOOKUP(R2939,SA!$B$3:$C$11,2,1)</f>
        <v>46-55</v>
      </c>
      <c r="T2939" s="38" t="s">
        <v>98</v>
      </c>
      <c r="U2939" s="24" t="s">
        <v>5747</v>
      </c>
      <c r="V2939" s="24">
        <v>400000</v>
      </c>
      <c r="W2939" s="39">
        <f t="shared" si="888"/>
        <v>0</v>
      </c>
      <c r="X2939" s="29">
        <f t="shared" si="889"/>
        <v>0</v>
      </c>
      <c r="Y2939" s="40">
        <f t="shared" si="890"/>
        <v>365</v>
      </c>
      <c r="Z2939" s="38">
        <f t="shared" si="885"/>
        <v>46081</v>
      </c>
      <c r="AA2939" s="41">
        <f t="shared" si="891"/>
        <v>181</v>
      </c>
      <c r="AB2939" s="24" t="s">
        <v>113</v>
      </c>
      <c r="AC2939" s="41">
        <f t="shared" si="892"/>
        <v>8108.2165999999997</v>
      </c>
      <c r="AD2939" s="41">
        <v>1</v>
      </c>
      <c r="AE2939" s="72">
        <f>INDEX(SA!$C$2:$G$11,MATCH(Details!S2939,SA!$C$2:$C$11,0),MATCH(Details!V2939,SA!$C$2:$G$2,0))*Y2939/(F2939-E2939+1)</f>
        <v>6871.37</v>
      </c>
      <c r="AF2939" s="41">
        <f t="shared" si="893"/>
        <v>0</v>
      </c>
      <c r="AG2939" s="41">
        <f t="shared" si="894"/>
        <v>0</v>
      </c>
      <c r="AH2939" s="41">
        <f t="shared" si="895"/>
        <v>1236.8465999999999</v>
      </c>
      <c r="AI2939" s="60">
        <f t="shared" si="896"/>
        <v>274.85480000000001</v>
      </c>
      <c r="AJ2939" s="60">
        <f t="shared" si="897"/>
        <v>1546.05825</v>
      </c>
      <c r="AK2939" s="60">
        <f t="shared" si="898"/>
        <v>3407.446493150685</v>
      </c>
      <c r="AL2939" s="60">
        <f t="shared" si="899"/>
        <v>2504.4731724657536</v>
      </c>
      <c r="AM2939" s="41">
        <f t="shared" si="900"/>
        <v>2545.9837775342462</v>
      </c>
      <c r="AN2939" s="42">
        <f t="shared" si="901"/>
        <v>45715</v>
      </c>
      <c r="AO2939" s="43">
        <f t="shared" si="902"/>
        <v>6871.37</v>
      </c>
    </row>
    <row r="2940" spans="1:41" s="24" customFormat="1" ht="15.75" customHeight="1" x14ac:dyDescent="0.35">
      <c r="A2940" s="36" t="s">
        <v>27</v>
      </c>
      <c r="B2940" s="36">
        <v>202509</v>
      </c>
      <c r="C2940" s="24" t="s">
        <v>736</v>
      </c>
      <c r="D2940" s="24" t="s">
        <v>119</v>
      </c>
      <c r="E2940" s="62">
        <v>45901</v>
      </c>
      <c r="F2940" s="62">
        <v>46265</v>
      </c>
      <c r="G2940" s="37" t="s">
        <v>5896</v>
      </c>
      <c r="H2940" s="36">
        <v>45051</v>
      </c>
      <c r="I2940" s="63">
        <v>23012</v>
      </c>
      <c r="J2940" s="24" t="s">
        <v>6033</v>
      </c>
      <c r="K2940" s="63">
        <f t="shared" si="886"/>
        <v>45901</v>
      </c>
      <c r="L2940" s="55">
        <f t="shared" si="887"/>
        <v>0.04</v>
      </c>
      <c r="M2940" s="76">
        <v>0.22500000000000001</v>
      </c>
      <c r="N2940" s="62">
        <v>45901</v>
      </c>
      <c r="O2940" s="62">
        <v>46265</v>
      </c>
      <c r="P2940" s="63"/>
      <c r="Q2940" s="63"/>
      <c r="R2940" s="78">
        <v>62</v>
      </c>
      <c r="S2940" s="63" t="str">
        <f>VLOOKUP(R2940,SA!$B$3:$C$11,2,1)</f>
        <v>56-65</v>
      </c>
      <c r="T2940" s="38" t="s">
        <v>97</v>
      </c>
      <c r="U2940" s="24" t="s">
        <v>5744</v>
      </c>
      <c r="V2940" s="24">
        <v>400000</v>
      </c>
      <c r="W2940" s="39">
        <f t="shared" si="888"/>
        <v>0</v>
      </c>
      <c r="X2940" s="29">
        <f t="shared" si="889"/>
        <v>0</v>
      </c>
      <c r="Y2940" s="40">
        <f t="shared" si="890"/>
        <v>365</v>
      </c>
      <c r="Z2940" s="38">
        <f t="shared" si="885"/>
        <v>46081</v>
      </c>
      <c r="AA2940" s="41">
        <f t="shared" si="891"/>
        <v>181</v>
      </c>
      <c r="AB2940" s="24" t="s">
        <v>113</v>
      </c>
      <c r="AC2940" s="41">
        <f t="shared" si="892"/>
        <v>11909.7282</v>
      </c>
      <c r="AD2940" s="41">
        <v>1</v>
      </c>
      <c r="AE2940" s="72">
        <f>INDEX(SA!$C$2:$G$11,MATCH(Details!S2940,SA!$C$2:$C$11,0),MATCH(Details!V2940,SA!$C$2:$G$2,0))*Y2940/(F2940-E2940+1)</f>
        <v>10092.99</v>
      </c>
      <c r="AF2940" s="41">
        <f t="shared" si="893"/>
        <v>0</v>
      </c>
      <c r="AG2940" s="41">
        <f t="shared" si="894"/>
        <v>0</v>
      </c>
      <c r="AH2940" s="41">
        <f t="shared" si="895"/>
        <v>1816.7382</v>
      </c>
      <c r="AI2940" s="60">
        <f t="shared" si="896"/>
        <v>403.71960000000001</v>
      </c>
      <c r="AJ2940" s="60">
        <f t="shared" si="897"/>
        <v>2270.9227500000002</v>
      </c>
      <c r="AK2940" s="60">
        <f t="shared" si="898"/>
        <v>5005.0169589041097</v>
      </c>
      <c r="AL2940" s="60">
        <f t="shared" si="899"/>
        <v>3678.6874647945206</v>
      </c>
      <c r="AM2940" s="41">
        <f t="shared" si="900"/>
        <v>3739.6601852054787</v>
      </c>
      <c r="AN2940" s="42">
        <f t="shared" si="901"/>
        <v>45715</v>
      </c>
      <c r="AO2940" s="43">
        <f t="shared" si="902"/>
        <v>10092.99</v>
      </c>
    </row>
    <row r="2941" spans="1:41" s="24" customFormat="1" ht="15.75" customHeight="1" x14ac:dyDescent="0.35">
      <c r="A2941" s="36" t="s">
        <v>27</v>
      </c>
      <c r="B2941" s="36">
        <v>202509</v>
      </c>
      <c r="C2941" s="24" t="s">
        <v>736</v>
      </c>
      <c r="D2941" s="24" t="s">
        <v>119</v>
      </c>
      <c r="E2941" s="62">
        <v>45901</v>
      </c>
      <c r="F2941" s="62">
        <v>46265</v>
      </c>
      <c r="G2941" s="37" t="s">
        <v>5897</v>
      </c>
      <c r="H2941" s="36">
        <v>45051</v>
      </c>
      <c r="I2941" s="63">
        <v>33450</v>
      </c>
      <c r="J2941" s="24" t="s">
        <v>6034</v>
      </c>
      <c r="K2941" s="63">
        <f t="shared" si="886"/>
        <v>45901</v>
      </c>
      <c r="L2941" s="55">
        <f t="shared" si="887"/>
        <v>0.04</v>
      </c>
      <c r="M2941" s="76">
        <v>0.22500000000000001</v>
      </c>
      <c r="N2941" s="62">
        <v>45901</v>
      </c>
      <c r="O2941" s="62">
        <v>46265</v>
      </c>
      <c r="P2941" s="63"/>
      <c r="Q2941" s="63"/>
      <c r="R2941" s="78">
        <v>34</v>
      </c>
      <c r="S2941" s="63" t="str">
        <f>VLOOKUP(R2941,SA!$B$3:$C$11,2,1)</f>
        <v>26-35</v>
      </c>
      <c r="T2941" s="38" t="s">
        <v>97</v>
      </c>
      <c r="U2941" s="24" t="s">
        <v>56</v>
      </c>
      <c r="V2941" s="24">
        <v>400000</v>
      </c>
      <c r="W2941" s="39">
        <f t="shared" si="888"/>
        <v>400000</v>
      </c>
      <c r="X2941" s="29">
        <f t="shared" si="889"/>
        <v>1</v>
      </c>
      <c r="Y2941" s="40">
        <f t="shared" si="890"/>
        <v>365</v>
      </c>
      <c r="Z2941" s="38">
        <f t="shared" si="885"/>
        <v>46081</v>
      </c>
      <c r="AA2941" s="41">
        <f t="shared" si="891"/>
        <v>181</v>
      </c>
      <c r="AB2941" s="24" t="s">
        <v>113</v>
      </c>
      <c r="AC2941" s="41">
        <f t="shared" si="892"/>
        <v>4533.0290000000005</v>
      </c>
      <c r="AD2941" s="41">
        <v>1</v>
      </c>
      <c r="AE2941" s="72">
        <f>INDEX(SA!$C$2:$G$11,MATCH(Details!S2941,SA!$C$2:$C$11,0),MATCH(Details!V2941,SA!$C$2:$G$2,0))*Y2941/(F2941-E2941+1)</f>
        <v>3841.55</v>
      </c>
      <c r="AF2941" s="41">
        <f t="shared" si="893"/>
        <v>0</v>
      </c>
      <c r="AG2941" s="41">
        <f t="shared" si="894"/>
        <v>0</v>
      </c>
      <c r="AH2941" s="41">
        <f t="shared" si="895"/>
        <v>691.47900000000004</v>
      </c>
      <c r="AI2941" s="60">
        <f t="shared" si="896"/>
        <v>153.66200000000001</v>
      </c>
      <c r="AJ2941" s="60">
        <f t="shared" si="897"/>
        <v>864.34875000000011</v>
      </c>
      <c r="AK2941" s="60">
        <f t="shared" si="898"/>
        <v>1904.9878082191783</v>
      </c>
      <c r="AL2941" s="60">
        <f t="shared" si="899"/>
        <v>1400.1660390410959</v>
      </c>
      <c r="AM2941" s="41">
        <f t="shared" si="900"/>
        <v>1423.3732109589046</v>
      </c>
      <c r="AN2941" s="42">
        <f t="shared" si="901"/>
        <v>45715</v>
      </c>
      <c r="AO2941" s="43">
        <f t="shared" si="902"/>
        <v>3841.55</v>
      </c>
    </row>
    <row r="2942" spans="1:41" s="24" customFormat="1" ht="15.75" customHeight="1" x14ac:dyDescent="0.35">
      <c r="A2942" s="36" t="s">
        <v>27</v>
      </c>
      <c r="B2942" s="36">
        <v>202509</v>
      </c>
      <c r="C2942" s="24" t="s">
        <v>736</v>
      </c>
      <c r="D2942" s="24" t="s">
        <v>119</v>
      </c>
      <c r="E2942" s="62">
        <v>45901</v>
      </c>
      <c r="F2942" s="62">
        <v>46265</v>
      </c>
      <c r="G2942" s="37" t="s">
        <v>5898</v>
      </c>
      <c r="H2942" s="36">
        <v>45055</v>
      </c>
      <c r="I2942" s="63">
        <v>26193</v>
      </c>
      <c r="J2942" s="24" t="s">
        <v>6035</v>
      </c>
      <c r="K2942" s="63">
        <f t="shared" si="886"/>
        <v>45901</v>
      </c>
      <c r="L2942" s="55">
        <f t="shared" si="887"/>
        <v>0.04</v>
      </c>
      <c r="M2942" s="76">
        <v>0.22500000000000001</v>
      </c>
      <c r="N2942" s="62">
        <v>45901</v>
      </c>
      <c r="O2942" s="62">
        <v>46265</v>
      </c>
      <c r="P2942" s="63"/>
      <c r="Q2942" s="63"/>
      <c r="R2942" s="78">
        <v>53</v>
      </c>
      <c r="S2942" s="63" t="str">
        <f>VLOOKUP(R2942,SA!$B$3:$C$11,2,1)</f>
        <v>46-55</v>
      </c>
      <c r="T2942" s="38" t="s">
        <v>98</v>
      </c>
      <c r="U2942" s="24" t="s">
        <v>5747</v>
      </c>
      <c r="V2942" s="24">
        <v>400000</v>
      </c>
      <c r="W2942" s="39">
        <f t="shared" si="888"/>
        <v>0</v>
      </c>
      <c r="X2942" s="29">
        <f t="shared" si="889"/>
        <v>0</v>
      </c>
      <c r="Y2942" s="40">
        <f t="shared" si="890"/>
        <v>365</v>
      </c>
      <c r="Z2942" s="38">
        <f t="shared" si="885"/>
        <v>46081</v>
      </c>
      <c r="AA2942" s="41">
        <f t="shared" si="891"/>
        <v>181</v>
      </c>
      <c r="AB2942" s="24" t="s">
        <v>113</v>
      </c>
      <c r="AC2942" s="41">
        <f t="shared" si="892"/>
        <v>8108.2165999999997</v>
      </c>
      <c r="AD2942" s="41">
        <v>1</v>
      </c>
      <c r="AE2942" s="72">
        <f>INDEX(SA!$C$2:$G$11,MATCH(Details!S2942,SA!$C$2:$C$11,0),MATCH(Details!V2942,SA!$C$2:$G$2,0))*Y2942/(F2942-E2942+1)</f>
        <v>6871.37</v>
      </c>
      <c r="AF2942" s="41">
        <f t="shared" si="893"/>
        <v>0</v>
      </c>
      <c r="AG2942" s="41">
        <f t="shared" si="894"/>
        <v>0</v>
      </c>
      <c r="AH2942" s="41">
        <f t="shared" si="895"/>
        <v>1236.8465999999999</v>
      </c>
      <c r="AI2942" s="60">
        <f t="shared" si="896"/>
        <v>274.85480000000001</v>
      </c>
      <c r="AJ2942" s="60">
        <f t="shared" si="897"/>
        <v>1546.05825</v>
      </c>
      <c r="AK2942" s="60">
        <f t="shared" si="898"/>
        <v>3407.446493150685</v>
      </c>
      <c r="AL2942" s="60">
        <f t="shared" si="899"/>
        <v>2504.4731724657536</v>
      </c>
      <c r="AM2942" s="41">
        <f t="shared" si="900"/>
        <v>2545.9837775342462</v>
      </c>
      <c r="AN2942" s="42">
        <f t="shared" si="901"/>
        <v>45715</v>
      </c>
      <c r="AO2942" s="43">
        <f t="shared" si="902"/>
        <v>6871.37</v>
      </c>
    </row>
    <row r="2943" spans="1:41" s="24" customFormat="1" ht="15.75" customHeight="1" x14ac:dyDescent="0.35">
      <c r="A2943" s="36" t="s">
        <v>27</v>
      </c>
      <c r="B2943" s="36">
        <v>202509</v>
      </c>
      <c r="C2943" s="24" t="s">
        <v>736</v>
      </c>
      <c r="D2943" s="24" t="s">
        <v>119</v>
      </c>
      <c r="E2943" s="62">
        <v>45901</v>
      </c>
      <c r="F2943" s="62">
        <v>46265</v>
      </c>
      <c r="G2943" s="37" t="s">
        <v>5899</v>
      </c>
      <c r="H2943" s="36">
        <v>45055</v>
      </c>
      <c r="I2943" s="63">
        <v>36460</v>
      </c>
      <c r="J2943" s="24" t="s">
        <v>6036</v>
      </c>
      <c r="K2943" s="63">
        <f t="shared" si="886"/>
        <v>45901</v>
      </c>
      <c r="L2943" s="55">
        <f t="shared" si="887"/>
        <v>0.04</v>
      </c>
      <c r="M2943" s="76">
        <v>0.22500000000000001</v>
      </c>
      <c r="N2943" s="62">
        <v>45901</v>
      </c>
      <c r="O2943" s="62">
        <v>46265</v>
      </c>
      <c r="P2943" s="63"/>
      <c r="Q2943" s="63"/>
      <c r="R2943" s="78">
        <v>25</v>
      </c>
      <c r="S2943" s="63" t="str">
        <f>VLOOKUP(R2943,SA!$B$3:$C$11,2,1)</f>
        <v>0-25</v>
      </c>
      <c r="T2943" s="38" t="s">
        <v>98</v>
      </c>
      <c r="U2943" s="24" t="s">
        <v>56</v>
      </c>
      <c r="V2943" s="24">
        <v>400000</v>
      </c>
      <c r="W2943" s="39">
        <f t="shared" si="888"/>
        <v>400000</v>
      </c>
      <c r="X2943" s="29">
        <f t="shared" si="889"/>
        <v>1</v>
      </c>
      <c r="Y2943" s="40">
        <f t="shared" si="890"/>
        <v>365</v>
      </c>
      <c r="Z2943" s="38">
        <f t="shared" si="885"/>
        <v>46081</v>
      </c>
      <c r="AA2943" s="41">
        <f t="shared" si="891"/>
        <v>181</v>
      </c>
      <c r="AB2943" s="24" t="s">
        <v>113</v>
      </c>
      <c r="AC2943" s="41">
        <f t="shared" si="892"/>
        <v>4043.8364000000001</v>
      </c>
      <c r="AD2943" s="41">
        <v>1</v>
      </c>
      <c r="AE2943" s="72">
        <f>INDEX(SA!$C$2:$G$11,MATCH(Details!S2943,SA!$C$2:$C$11,0),MATCH(Details!V2943,SA!$C$2:$G$2,0))*Y2943/(F2943-E2943+1)</f>
        <v>3426.98</v>
      </c>
      <c r="AF2943" s="41">
        <f t="shared" si="893"/>
        <v>0</v>
      </c>
      <c r="AG2943" s="41">
        <f t="shared" si="894"/>
        <v>0</v>
      </c>
      <c r="AH2943" s="41">
        <f t="shared" si="895"/>
        <v>616.85640000000001</v>
      </c>
      <c r="AI2943" s="60">
        <f t="shared" si="896"/>
        <v>137.07920000000001</v>
      </c>
      <c r="AJ2943" s="60">
        <f t="shared" si="897"/>
        <v>771.07050000000004</v>
      </c>
      <c r="AK2943" s="60">
        <f t="shared" si="898"/>
        <v>1699.4065205479453</v>
      </c>
      <c r="AL2943" s="60">
        <f t="shared" si="899"/>
        <v>1249.0637926027398</v>
      </c>
      <c r="AM2943" s="41">
        <f t="shared" si="900"/>
        <v>1269.7665073972601</v>
      </c>
      <c r="AN2943" s="42">
        <f t="shared" si="901"/>
        <v>45715</v>
      </c>
      <c r="AO2943" s="43">
        <f t="shared" si="902"/>
        <v>3426.98</v>
      </c>
    </row>
    <row r="2944" spans="1:41" s="24" customFormat="1" ht="15.75" customHeight="1" x14ac:dyDescent="0.35">
      <c r="A2944" s="36" t="s">
        <v>27</v>
      </c>
      <c r="B2944" s="36">
        <v>202509</v>
      </c>
      <c r="C2944" s="24" t="s">
        <v>736</v>
      </c>
      <c r="D2944" s="24" t="s">
        <v>119</v>
      </c>
      <c r="E2944" s="62">
        <v>45901</v>
      </c>
      <c r="F2944" s="62">
        <v>46265</v>
      </c>
      <c r="G2944" s="37" t="s">
        <v>5900</v>
      </c>
      <c r="H2944" s="36">
        <v>45055</v>
      </c>
      <c r="I2944" s="63">
        <v>26167</v>
      </c>
      <c r="J2944" s="24" t="s">
        <v>6037</v>
      </c>
      <c r="K2944" s="63">
        <f t="shared" si="886"/>
        <v>45901</v>
      </c>
      <c r="L2944" s="55">
        <f t="shared" si="887"/>
        <v>0.04</v>
      </c>
      <c r="M2944" s="76">
        <v>0.22500000000000001</v>
      </c>
      <c r="N2944" s="62">
        <v>45901</v>
      </c>
      <c r="O2944" s="62">
        <v>46265</v>
      </c>
      <c r="P2944" s="63"/>
      <c r="Q2944" s="63"/>
      <c r="R2944" s="78">
        <v>54</v>
      </c>
      <c r="S2944" s="63" t="str">
        <f>VLOOKUP(R2944,SA!$B$3:$C$11,2,1)</f>
        <v>46-55</v>
      </c>
      <c r="T2944" s="38" t="s">
        <v>97</v>
      </c>
      <c r="U2944" s="24" t="s">
        <v>5744</v>
      </c>
      <c r="V2944" s="24">
        <v>400000</v>
      </c>
      <c r="W2944" s="39">
        <f t="shared" si="888"/>
        <v>0</v>
      </c>
      <c r="X2944" s="29">
        <f t="shared" si="889"/>
        <v>0</v>
      </c>
      <c r="Y2944" s="40">
        <f t="shared" si="890"/>
        <v>365</v>
      </c>
      <c r="Z2944" s="38">
        <f t="shared" si="885"/>
        <v>46081</v>
      </c>
      <c r="AA2944" s="41">
        <f t="shared" si="891"/>
        <v>181</v>
      </c>
      <c r="AB2944" s="24" t="s">
        <v>113</v>
      </c>
      <c r="AC2944" s="41">
        <f t="shared" si="892"/>
        <v>8108.2165999999997</v>
      </c>
      <c r="AD2944" s="41">
        <v>1</v>
      </c>
      <c r="AE2944" s="72">
        <f>INDEX(SA!$C$2:$G$11,MATCH(Details!S2944,SA!$C$2:$C$11,0),MATCH(Details!V2944,SA!$C$2:$G$2,0))*Y2944/(F2944-E2944+1)</f>
        <v>6871.37</v>
      </c>
      <c r="AF2944" s="41">
        <f t="shared" si="893"/>
        <v>0</v>
      </c>
      <c r="AG2944" s="41">
        <f t="shared" si="894"/>
        <v>0</v>
      </c>
      <c r="AH2944" s="41">
        <f t="shared" si="895"/>
        <v>1236.8465999999999</v>
      </c>
      <c r="AI2944" s="60">
        <f t="shared" si="896"/>
        <v>274.85480000000001</v>
      </c>
      <c r="AJ2944" s="60">
        <f t="shared" si="897"/>
        <v>1546.05825</v>
      </c>
      <c r="AK2944" s="60">
        <f t="shared" si="898"/>
        <v>3407.446493150685</v>
      </c>
      <c r="AL2944" s="60">
        <f t="shared" si="899"/>
        <v>2504.4731724657536</v>
      </c>
      <c r="AM2944" s="41">
        <f t="shared" si="900"/>
        <v>2545.9837775342462</v>
      </c>
      <c r="AN2944" s="42">
        <f t="shared" si="901"/>
        <v>45715</v>
      </c>
      <c r="AO2944" s="43">
        <f t="shared" si="902"/>
        <v>6871.37</v>
      </c>
    </row>
    <row r="2945" spans="1:41" s="24" customFormat="1" ht="15.75" customHeight="1" x14ac:dyDescent="0.35">
      <c r="A2945" s="36" t="s">
        <v>27</v>
      </c>
      <c r="B2945" s="36">
        <v>202509</v>
      </c>
      <c r="C2945" s="24" t="s">
        <v>736</v>
      </c>
      <c r="D2945" s="24" t="s">
        <v>119</v>
      </c>
      <c r="E2945" s="62">
        <v>45901</v>
      </c>
      <c r="F2945" s="62">
        <v>46265</v>
      </c>
      <c r="G2945" s="37" t="s">
        <v>5901</v>
      </c>
      <c r="H2945" s="36">
        <v>45021</v>
      </c>
      <c r="I2945" s="63">
        <v>23793</v>
      </c>
      <c r="J2945" s="24" t="s">
        <v>6038</v>
      </c>
      <c r="K2945" s="63">
        <f t="shared" si="886"/>
        <v>45901</v>
      </c>
      <c r="L2945" s="55">
        <f t="shared" si="887"/>
        <v>0.04</v>
      </c>
      <c r="M2945" s="76">
        <v>0.22500000000000001</v>
      </c>
      <c r="N2945" s="62">
        <v>45901</v>
      </c>
      <c r="O2945" s="62">
        <v>46265</v>
      </c>
      <c r="P2945" s="63"/>
      <c r="Q2945" s="63"/>
      <c r="R2945" s="78">
        <v>60</v>
      </c>
      <c r="S2945" s="63" t="str">
        <f>VLOOKUP(R2945,SA!$B$3:$C$11,2,1)</f>
        <v>56-65</v>
      </c>
      <c r="T2945" s="38" t="s">
        <v>98</v>
      </c>
      <c r="U2945" s="24" t="s">
        <v>5747</v>
      </c>
      <c r="V2945" s="24">
        <v>300000</v>
      </c>
      <c r="W2945" s="39">
        <f t="shared" si="888"/>
        <v>0</v>
      </c>
      <c r="X2945" s="29">
        <f t="shared" si="889"/>
        <v>0</v>
      </c>
      <c r="Y2945" s="40">
        <f t="shared" si="890"/>
        <v>365</v>
      </c>
      <c r="Z2945" s="38">
        <f t="shared" si="885"/>
        <v>46081</v>
      </c>
      <c r="AA2945" s="41">
        <f t="shared" si="891"/>
        <v>181</v>
      </c>
      <c r="AB2945" s="24" t="s">
        <v>113</v>
      </c>
      <c r="AC2945" s="41">
        <f t="shared" si="892"/>
        <v>10831.751</v>
      </c>
      <c r="AD2945" s="41">
        <v>1</v>
      </c>
      <c r="AE2945" s="72">
        <f>INDEX(SA!$C$2:$G$11,MATCH(Details!S2945,SA!$C$2:$C$11,0),MATCH(Details!V2945,SA!$C$2:$G$2,0))*Y2945/(F2945-E2945+1)</f>
        <v>9179.4500000000007</v>
      </c>
      <c r="AF2945" s="41">
        <f t="shared" si="893"/>
        <v>0</v>
      </c>
      <c r="AG2945" s="41">
        <f t="shared" si="894"/>
        <v>0</v>
      </c>
      <c r="AH2945" s="41">
        <f t="shared" si="895"/>
        <v>1652.3010000000002</v>
      </c>
      <c r="AI2945" s="60">
        <f t="shared" si="896"/>
        <v>367.17800000000005</v>
      </c>
      <c r="AJ2945" s="60">
        <f t="shared" si="897"/>
        <v>2065.3762500000003</v>
      </c>
      <c r="AK2945" s="60">
        <f t="shared" si="898"/>
        <v>4552.0012328767125</v>
      </c>
      <c r="AL2945" s="60">
        <f t="shared" si="899"/>
        <v>3345.7209061643835</v>
      </c>
      <c r="AM2945" s="41">
        <f t="shared" si="900"/>
        <v>3401.1748438356171</v>
      </c>
      <c r="AN2945" s="42">
        <f t="shared" si="901"/>
        <v>45715</v>
      </c>
      <c r="AO2945" s="43">
        <f t="shared" si="902"/>
        <v>9179.4500000000007</v>
      </c>
    </row>
    <row r="2946" spans="1:41" s="24" customFormat="1" ht="15.75" customHeight="1" x14ac:dyDescent="0.35">
      <c r="A2946" s="36" t="s">
        <v>27</v>
      </c>
      <c r="B2946" s="36">
        <v>202509</v>
      </c>
      <c r="C2946" s="24" t="s">
        <v>736</v>
      </c>
      <c r="D2946" s="24" t="s">
        <v>119</v>
      </c>
      <c r="E2946" s="62">
        <v>45901</v>
      </c>
      <c r="F2946" s="62">
        <v>46265</v>
      </c>
      <c r="G2946" s="37" t="s">
        <v>5902</v>
      </c>
      <c r="H2946" s="36">
        <v>45021</v>
      </c>
      <c r="I2946" s="63">
        <v>34573</v>
      </c>
      <c r="J2946" s="24" t="s">
        <v>6039</v>
      </c>
      <c r="K2946" s="63">
        <f t="shared" si="886"/>
        <v>45901</v>
      </c>
      <c r="L2946" s="55">
        <f t="shared" si="887"/>
        <v>0.04</v>
      </c>
      <c r="M2946" s="76">
        <v>0.22500000000000001</v>
      </c>
      <c r="N2946" s="62">
        <v>45901</v>
      </c>
      <c r="O2946" s="62">
        <v>46265</v>
      </c>
      <c r="P2946" s="63"/>
      <c r="Q2946" s="63"/>
      <c r="R2946" s="78">
        <v>31</v>
      </c>
      <c r="S2946" s="63" t="str">
        <f>VLOOKUP(R2946,SA!$B$3:$C$11,2,1)</f>
        <v>26-35</v>
      </c>
      <c r="T2946" s="38" t="s">
        <v>98</v>
      </c>
      <c r="U2946" s="24" t="s">
        <v>5743</v>
      </c>
      <c r="V2946" s="24">
        <v>300000</v>
      </c>
      <c r="W2946" s="39">
        <f t="shared" si="888"/>
        <v>0</v>
      </c>
      <c r="X2946" s="29">
        <f t="shared" si="889"/>
        <v>0</v>
      </c>
      <c r="Y2946" s="40">
        <f t="shared" si="890"/>
        <v>365</v>
      </c>
      <c r="Z2946" s="38">
        <f t="shared" si="885"/>
        <v>46081</v>
      </c>
      <c r="AA2946" s="41">
        <f t="shared" si="891"/>
        <v>181</v>
      </c>
      <c r="AB2946" s="24" t="s">
        <v>113</v>
      </c>
      <c r="AC2946" s="41">
        <f t="shared" si="892"/>
        <v>4124.4657999999999</v>
      </c>
      <c r="AD2946" s="41">
        <v>1</v>
      </c>
      <c r="AE2946" s="72">
        <f>INDEX(SA!$C$2:$G$11,MATCH(Details!S2946,SA!$C$2:$C$11,0),MATCH(Details!V2946,SA!$C$2:$G$2,0))*Y2946/(F2946-E2946+1)</f>
        <v>3495.31</v>
      </c>
      <c r="AF2946" s="41">
        <f t="shared" si="893"/>
        <v>0</v>
      </c>
      <c r="AG2946" s="41">
        <f t="shared" si="894"/>
        <v>0</v>
      </c>
      <c r="AH2946" s="41">
        <f t="shared" si="895"/>
        <v>629.1558</v>
      </c>
      <c r="AI2946" s="60">
        <f t="shared" si="896"/>
        <v>139.8124</v>
      </c>
      <c r="AJ2946" s="60">
        <f t="shared" si="897"/>
        <v>786.44475</v>
      </c>
      <c r="AK2946" s="60">
        <f t="shared" si="898"/>
        <v>1733.2907123287671</v>
      </c>
      <c r="AL2946" s="60">
        <f t="shared" si="899"/>
        <v>1273.9686735616438</v>
      </c>
      <c r="AM2946" s="41">
        <f t="shared" si="900"/>
        <v>1295.0841764383563</v>
      </c>
      <c r="AN2946" s="42">
        <f t="shared" si="901"/>
        <v>45715</v>
      </c>
      <c r="AO2946" s="43">
        <f t="shared" si="902"/>
        <v>3495.31</v>
      </c>
    </row>
    <row r="2947" spans="1:41" s="24" customFormat="1" ht="15.75" customHeight="1" x14ac:dyDescent="0.35">
      <c r="A2947" s="36" t="s">
        <v>27</v>
      </c>
      <c r="B2947" s="36">
        <v>202509</v>
      </c>
      <c r="C2947" s="24" t="s">
        <v>736</v>
      </c>
      <c r="D2947" s="24" t="s">
        <v>119</v>
      </c>
      <c r="E2947" s="62">
        <v>45901</v>
      </c>
      <c r="F2947" s="62">
        <v>46265</v>
      </c>
      <c r="G2947" s="37" t="s">
        <v>5903</v>
      </c>
      <c r="H2947" s="36">
        <v>45021</v>
      </c>
      <c r="I2947" s="63">
        <v>23861</v>
      </c>
      <c r="J2947" s="24" t="s">
        <v>6040</v>
      </c>
      <c r="K2947" s="63">
        <f t="shared" si="886"/>
        <v>45901</v>
      </c>
      <c r="L2947" s="55">
        <f t="shared" si="887"/>
        <v>0.04</v>
      </c>
      <c r="M2947" s="76">
        <v>0.22500000000000001</v>
      </c>
      <c r="N2947" s="62">
        <v>45901</v>
      </c>
      <c r="O2947" s="62">
        <v>46265</v>
      </c>
      <c r="P2947" s="63"/>
      <c r="Q2947" s="63"/>
      <c r="R2947" s="78">
        <v>60</v>
      </c>
      <c r="S2947" s="63" t="str">
        <f>VLOOKUP(R2947,SA!$B$3:$C$11,2,1)</f>
        <v>56-65</v>
      </c>
      <c r="T2947" s="38" t="s">
        <v>97</v>
      </c>
      <c r="U2947" s="24" t="s">
        <v>5744</v>
      </c>
      <c r="V2947" s="24">
        <v>300000</v>
      </c>
      <c r="W2947" s="39">
        <f t="shared" si="888"/>
        <v>0</v>
      </c>
      <c r="X2947" s="29">
        <f t="shared" si="889"/>
        <v>0</v>
      </c>
      <c r="Y2947" s="40">
        <f t="shared" si="890"/>
        <v>365</v>
      </c>
      <c r="Z2947" s="38">
        <f t="shared" ref="Z2947:Z2999" si="903">$Z$1</f>
        <v>46081</v>
      </c>
      <c r="AA2947" s="41">
        <f t="shared" si="891"/>
        <v>181</v>
      </c>
      <c r="AB2947" s="24" t="s">
        <v>113</v>
      </c>
      <c r="AC2947" s="41">
        <f t="shared" si="892"/>
        <v>10831.751</v>
      </c>
      <c r="AD2947" s="41">
        <v>1</v>
      </c>
      <c r="AE2947" s="72">
        <f>INDEX(SA!$C$2:$G$11,MATCH(Details!S2947,SA!$C$2:$C$11,0),MATCH(Details!V2947,SA!$C$2:$G$2,0))*Y2947/(F2947-E2947+1)</f>
        <v>9179.4500000000007</v>
      </c>
      <c r="AF2947" s="41">
        <f t="shared" si="893"/>
        <v>0</v>
      </c>
      <c r="AG2947" s="41">
        <f t="shared" si="894"/>
        <v>0</v>
      </c>
      <c r="AH2947" s="41">
        <f t="shared" si="895"/>
        <v>1652.3010000000002</v>
      </c>
      <c r="AI2947" s="60">
        <f t="shared" si="896"/>
        <v>367.17800000000005</v>
      </c>
      <c r="AJ2947" s="60">
        <f t="shared" si="897"/>
        <v>2065.3762500000003</v>
      </c>
      <c r="AK2947" s="60">
        <f t="shared" si="898"/>
        <v>4552.0012328767125</v>
      </c>
      <c r="AL2947" s="60">
        <f t="shared" si="899"/>
        <v>3345.7209061643835</v>
      </c>
      <c r="AM2947" s="41">
        <f t="shared" si="900"/>
        <v>3401.1748438356171</v>
      </c>
      <c r="AN2947" s="42">
        <f t="shared" si="901"/>
        <v>45715</v>
      </c>
      <c r="AO2947" s="43">
        <f t="shared" si="902"/>
        <v>9179.4500000000007</v>
      </c>
    </row>
    <row r="2948" spans="1:41" s="24" customFormat="1" ht="15.75" customHeight="1" x14ac:dyDescent="0.35">
      <c r="A2948" s="36" t="s">
        <v>27</v>
      </c>
      <c r="B2948" s="36">
        <v>202509</v>
      </c>
      <c r="C2948" s="24" t="s">
        <v>736</v>
      </c>
      <c r="D2948" s="24" t="s">
        <v>119</v>
      </c>
      <c r="E2948" s="62">
        <v>45901</v>
      </c>
      <c r="F2948" s="62">
        <v>46265</v>
      </c>
      <c r="G2948" s="37" t="s">
        <v>5904</v>
      </c>
      <c r="H2948" s="36">
        <v>45021</v>
      </c>
      <c r="I2948" s="63">
        <v>33124</v>
      </c>
      <c r="J2948" s="24" t="s">
        <v>6041</v>
      </c>
      <c r="K2948" s="63">
        <f t="shared" si="886"/>
        <v>45901</v>
      </c>
      <c r="L2948" s="55">
        <f t="shared" si="887"/>
        <v>0.04</v>
      </c>
      <c r="M2948" s="76">
        <v>0.22500000000000001</v>
      </c>
      <c r="N2948" s="62">
        <v>45901</v>
      </c>
      <c r="O2948" s="62">
        <v>46265</v>
      </c>
      <c r="P2948" s="63"/>
      <c r="Q2948" s="63"/>
      <c r="R2948" s="78">
        <v>34</v>
      </c>
      <c r="S2948" s="63" t="str">
        <f>VLOOKUP(R2948,SA!$B$3:$C$11,2,1)</f>
        <v>26-35</v>
      </c>
      <c r="T2948" s="38" t="s">
        <v>97</v>
      </c>
      <c r="U2948" s="24" t="s">
        <v>56</v>
      </c>
      <c r="V2948" s="24">
        <v>300000</v>
      </c>
      <c r="W2948" s="39">
        <f t="shared" si="888"/>
        <v>300000</v>
      </c>
      <c r="X2948" s="29">
        <f t="shared" si="889"/>
        <v>1</v>
      </c>
      <c r="Y2948" s="40">
        <f t="shared" si="890"/>
        <v>365</v>
      </c>
      <c r="Z2948" s="38">
        <f t="shared" si="903"/>
        <v>46081</v>
      </c>
      <c r="AA2948" s="41">
        <f t="shared" si="891"/>
        <v>181</v>
      </c>
      <c r="AB2948" s="24" t="s">
        <v>113</v>
      </c>
      <c r="AC2948" s="41">
        <f t="shared" si="892"/>
        <v>4124.4657999999999</v>
      </c>
      <c r="AD2948" s="41">
        <v>1</v>
      </c>
      <c r="AE2948" s="72">
        <f>INDEX(SA!$C$2:$G$11,MATCH(Details!S2948,SA!$C$2:$C$11,0),MATCH(Details!V2948,SA!$C$2:$G$2,0))*Y2948/(F2948-E2948+1)</f>
        <v>3495.31</v>
      </c>
      <c r="AF2948" s="41">
        <f t="shared" si="893"/>
        <v>0</v>
      </c>
      <c r="AG2948" s="41">
        <f t="shared" si="894"/>
        <v>0</v>
      </c>
      <c r="AH2948" s="41">
        <f t="shared" si="895"/>
        <v>629.1558</v>
      </c>
      <c r="AI2948" s="60">
        <f t="shared" si="896"/>
        <v>139.8124</v>
      </c>
      <c r="AJ2948" s="60">
        <f t="shared" si="897"/>
        <v>786.44475</v>
      </c>
      <c r="AK2948" s="60">
        <f t="shared" si="898"/>
        <v>1733.2907123287671</v>
      </c>
      <c r="AL2948" s="60">
        <f t="shared" si="899"/>
        <v>1273.9686735616438</v>
      </c>
      <c r="AM2948" s="41">
        <f t="shared" si="900"/>
        <v>1295.0841764383563</v>
      </c>
      <c r="AN2948" s="42">
        <f t="shared" si="901"/>
        <v>45715</v>
      </c>
      <c r="AO2948" s="43">
        <f t="shared" si="902"/>
        <v>3495.31</v>
      </c>
    </row>
    <row r="2949" spans="1:41" s="24" customFormat="1" ht="15.75" customHeight="1" x14ac:dyDescent="0.35">
      <c r="A2949" s="36" t="s">
        <v>27</v>
      </c>
      <c r="B2949" s="36">
        <v>202509</v>
      </c>
      <c r="C2949" s="24" t="s">
        <v>736</v>
      </c>
      <c r="D2949" s="24" t="s">
        <v>119</v>
      </c>
      <c r="E2949" s="62">
        <v>45901</v>
      </c>
      <c r="F2949" s="62">
        <v>46265</v>
      </c>
      <c r="G2949" s="37" t="s">
        <v>5905</v>
      </c>
      <c r="H2949" s="36">
        <v>45021</v>
      </c>
      <c r="I2949" s="63">
        <v>44699</v>
      </c>
      <c r="J2949" s="24" t="s">
        <v>6042</v>
      </c>
      <c r="K2949" s="63">
        <f t="shared" si="886"/>
        <v>45901</v>
      </c>
      <c r="L2949" s="55">
        <f t="shared" si="887"/>
        <v>0.04</v>
      </c>
      <c r="M2949" s="76">
        <v>0.22500000000000001</v>
      </c>
      <c r="N2949" s="62">
        <v>45901</v>
      </c>
      <c r="O2949" s="62">
        <v>46265</v>
      </c>
      <c r="P2949" s="63"/>
      <c r="Q2949" s="63"/>
      <c r="R2949" s="78">
        <v>3</v>
      </c>
      <c r="S2949" s="63" t="str">
        <f>VLOOKUP(R2949,SA!$B$3:$C$11,2,1)</f>
        <v>0-25</v>
      </c>
      <c r="T2949" s="38" t="s">
        <v>97</v>
      </c>
      <c r="U2949" s="24" t="s">
        <v>5745</v>
      </c>
      <c r="V2949" s="24">
        <v>300000</v>
      </c>
      <c r="W2949" s="39">
        <f t="shared" si="888"/>
        <v>0</v>
      </c>
      <c r="X2949" s="29">
        <f t="shared" si="889"/>
        <v>0</v>
      </c>
      <c r="Y2949" s="40">
        <f t="shared" si="890"/>
        <v>365</v>
      </c>
      <c r="Z2949" s="38">
        <f t="shared" si="903"/>
        <v>46081</v>
      </c>
      <c r="AA2949" s="41">
        <f t="shared" si="891"/>
        <v>181</v>
      </c>
      <c r="AB2949" s="24" t="s">
        <v>113</v>
      </c>
      <c r="AC2949" s="41">
        <f t="shared" si="892"/>
        <v>3690.3792000000003</v>
      </c>
      <c r="AD2949" s="41">
        <v>1</v>
      </c>
      <c r="AE2949" s="72">
        <f>INDEX(SA!$C$2:$G$11,MATCH(Details!S2949,SA!$C$2:$C$11,0),MATCH(Details!V2949,SA!$C$2:$G$2,0))*Y2949/(F2949-E2949+1)</f>
        <v>3127.44</v>
      </c>
      <c r="AF2949" s="41">
        <f t="shared" si="893"/>
        <v>0</v>
      </c>
      <c r="AG2949" s="41">
        <f t="shared" si="894"/>
        <v>0</v>
      </c>
      <c r="AH2949" s="41">
        <f t="shared" si="895"/>
        <v>562.93920000000003</v>
      </c>
      <c r="AI2949" s="60">
        <f t="shared" si="896"/>
        <v>125.0976</v>
      </c>
      <c r="AJ2949" s="60">
        <f t="shared" si="897"/>
        <v>703.67399999999998</v>
      </c>
      <c r="AK2949" s="60">
        <f t="shared" si="898"/>
        <v>1550.8675068493151</v>
      </c>
      <c r="AL2949" s="60">
        <f t="shared" si="899"/>
        <v>1139.8876175342466</v>
      </c>
      <c r="AM2949" s="41">
        <f t="shared" si="900"/>
        <v>1158.7807824657534</v>
      </c>
      <c r="AN2949" s="42">
        <f t="shared" si="901"/>
        <v>45715</v>
      </c>
      <c r="AO2949" s="43">
        <f t="shared" si="902"/>
        <v>3127.44</v>
      </c>
    </row>
    <row r="2950" spans="1:41" s="24" customFormat="1" ht="15.75" customHeight="1" x14ac:dyDescent="0.35">
      <c r="A2950" s="36" t="s">
        <v>27</v>
      </c>
      <c r="B2950" s="36">
        <v>202509</v>
      </c>
      <c r="C2950" s="24" t="s">
        <v>736</v>
      </c>
      <c r="D2950" s="24" t="s">
        <v>119</v>
      </c>
      <c r="E2950" s="62">
        <v>45901</v>
      </c>
      <c r="F2950" s="62">
        <v>46265</v>
      </c>
      <c r="G2950" s="37" t="s">
        <v>5906</v>
      </c>
      <c r="H2950" s="36">
        <v>45014</v>
      </c>
      <c r="I2950" s="63">
        <v>23913</v>
      </c>
      <c r="J2950" s="24" t="s">
        <v>6043</v>
      </c>
      <c r="K2950" s="63">
        <f t="shared" si="886"/>
        <v>45901</v>
      </c>
      <c r="L2950" s="55">
        <f t="shared" si="887"/>
        <v>0.04</v>
      </c>
      <c r="M2950" s="76">
        <v>0.22500000000000001</v>
      </c>
      <c r="N2950" s="62">
        <v>45901</v>
      </c>
      <c r="O2950" s="62">
        <v>46265</v>
      </c>
      <c r="P2950" s="63"/>
      <c r="Q2950" s="63"/>
      <c r="R2950" s="78">
        <v>60</v>
      </c>
      <c r="S2950" s="63" t="str">
        <f>VLOOKUP(R2950,SA!$B$3:$C$11,2,1)</f>
        <v>56-65</v>
      </c>
      <c r="T2950" s="38" t="s">
        <v>98</v>
      </c>
      <c r="U2950" s="24" t="s">
        <v>5747</v>
      </c>
      <c r="V2950" s="24">
        <v>400000</v>
      </c>
      <c r="W2950" s="39">
        <f t="shared" si="888"/>
        <v>0</v>
      </c>
      <c r="X2950" s="29">
        <f t="shared" si="889"/>
        <v>0</v>
      </c>
      <c r="Y2950" s="40">
        <f t="shared" si="890"/>
        <v>365</v>
      </c>
      <c r="Z2950" s="38">
        <f t="shared" si="903"/>
        <v>46081</v>
      </c>
      <c r="AA2950" s="41">
        <f t="shared" si="891"/>
        <v>181</v>
      </c>
      <c r="AB2950" s="24" t="s">
        <v>113</v>
      </c>
      <c r="AC2950" s="41">
        <f t="shared" si="892"/>
        <v>11909.7282</v>
      </c>
      <c r="AD2950" s="41">
        <v>1</v>
      </c>
      <c r="AE2950" s="72">
        <f>INDEX(SA!$C$2:$G$11,MATCH(Details!S2950,SA!$C$2:$C$11,0),MATCH(Details!V2950,SA!$C$2:$G$2,0))*Y2950/(F2950-E2950+1)</f>
        <v>10092.99</v>
      </c>
      <c r="AF2950" s="41">
        <f t="shared" si="893"/>
        <v>0</v>
      </c>
      <c r="AG2950" s="41">
        <f t="shared" si="894"/>
        <v>0</v>
      </c>
      <c r="AH2950" s="41">
        <f t="shared" si="895"/>
        <v>1816.7382</v>
      </c>
      <c r="AI2950" s="60">
        <f t="shared" si="896"/>
        <v>403.71960000000001</v>
      </c>
      <c r="AJ2950" s="60">
        <f t="shared" si="897"/>
        <v>2270.9227500000002</v>
      </c>
      <c r="AK2950" s="60">
        <f t="shared" si="898"/>
        <v>5005.0169589041097</v>
      </c>
      <c r="AL2950" s="60">
        <f t="shared" si="899"/>
        <v>3678.6874647945206</v>
      </c>
      <c r="AM2950" s="41">
        <f t="shared" si="900"/>
        <v>3739.6601852054787</v>
      </c>
      <c r="AN2950" s="42">
        <f t="shared" si="901"/>
        <v>45715</v>
      </c>
      <c r="AO2950" s="43">
        <f t="shared" si="902"/>
        <v>10092.99</v>
      </c>
    </row>
    <row r="2951" spans="1:41" s="24" customFormat="1" ht="15.75" customHeight="1" x14ac:dyDescent="0.35">
      <c r="A2951" s="36" t="s">
        <v>27</v>
      </c>
      <c r="B2951" s="36">
        <v>202509</v>
      </c>
      <c r="C2951" s="24" t="s">
        <v>736</v>
      </c>
      <c r="D2951" s="24" t="s">
        <v>119</v>
      </c>
      <c r="E2951" s="62">
        <v>45901</v>
      </c>
      <c r="F2951" s="62">
        <v>46265</v>
      </c>
      <c r="G2951" s="37" t="s">
        <v>5907</v>
      </c>
      <c r="H2951" s="36">
        <v>45014</v>
      </c>
      <c r="I2951" s="63">
        <v>34721</v>
      </c>
      <c r="J2951" s="24" t="s">
        <v>6044</v>
      </c>
      <c r="K2951" s="63">
        <f t="shared" si="886"/>
        <v>45901</v>
      </c>
      <c r="L2951" s="55">
        <f t="shared" si="887"/>
        <v>0.04</v>
      </c>
      <c r="M2951" s="76">
        <v>0.22500000000000001</v>
      </c>
      <c r="N2951" s="62">
        <v>45901</v>
      </c>
      <c r="O2951" s="62">
        <v>46265</v>
      </c>
      <c r="P2951" s="63"/>
      <c r="Q2951" s="63"/>
      <c r="R2951" s="78">
        <v>30</v>
      </c>
      <c r="S2951" s="63" t="str">
        <f>VLOOKUP(R2951,SA!$B$3:$C$11,2,1)</f>
        <v>26-35</v>
      </c>
      <c r="T2951" s="38" t="s">
        <v>98</v>
      </c>
      <c r="U2951" s="24" t="s">
        <v>5743</v>
      </c>
      <c r="V2951" s="24">
        <v>400000</v>
      </c>
      <c r="W2951" s="39">
        <f t="shared" si="888"/>
        <v>0</v>
      </c>
      <c r="X2951" s="29">
        <f t="shared" si="889"/>
        <v>0</v>
      </c>
      <c r="Y2951" s="40">
        <f t="shared" si="890"/>
        <v>365</v>
      </c>
      <c r="Z2951" s="38">
        <f t="shared" si="903"/>
        <v>46081</v>
      </c>
      <c r="AA2951" s="41">
        <f t="shared" si="891"/>
        <v>181</v>
      </c>
      <c r="AB2951" s="24" t="s">
        <v>113</v>
      </c>
      <c r="AC2951" s="41">
        <f t="shared" si="892"/>
        <v>4533.0290000000005</v>
      </c>
      <c r="AD2951" s="41">
        <v>1</v>
      </c>
      <c r="AE2951" s="72">
        <f>INDEX(SA!$C$2:$G$11,MATCH(Details!S2951,SA!$C$2:$C$11,0),MATCH(Details!V2951,SA!$C$2:$G$2,0))*Y2951/(F2951-E2951+1)</f>
        <v>3841.55</v>
      </c>
      <c r="AF2951" s="41">
        <f t="shared" si="893"/>
        <v>0</v>
      </c>
      <c r="AG2951" s="41">
        <f t="shared" si="894"/>
        <v>0</v>
      </c>
      <c r="AH2951" s="41">
        <f t="shared" si="895"/>
        <v>691.47900000000004</v>
      </c>
      <c r="AI2951" s="60">
        <f t="shared" si="896"/>
        <v>153.66200000000001</v>
      </c>
      <c r="AJ2951" s="60">
        <f t="shared" si="897"/>
        <v>864.34875000000011</v>
      </c>
      <c r="AK2951" s="60">
        <f t="shared" si="898"/>
        <v>1904.9878082191783</v>
      </c>
      <c r="AL2951" s="60">
        <f t="shared" si="899"/>
        <v>1400.1660390410959</v>
      </c>
      <c r="AM2951" s="41">
        <f t="shared" si="900"/>
        <v>1423.3732109589046</v>
      </c>
      <c r="AN2951" s="42">
        <f t="shared" si="901"/>
        <v>45715</v>
      </c>
      <c r="AO2951" s="43">
        <f t="shared" si="902"/>
        <v>3841.55</v>
      </c>
    </row>
    <row r="2952" spans="1:41" s="24" customFormat="1" ht="15.75" customHeight="1" x14ac:dyDescent="0.35">
      <c r="A2952" s="36" t="s">
        <v>27</v>
      </c>
      <c r="B2952" s="36">
        <v>202509</v>
      </c>
      <c r="C2952" s="24" t="s">
        <v>736</v>
      </c>
      <c r="D2952" s="24" t="s">
        <v>119</v>
      </c>
      <c r="E2952" s="62">
        <v>45901</v>
      </c>
      <c r="F2952" s="62">
        <v>46265</v>
      </c>
      <c r="G2952" s="37" t="s">
        <v>5908</v>
      </c>
      <c r="H2952" s="36">
        <v>45014</v>
      </c>
      <c r="I2952" s="63">
        <v>22341</v>
      </c>
      <c r="J2952" s="24" t="s">
        <v>6045</v>
      </c>
      <c r="K2952" s="63">
        <f t="shared" si="886"/>
        <v>45901</v>
      </c>
      <c r="L2952" s="55">
        <f t="shared" si="887"/>
        <v>0.04</v>
      </c>
      <c r="M2952" s="76">
        <v>0.22500000000000001</v>
      </c>
      <c r="N2952" s="62">
        <v>45901</v>
      </c>
      <c r="O2952" s="62">
        <v>46265</v>
      </c>
      <c r="P2952" s="63"/>
      <c r="Q2952" s="63"/>
      <c r="R2952" s="78">
        <v>64</v>
      </c>
      <c r="S2952" s="63" t="str">
        <f>VLOOKUP(R2952,SA!$B$3:$C$11,2,1)</f>
        <v>56-65</v>
      </c>
      <c r="T2952" s="38" t="s">
        <v>97</v>
      </c>
      <c r="U2952" s="24" t="s">
        <v>5744</v>
      </c>
      <c r="V2952" s="24">
        <v>400000</v>
      </c>
      <c r="W2952" s="39">
        <f t="shared" si="888"/>
        <v>0</v>
      </c>
      <c r="X2952" s="29">
        <f t="shared" si="889"/>
        <v>0</v>
      </c>
      <c r="Y2952" s="40">
        <f t="shared" si="890"/>
        <v>365</v>
      </c>
      <c r="Z2952" s="38">
        <f t="shared" si="903"/>
        <v>46081</v>
      </c>
      <c r="AA2952" s="41">
        <f t="shared" si="891"/>
        <v>181</v>
      </c>
      <c r="AB2952" s="24" t="s">
        <v>113</v>
      </c>
      <c r="AC2952" s="41">
        <f t="shared" si="892"/>
        <v>11909.7282</v>
      </c>
      <c r="AD2952" s="41">
        <v>1</v>
      </c>
      <c r="AE2952" s="72">
        <f>INDEX(SA!$C$2:$G$11,MATCH(Details!S2952,SA!$C$2:$C$11,0),MATCH(Details!V2952,SA!$C$2:$G$2,0))*Y2952/(F2952-E2952+1)</f>
        <v>10092.99</v>
      </c>
      <c r="AF2952" s="41">
        <f t="shared" si="893"/>
        <v>0</v>
      </c>
      <c r="AG2952" s="41">
        <f t="shared" si="894"/>
        <v>0</v>
      </c>
      <c r="AH2952" s="41">
        <f t="shared" si="895"/>
        <v>1816.7382</v>
      </c>
      <c r="AI2952" s="60">
        <f t="shared" si="896"/>
        <v>403.71960000000001</v>
      </c>
      <c r="AJ2952" s="60">
        <f t="shared" si="897"/>
        <v>2270.9227500000002</v>
      </c>
      <c r="AK2952" s="60">
        <f t="shared" si="898"/>
        <v>5005.0169589041097</v>
      </c>
      <c r="AL2952" s="60">
        <f t="shared" si="899"/>
        <v>3678.6874647945206</v>
      </c>
      <c r="AM2952" s="41">
        <f t="shared" si="900"/>
        <v>3739.6601852054787</v>
      </c>
      <c r="AN2952" s="42">
        <f t="shared" si="901"/>
        <v>45715</v>
      </c>
      <c r="AO2952" s="43">
        <f t="shared" si="902"/>
        <v>10092.99</v>
      </c>
    </row>
    <row r="2953" spans="1:41" s="24" customFormat="1" ht="15.75" customHeight="1" x14ac:dyDescent="0.35">
      <c r="A2953" s="36" t="s">
        <v>27</v>
      </c>
      <c r="B2953" s="36">
        <v>202509</v>
      </c>
      <c r="C2953" s="24" t="s">
        <v>736</v>
      </c>
      <c r="D2953" s="24" t="s">
        <v>119</v>
      </c>
      <c r="E2953" s="62">
        <v>45901</v>
      </c>
      <c r="F2953" s="62">
        <v>46265</v>
      </c>
      <c r="G2953" s="37" t="s">
        <v>5909</v>
      </c>
      <c r="H2953" s="36">
        <v>45014</v>
      </c>
      <c r="I2953" s="63">
        <v>34863</v>
      </c>
      <c r="J2953" s="24" t="s">
        <v>6046</v>
      </c>
      <c r="K2953" s="63">
        <f t="shared" si="886"/>
        <v>45901</v>
      </c>
      <c r="L2953" s="55">
        <f t="shared" si="887"/>
        <v>0.04</v>
      </c>
      <c r="M2953" s="76">
        <v>0.22500000000000001</v>
      </c>
      <c r="N2953" s="62">
        <v>45901</v>
      </c>
      <c r="O2953" s="62">
        <v>46265</v>
      </c>
      <c r="P2953" s="63"/>
      <c r="Q2953" s="63"/>
      <c r="R2953" s="78">
        <v>30</v>
      </c>
      <c r="S2953" s="63" t="str">
        <f>VLOOKUP(R2953,SA!$B$3:$C$11,2,1)</f>
        <v>26-35</v>
      </c>
      <c r="T2953" s="38" t="s">
        <v>97</v>
      </c>
      <c r="U2953" s="24" t="s">
        <v>56</v>
      </c>
      <c r="V2953" s="24">
        <v>400000</v>
      </c>
      <c r="W2953" s="39">
        <f t="shared" si="888"/>
        <v>400000</v>
      </c>
      <c r="X2953" s="29">
        <f t="shared" si="889"/>
        <v>1</v>
      </c>
      <c r="Y2953" s="40">
        <f t="shared" si="890"/>
        <v>365</v>
      </c>
      <c r="Z2953" s="38">
        <f t="shared" si="903"/>
        <v>46081</v>
      </c>
      <c r="AA2953" s="41">
        <f t="shared" si="891"/>
        <v>181</v>
      </c>
      <c r="AB2953" s="24" t="s">
        <v>113</v>
      </c>
      <c r="AC2953" s="41">
        <f t="shared" si="892"/>
        <v>4533.0290000000005</v>
      </c>
      <c r="AD2953" s="41">
        <v>1</v>
      </c>
      <c r="AE2953" s="72">
        <f>INDEX(SA!$C$2:$G$11,MATCH(Details!S2953,SA!$C$2:$C$11,0),MATCH(Details!V2953,SA!$C$2:$G$2,0))*Y2953/(F2953-E2953+1)</f>
        <v>3841.55</v>
      </c>
      <c r="AF2953" s="41">
        <f t="shared" si="893"/>
        <v>0</v>
      </c>
      <c r="AG2953" s="41">
        <f t="shared" si="894"/>
        <v>0</v>
      </c>
      <c r="AH2953" s="41">
        <f t="shared" si="895"/>
        <v>691.47900000000004</v>
      </c>
      <c r="AI2953" s="60">
        <f t="shared" si="896"/>
        <v>153.66200000000001</v>
      </c>
      <c r="AJ2953" s="60">
        <f t="shared" si="897"/>
        <v>864.34875000000011</v>
      </c>
      <c r="AK2953" s="60">
        <f t="shared" si="898"/>
        <v>1904.9878082191783</v>
      </c>
      <c r="AL2953" s="60">
        <f t="shared" si="899"/>
        <v>1400.1660390410959</v>
      </c>
      <c r="AM2953" s="41">
        <f t="shared" si="900"/>
        <v>1423.3732109589046</v>
      </c>
      <c r="AN2953" s="42">
        <f t="shared" si="901"/>
        <v>45715</v>
      </c>
      <c r="AO2953" s="43">
        <f t="shared" si="902"/>
        <v>3841.55</v>
      </c>
    </row>
    <row r="2954" spans="1:41" s="24" customFormat="1" ht="15.75" customHeight="1" x14ac:dyDescent="0.35">
      <c r="A2954" s="36" t="s">
        <v>27</v>
      </c>
      <c r="B2954" s="36">
        <v>202509</v>
      </c>
      <c r="C2954" s="24" t="s">
        <v>736</v>
      </c>
      <c r="D2954" s="24" t="s">
        <v>119</v>
      </c>
      <c r="E2954" s="62">
        <v>45901</v>
      </c>
      <c r="F2954" s="62">
        <v>46265</v>
      </c>
      <c r="G2954" s="37" t="s">
        <v>5910</v>
      </c>
      <c r="H2954" s="36">
        <v>850045</v>
      </c>
      <c r="I2954" s="63">
        <v>30575</v>
      </c>
      <c r="J2954" s="24" t="s">
        <v>6047</v>
      </c>
      <c r="K2954" s="63">
        <f t="shared" si="886"/>
        <v>45901</v>
      </c>
      <c r="L2954" s="55">
        <f t="shared" si="887"/>
        <v>0.04</v>
      </c>
      <c r="M2954" s="76">
        <v>0.22500000000000001</v>
      </c>
      <c r="N2954" s="62">
        <v>45901</v>
      </c>
      <c r="O2954" s="62">
        <v>46265</v>
      </c>
      <c r="P2954" s="63"/>
      <c r="Q2954" s="63"/>
      <c r="R2954" s="78">
        <v>41</v>
      </c>
      <c r="S2954" s="63" t="str">
        <f>VLOOKUP(R2954,SA!$B$3:$C$11,2,1)</f>
        <v>36-45</v>
      </c>
      <c r="T2954" s="38" t="s">
        <v>98</v>
      </c>
      <c r="U2954" s="24" t="s">
        <v>5747</v>
      </c>
      <c r="V2954" s="24">
        <v>300000</v>
      </c>
      <c r="W2954" s="39">
        <f t="shared" si="888"/>
        <v>0</v>
      </c>
      <c r="X2954" s="29">
        <f t="shared" si="889"/>
        <v>0</v>
      </c>
      <c r="Y2954" s="40">
        <f t="shared" si="890"/>
        <v>365</v>
      </c>
      <c r="Z2954" s="38">
        <f t="shared" si="903"/>
        <v>46081</v>
      </c>
      <c r="AA2954" s="41">
        <f t="shared" si="891"/>
        <v>181</v>
      </c>
      <c r="AB2954" s="24" t="s">
        <v>113</v>
      </c>
      <c r="AC2954" s="41">
        <f t="shared" si="892"/>
        <v>5119.5716000000002</v>
      </c>
      <c r="AD2954" s="41">
        <v>1</v>
      </c>
      <c r="AE2954" s="72">
        <f>INDEX(SA!$C$2:$G$11,MATCH(Details!S2954,SA!$C$2:$C$11,0),MATCH(Details!V2954,SA!$C$2:$G$2,0))*Y2954/(F2954-E2954+1)</f>
        <v>4338.62</v>
      </c>
      <c r="AF2954" s="41">
        <f t="shared" si="893"/>
        <v>0</v>
      </c>
      <c r="AG2954" s="41">
        <f t="shared" si="894"/>
        <v>0</v>
      </c>
      <c r="AH2954" s="41">
        <f t="shared" si="895"/>
        <v>780.95159999999998</v>
      </c>
      <c r="AI2954" s="60">
        <f t="shared" si="896"/>
        <v>173.54480000000001</v>
      </c>
      <c r="AJ2954" s="60">
        <f t="shared" si="897"/>
        <v>976.18949999999995</v>
      </c>
      <c r="AK2954" s="60">
        <f t="shared" si="898"/>
        <v>2151.4800547945206</v>
      </c>
      <c r="AL2954" s="60">
        <f t="shared" si="899"/>
        <v>1581.3378402739727</v>
      </c>
      <c r="AM2954" s="41">
        <f t="shared" si="900"/>
        <v>1607.5478597260276</v>
      </c>
      <c r="AN2954" s="42">
        <f t="shared" si="901"/>
        <v>45715</v>
      </c>
      <c r="AO2954" s="43">
        <f t="shared" si="902"/>
        <v>4338.62</v>
      </c>
    </row>
    <row r="2955" spans="1:41" s="24" customFormat="1" ht="15.75" customHeight="1" x14ac:dyDescent="0.35">
      <c r="A2955" s="36" t="s">
        <v>27</v>
      </c>
      <c r="B2955" s="36">
        <v>202509</v>
      </c>
      <c r="C2955" s="24" t="s">
        <v>736</v>
      </c>
      <c r="D2955" s="24" t="s">
        <v>119</v>
      </c>
      <c r="E2955" s="62">
        <v>45901</v>
      </c>
      <c r="F2955" s="62">
        <v>46265</v>
      </c>
      <c r="G2955" s="37" t="s">
        <v>5911</v>
      </c>
      <c r="H2955" s="36">
        <v>850045</v>
      </c>
      <c r="I2955" s="63">
        <v>26881</v>
      </c>
      <c r="J2955" s="24" t="s">
        <v>6048</v>
      </c>
      <c r="K2955" s="63">
        <f t="shared" si="886"/>
        <v>45901</v>
      </c>
      <c r="L2955" s="55">
        <f t="shared" si="887"/>
        <v>0.04</v>
      </c>
      <c r="M2955" s="76">
        <v>0.22500000000000001</v>
      </c>
      <c r="N2955" s="62">
        <v>45901</v>
      </c>
      <c r="O2955" s="62">
        <v>46265</v>
      </c>
      <c r="P2955" s="63"/>
      <c r="Q2955" s="63"/>
      <c r="R2955" s="78">
        <v>52</v>
      </c>
      <c r="S2955" s="63" t="str">
        <f>VLOOKUP(R2955,SA!$B$3:$C$11,2,1)</f>
        <v>46-55</v>
      </c>
      <c r="T2955" s="38" t="s">
        <v>97</v>
      </c>
      <c r="U2955" s="24" t="s">
        <v>5744</v>
      </c>
      <c r="V2955" s="24">
        <v>300000</v>
      </c>
      <c r="W2955" s="39">
        <f t="shared" si="888"/>
        <v>0</v>
      </c>
      <c r="X2955" s="29">
        <f t="shared" si="889"/>
        <v>0</v>
      </c>
      <c r="Y2955" s="40">
        <f t="shared" si="890"/>
        <v>365</v>
      </c>
      <c r="Z2955" s="38">
        <f t="shared" si="903"/>
        <v>46081</v>
      </c>
      <c r="AA2955" s="41">
        <f t="shared" si="891"/>
        <v>181</v>
      </c>
      <c r="AB2955" s="24" t="s">
        <v>113</v>
      </c>
      <c r="AC2955" s="41">
        <f t="shared" si="892"/>
        <v>7373.4659999999994</v>
      </c>
      <c r="AD2955" s="41">
        <v>1</v>
      </c>
      <c r="AE2955" s="72">
        <f>INDEX(SA!$C$2:$G$11,MATCH(Details!S2955,SA!$C$2:$C$11,0),MATCH(Details!V2955,SA!$C$2:$G$2,0))*Y2955/(F2955-E2955+1)</f>
        <v>6248.7</v>
      </c>
      <c r="AF2955" s="41">
        <f t="shared" si="893"/>
        <v>0</v>
      </c>
      <c r="AG2955" s="41">
        <f t="shared" si="894"/>
        <v>0</v>
      </c>
      <c r="AH2955" s="41">
        <f t="shared" si="895"/>
        <v>1124.7659999999998</v>
      </c>
      <c r="AI2955" s="60">
        <f t="shared" si="896"/>
        <v>249.94800000000001</v>
      </c>
      <c r="AJ2955" s="60">
        <f t="shared" si="897"/>
        <v>1405.9575</v>
      </c>
      <c r="AK2955" s="60">
        <f t="shared" si="898"/>
        <v>3098.6704109589041</v>
      </c>
      <c r="AL2955" s="60">
        <f t="shared" si="899"/>
        <v>2277.5227520547946</v>
      </c>
      <c r="AM2955" s="41">
        <f t="shared" si="900"/>
        <v>2315.2717479452049</v>
      </c>
      <c r="AN2955" s="42">
        <f t="shared" si="901"/>
        <v>45715</v>
      </c>
      <c r="AO2955" s="43">
        <f t="shared" si="902"/>
        <v>6248.7</v>
      </c>
    </row>
    <row r="2956" spans="1:41" s="24" customFormat="1" ht="15.75" customHeight="1" x14ac:dyDescent="0.35">
      <c r="A2956" s="36" t="s">
        <v>27</v>
      </c>
      <c r="B2956" s="36">
        <v>202509</v>
      </c>
      <c r="C2956" s="24" t="s">
        <v>736</v>
      </c>
      <c r="D2956" s="24" t="s">
        <v>119</v>
      </c>
      <c r="E2956" s="62">
        <v>45901</v>
      </c>
      <c r="F2956" s="62">
        <v>46265</v>
      </c>
      <c r="G2956" s="37" t="s">
        <v>5912</v>
      </c>
      <c r="H2956" s="36">
        <v>850045</v>
      </c>
      <c r="I2956" s="63">
        <v>37749</v>
      </c>
      <c r="J2956" s="24" t="s">
        <v>6049</v>
      </c>
      <c r="K2956" s="63">
        <f t="shared" si="886"/>
        <v>45901</v>
      </c>
      <c r="L2956" s="55">
        <f t="shared" si="887"/>
        <v>0.04</v>
      </c>
      <c r="M2956" s="76">
        <v>0.22500000000000001</v>
      </c>
      <c r="N2956" s="62">
        <v>45901</v>
      </c>
      <c r="O2956" s="62">
        <v>46265</v>
      </c>
      <c r="P2956" s="63"/>
      <c r="Q2956" s="63"/>
      <c r="R2956" s="78">
        <v>22</v>
      </c>
      <c r="S2956" s="63" t="str">
        <f>VLOOKUP(R2956,SA!$B$3:$C$11,2,1)</f>
        <v>0-25</v>
      </c>
      <c r="T2956" s="38" t="s">
        <v>97</v>
      </c>
      <c r="U2956" s="24" t="s">
        <v>56</v>
      </c>
      <c r="V2956" s="24">
        <v>300000</v>
      </c>
      <c r="W2956" s="39">
        <f t="shared" si="888"/>
        <v>300000</v>
      </c>
      <c r="X2956" s="29">
        <f t="shared" si="889"/>
        <v>1</v>
      </c>
      <c r="Y2956" s="40">
        <f t="shared" si="890"/>
        <v>365</v>
      </c>
      <c r="Z2956" s="38">
        <f t="shared" si="903"/>
        <v>46081</v>
      </c>
      <c r="AA2956" s="41">
        <f t="shared" si="891"/>
        <v>181</v>
      </c>
      <c r="AB2956" s="24" t="s">
        <v>113</v>
      </c>
      <c r="AC2956" s="41">
        <f t="shared" si="892"/>
        <v>3690.3792000000003</v>
      </c>
      <c r="AD2956" s="41">
        <v>1</v>
      </c>
      <c r="AE2956" s="72">
        <f>INDEX(SA!$C$2:$G$11,MATCH(Details!S2956,SA!$C$2:$C$11,0),MATCH(Details!V2956,SA!$C$2:$G$2,0))*Y2956/(F2956-E2956+1)</f>
        <v>3127.44</v>
      </c>
      <c r="AF2956" s="41">
        <f t="shared" si="893"/>
        <v>0</v>
      </c>
      <c r="AG2956" s="41">
        <f t="shared" si="894"/>
        <v>0</v>
      </c>
      <c r="AH2956" s="41">
        <f t="shared" si="895"/>
        <v>562.93920000000003</v>
      </c>
      <c r="AI2956" s="60">
        <f t="shared" si="896"/>
        <v>125.0976</v>
      </c>
      <c r="AJ2956" s="60">
        <f t="shared" si="897"/>
        <v>703.67399999999998</v>
      </c>
      <c r="AK2956" s="60">
        <f t="shared" si="898"/>
        <v>1550.8675068493151</v>
      </c>
      <c r="AL2956" s="60">
        <f t="shared" si="899"/>
        <v>1139.8876175342466</v>
      </c>
      <c r="AM2956" s="41">
        <f t="shared" si="900"/>
        <v>1158.7807824657534</v>
      </c>
      <c r="AN2956" s="42">
        <f t="shared" si="901"/>
        <v>45715</v>
      </c>
      <c r="AO2956" s="43">
        <f t="shared" si="902"/>
        <v>3127.44</v>
      </c>
    </row>
    <row r="2957" spans="1:41" s="24" customFormat="1" ht="15.75" customHeight="1" x14ac:dyDescent="0.35">
      <c r="A2957" s="36" t="s">
        <v>27</v>
      </c>
      <c r="B2957" s="36">
        <v>202509</v>
      </c>
      <c r="C2957" s="24" t="s">
        <v>736</v>
      </c>
      <c r="D2957" s="24" t="s">
        <v>119</v>
      </c>
      <c r="E2957" s="62">
        <v>45901</v>
      </c>
      <c r="F2957" s="62">
        <v>46265</v>
      </c>
      <c r="G2957" s="37" t="s">
        <v>5913</v>
      </c>
      <c r="H2957" s="36">
        <v>45009</v>
      </c>
      <c r="I2957" s="63">
        <v>23941</v>
      </c>
      <c r="J2957" s="24" t="s">
        <v>6050</v>
      </c>
      <c r="K2957" s="63">
        <f t="shared" si="886"/>
        <v>45901</v>
      </c>
      <c r="L2957" s="55">
        <f t="shared" si="887"/>
        <v>0.04</v>
      </c>
      <c r="M2957" s="76">
        <v>0.22500000000000001</v>
      </c>
      <c r="N2957" s="62">
        <v>45901</v>
      </c>
      <c r="O2957" s="62">
        <v>46265</v>
      </c>
      <c r="P2957" s="63"/>
      <c r="Q2957" s="63"/>
      <c r="R2957" s="78">
        <v>60</v>
      </c>
      <c r="S2957" s="63" t="str">
        <f>VLOOKUP(R2957,SA!$B$3:$C$11,2,1)</f>
        <v>56-65</v>
      </c>
      <c r="T2957" s="38" t="s">
        <v>98</v>
      </c>
      <c r="U2957" s="24" t="s">
        <v>5747</v>
      </c>
      <c r="V2957" s="24">
        <v>500000</v>
      </c>
      <c r="W2957" s="39">
        <f t="shared" si="888"/>
        <v>0</v>
      </c>
      <c r="X2957" s="29">
        <f t="shared" si="889"/>
        <v>0</v>
      </c>
      <c r="Y2957" s="40">
        <f t="shared" si="890"/>
        <v>365</v>
      </c>
      <c r="Z2957" s="38">
        <f t="shared" si="903"/>
        <v>46081</v>
      </c>
      <c r="AA2957" s="41">
        <f t="shared" si="891"/>
        <v>181</v>
      </c>
      <c r="AB2957" s="24" t="s">
        <v>113</v>
      </c>
      <c r="AC2957" s="41">
        <f t="shared" si="892"/>
        <v>13100.714</v>
      </c>
      <c r="AD2957" s="41">
        <v>1</v>
      </c>
      <c r="AE2957" s="72">
        <f>INDEX(SA!$C$2:$G$11,MATCH(Details!S2957,SA!$C$2:$C$11,0),MATCH(Details!V2957,SA!$C$2:$G$2,0))*Y2957/(F2957-E2957+1)</f>
        <v>11102.3</v>
      </c>
      <c r="AF2957" s="41">
        <f t="shared" si="893"/>
        <v>0</v>
      </c>
      <c r="AG2957" s="41">
        <f t="shared" si="894"/>
        <v>0</v>
      </c>
      <c r="AH2957" s="41">
        <f t="shared" si="895"/>
        <v>1998.4139999999998</v>
      </c>
      <c r="AI2957" s="60">
        <f t="shared" si="896"/>
        <v>444.09199999999998</v>
      </c>
      <c r="AJ2957" s="60">
        <f t="shared" si="897"/>
        <v>2498.0174999999999</v>
      </c>
      <c r="AK2957" s="60">
        <f t="shared" si="898"/>
        <v>5505.5241095890406</v>
      </c>
      <c r="AL2957" s="60">
        <f t="shared" si="899"/>
        <v>4046.5602205479449</v>
      </c>
      <c r="AM2957" s="41">
        <f t="shared" si="900"/>
        <v>4113.6302794520543</v>
      </c>
      <c r="AN2957" s="42">
        <f t="shared" si="901"/>
        <v>45715</v>
      </c>
      <c r="AO2957" s="43">
        <f t="shared" si="902"/>
        <v>11102.3</v>
      </c>
    </row>
    <row r="2958" spans="1:41" s="24" customFormat="1" ht="15.75" customHeight="1" x14ac:dyDescent="0.35">
      <c r="A2958" s="36" t="s">
        <v>27</v>
      </c>
      <c r="B2958" s="36">
        <v>202509</v>
      </c>
      <c r="C2958" s="24" t="s">
        <v>736</v>
      </c>
      <c r="D2958" s="24" t="s">
        <v>119</v>
      </c>
      <c r="E2958" s="62">
        <v>45901</v>
      </c>
      <c r="F2958" s="62">
        <v>46265</v>
      </c>
      <c r="G2958" s="37" t="s">
        <v>5914</v>
      </c>
      <c r="H2958" s="36">
        <v>45009</v>
      </c>
      <c r="I2958" s="63">
        <v>23089</v>
      </c>
      <c r="J2958" s="24" t="s">
        <v>6051</v>
      </c>
      <c r="K2958" s="63">
        <f t="shared" si="886"/>
        <v>45901</v>
      </c>
      <c r="L2958" s="55">
        <f t="shared" si="887"/>
        <v>0.04</v>
      </c>
      <c r="M2958" s="76">
        <v>0.22500000000000001</v>
      </c>
      <c r="N2958" s="62">
        <v>45901</v>
      </c>
      <c r="O2958" s="62">
        <v>46265</v>
      </c>
      <c r="P2958" s="63"/>
      <c r="Q2958" s="63"/>
      <c r="R2958" s="78">
        <v>62</v>
      </c>
      <c r="S2958" s="63" t="str">
        <f>VLOOKUP(R2958,SA!$B$3:$C$11,2,1)</f>
        <v>56-65</v>
      </c>
      <c r="T2958" s="38" t="s">
        <v>97</v>
      </c>
      <c r="U2958" s="24" t="s">
        <v>5744</v>
      </c>
      <c r="V2958" s="24">
        <v>500000</v>
      </c>
      <c r="W2958" s="39">
        <f t="shared" si="888"/>
        <v>0</v>
      </c>
      <c r="X2958" s="29">
        <f t="shared" si="889"/>
        <v>0</v>
      </c>
      <c r="Y2958" s="40">
        <f t="shared" si="890"/>
        <v>365</v>
      </c>
      <c r="Z2958" s="38">
        <f t="shared" si="903"/>
        <v>46081</v>
      </c>
      <c r="AA2958" s="41">
        <f t="shared" si="891"/>
        <v>181</v>
      </c>
      <c r="AB2958" s="24" t="s">
        <v>113</v>
      </c>
      <c r="AC2958" s="41">
        <f t="shared" si="892"/>
        <v>13100.714</v>
      </c>
      <c r="AD2958" s="41">
        <v>1</v>
      </c>
      <c r="AE2958" s="72">
        <f>INDEX(SA!$C$2:$G$11,MATCH(Details!S2958,SA!$C$2:$C$11,0),MATCH(Details!V2958,SA!$C$2:$G$2,0))*Y2958/(F2958-E2958+1)</f>
        <v>11102.3</v>
      </c>
      <c r="AF2958" s="41">
        <f t="shared" si="893"/>
        <v>0</v>
      </c>
      <c r="AG2958" s="41">
        <f t="shared" si="894"/>
        <v>0</v>
      </c>
      <c r="AH2958" s="41">
        <f t="shared" si="895"/>
        <v>1998.4139999999998</v>
      </c>
      <c r="AI2958" s="60">
        <f t="shared" si="896"/>
        <v>444.09199999999998</v>
      </c>
      <c r="AJ2958" s="60">
        <f t="shared" si="897"/>
        <v>2498.0174999999999</v>
      </c>
      <c r="AK2958" s="60">
        <f t="shared" si="898"/>
        <v>5505.5241095890406</v>
      </c>
      <c r="AL2958" s="60">
        <f t="shared" si="899"/>
        <v>4046.5602205479449</v>
      </c>
      <c r="AM2958" s="41">
        <f t="shared" si="900"/>
        <v>4113.6302794520543</v>
      </c>
      <c r="AN2958" s="42">
        <f t="shared" si="901"/>
        <v>45715</v>
      </c>
      <c r="AO2958" s="43">
        <f t="shared" si="902"/>
        <v>11102.3</v>
      </c>
    </row>
    <row r="2959" spans="1:41" s="24" customFormat="1" ht="15.75" customHeight="1" x14ac:dyDescent="0.35">
      <c r="A2959" s="36" t="s">
        <v>27</v>
      </c>
      <c r="B2959" s="36">
        <v>202509</v>
      </c>
      <c r="C2959" s="24" t="s">
        <v>736</v>
      </c>
      <c r="D2959" s="24" t="s">
        <v>119</v>
      </c>
      <c r="E2959" s="62">
        <v>45901</v>
      </c>
      <c r="F2959" s="62">
        <v>46265</v>
      </c>
      <c r="G2959" s="37" t="s">
        <v>5915</v>
      </c>
      <c r="H2959" s="36">
        <v>45009</v>
      </c>
      <c r="I2959" s="63">
        <v>33972</v>
      </c>
      <c r="J2959" s="24" t="s">
        <v>6052</v>
      </c>
      <c r="K2959" s="63">
        <f t="shared" si="886"/>
        <v>45901</v>
      </c>
      <c r="L2959" s="55">
        <f t="shared" si="887"/>
        <v>0.04</v>
      </c>
      <c r="M2959" s="76">
        <v>0.22500000000000001</v>
      </c>
      <c r="N2959" s="62">
        <v>45901</v>
      </c>
      <c r="O2959" s="62">
        <v>46265</v>
      </c>
      <c r="P2959" s="63"/>
      <c r="Q2959" s="63"/>
      <c r="R2959" s="78">
        <v>32</v>
      </c>
      <c r="S2959" s="63" t="str">
        <f>VLOOKUP(R2959,SA!$B$3:$C$11,2,1)</f>
        <v>26-35</v>
      </c>
      <c r="T2959" s="38" t="s">
        <v>97</v>
      </c>
      <c r="U2959" s="24" t="s">
        <v>56</v>
      </c>
      <c r="V2959" s="24">
        <v>500000</v>
      </c>
      <c r="W2959" s="39">
        <f t="shared" si="888"/>
        <v>500000</v>
      </c>
      <c r="X2959" s="29">
        <f t="shared" si="889"/>
        <v>1</v>
      </c>
      <c r="Y2959" s="40">
        <f t="shared" si="890"/>
        <v>365</v>
      </c>
      <c r="Z2959" s="38">
        <f t="shared" si="903"/>
        <v>46081</v>
      </c>
      <c r="AA2959" s="41">
        <f t="shared" si="891"/>
        <v>181</v>
      </c>
      <c r="AB2959" s="24" t="s">
        <v>113</v>
      </c>
      <c r="AC2959" s="41">
        <f t="shared" si="892"/>
        <v>4986.3141999999998</v>
      </c>
      <c r="AD2959" s="41">
        <v>1</v>
      </c>
      <c r="AE2959" s="72">
        <f>INDEX(SA!$C$2:$G$11,MATCH(Details!S2959,SA!$C$2:$C$11,0),MATCH(Details!V2959,SA!$C$2:$G$2,0))*Y2959/(F2959-E2959+1)</f>
        <v>4225.6899999999996</v>
      </c>
      <c r="AF2959" s="41">
        <f t="shared" si="893"/>
        <v>0</v>
      </c>
      <c r="AG2959" s="41">
        <f t="shared" si="894"/>
        <v>0</v>
      </c>
      <c r="AH2959" s="41">
        <f t="shared" si="895"/>
        <v>760.62419999999986</v>
      </c>
      <c r="AI2959" s="60">
        <f t="shared" si="896"/>
        <v>169.02759999999998</v>
      </c>
      <c r="AJ2959" s="60">
        <f t="shared" si="897"/>
        <v>950.78024999999991</v>
      </c>
      <c r="AK2959" s="60">
        <f t="shared" si="898"/>
        <v>2095.479150684931</v>
      </c>
      <c r="AL2959" s="60">
        <f t="shared" si="899"/>
        <v>1540.1771757534243</v>
      </c>
      <c r="AM2959" s="41">
        <f t="shared" si="900"/>
        <v>1565.7049742465756</v>
      </c>
      <c r="AN2959" s="42">
        <f t="shared" si="901"/>
        <v>45715</v>
      </c>
      <c r="AO2959" s="43">
        <f t="shared" si="902"/>
        <v>4225.6899999999996</v>
      </c>
    </row>
    <row r="2960" spans="1:41" s="24" customFormat="1" ht="15.75" customHeight="1" x14ac:dyDescent="0.35">
      <c r="A2960" s="36" t="s">
        <v>27</v>
      </c>
      <c r="B2960" s="36">
        <v>202509</v>
      </c>
      <c r="C2960" s="24" t="s">
        <v>736</v>
      </c>
      <c r="D2960" s="24" t="s">
        <v>119</v>
      </c>
      <c r="E2960" s="62">
        <v>45901</v>
      </c>
      <c r="F2960" s="62">
        <v>46265</v>
      </c>
      <c r="G2960" s="37" t="s">
        <v>5916</v>
      </c>
      <c r="H2960" s="36">
        <v>45019</v>
      </c>
      <c r="I2960" s="63">
        <v>25443</v>
      </c>
      <c r="J2960" s="24" t="s">
        <v>6053</v>
      </c>
      <c r="K2960" s="63">
        <f t="shared" si="886"/>
        <v>45901</v>
      </c>
      <c r="L2960" s="55">
        <f t="shared" si="887"/>
        <v>0.04</v>
      </c>
      <c r="M2960" s="76">
        <v>0.22500000000000001</v>
      </c>
      <c r="N2960" s="62">
        <v>45901</v>
      </c>
      <c r="O2960" s="62">
        <v>46265</v>
      </c>
      <c r="P2960" s="63"/>
      <c r="Q2960" s="63"/>
      <c r="R2960" s="78">
        <v>56</v>
      </c>
      <c r="S2960" s="63" t="str">
        <f>VLOOKUP(R2960,SA!$B$3:$C$11,2,1)</f>
        <v>56-65</v>
      </c>
      <c r="T2960" s="38" t="s">
        <v>98</v>
      </c>
      <c r="U2960" s="24" t="s">
        <v>5747</v>
      </c>
      <c r="V2960" s="24">
        <v>400000</v>
      </c>
      <c r="W2960" s="39">
        <f t="shared" si="888"/>
        <v>0</v>
      </c>
      <c r="X2960" s="29">
        <f t="shared" si="889"/>
        <v>0</v>
      </c>
      <c r="Y2960" s="40">
        <f t="shared" si="890"/>
        <v>365</v>
      </c>
      <c r="Z2960" s="38">
        <f t="shared" si="903"/>
        <v>46081</v>
      </c>
      <c r="AA2960" s="41">
        <f t="shared" si="891"/>
        <v>181</v>
      </c>
      <c r="AB2960" s="24" t="s">
        <v>113</v>
      </c>
      <c r="AC2960" s="41">
        <f t="shared" si="892"/>
        <v>11909.7282</v>
      </c>
      <c r="AD2960" s="41">
        <v>1</v>
      </c>
      <c r="AE2960" s="72">
        <f>INDEX(SA!$C$2:$G$11,MATCH(Details!S2960,SA!$C$2:$C$11,0),MATCH(Details!V2960,SA!$C$2:$G$2,0))*Y2960/(F2960-E2960+1)</f>
        <v>10092.99</v>
      </c>
      <c r="AF2960" s="41">
        <f t="shared" si="893"/>
        <v>0</v>
      </c>
      <c r="AG2960" s="41">
        <f t="shared" si="894"/>
        <v>0</v>
      </c>
      <c r="AH2960" s="41">
        <f t="shared" si="895"/>
        <v>1816.7382</v>
      </c>
      <c r="AI2960" s="60">
        <f t="shared" si="896"/>
        <v>403.71960000000001</v>
      </c>
      <c r="AJ2960" s="60">
        <f t="shared" si="897"/>
        <v>2270.9227500000002</v>
      </c>
      <c r="AK2960" s="60">
        <f t="shared" si="898"/>
        <v>5005.0169589041097</v>
      </c>
      <c r="AL2960" s="60">
        <f t="shared" si="899"/>
        <v>3678.6874647945206</v>
      </c>
      <c r="AM2960" s="41">
        <f t="shared" si="900"/>
        <v>3739.6601852054787</v>
      </c>
      <c r="AN2960" s="42">
        <f t="shared" si="901"/>
        <v>45715</v>
      </c>
      <c r="AO2960" s="43">
        <f t="shared" si="902"/>
        <v>10092.99</v>
      </c>
    </row>
    <row r="2961" spans="1:41" s="24" customFormat="1" ht="15.75" customHeight="1" x14ac:dyDescent="0.35">
      <c r="A2961" s="36" t="s">
        <v>27</v>
      </c>
      <c r="B2961" s="36">
        <v>202509</v>
      </c>
      <c r="C2961" s="24" t="s">
        <v>736</v>
      </c>
      <c r="D2961" s="24" t="s">
        <v>119</v>
      </c>
      <c r="E2961" s="62">
        <v>45901</v>
      </c>
      <c r="F2961" s="62">
        <v>46265</v>
      </c>
      <c r="G2961" s="37" t="s">
        <v>5917</v>
      </c>
      <c r="H2961" s="36">
        <v>45019</v>
      </c>
      <c r="I2961" s="63">
        <v>23947</v>
      </c>
      <c r="J2961" s="24" t="s">
        <v>6054</v>
      </c>
      <c r="K2961" s="63">
        <f t="shared" si="886"/>
        <v>45901</v>
      </c>
      <c r="L2961" s="55">
        <f t="shared" si="887"/>
        <v>0.04</v>
      </c>
      <c r="M2961" s="76">
        <v>0.22500000000000001</v>
      </c>
      <c r="N2961" s="62">
        <v>45901</v>
      </c>
      <c r="O2961" s="62">
        <v>46265</v>
      </c>
      <c r="P2961" s="63"/>
      <c r="Q2961" s="63"/>
      <c r="R2961" s="78">
        <v>60</v>
      </c>
      <c r="S2961" s="63" t="str">
        <f>VLOOKUP(R2961,SA!$B$3:$C$11,2,1)</f>
        <v>56-65</v>
      </c>
      <c r="T2961" s="38" t="s">
        <v>97</v>
      </c>
      <c r="U2961" s="24" t="s">
        <v>5744</v>
      </c>
      <c r="V2961" s="24">
        <v>400000</v>
      </c>
      <c r="W2961" s="39">
        <f t="shared" si="888"/>
        <v>0</v>
      </c>
      <c r="X2961" s="29">
        <f t="shared" si="889"/>
        <v>0</v>
      </c>
      <c r="Y2961" s="40">
        <f t="shared" si="890"/>
        <v>365</v>
      </c>
      <c r="Z2961" s="38">
        <f t="shared" si="903"/>
        <v>46081</v>
      </c>
      <c r="AA2961" s="41">
        <f t="shared" si="891"/>
        <v>181</v>
      </c>
      <c r="AB2961" s="24" t="s">
        <v>113</v>
      </c>
      <c r="AC2961" s="41">
        <f t="shared" si="892"/>
        <v>11909.7282</v>
      </c>
      <c r="AD2961" s="41">
        <v>1</v>
      </c>
      <c r="AE2961" s="72">
        <f>INDEX(SA!$C$2:$G$11,MATCH(Details!S2961,SA!$C$2:$C$11,0),MATCH(Details!V2961,SA!$C$2:$G$2,0))*Y2961/(F2961-E2961+1)</f>
        <v>10092.99</v>
      </c>
      <c r="AF2961" s="41">
        <f t="shared" si="893"/>
        <v>0</v>
      </c>
      <c r="AG2961" s="41">
        <f t="shared" si="894"/>
        <v>0</v>
      </c>
      <c r="AH2961" s="41">
        <f t="shared" si="895"/>
        <v>1816.7382</v>
      </c>
      <c r="AI2961" s="60">
        <f t="shared" si="896"/>
        <v>403.71960000000001</v>
      </c>
      <c r="AJ2961" s="60">
        <f t="shared" si="897"/>
        <v>2270.9227500000002</v>
      </c>
      <c r="AK2961" s="60">
        <f t="shared" si="898"/>
        <v>5005.0169589041097</v>
      </c>
      <c r="AL2961" s="60">
        <f t="shared" si="899"/>
        <v>3678.6874647945206</v>
      </c>
      <c r="AM2961" s="41">
        <f t="shared" si="900"/>
        <v>3739.6601852054787</v>
      </c>
      <c r="AN2961" s="42">
        <f t="shared" si="901"/>
        <v>45715</v>
      </c>
      <c r="AO2961" s="43">
        <f t="shared" si="902"/>
        <v>10092.99</v>
      </c>
    </row>
    <row r="2962" spans="1:41" s="24" customFormat="1" ht="15.75" customHeight="1" x14ac:dyDescent="0.35">
      <c r="A2962" s="36" t="s">
        <v>27</v>
      </c>
      <c r="B2962" s="36">
        <v>202509</v>
      </c>
      <c r="C2962" s="24" t="s">
        <v>736</v>
      </c>
      <c r="D2962" s="24" t="s">
        <v>119</v>
      </c>
      <c r="E2962" s="62">
        <v>45901</v>
      </c>
      <c r="F2962" s="62">
        <v>46265</v>
      </c>
      <c r="G2962" s="37" t="s">
        <v>5918</v>
      </c>
      <c r="H2962" s="36">
        <v>45019</v>
      </c>
      <c r="I2962" s="63">
        <v>34863</v>
      </c>
      <c r="J2962" s="24" t="s">
        <v>6055</v>
      </c>
      <c r="K2962" s="63">
        <f t="shared" si="886"/>
        <v>45901</v>
      </c>
      <c r="L2962" s="55">
        <f t="shared" si="887"/>
        <v>0.04</v>
      </c>
      <c r="M2962" s="76">
        <v>0.22500000000000001</v>
      </c>
      <c r="N2962" s="62">
        <v>45901</v>
      </c>
      <c r="O2962" s="62">
        <v>46265</v>
      </c>
      <c r="P2962" s="63"/>
      <c r="Q2962" s="63"/>
      <c r="R2962" s="78">
        <v>30</v>
      </c>
      <c r="S2962" s="63" t="str">
        <f>VLOOKUP(R2962,SA!$B$3:$C$11,2,1)</f>
        <v>26-35</v>
      </c>
      <c r="T2962" s="38" t="s">
        <v>97</v>
      </c>
      <c r="U2962" s="24" t="s">
        <v>56</v>
      </c>
      <c r="V2962" s="24">
        <v>400000</v>
      </c>
      <c r="W2962" s="39">
        <f t="shared" si="888"/>
        <v>400000</v>
      </c>
      <c r="X2962" s="29">
        <f t="shared" si="889"/>
        <v>1</v>
      </c>
      <c r="Y2962" s="40">
        <f t="shared" si="890"/>
        <v>365</v>
      </c>
      <c r="Z2962" s="38">
        <f t="shared" si="903"/>
        <v>46081</v>
      </c>
      <c r="AA2962" s="41">
        <f t="shared" si="891"/>
        <v>181</v>
      </c>
      <c r="AB2962" s="24" t="s">
        <v>113</v>
      </c>
      <c r="AC2962" s="41">
        <f t="shared" si="892"/>
        <v>4533.0290000000005</v>
      </c>
      <c r="AD2962" s="41">
        <v>1</v>
      </c>
      <c r="AE2962" s="72">
        <f>INDEX(SA!$C$2:$G$11,MATCH(Details!S2962,SA!$C$2:$C$11,0),MATCH(Details!V2962,SA!$C$2:$G$2,0))*Y2962/(F2962-E2962+1)</f>
        <v>3841.55</v>
      </c>
      <c r="AF2962" s="41">
        <f t="shared" si="893"/>
        <v>0</v>
      </c>
      <c r="AG2962" s="41">
        <f t="shared" si="894"/>
        <v>0</v>
      </c>
      <c r="AH2962" s="41">
        <f t="shared" si="895"/>
        <v>691.47900000000004</v>
      </c>
      <c r="AI2962" s="60">
        <f t="shared" si="896"/>
        <v>153.66200000000001</v>
      </c>
      <c r="AJ2962" s="60">
        <f t="shared" si="897"/>
        <v>864.34875000000011</v>
      </c>
      <c r="AK2962" s="60">
        <f t="shared" si="898"/>
        <v>1904.9878082191783</v>
      </c>
      <c r="AL2962" s="60">
        <f t="shared" si="899"/>
        <v>1400.1660390410959</v>
      </c>
      <c r="AM2962" s="41">
        <f t="shared" si="900"/>
        <v>1423.3732109589046</v>
      </c>
      <c r="AN2962" s="42">
        <f t="shared" si="901"/>
        <v>45715</v>
      </c>
      <c r="AO2962" s="43">
        <f t="shared" si="902"/>
        <v>3841.55</v>
      </c>
    </row>
    <row r="2963" spans="1:41" s="24" customFormat="1" ht="15.75" customHeight="1" x14ac:dyDescent="0.35">
      <c r="A2963" s="36" t="s">
        <v>27</v>
      </c>
      <c r="B2963" s="36">
        <v>202509</v>
      </c>
      <c r="C2963" s="24" t="s">
        <v>736</v>
      </c>
      <c r="D2963" s="24" t="s">
        <v>119</v>
      </c>
      <c r="E2963" s="62">
        <v>45901</v>
      </c>
      <c r="F2963" s="62">
        <v>46265</v>
      </c>
      <c r="G2963" s="37" t="s">
        <v>5919</v>
      </c>
      <c r="H2963" s="36">
        <v>45010</v>
      </c>
      <c r="I2963" s="63">
        <v>38932</v>
      </c>
      <c r="J2963" s="24" t="s">
        <v>6056</v>
      </c>
      <c r="K2963" s="63">
        <f t="shared" si="886"/>
        <v>45901</v>
      </c>
      <c r="L2963" s="55">
        <f t="shared" si="887"/>
        <v>0.04</v>
      </c>
      <c r="M2963" s="76">
        <v>0.22500000000000001</v>
      </c>
      <c r="N2963" s="62">
        <v>45901</v>
      </c>
      <c r="O2963" s="62">
        <v>46265</v>
      </c>
      <c r="P2963" s="63"/>
      <c r="Q2963" s="63"/>
      <c r="R2963" s="78">
        <v>19</v>
      </c>
      <c r="S2963" s="63" t="str">
        <f>VLOOKUP(R2963,SA!$B$3:$C$11,2,1)</f>
        <v>0-25</v>
      </c>
      <c r="T2963" s="38" t="s">
        <v>98</v>
      </c>
      <c r="U2963" s="24" t="s">
        <v>56</v>
      </c>
      <c r="V2963" s="24">
        <v>400000</v>
      </c>
      <c r="W2963" s="39">
        <f t="shared" si="888"/>
        <v>400000</v>
      </c>
      <c r="X2963" s="29">
        <f t="shared" si="889"/>
        <v>1</v>
      </c>
      <c r="Y2963" s="40">
        <f t="shared" si="890"/>
        <v>365</v>
      </c>
      <c r="Z2963" s="38">
        <f t="shared" si="903"/>
        <v>46081</v>
      </c>
      <c r="AA2963" s="41">
        <f t="shared" si="891"/>
        <v>181</v>
      </c>
      <c r="AB2963" s="24" t="s">
        <v>113</v>
      </c>
      <c r="AC2963" s="41">
        <f t="shared" si="892"/>
        <v>4043.8364000000001</v>
      </c>
      <c r="AD2963" s="41">
        <v>1</v>
      </c>
      <c r="AE2963" s="72">
        <f>INDEX(SA!$C$2:$G$11,MATCH(Details!S2963,SA!$C$2:$C$11,0),MATCH(Details!V2963,SA!$C$2:$G$2,0))*Y2963/(F2963-E2963+1)</f>
        <v>3426.98</v>
      </c>
      <c r="AF2963" s="41">
        <f t="shared" si="893"/>
        <v>0</v>
      </c>
      <c r="AG2963" s="41">
        <f t="shared" si="894"/>
        <v>0</v>
      </c>
      <c r="AH2963" s="41">
        <f t="shared" si="895"/>
        <v>616.85640000000001</v>
      </c>
      <c r="AI2963" s="60">
        <f t="shared" si="896"/>
        <v>137.07920000000001</v>
      </c>
      <c r="AJ2963" s="60">
        <f t="shared" si="897"/>
        <v>771.07050000000004</v>
      </c>
      <c r="AK2963" s="60">
        <f t="shared" si="898"/>
        <v>1699.4065205479453</v>
      </c>
      <c r="AL2963" s="60">
        <f t="shared" si="899"/>
        <v>1249.0637926027398</v>
      </c>
      <c r="AM2963" s="41">
        <f t="shared" si="900"/>
        <v>1269.7665073972601</v>
      </c>
      <c r="AN2963" s="42">
        <f t="shared" si="901"/>
        <v>45715</v>
      </c>
      <c r="AO2963" s="43">
        <f t="shared" si="902"/>
        <v>3426.98</v>
      </c>
    </row>
    <row r="2964" spans="1:41" s="24" customFormat="1" ht="15.75" customHeight="1" x14ac:dyDescent="0.35">
      <c r="A2964" s="36" t="s">
        <v>27</v>
      </c>
      <c r="B2964" s="36">
        <v>202509</v>
      </c>
      <c r="C2964" s="24" t="s">
        <v>736</v>
      </c>
      <c r="D2964" s="24" t="s">
        <v>119</v>
      </c>
      <c r="E2964" s="62">
        <v>45901</v>
      </c>
      <c r="F2964" s="62">
        <v>46265</v>
      </c>
      <c r="G2964" s="37" t="s">
        <v>5920</v>
      </c>
      <c r="H2964" s="36">
        <v>45010</v>
      </c>
      <c r="I2964" s="63">
        <v>28523</v>
      </c>
      <c r="J2964" s="24" t="s">
        <v>6057</v>
      </c>
      <c r="K2964" s="63">
        <f t="shared" si="886"/>
        <v>45901</v>
      </c>
      <c r="L2964" s="55">
        <f t="shared" si="887"/>
        <v>0.04</v>
      </c>
      <c r="M2964" s="76">
        <v>0.22500000000000001</v>
      </c>
      <c r="N2964" s="62">
        <v>45901</v>
      </c>
      <c r="O2964" s="62">
        <v>46265</v>
      </c>
      <c r="P2964" s="63"/>
      <c r="Q2964" s="63"/>
      <c r="R2964" s="78">
        <v>47</v>
      </c>
      <c r="S2964" s="63" t="str">
        <f>VLOOKUP(R2964,SA!$B$3:$C$11,2,1)</f>
        <v>46-55</v>
      </c>
      <c r="T2964" s="38" t="s">
        <v>97</v>
      </c>
      <c r="U2964" s="24" t="s">
        <v>5744</v>
      </c>
      <c r="V2964" s="24">
        <v>400000</v>
      </c>
      <c r="W2964" s="39">
        <f t="shared" si="888"/>
        <v>0</v>
      </c>
      <c r="X2964" s="29">
        <f t="shared" si="889"/>
        <v>0</v>
      </c>
      <c r="Y2964" s="40">
        <f t="shared" si="890"/>
        <v>365</v>
      </c>
      <c r="Z2964" s="38">
        <f t="shared" si="903"/>
        <v>46081</v>
      </c>
      <c r="AA2964" s="41">
        <f t="shared" si="891"/>
        <v>181</v>
      </c>
      <c r="AB2964" s="24" t="s">
        <v>113</v>
      </c>
      <c r="AC2964" s="41">
        <f t="shared" si="892"/>
        <v>8108.2165999999997</v>
      </c>
      <c r="AD2964" s="41">
        <v>1</v>
      </c>
      <c r="AE2964" s="72">
        <f>INDEX(SA!$C$2:$G$11,MATCH(Details!S2964,SA!$C$2:$C$11,0),MATCH(Details!V2964,SA!$C$2:$G$2,0))*Y2964/(F2964-E2964+1)</f>
        <v>6871.37</v>
      </c>
      <c r="AF2964" s="41">
        <f t="shared" si="893"/>
        <v>0</v>
      </c>
      <c r="AG2964" s="41">
        <f t="shared" si="894"/>
        <v>0</v>
      </c>
      <c r="AH2964" s="41">
        <f t="shared" si="895"/>
        <v>1236.8465999999999</v>
      </c>
      <c r="AI2964" s="60">
        <f t="shared" si="896"/>
        <v>274.85480000000001</v>
      </c>
      <c r="AJ2964" s="60">
        <f t="shared" si="897"/>
        <v>1546.05825</v>
      </c>
      <c r="AK2964" s="60">
        <f t="shared" si="898"/>
        <v>3407.446493150685</v>
      </c>
      <c r="AL2964" s="60">
        <f t="shared" si="899"/>
        <v>2504.4731724657536</v>
      </c>
      <c r="AM2964" s="41">
        <f t="shared" si="900"/>
        <v>2545.9837775342462</v>
      </c>
      <c r="AN2964" s="42">
        <f t="shared" si="901"/>
        <v>45715</v>
      </c>
      <c r="AO2964" s="43">
        <f t="shared" si="902"/>
        <v>6871.37</v>
      </c>
    </row>
    <row r="2965" spans="1:41" s="24" customFormat="1" ht="15.75" customHeight="1" x14ac:dyDescent="0.35">
      <c r="A2965" s="36" t="s">
        <v>27</v>
      </c>
      <c r="B2965" s="36">
        <v>202509</v>
      </c>
      <c r="C2965" s="24" t="s">
        <v>736</v>
      </c>
      <c r="D2965" s="24" t="s">
        <v>119</v>
      </c>
      <c r="E2965" s="62">
        <v>45901</v>
      </c>
      <c r="F2965" s="62">
        <v>46265</v>
      </c>
      <c r="G2965" s="37" t="s">
        <v>5921</v>
      </c>
      <c r="H2965" s="36">
        <v>45057</v>
      </c>
      <c r="I2965" s="63">
        <v>26833</v>
      </c>
      <c r="J2965" s="24" t="s">
        <v>6058</v>
      </c>
      <c r="K2965" s="63">
        <f t="shared" si="886"/>
        <v>45901</v>
      </c>
      <c r="L2965" s="55">
        <f t="shared" si="887"/>
        <v>0.04</v>
      </c>
      <c r="M2965" s="76">
        <v>0.22500000000000001</v>
      </c>
      <c r="N2965" s="62">
        <v>45901</v>
      </c>
      <c r="O2965" s="62">
        <v>46265</v>
      </c>
      <c r="P2965" s="63"/>
      <c r="Q2965" s="63"/>
      <c r="R2965" s="78">
        <v>52</v>
      </c>
      <c r="S2965" s="63" t="str">
        <f>VLOOKUP(R2965,SA!$B$3:$C$11,2,1)</f>
        <v>46-55</v>
      </c>
      <c r="T2965" s="38" t="s">
        <v>98</v>
      </c>
      <c r="U2965" s="24" t="s">
        <v>5747</v>
      </c>
      <c r="V2965" s="24">
        <v>300000</v>
      </c>
      <c r="W2965" s="39">
        <f t="shared" si="888"/>
        <v>0</v>
      </c>
      <c r="X2965" s="29">
        <f t="shared" si="889"/>
        <v>0</v>
      </c>
      <c r="Y2965" s="40">
        <f t="shared" si="890"/>
        <v>365</v>
      </c>
      <c r="Z2965" s="38">
        <f t="shared" si="903"/>
        <v>46081</v>
      </c>
      <c r="AA2965" s="41">
        <f t="shared" si="891"/>
        <v>181</v>
      </c>
      <c r="AB2965" s="24" t="s">
        <v>113</v>
      </c>
      <c r="AC2965" s="41">
        <f t="shared" si="892"/>
        <v>7373.4659999999994</v>
      </c>
      <c r="AD2965" s="41">
        <v>1</v>
      </c>
      <c r="AE2965" s="72">
        <f>INDEX(SA!$C$2:$G$11,MATCH(Details!S2965,SA!$C$2:$C$11,0),MATCH(Details!V2965,SA!$C$2:$G$2,0))*Y2965/(F2965-E2965+1)</f>
        <v>6248.7</v>
      </c>
      <c r="AF2965" s="41">
        <f t="shared" si="893"/>
        <v>0</v>
      </c>
      <c r="AG2965" s="41">
        <f t="shared" si="894"/>
        <v>0</v>
      </c>
      <c r="AH2965" s="41">
        <f t="shared" si="895"/>
        <v>1124.7659999999998</v>
      </c>
      <c r="AI2965" s="60">
        <f t="shared" si="896"/>
        <v>249.94800000000001</v>
      </c>
      <c r="AJ2965" s="60">
        <f t="shared" si="897"/>
        <v>1405.9575</v>
      </c>
      <c r="AK2965" s="60">
        <f t="shared" si="898"/>
        <v>3098.6704109589041</v>
      </c>
      <c r="AL2965" s="60">
        <f t="shared" si="899"/>
        <v>2277.5227520547946</v>
      </c>
      <c r="AM2965" s="41">
        <f t="shared" si="900"/>
        <v>2315.2717479452049</v>
      </c>
      <c r="AN2965" s="42">
        <f t="shared" si="901"/>
        <v>45715</v>
      </c>
      <c r="AO2965" s="43">
        <f t="shared" si="902"/>
        <v>6248.7</v>
      </c>
    </row>
    <row r="2966" spans="1:41" s="24" customFormat="1" ht="15.75" customHeight="1" x14ac:dyDescent="0.35">
      <c r="A2966" s="36" t="s">
        <v>27</v>
      </c>
      <c r="B2966" s="36">
        <v>202509</v>
      </c>
      <c r="C2966" s="24" t="s">
        <v>736</v>
      </c>
      <c r="D2966" s="24" t="s">
        <v>119</v>
      </c>
      <c r="E2966" s="62">
        <v>45901</v>
      </c>
      <c r="F2966" s="62">
        <v>46265</v>
      </c>
      <c r="G2966" s="37" t="s">
        <v>5922</v>
      </c>
      <c r="H2966" s="36">
        <v>45057</v>
      </c>
      <c r="I2966" s="63">
        <v>25744</v>
      </c>
      <c r="J2966" s="24" t="s">
        <v>6059</v>
      </c>
      <c r="K2966" s="63">
        <f t="shared" si="886"/>
        <v>45901</v>
      </c>
      <c r="L2966" s="55">
        <f t="shared" si="887"/>
        <v>0.04</v>
      </c>
      <c r="M2966" s="76">
        <v>0.22500000000000001</v>
      </c>
      <c r="N2966" s="62">
        <v>45901</v>
      </c>
      <c r="O2966" s="62">
        <v>46265</v>
      </c>
      <c r="P2966" s="63"/>
      <c r="Q2966" s="63"/>
      <c r="R2966" s="78">
        <v>55</v>
      </c>
      <c r="S2966" s="63" t="str">
        <f>VLOOKUP(R2966,SA!$B$3:$C$11,2,1)</f>
        <v>46-55</v>
      </c>
      <c r="T2966" s="38" t="s">
        <v>97</v>
      </c>
      <c r="U2966" s="24" t="s">
        <v>5744</v>
      </c>
      <c r="V2966" s="24">
        <v>300000</v>
      </c>
      <c r="W2966" s="39">
        <f t="shared" si="888"/>
        <v>0</v>
      </c>
      <c r="X2966" s="29">
        <f t="shared" si="889"/>
        <v>0</v>
      </c>
      <c r="Y2966" s="40">
        <f t="shared" si="890"/>
        <v>365</v>
      </c>
      <c r="Z2966" s="38">
        <f t="shared" si="903"/>
        <v>46081</v>
      </c>
      <c r="AA2966" s="41">
        <f t="shared" si="891"/>
        <v>181</v>
      </c>
      <c r="AB2966" s="24" t="s">
        <v>113</v>
      </c>
      <c r="AC2966" s="41">
        <f t="shared" si="892"/>
        <v>7373.4659999999994</v>
      </c>
      <c r="AD2966" s="41">
        <v>1</v>
      </c>
      <c r="AE2966" s="72">
        <f>INDEX(SA!$C$2:$G$11,MATCH(Details!S2966,SA!$C$2:$C$11,0),MATCH(Details!V2966,SA!$C$2:$G$2,0))*Y2966/(F2966-E2966+1)</f>
        <v>6248.7</v>
      </c>
      <c r="AF2966" s="41">
        <f t="shared" si="893"/>
        <v>0</v>
      </c>
      <c r="AG2966" s="41">
        <f t="shared" si="894"/>
        <v>0</v>
      </c>
      <c r="AH2966" s="41">
        <f t="shared" si="895"/>
        <v>1124.7659999999998</v>
      </c>
      <c r="AI2966" s="60">
        <f t="shared" si="896"/>
        <v>249.94800000000001</v>
      </c>
      <c r="AJ2966" s="60">
        <f t="shared" si="897"/>
        <v>1405.9575</v>
      </c>
      <c r="AK2966" s="60">
        <f t="shared" si="898"/>
        <v>3098.6704109589041</v>
      </c>
      <c r="AL2966" s="60">
        <f t="shared" si="899"/>
        <v>2277.5227520547946</v>
      </c>
      <c r="AM2966" s="41">
        <f t="shared" si="900"/>
        <v>2315.2717479452049</v>
      </c>
      <c r="AN2966" s="42">
        <f t="shared" si="901"/>
        <v>45715</v>
      </c>
      <c r="AO2966" s="43">
        <f t="shared" si="902"/>
        <v>6248.7</v>
      </c>
    </row>
    <row r="2967" spans="1:41" s="24" customFormat="1" ht="15.75" customHeight="1" x14ac:dyDescent="0.35">
      <c r="A2967" s="36" t="s">
        <v>27</v>
      </c>
      <c r="B2967" s="36">
        <v>202509</v>
      </c>
      <c r="C2967" s="24" t="s">
        <v>736</v>
      </c>
      <c r="D2967" s="24" t="s">
        <v>119</v>
      </c>
      <c r="E2967" s="62">
        <v>45901</v>
      </c>
      <c r="F2967" s="62">
        <v>46265</v>
      </c>
      <c r="G2967" s="37" t="s">
        <v>5923</v>
      </c>
      <c r="H2967" s="36">
        <v>45057</v>
      </c>
      <c r="I2967" s="63">
        <v>37264</v>
      </c>
      <c r="J2967" s="24" t="s">
        <v>6060</v>
      </c>
      <c r="K2967" s="63">
        <f t="shared" si="886"/>
        <v>45901</v>
      </c>
      <c r="L2967" s="55">
        <f t="shared" si="887"/>
        <v>0.04</v>
      </c>
      <c r="M2967" s="76">
        <v>0.22500000000000001</v>
      </c>
      <c r="N2967" s="62">
        <v>45901</v>
      </c>
      <c r="O2967" s="62">
        <v>46265</v>
      </c>
      <c r="P2967" s="63"/>
      <c r="Q2967" s="63"/>
      <c r="R2967" s="78">
        <v>23</v>
      </c>
      <c r="S2967" s="63" t="str">
        <f>VLOOKUP(R2967,SA!$B$3:$C$11,2,1)</f>
        <v>0-25</v>
      </c>
      <c r="T2967" s="38" t="s">
        <v>97</v>
      </c>
      <c r="U2967" s="24" t="s">
        <v>56</v>
      </c>
      <c r="V2967" s="24">
        <v>300000</v>
      </c>
      <c r="W2967" s="39">
        <f t="shared" si="888"/>
        <v>300000</v>
      </c>
      <c r="X2967" s="29">
        <f t="shared" si="889"/>
        <v>1</v>
      </c>
      <c r="Y2967" s="40">
        <f t="shared" si="890"/>
        <v>365</v>
      </c>
      <c r="Z2967" s="38">
        <f t="shared" si="903"/>
        <v>46081</v>
      </c>
      <c r="AA2967" s="41">
        <f t="shared" si="891"/>
        <v>181</v>
      </c>
      <c r="AB2967" s="24" t="s">
        <v>113</v>
      </c>
      <c r="AC2967" s="41">
        <f t="shared" si="892"/>
        <v>3690.3792000000003</v>
      </c>
      <c r="AD2967" s="41">
        <v>1</v>
      </c>
      <c r="AE2967" s="72">
        <f>INDEX(SA!$C$2:$G$11,MATCH(Details!S2967,SA!$C$2:$C$11,0),MATCH(Details!V2967,SA!$C$2:$G$2,0))*Y2967/(F2967-E2967+1)</f>
        <v>3127.44</v>
      </c>
      <c r="AF2967" s="41">
        <f t="shared" si="893"/>
        <v>0</v>
      </c>
      <c r="AG2967" s="41">
        <f t="shared" si="894"/>
        <v>0</v>
      </c>
      <c r="AH2967" s="41">
        <f t="shared" si="895"/>
        <v>562.93920000000003</v>
      </c>
      <c r="AI2967" s="60">
        <f t="shared" si="896"/>
        <v>125.0976</v>
      </c>
      <c r="AJ2967" s="60">
        <f t="shared" si="897"/>
        <v>703.67399999999998</v>
      </c>
      <c r="AK2967" s="60">
        <f t="shared" si="898"/>
        <v>1550.8675068493151</v>
      </c>
      <c r="AL2967" s="60">
        <f t="shared" si="899"/>
        <v>1139.8876175342466</v>
      </c>
      <c r="AM2967" s="41">
        <f t="shared" si="900"/>
        <v>1158.7807824657534</v>
      </c>
      <c r="AN2967" s="42">
        <f t="shared" si="901"/>
        <v>45715</v>
      </c>
      <c r="AO2967" s="43">
        <f t="shared" si="902"/>
        <v>3127.44</v>
      </c>
    </row>
    <row r="2968" spans="1:41" s="24" customFormat="1" ht="15.75" customHeight="1" x14ac:dyDescent="0.35">
      <c r="A2968" s="36" t="s">
        <v>27</v>
      </c>
      <c r="B2968" s="36">
        <v>202509</v>
      </c>
      <c r="C2968" s="24" t="s">
        <v>736</v>
      </c>
      <c r="D2968" s="24" t="s">
        <v>119</v>
      </c>
      <c r="E2968" s="62">
        <v>45901</v>
      </c>
      <c r="F2968" s="62">
        <v>46265</v>
      </c>
      <c r="G2968" s="37" t="s">
        <v>5924</v>
      </c>
      <c r="H2968" s="36">
        <v>44995</v>
      </c>
      <c r="I2968" s="63">
        <v>21916</v>
      </c>
      <c r="J2968" s="24" t="s">
        <v>6061</v>
      </c>
      <c r="K2968" s="63">
        <f t="shared" si="886"/>
        <v>45901</v>
      </c>
      <c r="L2968" s="55">
        <f t="shared" si="887"/>
        <v>0.04</v>
      </c>
      <c r="M2968" s="76">
        <v>0.22500000000000001</v>
      </c>
      <c r="N2968" s="62">
        <v>45901</v>
      </c>
      <c r="O2968" s="62">
        <v>46265</v>
      </c>
      <c r="P2968" s="63"/>
      <c r="Q2968" s="63"/>
      <c r="R2968" s="78">
        <v>65</v>
      </c>
      <c r="S2968" s="63" t="str">
        <f>VLOOKUP(R2968,SA!$B$3:$C$11,2,1)</f>
        <v>56-65</v>
      </c>
      <c r="T2968" s="38" t="s">
        <v>98</v>
      </c>
      <c r="U2968" s="24" t="s">
        <v>5747</v>
      </c>
      <c r="V2968" s="24">
        <v>500000</v>
      </c>
      <c r="W2968" s="39">
        <f t="shared" si="888"/>
        <v>0</v>
      </c>
      <c r="X2968" s="29">
        <f t="shared" si="889"/>
        <v>0</v>
      </c>
      <c r="Y2968" s="40">
        <f t="shared" si="890"/>
        <v>365</v>
      </c>
      <c r="Z2968" s="38">
        <f t="shared" si="903"/>
        <v>46081</v>
      </c>
      <c r="AA2968" s="41">
        <f t="shared" si="891"/>
        <v>181</v>
      </c>
      <c r="AB2968" s="24" t="s">
        <v>113</v>
      </c>
      <c r="AC2968" s="41">
        <f t="shared" si="892"/>
        <v>13100.714</v>
      </c>
      <c r="AD2968" s="41">
        <v>1</v>
      </c>
      <c r="AE2968" s="72">
        <f>INDEX(SA!$C$2:$G$11,MATCH(Details!S2968,SA!$C$2:$C$11,0),MATCH(Details!V2968,SA!$C$2:$G$2,0))*Y2968/(F2968-E2968+1)</f>
        <v>11102.3</v>
      </c>
      <c r="AF2968" s="41">
        <f t="shared" si="893"/>
        <v>0</v>
      </c>
      <c r="AG2968" s="41">
        <f t="shared" si="894"/>
        <v>0</v>
      </c>
      <c r="AH2968" s="41">
        <f t="shared" si="895"/>
        <v>1998.4139999999998</v>
      </c>
      <c r="AI2968" s="60">
        <f t="shared" si="896"/>
        <v>444.09199999999998</v>
      </c>
      <c r="AJ2968" s="60">
        <f t="shared" si="897"/>
        <v>2498.0174999999999</v>
      </c>
      <c r="AK2968" s="60">
        <f t="shared" si="898"/>
        <v>5505.5241095890406</v>
      </c>
      <c r="AL2968" s="60">
        <f t="shared" si="899"/>
        <v>4046.5602205479449</v>
      </c>
      <c r="AM2968" s="41">
        <f t="shared" si="900"/>
        <v>4113.6302794520543</v>
      </c>
      <c r="AN2968" s="42">
        <f t="shared" si="901"/>
        <v>45715</v>
      </c>
      <c r="AO2968" s="43">
        <f t="shared" si="902"/>
        <v>11102.3</v>
      </c>
    </row>
    <row r="2969" spans="1:41" s="24" customFormat="1" ht="15.75" customHeight="1" x14ac:dyDescent="0.35">
      <c r="A2969" s="36" t="s">
        <v>27</v>
      </c>
      <c r="B2969" s="36">
        <v>202509</v>
      </c>
      <c r="C2969" s="24" t="s">
        <v>736</v>
      </c>
      <c r="D2969" s="24" t="s">
        <v>119</v>
      </c>
      <c r="E2969" s="62">
        <v>45901</v>
      </c>
      <c r="F2969" s="62">
        <v>46265</v>
      </c>
      <c r="G2969" s="37" t="s">
        <v>5925</v>
      </c>
      <c r="H2969" s="36">
        <v>44995</v>
      </c>
      <c r="I2969" s="63">
        <v>35247</v>
      </c>
      <c r="J2969" s="24" t="s">
        <v>6062</v>
      </c>
      <c r="K2969" s="63">
        <f t="shared" si="886"/>
        <v>45901</v>
      </c>
      <c r="L2969" s="55">
        <f t="shared" si="887"/>
        <v>0.04</v>
      </c>
      <c r="M2969" s="76">
        <v>0.22500000000000001</v>
      </c>
      <c r="N2969" s="62">
        <v>45901</v>
      </c>
      <c r="O2969" s="62">
        <v>46265</v>
      </c>
      <c r="P2969" s="63"/>
      <c r="Q2969" s="63"/>
      <c r="R2969" s="78">
        <v>29</v>
      </c>
      <c r="S2969" s="63" t="str">
        <f>VLOOKUP(R2969,SA!$B$3:$C$11,2,1)</f>
        <v>26-35</v>
      </c>
      <c r="T2969" s="38" t="s">
        <v>97</v>
      </c>
      <c r="U2969" s="24" t="s">
        <v>56</v>
      </c>
      <c r="V2969" s="24">
        <v>500000</v>
      </c>
      <c r="W2969" s="39">
        <f t="shared" si="888"/>
        <v>500000</v>
      </c>
      <c r="X2969" s="29">
        <f t="shared" si="889"/>
        <v>1</v>
      </c>
      <c r="Y2969" s="40">
        <f t="shared" si="890"/>
        <v>365</v>
      </c>
      <c r="Z2969" s="38">
        <f t="shared" si="903"/>
        <v>46081</v>
      </c>
      <c r="AA2969" s="41">
        <f t="shared" si="891"/>
        <v>181</v>
      </c>
      <c r="AB2969" s="24" t="s">
        <v>113</v>
      </c>
      <c r="AC2969" s="41">
        <f t="shared" si="892"/>
        <v>4986.3141999999998</v>
      </c>
      <c r="AD2969" s="41">
        <v>1</v>
      </c>
      <c r="AE2969" s="72">
        <f>INDEX(SA!$C$2:$G$11,MATCH(Details!S2969,SA!$C$2:$C$11,0),MATCH(Details!V2969,SA!$C$2:$G$2,0))*Y2969/(F2969-E2969+1)</f>
        <v>4225.6899999999996</v>
      </c>
      <c r="AF2969" s="41">
        <f t="shared" si="893"/>
        <v>0</v>
      </c>
      <c r="AG2969" s="41">
        <f t="shared" si="894"/>
        <v>0</v>
      </c>
      <c r="AH2969" s="41">
        <f t="shared" si="895"/>
        <v>760.62419999999986</v>
      </c>
      <c r="AI2969" s="60">
        <f t="shared" si="896"/>
        <v>169.02759999999998</v>
      </c>
      <c r="AJ2969" s="60">
        <f t="shared" si="897"/>
        <v>950.78024999999991</v>
      </c>
      <c r="AK2969" s="60">
        <f t="shared" si="898"/>
        <v>2095.479150684931</v>
      </c>
      <c r="AL2969" s="60">
        <f t="shared" si="899"/>
        <v>1540.1771757534243</v>
      </c>
      <c r="AM2969" s="41">
        <f t="shared" si="900"/>
        <v>1565.7049742465756</v>
      </c>
      <c r="AN2969" s="42">
        <f t="shared" si="901"/>
        <v>45715</v>
      </c>
      <c r="AO2969" s="43">
        <f t="shared" si="902"/>
        <v>4225.6899999999996</v>
      </c>
    </row>
    <row r="2970" spans="1:41" s="24" customFormat="1" ht="15.75" customHeight="1" x14ac:dyDescent="0.35">
      <c r="A2970" s="36" t="s">
        <v>27</v>
      </c>
      <c r="B2970" s="36">
        <v>202509</v>
      </c>
      <c r="C2970" s="24" t="s">
        <v>736</v>
      </c>
      <c r="D2970" s="24" t="s">
        <v>119</v>
      </c>
      <c r="E2970" s="62">
        <v>45901</v>
      </c>
      <c r="F2970" s="62">
        <v>46265</v>
      </c>
      <c r="G2970" s="37" t="s">
        <v>5926</v>
      </c>
      <c r="H2970" s="36">
        <v>44613</v>
      </c>
      <c r="I2970" s="63">
        <v>31591</v>
      </c>
      <c r="J2970" s="24" t="s">
        <v>6063</v>
      </c>
      <c r="K2970" s="63">
        <f t="shared" si="886"/>
        <v>45901</v>
      </c>
      <c r="L2970" s="55">
        <f t="shared" si="887"/>
        <v>0.04</v>
      </c>
      <c r="M2970" s="76">
        <v>0.22500000000000001</v>
      </c>
      <c r="N2970" s="62">
        <v>45901</v>
      </c>
      <c r="O2970" s="62">
        <v>46265</v>
      </c>
      <c r="P2970" s="63"/>
      <c r="Q2970" s="63"/>
      <c r="R2970" s="78">
        <v>39</v>
      </c>
      <c r="S2970" s="63" t="str">
        <f>VLOOKUP(R2970,SA!$B$3:$C$11,2,1)</f>
        <v>36-45</v>
      </c>
      <c r="T2970" s="38" t="s">
        <v>97</v>
      </c>
      <c r="U2970" s="24" t="s">
        <v>56</v>
      </c>
      <c r="V2970" s="24">
        <v>500000</v>
      </c>
      <c r="W2970" s="39">
        <f t="shared" si="888"/>
        <v>500000</v>
      </c>
      <c r="X2970" s="29">
        <f t="shared" si="889"/>
        <v>1</v>
      </c>
      <c r="Y2970" s="40">
        <f t="shared" si="890"/>
        <v>365</v>
      </c>
      <c r="Z2970" s="38">
        <f t="shared" si="903"/>
        <v>46081</v>
      </c>
      <c r="AA2970" s="41">
        <f t="shared" si="891"/>
        <v>181</v>
      </c>
      <c r="AB2970" s="24" t="s">
        <v>113</v>
      </c>
      <c r="AC2970" s="41">
        <f t="shared" si="892"/>
        <v>6046.1902</v>
      </c>
      <c r="AD2970" s="41">
        <v>1</v>
      </c>
      <c r="AE2970" s="72">
        <f>INDEX(SA!$C$2:$G$11,MATCH(Details!S2970,SA!$C$2:$C$11,0),MATCH(Details!V2970,SA!$C$2:$G$2,0))*Y2970/(F2970-E2970+1)</f>
        <v>5123.8900000000003</v>
      </c>
      <c r="AF2970" s="41">
        <f t="shared" si="893"/>
        <v>0</v>
      </c>
      <c r="AG2970" s="41">
        <f t="shared" si="894"/>
        <v>0</v>
      </c>
      <c r="AH2970" s="41">
        <f t="shared" si="895"/>
        <v>922.30020000000002</v>
      </c>
      <c r="AI2970" s="60">
        <f t="shared" si="896"/>
        <v>204.9556</v>
      </c>
      <c r="AJ2970" s="60">
        <f t="shared" si="897"/>
        <v>1152.8752500000001</v>
      </c>
      <c r="AK2970" s="60">
        <f t="shared" si="898"/>
        <v>2540.8879178082193</v>
      </c>
      <c r="AL2970" s="60">
        <f t="shared" si="899"/>
        <v>1867.5526195890411</v>
      </c>
      <c r="AM2970" s="41">
        <f t="shared" si="900"/>
        <v>1898.5065304109589</v>
      </c>
      <c r="AN2970" s="42">
        <f t="shared" si="901"/>
        <v>45715</v>
      </c>
      <c r="AO2970" s="43">
        <f t="shared" si="902"/>
        <v>5123.8900000000003</v>
      </c>
    </row>
    <row r="2971" spans="1:41" s="24" customFormat="1" ht="15.75" customHeight="1" x14ac:dyDescent="0.35">
      <c r="A2971" s="36" t="s">
        <v>27</v>
      </c>
      <c r="B2971" s="36">
        <v>202509</v>
      </c>
      <c r="C2971" s="24" t="s">
        <v>736</v>
      </c>
      <c r="D2971" s="24" t="s">
        <v>119</v>
      </c>
      <c r="E2971" s="62">
        <v>45901</v>
      </c>
      <c r="F2971" s="62">
        <v>46265</v>
      </c>
      <c r="G2971" s="37" t="s">
        <v>5927</v>
      </c>
      <c r="H2971" s="36">
        <v>44613</v>
      </c>
      <c r="I2971" s="63">
        <v>32193</v>
      </c>
      <c r="J2971" s="24" t="s">
        <v>6064</v>
      </c>
      <c r="K2971" s="63">
        <f t="shared" si="886"/>
        <v>45901</v>
      </c>
      <c r="L2971" s="55">
        <f t="shared" si="887"/>
        <v>0.04</v>
      </c>
      <c r="M2971" s="76">
        <v>0.22500000000000001</v>
      </c>
      <c r="N2971" s="62">
        <v>45901</v>
      </c>
      <c r="O2971" s="62">
        <v>46265</v>
      </c>
      <c r="P2971" s="63"/>
      <c r="Q2971" s="63"/>
      <c r="R2971" s="78">
        <v>37</v>
      </c>
      <c r="S2971" s="63" t="str">
        <f>VLOOKUP(R2971,SA!$B$3:$C$11,2,1)</f>
        <v>36-45</v>
      </c>
      <c r="T2971" s="38" t="s">
        <v>98</v>
      </c>
      <c r="U2971" s="24" t="s">
        <v>5743</v>
      </c>
      <c r="V2971" s="24">
        <v>500000</v>
      </c>
      <c r="W2971" s="39">
        <f t="shared" si="888"/>
        <v>0</v>
      </c>
      <c r="X2971" s="29">
        <f t="shared" si="889"/>
        <v>0</v>
      </c>
      <c r="Y2971" s="40">
        <f t="shared" si="890"/>
        <v>365</v>
      </c>
      <c r="Z2971" s="38">
        <f t="shared" si="903"/>
        <v>46081</v>
      </c>
      <c r="AA2971" s="41">
        <f t="shared" si="891"/>
        <v>181</v>
      </c>
      <c r="AB2971" s="24" t="s">
        <v>113</v>
      </c>
      <c r="AC2971" s="41">
        <f t="shared" si="892"/>
        <v>6046.1902</v>
      </c>
      <c r="AD2971" s="41">
        <v>1</v>
      </c>
      <c r="AE2971" s="72">
        <f>INDEX(SA!$C$2:$G$11,MATCH(Details!S2971,SA!$C$2:$C$11,0),MATCH(Details!V2971,SA!$C$2:$G$2,0))*Y2971/(F2971-E2971+1)</f>
        <v>5123.8900000000003</v>
      </c>
      <c r="AF2971" s="41">
        <f t="shared" si="893"/>
        <v>0</v>
      </c>
      <c r="AG2971" s="41">
        <f t="shared" si="894"/>
        <v>0</v>
      </c>
      <c r="AH2971" s="41">
        <f t="shared" si="895"/>
        <v>922.30020000000002</v>
      </c>
      <c r="AI2971" s="60">
        <f t="shared" si="896"/>
        <v>204.9556</v>
      </c>
      <c r="AJ2971" s="60">
        <f t="shared" si="897"/>
        <v>1152.8752500000001</v>
      </c>
      <c r="AK2971" s="60">
        <f t="shared" si="898"/>
        <v>2540.8879178082193</v>
      </c>
      <c r="AL2971" s="60">
        <f t="shared" si="899"/>
        <v>1867.5526195890411</v>
      </c>
      <c r="AM2971" s="41">
        <f t="shared" si="900"/>
        <v>1898.5065304109589</v>
      </c>
      <c r="AN2971" s="42">
        <f t="shared" si="901"/>
        <v>45715</v>
      </c>
      <c r="AO2971" s="43">
        <f t="shared" si="902"/>
        <v>5123.8900000000003</v>
      </c>
    </row>
    <row r="2972" spans="1:41" s="24" customFormat="1" ht="15.75" customHeight="1" x14ac:dyDescent="0.35">
      <c r="A2972" s="36" t="s">
        <v>27</v>
      </c>
      <c r="B2972" s="36">
        <v>202509</v>
      </c>
      <c r="C2972" s="24" t="s">
        <v>736</v>
      </c>
      <c r="D2972" s="24" t="s">
        <v>119</v>
      </c>
      <c r="E2972" s="62">
        <v>45901</v>
      </c>
      <c r="F2972" s="62">
        <v>46265</v>
      </c>
      <c r="G2972" s="37" t="s">
        <v>5928</v>
      </c>
      <c r="H2972" s="36">
        <v>45099</v>
      </c>
      <c r="I2972" s="63">
        <v>34886</v>
      </c>
      <c r="J2972" s="24" t="s">
        <v>6065</v>
      </c>
      <c r="K2972" s="63">
        <f t="shared" si="886"/>
        <v>45901</v>
      </c>
      <c r="L2972" s="55">
        <f t="shared" si="887"/>
        <v>0.04</v>
      </c>
      <c r="M2972" s="76">
        <v>0.22500000000000001</v>
      </c>
      <c r="N2972" s="62">
        <v>45901</v>
      </c>
      <c r="O2972" s="62">
        <v>46265</v>
      </c>
      <c r="P2972" s="63"/>
      <c r="Q2972" s="63"/>
      <c r="R2972" s="78">
        <v>30</v>
      </c>
      <c r="S2972" s="63" t="str">
        <f>VLOOKUP(R2972,SA!$B$3:$C$11,2,1)</f>
        <v>26-35</v>
      </c>
      <c r="T2972" s="38" t="s">
        <v>97</v>
      </c>
      <c r="U2972" s="24" t="s">
        <v>56</v>
      </c>
      <c r="V2972" s="24">
        <v>300000</v>
      </c>
      <c r="W2972" s="39">
        <f t="shared" si="888"/>
        <v>300000</v>
      </c>
      <c r="X2972" s="29">
        <f t="shared" si="889"/>
        <v>1</v>
      </c>
      <c r="Y2972" s="40">
        <f t="shared" si="890"/>
        <v>365</v>
      </c>
      <c r="Z2972" s="38">
        <f t="shared" si="903"/>
        <v>46081</v>
      </c>
      <c r="AA2972" s="41">
        <f t="shared" si="891"/>
        <v>181</v>
      </c>
      <c r="AB2972" s="24" t="s">
        <v>113</v>
      </c>
      <c r="AC2972" s="41">
        <f t="shared" si="892"/>
        <v>4124.4657999999999</v>
      </c>
      <c r="AD2972" s="41">
        <v>1</v>
      </c>
      <c r="AE2972" s="72">
        <f>INDEX(SA!$C$2:$G$11,MATCH(Details!S2972,SA!$C$2:$C$11,0),MATCH(Details!V2972,SA!$C$2:$G$2,0))*Y2972/(F2972-E2972+1)</f>
        <v>3495.31</v>
      </c>
      <c r="AF2972" s="41">
        <f t="shared" si="893"/>
        <v>0</v>
      </c>
      <c r="AG2972" s="41">
        <f t="shared" si="894"/>
        <v>0</v>
      </c>
      <c r="AH2972" s="41">
        <f t="shared" si="895"/>
        <v>629.1558</v>
      </c>
      <c r="AI2972" s="60">
        <f t="shared" si="896"/>
        <v>139.8124</v>
      </c>
      <c r="AJ2972" s="60">
        <f t="shared" si="897"/>
        <v>786.44475</v>
      </c>
      <c r="AK2972" s="60">
        <f t="shared" si="898"/>
        <v>1733.2907123287671</v>
      </c>
      <c r="AL2972" s="60">
        <f t="shared" si="899"/>
        <v>1273.9686735616438</v>
      </c>
      <c r="AM2972" s="41">
        <f t="shared" si="900"/>
        <v>1295.0841764383563</v>
      </c>
      <c r="AN2972" s="42">
        <f t="shared" si="901"/>
        <v>45715</v>
      </c>
      <c r="AO2972" s="43">
        <f t="shared" si="902"/>
        <v>3495.31</v>
      </c>
    </row>
    <row r="2973" spans="1:41" s="24" customFormat="1" ht="15.75" customHeight="1" x14ac:dyDescent="0.35">
      <c r="A2973" s="36" t="s">
        <v>27</v>
      </c>
      <c r="B2973" s="36">
        <v>202509</v>
      </c>
      <c r="C2973" s="24" t="s">
        <v>736</v>
      </c>
      <c r="D2973" s="24" t="s">
        <v>119</v>
      </c>
      <c r="E2973" s="62">
        <v>45901</v>
      </c>
      <c r="F2973" s="62">
        <v>46265</v>
      </c>
      <c r="G2973" s="37" t="s">
        <v>5929</v>
      </c>
      <c r="H2973" s="36">
        <v>45099</v>
      </c>
      <c r="I2973" s="63">
        <v>22632</v>
      </c>
      <c r="J2973" s="24" t="s">
        <v>6066</v>
      </c>
      <c r="K2973" s="63">
        <f t="shared" si="886"/>
        <v>45901</v>
      </c>
      <c r="L2973" s="55">
        <f t="shared" si="887"/>
        <v>0.04</v>
      </c>
      <c r="M2973" s="76">
        <v>0.22500000000000001</v>
      </c>
      <c r="N2973" s="62">
        <v>45901</v>
      </c>
      <c r="O2973" s="62">
        <v>46265</v>
      </c>
      <c r="P2973" s="63"/>
      <c r="Q2973" s="63"/>
      <c r="R2973" s="78">
        <v>63</v>
      </c>
      <c r="S2973" s="63" t="str">
        <f>VLOOKUP(R2973,SA!$B$3:$C$11,2,1)</f>
        <v>56-65</v>
      </c>
      <c r="T2973" s="38" t="s">
        <v>97</v>
      </c>
      <c r="U2973" s="24" t="s">
        <v>5816</v>
      </c>
      <c r="V2973" s="24">
        <v>300000</v>
      </c>
      <c r="W2973" s="39">
        <f t="shared" si="888"/>
        <v>0</v>
      </c>
      <c r="X2973" s="29">
        <f t="shared" si="889"/>
        <v>0</v>
      </c>
      <c r="Y2973" s="40">
        <f t="shared" si="890"/>
        <v>365</v>
      </c>
      <c r="Z2973" s="38">
        <f t="shared" si="903"/>
        <v>46081</v>
      </c>
      <c r="AA2973" s="41">
        <f t="shared" si="891"/>
        <v>181</v>
      </c>
      <c r="AB2973" s="24" t="s">
        <v>113</v>
      </c>
      <c r="AC2973" s="41">
        <f t="shared" si="892"/>
        <v>10831.751</v>
      </c>
      <c r="AD2973" s="41">
        <v>1</v>
      </c>
      <c r="AE2973" s="72">
        <f>INDEX(SA!$C$2:$G$11,MATCH(Details!S2973,SA!$C$2:$C$11,0),MATCH(Details!V2973,SA!$C$2:$G$2,0))*Y2973/(F2973-E2973+1)</f>
        <v>9179.4500000000007</v>
      </c>
      <c r="AF2973" s="41">
        <f t="shared" si="893"/>
        <v>0</v>
      </c>
      <c r="AG2973" s="41">
        <f t="shared" si="894"/>
        <v>0</v>
      </c>
      <c r="AH2973" s="41">
        <f t="shared" si="895"/>
        <v>1652.3010000000002</v>
      </c>
      <c r="AI2973" s="60">
        <f t="shared" si="896"/>
        <v>367.17800000000005</v>
      </c>
      <c r="AJ2973" s="60">
        <f t="shared" si="897"/>
        <v>2065.3762500000003</v>
      </c>
      <c r="AK2973" s="60">
        <f t="shared" si="898"/>
        <v>4552.0012328767125</v>
      </c>
      <c r="AL2973" s="60">
        <f t="shared" si="899"/>
        <v>3345.7209061643835</v>
      </c>
      <c r="AM2973" s="41">
        <f t="shared" si="900"/>
        <v>3401.1748438356171</v>
      </c>
      <c r="AN2973" s="42">
        <f t="shared" si="901"/>
        <v>45715</v>
      </c>
      <c r="AO2973" s="43">
        <f t="shared" si="902"/>
        <v>9179.4500000000007</v>
      </c>
    </row>
    <row r="2974" spans="1:41" s="24" customFormat="1" ht="15.75" customHeight="1" x14ac:dyDescent="0.35">
      <c r="A2974" s="36" t="s">
        <v>27</v>
      </c>
      <c r="B2974" s="36">
        <v>202509</v>
      </c>
      <c r="C2974" s="24" t="s">
        <v>736</v>
      </c>
      <c r="D2974" s="24" t="s">
        <v>119</v>
      </c>
      <c r="E2974" s="62">
        <v>45901</v>
      </c>
      <c r="F2974" s="62">
        <v>46265</v>
      </c>
      <c r="G2974" s="37" t="s">
        <v>5930</v>
      </c>
      <c r="H2974" s="36">
        <v>45099</v>
      </c>
      <c r="I2974" s="63">
        <v>25204</v>
      </c>
      <c r="J2974" s="24" t="s">
        <v>6067</v>
      </c>
      <c r="K2974" s="63">
        <f t="shared" si="886"/>
        <v>45901</v>
      </c>
      <c r="L2974" s="55">
        <f t="shared" si="887"/>
        <v>0.04</v>
      </c>
      <c r="M2974" s="76">
        <v>0.22500000000000001</v>
      </c>
      <c r="N2974" s="62">
        <v>45901</v>
      </c>
      <c r="O2974" s="62">
        <v>46265</v>
      </c>
      <c r="P2974" s="63"/>
      <c r="Q2974" s="63"/>
      <c r="R2974" s="78">
        <v>56</v>
      </c>
      <c r="S2974" s="63" t="str">
        <f>VLOOKUP(R2974,SA!$B$3:$C$11,2,1)</f>
        <v>56-65</v>
      </c>
      <c r="T2974" s="38" t="s">
        <v>98</v>
      </c>
      <c r="U2974" s="24" t="s">
        <v>5815</v>
      </c>
      <c r="V2974" s="24">
        <v>300000</v>
      </c>
      <c r="W2974" s="39">
        <f t="shared" si="888"/>
        <v>0</v>
      </c>
      <c r="X2974" s="29">
        <f t="shared" si="889"/>
        <v>0</v>
      </c>
      <c r="Y2974" s="40">
        <f t="shared" si="890"/>
        <v>365</v>
      </c>
      <c r="Z2974" s="38">
        <f t="shared" si="903"/>
        <v>46081</v>
      </c>
      <c r="AA2974" s="41">
        <f t="shared" si="891"/>
        <v>181</v>
      </c>
      <c r="AB2974" s="24" t="s">
        <v>113</v>
      </c>
      <c r="AC2974" s="41">
        <f t="shared" si="892"/>
        <v>10831.751</v>
      </c>
      <c r="AD2974" s="41">
        <v>1</v>
      </c>
      <c r="AE2974" s="72">
        <f>INDEX(SA!$C$2:$G$11,MATCH(Details!S2974,SA!$C$2:$C$11,0),MATCH(Details!V2974,SA!$C$2:$G$2,0))*Y2974/(F2974-E2974+1)</f>
        <v>9179.4500000000007</v>
      </c>
      <c r="AF2974" s="41">
        <f t="shared" si="893"/>
        <v>0</v>
      </c>
      <c r="AG2974" s="41">
        <f t="shared" si="894"/>
        <v>0</v>
      </c>
      <c r="AH2974" s="41">
        <f t="shared" si="895"/>
        <v>1652.3010000000002</v>
      </c>
      <c r="AI2974" s="60">
        <f t="shared" si="896"/>
        <v>367.17800000000005</v>
      </c>
      <c r="AJ2974" s="60">
        <f t="shared" si="897"/>
        <v>2065.3762500000003</v>
      </c>
      <c r="AK2974" s="60">
        <f t="shared" si="898"/>
        <v>4552.0012328767125</v>
      </c>
      <c r="AL2974" s="60">
        <f t="shared" si="899"/>
        <v>3345.7209061643835</v>
      </c>
      <c r="AM2974" s="41">
        <f t="shared" si="900"/>
        <v>3401.1748438356171</v>
      </c>
      <c r="AN2974" s="42">
        <f t="shared" si="901"/>
        <v>45715</v>
      </c>
      <c r="AO2974" s="43">
        <f t="shared" si="902"/>
        <v>9179.4500000000007</v>
      </c>
    </row>
    <row r="2975" spans="1:41" s="24" customFormat="1" ht="15.75" customHeight="1" x14ac:dyDescent="0.35">
      <c r="A2975" s="36" t="s">
        <v>27</v>
      </c>
      <c r="B2975" s="36">
        <v>202509</v>
      </c>
      <c r="C2975" s="24" t="s">
        <v>736</v>
      </c>
      <c r="D2975" s="24" t="s">
        <v>119</v>
      </c>
      <c r="E2975" s="62">
        <v>45901</v>
      </c>
      <c r="F2975" s="62">
        <v>46265</v>
      </c>
      <c r="G2975" s="37" t="s">
        <v>5931</v>
      </c>
      <c r="H2975" s="36">
        <v>44992</v>
      </c>
      <c r="I2975" s="63">
        <v>37390</v>
      </c>
      <c r="J2975" s="24" t="s">
        <v>6068</v>
      </c>
      <c r="K2975" s="63">
        <f t="shared" si="886"/>
        <v>45901</v>
      </c>
      <c r="L2975" s="55">
        <f t="shared" si="887"/>
        <v>0.04</v>
      </c>
      <c r="M2975" s="76">
        <v>0.22500000000000001</v>
      </c>
      <c r="N2975" s="62">
        <v>45901</v>
      </c>
      <c r="O2975" s="62">
        <v>46265</v>
      </c>
      <c r="P2975" s="63"/>
      <c r="Q2975" s="63"/>
      <c r="R2975" s="78">
        <v>23</v>
      </c>
      <c r="S2975" s="63" t="str">
        <f>VLOOKUP(R2975,SA!$B$3:$C$11,2,1)</f>
        <v>0-25</v>
      </c>
      <c r="T2975" s="38" t="s">
        <v>97</v>
      </c>
      <c r="U2975" s="24" t="s">
        <v>56</v>
      </c>
      <c r="V2975" s="24">
        <v>400000</v>
      </c>
      <c r="W2975" s="39">
        <f t="shared" si="888"/>
        <v>400000</v>
      </c>
      <c r="X2975" s="29">
        <f t="shared" si="889"/>
        <v>1</v>
      </c>
      <c r="Y2975" s="40">
        <f t="shared" si="890"/>
        <v>365</v>
      </c>
      <c r="Z2975" s="38">
        <f t="shared" si="903"/>
        <v>46081</v>
      </c>
      <c r="AA2975" s="41">
        <f t="shared" si="891"/>
        <v>181</v>
      </c>
      <c r="AB2975" s="24" t="s">
        <v>113</v>
      </c>
      <c r="AC2975" s="41">
        <f t="shared" si="892"/>
        <v>4043.8364000000001</v>
      </c>
      <c r="AD2975" s="41">
        <v>1</v>
      </c>
      <c r="AE2975" s="72">
        <f>INDEX(SA!$C$2:$G$11,MATCH(Details!S2975,SA!$C$2:$C$11,0),MATCH(Details!V2975,SA!$C$2:$G$2,0))*Y2975/(F2975-E2975+1)</f>
        <v>3426.98</v>
      </c>
      <c r="AF2975" s="41">
        <f t="shared" si="893"/>
        <v>0</v>
      </c>
      <c r="AG2975" s="41">
        <f t="shared" si="894"/>
        <v>0</v>
      </c>
      <c r="AH2975" s="41">
        <f t="shared" si="895"/>
        <v>616.85640000000001</v>
      </c>
      <c r="AI2975" s="60">
        <f t="shared" si="896"/>
        <v>137.07920000000001</v>
      </c>
      <c r="AJ2975" s="60">
        <f t="shared" si="897"/>
        <v>771.07050000000004</v>
      </c>
      <c r="AK2975" s="60">
        <f t="shared" si="898"/>
        <v>1699.4065205479453</v>
      </c>
      <c r="AL2975" s="60">
        <f t="shared" si="899"/>
        <v>1249.0637926027398</v>
      </c>
      <c r="AM2975" s="41">
        <f t="shared" si="900"/>
        <v>1269.7665073972601</v>
      </c>
      <c r="AN2975" s="42">
        <f t="shared" si="901"/>
        <v>45715</v>
      </c>
      <c r="AO2975" s="43">
        <f t="shared" si="902"/>
        <v>3426.98</v>
      </c>
    </row>
    <row r="2976" spans="1:41" s="24" customFormat="1" ht="15.75" customHeight="1" x14ac:dyDescent="0.35">
      <c r="A2976" s="36" t="s">
        <v>27</v>
      </c>
      <c r="B2976" s="36">
        <v>202509</v>
      </c>
      <c r="C2976" s="24" t="s">
        <v>736</v>
      </c>
      <c r="D2976" s="24" t="s">
        <v>119</v>
      </c>
      <c r="E2976" s="62">
        <v>45901</v>
      </c>
      <c r="F2976" s="62">
        <v>46265</v>
      </c>
      <c r="G2976" s="37" t="s">
        <v>5932</v>
      </c>
      <c r="H2976" s="36">
        <v>44992</v>
      </c>
      <c r="I2976" s="63">
        <v>20455</v>
      </c>
      <c r="J2976" s="24" t="s">
        <v>6069</v>
      </c>
      <c r="K2976" s="63">
        <f t="shared" si="886"/>
        <v>45901</v>
      </c>
      <c r="L2976" s="55">
        <f t="shared" si="887"/>
        <v>0.04</v>
      </c>
      <c r="M2976" s="76">
        <v>0.22500000000000001</v>
      </c>
      <c r="N2976" s="62">
        <v>45901</v>
      </c>
      <c r="O2976" s="62">
        <v>46265</v>
      </c>
      <c r="P2976" s="63"/>
      <c r="Q2976" s="63"/>
      <c r="R2976" s="78">
        <v>69</v>
      </c>
      <c r="S2976" s="63" t="str">
        <f>VLOOKUP(R2976,SA!$B$3:$C$11,2,1)</f>
        <v>66-70</v>
      </c>
      <c r="T2976" s="38" t="s">
        <v>97</v>
      </c>
      <c r="U2976" s="24" t="s">
        <v>5816</v>
      </c>
      <c r="V2976" s="24">
        <v>400000</v>
      </c>
      <c r="W2976" s="39">
        <f t="shared" si="888"/>
        <v>0</v>
      </c>
      <c r="X2976" s="29">
        <f t="shared" si="889"/>
        <v>0</v>
      </c>
      <c r="Y2976" s="40">
        <f t="shared" si="890"/>
        <v>365</v>
      </c>
      <c r="Z2976" s="38">
        <f t="shared" si="903"/>
        <v>46081</v>
      </c>
      <c r="AA2976" s="41">
        <f t="shared" si="891"/>
        <v>181</v>
      </c>
      <c r="AB2976" s="24" t="s">
        <v>113</v>
      </c>
      <c r="AC2976" s="41">
        <f t="shared" si="892"/>
        <v>17021.971999999998</v>
      </c>
      <c r="AD2976" s="41">
        <v>1</v>
      </c>
      <c r="AE2976" s="72">
        <f>INDEX(SA!$C$2:$G$11,MATCH(Details!S2976,SA!$C$2:$C$11,0),MATCH(Details!V2976,SA!$C$2:$G$2,0))*Y2976/(F2976-E2976+1)</f>
        <v>14425.4</v>
      </c>
      <c r="AF2976" s="41">
        <f t="shared" si="893"/>
        <v>0</v>
      </c>
      <c r="AG2976" s="41">
        <f t="shared" si="894"/>
        <v>0</v>
      </c>
      <c r="AH2976" s="41">
        <f t="shared" si="895"/>
        <v>2596.5719999999997</v>
      </c>
      <c r="AI2976" s="60">
        <f t="shared" si="896"/>
        <v>577.01599999999996</v>
      </c>
      <c r="AJ2976" s="60">
        <f t="shared" si="897"/>
        <v>3245.7150000000001</v>
      </c>
      <c r="AK2976" s="60">
        <f t="shared" si="898"/>
        <v>7153.4175342465751</v>
      </c>
      <c r="AL2976" s="60">
        <f t="shared" si="899"/>
        <v>5257.7618876712322</v>
      </c>
      <c r="AM2976" s="41">
        <f t="shared" si="900"/>
        <v>5344.9071123287686</v>
      </c>
      <c r="AN2976" s="42">
        <f t="shared" si="901"/>
        <v>45715</v>
      </c>
      <c r="AO2976" s="43">
        <f t="shared" si="902"/>
        <v>14425.4</v>
      </c>
    </row>
    <row r="2977" spans="1:41" s="24" customFormat="1" ht="15.75" customHeight="1" x14ac:dyDescent="0.35">
      <c r="A2977" s="36" t="s">
        <v>27</v>
      </c>
      <c r="B2977" s="36">
        <v>202509</v>
      </c>
      <c r="C2977" s="24" t="s">
        <v>736</v>
      </c>
      <c r="D2977" s="24" t="s">
        <v>119</v>
      </c>
      <c r="E2977" s="62">
        <v>45901</v>
      </c>
      <c r="F2977" s="62">
        <v>46265</v>
      </c>
      <c r="G2977" s="37" t="s">
        <v>5933</v>
      </c>
      <c r="H2977" s="36">
        <v>44992</v>
      </c>
      <c r="I2977" s="63">
        <v>19360</v>
      </c>
      <c r="J2977" s="24" t="s">
        <v>6070</v>
      </c>
      <c r="K2977" s="63">
        <f t="shared" si="886"/>
        <v>45901</v>
      </c>
      <c r="L2977" s="55">
        <f t="shared" si="887"/>
        <v>0.04</v>
      </c>
      <c r="M2977" s="76">
        <v>0.22500000000000001</v>
      </c>
      <c r="N2977" s="62">
        <v>45901</v>
      </c>
      <c r="O2977" s="62">
        <v>46265</v>
      </c>
      <c r="P2977" s="63"/>
      <c r="Q2977" s="63"/>
      <c r="R2977" s="78">
        <v>72</v>
      </c>
      <c r="S2977" s="63" t="str">
        <f>VLOOKUP(R2977,SA!$B$3:$C$11,2,1)</f>
        <v>71-75</v>
      </c>
      <c r="T2977" s="38" t="s">
        <v>98</v>
      </c>
      <c r="U2977" s="24" t="s">
        <v>5815</v>
      </c>
      <c r="V2977" s="24">
        <v>400000</v>
      </c>
      <c r="W2977" s="39">
        <f t="shared" si="888"/>
        <v>0</v>
      </c>
      <c r="X2977" s="29">
        <f t="shared" si="889"/>
        <v>0</v>
      </c>
      <c r="Y2977" s="40">
        <f t="shared" si="890"/>
        <v>365</v>
      </c>
      <c r="Z2977" s="38">
        <f t="shared" si="903"/>
        <v>46081</v>
      </c>
      <c r="AA2977" s="41">
        <f t="shared" si="891"/>
        <v>181</v>
      </c>
      <c r="AB2977" s="24" t="s">
        <v>113</v>
      </c>
      <c r="AC2977" s="41">
        <f t="shared" si="892"/>
        <v>21578.034600000003</v>
      </c>
      <c r="AD2977" s="41">
        <v>1</v>
      </c>
      <c r="AE2977" s="72">
        <f>INDEX(SA!$C$2:$G$11,MATCH(Details!S2977,SA!$C$2:$C$11,0),MATCH(Details!V2977,SA!$C$2:$G$2,0))*Y2977/(F2977-E2977+1)</f>
        <v>18286.47</v>
      </c>
      <c r="AF2977" s="41">
        <f t="shared" si="893"/>
        <v>0</v>
      </c>
      <c r="AG2977" s="41">
        <f t="shared" si="894"/>
        <v>0</v>
      </c>
      <c r="AH2977" s="41">
        <f t="shared" si="895"/>
        <v>3291.5646000000002</v>
      </c>
      <c r="AI2977" s="60">
        <f t="shared" si="896"/>
        <v>731.45880000000011</v>
      </c>
      <c r="AJ2977" s="60">
        <f t="shared" si="897"/>
        <v>4114.4557500000001</v>
      </c>
      <c r="AK2977" s="60">
        <f t="shared" si="898"/>
        <v>9068.0851232876721</v>
      </c>
      <c r="AL2977" s="60">
        <f t="shared" si="899"/>
        <v>6665.0425656164389</v>
      </c>
      <c r="AM2977" s="41">
        <f t="shared" si="900"/>
        <v>6775.5128843835619</v>
      </c>
      <c r="AN2977" s="42">
        <f t="shared" si="901"/>
        <v>45715</v>
      </c>
      <c r="AO2977" s="43">
        <f t="shared" si="902"/>
        <v>18286.47</v>
      </c>
    </row>
    <row r="2978" spans="1:41" s="24" customFormat="1" ht="15.75" customHeight="1" x14ac:dyDescent="0.35">
      <c r="A2978" s="36" t="s">
        <v>27</v>
      </c>
      <c r="B2978" s="36">
        <v>202509</v>
      </c>
      <c r="C2978" s="24" t="s">
        <v>736</v>
      </c>
      <c r="D2978" s="24" t="s">
        <v>119</v>
      </c>
      <c r="E2978" s="62">
        <v>45901</v>
      </c>
      <c r="F2978" s="62">
        <v>46265</v>
      </c>
      <c r="G2978" s="37" t="s">
        <v>5934</v>
      </c>
      <c r="H2978" s="36">
        <v>44993</v>
      </c>
      <c r="I2978" s="63">
        <v>36562</v>
      </c>
      <c r="J2978" s="24" t="s">
        <v>6071</v>
      </c>
      <c r="K2978" s="63">
        <f t="shared" si="886"/>
        <v>45901</v>
      </c>
      <c r="L2978" s="55">
        <f t="shared" si="887"/>
        <v>0.04</v>
      </c>
      <c r="M2978" s="76">
        <v>0.22500000000000001</v>
      </c>
      <c r="N2978" s="62">
        <v>45901</v>
      </c>
      <c r="O2978" s="62">
        <v>46265</v>
      </c>
      <c r="P2978" s="63"/>
      <c r="Q2978" s="63"/>
      <c r="R2978" s="78">
        <v>25</v>
      </c>
      <c r="S2978" s="63" t="str">
        <f>VLOOKUP(R2978,SA!$B$3:$C$11,2,1)</f>
        <v>0-25</v>
      </c>
      <c r="T2978" s="38" t="s">
        <v>97</v>
      </c>
      <c r="U2978" s="24" t="s">
        <v>56</v>
      </c>
      <c r="V2978" s="24">
        <v>400000</v>
      </c>
      <c r="W2978" s="39">
        <f t="shared" si="888"/>
        <v>400000</v>
      </c>
      <c r="X2978" s="29">
        <f t="shared" si="889"/>
        <v>1</v>
      </c>
      <c r="Y2978" s="40">
        <f t="shared" si="890"/>
        <v>365</v>
      </c>
      <c r="Z2978" s="38">
        <f t="shared" si="903"/>
        <v>46081</v>
      </c>
      <c r="AA2978" s="41">
        <f t="shared" si="891"/>
        <v>181</v>
      </c>
      <c r="AB2978" s="24" t="s">
        <v>113</v>
      </c>
      <c r="AC2978" s="41">
        <f t="shared" si="892"/>
        <v>4043.8364000000001</v>
      </c>
      <c r="AD2978" s="41">
        <v>1</v>
      </c>
      <c r="AE2978" s="72">
        <f>INDEX(SA!$C$2:$G$11,MATCH(Details!S2978,SA!$C$2:$C$11,0),MATCH(Details!V2978,SA!$C$2:$G$2,0))*Y2978/(F2978-E2978+1)</f>
        <v>3426.98</v>
      </c>
      <c r="AF2978" s="41">
        <f t="shared" si="893"/>
        <v>0</v>
      </c>
      <c r="AG2978" s="41">
        <f t="shared" si="894"/>
        <v>0</v>
      </c>
      <c r="AH2978" s="41">
        <f t="shared" si="895"/>
        <v>616.85640000000001</v>
      </c>
      <c r="AI2978" s="60">
        <f t="shared" si="896"/>
        <v>137.07920000000001</v>
      </c>
      <c r="AJ2978" s="60">
        <f t="shared" si="897"/>
        <v>771.07050000000004</v>
      </c>
      <c r="AK2978" s="60">
        <f t="shared" si="898"/>
        <v>1699.4065205479453</v>
      </c>
      <c r="AL2978" s="60">
        <f t="shared" si="899"/>
        <v>1249.0637926027398</v>
      </c>
      <c r="AM2978" s="41">
        <f t="shared" si="900"/>
        <v>1269.7665073972601</v>
      </c>
      <c r="AN2978" s="42">
        <f t="shared" si="901"/>
        <v>45715</v>
      </c>
      <c r="AO2978" s="43">
        <f t="shared" si="902"/>
        <v>3426.98</v>
      </c>
    </row>
    <row r="2979" spans="1:41" s="24" customFormat="1" ht="15.75" customHeight="1" x14ac:dyDescent="0.35">
      <c r="A2979" s="36" t="s">
        <v>27</v>
      </c>
      <c r="B2979" s="36">
        <v>202509</v>
      </c>
      <c r="C2979" s="24" t="s">
        <v>736</v>
      </c>
      <c r="D2979" s="24" t="s">
        <v>119</v>
      </c>
      <c r="E2979" s="62">
        <v>45901</v>
      </c>
      <c r="F2979" s="62">
        <v>46265</v>
      </c>
      <c r="G2979" s="37" t="s">
        <v>5935</v>
      </c>
      <c r="H2979" s="36">
        <v>44993</v>
      </c>
      <c r="I2979" s="63">
        <v>25614</v>
      </c>
      <c r="J2979" s="24" t="s">
        <v>6072</v>
      </c>
      <c r="K2979" s="63">
        <f t="shared" si="886"/>
        <v>45901</v>
      </c>
      <c r="L2979" s="55">
        <f t="shared" si="887"/>
        <v>0.04</v>
      </c>
      <c r="M2979" s="76">
        <v>0.22500000000000001</v>
      </c>
      <c r="N2979" s="62">
        <v>45901</v>
      </c>
      <c r="O2979" s="62">
        <v>46265</v>
      </c>
      <c r="P2979" s="63"/>
      <c r="Q2979" s="63"/>
      <c r="R2979" s="78">
        <v>55</v>
      </c>
      <c r="S2979" s="63" t="str">
        <f>VLOOKUP(R2979,SA!$B$3:$C$11,2,1)</f>
        <v>46-55</v>
      </c>
      <c r="T2979" s="38" t="s">
        <v>97</v>
      </c>
      <c r="U2979" s="24" t="s">
        <v>5816</v>
      </c>
      <c r="V2979" s="24">
        <v>400000</v>
      </c>
      <c r="W2979" s="39">
        <f t="shared" si="888"/>
        <v>0</v>
      </c>
      <c r="X2979" s="29">
        <f t="shared" si="889"/>
        <v>0</v>
      </c>
      <c r="Y2979" s="40">
        <f t="shared" si="890"/>
        <v>365</v>
      </c>
      <c r="Z2979" s="38">
        <f t="shared" si="903"/>
        <v>46081</v>
      </c>
      <c r="AA2979" s="41">
        <f t="shared" si="891"/>
        <v>181</v>
      </c>
      <c r="AB2979" s="24" t="s">
        <v>113</v>
      </c>
      <c r="AC2979" s="41">
        <f t="shared" si="892"/>
        <v>8108.2165999999997</v>
      </c>
      <c r="AD2979" s="41">
        <v>1</v>
      </c>
      <c r="AE2979" s="72">
        <f>INDEX(SA!$C$2:$G$11,MATCH(Details!S2979,SA!$C$2:$C$11,0),MATCH(Details!V2979,SA!$C$2:$G$2,0))*Y2979/(F2979-E2979+1)</f>
        <v>6871.37</v>
      </c>
      <c r="AF2979" s="41">
        <f t="shared" si="893"/>
        <v>0</v>
      </c>
      <c r="AG2979" s="41">
        <f t="shared" si="894"/>
        <v>0</v>
      </c>
      <c r="AH2979" s="41">
        <f t="shared" si="895"/>
        <v>1236.8465999999999</v>
      </c>
      <c r="AI2979" s="60">
        <f t="shared" si="896"/>
        <v>274.85480000000001</v>
      </c>
      <c r="AJ2979" s="60">
        <f t="shared" si="897"/>
        <v>1546.05825</v>
      </c>
      <c r="AK2979" s="60">
        <f t="shared" si="898"/>
        <v>3407.446493150685</v>
      </c>
      <c r="AL2979" s="60">
        <f t="shared" si="899"/>
        <v>2504.4731724657536</v>
      </c>
      <c r="AM2979" s="41">
        <f t="shared" si="900"/>
        <v>2545.9837775342462</v>
      </c>
      <c r="AN2979" s="42">
        <f t="shared" si="901"/>
        <v>45715</v>
      </c>
      <c r="AO2979" s="43">
        <f t="shared" si="902"/>
        <v>6871.37</v>
      </c>
    </row>
    <row r="2980" spans="1:41" s="24" customFormat="1" ht="15.75" customHeight="1" x14ac:dyDescent="0.35">
      <c r="A2980" s="36" t="s">
        <v>27</v>
      </c>
      <c r="B2980" s="36">
        <v>202509</v>
      </c>
      <c r="C2980" s="24" t="s">
        <v>736</v>
      </c>
      <c r="D2980" s="24" t="s">
        <v>119</v>
      </c>
      <c r="E2980" s="62">
        <v>45901</v>
      </c>
      <c r="F2980" s="62">
        <v>46265</v>
      </c>
      <c r="G2980" s="37" t="s">
        <v>5936</v>
      </c>
      <c r="H2980" s="36">
        <v>44993</v>
      </c>
      <c r="I2980" s="63">
        <v>28844</v>
      </c>
      <c r="J2980" s="24" t="s">
        <v>6073</v>
      </c>
      <c r="K2980" s="63">
        <f t="shared" si="886"/>
        <v>45901</v>
      </c>
      <c r="L2980" s="55">
        <f t="shared" si="887"/>
        <v>0.04</v>
      </c>
      <c r="M2980" s="76">
        <v>0.22500000000000001</v>
      </c>
      <c r="N2980" s="62">
        <v>45901</v>
      </c>
      <c r="O2980" s="62">
        <v>46265</v>
      </c>
      <c r="P2980" s="63"/>
      <c r="Q2980" s="63"/>
      <c r="R2980" s="78">
        <v>46</v>
      </c>
      <c r="S2980" s="63" t="str">
        <f>VLOOKUP(R2980,SA!$B$3:$C$11,2,1)</f>
        <v>46-55</v>
      </c>
      <c r="T2980" s="38" t="s">
        <v>98</v>
      </c>
      <c r="U2980" s="24" t="s">
        <v>5815</v>
      </c>
      <c r="V2980" s="24">
        <v>400000</v>
      </c>
      <c r="W2980" s="39">
        <f t="shared" si="888"/>
        <v>0</v>
      </c>
      <c r="X2980" s="29">
        <f t="shared" si="889"/>
        <v>0</v>
      </c>
      <c r="Y2980" s="40">
        <f t="shared" si="890"/>
        <v>365</v>
      </c>
      <c r="Z2980" s="38">
        <f t="shared" si="903"/>
        <v>46081</v>
      </c>
      <c r="AA2980" s="41">
        <f t="shared" si="891"/>
        <v>181</v>
      </c>
      <c r="AB2980" s="24" t="s">
        <v>113</v>
      </c>
      <c r="AC2980" s="41">
        <f t="shared" si="892"/>
        <v>8108.2165999999997</v>
      </c>
      <c r="AD2980" s="41">
        <v>1</v>
      </c>
      <c r="AE2980" s="72">
        <f>INDEX(SA!$C$2:$G$11,MATCH(Details!S2980,SA!$C$2:$C$11,0),MATCH(Details!V2980,SA!$C$2:$G$2,0))*Y2980/(F2980-E2980+1)</f>
        <v>6871.37</v>
      </c>
      <c r="AF2980" s="41">
        <f t="shared" si="893"/>
        <v>0</v>
      </c>
      <c r="AG2980" s="41">
        <f t="shared" si="894"/>
        <v>0</v>
      </c>
      <c r="AH2980" s="41">
        <f t="shared" si="895"/>
        <v>1236.8465999999999</v>
      </c>
      <c r="AI2980" s="60">
        <f t="shared" si="896"/>
        <v>274.85480000000001</v>
      </c>
      <c r="AJ2980" s="60">
        <f t="shared" si="897"/>
        <v>1546.05825</v>
      </c>
      <c r="AK2980" s="60">
        <f t="shared" si="898"/>
        <v>3407.446493150685</v>
      </c>
      <c r="AL2980" s="60">
        <f t="shared" si="899"/>
        <v>2504.4731724657536</v>
      </c>
      <c r="AM2980" s="41">
        <f t="shared" si="900"/>
        <v>2545.9837775342462</v>
      </c>
      <c r="AN2980" s="42">
        <f t="shared" si="901"/>
        <v>45715</v>
      </c>
      <c r="AO2980" s="43">
        <f t="shared" si="902"/>
        <v>6871.37</v>
      </c>
    </row>
    <row r="2981" spans="1:41" s="24" customFormat="1" ht="15.75" customHeight="1" x14ac:dyDescent="0.35">
      <c r="A2981" s="36" t="s">
        <v>27</v>
      </c>
      <c r="B2981" s="36">
        <v>202509</v>
      </c>
      <c r="C2981" s="24" t="s">
        <v>736</v>
      </c>
      <c r="D2981" s="24" t="s">
        <v>119</v>
      </c>
      <c r="E2981" s="62">
        <v>45901</v>
      </c>
      <c r="F2981" s="62">
        <v>46265</v>
      </c>
      <c r="G2981" s="37" t="s">
        <v>5937</v>
      </c>
      <c r="H2981" s="36">
        <v>45143</v>
      </c>
      <c r="I2981" s="63">
        <v>34982</v>
      </c>
      <c r="J2981" s="24" t="s">
        <v>6074</v>
      </c>
      <c r="K2981" s="63">
        <f t="shared" si="886"/>
        <v>45901</v>
      </c>
      <c r="L2981" s="55">
        <f t="shared" si="887"/>
        <v>0.04</v>
      </c>
      <c r="M2981" s="76">
        <v>0.22500000000000001</v>
      </c>
      <c r="N2981" s="62">
        <v>45901</v>
      </c>
      <c r="O2981" s="62">
        <v>46265</v>
      </c>
      <c r="P2981" s="63"/>
      <c r="Q2981" s="63"/>
      <c r="R2981" s="78">
        <v>29</v>
      </c>
      <c r="S2981" s="63" t="str">
        <f>VLOOKUP(R2981,SA!$B$3:$C$11,2,1)</f>
        <v>26-35</v>
      </c>
      <c r="T2981" s="38" t="s">
        <v>97</v>
      </c>
      <c r="U2981" s="24" t="s">
        <v>56</v>
      </c>
      <c r="V2981" s="24">
        <v>400000</v>
      </c>
      <c r="W2981" s="39">
        <f t="shared" si="888"/>
        <v>400000</v>
      </c>
      <c r="X2981" s="29">
        <f t="shared" si="889"/>
        <v>1</v>
      </c>
      <c r="Y2981" s="40">
        <f t="shared" si="890"/>
        <v>365</v>
      </c>
      <c r="Z2981" s="38">
        <f t="shared" si="903"/>
        <v>46081</v>
      </c>
      <c r="AA2981" s="41">
        <f t="shared" si="891"/>
        <v>181</v>
      </c>
      <c r="AB2981" s="24" t="s">
        <v>113</v>
      </c>
      <c r="AC2981" s="41">
        <f t="shared" si="892"/>
        <v>4533.0290000000005</v>
      </c>
      <c r="AD2981" s="41">
        <v>1</v>
      </c>
      <c r="AE2981" s="72">
        <f>INDEX(SA!$C$2:$G$11,MATCH(Details!S2981,SA!$C$2:$C$11,0),MATCH(Details!V2981,SA!$C$2:$G$2,0))*Y2981/(F2981-E2981+1)</f>
        <v>3841.55</v>
      </c>
      <c r="AF2981" s="41">
        <f t="shared" si="893"/>
        <v>0</v>
      </c>
      <c r="AG2981" s="41">
        <f t="shared" si="894"/>
        <v>0</v>
      </c>
      <c r="AH2981" s="41">
        <f t="shared" si="895"/>
        <v>691.47900000000004</v>
      </c>
      <c r="AI2981" s="60">
        <f t="shared" si="896"/>
        <v>153.66200000000001</v>
      </c>
      <c r="AJ2981" s="60">
        <f t="shared" si="897"/>
        <v>864.34875000000011</v>
      </c>
      <c r="AK2981" s="60">
        <f t="shared" si="898"/>
        <v>1904.9878082191783</v>
      </c>
      <c r="AL2981" s="60">
        <f t="shared" si="899"/>
        <v>1400.1660390410959</v>
      </c>
      <c r="AM2981" s="41">
        <f t="shared" si="900"/>
        <v>1423.3732109589046</v>
      </c>
      <c r="AN2981" s="42">
        <f t="shared" si="901"/>
        <v>45715</v>
      </c>
      <c r="AO2981" s="43">
        <f t="shared" si="902"/>
        <v>3841.55</v>
      </c>
    </row>
    <row r="2982" spans="1:41" s="24" customFormat="1" ht="15.75" customHeight="1" x14ac:dyDescent="0.35">
      <c r="A2982" s="36" t="s">
        <v>27</v>
      </c>
      <c r="B2982" s="36">
        <v>202509</v>
      </c>
      <c r="C2982" s="24" t="s">
        <v>736</v>
      </c>
      <c r="D2982" s="24" t="s">
        <v>119</v>
      </c>
      <c r="E2982" s="62">
        <v>45901</v>
      </c>
      <c r="F2982" s="62">
        <v>46265</v>
      </c>
      <c r="G2982" s="37" t="s">
        <v>5938</v>
      </c>
      <c r="H2982" s="36">
        <v>45143</v>
      </c>
      <c r="I2982" s="63">
        <v>19725</v>
      </c>
      <c r="J2982" s="24" t="s">
        <v>6075</v>
      </c>
      <c r="K2982" s="63">
        <f t="shared" si="886"/>
        <v>45901</v>
      </c>
      <c r="L2982" s="55">
        <f t="shared" si="887"/>
        <v>0.04</v>
      </c>
      <c r="M2982" s="76">
        <v>0.22500000000000001</v>
      </c>
      <c r="N2982" s="62">
        <v>45901</v>
      </c>
      <c r="O2982" s="62">
        <v>46265</v>
      </c>
      <c r="P2982" s="63"/>
      <c r="Q2982" s="63"/>
      <c r="R2982" s="78">
        <v>71</v>
      </c>
      <c r="S2982" s="63" t="str">
        <f>VLOOKUP(R2982,SA!$B$3:$C$11,2,1)</f>
        <v>71-75</v>
      </c>
      <c r="T2982" s="38" t="s">
        <v>97</v>
      </c>
      <c r="U2982" s="24" t="s">
        <v>5816</v>
      </c>
      <c r="V2982" s="24">
        <v>400000</v>
      </c>
      <c r="W2982" s="39">
        <f t="shared" si="888"/>
        <v>0</v>
      </c>
      <c r="X2982" s="29">
        <f t="shared" si="889"/>
        <v>0</v>
      </c>
      <c r="Y2982" s="40">
        <f t="shared" si="890"/>
        <v>365</v>
      </c>
      <c r="Z2982" s="38">
        <f t="shared" si="903"/>
        <v>46081</v>
      </c>
      <c r="AA2982" s="41">
        <f t="shared" si="891"/>
        <v>181</v>
      </c>
      <c r="AB2982" s="24" t="s">
        <v>113</v>
      </c>
      <c r="AC2982" s="41">
        <f t="shared" si="892"/>
        <v>21578.034600000003</v>
      </c>
      <c r="AD2982" s="41">
        <v>1</v>
      </c>
      <c r="AE2982" s="72">
        <f>INDEX(SA!$C$2:$G$11,MATCH(Details!S2982,SA!$C$2:$C$11,0),MATCH(Details!V2982,SA!$C$2:$G$2,0))*Y2982/(F2982-E2982+1)</f>
        <v>18286.47</v>
      </c>
      <c r="AF2982" s="41">
        <f t="shared" si="893"/>
        <v>0</v>
      </c>
      <c r="AG2982" s="41">
        <f t="shared" si="894"/>
        <v>0</v>
      </c>
      <c r="AH2982" s="41">
        <f t="shared" si="895"/>
        <v>3291.5646000000002</v>
      </c>
      <c r="AI2982" s="60">
        <f t="shared" si="896"/>
        <v>731.45880000000011</v>
      </c>
      <c r="AJ2982" s="60">
        <f t="shared" si="897"/>
        <v>4114.4557500000001</v>
      </c>
      <c r="AK2982" s="60">
        <f t="shared" si="898"/>
        <v>9068.0851232876721</v>
      </c>
      <c r="AL2982" s="60">
        <f t="shared" si="899"/>
        <v>6665.0425656164389</v>
      </c>
      <c r="AM2982" s="41">
        <f t="shared" si="900"/>
        <v>6775.5128843835619</v>
      </c>
      <c r="AN2982" s="42">
        <f t="shared" si="901"/>
        <v>45715</v>
      </c>
      <c r="AO2982" s="43">
        <f t="shared" si="902"/>
        <v>18286.47</v>
      </c>
    </row>
    <row r="2983" spans="1:41" s="24" customFormat="1" ht="15.75" customHeight="1" x14ac:dyDescent="0.35">
      <c r="A2983" s="36" t="s">
        <v>27</v>
      </c>
      <c r="B2983" s="36">
        <v>202509</v>
      </c>
      <c r="C2983" s="24" t="s">
        <v>736</v>
      </c>
      <c r="D2983" s="24" t="s">
        <v>119</v>
      </c>
      <c r="E2983" s="62">
        <v>45901</v>
      </c>
      <c r="F2983" s="62">
        <v>46265</v>
      </c>
      <c r="G2983" s="37" t="s">
        <v>5939</v>
      </c>
      <c r="H2983" s="36">
        <v>45143</v>
      </c>
      <c r="I2983" s="63">
        <v>20494</v>
      </c>
      <c r="J2983" s="24" t="s">
        <v>6076</v>
      </c>
      <c r="K2983" s="63">
        <f t="shared" si="886"/>
        <v>45901</v>
      </c>
      <c r="L2983" s="55">
        <f t="shared" si="887"/>
        <v>0.04</v>
      </c>
      <c r="M2983" s="76">
        <v>0.22500000000000001</v>
      </c>
      <c r="N2983" s="62">
        <v>45901</v>
      </c>
      <c r="O2983" s="62">
        <v>46265</v>
      </c>
      <c r="P2983" s="63"/>
      <c r="Q2983" s="63"/>
      <c r="R2983" s="78">
        <v>69</v>
      </c>
      <c r="S2983" s="63" t="str">
        <f>VLOOKUP(R2983,SA!$B$3:$C$11,2,1)</f>
        <v>66-70</v>
      </c>
      <c r="T2983" s="38" t="s">
        <v>98</v>
      </c>
      <c r="U2983" s="24" t="s">
        <v>5815</v>
      </c>
      <c r="V2983" s="24">
        <v>400000</v>
      </c>
      <c r="W2983" s="39">
        <f t="shared" si="888"/>
        <v>0</v>
      </c>
      <c r="X2983" s="29">
        <f t="shared" si="889"/>
        <v>0</v>
      </c>
      <c r="Y2983" s="40">
        <f t="shared" si="890"/>
        <v>365</v>
      </c>
      <c r="Z2983" s="38">
        <f t="shared" si="903"/>
        <v>46081</v>
      </c>
      <c r="AA2983" s="41">
        <f t="shared" si="891"/>
        <v>181</v>
      </c>
      <c r="AB2983" s="24" t="s">
        <v>113</v>
      </c>
      <c r="AC2983" s="41">
        <f t="shared" si="892"/>
        <v>17021.971999999998</v>
      </c>
      <c r="AD2983" s="41">
        <v>1</v>
      </c>
      <c r="AE2983" s="72">
        <f>INDEX(SA!$C$2:$G$11,MATCH(Details!S2983,SA!$C$2:$C$11,0),MATCH(Details!V2983,SA!$C$2:$G$2,0))*Y2983/(F2983-E2983+1)</f>
        <v>14425.4</v>
      </c>
      <c r="AF2983" s="41">
        <f t="shared" si="893"/>
        <v>0</v>
      </c>
      <c r="AG2983" s="41">
        <f t="shared" si="894"/>
        <v>0</v>
      </c>
      <c r="AH2983" s="41">
        <f t="shared" si="895"/>
        <v>2596.5719999999997</v>
      </c>
      <c r="AI2983" s="60">
        <f t="shared" si="896"/>
        <v>577.01599999999996</v>
      </c>
      <c r="AJ2983" s="60">
        <f t="shared" si="897"/>
        <v>3245.7150000000001</v>
      </c>
      <c r="AK2983" s="60">
        <f t="shared" si="898"/>
        <v>7153.4175342465751</v>
      </c>
      <c r="AL2983" s="60">
        <f t="shared" si="899"/>
        <v>5257.7618876712322</v>
      </c>
      <c r="AM2983" s="41">
        <f t="shared" si="900"/>
        <v>5344.9071123287686</v>
      </c>
      <c r="AN2983" s="42">
        <f t="shared" si="901"/>
        <v>45715</v>
      </c>
      <c r="AO2983" s="43">
        <f t="shared" si="902"/>
        <v>14425.4</v>
      </c>
    </row>
    <row r="2984" spans="1:41" s="24" customFormat="1" ht="15.75" customHeight="1" x14ac:dyDescent="0.35">
      <c r="A2984" s="36" t="s">
        <v>27</v>
      </c>
      <c r="B2984" s="36">
        <v>202509</v>
      </c>
      <c r="C2984" s="24" t="s">
        <v>736</v>
      </c>
      <c r="D2984" s="24" t="s">
        <v>119</v>
      </c>
      <c r="E2984" s="62">
        <v>45901</v>
      </c>
      <c r="F2984" s="62">
        <v>46265</v>
      </c>
      <c r="G2984" s="37" t="s">
        <v>5940</v>
      </c>
      <c r="H2984" s="36">
        <v>45143</v>
      </c>
      <c r="I2984" s="63">
        <v>35284</v>
      </c>
      <c r="J2984" s="24" t="s">
        <v>6077</v>
      </c>
      <c r="K2984" s="63">
        <f t="shared" si="886"/>
        <v>45901</v>
      </c>
      <c r="L2984" s="55">
        <f t="shared" si="887"/>
        <v>0.04</v>
      </c>
      <c r="M2984" s="76">
        <v>0.22500000000000001</v>
      </c>
      <c r="N2984" s="62">
        <v>45901</v>
      </c>
      <c r="O2984" s="62">
        <v>46265</v>
      </c>
      <c r="P2984" s="63"/>
      <c r="Q2984" s="63"/>
      <c r="R2984" s="78">
        <v>29</v>
      </c>
      <c r="S2984" s="63" t="str">
        <f>VLOOKUP(R2984,SA!$B$3:$C$11,2,1)</f>
        <v>26-35</v>
      </c>
      <c r="T2984" s="38" t="s">
        <v>98</v>
      </c>
      <c r="U2984" s="24" t="s">
        <v>5743</v>
      </c>
      <c r="V2984" s="24">
        <v>400000</v>
      </c>
      <c r="W2984" s="39">
        <f t="shared" si="888"/>
        <v>0</v>
      </c>
      <c r="X2984" s="29">
        <f t="shared" si="889"/>
        <v>0</v>
      </c>
      <c r="Y2984" s="40">
        <f t="shared" si="890"/>
        <v>365</v>
      </c>
      <c r="Z2984" s="38">
        <f t="shared" si="903"/>
        <v>46081</v>
      </c>
      <c r="AA2984" s="41">
        <f t="shared" si="891"/>
        <v>181</v>
      </c>
      <c r="AB2984" s="24" t="s">
        <v>113</v>
      </c>
      <c r="AC2984" s="41">
        <f t="shared" si="892"/>
        <v>4533.0290000000005</v>
      </c>
      <c r="AD2984" s="41">
        <v>1</v>
      </c>
      <c r="AE2984" s="72">
        <f>INDEX(SA!$C$2:$G$11,MATCH(Details!S2984,SA!$C$2:$C$11,0),MATCH(Details!V2984,SA!$C$2:$G$2,0))*Y2984/(F2984-E2984+1)</f>
        <v>3841.55</v>
      </c>
      <c r="AF2984" s="41">
        <f t="shared" si="893"/>
        <v>0</v>
      </c>
      <c r="AG2984" s="41">
        <f t="shared" si="894"/>
        <v>0</v>
      </c>
      <c r="AH2984" s="41">
        <f t="shared" si="895"/>
        <v>691.47900000000004</v>
      </c>
      <c r="AI2984" s="60">
        <f t="shared" si="896"/>
        <v>153.66200000000001</v>
      </c>
      <c r="AJ2984" s="60">
        <f t="shared" si="897"/>
        <v>864.34875000000011</v>
      </c>
      <c r="AK2984" s="60">
        <f t="shared" si="898"/>
        <v>1904.9878082191783</v>
      </c>
      <c r="AL2984" s="60">
        <f t="shared" si="899"/>
        <v>1400.1660390410959</v>
      </c>
      <c r="AM2984" s="41">
        <f t="shared" si="900"/>
        <v>1423.3732109589046</v>
      </c>
      <c r="AN2984" s="42">
        <f t="shared" si="901"/>
        <v>45715</v>
      </c>
      <c r="AO2984" s="43">
        <f t="shared" si="902"/>
        <v>3841.55</v>
      </c>
    </row>
    <row r="2985" spans="1:41" s="24" customFormat="1" ht="15.75" customHeight="1" x14ac:dyDescent="0.35">
      <c r="A2985" s="36" t="s">
        <v>27</v>
      </c>
      <c r="B2985" s="36">
        <v>202509</v>
      </c>
      <c r="C2985" s="24" t="s">
        <v>736</v>
      </c>
      <c r="D2985" s="24" t="s">
        <v>119</v>
      </c>
      <c r="E2985" s="62">
        <v>45901</v>
      </c>
      <c r="F2985" s="62">
        <v>46265</v>
      </c>
      <c r="G2985" s="37" t="s">
        <v>5941</v>
      </c>
      <c r="H2985" s="36">
        <v>45143</v>
      </c>
      <c r="I2985" s="63">
        <v>44504</v>
      </c>
      <c r="J2985" s="24" t="s">
        <v>6078</v>
      </c>
      <c r="K2985" s="63">
        <f t="shared" si="886"/>
        <v>45901</v>
      </c>
      <c r="L2985" s="55">
        <f t="shared" si="887"/>
        <v>0.04</v>
      </c>
      <c r="M2985" s="76">
        <v>0.22500000000000001</v>
      </c>
      <c r="N2985" s="62">
        <v>45901</v>
      </c>
      <c r="O2985" s="62">
        <v>46265</v>
      </c>
      <c r="P2985" s="63"/>
      <c r="Q2985" s="63"/>
      <c r="R2985" s="78">
        <v>3</v>
      </c>
      <c r="S2985" s="63" t="str">
        <f>VLOOKUP(R2985,SA!$B$3:$C$11,2,1)</f>
        <v>0-25</v>
      </c>
      <c r="T2985" s="38" t="s">
        <v>97</v>
      </c>
      <c r="U2985" s="24" t="s">
        <v>5745</v>
      </c>
      <c r="V2985" s="24">
        <v>400000</v>
      </c>
      <c r="W2985" s="39">
        <f t="shared" si="888"/>
        <v>0</v>
      </c>
      <c r="X2985" s="29">
        <f t="shared" si="889"/>
        <v>0</v>
      </c>
      <c r="Y2985" s="40">
        <f t="shared" si="890"/>
        <v>365</v>
      </c>
      <c r="Z2985" s="38">
        <f t="shared" si="903"/>
        <v>46081</v>
      </c>
      <c r="AA2985" s="41">
        <f t="shared" si="891"/>
        <v>181</v>
      </c>
      <c r="AB2985" s="24" t="s">
        <v>113</v>
      </c>
      <c r="AC2985" s="41">
        <f t="shared" si="892"/>
        <v>4043.8364000000001</v>
      </c>
      <c r="AD2985" s="41">
        <v>1</v>
      </c>
      <c r="AE2985" s="72">
        <f>INDEX(SA!$C$2:$G$11,MATCH(Details!S2985,SA!$C$2:$C$11,0),MATCH(Details!V2985,SA!$C$2:$G$2,0))*Y2985/(F2985-E2985+1)</f>
        <v>3426.98</v>
      </c>
      <c r="AF2985" s="41">
        <f t="shared" si="893"/>
        <v>0</v>
      </c>
      <c r="AG2985" s="41">
        <f t="shared" si="894"/>
        <v>0</v>
      </c>
      <c r="AH2985" s="41">
        <f t="shared" si="895"/>
        <v>616.85640000000001</v>
      </c>
      <c r="AI2985" s="60">
        <f t="shared" si="896"/>
        <v>137.07920000000001</v>
      </c>
      <c r="AJ2985" s="60">
        <f t="shared" si="897"/>
        <v>771.07050000000004</v>
      </c>
      <c r="AK2985" s="60">
        <f t="shared" si="898"/>
        <v>1699.4065205479453</v>
      </c>
      <c r="AL2985" s="60">
        <f t="shared" si="899"/>
        <v>1249.0637926027398</v>
      </c>
      <c r="AM2985" s="41">
        <f t="shared" si="900"/>
        <v>1269.7665073972601</v>
      </c>
      <c r="AN2985" s="42">
        <f t="shared" si="901"/>
        <v>45715</v>
      </c>
      <c r="AO2985" s="43">
        <f t="shared" si="902"/>
        <v>3426.98</v>
      </c>
    </row>
    <row r="2986" spans="1:41" s="24" customFormat="1" ht="15.75" customHeight="1" x14ac:dyDescent="0.35">
      <c r="A2986" s="36" t="s">
        <v>27</v>
      </c>
      <c r="B2986" s="36">
        <v>202509</v>
      </c>
      <c r="C2986" s="24" t="s">
        <v>736</v>
      </c>
      <c r="D2986" s="24" t="s">
        <v>119</v>
      </c>
      <c r="E2986" s="62">
        <v>45901</v>
      </c>
      <c r="F2986" s="62">
        <v>46265</v>
      </c>
      <c r="G2986" s="37" t="s">
        <v>5942</v>
      </c>
      <c r="H2986" s="36">
        <v>45155</v>
      </c>
      <c r="I2986" s="63">
        <v>33799</v>
      </c>
      <c r="J2986" s="24" t="s">
        <v>6079</v>
      </c>
      <c r="K2986" s="63">
        <f t="shared" si="886"/>
        <v>45901</v>
      </c>
      <c r="L2986" s="55">
        <f t="shared" si="887"/>
        <v>0.04</v>
      </c>
      <c r="M2986" s="76">
        <v>0.22500000000000001</v>
      </c>
      <c r="N2986" s="62">
        <v>45901</v>
      </c>
      <c r="O2986" s="62">
        <v>46265</v>
      </c>
      <c r="P2986" s="63"/>
      <c r="Q2986" s="63"/>
      <c r="R2986" s="78">
        <v>33</v>
      </c>
      <c r="S2986" s="63" t="str">
        <f>VLOOKUP(R2986,SA!$B$3:$C$11,2,1)</f>
        <v>26-35</v>
      </c>
      <c r="T2986" s="38" t="s">
        <v>97</v>
      </c>
      <c r="U2986" s="24" t="s">
        <v>56</v>
      </c>
      <c r="V2986" s="24">
        <v>400000</v>
      </c>
      <c r="W2986" s="39">
        <f t="shared" si="888"/>
        <v>400000</v>
      </c>
      <c r="X2986" s="29">
        <f t="shared" si="889"/>
        <v>1</v>
      </c>
      <c r="Y2986" s="40">
        <f t="shared" si="890"/>
        <v>365</v>
      </c>
      <c r="Z2986" s="38">
        <f t="shared" si="903"/>
        <v>46081</v>
      </c>
      <c r="AA2986" s="41">
        <f t="shared" si="891"/>
        <v>181</v>
      </c>
      <c r="AB2986" s="24" t="s">
        <v>113</v>
      </c>
      <c r="AC2986" s="41">
        <f t="shared" si="892"/>
        <v>4533.0290000000005</v>
      </c>
      <c r="AD2986" s="41">
        <v>1</v>
      </c>
      <c r="AE2986" s="72">
        <f>INDEX(SA!$C$2:$G$11,MATCH(Details!S2986,SA!$C$2:$C$11,0),MATCH(Details!V2986,SA!$C$2:$G$2,0))*Y2986/(F2986-E2986+1)</f>
        <v>3841.55</v>
      </c>
      <c r="AF2986" s="41">
        <f t="shared" si="893"/>
        <v>0</v>
      </c>
      <c r="AG2986" s="41">
        <f t="shared" si="894"/>
        <v>0</v>
      </c>
      <c r="AH2986" s="41">
        <f t="shared" si="895"/>
        <v>691.47900000000004</v>
      </c>
      <c r="AI2986" s="60">
        <f t="shared" si="896"/>
        <v>153.66200000000001</v>
      </c>
      <c r="AJ2986" s="60">
        <f t="shared" si="897"/>
        <v>864.34875000000011</v>
      </c>
      <c r="AK2986" s="60">
        <f t="shared" si="898"/>
        <v>1904.9878082191783</v>
      </c>
      <c r="AL2986" s="60">
        <f t="shared" si="899"/>
        <v>1400.1660390410959</v>
      </c>
      <c r="AM2986" s="41">
        <f t="shared" si="900"/>
        <v>1423.3732109589046</v>
      </c>
      <c r="AN2986" s="42">
        <f t="shared" si="901"/>
        <v>45715</v>
      </c>
      <c r="AO2986" s="43">
        <f t="shared" si="902"/>
        <v>3841.55</v>
      </c>
    </row>
    <row r="2987" spans="1:41" s="24" customFormat="1" ht="15.75" customHeight="1" x14ac:dyDescent="0.35">
      <c r="A2987" s="36" t="s">
        <v>27</v>
      </c>
      <c r="B2987" s="36">
        <v>202509</v>
      </c>
      <c r="C2987" s="24" t="s">
        <v>736</v>
      </c>
      <c r="D2987" s="24" t="s">
        <v>119</v>
      </c>
      <c r="E2987" s="62">
        <v>45901</v>
      </c>
      <c r="F2987" s="62">
        <v>46265</v>
      </c>
      <c r="G2987" s="37" t="s">
        <v>5943</v>
      </c>
      <c r="H2987" s="36">
        <v>45155</v>
      </c>
      <c r="I2987" s="63">
        <v>23280</v>
      </c>
      <c r="J2987" s="24" t="s">
        <v>6080</v>
      </c>
      <c r="K2987" s="63">
        <f t="shared" si="886"/>
        <v>45901</v>
      </c>
      <c r="L2987" s="55">
        <f t="shared" si="887"/>
        <v>0.04</v>
      </c>
      <c r="M2987" s="76">
        <v>0.22500000000000001</v>
      </c>
      <c r="N2987" s="62">
        <v>45901</v>
      </c>
      <c r="O2987" s="62">
        <v>46265</v>
      </c>
      <c r="P2987" s="63"/>
      <c r="Q2987" s="63"/>
      <c r="R2987" s="78">
        <v>61</v>
      </c>
      <c r="S2987" s="63" t="str">
        <f>VLOOKUP(R2987,SA!$B$3:$C$11,2,1)</f>
        <v>56-65</v>
      </c>
      <c r="T2987" s="38" t="s">
        <v>97</v>
      </c>
      <c r="U2987" s="24" t="s">
        <v>5816</v>
      </c>
      <c r="V2987" s="24">
        <v>400000</v>
      </c>
      <c r="W2987" s="39">
        <f t="shared" si="888"/>
        <v>0</v>
      </c>
      <c r="X2987" s="29">
        <f t="shared" si="889"/>
        <v>0</v>
      </c>
      <c r="Y2987" s="40">
        <f t="shared" si="890"/>
        <v>365</v>
      </c>
      <c r="Z2987" s="38">
        <f t="shared" si="903"/>
        <v>46081</v>
      </c>
      <c r="AA2987" s="41">
        <f t="shared" si="891"/>
        <v>181</v>
      </c>
      <c r="AB2987" s="24" t="s">
        <v>113</v>
      </c>
      <c r="AC2987" s="41">
        <f t="shared" si="892"/>
        <v>11909.7282</v>
      </c>
      <c r="AD2987" s="41">
        <v>1</v>
      </c>
      <c r="AE2987" s="72">
        <f>INDEX(SA!$C$2:$G$11,MATCH(Details!S2987,SA!$C$2:$C$11,0),MATCH(Details!V2987,SA!$C$2:$G$2,0))*Y2987/(F2987-E2987+1)</f>
        <v>10092.99</v>
      </c>
      <c r="AF2987" s="41">
        <f t="shared" si="893"/>
        <v>0</v>
      </c>
      <c r="AG2987" s="41">
        <f t="shared" si="894"/>
        <v>0</v>
      </c>
      <c r="AH2987" s="41">
        <f t="shared" si="895"/>
        <v>1816.7382</v>
      </c>
      <c r="AI2987" s="60">
        <f t="shared" si="896"/>
        <v>403.71960000000001</v>
      </c>
      <c r="AJ2987" s="60">
        <f t="shared" si="897"/>
        <v>2270.9227500000002</v>
      </c>
      <c r="AK2987" s="60">
        <f t="shared" si="898"/>
        <v>5005.0169589041097</v>
      </c>
      <c r="AL2987" s="60">
        <f t="shared" si="899"/>
        <v>3678.6874647945206</v>
      </c>
      <c r="AM2987" s="41">
        <f t="shared" si="900"/>
        <v>3739.6601852054787</v>
      </c>
      <c r="AN2987" s="42">
        <f t="shared" si="901"/>
        <v>45715</v>
      </c>
      <c r="AO2987" s="43">
        <f t="shared" si="902"/>
        <v>10092.99</v>
      </c>
    </row>
    <row r="2988" spans="1:41" s="24" customFormat="1" ht="15.75" customHeight="1" x14ac:dyDescent="0.35">
      <c r="A2988" s="36" t="s">
        <v>27</v>
      </c>
      <c r="B2988" s="36">
        <v>202509</v>
      </c>
      <c r="C2988" s="24" t="s">
        <v>736</v>
      </c>
      <c r="D2988" s="24" t="s">
        <v>119</v>
      </c>
      <c r="E2988" s="62">
        <v>45901</v>
      </c>
      <c r="F2988" s="62">
        <v>46265</v>
      </c>
      <c r="G2988" s="37" t="s">
        <v>5944</v>
      </c>
      <c r="H2988" s="36">
        <v>45155</v>
      </c>
      <c r="I2988" s="63">
        <v>25449</v>
      </c>
      <c r="J2988" s="24" t="s">
        <v>6081</v>
      </c>
      <c r="K2988" s="63">
        <f t="shared" si="886"/>
        <v>45901</v>
      </c>
      <c r="L2988" s="55">
        <f t="shared" si="887"/>
        <v>0.04</v>
      </c>
      <c r="M2988" s="76">
        <v>0.22500000000000001</v>
      </c>
      <c r="N2988" s="62">
        <v>45901</v>
      </c>
      <c r="O2988" s="62">
        <v>46265</v>
      </c>
      <c r="P2988" s="63"/>
      <c r="Q2988" s="63"/>
      <c r="R2988" s="78">
        <v>55</v>
      </c>
      <c r="S2988" s="63" t="str">
        <f>VLOOKUP(R2988,SA!$B$3:$C$11,2,1)</f>
        <v>46-55</v>
      </c>
      <c r="T2988" s="38" t="s">
        <v>98</v>
      </c>
      <c r="U2988" s="24" t="s">
        <v>5815</v>
      </c>
      <c r="V2988" s="24">
        <v>400000</v>
      </c>
      <c r="W2988" s="39">
        <f t="shared" si="888"/>
        <v>0</v>
      </c>
      <c r="X2988" s="29">
        <f t="shared" si="889"/>
        <v>0</v>
      </c>
      <c r="Y2988" s="40">
        <f t="shared" si="890"/>
        <v>365</v>
      </c>
      <c r="Z2988" s="38">
        <f t="shared" si="903"/>
        <v>46081</v>
      </c>
      <c r="AA2988" s="41">
        <f t="shared" si="891"/>
        <v>181</v>
      </c>
      <c r="AB2988" s="24" t="s">
        <v>113</v>
      </c>
      <c r="AC2988" s="41">
        <f t="shared" si="892"/>
        <v>8108.2165999999997</v>
      </c>
      <c r="AD2988" s="41">
        <v>1</v>
      </c>
      <c r="AE2988" s="72">
        <f>INDEX(SA!$C$2:$G$11,MATCH(Details!S2988,SA!$C$2:$C$11,0),MATCH(Details!V2988,SA!$C$2:$G$2,0))*Y2988/(F2988-E2988+1)</f>
        <v>6871.37</v>
      </c>
      <c r="AF2988" s="41">
        <f t="shared" si="893"/>
        <v>0</v>
      </c>
      <c r="AG2988" s="41">
        <f t="shared" si="894"/>
        <v>0</v>
      </c>
      <c r="AH2988" s="41">
        <f t="shared" si="895"/>
        <v>1236.8465999999999</v>
      </c>
      <c r="AI2988" s="60">
        <f t="shared" si="896"/>
        <v>274.85480000000001</v>
      </c>
      <c r="AJ2988" s="60">
        <f t="shared" si="897"/>
        <v>1546.05825</v>
      </c>
      <c r="AK2988" s="60">
        <f t="shared" si="898"/>
        <v>3407.446493150685</v>
      </c>
      <c r="AL2988" s="60">
        <f t="shared" si="899"/>
        <v>2504.4731724657536</v>
      </c>
      <c r="AM2988" s="41">
        <f t="shared" si="900"/>
        <v>2545.9837775342462</v>
      </c>
      <c r="AN2988" s="42">
        <f t="shared" si="901"/>
        <v>45715</v>
      </c>
      <c r="AO2988" s="43">
        <f t="shared" si="902"/>
        <v>6871.37</v>
      </c>
    </row>
    <row r="2989" spans="1:41" s="24" customFormat="1" ht="15.75" customHeight="1" x14ac:dyDescent="0.35">
      <c r="A2989" s="36" t="s">
        <v>27</v>
      </c>
      <c r="B2989" s="36">
        <v>202509</v>
      </c>
      <c r="C2989" s="24" t="s">
        <v>736</v>
      </c>
      <c r="D2989" s="24" t="s">
        <v>119</v>
      </c>
      <c r="E2989" s="62">
        <v>45901</v>
      </c>
      <c r="F2989" s="62">
        <v>46265</v>
      </c>
      <c r="G2989" s="37" t="s">
        <v>5945</v>
      </c>
      <c r="H2989" s="36">
        <v>45155</v>
      </c>
      <c r="I2989" s="63">
        <v>33809</v>
      </c>
      <c r="J2989" s="24" t="s">
        <v>6082</v>
      </c>
      <c r="K2989" s="63">
        <f t="shared" si="886"/>
        <v>45901</v>
      </c>
      <c r="L2989" s="55">
        <f t="shared" si="887"/>
        <v>0.04</v>
      </c>
      <c r="M2989" s="76">
        <v>0.22500000000000001</v>
      </c>
      <c r="N2989" s="62">
        <v>45901</v>
      </c>
      <c r="O2989" s="62">
        <v>46265</v>
      </c>
      <c r="P2989" s="63"/>
      <c r="Q2989" s="63"/>
      <c r="R2989" s="78">
        <v>33</v>
      </c>
      <c r="S2989" s="63" t="str">
        <f>VLOOKUP(R2989,SA!$B$3:$C$11,2,1)</f>
        <v>26-35</v>
      </c>
      <c r="T2989" s="38" t="s">
        <v>98</v>
      </c>
      <c r="U2989" s="24" t="s">
        <v>5743</v>
      </c>
      <c r="V2989" s="24">
        <v>400000</v>
      </c>
      <c r="W2989" s="39">
        <f t="shared" si="888"/>
        <v>0</v>
      </c>
      <c r="X2989" s="29">
        <f t="shared" si="889"/>
        <v>0</v>
      </c>
      <c r="Y2989" s="40">
        <f t="shared" si="890"/>
        <v>365</v>
      </c>
      <c r="Z2989" s="38">
        <f t="shared" si="903"/>
        <v>46081</v>
      </c>
      <c r="AA2989" s="41">
        <f t="shared" si="891"/>
        <v>181</v>
      </c>
      <c r="AB2989" s="24" t="s">
        <v>113</v>
      </c>
      <c r="AC2989" s="41">
        <f t="shared" si="892"/>
        <v>4533.0290000000005</v>
      </c>
      <c r="AD2989" s="41">
        <v>1</v>
      </c>
      <c r="AE2989" s="72">
        <f>INDEX(SA!$C$2:$G$11,MATCH(Details!S2989,SA!$C$2:$C$11,0),MATCH(Details!V2989,SA!$C$2:$G$2,0))*Y2989/(F2989-E2989+1)</f>
        <v>3841.55</v>
      </c>
      <c r="AF2989" s="41">
        <f t="shared" si="893"/>
        <v>0</v>
      </c>
      <c r="AG2989" s="41">
        <f t="shared" si="894"/>
        <v>0</v>
      </c>
      <c r="AH2989" s="41">
        <f t="shared" si="895"/>
        <v>691.47900000000004</v>
      </c>
      <c r="AI2989" s="60">
        <f t="shared" si="896"/>
        <v>153.66200000000001</v>
      </c>
      <c r="AJ2989" s="60">
        <f t="shared" si="897"/>
        <v>864.34875000000011</v>
      </c>
      <c r="AK2989" s="60">
        <f t="shared" si="898"/>
        <v>1904.9878082191783</v>
      </c>
      <c r="AL2989" s="60">
        <f t="shared" si="899"/>
        <v>1400.1660390410959</v>
      </c>
      <c r="AM2989" s="41">
        <f t="shared" si="900"/>
        <v>1423.3732109589046</v>
      </c>
      <c r="AN2989" s="42">
        <f t="shared" si="901"/>
        <v>45715</v>
      </c>
      <c r="AO2989" s="43">
        <f t="shared" si="902"/>
        <v>3841.55</v>
      </c>
    </row>
    <row r="2990" spans="1:41" s="24" customFormat="1" ht="15.75" customHeight="1" x14ac:dyDescent="0.35">
      <c r="A2990" s="36" t="s">
        <v>27</v>
      </c>
      <c r="B2990" s="36">
        <v>202509</v>
      </c>
      <c r="C2990" s="24" t="s">
        <v>736</v>
      </c>
      <c r="D2990" s="24" t="s">
        <v>119</v>
      </c>
      <c r="E2990" s="62">
        <v>45901</v>
      </c>
      <c r="F2990" s="62">
        <v>46265</v>
      </c>
      <c r="G2990" s="37" t="s">
        <v>5946</v>
      </c>
      <c r="H2990" s="36">
        <v>45155</v>
      </c>
      <c r="I2990" s="63">
        <v>44106</v>
      </c>
      <c r="J2990" s="24" t="s">
        <v>6083</v>
      </c>
      <c r="K2990" s="63">
        <f t="shared" si="886"/>
        <v>45901</v>
      </c>
      <c r="L2990" s="55">
        <f t="shared" si="887"/>
        <v>0.04</v>
      </c>
      <c r="M2990" s="76">
        <v>0.22500000000000001</v>
      </c>
      <c r="N2990" s="62">
        <v>45901</v>
      </c>
      <c r="O2990" s="62">
        <v>46265</v>
      </c>
      <c r="P2990" s="63"/>
      <c r="Q2990" s="63"/>
      <c r="R2990" s="78">
        <v>4</v>
      </c>
      <c r="S2990" s="63" t="str">
        <f>VLOOKUP(R2990,SA!$B$3:$C$11,2,1)</f>
        <v>0-25</v>
      </c>
      <c r="T2990" s="38" t="s">
        <v>98</v>
      </c>
      <c r="U2990" s="24" t="s">
        <v>5746</v>
      </c>
      <c r="V2990" s="24">
        <v>400000</v>
      </c>
      <c r="W2990" s="39">
        <f t="shared" si="888"/>
        <v>0</v>
      </c>
      <c r="X2990" s="29">
        <f t="shared" si="889"/>
        <v>0</v>
      </c>
      <c r="Y2990" s="40">
        <f t="shared" si="890"/>
        <v>365</v>
      </c>
      <c r="Z2990" s="38">
        <f t="shared" si="903"/>
        <v>46081</v>
      </c>
      <c r="AA2990" s="41">
        <f t="shared" si="891"/>
        <v>181</v>
      </c>
      <c r="AB2990" s="24" t="s">
        <v>113</v>
      </c>
      <c r="AC2990" s="41">
        <f t="shared" si="892"/>
        <v>4043.8364000000001</v>
      </c>
      <c r="AD2990" s="41">
        <v>1</v>
      </c>
      <c r="AE2990" s="72">
        <f>INDEX(SA!$C$2:$G$11,MATCH(Details!S2990,SA!$C$2:$C$11,0),MATCH(Details!V2990,SA!$C$2:$G$2,0))*Y2990/(F2990-E2990+1)</f>
        <v>3426.98</v>
      </c>
      <c r="AF2990" s="41">
        <f t="shared" si="893"/>
        <v>0</v>
      </c>
      <c r="AG2990" s="41">
        <f t="shared" si="894"/>
        <v>0</v>
      </c>
      <c r="AH2990" s="41">
        <f t="shared" si="895"/>
        <v>616.85640000000001</v>
      </c>
      <c r="AI2990" s="60">
        <f t="shared" si="896"/>
        <v>137.07920000000001</v>
      </c>
      <c r="AJ2990" s="60">
        <f t="shared" si="897"/>
        <v>771.07050000000004</v>
      </c>
      <c r="AK2990" s="60">
        <f t="shared" si="898"/>
        <v>1699.4065205479453</v>
      </c>
      <c r="AL2990" s="60">
        <f t="shared" si="899"/>
        <v>1249.0637926027398</v>
      </c>
      <c r="AM2990" s="41">
        <f t="shared" si="900"/>
        <v>1269.7665073972601</v>
      </c>
      <c r="AN2990" s="42">
        <f t="shared" si="901"/>
        <v>45715</v>
      </c>
      <c r="AO2990" s="43">
        <f t="shared" si="902"/>
        <v>3426.98</v>
      </c>
    </row>
    <row r="2991" spans="1:41" s="24" customFormat="1" ht="15.75" customHeight="1" x14ac:dyDescent="0.35">
      <c r="A2991" s="36" t="s">
        <v>27</v>
      </c>
      <c r="B2991" s="36">
        <v>202509</v>
      </c>
      <c r="C2991" s="24" t="s">
        <v>736</v>
      </c>
      <c r="D2991" s="24" t="s">
        <v>119</v>
      </c>
      <c r="E2991" s="62">
        <v>45901</v>
      </c>
      <c r="F2991" s="62">
        <v>46265</v>
      </c>
      <c r="G2991" s="37" t="s">
        <v>5947</v>
      </c>
      <c r="H2991" s="36">
        <v>44996</v>
      </c>
      <c r="I2991" s="63">
        <v>37663</v>
      </c>
      <c r="J2991" s="24" t="s">
        <v>6084</v>
      </c>
      <c r="K2991" s="63">
        <f t="shared" si="886"/>
        <v>45901</v>
      </c>
      <c r="L2991" s="55">
        <f t="shared" si="887"/>
        <v>0.04</v>
      </c>
      <c r="M2991" s="76">
        <v>0.22500000000000001</v>
      </c>
      <c r="N2991" s="62">
        <v>45901</v>
      </c>
      <c r="O2991" s="62">
        <v>46265</v>
      </c>
      <c r="P2991" s="63"/>
      <c r="Q2991" s="63"/>
      <c r="R2991" s="78">
        <v>22</v>
      </c>
      <c r="S2991" s="63" t="str">
        <f>VLOOKUP(R2991,SA!$B$3:$C$11,2,1)</f>
        <v>0-25</v>
      </c>
      <c r="T2991" s="38" t="s">
        <v>97</v>
      </c>
      <c r="U2991" s="24" t="s">
        <v>56</v>
      </c>
      <c r="V2991" s="24">
        <v>300000</v>
      </c>
      <c r="W2991" s="39">
        <f t="shared" si="888"/>
        <v>300000</v>
      </c>
      <c r="X2991" s="29">
        <f t="shared" si="889"/>
        <v>1</v>
      </c>
      <c r="Y2991" s="40">
        <f t="shared" si="890"/>
        <v>365</v>
      </c>
      <c r="Z2991" s="38">
        <f t="shared" si="903"/>
        <v>46081</v>
      </c>
      <c r="AA2991" s="41">
        <f t="shared" si="891"/>
        <v>181</v>
      </c>
      <c r="AB2991" s="24" t="s">
        <v>113</v>
      </c>
      <c r="AC2991" s="41">
        <f t="shared" si="892"/>
        <v>3690.3792000000003</v>
      </c>
      <c r="AD2991" s="41">
        <v>1</v>
      </c>
      <c r="AE2991" s="72">
        <f>INDEX(SA!$C$2:$G$11,MATCH(Details!S2991,SA!$C$2:$C$11,0),MATCH(Details!V2991,SA!$C$2:$G$2,0))*Y2991/(F2991-E2991+1)</f>
        <v>3127.44</v>
      </c>
      <c r="AF2991" s="41">
        <f t="shared" si="893"/>
        <v>0</v>
      </c>
      <c r="AG2991" s="41">
        <f t="shared" si="894"/>
        <v>0</v>
      </c>
      <c r="AH2991" s="41">
        <f t="shared" si="895"/>
        <v>562.93920000000003</v>
      </c>
      <c r="AI2991" s="60">
        <f t="shared" si="896"/>
        <v>125.0976</v>
      </c>
      <c r="AJ2991" s="60">
        <f t="shared" si="897"/>
        <v>703.67399999999998</v>
      </c>
      <c r="AK2991" s="60">
        <f t="shared" si="898"/>
        <v>1550.8675068493151</v>
      </c>
      <c r="AL2991" s="60">
        <f t="shared" si="899"/>
        <v>1139.8876175342466</v>
      </c>
      <c r="AM2991" s="41">
        <f t="shared" si="900"/>
        <v>1158.7807824657534</v>
      </c>
      <c r="AN2991" s="42">
        <f t="shared" si="901"/>
        <v>45715</v>
      </c>
      <c r="AO2991" s="43">
        <f t="shared" si="902"/>
        <v>3127.44</v>
      </c>
    </row>
    <row r="2992" spans="1:41" s="24" customFormat="1" ht="15.75" customHeight="1" x14ac:dyDescent="0.35">
      <c r="A2992" s="36" t="s">
        <v>27</v>
      </c>
      <c r="B2992" s="36">
        <v>202509</v>
      </c>
      <c r="C2992" s="24" t="s">
        <v>736</v>
      </c>
      <c r="D2992" s="24" t="s">
        <v>119</v>
      </c>
      <c r="E2992" s="62">
        <v>45901</v>
      </c>
      <c r="F2992" s="62">
        <v>46265</v>
      </c>
      <c r="G2992" s="37" t="s">
        <v>5948</v>
      </c>
      <c r="H2992" s="36">
        <v>44996</v>
      </c>
      <c r="I2992" s="63">
        <v>27478</v>
      </c>
      <c r="J2992" s="24" t="s">
        <v>6085</v>
      </c>
      <c r="K2992" s="63">
        <f t="shared" ref="K2992:K2999" si="904">N2992</f>
        <v>45901</v>
      </c>
      <c r="L2992" s="55">
        <f t="shared" ref="L2992:L2999" si="905">IF(K2992&gt;=DATE(2022,4,1),4%,5%)</f>
        <v>0.04</v>
      </c>
      <c r="M2992" s="76">
        <v>0.22500000000000001</v>
      </c>
      <c r="N2992" s="62">
        <v>45901</v>
      </c>
      <c r="O2992" s="62">
        <v>46265</v>
      </c>
      <c r="P2992" s="63"/>
      <c r="Q2992" s="63"/>
      <c r="R2992" s="78">
        <v>50</v>
      </c>
      <c r="S2992" s="63" t="str">
        <f>VLOOKUP(R2992,SA!$B$3:$C$11,2,1)</f>
        <v>46-55</v>
      </c>
      <c r="T2992" s="38" t="s">
        <v>97</v>
      </c>
      <c r="U2992" s="24" t="s">
        <v>5816</v>
      </c>
      <c r="V2992" s="24">
        <v>300000</v>
      </c>
      <c r="W2992" s="39">
        <f t="shared" ref="W2992:W2999" si="906">IF(U2992="self",V2992,0)</f>
        <v>0</v>
      </c>
      <c r="X2992" s="29">
        <f t="shared" ref="X2992:X2999" si="907">IF(U2992="self",1,0)</f>
        <v>0</v>
      </c>
      <c r="Y2992" s="40">
        <f t="shared" ref="Y2992:Y2999" si="908">O2992-N2992+1</f>
        <v>365</v>
      </c>
      <c r="Z2992" s="38">
        <f t="shared" si="903"/>
        <v>46081</v>
      </c>
      <c r="AA2992" s="41">
        <f t="shared" ref="AA2992:AA2999" si="909">IF(MIN((Z2992-N2992)+1,Y2992)&lt;0,0,MIN((Z2992-N2992)+1,Y2992))</f>
        <v>181</v>
      </c>
      <c r="AB2992" s="24" t="s">
        <v>113</v>
      </c>
      <c r="AC2992" s="41">
        <f t="shared" ref="AC2992:AC2999" si="910">AE2992+AF2992+AG2992+AH2992</f>
        <v>7373.4659999999994</v>
      </c>
      <c r="AD2992" s="41">
        <v>1</v>
      </c>
      <c r="AE2992" s="72">
        <f>INDEX(SA!$C$2:$G$11,MATCH(Details!S2992,SA!$C$2:$C$11,0),MATCH(Details!V2992,SA!$C$2:$G$2,0))*Y2992/(F2992-E2992+1)</f>
        <v>6248.7</v>
      </c>
      <c r="AF2992" s="41">
        <f t="shared" ref="AF2992:AF2999" si="911">IF(AB2992="Karnataka",AE2992*9%,0)</f>
        <v>0</v>
      </c>
      <c r="AG2992" s="41">
        <f t="shared" ref="AG2992:AG2999" si="912">IF(AB2992="Karnataka",AE2992*9%,0)</f>
        <v>0</v>
      </c>
      <c r="AH2992" s="41">
        <f t="shared" ref="AH2992:AH2999" si="913">IF(AF2992+AG2992&gt;0,0,AE2992*18%)</f>
        <v>1124.7659999999998</v>
      </c>
      <c r="AI2992" s="60">
        <f t="shared" ref="AI2992:AI2999" si="914">AE2992*L2992</f>
        <v>249.94800000000001</v>
      </c>
      <c r="AJ2992" s="60">
        <f t="shared" ref="AJ2992:AJ2999" si="915">$AE2992*M2992</f>
        <v>1405.9575</v>
      </c>
      <c r="AK2992" s="60">
        <f t="shared" ref="AK2992:AK2999" si="916">(AE2992)*AA2992/Y2992</f>
        <v>3098.6704109589041</v>
      </c>
      <c r="AL2992" s="60">
        <f t="shared" ref="AL2992:AL2999" si="917">AK2992*(1-L2992-M2992)</f>
        <v>2277.5227520547946</v>
      </c>
      <c r="AM2992" s="41">
        <f t="shared" ref="AM2992:AM2999" si="918">AE2992-AI2992-AL2992-AJ2992</f>
        <v>2315.2717479452049</v>
      </c>
      <c r="AN2992" s="42">
        <f t="shared" ref="AN2992:AN2999" si="919">Z2992-366</f>
        <v>45715</v>
      </c>
      <c r="AO2992" s="43">
        <f t="shared" ref="AO2992:AO2999" si="920">IF(AND(O2992&gt;Z2992,N2992&gt;AN2992),AE2992,0)</f>
        <v>6248.7</v>
      </c>
    </row>
    <row r="2993" spans="1:41" s="24" customFormat="1" ht="15.75" customHeight="1" x14ac:dyDescent="0.35">
      <c r="A2993" s="36" t="s">
        <v>27</v>
      </c>
      <c r="B2993" s="36">
        <v>202509</v>
      </c>
      <c r="C2993" s="24" t="s">
        <v>736</v>
      </c>
      <c r="D2993" s="24" t="s">
        <v>119</v>
      </c>
      <c r="E2993" s="62">
        <v>45901</v>
      </c>
      <c r="F2993" s="62">
        <v>46265</v>
      </c>
      <c r="G2993" s="37" t="s">
        <v>5949</v>
      </c>
      <c r="H2993" s="36">
        <v>44996</v>
      </c>
      <c r="I2993" s="63">
        <v>25571</v>
      </c>
      <c r="J2993" s="24" t="s">
        <v>6086</v>
      </c>
      <c r="K2993" s="63">
        <f t="shared" si="904"/>
        <v>45901</v>
      </c>
      <c r="L2993" s="55">
        <f t="shared" si="905"/>
        <v>0.04</v>
      </c>
      <c r="M2993" s="76">
        <v>0.22500000000000001</v>
      </c>
      <c r="N2993" s="62">
        <v>45901</v>
      </c>
      <c r="O2993" s="62">
        <v>46265</v>
      </c>
      <c r="P2993" s="63"/>
      <c r="Q2993" s="63"/>
      <c r="R2993" s="78">
        <v>55</v>
      </c>
      <c r="S2993" s="63" t="str">
        <f>VLOOKUP(R2993,SA!$B$3:$C$11,2,1)</f>
        <v>46-55</v>
      </c>
      <c r="T2993" s="38" t="s">
        <v>98</v>
      </c>
      <c r="U2993" s="24" t="s">
        <v>5815</v>
      </c>
      <c r="V2993" s="24">
        <v>300000</v>
      </c>
      <c r="W2993" s="39">
        <f t="shared" si="906"/>
        <v>0</v>
      </c>
      <c r="X2993" s="29">
        <f t="shared" si="907"/>
        <v>0</v>
      </c>
      <c r="Y2993" s="40">
        <f t="shared" si="908"/>
        <v>365</v>
      </c>
      <c r="Z2993" s="38">
        <f t="shared" si="903"/>
        <v>46081</v>
      </c>
      <c r="AA2993" s="41">
        <f t="shared" si="909"/>
        <v>181</v>
      </c>
      <c r="AB2993" s="24" t="s">
        <v>113</v>
      </c>
      <c r="AC2993" s="41">
        <f t="shared" si="910"/>
        <v>7373.4659999999994</v>
      </c>
      <c r="AD2993" s="41">
        <v>1</v>
      </c>
      <c r="AE2993" s="72">
        <f>INDEX(SA!$C$2:$G$11,MATCH(Details!S2993,SA!$C$2:$C$11,0),MATCH(Details!V2993,SA!$C$2:$G$2,0))*Y2993/(F2993-E2993+1)</f>
        <v>6248.7</v>
      </c>
      <c r="AF2993" s="41">
        <f t="shared" si="911"/>
        <v>0</v>
      </c>
      <c r="AG2993" s="41">
        <f t="shared" si="912"/>
        <v>0</v>
      </c>
      <c r="AH2993" s="41">
        <f t="shared" si="913"/>
        <v>1124.7659999999998</v>
      </c>
      <c r="AI2993" s="60">
        <f t="shared" si="914"/>
        <v>249.94800000000001</v>
      </c>
      <c r="AJ2993" s="60">
        <f t="shared" si="915"/>
        <v>1405.9575</v>
      </c>
      <c r="AK2993" s="60">
        <f t="shared" si="916"/>
        <v>3098.6704109589041</v>
      </c>
      <c r="AL2993" s="60">
        <f t="shared" si="917"/>
        <v>2277.5227520547946</v>
      </c>
      <c r="AM2993" s="41">
        <f t="shared" si="918"/>
        <v>2315.2717479452049</v>
      </c>
      <c r="AN2993" s="42">
        <f t="shared" si="919"/>
        <v>45715</v>
      </c>
      <c r="AO2993" s="43">
        <f t="shared" si="920"/>
        <v>6248.7</v>
      </c>
    </row>
    <row r="2994" spans="1:41" s="24" customFormat="1" ht="15.75" customHeight="1" x14ac:dyDescent="0.35">
      <c r="A2994" s="36" t="s">
        <v>27</v>
      </c>
      <c r="B2994" s="36">
        <v>202509</v>
      </c>
      <c r="C2994" s="24" t="s">
        <v>736</v>
      </c>
      <c r="D2994" s="24" t="s">
        <v>119</v>
      </c>
      <c r="E2994" s="62">
        <v>45901</v>
      </c>
      <c r="F2994" s="62">
        <v>46265</v>
      </c>
      <c r="G2994" s="37" t="s">
        <v>5950</v>
      </c>
      <c r="H2994" s="36">
        <v>45144</v>
      </c>
      <c r="I2994" s="63">
        <v>35889</v>
      </c>
      <c r="J2994" s="24" t="s">
        <v>6087</v>
      </c>
      <c r="K2994" s="63">
        <f t="shared" si="904"/>
        <v>45901</v>
      </c>
      <c r="L2994" s="55">
        <f t="shared" si="905"/>
        <v>0.04</v>
      </c>
      <c r="M2994" s="76">
        <v>0.22500000000000001</v>
      </c>
      <c r="N2994" s="62">
        <v>45901</v>
      </c>
      <c r="O2994" s="62">
        <v>46265</v>
      </c>
      <c r="P2994" s="63"/>
      <c r="Q2994" s="63"/>
      <c r="R2994" s="78">
        <v>27</v>
      </c>
      <c r="S2994" s="63" t="str">
        <f>VLOOKUP(R2994,SA!$B$3:$C$11,2,1)</f>
        <v>26-35</v>
      </c>
      <c r="T2994" s="38" t="s">
        <v>97</v>
      </c>
      <c r="U2994" s="24" t="s">
        <v>56</v>
      </c>
      <c r="V2994" s="24">
        <v>300000</v>
      </c>
      <c r="W2994" s="39">
        <f t="shared" si="906"/>
        <v>300000</v>
      </c>
      <c r="X2994" s="29">
        <f t="shared" si="907"/>
        <v>1</v>
      </c>
      <c r="Y2994" s="40">
        <f t="shared" si="908"/>
        <v>365</v>
      </c>
      <c r="Z2994" s="38">
        <f t="shared" si="903"/>
        <v>46081</v>
      </c>
      <c r="AA2994" s="41">
        <f t="shared" si="909"/>
        <v>181</v>
      </c>
      <c r="AB2994" s="24" t="s">
        <v>113</v>
      </c>
      <c r="AC2994" s="41">
        <f t="shared" si="910"/>
        <v>4124.4657999999999</v>
      </c>
      <c r="AD2994" s="41">
        <v>1</v>
      </c>
      <c r="AE2994" s="72">
        <f>INDEX(SA!$C$2:$G$11,MATCH(Details!S2994,SA!$C$2:$C$11,0),MATCH(Details!V2994,SA!$C$2:$G$2,0))*Y2994/(F2994-E2994+1)</f>
        <v>3495.31</v>
      </c>
      <c r="AF2994" s="41">
        <f t="shared" si="911"/>
        <v>0</v>
      </c>
      <c r="AG2994" s="41">
        <f t="shared" si="912"/>
        <v>0</v>
      </c>
      <c r="AH2994" s="41">
        <f t="shared" si="913"/>
        <v>629.1558</v>
      </c>
      <c r="AI2994" s="60">
        <f t="shared" si="914"/>
        <v>139.8124</v>
      </c>
      <c r="AJ2994" s="60">
        <f t="shared" si="915"/>
        <v>786.44475</v>
      </c>
      <c r="AK2994" s="60">
        <f t="shared" si="916"/>
        <v>1733.2907123287671</v>
      </c>
      <c r="AL2994" s="60">
        <f t="shared" si="917"/>
        <v>1273.9686735616438</v>
      </c>
      <c r="AM2994" s="41">
        <f t="shared" si="918"/>
        <v>1295.0841764383563</v>
      </c>
      <c r="AN2994" s="42">
        <f t="shared" si="919"/>
        <v>45715</v>
      </c>
      <c r="AO2994" s="43">
        <f t="shared" si="920"/>
        <v>3495.31</v>
      </c>
    </row>
    <row r="2995" spans="1:41" s="24" customFormat="1" ht="15.75" customHeight="1" x14ac:dyDescent="0.35">
      <c r="A2995" s="36" t="s">
        <v>27</v>
      </c>
      <c r="B2995" s="36">
        <v>202509</v>
      </c>
      <c r="C2995" s="24" t="s">
        <v>736</v>
      </c>
      <c r="D2995" s="24" t="s">
        <v>119</v>
      </c>
      <c r="E2995" s="62">
        <v>45901</v>
      </c>
      <c r="F2995" s="62">
        <v>46265</v>
      </c>
      <c r="G2995" s="37" t="s">
        <v>5951</v>
      </c>
      <c r="H2995" s="36">
        <v>45144</v>
      </c>
      <c r="I2995" s="63">
        <v>21291</v>
      </c>
      <c r="J2995" s="24" t="s">
        <v>6088</v>
      </c>
      <c r="K2995" s="63">
        <f t="shared" si="904"/>
        <v>45901</v>
      </c>
      <c r="L2995" s="55">
        <f t="shared" si="905"/>
        <v>0.04</v>
      </c>
      <c r="M2995" s="76">
        <v>0.22500000000000001</v>
      </c>
      <c r="N2995" s="62">
        <v>45901</v>
      </c>
      <c r="O2995" s="62">
        <v>46265</v>
      </c>
      <c r="P2995" s="63"/>
      <c r="Q2995" s="63"/>
      <c r="R2995" s="78">
        <v>67</v>
      </c>
      <c r="S2995" s="63" t="str">
        <f>VLOOKUP(R2995,SA!$B$3:$C$11,2,1)</f>
        <v>66-70</v>
      </c>
      <c r="T2995" s="38" t="s">
        <v>97</v>
      </c>
      <c r="U2995" s="24" t="s">
        <v>5816</v>
      </c>
      <c r="V2995" s="24">
        <v>300000</v>
      </c>
      <c r="W2995" s="39">
        <f t="shared" si="906"/>
        <v>0</v>
      </c>
      <c r="X2995" s="29">
        <f t="shared" si="907"/>
        <v>0</v>
      </c>
      <c r="Y2995" s="40">
        <f t="shared" si="908"/>
        <v>365</v>
      </c>
      <c r="Z2995" s="38">
        <f t="shared" si="903"/>
        <v>46081</v>
      </c>
      <c r="AA2995" s="41">
        <f t="shared" si="909"/>
        <v>181</v>
      </c>
      <c r="AB2995" s="24" t="s">
        <v>113</v>
      </c>
      <c r="AC2995" s="41">
        <f t="shared" si="910"/>
        <v>15468.950400000002</v>
      </c>
      <c r="AD2995" s="41">
        <v>1</v>
      </c>
      <c r="AE2995" s="72">
        <f>INDEX(SA!$C$2:$G$11,MATCH(Details!S2995,SA!$C$2:$C$11,0),MATCH(Details!V2995,SA!$C$2:$G$2,0))*Y2995/(F2995-E2995+1)</f>
        <v>13109.28</v>
      </c>
      <c r="AF2995" s="41">
        <f t="shared" si="911"/>
        <v>0</v>
      </c>
      <c r="AG2995" s="41">
        <f t="shared" si="912"/>
        <v>0</v>
      </c>
      <c r="AH2995" s="41">
        <f t="shared" si="913"/>
        <v>2359.6704</v>
      </c>
      <c r="AI2995" s="60">
        <f t="shared" si="914"/>
        <v>524.37120000000004</v>
      </c>
      <c r="AJ2995" s="60">
        <f t="shared" si="915"/>
        <v>2949.5880000000002</v>
      </c>
      <c r="AK2995" s="60">
        <f t="shared" si="916"/>
        <v>6500.7662465753428</v>
      </c>
      <c r="AL2995" s="60">
        <f t="shared" si="917"/>
        <v>4778.0631912328772</v>
      </c>
      <c r="AM2995" s="41">
        <f t="shared" si="918"/>
        <v>4857.2576087671241</v>
      </c>
      <c r="AN2995" s="42">
        <f t="shared" si="919"/>
        <v>45715</v>
      </c>
      <c r="AO2995" s="43">
        <f t="shared" si="920"/>
        <v>13109.28</v>
      </c>
    </row>
    <row r="2996" spans="1:41" s="24" customFormat="1" ht="15.75" customHeight="1" x14ac:dyDescent="0.35">
      <c r="A2996" s="36" t="s">
        <v>27</v>
      </c>
      <c r="B2996" s="36">
        <v>202509</v>
      </c>
      <c r="C2996" s="24" t="s">
        <v>736</v>
      </c>
      <c r="D2996" s="24" t="s">
        <v>119</v>
      </c>
      <c r="E2996" s="62">
        <v>45901</v>
      </c>
      <c r="F2996" s="62">
        <v>46265</v>
      </c>
      <c r="G2996" s="37" t="s">
        <v>5952</v>
      </c>
      <c r="H2996" s="36">
        <v>45101</v>
      </c>
      <c r="I2996" s="63">
        <v>35723</v>
      </c>
      <c r="J2996" s="24" t="s">
        <v>6089</v>
      </c>
      <c r="K2996" s="63">
        <f t="shared" si="904"/>
        <v>45908</v>
      </c>
      <c r="L2996" s="55">
        <f t="shared" si="905"/>
        <v>0.04</v>
      </c>
      <c r="M2996" s="76">
        <v>0.22500000000000001</v>
      </c>
      <c r="N2996" s="62">
        <v>45908</v>
      </c>
      <c r="O2996" s="62">
        <v>46265</v>
      </c>
      <c r="P2996" s="63"/>
      <c r="Q2996" s="63"/>
      <c r="R2996" s="78">
        <v>27</v>
      </c>
      <c r="S2996" s="63" t="str">
        <f>VLOOKUP(R2996,SA!$B$3:$C$11,2,1)</f>
        <v>26-35</v>
      </c>
      <c r="T2996" s="38" t="s">
        <v>97</v>
      </c>
      <c r="U2996" s="24" t="s">
        <v>56</v>
      </c>
      <c r="V2996" s="24">
        <v>400000</v>
      </c>
      <c r="W2996" s="39">
        <f t="shared" si="906"/>
        <v>400000</v>
      </c>
      <c r="X2996" s="29">
        <f t="shared" si="907"/>
        <v>1</v>
      </c>
      <c r="Y2996" s="40">
        <f t="shared" si="908"/>
        <v>358</v>
      </c>
      <c r="Z2996" s="38">
        <f t="shared" si="903"/>
        <v>46081</v>
      </c>
      <c r="AA2996" s="41">
        <f t="shared" si="909"/>
        <v>174</v>
      </c>
      <c r="AB2996" s="24" t="s">
        <v>113</v>
      </c>
      <c r="AC2996" s="41">
        <f t="shared" si="910"/>
        <v>4446.0941972602741</v>
      </c>
      <c r="AD2996" s="41">
        <v>1</v>
      </c>
      <c r="AE2996" s="72">
        <f>INDEX(SA!$C$2:$G$11,MATCH(Details!S2996,SA!$C$2:$C$11,0),MATCH(Details!V2996,SA!$C$2:$G$2,0))*Y2996/(F2996-E2996+1)</f>
        <v>3767.8764383561647</v>
      </c>
      <c r="AF2996" s="41">
        <f t="shared" si="911"/>
        <v>0</v>
      </c>
      <c r="AG2996" s="41">
        <f t="shared" si="912"/>
        <v>0</v>
      </c>
      <c r="AH2996" s="41">
        <f t="shared" si="913"/>
        <v>678.21775890410959</v>
      </c>
      <c r="AI2996" s="60">
        <f t="shared" si="914"/>
        <v>150.7150575342466</v>
      </c>
      <c r="AJ2996" s="60">
        <f t="shared" si="915"/>
        <v>847.77219863013704</v>
      </c>
      <c r="AK2996" s="60">
        <f t="shared" si="916"/>
        <v>1831.3142465753426</v>
      </c>
      <c r="AL2996" s="60">
        <f t="shared" si="917"/>
        <v>1346.0159712328768</v>
      </c>
      <c r="AM2996" s="41">
        <f t="shared" si="918"/>
        <v>1423.3732109589041</v>
      </c>
      <c r="AN2996" s="42">
        <f t="shared" si="919"/>
        <v>45715</v>
      </c>
      <c r="AO2996" s="43">
        <f t="shared" si="920"/>
        <v>3767.8764383561647</v>
      </c>
    </row>
    <row r="2997" spans="1:41" s="24" customFormat="1" ht="15.75" customHeight="1" x14ac:dyDescent="0.35">
      <c r="A2997" s="36" t="s">
        <v>27</v>
      </c>
      <c r="B2997" s="36">
        <v>202509</v>
      </c>
      <c r="C2997" s="24" t="s">
        <v>736</v>
      </c>
      <c r="D2997" s="24" t="s">
        <v>119</v>
      </c>
      <c r="E2997" s="62">
        <v>45901</v>
      </c>
      <c r="F2997" s="62">
        <v>46265</v>
      </c>
      <c r="G2997" s="37" t="s">
        <v>5953</v>
      </c>
      <c r="H2997" s="36">
        <v>45101</v>
      </c>
      <c r="I2997" s="63">
        <v>24167</v>
      </c>
      <c r="J2997" s="24" t="s">
        <v>6090</v>
      </c>
      <c r="K2997" s="63">
        <f t="shared" si="904"/>
        <v>45908</v>
      </c>
      <c r="L2997" s="55">
        <f t="shared" si="905"/>
        <v>0.04</v>
      </c>
      <c r="M2997" s="76">
        <v>0.22500000000000001</v>
      </c>
      <c r="N2997" s="62">
        <v>45908</v>
      </c>
      <c r="O2997" s="62">
        <v>46265</v>
      </c>
      <c r="P2997" s="63"/>
      <c r="Q2997" s="63"/>
      <c r="R2997" s="78">
        <v>59</v>
      </c>
      <c r="S2997" s="63" t="str">
        <f>VLOOKUP(R2997,SA!$B$3:$C$11,2,1)</f>
        <v>56-65</v>
      </c>
      <c r="T2997" s="38" t="s">
        <v>97</v>
      </c>
      <c r="U2997" s="24" t="s">
        <v>5744</v>
      </c>
      <c r="V2997" s="24">
        <v>400000</v>
      </c>
      <c r="W2997" s="39">
        <f t="shared" si="906"/>
        <v>0</v>
      </c>
      <c r="X2997" s="29">
        <f t="shared" si="907"/>
        <v>0</v>
      </c>
      <c r="Y2997" s="40">
        <f t="shared" si="908"/>
        <v>358</v>
      </c>
      <c r="Z2997" s="38">
        <f t="shared" si="903"/>
        <v>46081</v>
      </c>
      <c r="AA2997" s="41">
        <f t="shared" si="909"/>
        <v>174</v>
      </c>
      <c r="AB2997" s="24" t="s">
        <v>113</v>
      </c>
      <c r="AC2997" s="41">
        <f t="shared" si="910"/>
        <v>11681.322453698629</v>
      </c>
      <c r="AD2997" s="41">
        <v>1</v>
      </c>
      <c r="AE2997" s="72">
        <f>INDEX(SA!$C$2:$G$11,MATCH(Details!S2997,SA!$C$2:$C$11,0),MATCH(Details!V2997,SA!$C$2:$G$2,0))*Y2997/(F2997-E2997+1)</f>
        <v>9899.4258082191773</v>
      </c>
      <c r="AF2997" s="41">
        <f t="shared" si="911"/>
        <v>0</v>
      </c>
      <c r="AG2997" s="41">
        <f t="shared" si="912"/>
        <v>0</v>
      </c>
      <c r="AH2997" s="41">
        <f t="shared" si="913"/>
        <v>1781.8966454794518</v>
      </c>
      <c r="AI2997" s="60">
        <f t="shared" si="914"/>
        <v>395.97703232876711</v>
      </c>
      <c r="AJ2997" s="60">
        <f t="shared" si="915"/>
        <v>2227.3708068493152</v>
      </c>
      <c r="AK2997" s="60">
        <f t="shared" si="916"/>
        <v>4811.4527671232872</v>
      </c>
      <c r="AL2997" s="60">
        <f t="shared" si="917"/>
        <v>3536.4177838356159</v>
      </c>
      <c r="AM2997" s="41">
        <f t="shared" si="918"/>
        <v>3739.66018520548</v>
      </c>
      <c r="AN2997" s="42">
        <f t="shared" si="919"/>
        <v>45715</v>
      </c>
      <c r="AO2997" s="43">
        <f t="shared" si="920"/>
        <v>9899.4258082191773</v>
      </c>
    </row>
    <row r="2998" spans="1:41" s="24" customFormat="1" ht="15.75" customHeight="1" x14ac:dyDescent="0.35">
      <c r="A2998" s="36" t="s">
        <v>27</v>
      </c>
      <c r="B2998" s="36">
        <v>202509</v>
      </c>
      <c r="C2998" s="24" t="s">
        <v>736</v>
      </c>
      <c r="D2998" s="24" t="s">
        <v>119</v>
      </c>
      <c r="E2998" s="62">
        <v>45901</v>
      </c>
      <c r="F2998" s="62">
        <v>46265</v>
      </c>
      <c r="G2998" s="37" t="s">
        <v>5954</v>
      </c>
      <c r="H2998" s="36">
        <v>45101</v>
      </c>
      <c r="I2998" s="63">
        <v>25934</v>
      </c>
      <c r="J2998" s="24" t="s">
        <v>6091</v>
      </c>
      <c r="K2998" s="63">
        <f t="shared" si="904"/>
        <v>45908</v>
      </c>
      <c r="L2998" s="55">
        <f t="shared" si="905"/>
        <v>0.04</v>
      </c>
      <c r="M2998" s="76">
        <v>0.22500000000000001</v>
      </c>
      <c r="N2998" s="62">
        <v>45908</v>
      </c>
      <c r="O2998" s="62">
        <v>46265</v>
      </c>
      <c r="P2998" s="63"/>
      <c r="Q2998" s="63"/>
      <c r="R2998" s="78">
        <v>54</v>
      </c>
      <c r="S2998" s="63" t="str">
        <f>VLOOKUP(R2998,SA!$B$3:$C$11,2,1)</f>
        <v>46-55</v>
      </c>
      <c r="T2998" s="38" t="s">
        <v>98</v>
      </c>
      <c r="U2998" s="24" t="s">
        <v>5747</v>
      </c>
      <c r="V2998" s="24">
        <v>400000</v>
      </c>
      <c r="W2998" s="39">
        <f t="shared" si="906"/>
        <v>0</v>
      </c>
      <c r="X2998" s="29">
        <f t="shared" si="907"/>
        <v>0</v>
      </c>
      <c r="Y2998" s="40">
        <f t="shared" si="908"/>
        <v>358</v>
      </c>
      <c r="Z2998" s="38">
        <f t="shared" si="903"/>
        <v>46081</v>
      </c>
      <c r="AA2998" s="41">
        <f t="shared" si="909"/>
        <v>174</v>
      </c>
      <c r="AB2998" s="24" t="s">
        <v>113</v>
      </c>
      <c r="AC2998" s="41">
        <f t="shared" si="910"/>
        <v>7952.7165556164382</v>
      </c>
      <c r="AD2998" s="41">
        <v>1</v>
      </c>
      <c r="AE2998" s="72">
        <f>INDEX(SA!$C$2:$G$11,MATCH(Details!S2998,SA!$C$2:$C$11,0),MATCH(Details!V2998,SA!$C$2:$G$2,0))*Y2998/(F2998-E2998+1)</f>
        <v>6739.5903013698626</v>
      </c>
      <c r="AF2998" s="41">
        <f t="shared" si="911"/>
        <v>0</v>
      </c>
      <c r="AG2998" s="41">
        <f t="shared" si="912"/>
        <v>0</v>
      </c>
      <c r="AH2998" s="41">
        <f t="shared" si="913"/>
        <v>1213.1262542465752</v>
      </c>
      <c r="AI2998" s="60">
        <f t="shared" si="914"/>
        <v>269.58361205479451</v>
      </c>
      <c r="AJ2998" s="60">
        <f t="shared" si="915"/>
        <v>1516.4078178082191</v>
      </c>
      <c r="AK2998" s="60">
        <f t="shared" si="916"/>
        <v>3275.6667945205477</v>
      </c>
      <c r="AL2998" s="60">
        <f t="shared" si="917"/>
        <v>2407.6150939726026</v>
      </c>
      <c r="AM2998" s="41">
        <f t="shared" si="918"/>
        <v>2545.9837775342462</v>
      </c>
      <c r="AN2998" s="42">
        <f t="shared" si="919"/>
        <v>45715</v>
      </c>
      <c r="AO2998" s="43">
        <f t="shared" si="920"/>
        <v>6739.5903013698626</v>
      </c>
    </row>
    <row r="2999" spans="1:41" s="24" customFormat="1" ht="15.75" customHeight="1" x14ac:dyDescent="0.35">
      <c r="A2999" s="36" t="s">
        <v>27</v>
      </c>
      <c r="B2999" s="36">
        <v>202509</v>
      </c>
      <c r="C2999" s="24" t="s">
        <v>736</v>
      </c>
      <c r="D2999" s="24" t="s">
        <v>119</v>
      </c>
      <c r="E2999" s="62">
        <v>45901</v>
      </c>
      <c r="F2999" s="62">
        <v>46265</v>
      </c>
      <c r="G2999" s="37" t="s">
        <v>5955</v>
      </c>
      <c r="H2999" s="36">
        <v>45101</v>
      </c>
      <c r="I2999" s="63">
        <v>37697</v>
      </c>
      <c r="J2999" s="24" t="s">
        <v>6092</v>
      </c>
      <c r="K2999" s="63">
        <f t="shared" si="904"/>
        <v>45908</v>
      </c>
      <c r="L2999" s="55">
        <f t="shared" si="905"/>
        <v>0.04</v>
      </c>
      <c r="M2999" s="76">
        <v>0.22500000000000001</v>
      </c>
      <c r="N2999" s="62">
        <v>45908</v>
      </c>
      <c r="O2999" s="62">
        <v>46265</v>
      </c>
      <c r="P2999" s="63"/>
      <c r="Q2999" s="63"/>
      <c r="R2999" s="78">
        <v>22</v>
      </c>
      <c r="S2999" s="63" t="str">
        <f>VLOOKUP(R2999,SA!$B$3:$C$11,2,1)</f>
        <v>0-25</v>
      </c>
      <c r="T2999" s="38" t="s">
        <v>98</v>
      </c>
      <c r="U2999" s="24" t="s">
        <v>5743</v>
      </c>
      <c r="V2999" s="24">
        <v>400000</v>
      </c>
      <c r="W2999" s="39">
        <f t="shared" si="906"/>
        <v>0</v>
      </c>
      <c r="X2999" s="29">
        <f t="shared" si="907"/>
        <v>0</v>
      </c>
      <c r="Y2999" s="40">
        <f t="shared" si="908"/>
        <v>358</v>
      </c>
      <c r="Z2999" s="38">
        <f t="shared" si="903"/>
        <v>46081</v>
      </c>
      <c r="AA2999" s="41">
        <f t="shared" si="909"/>
        <v>174</v>
      </c>
      <c r="AB2999" s="24" t="s">
        <v>113</v>
      </c>
      <c r="AC2999" s="41">
        <f t="shared" si="910"/>
        <v>3966.2833731506853</v>
      </c>
      <c r="AD2999" s="41">
        <v>1</v>
      </c>
      <c r="AE2999" s="72">
        <f>INDEX(SA!$C$2:$G$11,MATCH(Details!S2999,SA!$C$2:$C$11,0),MATCH(Details!V2999,SA!$C$2:$G$2,0))*Y2999/(F2999-E2999+1)</f>
        <v>3361.2570958904112</v>
      </c>
      <c r="AF2999" s="41">
        <f t="shared" si="911"/>
        <v>0</v>
      </c>
      <c r="AG2999" s="41">
        <f t="shared" si="912"/>
        <v>0</v>
      </c>
      <c r="AH2999" s="41">
        <f t="shared" si="913"/>
        <v>605.02627726027401</v>
      </c>
      <c r="AI2999" s="60">
        <f t="shared" si="914"/>
        <v>134.45028383561646</v>
      </c>
      <c r="AJ2999" s="60">
        <f t="shared" si="915"/>
        <v>756.28284657534255</v>
      </c>
      <c r="AK2999" s="60">
        <f t="shared" si="916"/>
        <v>1633.6836164383565</v>
      </c>
      <c r="AL2999" s="60">
        <f t="shared" si="917"/>
        <v>1200.757458082192</v>
      </c>
      <c r="AM2999" s="41">
        <f t="shared" si="918"/>
        <v>1269.7665073972601</v>
      </c>
      <c r="AN2999" s="42">
        <f t="shared" si="919"/>
        <v>45715</v>
      </c>
      <c r="AO2999" s="43">
        <f t="shared" si="920"/>
        <v>3361.2570958904112</v>
      </c>
    </row>
    <row r="3000" spans="1:41" s="24" customFormat="1" ht="15.75" customHeight="1" x14ac:dyDescent="0.35">
      <c r="A3000" s="36" t="s">
        <v>27</v>
      </c>
      <c r="B3000" s="36">
        <v>202509</v>
      </c>
      <c r="C3000" s="24" t="s">
        <v>736</v>
      </c>
      <c r="D3000" s="24" t="s">
        <v>119</v>
      </c>
      <c r="E3000" s="62">
        <v>45901</v>
      </c>
      <c r="F3000" s="62">
        <v>46265</v>
      </c>
      <c r="G3000" s="37" t="s">
        <v>6121</v>
      </c>
      <c r="H3000" s="36">
        <v>652072</v>
      </c>
      <c r="I3000" s="63">
        <v>45897</v>
      </c>
      <c r="J3000" s="24" t="s">
        <v>6103</v>
      </c>
      <c r="K3000" s="63">
        <f t="shared" ref="K3000" si="921">N3000</f>
        <v>45901</v>
      </c>
      <c r="L3000" s="55">
        <f t="shared" ref="L3000" si="922">IF(K3000&gt;=DATE(2022,4,1),4%,5%)</f>
        <v>0.04</v>
      </c>
      <c r="M3000" s="76">
        <v>0.22500000000000001</v>
      </c>
      <c r="N3000" s="62">
        <v>45901</v>
      </c>
      <c r="O3000" s="62">
        <v>46265</v>
      </c>
      <c r="P3000" s="63"/>
      <c r="Q3000" s="63"/>
      <c r="R3000" s="78">
        <v>0</v>
      </c>
      <c r="S3000" s="63" t="str">
        <f>VLOOKUP(R3000,SA!$B$3:$C$11,2,1)</f>
        <v>0-25</v>
      </c>
      <c r="T3000" s="38" t="s">
        <v>6115</v>
      </c>
      <c r="U3000" s="24" t="s">
        <v>5746</v>
      </c>
      <c r="V3000" s="24">
        <v>500000</v>
      </c>
      <c r="W3000" s="39">
        <f t="shared" ref="W3000" si="923">IF(U3000="self",V3000,0)</f>
        <v>0</v>
      </c>
      <c r="X3000" s="29">
        <f t="shared" ref="X3000" si="924">IF(U3000="self",1,0)</f>
        <v>0</v>
      </c>
      <c r="Y3000" s="40">
        <f t="shared" ref="Y3000" si="925">O3000-N3000+1</f>
        <v>365</v>
      </c>
      <c r="Z3000" s="38">
        <f t="shared" ref="Z3000:Z3057" si="926">$Z$1</f>
        <v>46081</v>
      </c>
      <c r="AA3000" s="41">
        <f t="shared" ref="AA3000" si="927">IF(MIN((Z3000-N3000)+1,Y3000)&lt;0,0,MIN((Z3000-N3000)+1,Y3000))</f>
        <v>181</v>
      </c>
      <c r="AB3000" s="24" t="s">
        <v>113</v>
      </c>
      <c r="AC3000" s="41">
        <f t="shared" ref="AC3000" si="928">AE3000+AF3000+AG3000+AH3000</f>
        <v>4448.2106000000003</v>
      </c>
      <c r="AD3000" s="41">
        <v>1</v>
      </c>
      <c r="AE3000" s="72">
        <f>INDEX(SA!$C$2:$G$11,MATCH(Details!S3000,SA!$C$2:$C$11,0),MATCH(Details!V3000,SA!$C$2:$G$2,0))*Y3000/(F3000-E3000+1)</f>
        <v>3769.67</v>
      </c>
      <c r="AF3000" s="41">
        <f t="shared" ref="AF3000" si="929">IF(AB3000="Karnataka",AE3000*9%,0)</f>
        <v>0</v>
      </c>
      <c r="AG3000" s="41">
        <f t="shared" ref="AG3000" si="930">IF(AB3000="Karnataka",AE3000*9%,0)</f>
        <v>0</v>
      </c>
      <c r="AH3000" s="41">
        <f t="shared" ref="AH3000" si="931">IF(AF3000+AG3000&gt;0,0,AE3000*18%)</f>
        <v>678.54060000000004</v>
      </c>
      <c r="AI3000" s="60">
        <f t="shared" ref="AI3000" si="932">AE3000*L3000</f>
        <v>150.7868</v>
      </c>
      <c r="AJ3000" s="60">
        <f t="shared" ref="AJ3000" si="933">$AE3000*M3000</f>
        <v>848.17574999999999</v>
      </c>
      <c r="AK3000" s="60">
        <f t="shared" ref="AK3000" si="934">(AE3000)*AA3000/Y3000</f>
        <v>1869.3432054794521</v>
      </c>
      <c r="AL3000" s="60">
        <f t="shared" ref="AL3000" si="935">AK3000*(1-L3000-M3000)</f>
        <v>1373.9672560273973</v>
      </c>
      <c r="AM3000" s="41">
        <f t="shared" ref="AM3000" si="936">AE3000-AI3000-AL3000-AJ3000</f>
        <v>1396.7401939726028</v>
      </c>
      <c r="AN3000" s="42">
        <f t="shared" ref="AN3000" si="937">Z3000-366</f>
        <v>45715</v>
      </c>
      <c r="AO3000" s="43">
        <f t="shared" ref="AO3000" si="938">IF(AND(O3000&gt;Z3000,N3000&gt;AN3000),AE3000,0)</f>
        <v>3769.67</v>
      </c>
    </row>
    <row r="3001" spans="1:41" s="24" customFormat="1" ht="15.75" customHeight="1" x14ac:dyDescent="0.35">
      <c r="A3001" s="36" t="s">
        <v>27</v>
      </c>
      <c r="B3001" s="36">
        <v>202509</v>
      </c>
      <c r="C3001" s="24" t="s">
        <v>736</v>
      </c>
      <c r="D3001" s="24" t="s">
        <v>119</v>
      </c>
      <c r="E3001" s="62">
        <v>45901</v>
      </c>
      <c r="F3001" s="62">
        <v>46265</v>
      </c>
      <c r="G3001" s="37" t="s">
        <v>6093</v>
      </c>
      <c r="H3001" s="36">
        <v>652090</v>
      </c>
      <c r="I3001" s="63">
        <v>45834</v>
      </c>
      <c r="J3001" s="24" t="s">
        <v>6104</v>
      </c>
      <c r="K3001" s="63">
        <f t="shared" ref="K3001:K3011" si="939">N3001</f>
        <v>45901</v>
      </c>
      <c r="L3001" s="55">
        <f t="shared" ref="L3001:L3011" si="940">IF(K3001&gt;=DATE(2022,4,1),4%,5%)</f>
        <v>0.04</v>
      </c>
      <c r="M3001" s="76">
        <v>0.22500000000000001</v>
      </c>
      <c r="N3001" s="62">
        <v>45901</v>
      </c>
      <c r="O3001" s="62">
        <v>46265</v>
      </c>
      <c r="P3001" s="63"/>
      <c r="Q3001" s="63"/>
      <c r="R3001" s="78">
        <v>0</v>
      </c>
      <c r="S3001" s="63" t="str">
        <f>VLOOKUP(R3001,SA!$B$3:$C$11,2,1)</f>
        <v>0-25</v>
      </c>
      <c r="T3001" s="38" t="s">
        <v>6115</v>
      </c>
      <c r="U3001" s="24" t="s">
        <v>5746</v>
      </c>
      <c r="V3001" s="24">
        <v>400000</v>
      </c>
      <c r="W3001" s="39">
        <f t="shared" ref="W3001:W3011" si="941">IF(U3001="self",V3001,0)</f>
        <v>0</v>
      </c>
      <c r="X3001" s="29">
        <f t="shared" ref="X3001:X3011" si="942">IF(U3001="self",1,0)</f>
        <v>0</v>
      </c>
      <c r="Y3001" s="40">
        <f t="shared" ref="Y3001:Y3011" si="943">O3001-N3001+1</f>
        <v>365</v>
      </c>
      <c r="Z3001" s="38">
        <f t="shared" si="926"/>
        <v>46081</v>
      </c>
      <c r="AA3001" s="41">
        <f t="shared" ref="AA3001:AA3011" si="944">IF(MIN((Z3001-N3001)+1,Y3001)&lt;0,0,MIN((Z3001-N3001)+1,Y3001))</f>
        <v>181</v>
      </c>
      <c r="AB3001" s="24" t="s">
        <v>113</v>
      </c>
      <c r="AC3001" s="41">
        <f t="shared" ref="AC3001:AC3011" si="945">AE3001+AF3001+AG3001+AH3001</f>
        <v>4043.8364000000001</v>
      </c>
      <c r="AD3001" s="41">
        <v>1</v>
      </c>
      <c r="AE3001" s="72">
        <f>INDEX(SA!$C$2:$G$11,MATCH(Details!S3001,SA!$C$2:$C$11,0),MATCH(Details!V3001,SA!$C$2:$G$2,0))*Y3001/(F3001-E3001+1)</f>
        <v>3426.98</v>
      </c>
      <c r="AF3001" s="41">
        <f t="shared" ref="AF3001:AF3011" si="946">IF(AB3001="Karnataka",AE3001*9%,0)</f>
        <v>0</v>
      </c>
      <c r="AG3001" s="41">
        <f t="shared" ref="AG3001:AG3011" si="947">IF(AB3001="Karnataka",AE3001*9%,0)</f>
        <v>0</v>
      </c>
      <c r="AH3001" s="41">
        <f t="shared" ref="AH3001:AH3011" si="948">IF(AF3001+AG3001&gt;0,0,AE3001*18%)</f>
        <v>616.85640000000001</v>
      </c>
      <c r="AI3001" s="60">
        <f t="shared" ref="AI3001:AI3011" si="949">AE3001*L3001</f>
        <v>137.07920000000001</v>
      </c>
      <c r="AJ3001" s="60">
        <f t="shared" ref="AJ3001:AJ3011" si="950">$AE3001*M3001</f>
        <v>771.07050000000004</v>
      </c>
      <c r="AK3001" s="60">
        <f t="shared" ref="AK3001:AK3011" si="951">(AE3001)*AA3001/Y3001</f>
        <v>1699.4065205479453</v>
      </c>
      <c r="AL3001" s="60">
        <f t="shared" ref="AL3001:AL3011" si="952">AK3001*(1-L3001-M3001)</f>
        <v>1249.0637926027398</v>
      </c>
      <c r="AM3001" s="41">
        <f t="shared" ref="AM3001:AM3011" si="953">AE3001-AI3001-AL3001-AJ3001</f>
        <v>1269.7665073972601</v>
      </c>
      <c r="AN3001" s="42">
        <f t="shared" ref="AN3001:AN3011" si="954">Z3001-366</f>
        <v>45715</v>
      </c>
      <c r="AO3001" s="43">
        <f t="shared" ref="AO3001:AO3011" si="955">IF(AND(O3001&gt;Z3001,N3001&gt;AN3001),AE3001,0)</f>
        <v>3426.98</v>
      </c>
    </row>
    <row r="3002" spans="1:41" s="24" customFormat="1" ht="15.75" customHeight="1" x14ac:dyDescent="0.35">
      <c r="A3002" s="36" t="s">
        <v>27</v>
      </c>
      <c r="B3002" s="36">
        <v>202509</v>
      </c>
      <c r="C3002" s="24" t="s">
        <v>736</v>
      </c>
      <c r="D3002" s="24" t="s">
        <v>119</v>
      </c>
      <c r="E3002" s="62">
        <v>45901</v>
      </c>
      <c r="F3002" s="62">
        <v>46265</v>
      </c>
      <c r="G3002" s="37" t="s">
        <v>6094</v>
      </c>
      <c r="H3002" s="36">
        <v>362107</v>
      </c>
      <c r="I3002" s="63">
        <v>45839</v>
      </c>
      <c r="J3002" s="24" t="s">
        <v>6105</v>
      </c>
      <c r="K3002" s="63">
        <f t="shared" si="939"/>
        <v>45901</v>
      </c>
      <c r="L3002" s="55">
        <f t="shared" si="940"/>
        <v>0.04</v>
      </c>
      <c r="M3002" s="76">
        <v>0.22500000000000001</v>
      </c>
      <c r="N3002" s="62">
        <v>45901</v>
      </c>
      <c r="O3002" s="62">
        <v>46265</v>
      </c>
      <c r="P3002" s="63"/>
      <c r="Q3002" s="63"/>
      <c r="R3002" s="78">
        <v>0</v>
      </c>
      <c r="S3002" s="63" t="str">
        <f>VLOOKUP(R3002,SA!$B$3:$C$11,2,1)</f>
        <v>0-25</v>
      </c>
      <c r="T3002" s="38" t="s">
        <v>6115</v>
      </c>
      <c r="U3002" s="24" t="s">
        <v>5746</v>
      </c>
      <c r="V3002" s="24">
        <v>300000</v>
      </c>
      <c r="W3002" s="39">
        <f t="shared" si="941"/>
        <v>0</v>
      </c>
      <c r="X3002" s="29">
        <f t="shared" si="942"/>
        <v>0</v>
      </c>
      <c r="Y3002" s="40">
        <f t="shared" si="943"/>
        <v>365</v>
      </c>
      <c r="Z3002" s="38">
        <f t="shared" si="926"/>
        <v>46081</v>
      </c>
      <c r="AA3002" s="41">
        <f t="shared" si="944"/>
        <v>181</v>
      </c>
      <c r="AB3002" s="24" t="s">
        <v>113</v>
      </c>
      <c r="AC3002" s="41">
        <f t="shared" si="945"/>
        <v>3690.3792000000003</v>
      </c>
      <c r="AD3002" s="41">
        <v>1</v>
      </c>
      <c r="AE3002" s="72">
        <f>INDEX(SA!$C$2:$G$11,MATCH(Details!S3002,SA!$C$2:$C$11,0),MATCH(Details!V3002,SA!$C$2:$G$2,0))*Y3002/(F3002-E3002+1)</f>
        <v>3127.44</v>
      </c>
      <c r="AF3002" s="41">
        <f t="shared" si="946"/>
        <v>0</v>
      </c>
      <c r="AG3002" s="41">
        <f t="shared" si="947"/>
        <v>0</v>
      </c>
      <c r="AH3002" s="41">
        <f t="shared" si="948"/>
        <v>562.93920000000003</v>
      </c>
      <c r="AI3002" s="60">
        <f t="shared" si="949"/>
        <v>125.0976</v>
      </c>
      <c r="AJ3002" s="60">
        <f t="shared" si="950"/>
        <v>703.67399999999998</v>
      </c>
      <c r="AK3002" s="60">
        <f t="shared" si="951"/>
        <v>1550.8675068493151</v>
      </c>
      <c r="AL3002" s="60">
        <f t="shared" si="952"/>
        <v>1139.8876175342466</v>
      </c>
      <c r="AM3002" s="41">
        <f t="shared" si="953"/>
        <v>1158.7807824657534</v>
      </c>
      <c r="AN3002" s="42">
        <f t="shared" si="954"/>
        <v>45715</v>
      </c>
      <c r="AO3002" s="43">
        <f t="shared" si="955"/>
        <v>3127.44</v>
      </c>
    </row>
    <row r="3003" spans="1:41" s="24" customFormat="1" ht="15.75" customHeight="1" x14ac:dyDescent="0.35">
      <c r="A3003" s="36" t="s">
        <v>27</v>
      </c>
      <c r="B3003" s="36">
        <v>202509</v>
      </c>
      <c r="C3003" s="24" t="s">
        <v>736</v>
      </c>
      <c r="D3003" s="24" t="s">
        <v>119</v>
      </c>
      <c r="E3003" s="62">
        <v>45901</v>
      </c>
      <c r="F3003" s="62">
        <v>46265</v>
      </c>
      <c r="G3003" s="37" t="s">
        <v>6224</v>
      </c>
      <c r="H3003" s="36">
        <v>42257</v>
      </c>
      <c r="I3003" s="63">
        <v>45853</v>
      </c>
      <c r="J3003" s="24" t="s">
        <v>6106</v>
      </c>
      <c r="K3003" s="63">
        <f t="shared" si="939"/>
        <v>45901</v>
      </c>
      <c r="L3003" s="55">
        <f t="shared" si="940"/>
        <v>0.04</v>
      </c>
      <c r="M3003" s="76">
        <v>0.22500000000000001</v>
      </c>
      <c r="N3003" s="62">
        <v>45901</v>
      </c>
      <c r="O3003" s="62">
        <v>46265</v>
      </c>
      <c r="P3003" s="63"/>
      <c r="Q3003" s="63"/>
      <c r="R3003" s="78">
        <v>0</v>
      </c>
      <c r="S3003" s="63" t="str">
        <f>VLOOKUP(R3003,SA!$B$3:$C$11,2,1)</f>
        <v>0-25</v>
      </c>
      <c r="T3003" s="38" t="s">
        <v>6115</v>
      </c>
      <c r="U3003" s="24" t="s">
        <v>5746</v>
      </c>
      <c r="V3003" s="24">
        <v>400000</v>
      </c>
      <c r="W3003" s="39">
        <f t="shared" si="941"/>
        <v>0</v>
      </c>
      <c r="X3003" s="29">
        <f t="shared" si="942"/>
        <v>0</v>
      </c>
      <c r="Y3003" s="40">
        <f t="shared" si="943"/>
        <v>365</v>
      </c>
      <c r="Z3003" s="38">
        <f t="shared" si="926"/>
        <v>46081</v>
      </c>
      <c r="AA3003" s="41">
        <f t="shared" si="944"/>
        <v>181</v>
      </c>
      <c r="AB3003" s="24" t="s">
        <v>113</v>
      </c>
      <c r="AC3003" s="41">
        <f t="shared" si="945"/>
        <v>4043.8364000000001</v>
      </c>
      <c r="AD3003" s="41">
        <v>1</v>
      </c>
      <c r="AE3003" s="72">
        <f>INDEX(SA!$C$2:$G$11,MATCH(Details!S3003,SA!$C$2:$C$11,0),MATCH(Details!V3003,SA!$C$2:$G$2,0))*Y3003/(F3003-E3003+1)</f>
        <v>3426.98</v>
      </c>
      <c r="AF3003" s="41">
        <f t="shared" si="946"/>
        <v>0</v>
      </c>
      <c r="AG3003" s="41">
        <f t="shared" si="947"/>
        <v>0</v>
      </c>
      <c r="AH3003" s="41">
        <f t="shared" si="948"/>
        <v>616.85640000000001</v>
      </c>
      <c r="AI3003" s="60">
        <f t="shared" si="949"/>
        <v>137.07920000000001</v>
      </c>
      <c r="AJ3003" s="60">
        <f t="shared" si="950"/>
        <v>771.07050000000004</v>
      </c>
      <c r="AK3003" s="60">
        <f t="shared" si="951"/>
        <v>1699.4065205479453</v>
      </c>
      <c r="AL3003" s="60">
        <f t="shared" si="952"/>
        <v>1249.0637926027398</v>
      </c>
      <c r="AM3003" s="41">
        <f t="shared" si="953"/>
        <v>1269.7665073972601</v>
      </c>
      <c r="AN3003" s="42">
        <f t="shared" si="954"/>
        <v>45715</v>
      </c>
      <c r="AO3003" s="43">
        <f t="shared" si="955"/>
        <v>3426.98</v>
      </c>
    </row>
    <row r="3004" spans="1:41" s="24" customFormat="1" ht="15.75" customHeight="1" x14ac:dyDescent="0.35">
      <c r="A3004" s="36" t="s">
        <v>27</v>
      </c>
      <c r="B3004" s="36">
        <v>202509</v>
      </c>
      <c r="C3004" s="24" t="s">
        <v>736</v>
      </c>
      <c r="D3004" s="24" t="s">
        <v>119</v>
      </c>
      <c r="E3004" s="62">
        <v>45901</v>
      </c>
      <c r="F3004" s="62">
        <v>46265</v>
      </c>
      <c r="G3004" s="37" t="s">
        <v>6095</v>
      </c>
      <c r="H3004" s="36">
        <v>550056</v>
      </c>
      <c r="I3004" s="63">
        <v>45901</v>
      </c>
      <c r="J3004" s="24" t="s">
        <v>6107</v>
      </c>
      <c r="K3004" s="63">
        <f t="shared" si="939"/>
        <v>45901</v>
      </c>
      <c r="L3004" s="55">
        <f t="shared" si="940"/>
        <v>0.04</v>
      </c>
      <c r="M3004" s="76">
        <v>0.22500000000000001</v>
      </c>
      <c r="N3004" s="62">
        <v>45901</v>
      </c>
      <c r="O3004" s="62">
        <v>46265</v>
      </c>
      <c r="P3004" s="63"/>
      <c r="Q3004" s="63"/>
      <c r="R3004" s="78">
        <v>0</v>
      </c>
      <c r="S3004" s="63" t="str">
        <f>VLOOKUP(R3004,SA!$B$3:$C$11,2,1)</f>
        <v>0-25</v>
      </c>
      <c r="T3004" s="38" t="s">
        <v>6116</v>
      </c>
      <c r="U3004" s="24" t="s">
        <v>5745</v>
      </c>
      <c r="V3004" s="24">
        <v>400000</v>
      </c>
      <c r="W3004" s="39">
        <f t="shared" si="941"/>
        <v>0</v>
      </c>
      <c r="X3004" s="29">
        <f t="shared" si="942"/>
        <v>0</v>
      </c>
      <c r="Y3004" s="40">
        <f t="shared" si="943"/>
        <v>365</v>
      </c>
      <c r="Z3004" s="38">
        <f t="shared" si="926"/>
        <v>46081</v>
      </c>
      <c r="AA3004" s="41">
        <f t="shared" si="944"/>
        <v>181</v>
      </c>
      <c r="AB3004" s="24" t="s">
        <v>113</v>
      </c>
      <c r="AC3004" s="41">
        <f t="shared" si="945"/>
        <v>4043.8364000000001</v>
      </c>
      <c r="AD3004" s="41">
        <v>1</v>
      </c>
      <c r="AE3004" s="72">
        <f>INDEX(SA!$C$2:$G$11,MATCH(Details!S3004,SA!$C$2:$C$11,0),MATCH(Details!V3004,SA!$C$2:$G$2,0))*Y3004/(F3004-E3004+1)</f>
        <v>3426.98</v>
      </c>
      <c r="AF3004" s="41">
        <f t="shared" si="946"/>
        <v>0</v>
      </c>
      <c r="AG3004" s="41">
        <f t="shared" si="947"/>
        <v>0</v>
      </c>
      <c r="AH3004" s="41">
        <f t="shared" si="948"/>
        <v>616.85640000000001</v>
      </c>
      <c r="AI3004" s="60">
        <f t="shared" si="949"/>
        <v>137.07920000000001</v>
      </c>
      <c r="AJ3004" s="60">
        <f t="shared" si="950"/>
        <v>771.07050000000004</v>
      </c>
      <c r="AK3004" s="60">
        <f t="shared" si="951"/>
        <v>1699.4065205479453</v>
      </c>
      <c r="AL3004" s="60">
        <f t="shared" si="952"/>
        <v>1249.0637926027398</v>
      </c>
      <c r="AM3004" s="41">
        <f t="shared" si="953"/>
        <v>1269.7665073972601</v>
      </c>
      <c r="AN3004" s="42">
        <f t="shared" si="954"/>
        <v>45715</v>
      </c>
      <c r="AO3004" s="43">
        <f t="shared" si="955"/>
        <v>3426.98</v>
      </c>
    </row>
    <row r="3005" spans="1:41" s="24" customFormat="1" ht="15.75" customHeight="1" x14ac:dyDescent="0.35">
      <c r="A3005" s="36" t="s">
        <v>27</v>
      </c>
      <c r="B3005" s="36">
        <v>202509</v>
      </c>
      <c r="C3005" s="24" t="s">
        <v>736</v>
      </c>
      <c r="D3005" s="24" t="s">
        <v>119</v>
      </c>
      <c r="E3005" s="62">
        <v>45901</v>
      </c>
      <c r="F3005" s="62">
        <v>46265</v>
      </c>
      <c r="G3005" s="37" t="s">
        <v>6096</v>
      </c>
      <c r="H3005" s="36">
        <v>42285</v>
      </c>
      <c r="I3005" s="63">
        <v>45842</v>
      </c>
      <c r="J3005" s="24" t="s">
        <v>6108</v>
      </c>
      <c r="K3005" s="63">
        <f t="shared" si="939"/>
        <v>45901</v>
      </c>
      <c r="L3005" s="55">
        <f t="shared" si="940"/>
        <v>0.04</v>
      </c>
      <c r="M3005" s="76">
        <v>0.22500000000000001</v>
      </c>
      <c r="N3005" s="62">
        <v>45901</v>
      </c>
      <c r="O3005" s="62">
        <v>46265</v>
      </c>
      <c r="P3005" s="63"/>
      <c r="Q3005" s="63"/>
      <c r="R3005" s="78">
        <v>0</v>
      </c>
      <c r="S3005" s="63" t="str">
        <f>VLOOKUP(R3005,SA!$B$3:$C$11,2,1)</f>
        <v>0-25</v>
      </c>
      <c r="T3005" s="38" t="s">
        <v>6116</v>
      </c>
      <c r="U3005" s="24" t="s">
        <v>5745</v>
      </c>
      <c r="V3005" s="24">
        <v>400000</v>
      </c>
      <c r="W3005" s="39">
        <f t="shared" si="941"/>
        <v>0</v>
      </c>
      <c r="X3005" s="29">
        <f t="shared" si="942"/>
        <v>0</v>
      </c>
      <c r="Y3005" s="40">
        <f t="shared" si="943"/>
        <v>365</v>
      </c>
      <c r="Z3005" s="38">
        <f t="shared" si="926"/>
        <v>46081</v>
      </c>
      <c r="AA3005" s="41">
        <f t="shared" si="944"/>
        <v>181</v>
      </c>
      <c r="AB3005" s="24" t="s">
        <v>113</v>
      </c>
      <c r="AC3005" s="41">
        <f t="shared" si="945"/>
        <v>4043.8364000000001</v>
      </c>
      <c r="AD3005" s="41">
        <v>1</v>
      </c>
      <c r="AE3005" s="72">
        <f>INDEX(SA!$C$2:$G$11,MATCH(Details!S3005,SA!$C$2:$C$11,0),MATCH(Details!V3005,SA!$C$2:$G$2,0))*Y3005/(F3005-E3005+1)</f>
        <v>3426.98</v>
      </c>
      <c r="AF3005" s="41">
        <f t="shared" si="946"/>
        <v>0</v>
      </c>
      <c r="AG3005" s="41">
        <f t="shared" si="947"/>
        <v>0</v>
      </c>
      <c r="AH3005" s="41">
        <f t="shared" si="948"/>
        <v>616.85640000000001</v>
      </c>
      <c r="AI3005" s="60">
        <f t="shared" si="949"/>
        <v>137.07920000000001</v>
      </c>
      <c r="AJ3005" s="60">
        <f t="shared" si="950"/>
        <v>771.07050000000004</v>
      </c>
      <c r="AK3005" s="60">
        <f t="shared" si="951"/>
        <v>1699.4065205479453</v>
      </c>
      <c r="AL3005" s="60">
        <f t="shared" si="952"/>
        <v>1249.0637926027398</v>
      </c>
      <c r="AM3005" s="41">
        <f t="shared" si="953"/>
        <v>1269.7665073972601</v>
      </c>
      <c r="AN3005" s="42">
        <f t="shared" si="954"/>
        <v>45715</v>
      </c>
      <c r="AO3005" s="43">
        <f t="shared" si="955"/>
        <v>3426.98</v>
      </c>
    </row>
    <row r="3006" spans="1:41" s="24" customFormat="1" ht="15.75" customHeight="1" x14ac:dyDescent="0.35">
      <c r="A3006" s="36" t="s">
        <v>27</v>
      </c>
      <c r="B3006" s="36">
        <v>202509</v>
      </c>
      <c r="C3006" s="24" t="s">
        <v>736</v>
      </c>
      <c r="D3006" s="24" t="s">
        <v>119</v>
      </c>
      <c r="E3006" s="62">
        <v>45901</v>
      </c>
      <c r="F3006" s="62">
        <v>46265</v>
      </c>
      <c r="G3006" s="37" t="s">
        <v>6097</v>
      </c>
      <c r="H3006" s="36">
        <v>362113</v>
      </c>
      <c r="I3006" s="63">
        <v>36923</v>
      </c>
      <c r="J3006" s="24" t="s">
        <v>6109</v>
      </c>
      <c r="K3006" s="63">
        <f t="shared" si="939"/>
        <v>45901</v>
      </c>
      <c r="L3006" s="55">
        <f t="shared" si="940"/>
        <v>0.04</v>
      </c>
      <c r="M3006" s="76">
        <v>0.22500000000000001</v>
      </c>
      <c r="N3006" s="62">
        <v>45901</v>
      </c>
      <c r="O3006" s="62">
        <v>46265</v>
      </c>
      <c r="P3006" s="63"/>
      <c r="Q3006" s="63"/>
      <c r="R3006" s="78">
        <v>24</v>
      </c>
      <c r="S3006" s="63" t="str">
        <f>VLOOKUP(R3006,SA!$B$3:$C$11,2,1)</f>
        <v>0-25</v>
      </c>
      <c r="T3006" s="38" t="s">
        <v>6115</v>
      </c>
      <c r="U3006" s="24" t="s">
        <v>5743</v>
      </c>
      <c r="V3006" s="24">
        <v>400000</v>
      </c>
      <c r="W3006" s="39">
        <f t="shared" si="941"/>
        <v>0</v>
      </c>
      <c r="X3006" s="29">
        <f t="shared" si="942"/>
        <v>0</v>
      </c>
      <c r="Y3006" s="40">
        <f t="shared" si="943"/>
        <v>365</v>
      </c>
      <c r="Z3006" s="38">
        <f t="shared" si="926"/>
        <v>46081</v>
      </c>
      <c r="AA3006" s="41">
        <f t="shared" si="944"/>
        <v>181</v>
      </c>
      <c r="AB3006" s="24" t="s">
        <v>113</v>
      </c>
      <c r="AC3006" s="41">
        <f t="shared" si="945"/>
        <v>4043.8364000000001</v>
      </c>
      <c r="AD3006" s="41">
        <v>1</v>
      </c>
      <c r="AE3006" s="72">
        <f>INDEX(SA!$C$2:$G$11,MATCH(Details!S3006,SA!$C$2:$C$11,0),MATCH(Details!V3006,SA!$C$2:$G$2,0))*Y3006/(F3006-E3006+1)</f>
        <v>3426.98</v>
      </c>
      <c r="AF3006" s="41">
        <f t="shared" si="946"/>
        <v>0</v>
      </c>
      <c r="AG3006" s="41">
        <f t="shared" si="947"/>
        <v>0</v>
      </c>
      <c r="AH3006" s="41">
        <f t="shared" si="948"/>
        <v>616.85640000000001</v>
      </c>
      <c r="AI3006" s="60">
        <f t="shared" si="949"/>
        <v>137.07920000000001</v>
      </c>
      <c r="AJ3006" s="60">
        <f t="shared" si="950"/>
        <v>771.07050000000004</v>
      </c>
      <c r="AK3006" s="60">
        <f t="shared" si="951"/>
        <v>1699.4065205479453</v>
      </c>
      <c r="AL3006" s="60">
        <f t="shared" si="952"/>
        <v>1249.0637926027398</v>
      </c>
      <c r="AM3006" s="41">
        <f t="shared" si="953"/>
        <v>1269.7665073972601</v>
      </c>
      <c r="AN3006" s="42">
        <f t="shared" si="954"/>
        <v>45715</v>
      </c>
      <c r="AO3006" s="43">
        <f t="shared" si="955"/>
        <v>3426.98</v>
      </c>
    </row>
    <row r="3007" spans="1:41" s="24" customFormat="1" ht="15.75" customHeight="1" x14ac:dyDescent="0.35">
      <c r="A3007" s="36" t="s">
        <v>27</v>
      </c>
      <c r="B3007" s="36">
        <v>202509</v>
      </c>
      <c r="C3007" s="24" t="s">
        <v>736</v>
      </c>
      <c r="D3007" s="24" t="s">
        <v>119</v>
      </c>
      <c r="E3007" s="62">
        <v>45901</v>
      </c>
      <c r="F3007" s="62">
        <v>46265</v>
      </c>
      <c r="G3007" s="37" t="s">
        <v>6098</v>
      </c>
      <c r="H3007" s="36">
        <v>652340</v>
      </c>
      <c r="I3007" s="63">
        <v>34911</v>
      </c>
      <c r="J3007" s="24" t="s">
        <v>6110</v>
      </c>
      <c r="K3007" s="63">
        <f t="shared" si="939"/>
        <v>45901</v>
      </c>
      <c r="L3007" s="55">
        <f t="shared" si="940"/>
        <v>0.04</v>
      </c>
      <c r="M3007" s="76">
        <v>0.22500000000000001</v>
      </c>
      <c r="N3007" s="62">
        <v>45901</v>
      </c>
      <c r="O3007" s="62">
        <v>46265</v>
      </c>
      <c r="P3007" s="63"/>
      <c r="Q3007" s="63"/>
      <c r="R3007" s="78">
        <v>30</v>
      </c>
      <c r="S3007" s="63" t="str">
        <f>VLOOKUP(R3007,SA!$B$3:$C$11,2,1)</f>
        <v>26-35</v>
      </c>
      <c r="T3007" s="38" t="s">
        <v>6115</v>
      </c>
      <c r="U3007" s="24" t="s">
        <v>5743</v>
      </c>
      <c r="V3007" s="24">
        <v>400000</v>
      </c>
      <c r="W3007" s="39">
        <f t="shared" si="941"/>
        <v>0</v>
      </c>
      <c r="X3007" s="29">
        <f t="shared" si="942"/>
        <v>0</v>
      </c>
      <c r="Y3007" s="40">
        <f t="shared" si="943"/>
        <v>365</v>
      </c>
      <c r="Z3007" s="38">
        <f t="shared" si="926"/>
        <v>46081</v>
      </c>
      <c r="AA3007" s="41">
        <f t="shared" si="944"/>
        <v>181</v>
      </c>
      <c r="AB3007" s="24" t="s">
        <v>113</v>
      </c>
      <c r="AC3007" s="41">
        <f t="shared" si="945"/>
        <v>4533.0290000000005</v>
      </c>
      <c r="AD3007" s="41">
        <v>1</v>
      </c>
      <c r="AE3007" s="72">
        <f>INDEX(SA!$C$2:$G$11,MATCH(Details!S3007,SA!$C$2:$C$11,0),MATCH(Details!V3007,SA!$C$2:$G$2,0))*Y3007/(F3007-E3007+1)</f>
        <v>3841.55</v>
      </c>
      <c r="AF3007" s="41">
        <f t="shared" si="946"/>
        <v>0</v>
      </c>
      <c r="AG3007" s="41">
        <f t="shared" si="947"/>
        <v>0</v>
      </c>
      <c r="AH3007" s="41">
        <f t="shared" si="948"/>
        <v>691.47900000000004</v>
      </c>
      <c r="AI3007" s="60">
        <f t="shared" si="949"/>
        <v>153.66200000000001</v>
      </c>
      <c r="AJ3007" s="60">
        <f t="shared" si="950"/>
        <v>864.34875000000011</v>
      </c>
      <c r="AK3007" s="60">
        <f t="shared" si="951"/>
        <v>1904.9878082191783</v>
      </c>
      <c r="AL3007" s="60">
        <f t="shared" si="952"/>
        <v>1400.1660390410959</v>
      </c>
      <c r="AM3007" s="41">
        <f t="shared" si="953"/>
        <v>1423.3732109589046</v>
      </c>
      <c r="AN3007" s="42">
        <f t="shared" si="954"/>
        <v>45715</v>
      </c>
      <c r="AO3007" s="43">
        <f t="shared" si="955"/>
        <v>3841.55</v>
      </c>
    </row>
    <row r="3008" spans="1:41" s="24" customFormat="1" ht="15.75" customHeight="1" x14ac:dyDescent="0.35">
      <c r="A3008" s="36" t="s">
        <v>27</v>
      </c>
      <c r="B3008" s="36">
        <v>202509</v>
      </c>
      <c r="C3008" s="24" t="s">
        <v>736</v>
      </c>
      <c r="D3008" s="24" t="s">
        <v>119</v>
      </c>
      <c r="E3008" s="62">
        <v>45901</v>
      </c>
      <c r="F3008" s="62">
        <v>46265</v>
      </c>
      <c r="G3008" s="37" t="s">
        <v>6099</v>
      </c>
      <c r="H3008" s="36">
        <v>652600</v>
      </c>
      <c r="I3008" s="63">
        <v>45875</v>
      </c>
      <c r="J3008" s="24" t="s">
        <v>6111</v>
      </c>
      <c r="K3008" s="63">
        <f t="shared" si="939"/>
        <v>45901</v>
      </c>
      <c r="L3008" s="55">
        <f t="shared" si="940"/>
        <v>0.04</v>
      </c>
      <c r="M3008" s="76">
        <v>0.22500000000000001</v>
      </c>
      <c r="N3008" s="62">
        <v>45901</v>
      </c>
      <c r="O3008" s="62">
        <v>46265</v>
      </c>
      <c r="P3008" s="63"/>
      <c r="Q3008" s="63"/>
      <c r="R3008" s="78">
        <v>0</v>
      </c>
      <c r="S3008" s="63" t="str">
        <f>VLOOKUP(R3008,SA!$B$3:$C$11,2,1)</f>
        <v>0-25</v>
      </c>
      <c r="T3008" s="38" t="s">
        <v>6116</v>
      </c>
      <c r="U3008" s="24" t="s">
        <v>5745</v>
      </c>
      <c r="V3008" s="24">
        <v>400000</v>
      </c>
      <c r="W3008" s="39">
        <f t="shared" si="941"/>
        <v>0</v>
      </c>
      <c r="X3008" s="29">
        <f t="shared" si="942"/>
        <v>0</v>
      </c>
      <c r="Y3008" s="40">
        <f t="shared" si="943"/>
        <v>365</v>
      </c>
      <c r="Z3008" s="38">
        <f t="shared" si="926"/>
        <v>46081</v>
      </c>
      <c r="AA3008" s="41">
        <f t="shared" si="944"/>
        <v>181</v>
      </c>
      <c r="AB3008" s="24" t="s">
        <v>113</v>
      </c>
      <c r="AC3008" s="41">
        <f t="shared" si="945"/>
        <v>4043.8364000000001</v>
      </c>
      <c r="AD3008" s="41">
        <v>1</v>
      </c>
      <c r="AE3008" s="72">
        <f>INDEX(SA!$C$2:$G$11,MATCH(Details!S3008,SA!$C$2:$C$11,0),MATCH(Details!V3008,SA!$C$2:$G$2,0))*Y3008/(F3008-E3008+1)</f>
        <v>3426.98</v>
      </c>
      <c r="AF3008" s="41">
        <f t="shared" si="946"/>
        <v>0</v>
      </c>
      <c r="AG3008" s="41">
        <f t="shared" si="947"/>
        <v>0</v>
      </c>
      <c r="AH3008" s="41">
        <f t="shared" si="948"/>
        <v>616.85640000000001</v>
      </c>
      <c r="AI3008" s="60">
        <f t="shared" si="949"/>
        <v>137.07920000000001</v>
      </c>
      <c r="AJ3008" s="60">
        <f t="shared" si="950"/>
        <v>771.07050000000004</v>
      </c>
      <c r="AK3008" s="60">
        <f t="shared" si="951"/>
        <v>1699.4065205479453</v>
      </c>
      <c r="AL3008" s="60">
        <f t="shared" si="952"/>
        <v>1249.0637926027398</v>
      </c>
      <c r="AM3008" s="41">
        <f t="shared" si="953"/>
        <v>1269.7665073972601</v>
      </c>
      <c r="AN3008" s="42">
        <f t="shared" si="954"/>
        <v>45715</v>
      </c>
      <c r="AO3008" s="43">
        <f t="shared" si="955"/>
        <v>3426.98</v>
      </c>
    </row>
    <row r="3009" spans="1:42" s="24" customFormat="1" ht="15.75" customHeight="1" x14ac:dyDescent="0.35">
      <c r="A3009" s="36" t="s">
        <v>27</v>
      </c>
      <c r="B3009" s="36">
        <v>202509</v>
      </c>
      <c r="C3009" s="24" t="s">
        <v>736</v>
      </c>
      <c r="D3009" s="24" t="s">
        <v>119</v>
      </c>
      <c r="E3009" s="62">
        <v>45901</v>
      </c>
      <c r="F3009" s="62">
        <v>46265</v>
      </c>
      <c r="G3009" s="37" t="s">
        <v>6100</v>
      </c>
      <c r="H3009" s="36">
        <v>652234</v>
      </c>
      <c r="I3009" s="63">
        <v>44302</v>
      </c>
      <c r="J3009" s="24" t="s">
        <v>6112</v>
      </c>
      <c r="K3009" s="63">
        <f t="shared" si="939"/>
        <v>45901</v>
      </c>
      <c r="L3009" s="55">
        <f t="shared" si="940"/>
        <v>0.04</v>
      </c>
      <c r="M3009" s="76">
        <v>0.22500000000000001</v>
      </c>
      <c r="N3009" s="62">
        <v>45901</v>
      </c>
      <c r="O3009" s="62">
        <v>46265</v>
      </c>
      <c r="P3009" s="63"/>
      <c r="Q3009" s="63"/>
      <c r="R3009" s="78">
        <v>4</v>
      </c>
      <c r="S3009" s="63" t="str">
        <f>VLOOKUP(R3009,SA!$B$3:$C$11,2,1)</f>
        <v>0-25</v>
      </c>
      <c r="T3009" s="38" t="s">
        <v>6116</v>
      </c>
      <c r="U3009" s="24" t="s">
        <v>5745</v>
      </c>
      <c r="V3009" s="24">
        <v>300000</v>
      </c>
      <c r="W3009" s="39">
        <f t="shared" si="941"/>
        <v>0</v>
      </c>
      <c r="X3009" s="29">
        <f t="shared" si="942"/>
        <v>0</v>
      </c>
      <c r="Y3009" s="40">
        <f t="shared" si="943"/>
        <v>365</v>
      </c>
      <c r="Z3009" s="38">
        <f t="shared" si="926"/>
        <v>46081</v>
      </c>
      <c r="AA3009" s="41">
        <f t="shared" si="944"/>
        <v>181</v>
      </c>
      <c r="AB3009" s="24" t="s">
        <v>113</v>
      </c>
      <c r="AC3009" s="41">
        <f t="shared" si="945"/>
        <v>3690.3792000000003</v>
      </c>
      <c r="AD3009" s="41">
        <v>1</v>
      </c>
      <c r="AE3009" s="72">
        <f>INDEX(SA!$C$2:$G$11,MATCH(Details!S3009,SA!$C$2:$C$11,0),MATCH(Details!V3009,SA!$C$2:$G$2,0))*Y3009/(F3009-E3009+1)</f>
        <v>3127.44</v>
      </c>
      <c r="AF3009" s="41">
        <f t="shared" si="946"/>
        <v>0</v>
      </c>
      <c r="AG3009" s="41">
        <f t="shared" si="947"/>
        <v>0</v>
      </c>
      <c r="AH3009" s="41">
        <f t="shared" si="948"/>
        <v>562.93920000000003</v>
      </c>
      <c r="AI3009" s="60">
        <f t="shared" si="949"/>
        <v>125.0976</v>
      </c>
      <c r="AJ3009" s="60">
        <f t="shared" si="950"/>
        <v>703.67399999999998</v>
      </c>
      <c r="AK3009" s="60">
        <f t="shared" si="951"/>
        <v>1550.8675068493151</v>
      </c>
      <c r="AL3009" s="60">
        <f t="shared" si="952"/>
        <v>1139.8876175342466</v>
      </c>
      <c r="AM3009" s="41">
        <f t="shared" si="953"/>
        <v>1158.7807824657534</v>
      </c>
      <c r="AN3009" s="42">
        <f t="shared" si="954"/>
        <v>45715</v>
      </c>
      <c r="AO3009" s="43">
        <f t="shared" si="955"/>
        <v>3127.44</v>
      </c>
    </row>
    <row r="3010" spans="1:42" s="24" customFormat="1" ht="15.75" customHeight="1" x14ac:dyDescent="0.35">
      <c r="A3010" s="36" t="s">
        <v>27</v>
      </c>
      <c r="B3010" s="36">
        <v>202509</v>
      </c>
      <c r="C3010" s="24" t="s">
        <v>736</v>
      </c>
      <c r="D3010" s="24" t="s">
        <v>119</v>
      </c>
      <c r="E3010" s="62">
        <v>45901</v>
      </c>
      <c r="F3010" s="62">
        <v>46265</v>
      </c>
      <c r="G3010" s="37" t="s">
        <v>6101</v>
      </c>
      <c r="H3010" s="36">
        <v>652361</v>
      </c>
      <c r="I3010" s="63">
        <v>45732</v>
      </c>
      <c r="J3010" s="24" t="s">
        <v>6113</v>
      </c>
      <c r="K3010" s="63">
        <f t="shared" si="939"/>
        <v>45901</v>
      </c>
      <c r="L3010" s="55">
        <f t="shared" si="940"/>
        <v>0.04</v>
      </c>
      <c r="M3010" s="76">
        <v>0.22500000000000001</v>
      </c>
      <c r="N3010" s="62">
        <v>45901</v>
      </c>
      <c r="O3010" s="62">
        <v>46265</v>
      </c>
      <c r="P3010" s="63"/>
      <c r="Q3010" s="63"/>
      <c r="R3010" s="78">
        <v>0</v>
      </c>
      <c r="S3010" s="63" t="str">
        <f>VLOOKUP(R3010,SA!$B$3:$C$11,2,1)</f>
        <v>0-25</v>
      </c>
      <c r="T3010" s="38" t="s">
        <v>6115</v>
      </c>
      <c r="U3010" s="24" t="s">
        <v>5746</v>
      </c>
      <c r="V3010" s="24">
        <v>400000</v>
      </c>
      <c r="W3010" s="39">
        <f t="shared" si="941"/>
        <v>0</v>
      </c>
      <c r="X3010" s="29">
        <f t="shared" si="942"/>
        <v>0</v>
      </c>
      <c r="Y3010" s="40">
        <f t="shared" si="943"/>
        <v>365</v>
      </c>
      <c r="Z3010" s="38">
        <f t="shared" si="926"/>
        <v>46081</v>
      </c>
      <c r="AA3010" s="41">
        <f t="shared" si="944"/>
        <v>181</v>
      </c>
      <c r="AB3010" s="24" t="s">
        <v>113</v>
      </c>
      <c r="AC3010" s="41">
        <f t="shared" si="945"/>
        <v>4043.8364000000001</v>
      </c>
      <c r="AD3010" s="41">
        <v>1</v>
      </c>
      <c r="AE3010" s="72">
        <f>INDEX(SA!$C$2:$G$11,MATCH(Details!S3010,SA!$C$2:$C$11,0),MATCH(Details!V3010,SA!$C$2:$G$2,0))*Y3010/(F3010-E3010+1)</f>
        <v>3426.98</v>
      </c>
      <c r="AF3010" s="41">
        <f t="shared" si="946"/>
        <v>0</v>
      </c>
      <c r="AG3010" s="41">
        <f t="shared" si="947"/>
        <v>0</v>
      </c>
      <c r="AH3010" s="41">
        <f t="shared" si="948"/>
        <v>616.85640000000001</v>
      </c>
      <c r="AI3010" s="60">
        <f t="shared" si="949"/>
        <v>137.07920000000001</v>
      </c>
      <c r="AJ3010" s="60">
        <f t="shared" si="950"/>
        <v>771.07050000000004</v>
      </c>
      <c r="AK3010" s="60">
        <f t="shared" si="951"/>
        <v>1699.4065205479453</v>
      </c>
      <c r="AL3010" s="60">
        <f t="shared" si="952"/>
        <v>1249.0637926027398</v>
      </c>
      <c r="AM3010" s="41">
        <f t="shared" si="953"/>
        <v>1269.7665073972601</v>
      </c>
      <c r="AN3010" s="42">
        <f t="shared" si="954"/>
        <v>45715</v>
      </c>
      <c r="AO3010" s="43">
        <f t="shared" si="955"/>
        <v>3426.98</v>
      </c>
    </row>
    <row r="3011" spans="1:42" s="24" customFormat="1" ht="15.75" customHeight="1" x14ac:dyDescent="0.35">
      <c r="A3011" s="36" t="s">
        <v>27</v>
      </c>
      <c r="B3011" s="36">
        <v>202509</v>
      </c>
      <c r="C3011" s="24" t="s">
        <v>736</v>
      </c>
      <c r="D3011" s="24" t="s">
        <v>119</v>
      </c>
      <c r="E3011" s="62">
        <v>45901</v>
      </c>
      <c r="F3011" s="62">
        <v>46265</v>
      </c>
      <c r="G3011" s="37" t="s">
        <v>6102</v>
      </c>
      <c r="H3011" s="36">
        <v>752021</v>
      </c>
      <c r="I3011" s="63">
        <v>45901</v>
      </c>
      <c r="J3011" s="24" t="s">
        <v>6114</v>
      </c>
      <c r="K3011" s="63">
        <f t="shared" si="939"/>
        <v>45901</v>
      </c>
      <c r="L3011" s="55">
        <f t="shared" si="940"/>
        <v>0.04</v>
      </c>
      <c r="M3011" s="76">
        <v>0.22500000000000001</v>
      </c>
      <c r="N3011" s="62">
        <v>45901</v>
      </c>
      <c r="O3011" s="62">
        <v>46265</v>
      </c>
      <c r="P3011" s="63"/>
      <c r="Q3011" s="63"/>
      <c r="R3011" s="78">
        <v>0</v>
      </c>
      <c r="S3011" s="63" t="str">
        <f>VLOOKUP(R3011,SA!$B$3:$C$11,2,1)</f>
        <v>0-25</v>
      </c>
      <c r="T3011" s="38" t="s">
        <v>6116</v>
      </c>
      <c r="U3011" s="24" t="s">
        <v>5745</v>
      </c>
      <c r="V3011" s="24">
        <v>300000</v>
      </c>
      <c r="W3011" s="39">
        <f t="shared" si="941"/>
        <v>0</v>
      </c>
      <c r="X3011" s="29">
        <f t="shared" si="942"/>
        <v>0</v>
      </c>
      <c r="Y3011" s="40">
        <f t="shared" si="943"/>
        <v>365</v>
      </c>
      <c r="Z3011" s="38">
        <f t="shared" si="926"/>
        <v>46081</v>
      </c>
      <c r="AA3011" s="41">
        <f t="shared" si="944"/>
        <v>181</v>
      </c>
      <c r="AB3011" s="24" t="s">
        <v>113</v>
      </c>
      <c r="AC3011" s="41">
        <f t="shared" si="945"/>
        <v>3690.3792000000003</v>
      </c>
      <c r="AD3011" s="41">
        <v>1</v>
      </c>
      <c r="AE3011" s="72">
        <f>INDEX(SA!$C$2:$G$11,MATCH(Details!S3011,SA!$C$2:$C$11,0),MATCH(Details!V3011,SA!$C$2:$G$2,0))*Y3011/(F3011-E3011+1)</f>
        <v>3127.44</v>
      </c>
      <c r="AF3011" s="41">
        <f t="shared" si="946"/>
        <v>0</v>
      </c>
      <c r="AG3011" s="41">
        <f t="shared" si="947"/>
        <v>0</v>
      </c>
      <c r="AH3011" s="41">
        <f t="shared" si="948"/>
        <v>562.93920000000003</v>
      </c>
      <c r="AI3011" s="60">
        <f t="shared" si="949"/>
        <v>125.0976</v>
      </c>
      <c r="AJ3011" s="60">
        <f t="shared" si="950"/>
        <v>703.67399999999998</v>
      </c>
      <c r="AK3011" s="60">
        <f t="shared" si="951"/>
        <v>1550.8675068493151</v>
      </c>
      <c r="AL3011" s="60">
        <f t="shared" si="952"/>
        <v>1139.8876175342466</v>
      </c>
      <c r="AM3011" s="41">
        <f t="shared" si="953"/>
        <v>1158.7807824657534</v>
      </c>
      <c r="AN3011" s="42">
        <f t="shared" si="954"/>
        <v>45715</v>
      </c>
      <c r="AO3011" s="43">
        <f t="shared" si="955"/>
        <v>3127.44</v>
      </c>
    </row>
    <row r="3012" spans="1:42" s="24" customFormat="1" ht="15.75" customHeight="1" x14ac:dyDescent="0.35">
      <c r="A3012" s="36" t="s">
        <v>6117</v>
      </c>
      <c r="B3012" s="36">
        <v>202509</v>
      </c>
      <c r="C3012" s="24" t="s">
        <v>736</v>
      </c>
      <c r="D3012" s="24" t="s">
        <v>119</v>
      </c>
      <c r="E3012" s="62">
        <v>45901</v>
      </c>
      <c r="F3012" s="62">
        <v>46265</v>
      </c>
      <c r="G3012" s="37" t="s">
        <v>1203</v>
      </c>
      <c r="H3012" s="36">
        <v>42350</v>
      </c>
      <c r="I3012" s="63">
        <v>36108</v>
      </c>
      <c r="J3012" s="24" t="s">
        <v>3511</v>
      </c>
      <c r="K3012" s="63">
        <f t="shared" ref="K3012" si="956">N3012</f>
        <v>45901</v>
      </c>
      <c r="L3012" s="55">
        <f t="shared" ref="L3012" si="957">IF(K3012&gt;=DATE(2022,4,1),4%,5%)</f>
        <v>0.04</v>
      </c>
      <c r="M3012" s="76">
        <v>0.22500000000000001</v>
      </c>
      <c r="N3012" s="62">
        <v>45901</v>
      </c>
      <c r="O3012" s="62">
        <v>46265</v>
      </c>
      <c r="P3012" s="63">
        <v>45900</v>
      </c>
      <c r="Q3012" s="63">
        <f>P3012+1</f>
        <v>45901</v>
      </c>
      <c r="R3012" s="78">
        <v>26</v>
      </c>
      <c r="S3012" s="63" t="str">
        <f>VLOOKUP(R3012,SA!$B$3:$C$11,2,1)</f>
        <v>26-35</v>
      </c>
      <c r="T3012" s="38" t="s">
        <v>97</v>
      </c>
      <c r="U3012" s="24" t="s">
        <v>56</v>
      </c>
      <c r="V3012" s="24">
        <v>-400000</v>
      </c>
      <c r="W3012" s="39">
        <f>IF(U3012="self",V3012,0)</f>
        <v>-400000</v>
      </c>
      <c r="X3012" s="29">
        <f>IF(U3012="self",-1,0)</f>
        <v>-1</v>
      </c>
      <c r="Y3012" s="40">
        <f>O3012-Q3012+1</f>
        <v>365</v>
      </c>
      <c r="Z3012" s="38">
        <f t="shared" si="926"/>
        <v>46081</v>
      </c>
      <c r="AA3012" s="41">
        <f>IF(MIN((Z3012-Q3012)+1,Y3012)&lt;0,0,MIN((Z3012-Q3012)+1,Y3012))</f>
        <v>181</v>
      </c>
      <c r="AB3012" s="24" t="s">
        <v>113</v>
      </c>
      <c r="AC3012" s="41">
        <f t="shared" ref="AC3012" si="958">AE3012+AF3012+AG3012+AH3012</f>
        <v>-4533.0290000000005</v>
      </c>
      <c r="AD3012" s="41">
        <v>-1</v>
      </c>
      <c r="AE3012" s="72">
        <f>-INDEX(SA!$C$2:$G$11,MATCH(Details!S3012,SA!$C$2:$C$11,0),MATCH(-Details!V3012,SA!$C$2:$G$2,0))*Y3012/(F3012-E3012+1)</f>
        <v>-3841.55</v>
      </c>
      <c r="AF3012" s="41">
        <f t="shared" ref="AF3012" si="959">IF(AB3012="Karnataka",AE3012*9%,0)</f>
        <v>0</v>
      </c>
      <c r="AG3012" s="41">
        <f t="shared" ref="AG3012" si="960">IF(AB3012="Karnataka",AE3012*9%,0)</f>
        <v>0</v>
      </c>
      <c r="AH3012" s="41">
        <f t="shared" ref="AH3012" si="961">IF(AF3012+AG3012&gt;0,0,AE3012*18%)</f>
        <v>-691.47900000000004</v>
      </c>
      <c r="AI3012" s="60">
        <f t="shared" ref="AI3012" si="962">AE3012*L3012</f>
        <v>-153.66200000000001</v>
      </c>
      <c r="AJ3012" s="60">
        <f t="shared" ref="AJ3012" si="963">$AE3012*M3012</f>
        <v>-864.34875000000011</v>
      </c>
      <c r="AK3012" s="60">
        <f t="shared" ref="AK3012" si="964">(AE3012)*AA3012/Y3012</f>
        <v>-1904.9878082191783</v>
      </c>
      <c r="AL3012" s="60">
        <f t="shared" ref="AL3012" si="965">AK3012*(1-L3012-M3012)</f>
        <v>-1400.1660390410959</v>
      </c>
      <c r="AM3012" s="41">
        <f t="shared" ref="AM3012" si="966">AE3012-AI3012-AL3012-AJ3012</f>
        <v>-1423.3732109589046</v>
      </c>
      <c r="AN3012" s="42">
        <f t="shared" ref="AN3012" si="967">Z3012-366</f>
        <v>45715</v>
      </c>
      <c r="AO3012" s="43">
        <f t="shared" ref="AO3012" si="968">IF(AND(O3012&gt;Z3012,N3012&gt;AN3012),AE3012,0)</f>
        <v>-3841.55</v>
      </c>
      <c r="AP3012" s="24" t="s">
        <v>6118</v>
      </c>
    </row>
    <row r="3013" spans="1:42" s="24" customFormat="1" ht="15.75" customHeight="1" x14ac:dyDescent="0.35">
      <c r="A3013" s="36" t="s">
        <v>6117</v>
      </c>
      <c r="B3013" s="36">
        <v>202509</v>
      </c>
      <c r="C3013" s="24" t="s">
        <v>736</v>
      </c>
      <c r="D3013" s="24" t="s">
        <v>119</v>
      </c>
      <c r="E3013" s="62">
        <v>45901</v>
      </c>
      <c r="F3013" s="62">
        <v>46265</v>
      </c>
      <c r="G3013" s="37" t="s">
        <v>1204</v>
      </c>
      <c r="H3013" s="36">
        <v>42350</v>
      </c>
      <c r="I3013" s="63">
        <v>25356</v>
      </c>
      <c r="J3013" s="24" t="s">
        <v>3512</v>
      </c>
      <c r="K3013" s="63">
        <f t="shared" ref="K3013:K3048" si="969">N3013</f>
        <v>45901</v>
      </c>
      <c r="L3013" s="55">
        <f t="shared" ref="L3013:L3048" si="970">IF(K3013&gt;=DATE(2022,4,1),4%,5%)</f>
        <v>0.04</v>
      </c>
      <c r="M3013" s="76">
        <v>0.22500000000000001</v>
      </c>
      <c r="N3013" s="62">
        <v>45901</v>
      </c>
      <c r="O3013" s="62">
        <v>46265</v>
      </c>
      <c r="P3013" s="63">
        <v>45900</v>
      </c>
      <c r="Q3013" s="63">
        <f t="shared" ref="Q3013:Q3057" si="971">P3013+1</f>
        <v>45901</v>
      </c>
      <c r="R3013" s="78">
        <v>56</v>
      </c>
      <c r="S3013" s="63" t="str">
        <f>VLOOKUP(R3013,SA!$B$3:$C$11,2,1)</f>
        <v>56-65</v>
      </c>
      <c r="T3013" s="38" t="s">
        <v>98</v>
      </c>
      <c r="U3013" s="24" t="s">
        <v>5747</v>
      </c>
      <c r="V3013" s="24">
        <v>-400000</v>
      </c>
      <c r="W3013" s="39">
        <f t="shared" ref="W3013:W3048" si="972">IF(U3013="self",V3013,0)</f>
        <v>0</v>
      </c>
      <c r="X3013" s="29">
        <f t="shared" ref="X3013:X3048" si="973">IF(U3013="self",-1,0)</f>
        <v>0</v>
      </c>
      <c r="Y3013" s="40">
        <f t="shared" ref="Y3013:Y3048" si="974">O3013-Q3013+1</f>
        <v>365</v>
      </c>
      <c r="Z3013" s="38">
        <f t="shared" si="926"/>
        <v>46081</v>
      </c>
      <c r="AA3013" s="41">
        <f t="shared" ref="AA3013:AA3048" si="975">IF(MIN((Z3013-Q3013)+1,Y3013)&lt;0,0,MIN((Z3013-Q3013)+1,Y3013))</f>
        <v>181</v>
      </c>
      <c r="AB3013" s="24" t="s">
        <v>113</v>
      </c>
      <c r="AC3013" s="41">
        <f t="shared" ref="AC3013:AC3048" si="976">AE3013+AF3013+AG3013+AH3013</f>
        <v>-11909.7282</v>
      </c>
      <c r="AD3013" s="41">
        <v>-1</v>
      </c>
      <c r="AE3013" s="72">
        <f>-INDEX(SA!$C$2:$G$11,MATCH(Details!S3013,SA!$C$2:$C$11,0),MATCH(-Details!V3013,SA!$C$2:$G$2,0))*Y3013/(F3013-E3013+1)</f>
        <v>-10092.99</v>
      </c>
      <c r="AF3013" s="41">
        <f t="shared" ref="AF3013:AF3048" si="977">IF(AB3013="Karnataka",AE3013*9%,0)</f>
        <v>0</v>
      </c>
      <c r="AG3013" s="41">
        <f t="shared" ref="AG3013:AG3048" si="978">IF(AB3013="Karnataka",AE3013*9%,0)</f>
        <v>0</v>
      </c>
      <c r="AH3013" s="41">
        <f t="shared" ref="AH3013:AH3048" si="979">IF(AF3013+AG3013&gt;0,0,AE3013*18%)</f>
        <v>-1816.7382</v>
      </c>
      <c r="AI3013" s="60">
        <f t="shared" ref="AI3013:AI3048" si="980">AE3013*L3013</f>
        <v>-403.71960000000001</v>
      </c>
      <c r="AJ3013" s="60">
        <f t="shared" ref="AJ3013:AJ3048" si="981">$AE3013*M3013</f>
        <v>-2270.9227500000002</v>
      </c>
      <c r="AK3013" s="60">
        <f t="shared" ref="AK3013:AK3048" si="982">(AE3013)*AA3013/Y3013</f>
        <v>-5005.0169589041097</v>
      </c>
      <c r="AL3013" s="60">
        <f t="shared" ref="AL3013:AL3048" si="983">AK3013*(1-L3013-M3013)</f>
        <v>-3678.6874647945206</v>
      </c>
      <c r="AM3013" s="41">
        <f t="shared" ref="AM3013:AM3048" si="984">AE3013-AI3013-AL3013-AJ3013</f>
        <v>-3739.6601852054787</v>
      </c>
      <c r="AN3013" s="42">
        <f t="shared" ref="AN3013:AN3048" si="985">Z3013-366</f>
        <v>45715</v>
      </c>
      <c r="AO3013" s="43">
        <f t="shared" ref="AO3013:AO3048" si="986">IF(AND(O3013&gt;Z3013,N3013&gt;AN3013),AE3013,0)</f>
        <v>-10092.99</v>
      </c>
      <c r="AP3013" s="24" t="s">
        <v>6118</v>
      </c>
    </row>
    <row r="3014" spans="1:42" s="24" customFormat="1" ht="15.75" customHeight="1" x14ac:dyDescent="0.35">
      <c r="A3014" s="36" t="s">
        <v>6117</v>
      </c>
      <c r="B3014" s="36">
        <v>202509</v>
      </c>
      <c r="C3014" s="24" t="s">
        <v>736</v>
      </c>
      <c r="D3014" s="24" t="s">
        <v>119</v>
      </c>
      <c r="E3014" s="62">
        <v>45901</v>
      </c>
      <c r="F3014" s="62">
        <v>46265</v>
      </c>
      <c r="G3014" s="37" t="s">
        <v>1495</v>
      </c>
      <c r="H3014" s="36">
        <v>362124</v>
      </c>
      <c r="I3014" s="63">
        <v>16819</v>
      </c>
      <c r="J3014" s="24" t="s">
        <v>3896</v>
      </c>
      <c r="K3014" s="63">
        <f t="shared" si="969"/>
        <v>45901</v>
      </c>
      <c r="L3014" s="55">
        <f t="shared" si="970"/>
        <v>0.04</v>
      </c>
      <c r="M3014" s="76">
        <v>0.22500000000000001</v>
      </c>
      <c r="N3014" s="62">
        <v>45901</v>
      </c>
      <c r="O3014" s="62">
        <v>46265</v>
      </c>
      <c r="P3014" s="63">
        <v>45900</v>
      </c>
      <c r="Q3014" s="63">
        <f t="shared" si="971"/>
        <v>45901</v>
      </c>
      <c r="R3014" s="78">
        <v>79</v>
      </c>
      <c r="S3014" s="63" t="str">
        <f>VLOOKUP(R3014,SA!$B$3:$C$11,2,1)</f>
        <v>76-80</v>
      </c>
      <c r="T3014" s="38" t="s">
        <v>97</v>
      </c>
      <c r="U3014" s="24" t="s">
        <v>5744</v>
      </c>
      <c r="V3014" s="24">
        <v>-500000</v>
      </c>
      <c r="W3014" s="39">
        <f t="shared" si="972"/>
        <v>0</v>
      </c>
      <c r="X3014" s="29">
        <f t="shared" si="973"/>
        <v>0</v>
      </c>
      <c r="Y3014" s="40">
        <f t="shared" si="974"/>
        <v>365</v>
      </c>
      <c r="Z3014" s="38">
        <f t="shared" si="926"/>
        <v>46081</v>
      </c>
      <c r="AA3014" s="41">
        <f t="shared" si="975"/>
        <v>181</v>
      </c>
      <c r="AB3014" s="24" t="s">
        <v>113</v>
      </c>
      <c r="AC3014" s="41">
        <f t="shared" si="976"/>
        <v>-29821.089800000002</v>
      </c>
      <c r="AD3014" s="41">
        <v>-1</v>
      </c>
      <c r="AE3014" s="72">
        <f>-INDEX(SA!$C$2:$G$11,MATCH(Details!S3014,SA!$C$2:$C$11,0),MATCH(-Details!V3014,SA!$C$2:$G$2,0))*Y3014/(F3014-E3014+1)</f>
        <v>-25272.11</v>
      </c>
      <c r="AF3014" s="41">
        <f t="shared" si="977"/>
        <v>0</v>
      </c>
      <c r="AG3014" s="41">
        <f t="shared" si="978"/>
        <v>0</v>
      </c>
      <c r="AH3014" s="41">
        <f t="shared" si="979"/>
        <v>-4548.9798000000001</v>
      </c>
      <c r="AI3014" s="60">
        <f t="shared" si="980"/>
        <v>-1010.8844</v>
      </c>
      <c r="AJ3014" s="60">
        <f t="shared" si="981"/>
        <v>-5686.2247500000003</v>
      </c>
      <c r="AK3014" s="60">
        <f t="shared" si="982"/>
        <v>-12532.197013698631</v>
      </c>
      <c r="AL3014" s="60">
        <f t="shared" si="983"/>
        <v>-9211.1648050684944</v>
      </c>
      <c r="AM3014" s="41">
        <f t="shared" si="984"/>
        <v>-9363.8360449315078</v>
      </c>
      <c r="AN3014" s="42">
        <f t="shared" si="985"/>
        <v>45715</v>
      </c>
      <c r="AO3014" s="43">
        <f t="shared" si="986"/>
        <v>-25272.11</v>
      </c>
      <c r="AP3014" s="24" t="s">
        <v>6118</v>
      </c>
    </row>
    <row r="3015" spans="1:42" s="24" customFormat="1" ht="15.75" customHeight="1" x14ac:dyDescent="0.35">
      <c r="A3015" s="36" t="s">
        <v>6117</v>
      </c>
      <c r="B3015" s="36">
        <v>202509</v>
      </c>
      <c r="C3015" s="24" t="s">
        <v>736</v>
      </c>
      <c r="D3015" s="24" t="s">
        <v>119</v>
      </c>
      <c r="E3015" s="62">
        <v>45901</v>
      </c>
      <c r="F3015" s="62">
        <v>46265</v>
      </c>
      <c r="G3015" s="37" t="s">
        <v>1496</v>
      </c>
      <c r="H3015" s="36">
        <v>362124</v>
      </c>
      <c r="I3015" s="63">
        <v>20471</v>
      </c>
      <c r="J3015" s="24" t="s">
        <v>3897</v>
      </c>
      <c r="K3015" s="63">
        <f t="shared" si="969"/>
        <v>45901</v>
      </c>
      <c r="L3015" s="55">
        <f t="shared" si="970"/>
        <v>0.04</v>
      </c>
      <c r="M3015" s="76">
        <v>0.22500000000000001</v>
      </c>
      <c r="N3015" s="62">
        <v>45901</v>
      </c>
      <c r="O3015" s="62">
        <v>46265</v>
      </c>
      <c r="P3015" s="63">
        <v>45900</v>
      </c>
      <c r="Q3015" s="63">
        <f t="shared" si="971"/>
        <v>45901</v>
      </c>
      <c r="R3015" s="78">
        <v>69</v>
      </c>
      <c r="S3015" s="63" t="str">
        <f>VLOOKUP(R3015,SA!$B$3:$C$11,2,1)</f>
        <v>66-70</v>
      </c>
      <c r="T3015" s="38" t="s">
        <v>98</v>
      </c>
      <c r="U3015" s="24" t="s">
        <v>5747</v>
      </c>
      <c r="V3015" s="24">
        <v>-500000</v>
      </c>
      <c r="W3015" s="39">
        <f t="shared" si="972"/>
        <v>0</v>
      </c>
      <c r="X3015" s="29">
        <f t="shared" si="973"/>
        <v>0</v>
      </c>
      <c r="Y3015" s="40">
        <f t="shared" si="974"/>
        <v>365</v>
      </c>
      <c r="Z3015" s="38">
        <f t="shared" si="926"/>
        <v>46081</v>
      </c>
      <c r="AA3015" s="41">
        <f t="shared" si="975"/>
        <v>181</v>
      </c>
      <c r="AB3015" s="24" t="s">
        <v>113</v>
      </c>
      <c r="AC3015" s="41">
        <f t="shared" si="976"/>
        <v>-18713.136199999997</v>
      </c>
      <c r="AD3015" s="41">
        <v>-1</v>
      </c>
      <c r="AE3015" s="72">
        <f>-INDEX(SA!$C$2:$G$11,MATCH(Details!S3015,SA!$C$2:$C$11,0),MATCH(-Details!V3015,SA!$C$2:$G$2,0))*Y3015/(F3015-E3015+1)</f>
        <v>-15858.589999999998</v>
      </c>
      <c r="AF3015" s="41">
        <f t="shared" si="977"/>
        <v>0</v>
      </c>
      <c r="AG3015" s="41">
        <f t="shared" si="978"/>
        <v>0</v>
      </c>
      <c r="AH3015" s="41">
        <f t="shared" si="979"/>
        <v>-2854.5461999999998</v>
      </c>
      <c r="AI3015" s="60">
        <f t="shared" si="980"/>
        <v>-634.34359999999992</v>
      </c>
      <c r="AJ3015" s="60">
        <f t="shared" si="981"/>
        <v>-3568.1827499999995</v>
      </c>
      <c r="AK3015" s="60">
        <f t="shared" si="982"/>
        <v>-7864.1227123287663</v>
      </c>
      <c r="AL3015" s="60">
        <f t="shared" si="983"/>
        <v>-5780.130193561643</v>
      </c>
      <c r="AM3015" s="41">
        <f t="shared" si="984"/>
        <v>-5875.9334564383553</v>
      </c>
      <c r="AN3015" s="42">
        <f t="shared" si="985"/>
        <v>45715</v>
      </c>
      <c r="AO3015" s="43">
        <f t="shared" si="986"/>
        <v>-15858.589999999998</v>
      </c>
      <c r="AP3015" s="24" t="s">
        <v>6118</v>
      </c>
    </row>
    <row r="3016" spans="1:42" s="24" customFormat="1" ht="15.75" customHeight="1" x14ac:dyDescent="0.35">
      <c r="A3016" s="36" t="s">
        <v>6117</v>
      </c>
      <c r="B3016" s="36">
        <v>202509</v>
      </c>
      <c r="C3016" s="24" t="s">
        <v>736</v>
      </c>
      <c r="D3016" s="24" t="s">
        <v>119</v>
      </c>
      <c r="E3016" s="62">
        <v>45901</v>
      </c>
      <c r="F3016" s="62">
        <v>46265</v>
      </c>
      <c r="G3016" s="37" t="s">
        <v>1497</v>
      </c>
      <c r="H3016" s="36">
        <v>362124</v>
      </c>
      <c r="I3016" s="63">
        <v>31147</v>
      </c>
      <c r="J3016" s="24" t="s">
        <v>3898</v>
      </c>
      <c r="K3016" s="63">
        <f t="shared" si="969"/>
        <v>45901</v>
      </c>
      <c r="L3016" s="55">
        <f t="shared" si="970"/>
        <v>0.04</v>
      </c>
      <c r="M3016" s="76">
        <v>0.22500000000000001</v>
      </c>
      <c r="N3016" s="62">
        <v>45901</v>
      </c>
      <c r="O3016" s="62">
        <v>46265</v>
      </c>
      <c r="P3016" s="63">
        <v>45900</v>
      </c>
      <c r="Q3016" s="63">
        <f t="shared" si="971"/>
        <v>45901</v>
      </c>
      <c r="R3016" s="78">
        <v>40</v>
      </c>
      <c r="S3016" s="63" t="str">
        <f>VLOOKUP(R3016,SA!$B$3:$C$11,2,1)</f>
        <v>36-45</v>
      </c>
      <c r="T3016" s="38" t="s">
        <v>97</v>
      </c>
      <c r="U3016" s="24" t="s">
        <v>56</v>
      </c>
      <c r="V3016" s="24">
        <v>-500000</v>
      </c>
      <c r="W3016" s="39">
        <f t="shared" si="972"/>
        <v>-500000</v>
      </c>
      <c r="X3016" s="29">
        <f t="shared" si="973"/>
        <v>-1</v>
      </c>
      <c r="Y3016" s="40">
        <f t="shared" si="974"/>
        <v>365</v>
      </c>
      <c r="Z3016" s="38">
        <f t="shared" si="926"/>
        <v>46081</v>
      </c>
      <c r="AA3016" s="41">
        <f t="shared" si="975"/>
        <v>181</v>
      </c>
      <c r="AB3016" s="24" t="s">
        <v>113</v>
      </c>
      <c r="AC3016" s="41">
        <f t="shared" si="976"/>
        <v>-6046.1902</v>
      </c>
      <c r="AD3016" s="41">
        <v>-1</v>
      </c>
      <c r="AE3016" s="72">
        <f>-INDEX(SA!$C$2:$G$11,MATCH(Details!S3016,SA!$C$2:$C$11,0),MATCH(-Details!V3016,SA!$C$2:$G$2,0))*Y3016/(F3016-E3016+1)</f>
        <v>-5123.8900000000003</v>
      </c>
      <c r="AF3016" s="41">
        <f t="shared" si="977"/>
        <v>0</v>
      </c>
      <c r="AG3016" s="41">
        <f t="shared" si="978"/>
        <v>0</v>
      </c>
      <c r="AH3016" s="41">
        <f t="shared" si="979"/>
        <v>-922.30020000000002</v>
      </c>
      <c r="AI3016" s="60">
        <f t="shared" si="980"/>
        <v>-204.9556</v>
      </c>
      <c r="AJ3016" s="60">
        <f t="shared" si="981"/>
        <v>-1152.8752500000001</v>
      </c>
      <c r="AK3016" s="60">
        <f t="shared" si="982"/>
        <v>-2540.8879178082193</v>
      </c>
      <c r="AL3016" s="60">
        <f t="shared" si="983"/>
        <v>-1867.5526195890411</v>
      </c>
      <c r="AM3016" s="41">
        <f t="shared" si="984"/>
        <v>-1898.5065304109589</v>
      </c>
      <c r="AN3016" s="42">
        <f t="shared" si="985"/>
        <v>45715</v>
      </c>
      <c r="AO3016" s="43">
        <f t="shared" si="986"/>
        <v>-5123.8900000000003</v>
      </c>
      <c r="AP3016" s="24" t="s">
        <v>6118</v>
      </c>
    </row>
    <row r="3017" spans="1:42" s="24" customFormat="1" ht="15.75" customHeight="1" x14ac:dyDescent="0.35">
      <c r="A3017" s="36" t="s">
        <v>6117</v>
      </c>
      <c r="B3017" s="36">
        <v>202509</v>
      </c>
      <c r="C3017" s="24" t="s">
        <v>736</v>
      </c>
      <c r="D3017" s="24" t="s">
        <v>119</v>
      </c>
      <c r="E3017" s="62">
        <v>45901</v>
      </c>
      <c r="F3017" s="62">
        <v>46265</v>
      </c>
      <c r="G3017" s="37" t="s">
        <v>1510</v>
      </c>
      <c r="H3017" s="36">
        <v>362136</v>
      </c>
      <c r="I3017" s="63">
        <v>23683</v>
      </c>
      <c r="J3017" s="24" t="s">
        <v>3917</v>
      </c>
      <c r="K3017" s="63">
        <f t="shared" si="969"/>
        <v>45901</v>
      </c>
      <c r="L3017" s="55">
        <f t="shared" si="970"/>
        <v>0.04</v>
      </c>
      <c r="M3017" s="76">
        <v>0.22500000000000001</v>
      </c>
      <c r="N3017" s="62">
        <v>45901</v>
      </c>
      <c r="O3017" s="62">
        <v>46265</v>
      </c>
      <c r="P3017" s="63">
        <v>45900</v>
      </c>
      <c r="Q3017" s="63">
        <f t="shared" si="971"/>
        <v>45901</v>
      </c>
      <c r="R3017" s="78">
        <v>60</v>
      </c>
      <c r="S3017" s="63" t="str">
        <f>VLOOKUP(R3017,SA!$B$3:$C$11,2,1)</f>
        <v>56-65</v>
      </c>
      <c r="T3017" s="38" t="s">
        <v>97</v>
      </c>
      <c r="U3017" s="24" t="s">
        <v>5744</v>
      </c>
      <c r="V3017" s="24">
        <v>-400000</v>
      </c>
      <c r="W3017" s="39">
        <f t="shared" si="972"/>
        <v>0</v>
      </c>
      <c r="X3017" s="29">
        <f t="shared" si="973"/>
        <v>0</v>
      </c>
      <c r="Y3017" s="40">
        <f t="shared" si="974"/>
        <v>365</v>
      </c>
      <c r="Z3017" s="38">
        <f t="shared" si="926"/>
        <v>46081</v>
      </c>
      <c r="AA3017" s="41">
        <f t="shared" si="975"/>
        <v>181</v>
      </c>
      <c r="AB3017" s="24" t="s">
        <v>113</v>
      </c>
      <c r="AC3017" s="41">
        <f t="shared" si="976"/>
        <v>-11909.7282</v>
      </c>
      <c r="AD3017" s="41">
        <v>-1</v>
      </c>
      <c r="AE3017" s="72">
        <f>-INDEX(SA!$C$2:$G$11,MATCH(Details!S3017,SA!$C$2:$C$11,0),MATCH(-Details!V3017,SA!$C$2:$G$2,0))*Y3017/(F3017-E3017+1)</f>
        <v>-10092.99</v>
      </c>
      <c r="AF3017" s="41">
        <f t="shared" si="977"/>
        <v>0</v>
      </c>
      <c r="AG3017" s="41">
        <f t="shared" si="978"/>
        <v>0</v>
      </c>
      <c r="AH3017" s="41">
        <f t="shared" si="979"/>
        <v>-1816.7382</v>
      </c>
      <c r="AI3017" s="60">
        <f t="shared" si="980"/>
        <v>-403.71960000000001</v>
      </c>
      <c r="AJ3017" s="60">
        <f t="shared" si="981"/>
        <v>-2270.9227500000002</v>
      </c>
      <c r="AK3017" s="60">
        <f t="shared" si="982"/>
        <v>-5005.0169589041097</v>
      </c>
      <c r="AL3017" s="60">
        <f t="shared" si="983"/>
        <v>-3678.6874647945206</v>
      </c>
      <c r="AM3017" s="41">
        <f t="shared" si="984"/>
        <v>-3739.6601852054787</v>
      </c>
      <c r="AN3017" s="42">
        <f t="shared" si="985"/>
        <v>45715</v>
      </c>
      <c r="AO3017" s="43">
        <f t="shared" si="986"/>
        <v>-10092.99</v>
      </c>
      <c r="AP3017" s="24" t="s">
        <v>6118</v>
      </c>
    </row>
    <row r="3018" spans="1:42" s="24" customFormat="1" ht="15.75" customHeight="1" x14ac:dyDescent="0.35">
      <c r="A3018" s="36" t="s">
        <v>6117</v>
      </c>
      <c r="B3018" s="36">
        <v>202509</v>
      </c>
      <c r="C3018" s="24" t="s">
        <v>736</v>
      </c>
      <c r="D3018" s="24" t="s">
        <v>119</v>
      </c>
      <c r="E3018" s="62">
        <v>45901</v>
      </c>
      <c r="F3018" s="62">
        <v>46265</v>
      </c>
      <c r="G3018" s="37" t="s">
        <v>1511</v>
      </c>
      <c r="H3018" s="36">
        <v>362136</v>
      </c>
      <c r="I3018" s="63">
        <v>27030</v>
      </c>
      <c r="J3018" s="24" t="s">
        <v>3918</v>
      </c>
      <c r="K3018" s="63">
        <f t="shared" si="969"/>
        <v>45901</v>
      </c>
      <c r="L3018" s="55">
        <f t="shared" si="970"/>
        <v>0.04</v>
      </c>
      <c r="M3018" s="76">
        <v>0.22500000000000001</v>
      </c>
      <c r="N3018" s="62">
        <v>45901</v>
      </c>
      <c r="O3018" s="62">
        <v>46265</v>
      </c>
      <c r="P3018" s="63">
        <v>45900</v>
      </c>
      <c r="Q3018" s="63">
        <f t="shared" si="971"/>
        <v>45901</v>
      </c>
      <c r="R3018" s="78">
        <v>51</v>
      </c>
      <c r="S3018" s="63" t="str">
        <f>VLOOKUP(R3018,SA!$B$3:$C$11,2,1)</f>
        <v>46-55</v>
      </c>
      <c r="T3018" s="38" t="s">
        <v>98</v>
      </c>
      <c r="U3018" s="24" t="s">
        <v>5747</v>
      </c>
      <c r="V3018" s="24">
        <v>-400000</v>
      </c>
      <c r="W3018" s="39">
        <f t="shared" si="972"/>
        <v>0</v>
      </c>
      <c r="X3018" s="29">
        <f t="shared" si="973"/>
        <v>0</v>
      </c>
      <c r="Y3018" s="40">
        <f t="shared" si="974"/>
        <v>365</v>
      </c>
      <c r="Z3018" s="38">
        <f t="shared" si="926"/>
        <v>46081</v>
      </c>
      <c r="AA3018" s="41">
        <f t="shared" si="975"/>
        <v>181</v>
      </c>
      <c r="AB3018" s="24" t="s">
        <v>113</v>
      </c>
      <c r="AC3018" s="41">
        <f t="shared" si="976"/>
        <v>-8108.2165999999997</v>
      </c>
      <c r="AD3018" s="41">
        <v>-1</v>
      </c>
      <c r="AE3018" s="72">
        <f>-INDEX(SA!$C$2:$G$11,MATCH(Details!S3018,SA!$C$2:$C$11,0),MATCH(-Details!V3018,SA!$C$2:$G$2,0))*Y3018/(F3018-E3018+1)</f>
        <v>-6871.37</v>
      </c>
      <c r="AF3018" s="41">
        <f t="shared" si="977"/>
        <v>0</v>
      </c>
      <c r="AG3018" s="41">
        <f t="shared" si="978"/>
        <v>0</v>
      </c>
      <c r="AH3018" s="41">
        <f t="shared" si="979"/>
        <v>-1236.8465999999999</v>
      </c>
      <c r="AI3018" s="60">
        <f t="shared" si="980"/>
        <v>-274.85480000000001</v>
      </c>
      <c r="AJ3018" s="60">
        <f t="shared" si="981"/>
        <v>-1546.05825</v>
      </c>
      <c r="AK3018" s="60">
        <f t="shared" si="982"/>
        <v>-3407.446493150685</v>
      </c>
      <c r="AL3018" s="60">
        <f t="shared" si="983"/>
        <v>-2504.4731724657536</v>
      </c>
      <c r="AM3018" s="41">
        <f t="shared" si="984"/>
        <v>-2545.9837775342462</v>
      </c>
      <c r="AN3018" s="42">
        <f t="shared" si="985"/>
        <v>45715</v>
      </c>
      <c r="AO3018" s="43">
        <f t="shared" si="986"/>
        <v>-6871.37</v>
      </c>
      <c r="AP3018" s="24" t="s">
        <v>6118</v>
      </c>
    </row>
    <row r="3019" spans="1:42" s="24" customFormat="1" ht="15.75" customHeight="1" x14ac:dyDescent="0.35">
      <c r="A3019" s="36" t="s">
        <v>6117</v>
      </c>
      <c r="B3019" s="36">
        <v>202509</v>
      </c>
      <c r="C3019" s="24" t="s">
        <v>736</v>
      </c>
      <c r="D3019" s="24" t="s">
        <v>119</v>
      </c>
      <c r="E3019" s="62">
        <v>45901</v>
      </c>
      <c r="F3019" s="62">
        <v>46265</v>
      </c>
      <c r="G3019" s="37" t="s">
        <v>558</v>
      </c>
      <c r="H3019" s="36">
        <v>362136</v>
      </c>
      <c r="I3019" s="63">
        <v>35778</v>
      </c>
      <c r="J3019" s="24" t="s">
        <v>3919</v>
      </c>
      <c r="K3019" s="63">
        <f t="shared" si="969"/>
        <v>45901</v>
      </c>
      <c r="L3019" s="55">
        <f t="shared" si="970"/>
        <v>0.04</v>
      </c>
      <c r="M3019" s="76">
        <v>0.22500000000000001</v>
      </c>
      <c r="N3019" s="62">
        <v>45901</v>
      </c>
      <c r="O3019" s="62">
        <v>46265</v>
      </c>
      <c r="P3019" s="63">
        <v>45900</v>
      </c>
      <c r="Q3019" s="63">
        <f t="shared" si="971"/>
        <v>45901</v>
      </c>
      <c r="R3019" s="78">
        <v>27</v>
      </c>
      <c r="S3019" s="63" t="str">
        <f>VLOOKUP(R3019,SA!$B$3:$C$11,2,1)</f>
        <v>26-35</v>
      </c>
      <c r="T3019" s="38" t="s">
        <v>97</v>
      </c>
      <c r="U3019" s="24" t="s">
        <v>56</v>
      </c>
      <c r="V3019" s="24">
        <v>-400000</v>
      </c>
      <c r="W3019" s="39">
        <f t="shared" si="972"/>
        <v>-400000</v>
      </c>
      <c r="X3019" s="29">
        <f t="shared" si="973"/>
        <v>-1</v>
      </c>
      <c r="Y3019" s="40">
        <f t="shared" si="974"/>
        <v>365</v>
      </c>
      <c r="Z3019" s="38">
        <f t="shared" si="926"/>
        <v>46081</v>
      </c>
      <c r="AA3019" s="41">
        <f t="shared" si="975"/>
        <v>181</v>
      </c>
      <c r="AB3019" s="24" t="s">
        <v>113</v>
      </c>
      <c r="AC3019" s="41">
        <f t="shared" si="976"/>
        <v>-4533.0290000000005</v>
      </c>
      <c r="AD3019" s="41">
        <v>-1</v>
      </c>
      <c r="AE3019" s="72">
        <f>-INDEX(SA!$C$2:$G$11,MATCH(Details!S3019,SA!$C$2:$C$11,0),MATCH(-Details!V3019,SA!$C$2:$G$2,0))*Y3019/(F3019-E3019+1)</f>
        <v>-3841.55</v>
      </c>
      <c r="AF3019" s="41">
        <f t="shared" si="977"/>
        <v>0</v>
      </c>
      <c r="AG3019" s="41">
        <f t="shared" si="978"/>
        <v>0</v>
      </c>
      <c r="AH3019" s="41">
        <f t="shared" si="979"/>
        <v>-691.47900000000004</v>
      </c>
      <c r="AI3019" s="60">
        <f t="shared" si="980"/>
        <v>-153.66200000000001</v>
      </c>
      <c r="AJ3019" s="60">
        <f t="shared" si="981"/>
        <v>-864.34875000000011</v>
      </c>
      <c r="AK3019" s="60">
        <f t="shared" si="982"/>
        <v>-1904.9878082191783</v>
      </c>
      <c r="AL3019" s="60">
        <f t="shared" si="983"/>
        <v>-1400.1660390410959</v>
      </c>
      <c r="AM3019" s="41">
        <f t="shared" si="984"/>
        <v>-1423.3732109589046</v>
      </c>
      <c r="AN3019" s="42">
        <f t="shared" si="985"/>
        <v>45715</v>
      </c>
      <c r="AO3019" s="43">
        <f t="shared" si="986"/>
        <v>-3841.55</v>
      </c>
      <c r="AP3019" s="24" t="s">
        <v>6118</v>
      </c>
    </row>
    <row r="3020" spans="1:42" s="24" customFormat="1" ht="15.75" customHeight="1" x14ac:dyDescent="0.35">
      <c r="A3020" s="36" t="s">
        <v>6117</v>
      </c>
      <c r="B3020" s="36">
        <v>202509</v>
      </c>
      <c r="C3020" s="24" t="s">
        <v>736</v>
      </c>
      <c r="D3020" s="24" t="s">
        <v>119</v>
      </c>
      <c r="E3020" s="62">
        <v>45901</v>
      </c>
      <c r="F3020" s="62">
        <v>46265</v>
      </c>
      <c r="G3020" s="37" t="s">
        <v>1971</v>
      </c>
      <c r="H3020" s="36">
        <v>652248</v>
      </c>
      <c r="I3020" s="63">
        <v>25097</v>
      </c>
      <c r="J3020" s="24" t="s">
        <v>4519</v>
      </c>
      <c r="K3020" s="63">
        <f t="shared" si="969"/>
        <v>45901</v>
      </c>
      <c r="L3020" s="55">
        <f t="shared" si="970"/>
        <v>0.04</v>
      </c>
      <c r="M3020" s="76">
        <v>0.22500000000000001</v>
      </c>
      <c r="N3020" s="62">
        <v>45901</v>
      </c>
      <c r="O3020" s="62">
        <v>46265</v>
      </c>
      <c r="P3020" s="63">
        <v>45900</v>
      </c>
      <c r="Q3020" s="63">
        <f t="shared" si="971"/>
        <v>45901</v>
      </c>
      <c r="R3020" s="78">
        <v>56</v>
      </c>
      <c r="S3020" s="63" t="str">
        <f>VLOOKUP(R3020,SA!$B$3:$C$11,2,1)</f>
        <v>56-65</v>
      </c>
      <c r="T3020" s="38" t="s">
        <v>97</v>
      </c>
      <c r="U3020" s="24" t="s">
        <v>5744</v>
      </c>
      <c r="V3020" s="24">
        <v>-300000</v>
      </c>
      <c r="W3020" s="39">
        <f t="shared" si="972"/>
        <v>0</v>
      </c>
      <c r="X3020" s="29">
        <f t="shared" si="973"/>
        <v>0</v>
      </c>
      <c r="Y3020" s="40">
        <f t="shared" si="974"/>
        <v>365</v>
      </c>
      <c r="Z3020" s="38">
        <f t="shared" si="926"/>
        <v>46081</v>
      </c>
      <c r="AA3020" s="41">
        <f t="shared" si="975"/>
        <v>181</v>
      </c>
      <c r="AB3020" s="24" t="s">
        <v>113</v>
      </c>
      <c r="AC3020" s="41">
        <f t="shared" si="976"/>
        <v>-10831.751</v>
      </c>
      <c r="AD3020" s="41">
        <v>-1</v>
      </c>
      <c r="AE3020" s="72">
        <f>-INDEX(SA!$C$2:$G$11,MATCH(Details!S3020,SA!$C$2:$C$11,0),MATCH(-Details!V3020,SA!$C$2:$G$2,0))*Y3020/(F3020-E3020+1)</f>
        <v>-9179.4500000000007</v>
      </c>
      <c r="AF3020" s="41">
        <f t="shared" si="977"/>
        <v>0</v>
      </c>
      <c r="AG3020" s="41">
        <f t="shared" si="978"/>
        <v>0</v>
      </c>
      <c r="AH3020" s="41">
        <f t="shared" si="979"/>
        <v>-1652.3010000000002</v>
      </c>
      <c r="AI3020" s="60">
        <f t="shared" si="980"/>
        <v>-367.17800000000005</v>
      </c>
      <c r="AJ3020" s="60">
        <f t="shared" si="981"/>
        <v>-2065.3762500000003</v>
      </c>
      <c r="AK3020" s="60">
        <f t="shared" si="982"/>
        <v>-4552.0012328767125</v>
      </c>
      <c r="AL3020" s="60">
        <f t="shared" si="983"/>
        <v>-3345.7209061643835</v>
      </c>
      <c r="AM3020" s="41">
        <f t="shared" si="984"/>
        <v>-3401.1748438356171</v>
      </c>
      <c r="AN3020" s="42">
        <f t="shared" si="985"/>
        <v>45715</v>
      </c>
      <c r="AO3020" s="43">
        <f t="shared" si="986"/>
        <v>-9179.4500000000007</v>
      </c>
      <c r="AP3020" s="24" t="s">
        <v>6118</v>
      </c>
    </row>
    <row r="3021" spans="1:42" s="24" customFormat="1" ht="15.75" customHeight="1" x14ac:dyDescent="0.35">
      <c r="A3021" s="36" t="s">
        <v>6117</v>
      </c>
      <c r="B3021" s="36">
        <v>202509</v>
      </c>
      <c r="C3021" s="24" t="s">
        <v>736</v>
      </c>
      <c r="D3021" s="24" t="s">
        <v>119</v>
      </c>
      <c r="E3021" s="62">
        <v>45901</v>
      </c>
      <c r="F3021" s="62">
        <v>46265</v>
      </c>
      <c r="G3021" s="37" t="s">
        <v>1972</v>
      </c>
      <c r="H3021" s="36">
        <v>652248</v>
      </c>
      <c r="I3021" s="63">
        <v>44277</v>
      </c>
      <c r="J3021" s="24" t="s">
        <v>4520</v>
      </c>
      <c r="K3021" s="63">
        <f t="shared" si="969"/>
        <v>45901</v>
      </c>
      <c r="L3021" s="55">
        <f t="shared" si="970"/>
        <v>0.04</v>
      </c>
      <c r="M3021" s="76">
        <v>0.22500000000000001</v>
      </c>
      <c r="N3021" s="62">
        <v>45901</v>
      </c>
      <c r="O3021" s="62">
        <v>46265</v>
      </c>
      <c r="P3021" s="63">
        <v>45900</v>
      </c>
      <c r="Q3021" s="63">
        <f t="shared" si="971"/>
        <v>45901</v>
      </c>
      <c r="R3021" s="78">
        <v>4</v>
      </c>
      <c r="S3021" s="63" t="str">
        <f>VLOOKUP(R3021,SA!$B$3:$C$11,2,1)</f>
        <v>0-25</v>
      </c>
      <c r="T3021" s="38" t="s">
        <v>97</v>
      </c>
      <c r="U3021" s="24" t="s">
        <v>5745</v>
      </c>
      <c r="V3021" s="24">
        <v>-300000</v>
      </c>
      <c r="W3021" s="39">
        <f t="shared" si="972"/>
        <v>0</v>
      </c>
      <c r="X3021" s="29">
        <f t="shared" si="973"/>
        <v>0</v>
      </c>
      <c r="Y3021" s="40">
        <f t="shared" si="974"/>
        <v>365</v>
      </c>
      <c r="Z3021" s="38">
        <f t="shared" si="926"/>
        <v>46081</v>
      </c>
      <c r="AA3021" s="41">
        <f t="shared" si="975"/>
        <v>181</v>
      </c>
      <c r="AB3021" s="24" t="s">
        <v>113</v>
      </c>
      <c r="AC3021" s="41">
        <f t="shared" si="976"/>
        <v>-3690.3792000000003</v>
      </c>
      <c r="AD3021" s="41">
        <v>-1</v>
      </c>
      <c r="AE3021" s="72">
        <f>-INDEX(SA!$C$2:$G$11,MATCH(Details!S3021,SA!$C$2:$C$11,0),MATCH(-Details!V3021,SA!$C$2:$G$2,0))*Y3021/(F3021-E3021+1)</f>
        <v>-3127.44</v>
      </c>
      <c r="AF3021" s="41">
        <f t="shared" si="977"/>
        <v>0</v>
      </c>
      <c r="AG3021" s="41">
        <f t="shared" si="978"/>
        <v>0</v>
      </c>
      <c r="AH3021" s="41">
        <f t="shared" si="979"/>
        <v>-562.93920000000003</v>
      </c>
      <c r="AI3021" s="60">
        <f t="shared" si="980"/>
        <v>-125.0976</v>
      </c>
      <c r="AJ3021" s="60">
        <f t="shared" si="981"/>
        <v>-703.67399999999998</v>
      </c>
      <c r="AK3021" s="60">
        <f t="shared" si="982"/>
        <v>-1550.8675068493151</v>
      </c>
      <c r="AL3021" s="60">
        <f t="shared" si="983"/>
        <v>-1139.8876175342466</v>
      </c>
      <c r="AM3021" s="41">
        <f t="shared" si="984"/>
        <v>-1158.7807824657534</v>
      </c>
      <c r="AN3021" s="42">
        <f t="shared" si="985"/>
        <v>45715</v>
      </c>
      <c r="AO3021" s="43">
        <f t="shared" si="986"/>
        <v>-3127.44</v>
      </c>
      <c r="AP3021" s="24" t="s">
        <v>6118</v>
      </c>
    </row>
    <row r="3022" spans="1:42" s="24" customFormat="1" ht="15.75" customHeight="1" x14ac:dyDescent="0.35">
      <c r="A3022" s="36" t="s">
        <v>6117</v>
      </c>
      <c r="B3022" s="36">
        <v>202509</v>
      </c>
      <c r="C3022" s="24" t="s">
        <v>736</v>
      </c>
      <c r="D3022" s="24" t="s">
        <v>119</v>
      </c>
      <c r="E3022" s="62">
        <v>45901</v>
      </c>
      <c r="F3022" s="62">
        <v>46265</v>
      </c>
      <c r="G3022" s="37" t="s">
        <v>1973</v>
      </c>
      <c r="H3022" s="36">
        <v>652248</v>
      </c>
      <c r="I3022" s="63">
        <v>36664</v>
      </c>
      <c r="J3022" s="24" t="s">
        <v>4521</v>
      </c>
      <c r="K3022" s="63">
        <f t="shared" si="969"/>
        <v>45901</v>
      </c>
      <c r="L3022" s="55">
        <f t="shared" si="970"/>
        <v>0.04</v>
      </c>
      <c r="M3022" s="76">
        <v>0.22500000000000001</v>
      </c>
      <c r="N3022" s="62">
        <v>45901</v>
      </c>
      <c r="O3022" s="62">
        <v>46265</v>
      </c>
      <c r="P3022" s="63">
        <v>45900</v>
      </c>
      <c r="Q3022" s="63">
        <f t="shared" si="971"/>
        <v>45901</v>
      </c>
      <c r="R3022" s="78">
        <v>25</v>
      </c>
      <c r="S3022" s="63" t="str">
        <f>VLOOKUP(R3022,SA!$B$3:$C$11,2,1)</f>
        <v>0-25</v>
      </c>
      <c r="T3022" s="38" t="s">
        <v>98</v>
      </c>
      <c r="U3022" s="24" t="s">
        <v>5743</v>
      </c>
      <c r="V3022" s="24">
        <v>-300000</v>
      </c>
      <c r="W3022" s="39">
        <f t="shared" si="972"/>
        <v>0</v>
      </c>
      <c r="X3022" s="29">
        <f t="shared" si="973"/>
        <v>0</v>
      </c>
      <c r="Y3022" s="40">
        <f t="shared" si="974"/>
        <v>365</v>
      </c>
      <c r="Z3022" s="38">
        <f t="shared" si="926"/>
        <v>46081</v>
      </c>
      <c r="AA3022" s="41">
        <f t="shared" si="975"/>
        <v>181</v>
      </c>
      <c r="AB3022" s="24" t="s">
        <v>113</v>
      </c>
      <c r="AC3022" s="41">
        <f t="shared" si="976"/>
        <v>-3690.3792000000003</v>
      </c>
      <c r="AD3022" s="41">
        <v>-1</v>
      </c>
      <c r="AE3022" s="72">
        <f>-INDEX(SA!$C$2:$G$11,MATCH(Details!S3022,SA!$C$2:$C$11,0),MATCH(-Details!V3022,SA!$C$2:$G$2,0))*Y3022/(F3022-E3022+1)</f>
        <v>-3127.44</v>
      </c>
      <c r="AF3022" s="41">
        <f t="shared" si="977"/>
        <v>0</v>
      </c>
      <c r="AG3022" s="41">
        <f t="shared" si="978"/>
        <v>0</v>
      </c>
      <c r="AH3022" s="41">
        <f t="shared" si="979"/>
        <v>-562.93920000000003</v>
      </c>
      <c r="AI3022" s="60">
        <f t="shared" si="980"/>
        <v>-125.0976</v>
      </c>
      <c r="AJ3022" s="60">
        <f t="shared" si="981"/>
        <v>-703.67399999999998</v>
      </c>
      <c r="AK3022" s="60">
        <f t="shared" si="982"/>
        <v>-1550.8675068493151</v>
      </c>
      <c r="AL3022" s="60">
        <f t="shared" si="983"/>
        <v>-1139.8876175342466</v>
      </c>
      <c r="AM3022" s="41">
        <f t="shared" si="984"/>
        <v>-1158.7807824657534</v>
      </c>
      <c r="AN3022" s="42">
        <f t="shared" si="985"/>
        <v>45715</v>
      </c>
      <c r="AO3022" s="43">
        <f t="shared" si="986"/>
        <v>-3127.44</v>
      </c>
      <c r="AP3022" s="24" t="s">
        <v>6118</v>
      </c>
    </row>
    <row r="3023" spans="1:42" s="24" customFormat="1" ht="15.75" customHeight="1" x14ac:dyDescent="0.35">
      <c r="A3023" s="36" t="s">
        <v>6117</v>
      </c>
      <c r="B3023" s="36">
        <v>202509</v>
      </c>
      <c r="C3023" s="24" t="s">
        <v>736</v>
      </c>
      <c r="D3023" s="24" t="s">
        <v>119</v>
      </c>
      <c r="E3023" s="62">
        <v>45901</v>
      </c>
      <c r="F3023" s="62">
        <v>46265</v>
      </c>
      <c r="G3023" s="37" t="s">
        <v>1974</v>
      </c>
      <c r="H3023" s="36">
        <v>652248</v>
      </c>
      <c r="I3023" s="63">
        <v>34149</v>
      </c>
      <c r="J3023" s="24" t="s">
        <v>4522</v>
      </c>
      <c r="K3023" s="63">
        <f t="shared" si="969"/>
        <v>45901</v>
      </c>
      <c r="L3023" s="55">
        <f t="shared" si="970"/>
        <v>0.04</v>
      </c>
      <c r="M3023" s="76">
        <v>0.22500000000000001</v>
      </c>
      <c r="N3023" s="62">
        <v>45901</v>
      </c>
      <c r="O3023" s="62">
        <v>46265</v>
      </c>
      <c r="P3023" s="63">
        <v>45900</v>
      </c>
      <c r="Q3023" s="63">
        <f t="shared" si="971"/>
        <v>45901</v>
      </c>
      <c r="R3023" s="78">
        <v>32</v>
      </c>
      <c r="S3023" s="63" t="str">
        <f>VLOOKUP(R3023,SA!$B$3:$C$11,2,1)</f>
        <v>26-35</v>
      </c>
      <c r="T3023" s="38" t="s">
        <v>97</v>
      </c>
      <c r="U3023" s="24" t="s">
        <v>56</v>
      </c>
      <c r="V3023" s="24">
        <v>-300000</v>
      </c>
      <c r="W3023" s="39">
        <f t="shared" si="972"/>
        <v>-300000</v>
      </c>
      <c r="X3023" s="29">
        <f t="shared" si="973"/>
        <v>-1</v>
      </c>
      <c r="Y3023" s="40">
        <f t="shared" si="974"/>
        <v>365</v>
      </c>
      <c r="Z3023" s="38">
        <f t="shared" si="926"/>
        <v>46081</v>
      </c>
      <c r="AA3023" s="41">
        <f t="shared" si="975"/>
        <v>181</v>
      </c>
      <c r="AB3023" s="24" t="s">
        <v>113</v>
      </c>
      <c r="AC3023" s="41">
        <f t="shared" si="976"/>
        <v>-4124.4657999999999</v>
      </c>
      <c r="AD3023" s="41">
        <v>-1</v>
      </c>
      <c r="AE3023" s="72">
        <f>-INDEX(SA!$C$2:$G$11,MATCH(Details!S3023,SA!$C$2:$C$11,0),MATCH(-Details!V3023,SA!$C$2:$G$2,0))*Y3023/(F3023-E3023+1)</f>
        <v>-3495.31</v>
      </c>
      <c r="AF3023" s="41">
        <f t="shared" si="977"/>
        <v>0</v>
      </c>
      <c r="AG3023" s="41">
        <f t="shared" si="978"/>
        <v>0</v>
      </c>
      <c r="AH3023" s="41">
        <f t="shared" si="979"/>
        <v>-629.1558</v>
      </c>
      <c r="AI3023" s="60">
        <f t="shared" si="980"/>
        <v>-139.8124</v>
      </c>
      <c r="AJ3023" s="60">
        <f t="shared" si="981"/>
        <v>-786.44475</v>
      </c>
      <c r="AK3023" s="60">
        <f t="shared" si="982"/>
        <v>-1733.2907123287671</v>
      </c>
      <c r="AL3023" s="60">
        <f t="shared" si="983"/>
        <v>-1273.9686735616438</v>
      </c>
      <c r="AM3023" s="41">
        <f t="shared" si="984"/>
        <v>-1295.0841764383563</v>
      </c>
      <c r="AN3023" s="42">
        <f t="shared" si="985"/>
        <v>45715</v>
      </c>
      <c r="AO3023" s="43">
        <f t="shared" si="986"/>
        <v>-3495.31</v>
      </c>
      <c r="AP3023" s="24" t="s">
        <v>6118</v>
      </c>
    </row>
    <row r="3024" spans="1:42" s="24" customFormat="1" ht="15.75" customHeight="1" x14ac:dyDescent="0.35">
      <c r="A3024" s="36" t="s">
        <v>6117</v>
      </c>
      <c r="B3024" s="36">
        <v>202509</v>
      </c>
      <c r="C3024" s="24" t="s">
        <v>736</v>
      </c>
      <c r="D3024" s="24" t="s">
        <v>119</v>
      </c>
      <c r="E3024" s="62">
        <v>45901</v>
      </c>
      <c r="F3024" s="62">
        <v>46265</v>
      </c>
      <c r="G3024" s="37" t="s">
        <v>1975</v>
      </c>
      <c r="H3024" s="36">
        <v>652248</v>
      </c>
      <c r="I3024" s="63">
        <v>25491</v>
      </c>
      <c r="J3024" s="24" t="s">
        <v>4523</v>
      </c>
      <c r="K3024" s="63">
        <f t="shared" si="969"/>
        <v>45901</v>
      </c>
      <c r="L3024" s="55">
        <f t="shared" si="970"/>
        <v>0.04</v>
      </c>
      <c r="M3024" s="76">
        <v>0.22500000000000001</v>
      </c>
      <c r="N3024" s="62">
        <v>45901</v>
      </c>
      <c r="O3024" s="62">
        <v>46265</v>
      </c>
      <c r="P3024" s="63">
        <v>45900</v>
      </c>
      <c r="Q3024" s="63">
        <f t="shared" si="971"/>
        <v>45901</v>
      </c>
      <c r="R3024" s="78">
        <v>55</v>
      </c>
      <c r="S3024" s="63" t="str">
        <f>VLOOKUP(R3024,SA!$B$3:$C$11,2,1)</f>
        <v>46-55</v>
      </c>
      <c r="T3024" s="38" t="s">
        <v>98</v>
      </c>
      <c r="U3024" s="24" t="s">
        <v>5747</v>
      </c>
      <c r="V3024" s="24">
        <v>-300000</v>
      </c>
      <c r="W3024" s="39">
        <f t="shared" si="972"/>
        <v>0</v>
      </c>
      <c r="X3024" s="29">
        <f t="shared" si="973"/>
        <v>0</v>
      </c>
      <c r="Y3024" s="40">
        <f t="shared" si="974"/>
        <v>365</v>
      </c>
      <c r="Z3024" s="38">
        <f t="shared" si="926"/>
        <v>46081</v>
      </c>
      <c r="AA3024" s="41">
        <f t="shared" si="975"/>
        <v>181</v>
      </c>
      <c r="AB3024" s="24" t="s">
        <v>113</v>
      </c>
      <c r="AC3024" s="41">
        <f t="shared" si="976"/>
        <v>-7373.4659999999994</v>
      </c>
      <c r="AD3024" s="41">
        <v>-1</v>
      </c>
      <c r="AE3024" s="72">
        <f>-INDEX(SA!$C$2:$G$11,MATCH(Details!S3024,SA!$C$2:$C$11,0),MATCH(-Details!V3024,SA!$C$2:$G$2,0))*Y3024/(F3024-E3024+1)</f>
        <v>-6248.7</v>
      </c>
      <c r="AF3024" s="41">
        <f t="shared" si="977"/>
        <v>0</v>
      </c>
      <c r="AG3024" s="41">
        <f t="shared" si="978"/>
        <v>0</v>
      </c>
      <c r="AH3024" s="41">
        <f t="shared" si="979"/>
        <v>-1124.7659999999998</v>
      </c>
      <c r="AI3024" s="60">
        <f t="shared" si="980"/>
        <v>-249.94800000000001</v>
      </c>
      <c r="AJ3024" s="60">
        <f t="shared" si="981"/>
        <v>-1405.9575</v>
      </c>
      <c r="AK3024" s="60">
        <f t="shared" si="982"/>
        <v>-3098.6704109589041</v>
      </c>
      <c r="AL3024" s="60">
        <f t="shared" si="983"/>
        <v>-2277.5227520547946</v>
      </c>
      <c r="AM3024" s="41">
        <f t="shared" si="984"/>
        <v>-2315.2717479452049</v>
      </c>
      <c r="AN3024" s="42">
        <f t="shared" si="985"/>
        <v>45715</v>
      </c>
      <c r="AO3024" s="43">
        <f t="shared" si="986"/>
        <v>-6248.7</v>
      </c>
      <c r="AP3024" s="24" t="s">
        <v>6118</v>
      </c>
    </row>
    <row r="3025" spans="1:42" s="24" customFormat="1" ht="15.75" customHeight="1" x14ac:dyDescent="0.35">
      <c r="A3025" s="36" t="s">
        <v>6117</v>
      </c>
      <c r="B3025" s="36">
        <v>202509</v>
      </c>
      <c r="C3025" s="24" t="s">
        <v>736</v>
      </c>
      <c r="D3025" s="24" t="s">
        <v>119</v>
      </c>
      <c r="E3025" s="62">
        <v>45901</v>
      </c>
      <c r="F3025" s="62">
        <v>46265</v>
      </c>
      <c r="G3025" s="37" t="s">
        <v>1985</v>
      </c>
      <c r="H3025" s="36">
        <v>652257</v>
      </c>
      <c r="I3025" s="63">
        <v>44921</v>
      </c>
      <c r="J3025" s="24" t="s">
        <v>4534</v>
      </c>
      <c r="K3025" s="63">
        <f t="shared" si="969"/>
        <v>45901</v>
      </c>
      <c r="L3025" s="55">
        <f t="shared" si="970"/>
        <v>0.04</v>
      </c>
      <c r="M3025" s="76">
        <v>0.22500000000000001</v>
      </c>
      <c r="N3025" s="62">
        <v>45901</v>
      </c>
      <c r="O3025" s="62">
        <v>46265</v>
      </c>
      <c r="P3025" s="63">
        <v>45905</v>
      </c>
      <c r="Q3025" s="63">
        <f t="shared" si="971"/>
        <v>45906</v>
      </c>
      <c r="R3025" s="78">
        <v>2</v>
      </c>
      <c r="S3025" s="63" t="str">
        <f>VLOOKUP(R3025,SA!$B$3:$C$11,2,1)</f>
        <v>0-25</v>
      </c>
      <c r="T3025" s="38" t="s">
        <v>97</v>
      </c>
      <c r="U3025" s="24" t="s">
        <v>5745</v>
      </c>
      <c r="V3025" s="24">
        <v>-500000</v>
      </c>
      <c r="W3025" s="39">
        <f t="shared" si="972"/>
        <v>0</v>
      </c>
      <c r="X3025" s="29">
        <f t="shared" si="973"/>
        <v>0</v>
      </c>
      <c r="Y3025" s="40">
        <f t="shared" si="974"/>
        <v>360</v>
      </c>
      <c r="Z3025" s="38">
        <f t="shared" si="926"/>
        <v>46081</v>
      </c>
      <c r="AA3025" s="41">
        <f t="shared" si="975"/>
        <v>176</v>
      </c>
      <c r="AB3025" s="24" t="s">
        <v>113</v>
      </c>
      <c r="AC3025" s="41">
        <f t="shared" si="976"/>
        <v>-4387.2762082191775</v>
      </c>
      <c r="AD3025" s="41">
        <v>-1</v>
      </c>
      <c r="AE3025" s="72">
        <f>-INDEX(SA!$C$2:$G$11,MATCH(Details!S3025,SA!$C$2:$C$11,0),MATCH(-Details!V3025,SA!$C$2:$G$2,0))*Y3025/(F3025-E3025+1)</f>
        <v>-3718.0306849315066</v>
      </c>
      <c r="AF3025" s="41">
        <f t="shared" si="977"/>
        <v>0</v>
      </c>
      <c r="AG3025" s="41">
        <f t="shared" si="978"/>
        <v>0</v>
      </c>
      <c r="AH3025" s="41">
        <f t="shared" si="979"/>
        <v>-669.24552328767118</v>
      </c>
      <c r="AI3025" s="60">
        <f t="shared" si="980"/>
        <v>-148.72122739726026</v>
      </c>
      <c r="AJ3025" s="60">
        <f t="shared" si="981"/>
        <v>-836.55690410958903</v>
      </c>
      <c r="AK3025" s="60">
        <f t="shared" si="982"/>
        <v>-1817.7038904109588</v>
      </c>
      <c r="AL3025" s="60">
        <f t="shared" si="983"/>
        <v>-1336.0123594520546</v>
      </c>
      <c r="AM3025" s="41">
        <f t="shared" si="984"/>
        <v>-1396.7401939726024</v>
      </c>
      <c r="AN3025" s="42">
        <f t="shared" si="985"/>
        <v>45715</v>
      </c>
      <c r="AO3025" s="43">
        <f t="shared" si="986"/>
        <v>-3718.0306849315066</v>
      </c>
      <c r="AP3025" s="24" t="s">
        <v>6118</v>
      </c>
    </row>
    <row r="3026" spans="1:42" s="24" customFormat="1" ht="15.75" customHeight="1" x14ac:dyDescent="0.35">
      <c r="A3026" s="36" t="s">
        <v>6117</v>
      </c>
      <c r="B3026" s="36">
        <v>202509</v>
      </c>
      <c r="C3026" s="24" t="s">
        <v>736</v>
      </c>
      <c r="D3026" s="24" t="s">
        <v>119</v>
      </c>
      <c r="E3026" s="62">
        <v>45901</v>
      </c>
      <c r="F3026" s="62">
        <v>46265</v>
      </c>
      <c r="G3026" s="37" t="s">
        <v>1986</v>
      </c>
      <c r="H3026" s="36">
        <v>652257</v>
      </c>
      <c r="I3026" s="63">
        <v>23092</v>
      </c>
      <c r="J3026" s="24" t="s">
        <v>4535</v>
      </c>
      <c r="K3026" s="63">
        <f t="shared" si="969"/>
        <v>45901</v>
      </c>
      <c r="L3026" s="55">
        <f t="shared" si="970"/>
        <v>0.04</v>
      </c>
      <c r="M3026" s="76">
        <v>0.22500000000000001</v>
      </c>
      <c r="N3026" s="62">
        <v>45901</v>
      </c>
      <c r="O3026" s="62">
        <v>46265</v>
      </c>
      <c r="P3026" s="63">
        <v>45905</v>
      </c>
      <c r="Q3026" s="63">
        <f t="shared" si="971"/>
        <v>45906</v>
      </c>
      <c r="R3026" s="78">
        <v>62</v>
      </c>
      <c r="S3026" s="63" t="str">
        <f>VLOOKUP(R3026,SA!$B$3:$C$11,2,1)</f>
        <v>56-65</v>
      </c>
      <c r="T3026" s="38" t="s">
        <v>98</v>
      </c>
      <c r="U3026" s="24" t="s">
        <v>5749</v>
      </c>
      <c r="V3026" s="24">
        <v>-500000</v>
      </c>
      <c r="W3026" s="39">
        <f t="shared" si="972"/>
        <v>0</v>
      </c>
      <c r="X3026" s="29">
        <f t="shared" si="973"/>
        <v>0</v>
      </c>
      <c r="Y3026" s="40">
        <f t="shared" si="974"/>
        <v>360</v>
      </c>
      <c r="Z3026" s="38">
        <f t="shared" si="926"/>
        <v>46081</v>
      </c>
      <c r="AA3026" s="41">
        <f t="shared" si="975"/>
        <v>176</v>
      </c>
      <c r="AB3026" s="24" t="s">
        <v>113</v>
      </c>
      <c r="AC3026" s="41">
        <f t="shared" si="976"/>
        <v>-12921.252164383561</v>
      </c>
      <c r="AD3026" s="41">
        <v>-1</v>
      </c>
      <c r="AE3026" s="72">
        <f>-INDEX(SA!$C$2:$G$11,MATCH(Details!S3026,SA!$C$2:$C$11,0),MATCH(-Details!V3026,SA!$C$2:$G$2,0))*Y3026/(F3026-E3026+1)</f>
        <v>-10950.213698630136</v>
      </c>
      <c r="AF3026" s="41">
        <f t="shared" si="977"/>
        <v>0</v>
      </c>
      <c r="AG3026" s="41">
        <f t="shared" si="978"/>
        <v>0</v>
      </c>
      <c r="AH3026" s="41">
        <f t="shared" si="979"/>
        <v>-1971.0384657534244</v>
      </c>
      <c r="AI3026" s="60">
        <f t="shared" si="980"/>
        <v>-438.00854794520546</v>
      </c>
      <c r="AJ3026" s="60">
        <f t="shared" si="981"/>
        <v>-2463.7980821917804</v>
      </c>
      <c r="AK3026" s="60">
        <f t="shared" si="982"/>
        <v>-5353.437808219177</v>
      </c>
      <c r="AL3026" s="60">
        <f t="shared" si="983"/>
        <v>-3934.7767890410951</v>
      </c>
      <c r="AM3026" s="41">
        <f t="shared" si="984"/>
        <v>-4113.6302794520561</v>
      </c>
      <c r="AN3026" s="42">
        <f t="shared" si="985"/>
        <v>45715</v>
      </c>
      <c r="AO3026" s="43">
        <f t="shared" si="986"/>
        <v>-10950.213698630136</v>
      </c>
      <c r="AP3026" s="24" t="s">
        <v>6118</v>
      </c>
    </row>
    <row r="3027" spans="1:42" s="24" customFormat="1" ht="15.75" customHeight="1" x14ac:dyDescent="0.35">
      <c r="A3027" s="36" t="s">
        <v>6117</v>
      </c>
      <c r="B3027" s="36">
        <v>202509</v>
      </c>
      <c r="C3027" s="24" t="s">
        <v>736</v>
      </c>
      <c r="D3027" s="24" t="s">
        <v>119</v>
      </c>
      <c r="E3027" s="62">
        <v>45901</v>
      </c>
      <c r="F3027" s="62">
        <v>46265</v>
      </c>
      <c r="G3027" s="37" t="s">
        <v>1987</v>
      </c>
      <c r="H3027" s="36">
        <v>652257</v>
      </c>
      <c r="I3027" s="63">
        <v>22078</v>
      </c>
      <c r="J3027" s="24" t="s">
        <v>4536</v>
      </c>
      <c r="K3027" s="63">
        <f t="shared" si="969"/>
        <v>45901</v>
      </c>
      <c r="L3027" s="55">
        <f t="shared" si="970"/>
        <v>0.04</v>
      </c>
      <c r="M3027" s="76">
        <v>0.22500000000000001</v>
      </c>
      <c r="N3027" s="62">
        <v>45901</v>
      </c>
      <c r="O3027" s="62">
        <v>46265</v>
      </c>
      <c r="P3027" s="63">
        <v>45905</v>
      </c>
      <c r="Q3027" s="63">
        <f t="shared" si="971"/>
        <v>45906</v>
      </c>
      <c r="R3027" s="78">
        <v>65</v>
      </c>
      <c r="S3027" s="63" t="str">
        <f>VLOOKUP(R3027,SA!$B$3:$C$11,2,1)</f>
        <v>56-65</v>
      </c>
      <c r="T3027" s="38" t="s">
        <v>97</v>
      </c>
      <c r="U3027" s="24" t="s">
        <v>5748</v>
      </c>
      <c r="V3027" s="24">
        <v>-500000</v>
      </c>
      <c r="W3027" s="39">
        <f t="shared" si="972"/>
        <v>0</v>
      </c>
      <c r="X3027" s="29">
        <f t="shared" si="973"/>
        <v>0</v>
      </c>
      <c r="Y3027" s="40">
        <f t="shared" si="974"/>
        <v>360</v>
      </c>
      <c r="Z3027" s="38">
        <f t="shared" si="926"/>
        <v>46081</v>
      </c>
      <c r="AA3027" s="41">
        <f t="shared" si="975"/>
        <v>176</v>
      </c>
      <c r="AB3027" s="24" t="s">
        <v>113</v>
      </c>
      <c r="AC3027" s="41">
        <f t="shared" si="976"/>
        <v>-12921.252164383561</v>
      </c>
      <c r="AD3027" s="41">
        <v>-1</v>
      </c>
      <c r="AE3027" s="72">
        <f>-INDEX(SA!$C$2:$G$11,MATCH(Details!S3027,SA!$C$2:$C$11,0),MATCH(-Details!V3027,SA!$C$2:$G$2,0))*Y3027/(F3027-E3027+1)</f>
        <v>-10950.213698630136</v>
      </c>
      <c r="AF3027" s="41">
        <f t="shared" si="977"/>
        <v>0</v>
      </c>
      <c r="AG3027" s="41">
        <f t="shared" si="978"/>
        <v>0</v>
      </c>
      <c r="AH3027" s="41">
        <f t="shared" si="979"/>
        <v>-1971.0384657534244</v>
      </c>
      <c r="AI3027" s="60">
        <f t="shared" si="980"/>
        <v>-438.00854794520546</v>
      </c>
      <c r="AJ3027" s="60">
        <f t="shared" si="981"/>
        <v>-2463.7980821917804</v>
      </c>
      <c r="AK3027" s="60">
        <f t="shared" si="982"/>
        <v>-5353.437808219177</v>
      </c>
      <c r="AL3027" s="60">
        <f t="shared" si="983"/>
        <v>-3934.7767890410951</v>
      </c>
      <c r="AM3027" s="41">
        <f t="shared" si="984"/>
        <v>-4113.6302794520561</v>
      </c>
      <c r="AN3027" s="42">
        <f t="shared" si="985"/>
        <v>45715</v>
      </c>
      <c r="AO3027" s="43">
        <f t="shared" si="986"/>
        <v>-10950.213698630136</v>
      </c>
      <c r="AP3027" s="24" t="s">
        <v>6118</v>
      </c>
    </row>
    <row r="3028" spans="1:42" s="24" customFormat="1" ht="15.75" customHeight="1" x14ac:dyDescent="0.35">
      <c r="A3028" s="36" t="s">
        <v>6117</v>
      </c>
      <c r="B3028" s="36">
        <v>202509</v>
      </c>
      <c r="C3028" s="24" t="s">
        <v>736</v>
      </c>
      <c r="D3028" s="24" t="s">
        <v>119</v>
      </c>
      <c r="E3028" s="62">
        <v>45901</v>
      </c>
      <c r="F3028" s="62">
        <v>46265</v>
      </c>
      <c r="G3028" s="37" t="s">
        <v>1988</v>
      </c>
      <c r="H3028" s="36">
        <v>652257</v>
      </c>
      <c r="I3028" s="63">
        <v>44921</v>
      </c>
      <c r="J3028" s="24" t="s">
        <v>4537</v>
      </c>
      <c r="K3028" s="63">
        <f t="shared" si="969"/>
        <v>45901</v>
      </c>
      <c r="L3028" s="55">
        <f t="shared" si="970"/>
        <v>0.04</v>
      </c>
      <c r="M3028" s="76">
        <v>0.22500000000000001</v>
      </c>
      <c r="N3028" s="62">
        <v>45901</v>
      </c>
      <c r="O3028" s="62">
        <v>46265</v>
      </c>
      <c r="P3028" s="63">
        <v>45905</v>
      </c>
      <c r="Q3028" s="63">
        <f t="shared" si="971"/>
        <v>45906</v>
      </c>
      <c r="R3028" s="78">
        <v>2</v>
      </c>
      <c r="S3028" s="63" t="str">
        <f>VLOOKUP(R3028,SA!$B$3:$C$11,2,1)</f>
        <v>0-25</v>
      </c>
      <c r="T3028" s="38" t="s">
        <v>98</v>
      </c>
      <c r="U3028" s="24" t="s">
        <v>5746</v>
      </c>
      <c r="V3028" s="24">
        <v>-500000</v>
      </c>
      <c r="W3028" s="39">
        <f t="shared" si="972"/>
        <v>0</v>
      </c>
      <c r="X3028" s="29">
        <f t="shared" si="973"/>
        <v>0</v>
      </c>
      <c r="Y3028" s="40">
        <f t="shared" si="974"/>
        <v>360</v>
      </c>
      <c r="Z3028" s="38">
        <f t="shared" si="926"/>
        <v>46081</v>
      </c>
      <c r="AA3028" s="41">
        <f t="shared" si="975"/>
        <v>176</v>
      </c>
      <c r="AB3028" s="24" t="s">
        <v>113</v>
      </c>
      <c r="AC3028" s="41">
        <f t="shared" si="976"/>
        <v>-4387.2762082191775</v>
      </c>
      <c r="AD3028" s="41">
        <v>-1</v>
      </c>
      <c r="AE3028" s="72">
        <f>-INDEX(SA!$C$2:$G$11,MATCH(Details!S3028,SA!$C$2:$C$11,0),MATCH(-Details!V3028,SA!$C$2:$G$2,0))*Y3028/(F3028-E3028+1)</f>
        <v>-3718.0306849315066</v>
      </c>
      <c r="AF3028" s="41">
        <f t="shared" si="977"/>
        <v>0</v>
      </c>
      <c r="AG3028" s="41">
        <f t="shared" si="978"/>
        <v>0</v>
      </c>
      <c r="AH3028" s="41">
        <f t="shared" si="979"/>
        <v>-669.24552328767118</v>
      </c>
      <c r="AI3028" s="60">
        <f t="shared" si="980"/>
        <v>-148.72122739726026</v>
      </c>
      <c r="AJ3028" s="60">
        <f t="shared" si="981"/>
        <v>-836.55690410958903</v>
      </c>
      <c r="AK3028" s="60">
        <f t="shared" si="982"/>
        <v>-1817.7038904109588</v>
      </c>
      <c r="AL3028" s="60">
        <f t="shared" si="983"/>
        <v>-1336.0123594520546</v>
      </c>
      <c r="AM3028" s="41">
        <f t="shared" si="984"/>
        <v>-1396.7401939726024</v>
      </c>
      <c r="AN3028" s="42">
        <f t="shared" si="985"/>
        <v>45715</v>
      </c>
      <c r="AO3028" s="43">
        <f t="shared" si="986"/>
        <v>-3718.0306849315066</v>
      </c>
      <c r="AP3028" s="24" t="s">
        <v>6118</v>
      </c>
    </row>
    <row r="3029" spans="1:42" s="24" customFormat="1" ht="15.75" customHeight="1" x14ac:dyDescent="0.35">
      <c r="A3029" s="36" t="s">
        <v>6117</v>
      </c>
      <c r="B3029" s="36">
        <v>202509</v>
      </c>
      <c r="C3029" s="24" t="s">
        <v>736</v>
      </c>
      <c r="D3029" s="24" t="s">
        <v>119</v>
      </c>
      <c r="E3029" s="62">
        <v>45901</v>
      </c>
      <c r="F3029" s="62">
        <v>46265</v>
      </c>
      <c r="G3029" s="37" t="s">
        <v>1989</v>
      </c>
      <c r="H3029" s="36">
        <v>652257</v>
      </c>
      <c r="I3029" s="63">
        <v>40944</v>
      </c>
      <c r="J3029" s="24" t="s">
        <v>4538</v>
      </c>
      <c r="K3029" s="63">
        <f t="shared" si="969"/>
        <v>45901</v>
      </c>
      <c r="L3029" s="55">
        <f t="shared" si="970"/>
        <v>0.04</v>
      </c>
      <c r="M3029" s="76">
        <v>0.22500000000000001</v>
      </c>
      <c r="N3029" s="62">
        <v>45901</v>
      </c>
      <c r="O3029" s="62">
        <v>46265</v>
      </c>
      <c r="P3029" s="63">
        <v>45905</v>
      </c>
      <c r="Q3029" s="63">
        <f t="shared" si="971"/>
        <v>45906</v>
      </c>
      <c r="R3029" s="78">
        <v>13</v>
      </c>
      <c r="S3029" s="63" t="str">
        <f>VLOOKUP(R3029,SA!$B$3:$C$11,2,1)</f>
        <v>0-25</v>
      </c>
      <c r="T3029" s="38" t="s">
        <v>97</v>
      </c>
      <c r="U3029" s="24" t="s">
        <v>5745</v>
      </c>
      <c r="V3029" s="24">
        <v>-500000</v>
      </c>
      <c r="W3029" s="39">
        <f t="shared" si="972"/>
        <v>0</v>
      </c>
      <c r="X3029" s="29">
        <f t="shared" si="973"/>
        <v>0</v>
      </c>
      <c r="Y3029" s="40">
        <f t="shared" si="974"/>
        <v>360</v>
      </c>
      <c r="Z3029" s="38">
        <f t="shared" si="926"/>
        <v>46081</v>
      </c>
      <c r="AA3029" s="41">
        <f t="shared" si="975"/>
        <v>176</v>
      </c>
      <c r="AB3029" s="24" t="s">
        <v>113</v>
      </c>
      <c r="AC3029" s="41">
        <f t="shared" si="976"/>
        <v>-4387.2762082191775</v>
      </c>
      <c r="AD3029" s="41">
        <v>-1</v>
      </c>
      <c r="AE3029" s="72">
        <f>-INDEX(SA!$C$2:$G$11,MATCH(Details!S3029,SA!$C$2:$C$11,0),MATCH(-Details!V3029,SA!$C$2:$G$2,0))*Y3029/(F3029-E3029+1)</f>
        <v>-3718.0306849315066</v>
      </c>
      <c r="AF3029" s="41">
        <f t="shared" si="977"/>
        <v>0</v>
      </c>
      <c r="AG3029" s="41">
        <f t="shared" si="978"/>
        <v>0</v>
      </c>
      <c r="AH3029" s="41">
        <f t="shared" si="979"/>
        <v>-669.24552328767118</v>
      </c>
      <c r="AI3029" s="60">
        <f t="shared" si="980"/>
        <v>-148.72122739726026</v>
      </c>
      <c r="AJ3029" s="60">
        <f t="shared" si="981"/>
        <v>-836.55690410958903</v>
      </c>
      <c r="AK3029" s="60">
        <f t="shared" si="982"/>
        <v>-1817.7038904109588</v>
      </c>
      <c r="AL3029" s="60">
        <f t="shared" si="983"/>
        <v>-1336.0123594520546</v>
      </c>
      <c r="AM3029" s="41">
        <f t="shared" si="984"/>
        <v>-1396.7401939726024</v>
      </c>
      <c r="AN3029" s="42">
        <f t="shared" si="985"/>
        <v>45715</v>
      </c>
      <c r="AO3029" s="43">
        <f t="shared" si="986"/>
        <v>-3718.0306849315066</v>
      </c>
      <c r="AP3029" s="24" t="s">
        <v>6118</v>
      </c>
    </row>
    <row r="3030" spans="1:42" s="24" customFormat="1" ht="15.75" customHeight="1" x14ac:dyDescent="0.35">
      <c r="A3030" s="36" t="s">
        <v>6117</v>
      </c>
      <c r="B3030" s="36">
        <v>202509</v>
      </c>
      <c r="C3030" s="24" t="s">
        <v>736</v>
      </c>
      <c r="D3030" s="24" t="s">
        <v>119</v>
      </c>
      <c r="E3030" s="62">
        <v>45901</v>
      </c>
      <c r="F3030" s="62">
        <v>46265</v>
      </c>
      <c r="G3030" s="37" t="s">
        <v>1990</v>
      </c>
      <c r="H3030" s="36">
        <v>652257</v>
      </c>
      <c r="I3030" s="63">
        <v>31053</v>
      </c>
      <c r="J3030" s="24" t="s">
        <v>4539</v>
      </c>
      <c r="K3030" s="63">
        <f t="shared" si="969"/>
        <v>45901</v>
      </c>
      <c r="L3030" s="55">
        <f t="shared" si="970"/>
        <v>0.04</v>
      </c>
      <c r="M3030" s="76">
        <v>0.22500000000000001</v>
      </c>
      <c r="N3030" s="62">
        <v>45901</v>
      </c>
      <c r="O3030" s="62">
        <v>46265</v>
      </c>
      <c r="P3030" s="63">
        <v>45905</v>
      </c>
      <c r="Q3030" s="63">
        <f t="shared" si="971"/>
        <v>45906</v>
      </c>
      <c r="R3030" s="78">
        <v>40</v>
      </c>
      <c r="S3030" s="63" t="str">
        <f>VLOOKUP(R3030,SA!$B$3:$C$11,2,1)</f>
        <v>36-45</v>
      </c>
      <c r="T3030" s="38" t="s">
        <v>98</v>
      </c>
      <c r="U3030" s="24" t="s">
        <v>5743</v>
      </c>
      <c r="V3030" s="24">
        <v>-500000</v>
      </c>
      <c r="W3030" s="39">
        <f t="shared" si="972"/>
        <v>0</v>
      </c>
      <c r="X3030" s="29">
        <f t="shared" si="973"/>
        <v>0</v>
      </c>
      <c r="Y3030" s="40">
        <f t="shared" si="974"/>
        <v>360</v>
      </c>
      <c r="Z3030" s="38">
        <f t="shared" si="926"/>
        <v>46081</v>
      </c>
      <c r="AA3030" s="41">
        <f t="shared" si="975"/>
        <v>176</v>
      </c>
      <c r="AB3030" s="24" t="s">
        <v>113</v>
      </c>
      <c r="AC3030" s="41">
        <f t="shared" si="976"/>
        <v>-5963.3656767123293</v>
      </c>
      <c r="AD3030" s="41">
        <v>-1</v>
      </c>
      <c r="AE3030" s="72">
        <f>-INDEX(SA!$C$2:$G$11,MATCH(Details!S3030,SA!$C$2:$C$11,0),MATCH(-Details!V3030,SA!$C$2:$G$2,0))*Y3030/(F3030-E3030+1)</f>
        <v>-5053.6997260273974</v>
      </c>
      <c r="AF3030" s="41">
        <f t="shared" si="977"/>
        <v>0</v>
      </c>
      <c r="AG3030" s="41">
        <f t="shared" si="978"/>
        <v>0</v>
      </c>
      <c r="AH3030" s="41">
        <f t="shared" si="979"/>
        <v>-909.66595068493154</v>
      </c>
      <c r="AI3030" s="60">
        <f t="shared" si="980"/>
        <v>-202.14798904109591</v>
      </c>
      <c r="AJ3030" s="60">
        <f t="shared" si="981"/>
        <v>-1137.0824383561644</v>
      </c>
      <c r="AK3030" s="60">
        <f t="shared" si="982"/>
        <v>-2470.6976438356164</v>
      </c>
      <c r="AL3030" s="60">
        <f t="shared" si="983"/>
        <v>-1815.9627682191781</v>
      </c>
      <c r="AM3030" s="41">
        <f t="shared" si="984"/>
        <v>-1898.5065304109594</v>
      </c>
      <c r="AN3030" s="42">
        <f t="shared" si="985"/>
        <v>45715</v>
      </c>
      <c r="AO3030" s="43">
        <f t="shared" si="986"/>
        <v>-5053.6997260273974</v>
      </c>
      <c r="AP3030" s="24" t="s">
        <v>6118</v>
      </c>
    </row>
    <row r="3031" spans="1:42" s="24" customFormat="1" ht="15.75" customHeight="1" x14ac:dyDescent="0.35">
      <c r="A3031" s="36" t="s">
        <v>6117</v>
      </c>
      <c r="B3031" s="36">
        <v>202509</v>
      </c>
      <c r="C3031" s="24" t="s">
        <v>736</v>
      </c>
      <c r="D3031" s="24" t="s">
        <v>119</v>
      </c>
      <c r="E3031" s="62">
        <v>45901</v>
      </c>
      <c r="F3031" s="62">
        <v>46265</v>
      </c>
      <c r="G3031" s="37" t="s">
        <v>188</v>
      </c>
      <c r="H3031" s="36">
        <v>652257</v>
      </c>
      <c r="I3031" s="63">
        <v>30445</v>
      </c>
      <c r="J3031" s="24" t="s">
        <v>4540</v>
      </c>
      <c r="K3031" s="63">
        <f t="shared" si="969"/>
        <v>45901</v>
      </c>
      <c r="L3031" s="55">
        <f t="shared" si="970"/>
        <v>0.04</v>
      </c>
      <c r="M3031" s="76">
        <v>0.22500000000000001</v>
      </c>
      <c r="N3031" s="62">
        <v>45901</v>
      </c>
      <c r="O3031" s="62">
        <v>46265</v>
      </c>
      <c r="P3031" s="63">
        <v>45905</v>
      </c>
      <c r="Q3031" s="63">
        <f t="shared" si="971"/>
        <v>45906</v>
      </c>
      <c r="R3031" s="78">
        <v>42</v>
      </c>
      <c r="S3031" s="63" t="str">
        <f>VLOOKUP(R3031,SA!$B$3:$C$11,2,1)</f>
        <v>36-45</v>
      </c>
      <c r="T3031" s="38" t="s">
        <v>97</v>
      </c>
      <c r="U3031" s="24" t="s">
        <v>56</v>
      </c>
      <c r="V3031" s="24">
        <v>-500000</v>
      </c>
      <c r="W3031" s="39">
        <f t="shared" si="972"/>
        <v>-500000</v>
      </c>
      <c r="X3031" s="29">
        <f t="shared" si="973"/>
        <v>-1</v>
      </c>
      <c r="Y3031" s="40">
        <f t="shared" si="974"/>
        <v>360</v>
      </c>
      <c r="Z3031" s="38">
        <f t="shared" si="926"/>
        <v>46081</v>
      </c>
      <c r="AA3031" s="41">
        <f t="shared" si="975"/>
        <v>176</v>
      </c>
      <c r="AB3031" s="24" t="s">
        <v>113</v>
      </c>
      <c r="AC3031" s="41">
        <f t="shared" si="976"/>
        <v>-5963.3656767123293</v>
      </c>
      <c r="AD3031" s="41">
        <v>-1</v>
      </c>
      <c r="AE3031" s="72">
        <f>-INDEX(SA!$C$2:$G$11,MATCH(Details!S3031,SA!$C$2:$C$11,0),MATCH(-Details!V3031,SA!$C$2:$G$2,0))*Y3031/(F3031-E3031+1)</f>
        <v>-5053.6997260273974</v>
      </c>
      <c r="AF3031" s="41">
        <f t="shared" si="977"/>
        <v>0</v>
      </c>
      <c r="AG3031" s="41">
        <f t="shared" si="978"/>
        <v>0</v>
      </c>
      <c r="AH3031" s="41">
        <f t="shared" si="979"/>
        <v>-909.66595068493154</v>
      </c>
      <c r="AI3031" s="60">
        <f t="shared" si="980"/>
        <v>-202.14798904109591</v>
      </c>
      <c r="AJ3031" s="60">
        <f t="shared" si="981"/>
        <v>-1137.0824383561644</v>
      </c>
      <c r="AK3031" s="60">
        <f t="shared" si="982"/>
        <v>-2470.6976438356164</v>
      </c>
      <c r="AL3031" s="60">
        <f t="shared" si="983"/>
        <v>-1815.9627682191781</v>
      </c>
      <c r="AM3031" s="41">
        <f t="shared" si="984"/>
        <v>-1898.5065304109594</v>
      </c>
      <c r="AN3031" s="42">
        <f t="shared" si="985"/>
        <v>45715</v>
      </c>
      <c r="AO3031" s="43">
        <f t="shared" si="986"/>
        <v>-5053.6997260273974</v>
      </c>
      <c r="AP3031" s="24" t="s">
        <v>6118</v>
      </c>
    </row>
    <row r="3032" spans="1:42" s="24" customFormat="1" ht="15.75" customHeight="1" x14ac:dyDescent="0.35">
      <c r="A3032" s="36" t="s">
        <v>6117</v>
      </c>
      <c r="B3032" s="36">
        <v>202509</v>
      </c>
      <c r="C3032" s="24" t="s">
        <v>736</v>
      </c>
      <c r="D3032" s="24" t="s">
        <v>119</v>
      </c>
      <c r="E3032" s="62">
        <v>45901</v>
      </c>
      <c r="F3032" s="62">
        <v>46265</v>
      </c>
      <c r="G3032" s="37" t="s">
        <v>288</v>
      </c>
      <c r="H3032" s="36">
        <v>652356</v>
      </c>
      <c r="I3032" s="63">
        <v>29867</v>
      </c>
      <c r="J3032" s="24" t="s">
        <v>4729</v>
      </c>
      <c r="K3032" s="63">
        <f t="shared" si="969"/>
        <v>45901</v>
      </c>
      <c r="L3032" s="55">
        <f t="shared" si="970"/>
        <v>0.04</v>
      </c>
      <c r="M3032" s="76">
        <v>0.22500000000000001</v>
      </c>
      <c r="N3032" s="62">
        <v>45901</v>
      </c>
      <c r="O3032" s="62">
        <v>46265</v>
      </c>
      <c r="P3032" s="63">
        <v>45900</v>
      </c>
      <c r="Q3032" s="63">
        <f t="shared" si="971"/>
        <v>45901</v>
      </c>
      <c r="R3032" s="78">
        <v>43</v>
      </c>
      <c r="S3032" s="63" t="str">
        <f>VLOOKUP(R3032,SA!$B$3:$C$11,2,1)</f>
        <v>36-45</v>
      </c>
      <c r="T3032" s="38" t="s">
        <v>97</v>
      </c>
      <c r="U3032" s="24" t="s">
        <v>56</v>
      </c>
      <c r="V3032" s="24">
        <v>-600000</v>
      </c>
      <c r="W3032" s="39">
        <f t="shared" si="972"/>
        <v>-600000</v>
      </c>
      <c r="X3032" s="29">
        <f t="shared" si="973"/>
        <v>-1</v>
      </c>
      <c r="Y3032" s="40">
        <f t="shared" si="974"/>
        <v>365</v>
      </c>
      <c r="Z3032" s="38">
        <f t="shared" si="926"/>
        <v>46081</v>
      </c>
      <c r="AA3032" s="41">
        <f t="shared" si="975"/>
        <v>181</v>
      </c>
      <c r="AB3032" s="24" t="s">
        <v>113</v>
      </c>
      <c r="AC3032" s="41">
        <f t="shared" si="976"/>
        <v>-6650.8221999999996</v>
      </c>
      <c r="AD3032" s="41">
        <v>-1</v>
      </c>
      <c r="AE3032" s="72">
        <f>-INDEX(SA!$C$2:$G$11,MATCH(Details!S3032,SA!$C$2:$C$11,0),MATCH(-Details!V3032,SA!$C$2:$G$2,0))*Y3032/(F3032-E3032+1)</f>
        <v>-5636.29</v>
      </c>
      <c r="AF3032" s="41">
        <f t="shared" si="977"/>
        <v>0</v>
      </c>
      <c r="AG3032" s="41">
        <f t="shared" si="978"/>
        <v>0</v>
      </c>
      <c r="AH3032" s="41">
        <f t="shared" si="979"/>
        <v>-1014.5322</v>
      </c>
      <c r="AI3032" s="60">
        <f t="shared" si="980"/>
        <v>-225.45160000000001</v>
      </c>
      <c r="AJ3032" s="60">
        <f t="shared" si="981"/>
        <v>-1268.16525</v>
      </c>
      <c r="AK3032" s="60">
        <f t="shared" si="982"/>
        <v>-2794.9821643835617</v>
      </c>
      <c r="AL3032" s="60">
        <f t="shared" si="983"/>
        <v>-2054.3118908219176</v>
      </c>
      <c r="AM3032" s="41">
        <f t="shared" si="984"/>
        <v>-2088.361259178082</v>
      </c>
      <c r="AN3032" s="42">
        <f t="shared" si="985"/>
        <v>45715</v>
      </c>
      <c r="AO3032" s="43">
        <f t="shared" si="986"/>
        <v>-5636.29</v>
      </c>
      <c r="AP3032" s="24" t="s">
        <v>6118</v>
      </c>
    </row>
    <row r="3033" spans="1:42" s="24" customFormat="1" ht="15.75" customHeight="1" x14ac:dyDescent="0.35">
      <c r="A3033" s="36" t="s">
        <v>6117</v>
      </c>
      <c r="B3033" s="36">
        <v>202509</v>
      </c>
      <c r="C3033" s="24" t="s">
        <v>736</v>
      </c>
      <c r="D3033" s="24" t="s">
        <v>119</v>
      </c>
      <c r="E3033" s="62">
        <v>45901</v>
      </c>
      <c r="F3033" s="62">
        <v>46265</v>
      </c>
      <c r="G3033" s="37" t="s">
        <v>2140</v>
      </c>
      <c r="H3033" s="36">
        <v>652356</v>
      </c>
      <c r="I3033" s="63">
        <v>19178</v>
      </c>
      <c r="J3033" s="24" t="s">
        <v>4730</v>
      </c>
      <c r="K3033" s="63">
        <f t="shared" si="969"/>
        <v>45901</v>
      </c>
      <c r="L3033" s="55">
        <f t="shared" si="970"/>
        <v>0.04</v>
      </c>
      <c r="M3033" s="76">
        <v>0.22500000000000001</v>
      </c>
      <c r="N3033" s="62">
        <v>45901</v>
      </c>
      <c r="O3033" s="62">
        <v>46265</v>
      </c>
      <c r="P3033" s="63">
        <v>45900</v>
      </c>
      <c r="Q3033" s="63">
        <f t="shared" si="971"/>
        <v>45901</v>
      </c>
      <c r="R3033" s="78">
        <v>73</v>
      </c>
      <c r="S3033" s="63" t="str">
        <f>VLOOKUP(R3033,SA!$B$3:$C$11,2,1)</f>
        <v>71-75</v>
      </c>
      <c r="T3033" s="38" t="s">
        <v>97</v>
      </c>
      <c r="U3033" s="24" t="s">
        <v>5744</v>
      </c>
      <c r="V3033" s="24">
        <v>-600000</v>
      </c>
      <c r="W3033" s="39">
        <f t="shared" si="972"/>
        <v>0</v>
      </c>
      <c r="X3033" s="29">
        <f t="shared" si="973"/>
        <v>0</v>
      </c>
      <c r="Y3033" s="40">
        <f t="shared" si="974"/>
        <v>365</v>
      </c>
      <c r="Z3033" s="38">
        <f t="shared" si="926"/>
        <v>46081</v>
      </c>
      <c r="AA3033" s="41">
        <f t="shared" si="975"/>
        <v>181</v>
      </c>
      <c r="AB3033" s="24" t="s">
        <v>113</v>
      </c>
      <c r="AC3033" s="41">
        <f t="shared" si="976"/>
        <v>-26109.210999999999</v>
      </c>
      <c r="AD3033" s="41">
        <v>-1</v>
      </c>
      <c r="AE3033" s="72">
        <f>-INDEX(SA!$C$2:$G$11,MATCH(Details!S3033,SA!$C$2:$C$11,0),MATCH(-Details!V3033,SA!$C$2:$G$2,0))*Y3033/(F3033-E3033+1)</f>
        <v>-22126.45</v>
      </c>
      <c r="AF3033" s="41">
        <f t="shared" si="977"/>
        <v>0</v>
      </c>
      <c r="AG3033" s="41">
        <f t="shared" si="978"/>
        <v>0</v>
      </c>
      <c r="AH3033" s="41">
        <f t="shared" si="979"/>
        <v>-3982.761</v>
      </c>
      <c r="AI3033" s="60">
        <f t="shared" si="980"/>
        <v>-885.05799999999999</v>
      </c>
      <c r="AJ3033" s="60">
        <f t="shared" si="981"/>
        <v>-4978.4512500000001</v>
      </c>
      <c r="AK3033" s="60">
        <f t="shared" si="982"/>
        <v>-10972.294383561644</v>
      </c>
      <c r="AL3033" s="60">
        <f t="shared" si="983"/>
        <v>-8064.636371917808</v>
      </c>
      <c r="AM3033" s="41">
        <f t="shared" si="984"/>
        <v>-8198.3043780821918</v>
      </c>
      <c r="AN3033" s="42">
        <f t="shared" si="985"/>
        <v>45715</v>
      </c>
      <c r="AO3033" s="43">
        <f t="shared" si="986"/>
        <v>-22126.45</v>
      </c>
      <c r="AP3033" s="24" t="s">
        <v>6118</v>
      </c>
    </row>
    <row r="3034" spans="1:42" s="24" customFormat="1" ht="15.75" customHeight="1" x14ac:dyDescent="0.35">
      <c r="A3034" s="36" t="s">
        <v>6117</v>
      </c>
      <c r="B3034" s="36">
        <v>202509</v>
      </c>
      <c r="C3034" s="24" t="s">
        <v>736</v>
      </c>
      <c r="D3034" s="24" t="s">
        <v>119</v>
      </c>
      <c r="E3034" s="62">
        <v>45901</v>
      </c>
      <c r="F3034" s="62">
        <v>46265</v>
      </c>
      <c r="G3034" s="37" t="s">
        <v>2141</v>
      </c>
      <c r="H3034" s="36">
        <v>652356</v>
      </c>
      <c r="I3034" s="63">
        <v>42091</v>
      </c>
      <c r="J3034" s="24" t="s">
        <v>4731</v>
      </c>
      <c r="K3034" s="63">
        <f t="shared" si="969"/>
        <v>45901</v>
      </c>
      <c r="L3034" s="55">
        <f t="shared" si="970"/>
        <v>0.04</v>
      </c>
      <c r="M3034" s="76">
        <v>0.22500000000000001</v>
      </c>
      <c r="N3034" s="62">
        <v>45901</v>
      </c>
      <c r="O3034" s="62">
        <v>46265</v>
      </c>
      <c r="P3034" s="63">
        <v>45900</v>
      </c>
      <c r="Q3034" s="63">
        <f t="shared" si="971"/>
        <v>45901</v>
      </c>
      <c r="R3034" s="78">
        <v>10</v>
      </c>
      <c r="S3034" s="63" t="str">
        <f>VLOOKUP(R3034,SA!$B$3:$C$11,2,1)</f>
        <v>0-25</v>
      </c>
      <c r="T3034" s="38" t="s">
        <v>97</v>
      </c>
      <c r="U3034" s="24" t="s">
        <v>5745</v>
      </c>
      <c r="V3034" s="24">
        <v>-600000</v>
      </c>
      <c r="W3034" s="39">
        <f t="shared" si="972"/>
        <v>0</v>
      </c>
      <c r="X3034" s="29">
        <f t="shared" si="973"/>
        <v>0</v>
      </c>
      <c r="Y3034" s="40">
        <f t="shared" si="974"/>
        <v>365</v>
      </c>
      <c r="Z3034" s="38">
        <f t="shared" si="926"/>
        <v>46081</v>
      </c>
      <c r="AA3034" s="41">
        <f t="shared" si="975"/>
        <v>181</v>
      </c>
      <c r="AB3034" s="24" t="s">
        <v>113</v>
      </c>
      <c r="AC3034" s="41">
        <f t="shared" si="976"/>
        <v>-4893.0234</v>
      </c>
      <c r="AD3034" s="41">
        <v>-1</v>
      </c>
      <c r="AE3034" s="72">
        <f>-INDEX(SA!$C$2:$G$11,MATCH(Details!S3034,SA!$C$2:$C$11,0),MATCH(-Details!V3034,SA!$C$2:$G$2,0))*Y3034/(F3034-E3034+1)</f>
        <v>-4146.63</v>
      </c>
      <c r="AF3034" s="41">
        <f t="shared" si="977"/>
        <v>0</v>
      </c>
      <c r="AG3034" s="41">
        <f t="shared" si="978"/>
        <v>0</v>
      </c>
      <c r="AH3034" s="41">
        <f t="shared" si="979"/>
        <v>-746.39340000000004</v>
      </c>
      <c r="AI3034" s="60">
        <f t="shared" si="980"/>
        <v>-165.86520000000002</v>
      </c>
      <c r="AJ3034" s="60">
        <f t="shared" si="981"/>
        <v>-932.99175000000002</v>
      </c>
      <c r="AK3034" s="60">
        <f t="shared" si="982"/>
        <v>-2056.2740547945205</v>
      </c>
      <c r="AL3034" s="60">
        <f t="shared" si="983"/>
        <v>-1511.3614302739725</v>
      </c>
      <c r="AM3034" s="41">
        <f t="shared" si="984"/>
        <v>-1536.4116197260273</v>
      </c>
      <c r="AN3034" s="42">
        <f t="shared" si="985"/>
        <v>45715</v>
      </c>
      <c r="AO3034" s="43">
        <f t="shared" si="986"/>
        <v>-4146.63</v>
      </c>
      <c r="AP3034" s="24" t="s">
        <v>6118</v>
      </c>
    </row>
    <row r="3035" spans="1:42" s="24" customFormat="1" ht="15.75" customHeight="1" x14ac:dyDescent="0.35">
      <c r="A3035" s="36" t="s">
        <v>6117</v>
      </c>
      <c r="B3035" s="36">
        <v>202509</v>
      </c>
      <c r="C3035" s="24" t="s">
        <v>736</v>
      </c>
      <c r="D3035" s="24" t="s">
        <v>119</v>
      </c>
      <c r="E3035" s="62">
        <v>45901</v>
      </c>
      <c r="F3035" s="62">
        <v>46265</v>
      </c>
      <c r="G3035" s="37" t="s">
        <v>2142</v>
      </c>
      <c r="H3035" s="36">
        <v>652356</v>
      </c>
      <c r="I3035" s="63">
        <v>30880</v>
      </c>
      <c r="J3035" s="24" t="s">
        <v>4732</v>
      </c>
      <c r="K3035" s="63">
        <f t="shared" si="969"/>
        <v>45901</v>
      </c>
      <c r="L3035" s="55">
        <f t="shared" si="970"/>
        <v>0.04</v>
      </c>
      <c r="M3035" s="76">
        <v>0.22500000000000001</v>
      </c>
      <c r="N3035" s="62">
        <v>45901</v>
      </c>
      <c r="O3035" s="62">
        <v>46265</v>
      </c>
      <c r="P3035" s="63">
        <v>45900</v>
      </c>
      <c r="Q3035" s="63">
        <f t="shared" si="971"/>
        <v>45901</v>
      </c>
      <c r="R3035" s="78">
        <v>41</v>
      </c>
      <c r="S3035" s="63" t="str">
        <f>VLOOKUP(R3035,SA!$B$3:$C$11,2,1)</f>
        <v>36-45</v>
      </c>
      <c r="T3035" s="38" t="s">
        <v>98</v>
      </c>
      <c r="U3035" s="24" t="s">
        <v>5743</v>
      </c>
      <c r="V3035" s="24">
        <v>-600000</v>
      </c>
      <c r="W3035" s="39">
        <f t="shared" si="972"/>
        <v>0</v>
      </c>
      <c r="X3035" s="29">
        <f t="shared" si="973"/>
        <v>0</v>
      </c>
      <c r="Y3035" s="40">
        <f t="shared" si="974"/>
        <v>365</v>
      </c>
      <c r="Z3035" s="38">
        <f t="shared" si="926"/>
        <v>46081</v>
      </c>
      <c r="AA3035" s="41">
        <f t="shared" si="975"/>
        <v>181</v>
      </c>
      <c r="AB3035" s="24" t="s">
        <v>113</v>
      </c>
      <c r="AC3035" s="41">
        <f t="shared" si="976"/>
        <v>-6650.8221999999996</v>
      </c>
      <c r="AD3035" s="41">
        <v>-1</v>
      </c>
      <c r="AE3035" s="72">
        <f>-INDEX(SA!$C$2:$G$11,MATCH(Details!S3035,SA!$C$2:$C$11,0),MATCH(-Details!V3035,SA!$C$2:$G$2,0))*Y3035/(F3035-E3035+1)</f>
        <v>-5636.29</v>
      </c>
      <c r="AF3035" s="41">
        <f t="shared" si="977"/>
        <v>0</v>
      </c>
      <c r="AG3035" s="41">
        <f t="shared" si="978"/>
        <v>0</v>
      </c>
      <c r="AH3035" s="41">
        <f t="shared" si="979"/>
        <v>-1014.5322</v>
      </c>
      <c r="AI3035" s="60">
        <f t="shared" si="980"/>
        <v>-225.45160000000001</v>
      </c>
      <c r="AJ3035" s="60">
        <f t="shared" si="981"/>
        <v>-1268.16525</v>
      </c>
      <c r="AK3035" s="60">
        <f t="shared" si="982"/>
        <v>-2794.9821643835617</v>
      </c>
      <c r="AL3035" s="60">
        <f t="shared" si="983"/>
        <v>-2054.3118908219176</v>
      </c>
      <c r="AM3035" s="41">
        <f t="shared" si="984"/>
        <v>-2088.361259178082</v>
      </c>
      <c r="AN3035" s="42">
        <f t="shared" si="985"/>
        <v>45715</v>
      </c>
      <c r="AO3035" s="43">
        <f t="shared" si="986"/>
        <v>-5636.29</v>
      </c>
      <c r="AP3035" s="24" t="s">
        <v>6118</v>
      </c>
    </row>
    <row r="3036" spans="1:42" s="24" customFormat="1" ht="15.75" customHeight="1" x14ac:dyDescent="0.35">
      <c r="A3036" s="36" t="s">
        <v>6117</v>
      </c>
      <c r="B3036" s="36">
        <v>202509</v>
      </c>
      <c r="C3036" s="24" t="s">
        <v>736</v>
      </c>
      <c r="D3036" s="24" t="s">
        <v>119</v>
      </c>
      <c r="E3036" s="62">
        <v>45901</v>
      </c>
      <c r="F3036" s="62">
        <v>46265</v>
      </c>
      <c r="G3036" s="37" t="s">
        <v>2365</v>
      </c>
      <c r="H3036" s="36">
        <v>652513</v>
      </c>
      <c r="I3036" s="63">
        <v>33107</v>
      </c>
      <c r="J3036" s="24" t="s">
        <v>5037</v>
      </c>
      <c r="K3036" s="63">
        <f t="shared" si="969"/>
        <v>45901</v>
      </c>
      <c r="L3036" s="55">
        <f t="shared" si="970"/>
        <v>0.04</v>
      </c>
      <c r="M3036" s="76">
        <v>0.22500000000000001</v>
      </c>
      <c r="N3036" s="62">
        <v>45901</v>
      </c>
      <c r="O3036" s="62">
        <v>46265</v>
      </c>
      <c r="P3036" s="63">
        <v>45900</v>
      </c>
      <c r="Q3036" s="63">
        <f t="shared" si="971"/>
        <v>45901</v>
      </c>
      <c r="R3036" s="78">
        <v>35</v>
      </c>
      <c r="S3036" s="63" t="str">
        <f>VLOOKUP(R3036,SA!$B$3:$C$11,2,1)</f>
        <v>26-35</v>
      </c>
      <c r="T3036" s="38" t="s">
        <v>98</v>
      </c>
      <c r="U3036" s="24" t="s">
        <v>5743</v>
      </c>
      <c r="V3036" s="24">
        <v>-400000</v>
      </c>
      <c r="W3036" s="39">
        <f t="shared" si="972"/>
        <v>0</v>
      </c>
      <c r="X3036" s="29">
        <f t="shared" si="973"/>
        <v>0</v>
      </c>
      <c r="Y3036" s="40">
        <f t="shared" si="974"/>
        <v>365</v>
      </c>
      <c r="Z3036" s="38">
        <f t="shared" si="926"/>
        <v>46081</v>
      </c>
      <c r="AA3036" s="41">
        <f t="shared" si="975"/>
        <v>181</v>
      </c>
      <c r="AB3036" s="24" t="s">
        <v>113</v>
      </c>
      <c r="AC3036" s="41">
        <f t="shared" si="976"/>
        <v>-4533.0290000000005</v>
      </c>
      <c r="AD3036" s="41">
        <v>-1</v>
      </c>
      <c r="AE3036" s="72">
        <f>-INDEX(SA!$C$2:$G$11,MATCH(Details!S3036,SA!$C$2:$C$11,0),MATCH(-Details!V3036,SA!$C$2:$G$2,0))*Y3036/(F3036-E3036+1)</f>
        <v>-3841.55</v>
      </c>
      <c r="AF3036" s="41">
        <f t="shared" si="977"/>
        <v>0</v>
      </c>
      <c r="AG3036" s="41">
        <f t="shared" si="978"/>
        <v>0</v>
      </c>
      <c r="AH3036" s="41">
        <f t="shared" si="979"/>
        <v>-691.47900000000004</v>
      </c>
      <c r="AI3036" s="60">
        <f t="shared" si="980"/>
        <v>-153.66200000000001</v>
      </c>
      <c r="AJ3036" s="60">
        <f t="shared" si="981"/>
        <v>-864.34875000000011</v>
      </c>
      <c r="AK3036" s="60">
        <f t="shared" si="982"/>
        <v>-1904.9878082191783</v>
      </c>
      <c r="AL3036" s="60">
        <f t="shared" si="983"/>
        <v>-1400.1660390410959</v>
      </c>
      <c r="AM3036" s="41">
        <f t="shared" si="984"/>
        <v>-1423.3732109589046</v>
      </c>
      <c r="AN3036" s="42">
        <f t="shared" si="985"/>
        <v>45715</v>
      </c>
      <c r="AO3036" s="43">
        <f t="shared" si="986"/>
        <v>-3841.55</v>
      </c>
      <c r="AP3036" s="24" t="s">
        <v>6118</v>
      </c>
    </row>
    <row r="3037" spans="1:42" s="24" customFormat="1" ht="15.75" customHeight="1" x14ac:dyDescent="0.35">
      <c r="A3037" s="36" t="s">
        <v>6117</v>
      </c>
      <c r="B3037" s="36">
        <v>202509</v>
      </c>
      <c r="C3037" s="24" t="s">
        <v>736</v>
      </c>
      <c r="D3037" s="24" t="s">
        <v>119</v>
      </c>
      <c r="E3037" s="62">
        <v>45901</v>
      </c>
      <c r="F3037" s="62">
        <v>46265</v>
      </c>
      <c r="G3037" s="37" t="s">
        <v>2366</v>
      </c>
      <c r="H3037" s="36">
        <v>652513</v>
      </c>
      <c r="I3037" s="63">
        <v>31238</v>
      </c>
      <c r="J3037" s="24" t="s">
        <v>5038</v>
      </c>
      <c r="K3037" s="63">
        <f t="shared" si="969"/>
        <v>45901</v>
      </c>
      <c r="L3037" s="55">
        <f t="shared" si="970"/>
        <v>0.04</v>
      </c>
      <c r="M3037" s="76">
        <v>0.22500000000000001</v>
      </c>
      <c r="N3037" s="62">
        <v>45901</v>
      </c>
      <c r="O3037" s="62">
        <v>46265</v>
      </c>
      <c r="P3037" s="63">
        <v>45900</v>
      </c>
      <c r="Q3037" s="63">
        <f t="shared" si="971"/>
        <v>45901</v>
      </c>
      <c r="R3037" s="78">
        <v>40</v>
      </c>
      <c r="S3037" s="63" t="str">
        <f>VLOOKUP(R3037,SA!$B$3:$C$11,2,1)</f>
        <v>36-45</v>
      </c>
      <c r="T3037" s="38" t="s">
        <v>97</v>
      </c>
      <c r="U3037" s="24" t="s">
        <v>56</v>
      </c>
      <c r="V3037" s="24">
        <v>-400000</v>
      </c>
      <c r="W3037" s="39">
        <f t="shared" si="972"/>
        <v>-400000</v>
      </c>
      <c r="X3037" s="29">
        <f t="shared" si="973"/>
        <v>-1</v>
      </c>
      <c r="Y3037" s="40">
        <f t="shared" si="974"/>
        <v>365</v>
      </c>
      <c r="Z3037" s="38">
        <f t="shared" si="926"/>
        <v>46081</v>
      </c>
      <c r="AA3037" s="41">
        <f t="shared" si="975"/>
        <v>181</v>
      </c>
      <c r="AB3037" s="24" t="s">
        <v>113</v>
      </c>
      <c r="AC3037" s="41">
        <f t="shared" si="976"/>
        <v>-5496.5225999999993</v>
      </c>
      <c r="AD3037" s="41">
        <v>-1</v>
      </c>
      <c r="AE3037" s="72">
        <f>-INDEX(SA!$C$2:$G$11,MATCH(Details!S3037,SA!$C$2:$C$11,0),MATCH(-Details!V3037,SA!$C$2:$G$2,0))*Y3037/(F3037-E3037+1)</f>
        <v>-4658.07</v>
      </c>
      <c r="AF3037" s="41">
        <f t="shared" si="977"/>
        <v>0</v>
      </c>
      <c r="AG3037" s="41">
        <f t="shared" si="978"/>
        <v>0</v>
      </c>
      <c r="AH3037" s="41">
        <f t="shared" si="979"/>
        <v>-838.45259999999996</v>
      </c>
      <c r="AI3037" s="60">
        <f t="shared" si="980"/>
        <v>-186.3228</v>
      </c>
      <c r="AJ3037" s="60">
        <f t="shared" si="981"/>
        <v>-1048.06575</v>
      </c>
      <c r="AK3037" s="60">
        <f t="shared" si="982"/>
        <v>-2309.8922465753421</v>
      </c>
      <c r="AL3037" s="60">
        <f t="shared" si="983"/>
        <v>-1697.7708012328765</v>
      </c>
      <c r="AM3037" s="41">
        <f t="shared" si="984"/>
        <v>-1725.9106487671231</v>
      </c>
      <c r="AN3037" s="42">
        <f t="shared" si="985"/>
        <v>45715</v>
      </c>
      <c r="AO3037" s="43">
        <f t="shared" si="986"/>
        <v>-4658.07</v>
      </c>
      <c r="AP3037" s="24" t="s">
        <v>6118</v>
      </c>
    </row>
    <row r="3038" spans="1:42" s="24" customFormat="1" ht="15.75" customHeight="1" x14ac:dyDescent="0.35">
      <c r="A3038" s="36" t="s">
        <v>6117</v>
      </c>
      <c r="B3038" s="36">
        <v>202509</v>
      </c>
      <c r="C3038" s="24" t="s">
        <v>736</v>
      </c>
      <c r="D3038" s="24" t="s">
        <v>119</v>
      </c>
      <c r="E3038" s="62">
        <v>45901</v>
      </c>
      <c r="F3038" s="62">
        <v>46265</v>
      </c>
      <c r="G3038" s="37" t="s">
        <v>2367</v>
      </c>
      <c r="H3038" s="36">
        <v>652513</v>
      </c>
      <c r="I3038" s="63">
        <v>44164</v>
      </c>
      <c r="J3038" s="24" t="s">
        <v>5039</v>
      </c>
      <c r="K3038" s="63">
        <f t="shared" si="969"/>
        <v>45901</v>
      </c>
      <c r="L3038" s="55">
        <f t="shared" si="970"/>
        <v>0.04</v>
      </c>
      <c r="M3038" s="76">
        <v>0.22500000000000001</v>
      </c>
      <c r="N3038" s="62">
        <v>45901</v>
      </c>
      <c r="O3038" s="62">
        <v>46265</v>
      </c>
      <c r="P3038" s="63">
        <v>45900</v>
      </c>
      <c r="Q3038" s="63">
        <f t="shared" si="971"/>
        <v>45901</v>
      </c>
      <c r="R3038" s="78">
        <v>4</v>
      </c>
      <c r="S3038" s="63" t="str">
        <f>VLOOKUP(R3038,SA!$B$3:$C$11,2,1)</f>
        <v>0-25</v>
      </c>
      <c r="T3038" s="38" t="s">
        <v>98</v>
      </c>
      <c r="U3038" s="24" t="s">
        <v>5746</v>
      </c>
      <c r="V3038" s="24">
        <v>-400000</v>
      </c>
      <c r="W3038" s="39">
        <f t="shared" si="972"/>
        <v>0</v>
      </c>
      <c r="X3038" s="29">
        <f t="shared" si="973"/>
        <v>0</v>
      </c>
      <c r="Y3038" s="40">
        <f t="shared" si="974"/>
        <v>365</v>
      </c>
      <c r="Z3038" s="38">
        <f t="shared" si="926"/>
        <v>46081</v>
      </c>
      <c r="AA3038" s="41">
        <f t="shared" si="975"/>
        <v>181</v>
      </c>
      <c r="AB3038" s="24" t="s">
        <v>113</v>
      </c>
      <c r="AC3038" s="41">
        <f t="shared" si="976"/>
        <v>-4043.8364000000001</v>
      </c>
      <c r="AD3038" s="41">
        <v>-1</v>
      </c>
      <c r="AE3038" s="72">
        <f>-INDEX(SA!$C$2:$G$11,MATCH(Details!S3038,SA!$C$2:$C$11,0),MATCH(-Details!V3038,SA!$C$2:$G$2,0))*Y3038/(F3038-E3038+1)</f>
        <v>-3426.98</v>
      </c>
      <c r="AF3038" s="41">
        <f t="shared" si="977"/>
        <v>0</v>
      </c>
      <c r="AG3038" s="41">
        <f t="shared" si="978"/>
        <v>0</v>
      </c>
      <c r="AH3038" s="41">
        <f t="shared" si="979"/>
        <v>-616.85640000000001</v>
      </c>
      <c r="AI3038" s="60">
        <f t="shared" si="980"/>
        <v>-137.07920000000001</v>
      </c>
      <c r="AJ3038" s="60">
        <f t="shared" si="981"/>
        <v>-771.07050000000004</v>
      </c>
      <c r="AK3038" s="60">
        <f t="shared" si="982"/>
        <v>-1699.4065205479453</v>
      </c>
      <c r="AL3038" s="60">
        <f t="shared" si="983"/>
        <v>-1249.0637926027398</v>
      </c>
      <c r="AM3038" s="41">
        <f t="shared" si="984"/>
        <v>-1269.7665073972601</v>
      </c>
      <c r="AN3038" s="42">
        <f t="shared" si="985"/>
        <v>45715</v>
      </c>
      <c r="AO3038" s="43">
        <f t="shared" si="986"/>
        <v>-3426.98</v>
      </c>
      <c r="AP3038" s="24" t="s">
        <v>6118</v>
      </c>
    </row>
    <row r="3039" spans="1:42" s="24" customFormat="1" ht="15.75" customHeight="1" x14ac:dyDescent="0.35">
      <c r="A3039" s="36" t="s">
        <v>6117</v>
      </c>
      <c r="B3039" s="36">
        <v>202509</v>
      </c>
      <c r="C3039" s="24" t="s">
        <v>736</v>
      </c>
      <c r="D3039" s="24" t="s">
        <v>119</v>
      </c>
      <c r="E3039" s="62">
        <v>45901</v>
      </c>
      <c r="F3039" s="62">
        <v>46265</v>
      </c>
      <c r="G3039" s="37" t="s">
        <v>2368</v>
      </c>
      <c r="H3039" s="36">
        <v>652513</v>
      </c>
      <c r="I3039" s="63">
        <v>19572</v>
      </c>
      <c r="J3039" s="24" t="s">
        <v>5040</v>
      </c>
      <c r="K3039" s="63">
        <f t="shared" si="969"/>
        <v>45901</v>
      </c>
      <c r="L3039" s="55">
        <f t="shared" si="970"/>
        <v>0.04</v>
      </c>
      <c r="M3039" s="76">
        <v>0.22500000000000001</v>
      </c>
      <c r="N3039" s="62">
        <v>45901</v>
      </c>
      <c r="O3039" s="62">
        <v>46265</v>
      </c>
      <c r="P3039" s="63">
        <v>45900</v>
      </c>
      <c r="Q3039" s="63">
        <f t="shared" si="971"/>
        <v>45901</v>
      </c>
      <c r="R3039" s="78">
        <v>72</v>
      </c>
      <c r="S3039" s="63" t="str">
        <f>VLOOKUP(R3039,SA!$B$3:$C$11,2,1)</f>
        <v>71-75</v>
      </c>
      <c r="T3039" s="38" t="s">
        <v>97</v>
      </c>
      <c r="U3039" s="24" t="s">
        <v>5744</v>
      </c>
      <c r="V3039" s="24">
        <v>-400000</v>
      </c>
      <c r="W3039" s="39">
        <f t="shared" si="972"/>
        <v>0</v>
      </c>
      <c r="X3039" s="29">
        <f t="shared" si="973"/>
        <v>0</v>
      </c>
      <c r="Y3039" s="40">
        <f t="shared" si="974"/>
        <v>365</v>
      </c>
      <c r="Z3039" s="38">
        <f t="shared" si="926"/>
        <v>46081</v>
      </c>
      <c r="AA3039" s="41">
        <f t="shared" si="975"/>
        <v>181</v>
      </c>
      <c r="AB3039" s="24" t="s">
        <v>113</v>
      </c>
      <c r="AC3039" s="41">
        <f t="shared" si="976"/>
        <v>-21578.034600000003</v>
      </c>
      <c r="AD3039" s="41">
        <v>-1</v>
      </c>
      <c r="AE3039" s="72">
        <f>-INDEX(SA!$C$2:$G$11,MATCH(Details!S3039,SA!$C$2:$C$11,0),MATCH(-Details!V3039,SA!$C$2:$G$2,0))*Y3039/(F3039-E3039+1)</f>
        <v>-18286.47</v>
      </c>
      <c r="AF3039" s="41">
        <f t="shared" si="977"/>
        <v>0</v>
      </c>
      <c r="AG3039" s="41">
        <f t="shared" si="978"/>
        <v>0</v>
      </c>
      <c r="AH3039" s="41">
        <f t="shared" si="979"/>
        <v>-3291.5646000000002</v>
      </c>
      <c r="AI3039" s="60">
        <f t="shared" si="980"/>
        <v>-731.45880000000011</v>
      </c>
      <c r="AJ3039" s="60">
        <f t="shared" si="981"/>
        <v>-4114.4557500000001</v>
      </c>
      <c r="AK3039" s="60">
        <f t="shared" si="982"/>
        <v>-9068.0851232876721</v>
      </c>
      <c r="AL3039" s="60">
        <f t="shared" si="983"/>
        <v>-6665.0425656164389</v>
      </c>
      <c r="AM3039" s="41">
        <f t="shared" si="984"/>
        <v>-6775.5128843835619</v>
      </c>
      <c r="AN3039" s="42">
        <f t="shared" si="985"/>
        <v>45715</v>
      </c>
      <c r="AO3039" s="43">
        <f t="shared" si="986"/>
        <v>-18286.47</v>
      </c>
      <c r="AP3039" s="24" t="s">
        <v>6118</v>
      </c>
    </row>
    <row r="3040" spans="1:42" s="24" customFormat="1" ht="15.75" customHeight="1" x14ac:dyDescent="0.35">
      <c r="A3040" s="36" t="s">
        <v>6117</v>
      </c>
      <c r="B3040" s="36">
        <v>202509</v>
      </c>
      <c r="C3040" s="24" t="s">
        <v>736</v>
      </c>
      <c r="D3040" s="24" t="s">
        <v>119</v>
      </c>
      <c r="E3040" s="62">
        <v>45901</v>
      </c>
      <c r="F3040" s="62">
        <v>46265</v>
      </c>
      <c r="G3040" s="37" t="s">
        <v>2369</v>
      </c>
      <c r="H3040" s="36">
        <v>652513</v>
      </c>
      <c r="I3040" s="63">
        <v>24838</v>
      </c>
      <c r="J3040" s="24" t="s">
        <v>5041</v>
      </c>
      <c r="K3040" s="63">
        <f t="shared" si="969"/>
        <v>45901</v>
      </c>
      <c r="L3040" s="55">
        <f t="shared" si="970"/>
        <v>0.04</v>
      </c>
      <c r="M3040" s="76">
        <v>0.22500000000000001</v>
      </c>
      <c r="N3040" s="62">
        <v>45901</v>
      </c>
      <c r="O3040" s="62">
        <v>46265</v>
      </c>
      <c r="P3040" s="63">
        <v>45900</v>
      </c>
      <c r="Q3040" s="63">
        <f t="shared" si="971"/>
        <v>45901</v>
      </c>
      <c r="R3040" s="78">
        <v>57</v>
      </c>
      <c r="S3040" s="63" t="str">
        <f>VLOOKUP(R3040,SA!$B$3:$C$11,2,1)</f>
        <v>56-65</v>
      </c>
      <c r="T3040" s="38" t="s">
        <v>98</v>
      </c>
      <c r="U3040" s="24" t="s">
        <v>5747</v>
      </c>
      <c r="V3040" s="24">
        <v>-400000</v>
      </c>
      <c r="W3040" s="39">
        <f t="shared" si="972"/>
        <v>0</v>
      </c>
      <c r="X3040" s="29">
        <f t="shared" si="973"/>
        <v>0</v>
      </c>
      <c r="Y3040" s="40">
        <f t="shared" si="974"/>
        <v>365</v>
      </c>
      <c r="Z3040" s="38">
        <f t="shared" si="926"/>
        <v>46081</v>
      </c>
      <c r="AA3040" s="41">
        <f t="shared" si="975"/>
        <v>181</v>
      </c>
      <c r="AB3040" s="24" t="s">
        <v>113</v>
      </c>
      <c r="AC3040" s="41">
        <f t="shared" si="976"/>
        <v>-11909.7282</v>
      </c>
      <c r="AD3040" s="41">
        <v>-1</v>
      </c>
      <c r="AE3040" s="72">
        <f>-INDEX(SA!$C$2:$G$11,MATCH(Details!S3040,SA!$C$2:$C$11,0),MATCH(-Details!V3040,SA!$C$2:$G$2,0))*Y3040/(F3040-E3040+1)</f>
        <v>-10092.99</v>
      </c>
      <c r="AF3040" s="41">
        <f t="shared" si="977"/>
        <v>0</v>
      </c>
      <c r="AG3040" s="41">
        <f t="shared" si="978"/>
        <v>0</v>
      </c>
      <c r="AH3040" s="41">
        <f t="shared" si="979"/>
        <v>-1816.7382</v>
      </c>
      <c r="AI3040" s="60">
        <f t="shared" si="980"/>
        <v>-403.71960000000001</v>
      </c>
      <c r="AJ3040" s="60">
        <f t="shared" si="981"/>
        <v>-2270.9227500000002</v>
      </c>
      <c r="AK3040" s="60">
        <f t="shared" si="982"/>
        <v>-5005.0169589041097</v>
      </c>
      <c r="AL3040" s="60">
        <f t="shared" si="983"/>
        <v>-3678.6874647945206</v>
      </c>
      <c r="AM3040" s="41">
        <f t="shared" si="984"/>
        <v>-3739.6601852054787</v>
      </c>
      <c r="AN3040" s="42">
        <f t="shared" si="985"/>
        <v>45715</v>
      </c>
      <c r="AO3040" s="43">
        <f t="shared" si="986"/>
        <v>-10092.99</v>
      </c>
      <c r="AP3040" s="24" t="s">
        <v>6118</v>
      </c>
    </row>
    <row r="3041" spans="1:42" s="24" customFormat="1" ht="15.75" customHeight="1" x14ac:dyDescent="0.35">
      <c r="A3041" s="36" t="s">
        <v>6117</v>
      </c>
      <c r="B3041" s="36">
        <v>202509</v>
      </c>
      <c r="C3041" s="24" t="s">
        <v>736</v>
      </c>
      <c r="D3041" s="24" t="s">
        <v>119</v>
      </c>
      <c r="E3041" s="62">
        <v>45901</v>
      </c>
      <c r="F3041" s="62">
        <v>46265</v>
      </c>
      <c r="G3041" s="37" t="s">
        <v>2407</v>
      </c>
      <c r="H3041" s="36">
        <v>652529</v>
      </c>
      <c r="I3041" s="63">
        <v>25993</v>
      </c>
      <c r="J3041" s="24" t="s">
        <v>5092</v>
      </c>
      <c r="K3041" s="63">
        <f t="shared" si="969"/>
        <v>45901</v>
      </c>
      <c r="L3041" s="55">
        <f t="shared" si="970"/>
        <v>0.04</v>
      </c>
      <c r="M3041" s="76">
        <v>0.22500000000000001</v>
      </c>
      <c r="N3041" s="62">
        <v>45901</v>
      </c>
      <c r="O3041" s="62">
        <v>46265</v>
      </c>
      <c r="P3041" s="63">
        <v>45900</v>
      </c>
      <c r="Q3041" s="63">
        <f t="shared" si="971"/>
        <v>45901</v>
      </c>
      <c r="R3041" s="78">
        <v>54</v>
      </c>
      <c r="S3041" s="63" t="str">
        <f>VLOOKUP(R3041,SA!$B$3:$C$11,2,1)</f>
        <v>46-55</v>
      </c>
      <c r="T3041" s="38" t="s">
        <v>98</v>
      </c>
      <c r="U3041" s="24" t="s">
        <v>5747</v>
      </c>
      <c r="V3041" s="24">
        <v>-400000</v>
      </c>
      <c r="W3041" s="39">
        <f t="shared" si="972"/>
        <v>0</v>
      </c>
      <c r="X3041" s="29">
        <f t="shared" si="973"/>
        <v>0</v>
      </c>
      <c r="Y3041" s="40">
        <f t="shared" si="974"/>
        <v>365</v>
      </c>
      <c r="Z3041" s="38">
        <f t="shared" si="926"/>
        <v>46081</v>
      </c>
      <c r="AA3041" s="41">
        <f t="shared" si="975"/>
        <v>181</v>
      </c>
      <c r="AB3041" s="24" t="s">
        <v>113</v>
      </c>
      <c r="AC3041" s="41">
        <f t="shared" si="976"/>
        <v>-8108.2165999999997</v>
      </c>
      <c r="AD3041" s="41">
        <v>-1</v>
      </c>
      <c r="AE3041" s="72">
        <f>-INDEX(SA!$C$2:$G$11,MATCH(Details!S3041,SA!$C$2:$C$11,0),MATCH(-Details!V3041,SA!$C$2:$G$2,0))*Y3041/(F3041-E3041+1)</f>
        <v>-6871.37</v>
      </c>
      <c r="AF3041" s="41">
        <f t="shared" si="977"/>
        <v>0</v>
      </c>
      <c r="AG3041" s="41">
        <f t="shared" si="978"/>
        <v>0</v>
      </c>
      <c r="AH3041" s="41">
        <f t="shared" si="979"/>
        <v>-1236.8465999999999</v>
      </c>
      <c r="AI3041" s="60">
        <f t="shared" si="980"/>
        <v>-274.85480000000001</v>
      </c>
      <c r="AJ3041" s="60">
        <f t="shared" si="981"/>
        <v>-1546.05825</v>
      </c>
      <c r="AK3041" s="60">
        <f t="shared" si="982"/>
        <v>-3407.446493150685</v>
      </c>
      <c r="AL3041" s="60">
        <f t="shared" si="983"/>
        <v>-2504.4731724657536</v>
      </c>
      <c r="AM3041" s="41">
        <f t="shared" si="984"/>
        <v>-2545.9837775342462</v>
      </c>
      <c r="AN3041" s="42">
        <f t="shared" si="985"/>
        <v>45715</v>
      </c>
      <c r="AO3041" s="43">
        <f t="shared" si="986"/>
        <v>-6871.37</v>
      </c>
      <c r="AP3041" s="24" t="s">
        <v>6118</v>
      </c>
    </row>
    <row r="3042" spans="1:42" s="24" customFormat="1" ht="15.75" customHeight="1" x14ac:dyDescent="0.35">
      <c r="A3042" s="36" t="s">
        <v>6117</v>
      </c>
      <c r="B3042" s="36">
        <v>202509</v>
      </c>
      <c r="C3042" s="24" t="s">
        <v>736</v>
      </c>
      <c r="D3042" s="24" t="s">
        <v>119</v>
      </c>
      <c r="E3042" s="62">
        <v>45901</v>
      </c>
      <c r="F3042" s="62">
        <v>46265</v>
      </c>
      <c r="G3042" s="37" t="s">
        <v>612</v>
      </c>
      <c r="H3042" s="36">
        <v>652529</v>
      </c>
      <c r="I3042" s="63">
        <v>35751</v>
      </c>
      <c r="J3042" s="24" t="s">
        <v>5093</v>
      </c>
      <c r="K3042" s="63">
        <f t="shared" si="969"/>
        <v>45901</v>
      </c>
      <c r="L3042" s="55">
        <f t="shared" si="970"/>
        <v>0.04</v>
      </c>
      <c r="M3042" s="76">
        <v>0.22500000000000001</v>
      </c>
      <c r="N3042" s="62">
        <v>45901</v>
      </c>
      <c r="O3042" s="62">
        <v>46265</v>
      </c>
      <c r="P3042" s="63">
        <v>45900</v>
      </c>
      <c r="Q3042" s="63">
        <f t="shared" si="971"/>
        <v>45901</v>
      </c>
      <c r="R3042" s="78">
        <v>27</v>
      </c>
      <c r="S3042" s="63" t="str">
        <f>VLOOKUP(R3042,SA!$B$3:$C$11,2,1)</f>
        <v>26-35</v>
      </c>
      <c r="T3042" s="38" t="s">
        <v>97</v>
      </c>
      <c r="U3042" s="24" t="s">
        <v>56</v>
      </c>
      <c r="V3042" s="24">
        <v>-400000</v>
      </c>
      <c r="W3042" s="39">
        <f t="shared" si="972"/>
        <v>-400000</v>
      </c>
      <c r="X3042" s="29">
        <f t="shared" si="973"/>
        <v>-1</v>
      </c>
      <c r="Y3042" s="40">
        <f t="shared" si="974"/>
        <v>365</v>
      </c>
      <c r="Z3042" s="38">
        <f t="shared" si="926"/>
        <v>46081</v>
      </c>
      <c r="AA3042" s="41">
        <f t="shared" si="975"/>
        <v>181</v>
      </c>
      <c r="AB3042" s="24" t="s">
        <v>113</v>
      </c>
      <c r="AC3042" s="41">
        <f t="shared" si="976"/>
        <v>-4533.0290000000005</v>
      </c>
      <c r="AD3042" s="41">
        <v>-1</v>
      </c>
      <c r="AE3042" s="72">
        <f>-INDEX(SA!$C$2:$G$11,MATCH(Details!S3042,SA!$C$2:$C$11,0),MATCH(-Details!V3042,SA!$C$2:$G$2,0))*Y3042/(F3042-E3042+1)</f>
        <v>-3841.55</v>
      </c>
      <c r="AF3042" s="41">
        <f t="shared" si="977"/>
        <v>0</v>
      </c>
      <c r="AG3042" s="41">
        <f t="shared" si="978"/>
        <v>0</v>
      </c>
      <c r="AH3042" s="41">
        <f t="shared" si="979"/>
        <v>-691.47900000000004</v>
      </c>
      <c r="AI3042" s="60">
        <f t="shared" si="980"/>
        <v>-153.66200000000001</v>
      </c>
      <c r="AJ3042" s="60">
        <f t="shared" si="981"/>
        <v>-864.34875000000011</v>
      </c>
      <c r="AK3042" s="60">
        <f t="shared" si="982"/>
        <v>-1904.9878082191783</v>
      </c>
      <c r="AL3042" s="60">
        <f t="shared" si="983"/>
        <v>-1400.1660390410959</v>
      </c>
      <c r="AM3042" s="41">
        <f t="shared" si="984"/>
        <v>-1423.3732109589046</v>
      </c>
      <c r="AN3042" s="42">
        <f t="shared" si="985"/>
        <v>45715</v>
      </c>
      <c r="AO3042" s="43">
        <f t="shared" si="986"/>
        <v>-3841.55</v>
      </c>
      <c r="AP3042" s="24" t="s">
        <v>6118</v>
      </c>
    </row>
    <row r="3043" spans="1:42" s="24" customFormat="1" ht="15.75" customHeight="1" x14ac:dyDescent="0.35">
      <c r="A3043" s="36" t="s">
        <v>6117</v>
      </c>
      <c r="B3043" s="36">
        <v>202509</v>
      </c>
      <c r="C3043" s="24" t="s">
        <v>736</v>
      </c>
      <c r="D3043" s="24" t="s">
        <v>119</v>
      </c>
      <c r="E3043" s="62">
        <v>45901</v>
      </c>
      <c r="F3043" s="62">
        <v>46265</v>
      </c>
      <c r="G3043" s="37" t="s">
        <v>2408</v>
      </c>
      <c r="H3043" s="36">
        <v>652529</v>
      </c>
      <c r="I3043" s="63">
        <v>23699</v>
      </c>
      <c r="J3043" s="24" t="s">
        <v>5094</v>
      </c>
      <c r="K3043" s="63">
        <f t="shared" si="969"/>
        <v>45901</v>
      </c>
      <c r="L3043" s="55">
        <f t="shared" si="970"/>
        <v>0.04</v>
      </c>
      <c r="M3043" s="76">
        <v>0.22500000000000001</v>
      </c>
      <c r="N3043" s="62">
        <v>45901</v>
      </c>
      <c r="O3043" s="62">
        <v>46265</v>
      </c>
      <c r="P3043" s="63">
        <v>45900</v>
      </c>
      <c r="Q3043" s="63">
        <f t="shared" si="971"/>
        <v>45901</v>
      </c>
      <c r="R3043" s="78">
        <v>60</v>
      </c>
      <c r="S3043" s="63" t="str">
        <f>VLOOKUP(R3043,SA!$B$3:$C$11,2,1)</f>
        <v>56-65</v>
      </c>
      <c r="T3043" s="38" t="s">
        <v>97</v>
      </c>
      <c r="U3043" s="24" t="s">
        <v>5744</v>
      </c>
      <c r="V3043" s="24">
        <v>-400000</v>
      </c>
      <c r="W3043" s="39">
        <f t="shared" si="972"/>
        <v>0</v>
      </c>
      <c r="X3043" s="29">
        <f t="shared" si="973"/>
        <v>0</v>
      </c>
      <c r="Y3043" s="40">
        <f t="shared" si="974"/>
        <v>365</v>
      </c>
      <c r="Z3043" s="38">
        <f t="shared" si="926"/>
        <v>46081</v>
      </c>
      <c r="AA3043" s="41">
        <f t="shared" si="975"/>
        <v>181</v>
      </c>
      <c r="AB3043" s="24" t="s">
        <v>113</v>
      </c>
      <c r="AC3043" s="41">
        <f t="shared" si="976"/>
        <v>-11909.7282</v>
      </c>
      <c r="AD3043" s="41">
        <v>-1</v>
      </c>
      <c r="AE3043" s="72">
        <f>-INDEX(SA!$C$2:$G$11,MATCH(Details!S3043,SA!$C$2:$C$11,0),MATCH(-Details!V3043,SA!$C$2:$G$2,0))*Y3043/(F3043-E3043+1)</f>
        <v>-10092.99</v>
      </c>
      <c r="AF3043" s="41">
        <f t="shared" si="977"/>
        <v>0</v>
      </c>
      <c r="AG3043" s="41">
        <f t="shared" si="978"/>
        <v>0</v>
      </c>
      <c r="AH3043" s="41">
        <f t="shared" si="979"/>
        <v>-1816.7382</v>
      </c>
      <c r="AI3043" s="60">
        <f t="shared" si="980"/>
        <v>-403.71960000000001</v>
      </c>
      <c r="AJ3043" s="60">
        <f t="shared" si="981"/>
        <v>-2270.9227500000002</v>
      </c>
      <c r="AK3043" s="60">
        <f t="shared" si="982"/>
        <v>-5005.0169589041097</v>
      </c>
      <c r="AL3043" s="60">
        <f t="shared" si="983"/>
        <v>-3678.6874647945206</v>
      </c>
      <c r="AM3043" s="41">
        <f t="shared" si="984"/>
        <v>-3739.6601852054787</v>
      </c>
      <c r="AN3043" s="42">
        <f t="shared" si="985"/>
        <v>45715</v>
      </c>
      <c r="AO3043" s="43">
        <f t="shared" si="986"/>
        <v>-10092.99</v>
      </c>
      <c r="AP3043" s="24" t="s">
        <v>6118</v>
      </c>
    </row>
    <row r="3044" spans="1:42" s="24" customFormat="1" ht="15.75" customHeight="1" x14ac:dyDescent="0.35">
      <c r="A3044" s="36" t="s">
        <v>6117</v>
      </c>
      <c r="B3044" s="36">
        <v>202509</v>
      </c>
      <c r="C3044" s="24" t="s">
        <v>736</v>
      </c>
      <c r="D3044" s="24" t="s">
        <v>119</v>
      </c>
      <c r="E3044" s="62">
        <v>45901</v>
      </c>
      <c r="F3044" s="62">
        <v>46265</v>
      </c>
      <c r="G3044" s="37" t="s">
        <v>2845</v>
      </c>
      <c r="H3044" s="36">
        <v>850020</v>
      </c>
      <c r="I3044" s="63">
        <v>25799</v>
      </c>
      <c r="J3044" s="24" t="s">
        <v>5656</v>
      </c>
      <c r="K3044" s="63">
        <f t="shared" si="969"/>
        <v>45901</v>
      </c>
      <c r="L3044" s="55">
        <f t="shared" si="970"/>
        <v>0.04</v>
      </c>
      <c r="M3044" s="76">
        <v>0.22500000000000001</v>
      </c>
      <c r="N3044" s="62">
        <v>45901</v>
      </c>
      <c r="O3044" s="62">
        <v>46265</v>
      </c>
      <c r="P3044" s="63">
        <v>45900</v>
      </c>
      <c r="Q3044" s="63">
        <f t="shared" si="971"/>
        <v>45901</v>
      </c>
      <c r="R3044" s="78">
        <v>55</v>
      </c>
      <c r="S3044" s="63" t="str">
        <f>VLOOKUP(R3044,SA!$B$3:$C$11,2,1)</f>
        <v>46-55</v>
      </c>
      <c r="T3044" s="38" t="s">
        <v>97</v>
      </c>
      <c r="U3044" s="24" t="s">
        <v>5744</v>
      </c>
      <c r="V3044" s="24">
        <v>-400000</v>
      </c>
      <c r="W3044" s="39">
        <f t="shared" si="972"/>
        <v>0</v>
      </c>
      <c r="X3044" s="29">
        <f t="shared" si="973"/>
        <v>0</v>
      </c>
      <c r="Y3044" s="40">
        <f t="shared" si="974"/>
        <v>365</v>
      </c>
      <c r="Z3044" s="38">
        <f t="shared" si="926"/>
        <v>46081</v>
      </c>
      <c r="AA3044" s="41">
        <f t="shared" si="975"/>
        <v>181</v>
      </c>
      <c r="AB3044" s="24" t="s">
        <v>113</v>
      </c>
      <c r="AC3044" s="41">
        <f t="shared" si="976"/>
        <v>-8108.2165999999997</v>
      </c>
      <c r="AD3044" s="41">
        <v>-1</v>
      </c>
      <c r="AE3044" s="72">
        <f>-INDEX(SA!$C$2:$G$11,MATCH(Details!S3044,SA!$C$2:$C$11,0),MATCH(-Details!V3044,SA!$C$2:$G$2,0))*Y3044/(F3044-E3044+1)</f>
        <v>-6871.37</v>
      </c>
      <c r="AF3044" s="41">
        <f t="shared" si="977"/>
        <v>0</v>
      </c>
      <c r="AG3044" s="41">
        <f t="shared" si="978"/>
        <v>0</v>
      </c>
      <c r="AH3044" s="41">
        <f t="shared" si="979"/>
        <v>-1236.8465999999999</v>
      </c>
      <c r="AI3044" s="60">
        <f t="shared" si="980"/>
        <v>-274.85480000000001</v>
      </c>
      <c r="AJ3044" s="60">
        <f t="shared" si="981"/>
        <v>-1546.05825</v>
      </c>
      <c r="AK3044" s="60">
        <f t="shared" si="982"/>
        <v>-3407.446493150685</v>
      </c>
      <c r="AL3044" s="60">
        <f t="shared" si="983"/>
        <v>-2504.4731724657536</v>
      </c>
      <c r="AM3044" s="41">
        <f t="shared" si="984"/>
        <v>-2545.9837775342462</v>
      </c>
      <c r="AN3044" s="42">
        <f t="shared" si="985"/>
        <v>45715</v>
      </c>
      <c r="AO3044" s="43">
        <f t="shared" si="986"/>
        <v>-6871.37</v>
      </c>
      <c r="AP3044" s="24" t="s">
        <v>6118</v>
      </c>
    </row>
    <row r="3045" spans="1:42" s="24" customFormat="1" ht="15.75" customHeight="1" x14ac:dyDescent="0.35">
      <c r="A3045" s="36" t="s">
        <v>6117</v>
      </c>
      <c r="B3045" s="36">
        <v>202509</v>
      </c>
      <c r="C3045" s="24" t="s">
        <v>736</v>
      </c>
      <c r="D3045" s="24" t="s">
        <v>119</v>
      </c>
      <c r="E3045" s="62">
        <v>45901</v>
      </c>
      <c r="F3045" s="62">
        <v>46265</v>
      </c>
      <c r="G3045" s="37" t="s">
        <v>2846</v>
      </c>
      <c r="H3045" s="36">
        <v>850020</v>
      </c>
      <c r="I3045" s="63">
        <v>27551</v>
      </c>
      <c r="J3045" s="24" t="s">
        <v>5657</v>
      </c>
      <c r="K3045" s="63">
        <f t="shared" si="969"/>
        <v>45901</v>
      </c>
      <c r="L3045" s="55">
        <f t="shared" si="970"/>
        <v>0.04</v>
      </c>
      <c r="M3045" s="76">
        <v>0.22500000000000001</v>
      </c>
      <c r="N3045" s="62">
        <v>45901</v>
      </c>
      <c r="O3045" s="62">
        <v>46265</v>
      </c>
      <c r="P3045" s="63">
        <v>45900</v>
      </c>
      <c r="Q3045" s="63">
        <f t="shared" si="971"/>
        <v>45901</v>
      </c>
      <c r="R3045" s="78">
        <v>50</v>
      </c>
      <c r="S3045" s="63" t="str">
        <f>VLOOKUP(R3045,SA!$B$3:$C$11,2,1)</f>
        <v>46-55</v>
      </c>
      <c r="T3045" s="38" t="s">
        <v>98</v>
      </c>
      <c r="U3045" s="24" t="s">
        <v>5747</v>
      </c>
      <c r="V3045" s="24">
        <v>-400000</v>
      </c>
      <c r="W3045" s="39">
        <f t="shared" si="972"/>
        <v>0</v>
      </c>
      <c r="X3045" s="29">
        <f t="shared" si="973"/>
        <v>0</v>
      </c>
      <c r="Y3045" s="40">
        <f t="shared" si="974"/>
        <v>365</v>
      </c>
      <c r="Z3045" s="38">
        <f t="shared" si="926"/>
        <v>46081</v>
      </c>
      <c r="AA3045" s="41">
        <f t="shared" si="975"/>
        <v>181</v>
      </c>
      <c r="AB3045" s="24" t="s">
        <v>113</v>
      </c>
      <c r="AC3045" s="41">
        <f t="shared" si="976"/>
        <v>-8108.2165999999997</v>
      </c>
      <c r="AD3045" s="41">
        <v>-1</v>
      </c>
      <c r="AE3045" s="72">
        <f>-INDEX(SA!$C$2:$G$11,MATCH(Details!S3045,SA!$C$2:$C$11,0),MATCH(-Details!V3045,SA!$C$2:$G$2,0))*Y3045/(F3045-E3045+1)</f>
        <v>-6871.37</v>
      </c>
      <c r="AF3045" s="41">
        <f t="shared" si="977"/>
        <v>0</v>
      </c>
      <c r="AG3045" s="41">
        <f t="shared" si="978"/>
        <v>0</v>
      </c>
      <c r="AH3045" s="41">
        <f t="shared" si="979"/>
        <v>-1236.8465999999999</v>
      </c>
      <c r="AI3045" s="60">
        <f t="shared" si="980"/>
        <v>-274.85480000000001</v>
      </c>
      <c r="AJ3045" s="60">
        <f t="shared" si="981"/>
        <v>-1546.05825</v>
      </c>
      <c r="AK3045" s="60">
        <f t="shared" si="982"/>
        <v>-3407.446493150685</v>
      </c>
      <c r="AL3045" s="60">
        <f t="shared" si="983"/>
        <v>-2504.4731724657536</v>
      </c>
      <c r="AM3045" s="41">
        <f t="shared" si="984"/>
        <v>-2545.9837775342462</v>
      </c>
      <c r="AN3045" s="42">
        <f t="shared" si="985"/>
        <v>45715</v>
      </c>
      <c r="AO3045" s="43">
        <f t="shared" si="986"/>
        <v>-6871.37</v>
      </c>
      <c r="AP3045" s="24" t="s">
        <v>6118</v>
      </c>
    </row>
    <row r="3046" spans="1:42" s="24" customFormat="1" ht="15.75" customHeight="1" x14ac:dyDescent="0.35">
      <c r="A3046" s="36" t="s">
        <v>6117</v>
      </c>
      <c r="B3046" s="36">
        <v>202509</v>
      </c>
      <c r="C3046" s="24" t="s">
        <v>736</v>
      </c>
      <c r="D3046" s="24" t="s">
        <v>119</v>
      </c>
      <c r="E3046" s="62">
        <v>45901</v>
      </c>
      <c r="F3046" s="62">
        <v>46265</v>
      </c>
      <c r="G3046" s="37" t="s">
        <v>683</v>
      </c>
      <c r="H3046" s="36">
        <v>850020</v>
      </c>
      <c r="I3046" s="63">
        <v>37190</v>
      </c>
      <c r="J3046" s="24" t="s">
        <v>5658</v>
      </c>
      <c r="K3046" s="63">
        <f t="shared" si="969"/>
        <v>45901</v>
      </c>
      <c r="L3046" s="55">
        <f t="shared" si="970"/>
        <v>0.04</v>
      </c>
      <c r="M3046" s="76">
        <v>0.22500000000000001</v>
      </c>
      <c r="N3046" s="62">
        <v>45901</v>
      </c>
      <c r="O3046" s="62">
        <v>46265</v>
      </c>
      <c r="P3046" s="63">
        <v>45900</v>
      </c>
      <c r="Q3046" s="63">
        <f t="shared" si="971"/>
        <v>45901</v>
      </c>
      <c r="R3046" s="78">
        <v>23</v>
      </c>
      <c r="S3046" s="63" t="str">
        <f>VLOOKUP(R3046,SA!$B$3:$C$11,2,1)</f>
        <v>0-25</v>
      </c>
      <c r="T3046" s="38" t="s">
        <v>97</v>
      </c>
      <c r="U3046" s="24" t="s">
        <v>56</v>
      </c>
      <c r="V3046" s="24">
        <v>-400000</v>
      </c>
      <c r="W3046" s="39">
        <f t="shared" si="972"/>
        <v>-400000</v>
      </c>
      <c r="X3046" s="29">
        <f t="shared" si="973"/>
        <v>-1</v>
      </c>
      <c r="Y3046" s="40">
        <f t="shared" si="974"/>
        <v>365</v>
      </c>
      <c r="Z3046" s="38">
        <f t="shared" si="926"/>
        <v>46081</v>
      </c>
      <c r="AA3046" s="41">
        <f t="shared" si="975"/>
        <v>181</v>
      </c>
      <c r="AB3046" s="24" t="s">
        <v>113</v>
      </c>
      <c r="AC3046" s="41">
        <f t="shared" si="976"/>
        <v>-4043.8364000000001</v>
      </c>
      <c r="AD3046" s="41">
        <v>-1</v>
      </c>
      <c r="AE3046" s="72">
        <f>-INDEX(SA!$C$2:$G$11,MATCH(Details!S3046,SA!$C$2:$C$11,0),MATCH(-Details!V3046,SA!$C$2:$G$2,0))*Y3046/(F3046-E3046+1)</f>
        <v>-3426.98</v>
      </c>
      <c r="AF3046" s="41">
        <f t="shared" si="977"/>
        <v>0</v>
      </c>
      <c r="AG3046" s="41">
        <f t="shared" si="978"/>
        <v>0</v>
      </c>
      <c r="AH3046" s="41">
        <f t="shared" si="979"/>
        <v>-616.85640000000001</v>
      </c>
      <c r="AI3046" s="60">
        <f t="shared" si="980"/>
        <v>-137.07920000000001</v>
      </c>
      <c r="AJ3046" s="60">
        <f t="shared" si="981"/>
        <v>-771.07050000000004</v>
      </c>
      <c r="AK3046" s="60">
        <f t="shared" si="982"/>
        <v>-1699.4065205479453</v>
      </c>
      <c r="AL3046" s="60">
        <f t="shared" si="983"/>
        <v>-1249.0637926027398</v>
      </c>
      <c r="AM3046" s="41">
        <f t="shared" si="984"/>
        <v>-1269.7665073972601</v>
      </c>
      <c r="AN3046" s="42">
        <f t="shared" si="985"/>
        <v>45715</v>
      </c>
      <c r="AO3046" s="43">
        <f t="shared" si="986"/>
        <v>-3426.98</v>
      </c>
      <c r="AP3046" s="24" t="s">
        <v>6118</v>
      </c>
    </row>
    <row r="3047" spans="1:42" s="24" customFormat="1" ht="15.75" customHeight="1" x14ac:dyDescent="0.35">
      <c r="A3047" s="36" t="s">
        <v>6117</v>
      </c>
      <c r="B3047" s="36">
        <v>202509</v>
      </c>
      <c r="C3047" s="24" t="s">
        <v>736</v>
      </c>
      <c r="D3047" s="24" t="s">
        <v>119</v>
      </c>
      <c r="E3047" s="62">
        <v>45901</v>
      </c>
      <c r="F3047" s="62">
        <v>46265</v>
      </c>
      <c r="G3047" s="37" t="s">
        <v>2847</v>
      </c>
      <c r="H3047" s="36">
        <v>850021</v>
      </c>
      <c r="I3047" s="63">
        <v>26455</v>
      </c>
      <c r="J3047" s="24" t="s">
        <v>5659</v>
      </c>
      <c r="K3047" s="63">
        <f t="shared" si="969"/>
        <v>45901</v>
      </c>
      <c r="L3047" s="55">
        <f t="shared" si="970"/>
        <v>0.04</v>
      </c>
      <c r="M3047" s="76">
        <v>0.22500000000000001</v>
      </c>
      <c r="N3047" s="62">
        <v>45901</v>
      </c>
      <c r="O3047" s="62">
        <v>46265</v>
      </c>
      <c r="P3047" s="63">
        <v>45900</v>
      </c>
      <c r="Q3047" s="63">
        <f t="shared" si="971"/>
        <v>45901</v>
      </c>
      <c r="R3047" s="78">
        <v>53</v>
      </c>
      <c r="S3047" s="63" t="str">
        <f>VLOOKUP(R3047,SA!$B$3:$C$11,2,1)</f>
        <v>46-55</v>
      </c>
      <c r="T3047" s="38" t="s">
        <v>98</v>
      </c>
      <c r="U3047" s="24" t="s">
        <v>5747</v>
      </c>
      <c r="V3047" s="24">
        <v>-500000</v>
      </c>
      <c r="W3047" s="39">
        <f t="shared" si="972"/>
        <v>0</v>
      </c>
      <c r="X3047" s="29">
        <f t="shared" si="973"/>
        <v>0</v>
      </c>
      <c r="Y3047" s="40">
        <f t="shared" si="974"/>
        <v>365</v>
      </c>
      <c r="Z3047" s="38">
        <f t="shared" si="926"/>
        <v>46081</v>
      </c>
      <c r="AA3047" s="41">
        <f t="shared" si="975"/>
        <v>181</v>
      </c>
      <c r="AB3047" s="24" t="s">
        <v>113</v>
      </c>
      <c r="AC3047" s="41">
        <f t="shared" si="976"/>
        <v>-8919.0417999999991</v>
      </c>
      <c r="AD3047" s="41">
        <v>-1</v>
      </c>
      <c r="AE3047" s="72">
        <f>-INDEX(SA!$C$2:$G$11,MATCH(Details!S3047,SA!$C$2:$C$11,0),MATCH(-Details!V3047,SA!$C$2:$G$2,0))*Y3047/(F3047-E3047+1)</f>
        <v>-7558.5099999999993</v>
      </c>
      <c r="AF3047" s="41">
        <f t="shared" si="977"/>
        <v>0</v>
      </c>
      <c r="AG3047" s="41">
        <f t="shared" si="978"/>
        <v>0</v>
      </c>
      <c r="AH3047" s="41">
        <f t="shared" si="979"/>
        <v>-1360.5317999999997</v>
      </c>
      <c r="AI3047" s="60">
        <f t="shared" si="980"/>
        <v>-302.34039999999999</v>
      </c>
      <c r="AJ3047" s="60">
        <f t="shared" si="981"/>
        <v>-1700.6647499999999</v>
      </c>
      <c r="AK3047" s="60">
        <f t="shared" si="982"/>
        <v>-3748.1926301369858</v>
      </c>
      <c r="AL3047" s="60">
        <f t="shared" si="983"/>
        <v>-2754.9215831506845</v>
      </c>
      <c r="AM3047" s="41">
        <f t="shared" si="984"/>
        <v>-2800.5832668493149</v>
      </c>
      <c r="AN3047" s="42">
        <f t="shared" si="985"/>
        <v>45715</v>
      </c>
      <c r="AO3047" s="43">
        <f t="shared" si="986"/>
        <v>-7558.5099999999993</v>
      </c>
      <c r="AP3047" s="24" t="s">
        <v>6118</v>
      </c>
    </row>
    <row r="3048" spans="1:42" s="24" customFormat="1" ht="15.75" customHeight="1" x14ac:dyDescent="0.35">
      <c r="A3048" s="36" t="s">
        <v>6117</v>
      </c>
      <c r="B3048" s="36">
        <v>202509</v>
      </c>
      <c r="C3048" s="24" t="s">
        <v>736</v>
      </c>
      <c r="D3048" s="24" t="s">
        <v>119</v>
      </c>
      <c r="E3048" s="62">
        <v>45901</v>
      </c>
      <c r="F3048" s="62">
        <v>46265</v>
      </c>
      <c r="G3048" s="37" t="s">
        <v>2848</v>
      </c>
      <c r="H3048" s="36">
        <v>850021</v>
      </c>
      <c r="I3048" s="63">
        <v>34513</v>
      </c>
      <c r="J3048" s="24" t="s">
        <v>5660</v>
      </c>
      <c r="K3048" s="63">
        <f t="shared" si="969"/>
        <v>45901</v>
      </c>
      <c r="L3048" s="55">
        <f t="shared" si="970"/>
        <v>0.04</v>
      </c>
      <c r="M3048" s="76">
        <v>0.22500000000000001</v>
      </c>
      <c r="N3048" s="62">
        <v>45901</v>
      </c>
      <c r="O3048" s="62">
        <v>46265</v>
      </c>
      <c r="P3048" s="63">
        <v>45900</v>
      </c>
      <c r="Q3048" s="63">
        <f t="shared" si="971"/>
        <v>45901</v>
      </c>
      <c r="R3048" s="78">
        <v>31</v>
      </c>
      <c r="S3048" s="63" t="str">
        <f>VLOOKUP(R3048,SA!$B$3:$C$11,2,1)</f>
        <v>26-35</v>
      </c>
      <c r="T3048" s="38" t="s">
        <v>97</v>
      </c>
      <c r="U3048" s="24" t="s">
        <v>56</v>
      </c>
      <c r="V3048" s="24">
        <v>-500000</v>
      </c>
      <c r="W3048" s="39">
        <f t="shared" si="972"/>
        <v>-500000</v>
      </c>
      <c r="X3048" s="29">
        <f t="shared" si="973"/>
        <v>-1</v>
      </c>
      <c r="Y3048" s="40">
        <f t="shared" si="974"/>
        <v>365</v>
      </c>
      <c r="Z3048" s="38">
        <f t="shared" si="926"/>
        <v>46081</v>
      </c>
      <c r="AA3048" s="41">
        <f t="shared" si="975"/>
        <v>181</v>
      </c>
      <c r="AB3048" s="24" t="s">
        <v>113</v>
      </c>
      <c r="AC3048" s="41">
        <f t="shared" si="976"/>
        <v>-4986.3141999999998</v>
      </c>
      <c r="AD3048" s="41">
        <v>-1</v>
      </c>
      <c r="AE3048" s="72">
        <f>-INDEX(SA!$C$2:$G$11,MATCH(Details!S3048,SA!$C$2:$C$11,0),MATCH(-Details!V3048,SA!$C$2:$G$2,0))*Y3048/(F3048-E3048+1)</f>
        <v>-4225.6899999999996</v>
      </c>
      <c r="AF3048" s="41">
        <f t="shared" si="977"/>
        <v>0</v>
      </c>
      <c r="AG3048" s="41">
        <f t="shared" si="978"/>
        <v>0</v>
      </c>
      <c r="AH3048" s="41">
        <f t="shared" si="979"/>
        <v>-760.62419999999986</v>
      </c>
      <c r="AI3048" s="60">
        <f t="shared" si="980"/>
        <v>-169.02759999999998</v>
      </c>
      <c r="AJ3048" s="60">
        <f t="shared" si="981"/>
        <v>-950.78024999999991</v>
      </c>
      <c r="AK3048" s="60">
        <f t="shared" si="982"/>
        <v>-2095.479150684931</v>
      </c>
      <c r="AL3048" s="60">
        <f t="shared" si="983"/>
        <v>-1540.1771757534243</v>
      </c>
      <c r="AM3048" s="41">
        <f t="shared" si="984"/>
        <v>-1565.7049742465756</v>
      </c>
      <c r="AN3048" s="42">
        <f t="shared" si="985"/>
        <v>45715</v>
      </c>
      <c r="AO3048" s="43">
        <f t="shared" si="986"/>
        <v>-4225.6899999999996</v>
      </c>
      <c r="AP3048" s="24" t="s">
        <v>6118</v>
      </c>
    </row>
    <row r="3049" spans="1:42" s="24" customFormat="1" ht="15.75" customHeight="1" x14ac:dyDescent="0.35">
      <c r="A3049" s="36" t="s">
        <v>6117</v>
      </c>
      <c r="B3049" s="36">
        <v>202509</v>
      </c>
      <c r="C3049" s="24" t="s">
        <v>736</v>
      </c>
      <c r="D3049" s="24" t="s">
        <v>119</v>
      </c>
      <c r="E3049" s="62">
        <v>45901</v>
      </c>
      <c r="F3049" s="62">
        <v>46265</v>
      </c>
      <c r="G3049" s="37" t="s">
        <v>1472</v>
      </c>
      <c r="H3049" s="36">
        <v>362113</v>
      </c>
      <c r="I3049" s="63">
        <v>26910</v>
      </c>
      <c r="J3049" s="24" t="s">
        <v>3863</v>
      </c>
      <c r="K3049" s="63">
        <f t="shared" ref="K3049" si="987">N3049</f>
        <v>45901</v>
      </c>
      <c r="L3049" s="55">
        <f t="shared" ref="L3049" si="988">IF(K3049&gt;=DATE(2022,4,1),4%,5%)</f>
        <v>0.04</v>
      </c>
      <c r="M3049" s="76">
        <v>0.22500000000000001</v>
      </c>
      <c r="N3049" s="62">
        <v>45901</v>
      </c>
      <c r="O3049" s="62">
        <v>46265</v>
      </c>
      <c r="P3049" s="63">
        <v>45900</v>
      </c>
      <c r="Q3049" s="63">
        <f t="shared" si="971"/>
        <v>45901</v>
      </c>
      <c r="R3049" s="78">
        <v>51</v>
      </c>
      <c r="S3049" s="63" t="str">
        <f>VLOOKUP(R3049,SA!$B$3:$C$11,2,1)</f>
        <v>46-55</v>
      </c>
      <c r="T3049" s="38" t="s">
        <v>97</v>
      </c>
      <c r="U3049" s="24" t="s">
        <v>5744</v>
      </c>
      <c r="V3049" s="24">
        <v>-400000</v>
      </c>
      <c r="W3049" s="39">
        <f t="shared" ref="W3049" si="989">IF(U3049="self",V3049,0)</f>
        <v>0</v>
      </c>
      <c r="X3049" s="29">
        <f t="shared" ref="X3049" si="990">IF(U3049="self",-1,0)</f>
        <v>0</v>
      </c>
      <c r="Y3049" s="40">
        <f t="shared" ref="Y3049" si="991">O3049-Q3049+1</f>
        <v>365</v>
      </c>
      <c r="Z3049" s="38">
        <f t="shared" si="926"/>
        <v>46081</v>
      </c>
      <c r="AA3049" s="41">
        <f t="shared" ref="AA3049" si="992">IF(MIN((Z3049-Q3049)+1,Y3049)&lt;0,0,MIN((Z3049-Q3049)+1,Y3049))</f>
        <v>181</v>
      </c>
      <c r="AB3049" s="24" t="s">
        <v>113</v>
      </c>
      <c r="AC3049" s="41">
        <f t="shared" ref="AC3049" si="993">AE3049+AF3049+AG3049+AH3049</f>
        <v>-8108.2165999999997</v>
      </c>
      <c r="AD3049" s="41">
        <v>-1</v>
      </c>
      <c r="AE3049" s="72">
        <f>-INDEX(SA!$C$2:$G$11,MATCH(Details!S3049,SA!$C$2:$C$11,0),MATCH(-Details!V3049,SA!$C$2:$G$2,0))*Y3049/(F3049-E3049+1)</f>
        <v>-6871.37</v>
      </c>
      <c r="AF3049" s="41">
        <f t="shared" ref="AF3049" si="994">IF(AB3049="Karnataka",AE3049*9%,0)</f>
        <v>0</v>
      </c>
      <c r="AG3049" s="41">
        <f t="shared" ref="AG3049" si="995">IF(AB3049="Karnataka",AE3049*9%,0)</f>
        <v>0</v>
      </c>
      <c r="AH3049" s="41">
        <f t="shared" ref="AH3049" si="996">IF(AF3049+AG3049&gt;0,0,AE3049*18%)</f>
        <v>-1236.8465999999999</v>
      </c>
      <c r="AI3049" s="60">
        <f t="shared" ref="AI3049" si="997">AE3049*L3049</f>
        <v>-274.85480000000001</v>
      </c>
      <c r="AJ3049" s="60">
        <f t="shared" ref="AJ3049" si="998">$AE3049*M3049</f>
        <v>-1546.05825</v>
      </c>
      <c r="AK3049" s="60">
        <f t="shared" ref="AK3049" si="999">(AE3049)*AA3049/Y3049</f>
        <v>-3407.446493150685</v>
      </c>
      <c r="AL3049" s="60">
        <f t="shared" ref="AL3049" si="1000">AK3049*(1-L3049-M3049)</f>
        <v>-2504.4731724657536</v>
      </c>
      <c r="AM3049" s="41">
        <f t="shared" ref="AM3049" si="1001">AE3049-AI3049-AL3049-AJ3049</f>
        <v>-2545.9837775342462</v>
      </c>
      <c r="AN3049" s="42">
        <f t="shared" ref="AN3049" si="1002">Z3049-366</f>
        <v>45715</v>
      </c>
      <c r="AO3049" s="43">
        <f t="shared" ref="AO3049" si="1003">IF(AND(O3049&gt;Z3049,N3049&gt;AN3049),AE3049,0)</f>
        <v>-6871.37</v>
      </c>
      <c r="AP3049" s="24" t="s">
        <v>6118</v>
      </c>
    </row>
    <row r="3050" spans="1:42" s="24" customFormat="1" ht="15.75" customHeight="1" x14ac:dyDescent="0.35">
      <c r="A3050" s="36" t="s">
        <v>6117</v>
      </c>
      <c r="B3050" s="36">
        <v>202509</v>
      </c>
      <c r="C3050" s="24" t="s">
        <v>736</v>
      </c>
      <c r="D3050" s="24" t="s">
        <v>119</v>
      </c>
      <c r="E3050" s="62">
        <v>45901</v>
      </c>
      <c r="F3050" s="62">
        <v>46265</v>
      </c>
      <c r="G3050" s="37" t="s">
        <v>1008</v>
      </c>
      <c r="H3050" s="36">
        <v>850025</v>
      </c>
      <c r="I3050" s="63">
        <v>24838</v>
      </c>
      <c r="J3050" s="24" t="s">
        <v>5672</v>
      </c>
      <c r="K3050" s="63">
        <f t="shared" ref="K3050:K3057" si="1004">N3050</f>
        <v>45901</v>
      </c>
      <c r="L3050" s="55">
        <f t="shared" ref="L3050:L3057" si="1005">IF(K3050&gt;=DATE(2022,4,1),4%,5%)</f>
        <v>0.04</v>
      </c>
      <c r="M3050" s="76">
        <v>0.22500000000000001</v>
      </c>
      <c r="N3050" s="62">
        <v>45901</v>
      </c>
      <c r="O3050" s="62">
        <v>46265</v>
      </c>
      <c r="P3050" s="63">
        <v>45900</v>
      </c>
      <c r="Q3050" s="63">
        <f t="shared" si="971"/>
        <v>45901</v>
      </c>
      <c r="R3050" s="78">
        <v>57</v>
      </c>
      <c r="S3050" s="63" t="str">
        <f>VLOOKUP(R3050,SA!$B$3:$C$11,2,1)</f>
        <v>56-65</v>
      </c>
      <c r="T3050" s="38" t="s">
        <v>98</v>
      </c>
      <c r="U3050" s="24" t="s">
        <v>5747</v>
      </c>
      <c r="V3050" s="24">
        <v>-300000</v>
      </c>
      <c r="W3050" s="39">
        <f t="shared" ref="W3050:W3057" si="1006">IF(U3050="self",V3050,0)</f>
        <v>0</v>
      </c>
      <c r="X3050" s="29">
        <f t="shared" ref="X3050:X3057" si="1007">IF(U3050="self",-1,0)</f>
        <v>0</v>
      </c>
      <c r="Y3050" s="40">
        <f t="shared" ref="Y3050:Y3057" si="1008">O3050-Q3050+1</f>
        <v>365</v>
      </c>
      <c r="Z3050" s="38">
        <f t="shared" si="926"/>
        <v>46081</v>
      </c>
      <c r="AA3050" s="41">
        <f t="shared" ref="AA3050:AA3057" si="1009">IF(MIN((Z3050-Q3050)+1,Y3050)&lt;0,0,MIN((Z3050-Q3050)+1,Y3050))</f>
        <v>181</v>
      </c>
      <c r="AB3050" s="24" t="s">
        <v>113</v>
      </c>
      <c r="AC3050" s="41">
        <f t="shared" ref="AC3050:AC3057" si="1010">AE3050+AF3050+AG3050+AH3050</f>
        <v>-10831.751</v>
      </c>
      <c r="AD3050" s="41">
        <v>-1</v>
      </c>
      <c r="AE3050" s="72">
        <f>-INDEX(SA!$C$2:$G$11,MATCH(Details!S3050,SA!$C$2:$C$11,0),MATCH(-Details!V3050,SA!$C$2:$G$2,0))*Y3050/(F3050-E3050+1)</f>
        <v>-9179.4500000000007</v>
      </c>
      <c r="AF3050" s="41">
        <f t="shared" ref="AF3050:AF3057" si="1011">IF(AB3050="Karnataka",AE3050*9%,0)</f>
        <v>0</v>
      </c>
      <c r="AG3050" s="41">
        <f t="shared" ref="AG3050:AG3057" si="1012">IF(AB3050="Karnataka",AE3050*9%,0)</f>
        <v>0</v>
      </c>
      <c r="AH3050" s="41">
        <f t="shared" ref="AH3050:AH3057" si="1013">IF(AF3050+AG3050&gt;0,0,AE3050*18%)</f>
        <v>-1652.3010000000002</v>
      </c>
      <c r="AI3050" s="60">
        <f t="shared" ref="AI3050:AI3057" si="1014">AE3050*L3050</f>
        <v>-367.17800000000005</v>
      </c>
      <c r="AJ3050" s="60">
        <f t="shared" ref="AJ3050:AJ3057" si="1015">$AE3050*M3050</f>
        <v>-2065.3762500000003</v>
      </c>
      <c r="AK3050" s="60">
        <f t="shared" ref="AK3050:AK3057" si="1016">(AE3050)*AA3050/Y3050</f>
        <v>-4552.0012328767125</v>
      </c>
      <c r="AL3050" s="60">
        <f t="shared" ref="AL3050:AL3057" si="1017">AK3050*(1-L3050-M3050)</f>
        <v>-3345.7209061643835</v>
      </c>
      <c r="AM3050" s="41">
        <f t="shared" ref="AM3050:AM3057" si="1018">AE3050-AI3050-AL3050-AJ3050</f>
        <v>-3401.1748438356171</v>
      </c>
      <c r="AN3050" s="42">
        <f t="shared" ref="AN3050:AN3057" si="1019">Z3050-366</f>
        <v>45715</v>
      </c>
      <c r="AO3050" s="43">
        <f t="shared" ref="AO3050:AO3057" si="1020">IF(AND(O3050&gt;Z3050,N3050&gt;AN3050),AE3050,0)</f>
        <v>-9179.4500000000007</v>
      </c>
      <c r="AP3050" s="24" t="s">
        <v>6118</v>
      </c>
    </row>
    <row r="3051" spans="1:42" s="24" customFormat="1" ht="15.75" customHeight="1" x14ac:dyDescent="0.35">
      <c r="A3051" s="36" t="s">
        <v>6117</v>
      </c>
      <c r="B3051" s="36">
        <v>202509</v>
      </c>
      <c r="C3051" s="24" t="s">
        <v>736</v>
      </c>
      <c r="D3051" s="24" t="s">
        <v>119</v>
      </c>
      <c r="E3051" s="62">
        <v>45901</v>
      </c>
      <c r="F3051" s="62">
        <v>46265</v>
      </c>
      <c r="G3051" s="37" t="s">
        <v>2856</v>
      </c>
      <c r="H3051" s="36">
        <v>850025</v>
      </c>
      <c r="I3051" s="63">
        <v>22756</v>
      </c>
      <c r="J3051" s="24" t="s">
        <v>5674</v>
      </c>
      <c r="K3051" s="63">
        <f t="shared" si="1004"/>
        <v>45901</v>
      </c>
      <c r="L3051" s="55">
        <f t="shared" si="1005"/>
        <v>0.04</v>
      </c>
      <c r="M3051" s="76">
        <v>0.22500000000000001</v>
      </c>
      <c r="N3051" s="62">
        <v>45901</v>
      </c>
      <c r="O3051" s="62">
        <v>46265</v>
      </c>
      <c r="P3051" s="63">
        <v>45900</v>
      </c>
      <c r="Q3051" s="63">
        <f t="shared" si="971"/>
        <v>45901</v>
      </c>
      <c r="R3051" s="78">
        <v>63</v>
      </c>
      <c r="S3051" s="63" t="str">
        <f>VLOOKUP(R3051,SA!$B$3:$C$11,2,1)</f>
        <v>56-65</v>
      </c>
      <c r="T3051" s="38" t="s">
        <v>97</v>
      </c>
      <c r="U3051" s="24" t="s">
        <v>5744</v>
      </c>
      <c r="V3051" s="24">
        <v>-300000</v>
      </c>
      <c r="W3051" s="39">
        <f t="shared" si="1006"/>
        <v>0</v>
      </c>
      <c r="X3051" s="29">
        <f t="shared" si="1007"/>
        <v>0</v>
      </c>
      <c r="Y3051" s="40">
        <f t="shared" si="1008"/>
        <v>365</v>
      </c>
      <c r="Z3051" s="38">
        <f t="shared" si="926"/>
        <v>46081</v>
      </c>
      <c r="AA3051" s="41">
        <f t="shared" si="1009"/>
        <v>181</v>
      </c>
      <c r="AB3051" s="24" t="s">
        <v>113</v>
      </c>
      <c r="AC3051" s="41">
        <f t="shared" si="1010"/>
        <v>-10831.751</v>
      </c>
      <c r="AD3051" s="41">
        <v>-1</v>
      </c>
      <c r="AE3051" s="72">
        <f>-INDEX(SA!$C$2:$G$11,MATCH(Details!S3051,SA!$C$2:$C$11,0),MATCH(-Details!V3051,SA!$C$2:$G$2,0))*Y3051/(F3051-E3051+1)</f>
        <v>-9179.4500000000007</v>
      </c>
      <c r="AF3051" s="41">
        <f t="shared" si="1011"/>
        <v>0</v>
      </c>
      <c r="AG3051" s="41">
        <f t="shared" si="1012"/>
        <v>0</v>
      </c>
      <c r="AH3051" s="41">
        <f t="shared" si="1013"/>
        <v>-1652.3010000000002</v>
      </c>
      <c r="AI3051" s="60">
        <f t="shared" si="1014"/>
        <v>-367.17800000000005</v>
      </c>
      <c r="AJ3051" s="60">
        <f t="shared" si="1015"/>
        <v>-2065.3762500000003</v>
      </c>
      <c r="AK3051" s="60">
        <f t="shared" si="1016"/>
        <v>-4552.0012328767125</v>
      </c>
      <c r="AL3051" s="60">
        <f t="shared" si="1017"/>
        <v>-3345.7209061643835</v>
      </c>
      <c r="AM3051" s="41">
        <f t="shared" si="1018"/>
        <v>-3401.1748438356171</v>
      </c>
      <c r="AN3051" s="42">
        <f t="shared" si="1019"/>
        <v>45715</v>
      </c>
      <c r="AO3051" s="43">
        <f t="shared" si="1020"/>
        <v>-9179.4500000000007</v>
      </c>
      <c r="AP3051" s="24" t="s">
        <v>6118</v>
      </c>
    </row>
    <row r="3052" spans="1:42" s="24" customFormat="1" ht="15.75" customHeight="1" x14ac:dyDescent="0.35">
      <c r="A3052" s="36" t="s">
        <v>6117</v>
      </c>
      <c r="B3052" s="36">
        <v>202509</v>
      </c>
      <c r="C3052" s="24" t="s">
        <v>736</v>
      </c>
      <c r="D3052" s="24" t="s">
        <v>119</v>
      </c>
      <c r="E3052" s="62">
        <v>45901</v>
      </c>
      <c r="F3052" s="62">
        <v>46265</v>
      </c>
      <c r="G3052" s="37" t="s">
        <v>741</v>
      </c>
      <c r="H3052" s="36">
        <v>41022</v>
      </c>
      <c r="I3052" s="63">
        <v>36381</v>
      </c>
      <c r="J3052" s="24" t="s">
        <v>2913</v>
      </c>
      <c r="K3052" s="63">
        <f t="shared" si="1004"/>
        <v>45901</v>
      </c>
      <c r="L3052" s="55">
        <f t="shared" si="1005"/>
        <v>0.04</v>
      </c>
      <c r="M3052" s="76">
        <v>0.22500000000000001</v>
      </c>
      <c r="N3052" s="62">
        <v>45901</v>
      </c>
      <c r="O3052" s="62">
        <v>46265</v>
      </c>
      <c r="P3052" s="63">
        <v>45900</v>
      </c>
      <c r="Q3052" s="63">
        <f t="shared" si="971"/>
        <v>45901</v>
      </c>
      <c r="R3052" s="78">
        <v>26</v>
      </c>
      <c r="S3052" s="63" t="str">
        <f>VLOOKUP(R3052,SA!$B$3:$C$11,2,1)</f>
        <v>26-35</v>
      </c>
      <c r="T3052" s="38" t="s">
        <v>98</v>
      </c>
      <c r="U3052" s="24" t="s">
        <v>5746</v>
      </c>
      <c r="V3052" s="24">
        <v>-300000</v>
      </c>
      <c r="W3052" s="39">
        <f t="shared" si="1006"/>
        <v>0</v>
      </c>
      <c r="X3052" s="29">
        <f t="shared" si="1007"/>
        <v>0</v>
      </c>
      <c r="Y3052" s="40">
        <f t="shared" si="1008"/>
        <v>365</v>
      </c>
      <c r="Z3052" s="38">
        <f t="shared" si="926"/>
        <v>46081</v>
      </c>
      <c r="AA3052" s="41">
        <f t="shared" si="1009"/>
        <v>181</v>
      </c>
      <c r="AB3052" s="24" t="s">
        <v>113</v>
      </c>
      <c r="AC3052" s="41">
        <f t="shared" si="1010"/>
        <v>-4124.4657999999999</v>
      </c>
      <c r="AD3052" s="41">
        <v>-1</v>
      </c>
      <c r="AE3052" s="72">
        <f>-INDEX(SA!$C$2:$G$11,MATCH(Details!S3052,SA!$C$2:$C$11,0),MATCH(-Details!V3052,SA!$C$2:$G$2,0))*Y3052/(F3052-E3052+1)</f>
        <v>-3495.31</v>
      </c>
      <c r="AF3052" s="41">
        <f t="shared" si="1011"/>
        <v>0</v>
      </c>
      <c r="AG3052" s="41">
        <f t="shared" si="1012"/>
        <v>0</v>
      </c>
      <c r="AH3052" s="41">
        <f t="shared" si="1013"/>
        <v>-629.1558</v>
      </c>
      <c r="AI3052" s="60">
        <f t="shared" si="1014"/>
        <v>-139.8124</v>
      </c>
      <c r="AJ3052" s="60">
        <f t="shared" si="1015"/>
        <v>-786.44475</v>
      </c>
      <c r="AK3052" s="60">
        <f t="shared" si="1016"/>
        <v>-1733.2907123287671</v>
      </c>
      <c r="AL3052" s="60">
        <f t="shared" si="1017"/>
        <v>-1273.9686735616438</v>
      </c>
      <c r="AM3052" s="41">
        <f t="shared" si="1018"/>
        <v>-1295.0841764383563</v>
      </c>
      <c r="AN3052" s="42">
        <f t="shared" si="1019"/>
        <v>45715</v>
      </c>
      <c r="AO3052" s="43">
        <f t="shared" si="1020"/>
        <v>-3495.31</v>
      </c>
      <c r="AP3052" s="24" t="s">
        <v>6118</v>
      </c>
    </row>
    <row r="3053" spans="1:42" s="24" customFormat="1" ht="15.75" customHeight="1" x14ac:dyDescent="0.35">
      <c r="A3053" s="36" t="s">
        <v>6117</v>
      </c>
      <c r="B3053" s="36">
        <v>202509</v>
      </c>
      <c r="C3053" s="24" t="s">
        <v>736</v>
      </c>
      <c r="D3053" s="24" t="s">
        <v>119</v>
      </c>
      <c r="E3053" s="62">
        <v>45901</v>
      </c>
      <c r="F3053" s="62">
        <v>46265</v>
      </c>
      <c r="G3053" s="37" t="s">
        <v>745</v>
      </c>
      <c r="H3053" s="36">
        <v>41024</v>
      </c>
      <c r="I3053" s="63">
        <v>32319</v>
      </c>
      <c r="J3053" s="24" t="s">
        <v>2919</v>
      </c>
      <c r="K3053" s="63">
        <f t="shared" si="1004"/>
        <v>45901</v>
      </c>
      <c r="L3053" s="55">
        <f t="shared" si="1005"/>
        <v>0.04</v>
      </c>
      <c r="M3053" s="76">
        <v>0.22500000000000001</v>
      </c>
      <c r="N3053" s="62">
        <v>45901</v>
      </c>
      <c r="O3053" s="62">
        <v>46265</v>
      </c>
      <c r="P3053" s="63">
        <v>45900</v>
      </c>
      <c r="Q3053" s="63">
        <f t="shared" si="971"/>
        <v>45901</v>
      </c>
      <c r="R3053" s="78">
        <v>37</v>
      </c>
      <c r="S3053" s="63" t="str">
        <f>VLOOKUP(R3053,SA!$B$3:$C$11,2,1)</f>
        <v>36-45</v>
      </c>
      <c r="T3053" s="38" t="s">
        <v>97</v>
      </c>
      <c r="U3053" s="24" t="s">
        <v>5745</v>
      </c>
      <c r="V3053" s="24">
        <v>-300000</v>
      </c>
      <c r="W3053" s="39">
        <f t="shared" si="1006"/>
        <v>0</v>
      </c>
      <c r="X3053" s="29">
        <f t="shared" si="1007"/>
        <v>0</v>
      </c>
      <c r="Y3053" s="40">
        <f t="shared" si="1008"/>
        <v>365</v>
      </c>
      <c r="Z3053" s="38">
        <f t="shared" si="926"/>
        <v>46081</v>
      </c>
      <c r="AA3053" s="41">
        <f t="shared" si="1009"/>
        <v>181</v>
      </c>
      <c r="AB3053" s="24" t="s">
        <v>113</v>
      </c>
      <c r="AC3053" s="41">
        <f t="shared" si="1010"/>
        <v>-5119.5716000000002</v>
      </c>
      <c r="AD3053" s="41">
        <v>-1</v>
      </c>
      <c r="AE3053" s="72">
        <f>-INDEX(SA!$C$2:$G$11,MATCH(Details!S3053,SA!$C$2:$C$11,0),MATCH(-Details!V3053,SA!$C$2:$G$2,0))*Y3053/(F3053-E3053+1)</f>
        <v>-4338.62</v>
      </c>
      <c r="AF3053" s="41">
        <f t="shared" si="1011"/>
        <v>0</v>
      </c>
      <c r="AG3053" s="41">
        <f t="shared" si="1012"/>
        <v>0</v>
      </c>
      <c r="AH3053" s="41">
        <f t="shared" si="1013"/>
        <v>-780.95159999999998</v>
      </c>
      <c r="AI3053" s="60">
        <f t="shared" si="1014"/>
        <v>-173.54480000000001</v>
      </c>
      <c r="AJ3053" s="60">
        <f t="shared" si="1015"/>
        <v>-976.18949999999995</v>
      </c>
      <c r="AK3053" s="60">
        <f t="shared" si="1016"/>
        <v>-2151.4800547945206</v>
      </c>
      <c r="AL3053" s="60">
        <f t="shared" si="1017"/>
        <v>-1581.3378402739727</v>
      </c>
      <c r="AM3053" s="41">
        <f t="shared" si="1018"/>
        <v>-1607.5478597260276</v>
      </c>
      <c r="AN3053" s="42">
        <f t="shared" si="1019"/>
        <v>45715</v>
      </c>
      <c r="AO3053" s="43">
        <f t="shared" si="1020"/>
        <v>-4338.62</v>
      </c>
      <c r="AP3053" s="24" t="s">
        <v>6118</v>
      </c>
    </row>
    <row r="3054" spans="1:42" s="24" customFormat="1" ht="15.75" customHeight="1" x14ac:dyDescent="0.35">
      <c r="A3054" s="36" t="s">
        <v>6117</v>
      </c>
      <c r="B3054" s="36">
        <v>202509</v>
      </c>
      <c r="C3054" s="24" t="s">
        <v>736</v>
      </c>
      <c r="D3054" s="24" t="s">
        <v>119</v>
      </c>
      <c r="E3054" s="62">
        <v>45901</v>
      </c>
      <c r="F3054" s="62">
        <v>46265</v>
      </c>
      <c r="G3054" s="37" t="s">
        <v>792</v>
      </c>
      <c r="H3054" s="36">
        <v>42145</v>
      </c>
      <c r="I3054" s="63">
        <v>36256</v>
      </c>
      <c r="J3054" s="24" t="s">
        <v>2981</v>
      </c>
      <c r="K3054" s="63">
        <f t="shared" si="1004"/>
        <v>45901</v>
      </c>
      <c r="L3054" s="55">
        <f t="shared" si="1005"/>
        <v>0.04</v>
      </c>
      <c r="M3054" s="76">
        <v>0.22500000000000001</v>
      </c>
      <c r="N3054" s="62">
        <v>45901</v>
      </c>
      <c r="O3054" s="62">
        <v>46265</v>
      </c>
      <c r="P3054" s="63">
        <v>45900</v>
      </c>
      <c r="Q3054" s="63">
        <f t="shared" si="971"/>
        <v>45901</v>
      </c>
      <c r="R3054" s="78">
        <v>26</v>
      </c>
      <c r="S3054" s="63" t="str">
        <f>VLOOKUP(R3054,SA!$B$3:$C$11,2,1)</f>
        <v>26-35</v>
      </c>
      <c r="T3054" s="38" t="s">
        <v>97</v>
      </c>
      <c r="U3054" s="24" t="s">
        <v>5745</v>
      </c>
      <c r="V3054" s="24">
        <v>-600000</v>
      </c>
      <c r="W3054" s="39">
        <f t="shared" si="1006"/>
        <v>0</v>
      </c>
      <c r="X3054" s="29">
        <f t="shared" si="1007"/>
        <v>0</v>
      </c>
      <c r="Y3054" s="40">
        <f t="shared" si="1008"/>
        <v>365</v>
      </c>
      <c r="Z3054" s="38">
        <f t="shared" si="926"/>
        <v>46081</v>
      </c>
      <c r="AA3054" s="41">
        <f t="shared" si="1009"/>
        <v>181</v>
      </c>
      <c r="AB3054" s="24" t="s">
        <v>113</v>
      </c>
      <c r="AC3054" s="41">
        <f t="shared" si="1010"/>
        <v>-5485.0175999999992</v>
      </c>
      <c r="AD3054" s="41">
        <v>-1</v>
      </c>
      <c r="AE3054" s="72">
        <f>-INDEX(SA!$C$2:$G$11,MATCH(Details!S3054,SA!$C$2:$C$11,0),MATCH(-Details!V3054,SA!$C$2:$G$2,0))*Y3054/(F3054-E3054+1)</f>
        <v>-4648.32</v>
      </c>
      <c r="AF3054" s="41">
        <f t="shared" si="1011"/>
        <v>0</v>
      </c>
      <c r="AG3054" s="41">
        <f t="shared" si="1012"/>
        <v>0</v>
      </c>
      <c r="AH3054" s="41">
        <f t="shared" si="1013"/>
        <v>-836.69759999999997</v>
      </c>
      <c r="AI3054" s="60">
        <f t="shared" si="1014"/>
        <v>-185.93279999999999</v>
      </c>
      <c r="AJ3054" s="60">
        <f t="shared" si="1015"/>
        <v>-1045.8720000000001</v>
      </c>
      <c r="AK3054" s="60">
        <f t="shared" si="1016"/>
        <v>-2305.0573150684932</v>
      </c>
      <c r="AL3054" s="60">
        <f t="shared" si="1017"/>
        <v>-1694.2171265753425</v>
      </c>
      <c r="AM3054" s="41">
        <f t="shared" si="1018"/>
        <v>-1722.2980734246578</v>
      </c>
      <c r="AN3054" s="42">
        <f t="shared" si="1019"/>
        <v>45715</v>
      </c>
      <c r="AO3054" s="43">
        <f t="shared" si="1020"/>
        <v>-4648.32</v>
      </c>
      <c r="AP3054" s="24" t="s">
        <v>6118</v>
      </c>
    </row>
    <row r="3055" spans="1:42" s="24" customFormat="1" ht="15.75" customHeight="1" x14ac:dyDescent="0.35">
      <c r="A3055" s="36" t="s">
        <v>6117</v>
      </c>
      <c r="B3055" s="36">
        <v>202509</v>
      </c>
      <c r="C3055" s="24" t="s">
        <v>736</v>
      </c>
      <c r="D3055" s="24" t="s">
        <v>119</v>
      </c>
      <c r="E3055" s="62">
        <v>45901</v>
      </c>
      <c r="F3055" s="62">
        <v>46265</v>
      </c>
      <c r="G3055" s="37" t="s">
        <v>1618</v>
      </c>
      <c r="H3055" s="36">
        <v>550037</v>
      </c>
      <c r="I3055" s="63">
        <v>36127</v>
      </c>
      <c r="J3055" s="24" t="s">
        <v>4059</v>
      </c>
      <c r="K3055" s="63">
        <f t="shared" si="1004"/>
        <v>45901</v>
      </c>
      <c r="L3055" s="55">
        <f t="shared" si="1005"/>
        <v>0.04</v>
      </c>
      <c r="M3055" s="76">
        <v>0.22500000000000001</v>
      </c>
      <c r="N3055" s="62">
        <v>45901</v>
      </c>
      <c r="O3055" s="62">
        <v>46265</v>
      </c>
      <c r="P3055" s="63">
        <v>45900</v>
      </c>
      <c r="Q3055" s="63">
        <f t="shared" si="971"/>
        <v>45901</v>
      </c>
      <c r="R3055" s="78">
        <v>26</v>
      </c>
      <c r="S3055" s="63" t="str">
        <f>VLOOKUP(R3055,SA!$B$3:$C$11,2,1)</f>
        <v>26-35</v>
      </c>
      <c r="T3055" s="38" t="s">
        <v>97</v>
      </c>
      <c r="U3055" s="24" t="s">
        <v>5745</v>
      </c>
      <c r="V3055" s="24">
        <v>-300000</v>
      </c>
      <c r="W3055" s="39">
        <f t="shared" si="1006"/>
        <v>0</v>
      </c>
      <c r="X3055" s="29">
        <f t="shared" si="1007"/>
        <v>0</v>
      </c>
      <c r="Y3055" s="40">
        <f t="shared" si="1008"/>
        <v>365</v>
      </c>
      <c r="Z3055" s="38">
        <f t="shared" si="926"/>
        <v>46081</v>
      </c>
      <c r="AA3055" s="41">
        <f t="shared" si="1009"/>
        <v>181</v>
      </c>
      <c r="AB3055" s="24" t="s">
        <v>113</v>
      </c>
      <c r="AC3055" s="41">
        <f t="shared" si="1010"/>
        <v>-4124.4657999999999</v>
      </c>
      <c r="AD3055" s="41">
        <v>-1</v>
      </c>
      <c r="AE3055" s="72">
        <f>-INDEX(SA!$C$2:$G$11,MATCH(Details!S3055,SA!$C$2:$C$11,0),MATCH(-Details!V3055,SA!$C$2:$G$2,0))*Y3055/(F3055-E3055+1)</f>
        <v>-3495.31</v>
      </c>
      <c r="AF3055" s="41">
        <f t="shared" si="1011"/>
        <v>0</v>
      </c>
      <c r="AG3055" s="41">
        <f t="shared" si="1012"/>
        <v>0</v>
      </c>
      <c r="AH3055" s="41">
        <f t="shared" si="1013"/>
        <v>-629.1558</v>
      </c>
      <c r="AI3055" s="60">
        <f t="shared" si="1014"/>
        <v>-139.8124</v>
      </c>
      <c r="AJ3055" s="60">
        <f t="shared" si="1015"/>
        <v>-786.44475</v>
      </c>
      <c r="AK3055" s="60">
        <f t="shared" si="1016"/>
        <v>-1733.2907123287671</v>
      </c>
      <c r="AL3055" s="60">
        <f t="shared" si="1017"/>
        <v>-1273.9686735616438</v>
      </c>
      <c r="AM3055" s="41">
        <f t="shared" si="1018"/>
        <v>-1295.0841764383563</v>
      </c>
      <c r="AN3055" s="42">
        <f t="shared" si="1019"/>
        <v>45715</v>
      </c>
      <c r="AO3055" s="43">
        <f t="shared" si="1020"/>
        <v>-3495.31</v>
      </c>
      <c r="AP3055" s="24" t="s">
        <v>6118</v>
      </c>
    </row>
    <row r="3056" spans="1:42" s="24" customFormat="1" ht="15.75" customHeight="1" x14ac:dyDescent="0.35">
      <c r="A3056" s="36" t="s">
        <v>6117</v>
      </c>
      <c r="B3056" s="36">
        <v>202509</v>
      </c>
      <c r="C3056" s="24" t="s">
        <v>736</v>
      </c>
      <c r="D3056" s="24" t="s">
        <v>119</v>
      </c>
      <c r="E3056" s="62">
        <v>45901</v>
      </c>
      <c r="F3056" s="62">
        <v>46265</v>
      </c>
      <c r="G3056" s="37" t="s">
        <v>1620</v>
      </c>
      <c r="H3056" s="36">
        <v>550039</v>
      </c>
      <c r="I3056" s="63">
        <v>36373</v>
      </c>
      <c r="J3056" s="24" t="s">
        <v>4066</v>
      </c>
      <c r="K3056" s="63">
        <f t="shared" si="1004"/>
        <v>45901</v>
      </c>
      <c r="L3056" s="55">
        <f t="shared" si="1005"/>
        <v>0.04</v>
      </c>
      <c r="M3056" s="76">
        <v>0.22500000000000001</v>
      </c>
      <c r="N3056" s="62">
        <v>45901</v>
      </c>
      <c r="O3056" s="62">
        <v>46265</v>
      </c>
      <c r="P3056" s="63">
        <v>45900</v>
      </c>
      <c r="Q3056" s="63">
        <f t="shared" si="971"/>
        <v>45901</v>
      </c>
      <c r="R3056" s="78">
        <v>26</v>
      </c>
      <c r="S3056" s="63" t="str">
        <f>VLOOKUP(R3056,SA!$B$3:$C$11,2,1)</f>
        <v>26-35</v>
      </c>
      <c r="T3056" s="38" t="s">
        <v>97</v>
      </c>
      <c r="U3056" s="24" t="s">
        <v>5745</v>
      </c>
      <c r="V3056" s="24">
        <v>-300000</v>
      </c>
      <c r="W3056" s="39">
        <f t="shared" si="1006"/>
        <v>0</v>
      </c>
      <c r="X3056" s="29">
        <f t="shared" si="1007"/>
        <v>0</v>
      </c>
      <c r="Y3056" s="40">
        <f t="shared" si="1008"/>
        <v>365</v>
      </c>
      <c r="Z3056" s="38">
        <f t="shared" si="926"/>
        <v>46081</v>
      </c>
      <c r="AA3056" s="41">
        <f t="shared" si="1009"/>
        <v>181</v>
      </c>
      <c r="AB3056" s="24" t="s">
        <v>113</v>
      </c>
      <c r="AC3056" s="41">
        <f t="shared" si="1010"/>
        <v>-4124.4657999999999</v>
      </c>
      <c r="AD3056" s="41">
        <v>-1</v>
      </c>
      <c r="AE3056" s="72">
        <f>-INDEX(SA!$C$2:$G$11,MATCH(Details!S3056,SA!$C$2:$C$11,0),MATCH(-Details!V3056,SA!$C$2:$G$2,0))*Y3056/(F3056-E3056+1)</f>
        <v>-3495.31</v>
      </c>
      <c r="AF3056" s="41">
        <f t="shared" si="1011"/>
        <v>0</v>
      </c>
      <c r="AG3056" s="41">
        <f t="shared" si="1012"/>
        <v>0</v>
      </c>
      <c r="AH3056" s="41">
        <f t="shared" si="1013"/>
        <v>-629.1558</v>
      </c>
      <c r="AI3056" s="60">
        <f t="shared" si="1014"/>
        <v>-139.8124</v>
      </c>
      <c r="AJ3056" s="60">
        <f t="shared" si="1015"/>
        <v>-786.44475</v>
      </c>
      <c r="AK3056" s="60">
        <f t="shared" si="1016"/>
        <v>-1733.2907123287671</v>
      </c>
      <c r="AL3056" s="60">
        <f t="shared" si="1017"/>
        <v>-1273.9686735616438</v>
      </c>
      <c r="AM3056" s="41">
        <f t="shared" si="1018"/>
        <v>-1295.0841764383563</v>
      </c>
      <c r="AN3056" s="42">
        <f t="shared" si="1019"/>
        <v>45715</v>
      </c>
      <c r="AO3056" s="43">
        <f t="shared" si="1020"/>
        <v>-3495.31</v>
      </c>
      <c r="AP3056" s="24" t="s">
        <v>6118</v>
      </c>
    </row>
    <row r="3057" spans="1:42" s="24" customFormat="1" ht="15.75" customHeight="1" x14ac:dyDescent="0.35">
      <c r="A3057" s="36" t="s">
        <v>6117</v>
      </c>
      <c r="B3057" s="36">
        <v>202509</v>
      </c>
      <c r="C3057" s="24" t="s">
        <v>736</v>
      </c>
      <c r="D3057" s="24" t="s">
        <v>119</v>
      </c>
      <c r="E3057" s="62">
        <v>45901</v>
      </c>
      <c r="F3057" s="62">
        <v>46265</v>
      </c>
      <c r="G3057" s="37" t="s">
        <v>1669</v>
      </c>
      <c r="H3057" s="36">
        <v>550062</v>
      </c>
      <c r="I3057" s="63">
        <v>36347</v>
      </c>
      <c r="J3057" s="24" t="s">
        <v>4133</v>
      </c>
      <c r="K3057" s="63">
        <f t="shared" si="1004"/>
        <v>45901</v>
      </c>
      <c r="L3057" s="55">
        <f t="shared" si="1005"/>
        <v>0.04</v>
      </c>
      <c r="M3057" s="76">
        <v>0.22500000000000001</v>
      </c>
      <c r="N3057" s="62">
        <v>45901</v>
      </c>
      <c r="O3057" s="62">
        <v>46265</v>
      </c>
      <c r="P3057" s="63">
        <v>45900</v>
      </c>
      <c r="Q3057" s="63">
        <f t="shared" si="971"/>
        <v>45901</v>
      </c>
      <c r="R3057" s="78">
        <v>26</v>
      </c>
      <c r="S3057" s="63" t="str">
        <f>VLOOKUP(R3057,SA!$B$3:$C$11,2,1)</f>
        <v>26-35</v>
      </c>
      <c r="T3057" s="38" t="s">
        <v>97</v>
      </c>
      <c r="U3057" s="24" t="s">
        <v>5745</v>
      </c>
      <c r="V3057" s="24">
        <v>-300000</v>
      </c>
      <c r="W3057" s="39">
        <f t="shared" si="1006"/>
        <v>0</v>
      </c>
      <c r="X3057" s="29">
        <f t="shared" si="1007"/>
        <v>0</v>
      </c>
      <c r="Y3057" s="40">
        <f t="shared" si="1008"/>
        <v>365</v>
      </c>
      <c r="Z3057" s="38">
        <f t="shared" si="926"/>
        <v>46081</v>
      </c>
      <c r="AA3057" s="41">
        <f t="shared" si="1009"/>
        <v>181</v>
      </c>
      <c r="AB3057" s="24" t="s">
        <v>113</v>
      </c>
      <c r="AC3057" s="41">
        <f t="shared" si="1010"/>
        <v>-4124.4657999999999</v>
      </c>
      <c r="AD3057" s="41">
        <v>-1</v>
      </c>
      <c r="AE3057" s="72">
        <f>-INDEX(SA!$C$2:$G$11,MATCH(Details!S3057,SA!$C$2:$C$11,0),MATCH(-Details!V3057,SA!$C$2:$G$2,0))*Y3057/(F3057-E3057+1)</f>
        <v>-3495.31</v>
      </c>
      <c r="AF3057" s="41">
        <f t="shared" si="1011"/>
        <v>0</v>
      </c>
      <c r="AG3057" s="41">
        <f t="shared" si="1012"/>
        <v>0</v>
      </c>
      <c r="AH3057" s="41">
        <f t="shared" si="1013"/>
        <v>-629.1558</v>
      </c>
      <c r="AI3057" s="60">
        <f t="shared" si="1014"/>
        <v>-139.8124</v>
      </c>
      <c r="AJ3057" s="60">
        <f t="shared" si="1015"/>
        <v>-786.44475</v>
      </c>
      <c r="AK3057" s="60">
        <f t="shared" si="1016"/>
        <v>-1733.2907123287671</v>
      </c>
      <c r="AL3057" s="60">
        <f t="shared" si="1017"/>
        <v>-1273.9686735616438</v>
      </c>
      <c r="AM3057" s="41">
        <f t="shared" si="1018"/>
        <v>-1295.0841764383563</v>
      </c>
      <c r="AN3057" s="42">
        <f t="shared" si="1019"/>
        <v>45715</v>
      </c>
      <c r="AO3057" s="43">
        <f t="shared" si="1020"/>
        <v>-3495.31</v>
      </c>
      <c r="AP3057" s="24" t="s">
        <v>6118</v>
      </c>
    </row>
    <row r="3058" spans="1:42" s="24" customFormat="1" ht="15.75" customHeight="1" x14ac:dyDescent="0.35">
      <c r="A3058" s="36" t="s">
        <v>6124</v>
      </c>
      <c r="B3058" s="36">
        <v>202510</v>
      </c>
      <c r="C3058" s="24" t="s">
        <v>736</v>
      </c>
      <c r="D3058" s="24" t="s">
        <v>119</v>
      </c>
      <c r="E3058" s="62">
        <v>45901</v>
      </c>
      <c r="F3058" s="62">
        <v>46265</v>
      </c>
      <c r="G3058" s="37" t="s">
        <v>1296</v>
      </c>
      <c r="H3058" s="36">
        <v>60697</v>
      </c>
      <c r="I3058" s="63">
        <v>18048</v>
      </c>
      <c r="J3058" s="24" t="s">
        <v>3638</v>
      </c>
      <c r="K3058" s="63">
        <f t="shared" ref="K3058" si="1021">N3058</f>
        <v>45901</v>
      </c>
      <c r="L3058" s="55">
        <f t="shared" ref="L3058" si="1022">IF(K3058&gt;=DATE(2022,4,1),4%,5%)</f>
        <v>0.04</v>
      </c>
      <c r="M3058" s="76">
        <v>0.22500000000000001</v>
      </c>
      <c r="N3058" s="62">
        <v>45901</v>
      </c>
      <c r="O3058" s="62">
        <v>46265</v>
      </c>
      <c r="P3058" s="63"/>
      <c r="Q3058" s="63"/>
      <c r="R3058" s="78">
        <v>86</v>
      </c>
      <c r="S3058" s="63" t="str">
        <f>VLOOKUP(R3058,SA!$B$3:$C$11,2,1)</f>
        <v>81-100</v>
      </c>
      <c r="T3058" s="38" t="s">
        <v>97</v>
      </c>
      <c r="U3058" s="24" t="s">
        <v>5744</v>
      </c>
      <c r="V3058" s="24">
        <v>600000</v>
      </c>
      <c r="W3058" s="39">
        <v>0</v>
      </c>
      <c r="X3058" s="29">
        <v>0</v>
      </c>
      <c r="Y3058" s="40">
        <f t="shared" ref="Y3058" si="1023">O3058-N3058+1</f>
        <v>365</v>
      </c>
      <c r="Z3058" s="38">
        <f t="shared" ref="Z3058:Z3063" si="1024">$Z$1</f>
        <v>46081</v>
      </c>
      <c r="AA3058" s="41">
        <f t="shared" ref="AA3058" si="1025">IF(MIN((Z3058-N3058)+1,Y3058)&lt;0,0,MIN((Z3058-N3058)+1,Y3058))</f>
        <v>181</v>
      </c>
      <c r="AB3058" s="24" t="s">
        <v>113</v>
      </c>
      <c r="AC3058" s="41">
        <f t="shared" ref="AC3058" si="1026">AE3058+AF3058+AG3058+AH3058</f>
        <v>3012.2331999999974</v>
      </c>
      <c r="AD3058" s="41">
        <v>0</v>
      </c>
      <c r="AE3058" s="72">
        <v>2552.739999999998</v>
      </c>
      <c r="AF3058" s="41">
        <f t="shared" ref="AF3058" si="1027">IF(AB3058="Karnataka",AE3058*9%,0)</f>
        <v>0</v>
      </c>
      <c r="AG3058" s="41">
        <f t="shared" ref="AG3058" si="1028">IF(AB3058="Karnataka",AE3058*9%,0)</f>
        <v>0</v>
      </c>
      <c r="AH3058" s="41">
        <f t="shared" ref="AH3058" si="1029">IF(AF3058+AG3058&gt;0,0,AE3058*18%)</f>
        <v>459.4931999999996</v>
      </c>
      <c r="AI3058" s="60">
        <f t="shared" ref="AI3058" si="1030">AE3058*L3058</f>
        <v>102.10959999999992</v>
      </c>
      <c r="AJ3058" s="60">
        <f t="shared" ref="AJ3058" si="1031">$AE3058*M3058</f>
        <v>574.36649999999952</v>
      </c>
      <c r="AK3058" s="60">
        <f t="shared" ref="AK3058" si="1032">(AE3058)*AA3058/Y3058</f>
        <v>1265.8792876712319</v>
      </c>
      <c r="AL3058" s="60">
        <f t="shared" ref="AL3058" si="1033">AK3058*(1-L3058-M3058)</f>
        <v>930.42127643835545</v>
      </c>
      <c r="AM3058" s="41">
        <f t="shared" ref="AM3058" si="1034">AE3058-AI3058-AL3058-AJ3058</f>
        <v>945.84262356164311</v>
      </c>
      <c r="AN3058" s="42">
        <f t="shared" ref="AN3058" si="1035">Z3058-366</f>
        <v>45715</v>
      </c>
      <c r="AO3058" s="43">
        <f t="shared" ref="AO3058" si="1036">IF(AND(O3058&gt;Z3058,N3058&gt;AN3058),AE3058,0)</f>
        <v>2552.739999999998</v>
      </c>
    </row>
    <row r="3059" spans="1:42" s="24" customFormat="1" ht="15.75" customHeight="1" x14ac:dyDescent="0.35">
      <c r="A3059" s="36" t="s">
        <v>6124</v>
      </c>
      <c r="B3059" s="36">
        <v>202510</v>
      </c>
      <c r="C3059" s="24" t="s">
        <v>736</v>
      </c>
      <c r="D3059" s="24" t="s">
        <v>119</v>
      </c>
      <c r="E3059" s="62">
        <v>45901</v>
      </c>
      <c r="F3059" s="62">
        <v>46265</v>
      </c>
      <c r="G3059" s="37" t="s">
        <v>6215</v>
      </c>
      <c r="H3059" s="36">
        <v>362031</v>
      </c>
      <c r="I3059" s="63">
        <v>20626</v>
      </c>
      <c r="J3059" s="24" t="s">
        <v>3687</v>
      </c>
      <c r="K3059" s="63">
        <f t="shared" ref="K3059:K3063" si="1037">N3059</f>
        <v>45901</v>
      </c>
      <c r="L3059" s="55">
        <f t="shared" ref="L3059:L3063" si="1038">IF(K3059&gt;=DATE(2022,4,1),4%,5%)</f>
        <v>0.04</v>
      </c>
      <c r="M3059" s="76">
        <v>0.22500000000000001</v>
      </c>
      <c r="N3059" s="62">
        <v>45901</v>
      </c>
      <c r="O3059" s="62">
        <v>46265</v>
      </c>
      <c r="P3059" s="63"/>
      <c r="Q3059" s="63"/>
      <c r="R3059" s="78">
        <v>74</v>
      </c>
      <c r="S3059" s="63" t="str">
        <f>VLOOKUP(R3059,SA!$B$3:$C$11,2,1)</f>
        <v>71-75</v>
      </c>
      <c r="T3059" s="38" t="s">
        <v>98</v>
      </c>
      <c r="U3059" s="24" t="s">
        <v>5747</v>
      </c>
      <c r="V3059" s="24">
        <v>300000</v>
      </c>
      <c r="W3059" s="39">
        <v>0</v>
      </c>
      <c r="X3059" s="29">
        <v>0</v>
      </c>
      <c r="Y3059" s="40">
        <f t="shared" ref="Y3059:Y3063" si="1039">O3059-N3059+1</f>
        <v>365</v>
      </c>
      <c r="Z3059" s="38">
        <f t="shared" si="1024"/>
        <v>46081</v>
      </c>
      <c r="AA3059" s="41">
        <f t="shared" ref="AA3059:AA3063" si="1040">IF(MIN((Z3059-N3059)+1,Y3059)&lt;0,0,MIN((Z3059-N3059)+1,Y3059))</f>
        <v>181</v>
      </c>
      <c r="AB3059" s="24" t="s">
        <v>113</v>
      </c>
      <c r="AC3059" s="41">
        <f t="shared" ref="AC3059:AC3063" si="1041">AE3059+AF3059+AG3059+AH3059</f>
        <v>4152.2430000000013</v>
      </c>
      <c r="AD3059" s="41">
        <v>0</v>
      </c>
      <c r="AE3059" s="72">
        <v>3518.8500000000008</v>
      </c>
      <c r="AF3059" s="41">
        <f t="shared" ref="AF3059:AF3063" si="1042">IF(AB3059="Karnataka",AE3059*9%,0)</f>
        <v>0</v>
      </c>
      <c r="AG3059" s="41">
        <f t="shared" ref="AG3059:AG3063" si="1043">IF(AB3059="Karnataka",AE3059*9%,0)</f>
        <v>0</v>
      </c>
      <c r="AH3059" s="41">
        <f t="shared" ref="AH3059:AH3063" si="1044">IF(AF3059+AG3059&gt;0,0,AE3059*18%)</f>
        <v>633.39300000000014</v>
      </c>
      <c r="AI3059" s="60">
        <f t="shared" ref="AI3059:AI3063" si="1045">AE3059*L3059</f>
        <v>140.75400000000005</v>
      </c>
      <c r="AJ3059" s="60">
        <f t="shared" ref="AJ3059:AJ3063" si="1046">$AE3059*M3059</f>
        <v>791.74125000000015</v>
      </c>
      <c r="AK3059" s="60">
        <f t="shared" ref="AK3059:AK3063" si="1047">(AE3059)*AA3059/Y3059</f>
        <v>1744.9639726027399</v>
      </c>
      <c r="AL3059" s="60">
        <f t="shared" ref="AL3059:AL3063" si="1048">AK3059*(1-L3059-M3059)</f>
        <v>1282.5485198630138</v>
      </c>
      <c r="AM3059" s="41">
        <f t="shared" ref="AM3059:AM3063" si="1049">AE3059-AI3059-AL3059-AJ3059</f>
        <v>1303.8062301369873</v>
      </c>
      <c r="AN3059" s="42">
        <f t="shared" ref="AN3059:AN3063" si="1050">Z3059-366</f>
        <v>45715</v>
      </c>
      <c r="AO3059" s="43">
        <f t="shared" ref="AO3059:AO3063" si="1051">IF(AND(O3059&gt;Z3059,N3059&gt;AN3059),AE3059,0)</f>
        <v>3518.8500000000008</v>
      </c>
    </row>
    <row r="3060" spans="1:42" s="24" customFormat="1" ht="15.75" customHeight="1" x14ac:dyDescent="0.35">
      <c r="A3060" s="36" t="s">
        <v>6124</v>
      </c>
      <c r="B3060" s="36">
        <v>202510</v>
      </c>
      <c r="C3060" s="24" t="s">
        <v>736</v>
      </c>
      <c r="D3060" s="24" t="s">
        <v>119</v>
      </c>
      <c r="E3060" s="62">
        <v>45901</v>
      </c>
      <c r="F3060" s="62">
        <v>46265</v>
      </c>
      <c r="G3060" s="37" t="s">
        <v>6217</v>
      </c>
      <c r="H3060" s="36">
        <v>362112</v>
      </c>
      <c r="I3060" s="63">
        <v>23788</v>
      </c>
      <c r="J3060" s="24" t="s">
        <v>3861</v>
      </c>
      <c r="K3060" s="63">
        <f t="shared" si="1037"/>
        <v>45901</v>
      </c>
      <c r="L3060" s="55">
        <f t="shared" si="1038"/>
        <v>0.04</v>
      </c>
      <c r="M3060" s="76">
        <v>0.22500000000000001</v>
      </c>
      <c r="N3060" s="62">
        <v>45901</v>
      </c>
      <c r="O3060" s="62">
        <v>46265</v>
      </c>
      <c r="P3060" s="63"/>
      <c r="Q3060" s="63"/>
      <c r="R3060" s="78">
        <v>55</v>
      </c>
      <c r="S3060" s="63" t="str">
        <f>VLOOKUP(R3060,SA!$B$3:$C$11,2,1)</f>
        <v>46-55</v>
      </c>
      <c r="T3060" s="38" t="s">
        <v>98</v>
      </c>
      <c r="U3060" s="24" t="s">
        <v>5747</v>
      </c>
      <c r="V3060" s="24">
        <v>300000</v>
      </c>
      <c r="W3060" s="39">
        <v>0</v>
      </c>
      <c r="X3060" s="29">
        <v>0</v>
      </c>
      <c r="Y3060" s="40">
        <f t="shared" si="1039"/>
        <v>365</v>
      </c>
      <c r="Z3060" s="38">
        <f t="shared" si="1024"/>
        <v>46081</v>
      </c>
      <c r="AA3060" s="41">
        <f t="shared" si="1040"/>
        <v>181</v>
      </c>
      <c r="AB3060" s="24" t="s">
        <v>113</v>
      </c>
      <c r="AC3060" s="41">
        <f t="shared" si="1041"/>
        <v>-3458.2850000000008</v>
      </c>
      <c r="AD3060" s="41">
        <v>0</v>
      </c>
      <c r="AE3060" s="72">
        <v>-2930.7500000000005</v>
      </c>
      <c r="AF3060" s="41">
        <f t="shared" si="1042"/>
        <v>0</v>
      </c>
      <c r="AG3060" s="41">
        <f t="shared" si="1043"/>
        <v>0</v>
      </c>
      <c r="AH3060" s="41">
        <f t="shared" si="1044"/>
        <v>-527.53500000000008</v>
      </c>
      <c r="AI3060" s="60">
        <f t="shared" si="1045"/>
        <v>-117.23000000000002</v>
      </c>
      <c r="AJ3060" s="60">
        <f t="shared" si="1046"/>
        <v>-659.41875000000016</v>
      </c>
      <c r="AK3060" s="60">
        <f t="shared" si="1047"/>
        <v>-1453.3308219178086</v>
      </c>
      <c r="AL3060" s="60">
        <f t="shared" si="1048"/>
        <v>-1068.1981541095893</v>
      </c>
      <c r="AM3060" s="41">
        <f t="shared" si="1049"/>
        <v>-1085.9030958904109</v>
      </c>
      <c r="AN3060" s="42">
        <f t="shared" si="1050"/>
        <v>45715</v>
      </c>
      <c r="AO3060" s="43">
        <f t="shared" si="1051"/>
        <v>-2930.7500000000005</v>
      </c>
    </row>
    <row r="3061" spans="1:42" s="24" customFormat="1" ht="15.75" customHeight="1" x14ac:dyDescent="0.35">
      <c r="A3061" s="36" t="s">
        <v>6124</v>
      </c>
      <c r="B3061" s="36">
        <v>202510</v>
      </c>
      <c r="C3061" s="24" t="s">
        <v>736</v>
      </c>
      <c r="D3061" s="24" t="s">
        <v>119</v>
      </c>
      <c r="E3061" s="62">
        <v>45901</v>
      </c>
      <c r="F3061" s="62">
        <v>46265</v>
      </c>
      <c r="G3061" s="37" t="s">
        <v>6218</v>
      </c>
      <c r="H3061" s="36">
        <v>362115</v>
      </c>
      <c r="I3061" s="63">
        <v>20677</v>
      </c>
      <c r="J3061" s="24" t="s">
        <v>3865</v>
      </c>
      <c r="K3061" s="63">
        <f t="shared" si="1037"/>
        <v>45901</v>
      </c>
      <c r="L3061" s="55">
        <f t="shared" si="1038"/>
        <v>0.04</v>
      </c>
      <c r="M3061" s="76">
        <v>0.22500000000000001</v>
      </c>
      <c r="N3061" s="62">
        <v>45901</v>
      </c>
      <c r="O3061" s="62">
        <v>46265</v>
      </c>
      <c r="P3061" s="63"/>
      <c r="Q3061" s="63"/>
      <c r="R3061" s="78">
        <v>73</v>
      </c>
      <c r="S3061" s="63" t="str">
        <f>VLOOKUP(R3061,SA!$B$3:$C$11,2,1)</f>
        <v>71-75</v>
      </c>
      <c r="T3061" s="38" t="s">
        <v>98</v>
      </c>
      <c r="U3061" s="24" t="s">
        <v>5747</v>
      </c>
      <c r="V3061" s="24">
        <v>300000</v>
      </c>
      <c r="W3061" s="39">
        <v>0</v>
      </c>
      <c r="X3061" s="29">
        <v>0</v>
      </c>
      <c r="Y3061" s="40">
        <f t="shared" si="1039"/>
        <v>365</v>
      </c>
      <c r="Z3061" s="38">
        <f t="shared" si="1024"/>
        <v>46081</v>
      </c>
      <c r="AA3061" s="41">
        <f t="shared" si="1040"/>
        <v>181</v>
      </c>
      <c r="AB3061" s="24" t="s">
        <v>113</v>
      </c>
      <c r="AC3061" s="41">
        <f t="shared" si="1041"/>
        <v>4152.2430000000013</v>
      </c>
      <c r="AD3061" s="41">
        <v>0</v>
      </c>
      <c r="AE3061" s="72">
        <v>3518.8500000000008</v>
      </c>
      <c r="AF3061" s="41">
        <f t="shared" si="1042"/>
        <v>0</v>
      </c>
      <c r="AG3061" s="41">
        <f t="shared" si="1043"/>
        <v>0</v>
      </c>
      <c r="AH3061" s="41">
        <f t="shared" si="1044"/>
        <v>633.39300000000014</v>
      </c>
      <c r="AI3061" s="60">
        <f t="shared" si="1045"/>
        <v>140.75400000000005</v>
      </c>
      <c r="AJ3061" s="60">
        <f t="shared" si="1046"/>
        <v>791.74125000000015</v>
      </c>
      <c r="AK3061" s="60">
        <f t="shared" si="1047"/>
        <v>1744.9639726027399</v>
      </c>
      <c r="AL3061" s="60">
        <f t="shared" si="1048"/>
        <v>1282.5485198630138</v>
      </c>
      <c r="AM3061" s="41">
        <f t="shared" si="1049"/>
        <v>1303.8062301369873</v>
      </c>
      <c r="AN3061" s="42">
        <f t="shared" si="1050"/>
        <v>45715</v>
      </c>
      <c r="AO3061" s="43">
        <f t="shared" si="1051"/>
        <v>3518.8500000000008</v>
      </c>
    </row>
    <row r="3062" spans="1:42" s="24" customFormat="1" ht="15.75" customHeight="1" x14ac:dyDescent="0.35">
      <c r="A3062" s="36" t="s">
        <v>6124</v>
      </c>
      <c r="B3062" s="36">
        <v>202510</v>
      </c>
      <c r="C3062" s="24" t="s">
        <v>736</v>
      </c>
      <c r="D3062" s="24" t="s">
        <v>119</v>
      </c>
      <c r="E3062" s="62">
        <v>45901</v>
      </c>
      <c r="F3062" s="62">
        <v>46265</v>
      </c>
      <c r="G3062" s="37" t="s">
        <v>6219</v>
      </c>
      <c r="H3062" s="36">
        <v>362120</v>
      </c>
      <c r="I3062" s="63">
        <v>24047</v>
      </c>
      <c r="J3062" s="24" t="s">
        <v>3884</v>
      </c>
      <c r="K3062" s="63">
        <f t="shared" si="1037"/>
        <v>45901</v>
      </c>
      <c r="L3062" s="55">
        <f t="shared" si="1038"/>
        <v>0.04</v>
      </c>
      <c r="M3062" s="76">
        <v>0.22500000000000001</v>
      </c>
      <c r="N3062" s="62">
        <v>45901</v>
      </c>
      <c r="O3062" s="62">
        <v>46265</v>
      </c>
      <c r="P3062" s="63"/>
      <c r="Q3062" s="63"/>
      <c r="R3062" s="78">
        <v>54</v>
      </c>
      <c r="S3062" s="63" t="str">
        <f>VLOOKUP(R3062,SA!$B$3:$C$11,2,1)</f>
        <v>46-55</v>
      </c>
      <c r="T3062" s="38" t="s">
        <v>98</v>
      </c>
      <c r="U3062" s="24" t="s">
        <v>5747</v>
      </c>
      <c r="V3062" s="24">
        <v>300000</v>
      </c>
      <c r="W3062" s="39">
        <v>0</v>
      </c>
      <c r="X3062" s="29">
        <v>0</v>
      </c>
      <c r="Y3062" s="40">
        <f t="shared" si="1039"/>
        <v>365</v>
      </c>
      <c r="Z3062" s="38">
        <f t="shared" si="1024"/>
        <v>46081</v>
      </c>
      <c r="AA3062" s="41">
        <f t="shared" si="1040"/>
        <v>181</v>
      </c>
      <c r="AB3062" s="24" t="s">
        <v>113</v>
      </c>
      <c r="AC3062" s="41">
        <f t="shared" si="1041"/>
        <v>-3458.2850000000008</v>
      </c>
      <c r="AD3062" s="41">
        <v>0</v>
      </c>
      <c r="AE3062" s="72">
        <v>-2930.7500000000005</v>
      </c>
      <c r="AF3062" s="41">
        <f t="shared" si="1042"/>
        <v>0</v>
      </c>
      <c r="AG3062" s="41">
        <f t="shared" si="1043"/>
        <v>0</v>
      </c>
      <c r="AH3062" s="41">
        <f t="shared" si="1044"/>
        <v>-527.53500000000008</v>
      </c>
      <c r="AI3062" s="60">
        <f t="shared" si="1045"/>
        <v>-117.23000000000002</v>
      </c>
      <c r="AJ3062" s="60">
        <f t="shared" si="1046"/>
        <v>-659.41875000000016</v>
      </c>
      <c r="AK3062" s="60">
        <f t="shared" si="1047"/>
        <v>-1453.3308219178086</v>
      </c>
      <c r="AL3062" s="60">
        <f t="shared" si="1048"/>
        <v>-1068.1981541095893</v>
      </c>
      <c r="AM3062" s="41">
        <f t="shared" si="1049"/>
        <v>-1085.9030958904109</v>
      </c>
      <c r="AN3062" s="42">
        <f t="shared" si="1050"/>
        <v>45715</v>
      </c>
      <c r="AO3062" s="43">
        <f t="shared" si="1051"/>
        <v>-2930.7500000000005</v>
      </c>
    </row>
    <row r="3063" spans="1:42" s="24" customFormat="1" ht="15.75" customHeight="1" x14ac:dyDescent="0.35">
      <c r="A3063" s="36" t="s">
        <v>6124</v>
      </c>
      <c r="B3063" s="36">
        <v>202510</v>
      </c>
      <c r="C3063" s="24" t="s">
        <v>736</v>
      </c>
      <c r="D3063" s="24" t="s">
        <v>119</v>
      </c>
      <c r="E3063" s="62">
        <v>45901</v>
      </c>
      <c r="F3063" s="62">
        <v>46265</v>
      </c>
      <c r="G3063" s="37" t="s">
        <v>1554</v>
      </c>
      <c r="H3063" s="36">
        <v>550003</v>
      </c>
      <c r="I3063" s="63">
        <v>24023</v>
      </c>
      <c r="J3063" s="24" t="s">
        <v>3976</v>
      </c>
      <c r="K3063" s="63">
        <f t="shared" si="1037"/>
        <v>45901</v>
      </c>
      <c r="L3063" s="55">
        <f t="shared" si="1038"/>
        <v>0.04</v>
      </c>
      <c r="M3063" s="76">
        <v>0.22500000000000001</v>
      </c>
      <c r="N3063" s="62">
        <v>45901</v>
      </c>
      <c r="O3063" s="62">
        <v>46265</v>
      </c>
      <c r="P3063" s="63"/>
      <c r="Q3063" s="63"/>
      <c r="R3063" s="78">
        <v>55</v>
      </c>
      <c r="S3063" s="63" t="str">
        <f>VLOOKUP(R3063,SA!$B$3:$C$11,2,1)</f>
        <v>46-55</v>
      </c>
      <c r="T3063" s="38" t="s">
        <v>98</v>
      </c>
      <c r="U3063" s="24" t="s">
        <v>5743</v>
      </c>
      <c r="V3063" s="24">
        <v>400000</v>
      </c>
      <c r="W3063" s="39">
        <v>0</v>
      </c>
      <c r="X3063" s="29">
        <v>0</v>
      </c>
      <c r="Y3063" s="40">
        <f t="shared" si="1039"/>
        <v>365</v>
      </c>
      <c r="Z3063" s="38">
        <f t="shared" si="1024"/>
        <v>46081</v>
      </c>
      <c r="AA3063" s="41">
        <f t="shared" si="1040"/>
        <v>181</v>
      </c>
      <c r="AB3063" s="24" t="s">
        <v>113</v>
      </c>
      <c r="AC3063" s="41">
        <f t="shared" si="1041"/>
        <v>-3801.5116000000003</v>
      </c>
      <c r="AD3063" s="41">
        <v>0</v>
      </c>
      <c r="AE3063" s="72">
        <v>-3221.6200000000003</v>
      </c>
      <c r="AF3063" s="41">
        <f t="shared" si="1042"/>
        <v>0</v>
      </c>
      <c r="AG3063" s="41">
        <f t="shared" si="1043"/>
        <v>0</v>
      </c>
      <c r="AH3063" s="41">
        <f t="shared" si="1044"/>
        <v>-579.89160000000004</v>
      </c>
      <c r="AI3063" s="60">
        <f t="shared" si="1045"/>
        <v>-128.8648</v>
      </c>
      <c r="AJ3063" s="60">
        <f t="shared" si="1046"/>
        <v>-724.86450000000013</v>
      </c>
      <c r="AK3063" s="60">
        <f t="shared" si="1047"/>
        <v>-1597.570465753425</v>
      </c>
      <c r="AL3063" s="60">
        <f t="shared" si="1048"/>
        <v>-1174.2142923287674</v>
      </c>
      <c r="AM3063" s="41">
        <f t="shared" si="1049"/>
        <v>-1193.6764076712329</v>
      </c>
      <c r="AN3063" s="42">
        <f t="shared" si="1050"/>
        <v>45715</v>
      </c>
      <c r="AO3063" s="43">
        <f t="shared" si="1051"/>
        <v>-3221.6200000000003</v>
      </c>
    </row>
    <row r="3064" spans="1:42" s="24" customFormat="1" ht="15.75" customHeight="1" x14ac:dyDescent="0.35">
      <c r="A3064" s="36" t="s">
        <v>27</v>
      </c>
      <c r="B3064" s="36">
        <v>202510</v>
      </c>
      <c r="C3064" s="24" t="s">
        <v>736</v>
      </c>
      <c r="D3064" s="24" t="s">
        <v>119</v>
      </c>
      <c r="E3064" s="62">
        <v>45901</v>
      </c>
      <c r="F3064" s="62">
        <v>46265</v>
      </c>
      <c r="G3064" s="37" t="s">
        <v>6125</v>
      </c>
      <c r="H3064" s="36">
        <v>42163</v>
      </c>
      <c r="I3064" s="63">
        <v>45424</v>
      </c>
      <c r="J3064" s="24" t="s">
        <v>6166</v>
      </c>
      <c r="K3064" s="63">
        <f t="shared" ref="K3064" si="1052">N3064</f>
        <v>45901</v>
      </c>
      <c r="L3064" s="55">
        <f t="shared" ref="L3064" si="1053">IF(K3064&gt;=DATE(2022,4,1),4%,5%)</f>
        <v>0.04</v>
      </c>
      <c r="M3064" s="76">
        <v>0.22500000000000001</v>
      </c>
      <c r="N3064" s="62">
        <v>45901</v>
      </c>
      <c r="O3064" s="62">
        <v>46265</v>
      </c>
      <c r="P3064" s="63"/>
      <c r="Q3064" s="63"/>
      <c r="R3064" s="78">
        <v>1</v>
      </c>
      <c r="S3064" s="63" t="str">
        <f>VLOOKUP(R3064,SA!$B$3:$C$11,2,1)</f>
        <v>0-25</v>
      </c>
      <c r="T3064" s="38" t="s">
        <v>6116</v>
      </c>
      <c r="U3064" s="24" t="s">
        <v>6209</v>
      </c>
      <c r="V3064" s="24">
        <v>500000</v>
      </c>
      <c r="W3064" s="39">
        <f t="shared" ref="W3064" si="1054">IF(U3064="self",V3064,0)</f>
        <v>0</v>
      </c>
      <c r="X3064" s="29">
        <f t="shared" ref="X3064" si="1055">IF(U3064="self",1,0)</f>
        <v>0</v>
      </c>
      <c r="Y3064" s="40">
        <f t="shared" ref="Y3064" si="1056">O3064-N3064+1</f>
        <v>365</v>
      </c>
      <c r="Z3064" s="38">
        <f t="shared" ref="Z3064:Z3106" si="1057">$Z$1</f>
        <v>46081</v>
      </c>
      <c r="AA3064" s="41">
        <f t="shared" ref="AA3064" si="1058">IF(MIN((Z3064-N3064)+1,Y3064)&lt;0,0,MIN((Z3064-N3064)+1,Y3064))</f>
        <v>181</v>
      </c>
      <c r="AB3064" s="24" t="s">
        <v>113</v>
      </c>
      <c r="AC3064" s="41">
        <f t="shared" ref="AC3064" si="1059">AE3064+AF3064+AG3064+AH3064</f>
        <v>4448.2106000000003</v>
      </c>
      <c r="AD3064" s="41">
        <v>1</v>
      </c>
      <c r="AE3064" s="72">
        <f>INDEX(SA!$C$2:$G$11,MATCH(Details!S3064,SA!$C$2:$C$11,0),MATCH(Details!V3064,SA!$C$2:$G$2,0))*Y3064/(F3064-E3064+1)</f>
        <v>3769.67</v>
      </c>
      <c r="AF3064" s="41">
        <f t="shared" ref="AF3064" si="1060">IF(AB3064="Karnataka",AE3064*9%,0)</f>
        <v>0</v>
      </c>
      <c r="AG3064" s="41">
        <f t="shared" ref="AG3064" si="1061">IF(AB3064="Karnataka",AE3064*9%,0)</f>
        <v>0</v>
      </c>
      <c r="AH3064" s="41">
        <f t="shared" ref="AH3064" si="1062">IF(AF3064+AG3064&gt;0,0,AE3064*18%)</f>
        <v>678.54060000000004</v>
      </c>
      <c r="AI3064" s="60">
        <f t="shared" ref="AI3064" si="1063">AE3064*L3064</f>
        <v>150.7868</v>
      </c>
      <c r="AJ3064" s="60">
        <f t="shared" ref="AJ3064" si="1064">$AE3064*M3064</f>
        <v>848.17574999999999</v>
      </c>
      <c r="AK3064" s="60">
        <f t="shared" ref="AK3064" si="1065">(AE3064)*AA3064/Y3064</f>
        <v>1869.3432054794521</v>
      </c>
      <c r="AL3064" s="60">
        <f t="shared" ref="AL3064" si="1066">AK3064*(1-L3064-M3064)</f>
        <v>1373.9672560273973</v>
      </c>
      <c r="AM3064" s="41">
        <f t="shared" ref="AM3064" si="1067">AE3064-AI3064-AL3064-AJ3064</f>
        <v>1396.7401939726028</v>
      </c>
      <c r="AN3064" s="42">
        <f t="shared" ref="AN3064" si="1068">Z3064-366</f>
        <v>45715</v>
      </c>
      <c r="AO3064" s="43">
        <f t="shared" ref="AO3064" si="1069">IF(AND(O3064&gt;Z3064,N3064&gt;AN3064),AE3064,0)</f>
        <v>3769.67</v>
      </c>
    </row>
    <row r="3065" spans="1:42" s="24" customFormat="1" ht="15.75" customHeight="1" x14ac:dyDescent="0.35">
      <c r="A3065" s="36" t="s">
        <v>27</v>
      </c>
      <c r="B3065" s="36">
        <v>202510</v>
      </c>
      <c r="C3065" s="24" t="s">
        <v>736</v>
      </c>
      <c r="D3065" s="24" t="s">
        <v>119</v>
      </c>
      <c r="E3065" s="62">
        <v>45901</v>
      </c>
      <c r="F3065" s="62">
        <v>46265</v>
      </c>
      <c r="G3065" s="37" t="s">
        <v>373</v>
      </c>
      <c r="H3065" s="36">
        <v>42256</v>
      </c>
      <c r="I3065" s="63">
        <v>32997</v>
      </c>
      <c r="J3065" s="24" t="s">
        <v>6167</v>
      </c>
      <c r="K3065" s="63">
        <f t="shared" ref="K3065:K3106" si="1070">N3065</f>
        <v>45901</v>
      </c>
      <c r="L3065" s="55">
        <f t="shared" ref="L3065:L3106" si="1071">IF(K3065&gt;=DATE(2022,4,1),4%,5%)</f>
        <v>0.04</v>
      </c>
      <c r="M3065" s="76">
        <v>0.22500000000000001</v>
      </c>
      <c r="N3065" s="62">
        <v>45901</v>
      </c>
      <c r="O3065" s="62">
        <v>46265</v>
      </c>
      <c r="P3065" s="63"/>
      <c r="Q3065" s="63"/>
      <c r="R3065" s="78">
        <v>35</v>
      </c>
      <c r="S3065" s="63" t="str">
        <f>VLOOKUP(R3065,SA!$B$3:$C$11,2,1)</f>
        <v>26-35</v>
      </c>
      <c r="T3065" s="38" t="s">
        <v>6115</v>
      </c>
      <c r="U3065" s="24" t="s">
        <v>5743</v>
      </c>
      <c r="V3065" s="24">
        <v>500000</v>
      </c>
      <c r="W3065" s="39">
        <f t="shared" ref="W3065:W3106" si="1072">IF(U3065="self",V3065,0)</f>
        <v>0</v>
      </c>
      <c r="X3065" s="29">
        <f t="shared" ref="X3065:X3106" si="1073">IF(U3065="self",1,0)</f>
        <v>0</v>
      </c>
      <c r="Y3065" s="40">
        <f t="shared" ref="Y3065:Y3106" si="1074">O3065-N3065+1</f>
        <v>365</v>
      </c>
      <c r="Z3065" s="38">
        <f t="shared" si="1057"/>
        <v>46081</v>
      </c>
      <c r="AA3065" s="41">
        <f t="shared" ref="AA3065:AA3106" si="1075">IF(MIN((Z3065-N3065)+1,Y3065)&lt;0,0,MIN((Z3065-N3065)+1,Y3065))</f>
        <v>181</v>
      </c>
      <c r="AB3065" s="24" t="s">
        <v>113</v>
      </c>
      <c r="AC3065" s="41">
        <f t="shared" ref="AC3065:AC3106" si="1076">AE3065+AF3065+AG3065+AH3065</f>
        <v>4986.3141999999998</v>
      </c>
      <c r="AD3065" s="41">
        <v>1</v>
      </c>
      <c r="AE3065" s="72">
        <f>INDEX(SA!$C$2:$G$11,MATCH(Details!S3065,SA!$C$2:$C$11,0),MATCH(Details!V3065,SA!$C$2:$G$2,0))*Y3065/(F3065-E3065+1)</f>
        <v>4225.6899999999996</v>
      </c>
      <c r="AF3065" s="41">
        <f t="shared" ref="AF3065:AF3106" si="1077">IF(AB3065="Karnataka",AE3065*9%,0)</f>
        <v>0</v>
      </c>
      <c r="AG3065" s="41">
        <f t="shared" ref="AG3065:AG3106" si="1078">IF(AB3065="Karnataka",AE3065*9%,0)</f>
        <v>0</v>
      </c>
      <c r="AH3065" s="41">
        <f t="shared" ref="AH3065:AH3106" si="1079">IF(AF3065+AG3065&gt;0,0,AE3065*18%)</f>
        <v>760.62419999999986</v>
      </c>
      <c r="AI3065" s="60">
        <f t="shared" ref="AI3065:AI3106" si="1080">AE3065*L3065</f>
        <v>169.02759999999998</v>
      </c>
      <c r="AJ3065" s="60">
        <f t="shared" ref="AJ3065:AJ3106" si="1081">$AE3065*M3065</f>
        <v>950.78024999999991</v>
      </c>
      <c r="AK3065" s="60">
        <f t="shared" ref="AK3065:AK3106" si="1082">(AE3065)*AA3065/Y3065</f>
        <v>2095.479150684931</v>
      </c>
      <c r="AL3065" s="60">
        <f t="shared" ref="AL3065:AL3106" si="1083">AK3065*(1-L3065-M3065)</f>
        <v>1540.1771757534243</v>
      </c>
      <c r="AM3065" s="41">
        <f t="shared" ref="AM3065:AM3106" si="1084">AE3065-AI3065-AL3065-AJ3065</f>
        <v>1565.7049742465756</v>
      </c>
      <c r="AN3065" s="42">
        <f t="shared" ref="AN3065:AN3106" si="1085">Z3065-366</f>
        <v>45715</v>
      </c>
      <c r="AO3065" s="43">
        <f t="shared" ref="AO3065:AO3106" si="1086">IF(AND(O3065&gt;Z3065,N3065&gt;AN3065),AE3065,0)</f>
        <v>4225.6899999999996</v>
      </c>
    </row>
    <row r="3066" spans="1:42" s="24" customFormat="1" ht="15.75" customHeight="1" x14ac:dyDescent="0.35">
      <c r="A3066" s="36" t="s">
        <v>27</v>
      </c>
      <c r="B3066" s="36">
        <v>202510</v>
      </c>
      <c r="C3066" s="24" t="s">
        <v>736</v>
      </c>
      <c r="D3066" s="24" t="s">
        <v>119</v>
      </c>
      <c r="E3066" s="62">
        <v>45901</v>
      </c>
      <c r="F3066" s="62">
        <v>46265</v>
      </c>
      <c r="G3066" s="37" t="s">
        <v>6126</v>
      </c>
      <c r="H3066" s="36">
        <v>42292</v>
      </c>
      <c r="I3066" s="63">
        <v>45798</v>
      </c>
      <c r="J3066" s="24" t="s">
        <v>6168</v>
      </c>
      <c r="K3066" s="63">
        <f t="shared" si="1070"/>
        <v>45901</v>
      </c>
      <c r="L3066" s="55">
        <f t="shared" si="1071"/>
        <v>0.04</v>
      </c>
      <c r="M3066" s="76">
        <v>0.22500000000000001</v>
      </c>
      <c r="N3066" s="62">
        <v>45901</v>
      </c>
      <c r="O3066" s="62">
        <v>46265</v>
      </c>
      <c r="P3066" s="63"/>
      <c r="Q3066" s="63"/>
      <c r="R3066" s="78">
        <v>0</v>
      </c>
      <c r="S3066" s="63" t="str">
        <f>VLOOKUP(R3066,SA!$B$3:$C$11,2,1)</f>
        <v>0-25</v>
      </c>
      <c r="T3066" s="38" t="s">
        <v>6115</v>
      </c>
      <c r="U3066" s="24" t="s">
        <v>6210</v>
      </c>
      <c r="V3066" s="24">
        <v>400000</v>
      </c>
      <c r="W3066" s="39">
        <f t="shared" si="1072"/>
        <v>0</v>
      </c>
      <c r="X3066" s="29">
        <f t="shared" si="1073"/>
        <v>0</v>
      </c>
      <c r="Y3066" s="40">
        <f t="shared" si="1074"/>
        <v>365</v>
      </c>
      <c r="Z3066" s="38">
        <f t="shared" si="1057"/>
        <v>46081</v>
      </c>
      <c r="AA3066" s="41">
        <f t="shared" si="1075"/>
        <v>181</v>
      </c>
      <c r="AB3066" s="24" t="s">
        <v>113</v>
      </c>
      <c r="AC3066" s="41">
        <f t="shared" si="1076"/>
        <v>4043.8364000000001</v>
      </c>
      <c r="AD3066" s="41">
        <v>1</v>
      </c>
      <c r="AE3066" s="72">
        <f>INDEX(SA!$C$2:$G$11,MATCH(Details!S3066,SA!$C$2:$C$11,0),MATCH(Details!V3066,SA!$C$2:$G$2,0))*Y3066/(F3066-E3066+1)</f>
        <v>3426.98</v>
      </c>
      <c r="AF3066" s="41">
        <f t="shared" si="1077"/>
        <v>0</v>
      </c>
      <c r="AG3066" s="41">
        <f t="shared" si="1078"/>
        <v>0</v>
      </c>
      <c r="AH3066" s="41">
        <f t="shared" si="1079"/>
        <v>616.85640000000001</v>
      </c>
      <c r="AI3066" s="60">
        <f t="shared" si="1080"/>
        <v>137.07920000000001</v>
      </c>
      <c r="AJ3066" s="60">
        <f t="shared" si="1081"/>
        <v>771.07050000000004</v>
      </c>
      <c r="AK3066" s="60">
        <f t="shared" si="1082"/>
        <v>1699.4065205479453</v>
      </c>
      <c r="AL3066" s="60">
        <f t="shared" si="1083"/>
        <v>1249.0637926027398</v>
      </c>
      <c r="AM3066" s="41">
        <f t="shared" si="1084"/>
        <v>1269.7665073972601</v>
      </c>
      <c r="AN3066" s="42">
        <f t="shared" si="1085"/>
        <v>45715</v>
      </c>
      <c r="AO3066" s="43">
        <f t="shared" si="1086"/>
        <v>3426.98</v>
      </c>
    </row>
    <row r="3067" spans="1:42" s="24" customFormat="1" ht="15.75" customHeight="1" x14ac:dyDescent="0.35">
      <c r="A3067" s="36" t="s">
        <v>27</v>
      </c>
      <c r="B3067" s="36">
        <v>202510</v>
      </c>
      <c r="C3067" s="24" t="s">
        <v>736</v>
      </c>
      <c r="D3067" s="24" t="s">
        <v>119</v>
      </c>
      <c r="E3067" s="62">
        <v>45901</v>
      </c>
      <c r="F3067" s="62">
        <v>46265</v>
      </c>
      <c r="G3067" s="37" t="s">
        <v>6127</v>
      </c>
      <c r="H3067" s="36">
        <v>42297</v>
      </c>
      <c r="I3067" s="63">
        <v>34399</v>
      </c>
      <c r="J3067" s="24" t="s">
        <v>6169</v>
      </c>
      <c r="K3067" s="63">
        <f t="shared" si="1070"/>
        <v>45901</v>
      </c>
      <c r="L3067" s="55">
        <f t="shared" si="1071"/>
        <v>0.04</v>
      </c>
      <c r="M3067" s="76">
        <v>0.22500000000000001</v>
      </c>
      <c r="N3067" s="62">
        <v>45901</v>
      </c>
      <c r="O3067" s="62">
        <v>46265</v>
      </c>
      <c r="P3067" s="63"/>
      <c r="Q3067" s="63"/>
      <c r="R3067" s="78">
        <v>31</v>
      </c>
      <c r="S3067" s="63" t="str">
        <f>VLOOKUP(R3067,SA!$B$3:$C$11,2,1)</f>
        <v>26-35</v>
      </c>
      <c r="T3067" s="38" t="s">
        <v>6116</v>
      </c>
      <c r="U3067" s="24" t="s">
        <v>5743</v>
      </c>
      <c r="V3067" s="24">
        <v>400000</v>
      </c>
      <c r="W3067" s="39">
        <f t="shared" si="1072"/>
        <v>0</v>
      </c>
      <c r="X3067" s="29">
        <f t="shared" si="1073"/>
        <v>0</v>
      </c>
      <c r="Y3067" s="40">
        <f t="shared" si="1074"/>
        <v>365</v>
      </c>
      <c r="Z3067" s="38">
        <f t="shared" si="1057"/>
        <v>46081</v>
      </c>
      <c r="AA3067" s="41">
        <f t="shared" si="1075"/>
        <v>181</v>
      </c>
      <c r="AB3067" s="24" t="s">
        <v>113</v>
      </c>
      <c r="AC3067" s="41">
        <f t="shared" si="1076"/>
        <v>4533.0290000000005</v>
      </c>
      <c r="AD3067" s="41">
        <v>1</v>
      </c>
      <c r="AE3067" s="72">
        <f>INDEX(SA!$C$2:$G$11,MATCH(Details!S3067,SA!$C$2:$C$11,0),MATCH(Details!V3067,SA!$C$2:$G$2,0))*Y3067/(F3067-E3067+1)</f>
        <v>3841.55</v>
      </c>
      <c r="AF3067" s="41">
        <f t="shared" si="1077"/>
        <v>0</v>
      </c>
      <c r="AG3067" s="41">
        <f t="shared" si="1078"/>
        <v>0</v>
      </c>
      <c r="AH3067" s="41">
        <f t="shared" si="1079"/>
        <v>691.47900000000004</v>
      </c>
      <c r="AI3067" s="60">
        <f t="shared" si="1080"/>
        <v>153.66200000000001</v>
      </c>
      <c r="AJ3067" s="60">
        <f t="shared" si="1081"/>
        <v>864.34875000000011</v>
      </c>
      <c r="AK3067" s="60">
        <f t="shared" si="1082"/>
        <v>1904.9878082191783</v>
      </c>
      <c r="AL3067" s="60">
        <f t="shared" si="1083"/>
        <v>1400.1660390410959</v>
      </c>
      <c r="AM3067" s="41">
        <f t="shared" si="1084"/>
        <v>1423.3732109589046</v>
      </c>
      <c r="AN3067" s="42">
        <f t="shared" si="1085"/>
        <v>45715</v>
      </c>
      <c r="AO3067" s="43">
        <f t="shared" si="1086"/>
        <v>3841.55</v>
      </c>
    </row>
    <row r="3068" spans="1:42" s="24" customFormat="1" ht="15.75" customHeight="1" x14ac:dyDescent="0.35">
      <c r="A3068" s="36" t="s">
        <v>27</v>
      </c>
      <c r="B3068" s="36">
        <v>202510</v>
      </c>
      <c r="C3068" s="24" t="s">
        <v>736</v>
      </c>
      <c r="D3068" s="24" t="s">
        <v>119</v>
      </c>
      <c r="E3068" s="62">
        <v>45901</v>
      </c>
      <c r="F3068" s="62">
        <v>46265</v>
      </c>
      <c r="G3068" s="37" t="s">
        <v>6128</v>
      </c>
      <c r="H3068" s="36">
        <v>42345</v>
      </c>
      <c r="I3068" s="63">
        <v>45921</v>
      </c>
      <c r="J3068" s="24" t="s">
        <v>6170</v>
      </c>
      <c r="K3068" s="63">
        <f t="shared" si="1070"/>
        <v>45921</v>
      </c>
      <c r="L3068" s="55">
        <f t="shared" si="1071"/>
        <v>0.04</v>
      </c>
      <c r="M3068" s="76">
        <v>0.22500000000000001</v>
      </c>
      <c r="N3068" s="62">
        <v>45921</v>
      </c>
      <c r="O3068" s="62">
        <v>46265</v>
      </c>
      <c r="P3068" s="63"/>
      <c r="Q3068" s="63"/>
      <c r="R3068" s="78">
        <v>0</v>
      </c>
      <c r="S3068" s="63" t="str">
        <f>VLOOKUP(R3068,SA!$B$3:$C$11,2,1)</f>
        <v>0-25</v>
      </c>
      <c r="T3068" s="38" t="s">
        <v>6115</v>
      </c>
      <c r="U3068" s="24" t="s">
        <v>6210</v>
      </c>
      <c r="V3068" s="24">
        <v>400000</v>
      </c>
      <c r="W3068" s="39">
        <f t="shared" si="1072"/>
        <v>0</v>
      </c>
      <c r="X3068" s="29">
        <f t="shared" si="1073"/>
        <v>0</v>
      </c>
      <c r="Y3068" s="40">
        <f t="shared" si="1074"/>
        <v>345</v>
      </c>
      <c r="Z3068" s="38">
        <f t="shared" si="1057"/>
        <v>46081</v>
      </c>
      <c r="AA3068" s="41">
        <f t="shared" si="1075"/>
        <v>161</v>
      </c>
      <c r="AB3068" s="24" t="s">
        <v>113</v>
      </c>
      <c r="AC3068" s="41">
        <f t="shared" si="1076"/>
        <v>3822.2563232876719</v>
      </c>
      <c r="AD3068" s="41">
        <v>1</v>
      </c>
      <c r="AE3068" s="72">
        <f>INDEX(SA!$C$2:$G$11,MATCH(Details!S3068,SA!$C$2:$C$11,0),MATCH(Details!V3068,SA!$C$2:$G$2,0))*Y3068/(F3068-E3068+1)</f>
        <v>3239.2002739726031</v>
      </c>
      <c r="AF3068" s="41">
        <f t="shared" si="1077"/>
        <v>0</v>
      </c>
      <c r="AG3068" s="41">
        <f t="shared" si="1078"/>
        <v>0</v>
      </c>
      <c r="AH3068" s="41">
        <f t="shared" si="1079"/>
        <v>583.05604931506855</v>
      </c>
      <c r="AI3068" s="60">
        <f t="shared" si="1080"/>
        <v>129.56801095890413</v>
      </c>
      <c r="AJ3068" s="60">
        <f t="shared" si="1081"/>
        <v>728.82006164383574</v>
      </c>
      <c r="AK3068" s="60">
        <f t="shared" si="1082"/>
        <v>1511.6267945205482</v>
      </c>
      <c r="AL3068" s="60">
        <f t="shared" si="1083"/>
        <v>1111.045693972603</v>
      </c>
      <c r="AM3068" s="41">
        <f t="shared" si="1084"/>
        <v>1269.7665073972601</v>
      </c>
      <c r="AN3068" s="42">
        <f t="shared" si="1085"/>
        <v>45715</v>
      </c>
      <c r="AO3068" s="43">
        <f t="shared" si="1086"/>
        <v>3239.2002739726031</v>
      </c>
    </row>
    <row r="3069" spans="1:42" s="24" customFormat="1" ht="15.75" customHeight="1" x14ac:dyDescent="0.35">
      <c r="A3069" s="36" t="s">
        <v>27</v>
      </c>
      <c r="B3069" s="36">
        <v>202510</v>
      </c>
      <c r="C3069" s="24" t="s">
        <v>736</v>
      </c>
      <c r="D3069" s="24" t="s">
        <v>119</v>
      </c>
      <c r="E3069" s="62">
        <v>45901</v>
      </c>
      <c r="F3069" s="62">
        <v>46265</v>
      </c>
      <c r="G3069" s="37" t="s">
        <v>6129</v>
      </c>
      <c r="H3069" s="36">
        <v>42352</v>
      </c>
      <c r="I3069" s="63">
        <v>31041</v>
      </c>
      <c r="J3069" s="24" t="s">
        <v>6171</v>
      </c>
      <c r="K3069" s="63">
        <f t="shared" si="1070"/>
        <v>45901</v>
      </c>
      <c r="L3069" s="55">
        <f t="shared" si="1071"/>
        <v>0.04</v>
      </c>
      <c r="M3069" s="76">
        <v>0.22500000000000001</v>
      </c>
      <c r="N3069" s="62">
        <v>45901</v>
      </c>
      <c r="O3069" s="62">
        <v>46265</v>
      </c>
      <c r="P3069" s="63"/>
      <c r="Q3069" s="63"/>
      <c r="R3069" s="78">
        <v>40</v>
      </c>
      <c r="S3069" s="63" t="str">
        <f>VLOOKUP(R3069,SA!$B$3:$C$11,2,1)</f>
        <v>36-45</v>
      </c>
      <c r="T3069" s="38" t="s">
        <v>6116</v>
      </c>
      <c r="U3069" s="24" t="s">
        <v>5743</v>
      </c>
      <c r="V3069" s="24">
        <v>300000</v>
      </c>
      <c r="W3069" s="39">
        <f t="shared" si="1072"/>
        <v>0</v>
      </c>
      <c r="X3069" s="29">
        <f t="shared" si="1073"/>
        <v>0</v>
      </c>
      <c r="Y3069" s="40">
        <f t="shared" si="1074"/>
        <v>365</v>
      </c>
      <c r="Z3069" s="38">
        <f t="shared" si="1057"/>
        <v>46081</v>
      </c>
      <c r="AA3069" s="41">
        <f t="shared" si="1075"/>
        <v>181</v>
      </c>
      <c r="AB3069" s="24" t="s">
        <v>113</v>
      </c>
      <c r="AC3069" s="41">
        <f t="shared" si="1076"/>
        <v>5119.5716000000002</v>
      </c>
      <c r="AD3069" s="41">
        <v>1</v>
      </c>
      <c r="AE3069" s="72">
        <f>INDEX(SA!$C$2:$G$11,MATCH(Details!S3069,SA!$C$2:$C$11,0),MATCH(Details!V3069,SA!$C$2:$G$2,0))*Y3069/(F3069-E3069+1)</f>
        <v>4338.62</v>
      </c>
      <c r="AF3069" s="41">
        <f t="shared" si="1077"/>
        <v>0</v>
      </c>
      <c r="AG3069" s="41">
        <f t="shared" si="1078"/>
        <v>0</v>
      </c>
      <c r="AH3069" s="41">
        <f t="shared" si="1079"/>
        <v>780.95159999999998</v>
      </c>
      <c r="AI3069" s="60">
        <f t="shared" si="1080"/>
        <v>173.54480000000001</v>
      </c>
      <c r="AJ3069" s="60">
        <f t="shared" si="1081"/>
        <v>976.18949999999995</v>
      </c>
      <c r="AK3069" s="60">
        <f t="shared" si="1082"/>
        <v>2151.4800547945206</v>
      </c>
      <c r="AL3069" s="60">
        <f t="shared" si="1083"/>
        <v>1581.3378402739727</v>
      </c>
      <c r="AM3069" s="41">
        <f t="shared" si="1084"/>
        <v>1607.5478597260276</v>
      </c>
      <c r="AN3069" s="42">
        <f t="shared" si="1085"/>
        <v>45715</v>
      </c>
      <c r="AO3069" s="43">
        <f t="shared" si="1086"/>
        <v>4338.62</v>
      </c>
    </row>
    <row r="3070" spans="1:42" s="24" customFormat="1" ht="15.75" customHeight="1" x14ac:dyDescent="0.35">
      <c r="A3070" s="36" t="s">
        <v>27</v>
      </c>
      <c r="B3070" s="36">
        <v>202510</v>
      </c>
      <c r="C3070" s="24" t="s">
        <v>736</v>
      </c>
      <c r="D3070" s="24" t="s">
        <v>119</v>
      </c>
      <c r="E3070" s="62">
        <v>45901</v>
      </c>
      <c r="F3070" s="62">
        <v>46265</v>
      </c>
      <c r="G3070" s="37" t="s">
        <v>6130</v>
      </c>
      <c r="H3070" s="36">
        <v>42357</v>
      </c>
      <c r="I3070" s="63">
        <v>34988</v>
      </c>
      <c r="J3070" s="24" t="s">
        <v>6172</v>
      </c>
      <c r="K3070" s="63">
        <f t="shared" si="1070"/>
        <v>45901</v>
      </c>
      <c r="L3070" s="55">
        <f t="shared" si="1071"/>
        <v>0.04</v>
      </c>
      <c r="M3070" s="76">
        <v>0.22500000000000001</v>
      </c>
      <c r="N3070" s="62">
        <v>45901</v>
      </c>
      <c r="O3070" s="62">
        <v>46265</v>
      </c>
      <c r="P3070" s="63"/>
      <c r="Q3070" s="63"/>
      <c r="R3070" s="78">
        <v>29</v>
      </c>
      <c r="S3070" s="63" t="str">
        <f>VLOOKUP(R3070,SA!$B$3:$C$11,2,1)</f>
        <v>26-35</v>
      </c>
      <c r="T3070" s="38" t="s">
        <v>6115</v>
      </c>
      <c r="U3070" s="24" t="s">
        <v>5743</v>
      </c>
      <c r="V3070" s="24">
        <v>500000</v>
      </c>
      <c r="W3070" s="39">
        <f t="shared" si="1072"/>
        <v>0</v>
      </c>
      <c r="X3070" s="29">
        <f t="shared" si="1073"/>
        <v>0</v>
      </c>
      <c r="Y3070" s="40">
        <f t="shared" si="1074"/>
        <v>365</v>
      </c>
      <c r="Z3070" s="38">
        <f t="shared" si="1057"/>
        <v>46081</v>
      </c>
      <c r="AA3070" s="41">
        <f t="shared" si="1075"/>
        <v>181</v>
      </c>
      <c r="AB3070" s="24" t="s">
        <v>113</v>
      </c>
      <c r="AC3070" s="41">
        <f t="shared" si="1076"/>
        <v>4986.3141999999998</v>
      </c>
      <c r="AD3070" s="41">
        <v>1</v>
      </c>
      <c r="AE3070" s="72">
        <f>INDEX(SA!$C$2:$G$11,MATCH(Details!S3070,SA!$C$2:$C$11,0),MATCH(Details!V3070,SA!$C$2:$G$2,0))*Y3070/(F3070-E3070+1)</f>
        <v>4225.6899999999996</v>
      </c>
      <c r="AF3070" s="41">
        <f t="shared" si="1077"/>
        <v>0</v>
      </c>
      <c r="AG3070" s="41">
        <f t="shared" si="1078"/>
        <v>0</v>
      </c>
      <c r="AH3070" s="41">
        <f t="shared" si="1079"/>
        <v>760.62419999999986</v>
      </c>
      <c r="AI3070" s="60">
        <f t="shared" si="1080"/>
        <v>169.02759999999998</v>
      </c>
      <c r="AJ3070" s="60">
        <f t="shared" si="1081"/>
        <v>950.78024999999991</v>
      </c>
      <c r="AK3070" s="60">
        <f t="shared" si="1082"/>
        <v>2095.479150684931</v>
      </c>
      <c r="AL3070" s="60">
        <f t="shared" si="1083"/>
        <v>1540.1771757534243</v>
      </c>
      <c r="AM3070" s="41">
        <f t="shared" si="1084"/>
        <v>1565.7049742465756</v>
      </c>
      <c r="AN3070" s="42">
        <f t="shared" si="1085"/>
        <v>45715</v>
      </c>
      <c r="AO3070" s="43">
        <f t="shared" si="1086"/>
        <v>4225.6899999999996</v>
      </c>
    </row>
    <row r="3071" spans="1:42" s="24" customFormat="1" ht="15.75" customHeight="1" x14ac:dyDescent="0.35">
      <c r="A3071" s="36" t="s">
        <v>27</v>
      </c>
      <c r="B3071" s="36">
        <v>202510</v>
      </c>
      <c r="C3071" s="24" t="s">
        <v>736</v>
      </c>
      <c r="D3071" s="24" t="s">
        <v>119</v>
      </c>
      <c r="E3071" s="62">
        <v>45901</v>
      </c>
      <c r="F3071" s="62">
        <v>46265</v>
      </c>
      <c r="G3071" s="37" t="s">
        <v>6131</v>
      </c>
      <c r="H3071" s="36">
        <v>42369</v>
      </c>
      <c r="I3071" s="63">
        <v>45895</v>
      </c>
      <c r="J3071" s="24" t="s">
        <v>6173</v>
      </c>
      <c r="K3071" s="63">
        <f t="shared" si="1070"/>
        <v>45901</v>
      </c>
      <c r="L3071" s="55">
        <f t="shared" si="1071"/>
        <v>0.04</v>
      </c>
      <c r="M3071" s="76">
        <v>0.22500000000000001</v>
      </c>
      <c r="N3071" s="62">
        <v>45901</v>
      </c>
      <c r="O3071" s="62">
        <v>46265</v>
      </c>
      <c r="P3071" s="63"/>
      <c r="Q3071" s="63"/>
      <c r="R3071" s="78">
        <v>0</v>
      </c>
      <c r="S3071" s="63" t="str">
        <f>VLOOKUP(R3071,SA!$B$3:$C$11,2,1)</f>
        <v>0-25</v>
      </c>
      <c r="T3071" s="38" t="s">
        <v>6116</v>
      </c>
      <c r="U3071" s="24" t="s">
        <v>6209</v>
      </c>
      <c r="V3071" s="24">
        <v>400000</v>
      </c>
      <c r="W3071" s="39">
        <f t="shared" si="1072"/>
        <v>0</v>
      </c>
      <c r="X3071" s="29">
        <f t="shared" si="1073"/>
        <v>0</v>
      </c>
      <c r="Y3071" s="40">
        <f t="shared" si="1074"/>
        <v>365</v>
      </c>
      <c r="Z3071" s="38">
        <f t="shared" si="1057"/>
        <v>46081</v>
      </c>
      <c r="AA3071" s="41">
        <f t="shared" si="1075"/>
        <v>181</v>
      </c>
      <c r="AB3071" s="24" t="s">
        <v>113</v>
      </c>
      <c r="AC3071" s="41">
        <f t="shared" si="1076"/>
        <v>4043.8364000000001</v>
      </c>
      <c r="AD3071" s="41">
        <v>1</v>
      </c>
      <c r="AE3071" s="72">
        <f>INDEX(SA!$C$2:$G$11,MATCH(Details!S3071,SA!$C$2:$C$11,0),MATCH(Details!V3071,SA!$C$2:$G$2,0))*Y3071/(F3071-E3071+1)</f>
        <v>3426.98</v>
      </c>
      <c r="AF3071" s="41">
        <f t="shared" si="1077"/>
        <v>0</v>
      </c>
      <c r="AG3071" s="41">
        <f t="shared" si="1078"/>
        <v>0</v>
      </c>
      <c r="AH3071" s="41">
        <f t="shared" si="1079"/>
        <v>616.85640000000001</v>
      </c>
      <c r="AI3071" s="60">
        <f t="shared" si="1080"/>
        <v>137.07920000000001</v>
      </c>
      <c r="AJ3071" s="60">
        <f t="shared" si="1081"/>
        <v>771.07050000000004</v>
      </c>
      <c r="AK3071" s="60">
        <f t="shared" si="1082"/>
        <v>1699.4065205479453</v>
      </c>
      <c r="AL3071" s="60">
        <f t="shared" si="1083"/>
        <v>1249.0637926027398</v>
      </c>
      <c r="AM3071" s="41">
        <f t="shared" si="1084"/>
        <v>1269.7665073972601</v>
      </c>
      <c r="AN3071" s="42">
        <f t="shared" si="1085"/>
        <v>45715</v>
      </c>
      <c r="AO3071" s="43">
        <f t="shared" si="1086"/>
        <v>3426.98</v>
      </c>
    </row>
    <row r="3072" spans="1:42" s="24" customFormat="1" ht="15.75" customHeight="1" x14ac:dyDescent="0.35">
      <c r="A3072" s="36" t="s">
        <v>27</v>
      </c>
      <c r="B3072" s="36">
        <v>202510</v>
      </c>
      <c r="C3072" s="24" t="s">
        <v>736</v>
      </c>
      <c r="D3072" s="24" t="s">
        <v>119</v>
      </c>
      <c r="E3072" s="62">
        <v>45901</v>
      </c>
      <c r="F3072" s="62">
        <v>46265</v>
      </c>
      <c r="G3072" s="37" t="s">
        <v>6132</v>
      </c>
      <c r="H3072" s="36">
        <v>42375</v>
      </c>
      <c r="I3072" s="63">
        <v>18105</v>
      </c>
      <c r="J3072" s="24" t="s">
        <v>6174</v>
      </c>
      <c r="K3072" s="63">
        <f t="shared" si="1070"/>
        <v>45901</v>
      </c>
      <c r="L3072" s="55">
        <f t="shared" si="1071"/>
        <v>0.04</v>
      </c>
      <c r="M3072" s="76">
        <v>0.22500000000000001</v>
      </c>
      <c r="N3072" s="62">
        <v>45901</v>
      </c>
      <c r="O3072" s="62">
        <v>46265</v>
      </c>
      <c r="P3072" s="63"/>
      <c r="Q3072" s="63"/>
      <c r="R3072" s="78">
        <v>76</v>
      </c>
      <c r="S3072" s="63" t="str">
        <f>VLOOKUP(R3072,SA!$B$3:$C$11,2,1)</f>
        <v>76-80</v>
      </c>
      <c r="T3072" s="38" t="s">
        <v>6116</v>
      </c>
      <c r="U3072" s="24" t="s">
        <v>6211</v>
      </c>
      <c r="V3072" s="24">
        <v>500000</v>
      </c>
      <c r="W3072" s="39">
        <f t="shared" si="1072"/>
        <v>0</v>
      </c>
      <c r="X3072" s="29">
        <f t="shared" si="1073"/>
        <v>0</v>
      </c>
      <c r="Y3072" s="40">
        <f t="shared" si="1074"/>
        <v>365</v>
      </c>
      <c r="Z3072" s="38">
        <f t="shared" si="1057"/>
        <v>46081</v>
      </c>
      <c r="AA3072" s="41">
        <f t="shared" si="1075"/>
        <v>181</v>
      </c>
      <c r="AB3072" s="24" t="s">
        <v>113</v>
      </c>
      <c r="AC3072" s="41">
        <f t="shared" si="1076"/>
        <v>29821.089800000002</v>
      </c>
      <c r="AD3072" s="41">
        <v>1</v>
      </c>
      <c r="AE3072" s="72">
        <f>INDEX(SA!$C$2:$G$11,MATCH(Details!S3072,SA!$C$2:$C$11,0),MATCH(Details!V3072,SA!$C$2:$G$2,0))*Y3072/(F3072-E3072+1)</f>
        <v>25272.11</v>
      </c>
      <c r="AF3072" s="41">
        <f t="shared" si="1077"/>
        <v>0</v>
      </c>
      <c r="AG3072" s="41">
        <f t="shared" si="1078"/>
        <v>0</v>
      </c>
      <c r="AH3072" s="41">
        <f t="shared" si="1079"/>
        <v>4548.9798000000001</v>
      </c>
      <c r="AI3072" s="60">
        <f t="shared" si="1080"/>
        <v>1010.8844</v>
      </c>
      <c r="AJ3072" s="60">
        <f t="shared" si="1081"/>
        <v>5686.2247500000003</v>
      </c>
      <c r="AK3072" s="60">
        <f t="shared" si="1082"/>
        <v>12532.197013698631</v>
      </c>
      <c r="AL3072" s="60">
        <f t="shared" si="1083"/>
        <v>9211.1648050684944</v>
      </c>
      <c r="AM3072" s="41">
        <f t="shared" si="1084"/>
        <v>9363.8360449315078</v>
      </c>
      <c r="AN3072" s="42">
        <f t="shared" si="1085"/>
        <v>45715</v>
      </c>
      <c r="AO3072" s="43">
        <f t="shared" si="1086"/>
        <v>25272.11</v>
      </c>
    </row>
    <row r="3073" spans="1:41" s="24" customFormat="1" ht="15.75" customHeight="1" x14ac:dyDescent="0.35">
      <c r="A3073" s="36" t="s">
        <v>27</v>
      </c>
      <c r="B3073" s="36">
        <v>202510</v>
      </c>
      <c r="C3073" s="24" t="s">
        <v>736</v>
      </c>
      <c r="D3073" s="24" t="s">
        <v>119</v>
      </c>
      <c r="E3073" s="62">
        <v>45901</v>
      </c>
      <c r="F3073" s="62">
        <v>46265</v>
      </c>
      <c r="G3073" s="37" t="s">
        <v>6133</v>
      </c>
      <c r="H3073" s="36">
        <v>42375</v>
      </c>
      <c r="I3073" s="63">
        <v>20455</v>
      </c>
      <c r="J3073" s="24" t="s">
        <v>6175</v>
      </c>
      <c r="K3073" s="63">
        <f t="shared" si="1070"/>
        <v>45901</v>
      </c>
      <c r="L3073" s="55">
        <f t="shared" si="1071"/>
        <v>0.04</v>
      </c>
      <c r="M3073" s="76">
        <v>0.22500000000000001</v>
      </c>
      <c r="N3073" s="62">
        <v>45901</v>
      </c>
      <c r="O3073" s="62">
        <v>46265</v>
      </c>
      <c r="P3073" s="63"/>
      <c r="Q3073" s="63"/>
      <c r="R3073" s="78">
        <v>69</v>
      </c>
      <c r="S3073" s="63" t="str">
        <f>VLOOKUP(R3073,SA!$B$3:$C$11,2,1)</f>
        <v>66-70</v>
      </c>
      <c r="T3073" s="38" t="s">
        <v>6115</v>
      </c>
      <c r="U3073" s="24" t="s">
        <v>6212</v>
      </c>
      <c r="V3073" s="24">
        <v>500000</v>
      </c>
      <c r="W3073" s="39">
        <f t="shared" si="1072"/>
        <v>0</v>
      </c>
      <c r="X3073" s="29">
        <f t="shared" si="1073"/>
        <v>0</v>
      </c>
      <c r="Y3073" s="40">
        <f t="shared" si="1074"/>
        <v>365</v>
      </c>
      <c r="Z3073" s="38">
        <f t="shared" si="1057"/>
        <v>46081</v>
      </c>
      <c r="AA3073" s="41">
        <f t="shared" si="1075"/>
        <v>181</v>
      </c>
      <c r="AB3073" s="24" t="s">
        <v>113</v>
      </c>
      <c r="AC3073" s="41">
        <f t="shared" si="1076"/>
        <v>18713.136199999997</v>
      </c>
      <c r="AD3073" s="41">
        <v>1</v>
      </c>
      <c r="AE3073" s="72">
        <f>INDEX(SA!$C$2:$G$11,MATCH(Details!S3073,SA!$C$2:$C$11,0),MATCH(Details!V3073,SA!$C$2:$G$2,0))*Y3073/(F3073-E3073+1)</f>
        <v>15858.589999999998</v>
      </c>
      <c r="AF3073" s="41">
        <f t="shared" si="1077"/>
        <v>0</v>
      </c>
      <c r="AG3073" s="41">
        <f t="shared" si="1078"/>
        <v>0</v>
      </c>
      <c r="AH3073" s="41">
        <f t="shared" si="1079"/>
        <v>2854.5461999999998</v>
      </c>
      <c r="AI3073" s="60">
        <f t="shared" si="1080"/>
        <v>634.34359999999992</v>
      </c>
      <c r="AJ3073" s="60">
        <f t="shared" si="1081"/>
        <v>3568.1827499999995</v>
      </c>
      <c r="AK3073" s="60">
        <f t="shared" si="1082"/>
        <v>7864.1227123287663</v>
      </c>
      <c r="AL3073" s="60">
        <f t="shared" si="1083"/>
        <v>5780.130193561643</v>
      </c>
      <c r="AM3073" s="41">
        <f t="shared" si="1084"/>
        <v>5875.9334564383553</v>
      </c>
      <c r="AN3073" s="42">
        <f t="shared" si="1085"/>
        <v>45715</v>
      </c>
      <c r="AO3073" s="43">
        <f t="shared" si="1086"/>
        <v>15858.589999999998</v>
      </c>
    </row>
    <row r="3074" spans="1:41" s="24" customFormat="1" ht="15.75" customHeight="1" x14ac:dyDescent="0.35">
      <c r="A3074" s="36" t="s">
        <v>27</v>
      </c>
      <c r="B3074" s="36">
        <v>202510</v>
      </c>
      <c r="C3074" s="24" t="s">
        <v>736</v>
      </c>
      <c r="D3074" s="24" t="s">
        <v>119</v>
      </c>
      <c r="E3074" s="62">
        <v>45901</v>
      </c>
      <c r="F3074" s="62">
        <v>46265</v>
      </c>
      <c r="G3074" s="37" t="s">
        <v>6134</v>
      </c>
      <c r="H3074" s="36">
        <v>44613</v>
      </c>
      <c r="I3074" s="63">
        <v>25475</v>
      </c>
      <c r="J3074" s="24" t="s">
        <v>6176</v>
      </c>
      <c r="K3074" s="63">
        <f t="shared" si="1070"/>
        <v>45901</v>
      </c>
      <c r="L3074" s="55">
        <f t="shared" si="1071"/>
        <v>0.04</v>
      </c>
      <c r="M3074" s="76">
        <v>0.22500000000000001</v>
      </c>
      <c r="N3074" s="62">
        <v>45901</v>
      </c>
      <c r="O3074" s="62">
        <v>46265</v>
      </c>
      <c r="P3074" s="63"/>
      <c r="Q3074" s="63"/>
      <c r="R3074" s="78">
        <v>55</v>
      </c>
      <c r="S3074" s="63" t="str">
        <f>VLOOKUP(R3074,SA!$B$3:$C$11,2,1)</f>
        <v>46-55</v>
      </c>
      <c r="T3074" s="38" t="s">
        <v>6115</v>
      </c>
      <c r="U3074" s="24" t="s">
        <v>6212</v>
      </c>
      <c r="V3074" s="24">
        <v>500000</v>
      </c>
      <c r="W3074" s="39">
        <f t="shared" si="1072"/>
        <v>0</v>
      </c>
      <c r="X3074" s="29">
        <f t="shared" si="1073"/>
        <v>0</v>
      </c>
      <c r="Y3074" s="40">
        <f t="shared" si="1074"/>
        <v>365</v>
      </c>
      <c r="Z3074" s="38">
        <f t="shared" si="1057"/>
        <v>46081</v>
      </c>
      <c r="AA3074" s="41">
        <f t="shared" si="1075"/>
        <v>181</v>
      </c>
      <c r="AB3074" s="24" t="s">
        <v>113</v>
      </c>
      <c r="AC3074" s="41">
        <f t="shared" si="1076"/>
        <v>8919.0417999999991</v>
      </c>
      <c r="AD3074" s="41">
        <v>1</v>
      </c>
      <c r="AE3074" s="72">
        <f>INDEX(SA!$C$2:$G$11,MATCH(Details!S3074,SA!$C$2:$C$11,0),MATCH(Details!V3074,SA!$C$2:$G$2,0))*Y3074/(F3074-E3074+1)</f>
        <v>7558.5099999999993</v>
      </c>
      <c r="AF3074" s="41">
        <f t="shared" si="1077"/>
        <v>0</v>
      </c>
      <c r="AG3074" s="41">
        <f t="shared" si="1078"/>
        <v>0</v>
      </c>
      <c r="AH3074" s="41">
        <f t="shared" si="1079"/>
        <v>1360.5317999999997</v>
      </c>
      <c r="AI3074" s="60">
        <f t="shared" si="1080"/>
        <v>302.34039999999999</v>
      </c>
      <c r="AJ3074" s="60">
        <f t="shared" si="1081"/>
        <v>1700.6647499999999</v>
      </c>
      <c r="AK3074" s="60">
        <f t="shared" si="1082"/>
        <v>3748.1926301369858</v>
      </c>
      <c r="AL3074" s="60">
        <f t="shared" si="1083"/>
        <v>2754.9215831506845</v>
      </c>
      <c r="AM3074" s="41">
        <f t="shared" si="1084"/>
        <v>2800.5832668493149</v>
      </c>
      <c r="AN3074" s="42">
        <f t="shared" si="1085"/>
        <v>45715</v>
      </c>
      <c r="AO3074" s="43">
        <f t="shared" si="1086"/>
        <v>7558.5099999999993</v>
      </c>
    </row>
    <row r="3075" spans="1:41" s="24" customFormat="1" ht="15.75" customHeight="1" x14ac:dyDescent="0.35">
      <c r="A3075" s="36" t="s">
        <v>27</v>
      </c>
      <c r="B3075" s="36">
        <v>202510</v>
      </c>
      <c r="C3075" s="24" t="s">
        <v>736</v>
      </c>
      <c r="D3075" s="24" t="s">
        <v>119</v>
      </c>
      <c r="E3075" s="62">
        <v>45901</v>
      </c>
      <c r="F3075" s="62">
        <v>46265</v>
      </c>
      <c r="G3075" s="37" t="s">
        <v>6135</v>
      </c>
      <c r="H3075" s="36">
        <v>362115</v>
      </c>
      <c r="I3075" s="63">
        <v>36466</v>
      </c>
      <c r="J3075" s="24" t="s">
        <v>6177</v>
      </c>
      <c r="K3075" s="63">
        <f t="shared" si="1070"/>
        <v>45901</v>
      </c>
      <c r="L3075" s="55">
        <f t="shared" si="1071"/>
        <v>0.04</v>
      </c>
      <c r="M3075" s="76">
        <v>0.22500000000000001</v>
      </c>
      <c r="N3075" s="62">
        <v>45901</v>
      </c>
      <c r="O3075" s="62">
        <v>46265</v>
      </c>
      <c r="P3075" s="63"/>
      <c r="Q3075" s="63"/>
      <c r="R3075" s="78">
        <v>25</v>
      </c>
      <c r="S3075" s="63" t="str">
        <f>VLOOKUP(R3075,SA!$B$3:$C$11,2,1)</f>
        <v>0-25</v>
      </c>
      <c r="T3075" s="38" t="s">
        <v>6115</v>
      </c>
      <c r="U3075" s="24" t="s">
        <v>5743</v>
      </c>
      <c r="V3075" s="24">
        <v>300000</v>
      </c>
      <c r="W3075" s="39">
        <f t="shared" si="1072"/>
        <v>0</v>
      </c>
      <c r="X3075" s="29">
        <f t="shared" si="1073"/>
        <v>0</v>
      </c>
      <c r="Y3075" s="40">
        <f t="shared" si="1074"/>
        <v>365</v>
      </c>
      <c r="Z3075" s="38">
        <f t="shared" si="1057"/>
        <v>46081</v>
      </c>
      <c r="AA3075" s="41">
        <f t="shared" si="1075"/>
        <v>181</v>
      </c>
      <c r="AB3075" s="24" t="s">
        <v>113</v>
      </c>
      <c r="AC3075" s="41">
        <f t="shared" si="1076"/>
        <v>3690.3792000000003</v>
      </c>
      <c r="AD3075" s="41">
        <v>1</v>
      </c>
      <c r="AE3075" s="72">
        <f>INDEX(SA!$C$2:$G$11,MATCH(Details!S3075,SA!$C$2:$C$11,0),MATCH(Details!V3075,SA!$C$2:$G$2,0))*Y3075/(F3075-E3075+1)</f>
        <v>3127.44</v>
      </c>
      <c r="AF3075" s="41">
        <f t="shared" si="1077"/>
        <v>0</v>
      </c>
      <c r="AG3075" s="41">
        <f t="shared" si="1078"/>
        <v>0</v>
      </c>
      <c r="AH3075" s="41">
        <f t="shared" si="1079"/>
        <v>562.93920000000003</v>
      </c>
      <c r="AI3075" s="60">
        <f t="shared" si="1080"/>
        <v>125.0976</v>
      </c>
      <c r="AJ3075" s="60">
        <f t="shared" si="1081"/>
        <v>703.67399999999998</v>
      </c>
      <c r="AK3075" s="60">
        <f t="shared" si="1082"/>
        <v>1550.8675068493151</v>
      </c>
      <c r="AL3075" s="60">
        <f t="shared" si="1083"/>
        <v>1139.8876175342466</v>
      </c>
      <c r="AM3075" s="41">
        <f t="shared" si="1084"/>
        <v>1158.7807824657534</v>
      </c>
      <c r="AN3075" s="42">
        <f t="shared" si="1085"/>
        <v>45715</v>
      </c>
      <c r="AO3075" s="43">
        <f t="shared" si="1086"/>
        <v>3127.44</v>
      </c>
    </row>
    <row r="3076" spans="1:41" s="24" customFormat="1" ht="15.75" customHeight="1" x14ac:dyDescent="0.35">
      <c r="A3076" s="36" t="s">
        <v>27</v>
      </c>
      <c r="B3076" s="36">
        <v>202510</v>
      </c>
      <c r="C3076" s="24" t="s">
        <v>736</v>
      </c>
      <c r="D3076" s="24" t="s">
        <v>119</v>
      </c>
      <c r="E3076" s="62">
        <v>45901</v>
      </c>
      <c r="F3076" s="62">
        <v>46265</v>
      </c>
      <c r="G3076" s="37" t="s">
        <v>6136</v>
      </c>
      <c r="H3076" s="36">
        <v>362137</v>
      </c>
      <c r="I3076" s="63">
        <v>44497</v>
      </c>
      <c r="J3076" s="24" t="s">
        <v>6178</v>
      </c>
      <c r="K3076" s="63">
        <f t="shared" si="1070"/>
        <v>45901</v>
      </c>
      <c r="L3076" s="55">
        <f t="shared" si="1071"/>
        <v>0.04</v>
      </c>
      <c r="M3076" s="76">
        <v>0.22500000000000001</v>
      </c>
      <c r="N3076" s="62">
        <v>45901</v>
      </c>
      <c r="O3076" s="62">
        <v>46265</v>
      </c>
      <c r="P3076" s="63"/>
      <c r="Q3076" s="63"/>
      <c r="R3076" s="78">
        <v>3</v>
      </c>
      <c r="S3076" s="63" t="str">
        <f>VLOOKUP(R3076,SA!$B$3:$C$11,2,1)</f>
        <v>0-25</v>
      </c>
      <c r="T3076" s="38" t="s">
        <v>6116</v>
      </c>
      <c r="U3076" s="24" t="s">
        <v>6209</v>
      </c>
      <c r="V3076" s="24">
        <v>300000</v>
      </c>
      <c r="W3076" s="39">
        <f t="shared" si="1072"/>
        <v>0</v>
      </c>
      <c r="X3076" s="29">
        <f t="shared" si="1073"/>
        <v>0</v>
      </c>
      <c r="Y3076" s="40">
        <f t="shared" si="1074"/>
        <v>365</v>
      </c>
      <c r="Z3076" s="38">
        <f t="shared" si="1057"/>
        <v>46081</v>
      </c>
      <c r="AA3076" s="41">
        <f t="shared" si="1075"/>
        <v>181</v>
      </c>
      <c r="AB3076" s="24" t="s">
        <v>113</v>
      </c>
      <c r="AC3076" s="41">
        <f t="shared" si="1076"/>
        <v>3690.3792000000003</v>
      </c>
      <c r="AD3076" s="41">
        <v>1</v>
      </c>
      <c r="AE3076" s="72">
        <f>INDEX(SA!$C$2:$G$11,MATCH(Details!S3076,SA!$C$2:$C$11,0),MATCH(Details!V3076,SA!$C$2:$G$2,0))*Y3076/(F3076-E3076+1)</f>
        <v>3127.44</v>
      </c>
      <c r="AF3076" s="41">
        <f t="shared" si="1077"/>
        <v>0</v>
      </c>
      <c r="AG3076" s="41">
        <f t="shared" si="1078"/>
        <v>0</v>
      </c>
      <c r="AH3076" s="41">
        <f t="shared" si="1079"/>
        <v>562.93920000000003</v>
      </c>
      <c r="AI3076" s="60">
        <f t="shared" si="1080"/>
        <v>125.0976</v>
      </c>
      <c r="AJ3076" s="60">
        <f t="shared" si="1081"/>
        <v>703.67399999999998</v>
      </c>
      <c r="AK3076" s="60">
        <f t="shared" si="1082"/>
        <v>1550.8675068493151</v>
      </c>
      <c r="AL3076" s="60">
        <f t="shared" si="1083"/>
        <v>1139.8876175342466</v>
      </c>
      <c r="AM3076" s="41">
        <f t="shared" si="1084"/>
        <v>1158.7807824657534</v>
      </c>
      <c r="AN3076" s="42">
        <f t="shared" si="1085"/>
        <v>45715</v>
      </c>
      <c r="AO3076" s="43">
        <f t="shared" si="1086"/>
        <v>3127.44</v>
      </c>
    </row>
    <row r="3077" spans="1:41" s="24" customFormat="1" ht="15.75" customHeight="1" x14ac:dyDescent="0.35">
      <c r="A3077" s="36" t="s">
        <v>27</v>
      </c>
      <c r="B3077" s="36">
        <v>202510</v>
      </c>
      <c r="C3077" s="24" t="s">
        <v>736</v>
      </c>
      <c r="D3077" s="24" t="s">
        <v>119</v>
      </c>
      <c r="E3077" s="62">
        <v>45901</v>
      </c>
      <c r="F3077" s="62">
        <v>46265</v>
      </c>
      <c r="G3077" s="37" t="s">
        <v>6137</v>
      </c>
      <c r="H3077" s="36">
        <v>362140</v>
      </c>
      <c r="I3077" s="63">
        <v>36819</v>
      </c>
      <c r="J3077" s="24" t="s">
        <v>6179</v>
      </c>
      <c r="K3077" s="63">
        <f t="shared" si="1070"/>
        <v>45901</v>
      </c>
      <c r="L3077" s="55">
        <f t="shared" si="1071"/>
        <v>0.04</v>
      </c>
      <c r="M3077" s="76">
        <v>0.22500000000000001</v>
      </c>
      <c r="N3077" s="62">
        <v>45901</v>
      </c>
      <c r="O3077" s="62">
        <v>46265</v>
      </c>
      <c r="P3077" s="63"/>
      <c r="Q3077" s="63"/>
      <c r="R3077" s="78">
        <v>24</v>
      </c>
      <c r="S3077" s="63" t="str">
        <f>VLOOKUP(R3077,SA!$B$3:$C$11,2,1)</f>
        <v>0-25</v>
      </c>
      <c r="T3077" s="38" t="s">
        <v>6115</v>
      </c>
      <c r="U3077" s="24" t="s">
        <v>5743</v>
      </c>
      <c r="V3077" s="24">
        <v>300000</v>
      </c>
      <c r="W3077" s="39">
        <f t="shared" si="1072"/>
        <v>0</v>
      </c>
      <c r="X3077" s="29">
        <f t="shared" si="1073"/>
        <v>0</v>
      </c>
      <c r="Y3077" s="40">
        <f t="shared" si="1074"/>
        <v>365</v>
      </c>
      <c r="Z3077" s="38">
        <f t="shared" si="1057"/>
        <v>46081</v>
      </c>
      <c r="AA3077" s="41">
        <f t="shared" si="1075"/>
        <v>181</v>
      </c>
      <c r="AB3077" s="24" t="s">
        <v>113</v>
      </c>
      <c r="AC3077" s="41">
        <f t="shared" si="1076"/>
        <v>3690.3792000000003</v>
      </c>
      <c r="AD3077" s="41">
        <v>1</v>
      </c>
      <c r="AE3077" s="72">
        <f>INDEX(SA!$C$2:$G$11,MATCH(Details!S3077,SA!$C$2:$C$11,0),MATCH(Details!V3077,SA!$C$2:$G$2,0))*Y3077/(F3077-E3077+1)</f>
        <v>3127.44</v>
      </c>
      <c r="AF3077" s="41">
        <f t="shared" si="1077"/>
        <v>0</v>
      </c>
      <c r="AG3077" s="41">
        <f t="shared" si="1078"/>
        <v>0</v>
      </c>
      <c r="AH3077" s="41">
        <f t="shared" si="1079"/>
        <v>562.93920000000003</v>
      </c>
      <c r="AI3077" s="60">
        <f t="shared" si="1080"/>
        <v>125.0976</v>
      </c>
      <c r="AJ3077" s="60">
        <f t="shared" si="1081"/>
        <v>703.67399999999998</v>
      </c>
      <c r="AK3077" s="60">
        <f t="shared" si="1082"/>
        <v>1550.8675068493151</v>
      </c>
      <c r="AL3077" s="60">
        <f t="shared" si="1083"/>
        <v>1139.8876175342466</v>
      </c>
      <c r="AM3077" s="41">
        <f t="shared" si="1084"/>
        <v>1158.7807824657534</v>
      </c>
      <c r="AN3077" s="42">
        <f t="shared" si="1085"/>
        <v>45715</v>
      </c>
      <c r="AO3077" s="43">
        <f t="shared" si="1086"/>
        <v>3127.44</v>
      </c>
    </row>
    <row r="3078" spans="1:41" s="24" customFormat="1" ht="15.75" customHeight="1" x14ac:dyDescent="0.35">
      <c r="A3078" s="36" t="s">
        <v>27</v>
      </c>
      <c r="B3078" s="36">
        <v>202510</v>
      </c>
      <c r="C3078" s="24" t="s">
        <v>736</v>
      </c>
      <c r="D3078" s="24" t="s">
        <v>119</v>
      </c>
      <c r="E3078" s="62">
        <v>45901</v>
      </c>
      <c r="F3078" s="62">
        <v>46265</v>
      </c>
      <c r="G3078" s="37" t="s">
        <v>6138</v>
      </c>
      <c r="H3078" s="36">
        <v>362150</v>
      </c>
      <c r="I3078" s="63">
        <v>18453</v>
      </c>
      <c r="J3078" s="24" t="s">
        <v>6180</v>
      </c>
      <c r="K3078" s="63">
        <f t="shared" si="1070"/>
        <v>45901</v>
      </c>
      <c r="L3078" s="55">
        <f t="shared" si="1071"/>
        <v>0.04</v>
      </c>
      <c r="M3078" s="76">
        <v>0.22500000000000001</v>
      </c>
      <c r="N3078" s="62">
        <v>45901</v>
      </c>
      <c r="O3078" s="62">
        <v>46265</v>
      </c>
      <c r="P3078" s="63"/>
      <c r="Q3078" s="63"/>
      <c r="R3078" s="78">
        <v>75</v>
      </c>
      <c r="S3078" s="63" t="str">
        <f>VLOOKUP(R3078,SA!$B$3:$C$11,2,1)</f>
        <v>71-75</v>
      </c>
      <c r="T3078" s="38" t="s">
        <v>6116</v>
      </c>
      <c r="U3078" s="24" t="s">
        <v>6211</v>
      </c>
      <c r="V3078" s="24">
        <v>500000</v>
      </c>
      <c r="W3078" s="39">
        <f t="shared" si="1072"/>
        <v>0</v>
      </c>
      <c r="X3078" s="29">
        <f t="shared" si="1073"/>
        <v>0</v>
      </c>
      <c r="Y3078" s="40">
        <f t="shared" si="1074"/>
        <v>365</v>
      </c>
      <c r="Z3078" s="38">
        <f t="shared" si="1057"/>
        <v>46081</v>
      </c>
      <c r="AA3078" s="41">
        <f t="shared" si="1075"/>
        <v>181</v>
      </c>
      <c r="AB3078" s="24" t="s">
        <v>113</v>
      </c>
      <c r="AC3078" s="41">
        <f t="shared" si="1076"/>
        <v>23735.924199999998</v>
      </c>
      <c r="AD3078" s="41">
        <v>1</v>
      </c>
      <c r="AE3078" s="72">
        <f>INDEX(SA!$C$2:$G$11,MATCH(Details!S3078,SA!$C$2:$C$11,0),MATCH(Details!V3078,SA!$C$2:$G$2,0))*Y3078/(F3078-E3078+1)</f>
        <v>20115.189999999999</v>
      </c>
      <c r="AF3078" s="41">
        <f t="shared" si="1077"/>
        <v>0</v>
      </c>
      <c r="AG3078" s="41">
        <f t="shared" si="1078"/>
        <v>0</v>
      </c>
      <c r="AH3078" s="41">
        <f t="shared" si="1079"/>
        <v>3620.7341999999994</v>
      </c>
      <c r="AI3078" s="60">
        <f t="shared" si="1080"/>
        <v>804.60759999999993</v>
      </c>
      <c r="AJ3078" s="60">
        <f t="shared" si="1081"/>
        <v>4525.9177499999996</v>
      </c>
      <c r="AK3078" s="60">
        <f t="shared" si="1082"/>
        <v>9974.9298356164381</v>
      </c>
      <c r="AL3078" s="60">
        <f t="shared" si="1083"/>
        <v>7331.5734291780818</v>
      </c>
      <c r="AM3078" s="41">
        <f t="shared" si="1084"/>
        <v>7453.091220821917</v>
      </c>
      <c r="AN3078" s="42">
        <f t="shared" si="1085"/>
        <v>45715</v>
      </c>
      <c r="AO3078" s="43">
        <f t="shared" si="1086"/>
        <v>20115.189999999999</v>
      </c>
    </row>
    <row r="3079" spans="1:41" s="24" customFormat="1" ht="15.75" customHeight="1" x14ac:dyDescent="0.35">
      <c r="A3079" s="36" t="s">
        <v>27</v>
      </c>
      <c r="B3079" s="36">
        <v>202510</v>
      </c>
      <c r="C3079" s="24" t="s">
        <v>736</v>
      </c>
      <c r="D3079" s="24" t="s">
        <v>119</v>
      </c>
      <c r="E3079" s="62">
        <v>45901</v>
      </c>
      <c r="F3079" s="62">
        <v>46265</v>
      </c>
      <c r="G3079" s="37" t="s">
        <v>6139</v>
      </c>
      <c r="H3079" s="36">
        <v>362150</v>
      </c>
      <c r="I3079" s="63">
        <v>22798</v>
      </c>
      <c r="J3079" s="24" t="s">
        <v>6181</v>
      </c>
      <c r="K3079" s="63">
        <f t="shared" si="1070"/>
        <v>45901</v>
      </c>
      <c r="L3079" s="55">
        <f t="shared" si="1071"/>
        <v>0.04</v>
      </c>
      <c r="M3079" s="76">
        <v>0.22500000000000001</v>
      </c>
      <c r="N3079" s="62">
        <v>45901</v>
      </c>
      <c r="O3079" s="62">
        <v>46265</v>
      </c>
      <c r="P3079" s="63"/>
      <c r="Q3079" s="63"/>
      <c r="R3079" s="78">
        <v>63</v>
      </c>
      <c r="S3079" s="63" t="str">
        <f>VLOOKUP(R3079,SA!$B$3:$C$11,2,1)</f>
        <v>56-65</v>
      </c>
      <c r="T3079" s="38" t="s">
        <v>6115</v>
      </c>
      <c r="U3079" s="24" t="s">
        <v>6212</v>
      </c>
      <c r="V3079" s="24">
        <v>500000</v>
      </c>
      <c r="W3079" s="39">
        <f t="shared" si="1072"/>
        <v>0</v>
      </c>
      <c r="X3079" s="29">
        <f t="shared" si="1073"/>
        <v>0</v>
      </c>
      <c r="Y3079" s="40">
        <f t="shared" si="1074"/>
        <v>365</v>
      </c>
      <c r="Z3079" s="38">
        <f t="shared" si="1057"/>
        <v>46081</v>
      </c>
      <c r="AA3079" s="41">
        <f t="shared" si="1075"/>
        <v>181</v>
      </c>
      <c r="AB3079" s="24" t="s">
        <v>113</v>
      </c>
      <c r="AC3079" s="41">
        <f t="shared" si="1076"/>
        <v>13100.714</v>
      </c>
      <c r="AD3079" s="41">
        <v>1</v>
      </c>
      <c r="AE3079" s="72">
        <f>INDEX(SA!$C$2:$G$11,MATCH(Details!S3079,SA!$C$2:$C$11,0),MATCH(Details!V3079,SA!$C$2:$G$2,0))*Y3079/(F3079-E3079+1)</f>
        <v>11102.3</v>
      </c>
      <c r="AF3079" s="41">
        <f t="shared" si="1077"/>
        <v>0</v>
      </c>
      <c r="AG3079" s="41">
        <f t="shared" si="1078"/>
        <v>0</v>
      </c>
      <c r="AH3079" s="41">
        <f t="shared" si="1079"/>
        <v>1998.4139999999998</v>
      </c>
      <c r="AI3079" s="60">
        <f t="shared" si="1080"/>
        <v>444.09199999999998</v>
      </c>
      <c r="AJ3079" s="60">
        <f t="shared" si="1081"/>
        <v>2498.0174999999999</v>
      </c>
      <c r="AK3079" s="60">
        <f t="shared" si="1082"/>
        <v>5505.5241095890406</v>
      </c>
      <c r="AL3079" s="60">
        <f t="shared" si="1083"/>
        <v>4046.5602205479449</v>
      </c>
      <c r="AM3079" s="41">
        <f t="shared" si="1084"/>
        <v>4113.6302794520543</v>
      </c>
      <c r="AN3079" s="42">
        <f t="shared" si="1085"/>
        <v>45715</v>
      </c>
      <c r="AO3079" s="43">
        <f t="shared" si="1086"/>
        <v>11102.3</v>
      </c>
    </row>
    <row r="3080" spans="1:41" s="24" customFormat="1" ht="15.75" customHeight="1" x14ac:dyDescent="0.35">
      <c r="A3080" s="36" t="s">
        <v>27</v>
      </c>
      <c r="B3080" s="36">
        <v>202510</v>
      </c>
      <c r="C3080" s="24" t="s">
        <v>736</v>
      </c>
      <c r="D3080" s="24" t="s">
        <v>119</v>
      </c>
      <c r="E3080" s="62">
        <v>45901</v>
      </c>
      <c r="F3080" s="62">
        <v>46265</v>
      </c>
      <c r="G3080" s="37" t="s">
        <v>6140</v>
      </c>
      <c r="H3080" s="36">
        <v>550069</v>
      </c>
      <c r="I3080" s="63">
        <v>35473</v>
      </c>
      <c r="J3080" s="24" t="s">
        <v>6182</v>
      </c>
      <c r="K3080" s="63">
        <f t="shared" si="1070"/>
        <v>45901</v>
      </c>
      <c r="L3080" s="55">
        <f t="shared" si="1071"/>
        <v>0.04</v>
      </c>
      <c r="M3080" s="76">
        <v>0.22500000000000001</v>
      </c>
      <c r="N3080" s="62">
        <v>45901</v>
      </c>
      <c r="O3080" s="62">
        <v>46265</v>
      </c>
      <c r="P3080" s="63"/>
      <c r="Q3080" s="63"/>
      <c r="R3080" s="78">
        <v>28</v>
      </c>
      <c r="S3080" s="63" t="str">
        <f>VLOOKUP(R3080,SA!$B$3:$C$11,2,1)</f>
        <v>26-35</v>
      </c>
      <c r="T3080" s="38" t="s">
        <v>6115</v>
      </c>
      <c r="U3080" s="24" t="s">
        <v>5743</v>
      </c>
      <c r="V3080" s="24">
        <v>400000</v>
      </c>
      <c r="W3080" s="39">
        <f t="shared" si="1072"/>
        <v>0</v>
      </c>
      <c r="X3080" s="29">
        <f t="shared" si="1073"/>
        <v>0</v>
      </c>
      <c r="Y3080" s="40">
        <f t="shared" si="1074"/>
        <v>365</v>
      </c>
      <c r="Z3080" s="38">
        <f t="shared" si="1057"/>
        <v>46081</v>
      </c>
      <c r="AA3080" s="41">
        <f t="shared" si="1075"/>
        <v>181</v>
      </c>
      <c r="AB3080" s="24" t="s">
        <v>113</v>
      </c>
      <c r="AC3080" s="41">
        <f t="shared" si="1076"/>
        <v>4533.0290000000005</v>
      </c>
      <c r="AD3080" s="41">
        <v>1</v>
      </c>
      <c r="AE3080" s="72">
        <f>INDEX(SA!$C$2:$G$11,MATCH(Details!S3080,SA!$C$2:$C$11,0),MATCH(Details!V3080,SA!$C$2:$G$2,0))*Y3080/(F3080-E3080+1)</f>
        <v>3841.55</v>
      </c>
      <c r="AF3080" s="41">
        <f t="shared" si="1077"/>
        <v>0</v>
      </c>
      <c r="AG3080" s="41">
        <f t="shared" si="1078"/>
        <v>0</v>
      </c>
      <c r="AH3080" s="41">
        <f t="shared" si="1079"/>
        <v>691.47900000000004</v>
      </c>
      <c r="AI3080" s="60">
        <f t="shared" si="1080"/>
        <v>153.66200000000001</v>
      </c>
      <c r="AJ3080" s="60">
        <f t="shared" si="1081"/>
        <v>864.34875000000011</v>
      </c>
      <c r="AK3080" s="60">
        <f t="shared" si="1082"/>
        <v>1904.9878082191783</v>
      </c>
      <c r="AL3080" s="60">
        <f t="shared" si="1083"/>
        <v>1400.1660390410959</v>
      </c>
      <c r="AM3080" s="41">
        <f t="shared" si="1084"/>
        <v>1423.3732109589046</v>
      </c>
      <c r="AN3080" s="42">
        <f t="shared" si="1085"/>
        <v>45715</v>
      </c>
      <c r="AO3080" s="43">
        <f t="shared" si="1086"/>
        <v>3841.55</v>
      </c>
    </row>
    <row r="3081" spans="1:41" s="24" customFormat="1" ht="15.75" customHeight="1" x14ac:dyDescent="0.35">
      <c r="A3081" s="36" t="s">
        <v>27</v>
      </c>
      <c r="B3081" s="36">
        <v>202510</v>
      </c>
      <c r="C3081" s="24" t="s">
        <v>736</v>
      </c>
      <c r="D3081" s="24" t="s">
        <v>119</v>
      </c>
      <c r="E3081" s="62">
        <v>45901</v>
      </c>
      <c r="F3081" s="62">
        <v>46265</v>
      </c>
      <c r="G3081" s="37" t="s">
        <v>6141</v>
      </c>
      <c r="H3081" s="36">
        <v>652032</v>
      </c>
      <c r="I3081" s="63">
        <v>39937</v>
      </c>
      <c r="J3081" s="24" t="s">
        <v>6183</v>
      </c>
      <c r="K3081" s="63">
        <f t="shared" si="1070"/>
        <v>45901</v>
      </c>
      <c r="L3081" s="55">
        <f t="shared" si="1071"/>
        <v>0.04</v>
      </c>
      <c r="M3081" s="76">
        <v>0.22500000000000001</v>
      </c>
      <c r="N3081" s="62">
        <v>45901</v>
      </c>
      <c r="O3081" s="62">
        <v>46265</v>
      </c>
      <c r="P3081" s="63"/>
      <c r="Q3081" s="63"/>
      <c r="R3081" s="78">
        <v>16</v>
      </c>
      <c r="S3081" s="63" t="str">
        <f>VLOOKUP(R3081,SA!$B$3:$C$11,2,1)</f>
        <v>0-25</v>
      </c>
      <c r="T3081" s="38" t="s">
        <v>6116</v>
      </c>
      <c r="U3081" s="24" t="s">
        <v>6209</v>
      </c>
      <c r="V3081" s="24">
        <v>400000</v>
      </c>
      <c r="W3081" s="39">
        <f t="shared" si="1072"/>
        <v>0</v>
      </c>
      <c r="X3081" s="29">
        <f t="shared" si="1073"/>
        <v>0</v>
      </c>
      <c r="Y3081" s="40">
        <f t="shared" si="1074"/>
        <v>365</v>
      </c>
      <c r="Z3081" s="38">
        <f t="shared" si="1057"/>
        <v>46081</v>
      </c>
      <c r="AA3081" s="41">
        <f t="shared" si="1075"/>
        <v>181</v>
      </c>
      <c r="AB3081" s="24" t="s">
        <v>113</v>
      </c>
      <c r="AC3081" s="41">
        <f t="shared" si="1076"/>
        <v>4043.8364000000001</v>
      </c>
      <c r="AD3081" s="41">
        <v>1</v>
      </c>
      <c r="AE3081" s="72">
        <f>INDEX(SA!$C$2:$G$11,MATCH(Details!S3081,SA!$C$2:$C$11,0),MATCH(Details!V3081,SA!$C$2:$G$2,0))*Y3081/(F3081-E3081+1)</f>
        <v>3426.98</v>
      </c>
      <c r="AF3081" s="41">
        <f t="shared" si="1077"/>
        <v>0</v>
      </c>
      <c r="AG3081" s="41">
        <f t="shared" si="1078"/>
        <v>0</v>
      </c>
      <c r="AH3081" s="41">
        <f t="shared" si="1079"/>
        <v>616.85640000000001</v>
      </c>
      <c r="AI3081" s="60">
        <f t="shared" si="1080"/>
        <v>137.07920000000001</v>
      </c>
      <c r="AJ3081" s="60">
        <f t="shared" si="1081"/>
        <v>771.07050000000004</v>
      </c>
      <c r="AK3081" s="60">
        <f t="shared" si="1082"/>
        <v>1699.4065205479453</v>
      </c>
      <c r="AL3081" s="60">
        <f t="shared" si="1083"/>
        <v>1249.0637926027398</v>
      </c>
      <c r="AM3081" s="41">
        <f t="shared" si="1084"/>
        <v>1269.7665073972601</v>
      </c>
      <c r="AN3081" s="42">
        <f t="shared" si="1085"/>
        <v>45715</v>
      </c>
      <c r="AO3081" s="43">
        <f t="shared" si="1086"/>
        <v>3426.98</v>
      </c>
    </row>
    <row r="3082" spans="1:41" s="24" customFormat="1" ht="15.75" customHeight="1" x14ac:dyDescent="0.35">
      <c r="A3082" s="36" t="s">
        <v>27</v>
      </c>
      <c r="B3082" s="36">
        <v>202510</v>
      </c>
      <c r="C3082" s="24" t="s">
        <v>736</v>
      </c>
      <c r="D3082" s="24" t="s">
        <v>119</v>
      </c>
      <c r="E3082" s="62">
        <v>45901</v>
      </c>
      <c r="F3082" s="62">
        <v>46265</v>
      </c>
      <c r="G3082" s="37" t="s">
        <v>6142</v>
      </c>
      <c r="H3082" s="36">
        <v>652043</v>
      </c>
      <c r="I3082" s="63">
        <v>18773</v>
      </c>
      <c r="J3082" s="24" t="s">
        <v>6184</v>
      </c>
      <c r="K3082" s="63">
        <f t="shared" si="1070"/>
        <v>45901</v>
      </c>
      <c r="L3082" s="55">
        <f t="shared" si="1071"/>
        <v>0.04</v>
      </c>
      <c r="M3082" s="76">
        <v>0.22500000000000001</v>
      </c>
      <c r="N3082" s="62">
        <v>45901</v>
      </c>
      <c r="O3082" s="62">
        <v>46265</v>
      </c>
      <c r="P3082" s="63"/>
      <c r="Q3082" s="63"/>
      <c r="R3082" s="78">
        <v>74</v>
      </c>
      <c r="S3082" s="63" t="str">
        <f>VLOOKUP(R3082,SA!$B$3:$C$11,2,1)</f>
        <v>71-75</v>
      </c>
      <c r="T3082" s="38" t="s">
        <v>6116</v>
      </c>
      <c r="U3082" s="24" t="s">
        <v>6211</v>
      </c>
      <c r="V3082" s="24">
        <v>500000</v>
      </c>
      <c r="W3082" s="39">
        <f t="shared" si="1072"/>
        <v>0</v>
      </c>
      <c r="X3082" s="29">
        <f t="shared" si="1073"/>
        <v>0</v>
      </c>
      <c r="Y3082" s="40">
        <f t="shared" si="1074"/>
        <v>365</v>
      </c>
      <c r="Z3082" s="38">
        <f t="shared" si="1057"/>
        <v>46081</v>
      </c>
      <c r="AA3082" s="41">
        <f t="shared" si="1075"/>
        <v>181</v>
      </c>
      <c r="AB3082" s="24" t="s">
        <v>113</v>
      </c>
      <c r="AC3082" s="41">
        <f t="shared" si="1076"/>
        <v>23735.924199999998</v>
      </c>
      <c r="AD3082" s="41">
        <v>1</v>
      </c>
      <c r="AE3082" s="72">
        <f>INDEX(SA!$C$2:$G$11,MATCH(Details!S3082,SA!$C$2:$C$11,0),MATCH(Details!V3082,SA!$C$2:$G$2,0))*Y3082/(F3082-E3082+1)</f>
        <v>20115.189999999999</v>
      </c>
      <c r="AF3082" s="41">
        <f t="shared" si="1077"/>
        <v>0</v>
      </c>
      <c r="AG3082" s="41">
        <f t="shared" si="1078"/>
        <v>0</v>
      </c>
      <c r="AH3082" s="41">
        <f t="shared" si="1079"/>
        <v>3620.7341999999994</v>
      </c>
      <c r="AI3082" s="60">
        <f t="shared" si="1080"/>
        <v>804.60759999999993</v>
      </c>
      <c r="AJ3082" s="60">
        <f t="shared" si="1081"/>
        <v>4525.9177499999996</v>
      </c>
      <c r="AK3082" s="60">
        <f t="shared" si="1082"/>
        <v>9974.9298356164381</v>
      </c>
      <c r="AL3082" s="60">
        <f t="shared" si="1083"/>
        <v>7331.5734291780818</v>
      </c>
      <c r="AM3082" s="41">
        <f t="shared" si="1084"/>
        <v>7453.091220821917</v>
      </c>
      <c r="AN3082" s="42">
        <f t="shared" si="1085"/>
        <v>45715</v>
      </c>
      <c r="AO3082" s="43">
        <f t="shared" si="1086"/>
        <v>20115.189999999999</v>
      </c>
    </row>
    <row r="3083" spans="1:41" s="24" customFormat="1" ht="15.75" customHeight="1" x14ac:dyDescent="0.35">
      <c r="A3083" s="36" t="s">
        <v>27</v>
      </c>
      <c r="B3083" s="36">
        <v>202510</v>
      </c>
      <c r="C3083" s="24" t="s">
        <v>736</v>
      </c>
      <c r="D3083" s="24" t="s">
        <v>119</v>
      </c>
      <c r="E3083" s="62">
        <v>45901</v>
      </c>
      <c r="F3083" s="62">
        <v>46265</v>
      </c>
      <c r="G3083" s="37" t="s">
        <v>6143</v>
      </c>
      <c r="H3083" s="36">
        <v>652043</v>
      </c>
      <c r="I3083" s="63">
        <v>21551</v>
      </c>
      <c r="J3083" s="24" t="s">
        <v>6185</v>
      </c>
      <c r="K3083" s="63">
        <f t="shared" si="1070"/>
        <v>45901</v>
      </c>
      <c r="L3083" s="55">
        <f t="shared" si="1071"/>
        <v>0.04</v>
      </c>
      <c r="M3083" s="76">
        <v>0.22500000000000001</v>
      </c>
      <c r="N3083" s="62">
        <v>45901</v>
      </c>
      <c r="O3083" s="62">
        <v>46265</v>
      </c>
      <c r="P3083" s="63"/>
      <c r="Q3083" s="63"/>
      <c r="R3083" s="78">
        <v>66</v>
      </c>
      <c r="S3083" s="63" t="str">
        <f>VLOOKUP(R3083,SA!$B$3:$C$11,2,1)</f>
        <v>66-70</v>
      </c>
      <c r="T3083" s="38" t="s">
        <v>6115</v>
      </c>
      <c r="U3083" s="24" t="s">
        <v>6212</v>
      </c>
      <c r="V3083" s="24">
        <v>500000</v>
      </c>
      <c r="W3083" s="39">
        <f t="shared" si="1072"/>
        <v>0</v>
      </c>
      <c r="X3083" s="29">
        <f t="shared" si="1073"/>
        <v>0</v>
      </c>
      <c r="Y3083" s="40">
        <f t="shared" si="1074"/>
        <v>365</v>
      </c>
      <c r="Z3083" s="38">
        <f t="shared" si="1057"/>
        <v>46081</v>
      </c>
      <c r="AA3083" s="41">
        <f t="shared" si="1075"/>
        <v>181</v>
      </c>
      <c r="AB3083" s="24" t="s">
        <v>113</v>
      </c>
      <c r="AC3083" s="41">
        <f t="shared" si="1076"/>
        <v>18713.136199999997</v>
      </c>
      <c r="AD3083" s="41">
        <v>1</v>
      </c>
      <c r="AE3083" s="72">
        <f>INDEX(SA!$C$2:$G$11,MATCH(Details!S3083,SA!$C$2:$C$11,0),MATCH(Details!V3083,SA!$C$2:$G$2,0))*Y3083/(F3083-E3083+1)</f>
        <v>15858.589999999998</v>
      </c>
      <c r="AF3083" s="41">
        <f t="shared" si="1077"/>
        <v>0</v>
      </c>
      <c r="AG3083" s="41">
        <f t="shared" si="1078"/>
        <v>0</v>
      </c>
      <c r="AH3083" s="41">
        <f t="shared" si="1079"/>
        <v>2854.5461999999998</v>
      </c>
      <c r="AI3083" s="60">
        <f t="shared" si="1080"/>
        <v>634.34359999999992</v>
      </c>
      <c r="AJ3083" s="60">
        <f t="shared" si="1081"/>
        <v>3568.1827499999995</v>
      </c>
      <c r="AK3083" s="60">
        <f t="shared" si="1082"/>
        <v>7864.1227123287663</v>
      </c>
      <c r="AL3083" s="60">
        <f t="shared" si="1083"/>
        <v>5780.130193561643</v>
      </c>
      <c r="AM3083" s="41">
        <f t="shared" si="1084"/>
        <v>5875.9334564383553</v>
      </c>
      <c r="AN3083" s="42">
        <f t="shared" si="1085"/>
        <v>45715</v>
      </c>
      <c r="AO3083" s="43">
        <f t="shared" si="1086"/>
        <v>15858.589999999998</v>
      </c>
    </row>
    <row r="3084" spans="1:41" s="24" customFormat="1" ht="15.75" customHeight="1" x14ac:dyDescent="0.35">
      <c r="A3084" s="36" t="s">
        <v>27</v>
      </c>
      <c r="B3084" s="36">
        <v>202510</v>
      </c>
      <c r="C3084" s="24" t="s">
        <v>736</v>
      </c>
      <c r="D3084" s="24" t="s">
        <v>119</v>
      </c>
      <c r="E3084" s="62">
        <v>45901</v>
      </c>
      <c r="F3084" s="62">
        <v>46265</v>
      </c>
      <c r="G3084" s="37" t="s">
        <v>6144</v>
      </c>
      <c r="H3084" s="36">
        <v>652061</v>
      </c>
      <c r="I3084" s="63">
        <v>45914</v>
      </c>
      <c r="J3084" s="24" t="s">
        <v>6186</v>
      </c>
      <c r="K3084" s="63">
        <f t="shared" si="1070"/>
        <v>45914</v>
      </c>
      <c r="L3084" s="55">
        <f t="shared" si="1071"/>
        <v>0.04</v>
      </c>
      <c r="M3084" s="76">
        <v>0.22500000000000001</v>
      </c>
      <c r="N3084" s="62">
        <v>45914</v>
      </c>
      <c r="O3084" s="62">
        <v>46265</v>
      </c>
      <c r="P3084" s="63"/>
      <c r="Q3084" s="63"/>
      <c r="R3084" s="78">
        <v>0</v>
      </c>
      <c r="S3084" s="63" t="str">
        <f>VLOOKUP(R3084,SA!$B$3:$C$11,2,1)</f>
        <v>0-25</v>
      </c>
      <c r="T3084" s="38" t="s">
        <v>6115</v>
      </c>
      <c r="U3084" s="24" t="s">
        <v>6210</v>
      </c>
      <c r="V3084" s="24">
        <v>500000</v>
      </c>
      <c r="W3084" s="39">
        <f t="shared" si="1072"/>
        <v>0</v>
      </c>
      <c r="X3084" s="29">
        <f t="shared" si="1073"/>
        <v>0</v>
      </c>
      <c r="Y3084" s="40">
        <f t="shared" si="1074"/>
        <v>352</v>
      </c>
      <c r="Z3084" s="38">
        <f t="shared" si="1057"/>
        <v>46081</v>
      </c>
      <c r="AA3084" s="41">
        <f t="shared" si="1075"/>
        <v>168</v>
      </c>
      <c r="AB3084" s="24" t="s">
        <v>113</v>
      </c>
      <c r="AC3084" s="41">
        <f t="shared" si="1076"/>
        <v>4289.7811813698636</v>
      </c>
      <c r="AD3084" s="41">
        <v>1</v>
      </c>
      <c r="AE3084" s="72">
        <f>INDEX(SA!$C$2:$G$11,MATCH(Details!S3084,SA!$C$2:$C$11,0),MATCH(Details!V3084,SA!$C$2:$G$2,0))*Y3084/(F3084-E3084+1)</f>
        <v>3635.4077808219181</v>
      </c>
      <c r="AF3084" s="41">
        <f t="shared" si="1077"/>
        <v>0</v>
      </c>
      <c r="AG3084" s="41">
        <f t="shared" si="1078"/>
        <v>0</v>
      </c>
      <c r="AH3084" s="41">
        <f t="shared" si="1079"/>
        <v>654.37340054794527</v>
      </c>
      <c r="AI3084" s="60">
        <f t="shared" si="1080"/>
        <v>145.41631123287672</v>
      </c>
      <c r="AJ3084" s="60">
        <f t="shared" si="1081"/>
        <v>817.96675068493164</v>
      </c>
      <c r="AK3084" s="60">
        <f t="shared" si="1082"/>
        <v>1735.0809863013701</v>
      </c>
      <c r="AL3084" s="60">
        <f t="shared" si="1083"/>
        <v>1275.2845249315069</v>
      </c>
      <c r="AM3084" s="41">
        <f t="shared" si="1084"/>
        <v>1396.740193972603</v>
      </c>
      <c r="AN3084" s="42">
        <f t="shared" si="1085"/>
        <v>45715</v>
      </c>
      <c r="AO3084" s="43">
        <f t="shared" si="1086"/>
        <v>3635.4077808219181</v>
      </c>
    </row>
    <row r="3085" spans="1:41" s="24" customFormat="1" ht="15.75" customHeight="1" x14ac:dyDescent="0.35">
      <c r="A3085" s="36" t="s">
        <v>27</v>
      </c>
      <c r="B3085" s="36">
        <v>202510</v>
      </c>
      <c r="C3085" s="24" t="s">
        <v>736</v>
      </c>
      <c r="D3085" s="24" t="s">
        <v>119</v>
      </c>
      <c r="E3085" s="62">
        <v>45901</v>
      </c>
      <c r="F3085" s="62">
        <v>46265</v>
      </c>
      <c r="G3085" s="37" t="s">
        <v>6145</v>
      </c>
      <c r="H3085" s="36">
        <v>652139</v>
      </c>
      <c r="I3085" s="63">
        <v>9710</v>
      </c>
      <c r="J3085" s="24" t="s">
        <v>6187</v>
      </c>
      <c r="K3085" s="63">
        <f t="shared" si="1070"/>
        <v>45901</v>
      </c>
      <c r="L3085" s="55">
        <f t="shared" si="1071"/>
        <v>0.04</v>
      </c>
      <c r="M3085" s="76">
        <v>0.22500000000000001</v>
      </c>
      <c r="N3085" s="62">
        <v>45901</v>
      </c>
      <c r="O3085" s="62">
        <v>46265</v>
      </c>
      <c r="P3085" s="63"/>
      <c r="Q3085" s="63"/>
      <c r="R3085" s="78">
        <v>99</v>
      </c>
      <c r="S3085" s="63" t="str">
        <f>VLOOKUP(R3085,SA!$B$3:$C$11,2,1)</f>
        <v>81-100</v>
      </c>
      <c r="T3085" s="38" t="s">
        <v>6115</v>
      </c>
      <c r="U3085" s="24" t="s">
        <v>6212</v>
      </c>
      <c r="V3085" s="24">
        <v>500000</v>
      </c>
      <c r="W3085" s="39">
        <f t="shared" si="1072"/>
        <v>0</v>
      </c>
      <c r="X3085" s="29">
        <f t="shared" si="1073"/>
        <v>0</v>
      </c>
      <c r="Y3085" s="40">
        <f t="shared" si="1074"/>
        <v>365</v>
      </c>
      <c r="Z3085" s="38">
        <f t="shared" si="1057"/>
        <v>46081</v>
      </c>
      <c r="AA3085" s="41">
        <f t="shared" si="1075"/>
        <v>181</v>
      </c>
      <c r="AB3085" s="24" t="s">
        <v>113</v>
      </c>
      <c r="AC3085" s="41">
        <f t="shared" si="1076"/>
        <v>32559.421399999999</v>
      </c>
      <c r="AD3085" s="41">
        <v>1</v>
      </c>
      <c r="AE3085" s="72">
        <f>INDEX(SA!$C$2:$G$11,MATCH(Details!S3085,SA!$C$2:$C$11,0),MATCH(Details!V3085,SA!$C$2:$G$2,0))*Y3085/(F3085-E3085+1)</f>
        <v>27592.73</v>
      </c>
      <c r="AF3085" s="41">
        <f t="shared" si="1077"/>
        <v>0</v>
      </c>
      <c r="AG3085" s="41">
        <f t="shared" si="1078"/>
        <v>0</v>
      </c>
      <c r="AH3085" s="41">
        <f t="shared" si="1079"/>
        <v>4966.6913999999997</v>
      </c>
      <c r="AI3085" s="60">
        <f t="shared" si="1080"/>
        <v>1103.7092</v>
      </c>
      <c r="AJ3085" s="60">
        <f t="shared" si="1081"/>
        <v>6208.3642499999996</v>
      </c>
      <c r="AK3085" s="60">
        <f t="shared" si="1082"/>
        <v>13682.970219178082</v>
      </c>
      <c r="AL3085" s="60">
        <f t="shared" si="1083"/>
        <v>10056.983111095889</v>
      </c>
      <c r="AM3085" s="41">
        <f t="shared" si="1084"/>
        <v>10223.673438904108</v>
      </c>
      <c r="AN3085" s="42">
        <f t="shared" si="1085"/>
        <v>45715</v>
      </c>
      <c r="AO3085" s="43">
        <f t="shared" si="1086"/>
        <v>27592.73</v>
      </c>
    </row>
    <row r="3086" spans="1:41" s="24" customFormat="1" ht="15.75" customHeight="1" x14ac:dyDescent="0.35">
      <c r="A3086" s="36" t="s">
        <v>27</v>
      </c>
      <c r="B3086" s="36">
        <v>202510</v>
      </c>
      <c r="C3086" s="24" t="s">
        <v>736</v>
      </c>
      <c r="D3086" s="24" t="s">
        <v>119</v>
      </c>
      <c r="E3086" s="62">
        <v>45901</v>
      </c>
      <c r="F3086" s="62">
        <v>46265</v>
      </c>
      <c r="G3086" s="37" t="s">
        <v>6146</v>
      </c>
      <c r="H3086" s="36">
        <v>652139</v>
      </c>
      <c r="I3086" s="63">
        <v>20823</v>
      </c>
      <c r="J3086" s="24" t="s">
        <v>6188</v>
      </c>
      <c r="K3086" s="63">
        <f t="shared" si="1070"/>
        <v>45901</v>
      </c>
      <c r="L3086" s="55">
        <f t="shared" si="1071"/>
        <v>0.04</v>
      </c>
      <c r="M3086" s="76">
        <v>0.22500000000000001</v>
      </c>
      <c r="N3086" s="62">
        <v>45901</v>
      </c>
      <c r="O3086" s="62">
        <v>46265</v>
      </c>
      <c r="P3086" s="63"/>
      <c r="Q3086" s="63"/>
      <c r="R3086" s="78">
        <v>68</v>
      </c>
      <c r="S3086" s="63" t="str">
        <f>VLOOKUP(R3086,SA!$B$3:$C$11,2,1)</f>
        <v>66-70</v>
      </c>
      <c r="T3086" s="38" t="s">
        <v>6116</v>
      </c>
      <c r="U3086" s="24" t="s">
        <v>6211</v>
      </c>
      <c r="V3086" s="24">
        <v>500000</v>
      </c>
      <c r="W3086" s="39">
        <f t="shared" si="1072"/>
        <v>0</v>
      </c>
      <c r="X3086" s="29">
        <f t="shared" si="1073"/>
        <v>0</v>
      </c>
      <c r="Y3086" s="40">
        <f t="shared" si="1074"/>
        <v>365</v>
      </c>
      <c r="Z3086" s="38">
        <f t="shared" si="1057"/>
        <v>46081</v>
      </c>
      <c r="AA3086" s="41">
        <f t="shared" si="1075"/>
        <v>181</v>
      </c>
      <c r="AB3086" s="24" t="s">
        <v>113</v>
      </c>
      <c r="AC3086" s="41">
        <f t="shared" si="1076"/>
        <v>18713.136199999997</v>
      </c>
      <c r="AD3086" s="41">
        <v>1</v>
      </c>
      <c r="AE3086" s="72">
        <f>INDEX(SA!$C$2:$G$11,MATCH(Details!S3086,SA!$C$2:$C$11,0),MATCH(Details!V3086,SA!$C$2:$G$2,0))*Y3086/(F3086-E3086+1)</f>
        <v>15858.589999999998</v>
      </c>
      <c r="AF3086" s="41">
        <f t="shared" si="1077"/>
        <v>0</v>
      </c>
      <c r="AG3086" s="41">
        <f t="shared" si="1078"/>
        <v>0</v>
      </c>
      <c r="AH3086" s="41">
        <f t="shared" si="1079"/>
        <v>2854.5461999999998</v>
      </c>
      <c r="AI3086" s="60">
        <f t="shared" si="1080"/>
        <v>634.34359999999992</v>
      </c>
      <c r="AJ3086" s="60">
        <f t="shared" si="1081"/>
        <v>3568.1827499999995</v>
      </c>
      <c r="AK3086" s="60">
        <f t="shared" si="1082"/>
        <v>7864.1227123287663</v>
      </c>
      <c r="AL3086" s="60">
        <f t="shared" si="1083"/>
        <v>5780.130193561643</v>
      </c>
      <c r="AM3086" s="41">
        <f t="shared" si="1084"/>
        <v>5875.9334564383553</v>
      </c>
      <c r="AN3086" s="42">
        <f t="shared" si="1085"/>
        <v>45715</v>
      </c>
      <c r="AO3086" s="43">
        <f t="shared" si="1086"/>
        <v>15858.589999999998</v>
      </c>
    </row>
    <row r="3087" spans="1:41" s="24" customFormat="1" ht="15.75" customHeight="1" x14ac:dyDescent="0.35">
      <c r="A3087" s="36" t="s">
        <v>27</v>
      </c>
      <c r="B3087" s="36">
        <v>202510</v>
      </c>
      <c r="C3087" s="24" t="s">
        <v>736</v>
      </c>
      <c r="D3087" s="24" t="s">
        <v>119</v>
      </c>
      <c r="E3087" s="62">
        <v>45901</v>
      </c>
      <c r="F3087" s="62">
        <v>46265</v>
      </c>
      <c r="G3087" s="37" t="s">
        <v>6147</v>
      </c>
      <c r="H3087" s="36">
        <v>652326</v>
      </c>
      <c r="I3087" s="63">
        <v>37568</v>
      </c>
      <c r="J3087" s="24" t="s">
        <v>6189</v>
      </c>
      <c r="K3087" s="63">
        <f t="shared" si="1070"/>
        <v>45901</v>
      </c>
      <c r="L3087" s="55">
        <f t="shared" si="1071"/>
        <v>0.04</v>
      </c>
      <c r="M3087" s="76">
        <v>0.22500000000000001</v>
      </c>
      <c r="N3087" s="62">
        <v>45901</v>
      </c>
      <c r="O3087" s="62">
        <v>46265</v>
      </c>
      <c r="P3087" s="63"/>
      <c r="Q3087" s="63"/>
      <c r="R3087" s="78">
        <v>22</v>
      </c>
      <c r="S3087" s="63" t="str">
        <f>VLOOKUP(R3087,SA!$B$3:$C$11,2,1)</f>
        <v>0-25</v>
      </c>
      <c r="T3087" s="38" t="s">
        <v>6115</v>
      </c>
      <c r="U3087" s="24" t="s">
        <v>5743</v>
      </c>
      <c r="V3087" s="24">
        <v>400000</v>
      </c>
      <c r="W3087" s="39">
        <f t="shared" si="1072"/>
        <v>0</v>
      </c>
      <c r="X3087" s="29">
        <f t="shared" si="1073"/>
        <v>0</v>
      </c>
      <c r="Y3087" s="40">
        <f t="shared" si="1074"/>
        <v>365</v>
      </c>
      <c r="Z3087" s="38">
        <f t="shared" si="1057"/>
        <v>46081</v>
      </c>
      <c r="AA3087" s="41">
        <f t="shared" si="1075"/>
        <v>181</v>
      </c>
      <c r="AB3087" s="24" t="s">
        <v>113</v>
      </c>
      <c r="AC3087" s="41">
        <f t="shared" si="1076"/>
        <v>4043.8364000000001</v>
      </c>
      <c r="AD3087" s="41">
        <v>1</v>
      </c>
      <c r="AE3087" s="72">
        <f>INDEX(SA!$C$2:$G$11,MATCH(Details!S3087,SA!$C$2:$C$11,0),MATCH(Details!V3087,SA!$C$2:$G$2,0))*Y3087/(F3087-E3087+1)</f>
        <v>3426.98</v>
      </c>
      <c r="AF3087" s="41">
        <f t="shared" si="1077"/>
        <v>0</v>
      </c>
      <c r="AG3087" s="41">
        <f t="shared" si="1078"/>
        <v>0</v>
      </c>
      <c r="AH3087" s="41">
        <f t="shared" si="1079"/>
        <v>616.85640000000001</v>
      </c>
      <c r="AI3087" s="60">
        <f t="shared" si="1080"/>
        <v>137.07920000000001</v>
      </c>
      <c r="AJ3087" s="60">
        <f t="shared" si="1081"/>
        <v>771.07050000000004</v>
      </c>
      <c r="AK3087" s="60">
        <f t="shared" si="1082"/>
        <v>1699.4065205479453</v>
      </c>
      <c r="AL3087" s="60">
        <f t="shared" si="1083"/>
        <v>1249.0637926027398</v>
      </c>
      <c r="AM3087" s="41">
        <f t="shared" si="1084"/>
        <v>1269.7665073972601</v>
      </c>
      <c r="AN3087" s="42">
        <f t="shared" si="1085"/>
        <v>45715</v>
      </c>
      <c r="AO3087" s="43">
        <f t="shared" si="1086"/>
        <v>3426.98</v>
      </c>
    </row>
    <row r="3088" spans="1:41" s="24" customFormat="1" ht="15.75" customHeight="1" x14ac:dyDescent="0.35">
      <c r="A3088" s="36" t="s">
        <v>27</v>
      </c>
      <c r="B3088" s="36">
        <v>202510</v>
      </c>
      <c r="C3088" s="24" t="s">
        <v>736</v>
      </c>
      <c r="D3088" s="24" t="s">
        <v>119</v>
      </c>
      <c r="E3088" s="62">
        <v>45901</v>
      </c>
      <c r="F3088" s="62">
        <v>46265</v>
      </c>
      <c r="G3088" s="37" t="s">
        <v>6148</v>
      </c>
      <c r="H3088" s="36">
        <v>652359</v>
      </c>
      <c r="I3088" s="63">
        <v>45887</v>
      </c>
      <c r="J3088" s="24" t="s">
        <v>6190</v>
      </c>
      <c r="K3088" s="63">
        <f t="shared" si="1070"/>
        <v>45901</v>
      </c>
      <c r="L3088" s="55">
        <f t="shared" si="1071"/>
        <v>0.04</v>
      </c>
      <c r="M3088" s="76">
        <v>0.22500000000000001</v>
      </c>
      <c r="N3088" s="62">
        <v>45901</v>
      </c>
      <c r="O3088" s="62">
        <v>46265</v>
      </c>
      <c r="P3088" s="63"/>
      <c r="Q3088" s="63"/>
      <c r="R3088" s="78">
        <v>0</v>
      </c>
      <c r="S3088" s="63" t="str">
        <f>VLOOKUP(R3088,SA!$B$3:$C$11,2,1)</f>
        <v>0-25</v>
      </c>
      <c r="T3088" s="38" t="s">
        <v>6116</v>
      </c>
      <c r="U3088" s="24" t="s">
        <v>6209</v>
      </c>
      <c r="V3088" s="24">
        <v>500000</v>
      </c>
      <c r="W3088" s="39">
        <f t="shared" si="1072"/>
        <v>0</v>
      </c>
      <c r="X3088" s="29">
        <f t="shared" si="1073"/>
        <v>0</v>
      </c>
      <c r="Y3088" s="40">
        <f t="shared" si="1074"/>
        <v>365</v>
      </c>
      <c r="Z3088" s="38">
        <f t="shared" si="1057"/>
        <v>46081</v>
      </c>
      <c r="AA3088" s="41">
        <f t="shared" si="1075"/>
        <v>181</v>
      </c>
      <c r="AB3088" s="24" t="s">
        <v>113</v>
      </c>
      <c r="AC3088" s="41">
        <f t="shared" si="1076"/>
        <v>4448.2106000000003</v>
      </c>
      <c r="AD3088" s="41">
        <v>1</v>
      </c>
      <c r="AE3088" s="72">
        <f>INDEX(SA!$C$2:$G$11,MATCH(Details!S3088,SA!$C$2:$C$11,0),MATCH(Details!V3088,SA!$C$2:$G$2,0))*Y3088/(F3088-E3088+1)</f>
        <v>3769.67</v>
      </c>
      <c r="AF3088" s="41">
        <f t="shared" si="1077"/>
        <v>0</v>
      </c>
      <c r="AG3088" s="41">
        <f t="shared" si="1078"/>
        <v>0</v>
      </c>
      <c r="AH3088" s="41">
        <f t="shared" si="1079"/>
        <v>678.54060000000004</v>
      </c>
      <c r="AI3088" s="60">
        <f t="shared" si="1080"/>
        <v>150.7868</v>
      </c>
      <c r="AJ3088" s="60">
        <f t="shared" si="1081"/>
        <v>848.17574999999999</v>
      </c>
      <c r="AK3088" s="60">
        <f t="shared" si="1082"/>
        <v>1869.3432054794521</v>
      </c>
      <c r="AL3088" s="60">
        <f t="shared" si="1083"/>
        <v>1373.9672560273973</v>
      </c>
      <c r="AM3088" s="41">
        <f t="shared" si="1084"/>
        <v>1396.7401939726028</v>
      </c>
      <c r="AN3088" s="42">
        <f t="shared" si="1085"/>
        <v>45715</v>
      </c>
      <c r="AO3088" s="43">
        <f t="shared" si="1086"/>
        <v>3769.67</v>
      </c>
    </row>
    <row r="3089" spans="1:41" s="24" customFormat="1" ht="15.75" customHeight="1" x14ac:dyDescent="0.35">
      <c r="A3089" s="36" t="s">
        <v>27</v>
      </c>
      <c r="B3089" s="36">
        <v>202510</v>
      </c>
      <c r="C3089" s="24" t="s">
        <v>736</v>
      </c>
      <c r="D3089" s="24" t="s">
        <v>119</v>
      </c>
      <c r="E3089" s="62">
        <v>45901</v>
      </c>
      <c r="F3089" s="62">
        <v>46265</v>
      </c>
      <c r="G3089" s="37" t="s">
        <v>6149</v>
      </c>
      <c r="H3089" s="36">
        <v>652412</v>
      </c>
      <c r="I3089" s="63">
        <v>37371</v>
      </c>
      <c r="J3089" s="24" t="s">
        <v>6191</v>
      </c>
      <c r="K3089" s="63">
        <f t="shared" si="1070"/>
        <v>45901</v>
      </c>
      <c r="L3089" s="55">
        <f t="shared" si="1071"/>
        <v>0.04</v>
      </c>
      <c r="M3089" s="76">
        <v>0.22500000000000001</v>
      </c>
      <c r="N3089" s="62">
        <v>45901</v>
      </c>
      <c r="O3089" s="62">
        <v>46265</v>
      </c>
      <c r="P3089" s="63"/>
      <c r="Q3089" s="63"/>
      <c r="R3089" s="78">
        <v>23</v>
      </c>
      <c r="S3089" s="63" t="str">
        <f>VLOOKUP(R3089,SA!$B$3:$C$11,2,1)</f>
        <v>0-25</v>
      </c>
      <c r="T3089" s="38" t="s">
        <v>6115</v>
      </c>
      <c r="U3089" s="24" t="s">
        <v>5743</v>
      </c>
      <c r="V3089" s="24">
        <v>400000</v>
      </c>
      <c r="W3089" s="39">
        <f t="shared" si="1072"/>
        <v>0</v>
      </c>
      <c r="X3089" s="29">
        <f t="shared" si="1073"/>
        <v>0</v>
      </c>
      <c r="Y3089" s="40">
        <f t="shared" si="1074"/>
        <v>365</v>
      </c>
      <c r="Z3089" s="38">
        <f t="shared" si="1057"/>
        <v>46081</v>
      </c>
      <c r="AA3089" s="41">
        <f t="shared" si="1075"/>
        <v>181</v>
      </c>
      <c r="AB3089" s="24" t="s">
        <v>113</v>
      </c>
      <c r="AC3089" s="41">
        <f t="shared" si="1076"/>
        <v>4043.8364000000001</v>
      </c>
      <c r="AD3089" s="41">
        <v>1</v>
      </c>
      <c r="AE3089" s="72">
        <f>INDEX(SA!$C$2:$G$11,MATCH(Details!S3089,SA!$C$2:$C$11,0),MATCH(Details!V3089,SA!$C$2:$G$2,0))*Y3089/(F3089-E3089+1)</f>
        <v>3426.98</v>
      </c>
      <c r="AF3089" s="41">
        <f t="shared" si="1077"/>
        <v>0</v>
      </c>
      <c r="AG3089" s="41">
        <f t="shared" si="1078"/>
        <v>0</v>
      </c>
      <c r="AH3089" s="41">
        <f t="shared" si="1079"/>
        <v>616.85640000000001</v>
      </c>
      <c r="AI3089" s="60">
        <f t="shared" si="1080"/>
        <v>137.07920000000001</v>
      </c>
      <c r="AJ3089" s="60">
        <f t="shared" si="1081"/>
        <v>771.07050000000004</v>
      </c>
      <c r="AK3089" s="60">
        <f t="shared" si="1082"/>
        <v>1699.4065205479453</v>
      </c>
      <c r="AL3089" s="60">
        <f t="shared" si="1083"/>
        <v>1249.0637926027398</v>
      </c>
      <c r="AM3089" s="41">
        <f t="shared" si="1084"/>
        <v>1269.7665073972601</v>
      </c>
      <c r="AN3089" s="42">
        <f t="shared" si="1085"/>
        <v>45715</v>
      </c>
      <c r="AO3089" s="43">
        <f t="shared" si="1086"/>
        <v>3426.98</v>
      </c>
    </row>
    <row r="3090" spans="1:41" s="24" customFormat="1" ht="15.75" customHeight="1" x14ac:dyDescent="0.35">
      <c r="A3090" s="36" t="s">
        <v>27</v>
      </c>
      <c r="B3090" s="36">
        <v>202510</v>
      </c>
      <c r="C3090" s="24" t="s">
        <v>736</v>
      </c>
      <c r="D3090" s="24" t="s">
        <v>119</v>
      </c>
      <c r="E3090" s="62">
        <v>45901</v>
      </c>
      <c r="F3090" s="62">
        <v>46265</v>
      </c>
      <c r="G3090" s="37" t="s">
        <v>6150</v>
      </c>
      <c r="H3090" s="36">
        <v>652414</v>
      </c>
      <c r="I3090" s="63">
        <v>20361</v>
      </c>
      <c r="J3090" s="24" t="s">
        <v>6192</v>
      </c>
      <c r="K3090" s="63">
        <f t="shared" si="1070"/>
        <v>45901</v>
      </c>
      <c r="L3090" s="55">
        <f t="shared" si="1071"/>
        <v>0.04</v>
      </c>
      <c r="M3090" s="76">
        <v>0.22500000000000001</v>
      </c>
      <c r="N3090" s="62">
        <v>45901</v>
      </c>
      <c r="O3090" s="62">
        <v>46265</v>
      </c>
      <c r="P3090" s="63"/>
      <c r="Q3090" s="63"/>
      <c r="R3090" s="78">
        <v>69</v>
      </c>
      <c r="S3090" s="63" t="str">
        <f>VLOOKUP(R3090,SA!$B$3:$C$11,2,1)</f>
        <v>66-70</v>
      </c>
      <c r="T3090" s="38" t="s">
        <v>6116</v>
      </c>
      <c r="U3090" s="24" t="s">
        <v>6211</v>
      </c>
      <c r="V3090" s="24">
        <v>400000</v>
      </c>
      <c r="W3090" s="39">
        <f t="shared" si="1072"/>
        <v>0</v>
      </c>
      <c r="X3090" s="29">
        <f t="shared" si="1073"/>
        <v>0</v>
      </c>
      <c r="Y3090" s="40">
        <f t="shared" si="1074"/>
        <v>365</v>
      </c>
      <c r="Z3090" s="38">
        <f t="shared" si="1057"/>
        <v>46081</v>
      </c>
      <c r="AA3090" s="41">
        <f t="shared" si="1075"/>
        <v>181</v>
      </c>
      <c r="AB3090" s="24" t="s">
        <v>113</v>
      </c>
      <c r="AC3090" s="41">
        <f t="shared" si="1076"/>
        <v>17021.971999999998</v>
      </c>
      <c r="AD3090" s="41">
        <v>1</v>
      </c>
      <c r="AE3090" s="72">
        <f>INDEX(SA!$C$2:$G$11,MATCH(Details!S3090,SA!$C$2:$C$11,0),MATCH(Details!V3090,SA!$C$2:$G$2,0))*Y3090/(F3090-E3090+1)</f>
        <v>14425.4</v>
      </c>
      <c r="AF3090" s="41">
        <f t="shared" si="1077"/>
        <v>0</v>
      </c>
      <c r="AG3090" s="41">
        <f t="shared" si="1078"/>
        <v>0</v>
      </c>
      <c r="AH3090" s="41">
        <f t="shared" si="1079"/>
        <v>2596.5719999999997</v>
      </c>
      <c r="AI3090" s="60">
        <f t="shared" si="1080"/>
        <v>577.01599999999996</v>
      </c>
      <c r="AJ3090" s="60">
        <f t="shared" si="1081"/>
        <v>3245.7150000000001</v>
      </c>
      <c r="AK3090" s="60">
        <f t="shared" si="1082"/>
        <v>7153.4175342465751</v>
      </c>
      <c r="AL3090" s="60">
        <f t="shared" si="1083"/>
        <v>5257.7618876712322</v>
      </c>
      <c r="AM3090" s="41">
        <f t="shared" si="1084"/>
        <v>5344.9071123287686</v>
      </c>
      <c r="AN3090" s="42">
        <f t="shared" si="1085"/>
        <v>45715</v>
      </c>
      <c r="AO3090" s="43">
        <f t="shared" si="1086"/>
        <v>14425.4</v>
      </c>
    </row>
    <row r="3091" spans="1:41" s="24" customFormat="1" ht="15.75" customHeight="1" x14ac:dyDescent="0.35">
      <c r="A3091" s="36" t="s">
        <v>27</v>
      </c>
      <c r="B3091" s="36">
        <v>202510</v>
      </c>
      <c r="C3091" s="24" t="s">
        <v>736</v>
      </c>
      <c r="D3091" s="24" t="s">
        <v>119</v>
      </c>
      <c r="E3091" s="62">
        <v>45901</v>
      </c>
      <c r="F3091" s="62">
        <v>46265</v>
      </c>
      <c r="G3091" s="37" t="s">
        <v>6151</v>
      </c>
      <c r="H3091" s="36">
        <v>652414</v>
      </c>
      <c r="I3091" s="63">
        <v>25110</v>
      </c>
      <c r="J3091" s="24" t="s">
        <v>6193</v>
      </c>
      <c r="K3091" s="63">
        <f t="shared" si="1070"/>
        <v>45901</v>
      </c>
      <c r="L3091" s="55">
        <f t="shared" si="1071"/>
        <v>0.04</v>
      </c>
      <c r="M3091" s="76">
        <v>0.22500000000000001</v>
      </c>
      <c r="N3091" s="62">
        <v>45901</v>
      </c>
      <c r="O3091" s="62">
        <v>46265</v>
      </c>
      <c r="P3091" s="63"/>
      <c r="Q3091" s="63"/>
      <c r="R3091" s="78">
        <v>56</v>
      </c>
      <c r="S3091" s="63" t="str">
        <f>VLOOKUP(R3091,SA!$B$3:$C$11,2,1)</f>
        <v>56-65</v>
      </c>
      <c r="T3091" s="38" t="s">
        <v>6115</v>
      </c>
      <c r="U3091" s="24" t="s">
        <v>6212</v>
      </c>
      <c r="V3091" s="24">
        <v>400000</v>
      </c>
      <c r="W3091" s="39">
        <f t="shared" si="1072"/>
        <v>0</v>
      </c>
      <c r="X3091" s="29">
        <f t="shared" si="1073"/>
        <v>0</v>
      </c>
      <c r="Y3091" s="40">
        <f t="shared" si="1074"/>
        <v>365</v>
      </c>
      <c r="Z3091" s="38">
        <f t="shared" si="1057"/>
        <v>46081</v>
      </c>
      <c r="AA3091" s="41">
        <f t="shared" si="1075"/>
        <v>181</v>
      </c>
      <c r="AB3091" s="24" t="s">
        <v>113</v>
      </c>
      <c r="AC3091" s="41">
        <f t="shared" si="1076"/>
        <v>11909.7282</v>
      </c>
      <c r="AD3091" s="41">
        <v>1</v>
      </c>
      <c r="AE3091" s="72">
        <f>INDEX(SA!$C$2:$G$11,MATCH(Details!S3091,SA!$C$2:$C$11,0),MATCH(Details!V3091,SA!$C$2:$G$2,0))*Y3091/(F3091-E3091+1)</f>
        <v>10092.99</v>
      </c>
      <c r="AF3091" s="41">
        <f t="shared" si="1077"/>
        <v>0</v>
      </c>
      <c r="AG3091" s="41">
        <f t="shared" si="1078"/>
        <v>0</v>
      </c>
      <c r="AH3091" s="41">
        <f t="shared" si="1079"/>
        <v>1816.7382</v>
      </c>
      <c r="AI3091" s="60">
        <f t="shared" si="1080"/>
        <v>403.71960000000001</v>
      </c>
      <c r="AJ3091" s="60">
        <f t="shared" si="1081"/>
        <v>2270.9227500000002</v>
      </c>
      <c r="AK3091" s="60">
        <f t="shared" si="1082"/>
        <v>5005.0169589041097</v>
      </c>
      <c r="AL3091" s="60">
        <f t="shared" si="1083"/>
        <v>3678.6874647945206</v>
      </c>
      <c r="AM3091" s="41">
        <f t="shared" si="1084"/>
        <v>3739.6601852054787</v>
      </c>
      <c r="AN3091" s="42">
        <f t="shared" si="1085"/>
        <v>45715</v>
      </c>
      <c r="AO3091" s="43">
        <f t="shared" si="1086"/>
        <v>10092.99</v>
      </c>
    </row>
    <row r="3092" spans="1:41" s="24" customFormat="1" ht="15.75" customHeight="1" x14ac:dyDescent="0.35">
      <c r="A3092" s="36" t="s">
        <v>27</v>
      </c>
      <c r="B3092" s="36">
        <v>202510</v>
      </c>
      <c r="C3092" s="24" t="s">
        <v>736</v>
      </c>
      <c r="D3092" s="24" t="s">
        <v>119</v>
      </c>
      <c r="E3092" s="62">
        <v>45901</v>
      </c>
      <c r="F3092" s="62">
        <v>46265</v>
      </c>
      <c r="G3092" s="37" t="s">
        <v>6152</v>
      </c>
      <c r="H3092" s="36">
        <v>652417</v>
      </c>
      <c r="I3092" s="63">
        <v>23669</v>
      </c>
      <c r="J3092" s="24" t="s">
        <v>6194</v>
      </c>
      <c r="K3092" s="63">
        <f t="shared" si="1070"/>
        <v>45901</v>
      </c>
      <c r="L3092" s="55">
        <f t="shared" si="1071"/>
        <v>0.04</v>
      </c>
      <c r="M3092" s="76">
        <v>0.22500000000000001</v>
      </c>
      <c r="N3092" s="62">
        <v>45901</v>
      </c>
      <c r="O3092" s="62">
        <v>46265</v>
      </c>
      <c r="P3092" s="63"/>
      <c r="Q3092" s="63"/>
      <c r="R3092" s="78">
        <v>60</v>
      </c>
      <c r="S3092" s="63" t="str">
        <f>VLOOKUP(R3092,SA!$B$3:$C$11,2,1)</f>
        <v>56-65</v>
      </c>
      <c r="T3092" s="38" t="s">
        <v>6116</v>
      </c>
      <c r="U3092" s="24" t="s">
        <v>6211</v>
      </c>
      <c r="V3092" s="24">
        <v>400000</v>
      </c>
      <c r="W3092" s="39">
        <f t="shared" si="1072"/>
        <v>0</v>
      </c>
      <c r="X3092" s="29">
        <f t="shared" si="1073"/>
        <v>0</v>
      </c>
      <c r="Y3092" s="40">
        <f t="shared" si="1074"/>
        <v>365</v>
      </c>
      <c r="Z3092" s="38">
        <f t="shared" si="1057"/>
        <v>46081</v>
      </c>
      <c r="AA3092" s="41">
        <f t="shared" si="1075"/>
        <v>181</v>
      </c>
      <c r="AB3092" s="24" t="s">
        <v>113</v>
      </c>
      <c r="AC3092" s="41">
        <f t="shared" si="1076"/>
        <v>11909.7282</v>
      </c>
      <c r="AD3092" s="41">
        <v>1</v>
      </c>
      <c r="AE3092" s="72">
        <f>INDEX(SA!$C$2:$G$11,MATCH(Details!S3092,SA!$C$2:$C$11,0),MATCH(Details!V3092,SA!$C$2:$G$2,0))*Y3092/(F3092-E3092+1)</f>
        <v>10092.99</v>
      </c>
      <c r="AF3092" s="41">
        <f t="shared" si="1077"/>
        <v>0</v>
      </c>
      <c r="AG3092" s="41">
        <f t="shared" si="1078"/>
        <v>0</v>
      </c>
      <c r="AH3092" s="41">
        <f t="shared" si="1079"/>
        <v>1816.7382</v>
      </c>
      <c r="AI3092" s="60">
        <f t="shared" si="1080"/>
        <v>403.71960000000001</v>
      </c>
      <c r="AJ3092" s="60">
        <f t="shared" si="1081"/>
        <v>2270.9227500000002</v>
      </c>
      <c r="AK3092" s="60">
        <f t="shared" si="1082"/>
        <v>5005.0169589041097</v>
      </c>
      <c r="AL3092" s="60">
        <f t="shared" si="1083"/>
        <v>3678.6874647945206</v>
      </c>
      <c r="AM3092" s="41">
        <f t="shared" si="1084"/>
        <v>3739.6601852054787</v>
      </c>
      <c r="AN3092" s="42">
        <f t="shared" si="1085"/>
        <v>45715</v>
      </c>
      <c r="AO3092" s="43">
        <f t="shared" si="1086"/>
        <v>10092.99</v>
      </c>
    </row>
    <row r="3093" spans="1:41" s="24" customFormat="1" ht="15.75" customHeight="1" x14ac:dyDescent="0.35">
      <c r="A3093" s="36" t="s">
        <v>27</v>
      </c>
      <c r="B3093" s="36">
        <v>202510</v>
      </c>
      <c r="C3093" s="24" t="s">
        <v>736</v>
      </c>
      <c r="D3093" s="24" t="s">
        <v>119</v>
      </c>
      <c r="E3093" s="62">
        <v>45901</v>
      </c>
      <c r="F3093" s="62">
        <v>46265</v>
      </c>
      <c r="G3093" s="37" t="s">
        <v>6153</v>
      </c>
      <c r="H3093" s="36">
        <v>652417</v>
      </c>
      <c r="I3093" s="63">
        <v>25800</v>
      </c>
      <c r="J3093" s="24" t="s">
        <v>6195</v>
      </c>
      <c r="K3093" s="63">
        <f t="shared" si="1070"/>
        <v>45901</v>
      </c>
      <c r="L3093" s="55">
        <f t="shared" si="1071"/>
        <v>0.04</v>
      </c>
      <c r="M3093" s="76">
        <v>0.22500000000000001</v>
      </c>
      <c r="N3093" s="62">
        <v>45901</v>
      </c>
      <c r="O3093" s="62">
        <v>46265</v>
      </c>
      <c r="P3093" s="63"/>
      <c r="Q3093" s="63"/>
      <c r="R3093" s="78">
        <v>55</v>
      </c>
      <c r="S3093" s="63" t="str">
        <f>VLOOKUP(R3093,SA!$B$3:$C$11,2,1)</f>
        <v>46-55</v>
      </c>
      <c r="T3093" s="38" t="s">
        <v>6115</v>
      </c>
      <c r="U3093" s="24" t="s">
        <v>6212</v>
      </c>
      <c r="V3093" s="24">
        <v>400000</v>
      </c>
      <c r="W3093" s="39">
        <f t="shared" si="1072"/>
        <v>0</v>
      </c>
      <c r="X3093" s="29">
        <f t="shared" si="1073"/>
        <v>0</v>
      </c>
      <c r="Y3093" s="40">
        <f t="shared" si="1074"/>
        <v>365</v>
      </c>
      <c r="Z3093" s="38">
        <f t="shared" si="1057"/>
        <v>46081</v>
      </c>
      <c r="AA3093" s="41">
        <f t="shared" si="1075"/>
        <v>181</v>
      </c>
      <c r="AB3093" s="24" t="s">
        <v>113</v>
      </c>
      <c r="AC3093" s="41">
        <f t="shared" si="1076"/>
        <v>8108.2165999999997</v>
      </c>
      <c r="AD3093" s="41">
        <v>1</v>
      </c>
      <c r="AE3093" s="72">
        <f>INDEX(SA!$C$2:$G$11,MATCH(Details!S3093,SA!$C$2:$C$11,0),MATCH(Details!V3093,SA!$C$2:$G$2,0))*Y3093/(F3093-E3093+1)</f>
        <v>6871.37</v>
      </c>
      <c r="AF3093" s="41">
        <f t="shared" si="1077"/>
        <v>0</v>
      </c>
      <c r="AG3093" s="41">
        <f t="shared" si="1078"/>
        <v>0</v>
      </c>
      <c r="AH3093" s="41">
        <f t="shared" si="1079"/>
        <v>1236.8465999999999</v>
      </c>
      <c r="AI3093" s="60">
        <f t="shared" si="1080"/>
        <v>274.85480000000001</v>
      </c>
      <c r="AJ3093" s="60">
        <f t="shared" si="1081"/>
        <v>1546.05825</v>
      </c>
      <c r="AK3093" s="60">
        <f t="shared" si="1082"/>
        <v>3407.446493150685</v>
      </c>
      <c r="AL3093" s="60">
        <f t="shared" si="1083"/>
        <v>2504.4731724657536</v>
      </c>
      <c r="AM3093" s="41">
        <f t="shared" si="1084"/>
        <v>2545.9837775342462</v>
      </c>
      <c r="AN3093" s="42">
        <f t="shared" si="1085"/>
        <v>45715</v>
      </c>
      <c r="AO3093" s="43">
        <f t="shared" si="1086"/>
        <v>6871.37</v>
      </c>
    </row>
    <row r="3094" spans="1:41" s="24" customFormat="1" ht="15.75" customHeight="1" x14ac:dyDescent="0.35">
      <c r="A3094" s="36" t="s">
        <v>27</v>
      </c>
      <c r="B3094" s="36">
        <v>202510</v>
      </c>
      <c r="C3094" s="24" t="s">
        <v>736</v>
      </c>
      <c r="D3094" s="24" t="s">
        <v>119</v>
      </c>
      <c r="E3094" s="62">
        <v>45901</v>
      </c>
      <c r="F3094" s="62">
        <v>46265</v>
      </c>
      <c r="G3094" s="37" t="s">
        <v>6154</v>
      </c>
      <c r="H3094" s="36">
        <v>652429</v>
      </c>
      <c r="I3094" s="63">
        <v>37176</v>
      </c>
      <c r="J3094" s="24" t="s">
        <v>6196</v>
      </c>
      <c r="K3094" s="63">
        <f t="shared" si="1070"/>
        <v>45901</v>
      </c>
      <c r="L3094" s="55">
        <f t="shared" si="1071"/>
        <v>0.04</v>
      </c>
      <c r="M3094" s="76">
        <v>0.22500000000000001</v>
      </c>
      <c r="N3094" s="62">
        <v>45901</v>
      </c>
      <c r="O3094" s="62">
        <v>46265</v>
      </c>
      <c r="P3094" s="63"/>
      <c r="Q3094" s="63"/>
      <c r="R3094" s="78">
        <v>23</v>
      </c>
      <c r="S3094" s="63" t="str">
        <f>VLOOKUP(R3094,SA!$B$3:$C$11,2,1)</f>
        <v>0-25</v>
      </c>
      <c r="T3094" s="38" t="s">
        <v>6115</v>
      </c>
      <c r="U3094" s="24" t="s">
        <v>5743</v>
      </c>
      <c r="V3094" s="24">
        <v>400000</v>
      </c>
      <c r="W3094" s="39">
        <f t="shared" si="1072"/>
        <v>0</v>
      </c>
      <c r="X3094" s="29">
        <f t="shared" si="1073"/>
        <v>0</v>
      </c>
      <c r="Y3094" s="40">
        <f t="shared" si="1074"/>
        <v>365</v>
      </c>
      <c r="Z3094" s="38">
        <f t="shared" si="1057"/>
        <v>46081</v>
      </c>
      <c r="AA3094" s="41">
        <f t="shared" si="1075"/>
        <v>181</v>
      </c>
      <c r="AB3094" s="24" t="s">
        <v>113</v>
      </c>
      <c r="AC3094" s="41">
        <f t="shared" si="1076"/>
        <v>4043.8364000000001</v>
      </c>
      <c r="AD3094" s="41">
        <v>1</v>
      </c>
      <c r="AE3094" s="72">
        <f>INDEX(SA!$C$2:$G$11,MATCH(Details!S3094,SA!$C$2:$C$11,0),MATCH(Details!V3094,SA!$C$2:$G$2,0))*Y3094/(F3094-E3094+1)</f>
        <v>3426.98</v>
      </c>
      <c r="AF3094" s="41">
        <f t="shared" si="1077"/>
        <v>0</v>
      </c>
      <c r="AG3094" s="41">
        <f t="shared" si="1078"/>
        <v>0</v>
      </c>
      <c r="AH3094" s="41">
        <f t="shared" si="1079"/>
        <v>616.85640000000001</v>
      </c>
      <c r="AI3094" s="60">
        <f t="shared" si="1080"/>
        <v>137.07920000000001</v>
      </c>
      <c r="AJ3094" s="60">
        <f t="shared" si="1081"/>
        <v>771.07050000000004</v>
      </c>
      <c r="AK3094" s="60">
        <f t="shared" si="1082"/>
        <v>1699.4065205479453</v>
      </c>
      <c r="AL3094" s="60">
        <f t="shared" si="1083"/>
        <v>1249.0637926027398</v>
      </c>
      <c r="AM3094" s="41">
        <f t="shared" si="1084"/>
        <v>1269.7665073972601</v>
      </c>
      <c r="AN3094" s="42">
        <f t="shared" si="1085"/>
        <v>45715</v>
      </c>
      <c r="AO3094" s="43">
        <f t="shared" si="1086"/>
        <v>3426.98</v>
      </c>
    </row>
    <row r="3095" spans="1:41" s="24" customFormat="1" ht="15.75" customHeight="1" x14ac:dyDescent="0.35">
      <c r="A3095" s="36" t="s">
        <v>27</v>
      </c>
      <c r="B3095" s="36">
        <v>202510</v>
      </c>
      <c r="C3095" s="24" t="s">
        <v>736</v>
      </c>
      <c r="D3095" s="24" t="s">
        <v>119</v>
      </c>
      <c r="E3095" s="62">
        <v>45901</v>
      </c>
      <c r="F3095" s="62">
        <v>46265</v>
      </c>
      <c r="G3095" s="37" t="s">
        <v>6155</v>
      </c>
      <c r="H3095" s="36">
        <v>652505</v>
      </c>
      <c r="I3095" s="63">
        <v>36195</v>
      </c>
      <c r="J3095" s="24" t="s">
        <v>6197</v>
      </c>
      <c r="K3095" s="63">
        <f t="shared" si="1070"/>
        <v>45901</v>
      </c>
      <c r="L3095" s="55">
        <f t="shared" si="1071"/>
        <v>0.04</v>
      </c>
      <c r="M3095" s="76">
        <v>0.22500000000000001</v>
      </c>
      <c r="N3095" s="62">
        <v>45901</v>
      </c>
      <c r="O3095" s="62">
        <v>46265</v>
      </c>
      <c r="P3095" s="63"/>
      <c r="Q3095" s="63"/>
      <c r="R3095" s="78">
        <v>26</v>
      </c>
      <c r="S3095" s="63" t="str">
        <f>VLOOKUP(R3095,SA!$B$3:$C$11,2,1)</f>
        <v>26-35</v>
      </c>
      <c r="T3095" s="38" t="s">
        <v>6116</v>
      </c>
      <c r="U3095" s="24" t="s">
        <v>5743</v>
      </c>
      <c r="V3095" s="24">
        <v>400000</v>
      </c>
      <c r="W3095" s="39">
        <f t="shared" si="1072"/>
        <v>0</v>
      </c>
      <c r="X3095" s="29">
        <f t="shared" si="1073"/>
        <v>0</v>
      </c>
      <c r="Y3095" s="40">
        <f t="shared" si="1074"/>
        <v>365</v>
      </c>
      <c r="Z3095" s="38">
        <f t="shared" si="1057"/>
        <v>46081</v>
      </c>
      <c r="AA3095" s="41">
        <f t="shared" si="1075"/>
        <v>181</v>
      </c>
      <c r="AB3095" s="24" t="s">
        <v>113</v>
      </c>
      <c r="AC3095" s="41">
        <f t="shared" si="1076"/>
        <v>4533.0290000000005</v>
      </c>
      <c r="AD3095" s="41">
        <v>1</v>
      </c>
      <c r="AE3095" s="72">
        <f>INDEX(SA!$C$2:$G$11,MATCH(Details!S3095,SA!$C$2:$C$11,0),MATCH(Details!V3095,SA!$C$2:$G$2,0))*Y3095/(F3095-E3095+1)</f>
        <v>3841.55</v>
      </c>
      <c r="AF3095" s="41">
        <f t="shared" si="1077"/>
        <v>0</v>
      </c>
      <c r="AG3095" s="41">
        <f t="shared" si="1078"/>
        <v>0</v>
      </c>
      <c r="AH3095" s="41">
        <f t="shared" si="1079"/>
        <v>691.47900000000004</v>
      </c>
      <c r="AI3095" s="60">
        <f t="shared" si="1080"/>
        <v>153.66200000000001</v>
      </c>
      <c r="AJ3095" s="60">
        <f t="shared" si="1081"/>
        <v>864.34875000000011</v>
      </c>
      <c r="AK3095" s="60">
        <f t="shared" si="1082"/>
        <v>1904.9878082191783</v>
      </c>
      <c r="AL3095" s="60">
        <f t="shared" si="1083"/>
        <v>1400.1660390410959</v>
      </c>
      <c r="AM3095" s="41">
        <f t="shared" si="1084"/>
        <v>1423.3732109589046</v>
      </c>
      <c r="AN3095" s="42">
        <f t="shared" si="1085"/>
        <v>45715</v>
      </c>
      <c r="AO3095" s="43">
        <f t="shared" si="1086"/>
        <v>3841.55</v>
      </c>
    </row>
    <row r="3096" spans="1:41" s="24" customFormat="1" ht="15.75" customHeight="1" x14ac:dyDescent="0.35">
      <c r="A3096" s="36" t="s">
        <v>27</v>
      </c>
      <c r="B3096" s="36">
        <v>202510</v>
      </c>
      <c r="C3096" s="24" t="s">
        <v>736</v>
      </c>
      <c r="D3096" s="24" t="s">
        <v>119</v>
      </c>
      <c r="E3096" s="62">
        <v>45901</v>
      </c>
      <c r="F3096" s="62">
        <v>46265</v>
      </c>
      <c r="G3096" s="37" t="s">
        <v>727</v>
      </c>
      <c r="H3096" s="36">
        <v>652505</v>
      </c>
      <c r="I3096" s="63">
        <v>23379</v>
      </c>
      <c r="J3096" s="24" t="s">
        <v>6198</v>
      </c>
      <c r="K3096" s="63">
        <f t="shared" si="1070"/>
        <v>45901</v>
      </c>
      <c r="L3096" s="55">
        <f t="shared" si="1071"/>
        <v>0.04</v>
      </c>
      <c r="M3096" s="76">
        <v>0.22500000000000001</v>
      </c>
      <c r="N3096" s="62">
        <v>45901</v>
      </c>
      <c r="O3096" s="62">
        <v>46265</v>
      </c>
      <c r="P3096" s="63"/>
      <c r="Q3096" s="63"/>
      <c r="R3096" s="78">
        <v>61</v>
      </c>
      <c r="S3096" s="63" t="str">
        <f>VLOOKUP(R3096,SA!$B$3:$C$11,2,1)</f>
        <v>56-65</v>
      </c>
      <c r="T3096" s="38" t="s">
        <v>6116</v>
      </c>
      <c r="U3096" s="24" t="s">
        <v>5816</v>
      </c>
      <c r="V3096" s="24">
        <v>400000</v>
      </c>
      <c r="W3096" s="39">
        <f t="shared" si="1072"/>
        <v>0</v>
      </c>
      <c r="X3096" s="29">
        <f t="shared" si="1073"/>
        <v>0</v>
      </c>
      <c r="Y3096" s="40">
        <f t="shared" si="1074"/>
        <v>365</v>
      </c>
      <c r="Z3096" s="38">
        <f t="shared" si="1057"/>
        <v>46081</v>
      </c>
      <c r="AA3096" s="41">
        <f t="shared" si="1075"/>
        <v>181</v>
      </c>
      <c r="AB3096" s="24" t="s">
        <v>113</v>
      </c>
      <c r="AC3096" s="41">
        <f t="shared" si="1076"/>
        <v>11909.7282</v>
      </c>
      <c r="AD3096" s="41">
        <v>1</v>
      </c>
      <c r="AE3096" s="72">
        <f>INDEX(SA!$C$2:$G$11,MATCH(Details!S3096,SA!$C$2:$C$11,0),MATCH(Details!V3096,SA!$C$2:$G$2,0))*Y3096/(F3096-E3096+1)</f>
        <v>10092.99</v>
      </c>
      <c r="AF3096" s="41">
        <f t="shared" si="1077"/>
        <v>0</v>
      </c>
      <c r="AG3096" s="41">
        <f t="shared" si="1078"/>
        <v>0</v>
      </c>
      <c r="AH3096" s="41">
        <f t="shared" si="1079"/>
        <v>1816.7382</v>
      </c>
      <c r="AI3096" s="60">
        <f t="shared" si="1080"/>
        <v>403.71960000000001</v>
      </c>
      <c r="AJ3096" s="60">
        <f t="shared" si="1081"/>
        <v>2270.9227500000002</v>
      </c>
      <c r="AK3096" s="60">
        <f t="shared" si="1082"/>
        <v>5005.0169589041097</v>
      </c>
      <c r="AL3096" s="60">
        <f t="shared" si="1083"/>
        <v>3678.6874647945206</v>
      </c>
      <c r="AM3096" s="41">
        <f t="shared" si="1084"/>
        <v>3739.6601852054787</v>
      </c>
      <c r="AN3096" s="42">
        <f t="shared" si="1085"/>
        <v>45715</v>
      </c>
      <c r="AO3096" s="43">
        <f t="shared" si="1086"/>
        <v>10092.99</v>
      </c>
    </row>
    <row r="3097" spans="1:41" s="24" customFormat="1" ht="15.75" customHeight="1" x14ac:dyDescent="0.35">
      <c r="A3097" s="36" t="s">
        <v>27</v>
      </c>
      <c r="B3097" s="36">
        <v>202510</v>
      </c>
      <c r="C3097" s="24" t="s">
        <v>736</v>
      </c>
      <c r="D3097" s="24" t="s">
        <v>119</v>
      </c>
      <c r="E3097" s="62">
        <v>45901</v>
      </c>
      <c r="F3097" s="62">
        <v>46265</v>
      </c>
      <c r="G3097" s="37" t="s">
        <v>6156</v>
      </c>
      <c r="H3097" s="36">
        <v>652510</v>
      </c>
      <c r="I3097" s="63">
        <v>35074</v>
      </c>
      <c r="J3097" s="24" t="s">
        <v>6199</v>
      </c>
      <c r="K3097" s="63">
        <f t="shared" si="1070"/>
        <v>45901</v>
      </c>
      <c r="L3097" s="55">
        <f t="shared" si="1071"/>
        <v>0.04</v>
      </c>
      <c r="M3097" s="76">
        <v>0.22500000000000001</v>
      </c>
      <c r="N3097" s="62">
        <v>45901</v>
      </c>
      <c r="O3097" s="62">
        <v>46265</v>
      </c>
      <c r="P3097" s="63"/>
      <c r="Q3097" s="63"/>
      <c r="R3097" s="78">
        <v>29</v>
      </c>
      <c r="S3097" s="63" t="str">
        <f>VLOOKUP(R3097,SA!$B$3:$C$11,2,1)</f>
        <v>26-35</v>
      </c>
      <c r="T3097" s="38" t="s">
        <v>6115</v>
      </c>
      <c r="U3097" s="24" t="s">
        <v>5743</v>
      </c>
      <c r="V3097" s="24">
        <v>400000</v>
      </c>
      <c r="W3097" s="39">
        <f t="shared" si="1072"/>
        <v>0</v>
      </c>
      <c r="X3097" s="29">
        <f t="shared" si="1073"/>
        <v>0</v>
      </c>
      <c r="Y3097" s="40">
        <f t="shared" si="1074"/>
        <v>365</v>
      </c>
      <c r="Z3097" s="38">
        <f t="shared" si="1057"/>
        <v>46081</v>
      </c>
      <c r="AA3097" s="41">
        <f t="shared" si="1075"/>
        <v>181</v>
      </c>
      <c r="AB3097" s="24" t="s">
        <v>113</v>
      </c>
      <c r="AC3097" s="41">
        <f t="shared" si="1076"/>
        <v>4533.0290000000005</v>
      </c>
      <c r="AD3097" s="41">
        <v>1</v>
      </c>
      <c r="AE3097" s="72">
        <f>INDEX(SA!$C$2:$G$11,MATCH(Details!S3097,SA!$C$2:$C$11,0),MATCH(Details!V3097,SA!$C$2:$G$2,0))*Y3097/(F3097-E3097+1)</f>
        <v>3841.55</v>
      </c>
      <c r="AF3097" s="41">
        <f t="shared" si="1077"/>
        <v>0</v>
      </c>
      <c r="AG3097" s="41">
        <f t="shared" si="1078"/>
        <v>0</v>
      </c>
      <c r="AH3097" s="41">
        <f t="shared" si="1079"/>
        <v>691.47900000000004</v>
      </c>
      <c r="AI3097" s="60">
        <f t="shared" si="1080"/>
        <v>153.66200000000001</v>
      </c>
      <c r="AJ3097" s="60">
        <f t="shared" si="1081"/>
        <v>864.34875000000011</v>
      </c>
      <c r="AK3097" s="60">
        <f t="shared" si="1082"/>
        <v>1904.9878082191783</v>
      </c>
      <c r="AL3097" s="60">
        <f t="shared" si="1083"/>
        <v>1400.1660390410959</v>
      </c>
      <c r="AM3097" s="41">
        <f t="shared" si="1084"/>
        <v>1423.3732109589046</v>
      </c>
      <c r="AN3097" s="42">
        <f t="shared" si="1085"/>
        <v>45715</v>
      </c>
      <c r="AO3097" s="43">
        <f t="shared" si="1086"/>
        <v>3841.55</v>
      </c>
    </row>
    <row r="3098" spans="1:41" s="24" customFormat="1" ht="15.75" customHeight="1" x14ac:dyDescent="0.35">
      <c r="A3098" s="36" t="s">
        <v>27</v>
      </c>
      <c r="B3098" s="36">
        <v>202510</v>
      </c>
      <c r="C3098" s="24" t="s">
        <v>736</v>
      </c>
      <c r="D3098" s="24" t="s">
        <v>119</v>
      </c>
      <c r="E3098" s="62">
        <v>45901</v>
      </c>
      <c r="F3098" s="62">
        <v>46265</v>
      </c>
      <c r="G3098" s="37" t="s">
        <v>6157</v>
      </c>
      <c r="H3098" s="36">
        <v>652521</v>
      </c>
      <c r="I3098" s="63">
        <v>45435</v>
      </c>
      <c r="J3098" s="24" t="s">
        <v>6200</v>
      </c>
      <c r="K3098" s="63">
        <f t="shared" si="1070"/>
        <v>45901</v>
      </c>
      <c r="L3098" s="55">
        <f t="shared" si="1071"/>
        <v>0.04</v>
      </c>
      <c r="M3098" s="76">
        <v>0.22500000000000001</v>
      </c>
      <c r="N3098" s="62">
        <v>45901</v>
      </c>
      <c r="O3098" s="62">
        <v>46265</v>
      </c>
      <c r="P3098" s="63"/>
      <c r="Q3098" s="63"/>
      <c r="R3098" s="78">
        <v>1</v>
      </c>
      <c r="S3098" s="63" t="str">
        <f>VLOOKUP(R3098,SA!$B$3:$C$11,2,1)</f>
        <v>0-25</v>
      </c>
      <c r="T3098" s="38" t="s">
        <v>6115</v>
      </c>
      <c r="U3098" s="24" t="s">
        <v>6210</v>
      </c>
      <c r="V3098" s="24">
        <v>400000</v>
      </c>
      <c r="W3098" s="39">
        <f t="shared" si="1072"/>
        <v>0</v>
      </c>
      <c r="X3098" s="29">
        <f t="shared" si="1073"/>
        <v>0</v>
      </c>
      <c r="Y3098" s="40">
        <f t="shared" si="1074"/>
        <v>365</v>
      </c>
      <c r="Z3098" s="38">
        <f t="shared" si="1057"/>
        <v>46081</v>
      </c>
      <c r="AA3098" s="41">
        <f t="shared" si="1075"/>
        <v>181</v>
      </c>
      <c r="AB3098" s="24" t="s">
        <v>113</v>
      </c>
      <c r="AC3098" s="41">
        <f t="shared" si="1076"/>
        <v>4043.8364000000001</v>
      </c>
      <c r="AD3098" s="41">
        <v>1</v>
      </c>
      <c r="AE3098" s="72">
        <f>INDEX(SA!$C$2:$G$11,MATCH(Details!S3098,SA!$C$2:$C$11,0),MATCH(Details!V3098,SA!$C$2:$G$2,0))*Y3098/(F3098-E3098+1)</f>
        <v>3426.98</v>
      </c>
      <c r="AF3098" s="41">
        <f t="shared" si="1077"/>
        <v>0</v>
      </c>
      <c r="AG3098" s="41">
        <f t="shared" si="1078"/>
        <v>0</v>
      </c>
      <c r="AH3098" s="41">
        <f t="shared" si="1079"/>
        <v>616.85640000000001</v>
      </c>
      <c r="AI3098" s="60">
        <f t="shared" si="1080"/>
        <v>137.07920000000001</v>
      </c>
      <c r="AJ3098" s="60">
        <f t="shared" si="1081"/>
        <v>771.07050000000004</v>
      </c>
      <c r="AK3098" s="60">
        <f t="shared" si="1082"/>
        <v>1699.4065205479453</v>
      </c>
      <c r="AL3098" s="60">
        <f t="shared" si="1083"/>
        <v>1249.0637926027398</v>
      </c>
      <c r="AM3098" s="41">
        <f t="shared" si="1084"/>
        <v>1269.7665073972601</v>
      </c>
      <c r="AN3098" s="42">
        <f t="shared" si="1085"/>
        <v>45715</v>
      </c>
      <c r="AO3098" s="43">
        <f t="shared" si="1086"/>
        <v>3426.98</v>
      </c>
    </row>
    <row r="3099" spans="1:41" s="24" customFormat="1" ht="15.75" customHeight="1" x14ac:dyDescent="0.35">
      <c r="A3099" s="36" t="s">
        <v>27</v>
      </c>
      <c r="B3099" s="36">
        <v>202510</v>
      </c>
      <c r="C3099" s="24" t="s">
        <v>736</v>
      </c>
      <c r="D3099" s="24" t="s">
        <v>119</v>
      </c>
      <c r="E3099" s="62">
        <v>45901</v>
      </c>
      <c r="F3099" s="62">
        <v>46265</v>
      </c>
      <c r="G3099" s="37" t="s">
        <v>6158</v>
      </c>
      <c r="H3099" s="36">
        <v>652523</v>
      </c>
      <c r="I3099" s="63">
        <v>24688</v>
      </c>
      <c r="J3099" s="24" t="s">
        <v>6201</v>
      </c>
      <c r="K3099" s="63">
        <f t="shared" si="1070"/>
        <v>45901</v>
      </c>
      <c r="L3099" s="55">
        <f t="shared" si="1071"/>
        <v>0.04</v>
      </c>
      <c r="M3099" s="76">
        <v>0.22500000000000001</v>
      </c>
      <c r="N3099" s="62">
        <v>45901</v>
      </c>
      <c r="O3099" s="62">
        <v>46265</v>
      </c>
      <c r="P3099" s="63"/>
      <c r="Q3099" s="63"/>
      <c r="R3099" s="78">
        <v>58</v>
      </c>
      <c r="S3099" s="63" t="str">
        <f>VLOOKUP(R3099,SA!$B$3:$C$11,2,1)</f>
        <v>56-65</v>
      </c>
      <c r="T3099" s="38" t="s">
        <v>6116</v>
      </c>
      <c r="U3099" s="24" t="s">
        <v>6211</v>
      </c>
      <c r="V3099" s="24">
        <v>400000</v>
      </c>
      <c r="W3099" s="39">
        <f t="shared" si="1072"/>
        <v>0</v>
      </c>
      <c r="X3099" s="29">
        <f t="shared" si="1073"/>
        <v>0</v>
      </c>
      <c r="Y3099" s="40">
        <f t="shared" si="1074"/>
        <v>365</v>
      </c>
      <c r="Z3099" s="38">
        <f t="shared" si="1057"/>
        <v>46081</v>
      </c>
      <c r="AA3099" s="41">
        <f t="shared" si="1075"/>
        <v>181</v>
      </c>
      <c r="AB3099" s="24" t="s">
        <v>113</v>
      </c>
      <c r="AC3099" s="41">
        <f t="shared" si="1076"/>
        <v>11909.7282</v>
      </c>
      <c r="AD3099" s="41">
        <v>1</v>
      </c>
      <c r="AE3099" s="72">
        <f>INDEX(SA!$C$2:$G$11,MATCH(Details!S3099,SA!$C$2:$C$11,0),MATCH(Details!V3099,SA!$C$2:$G$2,0))*Y3099/(F3099-E3099+1)</f>
        <v>10092.99</v>
      </c>
      <c r="AF3099" s="41">
        <f t="shared" si="1077"/>
        <v>0</v>
      </c>
      <c r="AG3099" s="41">
        <f t="shared" si="1078"/>
        <v>0</v>
      </c>
      <c r="AH3099" s="41">
        <f t="shared" si="1079"/>
        <v>1816.7382</v>
      </c>
      <c r="AI3099" s="60">
        <f t="shared" si="1080"/>
        <v>403.71960000000001</v>
      </c>
      <c r="AJ3099" s="60">
        <f t="shared" si="1081"/>
        <v>2270.9227500000002</v>
      </c>
      <c r="AK3099" s="60">
        <f t="shared" si="1082"/>
        <v>5005.0169589041097</v>
      </c>
      <c r="AL3099" s="60">
        <f t="shared" si="1083"/>
        <v>3678.6874647945206</v>
      </c>
      <c r="AM3099" s="41">
        <f t="shared" si="1084"/>
        <v>3739.6601852054787</v>
      </c>
      <c r="AN3099" s="42">
        <f t="shared" si="1085"/>
        <v>45715</v>
      </c>
      <c r="AO3099" s="43">
        <f t="shared" si="1086"/>
        <v>10092.99</v>
      </c>
    </row>
    <row r="3100" spans="1:41" s="24" customFormat="1" ht="15.75" customHeight="1" x14ac:dyDescent="0.35">
      <c r="A3100" s="36" t="s">
        <v>27</v>
      </c>
      <c r="B3100" s="36">
        <v>202510</v>
      </c>
      <c r="C3100" s="24" t="s">
        <v>736</v>
      </c>
      <c r="D3100" s="24" t="s">
        <v>119</v>
      </c>
      <c r="E3100" s="62">
        <v>45901</v>
      </c>
      <c r="F3100" s="62">
        <v>46265</v>
      </c>
      <c r="G3100" s="37" t="s">
        <v>6159</v>
      </c>
      <c r="H3100" s="36">
        <v>652523</v>
      </c>
      <c r="I3100" s="63">
        <v>25235</v>
      </c>
      <c r="J3100" s="24" t="s">
        <v>6202</v>
      </c>
      <c r="K3100" s="63">
        <f t="shared" si="1070"/>
        <v>45901</v>
      </c>
      <c r="L3100" s="55">
        <f t="shared" si="1071"/>
        <v>0.04</v>
      </c>
      <c r="M3100" s="76">
        <v>0.22500000000000001</v>
      </c>
      <c r="N3100" s="62">
        <v>45901</v>
      </c>
      <c r="O3100" s="62">
        <v>46265</v>
      </c>
      <c r="P3100" s="63"/>
      <c r="Q3100" s="63"/>
      <c r="R3100" s="78">
        <v>56</v>
      </c>
      <c r="S3100" s="63" t="str">
        <f>VLOOKUP(R3100,SA!$B$3:$C$11,2,1)</f>
        <v>56-65</v>
      </c>
      <c r="T3100" s="38" t="s">
        <v>6115</v>
      </c>
      <c r="U3100" s="24" t="s">
        <v>6212</v>
      </c>
      <c r="V3100" s="24">
        <v>400000</v>
      </c>
      <c r="W3100" s="39">
        <f t="shared" si="1072"/>
        <v>0</v>
      </c>
      <c r="X3100" s="29">
        <f t="shared" si="1073"/>
        <v>0</v>
      </c>
      <c r="Y3100" s="40">
        <f t="shared" si="1074"/>
        <v>365</v>
      </c>
      <c r="Z3100" s="38">
        <f t="shared" si="1057"/>
        <v>46081</v>
      </c>
      <c r="AA3100" s="41">
        <f t="shared" si="1075"/>
        <v>181</v>
      </c>
      <c r="AB3100" s="24" t="s">
        <v>113</v>
      </c>
      <c r="AC3100" s="41">
        <f t="shared" si="1076"/>
        <v>11909.7282</v>
      </c>
      <c r="AD3100" s="41">
        <v>1</v>
      </c>
      <c r="AE3100" s="72">
        <f>INDEX(SA!$C$2:$G$11,MATCH(Details!S3100,SA!$C$2:$C$11,0),MATCH(Details!V3100,SA!$C$2:$G$2,0))*Y3100/(F3100-E3100+1)</f>
        <v>10092.99</v>
      </c>
      <c r="AF3100" s="41">
        <f t="shared" si="1077"/>
        <v>0</v>
      </c>
      <c r="AG3100" s="41">
        <f t="shared" si="1078"/>
        <v>0</v>
      </c>
      <c r="AH3100" s="41">
        <f t="shared" si="1079"/>
        <v>1816.7382</v>
      </c>
      <c r="AI3100" s="60">
        <f t="shared" si="1080"/>
        <v>403.71960000000001</v>
      </c>
      <c r="AJ3100" s="60">
        <f t="shared" si="1081"/>
        <v>2270.9227500000002</v>
      </c>
      <c r="AK3100" s="60">
        <f t="shared" si="1082"/>
        <v>5005.0169589041097</v>
      </c>
      <c r="AL3100" s="60">
        <f t="shared" si="1083"/>
        <v>3678.6874647945206</v>
      </c>
      <c r="AM3100" s="41">
        <f t="shared" si="1084"/>
        <v>3739.6601852054787</v>
      </c>
      <c r="AN3100" s="42">
        <f t="shared" si="1085"/>
        <v>45715</v>
      </c>
      <c r="AO3100" s="43">
        <f t="shared" si="1086"/>
        <v>10092.99</v>
      </c>
    </row>
    <row r="3101" spans="1:41" s="24" customFormat="1" ht="15.75" customHeight="1" x14ac:dyDescent="0.35">
      <c r="A3101" s="36" t="s">
        <v>27</v>
      </c>
      <c r="B3101" s="36">
        <v>202510</v>
      </c>
      <c r="C3101" s="24" t="s">
        <v>736</v>
      </c>
      <c r="D3101" s="24" t="s">
        <v>119</v>
      </c>
      <c r="E3101" s="62">
        <v>45901</v>
      </c>
      <c r="F3101" s="62">
        <v>46265</v>
      </c>
      <c r="G3101" s="37" t="s">
        <v>6160</v>
      </c>
      <c r="H3101" s="36">
        <v>652532</v>
      </c>
      <c r="I3101" s="63">
        <v>45582</v>
      </c>
      <c r="J3101" s="24" t="s">
        <v>6203</v>
      </c>
      <c r="K3101" s="63">
        <f t="shared" si="1070"/>
        <v>45901</v>
      </c>
      <c r="L3101" s="55">
        <f t="shared" si="1071"/>
        <v>0.04</v>
      </c>
      <c r="M3101" s="76">
        <v>0.22500000000000001</v>
      </c>
      <c r="N3101" s="62">
        <v>45901</v>
      </c>
      <c r="O3101" s="62">
        <v>46265</v>
      </c>
      <c r="P3101" s="63"/>
      <c r="Q3101" s="63"/>
      <c r="R3101" s="78">
        <v>0</v>
      </c>
      <c r="S3101" s="63" t="str">
        <f>VLOOKUP(R3101,SA!$B$3:$C$11,2,1)</f>
        <v>0-25</v>
      </c>
      <c r="T3101" s="38" t="s">
        <v>6115</v>
      </c>
      <c r="U3101" s="24" t="s">
        <v>6210</v>
      </c>
      <c r="V3101" s="24">
        <v>400000</v>
      </c>
      <c r="W3101" s="39">
        <f t="shared" si="1072"/>
        <v>0</v>
      </c>
      <c r="X3101" s="29">
        <f t="shared" si="1073"/>
        <v>0</v>
      </c>
      <c r="Y3101" s="40">
        <f t="shared" si="1074"/>
        <v>365</v>
      </c>
      <c r="Z3101" s="38">
        <f t="shared" si="1057"/>
        <v>46081</v>
      </c>
      <c r="AA3101" s="41">
        <f t="shared" si="1075"/>
        <v>181</v>
      </c>
      <c r="AB3101" s="24" t="s">
        <v>113</v>
      </c>
      <c r="AC3101" s="41">
        <f t="shared" si="1076"/>
        <v>4043.8364000000001</v>
      </c>
      <c r="AD3101" s="41">
        <v>1</v>
      </c>
      <c r="AE3101" s="72">
        <f>INDEX(SA!$C$2:$G$11,MATCH(Details!S3101,SA!$C$2:$C$11,0),MATCH(Details!V3101,SA!$C$2:$G$2,0))*Y3101/(F3101-E3101+1)</f>
        <v>3426.98</v>
      </c>
      <c r="AF3101" s="41">
        <f t="shared" si="1077"/>
        <v>0</v>
      </c>
      <c r="AG3101" s="41">
        <f t="shared" si="1078"/>
        <v>0</v>
      </c>
      <c r="AH3101" s="41">
        <f t="shared" si="1079"/>
        <v>616.85640000000001</v>
      </c>
      <c r="AI3101" s="60">
        <f t="shared" si="1080"/>
        <v>137.07920000000001</v>
      </c>
      <c r="AJ3101" s="60">
        <f t="shared" si="1081"/>
        <v>771.07050000000004</v>
      </c>
      <c r="AK3101" s="60">
        <f t="shared" si="1082"/>
        <v>1699.4065205479453</v>
      </c>
      <c r="AL3101" s="60">
        <f t="shared" si="1083"/>
        <v>1249.0637926027398</v>
      </c>
      <c r="AM3101" s="41">
        <f t="shared" si="1084"/>
        <v>1269.7665073972601</v>
      </c>
      <c r="AN3101" s="42">
        <f t="shared" si="1085"/>
        <v>45715</v>
      </c>
      <c r="AO3101" s="43">
        <f t="shared" si="1086"/>
        <v>3426.98</v>
      </c>
    </row>
    <row r="3102" spans="1:41" s="24" customFormat="1" ht="15.75" customHeight="1" x14ac:dyDescent="0.35">
      <c r="A3102" s="36" t="s">
        <v>27</v>
      </c>
      <c r="B3102" s="36">
        <v>202510</v>
      </c>
      <c r="C3102" s="24" t="s">
        <v>736</v>
      </c>
      <c r="D3102" s="24" t="s">
        <v>119</v>
      </c>
      <c r="E3102" s="62">
        <v>45901</v>
      </c>
      <c r="F3102" s="62">
        <v>46265</v>
      </c>
      <c r="G3102" s="37" t="s">
        <v>6161</v>
      </c>
      <c r="H3102" s="36">
        <v>652560</v>
      </c>
      <c r="I3102" s="63">
        <v>19175</v>
      </c>
      <c r="J3102" s="24" t="s">
        <v>6204</v>
      </c>
      <c r="K3102" s="63">
        <f t="shared" si="1070"/>
        <v>45901</v>
      </c>
      <c r="L3102" s="55">
        <f t="shared" si="1071"/>
        <v>0.04</v>
      </c>
      <c r="M3102" s="76">
        <v>0.22500000000000001</v>
      </c>
      <c r="N3102" s="62">
        <v>45901</v>
      </c>
      <c r="O3102" s="62">
        <v>46265</v>
      </c>
      <c r="P3102" s="63"/>
      <c r="Q3102" s="63"/>
      <c r="R3102" s="78">
        <v>73</v>
      </c>
      <c r="S3102" s="63" t="str">
        <f>VLOOKUP(R3102,SA!$B$3:$C$11,2,1)</f>
        <v>71-75</v>
      </c>
      <c r="T3102" s="38" t="s">
        <v>6116</v>
      </c>
      <c r="U3102" s="24" t="s">
        <v>6211</v>
      </c>
      <c r="V3102" s="24">
        <v>500000</v>
      </c>
      <c r="W3102" s="39">
        <f t="shared" si="1072"/>
        <v>0</v>
      </c>
      <c r="X3102" s="29">
        <f t="shared" si="1073"/>
        <v>0</v>
      </c>
      <c r="Y3102" s="40">
        <f t="shared" si="1074"/>
        <v>365</v>
      </c>
      <c r="Z3102" s="38">
        <f t="shared" si="1057"/>
        <v>46081</v>
      </c>
      <c r="AA3102" s="41">
        <f t="shared" si="1075"/>
        <v>181</v>
      </c>
      <c r="AB3102" s="24" t="s">
        <v>113</v>
      </c>
      <c r="AC3102" s="41">
        <f t="shared" si="1076"/>
        <v>23735.924199999998</v>
      </c>
      <c r="AD3102" s="41">
        <v>1</v>
      </c>
      <c r="AE3102" s="72">
        <f>INDEX(SA!$C$2:$G$11,MATCH(Details!S3102,SA!$C$2:$C$11,0),MATCH(Details!V3102,SA!$C$2:$G$2,0))*Y3102/(F3102-E3102+1)</f>
        <v>20115.189999999999</v>
      </c>
      <c r="AF3102" s="41">
        <f t="shared" si="1077"/>
        <v>0</v>
      </c>
      <c r="AG3102" s="41">
        <f t="shared" si="1078"/>
        <v>0</v>
      </c>
      <c r="AH3102" s="41">
        <f t="shared" si="1079"/>
        <v>3620.7341999999994</v>
      </c>
      <c r="AI3102" s="60">
        <f t="shared" si="1080"/>
        <v>804.60759999999993</v>
      </c>
      <c r="AJ3102" s="60">
        <f t="shared" si="1081"/>
        <v>4525.9177499999996</v>
      </c>
      <c r="AK3102" s="60">
        <f t="shared" si="1082"/>
        <v>9974.9298356164381</v>
      </c>
      <c r="AL3102" s="60">
        <f t="shared" si="1083"/>
        <v>7331.5734291780818</v>
      </c>
      <c r="AM3102" s="41">
        <f t="shared" si="1084"/>
        <v>7453.091220821917</v>
      </c>
      <c r="AN3102" s="42">
        <f t="shared" si="1085"/>
        <v>45715</v>
      </c>
      <c r="AO3102" s="43">
        <f t="shared" si="1086"/>
        <v>20115.189999999999</v>
      </c>
    </row>
    <row r="3103" spans="1:41" s="24" customFormat="1" ht="15.75" customHeight="1" x14ac:dyDescent="0.35">
      <c r="A3103" s="36" t="s">
        <v>27</v>
      </c>
      <c r="B3103" s="36">
        <v>202510</v>
      </c>
      <c r="C3103" s="24" t="s">
        <v>736</v>
      </c>
      <c r="D3103" s="24" t="s">
        <v>119</v>
      </c>
      <c r="E3103" s="62">
        <v>45901</v>
      </c>
      <c r="F3103" s="62">
        <v>46265</v>
      </c>
      <c r="G3103" s="37" t="s">
        <v>6162</v>
      </c>
      <c r="H3103" s="36">
        <v>652560</v>
      </c>
      <c r="I3103" s="63">
        <v>20496</v>
      </c>
      <c r="J3103" s="24" t="s">
        <v>6205</v>
      </c>
      <c r="K3103" s="63">
        <f t="shared" si="1070"/>
        <v>45901</v>
      </c>
      <c r="L3103" s="55">
        <f t="shared" si="1071"/>
        <v>0.04</v>
      </c>
      <c r="M3103" s="76">
        <v>0.22500000000000001</v>
      </c>
      <c r="N3103" s="62">
        <v>45901</v>
      </c>
      <c r="O3103" s="62">
        <v>46265</v>
      </c>
      <c r="P3103" s="63"/>
      <c r="Q3103" s="63"/>
      <c r="R3103" s="78">
        <v>69</v>
      </c>
      <c r="S3103" s="63" t="str">
        <f>VLOOKUP(R3103,SA!$B$3:$C$11,2,1)</f>
        <v>66-70</v>
      </c>
      <c r="T3103" s="38" t="s">
        <v>6115</v>
      </c>
      <c r="U3103" s="24" t="s">
        <v>6212</v>
      </c>
      <c r="V3103" s="24">
        <v>500000</v>
      </c>
      <c r="W3103" s="39">
        <f t="shared" si="1072"/>
        <v>0</v>
      </c>
      <c r="X3103" s="29">
        <f t="shared" si="1073"/>
        <v>0</v>
      </c>
      <c r="Y3103" s="40">
        <f t="shared" si="1074"/>
        <v>365</v>
      </c>
      <c r="Z3103" s="38">
        <f t="shared" si="1057"/>
        <v>46081</v>
      </c>
      <c r="AA3103" s="41">
        <f t="shared" si="1075"/>
        <v>181</v>
      </c>
      <c r="AB3103" s="24" t="s">
        <v>113</v>
      </c>
      <c r="AC3103" s="41">
        <f t="shared" si="1076"/>
        <v>18713.136199999997</v>
      </c>
      <c r="AD3103" s="41">
        <v>1</v>
      </c>
      <c r="AE3103" s="72">
        <f>INDEX(SA!$C$2:$G$11,MATCH(Details!S3103,SA!$C$2:$C$11,0),MATCH(Details!V3103,SA!$C$2:$G$2,0))*Y3103/(F3103-E3103+1)</f>
        <v>15858.589999999998</v>
      </c>
      <c r="AF3103" s="41">
        <f t="shared" si="1077"/>
        <v>0</v>
      </c>
      <c r="AG3103" s="41">
        <f t="shared" si="1078"/>
        <v>0</v>
      </c>
      <c r="AH3103" s="41">
        <f t="shared" si="1079"/>
        <v>2854.5461999999998</v>
      </c>
      <c r="AI3103" s="60">
        <f t="shared" si="1080"/>
        <v>634.34359999999992</v>
      </c>
      <c r="AJ3103" s="60">
        <f t="shared" si="1081"/>
        <v>3568.1827499999995</v>
      </c>
      <c r="AK3103" s="60">
        <f t="shared" si="1082"/>
        <v>7864.1227123287663</v>
      </c>
      <c r="AL3103" s="60">
        <f t="shared" si="1083"/>
        <v>5780.130193561643</v>
      </c>
      <c r="AM3103" s="41">
        <f t="shared" si="1084"/>
        <v>5875.9334564383553</v>
      </c>
      <c r="AN3103" s="42">
        <f t="shared" si="1085"/>
        <v>45715</v>
      </c>
      <c r="AO3103" s="43">
        <f t="shared" si="1086"/>
        <v>15858.589999999998</v>
      </c>
    </row>
    <row r="3104" spans="1:41" s="24" customFormat="1" ht="15.75" customHeight="1" x14ac:dyDescent="0.35">
      <c r="A3104" s="36" t="s">
        <v>27</v>
      </c>
      <c r="B3104" s="36">
        <v>202510</v>
      </c>
      <c r="C3104" s="24" t="s">
        <v>736</v>
      </c>
      <c r="D3104" s="24" t="s">
        <v>119</v>
      </c>
      <c r="E3104" s="62">
        <v>45901</v>
      </c>
      <c r="F3104" s="62">
        <v>46265</v>
      </c>
      <c r="G3104" s="37" t="s">
        <v>6163</v>
      </c>
      <c r="H3104" s="36">
        <v>752033</v>
      </c>
      <c r="I3104" s="63">
        <v>45909</v>
      </c>
      <c r="J3104" s="24" t="s">
        <v>6206</v>
      </c>
      <c r="K3104" s="63">
        <f t="shared" si="1070"/>
        <v>45909</v>
      </c>
      <c r="L3104" s="55">
        <f t="shared" si="1071"/>
        <v>0.04</v>
      </c>
      <c r="M3104" s="76">
        <v>0.22500000000000001</v>
      </c>
      <c r="N3104" s="62">
        <v>45909</v>
      </c>
      <c r="O3104" s="62">
        <v>46265</v>
      </c>
      <c r="P3104" s="63"/>
      <c r="Q3104" s="63"/>
      <c r="R3104" s="78">
        <v>0</v>
      </c>
      <c r="S3104" s="63" t="str">
        <f>VLOOKUP(R3104,SA!$B$3:$C$11,2,1)</f>
        <v>0-25</v>
      </c>
      <c r="T3104" s="38" t="s">
        <v>6115</v>
      </c>
      <c r="U3104" s="24" t="s">
        <v>6210</v>
      </c>
      <c r="V3104" s="24">
        <v>400000</v>
      </c>
      <c r="W3104" s="39">
        <f t="shared" si="1072"/>
        <v>0</v>
      </c>
      <c r="X3104" s="29">
        <f t="shared" si="1073"/>
        <v>0</v>
      </c>
      <c r="Y3104" s="40">
        <f t="shared" si="1074"/>
        <v>357</v>
      </c>
      <c r="Z3104" s="38">
        <f t="shared" si="1057"/>
        <v>46081</v>
      </c>
      <c r="AA3104" s="41">
        <f t="shared" si="1075"/>
        <v>173</v>
      </c>
      <c r="AB3104" s="24" t="s">
        <v>113</v>
      </c>
      <c r="AC3104" s="41">
        <f t="shared" si="1076"/>
        <v>3955.204369315069</v>
      </c>
      <c r="AD3104" s="41">
        <v>1</v>
      </c>
      <c r="AE3104" s="72">
        <f>INDEX(SA!$C$2:$G$11,MATCH(Details!S3104,SA!$C$2:$C$11,0),MATCH(Details!V3104,SA!$C$2:$G$2,0))*Y3104/(F3104-E3104+1)</f>
        <v>3351.8681095890415</v>
      </c>
      <c r="AF3104" s="41">
        <f t="shared" si="1077"/>
        <v>0</v>
      </c>
      <c r="AG3104" s="41">
        <f t="shared" si="1078"/>
        <v>0</v>
      </c>
      <c r="AH3104" s="41">
        <f t="shared" si="1079"/>
        <v>603.33625972602749</v>
      </c>
      <c r="AI3104" s="60">
        <f t="shared" si="1080"/>
        <v>134.07472438356166</v>
      </c>
      <c r="AJ3104" s="60">
        <f t="shared" si="1081"/>
        <v>754.17032465753437</v>
      </c>
      <c r="AK3104" s="60">
        <f t="shared" si="1082"/>
        <v>1624.2946301369866</v>
      </c>
      <c r="AL3104" s="60">
        <f t="shared" si="1083"/>
        <v>1193.8565531506852</v>
      </c>
      <c r="AM3104" s="41">
        <f t="shared" si="1084"/>
        <v>1269.7665073972603</v>
      </c>
      <c r="AN3104" s="42">
        <f t="shared" si="1085"/>
        <v>45715</v>
      </c>
      <c r="AO3104" s="43">
        <f t="shared" si="1086"/>
        <v>3351.8681095890415</v>
      </c>
    </row>
    <row r="3105" spans="1:42" s="24" customFormat="1" ht="15.75" customHeight="1" x14ac:dyDescent="0.35">
      <c r="A3105" s="36" t="s">
        <v>27</v>
      </c>
      <c r="B3105" s="36">
        <v>202510</v>
      </c>
      <c r="C3105" s="24" t="s">
        <v>736</v>
      </c>
      <c r="D3105" s="24" t="s">
        <v>119</v>
      </c>
      <c r="E3105" s="62">
        <v>45901</v>
      </c>
      <c r="F3105" s="62">
        <v>46265</v>
      </c>
      <c r="G3105" s="37" t="s">
        <v>6164</v>
      </c>
      <c r="H3105" s="36">
        <v>850043</v>
      </c>
      <c r="I3105" s="63">
        <v>45917</v>
      </c>
      <c r="J3105" s="24" t="s">
        <v>6207</v>
      </c>
      <c r="K3105" s="63">
        <f t="shared" si="1070"/>
        <v>45917</v>
      </c>
      <c r="L3105" s="55">
        <f t="shared" si="1071"/>
        <v>0.04</v>
      </c>
      <c r="M3105" s="76">
        <v>0.22500000000000001</v>
      </c>
      <c r="N3105" s="62">
        <v>45917</v>
      </c>
      <c r="O3105" s="62">
        <v>46265</v>
      </c>
      <c r="P3105" s="63"/>
      <c r="Q3105" s="63"/>
      <c r="R3105" s="78">
        <v>0</v>
      </c>
      <c r="S3105" s="63" t="str">
        <f>VLOOKUP(R3105,SA!$B$3:$C$11,2,1)</f>
        <v>0-25</v>
      </c>
      <c r="T3105" s="38" t="s">
        <v>6116</v>
      </c>
      <c r="U3105" s="24" t="s">
        <v>6209</v>
      </c>
      <c r="V3105" s="24">
        <v>400000</v>
      </c>
      <c r="W3105" s="39">
        <f t="shared" si="1072"/>
        <v>0</v>
      </c>
      <c r="X3105" s="29">
        <f t="shared" si="1073"/>
        <v>0</v>
      </c>
      <c r="Y3105" s="40">
        <f t="shared" si="1074"/>
        <v>349</v>
      </c>
      <c r="Z3105" s="38">
        <f t="shared" si="1057"/>
        <v>46081</v>
      </c>
      <c r="AA3105" s="41">
        <f t="shared" si="1075"/>
        <v>165</v>
      </c>
      <c r="AB3105" s="24" t="s">
        <v>113</v>
      </c>
      <c r="AC3105" s="41">
        <f t="shared" si="1076"/>
        <v>3866.572338630137</v>
      </c>
      <c r="AD3105" s="41">
        <v>1</v>
      </c>
      <c r="AE3105" s="72">
        <f>INDEX(SA!$C$2:$G$11,MATCH(Details!S3105,SA!$C$2:$C$11,0),MATCH(Details!V3105,SA!$C$2:$G$2,0))*Y3105/(F3105-E3105+1)</f>
        <v>3276.7562191780821</v>
      </c>
      <c r="AF3105" s="41">
        <f t="shared" si="1077"/>
        <v>0</v>
      </c>
      <c r="AG3105" s="41">
        <f t="shared" si="1078"/>
        <v>0</v>
      </c>
      <c r="AH3105" s="41">
        <f t="shared" si="1079"/>
        <v>589.81611945205475</v>
      </c>
      <c r="AI3105" s="60">
        <f t="shared" si="1080"/>
        <v>131.07024876712327</v>
      </c>
      <c r="AJ3105" s="60">
        <f t="shared" si="1081"/>
        <v>737.27014931506847</v>
      </c>
      <c r="AK3105" s="60">
        <f t="shared" si="1082"/>
        <v>1549.1827397260272</v>
      </c>
      <c r="AL3105" s="60">
        <f t="shared" si="1083"/>
        <v>1138.6493136986301</v>
      </c>
      <c r="AM3105" s="41">
        <f t="shared" si="1084"/>
        <v>1269.7665073972603</v>
      </c>
      <c r="AN3105" s="42">
        <f t="shared" si="1085"/>
        <v>45715</v>
      </c>
      <c r="AO3105" s="43">
        <f t="shared" si="1086"/>
        <v>3276.7562191780821</v>
      </c>
    </row>
    <row r="3106" spans="1:42" s="24" customFormat="1" ht="15.75" customHeight="1" x14ac:dyDescent="0.35">
      <c r="A3106" s="36" t="s">
        <v>27</v>
      </c>
      <c r="B3106" s="36">
        <v>202510</v>
      </c>
      <c r="C3106" s="24" t="s">
        <v>736</v>
      </c>
      <c r="D3106" s="24" t="s">
        <v>119</v>
      </c>
      <c r="E3106" s="62">
        <v>45901</v>
      </c>
      <c r="F3106" s="62">
        <v>46265</v>
      </c>
      <c r="G3106" s="37" t="s">
        <v>6165</v>
      </c>
      <c r="H3106" s="36">
        <v>362107</v>
      </c>
      <c r="I3106" s="63">
        <v>45839</v>
      </c>
      <c r="J3106" s="24" t="s">
        <v>6208</v>
      </c>
      <c r="K3106" s="63">
        <f t="shared" si="1070"/>
        <v>45901</v>
      </c>
      <c r="L3106" s="55">
        <f t="shared" si="1071"/>
        <v>0.04</v>
      </c>
      <c r="M3106" s="76">
        <v>0.22500000000000001</v>
      </c>
      <c r="N3106" s="62">
        <v>45901</v>
      </c>
      <c r="O3106" s="62">
        <v>46265</v>
      </c>
      <c r="P3106" s="63"/>
      <c r="Q3106" s="63"/>
      <c r="R3106" s="78">
        <v>0</v>
      </c>
      <c r="S3106" s="63" t="str">
        <f>VLOOKUP(R3106,SA!$B$3:$C$11,2,1)</f>
        <v>0-25</v>
      </c>
      <c r="T3106" s="38" t="s">
        <v>6115</v>
      </c>
      <c r="U3106" s="24" t="s">
        <v>6210</v>
      </c>
      <c r="V3106" s="24">
        <v>300000</v>
      </c>
      <c r="W3106" s="39">
        <f t="shared" si="1072"/>
        <v>0</v>
      </c>
      <c r="X3106" s="29">
        <f t="shared" si="1073"/>
        <v>0</v>
      </c>
      <c r="Y3106" s="40">
        <f t="shared" si="1074"/>
        <v>365</v>
      </c>
      <c r="Z3106" s="38">
        <f t="shared" si="1057"/>
        <v>46081</v>
      </c>
      <c r="AA3106" s="41">
        <f t="shared" si="1075"/>
        <v>181</v>
      </c>
      <c r="AB3106" s="24" t="s">
        <v>113</v>
      </c>
      <c r="AC3106" s="41">
        <f t="shared" si="1076"/>
        <v>3690.3792000000003</v>
      </c>
      <c r="AD3106" s="41">
        <v>1</v>
      </c>
      <c r="AE3106" s="72">
        <f>INDEX(SA!$C$2:$G$11,MATCH(Details!S3106,SA!$C$2:$C$11,0),MATCH(Details!V3106,SA!$C$2:$G$2,0))*Y3106/(F3106-E3106+1)</f>
        <v>3127.44</v>
      </c>
      <c r="AF3106" s="41">
        <f t="shared" si="1077"/>
        <v>0</v>
      </c>
      <c r="AG3106" s="41">
        <f t="shared" si="1078"/>
        <v>0</v>
      </c>
      <c r="AH3106" s="41">
        <f t="shared" si="1079"/>
        <v>562.93920000000003</v>
      </c>
      <c r="AI3106" s="60">
        <f t="shared" si="1080"/>
        <v>125.0976</v>
      </c>
      <c r="AJ3106" s="60">
        <f t="shared" si="1081"/>
        <v>703.67399999999998</v>
      </c>
      <c r="AK3106" s="60">
        <f t="shared" si="1082"/>
        <v>1550.8675068493151</v>
      </c>
      <c r="AL3106" s="60">
        <f t="shared" si="1083"/>
        <v>1139.8876175342466</v>
      </c>
      <c r="AM3106" s="41">
        <f t="shared" si="1084"/>
        <v>1158.7807824657534</v>
      </c>
      <c r="AN3106" s="42">
        <f t="shared" si="1085"/>
        <v>45715</v>
      </c>
      <c r="AO3106" s="43">
        <f t="shared" si="1086"/>
        <v>3127.44</v>
      </c>
    </row>
    <row r="3107" spans="1:42" s="24" customFormat="1" ht="15.75" customHeight="1" x14ac:dyDescent="0.35">
      <c r="A3107" s="36" t="s">
        <v>6117</v>
      </c>
      <c r="B3107" s="36">
        <v>202510</v>
      </c>
      <c r="C3107" s="24" t="s">
        <v>736</v>
      </c>
      <c r="D3107" s="24" t="s">
        <v>119</v>
      </c>
      <c r="E3107" s="62">
        <v>45901</v>
      </c>
      <c r="F3107" s="62">
        <v>46265</v>
      </c>
      <c r="G3107" s="37" t="s">
        <v>762</v>
      </c>
      <c r="H3107" s="36">
        <v>42033</v>
      </c>
      <c r="I3107" s="63">
        <v>36496</v>
      </c>
      <c r="J3107" s="24" t="s">
        <v>2943</v>
      </c>
      <c r="K3107" s="63">
        <f t="shared" ref="K3107" si="1087">N3107</f>
        <v>45901</v>
      </c>
      <c r="L3107" s="55">
        <f t="shared" ref="L3107" si="1088">IF(K3107&gt;=DATE(2022,4,1),4%,5%)</f>
        <v>0.04</v>
      </c>
      <c r="M3107" s="76">
        <v>0.22500000000000001</v>
      </c>
      <c r="N3107" s="62">
        <v>45901</v>
      </c>
      <c r="O3107" s="62">
        <v>46265</v>
      </c>
      <c r="P3107" s="63">
        <v>45900</v>
      </c>
      <c r="Q3107" s="63">
        <f t="shared" ref="Q3107" si="1089">P3107+1</f>
        <v>45901</v>
      </c>
      <c r="R3107" s="78">
        <v>25</v>
      </c>
      <c r="S3107" s="63" t="str">
        <f>VLOOKUP(R3107,SA!$B$3:$C$11,2,1)</f>
        <v>0-25</v>
      </c>
      <c r="T3107" s="38" t="s">
        <v>98</v>
      </c>
      <c r="U3107" s="24" t="s">
        <v>5746</v>
      </c>
      <c r="V3107" s="24">
        <v>-600000</v>
      </c>
      <c r="W3107" s="39">
        <f t="shared" ref="W3107" si="1090">IF(U3107="self",V3107,0)</f>
        <v>0</v>
      </c>
      <c r="X3107" s="29">
        <f t="shared" ref="X3107" si="1091">IF(U3107="self",-1,0)</f>
        <v>0</v>
      </c>
      <c r="Y3107" s="40">
        <f t="shared" ref="Y3107" si="1092">O3107-Q3107+1</f>
        <v>365</v>
      </c>
      <c r="Z3107" s="38">
        <f t="shared" ref="Z3107:Z3130" si="1093">$Z$1</f>
        <v>46081</v>
      </c>
      <c r="AA3107" s="41">
        <f t="shared" ref="AA3107" si="1094">IF(MIN((Z3107-Q3107)+1,Y3107)&lt;0,0,MIN((Z3107-Q3107)+1,Y3107))</f>
        <v>181</v>
      </c>
      <c r="AB3107" s="24" t="s">
        <v>113</v>
      </c>
      <c r="AC3107" s="41">
        <f t="shared" ref="AC3107" si="1095">AE3107+AF3107+AG3107+AH3107</f>
        <v>-4893.0234</v>
      </c>
      <c r="AD3107" s="41">
        <v>-1</v>
      </c>
      <c r="AE3107" s="72">
        <f>-INDEX(SA!$C$2:$G$11,MATCH(Details!S3107,SA!$C$2:$C$11,0),MATCH(-Details!V3107,SA!$C$2:$G$2,0))*Y3107/(F3107-E3107+1)</f>
        <v>-4146.63</v>
      </c>
      <c r="AF3107" s="41">
        <f t="shared" ref="AF3107" si="1096">IF(AB3107="Karnataka",AE3107*9%,0)</f>
        <v>0</v>
      </c>
      <c r="AG3107" s="41">
        <f t="shared" ref="AG3107" si="1097">IF(AB3107="Karnataka",AE3107*9%,0)</f>
        <v>0</v>
      </c>
      <c r="AH3107" s="41">
        <f t="shared" ref="AH3107" si="1098">IF(AF3107+AG3107&gt;0,0,AE3107*18%)</f>
        <v>-746.39340000000004</v>
      </c>
      <c r="AI3107" s="60">
        <f t="shared" ref="AI3107" si="1099">AE3107*L3107</f>
        <v>-165.86520000000002</v>
      </c>
      <c r="AJ3107" s="60">
        <f t="shared" ref="AJ3107" si="1100">$AE3107*M3107</f>
        <v>-932.99175000000002</v>
      </c>
      <c r="AK3107" s="60">
        <f t="shared" ref="AK3107" si="1101">(AE3107)*AA3107/Y3107</f>
        <v>-2056.2740547945205</v>
      </c>
      <c r="AL3107" s="60">
        <f t="shared" ref="AL3107" si="1102">AK3107*(1-L3107-M3107)</f>
        <v>-1511.3614302739725</v>
      </c>
      <c r="AM3107" s="41">
        <f t="shared" ref="AM3107" si="1103">AE3107-AI3107-AL3107-AJ3107</f>
        <v>-1536.4116197260273</v>
      </c>
      <c r="AN3107" s="42">
        <f t="shared" ref="AN3107" si="1104">Z3107-366</f>
        <v>45715</v>
      </c>
      <c r="AO3107" s="43">
        <f t="shared" ref="AO3107" si="1105">IF(AND(O3107&gt;Z3107,N3107&gt;AN3107),AE3107,0)</f>
        <v>-4146.63</v>
      </c>
      <c r="AP3107" s="24" t="s">
        <v>6118</v>
      </c>
    </row>
    <row r="3108" spans="1:42" s="24" customFormat="1" ht="15.75" customHeight="1" x14ac:dyDescent="0.35">
      <c r="A3108" s="36" t="s">
        <v>6117</v>
      </c>
      <c r="B3108" s="36">
        <v>202510</v>
      </c>
      <c r="C3108" s="24" t="s">
        <v>736</v>
      </c>
      <c r="D3108" s="24" t="s">
        <v>119</v>
      </c>
      <c r="E3108" s="62">
        <v>45901</v>
      </c>
      <c r="F3108" s="62">
        <v>46265</v>
      </c>
      <c r="G3108" s="37" t="s">
        <v>779</v>
      </c>
      <c r="H3108" s="36">
        <v>42126</v>
      </c>
      <c r="I3108" s="63">
        <v>36454</v>
      </c>
      <c r="J3108" s="24" t="s">
        <v>2964</v>
      </c>
      <c r="K3108" s="63">
        <f t="shared" ref="K3108:K3130" si="1106">N3108</f>
        <v>45901</v>
      </c>
      <c r="L3108" s="55">
        <f t="shared" ref="L3108:L3130" si="1107">IF(K3108&gt;=DATE(2022,4,1),4%,5%)</f>
        <v>0.04</v>
      </c>
      <c r="M3108" s="76">
        <v>0.22500000000000001</v>
      </c>
      <c r="N3108" s="62">
        <v>45901</v>
      </c>
      <c r="O3108" s="62">
        <v>46265</v>
      </c>
      <c r="P3108" s="63">
        <v>45900</v>
      </c>
      <c r="Q3108" s="63">
        <f t="shared" ref="Q3108:Q3130" si="1108">P3108+1</f>
        <v>45901</v>
      </c>
      <c r="R3108" s="78">
        <v>25</v>
      </c>
      <c r="S3108" s="63" t="str">
        <f>VLOOKUP(R3108,SA!$B$3:$C$11,2,1)</f>
        <v>0-25</v>
      </c>
      <c r="T3108" s="38" t="s">
        <v>97</v>
      </c>
      <c r="U3108" s="24" t="s">
        <v>5745</v>
      </c>
      <c r="V3108" s="24">
        <v>-400000</v>
      </c>
      <c r="W3108" s="39">
        <f t="shared" ref="W3108:W3130" si="1109">IF(U3108="self",V3108,0)</f>
        <v>0</v>
      </c>
      <c r="X3108" s="29">
        <f t="shared" ref="X3108:X3130" si="1110">IF(U3108="self",-1,0)</f>
        <v>0</v>
      </c>
      <c r="Y3108" s="40">
        <f t="shared" ref="Y3108:Y3130" si="1111">O3108-Q3108+1</f>
        <v>365</v>
      </c>
      <c r="Z3108" s="38">
        <f t="shared" si="1093"/>
        <v>46081</v>
      </c>
      <c r="AA3108" s="41">
        <f t="shared" ref="AA3108:AA3130" si="1112">IF(MIN((Z3108-Q3108)+1,Y3108)&lt;0,0,MIN((Z3108-Q3108)+1,Y3108))</f>
        <v>181</v>
      </c>
      <c r="AB3108" s="24" t="s">
        <v>113</v>
      </c>
      <c r="AC3108" s="41">
        <f t="shared" ref="AC3108:AC3130" si="1113">AE3108+AF3108+AG3108+AH3108</f>
        <v>-4043.8364000000001</v>
      </c>
      <c r="AD3108" s="41">
        <v>-1</v>
      </c>
      <c r="AE3108" s="72">
        <f>-INDEX(SA!$C$2:$G$11,MATCH(Details!S3108,SA!$C$2:$C$11,0),MATCH(-Details!V3108,SA!$C$2:$G$2,0))*Y3108/(F3108-E3108+1)</f>
        <v>-3426.98</v>
      </c>
      <c r="AF3108" s="41">
        <f t="shared" ref="AF3108:AF3130" si="1114">IF(AB3108="Karnataka",AE3108*9%,0)</f>
        <v>0</v>
      </c>
      <c r="AG3108" s="41">
        <f t="shared" ref="AG3108:AG3130" si="1115">IF(AB3108="Karnataka",AE3108*9%,0)</f>
        <v>0</v>
      </c>
      <c r="AH3108" s="41">
        <f t="shared" ref="AH3108:AH3130" si="1116">IF(AF3108+AG3108&gt;0,0,AE3108*18%)</f>
        <v>-616.85640000000001</v>
      </c>
      <c r="AI3108" s="60">
        <f t="shared" ref="AI3108:AI3130" si="1117">AE3108*L3108</f>
        <v>-137.07920000000001</v>
      </c>
      <c r="AJ3108" s="60">
        <f t="shared" ref="AJ3108:AJ3130" si="1118">$AE3108*M3108</f>
        <v>-771.07050000000004</v>
      </c>
      <c r="AK3108" s="60">
        <f t="shared" ref="AK3108:AK3130" si="1119">(AE3108)*AA3108/Y3108</f>
        <v>-1699.4065205479453</v>
      </c>
      <c r="AL3108" s="60">
        <f t="shared" ref="AL3108:AL3130" si="1120">AK3108*(1-L3108-M3108)</f>
        <v>-1249.0637926027398</v>
      </c>
      <c r="AM3108" s="41">
        <f t="shared" ref="AM3108:AM3130" si="1121">AE3108-AI3108-AL3108-AJ3108</f>
        <v>-1269.7665073972601</v>
      </c>
      <c r="AN3108" s="42">
        <f t="shared" ref="AN3108:AN3130" si="1122">Z3108-366</f>
        <v>45715</v>
      </c>
      <c r="AO3108" s="43">
        <f t="shared" ref="AO3108:AO3130" si="1123">IF(AND(O3108&gt;Z3108,N3108&gt;AN3108),AE3108,0)</f>
        <v>-3426.98</v>
      </c>
      <c r="AP3108" s="24" t="s">
        <v>6118</v>
      </c>
    </row>
    <row r="3109" spans="1:42" s="24" customFormat="1" ht="15.75" customHeight="1" x14ac:dyDescent="0.35">
      <c r="A3109" s="36" t="s">
        <v>6117</v>
      </c>
      <c r="B3109" s="36">
        <v>202510</v>
      </c>
      <c r="C3109" s="24" t="s">
        <v>736</v>
      </c>
      <c r="D3109" s="24" t="s">
        <v>119</v>
      </c>
      <c r="E3109" s="62">
        <v>45901</v>
      </c>
      <c r="F3109" s="62">
        <v>46265</v>
      </c>
      <c r="G3109" s="37" t="s">
        <v>858</v>
      </c>
      <c r="H3109" s="36">
        <v>42197</v>
      </c>
      <c r="I3109" s="63">
        <v>18994</v>
      </c>
      <c r="J3109" s="24" t="s">
        <v>3063</v>
      </c>
      <c r="K3109" s="63">
        <f t="shared" si="1106"/>
        <v>45901</v>
      </c>
      <c r="L3109" s="55">
        <f t="shared" si="1107"/>
        <v>0.04</v>
      </c>
      <c r="M3109" s="76">
        <v>0.22500000000000001</v>
      </c>
      <c r="N3109" s="62">
        <v>45901</v>
      </c>
      <c r="O3109" s="62">
        <v>46265</v>
      </c>
      <c r="P3109" s="63">
        <v>45900</v>
      </c>
      <c r="Q3109" s="63">
        <f t="shared" si="1108"/>
        <v>45901</v>
      </c>
      <c r="R3109" s="78">
        <v>73</v>
      </c>
      <c r="S3109" s="63" t="str">
        <f>VLOOKUP(R3109,SA!$B$3:$C$11,2,1)</f>
        <v>71-75</v>
      </c>
      <c r="T3109" s="38" t="s">
        <v>98</v>
      </c>
      <c r="U3109" s="24" t="s">
        <v>5747</v>
      </c>
      <c r="V3109" s="24">
        <v>-400000</v>
      </c>
      <c r="W3109" s="39">
        <f t="shared" si="1109"/>
        <v>0</v>
      </c>
      <c r="X3109" s="29">
        <f t="shared" si="1110"/>
        <v>0</v>
      </c>
      <c r="Y3109" s="40">
        <f t="shared" si="1111"/>
        <v>365</v>
      </c>
      <c r="Z3109" s="38">
        <f t="shared" si="1093"/>
        <v>46081</v>
      </c>
      <c r="AA3109" s="41">
        <f t="shared" si="1112"/>
        <v>181</v>
      </c>
      <c r="AB3109" s="24" t="s">
        <v>113</v>
      </c>
      <c r="AC3109" s="41">
        <f t="shared" si="1113"/>
        <v>-21578.034600000003</v>
      </c>
      <c r="AD3109" s="41">
        <v>-1</v>
      </c>
      <c r="AE3109" s="72">
        <f>-INDEX(SA!$C$2:$G$11,MATCH(Details!S3109,SA!$C$2:$C$11,0),MATCH(-Details!V3109,SA!$C$2:$G$2,0))*Y3109/(F3109-E3109+1)</f>
        <v>-18286.47</v>
      </c>
      <c r="AF3109" s="41">
        <f t="shared" si="1114"/>
        <v>0</v>
      </c>
      <c r="AG3109" s="41">
        <f t="shared" si="1115"/>
        <v>0</v>
      </c>
      <c r="AH3109" s="41">
        <f t="shared" si="1116"/>
        <v>-3291.5646000000002</v>
      </c>
      <c r="AI3109" s="60">
        <f t="shared" si="1117"/>
        <v>-731.45880000000011</v>
      </c>
      <c r="AJ3109" s="60">
        <f t="shared" si="1118"/>
        <v>-4114.4557500000001</v>
      </c>
      <c r="AK3109" s="60">
        <f t="shared" si="1119"/>
        <v>-9068.0851232876721</v>
      </c>
      <c r="AL3109" s="60">
        <f t="shared" si="1120"/>
        <v>-6665.0425656164389</v>
      </c>
      <c r="AM3109" s="41">
        <f t="shared" si="1121"/>
        <v>-6775.5128843835619</v>
      </c>
      <c r="AN3109" s="42">
        <f t="shared" si="1122"/>
        <v>45715</v>
      </c>
      <c r="AO3109" s="43">
        <f t="shared" si="1123"/>
        <v>-18286.47</v>
      </c>
      <c r="AP3109" s="24" t="s">
        <v>6118</v>
      </c>
    </row>
    <row r="3110" spans="1:42" s="24" customFormat="1" ht="15.75" customHeight="1" x14ac:dyDescent="0.35">
      <c r="A3110" s="36" t="s">
        <v>6117</v>
      </c>
      <c r="B3110" s="36">
        <v>202510</v>
      </c>
      <c r="C3110" s="24" t="s">
        <v>736</v>
      </c>
      <c r="D3110" s="24" t="s">
        <v>119</v>
      </c>
      <c r="E3110" s="62">
        <v>45901</v>
      </c>
      <c r="F3110" s="62">
        <v>46265</v>
      </c>
      <c r="G3110" s="37" t="s">
        <v>974</v>
      </c>
      <c r="H3110" s="36">
        <v>42258</v>
      </c>
      <c r="I3110" s="63">
        <v>14977</v>
      </c>
      <c r="J3110" s="24" t="s">
        <v>3210</v>
      </c>
      <c r="K3110" s="63">
        <f t="shared" si="1106"/>
        <v>45901</v>
      </c>
      <c r="L3110" s="55">
        <f t="shared" si="1107"/>
        <v>0.04</v>
      </c>
      <c r="M3110" s="76">
        <v>0.22500000000000001</v>
      </c>
      <c r="N3110" s="62">
        <v>45901</v>
      </c>
      <c r="O3110" s="62">
        <v>46265</v>
      </c>
      <c r="P3110" s="63">
        <v>45900</v>
      </c>
      <c r="Q3110" s="63">
        <f t="shared" si="1108"/>
        <v>45901</v>
      </c>
      <c r="R3110" s="78">
        <v>84</v>
      </c>
      <c r="S3110" s="63" t="str">
        <f>VLOOKUP(R3110,SA!$B$3:$C$11,2,1)</f>
        <v>81-100</v>
      </c>
      <c r="T3110" s="38" t="s">
        <v>97</v>
      </c>
      <c r="U3110" s="24" t="s">
        <v>5744</v>
      </c>
      <c r="V3110" s="24">
        <v>-400000</v>
      </c>
      <c r="W3110" s="39">
        <f t="shared" si="1109"/>
        <v>0</v>
      </c>
      <c r="X3110" s="29">
        <f t="shared" si="1110"/>
        <v>0</v>
      </c>
      <c r="Y3110" s="40">
        <f t="shared" si="1111"/>
        <v>365</v>
      </c>
      <c r="Z3110" s="38">
        <f t="shared" si="1093"/>
        <v>46081</v>
      </c>
      <c r="AA3110" s="41">
        <f t="shared" si="1112"/>
        <v>181</v>
      </c>
      <c r="AB3110" s="24" t="s">
        <v>113</v>
      </c>
      <c r="AC3110" s="41">
        <f t="shared" si="1113"/>
        <v>-29599.473999999998</v>
      </c>
      <c r="AD3110" s="41">
        <v>-1</v>
      </c>
      <c r="AE3110" s="72">
        <f>-INDEX(SA!$C$2:$G$11,MATCH(Details!S3110,SA!$C$2:$C$11,0),MATCH(-Details!V3110,SA!$C$2:$G$2,0))*Y3110/(F3110-E3110+1)</f>
        <v>-25084.3</v>
      </c>
      <c r="AF3110" s="41">
        <f t="shared" si="1114"/>
        <v>0</v>
      </c>
      <c r="AG3110" s="41">
        <f t="shared" si="1115"/>
        <v>0</v>
      </c>
      <c r="AH3110" s="41">
        <f t="shared" si="1116"/>
        <v>-4515.174</v>
      </c>
      <c r="AI3110" s="60">
        <f t="shared" si="1117"/>
        <v>-1003.372</v>
      </c>
      <c r="AJ3110" s="60">
        <f t="shared" si="1118"/>
        <v>-5643.9674999999997</v>
      </c>
      <c r="AK3110" s="60">
        <f t="shared" si="1119"/>
        <v>-12439.063835616438</v>
      </c>
      <c r="AL3110" s="60">
        <f t="shared" si="1120"/>
        <v>-9142.7119191780821</v>
      </c>
      <c r="AM3110" s="41">
        <f t="shared" si="1121"/>
        <v>-9294.2485808219171</v>
      </c>
      <c r="AN3110" s="42">
        <f t="shared" si="1122"/>
        <v>45715</v>
      </c>
      <c r="AO3110" s="43">
        <f t="shared" si="1123"/>
        <v>-25084.3</v>
      </c>
      <c r="AP3110" s="24" t="s">
        <v>6118</v>
      </c>
    </row>
    <row r="3111" spans="1:42" s="24" customFormat="1" ht="15.75" customHeight="1" x14ac:dyDescent="0.35">
      <c r="A3111" s="36" t="s">
        <v>6117</v>
      </c>
      <c r="B3111" s="36">
        <v>202510</v>
      </c>
      <c r="C3111" s="24" t="s">
        <v>736</v>
      </c>
      <c r="D3111" s="24" t="s">
        <v>119</v>
      </c>
      <c r="E3111" s="62">
        <v>45901</v>
      </c>
      <c r="F3111" s="62">
        <v>46265</v>
      </c>
      <c r="G3111" s="37" t="s">
        <v>975</v>
      </c>
      <c r="H3111" s="36">
        <v>42258</v>
      </c>
      <c r="I3111" s="63">
        <v>19360</v>
      </c>
      <c r="J3111" s="24" t="s">
        <v>3211</v>
      </c>
      <c r="K3111" s="63">
        <f t="shared" si="1106"/>
        <v>45901</v>
      </c>
      <c r="L3111" s="55">
        <f t="shared" si="1107"/>
        <v>0.04</v>
      </c>
      <c r="M3111" s="76">
        <v>0.22500000000000001</v>
      </c>
      <c r="N3111" s="62">
        <v>45901</v>
      </c>
      <c r="O3111" s="62">
        <v>46265</v>
      </c>
      <c r="P3111" s="63">
        <v>45900</v>
      </c>
      <c r="Q3111" s="63">
        <f t="shared" si="1108"/>
        <v>45901</v>
      </c>
      <c r="R3111" s="78">
        <v>72</v>
      </c>
      <c r="S3111" s="63" t="str">
        <f>VLOOKUP(R3111,SA!$B$3:$C$11,2,1)</f>
        <v>71-75</v>
      </c>
      <c r="T3111" s="38" t="s">
        <v>98</v>
      </c>
      <c r="U3111" s="24" t="s">
        <v>5747</v>
      </c>
      <c r="V3111" s="24">
        <v>-400000</v>
      </c>
      <c r="W3111" s="39">
        <f t="shared" si="1109"/>
        <v>0</v>
      </c>
      <c r="X3111" s="29">
        <f t="shared" si="1110"/>
        <v>0</v>
      </c>
      <c r="Y3111" s="40">
        <f t="shared" si="1111"/>
        <v>365</v>
      </c>
      <c r="Z3111" s="38">
        <f t="shared" si="1093"/>
        <v>46081</v>
      </c>
      <c r="AA3111" s="41">
        <f t="shared" si="1112"/>
        <v>181</v>
      </c>
      <c r="AB3111" s="24" t="s">
        <v>113</v>
      </c>
      <c r="AC3111" s="41">
        <f t="shared" si="1113"/>
        <v>-21578.034600000003</v>
      </c>
      <c r="AD3111" s="41">
        <v>-1</v>
      </c>
      <c r="AE3111" s="72">
        <f>-INDEX(SA!$C$2:$G$11,MATCH(Details!S3111,SA!$C$2:$C$11,0),MATCH(-Details!V3111,SA!$C$2:$G$2,0))*Y3111/(F3111-E3111+1)</f>
        <v>-18286.47</v>
      </c>
      <c r="AF3111" s="41">
        <f t="shared" si="1114"/>
        <v>0</v>
      </c>
      <c r="AG3111" s="41">
        <f t="shared" si="1115"/>
        <v>0</v>
      </c>
      <c r="AH3111" s="41">
        <f t="shared" si="1116"/>
        <v>-3291.5646000000002</v>
      </c>
      <c r="AI3111" s="60">
        <f t="shared" si="1117"/>
        <v>-731.45880000000011</v>
      </c>
      <c r="AJ3111" s="60">
        <f t="shared" si="1118"/>
        <v>-4114.4557500000001</v>
      </c>
      <c r="AK3111" s="60">
        <f t="shared" si="1119"/>
        <v>-9068.0851232876721</v>
      </c>
      <c r="AL3111" s="60">
        <f t="shared" si="1120"/>
        <v>-6665.0425656164389</v>
      </c>
      <c r="AM3111" s="41">
        <f t="shared" si="1121"/>
        <v>-6775.5128843835619</v>
      </c>
      <c r="AN3111" s="42">
        <f t="shared" si="1122"/>
        <v>45715</v>
      </c>
      <c r="AO3111" s="43">
        <f t="shared" si="1123"/>
        <v>-18286.47</v>
      </c>
      <c r="AP3111" s="24" t="s">
        <v>6118</v>
      </c>
    </row>
    <row r="3112" spans="1:42" s="24" customFormat="1" ht="15.75" customHeight="1" x14ac:dyDescent="0.35">
      <c r="A3112" s="36" t="s">
        <v>6117</v>
      </c>
      <c r="B3112" s="36">
        <v>202510</v>
      </c>
      <c r="C3112" s="24" t="s">
        <v>736</v>
      </c>
      <c r="D3112" s="24" t="s">
        <v>119</v>
      </c>
      <c r="E3112" s="62">
        <v>45901</v>
      </c>
      <c r="F3112" s="62">
        <v>46265</v>
      </c>
      <c r="G3112" s="37" t="s">
        <v>1274</v>
      </c>
      <c r="H3112" s="36">
        <v>42375</v>
      </c>
      <c r="I3112" s="63">
        <v>18629</v>
      </c>
      <c r="J3112" s="24" t="s">
        <v>3610</v>
      </c>
      <c r="K3112" s="63">
        <f t="shared" si="1106"/>
        <v>45901</v>
      </c>
      <c r="L3112" s="55">
        <f t="shared" si="1107"/>
        <v>0.04</v>
      </c>
      <c r="M3112" s="76">
        <v>0.22500000000000001</v>
      </c>
      <c r="N3112" s="62">
        <v>45901</v>
      </c>
      <c r="O3112" s="62">
        <v>46265</v>
      </c>
      <c r="P3112" s="63">
        <v>45900</v>
      </c>
      <c r="Q3112" s="63">
        <f t="shared" si="1108"/>
        <v>45901</v>
      </c>
      <c r="R3112" s="78">
        <v>74</v>
      </c>
      <c r="S3112" s="63" t="str">
        <f>VLOOKUP(R3112,SA!$B$3:$C$11,2,1)</f>
        <v>71-75</v>
      </c>
      <c r="T3112" s="38" t="s">
        <v>97</v>
      </c>
      <c r="U3112" s="24" t="s">
        <v>5744</v>
      </c>
      <c r="V3112" s="24">
        <v>-500000</v>
      </c>
      <c r="W3112" s="39">
        <f t="shared" si="1109"/>
        <v>0</v>
      </c>
      <c r="X3112" s="29">
        <f t="shared" si="1110"/>
        <v>0</v>
      </c>
      <c r="Y3112" s="40">
        <f t="shared" si="1111"/>
        <v>365</v>
      </c>
      <c r="Z3112" s="38">
        <f t="shared" si="1093"/>
        <v>46081</v>
      </c>
      <c r="AA3112" s="41">
        <f t="shared" si="1112"/>
        <v>181</v>
      </c>
      <c r="AB3112" s="24" t="s">
        <v>113</v>
      </c>
      <c r="AC3112" s="41">
        <f t="shared" si="1113"/>
        <v>-23735.924199999998</v>
      </c>
      <c r="AD3112" s="41">
        <v>-1</v>
      </c>
      <c r="AE3112" s="72">
        <f>-INDEX(SA!$C$2:$G$11,MATCH(Details!S3112,SA!$C$2:$C$11,0),MATCH(-Details!V3112,SA!$C$2:$G$2,0))*Y3112/(F3112-E3112+1)</f>
        <v>-20115.189999999999</v>
      </c>
      <c r="AF3112" s="41">
        <f t="shared" si="1114"/>
        <v>0</v>
      </c>
      <c r="AG3112" s="41">
        <f t="shared" si="1115"/>
        <v>0</v>
      </c>
      <c r="AH3112" s="41">
        <f t="shared" si="1116"/>
        <v>-3620.7341999999994</v>
      </c>
      <c r="AI3112" s="60">
        <f t="shared" si="1117"/>
        <v>-804.60759999999993</v>
      </c>
      <c r="AJ3112" s="60">
        <f t="shared" si="1118"/>
        <v>-4525.9177499999996</v>
      </c>
      <c r="AK3112" s="60">
        <f t="shared" si="1119"/>
        <v>-9974.9298356164381</v>
      </c>
      <c r="AL3112" s="60">
        <f t="shared" si="1120"/>
        <v>-7331.5734291780818</v>
      </c>
      <c r="AM3112" s="41">
        <f t="shared" si="1121"/>
        <v>-7453.091220821917</v>
      </c>
      <c r="AN3112" s="42">
        <f t="shared" si="1122"/>
        <v>45715</v>
      </c>
      <c r="AO3112" s="43">
        <f t="shared" si="1123"/>
        <v>-20115.189999999999</v>
      </c>
      <c r="AP3112" s="24" t="s">
        <v>6118</v>
      </c>
    </row>
    <row r="3113" spans="1:42" s="24" customFormat="1" ht="15.75" customHeight="1" x14ac:dyDescent="0.35">
      <c r="A3113" s="36" t="s">
        <v>6117</v>
      </c>
      <c r="B3113" s="36">
        <v>202510</v>
      </c>
      <c r="C3113" s="24" t="s">
        <v>736</v>
      </c>
      <c r="D3113" s="24" t="s">
        <v>119</v>
      </c>
      <c r="E3113" s="62">
        <v>45901</v>
      </c>
      <c r="F3113" s="62">
        <v>46265</v>
      </c>
      <c r="G3113" s="37" t="s">
        <v>1295</v>
      </c>
      <c r="H3113" s="36">
        <v>60697</v>
      </c>
      <c r="I3113" s="63">
        <v>14733</v>
      </c>
      <c r="J3113" s="24" t="s">
        <v>3637</v>
      </c>
      <c r="K3113" s="63">
        <f t="shared" si="1106"/>
        <v>45901</v>
      </c>
      <c r="L3113" s="55">
        <f t="shared" si="1107"/>
        <v>0.04</v>
      </c>
      <c r="M3113" s="76">
        <v>0.22500000000000001</v>
      </c>
      <c r="N3113" s="62">
        <v>45901</v>
      </c>
      <c r="O3113" s="62">
        <v>46265</v>
      </c>
      <c r="P3113" s="63">
        <v>45900</v>
      </c>
      <c r="Q3113" s="63">
        <f t="shared" si="1108"/>
        <v>45901</v>
      </c>
      <c r="R3113" s="78">
        <v>85</v>
      </c>
      <c r="S3113" s="63" t="str">
        <f>VLOOKUP(R3113,SA!$B$3:$C$11,2,1)</f>
        <v>81-100</v>
      </c>
      <c r="T3113" s="38" t="s">
        <v>98</v>
      </c>
      <c r="U3113" s="24" t="s">
        <v>5747</v>
      </c>
      <c r="V3113" s="24">
        <v>-600000</v>
      </c>
      <c r="W3113" s="39">
        <f t="shared" si="1109"/>
        <v>0</v>
      </c>
      <c r="X3113" s="29">
        <f t="shared" si="1110"/>
        <v>0</v>
      </c>
      <c r="Y3113" s="40">
        <f t="shared" si="1111"/>
        <v>365</v>
      </c>
      <c r="Z3113" s="38">
        <f t="shared" si="1093"/>
        <v>46081</v>
      </c>
      <c r="AA3113" s="41">
        <f t="shared" si="1112"/>
        <v>181</v>
      </c>
      <c r="AB3113" s="24" t="s">
        <v>113</v>
      </c>
      <c r="AC3113" s="41">
        <f t="shared" si="1113"/>
        <v>-35815.419000000002</v>
      </c>
      <c r="AD3113" s="41">
        <v>-1</v>
      </c>
      <c r="AE3113" s="72">
        <f>-INDEX(SA!$C$2:$G$11,MATCH(Details!S3113,SA!$C$2:$C$11,0),MATCH(-Details!V3113,SA!$C$2:$G$2,0))*Y3113/(F3113-E3113+1)</f>
        <v>-30352.05</v>
      </c>
      <c r="AF3113" s="41">
        <f t="shared" si="1114"/>
        <v>0</v>
      </c>
      <c r="AG3113" s="41">
        <f t="shared" si="1115"/>
        <v>0</v>
      </c>
      <c r="AH3113" s="41">
        <f t="shared" si="1116"/>
        <v>-5463.3689999999997</v>
      </c>
      <c r="AI3113" s="60">
        <f t="shared" si="1117"/>
        <v>-1214.0820000000001</v>
      </c>
      <c r="AJ3113" s="60">
        <f t="shared" si="1118"/>
        <v>-6829.2112500000003</v>
      </c>
      <c r="AK3113" s="60">
        <f t="shared" si="1119"/>
        <v>-15051.290547945206</v>
      </c>
      <c r="AL3113" s="60">
        <f t="shared" si="1120"/>
        <v>-11062.698552739726</v>
      </c>
      <c r="AM3113" s="41">
        <f t="shared" si="1121"/>
        <v>-11246.058197260274</v>
      </c>
      <c r="AN3113" s="42">
        <f t="shared" si="1122"/>
        <v>45715</v>
      </c>
      <c r="AO3113" s="43">
        <f t="shared" si="1123"/>
        <v>-30352.05</v>
      </c>
      <c r="AP3113" s="24" t="s">
        <v>6118</v>
      </c>
    </row>
    <row r="3114" spans="1:42" s="24" customFormat="1" ht="15.75" customHeight="1" x14ac:dyDescent="0.35">
      <c r="A3114" s="36" t="s">
        <v>6117</v>
      </c>
      <c r="B3114" s="36">
        <v>202510</v>
      </c>
      <c r="C3114" s="24" t="s">
        <v>736</v>
      </c>
      <c r="D3114" s="24" t="s">
        <v>119</v>
      </c>
      <c r="E3114" s="62">
        <v>45901</v>
      </c>
      <c r="F3114" s="62">
        <v>46265</v>
      </c>
      <c r="G3114" s="37" t="s">
        <v>1341</v>
      </c>
      <c r="H3114" s="36">
        <v>362037</v>
      </c>
      <c r="I3114" s="63">
        <v>18264</v>
      </c>
      <c r="J3114" s="24" t="s">
        <v>3696</v>
      </c>
      <c r="K3114" s="63">
        <f t="shared" si="1106"/>
        <v>45901</v>
      </c>
      <c r="L3114" s="55">
        <f t="shared" si="1107"/>
        <v>0.04</v>
      </c>
      <c r="M3114" s="76">
        <v>0.22500000000000001</v>
      </c>
      <c r="N3114" s="62">
        <v>45901</v>
      </c>
      <c r="O3114" s="62">
        <v>46265</v>
      </c>
      <c r="P3114" s="63">
        <v>45900</v>
      </c>
      <c r="Q3114" s="63">
        <f t="shared" si="1108"/>
        <v>45901</v>
      </c>
      <c r="R3114" s="78">
        <v>75</v>
      </c>
      <c r="S3114" s="63" t="str">
        <f>VLOOKUP(R3114,SA!$B$3:$C$11,2,1)</f>
        <v>71-75</v>
      </c>
      <c r="T3114" s="38" t="s">
        <v>97</v>
      </c>
      <c r="U3114" s="24" t="s">
        <v>5744</v>
      </c>
      <c r="V3114" s="24">
        <v>-300000</v>
      </c>
      <c r="W3114" s="39">
        <f t="shared" si="1109"/>
        <v>0</v>
      </c>
      <c r="X3114" s="29">
        <f t="shared" si="1110"/>
        <v>0</v>
      </c>
      <c r="Y3114" s="40">
        <f t="shared" si="1111"/>
        <v>365</v>
      </c>
      <c r="Z3114" s="38">
        <f t="shared" si="1093"/>
        <v>46081</v>
      </c>
      <c r="AA3114" s="41">
        <f t="shared" si="1112"/>
        <v>181</v>
      </c>
      <c r="AB3114" s="24" t="s">
        <v>113</v>
      </c>
      <c r="AC3114" s="41">
        <f t="shared" si="1113"/>
        <v>-19621.1934</v>
      </c>
      <c r="AD3114" s="41">
        <v>-1</v>
      </c>
      <c r="AE3114" s="72">
        <f>-INDEX(SA!$C$2:$G$11,MATCH(Details!S3114,SA!$C$2:$C$11,0),MATCH(-Details!V3114,SA!$C$2:$G$2,0))*Y3114/(F3114-E3114+1)</f>
        <v>-16628.13</v>
      </c>
      <c r="AF3114" s="41">
        <f t="shared" si="1114"/>
        <v>0</v>
      </c>
      <c r="AG3114" s="41">
        <f t="shared" si="1115"/>
        <v>0</v>
      </c>
      <c r="AH3114" s="41">
        <f t="shared" si="1116"/>
        <v>-2993.0634</v>
      </c>
      <c r="AI3114" s="60">
        <f t="shared" si="1117"/>
        <v>-665.12520000000006</v>
      </c>
      <c r="AJ3114" s="60">
        <f t="shared" si="1118"/>
        <v>-3741.3292500000002</v>
      </c>
      <c r="AK3114" s="60">
        <f t="shared" si="1119"/>
        <v>-8245.7302191780836</v>
      </c>
      <c r="AL3114" s="60">
        <f t="shared" si="1120"/>
        <v>-6060.6117110958912</v>
      </c>
      <c r="AM3114" s="41">
        <f t="shared" si="1121"/>
        <v>-6161.0638389041087</v>
      </c>
      <c r="AN3114" s="42">
        <f t="shared" si="1122"/>
        <v>45715</v>
      </c>
      <c r="AO3114" s="43">
        <f t="shared" si="1123"/>
        <v>-16628.13</v>
      </c>
      <c r="AP3114" s="24" t="s">
        <v>6118</v>
      </c>
    </row>
    <row r="3115" spans="1:42" s="24" customFormat="1" ht="15.75" customHeight="1" x14ac:dyDescent="0.35">
      <c r="A3115" s="36" t="s">
        <v>6117</v>
      </c>
      <c r="B3115" s="36">
        <v>202510</v>
      </c>
      <c r="C3115" s="24" t="s">
        <v>736</v>
      </c>
      <c r="D3115" s="24" t="s">
        <v>119</v>
      </c>
      <c r="E3115" s="62">
        <v>45901</v>
      </c>
      <c r="F3115" s="62">
        <v>46265</v>
      </c>
      <c r="G3115" s="37" t="s">
        <v>1473</v>
      </c>
      <c r="H3115" s="36">
        <v>362115</v>
      </c>
      <c r="I3115" s="63">
        <v>18838</v>
      </c>
      <c r="J3115" s="24" t="s">
        <v>3866</v>
      </c>
      <c r="K3115" s="63">
        <f t="shared" si="1106"/>
        <v>45901</v>
      </c>
      <c r="L3115" s="55">
        <f t="shared" si="1107"/>
        <v>0.04</v>
      </c>
      <c r="M3115" s="76">
        <v>0.22500000000000001</v>
      </c>
      <c r="N3115" s="62">
        <v>45901</v>
      </c>
      <c r="O3115" s="62">
        <v>46265</v>
      </c>
      <c r="P3115" s="63">
        <v>45900</v>
      </c>
      <c r="Q3115" s="63">
        <f t="shared" si="1108"/>
        <v>45901</v>
      </c>
      <c r="R3115" s="78">
        <v>74</v>
      </c>
      <c r="S3115" s="63" t="str">
        <f>VLOOKUP(R3115,SA!$B$3:$C$11,2,1)</f>
        <v>71-75</v>
      </c>
      <c r="T3115" s="38" t="s">
        <v>97</v>
      </c>
      <c r="U3115" s="24" t="s">
        <v>5744</v>
      </c>
      <c r="V3115" s="24">
        <v>-300000</v>
      </c>
      <c r="W3115" s="39">
        <f t="shared" si="1109"/>
        <v>0</v>
      </c>
      <c r="X3115" s="29">
        <f t="shared" si="1110"/>
        <v>0</v>
      </c>
      <c r="Y3115" s="40">
        <f t="shared" si="1111"/>
        <v>365</v>
      </c>
      <c r="Z3115" s="38">
        <f t="shared" si="1093"/>
        <v>46081</v>
      </c>
      <c r="AA3115" s="41">
        <f t="shared" si="1112"/>
        <v>181</v>
      </c>
      <c r="AB3115" s="24" t="s">
        <v>113</v>
      </c>
      <c r="AC3115" s="41">
        <f t="shared" si="1113"/>
        <v>-19621.1934</v>
      </c>
      <c r="AD3115" s="41">
        <v>-1</v>
      </c>
      <c r="AE3115" s="72">
        <f>-INDEX(SA!$C$2:$G$11,MATCH(Details!S3115,SA!$C$2:$C$11,0),MATCH(-Details!V3115,SA!$C$2:$G$2,0))*Y3115/(F3115-E3115+1)</f>
        <v>-16628.13</v>
      </c>
      <c r="AF3115" s="41">
        <f t="shared" si="1114"/>
        <v>0</v>
      </c>
      <c r="AG3115" s="41">
        <f t="shared" si="1115"/>
        <v>0</v>
      </c>
      <c r="AH3115" s="41">
        <f t="shared" si="1116"/>
        <v>-2993.0634</v>
      </c>
      <c r="AI3115" s="60">
        <f t="shared" si="1117"/>
        <v>-665.12520000000006</v>
      </c>
      <c r="AJ3115" s="60">
        <f t="shared" si="1118"/>
        <v>-3741.3292500000002</v>
      </c>
      <c r="AK3115" s="60">
        <f t="shared" si="1119"/>
        <v>-8245.7302191780836</v>
      </c>
      <c r="AL3115" s="60">
        <f t="shared" si="1120"/>
        <v>-6060.6117110958912</v>
      </c>
      <c r="AM3115" s="41">
        <f t="shared" si="1121"/>
        <v>-6161.0638389041087</v>
      </c>
      <c r="AN3115" s="42">
        <f t="shared" si="1122"/>
        <v>45715</v>
      </c>
      <c r="AO3115" s="43">
        <f t="shared" si="1123"/>
        <v>-16628.13</v>
      </c>
      <c r="AP3115" s="24" t="s">
        <v>6118</v>
      </c>
    </row>
    <row r="3116" spans="1:42" s="24" customFormat="1" ht="15.75" customHeight="1" x14ac:dyDescent="0.35">
      <c r="A3116" s="36" t="s">
        <v>6117</v>
      </c>
      <c r="B3116" s="36">
        <v>202510</v>
      </c>
      <c r="C3116" s="24" t="s">
        <v>736</v>
      </c>
      <c r="D3116" s="24" t="s">
        <v>119</v>
      </c>
      <c r="E3116" s="62">
        <v>45901</v>
      </c>
      <c r="F3116" s="62">
        <v>46265</v>
      </c>
      <c r="G3116" s="37" t="s">
        <v>1489</v>
      </c>
      <c r="H3116" s="36">
        <v>362120</v>
      </c>
      <c r="I3116" s="63">
        <v>22324</v>
      </c>
      <c r="J3116" s="24" t="s">
        <v>3887</v>
      </c>
      <c r="K3116" s="63">
        <f t="shared" si="1106"/>
        <v>45901</v>
      </c>
      <c r="L3116" s="55">
        <f t="shared" si="1107"/>
        <v>0.04</v>
      </c>
      <c r="M3116" s="76">
        <v>0.22500000000000001</v>
      </c>
      <c r="N3116" s="62">
        <v>45901</v>
      </c>
      <c r="O3116" s="62">
        <v>46265</v>
      </c>
      <c r="P3116" s="63">
        <v>45900</v>
      </c>
      <c r="Q3116" s="63">
        <f t="shared" si="1108"/>
        <v>45901</v>
      </c>
      <c r="R3116" s="78">
        <v>64</v>
      </c>
      <c r="S3116" s="63" t="str">
        <f>VLOOKUP(R3116,SA!$B$3:$C$11,2,1)</f>
        <v>56-65</v>
      </c>
      <c r="T3116" s="38" t="s">
        <v>97</v>
      </c>
      <c r="U3116" s="24" t="s">
        <v>5744</v>
      </c>
      <c r="V3116" s="24">
        <v>-300000</v>
      </c>
      <c r="W3116" s="39">
        <f t="shared" si="1109"/>
        <v>0</v>
      </c>
      <c r="X3116" s="29">
        <f t="shared" si="1110"/>
        <v>0</v>
      </c>
      <c r="Y3116" s="40">
        <f t="shared" si="1111"/>
        <v>365</v>
      </c>
      <c r="Z3116" s="38">
        <f t="shared" si="1093"/>
        <v>46081</v>
      </c>
      <c r="AA3116" s="41">
        <f t="shared" si="1112"/>
        <v>181</v>
      </c>
      <c r="AB3116" s="24" t="s">
        <v>113</v>
      </c>
      <c r="AC3116" s="41">
        <f t="shared" si="1113"/>
        <v>-10831.751</v>
      </c>
      <c r="AD3116" s="41">
        <v>-1</v>
      </c>
      <c r="AE3116" s="72">
        <f>-INDEX(SA!$C$2:$G$11,MATCH(Details!S3116,SA!$C$2:$C$11,0),MATCH(-Details!V3116,SA!$C$2:$G$2,0))*Y3116/(F3116-E3116+1)</f>
        <v>-9179.4500000000007</v>
      </c>
      <c r="AF3116" s="41">
        <f t="shared" si="1114"/>
        <v>0</v>
      </c>
      <c r="AG3116" s="41">
        <f t="shared" si="1115"/>
        <v>0</v>
      </c>
      <c r="AH3116" s="41">
        <f t="shared" si="1116"/>
        <v>-1652.3010000000002</v>
      </c>
      <c r="AI3116" s="60">
        <f t="shared" si="1117"/>
        <v>-367.17800000000005</v>
      </c>
      <c r="AJ3116" s="60">
        <f t="shared" si="1118"/>
        <v>-2065.3762500000003</v>
      </c>
      <c r="AK3116" s="60">
        <f t="shared" si="1119"/>
        <v>-4552.0012328767125</v>
      </c>
      <c r="AL3116" s="60">
        <f t="shared" si="1120"/>
        <v>-3345.7209061643835</v>
      </c>
      <c r="AM3116" s="41">
        <f t="shared" si="1121"/>
        <v>-3401.1748438356171</v>
      </c>
      <c r="AN3116" s="42">
        <f t="shared" si="1122"/>
        <v>45715</v>
      </c>
      <c r="AO3116" s="43">
        <f t="shared" si="1123"/>
        <v>-9179.4500000000007</v>
      </c>
      <c r="AP3116" s="24" t="s">
        <v>6118</v>
      </c>
    </row>
    <row r="3117" spans="1:42" s="24" customFormat="1" ht="15.75" customHeight="1" x14ac:dyDescent="0.35">
      <c r="A3117" s="36" t="s">
        <v>6117</v>
      </c>
      <c r="B3117" s="36">
        <v>202510</v>
      </c>
      <c r="C3117" s="24" t="s">
        <v>736</v>
      </c>
      <c r="D3117" s="24" t="s">
        <v>119</v>
      </c>
      <c r="E3117" s="62">
        <v>45901</v>
      </c>
      <c r="F3117" s="62">
        <v>46265</v>
      </c>
      <c r="G3117" s="37" t="s">
        <v>1548</v>
      </c>
      <c r="H3117" s="36">
        <v>362150</v>
      </c>
      <c r="I3117" s="63">
        <v>22690</v>
      </c>
      <c r="J3117" s="24" t="s">
        <v>3968</v>
      </c>
      <c r="K3117" s="63">
        <f t="shared" si="1106"/>
        <v>45901</v>
      </c>
      <c r="L3117" s="55">
        <f t="shared" si="1107"/>
        <v>0.04</v>
      </c>
      <c r="M3117" s="76">
        <v>0.22500000000000001</v>
      </c>
      <c r="N3117" s="62">
        <v>45901</v>
      </c>
      <c r="O3117" s="62">
        <v>46265</v>
      </c>
      <c r="P3117" s="63">
        <v>45900</v>
      </c>
      <c r="Q3117" s="63">
        <f t="shared" si="1108"/>
        <v>45901</v>
      </c>
      <c r="R3117" s="78">
        <v>63</v>
      </c>
      <c r="S3117" s="63" t="str">
        <f>VLOOKUP(R3117,SA!$B$3:$C$11,2,1)</f>
        <v>56-65</v>
      </c>
      <c r="T3117" s="38" t="s">
        <v>98</v>
      </c>
      <c r="U3117" s="24" t="s">
        <v>5747</v>
      </c>
      <c r="V3117" s="24">
        <v>-500000</v>
      </c>
      <c r="W3117" s="39">
        <f t="shared" si="1109"/>
        <v>0</v>
      </c>
      <c r="X3117" s="29">
        <f t="shared" si="1110"/>
        <v>0</v>
      </c>
      <c r="Y3117" s="40">
        <f t="shared" si="1111"/>
        <v>365</v>
      </c>
      <c r="Z3117" s="38">
        <f t="shared" si="1093"/>
        <v>46081</v>
      </c>
      <c r="AA3117" s="41">
        <f t="shared" si="1112"/>
        <v>181</v>
      </c>
      <c r="AB3117" s="24" t="s">
        <v>113</v>
      </c>
      <c r="AC3117" s="41">
        <f t="shared" si="1113"/>
        <v>-13100.714</v>
      </c>
      <c r="AD3117" s="41">
        <v>-1</v>
      </c>
      <c r="AE3117" s="72">
        <f>-INDEX(SA!$C$2:$G$11,MATCH(Details!S3117,SA!$C$2:$C$11,0),MATCH(-Details!V3117,SA!$C$2:$G$2,0))*Y3117/(F3117-E3117+1)</f>
        <v>-11102.3</v>
      </c>
      <c r="AF3117" s="41">
        <f t="shared" si="1114"/>
        <v>0</v>
      </c>
      <c r="AG3117" s="41">
        <f t="shared" si="1115"/>
        <v>0</v>
      </c>
      <c r="AH3117" s="41">
        <f t="shared" si="1116"/>
        <v>-1998.4139999999998</v>
      </c>
      <c r="AI3117" s="60">
        <f t="shared" si="1117"/>
        <v>-444.09199999999998</v>
      </c>
      <c r="AJ3117" s="60">
        <f t="shared" si="1118"/>
        <v>-2498.0174999999999</v>
      </c>
      <c r="AK3117" s="60">
        <f t="shared" si="1119"/>
        <v>-5505.5241095890406</v>
      </c>
      <c r="AL3117" s="60">
        <f t="shared" si="1120"/>
        <v>-4046.5602205479449</v>
      </c>
      <c r="AM3117" s="41">
        <f t="shared" si="1121"/>
        <v>-4113.6302794520543</v>
      </c>
      <c r="AN3117" s="42">
        <f t="shared" si="1122"/>
        <v>45715</v>
      </c>
      <c r="AO3117" s="43">
        <f t="shared" si="1123"/>
        <v>-11102.3</v>
      </c>
      <c r="AP3117" s="24" t="s">
        <v>6118</v>
      </c>
    </row>
    <row r="3118" spans="1:42" s="24" customFormat="1" ht="15.75" customHeight="1" x14ac:dyDescent="0.35">
      <c r="A3118" s="36" t="s">
        <v>6117</v>
      </c>
      <c r="B3118" s="36">
        <v>202510</v>
      </c>
      <c r="C3118" s="24" t="s">
        <v>736</v>
      </c>
      <c r="D3118" s="24" t="s">
        <v>119</v>
      </c>
      <c r="E3118" s="62">
        <v>45901</v>
      </c>
      <c r="F3118" s="62">
        <v>46265</v>
      </c>
      <c r="G3118" s="37" t="s">
        <v>1559</v>
      </c>
      <c r="H3118" s="36">
        <v>550008</v>
      </c>
      <c r="I3118" s="63">
        <v>36234</v>
      </c>
      <c r="J3118" s="24" t="s">
        <v>3983</v>
      </c>
      <c r="K3118" s="63">
        <f t="shared" si="1106"/>
        <v>45901</v>
      </c>
      <c r="L3118" s="55">
        <f t="shared" si="1107"/>
        <v>0.04</v>
      </c>
      <c r="M3118" s="76">
        <v>0.22500000000000001</v>
      </c>
      <c r="N3118" s="62">
        <v>45901</v>
      </c>
      <c r="O3118" s="62">
        <v>46265</v>
      </c>
      <c r="P3118" s="63">
        <v>45900</v>
      </c>
      <c r="Q3118" s="63">
        <f t="shared" si="1108"/>
        <v>45901</v>
      </c>
      <c r="R3118" s="78">
        <v>26</v>
      </c>
      <c r="S3118" s="63" t="str">
        <f>VLOOKUP(R3118,SA!$B$3:$C$11,2,1)</f>
        <v>26-35</v>
      </c>
      <c r="T3118" s="38" t="s">
        <v>98</v>
      </c>
      <c r="U3118" s="24" t="s">
        <v>5746</v>
      </c>
      <c r="V3118" s="24">
        <v>-400000</v>
      </c>
      <c r="W3118" s="39">
        <f t="shared" si="1109"/>
        <v>0</v>
      </c>
      <c r="X3118" s="29">
        <f t="shared" si="1110"/>
        <v>0</v>
      </c>
      <c r="Y3118" s="40">
        <f t="shared" si="1111"/>
        <v>365</v>
      </c>
      <c r="Z3118" s="38">
        <f t="shared" si="1093"/>
        <v>46081</v>
      </c>
      <c r="AA3118" s="41">
        <f t="shared" si="1112"/>
        <v>181</v>
      </c>
      <c r="AB3118" s="24" t="s">
        <v>113</v>
      </c>
      <c r="AC3118" s="41">
        <f t="shared" si="1113"/>
        <v>-4533.0290000000005</v>
      </c>
      <c r="AD3118" s="41">
        <v>-1</v>
      </c>
      <c r="AE3118" s="72">
        <f>-INDEX(SA!$C$2:$G$11,MATCH(Details!S3118,SA!$C$2:$C$11,0),MATCH(-Details!V3118,SA!$C$2:$G$2,0))*Y3118/(F3118-E3118+1)</f>
        <v>-3841.55</v>
      </c>
      <c r="AF3118" s="41">
        <f t="shared" si="1114"/>
        <v>0</v>
      </c>
      <c r="AG3118" s="41">
        <f t="shared" si="1115"/>
        <v>0</v>
      </c>
      <c r="AH3118" s="41">
        <f t="shared" si="1116"/>
        <v>-691.47900000000004</v>
      </c>
      <c r="AI3118" s="60">
        <f t="shared" si="1117"/>
        <v>-153.66200000000001</v>
      </c>
      <c r="AJ3118" s="60">
        <f t="shared" si="1118"/>
        <v>-864.34875000000011</v>
      </c>
      <c r="AK3118" s="60">
        <f t="shared" si="1119"/>
        <v>-1904.9878082191783</v>
      </c>
      <c r="AL3118" s="60">
        <f t="shared" si="1120"/>
        <v>-1400.1660390410959</v>
      </c>
      <c r="AM3118" s="41">
        <f t="shared" si="1121"/>
        <v>-1423.3732109589046</v>
      </c>
      <c r="AN3118" s="42">
        <f t="shared" si="1122"/>
        <v>45715</v>
      </c>
      <c r="AO3118" s="43">
        <f t="shared" si="1123"/>
        <v>-3841.55</v>
      </c>
      <c r="AP3118" s="24" t="s">
        <v>6118</v>
      </c>
    </row>
    <row r="3119" spans="1:42" s="24" customFormat="1" ht="15.75" customHeight="1" x14ac:dyDescent="0.35">
      <c r="A3119" s="36" t="s">
        <v>6117</v>
      </c>
      <c r="B3119" s="36">
        <v>202510</v>
      </c>
      <c r="C3119" s="24" t="s">
        <v>736</v>
      </c>
      <c r="D3119" s="24" t="s">
        <v>119</v>
      </c>
      <c r="E3119" s="62">
        <v>45901</v>
      </c>
      <c r="F3119" s="62">
        <v>46265</v>
      </c>
      <c r="G3119" s="37" t="s">
        <v>1746</v>
      </c>
      <c r="H3119" s="36">
        <v>652032</v>
      </c>
      <c r="I3119" s="63">
        <v>16827</v>
      </c>
      <c r="J3119" s="24" t="s">
        <v>4229</v>
      </c>
      <c r="K3119" s="63">
        <f t="shared" si="1106"/>
        <v>45901</v>
      </c>
      <c r="L3119" s="55">
        <f t="shared" si="1107"/>
        <v>0.04</v>
      </c>
      <c r="M3119" s="76">
        <v>0.22500000000000001</v>
      </c>
      <c r="N3119" s="62">
        <v>45901</v>
      </c>
      <c r="O3119" s="62">
        <v>46265</v>
      </c>
      <c r="P3119" s="63">
        <v>45900</v>
      </c>
      <c r="Q3119" s="63">
        <f t="shared" si="1108"/>
        <v>45901</v>
      </c>
      <c r="R3119" s="78">
        <v>79</v>
      </c>
      <c r="S3119" s="63" t="str">
        <f>VLOOKUP(R3119,SA!$B$3:$C$11,2,1)</f>
        <v>76-80</v>
      </c>
      <c r="T3119" s="38" t="s">
        <v>98</v>
      </c>
      <c r="U3119" s="24" t="s">
        <v>5747</v>
      </c>
      <c r="V3119" s="24">
        <v>-400000</v>
      </c>
      <c r="W3119" s="39">
        <f t="shared" si="1109"/>
        <v>0</v>
      </c>
      <c r="X3119" s="29">
        <f t="shared" si="1110"/>
        <v>0</v>
      </c>
      <c r="Y3119" s="40">
        <f t="shared" si="1111"/>
        <v>365</v>
      </c>
      <c r="Z3119" s="38">
        <f t="shared" si="1093"/>
        <v>46081</v>
      </c>
      <c r="AA3119" s="41">
        <f t="shared" si="1112"/>
        <v>181</v>
      </c>
      <c r="AB3119" s="24" t="s">
        <v>113</v>
      </c>
      <c r="AC3119" s="41">
        <f t="shared" si="1113"/>
        <v>-27110.087</v>
      </c>
      <c r="AD3119" s="41">
        <v>-1</v>
      </c>
      <c r="AE3119" s="72">
        <f>-INDEX(SA!$C$2:$G$11,MATCH(Details!S3119,SA!$C$2:$C$11,0),MATCH(-Details!V3119,SA!$C$2:$G$2,0))*Y3119/(F3119-E3119+1)</f>
        <v>-22974.65</v>
      </c>
      <c r="AF3119" s="41">
        <f t="shared" si="1114"/>
        <v>0</v>
      </c>
      <c r="AG3119" s="41">
        <f t="shared" si="1115"/>
        <v>0</v>
      </c>
      <c r="AH3119" s="41">
        <f t="shared" si="1116"/>
        <v>-4135.4369999999999</v>
      </c>
      <c r="AI3119" s="60">
        <f t="shared" si="1117"/>
        <v>-918.9860000000001</v>
      </c>
      <c r="AJ3119" s="60">
        <f t="shared" si="1118"/>
        <v>-5169.2962500000003</v>
      </c>
      <c r="AK3119" s="60">
        <f t="shared" si="1119"/>
        <v>-11392.908630136988</v>
      </c>
      <c r="AL3119" s="60">
        <f t="shared" si="1120"/>
        <v>-8373.7878431506851</v>
      </c>
      <c r="AM3119" s="41">
        <f t="shared" si="1121"/>
        <v>-8512.5799068493143</v>
      </c>
      <c r="AN3119" s="42">
        <f t="shared" si="1122"/>
        <v>45715</v>
      </c>
      <c r="AO3119" s="43">
        <f t="shared" si="1123"/>
        <v>-22974.65</v>
      </c>
      <c r="AP3119" s="24" t="s">
        <v>6118</v>
      </c>
    </row>
    <row r="3120" spans="1:42" s="24" customFormat="1" ht="15.75" customHeight="1" x14ac:dyDescent="0.35">
      <c r="A3120" s="36" t="s">
        <v>6117</v>
      </c>
      <c r="B3120" s="36">
        <v>202510</v>
      </c>
      <c r="C3120" s="24" t="s">
        <v>736</v>
      </c>
      <c r="D3120" s="24" t="s">
        <v>119</v>
      </c>
      <c r="E3120" s="62">
        <v>45901</v>
      </c>
      <c r="F3120" s="62">
        <v>46265</v>
      </c>
      <c r="G3120" s="37" t="s">
        <v>1750</v>
      </c>
      <c r="H3120" s="36">
        <v>652036</v>
      </c>
      <c r="I3120" s="63">
        <v>15728</v>
      </c>
      <c r="J3120" s="24" t="s">
        <v>4235</v>
      </c>
      <c r="K3120" s="63">
        <f t="shared" si="1106"/>
        <v>45901</v>
      </c>
      <c r="L3120" s="55">
        <f t="shared" si="1107"/>
        <v>0.04</v>
      </c>
      <c r="M3120" s="76">
        <v>0.22500000000000001</v>
      </c>
      <c r="N3120" s="62">
        <v>45901</v>
      </c>
      <c r="O3120" s="62">
        <v>46265</v>
      </c>
      <c r="P3120" s="63">
        <v>45900</v>
      </c>
      <c r="Q3120" s="63">
        <f t="shared" si="1108"/>
        <v>45901</v>
      </c>
      <c r="R3120" s="78">
        <v>82</v>
      </c>
      <c r="S3120" s="63" t="str">
        <f>VLOOKUP(R3120,SA!$B$3:$C$11,2,1)</f>
        <v>81-100</v>
      </c>
      <c r="T3120" s="38" t="s">
        <v>97</v>
      </c>
      <c r="U3120" s="24" t="s">
        <v>5744</v>
      </c>
      <c r="V3120" s="24">
        <v>-500000</v>
      </c>
      <c r="W3120" s="39">
        <f t="shared" si="1109"/>
        <v>0</v>
      </c>
      <c r="X3120" s="29">
        <f t="shared" si="1110"/>
        <v>0</v>
      </c>
      <c r="Y3120" s="40">
        <f t="shared" si="1111"/>
        <v>365</v>
      </c>
      <c r="Z3120" s="38">
        <f t="shared" si="1093"/>
        <v>46081</v>
      </c>
      <c r="AA3120" s="41">
        <f t="shared" si="1112"/>
        <v>181</v>
      </c>
      <c r="AB3120" s="24" t="s">
        <v>113</v>
      </c>
      <c r="AC3120" s="41">
        <f t="shared" si="1113"/>
        <v>-32559.421399999999</v>
      </c>
      <c r="AD3120" s="41">
        <v>-1</v>
      </c>
      <c r="AE3120" s="72">
        <f>-INDEX(SA!$C$2:$G$11,MATCH(Details!S3120,SA!$C$2:$C$11,0),MATCH(-Details!V3120,SA!$C$2:$G$2,0))*Y3120/(F3120-E3120+1)</f>
        <v>-27592.73</v>
      </c>
      <c r="AF3120" s="41">
        <f t="shared" si="1114"/>
        <v>0</v>
      </c>
      <c r="AG3120" s="41">
        <f t="shared" si="1115"/>
        <v>0</v>
      </c>
      <c r="AH3120" s="41">
        <f t="shared" si="1116"/>
        <v>-4966.6913999999997</v>
      </c>
      <c r="AI3120" s="60">
        <f t="shared" si="1117"/>
        <v>-1103.7092</v>
      </c>
      <c r="AJ3120" s="60">
        <f t="shared" si="1118"/>
        <v>-6208.3642499999996</v>
      </c>
      <c r="AK3120" s="60">
        <f t="shared" si="1119"/>
        <v>-13682.970219178082</v>
      </c>
      <c r="AL3120" s="60">
        <f t="shared" si="1120"/>
        <v>-10056.983111095889</v>
      </c>
      <c r="AM3120" s="41">
        <f t="shared" si="1121"/>
        <v>-10223.673438904108</v>
      </c>
      <c r="AN3120" s="42">
        <f t="shared" si="1122"/>
        <v>45715</v>
      </c>
      <c r="AO3120" s="43">
        <f t="shared" si="1123"/>
        <v>-27592.73</v>
      </c>
      <c r="AP3120" s="24" t="s">
        <v>6118</v>
      </c>
    </row>
    <row r="3121" spans="1:42" s="24" customFormat="1" ht="15.75" customHeight="1" x14ac:dyDescent="0.35">
      <c r="A3121" s="36" t="s">
        <v>6117</v>
      </c>
      <c r="B3121" s="36">
        <v>202510</v>
      </c>
      <c r="C3121" s="24" t="s">
        <v>736</v>
      </c>
      <c r="D3121" s="24" t="s">
        <v>119</v>
      </c>
      <c r="E3121" s="62">
        <v>45901</v>
      </c>
      <c r="F3121" s="62">
        <v>46265</v>
      </c>
      <c r="G3121" s="37" t="s">
        <v>1758</v>
      </c>
      <c r="H3121" s="36">
        <v>652043</v>
      </c>
      <c r="I3121" s="63">
        <v>18607</v>
      </c>
      <c r="J3121" s="24" t="s">
        <v>4245</v>
      </c>
      <c r="K3121" s="63">
        <f t="shared" si="1106"/>
        <v>45901</v>
      </c>
      <c r="L3121" s="55">
        <f t="shared" si="1107"/>
        <v>0.04</v>
      </c>
      <c r="M3121" s="76">
        <v>0.22500000000000001</v>
      </c>
      <c r="N3121" s="62">
        <v>45901</v>
      </c>
      <c r="O3121" s="62">
        <v>46265</v>
      </c>
      <c r="P3121" s="63">
        <v>45900</v>
      </c>
      <c r="Q3121" s="63">
        <f t="shared" si="1108"/>
        <v>45901</v>
      </c>
      <c r="R3121" s="78">
        <v>74</v>
      </c>
      <c r="S3121" s="63" t="str">
        <f>VLOOKUP(R3121,SA!$B$3:$C$11,2,1)</f>
        <v>71-75</v>
      </c>
      <c r="T3121" s="38" t="s">
        <v>97</v>
      </c>
      <c r="U3121" s="24" t="s">
        <v>5744</v>
      </c>
      <c r="V3121" s="24">
        <v>-500000</v>
      </c>
      <c r="W3121" s="39">
        <f t="shared" si="1109"/>
        <v>0</v>
      </c>
      <c r="X3121" s="29">
        <f t="shared" si="1110"/>
        <v>0</v>
      </c>
      <c r="Y3121" s="40">
        <f t="shared" si="1111"/>
        <v>365</v>
      </c>
      <c r="Z3121" s="38">
        <f t="shared" si="1093"/>
        <v>46081</v>
      </c>
      <c r="AA3121" s="41">
        <f t="shared" si="1112"/>
        <v>181</v>
      </c>
      <c r="AB3121" s="24" t="s">
        <v>113</v>
      </c>
      <c r="AC3121" s="41">
        <f t="shared" si="1113"/>
        <v>-23735.924199999998</v>
      </c>
      <c r="AD3121" s="41">
        <v>-1</v>
      </c>
      <c r="AE3121" s="72">
        <f>-INDEX(SA!$C$2:$G$11,MATCH(Details!S3121,SA!$C$2:$C$11,0),MATCH(-Details!V3121,SA!$C$2:$G$2,0))*Y3121/(F3121-E3121+1)</f>
        <v>-20115.189999999999</v>
      </c>
      <c r="AF3121" s="41">
        <f t="shared" si="1114"/>
        <v>0</v>
      </c>
      <c r="AG3121" s="41">
        <f t="shared" si="1115"/>
        <v>0</v>
      </c>
      <c r="AH3121" s="41">
        <f t="shared" si="1116"/>
        <v>-3620.7341999999994</v>
      </c>
      <c r="AI3121" s="60">
        <f t="shared" si="1117"/>
        <v>-804.60759999999993</v>
      </c>
      <c r="AJ3121" s="60">
        <f t="shared" si="1118"/>
        <v>-4525.9177499999996</v>
      </c>
      <c r="AK3121" s="60">
        <f t="shared" si="1119"/>
        <v>-9974.9298356164381</v>
      </c>
      <c r="AL3121" s="60">
        <f t="shared" si="1120"/>
        <v>-7331.5734291780818</v>
      </c>
      <c r="AM3121" s="41">
        <f t="shared" si="1121"/>
        <v>-7453.091220821917</v>
      </c>
      <c r="AN3121" s="42">
        <f t="shared" si="1122"/>
        <v>45715</v>
      </c>
      <c r="AO3121" s="43">
        <f t="shared" si="1123"/>
        <v>-20115.189999999999</v>
      </c>
      <c r="AP3121" s="24" t="s">
        <v>6118</v>
      </c>
    </row>
    <row r="3122" spans="1:42" s="24" customFormat="1" ht="15.75" customHeight="1" x14ac:dyDescent="0.35">
      <c r="A3122" s="36" t="s">
        <v>6117</v>
      </c>
      <c r="B3122" s="36">
        <v>202510</v>
      </c>
      <c r="C3122" s="24" t="s">
        <v>736</v>
      </c>
      <c r="D3122" s="24" t="s">
        <v>119</v>
      </c>
      <c r="E3122" s="62">
        <v>45901</v>
      </c>
      <c r="F3122" s="62">
        <v>46265</v>
      </c>
      <c r="G3122" s="37" t="s">
        <v>1855</v>
      </c>
      <c r="H3122" s="36">
        <v>652139</v>
      </c>
      <c r="I3122" s="63">
        <v>16805</v>
      </c>
      <c r="J3122" s="24" t="s">
        <v>4374</v>
      </c>
      <c r="K3122" s="63">
        <f t="shared" si="1106"/>
        <v>45901</v>
      </c>
      <c r="L3122" s="55">
        <f t="shared" si="1107"/>
        <v>0.04</v>
      </c>
      <c r="M3122" s="76">
        <v>0.22500000000000001</v>
      </c>
      <c r="N3122" s="62">
        <v>45901</v>
      </c>
      <c r="O3122" s="62">
        <v>46265</v>
      </c>
      <c r="P3122" s="63">
        <v>45900</v>
      </c>
      <c r="Q3122" s="63">
        <f t="shared" si="1108"/>
        <v>45901</v>
      </c>
      <c r="R3122" s="78">
        <v>79</v>
      </c>
      <c r="S3122" s="63" t="str">
        <f>VLOOKUP(R3122,SA!$B$3:$C$11,2,1)</f>
        <v>76-80</v>
      </c>
      <c r="T3122" s="38" t="s">
        <v>97</v>
      </c>
      <c r="U3122" s="24" t="s">
        <v>5744</v>
      </c>
      <c r="V3122" s="24">
        <v>-500000</v>
      </c>
      <c r="W3122" s="39">
        <f t="shared" si="1109"/>
        <v>0</v>
      </c>
      <c r="X3122" s="29">
        <f t="shared" si="1110"/>
        <v>0</v>
      </c>
      <c r="Y3122" s="40">
        <f t="shared" si="1111"/>
        <v>365</v>
      </c>
      <c r="Z3122" s="38">
        <f t="shared" si="1093"/>
        <v>46081</v>
      </c>
      <c r="AA3122" s="41">
        <f t="shared" si="1112"/>
        <v>181</v>
      </c>
      <c r="AB3122" s="24" t="s">
        <v>113</v>
      </c>
      <c r="AC3122" s="41">
        <f t="shared" si="1113"/>
        <v>-29821.089800000002</v>
      </c>
      <c r="AD3122" s="41">
        <v>-1</v>
      </c>
      <c r="AE3122" s="72">
        <f>-INDEX(SA!$C$2:$G$11,MATCH(Details!S3122,SA!$C$2:$C$11,0),MATCH(-Details!V3122,SA!$C$2:$G$2,0))*Y3122/(F3122-E3122+1)</f>
        <v>-25272.11</v>
      </c>
      <c r="AF3122" s="41">
        <f t="shared" si="1114"/>
        <v>0</v>
      </c>
      <c r="AG3122" s="41">
        <f t="shared" si="1115"/>
        <v>0</v>
      </c>
      <c r="AH3122" s="41">
        <f t="shared" si="1116"/>
        <v>-4548.9798000000001</v>
      </c>
      <c r="AI3122" s="60">
        <f t="shared" si="1117"/>
        <v>-1010.8844</v>
      </c>
      <c r="AJ3122" s="60">
        <f t="shared" si="1118"/>
        <v>-5686.2247500000003</v>
      </c>
      <c r="AK3122" s="60">
        <f t="shared" si="1119"/>
        <v>-12532.197013698631</v>
      </c>
      <c r="AL3122" s="60">
        <f t="shared" si="1120"/>
        <v>-9211.1648050684944</v>
      </c>
      <c r="AM3122" s="41">
        <f t="shared" si="1121"/>
        <v>-9363.8360449315078</v>
      </c>
      <c r="AN3122" s="42">
        <f t="shared" si="1122"/>
        <v>45715</v>
      </c>
      <c r="AO3122" s="43">
        <f t="shared" si="1123"/>
        <v>-25272.11</v>
      </c>
      <c r="AP3122" s="24" t="s">
        <v>6118</v>
      </c>
    </row>
    <row r="3123" spans="1:42" s="24" customFormat="1" ht="15.75" customHeight="1" x14ac:dyDescent="0.35">
      <c r="A3123" s="36" t="s">
        <v>6117</v>
      </c>
      <c r="B3123" s="36">
        <v>202510</v>
      </c>
      <c r="C3123" s="24" t="s">
        <v>736</v>
      </c>
      <c r="D3123" s="24" t="s">
        <v>119</v>
      </c>
      <c r="E3123" s="62">
        <v>45901</v>
      </c>
      <c r="F3123" s="62">
        <v>46265</v>
      </c>
      <c r="G3123" s="37" t="s">
        <v>1966</v>
      </c>
      <c r="H3123" s="36">
        <v>652246</v>
      </c>
      <c r="I3123" s="63">
        <v>22629</v>
      </c>
      <c r="J3123" s="24" t="s">
        <v>4513</v>
      </c>
      <c r="K3123" s="63">
        <f t="shared" si="1106"/>
        <v>45901</v>
      </c>
      <c r="L3123" s="55">
        <f t="shared" si="1107"/>
        <v>0.04</v>
      </c>
      <c r="M3123" s="76">
        <v>0.22500000000000001</v>
      </c>
      <c r="N3123" s="62">
        <v>45901</v>
      </c>
      <c r="O3123" s="62">
        <v>46265</v>
      </c>
      <c r="P3123" s="63">
        <v>45900</v>
      </c>
      <c r="Q3123" s="63">
        <f t="shared" si="1108"/>
        <v>45901</v>
      </c>
      <c r="R3123" s="78">
        <v>63</v>
      </c>
      <c r="S3123" s="63" t="str">
        <f>VLOOKUP(R3123,SA!$B$3:$C$11,2,1)</f>
        <v>56-65</v>
      </c>
      <c r="T3123" s="38" t="s">
        <v>98</v>
      </c>
      <c r="U3123" s="24" t="s">
        <v>5747</v>
      </c>
      <c r="V3123" s="24">
        <v>-400000</v>
      </c>
      <c r="W3123" s="39">
        <f t="shared" si="1109"/>
        <v>0</v>
      </c>
      <c r="X3123" s="29">
        <f t="shared" si="1110"/>
        <v>0</v>
      </c>
      <c r="Y3123" s="40">
        <f t="shared" si="1111"/>
        <v>365</v>
      </c>
      <c r="Z3123" s="38">
        <f t="shared" si="1093"/>
        <v>46081</v>
      </c>
      <c r="AA3123" s="41">
        <f t="shared" si="1112"/>
        <v>181</v>
      </c>
      <c r="AB3123" s="24" t="s">
        <v>113</v>
      </c>
      <c r="AC3123" s="41">
        <f t="shared" si="1113"/>
        <v>-11909.7282</v>
      </c>
      <c r="AD3123" s="41">
        <v>-1</v>
      </c>
      <c r="AE3123" s="72">
        <f>-INDEX(SA!$C$2:$G$11,MATCH(Details!S3123,SA!$C$2:$C$11,0),MATCH(-Details!V3123,SA!$C$2:$G$2,0))*Y3123/(F3123-E3123+1)</f>
        <v>-10092.99</v>
      </c>
      <c r="AF3123" s="41">
        <f t="shared" si="1114"/>
        <v>0</v>
      </c>
      <c r="AG3123" s="41">
        <f t="shared" si="1115"/>
        <v>0</v>
      </c>
      <c r="AH3123" s="41">
        <f t="shared" si="1116"/>
        <v>-1816.7382</v>
      </c>
      <c r="AI3123" s="60">
        <f t="shared" si="1117"/>
        <v>-403.71960000000001</v>
      </c>
      <c r="AJ3123" s="60">
        <f t="shared" si="1118"/>
        <v>-2270.9227500000002</v>
      </c>
      <c r="AK3123" s="60">
        <f t="shared" si="1119"/>
        <v>-5005.0169589041097</v>
      </c>
      <c r="AL3123" s="60">
        <f t="shared" si="1120"/>
        <v>-3678.6874647945206</v>
      </c>
      <c r="AM3123" s="41">
        <f t="shared" si="1121"/>
        <v>-3739.6601852054787</v>
      </c>
      <c r="AN3123" s="42">
        <f t="shared" si="1122"/>
        <v>45715</v>
      </c>
      <c r="AO3123" s="43">
        <f t="shared" si="1123"/>
        <v>-10092.99</v>
      </c>
      <c r="AP3123" s="24" t="s">
        <v>6118</v>
      </c>
    </row>
    <row r="3124" spans="1:42" s="24" customFormat="1" ht="15.75" customHeight="1" x14ac:dyDescent="0.35">
      <c r="A3124" s="36" t="s">
        <v>6117</v>
      </c>
      <c r="B3124" s="36">
        <v>202510</v>
      </c>
      <c r="C3124" s="24" t="s">
        <v>736</v>
      </c>
      <c r="D3124" s="24" t="s">
        <v>119</v>
      </c>
      <c r="E3124" s="62">
        <v>45901</v>
      </c>
      <c r="F3124" s="62">
        <v>46265</v>
      </c>
      <c r="G3124" s="37" t="s">
        <v>2002</v>
      </c>
      <c r="H3124" s="36">
        <v>652260</v>
      </c>
      <c r="I3124" s="63">
        <v>11824</v>
      </c>
      <c r="J3124" s="24" t="s">
        <v>4553</v>
      </c>
      <c r="K3124" s="63">
        <f t="shared" si="1106"/>
        <v>45901</v>
      </c>
      <c r="L3124" s="55">
        <f t="shared" si="1107"/>
        <v>0.04</v>
      </c>
      <c r="M3124" s="76">
        <v>0.22500000000000001</v>
      </c>
      <c r="N3124" s="62">
        <v>45901</v>
      </c>
      <c r="O3124" s="62">
        <v>46265</v>
      </c>
      <c r="P3124" s="63">
        <v>45900</v>
      </c>
      <c r="Q3124" s="63">
        <f t="shared" si="1108"/>
        <v>45901</v>
      </c>
      <c r="R3124" s="78">
        <v>93</v>
      </c>
      <c r="S3124" s="63" t="str">
        <f>VLOOKUP(R3124,SA!$B$3:$C$11,2,1)</f>
        <v>81-100</v>
      </c>
      <c r="T3124" s="38" t="s">
        <v>97</v>
      </c>
      <c r="U3124" s="24" t="s">
        <v>5744</v>
      </c>
      <c r="V3124" s="24">
        <v>-400000</v>
      </c>
      <c r="W3124" s="39">
        <f t="shared" si="1109"/>
        <v>0</v>
      </c>
      <c r="X3124" s="29">
        <f t="shared" si="1110"/>
        <v>0</v>
      </c>
      <c r="Y3124" s="40">
        <f t="shared" si="1111"/>
        <v>365</v>
      </c>
      <c r="Z3124" s="38">
        <f t="shared" si="1093"/>
        <v>46081</v>
      </c>
      <c r="AA3124" s="41">
        <f t="shared" si="1112"/>
        <v>181</v>
      </c>
      <c r="AB3124" s="24" t="s">
        <v>113</v>
      </c>
      <c r="AC3124" s="41">
        <f t="shared" si="1113"/>
        <v>-29599.473999999998</v>
      </c>
      <c r="AD3124" s="41">
        <v>-1</v>
      </c>
      <c r="AE3124" s="72">
        <f>-INDEX(SA!$C$2:$G$11,MATCH(Details!S3124,SA!$C$2:$C$11,0),MATCH(-Details!V3124,SA!$C$2:$G$2,0))*Y3124/(F3124-E3124+1)</f>
        <v>-25084.3</v>
      </c>
      <c r="AF3124" s="41">
        <f t="shared" si="1114"/>
        <v>0</v>
      </c>
      <c r="AG3124" s="41">
        <f t="shared" si="1115"/>
        <v>0</v>
      </c>
      <c r="AH3124" s="41">
        <f t="shared" si="1116"/>
        <v>-4515.174</v>
      </c>
      <c r="AI3124" s="60">
        <f t="shared" si="1117"/>
        <v>-1003.372</v>
      </c>
      <c r="AJ3124" s="60">
        <f t="shared" si="1118"/>
        <v>-5643.9674999999997</v>
      </c>
      <c r="AK3124" s="60">
        <f t="shared" si="1119"/>
        <v>-12439.063835616438</v>
      </c>
      <c r="AL3124" s="60">
        <f t="shared" si="1120"/>
        <v>-9142.7119191780821</v>
      </c>
      <c r="AM3124" s="41">
        <f t="shared" si="1121"/>
        <v>-9294.2485808219171</v>
      </c>
      <c r="AN3124" s="42">
        <f t="shared" si="1122"/>
        <v>45715</v>
      </c>
      <c r="AO3124" s="43">
        <f t="shared" si="1123"/>
        <v>-25084.3</v>
      </c>
      <c r="AP3124" s="24" t="s">
        <v>6118</v>
      </c>
    </row>
    <row r="3125" spans="1:42" s="24" customFormat="1" ht="15.75" customHeight="1" x14ac:dyDescent="0.35">
      <c r="A3125" s="36" t="s">
        <v>6117</v>
      </c>
      <c r="B3125" s="36">
        <v>202510</v>
      </c>
      <c r="C3125" s="24" t="s">
        <v>736</v>
      </c>
      <c r="D3125" s="24" t="s">
        <v>119</v>
      </c>
      <c r="E3125" s="62">
        <v>45901</v>
      </c>
      <c r="F3125" s="62">
        <v>46265</v>
      </c>
      <c r="G3125" s="37" t="s">
        <v>2008</v>
      </c>
      <c r="H3125" s="36">
        <v>652263</v>
      </c>
      <c r="I3125" s="63">
        <v>20214</v>
      </c>
      <c r="J3125" s="24" t="s">
        <v>4560</v>
      </c>
      <c r="K3125" s="63">
        <f t="shared" si="1106"/>
        <v>45901</v>
      </c>
      <c r="L3125" s="55">
        <f t="shared" si="1107"/>
        <v>0.04</v>
      </c>
      <c r="M3125" s="76">
        <v>0.22500000000000001</v>
      </c>
      <c r="N3125" s="62">
        <v>45901</v>
      </c>
      <c r="O3125" s="62">
        <v>46265</v>
      </c>
      <c r="P3125" s="63">
        <v>45900</v>
      </c>
      <c r="Q3125" s="63">
        <f t="shared" si="1108"/>
        <v>45901</v>
      </c>
      <c r="R3125" s="78">
        <v>70</v>
      </c>
      <c r="S3125" s="63" t="str">
        <f>VLOOKUP(R3125,SA!$B$3:$C$11,2,1)</f>
        <v>66-70</v>
      </c>
      <c r="T3125" s="38" t="s">
        <v>98</v>
      </c>
      <c r="U3125" s="24" t="s">
        <v>5747</v>
      </c>
      <c r="V3125" s="24">
        <v>-400000</v>
      </c>
      <c r="W3125" s="39">
        <f t="shared" si="1109"/>
        <v>0</v>
      </c>
      <c r="X3125" s="29">
        <f t="shared" si="1110"/>
        <v>0</v>
      </c>
      <c r="Y3125" s="40">
        <f t="shared" si="1111"/>
        <v>365</v>
      </c>
      <c r="Z3125" s="38">
        <f t="shared" si="1093"/>
        <v>46081</v>
      </c>
      <c r="AA3125" s="41">
        <f t="shared" si="1112"/>
        <v>181</v>
      </c>
      <c r="AB3125" s="24" t="s">
        <v>113</v>
      </c>
      <c r="AC3125" s="41">
        <f t="shared" si="1113"/>
        <v>-17021.971999999998</v>
      </c>
      <c r="AD3125" s="41">
        <v>-1</v>
      </c>
      <c r="AE3125" s="72">
        <f>-INDEX(SA!$C$2:$G$11,MATCH(Details!S3125,SA!$C$2:$C$11,0),MATCH(-Details!V3125,SA!$C$2:$G$2,0))*Y3125/(F3125-E3125+1)</f>
        <v>-14425.4</v>
      </c>
      <c r="AF3125" s="41">
        <f t="shared" si="1114"/>
        <v>0</v>
      </c>
      <c r="AG3125" s="41">
        <f t="shared" si="1115"/>
        <v>0</v>
      </c>
      <c r="AH3125" s="41">
        <f t="shared" si="1116"/>
        <v>-2596.5719999999997</v>
      </c>
      <c r="AI3125" s="60">
        <f t="shared" si="1117"/>
        <v>-577.01599999999996</v>
      </c>
      <c r="AJ3125" s="60">
        <f t="shared" si="1118"/>
        <v>-3245.7150000000001</v>
      </c>
      <c r="AK3125" s="60">
        <f t="shared" si="1119"/>
        <v>-7153.4175342465751</v>
      </c>
      <c r="AL3125" s="60">
        <f t="shared" si="1120"/>
        <v>-5257.7618876712322</v>
      </c>
      <c r="AM3125" s="41">
        <f t="shared" si="1121"/>
        <v>-5344.9071123287686</v>
      </c>
      <c r="AN3125" s="42">
        <f t="shared" si="1122"/>
        <v>45715</v>
      </c>
      <c r="AO3125" s="43">
        <f t="shared" si="1123"/>
        <v>-14425.4</v>
      </c>
      <c r="AP3125" s="24" t="s">
        <v>6118</v>
      </c>
    </row>
    <row r="3126" spans="1:42" s="24" customFormat="1" ht="15.75" customHeight="1" x14ac:dyDescent="0.35">
      <c r="A3126" s="36" t="s">
        <v>6117</v>
      </c>
      <c r="B3126" s="36">
        <v>202510</v>
      </c>
      <c r="C3126" s="24" t="s">
        <v>736</v>
      </c>
      <c r="D3126" s="24" t="s">
        <v>119</v>
      </c>
      <c r="E3126" s="62">
        <v>45901</v>
      </c>
      <c r="F3126" s="62">
        <v>46265</v>
      </c>
      <c r="G3126" s="37" t="s">
        <v>2209</v>
      </c>
      <c r="H3126" s="36">
        <v>652414</v>
      </c>
      <c r="I3126" s="63">
        <v>23412</v>
      </c>
      <c r="J3126" s="24" t="s">
        <v>4826</v>
      </c>
      <c r="K3126" s="63">
        <f t="shared" si="1106"/>
        <v>45901</v>
      </c>
      <c r="L3126" s="55">
        <f t="shared" si="1107"/>
        <v>0.04</v>
      </c>
      <c r="M3126" s="76">
        <v>0.22500000000000001</v>
      </c>
      <c r="N3126" s="62">
        <v>45901</v>
      </c>
      <c r="O3126" s="62">
        <v>46265</v>
      </c>
      <c r="P3126" s="63">
        <v>45900</v>
      </c>
      <c r="Q3126" s="63">
        <f t="shared" si="1108"/>
        <v>45901</v>
      </c>
      <c r="R3126" s="78">
        <v>61</v>
      </c>
      <c r="S3126" s="63" t="str">
        <f>VLOOKUP(R3126,SA!$B$3:$C$11,2,1)</f>
        <v>56-65</v>
      </c>
      <c r="T3126" s="38" t="s">
        <v>98</v>
      </c>
      <c r="U3126" s="24" t="s">
        <v>5747</v>
      </c>
      <c r="V3126" s="24">
        <v>-400000</v>
      </c>
      <c r="W3126" s="39">
        <f t="shared" si="1109"/>
        <v>0</v>
      </c>
      <c r="X3126" s="29">
        <f t="shared" si="1110"/>
        <v>0</v>
      </c>
      <c r="Y3126" s="40">
        <f t="shared" si="1111"/>
        <v>365</v>
      </c>
      <c r="Z3126" s="38">
        <f t="shared" si="1093"/>
        <v>46081</v>
      </c>
      <c r="AA3126" s="41">
        <f t="shared" si="1112"/>
        <v>181</v>
      </c>
      <c r="AB3126" s="24" t="s">
        <v>113</v>
      </c>
      <c r="AC3126" s="41">
        <f t="shared" si="1113"/>
        <v>-11909.7282</v>
      </c>
      <c r="AD3126" s="41">
        <v>-1</v>
      </c>
      <c r="AE3126" s="72">
        <f>-INDEX(SA!$C$2:$G$11,MATCH(Details!S3126,SA!$C$2:$C$11,0),MATCH(-Details!V3126,SA!$C$2:$G$2,0))*Y3126/(F3126-E3126+1)</f>
        <v>-10092.99</v>
      </c>
      <c r="AF3126" s="41">
        <f t="shared" si="1114"/>
        <v>0</v>
      </c>
      <c r="AG3126" s="41">
        <f t="shared" si="1115"/>
        <v>0</v>
      </c>
      <c r="AH3126" s="41">
        <f t="shared" si="1116"/>
        <v>-1816.7382</v>
      </c>
      <c r="AI3126" s="60">
        <f t="shared" si="1117"/>
        <v>-403.71960000000001</v>
      </c>
      <c r="AJ3126" s="60">
        <f t="shared" si="1118"/>
        <v>-2270.9227500000002</v>
      </c>
      <c r="AK3126" s="60">
        <f t="shared" si="1119"/>
        <v>-5005.0169589041097</v>
      </c>
      <c r="AL3126" s="60">
        <f t="shared" si="1120"/>
        <v>-3678.6874647945206</v>
      </c>
      <c r="AM3126" s="41">
        <f t="shared" si="1121"/>
        <v>-3739.6601852054787</v>
      </c>
      <c r="AN3126" s="42">
        <f t="shared" si="1122"/>
        <v>45715</v>
      </c>
      <c r="AO3126" s="43">
        <f t="shared" si="1123"/>
        <v>-10092.99</v>
      </c>
      <c r="AP3126" s="24" t="s">
        <v>6118</v>
      </c>
    </row>
    <row r="3127" spans="1:42" s="24" customFormat="1" ht="15.75" customHeight="1" x14ac:dyDescent="0.35">
      <c r="A3127" s="36" t="s">
        <v>6117</v>
      </c>
      <c r="B3127" s="36">
        <v>202510</v>
      </c>
      <c r="C3127" s="24" t="s">
        <v>736</v>
      </c>
      <c r="D3127" s="24" t="s">
        <v>119</v>
      </c>
      <c r="E3127" s="62">
        <v>45901</v>
      </c>
      <c r="F3127" s="62">
        <v>46265</v>
      </c>
      <c r="G3127" s="37" t="s">
        <v>2239</v>
      </c>
      <c r="H3127" s="36">
        <v>652437</v>
      </c>
      <c r="I3127" s="63">
        <v>19725</v>
      </c>
      <c r="J3127" s="24" t="s">
        <v>4866</v>
      </c>
      <c r="K3127" s="63">
        <f t="shared" si="1106"/>
        <v>45901</v>
      </c>
      <c r="L3127" s="55">
        <f t="shared" si="1107"/>
        <v>0.04</v>
      </c>
      <c r="M3127" s="76">
        <v>0.22500000000000001</v>
      </c>
      <c r="N3127" s="62">
        <v>45901</v>
      </c>
      <c r="O3127" s="62">
        <v>46265</v>
      </c>
      <c r="P3127" s="63">
        <v>45900</v>
      </c>
      <c r="Q3127" s="63">
        <f t="shared" si="1108"/>
        <v>45901</v>
      </c>
      <c r="R3127" s="78">
        <v>71</v>
      </c>
      <c r="S3127" s="63" t="str">
        <f>VLOOKUP(R3127,SA!$B$3:$C$11,2,1)</f>
        <v>71-75</v>
      </c>
      <c r="T3127" s="38" t="s">
        <v>97</v>
      </c>
      <c r="U3127" s="24" t="s">
        <v>5744</v>
      </c>
      <c r="V3127" s="24">
        <v>-400000</v>
      </c>
      <c r="W3127" s="39">
        <f t="shared" si="1109"/>
        <v>0</v>
      </c>
      <c r="X3127" s="29">
        <f t="shared" si="1110"/>
        <v>0</v>
      </c>
      <c r="Y3127" s="40">
        <f t="shared" si="1111"/>
        <v>365</v>
      </c>
      <c r="Z3127" s="38">
        <f t="shared" si="1093"/>
        <v>46081</v>
      </c>
      <c r="AA3127" s="41">
        <f t="shared" si="1112"/>
        <v>181</v>
      </c>
      <c r="AB3127" s="24" t="s">
        <v>113</v>
      </c>
      <c r="AC3127" s="41">
        <f t="shared" si="1113"/>
        <v>-21578.034600000003</v>
      </c>
      <c r="AD3127" s="41">
        <v>-1</v>
      </c>
      <c r="AE3127" s="72">
        <f>-INDEX(SA!$C$2:$G$11,MATCH(Details!S3127,SA!$C$2:$C$11,0),MATCH(-Details!V3127,SA!$C$2:$G$2,0))*Y3127/(F3127-E3127+1)</f>
        <v>-18286.47</v>
      </c>
      <c r="AF3127" s="41">
        <f t="shared" si="1114"/>
        <v>0</v>
      </c>
      <c r="AG3127" s="41">
        <f t="shared" si="1115"/>
        <v>0</v>
      </c>
      <c r="AH3127" s="41">
        <f t="shared" si="1116"/>
        <v>-3291.5646000000002</v>
      </c>
      <c r="AI3127" s="60">
        <f t="shared" si="1117"/>
        <v>-731.45880000000011</v>
      </c>
      <c r="AJ3127" s="60">
        <f t="shared" si="1118"/>
        <v>-4114.4557500000001</v>
      </c>
      <c r="AK3127" s="60">
        <f t="shared" si="1119"/>
        <v>-9068.0851232876721</v>
      </c>
      <c r="AL3127" s="60">
        <f t="shared" si="1120"/>
        <v>-6665.0425656164389</v>
      </c>
      <c r="AM3127" s="41">
        <f t="shared" si="1121"/>
        <v>-6775.5128843835619</v>
      </c>
      <c r="AN3127" s="42">
        <f t="shared" si="1122"/>
        <v>45715</v>
      </c>
      <c r="AO3127" s="43">
        <f t="shared" si="1123"/>
        <v>-18286.47</v>
      </c>
      <c r="AP3127" s="24" t="s">
        <v>6118</v>
      </c>
    </row>
    <row r="3128" spans="1:42" s="24" customFormat="1" ht="15.75" customHeight="1" x14ac:dyDescent="0.35">
      <c r="A3128" s="36" t="s">
        <v>6117</v>
      </c>
      <c r="B3128" s="36">
        <v>202510</v>
      </c>
      <c r="C3128" s="24" t="s">
        <v>736</v>
      </c>
      <c r="D3128" s="24" t="s">
        <v>119</v>
      </c>
      <c r="E3128" s="62">
        <v>45901</v>
      </c>
      <c r="F3128" s="62">
        <v>46265</v>
      </c>
      <c r="G3128" s="37" t="s">
        <v>2297</v>
      </c>
      <c r="H3128" s="36">
        <v>652473</v>
      </c>
      <c r="I3128" s="63">
        <v>28738</v>
      </c>
      <c r="J3128" s="24" t="s">
        <v>4941</v>
      </c>
      <c r="K3128" s="63">
        <f t="shared" si="1106"/>
        <v>45901</v>
      </c>
      <c r="L3128" s="55">
        <f t="shared" si="1107"/>
        <v>0.04</v>
      </c>
      <c r="M3128" s="76">
        <v>0.22500000000000001</v>
      </c>
      <c r="N3128" s="62">
        <v>45901</v>
      </c>
      <c r="O3128" s="62">
        <v>46265</v>
      </c>
      <c r="P3128" s="63">
        <v>45900</v>
      </c>
      <c r="Q3128" s="63">
        <f t="shared" si="1108"/>
        <v>45901</v>
      </c>
      <c r="R3128" s="78">
        <v>46</v>
      </c>
      <c r="S3128" s="63" t="str">
        <f>VLOOKUP(R3128,SA!$B$3:$C$11,2,1)</f>
        <v>46-55</v>
      </c>
      <c r="T3128" s="38" t="s">
        <v>98</v>
      </c>
      <c r="U3128" s="24" t="s">
        <v>5747</v>
      </c>
      <c r="V3128" s="24">
        <v>-400000</v>
      </c>
      <c r="W3128" s="39">
        <f t="shared" si="1109"/>
        <v>0</v>
      </c>
      <c r="X3128" s="29">
        <f t="shared" si="1110"/>
        <v>0</v>
      </c>
      <c r="Y3128" s="40">
        <f t="shared" si="1111"/>
        <v>365</v>
      </c>
      <c r="Z3128" s="38">
        <f t="shared" si="1093"/>
        <v>46081</v>
      </c>
      <c r="AA3128" s="41">
        <f t="shared" si="1112"/>
        <v>181</v>
      </c>
      <c r="AB3128" s="24" t="s">
        <v>113</v>
      </c>
      <c r="AC3128" s="41">
        <f t="shared" si="1113"/>
        <v>-8108.2165999999997</v>
      </c>
      <c r="AD3128" s="41">
        <v>-1</v>
      </c>
      <c r="AE3128" s="72">
        <f>-INDEX(SA!$C$2:$G$11,MATCH(Details!S3128,SA!$C$2:$C$11,0),MATCH(-Details!V3128,SA!$C$2:$G$2,0))*Y3128/(F3128-E3128+1)</f>
        <v>-6871.37</v>
      </c>
      <c r="AF3128" s="41">
        <f t="shared" si="1114"/>
        <v>0</v>
      </c>
      <c r="AG3128" s="41">
        <f t="shared" si="1115"/>
        <v>0</v>
      </c>
      <c r="AH3128" s="41">
        <f t="shared" si="1116"/>
        <v>-1236.8465999999999</v>
      </c>
      <c r="AI3128" s="60">
        <f t="shared" si="1117"/>
        <v>-274.85480000000001</v>
      </c>
      <c r="AJ3128" s="60">
        <f t="shared" si="1118"/>
        <v>-1546.05825</v>
      </c>
      <c r="AK3128" s="60">
        <f t="shared" si="1119"/>
        <v>-3407.446493150685</v>
      </c>
      <c r="AL3128" s="60">
        <f t="shared" si="1120"/>
        <v>-2504.4731724657536</v>
      </c>
      <c r="AM3128" s="41">
        <f t="shared" si="1121"/>
        <v>-2545.9837775342462</v>
      </c>
      <c r="AN3128" s="42">
        <f t="shared" si="1122"/>
        <v>45715</v>
      </c>
      <c r="AO3128" s="43">
        <f t="shared" si="1123"/>
        <v>-6871.37</v>
      </c>
      <c r="AP3128" s="24" t="s">
        <v>6118</v>
      </c>
    </row>
    <row r="3129" spans="1:42" s="24" customFormat="1" ht="15.75" customHeight="1" x14ac:dyDescent="0.35">
      <c r="A3129" s="36" t="s">
        <v>6117</v>
      </c>
      <c r="B3129" s="36">
        <v>202510</v>
      </c>
      <c r="C3129" s="24" t="s">
        <v>736</v>
      </c>
      <c r="D3129" s="24" t="s">
        <v>119</v>
      </c>
      <c r="E3129" s="62">
        <v>45901</v>
      </c>
      <c r="F3129" s="62">
        <v>46265</v>
      </c>
      <c r="G3129" s="37" t="s">
        <v>2377</v>
      </c>
      <c r="H3129" s="36">
        <v>652518</v>
      </c>
      <c r="I3129" s="63">
        <v>21546</v>
      </c>
      <c r="J3129" s="24" t="s">
        <v>5053</v>
      </c>
      <c r="K3129" s="63">
        <f t="shared" si="1106"/>
        <v>45901</v>
      </c>
      <c r="L3129" s="55">
        <f t="shared" si="1107"/>
        <v>0.04</v>
      </c>
      <c r="M3129" s="76">
        <v>0.22500000000000001</v>
      </c>
      <c r="N3129" s="62">
        <v>45901</v>
      </c>
      <c r="O3129" s="62">
        <v>46265</v>
      </c>
      <c r="P3129" s="63">
        <v>45900</v>
      </c>
      <c r="Q3129" s="63">
        <f t="shared" si="1108"/>
        <v>45901</v>
      </c>
      <c r="R3129" s="78">
        <v>66</v>
      </c>
      <c r="S3129" s="63" t="str">
        <f>VLOOKUP(R3129,SA!$B$3:$C$11,2,1)</f>
        <v>66-70</v>
      </c>
      <c r="T3129" s="38" t="s">
        <v>97</v>
      </c>
      <c r="U3129" s="24" t="s">
        <v>5744</v>
      </c>
      <c r="V3129" s="24">
        <v>-400000</v>
      </c>
      <c r="W3129" s="39">
        <f t="shared" si="1109"/>
        <v>0</v>
      </c>
      <c r="X3129" s="29">
        <f t="shared" si="1110"/>
        <v>0</v>
      </c>
      <c r="Y3129" s="40">
        <f t="shared" si="1111"/>
        <v>365</v>
      </c>
      <c r="Z3129" s="38">
        <f t="shared" si="1093"/>
        <v>46081</v>
      </c>
      <c r="AA3129" s="41">
        <f t="shared" si="1112"/>
        <v>181</v>
      </c>
      <c r="AB3129" s="24" t="s">
        <v>113</v>
      </c>
      <c r="AC3129" s="41">
        <f t="shared" si="1113"/>
        <v>-17021.971999999998</v>
      </c>
      <c r="AD3129" s="41">
        <v>-1</v>
      </c>
      <c r="AE3129" s="72">
        <f>-INDEX(SA!$C$2:$G$11,MATCH(Details!S3129,SA!$C$2:$C$11,0),MATCH(-Details!V3129,SA!$C$2:$G$2,0))*Y3129/(F3129-E3129+1)</f>
        <v>-14425.4</v>
      </c>
      <c r="AF3129" s="41">
        <f t="shared" si="1114"/>
        <v>0</v>
      </c>
      <c r="AG3129" s="41">
        <f t="shared" si="1115"/>
        <v>0</v>
      </c>
      <c r="AH3129" s="41">
        <f t="shared" si="1116"/>
        <v>-2596.5719999999997</v>
      </c>
      <c r="AI3129" s="60">
        <f t="shared" si="1117"/>
        <v>-577.01599999999996</v>
      </c>
      <c r="AJ3129" s="60">
        <f t="shared" si="1118"/>
        <v>-3245.7150000000001</v>
      </c>
      <c r="AK3129" s="60">
        <f t="shared" si="1119"/>
        <v>-7153.4175342465751</v>
      </c>
      <c r="AL3129" s="60">
        <f t="shared" si="1120"/>
        <v>-5257.7618876712322</v>
      </c>
      <c r="AM3129" s="41">
        <f t="shared" si="1121"/>
        <v>-5344.9071123287686</v>
      </c>
      <c r="AN3129" s="42">
        <f t="shared" si="1122"/>
        <v>45715</v>
      </c>
      <c r="AO3129" s="43">
        <f t="shared" si="1123"/>
        <v>-14425.4</v>
      </c>
      <c r="AP3129" s="24" t="s">
        <v>6118</v>
      </c>
    </row>
    <row r="3130" spans="1:42" s="24" customFormat="1" ht="15.75" customHeight="1" x14ac:dyDescent="0.35">
      <c r="A3130" s="36" t="s">
        <v>6117</v>
      </c>
      <c r="B3130" s="36">
        <v>202510</v>
      </c>
      <c r="C3130" s="24" t="s">
        <v>736</v>
      </c>
      <c r="D3130" s="24" t="s">
        <v>119</v>
      </c>
      <c r="E3130" s="62">
        <v>45901</v>
      </c>
      <c r="F3130" s="62">
        <v>46265</v>
      </c>
      <c r="G3130" s="37" t="s">
        <v>6102</v>
      </c>
      <c r="H3130" s="36">
        <v>752021</v>
      </c>
      <c r="I3130" s="63">
        <v>45901</v>
      </c>
      <c r="J3130" s="24" t="s">
        <v>6114</v>
      </c>
      <c r="K3130" s="63">
        <f t="shared" si="1106"/>
        <v>45901</v>
      </c>
      <c r="L3130" s="55">
        <f t="shared" si="1107"/>
        <v>0.04</v>
      </c>
      <c r="M3130" s="76">
        <v>0.22500000000000001</v>
      </c>
      <c r="N3130" s="62">
        <v>45901</v>
      </c>
      <c r="O3130" s="62">
        <v>46265</v>
      </c>
      <c r="P3130" s="63">
        <v>45900</v>
      </c>
      <c r="Q3130" s="63">
        <f t="shared" si="1108"/>
        <v>45901</v>
      </c>
      <c r="R3130" s="78">
        <v>0</v>
      </c>
      <c r="S3130" s="63" t="str">
        <f>VLOOKUP(R3130,SA!$B$3:$C$11,2,1)</f>
        <v>0-25</v>
      </c>
      <c r="T3130" s="38" t="s">
        <v>6116</v>
      </c>
      <c r="U3130" s="24" t="s">
        <v>5745</v>
      </c>
      <c r="V3130" s="24">
        <v>-300000</v>
      </c>
      <c r="W3130" s="39">
        <f t="shared" si="1109"/>
        <v>0</v>
      </c>
      <c r="X3130" s="29">
        <f t="shared" si="1110"/>
        <v>0</v>
      </c>
      <c r="Y3130" s="40">
        <f t="shared" si="1111"/>
        <v>365</v>
      </c>
      <c r="Z3130" s="38">
        <f t="shared" si="1093"/>
        <v>46081</v>
      </c>
      <c r="AA3130" s="41">
        <f t="shared" si="1112"/>
        <v>181</v>
      </c>
      <c r="AB3130" s="24" t="s">
        <v>113</v>
      </c>
      <c r="AC3130" s="41">
        <f t="shared" si="1113"/>
        <v>-3690.3792000000003</v>
      </c>
      <c r="AD3130" s="41">
        <v>-1</v>
      </c>
      <c r="AE3130" s="72">
        <f>-INDEX(SA!$C$2:$G$11,MATCH(Details!S3130,SA!$C$2:$C$11,0),MATCH(-Details!V3130,SA!$C$2:$G$2,0))*Y3130/(F3130-E3130+1)</f>
        <v>-3127.44</v>
      </c>
      <c r="AF3130" s="41">
        <f t="shared" si="1114"/>
        <v>0</v>
      </c>
      <c r="AG3130" s="41">
        <f t="shared" si="1115"/>
        <v>0</v>
      </c>
      <c r="AH3130" s="41">
        <f t="shared" si="1116"/>
        <v>-562.93920000000003</v>
      </c>
      <c r="AI3130" s="60">
        <f t="shared" si="1117"/>
        <v>-125.0976</v>
      </c>
      <c r="AJ3130" s="60">
        <f t="shared" si="1118"/>
        <v>-703.67399999999998</v>
      </c>
      <c r="AK3130" s="60">
        <f t="shared" si="1119"/>
        <v>-1550.8675068493151</v>
      </c>
      <c r="AL3130" s="60">
        <f t="shared" si="1120"/>
        <v>-1139.8876175342466</v>
      </c>
      <c r="AM3130" s="41">
        <f t="shared" si="1121"/>
        <v>-1158.7807824657534</v>
      </c>
      <c r="AN3130" s="42">
        <f t="shared" si="1122"/>
        <v>45715</v>
      </c>
      <c r="AO3130" s="43">
        <f t="shared" si="1123"/>
        <v>-3127.44</v>
      </c>
      <c r="AP3130" s="24" t="s">
        <v>6118</v>
      </c>
    </row>
    <row r="3131" spans="1:42" s="24" customFormat="1" ht="15.75" customHeight="1" x14ac:dyDescent="0.35">
      <c r="A3131" s="36" t="s">
        <v>27</v>
      </c>
      <c r="B3131" s="36">
        <v>202511</v>
      </c>
      <c r="C3131" s="24" t="s">
        <v>736</v>
      </c>
      <c r="D3131" s="24" t="s">
        <v>119</v>
      </c>
      <c r="E3131" s="62">
        <v>45901</v>
      </c>
      <c r="F3131" s="62">
        <v>46265</v>
      </c>
      <c r="G3131" s="37" t="s">
        <v>6228</v>
      </c>
      <c r="H3131" s="36">
        <v>45270</v>
      </c>
      <c r="I3131" s="63">
        <v>33770</v>
      </c>
      <c r="J3131" s="24" t="s">
        <v>6253</v>
      </c>
      <c r="K3131" s="63">
        <f t="shared" ref="K3131" si="1124">N3131</f>
        <v>45915</v>
      </c>
      <c r="L3131" s="55">
        <f t="shared" ref="L3131" si="1125">IF(K3131&gt;=DATE(2022,4,1),4%,5%)</f>
        <v>0.04</v>
      </c>
      <c r="M3131" s="76">
        <v>0.22500000000000001</v>
      </c>
      <c r="N3131" s="62">
        <v>45915</v>
      </c>
      <c r="O3131" s="62">
        <v>46265</v>
      </c>
      <c r="P3131" s="63"/>
      <c r="Q3131" s="63"/>
      <c r="R3131" s="78">
        <v>33</v>
      </c>
      <c r="S3131" s="63" t="str">
        <f>VLOOKUP(R3131,SA!$B$3:$C$11,2,1)</f>
        <v>26-35</v>
      </c>
      <c r="T3131" s="38" t="s">
        <v>97</v>
      </c>
      <c r="U3131" s="24" t="s">
        <v>56</v>
      </c>
      <c r="V3131" s="24">
        <v>300000</v>
      </c>
      <c r="W3131" s="39">
        <f t="shared" ref="W3131" si="1126">IF(U3131="self",V3131,0)</f>
        <v>300000</v>
      </c>
      <c r="X3131" s="29">
        <f t="shared" ref="X3131" si="1127">IF(U3131="self",1,0)</f>
        <v>1</v>
      </c>
      <c r="Y3131" s="40">
        <f t="shared" ref="Y3131" si="1128">O3131-N3131+1</f>
        <v>351</v>
      </c>
      <c r="Z3131" s="38">
        <f t="shared" ref="Z3131:Z3158" si="1129">$Z$1</f>
        <v>46081</v>
      </c>
      <c r="AA3131" s="41">
        <f t="shared" ref="AA3131" si="1130">IF(MIN((Z3131-N3131)+1,Y3131)&lt;0,0,MIN((Z3131-N3131)+1,Y3131))</f>
        <v>167</v>
      </c>
      <c r="AB3131" s="24" t="s">
        <v>113</v>
      </c>
      <c r="AC3131" s="41">
        <f t="shared" ref="AC3131" si="1131">AE3131+AF3131+AG3131+AH3131</f>
        <v>3966.2671117808222</v>
      </c>
      <c r="AD3131" s="41">
        <v>1</v>
      </c>
      <c r="AE3131" s="72">
        <f>INDEX(SA!$C$2:$G$11,MATCH(Details!S3131,SA!$C$2:$C$11,0),MATCH(Details!V3131,SA!$C$2:$G$2,0))*Y3131/(F3131-E3131+1)</f>
        <v>3361.2433150684933</v>
      </c>
      <c r="AF3131" s="41">
        <f t="shared" ref="AF3131" si="1132">IF(AB3131="Karnataka",AE3131*9%,0)</f>
        <v>0</v>
      </c>
      <c r="AG3131" s="41">
        <f t="shared" ref="AG3131" si="1133">IF(AB3131="Karnataka",AE3131*9%,0)</f>
        <v>0</v>
      </c>
      <c r="AH3131" s="41">
        <f t="shared" ref="AH3131" si="1134">IF(AF3131+AG3131&gt;0,0,AE3131*18%)</f>
        <v>605.02379671232882</v>
      </c>
      <c r="AI3131" s="60">
        <f t="shared" ref="AI3131" si="1135">AE3131*L3131</f>
        <v>134.44973260273974</v>
      </c>
      <c r="AJ3131" s="60">
        <f t="shared" ref="AJ3131" si="1136">$AE3131*M3131</f>
        <v>756.27974589041105</v>
      </c>
      <c r="AK3131" s="60">
        <f t="shared" ref="AK3131" si="1137">(AE3131)*AA3131/Y3131</f>
        <v>1599.2240273972602</v>
      </c>
      <c r="AL3131" s="60">
        <f t="shared" ref="AL3131" si="1138">AK3131*(1-L3131-M3131)</f>
        <v>1175.4296601369863</v>
      </c>
      <c r="AM3131" s="41">
        <f t="shared" ref="AM3131" si="1139">AE3131-AI3131-AL3131-AJ3131</f>
        <v>1295.0841764383563</v>
      </c>
      <c r="AN3131" s="42">
        <f t="shared" ref="AN3131" si="1140">Z3131-366</f>
        <v>45715</v>
      </c>
      <c r="AO3131" s="43">
        <f t="shared" ref="AO3131" si="1141">IF(AND(O3131&gt;Z3131,N3131&gt;AN3131),AE3131,0)</f>
        <v>3361.2433150684933</v>
      </c>
    </row>
    <row r="3132" spans="1:42" s="24" customFormat="1" ht="15.75" customHeight="1" x14ac:dyDescent="0.35">
      <c r="A3132" s="36" t="s">
        <v>27</v>
      </c>
      <c r="B3132" s="36">
        <v>202511</v>
      </c>
      <c r="C3132" s="24" t="s">
        <v>736</v>
      </c>
      <c r="D3132" s="24" t="s">
        <v>119</v>
      </c>
      <c r="E3132" s="62">
        <v>45901</v>
      </c>
      <c r="F3132" s="62">
        <v>46265</v>
      </c>
      <c r="G3132" s="37" t="s">
        <v>6229</v>
      </c>
      <c r="H3132" s="36">
        <v>45270</v>
      </c>
      <c r="I3132" s="63">
        <v>34487</v>
      </c>
      <c r="J3132" s="24" t="s">
        <v>6254</v>
      </c>
      <c r="K3132" s="63">
        <f t="shared" ref="K3132:K3155" si="1142">N3132</f>
        <v>45915</v>
      </c>
      <c r="L3132" s="55">
        <f t="shared" ref="L3132:L3155" si="1143">IF(K3132&gt;=DATE(2022,4,1),4%,5%)</f>
        <v>0.04</v>
      </c>
      <c r="M3132" s="76">
        <v>0.22500000000000001</v>
      </c>
      <c r="N3132" s="62">
        <v>45915</v>
      </c>
      <c r="O3132" s="62">
        <v>46265</v>
      </c>
      <c r="P3132" s="63"/>
      <c r="Q3132" s="63"/>
      <c r="R3132" s="78">
        <v>31</v>
      </c>
      <c r="S3132" s="63" t="str">
        <f>VLOOKUP(R3132,SA!$B$3:$C$11,2,1)</f>
        <v>26-35</v>
      </c>
      <c r="T3132" s="38" t="s">
        <v>98</v>
      </c>
      <c r="U3132" s="24" t="s">
        <v>6278</v>
      </c>
      <c r="V3132" s="24">
        <v>300000</v>
      </c>
      <c r="W3132" s="39">
        <f t="shared" ref="W3132:W3155" si="1144">IF(U3132="self",V3132,0)</f>
        <v>0</v>
      </c>
      <c r="X3132" s="29">
        <f t="shared" ref="X3132:X3155" si="1145">IF(U3132="self",1,0)</f>
        <v>0</v>
      </c>
      <c r="Y3132" s="40">
        <f t="shared" ref="Y3132:Y3155" si="1146">O3132-N3132+1</f>
        <v>351</v>
      </c>
      <c r="Z3132" s="38">
        <f t="shared" si="1129"/>
        <v>46081</v>
      </c>
      <c r="AA3132" s="41">
        <f t="shared" ref="AA3132:AA3155" si="1147">IF(MIN((Z3132-N3132)+1,Y3132)&lt;0,0,MIN((Z3132-N3132)+1,Y3132))</f>
        <v>167</v>
      </c>
      <c r="AB3132" s="24" t="s">
        <v>113</v>
      </c>
      <c r="AC3132" s="41">
        <f t="shared" ref="AC3132:AC3155" si="1148">AE3132+AF3132+AG3132+AH3132</f>
        <v>3966.2671117808222</v>
      </c>
      <c r="AD3132" s="41">
        <v>1</v>
      </c>
      <c r="AE3132" s="72">
        <f>INDEX(SA!$C$2:$G$11,MATCH(Details!S3132,SA!$C$2:$C$11,0),MATCH(Details!V3132,SA!$C$2:$G$2,0))*Y3132/(F3132-E3132+1)</f>
        <v>3361.2433150684933</v>
      </c>
      <c r="AF3132" s="41">
        <f t="shared" ref="AF3132:AF3155" si="1149">IF(AB3132="Karnataka",AE3132*9%,0)</f>
        <v>0</v>
      </c>
      <c r="AG3132" s="41">
        <f t="shared" ref="AG3132:AG3155" si="1150">IF(AB3132="Karnataka",AE3132*9%,0)</f>
        <v>0</v>
      </c>
      <c r="AH3132" s="41">
        <f t="shared" ref="AH3132:AH3155" si="1151">IF(AF3132+AG3132&gt;0,0,AE3132*18%)</f>
        <v>605.02379671232882</v>
      </c>
      <c r="AI3132" s="60">
        <f t="shared" ref="AI3132:AI3155" si="1152">AE3132*L3132</f>
        <v>134.44973260273974</v>
      </c>
      <c r="AJ3132" s="60">
        <f t="shared" ref="AJ3132:AJ3155" si="1153">$AE3132*M3132</f>
        <v>756.27974589041105</v>
      </c>
      <c r="AK3132" s="60">
        <f t="shared" ref="AK3132:AK3155" si="1154">(AE3132)*AA3132/Y3132</f>
        <v>1599.2240273972602</v>
      </c>
      <c r="AL3132" s="60">
        <f t="shared" ref="AL3132:AL3155" si="1155">AK3132*(1-L3132-M3132)</f>
        <v>1175.4296601369863</v>
      </c>
      <c r="AM3132" s="41">
        <f t="shared" ref="AM3132:AM3155" si="1156">AE3132-AI3132-AL3132-AJ3132</f>
        <v>1295.0841764383563</v>
      </c>
      <c r="AN3132" s="42">
        <f t="shared" ref="AN3132:AN3155" si="1157">Z3132-366</f>
        <v>45715</v>
      </c>
      <c r="AO3132" s="43">
        <f t="shared" ref="AO3132:AO3155" si="1158">IF(AND(O3132&gt;Z3132,N3132&gt;AN3132),AE3132,0)</f>
        <v>3361.2433150684933</v>
      </c>
    </row>
    <row r="3133" spans="1:42" s="24" customFormat="1" ht="15.75" customHeight="1" x14ac:dyDescent="0.35">
      <c r="A3133" s="36" t="s">
        <v>27</v>
      </c>
      <c r="B3133" s="36">
        <v>202511</v>
      </c>
      <c r="C3133" s="24" t="s">
        <v>736</v>
      </c>
      <c r="D3133" s="24" t="s">
        <v>119</v>
      </c>
      <c r="E3133" s="62">
        <v>45901</v>
      </c>
      <c r="F3133" s="62">
        <v>46265</v>
      </c>
      <c r="G3133" s="37" t="s">
        <v>6230</v>
      </c>
      <c r="H3133" s="36">
        <v>45270</v>
      </c>
      <c r="I3133" s="63">
        <v>23012</v>
      </c>
      <c r="J3133" s="24" t="s">
        <v>6255</v>
      </c>
      <c r="K3133" s="63">
        <f t="shared" si="1142"/>
        <v>45915</v>
      </c>
      <c r="L3133" s="55">
        <f t="shared" si="1143"/>
        <v>0.04</v>
      </c>
      <c r="M3133" s="76">
        <v>0.22500000000000001</v>
      </c>
      <c r="N3133" s="62">
        <v>45915</v>
      </c>
      <c r="O3133" s="62">
        <v>46265</v>
      </c>
      <c r="P3133" s="63"/>
      <c r="Q3133" s="63"/>
      <c r="R3133" s="78">
        <v>62</v>
      </c>
      <c r="S3133" s="63" t="str">
        <f>VLOOKUP(R3133,SA!$B$3:$C$11,2,1)</f>
        <v>56-65</v>
      </c>
      <c r="T3133" s="38" t="s">
        <v>97</v>
      </c>
      <c r="U3133" s="24" t="s">
        <v>5744</v>
      </c>
      <c r="V3133" s="24">
        <v>300000</v>
      </c>
      <c r="W3133" s="39">
        <f t="shared" si="1144"/>
        <v>0</v>
      </c>
      <c r="X3133" s="29">
        <f t="shared" si="1145"/>
        <v>0</v>
      </c>
      <c r="Y3133" s="40">
        <f t="shared" si="1146"/>
        <v>351</v>
      </c>
      <c r="Z3133" s="38">
        <f t="shared" si="1129"/>
        <v>46081</v>
      </c>
      <c r="AA3133" s="41">
        <f t="shared" si="1147"/>
        <v>167</v>
      </c>
      <c r="AB3133" s="24" t="s">
        <v>113</v>
      </c>
      <c r="AC3133" s="41">
        <f t="shared" si="1148"/>
        <v>10416.286578082194</v>
      </c>
      <c r="AD3133" s="41">
        <v>1</v>
      </c>
      <c r="AE3133" s="72">
        <f>INDEX(SA!$C$2:$G$11,MATCH(Details!S3133,SA!$C$2:$C$11,0),MATCH(Details!V3133,SA!$C$2:$G$2,0))*Y3133/(F3133-E3133+1)</f>
        <v>8827.3615068493164</v>
      </c>
      <c r="AF3133" s="41">
        <f t="shared" si="1149"/>
        <v>0</v>
      </c>
      <c r="AG3133" s="41">
        <f t="shared" si="1150"/>
        <v>0</v>
      </c>
      <c r="AH3133" s="41">
        <f t="shared" si="1151"/>
        <v>1588.9250712328769</v>
      </c>
      <c r="AI3133" s="60">
        <f t="shared" si="1152"/>
        <v>353.09446027397269</v>
      </c>
      <c r="AJ3133" s="60">
        <f t="shared" si="1153"/>
        <v>1986.1563390410963</v>
      </c>
      <c r="AK3133" s="60">
        <f t="shared" si="1154"/>
        <v>4199.9127397260281</v>
      </c>
      <c r="AL3133" s="60">
        <f t="shared" si="1155"/>
        <v>3086.9358636986308</v>
      </c>
      <c r="AM3133" s="41">
        <f t="shared" si="1156"/>
        <v>3401.1748438356162</v>
      </c>
      <c r="AN3133" s="42">
        <f t="shared" si="1157"/>
        <v>45715</v>
      </c>
      <c r="AO3133" s="43">
        <f t="shared" si="1158"/>
        <v>8827.3615068493164</v>
      </c>
    </row>
    <row r="3134" spans="1:42" s="24" customFormat="1" ht="15.75" customHeight="1" x14ac:dyDescent="0.35">
      <c r="A3134" s="36" t="s">
        <v>27</v>
      </c>
      <c r="B3134" s="36">
        <v>202511</v>
      </c>
      <c r="C3134" s="24" t="s">
        <v>736</v>
      </c>
      <c r="D3134" s="24" t="s">
        <v>119</v>
      </c>
      <c r="E3134" s="62">
        <v>45901</v>
      </c>
      <c r="F3134" s="62">
        <v>46265</v>
      </c>
      <c r="G3134" s="37" t="s">
        <v>6231</v>
      </c>
      <c r="H3134" s="36">
        <v>45270</v>
      </c>
      <c r="I3134" s="63">
        <v>23743</v>
      </c>
      <c r="J3134" s="24" t="s">
        <v>6256</v>
      </c>
      <c r="K3134" s="63">
        <f t="shared" si="1142"/>
        <v>45915</v>
      </c>
      <c r="L3134" s="55">
        <f t="shared" si="1143"/>
        <v>0.04</v>
      </c>
      <c r="M3134" s="76">
        <v>0.22500000000000001</v>
      </c>
      <c r="N3134" s="62">
        <v>45915</v>
      </c>
      <c r="O3134" s="62">
        <v>46265</v>
      </c>
      <c r="P3134" s="63"/>
      <c r="Q3134" s="63"/>
      <c r="R3134" s="78">
        <v>60</v>
      </c>
      <c r="S3134" s="63" t="str">
        <f>VLOOKUP(R3134,SA!$B$3:$C$11,2,1)</f>
        <v>56-65</v>
      </c>
      <c r="T3134" s="38" t="s">
        <v>98</v>
      </c>
      <c r="U3134" s="24" t="s">
        <v>5747</v>
      </c>
      <c r="V3134" s="24">
        <v>300000</v>
      </c>
      <c r="W3134" s="39">
        <f t="shared" si="1144"/>
        <v>0</v>
      </c>
      <c r="X3134" s="29">
        <f t="shared" si="1145"/>
        <v>0</v>
      </c>
      <c r="Y3134" s="40">
        <f t="shared" si="1146"/>
        <v>351</v>
      </c>
      <c r="Z3134" s="38">
        <f t="shared" si="1129"/>
        <v>46081</v>
      </c>
      <c r="AA3134" s="41">
        <f t="shared" si="1147"/>
        <v>167</v>
      </c>
      <c r="AB3134" s="24" t="s">
        <v>113</v>
      </c>
      <c r="AC3134" s="41">
        <f t="shared" si="1148"/>
        <v>10416.286578082194</v>
      </c>
      <c r="AD3134" s="41">
        <v>1</v>
      </c>
      <c r="AE3134" s="72">
        <f>INDEX(SA!$C$2:$G$11,MATCH(Details!S3134,SA!$C$2:$C$11,0),MATCH(Details!V3134,SA!$C$2:$G$2,0))*Y3134/(F3134-E3134+1)</f>
        <v>8827.3615068493164</v>
      </c>
      <c r="AF3134" s="41">
        <f t="shared" si="1149"/>
        <v>0</v>
      </c>
      <c r="AG3134" s="41">
        <f t="shared" si="1150"/>
        <v>0</v>
      </c>
      <c r="AH3134" s="41">
        <f t="shared" si="1151"/>
        <v>1588.9250712328769</v>
      </c>
      <c r="AI3134" s="60">
        <f t="shared" si="1152"/>
        <v>353.09446027397269</v>
      </c>
      <c r="AJ3134" s="60">
        <f t="shared" si="1153"/>
        <v>1986.1563390410963</v>
      </c>
      <c r="AK3134" s="60">
        <f t="shared" si="1154"/>
        <v>4199.9127397260281</v>
      </c>
      <c r="AL3134" s="60">
        <f t="shared" si="1155"/>
        <v>3086.9358636986308</v>
      </c>
      <c r="AM3134" s="41">
        <f t="shared" si="1156"/>
        <v>3401.1748438356162</v>
      </c>
      <c r="AN3134" s="42">
        <f t="shared" si="1157"/>
        <v>45715</v>
      </c>
      <c r="AO3134" s="43">
        <f t="shared" si="1158"/>
        <v>8827.3615068493164</v>
      </c>
    </row>
    <row r="3135" spans="1:42" s="24" customFormat="1" ht="15.75" customHeight="1" x14ac:dyDescent="0.35">
      <c r="A3135" s="36" t="s">
        <v>27</v>
      </c>
      <c r="B3135" s="36">
        <v>202511</v>
      </c>
      <c r="C3135" s="24" t="s">
        <v>736</v>
      </c>
      <c r="D3135" s="24" t="s">
        <v>119</v>
      </c>
      <c r="E3135" s="62">
        <v>45901</v>
      </c>
      <c r="F3135" s="62">
        <v>46265</v>
      </c>
      <c r="G3135" s="37" t="s">
        <v>6232</v>
      </c>
      <c r="H3135" s="36">
        <v>45324</v>
      </c>
      <c r="I3135" s="63">
        <v>33243</v>
      </c>
      <c r="J3135" s="24" t="s">
        <v>6257</v>
      </c>
      <c r="K3135" s="63">
        <f t="shared" si="1142"/>
        <v>45922</v>
      </c>
      <c r="L3135" s="55">
        <f t="shared" si="1143"/>
        <v>0.04</v>
      </c>
      <c r="M3135" s="76">
        <v>0.22500000000000001</v>
      </c>
      <c r="N3135" s="62">
        <v>45922</v>
      </c>
      <c r="O3135" s="62">
        <v>46265</v>
      </c>
      <c r="P3135" s="63"/>
      <c r="Q3135" s="63"/>
      <c r="R3135" s="78">
        <v>34</v>
      </c>
      <c r="S3135" s="63" t="str">
        <f>VLOOKUP(R3135,SA!$B$3:$C$11,2,1)</f>
        <v>26-35</v>
      </c>
      <c r="T3135" s="38" t="s">
        <v>97</v>
      </c>
      <c r="U3135" s="24" t="s">
        <v>56</v>
      </c>
      <c r="V3135" s="24">
        <v>300000</v>
      </c>
      <c r="W3135" s="39">
        <f t="shared" si="1144"/>
        <v>300000</v>
      </c>
      <c r="X3135" s="29">
        <f t="shared" si="1145"/>
        <v>1</v>
      </c>
      <c r="Y3135" s="40">
        <f t="shared" si="1146"/>
        <v>344</v>
      </c>
      <c r="Z3135" s="38">
        <f t="shared" si="1129"/>
        <v>46081</v>
      </c>
      <c r="AA3135" s="41">
        <f t="shared" si="1147"/>
        <v>160</v>
      </c>
      <c r="AB3135" s="24" t="s">
        <v>113</v>
      </c>
      <c r="AC3135" s="41">
        <f t="shared" si="1148"/>
        <v>3887.1677676712325</v>
      </c>
      <c r="AD3135" s="41">
        <v>1</v>
      </c>
      <c r="AE3135" s="72">
        <f>INDEX(SA!$C$2:$G$11,MATCH(Details!S3135,SA!$C$2:$C$11,0),MATCH(Details!V3135,SA!$C$2:$G$2,0))*Y3135/(F3135-E3135+1)</f>
        <v>3294.2099726027395</v>
      </c>
      <c r="AF3135" s="41">
        <f t="shared" si="1149"/>
        <v>0</v>
      </c>
      <c r="AG3135" s="41">
        <f t="shared" si="1150"/>
        <v>0</v>
      </c>
      <c r="AH3135" s="41">
        <f t="shared" si="1151"/>
        <v>592.95779506849306</v>
      </c>
      <c r="AI3135" s="60">
        <f t="shared" si="1152"/>
        <v>131.76839890410957</v>
      </c>
      <c r="AJ3135" s="60">
        <f t="shared" si="1153"/>
        <v>741.1972438356164</v>
      </c>
      <c r="AK3135" s="60">
        <f t="shared" si="1154"/>
        <v>1532.1906849315067</v>
      </c>
      <c r="AL3135" s="60">
        <f t="shared" si="1155"/>
        <v>1126.1601534246574</v>
      </c>
      <c r="AM3135" s="41">
        <f t="shared" si="1156"/>
        <v>1295.0841764383558</v>
      </c>
      <c r="AN3135" s="42">
        <f t="shared" si="1157"/>
        <v>45715</v>
      </c>
      <c r="AO3135" s="43">
        <f t="shared" si="1158"/>
        <v>3294.2099726027395</v>
      </c>
    </row>
    <row r="3136" spans="1:42" s="24" customFormat="1" ht="15.75" customHeight="1" x14ac:dyDescent="0.35">
      <c r="A3136" s="36" t="s">
        <v>27</v>
      </c>
      <c r="B3136" s="36">
        <v>202511</v>
      </c>
      <c r="C3136" s="24" t="s">
        <v>736</v>
      </c>
      <c r="D3136" s="24" t="s">
        <v>119</v>
      </c>
      <c r="E3136" s="62">
        <v>45901</v>
      </c>
      <c r="F3136" s="62">
        <v>46265</v>
      </c>
      <c r="G3136" s="37" t="s">
        <v>6233</v>
      </c>
      <c r="H3136" s="36">
        <v>45324</v>
      </c>
      <c r="I3136" s="63">
        <v>38518</v>
      </c>
      <c r="J3136" s="24" t="s">
        <v>6258</v>
      </c>
      <c r="K3136" s="63">
        <f t="shared" si="1142"/>
        <v>45922</v>
      </c>
      <c r="L3136" s="55">
        <f t="shared" si="1143"/>
        <v>0.04</v>
      </c>
      <c r="M3136" s="76">
        <v>0.22500000000000001</v>
      </c>
      <c r="N3136" s="62">
        <v>45922</v>
      </c>
      <c r="O3136" s="62">
        <v>46265</v>
      </c>
      <c r="P3136" s="63"/>
      <c r="Q3136" s="63"/>
      <c r="R3136" s="78">
        <v>20</v>
      </c>
      <c r="S3136" s="63" t="str">
        <f>VLOOKUP(R3136,SA!$B$3:$C$11,2,1)</f>
        <v>0-25</v>
      </c>
      <c r="T3136" s="38" t="s">
        <v>98</v>
      </c>
      <c r="U3136" s="24" t="s">
        <v>6278</v>
      </c>
      <c r="V3136" s="24">
        <v>300000</v>
      </c>
      <c r="W3136" s="39">
        <f t="shared" si="1144"/>
        <v>0</v>
      </c>
      <c r="X3136" s="29">
        <f t="shared" si="1145"/>
        <v>0</v>
      </c>
      <c r="Y3136" s="40">
        <f t="shared" si="1146"/>
        <v>344</v>
      </c>
      <c r="Z3136" s="38">
        <f t="shared" si="1129"/>
        <v>46081</v>
      </c>
      <c r="AA3136" s="41">
        <f t="shared" si="1147"/>
        <v>160</v>
      </c>
      <c r="AB3136" s="24" t="s">
        <v>113</v>
      </c>
      <c r="AC3136" s="41">
        <f t="shared" si="1148"/>
        <v>3478.0560131506854</v>
      </c>
      <c r="AD3136" s="41">
        <v>1</v>
      </c>
      <c r="AE3136" s="72">
        <f>INDEX(SA!$C$2:$G$11,MATCH(Details!S3136,SA!$C$2:$C$11,0),MATCH(Details!V3136,SA!$C$2:$G$2,0))*Y3136/(F3136-E3136+1)</f>
        <v>2947.5050958904112</v>
      </c>
      <c r="AF3136" s="41">
        <f t="shared" si="1149"/>
        <v>0</v>
      </c>
      <c r="AG3136" s="41">
        <f t="shared" si="1150"/>
        <v>0</v>
      </c>
      <c r="AH3136" s="41">
        <f t="shared" si="1151"/>
        <v>530.55091726027399</v>
      </c>
      <c r="AI3136" s="60">
        <f t="shared" si="1152"/>
        <v>117.90020383561645</v>
      </c>
      <c r="AJ3136" s="60">
        <f t="shared" si="1153"/>
        <v>663.18864657534255</v>
      </c>
      <c r="AK3136" s="60">
        <f t="shared" si="1154"/>
        <v>1370.932602739726</v>
      </c>
      <c r="AL3136" s="60">
        <f t="shared" si="1155"/>
        <v>1007.6354630136985</v>
      </c>
      <c r="AM3136" s="41">
        <f t="shared" si="1156"/>
        <v>1158.7807824657536</v>
      </c>
      <c r="AN3136" s="42">
        <f t="shared" si="1157"/>
        <v>45715</v>
      </c>
      <c r="AO3136" s="43">
        <f t="shared" si="1158"/>
        <v>2947.5050958904112</v>
      </c>
    </row>
    <row r="3137" spans="1:41" s="24" customFormat="1" ht="15.75" customHeight="1" x14ac:dyDescent="0.35">
      <c r="A3137" s="36" t="s">
        <v>27</v>
      </c>
      <c r="B3137" s="36">
        <v>202511</v>
      </c>
      <c r="C3137" s="24" t="s">
        <v>736</v>
      </c>
      <c r="D3137" s="24" t="s">
        <v>119</v>
      </c>
      <c r="E3137" s="62">
        <v>45901</v>
      </c>
      <c r="F3137" s="62">
        <v>46265</v>
      </c>
      <c r="G3137" s="37" t="s">
        <v>6234</v>
      </c>
      <c r="H3137" s="36">
        <v>45326</v>
      </c>
      <c r="I3137" s="63">
        <v>34881</v>
      </c>
      <c r="J3137" s="24" t="s">
        <v>6259</v>
      </c>
      <c r="K3137" s="63">
        <f t="shared" si="1142"/>
        <v>45922</v>
      </c>
      <c r="L3137" s="55">
        <f t="shared" si="1143"/>
        <v>0.04</v>
      </c>
      <c r="M3137" s="76">
        <v>0.22500000000000001</v>
      </c>
      <c r="N3137" s="62">
        <v>45922</v>
      </c>
      <c r="O3137" s="62">
        <v>46265</v>
      </c>
      <c r="P3137" s="63"/>
      <c r="Q3137" s="63"/>
      <c r="R3137" s="78">
        <v>30</v>
      </c>
      <c r="S3137" s="63" t="str">
        <f>VLOOKUP(R3137,SA!$B$3:$C$11,2,1)</f>
        <v>26-35</v>
      </c>
      <c r="T3137" s="38" t="s">
        <v>97</v>
      </c>
      <c r="U3137" s="24" t="s">
        <v>56</v>
      </c>
      <c r="V3137" s="24">
        <v>300000</v>
      </c>
      <c r="W3137" s="39">
        <f t="shared" si="1144"/>
        <v>300000</v>
      </c>
      <c r="X3137" s="29">
        <f t="shared" si="1145"/>
        <v>1</v>
      </c>
      <c r="Y3137" s="40">
        <f t="shared" si="1146"/>
        <v>344</v>
      </c>
      <c r="Z3137" s="38">
        <f t="shared" si="1129"/>
        <v>46081</v>
      </c>
      <c r="AA3137" s="41">
        <f t="shared" si="1147"/>
        <v>160</v>
      </c>
      <c r="AB3137" s="24" t="s">
        <v>113</v>
      </c>
      <c r="AC3137" s="41">
        <f t="shared" si="1148"/>
        <v>3887.1677676712325</v>
      </c>
      <c r="AD3137" s="41">
        <v>1</v>
      </c>
      <c r="AE3137" s="72">
        <f>INDEX(SA!$C$2:$G$11,MATCH(Details!S3137,SA!$C$2:$C$11,0),MATCH(Details!V3137,SA!$C$2:$G$2,0))*Y3137/(F3137-E3137+1)</f>
        <v>3294.2099726027395</v>
      </c>
      <c r="AF3137" s="41">
        <f t="shared" si="1149"/>
        <v>0</v>
      </c>
      <c r="AG3137" s="41">
        <f t="shared" si="1150"/>
        <v>0</v>
      </c>
      <c r="AH3137" s="41">
        <f t="shared" si="1151"/>
        <v>592.95779506849306</v>
      </c>
      <c r="AI3137" s="60">
        <f t="shared" si="1152"/>
        <v>131.76839890410957</v>
      </c>
      <c r="AJ3137" s="60">
        <f t="shared" si="1153"/>
        <v>741.1972438356164</v>
      </c>
      <c r="AK3137" s="60">
        <f t="shared" si="1154"/>
        <v>1532.1906849315067</v>
      </c>
      <c r="AL3137" s="60">
        <f t="shared" si="1155"/>
        <v>1126.1601534246574</v>
      </c>
      <c r="AM3137" s="41">
        <f t="shared" si="1156"/>
        <v>1295.0841764383558</v>
      </c>
      <c r="AN3137" s="42">
        <f t="shared" si="1157"/>
        <v>45715</v>
      </c>
      <c r="AO3137" s="43">
        <f t="shared" si="1158"/>
        <v>3294.2099726027395</v>
      </c>
    </row>
    <row r="3138" spans="1:41" s="24" customFormat="1" ht="15.75" customHeight="1" x14ac:dyDescent="0.35">
      <c r="A3138" s="36" t="s">
        <v>27</v>
      </c>
      <c r="B3138" s="36">
        <v>202511</v>
      </c>
      <c r="C3138" s="24" t="s">
        <v>736</v>
      </c>
      <c r="D3138" s="24" t="s">
        <v>119</v>
      </c>
      <c r="E3138" s="62">
        <v>45901</v>
      </c>
      <c r="F3138" s="62">
        <v>46265</v>
      </c>
      <c r="G3138" s="37" t="s">
        <v>6235</v>
      </c>
      <c r="H3138" s="36">
        <v>45326</v>
      </c>
      <c r="I3138" s="63">
        <v>25672</v>
      </c>
      <c r="J3138" s="24" t="s">
        <v>6260</v>
      </c>
      <c r="K3138" s="63">
        <f t="shared" si="1142"/>
        <v>45922</v>
      </c>
      <c r="L3138" s="55">
        <f t="shared" si="1143"/>
        <v>0.04</v>
      </c>
      <c r="M3138" s="76">
        <v>0.22500000000000001</v>
      </c>
      <c r="N3138" s="62">
        <v>45922</v>
      </c>
      <c r="O3138" s="62">
        <v>46265</v>
      </c>
      <c r="P3138" s="63"/>
      <c r="Q3138" s="63"/>
      <c r="R3138" s="78">
        <v>55</v>
      </c>
      <c r="S3138" s="63" t="str">
        <f>VLOOKUP(R3138,SA!$B$3:$C$11,2,1)</f>
        <v>46-55</v>
      </c>
      <c r="T3138" s="38" t="s">
        <v>98</v>
      </c>
      <c r="U3138" s="24" t="s">
        <v>5747</v>
      </c>
      <c r="V3138" s="24">
        <v>300000</v>
      </c>
      <c r="W3138" s="39">
        <f t="shared" si="1144"/>
        <v>0</v>
      </c>
      <c r="X3138" s="29">
        <f t="shared" si="1145"/>
        <v>0</v>
      </c>
      <c r="Y3138" s="40">
        <f t="shared" si="1146"/>
        <v>344</v>
      </c>
      <c r="Z3138" s="38">
        <f t="shared" si="1129"/>
        <v>46081</v>
      </c>
      <c r="AA3138" s="41">
        <f t="shared" si="1147"/>
        <v>160</v>
      </c>
      <c r="AB3138" s="24" t="s">
        <v>113</v>
      </c>
      <c r="AC3138" s="41">
        <f t="shared" si="1148"/>
        <v>6949.2391890410954</v>
      </c>
      <c r="AD3138" s="41">
        <v>1</v>
      </c>
      <c r="AE3138" s="72">
        <f>INDEX(SA!$C$2:$G$11,MATCH(Details!S3138,SA!$C$2:$C$11,0),MATCH(Details!V3138,SA!$C$2:$G$2,0))*Y3138/(F3138-E3138+1)</f>
        <v>5889.1857534246574</v>
      </c>
      <c r="AF3138" s="41">
        <f t="shared" si="1149"/>
        <v>0</v>
      </c>
      <c r="AG3138" s="41">
        <f t="shared" si="1150"/>
        <v>0</v>
      </c>
      <c r="AH3138" s="41">
        <f t="shared" si="1151"/>
        <v>1060.0534356164383</v>
      </c>
      <c r="AI3138" s="60">
        <f t="shared" si="1152"/>
        <v>235.5674301369863</v>
      </c>
      <c r="AJ3138" s="60">
        <f t="shared" si="1153"/>
        <v>1325.066794520548</v>
      </c>
      <c r="AK3138" s="60">
        <f t="shared" si="1154"/>
        <v>2739.1561643835616</v>
      </c>
      <c r="AL3138" s="60">
        <f t="shared" si="1155"/>
        <v>2013.2797808219177</v>
      </c>
      <c r="AM3138" s="41">
        <f t="shared" si="1156"/>
        <v>2315.2717479452058</v>
      </c>
      <c r="AN3138" s="42">
        <f t="shared" si="1157"/>
        <v>45715</v>
      </c>
      <c r="AO3138" s="43">
        <f t="shared" si="1158"/>
        <v>5889.1857534246574</v>
      </c>
    </row>
    <row r="3139" spans="1:41" s="24" customFormat="1" ht="15.75" customHeight="1" x14ac:dyDescent="0.35">
      <c r="A3139" s="36" t="s">
        <v>27</v>
      </c>
      <c r="B3139" s="36">
        <v>202511</v>
      </c>
      <c r="C3139" s="24" t="s">
        <v>736</v>
      </c>
      <c r="D3139" s="24" t="s">
        <v>119</v>
      </c>
      <c r="E3139" s="62">
        <v>45901</v>
      </c>
      <c r="F3139" s="62">
        <v>46265</v>
      </c>
      <c r="G3139" s="37" t="s">
        <v>6236</v>
      </c>
      <c r="H3139" s="36">
        <v>45326</v>
      </c>
      <c r="I3139" s="63">
        <v>24281</v>
      </c>
      <c r="J3139" s="24" t="s">
        <v>6261</v>
      </c>
      <c r="K3139" s="63">
        <f t="shared" si="1142"/>
        <v>45922</v>
      </c>
      <c r="L3139" s="55">
        <f t="shared" si="1143"/>
        <v>0.04</v>
      </c>
      <c r="M3139" s="76">
        <v>0.22500000000000001</v>
      </c>
      <c r="N3139" s="62">
        <v>45922</v>
      </c>
      <c r="O3139" s="62">
        <v>46265</v>
      </c>
      <c r="P3139" s="63"/>
      <c r="Q3139" s="63"/>
      <c r="R3139" s="78">
        <v>59</v>
      </c>
      <c r="S3139" s="63" t="str">
        <f>VLOOKUP(R3139,SA!$B$3:$C$11,2,1)</f>
        <v>56-65</v>
      </c>
      <c r="T3139" s="38" t="s">
        <v>97</v>
      </c>
      <c r="U3139" s="24" t="s">
        <v>5744</v>
      </c>
      <c r="V3139" s="24">
        <v>300000</v>
      </c>
      <c r="W3139" s="39">
        <f t="shared" si="1144"/>
        <v>0</v>
      </c>
      <c r="X3139" s="29">
        <f t="shared" si="1145"/>
        <v>0</v>
      </c>
      <c r="Y3139" s="40">
        <f t="shared" si="1146"/>
        <v>344</v>
      </c>
      <c r="Z3139" s="38">
        <f t="shared" si="1129"/>
        <v>46081</v>
      </c>
      <c r="AA3139" s="41">
        <f t="shared" si="1147"/>
        <v>160</v>
      </c>
      <c r="AB3139" s="24" t="s">
        <v>113</v>
      </c>
      <c r="AC3139" s="41">
        <f t="shared" si="1148"/>
        <v>10208.55436712329</v>
      </c>
      <c r="AD3139" s="41">
        <v>1</v>
      </c>
      <c r="AE3139" s="72">
        <f>INDEX(SA!$C$2:$G$11,MATCH(Details!S3139,SA!$C$2:$C$11,0),MATCH(Details!V3139,SA!$C$2:$G$2,0))*Y3139/(F3139-E3139+1)</f>
        <v>8651.3172602739742</v>
      </c>
      <c r="AF3139" s="41">
        <f t="shared" si="1149"/>
        <v>0</v>
      </c>
      <c r="AG3139" s="41">
        <f t="shared" si="1150"/>
        <v>0</v>
      </c>
      <c r="AH3139" s="41">
        <f t="shared" si="1151"/>
        <v>1557.2371068493153</v>
      </c>
      <c r="AI3139" s="60">
        <f t="shared" si="1152"/>
        <v>346.05269041095897</v>
      </c>
      <c r="AJ3139" s="60">
        <f t="shared" si="1153"/>
        <v>1946.5463835616442</v>
      </c>
      <c r="AK3139" s="60">
        <f t="shared" si="1154"/>
        <v>4023.8684931506855</v>
      </c>
      <c r="AL3139" s="60">
        <f t="shared" si="1155"/>
        <v>2957.543342465754</v>
      </c>
      <c r="AM3139" s="41">
        <f t="shared" si="1156"/>
        <v>3401.1748438356167</v>
      </c>
      <c r="AN3139" s="42">
        <f t="shared" si="1157"/>
        <v>45715</v>
      </c>
      <c r="AO3139" s="43">
        <f t="shared" si="1158"/>
        <v>8651.3172602739742</v>
      </c>
    </row>
    <row r="3140" spans="1:41" s="24" customFormat="1" ht="15.75" customHeight="1" x14ac:dyDescent="0.35">
      <c r="A3140" s="36" t="s">
        <v>27</v>
      </c>
      <c r="B3140" s="36">
        <v>202511</v>
      </c>
      <c r="C3140" s="24" t="s">
        <v>736</v>
      </c>
      <c r="D3140" s="24" t="s">
        <v>119</v>
      </c>
      <c r="E3140" s="62">
        <v>45901</v>
      </c>
      <c r="F3140" s="62">
        <v>46265</v>
      </c>
      <c r="G3140" s="37" t="s">
        <v>6237</v>
      </c>
      <c r="H3140" s="36">
        <v>45363</v>
      </c>
      <c r="I3140" s="63">
        <v>34855</v>
      </c>
      <c r="J3140" s="24" t="s">
        <v>6262</v>
      </c>
      <c r="K3140" s="63">
        <f t="shared" si="1142"/>
        <v>45936</v>
      </c>
      <c r="L3140" s="55">
        <f t="shared" si="1143"/>
        <v>0.04</v>
      </c>
      <c r="M3140" s="76">
        <v>0.22500000000000001</v>
      </c>
      <c r="N3140" s="62">
        <v>45936</v>
      </c>
      <c r="O3140" s="62">
        <v>46265</v>
      </c>
      <c r="P3140" s="63"/>
      <c r="Q3140" s="63"/>
      <c r="R3140" s="78">
        <v>30</v>
      </c>
      <c r="S3140" s="63" t="str">
        <f>VLOOKUP(R3140,SA!$B$3:$C$11,2,1)</f>
        <v>26-35</v>
      </c>
      <c r="T3140" s="38" t="s">
        <v>97</v>
      </c>
      <c r="U3140" s="24" t="s">
        <v>56</v>
      </c>
      <c r="V3140" s="24">
        <v>300000</v>
      </c>
      <c r="W3140" s="39">
        <f t="shared" si="1144"/>
        <v>300000</v>
      </c>
      <c r="X3140" s="29">
        <f t="shared" si="1145"/>
        <v>1</v>
      </c>
      <c r="Y3140" s="40">
        <f t="shared" si="1146"/>
        <v>330</v>
      </c>
      <c r="Z3140" s="38">
        <f t="shared" si="1129"/>
        <v>46081</v>
      </c>
      <c r="AA3140" s="41">
        <f t="shared" si="1147"/>
        <v>146</v>
      </c>
      <c r="AB3140" s="24" t="s">
        <v>113</v>
      </c>
      <c r="AC3140" s="41">
        <f t="shared" si="1148"/>
        <v>3728.9690794520548</v>
      </c>
      <c r="AD3140" s="41">
        <v>1</v>
      </c>
      <c r="AE3140" s="72">
        <f>INDEX(SA!$C$2:$G$11,MATCH(Details!S3140,SA!$C$2:$C$11,0),MATCH(Details!V3140,SA!$C$2:$G$2,0))*Y3140/(F3140-E3140+1)</f>
        <v>3160.1432876712329</v>
      </c>
      <c r="AF3140" s="41">
        <f t="shared" si="1149"/>
        <v>0</v>
      </c>
      <c r="AG3140" s="41">
        <f t="shared" si="1150"/>
        <v>0</v>
      </c>
      <c r="AH3140" s="41">
        <f t="shared" si="1151"/>
        <v>568.82579178082187</v>
      </c>
      <c r="AI3140" s="60">
        <f t="shared" si="1152"/>
        <v>126.40573150684932</v>
      </c>
      <c r="AJ3140" s="60">
        <f t="shared" si="1153"/>
        <v>711.03223972602746</v>
      </c>
      <c r="AK3140" s="60">
        <f t="shared" si="1154"/>
        <v>1398.124</v>
      </c>
      <c r="AL3140" s="60">
        <f t="shared" si="1155"/>
        <v>1027.62114</v>
      </c>
      <c r="AM3140" s="41">
        <f t="shared" si="1156"/>
        <v>1295.0841764383561</v>
      </c>
      <c r="AN3140" s="42">
        <f t="shared" si="1157"/>
        <v>45715</v>
      </c>
      <c r="AO3140" s="43">
        <f t="shared" si="1158"/>
        <v>3160.1432876712329</v>
      </c>
    </row>
    <row r="3141" spans="1:41" s="24" customFormat="1" ht="15.75" customHeight="1" x14ac:dyDescent="0.35">
      <c r="A3141" s="36" t="s">
        <v>27</v>
      </c>
      <c r="B3141" s="36">
        <v>202511</v>
      </c>
      <c r="C3141" s="24" t="s">
        <v>736</v>
      </c>
      <c r="D3141" s="24" t="s">
        <v>119</v>
      </c>
      <c r="E3141" s="62">
        <v>45901</v>
      </c>
      <c r="F3141" s="62">
        <v>46265</v>
      </c>
      <c r="G3141" s="37" t="s">
        <v>6238</v>
      </c>
      <c r="H3141" s="36">
        <v>45363</v>
      </c>
      <c r="I3141" s="63">
        <v>23012</v>
      </c>
      <c r="J3141" s="24" t="s">
        <v>6263</v>
      </c>
      <c r="K3141" s="63">
        <f t="shared" si="1142"/>
        <v>45936</v>
      </c>
      <c r="L3141" s="55">
        <f t="shared" si="1143"/>
        <v>0.04</v>
      </c>
      <c r="M3141" s="76">
        <v>0.22500000000000001</v>
      </c>
      <c r="N3141" s="62">
        <v>45936</v>
      </c>
      <c r="O3141" s="62">
        <v>46265</v>
      </c>
      <c r="P3141" s="63"/>
      <c r="Q3141" s="63"/>
      <c r="R3141" s="78">
        <v>62</v>
      </c>
      <c r="S3141" s="63" t="str">
        <f>VLOOKUP(R3141,SA!$B$3:$C$11,2,1)</f>
        <v>56-65</v>
      </c>
      <c r="T3141" s="38" t="s">
        <v>97</v>
      </c>
      <c r="U3141" s="24" t="s">
        <v>5744</v>
      </c>
      <c r="V3141" s="24">
        <v>300000</v>
      </c>
      <c r="W3141" s="39">
        <f t="shared" si="1144"/>
        <v>0</v>
      </c>
      <c r="X3141" s="29">
        <f t="shared" si="1145"/>
        <v>0</v>
      </c>
      <c r="Y3141" s="40">
        <f t="shared" si="1146"/>
        <v>330</v>
      </c>
      <c r="Z3141" s="38">
        <f t="shared" si="1129"/>
        <v>46081</v>
      </c>
      <c r="AA3141" s="41">
        <f t="shared" si="1147"/>
        <v>146</v>
      </c>
      <c r="AB3141" s="24" t="s">
        <v>113</v>
      </c>
      <c r="AC3141" s="41">
        <f t="shared" si="1148"/>
        <v>9793.0899452054819</v>
      </c>
      <c r="AD3141" s="41">
        <v>1</v>
      </c>
      <c r="AE3141" s="72">
        <f>INDEX(SA!$C$2:$G$11,MATCH(Details!S3141,SA!$C$2:$C$11,0),MATCH(Details!V3141,SA!$C$2:$G$2,0))*Y3141/(F3141-E3141+1)</f>
        <v>8299.2287671232898</v>
      </c>
      <c r="AF3141" s="41">
        <f t="shared" si="1149"/>
        <v>0</v>
      </c>
      <c r="AG3141" s="41">
        <f t="shared" si="1150"/>
        <v>0</v>
      </c>
      <c r="AH3141" s="41">
        <f t="shared" si="1151"/>
        <v>1493.8611780821921</v>
      </c>
      <c r="AI3141" s="60">
        <f t="shared" si="1152"/>
        <v>331.96915068493161</v>
      </c>
      <c r="AJ3141" s="60">
        <f t="shared" si="1153"/>
        <v>1867.3264726027403</v>
      </c>
      <c r="AK3141" s="60">
        <f t="shared" si="1154"/>
        <v>3671.7800000000011</v>
      </c>
      <c r="AL3141" s="60">
        <f t="shared" si="1155"/>
        <v>2698.7583000000009</v>
      </c>
      <c r="AM3141" s="41">
        <f t="shared" si="1156"/>
        <v>3401.174843835618</v>
      </c>
      <c r="AN3141" s="42">
        <f t="shared" si="1157"/>
        <v>45715</v>
      </c>
      <c r="AO3141" s="43">
        <f t="shared" si="1158"/>
        <v>8299.2287671232898</v>
      </c>
    </row>
    <row r="3142" spans="1:41" s="24" customFormat="1" ht="15.75" customHeight="1" x14ac:dyDescent="0.35">
      <c r="A3142" s="36" t="s">
        <v>27</v>
      </c>
      <c r="B3142" s="36">
        <v>202511</v>
      </c>
      <c r="C3142" s="24" t="s">
        <v>736</v>
      </c>
      <c r="D3142" s="24" t="s">
        <v>119</v>
      </c>
      <c r="E3142" s="62">
        <v>45901</v>
      </c>
      <c r="F3142" s="62">
        <v>46265</v>
      </c>
      <c r="G3142" s="37" t="s">
        <v>6239</v>
      </c>
      <c r="H3142" s="36">
        <v>45363</v>
      </c>
      <c r="I3142" s="63">
        <v>24838</v>
      </c>
      <c r="J3142" s="24" t="s">
        <v>6264</v>
      </c>
      <c r="K3142" s="63">
        <f t="shared" si="1142"/>
        <v>45936</v>
      </c>
      <c r="L3142" s="55">
        <f t="shared" si="1143"/>
        <v>0.04</v>
      </c>
      <c r="M3142" s="76">
        <v>0.22500000000000001</v>
      </c>
      <c r="N3142" s="62">
        <v>45936</v>
      </c>
      <c r="O3142" s="62">
        <v>46265</v>
      </c>
      <c r="P3142" s="63"/>
      <c r="Q3142" s="63"/>
      <c r="R3142" s="78">
        <v>57</v>
      </c>
      <c r="S3142" s="63" t="str">
        <f>VLOOKUP(R3142,SA!$B$3:$C$11,2,1)</f>
        <v>56-65</v>
      </c>
      <c r="T3142" s="38" t="s">
        <v>98</v>
      </c>
      <c r="U3142" s="24" t="s">
        <v>5747</v>
      </c>
      <c r="V3142" s="24">
        <v>300000</v>
      </c>
      <c r="W3142" s="39">
        <f t="shared" si="1144"/>
        <v>0</v>
      </c>
      <c r="X3142" s="29">
        <f t="shared" si="1145"/>
        <v>0</v>
      </c>
      <c r="Y3142" s="40">
        <f t="shared" si="1146"/>
        <v>330</v>
      </c>
      <c r="Z3142" s="38">
        <f t="shared" si="1129"/>
        <v>46081</v>
      </c>
      <c r="AA3142" s="41">
        <f t="shared" si="1147"/>
        <v>146</v>
      </c>
      <c r="AB3142" s="24" t="s">
        <v>113</v>
      </c>
      <c r="AC3142" s="41">
        <f t="shared" si="1148"/>
        <v>9793.0899452054819</v>
      </c>
      <c r="AD3142" s="41">
        <v>1</v>
      </c>
      <c r="AE3142" s="72">
        <f>INDEX(SA!$C$2:$G$11,MATCH(Details!S3142,SA!$C$2:$C$11,0),MATCH(Details!V3142,SA!$C$2:$G$2,0))*Y3142/(F3142-E3142+1)</f>
        <v>8299.2287671232898</v>
      </c>
      <c r="AF3142" s="41">
        <f t="shared" si="1149"/>
        <v>0</v>
      </c>
      <c r="AG3142" s="41">
        <f t="shared" si="1150"/>
        <v>0</v>
      </c>
      <c r="AH3142" s="41">
        <f t="shared" si="1151"/>
        <v>1493.8611780821921</v>
      </c>
      <c r="AI3142" s="60">
        <f t="shared" si="1152"/>
        <v>331.96915068493161</v>
      </c>
      <c r="AJ3142" s="60">
        <f t="shared" si="1153"/>
        <v>1867.3264726027403</v>
      </c>
      <c r="AK3142" s="60">
        <f t="shared" si="1154"/>
        <v>3671.7800000000011</v>
      </c>
      <c r="AL3142" s="60">
        <f t="shared" si="1155"/>
        <v>2698.7583000000009</v>
      </c>
      <c r="AM3142" s="41">
        <f t="shared" si="1156"/>
        <v>3401.174843835618</v>
      </c>
      <c r="AN3142" s="42">
        <f t="shared" si="1157"/>
        <v>45715</v>
      </c>
      <c r="AO3142" s="43">
        <f t="shared" si="1158"/>
        <v>8299.2287671232898</v>
      </c>
    </row>
    <row r="3143" spans="1:41" s="24" customFormat="1" ht="15.75" customHeight="1" x14ac:dyDescent="0.35">
      <c r="A3143" s="36" t="s">
        <v>27</v>
      </c>
      <c r="B3143" s="36">
        <v>202511</v>
      </c>
      <c r="C3143" s="24" t="s">
        <v>736</v>
      </c>
      <c r="D3143" s="24" t="s">
        <v>119</v>
      </c>
      <c r="E3143" s="62">
        <v>45901</v>
      </c>
      <c r="F3143" s="62">
        <v>46265</v>
      </c>
      <c r="G3143" s="37" t="s">
        <v>6240</v>
      </c>
      <c r="H3143" s="36">
        <v>45363</v>
      </c>
      <c r="I3143" s="63">
        <v>35065</v>
      </c>
      <c r="J3143" s="24" t="s">
        <v>6265</v>
      </c>
      <c r="K3143" s="63">
        <f t="shared" si="1142"/>
        <v>45936</v>
      </c>
      <c r="L3143" s="55">
        <f t="shared" si="1143"/>
        <v>0.04</v>
      </c>
      <c r="M3143" s="76">
        <v>0.22500000000000001</v>
      </c>
      <c r="N3143" s="62">
        <v>45936</v>
      </c>
      <c r="O3143" s="62">
        <v>46265</v>
      </c>
      <c r="P3143" s="63"/>
      <c r="Q3143" s="63"/>
      <c r="R3143" s="78">
        <v>29</v>
      </c>
      <c r="S3143" s="63" t="str">
        <f>VLOOKUP(R3143,SA!$B$3:$C$11,2,1)</f>
        <v>26-35</v>
      </c>
      <c r="T3143" s="38" t="s">
        <v>98</v>
      </c>
      <c r="U3143" s="24" t="s">
        <v>6278</v>
      </c>
      <c r="V3143" s="24">
        <v>300000</v>
      </c>
      <c r="W3143" s="39">
        <f t="shared" si="1144"/>
        <v>0</v>
      </c>
      <c r="X3143" s="29">
        <f t="shared" si="1145"/>
        <v>0</v>
      </c>
      <c r="Y3143" s="40">
        <f t="shared" si="1146"/>
        <v>330</v>
      </c>
      <c r="Z3143" s="38">
        <f t="shared" si="1129"/>
        <v>46081</v>
      </c>
      <c r="AA3143" s="41">
        <f t="shared" si="1147"/>
        <v>146</v>
      </c>
      <c r="AB3143" s="24" t="s">
        <v>113</v>
      </c>
      <c r="AC3143" s="41">
        <f t="shared" si="1148"/>
        <v>3728.9690794520548</v>
      </c>
      <c r="AD3143" s="41">
        <v>1</v>
      </c>
      <c r="AE3143" s="72">
        <f>INDEX(SA!$C$2:$G$11,MATCH(Details!S3143,SA!$C$2:$C$11,0),MATCH(Details!V3143,SA!$C$2:$G$2,0))*Y3143/(F3143-E3143+1)</f>
        <v>3160.1432876712329</v>
      </c>
      <c r="AF3143" s="41">
        <f t="shared" si="1149"/>
        <v>0</v>
      </c>
      <c r="AG3143" s="41">
        <f t="shared" si="1150"/>
        <v>0</v>
      </c>
      <c r="AH3143" s="41">
        <f t="shared" si="1151"/>
        <v>568.82579178082187</v>
      </c>
      <c r="AI3143" s="60">
        <f t="shared" si="1152"/>
        <v>126.40573150684932</v>
      </c>
      <c r="AJ3143" s="60">
        <f t="shared" si="1153"/>
        <v>711.03223972602746</v>
      </c>
      <c r="AK3143" s="60">
        <f t="shared" si="1154"/>
        <v>1398.124</v>
      </c>
      <c r="AL3143" s="60">
        <f t="shared" si="1155"/>
        <v>1027.62114</v>
      </c>
      <c r="AM3143" s="41">
        <f t="shared" si="1156"/>
        <v>1295.0841764383561</v>
      </c>
      <c r="AN3143" s="42">
        <f t="shared" si="1157"/>
        <v>45715</v>
      </c>
      <c r="AO3143" s="43">
        <f t="shared" si="1158"/>
        <v>3160.1432876712329</v>
      </c>
    </row>
    <row r="3144" spans="1:41" s="24" customFormat="1" ht="15.75" customHeight="1" x14ac:dyDescent="0.35">
      <c r="A3144" s="36" t="s">
        <v>27</v>
      </c>
      <c r="B3144" s="36">
        <v>202511</v>
      </c>
      <c r="C3144" s="24" t="s">
        <v>736</v>
      </c>
      <c r="D3144" s="24" t="s">
        <v>119</v>
      </c>
      <c r="E3144" s="62">
        <v>45901</v>
      </c>
      <c r="F3144" s="62">
        <v>46265</v>
      </c>
      <c r="G3144" s="37" t="s">
        <v>6241</v>
      </c>
      <c r="H3144" s="36">
        <v>45363</v>
      </c>
      <c r="I3144" s="63">
        <v>45049</v>
      </c>
      <c r="J3144" s="24" t="s">
        <v>6266</v>
      </c>
      <c r="K3144" s="63">
        <f t="shared" si="1142"/>
        <v>45936</v>
      </c>
      <c r="L3144" s="55">
        <f t="shared" si="1143"/>
        <v>0.04</v>
      </c>
      <c r="M3144" s="76">
        <v>0.22500000000000001</v>
      </c>
      <c r="N3144" s="62">
        <v>45936</v>
      </c>
      <c r="O3144" s="62">
        <v>46265</v>
      </c>
      <c r="P3144" s="63"/>
      <c r="Q3144" s="63"/>
      <c r="R3144" s="78">
        <v>2</v>
      </c>
      <c r="S3144" s="63" t="str">
        <f>VLOOKUP(R3144,SA!$B$3:$C$11,2,1)</f>
        <v>0-25</v>
      </c>
      <c r="T3144" s="38" t="s">
        <v>98</v>
      </c>
      <c r="U3144" s="24" t="s">
        <v>5746</v>
      </c>
      <c r="V3144" s="24">
        <v>300000</v>
      </c>
      <c r="W3144" s="39">
        <f t="shared" si="1144"/>
        <v>0</v>
      </c>
      <c r="X3144" s="29">
        <f t="shared" si="1145"/>
        <v>0</v>
      </c>
      <c r="Y3144" s="40">
        <f t="shared" si="1146"/>
        <v>330</v>
      </c>
      <c r="Z3144" s="38">
        <f t="shared" si="1129"/>
        <v>46081</v>
      </c>
      <c r="AA3144" s="41">
        <f t="shared" si="1147"/>
        <v>146</v>
      </c>
      <c r="AB3144" s="24" t="s">
        <v>113</v>
      </c>
      <c r="AC3144" s="41">
        <f t="shared" si="1148"/>
        <v>3336.5072219178087</v>
      </c>
      <c r="AD3144" s="41">
        <v>1</v>
      </c>
      <c r="AE3144" s="72">
        <f>INDEX(SA!$C$2:$G$11,MATCH(Details!S3144,SA!$C$2:$C$11,0),MATCH(Details!V3144,SA!$C$2:$G$2,0))*Y3144/(F3144-E3144+1)</f>
        <v>2827.5484931506853</v>
      </c>
      <c r="AF3144" s="41">
        <f t="shared" si="1149"/>
        <v>0</v>
      </c>
      <c r="AG3144" s="41">
        <f t="shared" si="1150"/>
        <v>0</v>
      </c>
      <c r="AH3144" s="41">
        <f t="shared" si="1151"/>
        <v>508.95872876712332</v>
      </c>
      <c r="AI3144" s="60">
        <f t="shared" si="1152"/>
        <v>113.10193972602741</v>
      </c>
      <c r="AJ3144" s="60">
        <f t="shared" si="1153"/>
        <v>636.19841095890422</v>
      </c>
      <c r="AK3144" s="60">
        <f t="shared" si="1154"/>
        <v>1250.9760000000001</v>
      </c>
      <c r="AL3144" s="60">
        <f t="shared" si="1155"/>
        <v>919.4673600000001</v>
      </c>
      <c r="AM3144" s="41">
        <f t="shared" si="1156"/>
        <v>1158.7807824657534</v>
      </c>
      <c r="AN3144" s="42">
        <f t="shared" si="1157"/>
        <v>45715</v>
      </c>
      <c r="AO3144" s="43">
        <f t="shared" si="1158"/>
        <v>2827.5484931506853</v>
      </c>
    </row>
    <row r="3145" spans="1:41" s="24" customFormat="1" ht="15.75" customHeight="1" x14ac:dyDescent="0.35">
      <c r="A3145" s="36" t="s">
        <v>27</v>
      </c>
      <c r="B3145" s="36">
        <v>202511</v>
      </c>
      <c r="C3145" s="24" t="s">
        <v>736</v>
      </c>
      <c r="D3145" s="24" t="s">
        <v>119</v>
      </c>
      <c r="E3145" s="62">
        <v>45901</v>
      </c>
      <c r="F3145" s="62">
        <v>46265</v>
      </c>
      <c r="G3145" s="37" t="s">
        <v>6242</v>
      </c>
      <c r="H3145" s="36">
        <v>45364</v>
      </c>
      <c r="I3145" s="63">
        <v>36295</v>
      </c>
      <c r="J3145" s="24" t="s">
        <v>6267</v>
      </c>
      <c r="K3145" s="63">
        <f t="shared" si="1142"/>
        <v>45936</v>
      </c>
      <c r="L3145" s="55">
        <f t="shared" si="1143"/>
        <v>0.04</v>
      </c>
      <c r="M3145" s="76">
        <v>0.22500000000000001</v>
      </c>
      <c r="N3145" s="62">
        <v>45936</v>
      </c>
      <c r="O3145" s="62">
        <v>46265</v>
      </c>
      <c r="P3145" s="63"/>
      <c r="Q3145" s="63"/>
      <c r="R3145" s="78">
        <v>26</v>
      </c>
      <c r="S3145" s="63" t="str">
        <f>VLOOKUP(R3145,SA!$B$3:$C$11,2,1)</f>
        <v>26-35</v>
      </c>
      <c r="T3145" s="38" t="s">
        <v>97</v>
      </c>
      <c r="U3145" s="24" t="s">
        <v>56</v>
      </c>
      <c r="V3145" s="24">
        <v>300000</v>
      </c>
      <c r="W3145" s="39">
        <f t="shared" si="1144"/>
        <v>300000</v>
      </c>
      <c r="X3145" s="29">
        <f t="shared" si="1145"/>
        <v>1</v>
      </c>
      <c r="Y3145" s="40">
        <f t="shared" si="1146"/>
        <v>330</v>
      </c>
      <c r="Z3145" s="38">
        <f t="shared" si="1129"/>
        <v>46081</v>
      </c>
      <c r="AA3145" s="41">
        <f t="shared" si="1147"/>
        <v>146</v>
      </c>
      <c r="AB3145" s="24" t="s">
        <v>113</v>
      </c>
      <c r="AC3145" s="41">
        <f t="shared" si="1148"/>
        <v>3728.9690794520548</v>
      </c>
      <c r="AD3145" s="41">
        <v>1</v>
      </c>
      <c r="AE3145" s="72">
        <f>INDEX(SA!$C$2:$G$11,MATCH(Details!S3145,SA!$C$2:$C$11,0),MATCH(Details!V3145,SA!$C$2:$G$2,0))*Y3145/(F3145-E3145+1)</f>
        <v>3160.1432876712329</v>
      </c>
      <c r="AF3145" s="41">
        <f t="shared" si="1149"/>
        <v>0</v>
      </c>
      <c r="AG3145" s="41">
        <f t="shared" si="1150"/>
        <v>0</v>
      </c>
      <c r="AH3145" s="41">
        <f t="shared" si="1151"/>
        <v>568.82579178082187</v>
      </c>
      <c r="AI3145" s="60">
        <f t="shared" si="1152"/>
        <v>126.40573150684932</v>
      </c>
      <c r="AJ3145" s="60">
        <f t="shared" si="1153"/>
        <v>711.03223972602746</v>
      </c>
      <c r="AK3145" s="60">
        <f t="shared" si="1154"/>
        <v>1398.124</v>
      </c>
      <c r="AL3145" s="60">
        <f t="shared" si="1155"/>
        <v>1027.62114</v>
      </c>
      <c r="AM3145" s="41">
        <f t="shared" si="1156"/>
        <v>1295.0841764383561</v>
      </c>
      <c r="AN3145" s="42">
        <f t="shared" si="1157"/>
        <v>45715</v>
      </c>
      <c r="AO3145" s="43">
        <f t="shared" si="1158"/>
        <v>3160.1432876712329</v>
      </c>
    </row>
    <row r="3146" spans="1:41" s="24" customFormat="1" ht="15.75" customHeight="1" x14ac:dyDescent="0.35">
      <c r="A3146" s="36" t="s">
        <v>27</v>
      </c>
      <c r="B3146" s="36">
        <v>202511</v>
      </c>
      <c r="C3146" s="24" t="s">
        <v>736</v>
      </c>
      <c r="D3146" s="24" t="s">
        <v>119</v>
      </c>
      <c r="E3146" s="62">
        <v>45901</v>
      </c>
      <c r="F3146" s="62">
        <v>46265</v>
      </c>
      <c r="G3146" s="37" t="s">
        <v>6243</v>
      </c>
      <c r="H3146" s="36">
        <v>45364</v>
      </c>
      <c r="I3146" s="63">
        <v>26299</v>
      </c>
      <c r="J3146" s="24" t="s">
        <v>6268</v>
      </c>
      <c r="K3146" s="63">
        <f t="shared" si="1142"/>
        <v>45936</v>
      </c>
      <c r="L3146" s="55">
        <f t="shared" si="1143"/>
        <v>0.04</v>
      </c>
      <c r="M3146" s="76">
        <v>0.22500000000000001</v>
      </c>
      <c r="N3146" s="62">
        <v>45936</v>
      </c>
      <c r="O3146" s="62">
        <v>46265</v>
      </c>
      <c r="P3146" s="63"/>
      <c r="Q3146" s="63"/>
      <c r="R3146" s="78">
        <v>53</v>
      </c>
      <c r="S3146" s="63" t="str">
        <f>VLOOKUP(R3146,SA!$B$3:$C$11,2,1)</f>
        <v>46-55</v>
      </c>
      <c r="T3146" s="38" t="s">
        <v>98</v>
      </c>
      <c r="U3146" s="24" t="s">
        <v>5747</v>
      </c>
      <c r="V3146" s="24">
        <v>300000</v>
      </c>
      <c r="W3146" s="39">
        <f t="shared" si="1144"/>
        <v>0</v>
      </c>
      <c r="X3146" s="29">
        <f t="shared" si="1145"/>
        <v>0</v>
      </c>
      <c r="Y3146" s="40">
        <f t="shared" si="1146"/>
        <v>330</v>
      </c>
      <c r="Z3146" s="38">
        <f t="shared" si="1129"/>
        <v>46081</v>
      </c>
      <c r="AA3146" s="41">
        <f t="shared" si="1147"/>
        <v>146</v>
      </c>
      <c r="AB3146" s="24" t="s">
        <v>113</v>
      </c>
      <c r="AC3146" s="41">
        <f t="shared" si="1148"/>
        <v>6666.4213150684927</v>
      </c>
      <c r="AD3146" s="41">
        <v>1</v>
      </c>
      <c r="AE3146" s="72">
        <f>INDEX(SA!$C$2:$G$11,MATCH(Details!S3146,SA!$C$2:$C$11,0),MATCH(Details!V3146,SA!$C$2:$G$2,0))*Y3146/(F3146-E3146+1)</f>
        <v>5649.5095890410958</v>
      </c>
      <c r="AF3146" s="41">
        <f t="shared" si="1149"/>
        <v>0</v>
      </c>
      <c r="AG3146" s="41">
        <f t="shared" si="1150"/>
        <v>0</v>
      </c>
      <c r="AH3146" s="41">
        <f t="shared" si="1151"/>
        <v>1016.9117260273972</v>
      </c>
      <c r="AI3146" s="60">
        <f t="shared" si="1152"/>
        <v>225.98038356164383</v>
      </c>
      <c r="AJ3146" s="60">
        <f t="shared" si="1153"/>
        <v>1271.1396575342467</v>
      </c>
      <c r="AK3146" s="60">
        <f t="shared" si="1154"/>
        <v>2499.48</v>
      </c>
      <c r="AL3146" s="60">
        <f t="shared" si="1155"/>
        <v>1837.1178</v>
      </c>
      <c r="AM3146" s="41">
        <f t="shared" si="1156"/>
        <v>2315.2717479452049</v>
      </c>
      <c r="AN3146" s="42">
        <f t="shared" si="1157"/>
        <v>45715</v>
      </c>
      <c r="AO3146" s="43">
        <f t="shared" si="1158"/>
        <v>5649.5095890410958</v>
      </c>
    </row>
    <row r="3147" spans="1:41" s="24" customFormat="1" ht="15.75" customHeight="1" x14ac:dyDescent="0.35">
      <c r="A3147" s="36" t="s">
        <v>27</v>
      </c>
      <c r="B3147" s="36">
        <v>202511</v>
      </c>
      <c r="C3147" s="24" t="s">
        <v>736</v>
      </c>
      <c r="D3147" s="24" t="s">
        <v>119</v>
      </c>
      <c r="E3147" s="62">
        <v>45901</v>
      </c>
      <c r="F3147" s="62">
        <v>46265</v>
      </c>
      <c r="G3147" s="37" t="s">
        <v>6244</v>
      </c>
      <c r="H3147" s="36">
        <v>45367</v>
      </c>
      <c r="I3147" s="63">
        <v>36691</v>
      </c>
      <c r="J3147" s="24" t="s">
        <v>6269</v>
      </c>
      <c r="K3147" s="63">
        <f t="shared" si="1142"/>
        <v>45936</v>
      </c>
      <c r="L3147" s="55">
        <f t="shared" si="1143"/>
        <v>0.04</v>
      </c>
      <c r="M3147" s="76">
        <v>0.22500000000000001</v>
      </c>
      <c r="N3147" s="62">
        <v>45936</v>
      </c>
      <c r="O3147" s="62">
        <v>46265</v>
      </c>
      <c r="P3147" s="63"/>
      <c r="Q3147" s="63"/>
      <c r="R3147" s="78">
        <v>25</v>
      </c>
      <c r="S3147" s="63" t="str">
        <f>VLOOKUP(R3147,SA!$B$3:$C$11,2,1)</f>
        <v>0-25</v>
      </c>
      <c r="T3147" s="38" t="s">
        <v>97</v>
      </c>
      <c r="U3147" s="24" t="s">
        <v>56</v>
      </c>
      <c r="V3147" s="24">
        <v>300000</v>
      </c>
      <c r="W3147" s="39">
        <f t="shared" si="1144"/>
        <v>300000</v>
      </c>
      <c r="X3147" s="29">
        <f t="shared" si="1145"/>
        <v>1</v>
      </c>
      <c r="Y3147" s="40">
        <f t="shared" si="1146"/>
        <v>330</v>
      </c>
      <c r="Z3147" s="38">
        <f t="shared" si="1129"/>
        <v>46081</v>
      </c>
      <c r="AA3147" s="41">
        <f t="shared" si="1147"/>
        <v>146</v>
      </c>
      <c r="AB3147" s="24" t="s">
        <v>113</v>
      </c>
      <c r="AC3147" s="41">
        <f t="shared" si="1148"/>
        <v>3336.5072219178087</v>
      </c>
      <c r="AD3147" s="41">
        <v>1</v>
      </c>
      <c r="AE3147" s="72">
        <f>INDEX(SA!$C$2:$G$11,MATCH(Details!S3147,SA!$C$2:$C$11,0),MATCH(Details!V3147,SA!$C$2:$G$2,0))*Y3147/(F3147-E3147+1)</f>
        <v>2827.5484931506853</v>
      </c>
      <c r="AF3147" s="41">
        <f t="shared" si="1149"/>
        <v>0</v>
      </c>
      <c r="AG3147" s="41">
        <f t="shared" si="1150"/>
        <v>0</v>
      </c>
      <c r="AH3147" s="41">
        <f t="shared" si="1151"/>
        <v>508.95872876712332</v>
      </c>
      <c r="AI3147" s="60">
        <f t="shared" si="1152"/>
        <v>113.10193972602741</v>
      </c>
      <c r="AJ3147" s="60">
        <f t="shared" si="1153"/>
        <v>636.19841095890422</v>
      </c>
      <c r="AK3147" s="60">
        <f t="shared" si="1154"/>
        <v>1250.9760000000001</v>
      </c>
      <c r="AL3147" s="60">
        <f t="shared" si="1155"/>
        <v>919.4673600000001</v>
      </c>
      <c r="AM3147" s="41">
        <f t="shared" si="1156"/>
        <v>1158.7807824657534</v>
      </c>
      <c r="AN3147" s="42">
        <f t="shared" si="1157"/>
        <v>45715</v>
      </c>
      <c r="AO3147" s="43">
        <f t="shared" si="1158"/>
        <v>2827.5484931506853</v>
      </c>
    </row>
    <row r="3148" spans="1:41" s="24" customFormat="1" ht="15.75" customHeight="1" x14ac:dyDescent="0.35">
      <c r="A3148" s="36" t="s">
        <v>27</v>
      </c>
      <c r="B3148" s="36">
        <v>202511</v>
      </c>
      <c r="C3148" s="24" t="s">
        <v>736</v>
      </c>
      <c r="D3148" s="24" t="s">
        <v>119</v>
      </c>
      <c r="E3148" s="62">
        <v>45901</v>
      </c>
      <c r="F3148" s="62">
        <v>46265</v>
      </c>
      <c r="G3148" s="37" t="s">
        <v>6245</v>
      </c>
      <c r="H3148" s="36">
        <v>45367</v>
      </c>
      <c r="I3148" s="63">
        <v>25379</v>
      </c>
      <c r="J3148" s="24" t="s">
        <v>6270</v>
      </c>
      <c r="K3148" s="63">
        <f t="shared" si="1142"/>
        <v>45936</v>
      </c>
      <c r="L3148" s="55">
        <f t="shared" si="1143"/>
        <v>0.04</v>
      </c>
      <c r="M3148" s="76">
        <v>0.22500000000000001</v>
      </c>
      <c r="N3148" s="62">
        <v>45936</v>
      </c>
      <c r="O3148" s="62">
        <v>46265</v>
      </c>
      <c r="P3148" s="63"/>
      <c r="Q3148" s="63"/>
      <c r="R3148" s="78">
        <v>56</v>
      </c>
      <c r="S3148" s="63" t="str">
        <f>VLOOKUP(R3148,SA!$B$3:$C$11,2,1)</f>
        <v>56-65</v>
      </c>
      <c r="T3148" s="38" t="s">
        <v>97</v>
      </c>
      <c r="U3148" s="24" t="s">
        <v>5744</v>
      </c>
      <c r="V3148" s="24">
        <v>300000</v>
      </c>
      <c r="W3148" s="39">
        <f t="shared" si="1144"/>
        <v>0</v>
      </c>
      <c r="X3148" s="29">
        <f t="shared" si="1145"/>
        <v>0</v>
      </c>
      <c r="Y3148" s="40">
        <f t="shared" si="1146"/>
        <v>330</v>
      </c>
      <c r="Z3148" s="38">
        <f t="shared" si="1129"/>
        <v>46081</v>
      </c>
      <c r="AA3148" s="41">
        <f t="shared" si="1147"/>
        <v>146</v>
      </c>
      <c r="AB3148" s="24" t="s">
        <v>113</v>
      </c>
      <c r="AC3148" s="41">
        <f t="shared" si="1148"/>
        <v>9793.0899452054819</v>
      </c>
      <c r="AD3148" s="41">
        <v>1</v>
      </c>
      <c r="AE3148" s="72">
        <f>INDEX(SA!$C$2:$G$11,MATCH(Details!S3148,SA!$C$2:$C$11,0),MATCH(Details!V3148,SA!$C$2:$G$2,0))*Y3148/(F3148-E3148+1)</f>
        <v>8299.2287671232898</v>
      </c>
      <c r="AF3148" s="41">
        <f t="shared" si="1149"/>
        <v>0</v>
      </c>
      <c r="AG3148" s="41">
        <f t="shared" si="1150"/>
        <v>0</v>
      </c>
      <c r="AH3148" s="41">
        <f t="shared" si="1151"/>
        <v>1493.8611780821921</v>
      </c>
      <c r="AI3148" s="60">
        <f t="shared" si="1152"/>
        <v>331.96915068493161</v>
      </c>
      <c r="AJ3148" s="60">
        <f t="shared" si="1153"/>
        <v>1867.3264726027403</v>
      </c>
      <c r="AK3148" s="60">
        <f t="shared" si="1154"/>
        <v>3671.7800000000011</v>
      </c>
      <c r="AL3148" s="60">
        <f t="shared" si="1155"/>
        <v>2698.7583000000009</v>
      </c>
      <c r="AM3148" s="41">
        <f t="shared" si="1156"/>
        <v>3401.174843835618</v>
      </c>
      <c r="AN3148" s="42">
        <f t="shared" si="1157"/>
        <v>45715</v>
      </c>
      <c r="AO3148" s="43">
        <f t="shared" si="1158"/>
        <v>8299.2287671232898</v>
      </c>
    </row>
    <row r="3149" spans="1:41" s="24" customFormat="1" ht="15.75" customHeight="1" x14ac:dyDescent="0.35">
      <c r="A3149" s="36" t="s">
        <v>27</v>
      </c>
      <c r="B3149" s="36">
        <v>202511</v>
      </c>
      <c r="C3149" s="24" t="s">
        <v>736</v>
      </c>
      <c r="D3149" s="24" t="s">
        <v>119</v>
      </c>
      <c r="E3149" s="62">
        <v>45901</v>
      </c>
      <c r="F3149" s="62">
        <v>46265</v>
      </c>
      <c r="G3149" s="37" t="s">
        <v>6246</v>
      </c>
      <c r="H3149" s="36">
        <v>45367</v>
      </c>
      <c r="I3149" s="63">
        <v>27881</v>
      </c>
      <c r="J3149" s="24" t="s">
        <v>6271</v>
      </c>
      <c r="K3149" s="63">
        <f t="shared" si="1142"/>
        <v>45936</v>
      </c>
      <c r="L3149" s="55">
        <f t="shared" si="1143"/>
        <v>0.04</v>
      </c>
      <c r="M3149" s="76">
        <v>0.22500000000000001</v>
      </c>
      <c r="N3149" s="62">
        <v>45936</v>
      </c>
      <c r="O3149" s="62">
        <v>46265</v>
      </c>
      <c r="P3149" s="63"/>
      <c r="Q3149" s="63"/>
      <c r="R3149" s="78">
        <v>49</v>
      </c>
      <c r="S3149" s="63" t="str">
        <f>VLOOKUP(R3149,SA!$B$3:$C$11,2,1)</f>
        <v>46-55</v>
      </c>
      <c r="T3149" s="38" t="s">
        <v>98</v>
      </c>
      <c r="U3149" s="24" t="s">
        <v>5747</v>
      </c>
      <c r="V3149" s="24">
        <v>300000</v>
      </c>
      <c r="W3149" s="39">
        <f t="shared" si="1144"/>
        <v>0</v>
      </c>
      <c r="X3149" s="29">
        <f t="shared" si="1145"/>
        <v>0</v>
      </c>
      <c r="Y3149" s="40">
        <f t="shared" si="1146"/>
        <v>330</v>
      </c>
      <c r="Z3149" s="38">
        <f t="shared" si="1129"/>
        <v>46081</v>
      </c>
      <c r="AA3149" s="41">
        <f t="shared" si="1147"/>
        <v>146</v>
      </c>
      <c r="AB3149" s="24" t="s">
        <v>113</v>
      </c>
      <c r="AC3149" s="41">
        <f t="shared" si="1148"/>
        <v>6666.4213150684927</v>
      </c>
      <c r="AD3149" s="41">
        <v>1</v>
      </c>
      <c r="AE3149" s="72">
        <f>INDEX(SA!$C$2:$G$11,MATCH(Details!S3149,SA!$C$2:$C$11,0),MATCH(Details!V3149,SA!$C$2:$G$2,0))*Y3149/(F3149-E3149+1)</f>
        <v>5649.5095890410958</v>
      </c>
      <c r="AF3149" s="41">
        <f t="shared" si="1149"/>
        <v>0</v>
      </c>
      <c r="AG3149" s="41">
        <f t="shared" si="1150"/>
        <v>0</v>
      </c>
      <c r="AH3149" s="41">
        <f t="shared" si="1151"/>
        <v>1016.9117260273972</v>
      </c>
      <c r="AI3149" s="60">
        <f t="shared" si="1152"/>
        <v>225.98038356164383</v>
      </c>
      <c r="AJ3149" s="60">
        <f t="shared" si="1153"/>
        <v>1271.1396575342467</v>
      </c>
      <c r="AK3149" s="60">
        <f t="shared" si="1154"/>
        <v>2499.48</v>
      </c>
      <c r="AL3149" s="60">
        <f t="shared" si="1155"/>
        <v>1837.1178</v>
      </c>
      <c r="AM3149" s="41">
        <f t="shared" si="1156"/>
        <v>2315.2717479452049</v>
      </c>
      <c r="AN3149" s="42">
        <f t="shared" si="1157"/>
        <v>45715</v>
      </c>
      <c r="AO3149" s="43">
        <f t="shared" si="1158"/>
        <v>5649.5095890410958</v>
      </c>
    </row>
    <row r="3150" spans="1:41" s="24" customFormat="1" ht="15.75" customHeight="1" x14ac:dyDescent="0.35">
      <c r="A3150" s="36" t="s">
        <v>27</v>
      </c>
      <c r="B3150" s="36">
        <v>202511</v>
      </c>
      <c r="C3150" s="24" t="s">
        <v>736</v>
      </c>
      <c r="D3150" s="24" t="s">
        <v>119</v>
      </c>
      <c r="E3150" s="62">
        <v>45901</v>
      </c>
      <c r="F3150" s="62">
        <v>46265</v>
      </c>
      <c r="G3150" s="37" t="s">
        <v>6247</v>
      </c>
      <c r="H3150" s="36">
        <v>45325</v>
      </c>
      <c r="I3150" s="63">
        <v>30714</v>
      </c>
      <c r="J3150" s="24" t="s">
        <v>6272</v>
      </c>
      <c r="K3150" s="63">
        <f t="shared" si="1142"/>
        <v>45922</v>
      </c>
      <c r="L3150" s="55">
        <f t="shared" si="1143"/>
        <v>0.04</v>
      </c>
      <c r="M3150" s="76">
        <v>0.22500000000000001</v>
      </c>
      <c r="N3150" s="62">
        <v>45922</v>
      </c>
      <c r="O3150" s="62">
        <v>46265</v>
      </c>
      <c r="P3150" s="63"/>
      <c r="Q3150" s="63"/>
      <c r="R3150" s="78">
        <v>41</v>
      </c>
      <c r="S3150" s="63" t="str">
        <f>VLOOKUP(R3150,SA!$B$3:$C$11,2,1)</f>
        <v>36-45</v>
      </c>
      <c r="T3150" s="38" t="s">
        <v>97</v>
      </c>
      <c r="U3150" s="24" t="s">
        <v>56</v>
      </c>
      <c r="V3150" s="24">
        <v>500000</v>
      </c>
      <c r="W3150" s="39">
        <f t="shared" si="1144"/>
        <v>500000</v>
      </c>
      <c r="X3150" s="29">
        <f t="shared" si="1145"/>
        <v>1</v>
      </c>
      <c r="Y3150" s="40">
        <f t="shared" si="1146"/>
        <v>344</v>
      </c>
      <c r="Z3150" s="38">
        <f t="shared" si="1129"/>
        <v>46081</v>
      </c>
      <c r="AA3150" s="41">
        <f t="shared" si="1147"/>
        <v>160</v>
      </c>
      <c r="AB3150" s="24" t="s">
        <v>113</v>
      </c>
      <c r="AC3150" s="41">
        <f t="shared" si="1148"/>
        <v>5698.3272021917819</v>
      </c>
      <c r="AD3150" s="41">
        <v>1</v>
      </c>
      <c r="AE3150" s="72">
        <f>INDEX(SA!$C$2:$G$11,MATCH(Details!S3150,SA!$C$2:$C$11,0),MATCH(Details!V3150,SA!$C$2:$G$2,0))*Y3150/(F3150-E3150+1)</f>
        <v>4829.0908493150691</v>
      </c>
      <c r="AF3150" s="41">
        <f t="shared" si="1149"/>
        <v>0</v>
      </c>
      <c r="AG3150" s="41">
        <f t="shared" si="1150"/>
        <v>0</v>
      </c>
      <c r="AH3150" s="41">
        <f t="shared" si="1151"/>
        <v>869.23635287671243</v>
      </c>
      <c r="AI3150" s="60">
        <f t="shared" si="1152"/>
        <v>193.16363397260278</v>
      </c>
      <c r="AJ3150" s="60">
        <f t="shared" si="1153"/>
        <v>1086.5454410958905</v>
      </c>
      <c r="AK3150" s="60">
        <f t="shared" si="1154"/>
        <v>2246.0887671232881</v>
      </c>
      <c r="AL3150" s="60">
        <f t="shared" si="1155"/>
        <v>1650.8752438356166</v>
      </c>
      <c r="AM3150" s="41">
        <f t="shared" si="1156"/>
        <v>1898.5065304109589</v>
      </c>
      <c r="AN3150" s="42">
        <f t="shared" si="1157"/>
        <v>45715</v>
      </c>
      <c r="AO3150" s="43">
        <f t="shared" si="1158"/>
        <v>4829.0908493150691</v>
      </c>
    </row>
    <row r="3151" spans="1:41" s="24" customFormat="1" ht="15.75" customHeight="1" x14ac:dyDescent="0.35">
      <c r="A3151" s="36" t="s">
        <v>27</v>
      </c>
      <c r="B3151" s="36">
        <v>202511</v>
      </c>
      <c r="C3151" s="24" t="s">
        <v>736</v>
      </c>
      <c r="D3151" s="24" t="s">
        <v>119</v>
      </c>
      <c r="E3151" s="62">
        <v>45901</v>
      </c>
      <c r="F3151" s="62">
        <v>46265</v>
      </c>
      <c r="G3151" s="37" t="s">
        <v>6248</v>
      </c>
      <c r="H3151" s="36">
        <v>45325</v>
      </c>
      <c r="I3151" s="63">
        <v>32294</v>
      </c>
      <c r="J3151" s="24" t="s">
        <v>6273</v>
      </c>
      <c r="K3151" s="63">
        <f t="shared" si="1142"/>
        <v>45922</v>
      </c>
      <c r="L3151" s="55">
        <f t="shared" si="1143"/>
        <v>0.04</v>
      </c>
      <c r="M3151" s="76">
        <v>0.22500000000000001</v>
      </c>
      <c r="N3151" s="62">
        <v>45922</v>
      </c>
      <c r="O3151" s="62">
        <v>46265</v>
      </c>
      <c r="P3151" s="63"/>
      <c r="Q3151" s="63"/>
      <c r="R3151" s="78">
        <v>37</v>
      </c>
      <c r="S3151" s="63" t="str">
        <f>VLOOKUP(R3151,SA!$B$3:$C$11,2,1)</f>
        <v>36-45</v>
      </c>
      <c r="T3151" s="38" t="s">
        <v>98</v>
      </c>
      <c r="U3151" s="24" t="s">
        <v>6278</v>
      </c>
      <c r="V3151" s="24">
        <v>500000</v>
      </c>
      <c r="W3151" s="39">
        <f t="shared" si="1144"/>
        <v>0</v>
      </c>
      <c r="X3151" s="29">
        <f t="shared" si="1145"/>
        <v>0</v>
      </c>
      <c r="Y3151" s="40">
        <f t="shared" si="1146"/>
        <v>344</v>
      </c>
      <c r="Z3151" s="38">
        <f t="shared" si="1129"/>
        <v>46081</v>
      </c>
      <c r="AA3151" s="41">
        <f t="shared" si="1147"/>
        <v>160</v>
      </c>
      <c r="AB3151" s="24" t="s">
        <v>113</v>
      </c>
      <c r="AC3151" s="41">
        <f t="shared" si="1148"/>
        <v>5698.3272021917819</v>
      </c>
      <c r="AD3151" s="41">
        <v>1</v>
      </c>
      <c r="AE3151" s="72">
        <f>INDEX(SA!$C$2:$G$11,MATCH(Details!S3151,SA!$C$2:$C$11,0),MATCH(Details!V3151,SA!$C$2:$G$2,0))*Y3151/(F3151-E3151+1)</f>
        <v>4829.0908493150691</v>
      </c>
      <c r="AF3151" s="41">
        <f t="shared" si="1149"/>
        <v>0</v>
      </c>
      <c r="AG3151" s="41">
        <f t="shared" si="1150"/>
        <v>0</v>
      </c>
      <c r="AH3151" s="41">
        <f t="shared" si="1151"/>
        <v>869.23635287671243</v>
      </c>
      <c r="AI3151" s="60">
        <f t="shared" si="1152"/>
        <v>193.16363397260278</v>
      </c>
      <c r="AJ3151" s="60">
        <f t="shared" si="1153"/>
        <v>1086.5454410958905</v>
      </c>
      <c r="AK3151" s="60">
        <f t="shared" si="1154"/>
        <v>2246.0887671232881</v>
      </c>
      <c r="AL3151" s="60">
        <f t="shared" si="1155"/>
        <v>1650.8752438356166</v>
      </c>
      <c r="AM3151" s="41">
        <f t="shared" si="1156"/>
        <v>1898.5065304109589</v>
      </c>
      <c r="AN3151" s="42">
        <f t="shared" si="1157"/>
        <v>45715</v>
      </c>
      <c r="AO3151" s="43">
        <f t="shared" si="1158"/>
        <v>4829.0908493150691</v>
      </c>
    </row>
    <row r="3152" spans="1:41" s="24" customFormat="1" ht="15.75" customHeight="1" x14ac:dyDescent="0.35">
      <c r="A3152" s="36" t="s">
        <v>27</v>
      </c>
      <c r="B3152" s="36">
        <v>202511</v>
      </c>
      <c r="C3152" s="24" t="s">
        <v>736</v>
      </c>
      <c r="D3152" s="24" t="s">
        <v>119</v>
      </c>
      <c r="E3152" s="62">
        <v>45901</v>
      </c>
      <c r="F3152" s="62">
        <v>46265</v>
      </c>
      <c r="G3152" s="37" t="s">
        <v>6249</v>
      </c>
      <c r="H3152" s="36">
        <v>45325</v>
      </c>
      <c r="I3152" s="63">
        <v>40855</v>
      </c>
      <c r="J3152" s="24" t="s">
        <v>6274</v>
      </c>
      <c r="K3152" s="63">
        <f t="shared" si="1142"/>
        <v>45922</v>
      </c>
      <c r="L3152" s="55">
        <f t="shared" si="1143"/>
        <v>0.04</v>
      </c>
      <c r="M3152" s="76">
        <v>0.22500000000000001</v>
      </c>
      <c r="N3152" s="62">
        <v>45922</v>
      </c>
      <c r="O3152" s="62">
        <v>46265</v>
      </c>
      <c r="P3152" s="63"/>
      <c r="Q3152" s="63"/>
      <c r="R3152" s="78">
        <v>13</v>
      </c>
      <c r="S3152" s="63" t="str">
        <f>VLOOKUP(R3152,SA!$B$3:$C$11,2,1)</f>
        <v>0-25</v>
      </c>
      <c r="T3152" s="38" t="s">
        <v>98</v>
      </c>
      <c r="U3152" s="24" t="s">
        <v>5746</v>
      </c>
      <c r="V3152" s="24">
        <v>500000</v>
      </c>
      <c r="W3152" s="39">
        <f t="shared" si="1144"/>
        <v>0</v>
      </c>
      <c r="X3152" s="29">
        <f t="shared" si="1145"/>
        <v>0</v>
      </c>
      <c r="Y3152" s="40">
        <f t="shared" si="1146"/>
        <v>344</v>
      </c>
      <c r="Z3152" s="38">
        <f t="shared" si="1129"/>
        <v>46081</v>
      </c>
      <c r="AA3152" s="41">
        <f t="shared" si="1147"/>
        <v>160</v>
      </c>
      <c r="AB3152" s="24" t="s">
        <v>113</v>
      </c>
      <c r="AC3152" s="41">
        <f t="shared" si="1148"/>
        <v>4192.2861545205478</v>
      </c>
      <c r="AD3152" s="41">
        <v>1</v>
      </c>
      <c r="AE3152" s="72">
        <f>INDEX(SA!$C$2:$G$11,MATCH(Details!S3152,SA!$C$2:$C$11,0),MATCH(Details!V3152,SA!$C$2:$G$2,0))*Y3152/(F3152-E3152+1)</f>
        <v>3552.7848767123287</v>
      </c>
      <c r="AF3152" s="41">
        <f t="shared" si="1149"/>
        <v>0</v>
      </c>
      <c r="AG3152" s="41">
        <f t="shared" si="1150"/>
        <v>0</v>
      </c>
      <c r="AH3152" s="41">
        <f t="shared" si="1151"/>
        <v>639.50127780821913</v>
      </c>
      <c r="AI3152" s="60">
        <f t="shared" si="1152"/>
        <v>142.11139506849315</v>
      </c>
      <c r="AJ3152" s="60">
        <f t="shared" si="1153"/>
        <v>799.37659726027402</v>
      </c>
      <c r="AK3152" s="60">
        <f t="shared" si="1154"/>
        <v>1652.4580821917807</v>
      </c>
      <c r="AL3152" s="60">
        <f t="shared" si="1155"/>
        <v>1214.5566904109587</v>
      </c>
      <c r="AM3152" s="41">
        <f t="shared" si="1156"/>
        <v>1396.7401939726028</v>
      </c>
      <c r="AN3152" s="42">
        <f t="shared" si="1157"/>
        <v>45715</v>
      </c>
      <c r="AO3152" s="43">
        <f t="shared" si="1158"/>
        <v>3552.7848767123287</v>
      </c>
    </row>
    <row r="3153" spans="1:41" s="24" customFormat="1" ht="15.75" customHeight="1" x14ac:dyDescent="0.35">
      <c r="A3153" s="36" t="s">
        <v>27</v>
      </c>
      <c r="B3153" s="36">
        <v>202511</v>
      </c>
      <c r="C3153" s="24" t="s">
        <v>736</v>
      </c>
      <c r="D3153" s="24" t="s">
        <v>119</v>
      </c>
      <c r="E3153" s="62">
        <v>45901</v>
      </c>
      <c r="F3153" s="62">
        <v>46265</v>
      </c>
      <c r="G3153" s="37" t="s">
        <v>6250</v>
      </c>
      <c r="H3153" s="36">
        <v>45325</v>
      </c>
      <c r="I3153" s="63">
        <v>42619</v>
      </c>
      <c r="J3153" s="24" t="s">
        <v>6275</v>
      </c>
      <c r="K3153" s="63">
        <f t="shared" si="1142"/>
        <v>45922</v>
      </c>
      <c r="L3153" s="55">
        <f t="shared" si="1143"/>
        <v>0.04</v>
      </c>
      <c r="M3153" s="76">
        <v>0.22500000000000001</v>
      </c>
      <c r="N3153" s="62">
        <v>45922</v>
      </c>
      <c r="O3153" s="62">
        <v>46265</v>
      </c>
      <c r="P3153" s="63"/>
      <c r="Q3153" s="63"/>
      <c r="R3153" s="78">
        <v>9</v>
      </c>
      <c r="S3153" s="63" t="str">
        <f>VLOOKUP(R3153,SA!$B$3:$C$11,2,1)</f>
        <v>0-25</v>
      </c>
      <c r="T3153" s="38" t="s">
        <v>97</v>
      </c>
      <c r="U3153" s="24" t="s">
        <v>5745</v>
      </c>
      <c r="V3153" s="24">
        <v>500000</v>
      </c>
      <c r="W3153" s="39">
        <f t="shared" si="1144"/>
        <v>0</v>
      </c>
      <c r="X3153" s="29">
        <f t="shared" si="1145"/>
        <v>0</v>
      </c>
      <c r="Y3153" s="40">
        <f t="shared" si="1146"/>
        <v>344</v>
      </c>
      <c r="Z3153" s="38">
        <f t="shared" si="1129"/>
        <v>46081</v>
      </c>
      <c r="AA3153" s="41">
        <f t="shared" si="1147"/>
        <v>160</v>
      </c>
      <c r="AB3153" s="24" t="s">
        <v>113</v>
      </c>
      <c r="AC3153" s="41">
        <f t="shared" si="1148"/>
        <v>4192.2861545205478</v>
      </c>
      <c r="AD3153" s="41">
        <v>1</v>
      </c>
      <c r="AE3153" s="72">
        <f>INDEX(SA!$C$2:$G$11,MATCH(Details!S3153,SA!$C$2:$C$11,0),MATCH(Details!V3153,SA!$C$2:$G$2,0))*Y3153/(F3153-E3153+1)</f>
        <v>3552.7848767123287</v>
      </c>
      <c r="AF3153" s="41">
        <f t="shared" si="1149"/>
        <v>0</v>
      </c>
      <c r="AG3153" s="41">
        <f t="shared" si="1150"/>
        <v>0</v>
      </c>
      <c r="AH3153" s="41">
        <f t="shared" si="1151"/>
        <v>639.50127780821913</v>
      </c>
      <c r="AI3153" s="60">
        <f t="shared" si="1152"/>
        <v>142.11139506849315</v>
      </c>
      <c r="AJ3153" s="60">
        <f t="shared" si="1153"/>
        <v>799.37659726027402</v>
      </c>
      <c r="AK3153" s="60">
        <f t="shared" si="1154"/>
        <v>1652.4580821917807</v>
      </c>
      <c r="AL3153" s="60">
        <f t="shared" si="1155"/>
        <v>1214.5566904109587</v>
      </c>
      <c r="AM3153" s="41">
        <f t="shared" si="1156"/>
        <v>1396.7401939726028</v>
      </c>
      <c r="AN3153" s="42">
        <f t="shared" si="1157"/>
        <v>45715</v>
      </c>
      <c r="AO3153" s="43">
        <f t="shared" si="1158"/>
        <v>3552.7848767123287</v>
      </c>
    </row>
    <row r="3154" spans="1:41" s="24" customFormat="1" ht="15.75" customHeight="1" x14ac:dyDescent="0.35">
      <c r="A3154" s="36" t="s">
        <v>27</v>
      </c>
      <c r="B3154" s="36">
        <v>202511</v>
      </c>
      <c r="C3154" s="24" t="s">
        <v>736</v>
      </c>
      <c r="D3154" s="24" t="s">
        <v>119</v>
      </c>
      <c r="E3154" s="62">
        <v>45901</v>
      </c>
      <c r="F3154" s="62">
        <v>46265</v>
      </c>
      <c r="G3154" s="37" t="s">
        <v>6251</v>
      </c>
      <c r="H3154" s="36">
        <v>45325</v>
      </c>
      <c r="I3154" s="63">
        <v>18338</v>
      </c>
      <c r="J3154" s="24" t="s">
        <v>6276</v>
      </c>
      <c r="K3154" s="63">
        <f t="shared" si="1142"/>
        <v>45922</v>
      </c>
      <c r="L3154" s="55">
        <f t="shared" si="1143"/>
        <v>0.04</v>
      </c>
      <c r="M3154" s="76">
        <v>0.22500000000000001</v>
      </c>
      <c r="N3154" s="62">
        <v>45922</v>
      </c>
      <c r="O3154" s="62">
        <v>46265</v>
      </c>
      <c r="P3154" s="63"/>
      <c r="Q3154" s="63"/>
      <c r="R3154" s="78">
        <v>75</v>
      </c>
      <c r="S3154" s="63" t="str">
        <f>VLOOKUP(R3154,SA!$B$3:$C$11,2,1)</f>
        <v>71-75</v>
      </c>
      <c r="T3154" s="38" t="s">
        <v>97</v>
      </c>
      <c r="U3154" s="24" t="s">
        <v>5744</v>
      </c>
      <c r="V3154" s="24">
        <v>500000</v>
      </c>
      <c r="W3154" s="39">
        <f t="shared" si="1144"/>
        <v>0</v>
      </c>
      <c r="X3154" s="29">
        <f t="shared" si="1145"/>
        <v>0</v>
      </c>
      <c r="Y3154" s="40">
        <f t="shared" si="1146"/>
        <v>344</v>
      </c>
      <c r="Z3154" s="38">
        <f t="shared" si="1129"/>
        <v>46081</v>
      </c>
      <c r="AA3154" s="41">
        <f t="shared" si="1147"/>
        <v>160</v>
      </c>
      <c r="AB3154" s="24" t="s">
        <v>113</v>
      </c>
      <c r="AC3154" s="41">
        <f t="shared" si="1148"/>
        <v>22370.29568438356</v>
      </c>
      <c r="AD3154" s="41">
        <v>1</v>
      </c>
      <c r="AE3154" s="72">
        <f>INDEX(SA!$C$2:$G$11,MATCH(Details!S3154,SA!$C$2:$C$11,0),MATCH(Details!V3154,SA!$C$2:$G$2,0))*Y3154/(F3154-E3154+1)</f>
        <v>18957.877698630135</v>
      </c>
      <c r="AF3154" s="41">
        <f t="shared" si="1149"/>
        <v>0</v>
      </c>
      <c r="AG3154" s="41">
        <f t="shared" si="1150"/>
        <v>0</v>
      </c>
      <c r="AH3154" s="41">
        <f t="shared" si="1151"/>
        <v>3412.4179857534241</v>
      </c>
      <c r="AI3154" s="60">
        <f t="shared" si="1152"/>
        <v>758.31510794520534</v>
      </c>
      <c r="AJ3154" s="60">
        <f t="shared" si="1153"/>
        <v>4265.52248219178</v>
      </c>
      <c r="AK3154" s="60">
        <f t="shared" si="1154"/>
        <v>8817.617534246574</v>
      </c>
      <c r="AL3154" s="60">
        <f t="shared" si="1155"/>
        <v>6480.9488876712321</v>
      </c>
      <c r="AM3154" s="41">
        <f t="shared" si="1156"/>
        <v>7453.0912208219197</v>
      </c>
      <c r="AN3154" s="42">
        <f t="shared" si="1157"/>
        <v>45715</v>
      </c>
      <c r="AO3154" s="43">
        <f t="shared" si="1158"/>
        <v>18957.877698630135</v>
      </c>
    </row>
    <row r="3155" spans="1:41" s="24" customFormat="1" ht="15.75" customHeight="1" x14ac:dyDescent="0.35">
      <c r="A3155" s="36" t="s">
        <v>27</v>
      </c>
      <c r="B3155" s="36">
        <v>202511</v>
      </c>
      <c r="C3155" s="24" t="s">
        <v>736</v>
      </c>
      <c r="D3155" s="24" t="s">
        <v>119</v>
      </c>
      <c r="E3155" s="62">
        <v>45901</v>
      </c>
      <c r="F3155" s="62">
        <v>46265</v>
      </c>
      <c r="G3155" s="37" t="s">
        <v>6252</v>
      </c>
      <c r="H3155" s="36">
        <v>45325</v>
      </c>
      <c r="I3155" s="63">
        <v>21425</v>
      </c>
      <c r="J3155" s="24" t="s">
        <v>6277</v>
      </c>
      <c r="K3155" s="63">
        <f t="shared" si="1142"/>
        <v>45922</v>
      </c>
      <c r="L3155" s="55">
        <f t="shared" si="1143"/>
        <v>0.04</v>
      </c>
      <c r="M3155" s="76">
        <v>0.22500000000000001</v>
      </c>
      <c r="N3155" s="62">
        <v>45922</v>
      </c>
      <c r="O3155" s="62">
        <v>46265</v>
      </c>
      <c r="P3155" s="63"/>
      <c r="Q3155" s="63"/>
      <c r="R3155" s="78">
        <v>67</v>
      </c>
      <c r="S3155" s="63" t="str">
        <f>VLOOKUP(R3155,SA!$B$3:$C$11,2,1)</f>
        <v>66-70</v>
      </c>
      <c r="T3155" s="38" t="s">
        <v>98</v>
      </c>
      <c r="U3155" s="24" t="s">
        <v>5747</v>
      </c>
      <c r="V3155" s="24">
        <v>500000</v>
      </c>
      <c r="W3155" s="39">
        <f t="shared" si="1144"/>
        <v>0</v>
      </c>
      <c r="X3155" s="29">
        <f t="shared" si="1145"/>
        <v>0</v>
      </c>
      <c r="Y3155" s="40">
        <f t="shared" si="1146"/>
        <v>344</v>
      </c>
      <c r="Z3155" s="38">
        <f t="shared" si="1129"/>
        <v>46081</v>
      </c>
      <c r="AA3155" s="41">
        <f t="shared" si="1147"/>
        <v>160</v>
      </c>
      <c r="AB3155" s="24" t="s">
        <v>113</v>
      </c>
      <c r="AC3155" s="41">
        <f t="shared" si="1148"/>
        <v>17636.490007671233</v>
      </c>
      <c r="AD3155" s="41">
        <v>1</v>
      </c>
      <c r="AE3155" s="72">
        <f>INDEX(SA!$C$2:$G$11,MATCH(Details!S3155,SA!$C$2:$C$11,0),MATCH(Details!V3155,SA!$C$2:$G$2,0))*Y3155/(F3155-E3155+1)</f>
        <v>14946.17797260274</v>
      </c>
      <c r="AF3155" s="41">
        <f t="shared" si="1149"/>
        <v>0</v>
      </c>
      <c r="AG3155" s="41">
        <f t="shared" si="1150"/>
        <v>0</v>
      </c>
      <c r="AH3155" s="41">
        <f t="shared" si="1151"/>
        <v>2690.3120350684931</v>
      </c>
      <c r="AI3155" s="60">
        <f t="shared" si="1152"/>
        <v>597.84711890410961</v>
      </c>
      <c r="AJ3155" s="60">
        <f t="shared" si="1153"/>
        <v>3362.8900438356163</v>
      </c>
      <c r="AK3155" s="60">
        <f t="shared" si="1154"/>
        <v>6951.7106849315069</v>
      </c>
      <c r="AL3155" s="60">
        <f t="shared" si="1155"/>
        <v>5109.5073534246576</v>
      </c>
      <c r="AM3155" s="41">
        <f t="shared" si="1156"/>
        <v>5875.9334564383553</v>
      </c>
      <c r="AN3155" s="42">
        <f t="shared" si="1157"/>
        <v>45715</v>
      </c>
      <c r="AO3155" s="43">
        <f t="shared" si="1158"/>
        <v>14946.17797260274</v>
      </c>
    </row>
    <row r="3156" spans="1:41" s="24" customFormat="1" ht="15.75" customHeight="1" x14ac:dyDescent="0.35">
      <c r="A3156" s="36" t="s">
        <v>27</v>
      </c>
      <c r="B3156" s="36">
        <v>202511</v>
      </c>
      <c r="C3156" s="24" t="s">
        <v>736</v>
      </c>
      <c r="D3156" s="24" t="s">
        <v>119</v>
      </c>
      <c r="E3156" s="62">
        <v>45901</v>
      </c>
      <c r="F3156" s="62">
        <v>46265</v>
      </c>
      <c r="G3156" s="37" t="s">
        <v>6279</v>
      </c>
      <c r="H3156" s="36">
        <v>752052</v>
      </c>
      <c r="I3156" s="63">
        <v>45932</v>
      </c>
      <c r="J3156" s="24" t="s">
        <v>6282</v>
      </c>
      <c r="K3156" s="63">
        <f t="shared" ref="K3156" si="1159">N3156</f>
        <v>45932</v>
      </c>
      <c r="L3156" s="55">
        <f t="shared" ref="L3156" si="1160">IF(K3156&gt;=DATE(2022,4,1),4%,5%)</f>
        <v>0.04</v>
      </c>
      <c r="M3156" s="76">
        <v>0.22500000000000001</v>
      </c>
      <c r="N3156" s="62">
        <v>45932</v>
      </c>
      <c r="O3156" s="62">
        <v>46265</v>
      </c>
      <c r="P3156" s="63"/>
      <c r="Q3156" s="63"/>
      <c r="R3156" s="78">
        <v>0</v>
      </c>
      <c r="S3156" s="63" t="str">
        <f>VLOOKUP(R3156,SA!$B$3:$C$11,2,1)</f>
        <v>0-25</v>
      </c>
      <c r="T3156" s="38" t="s">
        <v>98</v>
      </c>
      <c r="U3156" s="24" t="s">
        <v>5746</v>
      </c>
      <c r="V3156" s="24">
        <v>300000</v>
      </c>
      <c r="W3156" s="39">
        <f t="shared" ref="W3156" si="1161">IF(U3156="self",V3156,0)</f>
        <v>0</v>
      </c>
      <c r="X3156" s="29">
        <f t="shared" ref="X3156" si="1162">IF(U3156="self",1,0)</f>
        <v>0</v>
      </c>
      <c r="Y3156" s="40">
        <f t="shared" ref="Y3156" si="1163">O3156-N3156+1</f>
        <v>334</v>
      </c>
      <c r="Z3156" s="38">
        <f t="shared" si="1129"/>
        <v>46081</v>
      </c>
      <c r="AA3156" s="41">
        <f t="shared" ref="AA3156" si="1164">IF(MIN((Z3156-N3156)+1,Y3156)&lt;0,0,MIN((Z3156-N3156)+1,Y3156))</f>
        <v>150</v>
      </c>
      <c r="AB3156" s="24" t="s">
        <v>113</v>
      </c>
      <c r="AC3156" s="41">
        <f t="shared" ref="AC3156" si="1165">AE3156+AF3156+AG3156+AH3156</f>
        <v>3376.9497336986296</v>
      </c>
      <c r="AD3156" s="41">
        <v>1</v>
      </c>
      <c r="AE3156" s="72">
        <f>INDEX(SA!$C$2:$G$11,MATCH(Details!S3156,SA!$C$2:$C$11,0),MATCH(Details!V3156,SA!$C$2:$G$2,0))*Y3156/(F3156-E3156+1)</f>
        <v>2861.8218082191779</v>
      </c>
      <c r="AF3156" s="41">
        <f t="shared" ref="AF3156" si="1166">IF(AB3156="Karnataka",AE3156*9%,0)</f>
        <v>0</v>
      </c>
      <c r="AG3156" s="41">
        <f t="shared" ref="AG3156" si="1167">IF(AB3156="Karnataka",AE3156*9%,0)</f>
        <v>0</v>
      </c>
      <c r="AH3156" s="41">
        <f t="shared" ref="AH3156" si="1168">IF(AF3156+AG3156&gt;0,0,AE3156*18%)</f>
        <v>515.12792547945196</v>
      </c>
      <c r="AI3156" s="60">
        <f t="shared" ref="AI3156" si="1169">AE3156*L3156</f>
        <v>114.47287232876712</v>
      </c>
      <c r="AJ3156" s="60">
        <f t="shared" ref="AJ3156" si="1170">$AE3156*M3156</f>
        <v>643.90990684931501</v>
      </c>
      <c r="AK3156" s="60">
        <f t="shared" ref="AK3156" si="1171">(AE3156)*AA3156/Y3156</f>
        <v>1285.2493150684932</v>
      </c>
      <c r="AL3156" s="60">
        <f t="shared" ref="AL3156" si="1172">AK3156*(1-L3156-M3156)</f>
        <v>944.65824657534245</v>
      </c>
      <c r="AM3156" s="41">
        <f t="shared" ref="AM3156" si="1173">AE3156-AI3156-AL3156-AJ3156</f>
        <v>1158.7807824657534</v>
      </c>
      <c r="AN3156" s="42">
        <f t="shared" ref="AN3156" si="1174">Z3156-366</f>
        <v>45715</v>
      </c>
      <c r="AO3156" s="43">
        <f t="shared" ref="AO3156" si="1175">IF(AND(O3156&gt;Z3156,N3156&gt;AN3156),AE3156,0)</f>
        <v>2861.8218082191779</v>
      </c>
    </row>
    <row r="3157" spans="1:41" s="24" customFormat="1" ht="15.75" customHeight="1" x14ac:dyDescent="0.35">
      <c r="A3157" s="36" t="s">
        <v>27</v>
      </c>
      <c r="B3157" s="36">
        <v>202511</v>
      </c>
      <c r="C3157" s="24" t="s">
        <v>736</v>
      </c>
      <c r="D3157" s="24" t="s">
        <v>119</v>
      </c>
      <c r="E3157" s="62">
        <v>45901</v>
      </c>
      <c r="F3157" s="62">
        <v>46265</v>
      </c>
      <c r="G3157" s="37" t="s">
        <v>6280</v>
      </c>
      <c r="H3157" s="36">
        <v>652250</v>
      </c>
      <c r="I3157" s="63">
        <v>45930</v>
      </c>
      <c r="J3157" s="24" t="s">
        <v>6283</v>
      </c>
      <c r="K3157" s="63">
        <f t="shared" ref="K3157:K3158" si="1176">N3157</f>
        <v>45930</v>
      </c>
      <c r="L3157" s="55">
        <f t="shared" ref="L3157:L3158" si="1177">IF(K3157&gt;=DATE(2022,4,1),4%,5%)</f>
        <v>0.04</v>
      </c>
      <c r="M3157" s="76">
        <v>0.22500000000000001</v>
      </c>
      <c r="N3157" s="62">
        <v>45930</v>
      </c>
      <c r="O3157" s="62">
        <v>46265</v>
      </c>
      <c r="P3157" s="63"/>
      <c r="Q3157" s="63"/>
      <c r="R3157" s="78">
        <v>0</v>
      </c>
      <c r="S3157" s="63" t="str">
        <f>VLOOKUP(R3157,SA!$B$3:$C$11,2,1)</f>
        <v>0-25</v>
      </c>
      <c r="T3157" s="38" t="s">
        <v>97</v>
      </c>
      <c r="U3157" s="24" t="s">
        <v>5745</v>
      </c>
      <c r="V3157" s="24">
        <v>300000</v>
      </c>
      <c r="W3157" s="39">
        <f t="shared" ref="W3157:W3158" si="1178">IF(U3157="self",V3157,0)</f>
        <v>0</v>
      </c>
      <c r="X3157" s="29">
        <f t="shared" ref="X3157:X3158" si="1179">IF(U3157="self",1,0)</f>
        <v>0</v>
      </c>
      <c r="Y3157" s="40">
        <f t="shared" ref="Y3157:Y3158" si="1180">O3157-N3157+1</f>
        <v>336</v>
      </c>
      <c r="Z3157" s="38">
        <f t="shared" si="1129"/>
        <v>46081</v>
      </c>
      <c r="AA3157" s="41">
        <f t="shared" ref="AA3157:AA3158" si="1181">IF(MIN((Z3157-N3157)+1,Y3157)&lt;0,0,MIN((Z3157-N3157)+1,Y3157))</f>
        <v>152</v>
      </c>
      <c r="AB3157" s="24" t="s">
        <v>113</v>
      </c>
      <c r="AC3157" s="41">
        <f t="shared" ref="AC3157:AC3158" si="1182">AE3157+AF3157+AG3157+AH3157</f>
        <v>3397.1709895890408</v>
      </c>
      <c r="AD3157" s="41">
        <v>1</v>
      </c>
      <c r="AE3157" s="72">
        <f>INDEX(SA!$C$2:$G$11,MATCH(Details!S3157,SA!$C$2:$C$11,0),MATCH(Details!V3157,SA!$C$2:$G$2,0))*Y3157/(F3157-E3157+1)</f>
        <v>2878.9584657534247</v>
      </c>
      <c r="AF3157" s="41">
        <f t="shared" ref="AF3157:AF3158" si="1183">IF(AB3157="Karnataka",AE3157*9%,0)</f>
        <v>0</v>
      </c>
      <c r="AG3157" s="41">
        <f t="shared" ref="AG3157:AG3158" si="1184">IF(AB3157="Karnataka",AE3157*9%,0)</f>
        <v>0</v>
      </c>
      <c r="AH3157" s="41">
        <f t="shared" ref="AH3157:AH3158" si="1185">IF(AF3157+AG3157&gt;0,0,AE3157*18%)</f>
        <v>518.21252383561637</v>
      </c>
      <c r="AI3157" s="60">
        <f t="shared" ref="AI3157:AI3158" si="1186">AE3157*L3157</f>
        <v>115.158338630137</v>
      </c>
      <c r="AJ3157" s="60">
        <f t="shared" ref="AJ3157:AJ3158" si="1187">$AE3157*M3157</f>
        <v>647.76565479452051</v>
      </c>
      <c r="AK3157" s="60">
        <f t="shared" ref="AK3157:AK3158" si="1188">(AE3157)*AA3157/Y3157</f>
        <v>1302.3859726027397</v>
      </c>
      <c r="AL3157" s="60">
        <f t="shared" ref="AL3157:AL3158" si="1189">AK3157*(1-L3157-M3157)</f>
        <v>957.25368986301362</v>
      </c>
      <c r="AM3157" s="41">
        <f t="shared" ref="AM3157:AM3158" si="1190">AE3157-AI3157-AL3157-AJ3157</f>
        <v>1158.7807824657536</v>
      </c>
      <c r="AN3157" s="42">
        <f t="shared" ref="AN3157:AN3158" si="1191">Z3157-366</f>
        <v>45715</v>
      </c>
      <c r="AO3157" s="43">
        <f t="shared" ref="AO3157:AO3158" si="1192">IF(AND(O3157&gt;Z3157,N3157&gt;AN3157),AE3157,0)</f>
        <v>2878.9584657534247</v>
      </c>
    </row>
    <row r="3158" spans="1:41" s="24" customFormat="1" ht="15.75" customHeight="1" x14ac:dyDescent="0.35">
      <c r="A3158" s="36" t="s">
        <v>27</v>
      </c>
      <c r="B3158" s="36">
        <v>202511</v>
      </c>
      <c r="C3158" s="24" t="s">
        <v>736</v>
      </c>
      <c r="D3158" s="24" t="s">
        <v>119</v>
      </c>
      <c r="E3158" s="62">
        <v>45901</v>
      </c>
      <c r="F3158" s="62">
        <v>46265</v>
      </c>
      <c r="G3158" s="37" t="s">
        <v>6281</v>
      </c>
      <c r="H3158" s="36">
        <v>652254</v>
      </c>
      <c r="I3158" s="63">
        <v>45896</v>
      </c>
      <c r="J3158" s="24" t="s">
        <v>6284</v>
      </c>
      <c r="K3158" s="63">
        <f t="shared" si="1176"/>
        <v>45901</v>
      </c>
      <c r="L3158" s="55">
        <f t="shared" si="1177"/>
        <v>0.04</v>
      </c>
      <c r="M3158" s="76">
        <v>0.22500000000000001</v>
      </c>
      <c r="N3158" s="62">
        <v>45901</v>
      </c>
      <c r="O3158" s="62">
        <v>46265</v>
      </c>
      <c r="P3158" s="63"/>
      <c r="Q3158" s="63"/>
      <c r="R3158" s="78">
        <v>0</v>
      </c>
      <c r="S3158" s="63" t="str">
        <f>VLOOKUP(R3158,SA!$B$3:$C$11,2,1)</f>
        <v>0-25</v>
      </c>
      <c r="T3158" s="38" t="s">
        <v>98</v>
      </c>
      <c r="U3158" s="24" t="s">
        <v>5746</v>
      </c>
      <c r="V3158" s="24">
        <v>300000</v>
      </c>
      <c r="W3158" s="39">
        <f t="shared" si="1178"/>
        <v>0</v>
      </c>
      <c r="X3158" s="29">
        <f t="shared" si="1179"/>
        <v>0</v>
      </c>
      <c r="Y3158" s="40">
        <f t="shared" si="1180"/>
        <v>365</v>
      </c>
      <c r="Z3158" s="38">
        <f t="shared" si="1129"/>
        <v>46081</v>
      </c>
      <c r="AA3158" s="41">
        <f t="shared" si="1181"/>
        <v>181</v>
      </c>
      <c r="AB3158" s="24" t="s">
        <v>113</v>
      </c>
      <c r="AC3158" s="41">
        <f t="shared" si="1182"/>
        <v>3690.3792000000003</v>
      </c>
      <c r="AD3158" s="41">
        <v>1</v>
      </c>
      <c r="AE3158" s="72">
        <f>INDEX(SA!$C$2:$G$11,MATCH(Details!S3158,SA!$C$2:$C$11,0),MATCH(Details!V3158,SA!$C$2:$G$2,0))*Y3158/(F3158-E3158+1)</f>
        <v>3127.44</v>
      </c>
      <c r="AF3158" s="41">
        <f t="shared" si="1183"/>
        <v>0</v>
      </c>
      <c r="AG3158" s="41">
        <f t="shared" si="1184"/>
        <v>0</v>
      </c>
      <c r="AH3158" s="41">
        <f t="shared" si="1185"/>
        <v>562.93920000000003</v>
      </c>
      <c r="AI3158" s="60">
        <f t="shared" si="1186"/>
        <v>125.0976</v>
      </c>
      <c r="AJ3158" s="60">
        <f t="shared" si="1187"/>
        <v>703.67399999999998</v>
      </c>
      <c r="AK3158" s="60">
        <f t="shared" si="1188"/>
        <v>1550.8675068493151</v>
      </c>
      <c r="AL3158" s="60">
        <f t="shared" si="1189"/>
        <v>1139.8876175342466</v>
      </c>
      <c r="AM3158" s="41">
        <f t="shared" si="1190"/>
        <v>1158.7807824657534</v>
      </c>
      <c r="AN3158" s="42">
        <f t="shared" si="1191"/>
        <v>45715</v>
      </c>
      <c r="AO3158" s="43">
        <f t="shared" si="1192"/>
        <v>3127.44</v>
      </c>
    </row>
    <row r="3159" spans="1:41" s="24" customFormat="1" ht="15.75" customHeight="1" x14ac:dyDescent="0.35">
      <c r="A3159" s="36" t="s">
        <v>6124</v>
      </c>
      <c r="B3159" s="36">
        <v>202511</v>
      </c>
      <c r="C3159" s="24" t="s">
        <v>736</v>
      </c>
      <c r="D3159" s="24" t="s">
        <v>119</v>
      </c>
      <c r="E3159" s="62">
        <v>45901</v>
      </c>
      <c r="F3159" s="62">
        <v>46265</v>
      </c>
      <c r="G3159" s="37" t="s">
        <v>774</v>
      </c>
      <c r="H3159" s="36">
        <v>42105</v>
      </c>
      <c r="I3159" s="63">
        <v>20973</v>
      </c>
      <c r="J3159" s="24" t="s">
        <v>2958</v>
      </c>
      <c r="K3159" s="63">
        <f t="shared" ref="K3159" si="1193">N3159</f>
        <v>45901</v>
      </c>
      <c r="L3159" s="55">
        <f t="shared" ref="L3159" si="1194">IF(K3159&gt;=DATE(2022,4,1),4%,5%)</f>
        <v>0.04</v>
      </c>
      <c r="M3159" s="76">
        <v>0.22500000000000001</v>
      </c>
      <c r="N3159" s="62">
        <v>45901</v>
      </c>
      <c r="O3159" s="62">
        <v>46265</v>
      </c>
      <c r="P3159" s="63"/>
      <c r="Q3159" s="63"/>
      <c r="R3159" s="78">
        <v>68</v>
      </c>
      <c r="S3159" s="63" t="str">
        <f>VLOOKUP(R3159,SA!$B$3:$C$11,2,1)</f>
        <v>66-70</v>
      </c>
      <c r="T3159" s="38" t="s">
        <v>98</v>
      </c>
      <c r="U3159" s="24" t="s">
        <v>5747</v>
      </c>
      <c r="V3159" s="24">
        <v>100000</v>
      </c>
      <c r="W3159" s="39">
        <f t="shared" ref="W3159" si="1195">IF(U3159="self",V3159,0)</f>
        <v>0</v>
      </c>
      <c r="X3159" s="29">
        <v>0</v>
      </c>
      <c r="Y3159" s="40">
        <f t="shared" ref="Y3159" si="1196">O3159-N3159+1</f>
        <v>365</v>
      </c>
      <c r="Z3159" s="38">
        <f t="shared" ref="Z3159:Z3222" si="1197">$Z$1</f>
        <v>46081</v>
      </c>
      <c r="AA3159" s="41">
        <f t="shared" ref="AA3159" si="1198">IF(MIN((Z3159-N3159)+1,Y3159)&lt;0,0,MIN((Z3159-N3159)+1,Y3159))</f>
        <v>181</v>
      </c>
      <c r="AB3159" s="24" t="s">
        <v>113</v>
      </c>
      <c r="AC3159" s="41">
        <f t="shared" ref="AC3159" si="1199">AE3159+AF3159+AG3159+AH3159</f>
        <v>1691.1642000000006</v>
      </c>
      <c r="AD3159" s="41">
        <v>0</v>
      </c>
      <c r="AE3159" s="72">
        <v>1433.1900000000005</v>
      </c>
      <c r="AF3159" s="41">
        <f t="shared" ref="AF3159" si="1200">IF(AB3159="Karnataka",AE3159*9%,0)</f>
        <v>0</v>
      </c>
      <c r="AG3159" s="41">
        <f t="shared" ref="AG3159" si="1201">IF(AB3159="Karnataka",AE3159*9%,0)</f>
        <v>0</v>
      </c>
      <c r="AH3159" s="41">
        <f t="shared" ref="AH3159" si="1202">IF(AF3159+AG3159&gt;0,0,AE3159*18%)</f>
        <v>257.97420000000011</v>
      </c>
      <c r="AI3159" s="60">
        <f t="shared" ref="AI3159" si="1203">AE3159*L3159</f>
        <v>57.327600000000018</v>
      </c>
      <c r="AJ3159" s="60">
        <f t="shared" ref="AJ3159" si="1204">$AE3159*M3159</f>
        <v>322.46775000000014</v>
      </c>
      <c r="AK3159" s="60">
        <f t="shared" ref="AK3159" si="1205">(AE3159)*AA3159/Y3159</f>
        <v>710.70517808219211</v>
      </c>
      <c r="AL3159" s="60">
        <f t="shared" ref="AL3159" si="1206">AK3159*(1-L3159-M3159)</f>
        <v>522.36830589041119</v>
      </c>
      <c r="AM3159" s="41">
        <f t="shared" ref="AM3159" si="1207">AE3159-AI3159-AL3159-AJ3159</f>
        <v>531.0263441095891</v>
      </c>
      <c r="AN3159" s="42">
        <f t="shared" ref="AN3159" si="1208">Z3159-366</f>
        <v>45715</v>
      </c>
      <c r="AO3159" s="43">
        <f t="shared" ref="AO3159" si="1209">IF(AND(O3159&gt;Z3159,N3159&gt;AN3159),AE3159,0)</f>
        <v>1433.1900000000005</v>
      </c>
    </row>
    <row r="3160" spans="1:41" s="24" customFormat="1" ht="15.75" customHeight="1" x14ac:dyDescent="0.35">
      <c r="A3160" s="36" t="s">
        <v>6124</v>
      </c>
      <c r="B3160" s="36">
        <v>202511</v>
      </c>
      <c r="C3160" s="24" t="s">
        <v>736</v>
      </c>
      <c r="D3160" s="24" t="s">
        <v>119</v>
      </c>
      <c r="E3160" s="62">
        <v>45901</v>
      </c>
      <c r="F3160" s="62">
        <v>46265</v>
      </c>
      <c r="G3160" s="37" t="s">
        <v>775</v>
      </c>
      <c r="H3160" s="36">
        <v>42105</v>
      </c>
      <c r="I3160" s="63">
        <v>36947</v>
      </c>
      <c r="J3160" s="24" t="s">
        <v>2959</v>
      </c>
      <c r="K3160" s="63">
        <f t="shared" ref="K3160:K3223" si="1210">N3160</f>
        <v>45901</v>
      </c>
      <c r="L3160" s="55">
        <f t="shared" ref="L3160:L3223" si="1211">IF(K3160&gt;=DATE(2022,4,1),4%,5%)</f>
        <v>0.04</v>
      </c>
      <c r="M3160" s="76">
        <v>0.22500000000000001</v>
      </c>
      <c r="N3160" s="62">
        <v>45901</v>
      </c>
      <c r="O3160" s="62">
        <v>46265</v>
      </c>
      <c r="P3160" s="63"/>
      <c r="Q3160" s="63"/>
      <c r="R3160" s="78">
        <v>68</v>
      </c>
      <c r="S3160" s="63" t="str">
        <f>VLOOKUP(R3160,SA!$B$3:$C$11,2,1)</f>
        <v>66-70</v>
      </c>
      <c r="T3160" s="38" t="s">
        <v>98</v>
      </c>
      <c r="U3160" s="24" t="s">
        <v>5746</v>
      </c>
      <c r="V3160" s="24">
        <v>100000</v>
      </c>
      <c r="W3160" s="39">
        <f t="shared" ref="W3160:W3223" si="1212">IF(U3160="self",V3160,0)</f>
        <v>0</v>
      </c>
      <c r="X3160" s="29">
        <v>0</v>
      </c>
      <c r="Y3160" s="40">
        <f t="shared" ref="Y3160:Y3223" si="1213">O3160-N3160+1</f>
        <v>365</v>
      </c>
      <c r="Z3160" s="38">
        <f t="shared" si="1197"/>
        <v>46081</v>
      </c>
      <c r="AA3160" s="41">
        <f t="shared" ref="AA3160:AA3223" si="1214">IF(MIN((Z3160-N3160)+1,Y3160)&lt;0,0,MIN((Z3160-N3160)+1,Y3160))</f>
        <v>181</v>
      </c>
      <c r="AB3160" s="24" t="s">
        <v>113</v>
      </c>
      <c r="AC3160" s="41">
        <f t="shared" ref="AC3160:AC3223" si="1215">AE3160+AF3160+AG3160+AH3160</f>
        <v>404.37420000000009</v>
      </c>
      <c r="AD3160" s="41">
        <v>0</v>
      </c>
      <c r="AE3160" s="72">
        <v>342.69000000000005</v>
      </c>
      <c r="AF3160" s="41">
        <f t="shared" ref="AF3160:AF3223" si="1216">IF(AB3160="Karnataka",AE3160*9%,0)</f>
        <v>0</v>
      </c>
      <c r="AG3160" s="41">
        <f t="shared" ref="AG3160:AG3223" si="1217">IF(AB3160="Karnataka",AE3160*9%,0)</f>
        <v>0</v>
      </c>
      <c r="AH3160" s="41">
        <f t="shared" ref="AH3160:AH3223" si="1218">IF(AF3160+AG3160&gt;0,0,AE3160*18%)</f>
        <v>61.684200000000004</v>
      </c>
      <c r="AI3160" s="60">
        <f t="shared" ref="AI3160:AI3223" si="1219">AE3160*L3160</f>
        <v>13.707600000000003</v>
      </c>
      <c r="AJ3160" s="60">
        <f t="shared" ref="AJ3160:AJ3223" si="1220">$AE3160*M3160</f>
        <v>77.105250000000012</v>
      </c>
      <c r="AK3160" s="60">
        <f t="shared" ref="AK3160:AK3223" si="1221">(AE3160)*AA3160/Y3160</f>
        <v>169.93668493150687</v>
      </c>
      <c r="AL3160" s="60">
        <f t="shared" ref="AL3160:AL3223" si="1222">AK3160*(1-L3160-M3160)</f>
        <v>124.90346342465755</v>
      </c>
      <c r="AM3160" s="41">
        <f t="shared" ref="AM3160:AM3223" si="1223">AE3160-AI3160-AL3160-AJ3160</f>
        <v>126.97368657534247</v>
      </c>
      <c r="AN3160" s="42">
        <f t="shared" ref="AN3160:AN3223" si="1224">Z3160-366</f>
        <v>45715</v>
      </c>
      <c r="AO3160" s="43">
        <f t="shared" ref="AO3160:AO3223" si="1225">IF(AND(O3160&gt;Z3160,N3160&gt;AN3160),AE3160,0)</f>
        <v>342.69000000000005</v>
      </c>
    </row>
    <row r="3161" spans="1:41" s="24" customFormat="1" ht="15.75" customHeight="1" x14ac:dyDescent="0.35">
      <c r="A3161" s="36" t="s">
        <v>6124</v>
      </c>
      <c r="B3161" s="36">
        <v>202511</v>
      </c>
      <c r="C3161" s="24" t="s">
        <v>736</v>
      </c>
      <c r="D3161" s="24" t="s">
        <v>119</v>
      </c>
      <c r="E3161" s="62">
        <v>45901</v>
      </c>
      <c r="F3161" s="62">
        <v>46265</v>
      </c>
      <c r="G3161" s="37" t="s">
        <v>776</v>
      </c>
      <c r="H3161" s="36">
        <v>42105</v>
      </c>
      <c r="I3161" s="63">
        <v>29838</v>
      </c>
      <c r="J3161" s="24" t="s">
        <v>2960</v>
      </c>
      <c r="K3161" s="63">
        <f t="shared" si="1210"/>
        <v>45901</v>
      </c>
      <c r="L3161" s="55">
        <f t="shared" si="1211"/>
        <v>0.04</v>
      </c>
      <c r="M3161" s="76">
        <v>0.22500000000000001</v>
      </c>
      <c r="N3161" s="62">
        <v>45901</v>
      </c>
      <c r="O3161" s="62">
        <v>46265</v>
      </c>
      <c r="P3161" s="63"/>
      <c r="Q3161" s="63"/>
      <c r="R3161" s="78">
        <v>68</v>
      </c>
      <c r="S3161" s="63" t="str">
        <f>VLOOKUP(R3161,SA!$B$3:$C$11,2,1)</f>
        <v>66-70</v>
      </c>
      <c r="T3161" s="38" t="s">
        <v>98</v>
      </c>
      <c r="U3161" s="24" t="s">
        <v>5743</v>
      </c>
      <c r="V3161" s="24">
        <v>100000</v>
      </c>
      <c r="W3161" s="39">
        <f t="shared" si="1212"/>
        <v>0</v>
      </c>
      <c r="X3161" s="29">
        <v>0</v>
      </c>
      <c r="Y3161" s="40">
        <f t="shared" si="1213"/>
        <v>365</v>
      </c>
      <c r="Z3161" s="38">
        <f t="shared" si="1197"/>
        <v>46081</v>
      </c>
      <c r="AA3161" s="41">
        <f t="shared" si="1214"/>
        <v>181</v>
      </c>
      <c r="AB3161" s="24" t="s">
        <v>113</v>
      </c>
      <c r="AC3161" s="41">
        <f t="shared" si="1215"/>
        <v>549.66760000000068</v>
      </c>
      <c r="AD3161" s="41">
        <v>0</v>
      </c>
      <c r="AE3161" s="72">
        <v>465.82000000000062</v>
      </c>
      <c r="AF3161" s="41">
        <f t="shared" si="1216"/>
        <v>0</v>
      </c>
      <c r="AG3161" s="41">
        <f t="shared" si="1217"/>
        <v>0</v>
      </c>
      <c r="AH3161" s="41">
        <f t="shared" si="1218"/>
        <v>83.847600000000114</v>
      </c>
      <c r="AI3161" s="60">
        <f t="shared" si="1219"/>
        <v>18.632800000000024</v>
      </c>
      <c r="AJ3161" s="60">
        <f t="shared" si="1220"/>
        <v>104.80950000000014</v>
      </c>
      <c r="AK3161" s="60">
        <f t="shared" si="1221"/>
        <v>230.99567123287702</v>
      </c>
      <c r="AL3161" s="60">
        <f t="shared" si="1222"/>
        <v>169.78181835616459</v>
      </c>
      <c r="AM3161" s="41">
        <f t="shared" si="1223"/>
        <v>172.59588164383587</v>
      </c>
      <c r="AN3161" s="42">
        <f t="shared" si="1224"/>
        <v>45715</v>
      </c>
      <c r="AO3161" s="43">
        <f t="shared" si="1225"/>
        <v>465.82000000000062</v>
      </c>
    </row>
    <row r="3162" spans="1:41" s="24" customFormat="1" ht="15.75" customHeight="1" x14ac:dyDescent="0.35">
      <c r="A3162" s="36" t="s">
        <v>6124</v>
      </c>
      <c r="B3162" s="36">
        <v>202511</v>
      </c>
      <c r="C3162" s="24" t="s">
        <v>736</v>
      </c>
      <c r="D3162" s="24" t="s">
        <v>119</v>
      </c>
      <c r="E3162" s="62">
        <v>45901</v>
      </c>
      <c r="F3162" s="62">
        <v>46265</v>
      </c>
      <c r="G3162" s="37" t="s">
        <v>368</v>
      </c>
      <c r="H3162" s="36">
        <v>42105</v>
      </c>
      <c r="I3162" s="63">
        <v>27235</v>
      </c>
      <c r="J3162" s="24" t="s">
        <v>2961</v>
      </c>
      <c r="K3162" s="63">
        <f t="shared" si="1210"/>
        <v>45901</v>
      </c>
      <c r="L3162" s="55">
        <f t="shared" si="1211"/>
        <v>0.04</v>
      </c>
      <c r="M3162" s="76">
        <v>0.22500000000000001</v>
      </c>
      <c r="N3162" s="62">
        <v>45901</v>
      </c>
      <c r="O3162" s="62">
        <v>46265</v>
      </c>
      <c r="P3162" s="63"/>
      <c r="Q3162" s="63"/>
      <c r="R3162" s="78">
        <v>68</v>
      </c>
      <c r="S3162" s="63" t="str">
        <f>VLOOKUP(R3162,SA!$B$3:$C$11,2,1)</f>
        <v>66-70</v>
      </c>
      <c r="T3162" s="38" t="s">
        <v>97</v>
      </c>
      <c r="U3162" s="24" t="s">
        <v>56</v>
      </c>
      <c r="V3162" s="24">
        <v>100000</v>
      </c>
      <c r="W3162" s="39">
        <f t="shared" si="1212"/>
        <v>100000</v>
      </c>
      <c r="X3162" s="29">
        <v>0</v>
      </c>
      <c r="Y3162" s="40">
        <f t="shared" si="1213"/>
        <v>365</v>
      </c>
      <c r="Z3162" s="38">
        <f t="shared" si="1197"/>
        <v>46081</v>
      </c>
      <c r="AA3162" s="41">
        <f t="shared" si="1214"/>
        <v>181</v>
      </c>
      <c r="AB3162" s="24" t="s">
        <v>113</v>
      </c>
      <c r="AC3162" s="41">
        <f t="shared" si="1215"/>
        <v>810.82520000000034</v>
      </c>
      <c r="AD3162" s="41">
        <v>0</v>
      </c>
      <c r="AE3162" s="72">
        <v>687.14000000000033</v>
      </c>
      <c r="AF3162" s="41">
        <f t="shared" si="1216"/>
        <v>0</v>
      </c>
      <c r="AG3162" s="41">
        <f t="shared" si="1217"/>
        <v>0</v>
      </c>
      <c r="AH3162" s="41">
        <f t="shared" si="1218"/>
        <v>123.68520000000005</v>
      </c>
      <c r="AI3162" s="60">
        <f t="shared" si="1219"/>
        <v>27.485600000000012</v>
      </c>
      <c r="AJ3162" s="60">
        <f t="shared" si="1220"/>
        <v>154.60650000000007</v>
      </c>
      <c r="AK3162" s="60">
        <f t="shared" si="1221"/>
        <v>340.74613698630151</v>
      </c>
      <c r="AL3162" s="60">
        <f t="shared" si="1222"/>
        <v>250.44841068493162</v>
      </c>
      <c r="AM3162" s="41">
        <f t="shared" si="1223"/>
        <v>254.59948931506867</v>
      </c>
      <c r="AN3162" s="42">
        <f t="shared" si="1224"/>
        <v>45715</v>
      </c>
      <c r="AO3162" s="43">
        <f t="shared" si="1225"/>
        <v>687.14000000000033</v>
      </c>
    </row>
    <row r="3163" spans="1:41" s="24" customFormat="1" ht="15.75" customHeight="1" x14ac:dyDescent="0.35">
      <c r="A3163" s="36" t="s">
        <v>6124</v>
      </c>
      <c r="B3163" s="36">
        <v>202511</v>
      </c>
      <c r="C3163" s="24" t="s">
        <v>736</v>
      </c>
      <c r="D3163" s="24" t="s">
        <v>119</v>
      </c>
      <c r="E3163" s="62">
        <v>45901</v>
      </c>
      <c r="F3163" s="62">
        <v>46265</v>
      </c>
      <c r="G3163" s="37" t="s">
        <v>777</v>
      </c>
      <c r="H3163" s="36">
        <v>42105</v>
      </c>
      <c r="I3163" s="63">
        <v>37556</v>
      </c>
      <c r="J3163" s="24" t="s">
        <v>2962</v>
      </c>
      <c r="K3163" s="63">
        <f t="shared" si="1210"/>
        <v>45901</v>
      </c>
      <c r="L3163" s="55">
        <f t="shared" si="1211"/>
        <v>0.04</v>
      </c>
      <c r="M3163" s="76">
        <v>0.22500000000000001</v>
      </c>
      <c r="N3163" s="62">
        <v>45901</v>
      </c>
      <c r="O3163" s="62">
        <v>46265</v>
      </c>
      <c r="P3163" s="63"/>
      <c r="Q3163" s="63"/>
      <c r="R3163" s="78">
        <v>68</v>
      </c>
      <c r="S3163" s="63" t="str">
        <f>VLOOKUP(R3163,SA!$B$3:$C$11,2,1)</f>
        <v>66-70</v>
      </c>
      <c r="T3163" s="38" t="s">
        <v>97</v>
      </c>
      <c r="U3163" s="24" t="s">
        <v>5745</v>
      </c>
      <c r="V3163" s="24">
        <v>100000</v>
      </c>
      <c r="W3163" s="39">
        <f t="shared" si="1212"/>
        <v>0</v>
      </c>
      <c r="X3163" s="29">
        <v>0</v>
      </c>
      <c r="Y3163" s="40">
        <f t="shared" si="1213"/>
        <v>365</v>
      </c>
      <c r="Z3163" s="38">
        <f t="shared" si="1197"/>
        <v>46081</v>
      </c>
      <c r="AA3163" s="41">
        <f t="shared" si="1214"/>
        <v>181</v>
      </c>
      <c r="AB3163" s="24" t="s">
        <v>113</v>
      </c>
      <c r="AC3163" s="41">
        <f t="shared" si="1215"/>
        <v>404.37420000000009</v>
      </c>
      <c r="AD3163" s="41">
        <v>0</v>
      </c>
      <c r="AE3163" s="72">
        <v>342.69000000000005</v>
      </c>
      <c r="AF3163" s="41">
        <f t="shared" si="1216"/>
        <v>0</v>
      </c>
      <c r="AG3163" s="41">
        <f t="shared" si="1217"/>
        <v>0</v>
      </c>
      <c r="AH3163" s="41">
        <f t="shared" si="1218"/>
        <v>61.684200000000004</v>
      </c>
      <c r="AI3163" s="60">
        <f t="shared" si="1219"/>
        <v>13.707600000000003</v>
      </c>
      <c r="AJ3163" s="60">
        <f t="shared" si="1220"/>
        <v>77.105250000000012</v>
      </c>
      <c r="AK3163" s="60">
        <f t="shared" si="1221"/>
        <v>169.93668493150687</v>
      </c>
      <c r="AL3163" s="60">
        <f t="shared" si="1222"/>
        <v>124.90346342465755</v>
      </c>
      <c r="AM3163" s="41">
        <f t="shared" si="1223"/>
        <v>126.97368657534247</v>
      </c>
      <c r="AN3163" s="42">
        <f t="shared" si="1224"/>
        <v>45715</v>
      </c>
      <c r="AO3163" s="43">
        <f t="shared" si="1225"/>
        <v>342.69000000000005</v>
      </c>
    </row>
    <row r="3164" spans="1:41" s="24" customFormat="1" ht="15.75" customHeight="1" x14ac:dyDescent="0.35">
      <c r="A3164" s="36" t="s">
        <v>6124</v>
      </c>
      <c r="B3164" s="36">
        <v>202511</v>
      </c>
      <c r="C3164" s="24" t="s">
        <v>736</v>
      </c>
      <c r="D3164" s="24" t="s">
        <v>119</v>
      </c>
      <c r="E3164" s="62">
        <v>45901</v>
      </c>
      <c r="F3164" s="62">
        <v>46265</v>
      </c>
      <c r="G3164" s="37" t="s">
        <v>778</v>
      </c>
      <c r="H3164" s="36">
        <v>42105</v>
      </c>
      <c r="I3164" s="63">
        <v>19176</v>
      </c>
      <c r="J3164" s="24" t="s">
        <v>2963</v>
      </c>
      <c r="K3164" s="63">
        <f t="shared" si="1210"/>
        <v>45901</v>
      </c>
      <c r="L3164" s="55">
        <f t="shared" si="1211"/>
        <v>0.04</v>
      </c>
      <c r="M3164" s="76">
        <v>0.22500000000000001</v>
      </c>
      <c r="N3164" s="62">
        <v>45901</v>
      </c>
      <c r="O3164" s="62">
        <v>46265</v>
      </c>
      <c r="P3164" s="63"/>
      <c r="Q3164" s="63"/>
      <c r="R3164" s="78">
        <v>68</v>
      </c>
      <c r="S3164" s="63" t="str">
        <f>VLOOKUP(R3164,SA!$B$3:$C$11,2,1)</f>
        <v>66-70</v>
      </c>
      <c r="T3164" s="38" t="s">
        <v>97</v>
      </c>
      <c r="U3164" s="24" t="s">
        <v>5744</v>
      </c>
      <c r="V3164" s="24">
        <v>100000</v>
      </c>
      <c r="W3164" s="39">
        <f t="shared" si="1212"/>
        <v>0</v>
      </c>
      <c r="X3164" s="29">
        <v>0</v>
      </c>
      <c r="Y3164" s="40">
        <f t="shared" si="1213"/>
        <v>365</v>
      </c>
      <c r="Z3164" s="38">
        <f t="shared" si="1197"/>
        <v>46081</v>
      </c>
      <c r="AA3164" s="41">
        <f t="shared" si="1214"/>
        <v>181</v>
      </c>
      <c r="AB3164" s="24" t="s">
        <v>113</v>
      </c>
      <c r="AC3164" s="41">
        <f t="shared" si="1215"/>
        <v>2157.8895999999972</v>
      </c>
      <c r="AD3164" s="41">
        <v>0</v>
      </c>
      <c r="AE3164" s="72">
        <v>1828.7199999999975</v>
      </c>
      <c r="AF3164" s="41">
        <f t="shared" si="1216"/>
        <v>0</v>
      </c>
      <c r="AG3164" s="41">
        <f t="shared" si="1217"/>
        <v>0</v>
      </c>
      <c r="AH3164" s="41">
        <f t="shared" si="1218"/>
        <v>329.16959999999955</v>
      </c>
      <c r="AI3164" s="60">
        <f t="shared" si="1219"/>
        <v>73.148799999999909</v>
      </c>
      <c r="AJ3164" s="60">
        <f t="shared" si="1220"/>
        <v>411.46199999999948</v>
      </c>
      <c r="AK3164" s="60">
        <f t="shared" si="1221"/>
        <v>906.84471232876592</v>
      </c>
      <c r="AL3164" s="60">
        <f t="shared" si="1222"/>
        <v>666.53086356164295</v>
      </c>
      <c r="AM3164" s="41">
        <f t="shared" si="1223"/>
        <v>677.57833643835511</v>
      </c>
      <c r="AN3164" s="42">
        <f t="shared" si="1224"/>
        <v>45715</v>
      </c>
      <c r="AO3164" s="43">
        <f t="shared" si="1225"/>
        <v>1828.7199999999975</v>
      </c>
    </row>
    <row r="3165" spans="1:41" s="24" customFormat="1" ht="15.75" customHeight="1" x14ac:dyDescent="0.35">
      <c r="A3165" s="36" t="s">
        <v>6124</v>
      </c>
      <c r="B3165" s="36">
        <v>202511</v>
      </c>
      <c r="C3165" s="24" t="s">
        <v>736</v>
      </c>
      <c r="D3165" s="24" t="s">
        <v>119</v>
      </c>
      <c r="E3165" s="62">
        <v>45901</v>
      </c>
      <c r="F3165" s="62">
        <v>46265</v>
      </c>
      <c r="G3165" s="37" t="s">
        <v>835</v>
      </c>
      <c r="H3165" s="36">
        <v>42166</v>
      </c>
      <c r="I3165" s="63">
        <v>31635</v>
      </c>
      <c r="J3165" s="24" t="s">
        <v>3035</v>
      </c>
      <c r="K3165" s="63">
        <f t="shared" si="1210"/>
        <v>45901</v>
      </c>
      <c r="L3165" s="55">
        <f t="shared" si="1211"/>
        <v>0.04</v>
      </c>
      <c r="M3165" s="76">
        <v>0.22500000000000001</v>
      </c>
      <c r="N3165" s="62">
        <v>45901</v>
      </c>
      <c r="O3165" s="62">
        <v>46265</v>
      </c>
      <c r="P3165" s="63"/>
      <c r="Q3165" s="63"/>
      <c r="R3165" s="78">
        <v>68</v>
      </c>
      <c r="S3165" s="63" t="str">
        <f>VLOOKUP(R3165,SA!$B$3:$C$11,2,1)</f>
        <v>66-70</v>
      </c>
      <c r="T3165" s="38" t="s">
        <v>98</v>
      </c>
      <c r="U3165" s="24" t="s">
        <v>5743</v>
      </c>
      <c r="V3165" s="24">
        <v>100000</v>
      </c>
      <c r="W3165" s="39">
        <f t="shared" si="1212"/>
        <v>0</v>
      </c>
      <c r="X3165" s="29">
        <v>0</v>
      </c>
      <c r="Y3165" s="40">
        <f t="shared" si="1213"/>
        <v>365</v>
      </c>
      <c r="Z3165" s="38">
        <f t="shared" si="1197"/>
        <v>46081</v>
      </c>
      <c r="AA3165" s="41">
        <f t="shared" si="1214"/>
        <v>181</v>
      </c>
      <c r="AB3165" s="24" t="s">
        <v>113</v>
      </c>
      <c r="AC3165" s="41">
        <f t="shared" si="1215"/>
        <v>549.66760000000068</v>
      </c>
      <c r="AD3165" s="41">
        <v>0</v>
      </c>
      <c r="AE3165" s="72">
        <v>465.82000000000062</v>
      </c>
      <c r="AF3165" s="41">
        <f t="shared" si="1216"/>
        <v>0</v>
      </c>
      <c r="AG3165" s="41">
        <f t="shared" si="1217"/>
        <v>0</v>
      </c>
      <c r="AH3165" s="41">
        <f t="shared" si="1218"/>
        <v>83.847600000000114</v>
      </c>
      <c r="AI3165" s="60">
        <f t="shared" si="1219"/>
        <v>18.632800000000024</v>
      </c>
      <c r="AJ3165" s="60">
        <f t="shared" si="1220"/>
        <v>104.80950000000014</v>
      </c>
      <c r="AK3165" s="60">
        <f t="shared" si="1221"/>
        <v>230.99567123287702</v>
      </c>
      <c r="AL3165" s="60">
        <f t="shared" si="1222"/>
        <v>169.78181835616459</v>
      </c>
      <c r="AM3165" s="41">
        <f t="shared" si="1223"/>
        <v>172.59588164383587</v>
      </c>
      <c r="AN3165" s="42">
        <f t="shared" si="1224"/>
        <v>45715</v>
      </c>
      <c r="AO3165" s="43">
        <f t="shared" si="1225"/>
        <v>465.82000000000062</v>
      </c>
    </row>
    <row r="3166" spans="1:41" s="24" customFormat="1" ht="15.75" customHeight="1" x14ac:dyDescent="0.35">
      <c r="A3166" s="36" t="s">
        <v>6124</v>
      </c>
      <c r="B3166" s="36">
        <v>202511</v>
      </c>
      <c r="C3166" s="24" t="s">
        <v>736</v>
      </c>
      <c r="D3166" s="24" t="s">
        <v>119</v>
      </c>
      <c r="E3166" s="62">
        <v>45901</v>
      </c>
      <c r="F3166" s="62">
        <v>46265</v>
      </c>
      <c r="G3166" s="37" t="s">
        <v>836</v>
      </c>
      <c r="H3166" s="36">
        <v>42166</v>
      </c>
      <c r="I3166" s="63">
        <v>40736</v>
      </c>
      <c r="J3166" s="24" t="s">
        <v>3036</v>
      </c>
      <c r="K3166" s="63">
        <f t="shared" si="1210"/>
        <v>45901</v>
      </c>
      <c r="L3166" s="55">
        <f t="shared" si="1211"/>
        <v>0.04</v>
      </c>
      <c r="M3166" s="76">
        <v>0.22500000000000001</v>
      </c>
      <c r="N3166" s="62">
        <v>45901</v>
      </c>
      <c r="O3166" s="62">
        <v>46265</v>
      </c>
      <c r="P3166" s="63"/>
      <c r="Q3166" s="63"/>
      <c r="R3166" s="78">
        <v>68</v>
      </c>
      <c r="S3166" s="63" t="str">
        <f>VLOOKUP(R3166,SA!$B$3:$C$11,2,1)</f>
        <v>66-70</v>
      </c>
      <c r="T3166" s="38" t="s">
        <v>97</v>
      </c>
      <c r="U3166" s="24" t="s">
        <v>5745</v>
      </c>
      <c r="V3166" s="24">
        <v>100000</v>
      </c>
      <c r="W3166" s="39">
        <f t="shared" si="1212"/>
        <v>0</v>
      </c>
      <c r="X3166" s="29">
        <v>0</v>
      </c>
      <c r="Y3166" s="40">
        <f t="shared" si="1213"/>
        <v>365</v>
      </c>
      <c r="Z3166" s="38">
        <f t="shared" si="1197"/>
        <v>46081</v>
      </c>
      <c r="AA3166" s="41">
        <f t="shared" si="1214"/>
        <v>181</v>
      </c>
      <c r="AB3166" s="24" t="s">
        <v>113</v>
      </c>
      <c r="AC3166" s="41">
        <f t="shared" si="1215"/>
        <v>404.37420000000009</v>
      </c>
      <c r="AD3166" s="41">
        <v>0</v>
      </c>
      <c r="AE3166" s="72">
        <v>342.69000000000005</v>
      </c>
      <c r="AF3166" s="41">
        <f t="shared" si="1216"/>
        <v>0</v>
      </c>
      <c r="AG3166" s="41">
        <f t="shared" si="1217"/>
        <v>0</v>
      </c>
      <c r="AH3166" s="41">
        <f t="shared" si="1218"/>
        <v>61.684200000000004</v>
      </c>
      <c r="AI3166" s="60">
        <f t="shared" si="1219"/>
        <v>13.707600000000003</v>
      </c>
      <c r="AJ3166" s="60">
        <f t="shared" si="1220"/>
        <v>77.105250000000012</v>
      </c>
      <c r="AK3166" s="60">
        <f t="shared" si="1221"/>
        <v>169.93668493150687</v>
      </c>
      <c r="AL3166" s="60">
        <f t="shared" si="1222"/>
        <v>124.90346342465755</v>
      </c>
      <c r="AM3166" s="41">
        <f t="shared" si="1223"/>
        <v>126.97368657534247</v>
      </c>
      <c r="AN3166" s="42">
        <f t="shared" si="1224"/>
        <v>45715</v>
      </c>
      <c r="AO3166" s="43">
        <f t="shared" si="1225"/>
        <v>342.69000000000005</v>
      </c>
    </row>
    <row r="3167" spans="1:41" s="24" customFormat="1" ht="15.75" customHeight="1" x14ac:dyDescent="0.35">
      <c r="A3167" s="36" t="s">
        <v>6124</v>
      </c>
      <c r="B3167" s="36">
        <v>202511</v>
      </c>
      <c r="C3167" s="24" t="s">
        <v>736</v>
      </c>
      <c r="D3167" s="24" t="s">
        <v>119</v>
      </c>
      <c r="E3167" s="62">
        <v>45901</v>
      </c>
      <c r="F3167" s="62">
        <v>46265</v>
      </c>
      <c r="G3167" s="37" t="s">
        <v>518</v>
      </c>
      <c r="H3167" s="36">
        <v>42166</v>
      </c>
      <c r="I3167" s="63">
        <v>28721</v>
      </c>
      <c r="J3167" s="24" t="s">
        <v>3037</v>
      </c>
      <c r="K3167" s="63">
        <f t="shared" si="1210"/>
        <v>45901</v>
      </c>
      <c r="L3167" s="55">
        <f t="shared" si="1211"/>
        <v>0.04</v>
      </c>
      <c r="M3167" s="76">
        <v>0.22500000000000001</v>
      </c>
      <c r="N3167" s="62">
        <v>45901</v>
      </c>
      <c r="O3167" s="62">
        <v>46265</v>
      </c>
      <c r="P3167" s="63"/>
      <c r="Q3167" s="63"/>
      <c r="R3167" s="78">
        <v>68</v>
      </c>
      <c r="S3167" s="63" t="str">
        <f>VLOOKUP(R3167,SA!$B$3:$C$11,2,1)</f>
        <v>66-70</v>
      </c>
      <c r="T3167" s="38" t="s">
        <v>97</v>
      </c>
      <c r="U3167" s="24" t="s">
        <v>56</v>
      </c>
      <c r="V3167" s="24">
        <v>100000</v>
      </c>
      <c r="W3167" s="39">
        <f t="shared" si="1212"/>
        <v>100000</v>
      </c>
      <c r="X3167" s="29">
        <v>0</v>
      </c>
      <c r="Y3167" s="40">
        <f t="shared" si="1213"/>
        <v>365</v>
      </c>
      <c r="Z3167" s="38">
        <f t="shared" si="1197"/>
        <v>46081</v>
      </c>
      <c r="AA3167" s="41">
        <f t="shared" si="1214"/>
        <v>181</v>
      </c>
      <c r="AB3167" s="24" t="s">
        <v>113</v>
      </c>
      <c r="AC3167" s="41">
        <f t="shared" si="1215"/>
        <v>810.82520000000034</v>
      </c>
      <c r="AD3167" s="41">
        <v>0</v>
      </c>
      <c r="AE3167" s="72">
        <v>687.14000000000033</v>
      </c>
      <c r="AF3167" s="41">
        <f t="shared" si="1216"/>
        <v>0</v>
      </c>
      <c r="AG3167" s="41">
        <f t="shared" si="1217"/>
        <v>0</v>
      </c>
      <c r="AH3167" s="41">
        <f t="shared" si="1218"/>
        <v>123.68520000000005</v>
      </c>
      <c r="AI3167" s="60">
        <f t="shared" si="1219"/>
        <v>27.485600000000012</v>
      </c>
      <c r="AJ3167" s="60">
        <f t="shared" si="1220"/>
        <v>154.60650000000007</v>
      </c>
      <c r="AK3167" s="60">
        <f t="shared" si="1221"/>
        <v>340.74613698630151</v>
      </c>
      <c r="AL3167" s="60">
        <f t="shared" si="1222"/>
        <v>250.44841068493162</v>
      </c>
      <c r="AM3167" s="41">
        <f t="shared" si="1223"/>
        <v>254.59948931506867</v>
      </c>
      <c r="AN3167" s="42">
        <f t="shared" si="1224"/>
        <v>45715</v>
      </c>
      <c r="AO3167" s="43">
        <f t="shared" si="1225"/>
        <v>687.14000000000033</v>
      </c>
    </row>
    <row r="3168" spans="1:41" s="24" customFormat="1" ht="15.75" customHeight="1" x14ac:dyDescent="0.35">
      <c r="A3168" s="36" t="s">
        <v>6124</v>
      </c>
      <c r="B3168" s="36">
        <v>202511</v>
      </c>
      <c r="C3168" s="24" t="s">
        <v>736</v>
      </c>
      <c r="D3168" s="24" t="s">
        <v>119</v>
      </c>
      <c r="E3168" s="62">
        <v>45901</v>
      </c>
      <c r="F3168" s="62">
        <v>46265</v>
      </c>
      <c r="G3168" s="37" t="s">
        <v>837</v>
      </c>
      <c r="H3168" s="36">
        <v>42166</v>
      </c>
      <c r="I3168" s="63">
        <v>42633</v>
      </c>
      <c r="J3168" s="24" t="s">
        <v>3038</v>
      </c>
      <c r="K3168" s="63">
        <f t="shared" si="1210"/>
        <v>45901</v>
      </c>
      <c r="L3168" s="55">
        <f t="shared" si="1211"/>
        <v>0.04</v>
      </c>
      <c r="M3168" s="76">
        <v>0.22500000000000001</v>
      </c>
      <c r="N3168" s="62">
        <v>45901</v>
      </c>
      <c r="O3168" s="62">
        <v>46265</v>
      </c>
      <c r="P3168" s="63"/>
      <c r="Q3168" s="63"/>
      <c r="R3168" s="78">
        <v>68</v>
      </c>
      <c r="S3168" s="63" t="str">
        <f>VLOOKUP(R3168,SA!$B$3:$C$11,2,1)</f>
        <v>66-70</v>
      </c>
      <c r="T3168" s="38" t="s">
        <v>98</v>
      </c>
      <c r="U3168" s="24" t="s">
        <v>5746</v>
      </c>
      <c r="V3168" s="24">
        <v>100000</v>
      </c>
      <c r="W3168" s="39">
        <f t="shared" si="1212"/>
        <v>0</v>
      </c>
      <c r="X3168" s="29">
        <v>0</v>
      </c>
      <c r="Y3168" s="40">
        <f t="shared" si="1213"/>
        <v>365</v>
      </c>
      <c r="Z3168" s="38">
        <f t="shared" si="1197"/>
        <v>46081</v>
      </c>
      <c r="AA3168" s="41">
        <f t="shared" si="1214"/>
        <v>181</v>
      </c>
      <c r="AB3168" s="24" t="s">
        <v>113</v>
      </c>
      <c r="AC3168" s="41">
        <f t="shared" si="1215"/>
        <v>404.37420000000009</v>
      </c>
      <c r="AD3168" s="41">
        <v>0</v>
      </c>
      <c r="AE3168" s="72">
        <v>342.69000000000005</v>
      </c>
      <c r="AF3168" s="41">
        <f t="shared" si="1216"/>
        <v>0</v>
      </c>
      <c r="AG3168" s="41">
        <f t="shared" si="1217"/>
        <v>0</v>
      </c>
      <c r="AH3168" s="41">
        <f t="shared" si="1218"/>
        <v>61.684200000000004</v>
      </c>
      <c r="AI3168" s="60">
        <f t="shared" si="1219"/>
        <v>13.707600000000003</v>
      </c>
      <c r="AJ3168" s="60">
        <f t="shared" si="1220"/>
        <v>77.105250000000012</v>
      </c>
      <c r="AK3168" s="60">
        <f t="shared" si="1221"/>
        <v>169.93668493150687</v>
      </c>
      <c r="AL3168" s="60">
        <f t="shared" si="1222"/>
        <v>124.90346342465755</v>
      </c>
      <c r="AM3168" s="41">
        <f t="shared" si="1223"/>
        <v>126.97368657534247</v>
      </c>
      <c r="AN3168" s="42">
        <f t="shared" si="1224"/>
        <v>45715</v>
      </c>
      <c r="AO3168" s="43">
        <f t="shared" si="1225"/>
        <v>342.69000000000005</v>
      </c>
    </row>
    <row r="3169" spans="1:41" s="24" customFormat="1" ht="15.75" customHeight="1" x14ac:dyDescent="0.35">
      <c r="A3169" s="36" t="s">
        <v>6124</v>
      </c>
      <c r="B3169" s="36">
        <v>202511</v>
      </c>
      <c r="C3169" s="24" t="s">
        <v>736</v>
      </c>
      <c r="D3169" s="24" t="s">
        <v>119</v>
      </c>
      <c r="E3169" s="62">
        <v>45901</v>
      </c>
      <c r="F3169" s="62">
        <v>46265</v>
      </c>
      <c r="G3169" s="37" t="s">
        <v>838</v>
      </c>
      <c r="H3169" s="36">
        <v>42166</v>
      </c>
      <c r="I3169" s="63">
        <v>18281</v>
      </c>
      <c r="J3169" s="24" t="s">
        <v>3039</v>
      </c>
      <c r="K3169" s="63">
        <f t="shared" si="1210"/>
        <v>45901</v>
      </c>
      <c r="L3169" s="55">
        <f t="shared" si="1211"/>
        <v>0.04</v>
      </c>
      <c r="M3169" s="76">
        <v>0.22500000000000001</v>
      </c>
      <c r="N3169" s="62">
        <v>45901</v>
      </c>
      <c r="O3169" s="62">
        <v>46265</v>
      </c>
      <c r="P3169" s="63"/>
      <c r="Q3169" s="63"/>
      <c r="R3169" s="78">
        <v>68</v>
      </c>
      <c r="S3169" s="63" t="str">
        <f>VLOOKUP(R3169,SA!$B$3:$C$11,2,1)</f>
        <v>66-70</v>
      </c>
      <c r="T3169" s="38" t="s">
        <v>98</v>
      </c>
      <c r="U3169" s="24" t="s">
        <v>5747</v>
      </c>
      <c r="V3169" s="24">
        <v>100000</v>
      </c>
      <c r="W3169" s="39">
        <f t="shared" si="1212"/>
        <v>0</v>
      </c>
      <c r="X3169" s="29">
        <v>0</v>
      </c>
      <c r="Y3169" s="40">
        <f t="shared" si="1213"/>
        <v>365</v>
      </c>
      <c r="Z3169" s="38">
        <f t="shared" si="1197"/>
        <v>46081</v>
      </c>
      <c r="AA3169" s="41">
        <f t="shared" si="1214"/>
        <v>181</v>
      </c>
      <c r="AB3169" s="24" t="s">
        <v>113</v>
      </c>
      <c r="AC3169" s="41">
        <f t="shared" si="1215"/>
        <v>2157.8895999999972</v>
      </c>
      <c r="AD3169" s="41">
        <v>0</v>
      </c>
      <c r="AE3169" s="72">
        <v>1828.7199999999975</v>
      </c>
      <c r="AF3169" s="41">
        <f t="shared" si="1216"/>
        <v>0</v>
      </c>
      <c r="AG3169" s="41">
        <f t="shared" si="1217"/>
        <v>0</v>
      </c>
      <c r="AH3169" s="41">
        <f t="shared" si="1218"/>
        <v>329.16959999999955</v>
      </c>
      <c r="AI3169" s="60">
        <f t="shared" si="1219"/>
        <v>73.148799999999909</v>
      </c>
      <c r="AJ3169" s="60">
        <f t="shared" si="1220"/>
        <v>411.46199999999948</v>
      </c>
      <c r="AK3169" s="60">
        <f t="shared" si="1221"/>
        <v>906.84471232876592</v>
      </c>
      <c r="AL3169" s="60">
        <f t="shared" si="1222"/>
        <v>666.53086356164295</v>
      </c>
      <c r="AM3169" s="41">
        <f t="shared" si="1223"/>
        <v>677.57833643835511</v>
      </c>
      <c r="AN3169" s="42">
        <f t="shared" si="1224"/>
        <v>45715</v>
      </c>
      <c r="AO3169" s="43">
        <f t="shared" si="1225"/>
        <v>1828.7199999999975</v>
      </c>
    </row>
    <row r="3170" spans="1:41" s="24" customFormat="1" ht="15.75" customHeight="1" x14ac:dyDescent="0.35">
      <c r="A3170" s="36" t="s">
        <v>6124</v>
      </c>
      <c r="B3170" s="36">
        <v>202511</v>
      </c>
      <c r="C3170" s="24" t="s">
        <v>736</v>
      </c>
      <c r="D3170" s="24" t="s">
        <v>119</v>
      </c>
      <c r="E3170" s="62">
        <v>45901</v>
      </c>
      <c r="F3170" s="62">
        <v>46265</v>
      </c>
      <c r="G3170" s="37" t="s">
        <v>839</v>
      </c>
      <c r="H3170" s="36">
        <v>42166</v>
      </c>
      <c r="I3170" s="63">
        <v>17142</v>
      </c>
      <c r="J3170" s="24" t="s">
        <v>3040</v>
      </c>
      <c r="K3170" s="63">
        <f t="shared" si="1210"/>
        <v>45901</v>
      </c>
      <c r="L3170" s="55">
        <f t="shared" si="1211"/>
        <v>0.04</v>
      </c>
      <c r="M3170" s="76">
        <v>0.22500000000000001</v>
      </c>
      <c r="N3170" s="62">
        <v>45901</v>
      </c>
      <c r="O3170" s="62">
        <v>46265</v>
      </c>
      <c r="P3170" s="63"/>
      <c r="Q3170" s="63"/>
      <c r="R3170" s="78">
        <v>68</v>
      </c>
      <c r="S3170" s="63" t="str">
        <f>VLOOKUP(R3170,SA!$B$3:$C$11,2,1)</f>
        <v>66-70</v>
      </c>
      <c r="T3170" s="38" t="s">
        <v>97</v>
      </c>
      <c r="U3170" s="24" t="s">
        <v>5744</v>
      </c>
      <c r="V3170" s="24">
        <v>100000</v>
      </c>
      <c r="W3170" s="39">
        <f t="shared" si="1212"/>
        <v>0</v>
      </c>
      <c r="X3170" s="29">
        <v>0</v>
      </c>
      <c r="Y3170" s="40">
        <f t="shared" si="1213"/>
        <v>365</v>
      </c>
      <c r="Z3170" s="38">
        <f t="shared" si="1197"/>
        <v>46081</v>
      </c>
      <c r="AA3170" s="41">
        <f t="shared" si="1214"/>
        <v>181</v>
      </c>
      <c r="AB3170" s="24" t="s">
        <v>113</v>
      </c>
      <c r="AC3170" s="41">
        <f t="shared" si="1215"/>
        <v>2711.0027999999988</v>
      </c>
      <c r="AD3170" s="41">
        <v>0</v>
      </c>
      <c r="AE3170" s="72">
        <v>2297.4599999999991</v>
      </c>
      <c r="AF3170" s="41">
        <f t="shared" si="1216"/>
        <v>0</v>
      </c>
      <c r="AG3170" s="41">
        <f t="shared" si="1217"/>
        <v>0</v>
      </c>
      <c r="AH3170" s="41">
        <f t="shared" si="1218"/>
        <v>413.54279999999983</v>
      </c>
      <c r="AI3170" s="60">
        <f t="shared" si="1219"/>
        <v>91.898399999999967</v>
      </c>
      <c r="AJ3170" s="60">
        <f t="shared" si="1220"/>
        <v>516.92849999999987</v>
      </c>
      <c r="AK3170" s="60">
        <f t="shared" si="1221"/>
        <v>1139.2883835616433</v>
      </c>
      <c r="AL3170" s="60">
        <f t="shared" si="1222"/>
        <v>837.37696191780776</v>
      </c>
      <c r="AM3170" s="41">
        <f t="shared" si="1223"/>
        <v>851.25613808219134</v>
      </c>
      <c r="AN3170" s="42">
        <f t="shared" si="1224"/>
        <v>45715</v>
      </c>
      <c r="AO3170" s="43">
        <f t="shared" si="1225"/>
        <v>2297.4599999999991</v>
      </c>
    </row>
    <row r="3171" spans="1:41" s="24" customFormat="1" ht="15.75" customHeight="1" x14ac:dyDescent="0.35">
      <c r="A3171" s="36" t="s">
        <v>6124</v>
      </c>
      <c r="B3171" s="36">
        <v>202511</v>
      </c>
      <c r="C3171" s="24" t="s">
        <v>736</v>
      </c>
      <c r="D3171" s="24" t="s">
        <v>119</v>
      </c>
      <c r="E3171" s="62">
        <v>45901</v>
      </c>
      <c r="F3171" s="62">
        <v>46265</v>
      </c>
      <c r="G3171" s="37" t="s">
        <v>1067</v>
      </c>
      <c r="H3171" s="36">
        <v>42293</v>
      </c>
      <c r="I3171" s="63">
        <v>24119</v>
      </c>
      <c r="J3171" s="24" t="s">
        <v>3329</v>
      </c>
      <c r="K3171" s="63">
        <f t="shared" si="1210"/>
        <v>45901</v>
      </c>
      <c r="L3171" s="55">
        <f t="shared" si="1211"/>
        <v>0.04</v>
      </c>
      <c r="M3171" s="76">
        <v>0.22500000000000001</v>
      </c>
      <c r="N3171" s="62">
        <v>45901</v>
      </c>
      <c r="O3171" s="62">
        <v>46265</v>
      </c>
      <c r="P3171" s="63"/>
      <c r="Q3171" s="63"/>
      <c r="R3171" s="78">
        <v>68</v>
      </c>
      <c r="S3171" s="63" t="str">
        <f>VLOOKUP(R3171,SA!$B$3:$C$11,2,1)</f>
        <v>66-70</v>
      </c>
      <c r="T3171" s="38" t="s">
        <v>97</v>
      </c>
      <c r="U3171" s="24" t="s">
        <v>5744</v>
      </c>
      <c r="V3171" s="24">
        <v>100000</v>
      </c>
      <c r="W3171" s="39">
        <f t="shared" si="1212"/>
        <v>0</v>
      </c>
      <c r="X3171" s="29">
        <v>0</v>
      </c>
      <c r="Y3171" s="40">
        <f t="shared" si="1213"/>
        <v>365</v>
      </c>
      <c r="Z3171" s="38">
        <f t="shared" si="1197"/>
        <v>46081</v>
      </c>
      <c r="AA3171" s="41">
        <f t="shared" si="1214"/>
        <v>181</v>
      </c>
      <c r="AB3171" s="24" t="s">
        <v>113</v>
      </c>
      <c r="AC3171" s="41">
        <f t="shared" si="1215"/>
        <v>1190.9857999999995</v>
      </c>
      <c r="AD3171" s="41">
        <v>0</v>
      </c>
      <c r="AE3171" s="72">
        <v>1009.3099999999995</v>
      </c>
      <c r="AF3171" s="41">
        <f t="shared" si="1216"/>
        <v>0</v>
      </c>
      <c r="AG3171" s="41">
        <f t="shared" si="1217"/>
        <v>0</v>
      </c>
      <c r="AH3171" s="41">
        <f t="shared" si="1218"/>
        <v>181.6757999999999</v>
      </c>
      <c r="AI3171" s="60">
        <f t="shared" si="1219"/>
        <v>40.372399999999978</v>
      </c>
      <c r="AJ3171" s="60">
        <f t="shared" si="1220"/>
        <v>227.09474999999989</v>
      </c>
      <c r="AK3171" s="60">
        <f t="shared" si="1221"/>
        <v>500.50715068493122</v>
      </c>
      <c r="AL3171" s="60">
        <f t="shared" si="1222"/>
        <v>367.87275575342443</v>
      </c>
      <c r="AM3171" s="41">
        <f t="shared" si="1223"/>
        <v>373.97009424657529</v>
      </c>
      <c r="AN3171" s="42">
        <f t="shared" si="1224"/>
        <v>45715</v>
      </c>
      <c r="AO3171" s="43">
        <f t="shared" si="1225"/>
        <v>1009.3099999999995</v>
      </c>
    </row>
    <row r="3172" spans="1:41" s="24" customFormat="1" ht="15.75" customHeight="1" x14ac:dyDescent="0.35">
      <c r="A3172" s="36" t="s">
        <v>6124</v>
      </c>
      <c r="B3172" s="36">
        <v>202511</v>
      </c>
      <c r="C3172" s="24" t="s">
        <v>736</v>
      </c>
      <c r="D3172" s="24" t="s">
        <v>119</v>
      </c>
      <c r="E3172" s="62">
        <v>45901</v>
      </c>
      <c r="F3172" s="62">
        <v>46265</v>
      </c>
      <c r="G3172" s="37" t="s">
        <v>245</v>
      </c>
      <c r="H3172" s="36">
        <v>42293</v>
      </c>
      <c r="I3172" s="63">
        <v>36187</v>
      </c>
      <c r="J3172" s="24" t="s">
        <v>3330</v>
      </c>
      <c r="K3172" s="63">
        <f t="shared" si="1210"/>
        <v>45901</v>
      </c>
      <c r="L3172" s="55">
        <f t="shared" si="1211"/>
        <v>0.04</v>
      </c>
      <c r="M3172" s="76">
        <v>0.22500000000000001</v>
      </c>
      <c r="N3172" s="62">
        <v>45901</v>
      </c>
      <c r="O3172" s="62">
        <v>46265</v>
      </c>
      <c r="P3172" s="63"/>
      <c r="Q3172" s="63"/>
      <c r="R3172" s="78">
        <v>68</v>
      </c>
      <c r="S3172" s="63" t="str">
        <f>VLOOKUP(R3172,SA!$B$3:$C$11,2,1)</f>
        <v>66-70</v>
      </c>
      <c r="T3172" s="38" t="s">
        <v>97</v>
      </c>
      <c r="U3172" s="24" t="s">
        <v>56</v>
      </c>
      <c r="V3172" s="24">
        <v>100000</v>
      </c>
      <c r="W3172" s="39">
        <f t="shared" si="1212"/>
        <v>100000</v>
      </c>
      <c r="X3172" s="29">
        <v>0</v>
      </c>
      <c r="Y3172" s="40">
        <f t="shared" si="1213"/>
        <v>365</v>
      </c>
      <c r="Z3172" s="38">
        <f t="shared" si="1197"/>
        <v>46081</v>
      </c>
      <c r="AA3172" s="41">
        <f t="shared" si="1214"/>
        <v>181</v>
      </c>
      <c r="AB3172" s="24" t="s">
        <v>113</v>
      </c>
      <c r="AC3172" s="41">
        <f t="shared" si="1215"/>
        <v>453.28519999999929</v>
      </c>
      <c r="AD3172" s="41">
        <v>0</v>
      </c>
      <c r="AE3172" s="72">
        <v>384.13999999999942</v>
      </c>
      <c r="AF3172" s="41">
        <f t="shared" si="1216"/>
        <v>0</v>
      </c>
      <c r="AG3172" s="41">
        <f t="shared" si="1217"/>
        <v>0</v>
      </c>
      <c r="AH3172" s="41">
        <f t="shared" si="1218"/>
        <v>69.145199999999889</v>
      </c>
      <c r="AI3172" s="60">
        <f t="shared" si="1219"/>
        <v>15.365599999999977</v>
      </c>
      <c r="AJ3172" s="60">
        <f t="shared" si="1220"/>
        <v>86.431499999999872</v>
      </c>
      <c r="AK3172" s="60">
        <f t="shared" si="1221"/>
        <v>190.49134246575315</v>
      </c>
      <c r="AL3172" s="60">
        <f t="shared" si="1222"/>
        <v>140.01113671232855</v>
      </c>
      <c r="AM3172" s="41">
        <f t="shared" si="1223"/>
        <v>142.33176328767104</v>
      </c>
      <c r="AN3172" s="42">
        <f t="shared" si="1224"/>
        <v>45715</v>
      </c>
      <c r="AO3172" s="43">
        <f t="shared" si="1225"/>
        <v>384.13999999999942</v>
      </c>
    </row>
    <row r="3173" spans="1:41" s="24" customFormat="1" ht="15.75" customHeight="1" x14ac:dyDescent="0.35">
      <c r="A3173" s="36" t="s">
        <v>6124</v>
      </c>
      <c r="B3173" s="36">
        <v>202511</v>
      </c>
      <c r="C3173" s="24" t="s">
        <v>736</v>
      </c>
      <c r="D3173" s="24" t="s">
        <v>119</v>
      </c>
      <c r="E3173" s="62">
        <v>45901</v>
      </c>
      <c r="F3173" s="62">
        <v>46265</v>
      </c>
      <c r="G3173" s="37" t="s">
        <v>1068</v>
      </c>
      <c r="H3173" s="36">
        <v>42293</v>
      </c>
      <c r="I3173" s="63">
        <v>25596</v>
      </c>
      <c r="J3173" s="24" t="s">
        <v>3331</v>
      </c>
      <c r="K3173" s="63">
        <f t="shared" si="1210"/>
        <v>45901</v>
      </c>
      <c r="L3173" s="55">
        <f t="shared" si="1211"/>
        <v>0.04</v>
      </c>
      <c r="M3173" s="76">
        <v>0.22500000000000001</v>
      </c>
      <c r="N3173" s="62">
        <v>45901</v>
      </c>
      <c r="O3173" s="62">
        <v>46265</v>
      </c>
      <c r="P3173" s="63"/>
      <c r="Q3173" s="63"/>
      <c r="R3173" s="78">
        <v>68</v>
      </c>
      <c r="S3173" s="63" t="str">
        <f>VLOOKUP(R3173,SA!$B$3:$C$11,2,1)</f>
        <v>66-70</v>
      </c>
      <c r="T3173" s="38" t="s">
        <v>98</v>
      </c>
      <c r="U3173" s="24" t="s">
        <v>5747</v>
      </c>
      <c r="V3173" s="24">
        <v>100000</v>
      </c>
      <c r="W3173" s="39">
        <f t="shared" si="1212"/>
        <v>0</v>
      </c>
      <c r="X3173" s="29">
        <v>0</v>
      </c>
      <c r="Y3173" s="40">
        <f t="shared" si="1213"/>
        <v>365</v>
      </c>
      <c r="Z3173" s="38">
        <f t="shared" si="1197"/>
        <v>46081</v>
      </c>
      <c r="AA3173" s="41">
        <f t="shared" si="1214"/>
        <v>181</v>
      </c>
      <c r="AB3173" s="24" t="s">
        <v>113</v>
      </c>
      <c r="AC3173" s="41">
        <f t="shared" si="1215"/>
        <v>810.82520000000034</v>
      </c>
      <c r="AD3173" s="41">
        <v>0</v>
      </c>
      <c r="AE3173" s="72">
        <v>687.14000000000033</v>
      </c>
      <c r="AF3173" s="41">
        <f t="shared" si="1216"/>
        <v>0</v>
      </c>
      <c r="AG3173" s="41">
        <f t="shared" si="1217"/>
        <v>0</v>
      </c>
      <c r="AH3173" s="41">
        <f t="shared" si="1218"/>
        <v>123.68520000000005</v>
      </c>
      <c r="AI3173" s="60">
        <f t="shared" si="1219"/>
        <v>27.485600000000012</v>
      </c>
      <c r="AJ3173" s="60">
        <f t="shared" si="1220"/>
        <v>154.60650000000007</v>
      </c>
      <c r="AK3173" s="60">
        <f t="shared" si="1221"/>
        <v>340.74613698630151</v>
      </c>
      <c r="AL3173" s="60">
        <f t="shared" si="1222"/>
        <v>250.44841068493162</v>
      </c>
      <c r="AM3173" s="41">
        <f t="shared" si="1223"/>
        <v>254.59948931506867</v>
      </c>
      <c r="AN3173" s="42">
        <f t="shared" si="1224"/>
        <v>45715</v>
      </c>
      <c r="AO3173" s="43">
        <f t="shared" si="1225"/>
        <v>687.14000000000033</v>
      </c>
    </row>
    <row r="3174" spans="1:41" s="24" customFormat="1" ht="15.75" customHeight="1" x14ac:dyDescent="0.35">
      <c r="A3174" s="36" t="s">
        <v>6124</v>
      </c>
      <c r="B3174" s="36">
        <v>202511</v>
      </c>
      <c r="C3174" s="24" t="s">
        <v>736</v>
      </c>
      <c r="D3174" s="24" t="s">
        <v>119</v>
      </c>
      <c r="E3174" s="62">
        <v>45901</v>
      </c>
      <c r="F3174" s="62">
        <v>46265</v>
      </c>
      <c r="G3174" s="37" t="s">
        <v>1069</v>
      </c>
      <c r="H3174" s="36">
        <v>42294</v>
      </c>
      <c r="I3174" s="63">
        <v>24855</v>
      </c>
      <c r="J3174" s="24" t="s">
        <v>3332</v>
      </c>
      <c r="K3174" s="63">
        <f t="shared" si="1210"/>
        <v>45901</v>
      </c>
      <c r="L3174" s="55">
        <f t="shared" si="1211"/>
        <v>0.04</v>
      </c>
      <c r="M3174" s="76">
        <v>0.22500000000000001</v>
      </c>
      <c r="N3174" s="62">
        <v>45901</v>
      </c>
      <c r="O3174" s="62">
        <v>46265</v>
      </c>
      <c r="P3174" s="63"/>
      <c r="Q3174" s="63"/>
      <c r="R3174" s="78">
        <v>68</v>
      </c>
      <c r="S3174" s="63" t="str">
        <f>VLOOKUP(R3174,SA!$B$3:$C$11,2,1)</f>
        <v>66-70</v>
      </c>
      <c r="T3174" s="38" t="s">
        <v>98</v>
      </c>
      <c r="U3174" s="24" t="s">
        <v>5747</v>
      </c>
      <c r="V3174" s="24">
        <v>100000</v>
      </c>
      <c r="W3174" s="39">
        <f t="shared" si="1212"/>
        <v>0</v>
      </c>
      <c r="X3174" s="29">
        <v>0</v>
      </c>
      <c r="Y3174" s="40">
        <f t="shared" si="1213"/>
        <v>365</v>
      </c>
      <c r="Z3174" s="38">
        <f t="shared" si="1197"/>
        <v>46081</v>
      </c>
      <c r="AA3174" s="41">
        <f t="shared" si="1214"/>
        <v>181</v>
      </c>
      <c r="AB3174" s="24" t="s">
        <v>113</v>
      </c>
      <c r="AC3174" s="41">
        <f t="shared" si="1215"/>
        <v>1190.9857999999995</v>
      </c>
      <c r="AD3174" s="41">
        <v>0</v>
      </c>
      <c r="AE3174" s="72">
        <v>1009.3099999999995</v>
      </c>
      <c r="AF3174" s="41">
        <f t="shared" si="1216"/>
        <v>0</v>
      </c>
      <c r="AG3174" s="41">
        <f t="shared" si="1217"/>
        <v>0</v>
      </c>
      <c r="AH3174" s="41">
        <f t="shared" si="1218"/>
        <v>181.6757999999999</v>
      </c>
      <c r="AI3174" s="60">
        <f t="shared" si="1219"/>
        <v>40.372399999999978</v>
      </c>
      <c r="AJ3174" s="60">
        <f t="shared" si="1220"/>
        <v>227.09474999999989</v>
      </c>
      <c r="AK3174" s="60">
        <f t="shared" si="1221"/>
        <v>500.50715068493122</v>
      </c>
      <c r="AL3174" s="60">
        <f t="shared" si="1222"/>
        <v>367.87275575342443</v>
      </c>
      <c r="AM3174" s="41">
        <f t="shared" si="1223"/>
        <v>373.97009424657529</v>
      </c>
      <c r="AN3174" s="42">
        <f t="shared" si="1224"/>
        <v>45715</v>
      </c>
      <c r="AO3174" s="43">
        <f t="shared" si="1225"/>
        <v>1009.3099999999995</v>
      </c>
    </row>
    <row r="3175" spans="1:41" s="24" customFormat="1" ht="15.75" customHeight="1" x14ac:dyDescent="0.35">
      <c r="A3175" s="36" t="s">
        <v>6124</v>
      </c>
      <c r="B3175" s="36">
        <v>202511</v>
      </c>
      <c r="C3175" s="24" t="s">
        <v>736</v>
      </c>
      <c r="D3175" s="24" t="s">
        <v>119</v>
      </c>
      <c r="E3175" s="62">
        <v>45901</v>
      </c>
      <c r="F3175" s="62">
        <v>46265</v>
      </c>
      <c r="G3175" s="37" t="s">
        <v>161</v>
      </c>
      <c r="H3175" s="36">
        <v>42294</v>
      </c>
      <c r="I3175" s="63">
        <v>35914</v>
      </c>
      <c r="J3175" s="24" t="s">
        <v>3333</v>
      </c>
      <c r="K3175" s="63">
        <f t="shared" si="1210"/>
        <v>45901</v>
      </c>
      <c r="L3175" s="55">
        <f t="shared" si="1211"/>
        <v>0.04</v>
      </c>
      <c r="M3175" s="76">
        <v>0.22500000000000001</v>
      </c>
      <c r="N3175" s="62">
        <v>45901</v>
      </c>
      <c r="O3175" s="62">
        <v>46265</v>
      </c>
      <c r="P3175" s="63"/>
      <c r="Q3175" s="63"/>
      <c r="R3175" s="78">
        <v>68</v>
      </c>
      <c r="S3175" s="63" t="str">
        <f>VLOOKUP(R3175,SA!$B$3:$C$11,2,1)</f>
        <v>66-70</v>
      </c>
      <c r="T3175" s="38" t="s">
        <v>97</v>
      </c>
      <c r="U3175" s="24" t="s">
        <v>56</v>
      </c>
      <c r="V3175" s="24">
        <v>100000</v>
      </c>
      <c r="W3175" s="39">
        <f t="shared" si="1212"/>
        <v>100000</v>
      </c>
      <c r="X3175" s="29">
        <v>0</v>
      </c>
      <c r="Y3175" s="40">
        <f t="shared" si="1213"/>
        <v>365</v>
      </c>
      <c r="Z3175" s="38">
        <f t="shared" si="1197"/>
        <v>46081</v>
      </c>
      <c r="AA3175" s="41">
        <f t="shared" si="1214"/>
        <v>181</v>
      </c>
      <c r="AB3175" s="24" t="s">
        <v>113</v>
      </c>
      <c r="AC3175" s="41">
        <f t="shared" si="1215"/>
        <v>453.28519999999929</v>
      </c>
      <c r="AD3175" s="41">
        <v>0</v>
      </c>
      <c r="AE3175" s="72">
        <v>384.13999999999942</v>
      </c>
      <c r="AF3175" s="41">
        <f t="shared" si="1216"/>
        <v>0</v>
      </c>
      <c r="AG3175" s="41">
        <f t="shared" si="1217"/>
        <v>0</v>
      </c>
      <c r="AH3175" s="41">
        <f t="shared" si="1218"/>
        <v>69.145199999999889</v>
      </c>
      <c r="AI3175" s="60">
        <f t="shared" si="1219"/>
        <v>15.365599999999977</v>
      </c>
      <c r="AJ3175" s="60">
        <f t="shared" si="1220"/>
        <v>86.431499999999872</v>
      </c>
      <c r="AK3175" s="60">
        <f t="shared" si="1221"/>
        <v>190.49134246575315</v>
      </c>
      <c r="AL3175" s="60">
        <f t="shared" si="1222"/>
        <v>140.01113671232855</v>
      </c>
      <c r="AM3175" s="41">
        <f t="shared" si="1223"/>
        <v>142.33176328767104</v>
      </c>
      <c r="AN3175" s="42">
        <f t="shared" si="1224"/>
        <v>45715</v>
      </c>
      <c r="AO3175" s="43">
        <f t="shared" si="1225"/>
        <v>384.13999999999942</v>
      </c>
    </row>
    <row r="3176" spans="1:41" s="24" customFormat="1" ht="15.75" customHeight="1" x14ac:dyDescent="0.35">
      <c r="A3176" s="36" t="s">
        <v>6124</v>
      </c>
      <c r="B3176" s="36">
        <v>202511</v>
      </c>
      <c r="C3176" s="24" t="s">
        <v>736</v>
      </c>
      <c r="D3176" s="24" t="s">
        <v>119</v>
      </c>
      <c r="E3176" s="62">
        <v>45901</v>
      </c>
      <c r="F3176" s="62">
        <v>46265</v>
      </c>
      <c r="G3176" s="37" t="s">
        <v>1070</v>
      </c>
      <c r="H3176" s="36">
        <v>42295</v>
      </c>
      <c r="I3176" s="63">
        <v>26270</v>
      </c>
      <c r="J3176" s="24" t="s">
        <v>3334</v>
      </c>
      <c r="K3176" s="63">
        <f t="shared" si="1210"/>
        <v>45901</v>
      </c>
      <c r="L3176" s="55">
        <f t="shared" si="1211"/>
        <v>0.04</v>
      </c>
      <c r="M3176" s="76">
        <v>0.22500000000000001</v>
      </c>
      <c r="N3176" s="62">
        <v>45901</v>
      </c>
      <c r="O3176" s="62">
        <v>46265</v>
      </c>
      <c r="P3176" s="63"/>
      <c r="Q3176" s="63"/>
      <c r="R3176" s="78">
        <v>68</v>
      </c>
      <c r="S3176" s="63" t="str">
        <f>VLOOKUP(R3176,SA!$B$3:$C$11,2,1)</f>
        <v>66-70</v>
      </c>
      <c r="T3176" s="38" t="s">
        <v>97</v>
      </c>
      <c r="U3176" s="24" t="s">
        <v>5744</v>
      </c>
      <c r="V3176" s="24">
        <v>100000</v>
      </c>
      <c r="W3176" s="39">
        <f t="shared" si="1212"/>
        <v>0</v>
      </c>
      <c r="X3176" s="29">
        <v>0</v>
      </c>
      <c r="Y3176" s="40">
        <f t="shared" si="1213"/>
        <v>365</v>
      </c>
      <c r="Z3176" s="38">
        <f t="shared" si="1197"/>
        <v>46081</v>
      </c>
      <c r="AA3176" s="41">
        <f t="shared" si="1214"/>
        <v>181</v>
      </c>
      <c r="AB3176" s="24" t="s">
        <v>113</v>
      </c>
      <c r="AC3176" s="41">
        <f t="shared" si="1215"/>
        <v>810.82520000000034</v>
      </c>
      <c r="AD3176" s="41">
        <v>0</v>
      </c>
      <c r="AE3176" s="72">
        <v>687.14000000000033</v>
      </c>
      <c r="AF3176" s="41">
        <f t="shared" si="1216"/>
        <v>0</v>
      </c>
      <c r="AG3176" s="41">
        <f t="shared" si="1217"/>
        <v>0</v>
      </c>
      <c r="AH3176" s="41">
        <f t="shared" si="1218"/>
        <v>123.68520000000005</v>
      </c>
      <c r="AI3176" s="60">
        <f t="shared" si="1219"/>
        <v>27.485600000000012</v>
      </c>
      <c r="AJ3176" s="60">
        <f t="shared" si="1220"/>
        <v>154.60650000000007</v>
      </c>
      <c r="AK3176" s="60">
        <f t="shared" si="1221"/>
        <v>340.74613698630151</v>
      </c>
      <c r="AL3176" s="60">
        <f t="shared" si="1222"/>
        <v>250.44841068493162</v>
      </c>
      <c r="AM3176" s="41">
        <f t="shared" si="1223"/>
        <v>254.59948931506867</v>
      </c>
      <c r="AN3176" s="42">
        <f t="shared" si="1224"/>
        <v>45715</v>
      </c>
      <c r="AO3176" s="43">
        <f t="shared" si="1225"/>
        <v>687.14000000000033</v>
      </c>
    </row>
    <row r="3177" spans="1:41" s="24" customFormat="1" ht="15.75" customHeight="1" x14ac:dyDescent="0.35">
      <c r="A3177" s="36" t="s">
        <v>6124</v>
      </c>
      <c r="B3177" s="36">
        <v>202511</v>
      </c>
      <c r="C3177" s="24" t="s">
        <v>736</v>
      </c>
      <c r="D3177" s="24" t="s">
        <v>119</v>
      </c>
      <c r="E3177" s="62">
        <v>45901</v>
      </c>
      <c r="F3177" s="62">
        <v>46265</v>
      </c>
      <c r="G3177" s="37" t="s">
        <v>1071</v>
      </c>
      <c r="H3177" s="36">
        <v>42295</v>
      </c>
      <c r="I3177" s="63">
        <v>27383</v>
      </c>
      <c r="J3177" s="24" t="s">
        <v>3335</v>
      </c>
      <c r="K3177" s="63">
        <f t="shared" si="1210"/>
        <v>45901</v>
      </c>
      <c r="L3177" s="55">
        <f t="shared" si="1211"/>
        <v>0.04</v>
      </c>
      <c r="M3177" s="76">
        <v>0.22500000000000001</v>
      </c>
      <c r="N3177" s="62">
        <v>45901</v>
      </c>
      <c r="O3177" s="62">
        <v>46265</v>
      </c>
      <c r="P3177" s="63"/>
      <c r="Q3177" s="63"/>
      <c r="R3177" s="78">
        <v>68</v>
      </c>
      <c r="S3177" s="63" t="str">
        <f>VLOOKUP(R3177,SA!$B$3:$C$11,2,1)</f>
        <v>66-70</v>
      </c>
      <c r="T3177" s="38" t="s">
        <v>98</v>
      </c>
      <c r="U3177" s="24" t="s">
        <v>5747</v>
      </c>
      <c r="V3177" s="24">
        <v>100000</v>
      </c>
      <c r="W3177" s="39">
        <f t="shared" si="1212"/>
        <v>0</v>
      </c>
      <c r="X3177" s="29">
        <v>0</v>
      </c>
      <c r="Y3177" s="40">
        <f t="shared" si="1213"/>
        <v>365</v>
      </c>
      <c r="Z3177" s="38">
        <f t="shared" si="1197"/>
        <v>46081</v>
      </c>
      <c r="AA3177" s="41">
        <f t="shared" si="1214"/>
        <v>181</v>
      </c>
      <c r="AB3177" s="24" t="s">
        <v>113</v>
      </c>
      <c r="AC3177" s="41">
        <f t="shared" si="1215"/>
        <v>810.82520000000034</v>
      </c>
      <c r="AD3177" s="41">
        <v>0</v>
      </c>
      <c r="AE3177" s="72">
        <v>687.14000000000033</v>
      </c>
      <c r="AF3177" s="41">
        <f t="shared" si="1216"/>
        <v>0</v>
      </c>
      <c r="AG3177" s="41">
        <f t="shared" si="1217"/>
        <v>0</v>
      </c>
      <c r="AH3177" s="41">
        <f t="shared" si="1218"/>
        <v>123.68520000000005</v>
      </c>
      <c r="AI3177" s="60">
        <f t="shared" si="1219"/>
        <v>27.485600000000012</v>
      </c>
      <c r="AJ3177" s="60">
        <f t="shared" si="1220"/>
        <v>154.60650000000007</v>
      </c>
      <c r="AK3177" s="60">
        <f t="shared" si="1221"/>
        <v>340.74613698630151</v>
      </c>
      <c r="AL3177" s="60">
        <f t="shared" si="1222"/>
        <v>250.44841068493162</v>
      </c>
      <c r="AM3177" s="41">
        <f t="shared" si="1223"/>
        <v>254.59948931506867</v>
      </c>
      <c r="AN3177" s="42">
        <f t="shared" si="1224"/>
        <v>45715</v>
      </c>
      <c r="AO3177" s="43">
        <f t="shared" si="1225"/>
        <v>687.14000000000033</v>
      </c>
    </row>
    <row r="3178" spans="1:41" s="24" customFormat="1" ht="15.75" customHeight="1" x14ac:dyDescent="0.35">
      <c r="A3178" s="36" t="s">
        <v>6124</v>
      </c>
      <c r="B3178" s="36">
        <v>202511</v>
      </c>
      <c r="C3178" s="24" t="s">
        <v>736</v>
      </c>
      <c r="D3178" s="24" t="s">
        <v>119</v>
      </c>
      <c r="E3178" s="62">
        <v>45901</v>
      </c>
      <c r="F3178" s="62">
        <v>46265</v>
      </c>
      <c r="G3178" s="37" t="s">
        <v>446</v>
      </c>
      <c r="H3178" s="36">
        <v>42295</v>
      </c>
      <c r="I3178" s="63">
        <v>36633</v>
      </c>
      <c r="J3178" s="24" t="s">
        <v>3336</v>
      </c>
      <c r="K3178" s="63">
        <f t="shared" si="1210"/>
        <v>45901</v>
      </c>
      <c r="L3178" s="55">
        <f t="shared" si="1211"/>
        <v>0.04</v>
      </c>
      <c r="M3178" s="76">
        <v>0.22500000000000001</v>
      </c>
      <c r="N3178" s="62">
        <v>45901</v>
      </c>
      <c r="O3178" s="62">
        <v>46265</v>
      </c>
      <c r="P3178" s="63"/>
      <c r="Q3178" s="63"/>
      <c r="R3178" s="78">
        <v>68</v>
      </c>
      <c r="S3178" s="63" t="str">
        <f>VLOOKUP(R3178,SA!$B$3:$C$11,2,1)</f>
        <v>66-70</v>
      </c>
      <c r="T3178" s="38" t="s">
        <v>97</v>
      </c>
      <c r="U3178" s="24" t="s">
        <v>56</v>
      </c>
      <c r="V3178" s="24">
        <v>100000</v>
      </c>
      <c r="W3178" s="39">
        <f t="shared" si="1212"/>
        <v>100000</v>
      </c>
      <c r="X3178" s="29">
        <v>0</v>
      </c>
      <c r="Y3178" s="40">
        <f t="shared" si="1213"/>
        <v>365</v>
      </c>
      <c r="Z3178" s="38">
        <f t="shared" si="1197"/>
        <v>46081</v>
      </c>
      <c r="AA3178" s="41">
        <f t="shared" si="1214"/>
        <v>181</v>
      </c>
      <c r="AB3178" s="24" t="s">
        <v>113</v>
      </c>
      <c r="AC3178" s="41">
        <f t="shared" si="1215"/>
        <v>404.37420000000009</v>
      </c>
      <c r="AD3178" s="41">
        <v>0</v>
      </c>
      <c r="AE3178" s="72">
        <v>342.69000000000005</v>
      </c>
      <c r="AF3178" s="41">
        <f t="shared" si="1216"/>
        <v>0</v>
      </c>
      <c r="AG3178" s="41">
        <f t="shared" si="1217"/>
        <v>0</v>
      </c>
      <c r="AH3178" s="41">
        <f t="shared" si="1218"/>
        <v>61.684200000000004</v>
      </c>
      <c r="AI3178" s="60">
        <f t="shared" si="1219"/>
        <v>13.707600000000003</v>
      </c>
      <c r="AJ3178" s="60">
        <f t="shared" si="1220"/>
        <v>77.105250000000012</v>
      </c>
      <c r="AK3178" s="60">
        <f t="shared" si="1221"/>
        <v>169.93668493150687</v>
      </c>
      <c r="AL3178" s="60">
        <f t="shared" si="1222"/>
        <v>124.90346342465755</v>
      </c>
      <c r="AM3178" s="41">
        <f t="shared" si="1223"/>
        <v>126.97368657534247</v>
      </c>
      <c r="AN3178" s="42">
        <f t="shared" si="1224"/>
        <v>45715</v>
      </c>
      <c r="AO3178" s="43">
        <f t="shared" si="1225"/>
        <v>342.69000000000005</v>
      </c>
    </row>
    <row r="3179" spans="1:41" s="24" customFormat="1" ht="15.75" customHeight="1" x14ac:dyDescent="0.35">
      <c r="A3179" s="36" t="s">
        <v>6124</v>
      </c>
      <c r="B3179" s="36">
        <v>202511</v>
      </c>
      <c r="C3179" s="24" t="s">
        <v>736</v>
      </c>
      <c r="D3179" s="24" t="s">
        <v>119</v>
      </c>
      <c r="E3179" s="62">
        <v>45901</v>
      </c>
      <c r="F3179" s="62">
        <v>46265</v>
      </c>
      <c r="G3179" s="37" t="s">
        <v>1072</v>
      </c>
      <c r="H3179" s="36">
        <v>42296</v>
      </c>
      <c r="I3179" s="63">
        <v>26044</v>
      </c>
      <c r="J3179" s="24" t="s">
        <v>3337</v>
      </c>
      <c r="K3179" s="63">
        <f t="shared" si="1210"/>
        <v>45901</v>
      </c>
      <c r="L3179" s="55">
        <f t="shared" si="1211"/>
        <v>0.04</v>
      </c>
      <c r="M3179" s="76">
        <v>0.22500000000000001</v>
      </c>
      <c r="N3179" s="62">
        <v>45901</v>
      </c>
      <c r="O3179" s="62">
        <v>46265</v>
      </c>
      <c r="P3179" s="63"/>
      <c r="Q3179" s="63"/>
      <c r="R3179" s="78">
        <v>68</v>
      </c>
      <c r="S3179" s="63" t="str">
        <f>VLOOKUP(R3179,SA!$B$3:$C$11,2,1)</f>
        <v>66-70</v>
      </c>
      <c r="T3179" s="38" t="s">
        <v>97</v>
      </c>
      <c r="U3179" s="24" t="s">
        <v>5744</v>
      </c>
      <c r="V3179" s="24">
        <v>100000</v>
      </c>
      <c r="W3179" s="39">
        <f t="shared" si="1212"/>
        <v>0</v>
      </c>
      <c r="X3179" s="29">
        <v>0</v>
      </c>
      <c r="Y3179" s="40">
        <f t="shared" si="1213"/>
        <v>365</v>
      </c>
      <c r="Z3179" s="38">
        <f t="shared" si="1197"/>
        <v>46081</v>
      </c>
      <c r="AA3179" s="41">
        <f t="shared" si="1214"/>
        <v>181</v>
      </c>
      <c r="AB3179" s="24" t="s">
        <v>113</v>
      </c>
      <c r="AC3179" s="41">
        <f t="shared" si="1215"/>
        <v>810.82520000000034</v>
      </c>
      <c r="AD3179" s="41">
        <v>0</v>
      </c>
      <c r="AE3179" s="72">
        <v>687.14000000000033</v>
      </c>
      <c r="AF3179" s="41">
        <f t="shared" si="1216"/>
        <v>0</v>
      </c>
      <c r="AG3179" s="41">
        <f t="shared" si="1217"/>
        <v>0</v>
      </c>
      <c r="AH3179" s="41">
        <f t="shared" si="1218"/>
        <v>123.68520000000005</v>
      </c>
      <c r="AI3179" s="60">
        <f t="shared" si="1219"/>
        <v>27.485600000000012</v>
      </c>
      <c r="AJ3179" s="60">
        <f t="shared" si="1220"/>
        <v>154.60650000000007</v>
      </c>
      <c r="AK3179" s="60">
        <f t="shared" si="1221"/>
        <v>340.74613698630151</v>
      </c>
      <c r="AL3179" s="60">
        <f t="shared" si="1222"/>
        <v>250.44841068493162</v>
      </c>
      <c r="AM3179" s="41">
        <f t="shared" si="1223"/>
        <v>254.59948931506867</v>
      </c>
      <c r="AN3179" s="42">
        <f t="shared" si="1224"/>
        <v>45715</v>
      </c>
      <c r="AO3179" s="43">
        <f t="shared" si="1225"/>
        <v>687.14000000000033</v>
      </c>
    </row>
    <row r="3180" spans="1:41" s="24" customFormat="1" ht="15.75" customHeight="1" x14ac:dyDescent="0.35">
      <c r="A3180" s="36" t="s">
        <v>6124</v>
      </c>
      <c r="B3180" s="36">
        <v>202511</v>
      </c>
      <c r="C3180" s="24" t="s">
        <v>736</v>
      </c>
      <c r="D3180" s="24" t="s">
        <v>119</v>
      </c>
      <c r="E3180" s="62">
        <v>45901</v>
      </c>
      <c r="F3180" s="62">
        <v>46265</v>
      </c>
      <c r="G3180" s="37" t="s">
        <v>534</v>
      </c>
      <c r="H3180" s="36">
        <v>42296</v>
      </c>
      <c r="I3180" s="63">
        <v>36435</v>
      </c>
      <c r="J3180" s="24" t="s">
        <v>3338</v>
      </c>
      <c r="K3180" s="63">
        <f t="shared" si="1210"/>
        <v>45901</v>
      </c>
      <c r="L3180" s="55">
        <f t="shared" si="1211"/>
        <v>0.04</v>
      </c>
      <c r="M3180" s="76">
        <v>0.22500000000000001</v>
      </c>
      <c r="N3180" s="62">
        <v>45901</v>
      </c>
      <c r="O3180" s="62">
        <v>46265</v>
      </c>
      <c r="P3180" s="63"/>
      <c r="Q3180" s="63"/>
      <c r="R3180" s="78">
        <v>68</v>
      </c>
      <c r="S3180" s="63" t="str">
        <f>VLOOKUP(R3180,SA!$B$3:$C$11,2,1)</f>
        <v>66-70</v>
      </c>
      <c r="T3180" s="38" t="s">
        <v>98</v>
      </c>
      <c r="U3180" s="24" t="s">
        <v>56</v>
      </c>
      <c r="V3180" s="24">
        <v>100000</v>
      </c>
      <c r="W3180" s="39">
        <f t="shared" si="1212"/>
        <v>100000</v>
      </c>
      <c r="X3180" s="29">
        <v>0</v>
      </c>
      <c r="Y3180" s="40">
        <f t="shared" si="1213"/>
        <v>365</v>
      </c>
      <c r="Z3180" s="38">
        <f t="shared" si="1197"/>
        <v>46081</v>
      </c>
      <c r="AA3180" s="41">
        <f t="shared" si="1214"/>
        <v>181</v>
      </c>
      <c r="AB3180" s="24" t="s">
        <v>113</v>
      </c>
      <c r="AC3180" s="41">
        <f t="shared" si="1215"/>
        <v>404.37420000000009</v>
      </c>
      <c r="AD3180" s="41">
        <v>0</v>
      </c>
      <c r="AE3180" s="72">
        <v>342.69000000000005</v>
      </c>
      <c r="AF3180" s="41">
        <f t="shared" si="1216"/>
        <v>0</v>
      </c>
      <c r="AG3180" s="41">
        <f t="shared" si="1217"/>
        <v>0</v>
      </c>
      <c r="AH3180" s="41">
        <f t="shared" si="1218"/>
        <v>61.684200000000004</v>
      </c>
      <c r="AI3180" s="60">
        <f t="shared" si="1219"/>
        <v>13.707600000000003</v>
      </c>
      <c r="AJ3180" s="60">
        <f t="shared" si="1220"/>
        <v>77.105250000000012</v>
      </c>
      <c r="AK3180" s="60">
        <f t="shared" si="1221"/>
        <v>169.93668493150687</v>
      </c>
      <c r="AL3180" s="60">
        <f t="shared" si="1222"/>
        <v>124.90346342465755</v>
      </c>
      <c r="AM3180" s="41">
        <f t="shared" si="1223"/>
        <v>126.97368657534247</v>
      </c>
      <c r="AN3180" s="42">
        <f t="shared" si="1224"/>
        <v>45715</v>
      </c>
      <c r="AO3180" s="43">
        <f t="shared" si="1225"/>
        <v>342.69000000000005</v>
      </c>
    </row>
    <row r="3181" spans="1:41" s="24" customFormat="1" ht="15.75" customHeight="1" x14ac:dyDescent="0.35">
      <c r="A3181" s="36" t="s">
        <v>6124</v>
      </c>
      <c r="B3181" s="36">
        <v>202511</v>
      </c>
      <c r="C3181" s="24" t="s">
        <v>736</v>
      </c>
      <c r="D3181" s="24" t="s">
        <v>119</v>
      </c>
      <c r="E3181" s="62">
        <v>45901</v>
      </c>
      <c r="F3181" s="62">
        <v>46265</v>
      </c>
      <c r="G3181" s="37" t="s">
        <v>1073</v>
      </c>
      <c r="H3181" s="36">
        <v>42296</v>
      </c>
      <c r="I3181" s="63">
        <v>26848</v>
      </c>
      <c r="J3181" s="24" t="s">
        <v>3339</v>
      </c>
      <c r="K3181" s="63">
        <f t="shared" si="1210"/>
        <v>45901</v>
      </c>
      <c r="L3181" s="55">
        <f t="shared" si="1211"/>
        <v>0.04</v>
      </c>
      <c r="M3181" s="76">
        <v>0.22500000000000001</v>
      </c>
      <c r="N3181" s="62">
        <v>45901</v>
      </c>
      <c r="O3181" s="62">
        <v>46265</v>
      </c>
      <c r="P3181" s="63"/>
      <c r="Q3181" s="63"/>
      <c r="R3181" s="78">
        <v>68</v>
      </c>
      <c r="S3181" s="63" t="str">
        <f>VLOOKUP(R3181,SA!$B$3:$C$11,2,1)</f>
        <v>66-70</v>
      </c>
      <c r="T3181" s="38" t="s">
        <v>98</v>
      </c>
      <c r="U3181" s="24" t="s">
        <v>5747</v>
      </c>
      <c r="V3181" s="24">
        <v>100000</v>
      </c>
      <c r="W3181" s="39">
        <f t="shared" si="1212"/>
        <v>0</v>
      </c>
      <c r="X3181" s="29">
        <v>0</v>
      </c>
      <c r="Y3181" s="40">
        <f t="shared" si="1213"/>
        <v>365</v>
      </c>
      <c r="Z3181" s="38">
        <f t="shared" si="1197"/>
        <v>46081</v>
      </c>
      <c r="AA3181" s="41">
        <f t="shared" si="1214"/>
        <v>181</v>
      </c>
      <c r="AB3181" s="24" t="s">
        <v>113</v>
      </c>
      <c r="AC3181" s="41">
        <f t="shared" si="1215"/>
        <v>810.82520000000034</v>
      </c>
      <c r="AD3181" s="41">
        <v>0</v>
      </c>
      <c r="AE3181" s="72">
        <v>687.14000000000033</v>
      </c>
      <c r="AF3181" s="41">
        <f t="shared" si="1216"/>
        <v>0</v>
      </c>
      <c r="AG3181" s="41">
        <f t="shared" si="1217"/>
        <v>0</v>
      </c>
      <c r="AH3181" s="41">
        <f t="shared" si="1218"/>
        <v>123.68520000000005</v>
      </c>
      <c r="AI3181" s="60">
        <f t="shared" si="1219"/>
        <v>27.485600000000012</v>
      </c>
      <c r="AJ3181" s="60">
        <f t="shared" si="1220"/>
        <v>154.60650000000007</v>
      </c>
      <c r="AK3181" s="60">
        <f t="shared" si="1221"/>
        <v>340.74613698630151</v>
      </c>
      <c r="AL3181" s="60">
        <f t="shared" si="1222"/>
        <v>250.44841068493162</v>
      </c>
      <c r="AM3181" s="41">
        <f t="shared" si="1223"/>
        <v>254.59948931506867</v>
      </c>
      <c r="AN3181" s="42">
        <f t="shared" si="1224"/>
        <v>45715</v>
      </c>
      <c r="AO3181" s="43">
        <f t="shared" si="1225"/>
        <v>687.14000000000033</v>
      </c>
    </row>
    <row r="3182" spans="1:41" s="24" customFormat="1" ht="15.75" customHeight="1" x14ac:dyDescent="0.35">
      <c r="A3182" s="36" t="s">
        <v>6124</v>
      </c>
      <c r="B3182" s="36">
        <v>202511</v>
      </c>
      <c r="C3182" s="24" t="s">
        <v>736</v>
      </c>
      <c r="D3182" s="24" t="s">
        <v>119</v>
      </c>
      <c r="E3182" s="62">
        <v>45901</v>
      </c>
      <c r="F3182" s="62">
        <v>46265</v>
      </c>
      <c r="G3182" s="37" t="s">
        <v>1074</v>
      </c>
      <c r="H3182" s="36">
        <v>42297</v>
      </c>
      <c r="I3182" s="63">
        <v>25076</v>
      </c>
      <c r="J3182" s="24" t="s">
        <v>3340</v>
      </c>
      <c r="K3182" s="63">
        <f t="shared" si="1210"/>
        <v>45901</v>
      </c>
      <c r="L3182" s="55">
        <f t="shared" si="1211"/>
        <v>0.04</v>
      </c>
      <c r="M3182" s="76">
        <v>0.22500000000000001</v>
      </c>
      <c r="N3182" s="62">
        <v>45901</v>
      </c>
      <c r="O3182" s="62">
        <v>46265</v>
      </c>
      <c r="P3182" s="63"/>
      <c r="Q3182" s="63"/>
      <c r="R3182" s="78">
        <v>68</v>
      </c>
      <c r="S3182" s="63" t="str">
        <f>VLOOKUP(R3182,SA!$B$3:$C$11,2,1)</f>
        <v>66-70</v>
      </c>
      <c r="T3182" s="38" t="s">
        <v>97</v>
      </c>
      <c r="U3182" s="24" t="s">
        <v>5744</v>
      </c>
      <c r="V3182" s="24">
        <v>100000</v>
      </c>
      <c r="W3182" s="39">
        <f t="shared" si="1212"/>
        <v>0</v>
      </c>
      <c r="X3182" s="29">
        <v>0</v>
      </c>
      <c r="Y3182" s="40">
        <f t="shared" si="1213"/>
        <v>365</v>
      </c>
      <c r="Z3182" s="38">
        <f t="shared" si="1197"/>
        <v>46081</v>
      </c>
      <c r="AA3182" s="41">
        <f t="shared" si="1214"/>
        <v>181</v>
      </c>
      <c r="AB3182" s="24" t="s">
        <v>113</v>
      </c>
      <c r="AC3182" s="41">
        <f t="shared" si="1215"/>
        <v>1190.9857999999995</v>
      </c>
      <c r="AD3182" s="41">
        <v>0</v>
      </c>
      <c r="AE3182" s="72">
        <v>1009.3099999999995</v>
      </c>
      <c r="AF3182" s="41">
        <f t="shared" si="1216"/>
        <v>0</v>
      </c>
      <c r="AG3182" s="41">
        <f t="shared" si="1217"/>
        <v>0</v>
      </c>
      <c r="AH3182" s="41">
        <f t="shared" si="1218"/>
        <v>181.6757999999999</v>
      </c>
      <c r="AI3182" s="60">
        <f t="shared" si="1219"/>
        <v>40.372399999999978</v>
      </c>
      <c r="AJ3182" s="60">
        <f t="shared" si="1220"/>
        <v>227.09474999999989</v>
      </c>
      <c r="AK3182" s="60">
        <f t="shared" si="1221"/>
        <v>500.50715068493122</v>
      </c>
      <c r="AL3182" s="60">
        <f t="shared" si="1222"/>
        <v>367.87275575342443</v>
      </c>
      <c r="AM3182" s="41">
        <f t="shared" si="1223"/>
        <v>373.97009424657529</v>
      </c>
      <c r="AN3182" s="42">
        <f t="shared" si="1224"/>
        <v>45715</v>
      </c>
      <c r="AO3182" s="43">
        <f t="shared" si="1225"/>
        <v>1009.3099999999995</v>
      </c>
    </row>
    <row r="3183" spans="1:41" s="24" customFormat="1" ht="15.75" customHeight="1" x14ac:dyDescent="0.35">
      <c r="A3183" s="36" t="s">
        <v>6124</v>
      </c>
      <c r="B3183" s="36">
        <v>202511</v>
      </c>
      <c r="C3183" s="24" t="s">
        <v>736</v>
      </c>
      <c r="D3183" s="24" t="s">
        <v>119</v>
      </c>
      <c r="E3183" s="62">
        <v>45901</v>
      </c>
      <c r="F3183" s="62">
        <v>46265</v>
      </c>
      <c r="G3183" s="37" t="s">
        <v>1075</v>
      </c>
      <c r="H3183" s="36">
        <v>42297</v>
      </c>
      <c r="I3183" s="63">
        <v>26584</v>
      </c>
      <c r="J3183" s="24" t="s">
        <v>3341</v>
      </c>
      <c r="K3183" s="63">
        <f t="shared" si="1210"/>
        <v>45901</v>
      </c>
      <c r="L3183" s="55">
        <f t="shared" si="1211"/>
        <v>0.04</v>
      </c>
      <c r="M3183" s="76">
        <v>0.22500000000000001</v>
      </c>
      <c r="N3183" s="62">
        <v>45901</v>
      </c>
      <c r="O3183" s="62">
        <v>46265</v>
      </c>
      <c r="P3183" s="63"/>
      <c r="Q3183" s="63"/>
      <c r="R3183" s="78">
        <v>68</v>
      </c>
      <c r="S3183" s="63" t="str">
        <f>VLOOKUP(R3183,SA!$B$3:$C$11,2,1)</f>
        <v>66-70</v>
      </c>
      <c r="T3183" s="38" t="s">
        <v>98</v>
      </c>
      <c r="U3183" s="24" t="s">
        <v>5747</v>
      </c>
      <c r="V3183" s="24">
        <v>100000</v>
      </c>
      <c r="W3183" s="39">
        <f t="shared" si="1212"/>
        <v>0</v>
      </c>
      <c r="X3183" s="29">
        <v>0</v>
      </c>
      <c r="Y3183" s="40">
        <f t="shared" si="1213"/>
        <v>365</v>
      </c>
      <c r="Z3183" s="38">
        <f t="shared" si="1197"/>
        <v>46081</v>
      </c>
      <c r="AA3183" s="41">
        <f t="shared" si="1214"/>
        <v>181</v>
      </c>
      <c r="AB3183" s="24" t="s">
        <v>113</v>
      </c>
      <c r="AC3183" s="41">
        <f t="shared" si="1215"/>
        <v>810.82520000000034</v>
      </c>
      <c r="AD3183" s="41">
        <v>0</v>
      </c>
      <c r="AE3183" s="72">
        <v>687.14000000000033</v>
      </c>
      <c r="AF3183" s="41">
        <f t="shared" si="1216"/>
        <v>0</v>
      </c>
      <c r="AG3183" s="41">
        <f t="shared" si="1217"/>
        <v>0</v>
      </c>
      <c r="AH3183" s="41">
        <f t="shared" si="1218"/>
        <v>123.68520000000005</v>
      </c>
      <c r="AI3183" s="60">
        <f t="shared" si="1219"/>
        <v>27.485600000000012</v>
      </c>
      <c r="AJ3183" s="60">
        <f t="shared" si="1220"/>
        <v>154.60650000000007</v>
      </c>
      <c r="AK3183" s="60">
        <f t="shared" si="1221"/>
        <v>340.74613698630151</v>
      </c>
      <c r="AL3183" s="60">
        <f t="shared" si="1222"/>
        <v>250.44841068493162</v>
      </c>
      <c r="AM3183" s="41">
        <f t="shared" si="1223"/>
        <v>254.59948931506867</v>
      </c>
      <c r="AN3183" s="42">
        <f t="shared" si="1224"/>
        <v>45715</v>
      </c>
      <c r="AO3183" s="43">
        <f t="shared" si="1225"/>
        <v>687.14000000000033</v>
      </c>
    </row>
    <row r="3184" spans="1:41" s="24" customFormat="1" ht="15.75" customHeight="1" x14ac:dyDescent="0.35">
      <c r="A3184" s="36" t="s">
        <v>6124</v>
      </c>
      <c r="B3184" s="36">
        <v>202511</v>
      </c>
      <c r="C3184" s="24" t="s">
        <v>736</v>
      </c>
      <c r="D3184" s="24" t="s">
        <v>119</v>
      </c>
      <c r="E3184" s="62">
        <v>45901</v>
      </c>
      <c r="F3184" s="62">
        <v>46265</v>
      </c>
      <c r="G3184" s="37" t="s">
        <v>474</v>
      </c>
      <c r="H3184" s="36">
        <v>42297</v>
      </c>
      <c r="I3184" s="63">
        <v>36270</v>
      </c>
      <c r="J3184" s="24" t="s">
        <v>3342</v>
      </c>
      <c r="K3184" s="63">
        <f t="shared" si="1210"/>
        <v>45901</v>
      </c>
      <c r="L3184" s="55">
        <f t="shared" si="1211"/>
        <v>0.04</v>
      </c>
      <c r="M3184" s="76">
        <v>0.22500000000000001</v>
      </c>
      <c r="N3184" s="62">
        <v>45901</v>
      </c>
      <c r="O3184" s="62">
        <v>46265</v>
      </c>
      <c r="P3184" s="63"/>
      <c r="Q3184" s="63"/>
      <c r="R3184" s="78">
        <v>68</v>
      </c>
      <c r="S3184" s="63" t="str">
        <f>VLOOKUP(R3184,SA!$B$3:$C$11,2,1)</f>
        <v>66-70</v>
      </c>
      <c r="T3184" s="38" t="s">
        <v>98</v>
      </c>
      <c r="U3184" s="24" t="s">
        <v>56</v>
      </c>
      <c r="V3184" s="24">
        <v>100000</v>
      </c>
      <c r="W3184" s="39">
        <f t="shared" si="1212"/>
        <v>100000</v>
      </c>
      <c r="X3184" s="29">
        <v>0</v>
      </c>
      <c r="Y3184" s="40">
        <f t="shared" si="1213"/>
        <v>365</v>
      </c>
      <c r="Z3184" s="38">
        <f t="shared" si="1197"/>
        <v>46081</v>
      </c>
      <c r="AA3184" s="41">
        <f t="shared" si="1214"/>
        <v>181</v>
      </c>
      <c r="AB3184" s="24" t="s">
        <v>113</v>
      </c>
      <c r="AC3184" s="41">
        <f t="shared" si="1215"/>
        <v>453.28519999999929</v>
      </c>
      <c r="AD3184" s="41">
        <v>0</v>
      </c>
      <c r="AE3184" s="72">
        <v>384.13999999999942</v>
      </c>
      <c r="AF3184" s="41">
        <f t="shared" si="1216"/>
        <v>0</v>
      </c>
      <c r="AG3184" s="41">
        <f t="shared" si="1217"/>
        <v>0</v>
      </c>
      <c r="AH3184" s="41">
        <f t="shared" si="1218"/>
        <v>69.145199999999889</v>
      </c>
      <c r="AI3184" s="60">
        <f t="shared" si="1219"/>
        <v>15.365599999999977</v>
      </c>
      <c r="AJ3184" s="60">
        <f t="shared" si="1220"/>
        <v>86.431499999999872</v>
      </c>
      <c r="AK3184" s="60">
        <f t="shared" si="1221"/>
        <v>190.49134246575315</v>
      </c>
      <c r="AL3184" s="60">
        <f t="shared" si="1222"/>
        <v>140.01113671232855</v>
      </c>
      <c r="AM3184" s="41">
        <f t="shared" si="1223"/>
        <v>142.33176328767104</v>
      </c>
      <c r="AN3184" s="42">
        <f t="shared" si="1224"/>
        <v>45715</v>
      </c>
      <c r="AO3184" s="43">
        <f t="shared" si="1225"/>
        <v>384.13999999999942</v>
      </c>
    </row>
    <row r="3185" spans="1:41" s="24" customFormat="1" ht="15.75" customHeight="1" x14ac:dyDescent="0.35">
      <c r="A3185" s="36" t="s">
        <v>6124</v>
      </c>
      <c r="B3185" s="36">
        <v>202511</v>
      </c>
      <c r="C3185" s="24" t="s">
        <v>736</v>
      </c>
      <c r="D3185" s="24" t="s">
        <v>119</v>
      </c>
      <c r="E3185" s="62">
        <v>45901</v>
      </c>
      <c r="F3185" s="62">
        <v>46265</v>
      </c>
      <c r="G3185" s="37" t="s">
        <v>1140</v>
      </c>
      <c r="H3185" s="36">
        <v>42324</v>
      </c>
      <c r="I3185" s="63">
        <v>41682</v>
      </c>
      <c r="J3185" s="24" t="s">
        <v>3425</v>
      </c>
      <c r="K3185" s="63">
        <f t="shared" si="1210"/>
        <v>45901</v>
      </c>
      <c r="L3185" s="55">
        <f t="shared" si="1211"/>
        <v>0.04</v>
      </c>
      <c r="M3185" s="76">
        <v>0.22500000000000001</v>
      </c>
      <c r="N3185" s="62">
        <v>45901</v>
      </c>
      <c r="O3185" s="62">
        <v>46265</v>
      </c>
      <c r="P3185" s="63"/>
      <c r="Q3185" s="63"/>
      <c r="R3185" s="78">
        <v>68</v>
      </c>
      <c r="S3185" s="63" t="str">
        <f>VLOOKUP(R3185,SA!$B$3:$C$11,2,1)</f>
        <v>66-70</v>
      </c>
      <c r="T3185" s="38" t="s">
        <v>97</v>
      </c>
      <c r="U3185" s="24" t="s">
        <v>5745</v>
      </c>
      <c r="V3185" s="24">
        <v>100000</v>
      </c>
      <c r="W3185" s="39">
        <f t="shared" si="1212"/>
        <v>0</v>
      </c>
      <c r="X3185" s="29">
        <v>0</v>
      </c>
      <c r="Y3185" s="40">
        <f t="shared" si="1213"/>
        <v>365</v>
      </c>
      <c r="Z3185" s="38">
        <f t="shared" si="1197"/>
        <v>46081</v>
      </c>
      <c r="AA3185" s="41">
        <f t="shared" si="1214"/>
        <v>181</v>
      </c>
      <c r="AB3185" s="24" t="s">
        <v>113</v>
      </c>
      <c r="AC3185" s="41">
        <f t="shared" si="1215"/>
        <v>404.37420000000009</v>
      </c>
      <c r="AD3185" s="41">
        <v>0</v>
      </c>
      <c r="AE3185" s="72">
        <v>342.69000000000005</v>
      </c>
      <c r="AF3185" s="41">
        <f t="shared" si="1216"/>
        <v>0</v>
      </c>
      <c r="AG3185" s="41">
        <f t="shared" si="1217"/>
        <v>0</v>
      </c>
      <c r="AH3185" s="41">
        <f t="shared" si="1218"/>
        <v>61.684200000000004</v>
      </c>
      <c r="AI3185" s="60">
        <f t="shared" si="1219"/>
        <v>13.707600000000003</v>
      </c>
      <c r="AJ3185" s="60">
        <f t="shared" si="1220"/>
        <v>77.105250000000012</v>
      </c>
      <c r="AK3185" s="60">
        <f t="shared" si="1221"/>
        <v>169.93668493150687</v>
      </c>
      <c r="AL3185" s="60">
        <f t="shared" si="1222"/>
        <v>124.90346342465755</v>
      </c>
      <c r="AM3185" s="41">
        <f t="shared" si="1223"/>
        <v>126.97368657534247</v>
      </c>
      <c r="AN3185" s="42">
        <f t="shared" si="1224"/>
        <v>45715</v>
      </c>
      <c r="AO3185" s="43">
        <f t="shared" si="1225"/>
        <v>342.69000000000005</v>
      </c>
    </row>
    <row r="3186" spans="1:41" s="24" customFormat="1" ht="15.75" customHeight="1" x14ac:dyDescent="0.35">
      <c r="A3186" s="36" t="s">
        <v>6124</v>
      </c>
      <c r="B3186" s="36">
        <v>202511</v>
      </c>
      <c r="C3186" s="24" t="s">
        <v>736</v>
      </c>
      <c r="D3186" s="24" t="s">
        <v>119</v>
      </c>
      <c r="E3186" s="62">
        <v>45901</v>
      </c>
      <c r="F3186" s="62">
        <v>46265</v>
      </c>
      <c r="G3186" s="37" t="s">
        <v>338</v>
      </c>
      <c r="H3186" s="36">
        <v>42324</v>
      </c>
      <c r="I3186" s="63">
        <v>31376</v>
      </c>
      <c r="J3186" s="24" t="s">
        <v>3426</v>
      </c>
      <c r="K3186" s="63">
        <f t="shared" si="1210"/>
        <v>45901</v>
      </c>
      <c r="L3186" s="55">
        <f t="shared" si="1211"/>
        <v>0.04</v>
      </c>
      <c r="M3186" s="76">
        <v>0.22500000000000001</v>
      </c>
      <c r="N3186" s="62">
        <v>45901</v>
      </c>
      <c r="O3186" s="62">
        <v>46265</v>
      </c>
      <c r="P3186" s="63"/>
      <c r="Q3186" s="63"/>
      <c r="R3186" s="78">
        <v>68</v>
      </c>
      <c r="S3186" s="63" t="str">
        <f>VLOOKUP(R3186,SA!$B$3:$C$11,2,1)</f>
        <v>66-70</v>
      </c>
      <c r="T3186" s="38" t="s">
        <v>97</v>
      </c>
      <c r="U3186" s="24" t="s">
        <v>56</v>
      </c>
      <c r="V3186" s="24">
        <v>100000</v>
      </c>
      <c r="W3186" s="39">
        <f t="shared" si="1212"/>
        <v>100000</v>
      </c>
      <c r="X3186" s="29">
        <v>0</v>
      </c>
      <c r="Y3186" s="40">
        <f t="shared" si="1213"/>
        <v>365</v>
      </c>
      <c r="Z3186" s="38">
        <f t="shared" si="1197"/>
        <v>46081</v>
      </c>
      <c r="AA3186" s="41">
        <f t="shared" si="1214"/>
        <v>181</v>
      </c>
      <c r="AB3186" s="24" t="s">
        <v>113</v>
      </c>
      <c r="AC3186" s="41">
        <f t="shared" si="1215"/>
        <v>549.66760000000068</v>
      </c>
      <c r="AD3186" s="41">
        <v>0</v>
      </c>
      <c r="AE3186" s="72">
        <v>465.82000000000062</v>
      </c>
      <c r="AF3186" s="41">
        <f t="shared" si="1216"/>
        <v>0</v>
      </c>
      <c r="AG3186" s="41">
        <f t="shared" si="1217"/>
        <v>0</v>
      </c>
      <c r="AH3186" s="41">
        <f t="shared" si="1218"/>
        <v>83.847600000000114</v>
      </c>
      <c r="AI3186" s="60">
        <f t="shared" si="1219"/>
        <v>18.632800000000024</v>
      </c>
      <c r="AJ3186" s="60">
        <f t="shared" si="1220"/>
        <v>104.80950000000014</v>
      </c>
      <c r="AK3186" s="60">
        <f t="shared" si="1221"/>
        <v>230.99567123287702</v>
      </c>
      <c r="AL3186" s="60">
        <f t="shared" si="1222"/>
        <v>169.78181835616459</v>
      </c>
      <c r="AM3186" s="41">
        <f t="shared" si="1223"/>
        <v>172.59588164383587</v>
      </c>
      <c r="AN3186" s="42">
        <f t="shared" si="1224"/>
        <v>45715</v>
      </c>
      <c r="AO3186" s="43">
        <f t="shared" si="1225"/>
        <v>465.82000000000062</v>
      </c>
    </row>
    <row r="3187" spans="1:41" s="24" customFormat="1" ht="15.75" customHeight="1" x14ac:dyDescent="0.35">
      <c r="A3187" s="36" t="s">
        <v>6124</v>
      </c>
      <c r="B3187" s="36">
        <v>202511</v>
      </c>
      <c r="C3187" s="24" t="s">
        <v>736</v>
      </c>
      <c r="D3187" s="24" t="s">
        <v>119</v>
      </c>
      <c r="E3187" s="62">
        <v>45901</v>
      </c>
      <c r="F3187" s="62">
        <v>46265</v>
      </c>
      <c r="G3187" s="37" t="s">
        <v>1141</v>
      </c>
      <c r="H3187" s="36">
        <v>42324</v>
      </c>
      <c r="I3187" s="63">
        <v>43634</v>
      </c>
      <c r="J3187" s="24" t="s">
        <v>3427</v>
      </c>
      <c r="K3187" s="63">
        <f t="shared" si="1210"/>
        <v>45901</v>
      </c>
      <c r="L3187" s="55">
        <f t="shared" si="1211"/>
        <v>0.04</v>
      </c>
      <c r="M3187" s="76">
        <v>0.22500000000000001</v>
      </c>
      <c r="N3187" s="62">
        <v>45901</v>
      </c>
      <c r="O3187" s="62">
        <v>46265</v>
      </c>
      <c r="P3187" s="63"/>
      <c r="Q3187" s="63"/>
      <c r="R3187" s="78">
        <v>68</v>
      </c>
      <c r="S3187" s="63" t="str">
        <f>VLOOKUP(R3187,SA!$B$3:$C$11,2,1)</f>
        <v>66-70</v>
      </c>
      <c r="T3187" s="38" t="s">
        <v>98</v>
      </c>
      <c r="U3187" s="24" t="s">
        <v>5746</v>
      </c>
      <c r="V3187" s="24">
        <v>100000</v>
      </c>
      <c r="W3187" s="39">
        <f t="shared" si="1212"/>
        <v>0</v>
      </c>
      <c r="X3187" s="29">
        <v>0</v>
      </c>
      <c r="Y3187" s="40">
        <f t="shared" si="1213"/>
        <v>365</v>
      </c>
      <c r="Z3187" s="38">
        <f t="shared" si="1197"/>
        <v>46081</v>
      </c>
      <c r="AA3187" s="41">
        <f t="shared" si="1214"/>
        <v>181</v>
      </c>
      <c r="AB3187" s="24" t="s">
        <v>113</v>
      </c>
      <c r="AC3187" s="41">
        <f t="shared" si="1215"/>
        <v>404.37420000000009</v>
      </c>
      <c r="AD3187" s="41">
        <v>0</v>
      </c>
      <c r="AE3187" s="72">
        <v>342.69000000000005</v>
      </c>
      <c r="AF3187" s="41">
        <f t="shared" si="1216"/>
        <v>0</v>
      </c>
      <c r="AG3187" s="41">
        <f t="shared" si="1217"/>
        <v>0</v>
      </c>
      <c r="AH3187" s="41">
        <f t="shared" si="1218"/>
        <v>61.684200000000004</v>
      </c>
      <c r="AI3187" s="60">
        <f t="shared" si="1219"/>
        <v>13.707600000000003</v>
      </c>
      <c r="AJ3187" s="60">
        <f t="shared" si="1220"/>
        <v>77.105250000000012</v>
      </c>
      <c r="AK3187" s="60">
        <f t="shared" si="1221"/>
        <v>169.93668493150687</v>
      </c>
      <c r="AL3187" s="60">
        <f t="shared" si="1222"/>
        <v>124.90346342465755</v>
      </c>
      <c r="AM3187" s="41">
        <f t="shared" si="1223"/>
        <v>126.97368657534247</v>
      </c>
      <c r="AN3187" s="42">
        <f t="shared" si="1224"/>
        <v>45715</v>
      </c>
      <c r="AO3187" s="43">
        <f t="shared" si="1225"/>
        <v>342.69000000000005</v>
      </c>
    </row>
    <row r="3188" spans="1:41" s="24" customFormat="1" ht="15.75" customHeight="1" x14ac:dyDescent="0.35">
      <c r="A3188" s="36" t="s">
        <v>6124</v>
      </c>
      <c r="B3188" s="36">
        <v>202511</v>
      </c>
      <c r="C3188" s="24" t="s">
        <v>736</v>
      </c>
      <c r="D3188" s="24" t="s">
        <v>119</v>
      </c>
      <c r="E3188" s="62">
        <v>45901</v>
      </c>
      <c r="F3188" s="62">
        <v>46265</v>
      </c>
      <c r="G3188" s="37" t="s">
        <v>1142</v>
      </c>
      <c r="H3188" s="36">
        <v>42324</v>
      </c>
      <c r="I3188" s="63">
        <v>30869</v>
      </c>
      <c r="J3188" s="24" t="s">
        <v>3428</v>
      </c>
      <c r="K3188" s="63">
        <f t="shared" si="1210"/>
        <v>45901</v>
      </c>
      <c r="L3188" s="55">
        <f t="shared" si="1211"/>
        <v>0.04</v>
      </c>
      <c r="M3188" s="76">
        <v>0.22500000000000001</v>
      </c>
      <c r="N3188" s="62">
        <v>45901</v>
      </c>
      <c r="O3188" s="62">
        <v>46265</v>
      </c>
      <c r="P3188" s="63"/>
      <c r="Q3188" s="63"/>
      <c r="R3188" s="78">
        <v>68</v>
      </c>
      <c r="S3188" s="63" t="str">
        <f>VLOOKUP(R3188,SA!$B$3:$C$11,2,1)</f>
        <v>66-70</v>
      </c>
      <c r="T3188" s="38" t="s">
        <v>98</v>
      </c>
      <c r="U3188" s="24" t="s">
        <v>5743</v>
      </c>
      <c r="V3188" s="24">
        <v>100000</v>
      </c>
      <c r="W3188" s="39">
        <f t="shared" si="1212"/>
        <v>0</v>
      </c>
      <c r="X3188" s="29">
        <v>0</v>
      </c>
      <c r="Y3188" s="40">
        <f t="shared" si="1213"/>
        <v>365</v>
      </c>
      <c r="Z3188" s="38">
        <f t="shared" si="1197"/>
        <v>46081</v>
      </c>
      <c r="AA3188" s="41">
        <f t="shared" si="1214"/>
        <v>181</v>
      </c>
      <c r="AB3188" s="24" t="s">
        <v>113</v>
      </c>
      <c r="AC3188" s="41">
        <f t="shared" si="1215"/>
        <v>549.66760000000068</v>
      </c>
      <c r="AD3188" s="41">
        <v>0</v>
      </c>
      <c r="AE3188" s="72">
        <v>465.82000000000062</v>
      </c>
      <c r="AF3188" s="41">
        <f t="shared" si="1216"/>
        <v>0</v>
      </c>
      <c r="AG3188" s="41">
        <f t="shared" si="1217"/>
        <v>0</v>
      </c>
      <c r="AH3188" s="41">
        <f t="shared" si="1218"/>
        <v>83.847600000000114</v>
      </c>
      <c r="AI3188" s="60">
        <f t="shared" si="1219"/>
        <v>18.632800000000024</v>
      </c>
      <c r="AJ3188" s="60">
        <f t="shared" si="1220"/>
        <v>104.80950000000014</v>
      </c>
      <c r="AK3188" s="60">
        <f t="shared" si="1221"/>
        <v>230.99567123287702</v>
      </c>
      <c r="AL3188" s="60">
        <f t="shared" si="1222"/>
        <v>169.78181835616459</v>
      </c>
      <c r="AM3188" s="41">
        <f t="shared" si="1223"/>
        <v>172.59588164383587</v>
      </c>
      <c r="AN3188" s="42">
        <f t="shared" si="1224"/>
        <v>45715</v>
      </c>
      <c r="AO3188" s="43">
        <f t="shared" si="1225"/>
        <v>465.82000000000062</v>
      </c>
    </row>
    <row r="3189" spans="1:41" s="24" customFormat="1" ht="15.75" customHeight="1" x14ac:dyDescent="0.35">
      <c r="A3189" s="36" t="s">
        <v>6124</v>
      </c>
      <c r="B3189" s="36">
        <v>202511</v>
      </c>
      <c r="C3189" s="24" t="s">
        <v>736</v>
      </c>
      <c r="D3189" s="24" t="s">
        <v>119</v>
      </c>
      <c r="E3189" s="62">
        <v>45901</v>
      </c>
      <c r="F3189" s="62">
        <v>46265</v>
      </c>
      <c r="G3189" s="37" t="s">
        <v>1199</v>
      </c>
      <c r="H3189" s="36">
        <v>42349</v>
      </c>
      <c r="I3189" s="63">
        <v>25934</v>
      </c>
      <c r="J3189" s="24" t="s">
        <v>3506</v>
      </c>
      <c r="K3189" s="63">
        <f t="shared" si="1210"/>
        <v>45901</v>
      </c>
      <c r="L3189" s="55">
        <f t="shared" si="1211"/>
        <v>0.04</v>
      </c>
      <c r="M3189" s="76">
        <v>0.22500000000000001</v>
      </c>
      <c r="N3189" s="62">
        <v>45901</v>
      </c>
      <c r="O3189" s="62">
        <v>46265</v>
      </c>
      <c r="P3189" s="63"/>
      <c r="Q3189" s="63"/>
      <c r="R3189" s="78">
        <v>68</v>
      </c>
      <c r="S3189" s="63" t="str">
        <f>VLOOKUP(R3189,SA!$B$3:$C$11,2,1)</f>
        <v>66-70</v>
      </c>
      <c r="T3189" s="38" t="s">
        <v>97</v>
      </c>
      <c r="U3189" s="24" t="s">
        <v>5744</v>
      </c>
      <c r="V3189" s="24">
        <v>100000</v>
      </c>
      <c r="W3189" s="39">
        <f t="shared" si="1212"/>
        <v>0</v>
      </c>
      <c r="X3189" s="29">
        <v>0</v>
      </c>
      <c r="Y3189" s="40">
        <f t="shared" si="1213"/>
        <v>365</v>
      </c>
      <c r="Z3189" s="38">
        <f t="shared" si="1197"/>
        <v>46081</v>
      </c>
      <c r="AA3189" s="41">
        <f t="shared" si="1214"/>
        <v>181</v>
      </c>
      <c r="AB3189" s="24" t="s">
        <v>113</v>
      </c>
      <c r="AC3189" s="41">
        <f t="shared" si="1215"/>
        <v>810.82520000000034</v>
      </c>
      <c r="AD3189" s="41">
        <v>0</v>
      </c>
      <c r="AE3189" s="72">
        <v>687.14000000000033</v>
      </c>
      <c r="AF3189" s="41">
        <f t="shared" si="1216"/>
        <v>0</v>
      </c>
      <c r="AG3189" s="41">
        <f t="shared" si="1217"/>
        <v>0</v>
      </c>
      <c r="AH3189" s="41">
        <f t="shared" si="1218"/>
        <v>123.68520000000005</v>
      </c>
      <c r="AI3189" s="60">
        <f t="shared" si="1219"/>
        <v>27.485600000000012</v>
      </c>
      <c r="AJ3189" s="60">
        <f t="shared" si="1220"/>
        <v>154.60650000000007</v>
      </c>
      <c r="AK3189" s="60">
        <f t="shared" si="1221"/>
        <v>340.74613698630151</v>
      </c>
      <c r="AL3189" s="60">
        <f t="shared" si="1222"/>
        <v>250.44841068493162</v>
      </c>
      <c r="AM3189" s="41">
        <f t="shared" si="1223"/>
        <v>254.59948931506867</v>
      </c>
      <c r="AN3189" s="42">
        <f t="shared" si="1224"/>
        <v>45715</v>
      </c>
      <c r="AO3189" s="43">
        <f t="shared" si="1225"/>
        <v>687.14000000000033</v>
      </c>
    </row>
    <row r="3190" spans="1:41" s="24" customFormat="1" ht="15.75" customHeight="1" x14ac:dyDescent="0.35">
      <c r="A3190" s="36" t="s">
        <v>6124</v>
      </c>
      <c r="B3190" s="36">
        <v>202511</v>
      </c>
      <c r="C3190" s="24" t="s">
        <v>736</v>
      </c>
      <c r="D3190" s="24" t="s">
        <v>119</v>
      </c>
      <c r="E3190" s="62">
        <v>45901</v>
      </c>
      <c r="F3190" s="62">
        <v>46265</v>
      </c>
      <c r="G3190" s="37" t="s">
        <v>1200</v>
      </c>
      <c r="H3190" s="36">
        <v>42349</v>
      </c>
      <c r="I3190" s="63">
        <v>37493</v>
      </c>
      <c r="J3190" s="24" t="s">
        <v>3507</v>
      </c>
      <c r="K3190" s="63">
        <f t="shared" si="1210"/>
        <v>45901</v>
      </c>
      <c r="L3190" s="55">
        <f t="shared" si="1211"/>
        <v>0.04</v>
      </c>
      <c r="M3190" s="76">
        <v>0.22500000000000001</v>
      </c>
      <c r="N3190" s="62">
        <v>45901</v>
      </c>
      <c r="O3190" s="62">
        <v>46265</v>
      </c>
      <c r="P3190" s="63"/>
      <c r="Q3190" s="63"/>
      <c r="R3190" s="78">
        <v>68</v>
      </c>
      <c r="S3190" s="63" t="str">
        <f>VLOOKUP(R3190,SA!$B$3:$C$11,2,1)</f>
        <v>66-70</v>
      </c>
      <c r="T3190" s="38" t="s">
        <v>98</v>
      </c>
      <c r="U3190" s="24" t="s">
        <v>5743</v>
      </c>
      <c r="V3190" s="24">
        <v>100000</v>
      </c>
      <c r="W3190" s="39">
        <f t="shared" si="1212"/>
        <v>0</v>
      </c>
      <c r="X3190" s="29">
        <v>0</v>
      </c>
      <c r="Y3190" s="40">
        <f t="shared" si="1213"/>
        <v>365</v>
      </c>
      <c r="Z3190" s="38">
        <f t="shared" si="1197"/>
        <v>46081</v>
      </c>
      <c r="AA3190" s="41">
        <f t="shared" si="1214"/>
        <v>181</v>
      </c>
      <c r="AB3190" s="24" t="s">
        <v>113</v>
      </c>
      <c r="AC3190" s="41">
        <f t="shared" si="1215"/>
        <v>404.37420000000009</v>
      </c>
      <c r="AD3190" s="41">
        <v>0</v>
      </c>
      <c r="AE3190" s="72">
        <v>342.69000000000005</v>
      </c>
      <c r="AF3190" s="41">
        <f t="shared" si="1216"/>
        <v>0</v>
      </c>
      <c r="AG3190" s="41">
        <f t="shared" si="1217"/>
        <v>0</v>
      </c>
      <c r="AH3190" s="41">
        <f t="shared" si="1218"/>
        <v>61.684200000000004</v>
      </c>
      <c r="AI3190" s="60">
        <f t="shared" si="1219"/>
        <v>13.707600000000003</v>
      </c>
      <c r="AJ3190" s="60">
        <f t="shared" si="1220"/>
        <v>77.105250000000012</v>
      </c>
      <c r="AK3190" s="60">
        <f t="shared" si="1221"/>
        <v>169.93668493150687</v>
      </c>
      <c r="AL3190" s="60">
        <f t="shared" si="1222"/>
        <v>124.90346342465755</v>
      </c>
      <c r="AM3190" s="41">
        <f t="shared" si="1223"/>
        <v>126.97368657534247</v>
      </c>
      <c r="AN3190" s="42">
        <f t="shared" si="1224"/>
        <v>45715</v>
      </c>
      <c r="AO3190" s="43">
        <f t="shared" si="1225"/>
        <v>342.69000000000005</v>
      </c>
    </row>
    <row r="3191" spans="1:41" s="24" customFormat="1" ht="15.75" customHeight="1" x14ac:dyDescent="0.35">
      <c r="A3191" s="36" t="s">
        <v>6124</v>
      </c>
      <c r="B3191" s="36">
        <v>202511</v>
      </c>
      <c r="C3191" s="24" t="s">
        <v>736</v>
      </c>
      <c r="D3191" s="24" t="s">
        <v>119</v>
      </c>
      <c r="E3191" s="62">
        <v>45901</v>
      </c>
      <c r="F3191" s="62">
        <v>46265</v>
      </c>
      <c r="G3191" s="37" t="s">
        <v>1201</v>
      </c>
      <c r="H3191" s="36">
        <v>42349</v>
      </c>
      <c r="I3191" s="63">
        <v>45254</v>
      </c>
      <c r="J3191" s="24" t="s">
        <v>3508</v>
      </c>
      <c r="K3191" s="63">
        <f t="shared" si="1210"/>
        <v>45901</v>
      </c>
      <c r="L3191" s="55">
        <f t="shared" si="1211"/>
        <v>0.04</v>
      </c>
      <c r="M3191" s="76">
        <v>0.22500000000000001</v>
      </c>
      <c r="N3191" s="62">
        <v>45901</v>
      </c>
      <c r="O3191" s="62">
        <v>46265</v>
      </c>
      <c r="P3191" s="63"/>
      <c r="Q3191" s="63"/>
      <c r="R3191" s="78">
        <v>68</v>
      </c>
      <c r="S3191" s="63" t="str">
        <f>VLOOKUP(R3191,SA!$B$3:$C$11,2,1)</f>
        <v>66-70</v>
      </c>
      <c r="T3191" s="38" t="s">
        <v>97</v>
      </c>
      <c r="U3191" s="24" t="s">
        <v>5745</v>
      </c>
      <c r="V3191" s="24">
        <v>100000</v>
      </c>
      <c r="W3191" s="39">
        <f t="shared" si="1212"/>
        <v>0</v>
      </c>
      <c r="X3191" s="29">
        <v>0</v>
      </c>
      <c r="Y3191" s="40">
        <f t="shared" si="1213"/>
        <v>365</v>
      </c>
      <c r="Z3191" s="38">
        <f t="shared" si="1197"/>
        <v>46081</v>
      </c>
      <c r="AA3191" s="41">
        <f t="shared" si="1214"/>
        <v>181</v>
      </c>
      <c r="AB3191" s="24" t="s">
        <v>113</v>
      </c>
      <c r="AC3191" s="41">
        <f t="shared" si="1215"/>
        <v>404.37420000000009</v>
      </c>
      <c r="AD3191" s="41">
        <v>0</v>
      </c>
      <c r="AE3191" s="72">
        <v>342.69000000000005</v>
      </c>
      <c r="AF3191" s="41">
        <f t="shared" si="1216"/>
        <v>0</v>
      </c>
      <c r="AG3191" s="41">
        <f t="shared" si="1217"/>
        <v>0</v>
      </c>
      <c r="AH3191" s="41">
        <f t="shared" si="1218"/>
        <v>61.684200000000004</v>
      </c>
      <c r="AI3191" s="60">
        <f t="shared" si="1219"/>
        <v>13.707600000000003</v>
      </c>
      <c r="AJ3191" s="60">
        <f t="shared" si="1220"/>
        <v>77.105250000000012</v>
      </c>
      <c r="AK3191" s="60">
        <f t="shared" si="1221"/>
        <v>169.93668493150687</v>
      </c>
      <c r="AL3191" s="60">
        <f t="shared" si="1222"/>
        <v>124.90346342465755</v>
      </c>
      <c r="AM3191" s="41">
        <f t="shared" si="1223"/>
        <v>126.97368657534247</v>
      </c>
      <c r="AN3191" s="42">
        <f t="shared" si="1224"/>
        <v>45715</v>
      </c>
      <c r="AO3191" s="43">
        <f t="shared" si="1225"/>
        <v>342.69000000000005</v>
      </c>
    </row>
    <row r="3192" spans="1:41" s="24" customFormat="1" ht="15.75" customHeight="1" x14ac:dyDescent="0.35">
      <c r="A3192" s="36" t="s">
        <v>6124</v>
      </c>
      <c r="B3192" s="36">
        <v>202511</v>
      </c>
      <c r="C3192" s="24" t="s">
        <v>736</v>
      </c>
      <c r="D3192" s="24" t="s">
        <v>119</v>
      </c>
      <c r="E3192" s="62">
        <v>45901</v>
      </c>
      <c r="F3192" s="62">
        <v>46265</v>
      </c>
      <c r="G3192" s="37" t="s">
        <v>1202</v>
      </c>
      <c r="H3192" s="36">
        <v>42349</v>
      </c>
      <c r="I3192" s="63">
        <v>27760</v>
      </c>
      <c r="J3192" s="24" t="s">
        <v>3509</v>
      </c>
      <c r="K3192" s="63">
        <f t="shared" si="1210"/>
        <v>45901</v>
      </c>
      <c r="L3192" s="55">
        <f t="shared" si="1211"/>
        <v>0.04</v>
      </c>
      <c r="M3192" s="76">
        <v>0.22500000000000001</v>
      </c>
      <c r="N3192" s="62">
        <v>45901</v>
      </c>
      <c r="O3192" s="62">
        <v>46265</v>
      </c>
      <c r="P3192" s="63"/>
      <c r="Q3192" s="63"/>
      <c r="R3192" s="78">
        <v>68</v>
      </c>
      <c r="S3192" s="63" t="str">
        <f>VLOOKUP(R3192,SA!$B$3:$C$11,2,1)</f>
        <v>66-70</v>
      </c>
      <c r="T3192" s="38" t="s">
        <v>98</v>
      </c>
      <c r="U3192" s="24" t="s">
        <v>5747</v>
      </c>
      <c r="V3192" s="24">
        <v>100000</v>
      </c>
      <c r="W3192" s="39">
        <f t="shared" si="1212"/>
        <v>0</v>
      </c>
      <c r="X3192" s="29">
        <v>0</v>
      </c>
      <c r="Y3192" s="40">
        <f t="shared" si="1213"/>
        <v>365</v>
      </c>
      <c r="Z3192" s="38">
        <f t="shared" si="1197"/>
        <v>46081</v>
      </c>
      <c r="AA3192" s="41">
        <f t="shared" si="1214"/>
        <v>181</v>
      </c>
      <c r="AB3192" s="24" t="s">
        <v>113</v>
      </c>
      <c r="AC3192" s="41">
        <f t="shared" si="1215"/>
        <v>810.82520000000034</v>
      </c>
      <c r="AD3192" s="41">
        <v>0</v>
      </c>
      <c r="AE3192" s="72">
        <v>687.14000000000033</v>
      </c>
      <c r="AF3192" s="41">
        <f t="shared" si="1216"/>
        <v>0</v>
      </c>
      <c r="AG3192" s="41">
        <f t="shared" si="1217"/>
        <v>0</v>
      </c>
      <c r="AH3192" s="41">
        <f t="shared" si="1218"/>
        <v>123.68520000000005</v>
      </c>
      <c r="AI3192" s="60">
        <f t="shared" si="1219"/>
        <v>27.485600000000012</v>
      </c>
      <c r="AJ3192" s="60">
        <f t="shared" si="1220"/>
        <v>154.60650000000007</v>
      </c>
      <c r="AK3192" s="60">
        <f t="shared" si="1221"/>
        <v>340.74613698630151</v>
      </c>
      <c r="AL3192" s="60">
        <f t="shared" si="1222"/>
        <v>250.44841068493162</v>
      </c>
      <c r="AM3192" s="41">
        <f t="shared" si="1223"/>
        <v>254.59948931506867</v>
      </c>
      <c r="AN3192" s="42">
        <f t="shared" si="1224"/>
        <v>45715</v>
      </c>
      <c r="AO3192" s="43">
        <f t="shared" si="1225"/>
        <v>687.14000000000033</v>
      </c>
    </row>
    <row r="3193" spans="1:41" s="24" customFormat="1" ht="15.75" customHeight="1" x14ac:dyDescent="0.35">
      <c r="A3193" s="36" t="s">
        <v>6124</v>
      </c>
      <c r="B3193" s="36">
        <v>202511</v>
      </c>
      <c r="C3193" s="24" t="s">
        <v>736</v>
      </c>
      <c r="D3193" s="24" t="s">
        <v>119</v>
      </c>
      <c r="E3193" s="62">
        <v>45901</v>
      </c>
      <c r="F3193" s="62">
        <v>46265</v>
      </c>
      <c r="G3193" s="37" t="s">
        <v>237</v>
      </c>
      <c r="H3193" s="36">
        <v>42349</v>
      </c>
      <c r="I3193" s="63">
        <v>35181</v>
      </c>
      <c r="J3193" s="24" t="s">
        <v>3510</v>
      </c>
      <c r="K3193" s="63">
        <f t="shared" si="1210"/>
        <v>45901</v>
      </c>
      <c r="L3193" s="55">
        <f t="shared" si="1211"/>
        <v>0.04</v>
      </c>
      <c r="M3193" s="76">
        <v>0.22500000000000001</v>
      </c>
      <c r="N3193" s="62">
        <v>45901</v>
      </c>
      <c r="O3193" s="62">
        <v>46265</v>
      </c>
      <c r="P3193" s="63"/>
      <c r="Q3193" s="63"/>
      <c r="R3193" s="78">
        <v>68</v>
      </c>
      <c r="S3193" s="63" t="str">
        <f>VLOOKUP(R3193,SA!$B$3:$C$11,2,1)</f>
        <v>66-70</v>
      </c>
      <c r="T3193" s="38" t="s">
        <v>97</v>
      </c>
      <c r="U3193" s="24" t="s">
        <v>56</v>
      </c>
      <c r="V3193" s="24">
        <v>100000</v>
      </c>
      <c r="W3193" s="39">
        <f t="shared" si="1212"/>
        <v>100000</v>
      </c>
      <c r="X3193" s="29">
        <v>0</v>
      </c>
      <c r="Y3193" s="40">
        <f t="shared" si="1213"/>
        <v>365</v>
      </c>
      <c r="Z3193" s="38">
        <f t="shared" si="1197"/>
        <v>46081</v>
      </c>
      <c r="AA3193" s="41">
        <f t="shared" si="1214"/>
        <v>181</v>
      </c>
      <c r="AB3193" s="24" t="s">
        <v>113</v>
      </c>
      <c r="AC3193" s="41">
        <f t="shared" si="1215"/>
        <v>453.28519999999929</v>
      </c>
      <c r="AD3193" s="41">
        <v>0</v>
      </c>
      <c r="AE3193" s="72">
        <v>384.13999999999942</v>
      </c>
      <c r="AF3193" s="41">
        <f t="shared" si="1216"/>
        <v>0</v>
      </c>
      <c r="AG3193" s="41">
        <f t="shared" si="1217"/>
        <v>0</v>
      </c>
      <c r="AH3193" s="41">
        <f t="shared" si="1218"/>
        <v>69.145199999999889</v>
      </c>
      <c r="AI3193" s="60">
        <f t="shared" si="1219"/>
        <v>15.365599999999977</v>
      </c>
      <c r="AJ3193" s="60">
        <f t="shared" si="1220"/>
        <v>86.431499999999872</v>
      </c>
      <c r="AK3193" s="60">
        <f t="shared" si="1221"/>
        <v>190.49134246575315</v>
      </c>
      <c r="AL3193" s="60">
        <f t="shared" si="1222"/>
        <v>140.01113671232855</v>
      </c>
      <c r="AM3193" s="41">
        <f t="shared" si="1223"/>
        <v>142.33176328767104</v>
      </c>
      <c r="AN3193" s="42">
        <f t="shared" si="1224"/>
        <v>45715</v>
      </c>
      <c r="AO3193" s="43">
        <f t="shared" si="1225"/>
        <v>384.13999999999942</v>
      </c>
    </row>
    <row r="3194" spans="1:41" s="24" customFormat="1" ht="15.75" customHeight="1" x14ac:dyDescent="0.35">
      <c r="A3194" s="36" t="s">
        <v>6124</v>
      </c>
      <c r="B3194" s="36">
        <v>202511</v>
      </c>
      <c r="C3194" s="24" t="s">
        <v>736</v>
      </c>
      <c r="D3194" s="24" t="s">
        <v>119</v>
      </c>
      <c r="E3194" s="62">
        <v>45901</v>
      </c>
      <c r="F3194" s="62">
        <v>46265</v>
      </c>
      <c r="G3194" s="37" t="s">
        <v>1356</v>
      </c>
      <c r="H3194" s="36">
        <v>362055</v>
      </c>
      <c r="I3194" s="63">
        <v>37929</v>
      </c>
      <c r="J3194" s="24" t="s">
        <v>3716</v>
      </c>
      <c r="K3194" s="63">
        <f t="shared" si="1210"/>
        <v>45901</v>
      </c>
      <c r="L3194" s="55">
        <f t="shared" si="1211"/>
        <v>0.04</v>
      </c>
      <c r="M3194" s="76">
        <v>0.22500000000000001</v>
      </c>
      <c r="N3194" s="62">
        <v>45901</v>
      </c>
      <c r="O3194" s="62">
        <v>46265</v>
      </c>
      <c r="P3194" s="63"/>
      <c r="Q3194" s="63"/>
      <c r="R3194" s="78">
        <v>68</v>
      </c>
      <c r="S3194" s="63" t="str">
        <f>VLOOKUP(R3194,SA!$B$3:$C$11,2,1)</f>
        <v>66-70</v>
      </c>
      <c r="T3194" s="38" t="s">
        <v>98</v>
      </c>
      <c r="U3194" s="24" t="s">
        <v>5746</v>
      </c>
      <c r="V3194" s="24">
        <v>100000</v>
      </c>
      <c r="W3194" s="39">
        <f t="shared" si="1212"/>
        <v>0</v>
      </c>
      <c r="X3194" s="29">
        <v>0</v>
      </c>
      <c r="Y3194" s="40">
        <f t="shared" si="1213"/>
        <v>365</v>
      </c>
      <c r="Z3194" s="38">
        <f t="shared" si="1197"/>
        <v>46081</v>
      </c>
      <c r="AA3194" s="41">
        <f t="shared" si="1214"/>
        <v>181</v>
      </c>
      <c r="AB3194" s="24" t="s">
        <v>113</v>
      </c>
      <c r="AC3194" s="41">
        <f t="shared" si="1215"/>
        <v>404.37420000000009</v>
      </c>
      <c r="AD3194" s="41">
        <v>0</v>
      </c>
      <c r="AE3194" s="72">
        <v>342.69000000000005</v>
      </c>
      <c r="AF3194" s="41">
        <f t="shared" si="1216"/>
        <v>0</v>
      </c>
      <c r="AG3194" s="41">
        <f t="shared" si="1217"/>
        <v>0</v>
      </c>
      <c r="AH3194" s="41">
        <f t="shared" si="1218"/>
        <v>61.684200000000004</v>
      </c>
      <c r="AI3194" s="60">
        <f t="shared" si="1219"/>
        <v>13.707600000000003</v>
      </c>
      <c r="AJ3194" s="60">
        <f t="shared" si="1220"/>
        <v>77.105250000000012</v>
      </c>
      <c r="AK3194" s="60">
        <f t="shared" si="1221"/>
        <v>169.93668493150687</v>
      </c>
      <c r="AL3194" s="60">
        <f t="shared" si="1222"/>
        <v>124.90346342465755</v>
      </c>
      <c r="AM3194" s="41">
        <f t="shared" si="1223"/>
        <v>126.97368657534247</v>
      </c>
      <c r="AN3194" s="42">
        <f t="shared" si="1224"/>
        <v>45715</v>
      </c>
      <c r="AO3194" s="43">
        <f t="shared" si="1225"/>
        <v>342.69000000000005</v>
      </c>
    </row>
    <row r="3195" spans="1:41" s="24" customFormat="1" ht="15.75" customHeight="1" x14ac:dyDescent="0.35">
      <c r="A3195" s="36" t="s">
        <v>6124</v>
      </c>
      <c r="B3195" s="36">
        <v>202511</v>
      </c>
      <c r="C3195" s="24" t="s">
        <v>736</v>
      </c>
      <c r="D3195" s="24" t="s">
        <v>119</v>
      </c>
      <c r="E3195" s="62">
        <v>45901</v>
      </c>
      <c r="F3195" s="62">
        <v>46265</v>
      </c>
      <c r="G3195" s="37" t="s">
        <v>1357</v>
      </c>
      <c r="H3195" s="36">
        <v>362055</v>
      </c>
      <c r="I3195" s="63">
        <v>28723</v>
      </c>
      <c r="J3195" s="24" t="s">
        <v>3717</v>
      </c>
      <c r="K3195" s="63">
        <f t="shared" si="1210"/>
        <v>45901</v>
      </c>
      <c r="L3195" s="55">
        <f t="shared" si="1211"/>
        <v>0.04</v>
      </c>
      <c r="M3195" s="76">
        <v>0.22500000000000001</v>
      </c>
      <c r="N3195" s="62">
        <v>45901</v>
      </c>
      <c r="O3195" s="62">
        <v>46265</v>
      </c>
      <c r="P3195" s="63"/>
      <c r="Q3195" s="63"/>
      <c r="R3195" s="78">
        <v>68</v>
      </c>
      <c r="S3195" s="63" t="str">
        <f>VLOOKUP(R3195,SA!$B$3:$C$11,2,1)</f>
        <v>66-70</v>
      </c>
      <c r="T3195" s="38" t="s">
        <v>98</v>
      </c>
      <c r="U3195" s="24" t="s">
        <v>5743</v>
      </c>
      <c r="V3195" s="24">
        <v>100000</v>
      </c>
      <c r="W3195" s="39">
        <f t="shared" si="1212"/>
        <v>0</v>
      </c>
      <c r="X3195" s="29">
        <v>0</v>
      </c>
      <c r="Y3195" s="40">
        <f t="shared" si="1213"/>
        <v>365</v>
      </c>
      <c r="Z3195" s="38">
        <f t="shared" si="1197"/>
        <v>46081</v>
      </c>
      <c r="AA3195" s="41">
        <f t="shared" si="1214"/>
        <v>181</v>
      </c>
      <c r="AB3195" s="24" t="s">
        <v>113</v>
      </c>
      <c r="AC3195" s="41">
        <f t="shared" si="1215"/>
        <v>810.82520000000034</v>
      </c>
      <c r="AD3195" s="41">
        <v>0</v>
      </c>
      <c r="AE3195" s="72">
        <v>687.14000000000033</v>
      </c>
      <c r="AF3195" s="41">
        <f t="shared" si="1216"/>
        <v>0</v>
      </c>
      <c r="AG3195" s="41">
        <f t="shared" si="1217"/>
        <v>0</v>
      </c>
      <c r="AH3195" s="41">
        <f t="shared" si="1218"/>
        <v>123.68520000000005</v>
      </c>
      <c r="AI3195" s="60">
        <f t="shared" si="1219"/>
        <v>27.485600000000012</v>
      </c>
      <c r="AJ3195" s="60">
        <f t="shared" si="1220"/>
        <v>154.60650000000007</v>
      </c>
      <c r="AK3195" s="60">
        <f t="shared" si="1221"/>
        <v>340.74613698630151</v>
      </c>
      <c r="AL3195" s="60">
        <f t="shared" si="1222"/>
        <v>250.44841068493162</v>
      </c>
      <c r="AM3195" s="41">
        <f t="shared" si="1223"/>
        <v>254.59948931506867</v>
      </c>
      <c r="AN3195" s="42">
        <f t="shared" si="1224"/>
        <v>45715</v>
      </c>
      <c r="AO3195" s="43">
        <f t="shared" si="1225"/>
        <v>687.14000000000033</v>
      </c>
    </row>
    <row r="3196" spans="1:41" s="24" customFormat="1" ht="15.75" customHeight="1" x14ac:dyDescent="0.35">
      <c r="A3196" s="36" t="s">
        <v>6124</v>
      </c>
      <c r="B3196" s="36">
        <v>202511</v>
      </c>
      <c r="C3196" s="24" t="s">
        <v>736</v>
      </c>
      <c r="D3196" s="24" t="s">
        <v>119</v>
      </c>
      <c r="E3196" s="62">
        <v>45901</v>
      </c>
      <c r="F3196" s="62">
        <v>46265</v>
      </c>
      <c r="G3196" s="37" t="s">
        <v>1358</v>
      </c>
      <c r="H3196" s="36">
        <v>362055</v>
      </c>
      <c r="I3196" s="63">
        <v>17052</v>
      </c>
      <c r="J3196" s="24" t="s">
        <v>3718</v>
      </c>
      <c r="K3196" s="63">
        <f t="shared" si="1210"/>
        <v>45901</v>
      </c>
      <c r="L3196" s="55">
        <f t="shared" si="1211"/>
        <v>0.04</v>
      </c>
      <c r="M3196" s="76">
        <v>0.22500000000000001</v>
      </c>
      <c r="N3196" s="62">
        <v>45901</v>
      </c>
      <c r="O3196" s="62">
        <v>46265</v>
      </c>
      <c r="P3196" s="63"/>
      <c r="Q3196" s="63"/>
      <c r="R3196" s="78">
        <v>68</v>
      </c>
      <c r="S3196" s="63" t="str">
        <f>VLOOKUP(R3196,SA!$B$3:$C$11,2,1)</f>
        <v>66-70</v>
      </c>
      <c r="T3196" s="38" t="s">
        <v>97</v>
      </c>
      <c r="U3196" s="24" t="s">
        <v>5748</v>
      </c>
      <c r="V3196" s="24">
        <v>100000</v>
      </c>
      <c r="W3196" s="39">
        <f t="shared" si="1212"/>
        <v>0</v>
      </c>
      <c r="X3196" s="29">
        <v>0</v>
      </c>
      <c r="Y3196" s="40">
        <f t="shared" si="1213"/>
        <v>365</v>
      </c>
      <c r="Z3196" s="38">
        <f t="shared" si="1197"/>
        <v>46081</v>
      </c>
      <c r="AA3196" s="41">
        <f t="shared" si="1214"/>
        <v>181</v>
      </c>
      <c r="AB3196" s="24" t="s">
        <v>113</v>
      </c>
      <c r="AC3196" s="41">
        <f t="shared" si="1215"/>
        <v>2711.0027999999988</v>
      </c>
      <c r="AD3196" s="41">
        <v>0</v>
      </c>
      <c r="AE3196" s="72">
        <v>2297.4599999999991</v>
      </c>
      <c r="AF3196" s="41">
        <f t="shared" si="1216"/>
        <v>0</v>
      </c>
      <c r="AG3196" s="41">
        <f t="shared" si="1217"/>
        <v>0</v>
      </c>
      <c r="AH3196" s="41">
        <f t="shared" si="1218"/>
        <v>413.54279999999983</v>
      </c>
      <c r="AI3196" s="60">
        <f t="shared" si="1219"/>
        <v>91.898399999999967</v>
      </c>
      <c r="AJ3196" s="60">
        <f t="shared" si="1220"/>
        <v>516.92849999999987</v>
      </c>
      <c r="AK3196" s="60">
        <f t="shared" si="1221"/>
        <v>1139.2883835616433</v>
      </c>
      <c r="AL3196" s="60">
        <f t="shared" si="1222"/>
        <v>837.37696191780776</v>
      </c>
      <c r="AM3196" s="41">
        <f t="shared" si="1223"/>
        <v>851.25613808219134</v>
      </c>
      <c r="AN3196" s="42">
        <f t="shared" si="1224"/>
        <v>45715</v>
      </c>
      <c r="AO3196" s="43">
        <f t="shared" si="1225"/>
        <v>2297.4599999999991</v>
      </c>
    </row>
    <row r="3197" spans="1:41" s="24" customFormat="1" ht="15.75" customHeight="1" x14ac:dyDescent="0.35">
      <c r="A3197" s="36" t="s">
        <v>6124</v>
      </c>
      <c r="B3197" s="36">
        <v>202511</v>
      </c>
      <c r="C3197" s="24" t="s">
        <v>736</v>
      </c>
      <c r="D3197" s="24" t="s">
        <v>119</v>
      </c>
      <c r="E3197" s="62">
        <v>45901</v>
      </c>
      <c r="F3197" s="62">
        <v>46265</v>
      </c>
      <c r="G3197" s="37" t="s">
        <v>1359</v>
      </c>
      <c r="H3197" s="36">
        <v>362055</v>
      </c>
      <c r="I3197" s="63">
        <v>20964</v>
      </c>
      <c r="J3197" s="24" t="s">
        <v>3719</v>
      </c>
      <c r="K3197" s="63">
        <f t="shared" si="1210"/>
        <v>45901</v>
      </c>
      <c r="L3197" s="55">
        <f t="shared" si="1211"/>
        <v>0.04</v>
      </c>
      <c r="M3197" s="76">
        <v>0.22500000000000001</v>
      </c>
      <c r="N3197" s="62">
        <v>45901</v>
      </c>
      <c r="O3197" s="62">
        <v>46265</v>
      </c>
      <c r="P3197" s="63"/>
      <c r="Q3197" s="63"/>
      <c r="R3197" s="78">
        <v>68</v>
      </c>
      <c r="S3197" s="63" t="str">
        <f>VLOOKUP(R3197,SA!$B$3:$C$11,2,1)</f>
        <v>66-70</v>
      </c>
      <c r="T3197" s="38" t="s">
        <v>98</v>
      </c>
      <c r="U3197" s="24" t="s">
        <v>5749</v>
      </c>
      <c r="V3197" s="24">
        <v>100000</v>
      </c>
      <c r="W3197" s="39">
        <f t="shared" si="1212"/>
        <v>0</v>
      </c>
      <c r="X3197" s="29">
        <v>0</v>
      </c>
      <c r="Y3197" s="40">
        <f t="shared" si="1213"/>
        <v>365</v>
      </c>
      <c r="Z3197" s="38">
        <f t="shared" si="1197"/>
        <v>46081</v>
      </c>
      <c r="AA3197" s="41">
        <f t="shared" si="1214"/>
        <v>181</v>
      </c>
      <c r="AB3197" s="24" t="s">
        <v>113</v>
      </c>
      <c r="AC3197" s="41">
        <f t="shared" si="1215"/>
        <v>1691.1642000000006</v>
      </c>
      <c r="AD3197" s="41">
        <v>0</v>
      </c>
      <c r="AE3197" s="72">
        <v>1433.1900000000005</v>
      </c>
      <c r="AF3197" s="41">
        <f t="shared" si="1216"/>
        <v>0</v>
      </c>
      <c r="AG3197" s="41">
        <f t="shared" si="1217"/>
        <v>0</v>
      </c>
      <c r="AH3197" s="41">
        <f t="shared" si="1218"/>
        <v>257.97420000000011</v>
      </c>
      <c r="AI3197" s="60">
        <f t="shared" si="1219"/>
        <v>57.327600000000018</v>
      </c>
      <c r="AJ3197" s="60">
        <f t="shared" si="1220"/>
        <v>322.46775000000014</v>
      </c>
      <c r="AK3197" s="60">
        <f t="shared" si="1221"/>
        <v>710.70517808219211</v>
      </c>
      <c r="AL3197" s="60">
        <f t="shared" si="1222"/>
        <v>522.36830589041119</v>
      </c>
      <c r="AM3197" s="41">
        <f t="shared" si="1223"/>
        <v>531.0263441095891</v>
      </c>
      <c r="AN3197" s="42">
        <f t="shared" si="1224"/>
        <v>45715</v>
      </c>
      <c r="AO3197" s="43">
        <f t="shared" si="1225"/>
        <v>1433.1900000000005</v>
      </c>
    </row>
    <row r="3198" spans="1:41" s="24" customFormat="1" ht="15.75" customHeight="1" x14ac:dyDescent="0.35">
      <c r="A3198" s="36" t="s">
        <v>6124</v>
      </c>
      <c r="B3198" s="36">
        <v>202511</v>
      </c>
      <c r="C3198" s="24" t="s">
        <v>736</v>
      </c>
      <c r="D3198" s="24" t="s">
        <v>119</v>
      </c>
      <c r="E3198" s="62">
        <v>45901</v>
      </c>
      <c r="F3198" s="62">
        <v>46265</v>
      </c>
      <c r="G3198" s="37" t="s">
        <v>1360</v>
      </c>
      <c r="H3198" s="36">
        <v>362055</v>
      </c>
      <c r="I3198" s="63">
        <v>40253</v>
      </c>
      <c r="J3198" s="24" t="s">
        <v>3720</v>
      </c>
      <c r="K3198" s="63">
        <f t="shared" si="1210"/>
        <v>45901</v>
      </c>
      <c r="L3198" s="55">
        <f t="shared" si="1211"/>
        <v>0.04</v>
      </c>
      <c r="M3198" s="76">
        <v>0.22500000000000001</v>
      </c>
      <c r="N3198" s="62">
        <v>45901</v>
      </c>
      <c r="O3198" s="62">
        <v>46265</v>
      </c>
      <c r="P3198" s="63"/>
      <c r="Q3198" s="63"/>
      <c r="R3198" s="78">
        <v>68</v>
      </c>
      <c r="S3198" s="63" t="str">
        <f>VLOOKUP(R3198,SA!$B$3:$C$11,2,1)</f>
        <v>66-70</v>
      </c>
      <c r="T3198" s="38" t="s">
        <v>98</v>
      </c>
      <c r="U3198" s="24" t="s">
        <v>5746</v>
      </c>
      <c r="V3198" s="24">
        <v>100000</v>
      </c>
      <c r="W3198" s="39">
        <f t="shared" si="1212"/>
        <v>0</v>
      </c>
      <c r="X3198" s="29">
        <v>0</v>
      </c>
      <c r="Y3198" s="40">
        <f t="shared" si="1213"/>
        <v>365</v>
      </c>
      <c r="Z3198" s="38">
        <f t="shared" si="1197"/>
        <v>46081</v>
      </c>
      <c r="AA3198" s="41">
        <f t="shared" si="1214"/>
        <v>181</v>
      </c>
      <c r="AB3198" s="24" t="s">
        <v>113</v>
      </c>
      <c r="AC3198" s="41">
        <f t="shared" si="1215"/>
        <v>404.37420000000009</v>
      </c>
      <c r="AD3198" s="41">
        <v>0</v>
      </c>
      <c r="AE3198" s="72">
        <v>342.69000000000005</v>
      </c>
      <c r="AF3198" s="41">
        <f t="shared" si="1216"/>
        <v>0</v>
      </c>
      <c r="AG3198" s="41">
        <f t="shared" si="1217"/>
        <v>0</v>
      </c>
      <c r="AH3198" s="41">
        <f t="shared" si="1218"/>
        <v>61.684200000000004</v>
      </c>
      <c r="AI3198" s="60">
        <f t="shared" si="1219"/>
        <v>13.707600000000003</v>
      </c>
      <c r="AJ3198" s="60">
        <f t="shared" si="1220"/>
        <v>77.105250000000012</v>
      </c>
      <c r="AK3198" s="60">
        <f t="shared" si="1221"/>
        <v>169.93668493150687</v>
      </c>
      <c r="AL3198" s="60">
        <f t="shared" si="1222"/>
        <v>124.90346342465755</v>
      </c>
      <c r="AM3198" s="41">
        <f t="shared" si="1223"/>
        <v>126.97368657534247</v>
      </c>
      <c r="AN3198" s="42">
        <f t="shared" si="1224"/>
        <v>45715</v>
      </c>
      <c r="AO3198" s="43">
        <f t="shared" si="1225"/>
        <v>342.69000000000005</v>
      </c>
    </row>
    <row r="3199" spans="1:41" s="24" customFormat="1" ht="15.75" customHeight="1" x14ac:dyDescent="0.35">
      <c r="A3199" s="36" t="s">
        <v>6124</v>
      </c>
      <c r="B3199" s="36">
        <v>202511</v>
      </c>
      <c r="C3199" s="24" t="s">
        <v>736</v>
      </c>
      <c r="D3199" s="24" t="s">
        <v>119</v>
      </c>
      <c r="E3199" s="62">
        <v>45901</v>
      </c>
      <c r="F3199" s="62">
        <v>46265</v>
      </c>
      <c r="G3199" s="37" t="s">
        <v>460</v>
      </c>
      <c r="H3199" s="36">
        <v>362055</v>
      </c>
      <c r="I3199" s="63">
        <v>25832</v>
      </c>
      <c r="J3199" s="24" t="s">
        <v>3721</v>
      </c>
      <c r="K3199" s="63">
        <f t="shared" si="1210"/>
        <v>45901</v>
      </c>
      <c r="L3199" s="55">
        <f t="shared" si="1211"/>
        <v>0.04</v>
      </c>
      <c r="M3199" s="76">
        <v>0.22500000000000001</v>
      </c>
      <c r="N3199" s="62">
        <v>45901</v>
      </c>
      <c r="O3199" s="62">
        <v>46265</v>
      </c>
      <c r="P3199" s="63"/>
      <c r="Q3199" s="63"/>
      <c r="R3199" s="78">
        <v>68</v>
      </c>
      <c r="S3199" s="63" t="str">
        <f>VLOOKUP(R3199,SA!$B$3:$C$11,2,1)</f>
        <v>66-70</v>
      </c>
      <c r="T3199" s="38" t="s">
        <v>97</v>
      </c>
      <c r="U3199" s="24" t="s">
        <v>56</v>
      </c>
      <c r="V3199" s="24">
        <v>100000</v>
      </c>
      <c r="W3199" s="39">
        <f t="shared" si="1212"/>
        <v>100000</v>
      </c>
      <c r="X3199" s="29">
        <v>0</v>
      </c>
      <c r="Y3199" s="40">
        <f t="shared" si="1213"/>
        <v>365</v>
      </c>
      <c r="Z3199" s="38">
        <f t="shared" si="1197"/>
        <v>46081</v>
      </c>
      <c r="AA3199" s="41">
        <f t="shared" si="1214"/>
        <v>181</v>
      </c>
      <c r="AB3199" s="24" t="s">
        <v>113</v>
      </c>
      <c r="AC3199" s="41">
        <f t="shared" si="1215"/>
        <v>810.82520000000034</v>
      </c>
      <c r="AD3199" s="41">
        <v>0</v>
      </c>
      <c r="AE3199" s="72">
        <v>687.14000000000033</v>
      </c>
      <c r="AF3199" s="41">
        <f t="shared" si="1216"/>
        <v>0</v>
      </c>
      <c r="AG3199" s="41">
        <f t="shared" si="1217"/>
        <v>0</v>
      </c>
      <c r="AH3199" s="41">
        <f t="shared" si="1218"/>
        <v>123.68520000000005</v>
      </c>
      <c r="AI3199" s="60">
        <f t="shared" si="1219"/>
        <v>27.485600000000012</v>
      </c>
      <c r="AJ3199" s="60">
        <f t="shared" si="1220"/>
        <v>154.60650000000007</v>
      </c>
      <c r="AK3199" s="60">
        <f t="shared" si="1221"/>
        <v>340.74613698630151</v>
      </c>
      <c r="AL3199" s="60">
        <f t="shared" si="1222"/>
        <v>250.44841068493162</v>
      </c>
      <c r="AM3199" s="41">
        <f t="shared" si="1223"/>
        <v>254.59948931506867</v>
      </c>
      <c r="AN3199" s="42">
        <f t="shared" si="1224"/>
        <v>45715</v>
      </c>
      <c r="AO3199" s="43">
        <f t="shared" si="1225"/>
        <v>687.14000000000033</v>
      </c>
    </row>
    <row r="3200" spans="1:41" s="24" customFormat="1" ht="15.75" customHeight="1" x14ac:dyDescent="0.35">
      <c r="A3200" s="36" t="s">
        <v>6124</v>
      </c>
      <c r="B3200" s="36">
        <v>202511</v>
      </c>
      <c r="C3200" s="24" t="s">
        <v>736</v>
      </c>
      <c r="D3200" s="24" t="s">
        <v>119</v>
      </c>
      <c r="E3200" s="62">
        <v>45901</v>
      </c>
      <c r="F3200" s="62">
        <v>46265</v>
      </c>
      <c r="G3200" s="37" t="s">
        <v>1381</v>
      </c>
      <c r="H3200" s="36">
        <v>362062</v>
      </c>
      <c r="I3200" s="63">
        <v>26907</v>
      </c>
      <c r="J3200" s="24" t="s">
        <v>3747</v>
      </c>
      <c r="K3200" s="63">
        <f t="shared" si="1210"/>
        <v>45901</v>
      </c>
      <c r="L3200" s="55">
        <f t="shared" si="1211"/>
        <v>0.04</v>
      </c>
      <c r="M3200" s="76">
        <v>0.22500000000000001</v>
      </c>
      <c r="N3200" s="62">
        <v>45901</v>
      </c>
      <c r="O3200" s="62">
        <v>46265</v>
      </c>
      <c r="P3200" s="63"/>
      <c r="Q3200" s="63"/>
      <c r="R3200" s="78">
        <v>68</v>
      </c>
      <c r="S3200" s="63" t="str">
        <f>VLOOKUP(R3200,SA!$B$3:$C$11,2,1)</f>
        <v>66-70</v>
      </c>
      <c r="T3200" s="38" t="s">
        <v>98</v>
      </c>
      <c r="U3200" s="24" t="s">
        <v>5743</v>
      </c>
      <c r="V3200" s="24">
        <v>100000</v>
      </c>
      <c r="W3200" s="39">
        <f t="shared" si="1212"/>
        <v>0</v>
      </c>
      <c r="X3200" s="29">
        <v>0</v>
      </c>
      <c r="Y3200" s="40">
        <f t="shared" si="1213"/>
        <v>365</v>
      </c>
      <c r="Z3200" s="38">
        <f t="shared" si="1197"/>
        <v>46081</v>
      </c>
      <c r="AA3200" s="41">
        <f t="shared" si="1214"/>
        <v>181</v>
      </c>
      <c r="AB3200" s="24" t="s">
        <v>113</v>
      </c>
      <c r="AC3200" s="41">
        <f t="shared" si="1215"/>
        <v>810.82520000000034</v>
      </c>
      <c r="AD3200" s="41">
        <v>0</v>
      </c>
      <c r="AE3200" s="72">
        <v>687.14000000000033</v>
      </c>
      <c r="AF3200" s="41">
        <f t="shared" si="1216"/>
        <v>0</v>
      </c>
      <c r="AG3200" s="41">
        <f t="shared" si="1217"/>
        <v>0</v>
      </c>
      <c r="AH3200" s="41">
        <f t="shared" si="1218"/>
        <v>123.68520000000005</v>
      </c>
      <c r="AI3200" s="60">
        <f t="shared" si="1219"/>
        <v>27.485600000000012</v>
      </c>
      <c r="AJ3200" s="60">
        <f t="shared" si="1220"/>
        <v>154.60650000000007</v>
      </c>
      <c r="AK3200" s="60">
        <f t="shared" si="1221"/>
        <v>340.74613698630151</v>
      </c>
      <c r="AL3200" s="60">
        <f t="shared" si="1222"/>
        <v>250.44841068493162</v>
      </c>
      <c r="AM3200" s="41">
        <f t="shared" si="1223"/>
        <v>254.59948931506867</v>
      </c>
      <c r="AN3200" s="42">
        <f t="shared" si="1224"/>
        <v>45715</v>
      </c>
      <c r="AO3200" s="43">
        <f t="shared" si="1225"/>
        <v>687.14000000000033</v>
      </c>
    </row>
    <row r="3201" spans="1:41" s="24" customFormat="1" ht="15.75" customHeight="1" x14ac:dyDescent="0.35">
      <c r="A3201" s="36" t="s">
        <v>6124</v>
      </c>
      <c r="B3201" s="36">
        <v>202511</v>
      </c>
      <c r="C3201" s="24" t="s">
        <v>736</v>
      </c>
      <c r="D3201" s="24" t="s">
        <v>119</v>
      </c>
      <c r="E3201" s="62">
        <v>45901</v>
      </c>
      <c r="F3201" s="62">
        <v>46265</v>
      </c>
      <c r="G3201" s="37" t="s">
        <v>1382</v>
      </c>
      <c r="H3201" s="36">
        <v>362062</v>
      </c>
      <c r="I3201" s="63">
        <v>36988</v>
      </c>
      <c r="J3201" s="24" t="s">
        <v>3748</v>
      </c>
      <c r="K3201" s="63">
        <f t="shared" si="1210"/>
        <v>45901</v>
      </c>
      <c r="L3201" s="55">
        <f t="shared" si="1211"/>
        <v>0.04</v>
      </c>
      <c r="M3201" s="76">
        <v>0.22500000000000001</v>
      </c>
      <c r="N3201" s="62">
        <v>45901</v>
      </c>
      <c r="O3201" s="62">
        <v>46265</v>
      </c>
      <c r="P3201" s="63"/>
      <c r="Q3201" s="63"/>
      <c r="R3201" s="78">
        <v>68</v>
      </c>
      <c r="S3201" s="63" t="str">
        <f>VLOOKUP(R3201,SA!$B$3:$C$11,2,1)</f>
        <v>66-70</v>
      </c>
      <c r="T3201" s="38" t="s">
        <v>97</v>
      </c>
      <c r="U3201" s="24" t="s">
        <v>5745</v>
      </c>
      <c r="V3201" s="24">
        <v>100000</v>
      </c>
      <c r="W3201" s="39">
        <f t="shared" si="1212"/>
        <v>0</v>
      </c>
      <c r="X3201" s="29">
        <v>0</v>
      </c>
      <c r="Y3201" s="40">
        <f t="shared" si="1213"/>
        <v>365</v>
      </c>
      <c r="Z3201" s="38">
        <f t="shared" si="1197"/>
        <v>46081</v>
      </c>
      <c r="AA3201" s="41">
        <f t="shared" si="1214"/>
        <v>181</v>
      </c>
      <c r="AB3201" s="24" t="s">
        <v>113</v>
      </c>
      <c r="AC3201" s="41">
        <f t="shared" si="1215"/>
        <v>404.37420000000009</v>
      </c>
      <c r="AD3201" s="41">
        <v>0</v>
      </c>
      <c r="AE3201" s="72">
        <v>342.69000000000005</v>
      </c>
      <c r="AF3201" s="41">
        <f t="shared" si="1216"/>
        <v>0</v>
      </c>
      <c r="AG3201" s="41">
        <f t="shared" si="1217"/>
        <v>0</v>
      </c>
      <c r="AH3201" s="41">
        <f t="shared" si="1218"/>
        <v>61.684200000000004</v>
      </c>
      <c r="AI3201" s="60">
        <f t="shared" si="1219"/>
        <v>13.707600000000003</v>
      </c>
      <c r="AJ3201" s="60">
        <f t="shared" si="1220"/>
        <v>77.105250000000012</v>
      </c>
      <c r="AK3201" s="60">
        <f t="shared" si="1221"/>
        <v>169.93668493150687</v>
      </c>
      <c r="AL3201" s="60">
        <f t="shared" si="1222"/>
        <v>124.90346342465755</v>
      </c>
      <c r="AM3201" s="41">
        <f t="shared" si="1223"/>
        <v>126.97368657534247</v>
      </c>
      <c r="AN3201" s="42">
        <f t="shared" si="1224"/>
        <v>45715</v>
      </c>
      <c r="AO3201" s="43">
        <f t="shared" si="1225"/>
        <v>342.69000000000005</v>
      </c>
    </row>
    <row r="3202" spans="1:41" s="24" customFormat="1" ht="15.75" customHeight="1" x14ac:dyDescent="0.35">
      <c r="A3202" s="36" t="s">
        <v>6124</v>
      </c>
      <c r="B3202" s="36">
        <v>202511</v>
      </c>
      <c r="C3202" s="24" t="s">
        <v>736</v>
      </c>
      <c r="D3202" s="24" t="s">
        <v>119</v>
      </c>
      <c r="E3202" s="62">
        <v>45901</v>
      </c>
      <c r="F3202" s="62">
        <v>46265</v>
      </c>
      <c r="G3202" s="37" t="s">
        <v>1383</v>
      </c>
      <c r="H3202" s="36">
        <v>362062</v>
      </c>
      <c r="I3202" s="63">
        <v>15001</v>
      </c>
      <c r="J3202" s="24" t="s">
        <v>3749</v>
      </c>
      <c r="K3202" s="63">
        <f t="shared" si="1210"/>
        <v>45901</v>
      </c>
      <c r="L3202" s="55">
        <f t="shared" si="1211"/>
        <v>0.04</v>
      </c>
      <c r="M3202" s="76">
        <v>0.22500000000000001</v>
      </c>
      <c r="N3202" s="62">
        <v>45901</v>
      </c>
      <c r="O3202" s="62">
        <v>46265</v>
      </c>
      <c r="P3202" s="63"/>
      <c r="Q3202" s="63"/>
      <c r="R3202" s="78">
        <v>68</v>
      </c>
      <c r="S3202" s="63" t="str">
        <f>VLOOKUP(R3202,SA!$B$3:$C$11,2,1)</f>
        <v>66-70</v>
      </c>
      <c r="T3202" s="38" t="s">
        <v>98</v>
      </c>
      <c r="U3202" s="24" t="s">
        <v>5749</v>
      </c>
      <c r="V3202" s="24">
        <v>100000</v>
      </c>
      <c r="W3202" s="39">
        <f t="shared" si="1212"/>
        <v>0</v>
      </c>
      <c r="X3202" s="29">
        <v>0</v>
      </c>
      <c r="Y3202" s="40">
        <f t="shared" si="1213"/>
        <v>365</v>
      </c>
      <c r="Z3202" s="38">
        <f t="shared" si="1197"/>
        <v>46081</v>
      </c>
      <c r="AA3202" s="41">
        <f t="shared" si="1214"/>
        <v>181</v>
      </c>
      <c r="AB3202" s="24" t="s">
        <v>113</v>
      </c>
      <c r="AC3202" s="41">
        <f t="shared" si="1215"/>
        <v>2959.9474000000005</v>
      </c>
      <c r="AD3202" s="41">
        <v>0</v>
      </c>
      <c r="AE3202" s="72">
        <v>2508.4300000000003</v>
      </c>
      <c r="AF3202" s="41">
        <f t="shared" si="1216"/>
        <v>0</v>
      </c>
      <c r="AG3202" s="41">
        <f t="shared" si="1217"/>
        <v>0</v>
      </c>
      <c r="AH3202" s="41">
        <f t="shared" si="1218"/>
        <v>451.51740000000001</v>
      </c>
      <c r="AI3202" s="60">
        <f t="shared" si="1219"/>
        <v>100.33720000000001</v>
      </c>
      <c r="AJ3202" s="60">
        <f t="shared" si="1220"/>
        <v>564.39675000000011</v>
      </c>
      <c r="AK3202" s="60">
        <f t="shared" si="1221"/>
        <v>1243.9063835616441</v>
      </c>
      <c r="AL3202" s="60">
        <f t="shared" si="1222"/>
        <v>914.27119191780844</v>
      </c>
      <c r="AM3202" s="41">
        <f t="shared" si="1223"/>
        <v>929.4248580821918</v>
      </c>
      <c r="AN3202" s="42">
        <f t="shared" si="1224"/>
        <v>45715</v>
      </c>
      <c r="AO3202" s="43">
        <f t="shared" si="1225"/>
        <v>2508.4300000000003</v>
      </c>
    </row>
    <row r="3203" spans="1:41" s="24" customFormat="1" ht="15.75" customHeight="1" x14ac:dyDescent="0.35">
      <c r="A3203" s="36" t="s">
        <v>6124</v>
      </c>
      <c r="B3203" s="36">
        <v>202511</v>
      </c>
      <c r="C3203" s="24" t="s">
        <v>736</v>
      </c>
      <c r="D3203" s="24" t="s">
        <v>119</v>
      </c>
      <c r="E3203" s="62">
        <v>45901</v>
      </c>
      <c r="F3203" s="62">
        <v>46265</v>
      </c>
      <c r="G3203" s="37" t="s">
        <v>509</v>
      </c>
      <c r="H3203" s="36">
        <v>362062</v>
      </c>
      <c r="I3203" s="63">
        <v>24767</v>
      </c>
      <c r="J3203" s="24" t="s">
        <v>3750</v>
      </c>
      <c r="K3203" s="63">
        <f t="shared" si="1210"/>
        <v>45901</v>
      </c>
      <c r="L3203" s="55">
        <f t="shared" si="1211"/>
        <v>0.04</v>
      </c>
      <c r="M3203" s="76">
        <v>0.22500000000000001</v>
      </c>
      <c r="N3203" s="62">
        <v>45901</v>
      </c>
      <c r="O3203" s="62">
        <v>46265</v>
      </c>
      <c r="P3203" s="63"/>
      <c r="Q3203" s="63"/>
      <c r="R3203" s="78">
        <v>68</v>
      </c>
      <c r="S3203" s="63" t="str">
        <f>VLOOKUP(R3203,SA!$B$3:$C$11,2,1)</f>
        <v>66-70</v>
      </c>
      <c r="T3203" s="38" t="s">
        <v>97</v>
      </c>
      <c r="U3203" s="24" t="s">
        <v>56</v>
      </c>
      <c r="V3203" s="24">
        <v>100000</v>
      </c>
      <c r="W3203" s="39">
        <f t="shared" si="1212"/>
        <v>100000</v>
      </c>
      <c r="X3203" s="29">
        <v>0</v>
      </c>
      <c r="Y3203" s="40">
        <f t="shared" si="1213"/>
        <v>365</v>
      </c>
      <c r="Z3203" s="38">
        <f t="shared" si="1197"/>
        <v>46081</v>
      </c>
      <c r="AA3203" s="41">
        <f t="shared" si="1214"/>
        <v>181</v>
      </c>
      <c r="AB3203" s="24" t="s">
        <v>113</v>
      </c>
      <c r="AC3203" s="41">
        <f t="shared" si="1215"/>
        <v>1190.9857999999995</v>
      </c>
      <c r="AD3203" s="41">
        <v>0</v>
      </c>
      <c r="AE3203" s="72">
        <v>1009.3099999999995</v>
      </c>
      <c r="AF3203" s="41">
        <f t="shared" si="1216"/>
        <v>0</v>
      </c>
      <c r="AG3203" s="41">
        <f t="shared" si="1217"/>
        <v>0</v>
      </c>
      <c r="AH3203" s="41">
        <f t="shared" si="1218"/>
        <v>181.6757999999999</v>
      </c>
      <c r="AI3203" s="60">
        <f t="shared" si="1219"/>
        <v>40.372399999999978</v>
      </c>
      <c r="AJ3203" s="60">
        <f t="shared" si="1220"/>
        <v>227.09474999999989</v>
      </c>
      <c r="AK3203" s="60">
        <f t="shared" si="1221"/>
        <v>500.50715068493122</v>
      </c>
      <c r="AL3203" s="60">
        <f t="shared" si="1222"/>
        <v>367.87275575342443</v>
      </c>
      <c r="AM3203" s="41">
        <f t="shared" si="1223"/>
        <v>373.97009424657529</v>
      </c>
      <c r="AN3203" s="42">
        <f t="shared" si="1224"/>
        <v>45715</v>
      </c>
      <c r="AO3203" s="43">
        <f t="shared" si="1225"/>
        <v>1009.3099999999995</v>
      </c>
    </row>
    <row r="3204" spans="1:41" s="24" customFormat="1" ht="15.75" customHeight="1" x14ac:dyDescent="0.35">
      <c r="A3204" s="36" t="s">
        <v>6124</v>
      </c>
      <c r="B3204" s="36">
        <v>202511</v>
      </c>
      <c r="C3204" s="24" t="s">
        <v>736</v>
      </c>
      <c r="D3204" s="24" t="s">
        <v>119</v>
      </c>
      <c r="E3204" s="62">
        <v>45901</v>
      </c>
      <c r="F3204" s="62">
        <v>46265</v>
      </c>
      <c r="G3204" s="37" t="s">
        <v>1584</v>
      </c>
      <c r="H3204" s="36">
        <v>550018</v>
      </c>
      <c r="I3204" s="63">
        <v>39706</v>
      </c>
      <c r="J3204" s="24" t="s">
        <v>4015</v>
      </c>
      <c r="K3204" s="63">
        <f t="shared" si="1210"/>
        <v>45901</v>
      </c>
      <c r="L3204" s="55">
        <f t="shared" si="1211"/>
        <v>0.04</v>
      </c>
      <c r="M3204" s="76">
        <v>0.22500000000000001</v>
      </c>
      <c r="N3204" s="62">
        <v>45901</v>
      </c>
      <c r="O3204" s="62">
        <v>46265</v>
      </c>
      <c r="P3204" s="63"/>
      <c r="Q3204" s="63"/>
      <c r="R3204" s="78">
        <v>68</v>
      </c>
      <c r="S3204" s="63" t="str">
        <f>VLOOKUP(R3204,SA!$B$3:$C$11,2,1)</f>
        <v>66-70</v>
      </c>
      <c r="T3204" s="38" t="s">
        <v>97</v>
      </c>
      <c r="U3204" s="24" t="s">
        <v>5745</v>
      </c>
      <c r="V3204" s="24">
        <v>100000</v>
      </c>
      <c r="W3204" s="39">
        <f t="shared" si="1212"/>
        <v>0</v>
      </c>
      <c r="X3204" s="29">
        <v>0</v>
      </c>
      <c r="Y3204" s="40">
        <f t="shared" si="1213"/>
        <v>365</v>
      </c>
      <c r="Z3204" s="38">
        <f t="shared" si="1197"/>
        <v>46081</v>
      </c>
      <c r="AA3204" s="41">
        <f t="shared" si="1214"/>
        <v>181</v>
      </c>
      <c r="AB3204" s="24" t="s">
        <v>113</v>
      </c>
      <c r="AC3204" s="41">
        <f t="shared" si="1215"/>
        <v>404.37420000000009</v>
      </c>
      <c r="AD3204" s="41">
        <v>0</v>
      </c>
      <c r="AE3204" s="72">
        <v>342.69000000000005</v>
      </c>
      <c r="AF3204" s="41">
        <f t="shared" si="1216"/>
        <v>0</v>
      </c>
      <c r="AG3204" s="41">
        <f t="shared" si="1217"/>
        <v>0</v>
      </c>
      <c r="AH3204" s="41">
        <f t="shared" si="1218"/>
        <v>61.684200000000004</v>
      </c>
      <c r="AI3204" s="60">
        <f t="shared" si="1219"/>
        <v>13.707600000000003</v>
      </c>
      <c r="AJ3204" s="60">
        <f t="shared" si="1220"/>
        <v>77.105250000000012</v>
      </c>
      <c r="AK3204" s="60">
        <f t="shared" si="1221"/>
        <v>169.93668493150687</v>
      </c>
      <c r="AL3204" s="60">
        <f t="shared" si="1222"/>
        <v>124.90346342465755</v>
      </c>
      <c r="AM3204" s="41">
        <f t="shared" si="1223"/>
        <v>126.97368657534247</v>
      </c>
      <c r="AN3204" s="42">
        <f t="shared" si="1224"/>
        <v>45715</v>
      </c>
      <c r="AO3204" s="43">
        <f t="shared" si="1225"/>
        <v>342.69000000000005</v>
      </c>
    </row>
    <row r="3205" spans="1:41" s="24" customFormat="1" ht="15.75" customHeight="1" x14ac:dyDescent="0.35">
      <c r="A3205" s="36" t="s">
        <v>6124</v>
      </c>
      <c r="B3205" s="36">
        <v>202511</v>
      </c>
      <c r="C3205" s="24" t="s">
        <v>736</v>
      </c>
      <c r="D3205" s="24" t="s">
        <v>119</v>
      </c>
      <c r="E3205" s="62">
        <v>45901</v>
      </c>
      <c r="F3205" s="62">
        <v>46265</v>
      </c>
      <c r="G3205" s="37" t="s">
        <v>1585</v>
      </c>
      <c r="H3205" s="36">
        <v>550018</v>
      </c>
      <c r="I3205" s="63">
        <v>39706</v>
      </c>
      <c r="J3205" s="24" t="s">
        <v>4016</v>
      </c>
      <c r="K3205" s="63">
        <f t="shared" si="1210"/>
        <v>45901</v>
      </c>
      <c r="L3205" s="55">
        <f t="shared" si="1211"/>
        <v>0.04</v>
      </c>
      <c r="M3205" s="76">
        <v>0.22500000000000001</v>
      </c>
      <c r="N3205" s="62">
        <v>45901</v>
      </c>
      <c r="O3205" s="62">
        <v>46265</v>
      </c>
      <c r="P3205" s="63"/>
      <c r="Q3205" s="63"/>
      <c r="R3205" s="78">
        <v>68</v>
      </c>
      <c r="S3205" s="63" t="str">
        <f>VLOOKUP(R3205,SA!$B$3:$C$11,2,1)</f>
        <v>66-70</v>
      </c>
      <c r="T3205" s="38" t="s">
        <v>98</v>
      </c>
      <c r="U3205" s="24" t="s">
        <v>5746</v>
      </c>
      <c r="V3205" s="24">
        <v>100000</v>
      </c>
      <c r="W3205" s="39">
        <f t="shared" si="1212"/>
        <v>0</v>
      </c>
      <c r="X3205" s="29">
        <v>0</v>
      </c>
      <c r="Y3205" s="40">
        <f t="shared" si="1213"/>
        <v>365</v>
      </c>
      <c r="Z3205" s="38">
        <f t="shared" si="1197"/>
        <v>46081</v>
      </c>
      <c r="AA3205" s="41">
        <f t="shared" si="1214"/>
        <v>181</v>
      </c>
      <c r="AB3205" s="24" t="s">
        <v>113</v>
      </c>
      <c r="AC3205" s="41">
        <f t="shared" si="1215"/>
        <v>404.37420000000009</v>
      </c>
      <c r="AD3205" s="41">
        <v>0</v>
      </c>
      <c r="AE3205" s="72">
        <v>342.69000000000005</v>
      </c>
      <c r="AF3205" s="41">
        <f t="shared" si="1216"/>
        <v>0</v>
      </c>
      <c r="AG3205" s="41">
        <f t="shared" si="1217"/>
        <v>0</v>
      </c>
      <c r="AH3205" s="41">
        <f t="shared" si="1218"/>
        <v>61.684200000000004</v>
      </c>
      <c r="AI3205" s="60">
        <f t="shared" si="1219"/>
        <v>13.707600000000003</v>
      </c>
      <c r="AJ3205" s="60">
        <f t="shared" si="1220"/>
        <v>77.105250000000012</v>
      </c>
      <c r="AK3205" s="60">
        <f t="shared" si="1221"/>
        <v>169.93668493150687</v>
      </c>
      <c r="AL3205" s="60">
        <f t="shared" si="1222"/>
        <v>124.90346342465755</v>
      </c>
      <c r="AM3205" s="41">
        <f t="shared" si="1223"/>
        <v>126.97368657534247</v>
      </c>
      <c r="AN3205" s="42">
        <f t="shared" si="1224"/>
        <v>45715</v>
      </c>
      <c r="AO3205" s="43">
        <f t="shared" si="1225"/>
        <v>342.69000000000005</v>
      </c>
    </row>
    <row r="3206" spans="1:41" s="24" customFormat="1" ht="15.75" customHeight="1" x14ac:dyDescent="0.35">
      <c r="A3206" s="36" t="s">
        <v>6124</v>
      </c>
      <c r="B3206" s="36">
        <v>202511</v>
      </c>
      <c r="C3206" s="24" t="s">
        <v>736</v>
      </c>
      <c r="D3206" s="24" t="s">
        <v>119</v>
      </c>
      <c r="E3206" s="62">
        <v>45901</v>
      </c>
      <c r="F3206" s="62">
        <v>46265</v>
      </c>
      <c r="G3206" s="37" t="s">
        <v>1586</v>
      </c>
      <c r="H3206" s="36">
        <v>550018</v>
      </c>
      <c r="I3206" s="63">
        <v>31088</v>
      </c>
      <c r="J3206" s="24" t="s">
        <v>4017</v>
      </c>
      <c r="K3206" s="63">
        <f t="shared" si="1210"/>
        <v>45901</v>
      </c>
      <c r="L3206" s="55">
        <f t="shared" si="1211"/>
        <v>0.04</v>
      </c>
      <c r="M3206" s="76">
        <v>0.22500000000000001</v>
      </c>
      <c r="N3206" s="62">
        <v>45901</v>
      </c>
      <c r="O3206" s="62">
        <v>46265</v>
      </c>
      <c r="P3206" s="63"/>
      <c r="Q3206" s="63"/>
      <c r="R3206" s="78">
        <v>68</v>
      </c>
      <c r="S3206" s="63" t="str">
        <f>VLOOKUP(R3206,SA!$B$3:$C$11,2,1)</f>
        <v>66-70</v>
      </c>
      <c r="T3206" s="38" t="s">
        <v>98</v>
      </c>
      <c r="U3206" s="24" t="s">
        <v>5743</v>
      </c>
      <c r="V3206" s="24">
        <v>100000</v>
      </c>
      <c r="W3206" s="39">
        <f t="shared" si="1212"/>
        <v>0</v>
      </c>
      <c r="X3206" s="29">
        <v>0</v>
      </c>
      <c r="Y3206" s="40">
        <f t="shared" si="1213"/>
        <v>365</v>
      </c>
      <c r="Z3206" s="38">
        <f t="shared" si="1197"/>
        <v>46081</v>
      </c>
      <c r="AA3206" s="41">
        <f t="shared" si="1214"/>
        <v>181</v>
      </c>
      <c r="AB3206" s="24" t="s">
        <v>113</v>
      </c>
      <c r="AC3206" s="41">
        <f t="shared" si="1215"/>
        <v>549.66760000000068</v>
      </c>
      <c r="AD3206" s="41">
        <v>0</v>
      </c>
      <c r="AE3206" s="72">
        <v>465.82000000000062</v>
      </c>
      <c r="AF3206" s="41">
        <f t="shared" si="1216"/>
        <v>0</v>
      </c>
      <c r="AG3206" s="41">
        <f t="shared" si="1217"/>
        <v>0</v>
      </c>
      <c r="AH3206" s="41">
        <f t="shared" si="1218"/>
        <v>83.847600000000114</v>
      </c>
      <c r="AI3206" s="60">
        <f t="shared" si="1219"/>
        <v>18.632800000000024</v>
      </c>
      <c r="AJ3206" s="60">
        <f t="shared" si="1220"/>
        <v>104.80950000000014</v>
      </c>
      <c r="AK3206" s="60">
        <f t="shared" si="1221"/>
        <v>230.99567123287702</v>
      </c>
      <c r="AL3206" s="60">
        <f t="shared" si="1222"/>
        <v>169.78181835616459</v>
      </c>
      <c r="AM3206" s="41">
        <f t="shared" si="1223"/>
        <v>172.59588164383587</v>
      </c>
      <c r="AN3206" s="42">
        <f t="shared" si="1224"/>
        <v>45715</v>
      </c>
      <c r="AO3206" s="43">
        <f t="shared" si="1225"/>
        <v>465.82000000000062</v>
      </c>
    </row>
    <row r="3207" spans="1:41" s="24" customFormat="1" ht="15.75" customHeight="1" x14ac:dyDescent="0.35">
      <c r="A3207" s="36" t="s">
        <v>6124</v>
      </c>
      <c r="B3207" s="36">
        <v>202511</v>
      </c>
      <c r="C3207" s="24" t="s">
        <v>736</v>
      </c>
      <c r="D3207" s="24" t="s">
        <v>119</v>
      </c>
      <c r="E3207" s="62">
        <v>45901</v>
      </c>
      <c r="F3207" s="62">
        <v>46265</v>
      </c>
      <c r="G3207" s="37" t="s">
        <v>1587</v>
      </c>
      <c r="H3207" s="36">
        <v>550018</v>
      </c>
      <c r="I3207" s="63">
        <v>17635</v>
      </c>
      <c r="J3207" s="24" t="s">
        <v>4018</v>
      </c>
      <c r="K3207" s="63">
        <f t="shared" si="1210"/>
        <v>45901</v>
      </c>
      <c r="L3207" s="55">
        <f t="shared" si="1211"/>
        <v>0.04</v>
      </c>
      <c r="M3207" s="76">
        <v>0.22500000000000001</v>
      </c>
      <c r="N3207" s="62">
        <v>45901</v>
      </c>
      <c r="O3207" s="62">
        <v>46265</v>
      </c>
      <c r="P3207" s="63"/>
      <c r="Q3207" s="63"/>
      <c r="R3207" s="78">
        <v>68</v>
      </c>
      <c r="S3207" s="63" t="str">
        <f>VLOOKUP(R3207,SA!$B$3:$C$11,2,1)</f>
        <v>66-70</v>
      </c>
      <c r="T3207" s="38" t="s">
        <v>98</v>
      </c>
      <c r="U3207" s="24" t="s">
        <v>5747</v>
      </c>
      <c r="V3207" s="24">
        <v>100000</v>
      </c>
      <c r="W3207" s="39">
        <f t="shared" si="1212"/>
        <v>0</v>
      </c>
      <c r="X3207" s="29">
        <v>0</v>
      </c>
      <c r="Y3207" s="40">
        <f t="shared" si="1213"/>
        <v>365</v>
      </c>
      <c r="Z3207" s="38">
        <f t="shared" si="1197"/>
        <v>46081</v>
      </c>
      <c r="AA3207" s="41">
        <f t="shared" si="1214"/>
        <v>181</v>
      </c>
      <c r="AB3207" s="24" t="s">
        <v>113</v>
      </c>
      <c r="AC3207" s="41">
        <f t="shared" si="1215"/>
        <v>2711.0027999999988</v>
      </c>
      <c r="AD3207" s="41">
        <v>0</v>
      </c>
      <c r="AE3207" s="72">
        <v>2297.4599999999991</v>
      </c>
      <c r="AF3207" s="41">
        <f t="shared" si="1216"/>
        <v>0</v>
      </c>
      <c r="AG3207" s="41">
        <f t="shared" si="1217"/>
        <v>0</v>
      </c>
      <c r="AH3207" s="41">
        <f t="shared" si="1218"/>
        <v>413.54279999999983</v>
      </c>
      <c r="AI3207" s="60">
        <f t="shared" si="1219"/>
        <v>91.898399999999967</v>
      </c>
      <c r="AJ3207" s="60">
        <f t="shared" si="1220"/>
        <v>516.92849999999987</v>
      </c>
      <c r="AK3207" s="60">
        <f t="shared" si="1221"/>
        <v>1139.2883835616433</v>
      </c>
      <c r="AL3207" s="60">
        <f t="shared" si="1222"/>
        <v>837.37696191780776</v>
      </c>
      <c r="AM3207" s="41">
        <f t="shared" si="1223"/>
        <v>851.25613808219134</v>
      </c>
      <c r="AN3207" s="42">
        <f t="shared" si="1224"/>
        <v>45715</v>
      </c>
      <c r="AO3207" s="43">
        <f t="shared" si="1225"/>
        <v>2297.4599999999991</v>
      </c>
    </row>
    <row r="3208" spans="1:41" s="24" customFormat="1" ht="15.75" customHeight="1" x14ac:dyDescent="0.35">
      <c r="A3208" s="36" t="s">
        <v>6124</v>
      </c>
      <c r="B3208" s="36">
        <v>202511</v>
      </c>
      <c r="C3208" s="24" t="s">
        <v>736</v>
      </c>
      <c r="D3208" s="24" t="s">
        <v>119</v>
      </c>
      <c r="E3208" s="62">
        <v>45901</v>
      </c>
      <c r="F3208" s="62">
        <v>46265</v>
      </c>
      <c r="G3208" s="37" t="s">
        <v>1588</v>
      </c>
      <c r="H3208" s="36">
        <v>550018</v>
      </c>
      <c r="I3208" s="63">
        <v>16876</v>
      </c>
      <c r="J3208" s="24" t="s">
        <v>4019</v>
      </c>
      <c r="K3208" s="63">
        <f t="shared" si="1210"/>
        <v>45901</v>
      </c>
      <c r="L3208" s="55">
        <f t="shared" si="1211"/>
        <v>0.04</v>
      </c>
      <c r="M3208" s="76">
        <v>0.22500000000000001</v>
      </c>
      <c r="N3208" s="62">
        <v>45901</v>
      </c>
      <c r="O3208" s="62">
        <v>46265</v>
      </c>
      <c r="P3208" s="63"/>
      <c r="Q3208" s="63"/>
      <c r="R3208" s="78">
        <v>68</v>
      </c>
      <c r="S3208" s="63" t="str">
        <f>VLOOKUP(R3208,SA!$B$3:$C$11,2,1)</f>
        <v>66-70</v>
      </c>
      <c r="T3208" s="38" t="s">
        <v>97</v>
      </c>
      <c r="U3208" s="24" t="s">
        <v>5744</v>
      </c>
      <c r="V3208" s="24">
        <v>100000</v>
      </c>
      <c r="W3208" s="39">
        <f t="shared" si="1212"/>
        <v>0</v>
      </c>
      <c r="X3208" s="29">
        <v>0</v>
      </c>
      <c r="Y3208" s="40">
        <f t="shared" si="1213"/>
        <v>365</v>
      </c>
      <c r="Z3208" s="38">
        <f t="shared" si="1197"/>
        <v>46081</v>
      </c>
      <c r="AA3208" s="41">
        <f t="shared" si="1214"/>
        <v>181</v>
      </c>
      <c r="AB3208" s="24" t="s">
        <v>113</v>
      </c>
      <c r="AC3208" s="41">
        <f t="shared" si="1215"/>
        <v>2711.0027999999988</v>
      </c>
      <c r="AD3208" s="41">
        <v>0</v>
      </c>
      <c r="AE3208" s="72">
        <v>2297.4599999999991</v>
      </c>
      <c r="AF3208" s="41">
        <f t="shared" si="1216"/>
        <v>0</v>
      </c>
      <c r="AG3208" s="41">
        <f t="shared" si="1217"/>
        <v>0</v>
      </c>
      <c r="AH3208" s="41">
        <f t="shared" si="1218"/>
        <v>413.54279999999983</v>
      </c>
      <c r="AI3208" s="60">
        <f t="shared" si="1219"/>
        <v>91.898399999999967</v>
      </c>
      <c r="AJ3208" s="60">
        <f t="shared" si="1220"/>
        <v>516.92849999999987</v>
      </c>
      <c r="AK3208" s="60">
        <f t="shared" si="1221"/>
        <v>1139.2883835616433</v>
      </c>
      <c r="AL3208" s="60">
        <f t="shared" si="1222"/>
        <v>837.37696191780776</v>
      </c>
      <c r="AM3208" s="41">
        <f t="shared" si="1223"/>
        <v>851.25613808219134</v>
      </c>
      <c r="AN3208" s="42">
        <f t="shared" si="1224"/>
        <v>45715</v>
      </c>
      <c r="AO3208" s="43">
        <f t="shared" si="1225"/>
        <v>2297.4599999999991</v>
      </c>
    </row>
    <row r="3209" spans="1:41" s="24" customFormat="1" ht="15.75" customHeight="1" x14ac:dyDescent="0.35">
      <c r="A3209" s="36" t="s">
        <v>6124</v>
      </c>
      <c r="B3209" s="36">
        <v>202511</v>
      </c>
      <c r="C3209" s="24" t="s">
        <v>736</v>
      </c>
      <c r="D3209" s="24" t="s">
        <v>119</v>
      </c>
      <c r="E3209" s="62">
        <v>45901</v>
      </c>
      <c r="F3209" s="62">
        <v>46265</v>
      </c>
      <c r="G3209" s="37" t="s">
        <v>377</v>
      </c>
      <c r="H3209" s="36">
        <v>550018</v>
      </c>
      <c r="I3209" s="63">
        <v>29682</v>
      </c>
      <c r="J3209" s="24" t="s">
        <v>4020</v>
      </c>
      <c r="K3209" s="63">
        <f t="shared" si="1210"/>
        <v>45901</v>
      </c>
      <c r="L3209" s="55">
        <f t="shared" si="1211"/>
        <v>0.04</v>
      </c>
      <c r="M3209" s="76">
        <v>0.22500000000000001</v>
      </c>
      <c r="N3209" s="62">
        <v>45901</v>
      </c>
      <c r="O3209" s="62">
        <v>46265</v>
      </c>
      <c r="P3209" s="63"/>
      <c r="Q3209" s="63"/>
      <c r="R3209" s="78">
        <v>68</v>
      </c>
      <c r="S3209" s="63" t="str">
        <f>VLOOKUP(R3209,SA!$B$3:$C$11,2,1)</f>
        <v>66-70</v>
      </c>
      <c r="T3209" s="38" t="s">
        <v>97</v>
      </c>
      <c r="U3209" s="24" t="s">
        <v>56</v>
      </c>
      <c r="V3209" s="24">
        <v>100000</v>
      </c>
      <c r="W3209" s="39">
        <f t="shared" si="1212"/>
        <v>100000</v>
      </c>
      <c r="X3209" s="29">
        <v>0</v>
      </c>
      <c r="Y3209" s="40">
        <f t="shared" si="1213"/>
        <v>365</v>
      </c>
      <c r="Z3209" s="38">
        <f t="shared" si="1197"/>
        <v>46081</v>
      </c>
      <c r="AA3209" s="41">
        <f t="shared" si="1214"/>
        <v>181</v>
      </c>
      <c r="AB3209" s="24" t="s">
        <v>113</v>
      </c>
      <c r="AC3209" s="41">
        <f t="shared" si="1215"/>
        <v>549.66760000000068</v>
      </c>
      <c r="AD3209" s="41">
        <v>0</v>
      </c>
      <c r="AE3209" s="72">
        <v>465.82000000000062</v>
      </c>
      <c r="AF3209" s="41">
        <f t="shared" si="1216"/>
        <v>0</v>
      </c>
      <c r="AG3209" s="41">
        <f t="shared" si="1217"/>
        <v>0</v>
      </c>
      <c r="AH3209" s="41">
        <f t="shared" si="1218"/>
        <v>83.847600000000114</v>
      </c>
      <c r="AI3209" s="60">
        <f t="shared" si="1219"/>
        <v>18.632800000000024</v>
      </c>
      <c r="AJ3209" s="60">
        <f t="shared" si="1220"/>
        <v>104.80950000000014</v>
      </c>
      <c r="AK3209" s="60">
        <f t="shared" si="1221"/>
        <v>230.99567123287702</v>
      </c>
      <c r="AL3209" s="60">
        <f t="shared" si="1222"/>
        <v>169.78181835616459</v>
      </c>
      <c r="AM3209" s="41">
        <f t="shared" si="1223"/>
        <v>172.59588164383587</v>
      </c>
      <c r="AN3209" s="42">
        <f t="shared" si="1224"/>
        <v>45715</v>
      </c>
      <c r="AO3209" s="43">
        <f t="shared" si="1225"/>
        <v>465.82000000000062</v>
      </c>
    </row>
    <row r="3210" spans="1:41" s="24" customFormat="1" ht="15.75" customHeight="1" x14ac:dyDescent="0.35">
      <c r="A3210" s="36" t="s">
        <v>6124</v>
      </c>
      <c r="B3210" s="36">
        <v>202511</v>
      </c>
      <c r="C3210" s="24" t="s">
        <v>736</v>
      </c>
      <c r="D3210" s="24" t="s">
        <v>119</v>
      </c>
      <c r="E3210" s="62">
        <v>45901</v>
      </c>
      <c r="F3210" s="62">
        <v>46265</v>
      </c>
      <c r="G3210" s="37" t="s">
        <v>1594</v>
      </c>
      <c r="H3210" s="36">
        <v>550021</v>
      </c>
      <c r="I3210" s="63">
        <v>19725</v>
      </c>
      <c r="J3210" s="24" t="s">
        <v>4027</v>
      </c>
      <c r="K3210" s="63">
        <f t="shared" si="1210"/>
        <v>45901</v>
      </c>
      <c r="L3210" s="55">
        <f t="shared" si="1211"/>
        <v>0.04</v>
      </c>
      <c r="M3210" s="76">
        <v>0.22500000000000001</v>
      </c>
      <c r="N3210" s="62">
        <v>45901</v>
      </c>
      <c r="O3210" s="62">
        <v>46265</v>
      </c>
      <c r="P3210" s="63"/>
      <c r="Q3210" s="63"/>
      <c r="R3210" s="78">
        <v>68</v>
      </c>
      <c r="S3210" s="63" t="str">
        <f>VLOOKUP(R3210,SA!$B$3:$C$11,2,1)</f>
        <v>66-70</v>
      </c>
      <c r="T3210" s="38" t="s">
        <v>97</v>
      </c>
      <c r="U3210" s="24" t="s">
        <v>5744</v>
      </c>
      <c r="V3210" s="24">
        <v>100000</v>
      </c>
      <c r="W3210" s="39">
        <f t="shared" si="1212"/>
        <v>0</v>
      </c>
      <c r="X3210" s="29">
        <v>0</v>
      </c>
      <c r="Y3210" s="40">
        <f t="shared" si="1213"/>
        <v>365</v>
      </c>
      <c r="Z3210" s="38">
        <f t="shared" si="1197"/>
        <v>46081</v>
      </c>
      <c r="AA3210" s="41">
        <f t="shared" si="1214"/>
        <v>181</v>
      </c>
      <c r="AB3210" s="24" t="s">
        <v>113</v>
      </c>
      <c r="AC3210" s="41">
        <f t="shared" si="1215"/>
        <v>2157.8895999999972</v>
      </c>
      <c r="AD3210" s="41">
        <v>0</v>
      </c>
      <c r="AE3210" s="72">
        <v>1828.7199999999975</v>
      </c>
      <c r="AF3210" s="41">
        <f t="shared" si="1216"/>
        <v>0</v>
      </c>
      <c r="AG3210" s="41">
        <f t="shared" si="1217"/>
        <v>0</v>
      </c>
      <c r="AH3210" s="41">
        <f t="shared" si="1218"/>
        <v>329.16959999999955</v>
      </c>
      <c r="AI3210" s="60">
        <f t="shared" si="1219"/>
        <v>73.148799999999909</v>
      </c>
      <c r="AJ3210" s="60">
        <f t="shared" si="1220"/>
        <v>411.46199999999948</v>
      </c>
      <c r="AK3210" s="60">
        <f t="shared" si="1221"/>
        <v>906.84471232876592</v>
      </c>
      <c r="AL3210" s="60">
        <f t="shared" si="1222"/>
        <v>666.53086356164295</v>
      </c>
      <c r="AM3210" s="41">
        <f t="shared" si="1223"/>
        <v>677.57833643835511</v>
      </c>
      <c r="AN3210" s="42">
        <f t="shared" si="1224"/>
        <v>45715</v>
      </c>
      <c r="AO3210" s="43">
        <f t="shared" si="1225"/>
        <v>1828.7199999999975</v>
      </c>
    </row>
    <row r="3211" spans="1:41" s="24" customFormat="1" ht="15.75" customHeight="1" x14ac:dyDescent="0.35">
      <c r="A3211" s="36" t="s">
        <v>6124</v>
      </c>
      <c r="B3211" s="36">
        <v>202511</v>
      </c>
      <c r="C3211" s="24" t="s">
        <v>736</v>
      </c>
      <c r="D3211" s="24" t="s">
        <v>119</v>
      </c>
      <c r="E3211" s="62">
        <v>45901</v>
      </c>
      <c r="F3211" s="62">
        <v>46265</v>
      </c>
      <c r="G3211" s="37" t="s">
        <v>1595</v>
      </c>
      <c r="H3211" s="36">
        <v>550021</v>
      </c>
      <c r="I3211" s="63">
        <v>42102</v>
      </c>
      <c r="J3211" s="24" t="s">
        <v>4028</v>
      </c>
      <c r="K3211" s="63">
        <f t="shared" si="1210"/>
        <v>45901</v>
      </c>
      <c r="L3211" s="55">
        <f t="shared" si="1211"/>
        <v>0.04</v>
      </c>
      <c r="M3211" s="76">
        <v>0.22500000000000001</v>
      </c>
      <c r="N3211" s="62">
        <v>45901</v>
      </c>
      <c r="O3211" s="62">
        <v>46265</v>
      </c>
      <c r="P3211" s="63"/>
      <c r="Q3211" s="63"/>
      <c r="R3211" s="78">
        <v>68</v>
      </c>
      <c r="S3211" s="63" t="str">
        <f>VLOOKUP(R3211,SA!$B$3:$C$11,2,1)</f>
        <v>66-70</v>
      </c>
      <c r="T3211" s="38" t="s">
        <v>98</v>
      </c>
      <c r="U3211" s="24" t="s">
        <v>5746</v>
      </c>
      <c r="V3211" s="24">
        <v>100000</v>
      </c>
      <c r="W3211" s="39">
        <f t="shared" si="1212"/>
        <v>0</v>
      </c>
      <c r="X3211" s="29">
        <v>0</v>
      </c>
      <c r="Y3211" s="40">
        <f t="shared" si="1213"/>
        <v>365</v>
      </c>
      <c r="Z3211" s="38">
        <f t="shared" si="1197"/>
        <v>46081</v>
      </c>
      <c r="AA3211" s="41">
        <f t="shared" si="1214"/>
        <v>181</v>
      </c>
      <c r="AB3211" s="24" t="s">
        <v>113</v>
      </c>
      <c r="AC3211" s="41">
        <f t="shared" si="1215"/>
        <v>404.37420000000009</v>
      </c>
      <c r="AD3211" s="41">
        <v>0</v>
      </c>
      <c r="AE3211" s="72">
        <v>342.69000000000005</v>
      </c>
      <c r="AF3211" s="41">
        <f t="shared" si="1216"/>
        <v>0</v>
      </c>
      <c r="AG3211" s="41">
        <f t="shared" si="1217"/>
        <v>0</v>
      </c>
      <c r="AH3211" s="41">
        <f t="shared" si="1218"/>
        <v>61.684200000000004</v>
      </c>
      <c r="AI3211" s="60">
        <f t="shared" si="1219"/>
        <v>13.707600000000003</v>
      </c>
      <c r="AJ3211" s="60">
        <f t="shared" si="1220"/>
        <v>77.105250000000012</v>
      </c>
      <c r="AK3211" s="60">
        <f t="shared" si="1221"/>
        <v>169.93668493150687</v>
      </c>
      <c r="AL3211" s="60">
        <f t="shared" si="1222"/>
        <v>124.90346342465755</v>
      </c>
      <c r="AM3211" s="41">
        <f t="shared" si="1223"/>
        <v>126.97368657534247</v>
      </c>
      <c r="AN3211" s="42">
        <f t="shared" si="1224"/>
        <v>45715</v>
      </c>
      <c r="AO3211" s="43">
        <f t="shared" si="1225"/>
        <v>342.69000000000005</v>
      </c>
    </row>
    <row r="3212" spans="1:41" s="24" customFormat="1" ht="15.75" customHeight="1" x14ac:dyDescent="0.35">
      <c r="A3212" s="36" t="s">
        <v>6124</v>
      </c>
      <c r="B3212" s="36">
        <v>202511</v>
      </c>
      <c r="C3212" s="24" t="s">
        <v>736</v>
      </c>
      <c r="D3212" s="24" t="s">
        <v>119</v>
      </c>
      <c r="E3212" s="62">
        <v>45901</v>
      </c>
      <c r="F3212" s="62">
        <v>46265</v>
      </c>
      <c r="G3212" s="37" t="s">
        <v>116</v>
      </c>
      <c r="H3212" s="36">
        <v>550021</v>
      </c>
      <c r="I3212" s="63">
        <v>31601</v>
      </c>
      <c r="J3212" s="24" t="s">
        <v>4029</v>
      </c>
      <c r="K3212" s="63">
        <f t="shared" si="1210"/>
        <v>45901</v>
      </c>
      <c r="L3212" s="55">
        <f t="shared" si="1211"/>
        <v>0.04</v>
      </c>
      <c r="M3212" s="76">
        <v>0.22500000000000001</v>
      </c>
      <c r="N3212" s="62">
        <v>45901</v>
      </c>
      <c r="O3212" s="62">
        <v>46265</v>
      </c>
      <c r="P3212" s="63"/>
      <c r="Q3212" s="63"/>
      <c r="R3212" s="78">
        <v>68</v>
      </c>
      <c r="S3212" s="63" t="str">
        <f>VLOOKUP(R3212,SA!$B$3:$C$11,2,1)</f>
        <v>66-70</v>
      </c>
      <c r="T3212" s="38" t="s">
        <v>97</v>
      </c>
      <c r="U3212" s="24" t="s">
        <v>56</v>
      </c>
      <c r="V3212" s="24">
        <v>100000</v>
      </c>
      <c r="W3212" s="39">
        <f t="shared" si="1212"/>
        <v>100000</v>
      </c>
      <c r="X3212" s="29">
        <v>0</v>
      </c>
      <c r="Y3212" s="40">
        <f t="shared" si="1213"/>
        <v>365</v>
      </c>
      <c r="Z3212" s="38">
        <f t="shared" si="1197"/>
        <v>46081</v>
      </c>
      <c r="AA3212" s="41">
        <f t="shared" si="1214"/>
        <v>181</v>
      </c>
      <c r="AB3212" s="24" t="s">
        <v>113</v>
      </c>
      <c r="AC3212" s="41">
        <f t="shared" si="1215"/>
        <v>549.66760000000068</v>
      </c>
      <c r="AD3212" s="41">
        <v>0</v>
      </c>
      <c r="AE3212" s="72">
        <v>465.82000000000062</v>
      </c>
      <c r="AF3212" s="41">
        <f t="shared" si="1216"/>
        <v>0</v>
      </c>
      <c r="AG3212" s="41">
        <f t="shared" si="1217"/>
        <v>0</v>
      </c>
      <c r="AH3212" s="41">
        <f t="shared" si="1218"/>
        <v>83.847600000000114</v>
      </c>
      <c r="AI3212" s="60">
        <f t="shared" si="1219"/>
        <v>18.632800000000024</v>
      </c>
      <c r="AJ3212" s="60">
        <f t="shared" si="1220"/>
        <v>104.80950000000014</v>
      </c>
      <c r="AK3212" s="60">
        <f t="shared" si="1221"/>
        <v>230.99567123287702</v>
      </c>
      <c r="AL3212" s="60">
        <f t="shared" si="1222"/>
        <v>169.78181835616459</v>
      </c>
      <c r="AM3212" s="41">
        <f t="shared" si="1223"/>
        <v>172.59588164383587</v>
      </c>
      <c r="AN3212" s="42">
        <f t="shared" si="1224"/>
        <v>45715</v>
      </c>
      <c r="AO3212" s="43">
        <f t="shared" si="1225"/>
        <v>465.82000000000062</v>
      </c>
    </row>
    <row r="3213" spans="1:41" s="24" customFormat="1" ht="15.75" customHeight="1" x14ac:dyDescent="0.35">
      <c r="A3213" s="36" t="s">
        <v>6124</v>
      </c>
      <c r="B3213" s="36">
        <v>202511</v>
      </c>
      <c r="C3213" s="24" t="s">
        <v>736</v>
      </c>
      <c r="D3213" s="24" t="s">
        <v>119</v>
      </c>
      <c r="E3213" s="62">
        <v>45901</v>
      </c>
      <c r="F3213" s="62">
        <v>46265</v>
      </c>
      <c r="G3213" s="37" t="s">
        <v>1596</v>
      </c>
      <c r="H3213" s="36">
        <v>550021</v>
      </c>
      <c r="I3213" s="63">
        <v>31901</v>
      </c>
      <c r="J3213" s="24" t="s">
        <v>4030</v>
      </c>
      <c r="K3213" s="63">
        <f t="shared" si="1210"/>
        <v>45901</v>
      </c>
      <c r="L3213" s="55">
        <f t="shared" si="1211"/>
        <v>0.04</v>
      </c>
      <c r="M3213" s="76">
        <v>0.22500000000000001</v>
      </c>
      <c r="N3213" s="62">
        <v>45901</v>
      </c>
      <c r="O3213" s="62">
        <v>46265</v>
      </c>
      <c r="P3213" s="63"/>
      <c r="Q3213" s="63"/>
      <c r="R3213" s="78">
        <v>68</v>
      </c>
      <c r="S3213" s="63" t="str">
        <f>VLOOKUP(R3213,SA!$B$3:$C$11,2,1)</f>
        <v>66-70</v>
      </c>
      <c r="T3213" s="38" t="s">
        <v>98</v>
      </c>
      <c r="U3213" s="24" t="s">
        <v>5743</v>
      </c>
      <c r="V3213" s="24">
        <v>100000</v>
      </c>
      <c r="W3213" s="39">
        <f t="shared" si="1212"/>
        <v>0</v>
      </c>
      <c r="X3213" s="29">
        <v>0</v>
      </c>
      <c r="Y3213" s="40">
        <f t="shared" si="1213"/>
        <v>365</v>
      </c>
      <c r="Z3213" s="38">
        <f t="shared" si="1197"/>
        <v>46081</v>
      </c>
      <c r="AA3213" s="41">
        <f t="shared" si="1214"/>
        <v>181</v>
      </c>
      <c r="AB3213" s="24" t="s">
        <v>113</v>
      </c>
      <c r="AC3213" s="41">
        <f t="shared" si="1215"/>
        <v>549.66760000000068</v>
      </c>
      <c r="AD3213" s="41">
        <v>0</v>
      </c>
      <c r="AE3213" s="72">
        <v>465.82000000000062</v>
      </c>
      <c r="AF3213" s="41">
        <f t="shared" si="1216"/>
        <v>0</v>
      </c>
      <c r="AG3213" s="41">
        <f t="shared" si="1217"/>
        <v>0</v>
      </c>
      <c r="AH3213" s="41">
        <f t="shared" si="1218"/>
        <v>83.847600000000114</v>
      </c>
      <c r="AI3213" s="60">
        <f t="shared" si="1219"/>
        <v>18.632800000000024</v>
      </c>
      <c r="AJ3213" s="60">
        <f t="shared" si="1220"/>
        <v>104.80950000000014</v>
      </c>
      <c r="AK3213" s="60">
        <f t="shared" si="1221"/>
        <v>230.99567123287702</v>
      </c>
      <c r="AL3213" s="60">
        <f t="shared" si="1222"/>
        <v>169.78181835616459</v>
      </c>
      <c r="AM3213" s="41">
        <f t="shared" si="1223"/>
        <v>172.59588164383587</v>
      </c>
      <c r="AN3213" s="42">
        <f t="shared" si="1224"/>
        <v>45715</v>
      </c>
      <c r="AO3213" s="43">
        <f t="shared" si="1225"/>
        <v>465.82000000000062</v>
      </c>
    </row>
    <row r="3214" spans="1:41" s="24" customFormat="1" ht="15.75" customHeight="1" x14ac:dyDescent="0.35">
      <c r="A3214" s="36" t="s">
        <v>6124</v>
      </c>
      <c r="B3214" s="36">
        <v>202511</v>
      </c>
      <c r="C3214" s="24" t="s">
        <v>736</v>
      </c>
      <c r="D3214" s="24" t="s">
        <v>119</v>
      </c>
      <c r="E3214" s="62">
        <v>45901</v>
      </c>
      <c r="F3214" s="62">
        <v>46265</v>
      </c>
      <c r="G3214" s="37" t="s">
        <v>1597</v>
      </c>
      <c r="H3214" s="36">
        <v>550021</v>
      </c>
      <c r="I3214" s="63">
        <v>39462</v>
      </c>
      <c r="J3214" s="24" t="s">
        <v>4031</v>
      </c>
      <c r="K3214" s="63">
        <f t="shared" si="1210"/>
        <v>45901</v>
      </c>
      <c r="L3214" s="55">
        <f t="shared" si="1211"/>
        <v>0.04</v>
      </c>
      <c r="M3214" s="76">
        <v>0.22500000000000001</v>
      </c>
      <c r="N3214" s="62">
        <v>45901</v>
      </c>
      <c r="O3214" s="62">
        <v>46265</v>
      </c>
      <c r="P3214" s="63"/>
      <c r="Q3214" s="63"/>
      <c r="R3214" s="78">
        <v>68</v>
      </c>
      <c r="S3214" s="63" t="str">
        <f>VLOOKUP(R3214,SA!$B$3:$C$11,2,1)</f>
        <v>66-70</v>
      </c>
      <c r="T3214" s="38" t="s">
        <v>97</v>
      </c>
      <c r="U3214" s="24" t="s">
        <v>5745</v>
      </c>
      <c r="V3214" s="24">
        <v>100000</v>
      </c>
      <c r="W3214" s="39">
        <f t="shared" si="1212"/>
        <v>0</v>
      </c>
      <c r="X3214" s="29">
        <v>0</v>
      </c>
      <c r="Y3214" s="40">
        <f t="shared" si="1213"/>
        <v>365</v>
      </c>
      <c r="Z3214" s="38">
        <f t="shared" si="1197"/>
        <v>46081</v>
      </c>
      <c r="AA3214" s="41">
        <f t="shared" si="1214"/>
        <v>181</v>
      </c>
      <c r="AB3214" s="24" t="s">
        <v>113</v>
      </c>
      <c r="AC3214" s="41">
        <f t="shared" si="1215"/>
        <v>404.37420000000009</v>
      </c>
      <c r="AD3214" s="41">
        <v>0</v>
      </c>
      <c r="AE3214" s="72">
        <v>342.69000000000005</v>
      </c>
      <c r="AF3214" s="41">
        <f t="shared" si="1216"/>
        <v>0</v>
      </c>
      <c r="AG3214" s="41">
        <f t="shared" si="1217"/>
        <v>0</v>
      </c>
      <c r="AH3214" s="41">
        <f t="shared" si="1218"/>
        <v>61.684200000000004</v>
      </c>
      <c r="AI3214" s="60">
        <f t="shared" si="1219"/>
        <v>13.707600000000003</v>
      </c>
      <c r="AJ3214" s="60">
        <f t="shared" si="1220"/>
        <v>77.105250000000012</v>
      </c>
      <c r="AK3214" s="60">
        <f t="shared" si="1221"/>
        <v>169.93668493150687</v>
      </c>
      <c r="AL3214" s="60">
        <f t="shared" si="1222"/>
        <v>124.90346342465755</v>
      </c>
      <c r="AM3214" s="41">
        <f t="shared" si="1223"/>
        <v>126.97368657534247</v>
      </c>
      <c r="AN3214" s="42">
        <f t="shared" si="1224"/>
        <v>45715</v>
      </c>
      <c r="AO3214" s="43">
        <f t="shared" si="1225"/>
        <v>342.69000000000005</v>
      </c>
    </row>
    <row r="3215" spans="1:41" s="24" customFormat="1" ht="15.75" customHeight="1" x14ac:dyDescent="0.35">
      <c r="A3215" s="36" t="s">
        <v>6124</v>
      </c>
      <c r="B3215" s="36">
        <v>202511</v>
      </c>
      <c r="C3215" s="24" t="s">
        <v>736</v>
      </c>
      <c r="D3215" s="24" t="s">
        <v>119</v>
      </c>
      <c r="E3215" s="62">
        <v>45901</v>
      </c>
      <c r="F3215" s="62">
        <v>46265</v>
      </c>
      <c r="G3215" s="37" t="s">
        <v>1661</v>
      </c>
      <c r="H3215" s="36">
        <v>550055</v>
      </c>
      <c r="I3215" s="63">
        <v>24301</v>
      </c>
      <c r="J3215" s="24" t="s">
        <v>4120</v>
      </c>
      <c r="K3215" s="63">
        <f t="shared" si="1210"/>
        <v>45901</v>
      </c>
      <c r="L3215" s="55">
        <f t="shared" si="1211"/>
        <v>0.04</v>
      </c>
      <c r="M3215" s="76">
        <v>0.22500000000000001</v>
      </c>
      <c r="N3215" s="62">
        <v>45901</v>
      </c>
      <c r="O3215" s="62">
        <v>46265</v>
      </c>
      <c r="P3215" s="63"/>
      <c r="Q3215" s="63"/>
      <c r="R3215" s="78">
        <v>68</v>
      </c>
      <c r="S3215" s="63" t="str">
        <f>VLOOKUP(R3215,SA!$B$3:$C$11,2,1)</f>
        <v>66-70</v>
      </c>
      <c r="T3215" s="38" t="s">
        <v>98</v>
      </c>
      <c r="U3215" s="24" t="s">
        <v>5747</v>
      </c>
      <c r="V3215" s="24">
        <v>100000</v>
      </c>
      <c r="W3215" s="39">
        <f t="shared" si="1212"/>
        <v>0</v>
      </c>
      <c r="X3215" s="29">
        <v>0</v>
      </c>
      <c r="Y3215" s="40">
        <f t="shared" si="1213"/>
        <v>365</v>
      </c>
      <c r="Z3215" s="38">
        <f t="shared" si="1197"/>
        <v>46081</v>
      </c>
      <c r="AA3215" s="41">
        <f t="shared" si="1214"/>
        <v>181</v>
      </c>
      <c r="AB3215" s="24" t="s">
        <v>113</v>
      </c>
      <c r="AC3215" s="41">
        <f t="shared" si="1215"/>
        <v>1190.9857999999995</v>
      </c>
      <c r="AD3215" s="41">
        <v>0</v>
      </c>
      <c r="AE3215" s="72">
        <v>1009.3099999999995</v>
      </c>
      <c r="AF3215" s="41">
        <f t="shared" si="1216"/>
        <v>0</v>
      </c>
      <c r="AG3215" s="41">
        <f t="shared" si="1217"/>
        <v>0</v>
      </c>
      <c r="AH3215" s="41">
        <f t="shared" si="1218"/>
        <v>181.6757999999999</v>
      </c>
      <c r="AI3215" s="60">
        <f t="shared" si="1219"/>
        <v>40.372399999999978</v>
      </c>
      <c r="AJ3215" s="60">
        <f t="shared" si="1220"/>
        <v>227.09474999999989</v>
      </c>
      <c r="AK3215" s="60">
        <f t="shared" si="1221"/>
        <v>500.50715068493122</v>
      </c>
      <c r="AL3215" s="60">
        <f t="shared" si="1222"/>
        <v>367.87275575342443</v>
      </c>
      <c r="AM3215" s="41">
        <f t="shared" si="1223"/>
        <v>373.97009424657529</v>
      </c>
      <c r="AN3215" s="42">
        <f t="shared" si="1224"/>
        <v>45715</v>
      </c>
      <c r="AO3215" s="43">
        <f t="shared" si="1225"/>
        <v>1009.3099999999995</v>
      </c>
    </row>
    <row r="3216" spans="1:41" s="24" customFormat="1" ht="15.75" customHeight="1" x14ac:dyDescent="0.35">
      <c r="A3216" s="36" t="s">
        <v>6124</v>
      </c>
      <c r="B3216" s="36">
        <v>202511</v>
      </c>
      <c r="C3216" s="24" t="s">
        <v>736</v>
      </c>
      <c r="D3216" s="24" t="s">
        <v>119</v>
      </c>
      <c r="E3216" s="62">
        <v>45901</v>
      </c>
      <c r="F3216" s="62">
        <v>46265</v>
      </c>
      <c r="G3216" s="37" t="s">
        <v>1662</v>
      </c>
      <c r="H3216" s="36">
        <v>550055</v>
      </c>
      <c r="I3216" s="63">
        <v>22524</v>
      </c>
      <c r="J3216" s="24" t="s">
        <v>4121</v>
      </c>
      <c r="K3216" s="63">
        <f t="shared" si="1210"/>
        <v>45901</v>
      </c>
      <c r="L3216" s="55">
        <f t="shared" si="1211"/>
        <v>0.04</v>
      </c>
      <c r="M3216" s="76">
        <v>0.22500000000000001</v>
      </c>
      <c r="N3216" s="62">
        <v>45901</v>
      </c>
      <c r="O3216" s="62">
        <v>46265</v>
      </c>
      <c r="P3216" s="63"/>
      <c r="Q3216" s="63"/>
      <c r="R3216" s="78">
        <v>68</v>
      </c>
      <c r="S3216" s="63" t="str">
        <f>VLOOKUP(R3216,SA!$B$3:$C$11,2,1)</f>
        <v>66-70</v>
      </c>
      <c r="T3216" s="38" t="s">
        <v>97</v>
      </c>
      <c r="U3216" s="24" t="s">
        <v>5744</v>
      </c>
      <c r="V3216" s="24">
        <v>100000</v>
      </c>
      <c r="W3216" s="39">
        <f t="shared" si="1212"/>
        <v>0</v>
      </c>
      <c r="X3216" s="29">
        <v>0</v>
      </c>
      <c r="Y3216" s="40">
        <f t="shared" si="1213"/>
        <v>365</v>
      </c>
      <c r="Z3216" s="38">
        <f t="shared" si="1197"/>
        <v>46081</v>
      </c>
      <c r="AA3216" s="41">
        <f t="shared" si="1214"/>
        <v>181</v>
      </c>
      <c r="AB3216" s="24" t="s">
        <v>113</v>
      </c>
      <c r="AC3216" s="41">
        <f t="shared" si="1215"/>
        <v>1190.9857999999995</v>
      </c>
      <c r="AD3216" s="41">
        <v>0</v>
      </c>
      <c r="AE3216" s="72">
        <v>1009.3099999999995</v>
      </c>
      <c r="AF3216" s="41">
        <f t="shared" si="1216"/>
        <v>0</v>
      </c>
      <c r="AG3216" s="41">
        <f t="shared" si="1217"/>
        <v>0</v>
      </c>
      <c r="AH3216" s="41">
        <f t="shared" si="1218"/>
        <v>181.6757999999999</v>
      </c>
      <c r="AI3216" s="60">
        <f t="shared" si="1219"/>
        <v>40.372399999999978</v>
      </c>
      <c r="AJ3216" s="60">
        <f t="shared" si="1220"/>
        <v>227.09474999999989</v>
      </c>
      <c r="AK3216" s="60">
        <f t="shared" si="1221"/>
        <v>500.50715068493122</v>
      </c>
      <c r="AL3216" s="60">
        <f t="shared" si="1222"/>
        <v>367.87275575342443</v>
      </c>
      <c r="AM3216" s="41">
        <f t="shared" si="1223"/>
        <v>373.97009424657529</v>
      </c>
      <c r="AN3216" s="42">
        <f t="shared" si="1224"/>
        <v>45715</v>
      </c>
      <c r="AO3216" s="43">
        <f t="shared" si="1225"/>
        <v>1009.3099999999995</v>
      </c>
    </row>
    <row r="3217" spans="1:41" s="24" customFormat="1" ht="15.75" customHeight="1" x14ac:dyDescent="0.35">
      <c r="A3217" s="36" t="s">
        <v>6124</v>
      </c>
      <c r="B3217" s="36">
        <v>202511</v>
      </c>
      <c r="C3217" s="24" t="s">
        <v>736</v>
      </c>
      <c r="D3217" s="24" t="s">
        <v>119</v>
      </c>
      <c r="E3217" s="62">
        <v>45901</v>
      </c>
      <c r="F3217" s="62">
        <v>46265</v>
      </c>
      <c r="G3217" s="37" t="s">
        <v>370</v>
      </c>
      <c r="H3217" s="36">
        <v>550055</v>
      </c>
      <c r="I3217" s="63">
        <v>34053</v>
      </c>
      <c r="J3217" s="24" t="s">
        <v>4122</v>
      </c>
      <c r="K3217" s="63">
        <f t="shared" si="1210"/>
        <v>45901</v>
      </c>
      <c r="L3217" s="55">
        <f t="shared" si="1211"/>
        <v>0.04</v>
      </c>
      <c r="M3217" s="76">
        <v>0.22500000000000001</v>
      </c>
      <c r="N3217" s="62">
        <v>45901</v>
      </c>
      <c r="O3217" s="62">
        <v>46265</v>
      </c>
      <c r="P3217" s="63"/>
      <c r="Q3217" s="63"/>
      <c r="R3217" s="78">
        <v>68</v>
      </c>
      <c r="S3217" s="63" t="str">
        <f>VLOOKUP(R3217,SA!$B$3:$C$11,2,1)</f>
        <v>66-70</v>
      </c>
      <c r="T3217" s="38" t="s">
        <v>97</v>
      </c>
      <c r="U3217" s="24" t="s">
        <v>56</v>
      </c>
      <c r="V3217" s="24">
        <v>100000</v>
      </c>
      <c r="W3217" s="39">
        <f t="shared" si="1212"/>
        <v>100000</v>
      </c>
      <c r="X3217" s="29">
        <v>0</v>
      </c>
      <c r="Y3217" s="40">
        <f t="shared" si="1213"/>
        <v>365</v>
      </c>
      <c r="Z3217" s="38">
        <f t="shared" si="1197"/>
        <v>46081</v>
      </c>
      <c r="AA3217" s="41">
        <f t="shared" si="1214"/>
        <v>181</v>
      </c>
      <c r="AB3217" s="24" t="s">
        <v>113</v>
      </c>
      <c r="AC3217" s="41">
        <f t="shared" si="1215"/>
        <v>453.28519999999929</v>
      </c>
      <c r="AD3217" s="41">
        <v>0</v>
      </c>
      <c r="AE3217" s="72">
        <v>384.13999999999942</v>
      </c>
      <c r="AF3217" s="41">
        <f t="shared" si="1216"/>
        <v>0</v>
      </c>
      <c r="AG3217" s="41">
        <f t="shared" si="1217"/>
        <v>0</v>
      </c>
      <c r="AH3217" s="41">
        <f t="shared" si="1218"/>
        <v>69.145199999999889</v>
      </c>
      <c r="AI3217" s="60">
        <f t="shared" si="1219"/>
        <v>15.365599999999977</v>
      </c>
      <c r="AJ3217" s="60">
        <f t="shared" si="1220"/>
        <v>86.431499999999872</v>
      </c>
      <c r="AK3217" s="60">
        <f t="shared" si="1221"/>
        <v>190.49134246575315</v>
      </c>
      <c r="AL3217" s="60">
        <f t="shared" si="1222"/>
        <v>140.01113671232855</v>
      </c>
      <c r="AM3217" s="41">
        <f t="shared" si="1223"/>
        <v>142.33176328767104</v>
      </c>
      <c r="AN3217" s="42">
        <f t="shared" si="1224"/>
        <v>45715</v>
      </c>
      <c r="AO3217" s="43">
        <f t="shared" si="1225"/>
        <v>384.13999999999942</v>
      </c>
    </row>
    <row r="3218" spans="1:41" s="24" customFormat="1" ht="15.75" customHeight="1" x14ac:dyDescent="0.35">
      <c r="A3218" s="36" t="s">
        <v>6124</v>
      </c>
      <c r="B3218" s="36">
        <v>202511</v>
      </c>
      <c r="C3218" s="24" t="s">
        <v>736</v>
      </c>
      <c r="D3218" s="24" t="s">
        <v>119</v>
      </c>
      <c r="E3218" s="62">
        <v>45901</v>
      </c>
      <c r="F3218" s="62">
        <v>46265</v>
      </c>
      <c r="G3218" s="37" t="s">
        <v>1740</v>
      </c>
      <c r="H3218" s="36">
        <v>652028</v>
      </c>
      <c r="I3218" s="63">
        <v>40479</v>
      </c>
      <c r="J3218" s="24" t="s">
        <v>4222</v>
      </c>
      <c r="K3218" s="63">
        <f t="shared" si="1210"/>
        <v>45901</v>
      </c>
      <c r="L3218" s="55">
        <f t="shared" si="1211"/>
        <v>0.04</v>
      </c>
      <c r="M3218" s="76">
        <v>0.22500000000000001</v>
      </c>
      <c r="N3218" s="62">
        <v>45901</v>
      </c>
      <c r="O3218" s="62">
        <v>46265</v>
      </c>
      <c r="P3218" s="63"/>
      <c r="Q3218" s="63"/>
      <c r="R3218" s="78">
        <v>68</v>
      </c>
      <c r="S3218" s="63" t="str">
        <f>VLOOKUP(R3218,SA!$B$3:$C$11,2,1)</f>
        <v>66-70</v>
      </c>
      <c r="T3218" s="38" t="s">
        <v>98</v>
      </c>
      <c r="U3218" s="24" t="s">
        <v>5746</v>
      </c>
      <c r="V3218" s="24">
        <v>100000</v>
      </c>
      <c r="W3218" s="39">
        <f t="shared" si="1212"/>
        <v>0</v>
      </c>
      <c r="X3218" s="29">
        <v>0</v>
      </c>
      <c r="Y3218" s="40">
        <f t="shared" si="1213"/>
        <v>365</v>
      </c>
      <c r="Z3218" s="38">
        <f t="shared" si="1197"/>
        <v>46081</v>
      </c>
      <c r="AA3218" s="41">
        <f t="shared" si="1214"/>
        <v>181</v>
      </c>
      <c r="AB3218" s="24" t="s">
        <v>113</v>
      </c>
      <c r="AC3218" s="41">
        <f t="shared" si="1215"/>
        <v>444.81280000000004</v>
      </c>
      <c r="AD3218" s="41">
        <v>0</v>
      </c>
      <c r="AE3218" s="72">
        <v>376.96000000000004</v>
      </c>
      <c r="AF3218" s="41">
        <f t="shared" si="1216"/>
        <v>0</v>
      </c>
      <c r="AG3218" s="41">
        <f t="shared" si="1217"/>
        <v>0</v>
      </c>
      <c r="AH3218" s="41">
        <f t="shared" si="1218"/>
        <v>67.852800000000002</v>
      </c>
      <c r="AI3218" s="60">
        <f t="shared" si="1219"/>
        <v>15.078400000000002</v>
      </c>
      <c r="AJ3218" s="60">
        <f t="shared" si="1220"/>
        <v>84.816000000000017</v>
      </c>
      <c r="AK3218" s="60">
        <f t="shared" si="1221"/>
        <v>186.93084931506851</v>
      </c>
      <c r="AL3218" s="60">
        <f t="shared" si="1222"/>
        <v>137.39417424657535</v>
      </c>
      <c r="AM3218" s="41">
        <f t="shared" si="1223"/>
        <v>139.67142575342467</v>
      </c>
      <c r="AN3218" s="42">
        <f t="shared" si="1224"/>
        <v>45715</v>
      </c>
      <c r="AO3218" s="43">
        <f t="shared" si="1225"/>
        <v>376.96000000000004</v>
      </c>
    </row>
    <row r="3219" spans="1:41" s="24" customFormat="1" ht="15.75" customHeight="1" x14ac:dyDescent="0.35">
      <c r="A3219" s="36" t="s">
        <v>6124</v>
      </c>
      <c r="B3219" s="36">
        <v>202511</v>
      </c>
      <c r="C3219" s="24" t="s">
        <v>736</v>
      </c>
      <c r="D3219" s="24" t="s">
        <v>119</v>
      </c>
      <c r="E3219" s="62">
        <v>45901</v>
      </c>
      <c r="F3219" s="62">
        <v>46265</v>
      </c>
      <c r="G3219" s="37" t="s">
        <v>1741</v>
      </c>
      <c r="H3219" s="36">
        <v>652028</v>
      </c>
      <c r="I3219" s="63">
        <v>20912</v>
      </c>
      <c r="J3219" s="24" t="s">
        <v>4223</v>
      </c>
      <c r="K3219" s="63">
        <f t="shared" si="1210"/>
        <v>45901</v>
      </c>
      <c r="L3219" s="55">
        <f t="shared" si="1211"/>
        <v>0.04</v>
      </c>
      <c r="M3219" s="76">
        <v>0.22500000000000001</v>
      </c>
      <c r="N3219" s="62">
        <v>45901</v>
      </c>
      <c r="O3219" s="62">
        <v>46265</v>
      </c>
      <c r="P3219" s="63"/>
      <c r="Q3219" s="63"/>
      <c r="R3219" s="78">
        <v>68</v>
      </c>
      <c r="S3219" s="63" t="str">
        <f>VLOOKUP(R3219,SA!$B$3:$C$11,2,1)</f>
        <v>66-70</v>
      </c>
      <c r="T3219" s="38" t="s">
        <v>98</v>
      </c>
      <c r="U3219" s="24" t="s">
        <v>5749</v>
      </c>
      <c r="V3219" s="24">
        <v>100000</v>
      </c>
      <c r="W3219" s="39">
        <f t="shared" si="1212"/>
        <v>0</v>
      </c>
      <c r="X3219" s="29">
        <v>0</v>
      </c>
      <c r="Y3219" s="40">
        <f t="shared" si="1213"/>
        <v>365</v>
      </c>
      <c r="Z3219" s="38">
        <f t="shared" si="1197"/>
        <v>46081</v>
      </c>
      <c r="AA3219" s="41">
        <f t="shared" si="1214"/>
        <v>181</v>
      </c>
      <c r="AB3219" s="24" t="s">
        <v>113</v>
      </c>
      <c r="AC3219" s="41">
        <f t="shared" si="1215"/>
        <v>1871.2203999999986</v>
      </c>
      <c r="AD3219" s="41">
        <v>0</v>
      </c>
      <c r="AE3219" s="72">
        <v>1585.7799999999988</v>
      </c>
      <c r="AF3219" s="41">
        <f t="shared" si="1216"/>
        <v>0</v>
      </c>
      <c r="AG3219" s="41">
        <f t="shared" si="1217"/>
        <v>0</v>
      </c>
      <c r="AH3219" s="41">
        <f t="shared" si="1218"/>
        <v>285.44039999999978</v>
      </c>
      <c r="AI3219" s="60">
        <f t="shared" si="1219"/>
        <v>63.431199999999954</v>
      </c>
      <c r="AJ3219" s="60">
        <f t="shared" si="1220"/>
        <v>356.80049999999977</v>
      </c>
      <c r="AK3219" s="60">
        <f t="shared" si="1221"/>
        <v>786.37309589041047</v>
      </c>
      <c r="AL3219" s="60">
        <f t="shared" si="1222"/>
        <v>577.98422547945165</v>
      </c>
      <c r="AM3219" s="41">
        <f t="shared" si="1223"/>
        <v>587.56407452054736</v>
      </c>
      <c r="AN3219" s="42">
        <f t="shared" si="1224"/>
        <v>45715</v>
      </c>
      <c r="AO3219" s="43">
        <f t="shared" si="1225"/>
        <v>1585.7799999999988</v>
      </c>
    </row>
    <row r="3220" spans="1:41" s="24" customFormat="1" ht="15.75" customHeight="1" x14ac:dyDescent="0.35">
      <c r="A3220" s="36" t="s">
        <v>6124</v>
      </c>
      <c r="B3220" s="36">
        <v>202511</v>
      </c>
      <c r="C3220" s="24" t="s">
        <v>736</v>
      </c>
      <c r="D3220" s="24" t="s">
        <v>119</v>
      </c>
      <c r="E3220" s="62">
        <v>45901</v>
      </c>
      <c r="F3220" s="62">
        <v>46265</v>
      </c>
      <c r="G3220" s="37" t="s">
        <v>501</v>
      </c>
      <c r="H3220" s="36">
        <v>652028</v>
      </c>
      <c r="I3220" s="63">
        <v>26323</v>
      </c>
      <c r="J3220" s="24" t="s">
        <v>4224</v>
      </c>
      <c r="K3220" s="63">
        <f t="shared" si="1210"/>
        <v>45901</v>
      </c>
      <c r="L3220" s="55">
        <f t="shared" si="1211"/>
        <v>0.04</v>
      </c>
      <c r="M3220" s="76">
        <v>0.22500000000000001</v>
      </c>
      <c r="N3220" s="62">
        <v>45901</v>
      </c>
      <c r="O3220" s="62">
        <v>46265</v>
      </c>
      <c r="P3220" s="63"/>
      <c r="Q3220" s="63"/>
      <c r="R3220" s="78">
        <v>68</v>
      </c>
      <c r="S3220" s="63" t="str">
        <f>VLOOKUP(R3220,SA!$B$3:$C$11,2,1)</f>
        <v>66-70</v>
      </c>
      <c r="T3220" s="38" t="s">
        <v>97</v>
      </c>
      <c r="U3220" s="24" t="s">
        <v>56</v>
      </c>
      <c r="V3220" s="24">
        <v>100000</v>
      </c>
      <c r="W3220" s="39">
        <f t="shared" si="1212"/>
        <v>100000</v>
      </c>
      <c r="X3220" s="29">
        <v>0</v>
      </c>
      <c r="Y3220" s="40">
        <f t="shared" si="1213"/>
        <v>365</v>
      </c>
      <c r="Z3220" s="38">
        <f t="shared" si="1197"/>
        <v>46081</v>
      </c>
      <c r="AA3220" s="41">
        <f t="shared" si="1214"/>
        <v>181</v>
      </c>
      <c r="AB3220" s="24" t="s">
        <v>113</v>
      </c>
      <c r="AC3220" s="41">
        <f t="shared" si="1215"/>
        <v>891.9148000000007</v>
      </c>
      <c r="AD3220" s="41">
        <v>0</v>
      </c>
      <c r="AE3220" s="72">
        <v>755.86000000000058</v>
      </c>
      <c r="AF3220" s="41">
        <f t="shared" si="1216"/>
        <v>0</v>
      </c>
      <c r="AG3220" s="41">
        <f t="shared" si="1217"/>
        <v>0</v>
      </c>
      <c r="AH3220" s="41">
        <f t="shared" si="1218"/>
        <v>136.05480000000011</v>
      </c>
      <c r="AI3220" s="60">
        <f t="shared" si="1219"/>
        <v>30.234400000000022</v>
      </c>
      <c r="AJ3220" s="60">
        <f t="shared" si="1220"/>
        <v>170.06850000000014</v>
      </c>
      <c r="AK3220" s="60">
        <f t="shared" si="1221"/>
        <v>374.82372602739753</v>
      </c>
      <c r="AL3220" s="60">
        <f t="shared" si="1222"/>
        <v>275.49543863013719</v>
      </c>
      <c r="AM3220" s="41">
        <f t="shared" si="1223"/>
        <v>280.0616613698632</v>
      </c>
      <c r="AN3220" s="42">
        <f t="shared" si="1224"/>
        <v>45715</v>
      </c>
      <c r="AO3220" s="43">
        <f t="shared" si="1225"/>
        <v>755.86000000000058</v>
      </c>
    </row>
    <row r="3221" spans="1:41" s="24" customFormat="1" ht="15.75" customHeight="1" x14ac:dyDescent="0.35">
      <c r="A3221" s="36" t="s">
        <v>6124</v>
      </c>
      <c r="B3221" s="36">
        <v>202511</v>
      </c>
      <c r="C3221" s="24" t="s">
        <v>736</v>
      </c>
      <c r="D3221" s="24" t="s">
        <v>119</v>
      </c>
      <c r="E3221" s="62">
        <v>45901</v>
      </c>
      <c r="F3221" s="62">
        <v>46265</v>
      </c>
      <c r="G3221" s="37" t="s">
        <v>1742</v>
      </c>
      <c r="H3221" s="36">
        <v>652028</v>
      </c>
      <c r="I3221" s="63">
        <v>29026</v>
      </c>
      <c r="J3221" s="24" t="s">
        <v>4225</v>
      </c>
      <c r="K3221" s="63">
        <f t="shared" si="1210"/>
        <v>45901</v>
      </c>
      <c r="L3221" s="55">
        <f t="shared" si="1211"/>
        <v>0.04</v>
      </c>
      <c r="M3221" s="76">
        <v>0.22500000000000001</v>
      </c>
      <c r="N3221" s="62">
        <v>45901</v>
      </c>
      <c r="O3221" s="62">
        <v>46265</v>
      </c>
      <c r="P3221" s="63"/>
      <c r="Q3221" s="63"/>
      <c r="R3221" s="78">
        <v>68</v>
      </c>
      <c r="S3221" s="63" t="str">
        <f>VLOOKUP(R3221,SA!$B$3:$C$11,2,1)</f>
        <v>66-70</v>
      </c>
      <c r="T3221" s="38" t="s">
        <v>98</v>
      </c>
      <c r="U3221" s="24" t="s">
        <v>5743</v>
      </c>
      <c r="V3221" s="24">
        <v>100000</v>
      </c>
      <c r="W3221" s="39">
        <f t="shared" si="1212"/>
        <v>0</v>
      </c>
      <c r="X3221" s="29">
        <v>0</v>
      </c>
      <c r="Y3221" s="40">
        <f t="shared" si="1213"/>
        <v>365</v>
      </c>
      <c r="Z3221" s="38">
        <f t="shared" si="1197"/>
        <v>46081</v>
      </c>
      <c r="AA3221" s="41">
        <f t="shared" si="1214"/>
        <v>181</v>
      </c>
      <c r="AB3221" s="24" t="s">
        <v>113</v>
      </c>
      <c r="AC3221" s="41">
        <f t="shared" si="1215"/>
        <v>891.9148000000007</v>
      </c>
      <c r="AD3221" s="41">
        <v>0</v>
      </c>
      <c r="AE3221" s="72">
        <v>755.86000000000058</v>
      </c>
      <c r="AF3221" s="41">
        <f t="shared" si="1216"/>
        <v>0</v>
      </c>
      <c r="AG3221" s="41">
        <f t="shared" si="1217"/>
        <v>0</v>
      </c>
      <c r="AH3221" s="41">
        <f t="shared" si="1218"/>
        <v>136.05480000000011</v>
      </c>
      <c r="AI3221" s="60">
        <f t="shared" si="1219"/>
        <v>30.234400000000022</v>
      </c>
      <c r="AJ3221" s="60">
        <f t="shared" si="1220"/>
        <v>170.06850000000014</v>
      </c>
      <c r="AK3221" s="60">
        <f t="shared" si="1221"/>
        <v>374.82372602739753</v>
      </c>
      <c r="AL3221" s="60">
        <f t="shared" si="1222"/>
        <v>275.49543863013719</v>
      </c>
      <c r="AM3221" s="41">
        <f t="shared" si="1223"/>
        <v>280.0616613698632</v>
      </c>
      <c r="AN3221" s="42">
        <f t="shared" si="1224"/>
        <v>45715</v>
      </c>
      <c r="AO3221" s="43">
        <f t="shared" si="1225"/>
        <v>755.86000000000058</v>
      </c>
    </row>
    <row r="3222" spans="1:41" s="24" customFormat="1" ht="15.75" customHeight="1" x14ac:dyDescent="0.35">
      <c r="A3222" s="36" t="s">
        <v>6124</v>
      </c>
      <c r="B3222" s="36">
        <v>202511</v>
      </c>
      <c r="C3222" s="24" t="s">
        <v>736</v>
      </c>
      <c r="D3222" s="24" t="s">
        <v>119</v>
      </c>
      <c r="E3222" s="62">
        <v>45901</v>
      </c>
      <c r="F3222" s="62">
        <v>46265</v>
      </c>
      <c r="G3222" s="37" t="s">
        <v>1743</v>
      </c>
      <c r="H3222" s="36">
        <v>652028</v>
      </c>
      <c r="I3222" s="63">
        <v>38503</v>
      </c>
      <c r="J3222" s="24" t="s">
        <v>4226</v>
      </c>
      <c r="K3222" s="63">
        <f t="shared" si="1210"/>
        <v>45901</v>
      </c>
      <c r="L3222" s="55">
        <f t="shared" si="1211"/>
        <v>0.04</v>
      </c>
      <c r="M3222" s="76">
        <v>0.22500000000000001</v>
      </c>
      <c r="N3222" s="62">
        <v>45901</v>
      </c>
      <c r="O3222" s="62">
        <v>46265</v>
      </c>
      <c r="P3222" s="63"/>
      <c r="Q3222" s="63"/>
      <c r="R3222" s="78">
        <v>68</v>
      </c>
      <c r="S3222" s="63" t="str">
        <f>VLOOKUP(R3222,SA!$B$3:$C$11,2,1)</f>
        <v>66-70</v>
      </c>
      <c r="T3222" s="38" t="s">
        <v>97</v>
      </c>
      <c r="U3222" s="24" t="s">
        <v>5745</v>
      </c>
      <c r="V3222" s="24">
        <v>100000</v>
      </c>
      <c r="W3222" s="39">
        <f t="shared" si="1212"/>
        <v>0</v>
      </c>
      <c r="X3222" s="29">
        <v>0</v>
      </c>
      <c r="Y3222" s="40">
        <f t="shared" si="1213"/>
        <v>365</v>
      </c>
      <c r="Z3222" s="38">
        <f t="shared" si="1197"/>
        <v>46081</v>
      </c>
      <c r="AA3222" s="41">
        <f t="shared" si="1214"/>
        <v>181</v>
      </c>
      <c r="AB3222" s="24" t="s">
        <v>113</v>
      </c>
      <c r="AC3222" s="41">
        <f t="shared" si="1215"/>
        <v>444.81280000000004</v>
      </c>
      <c r="AD3222" s="41">
        <v>0</v>
      </c>
      <c r="AE3222" s="72">
        <v>376.96000000000004</v>
      </c>
      <c r="AF3222" s="41">
        <f t="shared" si="1216"/>
        <v>0</v>
      </c>
      <c r="AG3222" s="41">
        <f t="shared" si="1217"/>
        <v>0</v>
      </c>
      <c r="AH3222" s="41">
        <f t="shared" si="1218"/>
        <v>67.852800000000002</v>
      </c>
      <c r="AI3222" s="60">
        <f t="shared" si="1219"/>
        <v>15.078400000000002</v>
      </c>
      <c r="AJ3222" s="60">
        <f t="shared" si="1220"/>
        <v>84.816000000000017</v>
      </c>
      <c r="AK3222" s="60">
        <f t="shared" si="1221"/>
        <v>186.93084931506851</v>
      </c>
      <c r="AL3222" s="60">
        <f t="shared" si="1222"/>
        <v>137.39417424657535</v>
      </c>
      <c r="AM3222" s="41">
        <f t="shared" si="1223"/>
        <v>139.67142575342467</v>
      </c>
      <c r="AN3222" s="42">
        <f t="shared" si="1224"/>
        <v>45715</v>
      </c>
      <c r="AO3222" s="43">
        <f t="shared" si="1225"/>
        <v>376.96000000000004</v>
      </c>
    </row>
    <row r="3223" spans="1:41" s="24" customFormat="1" ht="15.75" customHeight="1" x14ac:dyDescent="0.35">
      <c r="A3223" s="36" t="s">
        <v>6124</v>
      </c>
      <c r="B3223" s="36">
        <v>202511</v>
      </c>
      <c r="C3223" s="24" t="s">
        <v>736</v>
      </c>
      <c r="D3223" s="24" t="s">
        <v>119</v>
      </c>
      <c r="E3223" s="62">
        <v>45901</v>
      </c>
      <c r="F3223" s="62">
        <v>46265</v>
      </c>
      <c r="G3223" s="37" t="s">
        <v>1744</v>
      </c>
      <c r="H3223" s="36">
        <v>652028</v>
      </c>
      <c r="I3223" s="63">
        <v>20980</v>
      </c>
      <c r="J3223" s="24" t="s">
        <v>4227</v>
      </c>
      <c r="K3223" s="63">
        <f t="shared" si="1210"/>
        <v>45901</v>
      </c>
      <c r="L3223" s="55">
        <f t="shared" si="1211"/>
        <v>0.04</v>
      </c>
      <c r="M3223" s="76">
        <v>0.22500000000000001</v>
      </c>
      <c r="N3223" s="62">
        <v>45901</v>
      </c>
      <c r="O3223" s="62">
        <v>46265</v>
      </c>
      <c r="P3223" s="63"/>
      <c r="Q3223" s="63"/>
      <c r="R3223" s="78">
        <v>68</v>
      </c>
      <c r="S3223" s="63" t="str">
        <f>VLOOKUP(R3223,SA!$B$3:$C$11,2,1)</f>
        <v>66-70</v>
      </c>
      <c r="T3223" s="38" t="s">
        <v>97</v>
      </c>
      <c r="U3223" s="24" t="s">
        <v>5748</v>
      </c>
      <c r="V3223" s="24">
        <v>100000</v>
      </c>
      <c r="W3223" s="39">
        <f t="shared" si="1212"/>
        <v>0</v>
      </c>
      <c r="X3223" s="29">
        <v>0</v>
      </c>
      <c r="Y3223" s="40">
        <f t="shared" si="1213"/>
        <v>365</v>
      </c>
      <c r="Z3223" s="38">
        <f t="shared" ref="Z3223:Z3252" si="1226">$Z$1</f>
        <v>46081</v>
      </c>
      <c r="AA3223" s="41">
        <f t="shared" si="1214"/>
        <v>181</v>
      </c>
      <c r="AB3223" s="24" t="s">
        <v>113</v>
      </c>
      <c r="AC3223" s="41">
        <f t="shared" si="1215"/>
        <v>1871.2203999999986</v>
      </c>
      <c r="AD3223" s="41">
        <v>0</v>
      </c>
      <c r="AE3223" s="72">
        <v>1585.7799999999988</v>
      </c>
      <c r="AF3223" s="41">
        <f t="shared" si="1216"/>
        <v>0</v>
      </c>
      <c r="AG3223" s="41">
        <f t="shared" si="1217"/>
        <v>0</v>
      </c>
      <c r="AH3223" s="41">
        <f t="shared" si="1218"/>
        <v>285.44039999999978</v>
      </c>
      <c r="AI3223" s="60">
        <f t="shared" si="1219"/>
        <v>63.431199999999954</v>
      </c>
      <c r="AJ3223" s="60">
        <f t="shared" si="1220"/>
        <v>356.80049999999977</v>
      </c>
      <c r="AK3223" s="60">
        <f t="shared" si="1221"/>
        <v>786.37309589041047</v>
      </c>
      <c r="AL3223" s="60">
        <f t="shared" si="1222"/>
        <v>577.98422547945165</v>
      </c>
      <c r="AM3223" s="41">
        <f t="shared" si="1223"/>
        <v>587.56407452054736</v>
      </c>
      <c r="AN3223" s="42">
        <f t="shared" si="1224"/>
        <v>45715</v>
      </c>
      <c r="AO3223" s="43">
        <f t="shared" si="1225"/>
        <v>1585.7799999999988</v>
      </c>
    </row>
    <row r="3224" spans="1:41" s="24" customFormat="1" ht="15.75" customHeight="1" x14ac:dyDescent="0.35">
      <c r="A3224" s="36" t="s">
        <v>6124</v>
      </c>
      <c r="B3224" s="36">
        <v>202511</v>
      </c>
      <c r="C3224" s="24" t="s">
        <v>736</v>
      </c>
      <c r="D3224" s="24" t="s">
        <v>119</v>
      </c>
      <c r="E3224" s="62">
        <v>45901</v>
      </c>
      <c r="F3224" s="62">
        <v>46265</v>
      </c>
      <c r="G3224" s="37" t="s">
        <v>1809</v>
      </c>
      <c r="H3224" s="36">
        <v>652090</v>
      </c>
      <c r="I3224" s="63">
        <v>33192</v>
      </c>
      <c r="J3224" s="24" t="s">
        <v>4314</v>
      </c>
      <c r="K3224" s="63">
        <f t="shared" ref="K3224:K3252" si="1227">N3224</f>
        <v>45901</v>
      </c>
      <c r="L3224" s="55">
        <f t="shared" ref="L3224:L3252" si="1228">IF(K3224&gt;=DATE(2022,4,1),4%,5%)</f>
        <v>0.04</v>
      </c>
      <c r="M3224" s="76">
        <v>0.22500000000000001</v>
      </c>
      <c r="N3224" s="62">
        <v>45901</v>
      </c>
      <c r="O3224" s="62">
        <v>46265</v>
      </c>
      <c r="P3224" s="63"/>
      <c r="Q3224" s="63"/>
      <c r="R3224" s="78">
        <v>68</v>
      </c>
      <c r="S3224" s="63" t="str">
        <f>VLOOKUP(R3224,SA!$B$3:$C$11,2,1)</f>
        <v>66-70</v>
      </c>
      <c r="T3224" s="38" t="s">
        <v>98</v>
      </c>
      <c r="U3224" s="24" t="s">
        <v>5743</v>
      </c>
      <c r="V3224" s="24">
        <v>100000</v>
      </c>
      <c r="W3224" s="39">
        <f t="shared" ref="W3224:W3252" si="1229">IF(U3224="self",V3224,0)</f>
        <v>0</v>
      </c>
      <c r="X3224" s="29">
        <v>0</v>
      </c>
      <c r="Y3224" s="40">
        <f t="shared" ref="Y3224:Y3252" si="1230">O3224-N3224+1</f>
        <v>365</v>
      </c>
      <c r="Z3224" s="38">
        <f t="shared" si="1226"/>
        <v>46081</v>
      </c>
      <c r="AA3224" s="41">
        <f t="shared" ref="AA3224:AA3252" si="1231">IF(MIN((Z3224-N3224)+1,Y3224)&lt;0,0,MIN((Z3224-N3224)+1,Y3224))</f>
        <v>181</v>
      </c>
      <c r="AB3224" s="24" t="s">
        <v>113</v>
      </c>
      <c r="AC3224" s="41">
        <f t="shared" ref="AC3224:AC3252" si="1232">AE3224+AF3224+AG3224+AH3224</f>
        <v>453.28519999999929</v>
      </c>
      <c r="AD3224" s="41">
        <v>0</v>
      </c>
      <c r="AE3224" s="72">
        <v>384.13999999999942</v>
      </c>
      <c r="AF3224" s="41">
        <f t="shared" ref="AF3224:AF3252" si="1233">IF(AB3224="Karnataka",AE3224*9%,0)</f>
        <v>0</v>
      </c>
      <c r="AG3224" s="41">
        <f t="shared" ref="AG3224:AG3252" si="1234">IF(AB3224="Karnataka",AE3224*9%,0)</f>
        <v>0</v>
      </c>
      <c r="AH3224" s="41">
        <f t="shared" ref="AH3224:AH3252" si="1235">IF(AF3224+AG3224&gt;0,0,AE3224*18%)</f>
        <v>69.145199999999889</v>
      </c>
      <c r="AI3224" s="60">
        <f t="shared" ref="AI3224:AI3252" si="1236">AE3224*L3224</f>
        <v>15.365599999999977</v>
      </c>
      <c r="AJ3224" s="60">
        <f t="shared" ref="AJ3224:AJ3252" si="1237">$AE3224*M3224</f>
        <v>86.431499999999872</v>
      </c>
      <c r="AK3224" s="60">
        <f t="shared" ref="AK3224:AK3252" si="1238">(AE3224)*AA3224/Y3224</f>
        <v>190.49134246575315</v>
      </c>
      <c r="AL3224" s="60">
        <f t="shared" ref="AL3224:AL3252" si="1239">AK3224*(1-L3224-M3224)</f>
        <v>140.01113671232855</v>
      </c>
      <c r="AM3224" s="41">
        <f t="shared" ref="AM3224:AM3252" si="1240">AE3224-AI3224-AL3224-AJ3224</f>
        <v>142.33176328767104</v>
      </c>
      <c r="AN3224" s="42">
        <f t="shared" ref="AN3224:AN3252" si="1241">Z3224-366</f>
        <v>45715</v>
      </c>
      <c r="AO3224" s="43">
        <f t="shared" ref="AO3224:AO3252" si="1242">IF(AND(O3224&gt;Z3224,N3224&gt;AN3224),AE3224,0)</f>
        <v>384.13999999999942</v>
      </c>
    </row>
    <row r="3225" spans="1:41" s="24" customFormat="1" ht="15.75" customHeight="1" x14ac:dyDescent="0.35">
      <c r="A3225" s="36" t="s">
        <v>6124</v>
      </c>
      <c r="B3225" s="36">
        <v>202511</v>
      </c>
      <c r="C3225" s="24" t="s">
        <v>736</v>
      </c>
      <c r="D3225" s="24" t="s">
        <v>119</v>
      </c>
      <c r="E3225" s="62">
        <v>45901</v>
      </c>
      <c r="F3225" s="62">
        <v>46265</v>
      </c>
      <c r="G3225" s="37" t="s">
        <v>1810</v>
      </c>
      <c r="H3225" s="36">
        <v>652090</v>
      </c>
      <c r="I3225" s="63">
        <v>19906</v>
      </c>
      <c r="J3225" s="24" t="s">
        <v>4315</v>
      </c>
      <c r="K3225" s="63">
        <f t="shared" si="1227"/>
        <v>45901</v>
      </c>
      <c r="L3225" s="55">
        <f t="shared" si="1228"/>
        <v>0.04</v>
      </c>
      <c r="M3225" s="76">
        <v>0.22500000000000001</v>
      </c>
      <c r="N3225" s="62">
        <v>45901</v>
      </c>
      <c r="O3225" s="62">
        <v>46265</v>
      </c>
      <c r="P3225" s="63"/>
      <c r="Q3225" s="63"/>
      <c r="R3225" s="78">
        <v>68</v>
      </c>
      <c r="S3225" s="63" t="str">
        <f>VLOOKUP(R3225,SA!$B$3:$C$11,2,1)</f>
        <v>66-70</v>
      </c>
      <c r="T3225" s="38" t="s">
        <v>97</v>
      </c>
      <c r="U3225" s="24" t="s">
        <v>5744</v>
      </c>
      <c r="V3225" s="24">
        <v>100000</v>
      </c>
      <c r="W3225" s="39">
        <f t="shared" si="1229"/>
        <v>0</v>
      </c>
      <c r="X3225" s="29">
        <v>0</v>
      </c>
      <c r="Y3225" s="40">
        <f t="shared" si="1230"/>
        <v>365</v>
      </c>
      <c r="Z3225" s="38">
        <f t="shared" si="1226"/>
        <v>46081</v>
      </c>
      <c r="AA3225" s="41">
        <f t="shared" si="1231"/>
        <v>181</v>
      </c>
      <c r="AB3225" s="24" t="s">
        <v>113</v>
      </c>
      <c r="AC3225" s="41">
        <f t="shared" si="1232"/>
        <v>2157.8895999999972</v>
      </c>
      <c r="AD3225" s="41">
        <v>0</v>
      </c>
      <c r="AE3225" s="72">
        <v>1828.7199999999975</v>
      </c>
      <c r="AF3225" s="41">
        <f t="shared" si="1233"/>
        <v>0</v>
      </c>
      <c r="AG3225" s="41">
        <f t="shared" si="1234"/>
        <v>0</v>
      </c>
      <c r="AH3225" s="41">
        <f t="shared" si="1235"/>
        <v>329.16959999999955</v>
      </c>
      <c r="AI3225" s="60">
        <f t="shared" si="1236"/>
        <v>73.148799999999909</v>
      </c>
      <c r="AJ3225" s="60">
        <f t="shared" si="1237"/>
        <v>411.46199999999948</v>
      </c>
      <c r="AK3225" s="60">
        <f t="shared" si="1238"/>
        <v>906.84471232876592</v>
      </c>
      <c r="AL3225" s="60">
        <f t="shared" si="1239"/>
        <v>666.53086356164295</v>
      </c>
      <c r="AM3225" s="41">
        <f t="shared" si="1240"/>
        <v>677.57833643835511</v>
      </c>
      <c r="AN3225" s="42">
        <f t="shared" si="1241"/>
        <v>45715</v>
      </c>
      <c r="AO3225" s="43">
        <f t="shared" si="1242"/>
        <v>1828.7199999999975</v>
      </c>
    </row>
    <row r="3226" spans="1:41" s="24" customFormat="1" ht="15.75" customHeight="1" x14ac:dyDescent="0.35">
      <c r="A3226" s="36" t="s">
        <v>6124</v>
      </c>
      <c r="B3226" s="36">
        <v>202511</v>
      </c>
      <c r="C3226" s="24" t="s">
        <v>736</v>
      </c>
      <c r="D3226" s="24" t="s">
        <v>119</v>
      </c>
      <c r="E3226" s="62">
        <v>45901</v>
      </c>
      <c r="F3226" s="62">
        <v>46265</v>
      </c>
      <c r="G3226" s="37" t="s">
        <v>1811</v>
      </c>
      <c r="H3226" s="36">
        <v>652090</v>
      </c>
      <c r="I3226" s="63">
        <v>44131</v>
      </c>
      <c r="J3226" s="24" t="s">
        <v>4316</v>
      </c>
      <c r="K3226" s="63">
        <f t="shared" si="1227"/>
        <v>45901</v>
      </c>
      <c r="L3226" s="55">
        <f t="shared" si="1228"/>
        <v>0.04</v>
      </c>
      <c r="M3226" s="76">
        <v>0.22500000000000001</v>
      </c>
      <c r="N3226" s="62">
        <v>45901</v>
      </c>
      <c r="O3226" s="62">
        <v>46265</v>
      </c>
      <c r="P3226" s="63"/>
      <c r="Q3226" s="63"/>
      <c r="R3226" s="78">
        <v>68</v>
      </c>
      <c r="S3226" s="63" t="str">
        <f>VLOOKUP(R3226,SA!$B$3:$C$11,2,1)</f>
        <v>66-70</v>
      </c>
      <c r="T3226" s="38" t="s">
        <v>98</v>
      </c>
      <c r="U3226" s="24" t="s">
        <v>5746</v>
      </c>
      <c r="V3226" s="24">
        <v>100000</v>
      </c>
      <c r="W3226" s="39">
        <f t="shared" si="1229"/>
        <v>0</v>
      </c>
      <c r="X3226" s="29">
        <v>0</v>
      </c>
      <c r="Y3226" s="40">
        <f t="shared" si="1230"/>
        <v>365</v>
      </c>
      <c r="Z3226" s="38">
        <f t="shared" si="1226"/>
        <v>46081</v>
      </c>
      <c r="AA3226" s="41">
        <f t="shared" si="1231"/>
        <v>181</v>
      </c>
      <c r="AB3226" s="24" t="s">
        <v>113</v>
      </c>
      <c r="AC3226" s="41">
        <f t="shared" si="1232"/>
        <v>404.37420000000009</v>
      </c>
      <c r="AD3226" s="41">
        <v>0</v>
      </c>
      <c r="AE3226" s="72">
        <v>342.69000000000005</v>
      </c>
      <c r="AF3226" s="41">
        <f t="shared" si="1233"/>
        <v>0</v>
      </c>
      <c r="AG3226" s="41">
        <f t="shared" si="1234"/>
        <v>0</v>
      </c>
      <c r="AH3226" s="41">
        <f t="shared" si="1235"/>
        <v>61.684200000000004</v>
      </c>
      <c r="AI3226" s="60">
        <f t="shared" si="1236"/>
        <v>13.707600000000003</v>
      </c>
      <c r="AJ3226" s="60">
        <f t="shared" si="1237"/>
        <v>77.105250000000012</v>
      </c>
      <c r="AK3226" s="60">
        <f t="shared" si="1238"/>
        <v>169.93668493150687</v>
      </c>
      <c r="AL3226" s="60">
        <f t="shared" si="1239"/>
        <v>124.90346342465755</v>
      </c>
      <c r="AM3226" s="41">
        <f t="shared" si="1240"/>
        <v>126.97368657534247</v>
      </c>
      <c r="AN3226" s="42">
        <f t="shared" si="1241"/>
        <v>45715</v>
      </c>
      <c r="AO3226" s="43">
        <f t="shared" si="1242"/>
        <v>342.69000000000005</v>
      </c>
    </row>
    <row r="3227" spans="1:41" s="24" customFormat="1" ht="15.75" customHeight="1" x14ac:dyDescent="0.35">
      <c r="A3227" s="36" t="s">
        <v>6124</v>
      </c>
      <c r="B3227" s="36">
        <v>202511</v>
      </c>
      <c r="C3227" s="24" t="s">
        <v>736</v>
      </c>
      <c r="D3227" s="24" t="s">
        <v>119</v>
      </c>
      <c r="E3227" s="62">
        <v>45901</v>
      </c>
      <c r="F3227" s="62">
        <v>46265</v>
      </c>
      <c r="G3227" s="37" t="s">
        <v>1812</v>
      </c>
      <c r="H3227" s="36">
        <v>652090</v>
      </c>
      <c r="I3227" s="63">
        <v>21776</v>
      </c>
      <c r="J3227" s="24" t="s">
        <v>4317</v>
      </c>
      <c r="K3227" s="63">
        <f t="shared" si="1227"/>
        <v>45901</v>
      </c>
      <c r="L3227" s="55">
        <f t="shared" si="1228"/>
        <v>0.04</v>
      </c>
      <c r="M3227" s="76">
        <v>0.22500000000000001</v>
      </c>
      <c r="N3227" s="62">
        <v>45901</v>
      </c>
      <c r="O3227" s="62">
        <v>46265</v>
      </c>
      <c r="P3227" s="63"/>
      <c r="Q3227" s="63"/>
      <c r="R3227" s="78">
        <v>68</v>
      </c>
      <c r="S3227" s="63" t="str">
        <f>VLOOKUP(R3227,SA!$B$3:$C$11,2,1)</f>
        <v>66-70</v>
      </c>
      <c r="T3227" s="38" t="s">
        <v>98</v>
      </c>
      <c r="U3227" s="24" t="s">
        <v>5747</v>
      </c>
      <c r="V3227" s="24">
        <v>100000</v>
      </c>
      <c r="W3227" s="39">
        <f t="shared" si="1229"/>
        <v>0</v>
      </c>
      <c r="X3227" s="29">
        <v>0</v>
      </c>
      <c r="Y3227" s="40">
        <f t="shared" si="1230"/>
        <v>365</v>
      </c>
      <c r="Z3227" s="38">
        <f t="shared" si="1226"/>
        <v>46081</v>
      </c>
      <c r="AA3227" s="41">
        <f t="shared" si="1231"/>
        <v>181</v>
      </c>
      <c r="AB3227" s="24" t="s">
        <v>113</v>
      </c>
      <c r="AC3227" s="41">
        <f t="shared" si="1232"/>
        <v>1691.1642000000006</v>
      </c>
      <c r="AD3227" s="41">
        <v>0</v>
      </c>
      <c r="AE3227" s="72">
        <v>1433.1900000000005</v>
      </c>
      <c r="AF3227" s="41">
        <f t="shared" si="1233"/>
        <v>0</v>
      </c>
      <c r="AG3227" s="41">
        <f t="shared" si="1234"/>
        <v>0</v>
      </c>
      <c r="AH3227" s="41">
        <f t="shared" si="1235"/>
        <v>257.97420000000011</v>
      </c>
      <c r="AI3227" s="60">
        <f t="shared" si="1236"/>
        <v>57.327600000000018</v>
      </c>
      <c r="AJ3227" s="60">
        <f t="shared" si="1237"/>
        <v>322.46775000000014</v>
      </c>
      <c r="AK3227" s="60">
        <f t="shared" si="1238"/>
        <v>710.70517808219211</v>
      </c>
      <c r="AL3227" s="60">
        <f t="shared" si="1239"/>
        <v>522.36830589041119</v>
      </c>
      <c r="AM3227" s="41">
        <f t="shared" si="1240"/>
        <v>531.0263441095891</v>
      </c>
      <c r="AN3227" s="42">
        <f t="shared" si="1241"/>
        <v>45715</v>
      </c>
      <c r="AO3227" s="43">
        <f t="shared" si="1242"/>
        <v>1433.1900000000005</v>
      </c>
    </row>
    <row r="3228" spans="1:41" s="24" customFormat="1" ht="15.75" customHeight="1" x14ac:dyDescent="0.35">
      <c r="A3228" s="36" t="s">
        <v>6124</v>
      </c>
      <c r="B3228" s="36">
        <v>202511</v>
      </c>
      <c r="C3228" s="24" t="s">
        <v>736</v>
      </c>
      <c r="D3228" s="24" t="s">
        <v>119</v>
      </c>
      <c r="E3228" s="62">
        <v>45901</v>
      </c>
      <c r="F3228" s="62">
        <v>46265</v>
      </c>
      <c r="G3228" s="37" t="s">
        <v>171</v>
      </c>
      <c r="H3228" s="36">
        <v>652090</v>
      </c>
      <c r="I3228" s="63">
        <v>31368</v>
      </c>
      <c r="J3228" s="24" t="s">
        <v>4318</v>
      </c>
      <c r="K3228" s="63">
        <f t="shared" si="1227"/>
        <v>45901</v>
      </c>
      <c r="L3228" s="55">
        <f t="shared" si="1228"/>
        <v>0.04</v>
      </c>
      <c r="M3228" s="76">
        <v>0.22500000000000001</v>
      </c>
      <c r="N3228" s="62">
        <v>45901</v>
      </c>
      <c r="O3228" s="62">
        <v>46265</v>
      </c>
      <c r="P3228" s="63"/>
      <c r="Q3228" s="63"/>
      <c r="R3228" s="78">
        <v>68</v>
      </c>
      <c r="S3228" s="63" t="str">
        <f>VLOOKUP(R3228,SA!$B$3:$C$11,2,1)</f>
        <v>66-70</v>
      </c>
      <c r="T3228" s="38" t="s">
        <v>97</v>
      </c>
      <c r="U3228" s="24" t="s">
        <v>56</v>
      </c>
      <c r="V3228" s="24">
        <v>100000</v>
      </c>
      <c r="W3228" s="39">
        <f t="shared" si="1229"/>
        <v>100000</v>
      </c>
      <c r="X3228" s="29">
        <v>0</v>
      </c>
      <c r="Y3228" s="40">
        <f t="shared" si="1230"/>
        <v>365</v>
      </c>
      <c r="Z3228" s="38">
        <f t="shared" si="1226"/>
        <v>46081</v>
      </c>
      <c r="AA3228" s="41">
        <f t="shared" si="1231"/>
        <v>181</v>
      </c>
      <c r="AB3228" s="24" t="s">
        <v>113</v>
      </c>
      <c r="AC3228" s="41">
        <f t="shared" si="1232"/>
        <v>549.66760000000068</v>
      </c>
      <c r="AD3228" s="41">
        <v>0</v>
      </c>
      <c r="AE3228" s="72">
        <v>465.82000000000062</v>
      </c>
      <c r="AF3228" s="41">
        <f t="shared" si="1233"/>
        <v>0</v>
      </c>
      <c r="AG3228" s="41">
        <f t="shared" si="1234"/>
        <v>0</v>
      </c>
      <c r="AH3228" s="41">
        <f t="shared" si="1235"/>
        <v>83.847600000000114</v>
      </c>
      <c r="AI3228" s="60">
        <f t="shared" si="1236"/>
        <v>18.632800000000024</v>
      </c>
      <c r="AJ3228" s="60">
        <f t="shared" si="1237"/>
        <v>104.80950000000014</v>
      </c>
      <c r="AK3228" s="60">
        <f t="shared" si="1238"/>
        <v>230.99567123287702</v>
      </c>
      <c r="AL3228" s="60">
        <f t="shared" si="1239"/>
        <v>169.78181835616459</v>
      </c>
      <c r="AM3228" s="41">
        <f t="shared" si="1240"/>
        <v>172.59588164383587</v>
      </c>
      <c r="AN3228" s="42">
        <f t="shared" si="1241"/>
        <v>45715</v>
      </c>
      <c r="AO3228" s="43">
        <f t="shared" si="1242"/>
        <v>465.82000000000062</v>
      </c>
    </row>
    <row r="3229" spans="1:41" s="24" customFormat="1" ht="15.75" customHeight="1" x14ac:dyDescent="0.35">
      <c r="A3229" s="36" t="s">
        <v>6124</v>
      </c>
      <c r="B3229" s="36">
        <v>202511</v>
      </c>
      <c r="C3229" s="24" t="s">
        <v>736</v>
      </c>
      <c r="D3229" s="24" t="s">
        <v>119</v>
      </c>
      <c r="E3229" s="62">
        <v>45901</v>
      </c>
      <c r="F3229" s="62">
        <v>46265</v>
      </c>
      <c r="G3229" s="37" t="s">
        <v>1820</v>
      </c>
      <c r="H3229" s="36">
        <v>652103</v>
      </c>
      <c r="I3229" s="63">
        <v>17533</v>
      </c>
      <c r="J3229" s="24" t="s">
        <v>4329</v>
      </c>
      <c r="K3229" s="63">
        <f t="shared" si="1227"/>
        <v>45901</v>
      </c>
      <c r="L3229" s="55">
        <f t="shared" si="1228"/>
        <v>0.04</v>
      </c>
      <c r="M3229" s="76">
        <v>0.22500000000000001</v>
      </c>
      <c r="N3229" s="62">
        <v>45901</v>
      </c>
      <c r="O3229" s="62">
        <v>46265</v>
      </c>
      <c r="P3229" s="63"/>
      <c r="Q3229" s="63"/>
      <c r="R3229" s="78">
        <v>68</v>
      </c>
      <c r="S3229" s="63" t="str">
        <f>VLOOKUP(R3229,SA!$B$3:$C$11,2,1)</f>
        <v>66-70</v>
      </c>
      <c r="T3229" s="38" t="s">
        <v>98</v>
      </c>
      <c r="U3229" s="24" t="s">
        <v>5747</v>
      </c>
      <c r="V3229" s="24">
        <v>100000</v>
      </c>
      <c r="W3229" s="39">
        <f t="shared" si="1229"/>
        <v>0</v>
      </c>
      <c r="X3229" s="29">
        <v>0</v>
      </c>
      <c r="Y3229" s="40">
        <f t="shared" si="1230"/>
        <v>365</v>
      </c>
      <c r="Z3229" s="38">
        <f t="shared" si="1226"/>
        <v>46081</v>
      </c>
      <c r="AA3229" s="41">
        <f t="shared" si="1231"/>
        <v>181</v>
      </c>
      <c r="AB3229" s="24" t="s">
        <v>113</v>
      </c>
      <c r="AC3229" s="41">
        <f t="shared" si="1232"/>
        <v>2711.0027999999988</v>
      </c>
      <c r="AD3229" s="41">
        <v>0</v>
      </c>
      <c r="AE3229" s="72">
        <v>2297.4599999999991</v>
      </c>
      <c r="AF3229" s="41">
        <f t="shared" si="1233"/>
        <v>0</v>
      </c>
      <c r="AG3229" s="41">
        <f t="shared" si="1234"/>
        <v>0</v>
      </c>
      <c r="AH3229" s="41">
        <f t="shared" si="1235"/>
        <v>413.54279999999983</v>
      </c>
      <c r="AI3229" s="60">
        <f t="shared" si="1236"/>
        <v>91.898399999999967</v>
      </c>
      <c r="AJ3229" s="60">
        <f t="shared" si="1237"/>
        <v>516.92849999999987</v>
      </c>
      <c r="AK3229" s="60">
        <f t="shared" si="1238"/>
        <v>1139.2883835616433</v>
      </c>
      <c r="AL3229" s="60">
        <f t="shared" si="1239"/>
        <v>837.37696191780776</v>
      </c>
      <c r="AM3229" s="41">
        <f t="shared" si="1240"/>
        <v>851.25613808219134</v>
      </c>
      <c r="AN3229" s="42">
        <f t="shared" si="1241"/>
        <v>45715</v>
      </c>
      <c r="AO3229" s="43">
        <f t="shared" si="1242"/>
        <v>2297.4599999999991</v>
      </c>
    </row>
    <row r="3230" spans="1:41" s="24" customFormat="1" ht="15.75" customHeight="1" x14ac:dyDescent="0.35">
      <c r="A3230" s="36" t="s">
        <v>6124</v>
      </c>
      <c r="B3230" s="36">
        <v>202511</v>
      </c>
      <c r="C3230" s="24" t="s">
        <v>736</v>
      </c>
      <c r="D3230" s="24" t="s">
        <v>119</v>
      </c>
      <c r="E3230" s="62">
        <v>45901</v>
      </c>
      <c r="F3230" s="62">
        <v>46265</v>
      </c>
      <c r="G3230" s="37" t="s">
        <v>1821</v>
      </c>
      <c r="H3230" s="36">
        <v>652103</v>
      </c>
      <c r="I3230" s="63">
        <v>38611</v>
      </c>
      <c r="J3230" s="24" t="s">
        <v>4330</v>
      </c>
      <c r="K3230" s="63">
        <f t="shared" si="1227"/>
        <v>45901</v>
      </c>
      <c r="L3230" s="55">
        <f t="shared" si="1228"/>
        <v>0.04</v>
      </c>
      <c r="M3230" s="76">
        <v>0.22500000000000001</v>
      </c>
      <c r="N3230" s="62">
        <v>45901</v>
      </c>
      <c r="O3230" s="62">
        <v>46265</v>
      </c>
      <c r="P3230" s="63"/>
      <c r="Q3230" s="63"/>
      <c r="R3230" s="78">
        <v>68</v>
      </c>
      <c r="S3230" s="63" t="str">
        <f>VLOOKUP(R3230,SA!$B$3:$C$11,2,1)</f>
        <v>66-70</v>
      </c>
      <c r="T3230" s="38" t="s">
        <v>97</v>
      </c>
      <c r="U3230" s="24" t="s">
        <v>5745</v>
      </c>
      <c r="V3230" s="24">
        <v>100000</v>
      </c>
      <c r="W3230" s="39">
        <f t="shared" si="1229"/>
        <v>0</v>
      </c>
      <c r="X3230" s="29">
        <v>0</v>
      </c>
      <c r="Y3230" s="40">
        <f t="shared" si="1230"/>
        <v>365</v>
      </c>
      <c r="Z3230" s="38">
        <f t="shared" si="1226"/>
        <v>46081</v>
      </c>
      <c r="AA3230" s="41">
        <f t="shared" si="1231"/>
        <v>181</v>
      </c>
      <c r="AB3230" s="24" t="s">
        <v>113</v>
      </c>
      <c r="AC3230" s="41">
        <f t="shared" si="1232"/>
        <v>404.37420000000009</v>
      </c>
      <c r="AD3230" s="41">
        <v>0</v>
      </c>
      <c r="AE3230" s="72">
        <v>342.69000000000005</v>
      </c>
      <c r="AF3230" s="41">
        <f t="shared" si="1233"/>
        <v>0</v>
      </c>
      <c r="AG3230" s="41">
        <f t="shared" si="1234"/>
        <v>0</v>
      </c>
      <c r="AH3230" s="41">
        <f t="shared" si="1235"/>
        <v>61.684200000000004</v>
      </c>
      <c r="AI3230" s="60">
        <f t="shared" si="1236"/>
        <v>13.707600000000003</v>
      </c>
      <c r="AJ3230" s="60">
        <f t="shared" si="1237"/>
        <v>77.105250000000012</v>
      </c>
      <c r="AK3230" s="60">
        <f t="shared" si="1238"/>
        <v>169.93668493150687</v>
      </c>
      <c r="AL3230" s="60">
        <f t="shared" si="1239"/>
        <v>124.90346342465755</v>
      </c>
      <c r="AM3230" s="41">
        <f t="shared" si="1240"/>
        <v>126.97368657534247</v>
      </c>
      <c r="AN3230" s="42">
        <f t="shared" si="1241"/>
        <v>45715</v>
      </c>
      <c r="AO3230" s="43">
        <f t="shared" si="1242"/>
        <v>342.69000000000005</v>
      </c>
    </row>
    <row r="3231" spans="1:41" s="24" customFormat="1" ht="15.75" customHeight="1" x14ac:dyDescent="0.35">
      <c r="A3231" s="36" t="s">
        <v>6124</v>
      </c>
      <c r="B3231" s="36">
        <v>202511</v>
      </c>
      <c r="C3231" s="24" t="s">
        <v>736</v>
      </c>
      <c r="D3231" s="24" t="s">
        <v>119</v>
      </c>
      <c r="E3231" s="62">
        <v>45901</v>
      </c>
      <c r="F3231" s="62">
        <v>46265</v>
      </c>
      <c r="G3231" s="37" t="s">
        <v>1822</v>
      </c>
      <c r="H3231" s="36">
        <v>652103</v>
      </c>
      <c r="I3231" s="63">
        <v>29489</v>
      </c>
      <c r="J3231" s="24" t="s">
        <v>4331</v>
      </c>
      <c r="K3231" s="63">
        <f t="shared" si="1227"/>
        <v>45901</v>
      </c>
      <c r="L3231" s="55">
        <f t="shared" si="1228"/>
        <v>0.04</v>
      </c>
      <c r="M3231" s="76">
        <v>0.22500000000000001</v>
      </c>
      <c r="N3231" s="62">
        <v>45901</v>
      </c>
      <c r="O3231" s="62">
        <v>46265</v>
      </c>
      <c r="P3231" s="63"/>
      <c r="Q3231" s="63"/>
      <c r="R3231" s="78">
        <v>68</v>
      </c>
      <c r="S3231" s="63" t="str">
        <f>VLOOKUP(R3231,SA!$B$3:$C$11,2,1)</f>
        <v>66-70</v>
      </c>
      <c r="T3231" s="38" t="s">
        <v>98</v>
      </c>
      <c r="U3231" s="24" t="s">
        <v>5743</v>
      </c>
      <c r="V3231" s="24">
        <v>100000</v>
      </c>
      <c r="W3231" s="39">
        <f t="shared" si="1229"/>
        <v>0</v>
      </c>
      <c r="X3231" s="29">
        <v>0</v>
      </c>
      <c r="Y3231" s="40">
        <f t="shared" si="1230"/>
        <v>365</v>
      </c>
      <c r="Z3231" s="38">
        <f t="shared" si="1226"/>
        <v>46081</v>
      </c>
      <c r="AA3231" s="41">
        <f t="shared" si="1231"/>
        <v>181</v>
      </c>
      <c r="AB3231" s="24" t="s">
        <v>113</v>
      </c>
      <c r="AC3231" s="41">
        <f t="shared" si="1232"/>
        <v>549.66760000000068</v>
      </c>
      <c r="AD3231" s="41">
        <v>0</v>
      </c>
      <c r="AE3231" s="72">
        <v>465.82000000000062</v>
      </c>
      <c r="AF3231" s="41">
        <f t="shared" si="1233"/>
        <v>0</v>
      </c>
      <c r="AG3231" s="41">
        <f t="shared" si="1234"/>
        <v>0</v>
      </c>
      <c r="AH3231" s="41">
        <f t="shared" si="1235"/>
        <v>83.847600000000114</v>
      </c>
      <c r="AI3231" s="60">
        <f t="shared" si="1236"/>
        <v>18.632800000000024</v>
      </c>
      <c r="AJ3231" s="60">
        <f t="shared" si="1237"/>
        <v>104.80950000000014</v>
      </c>
      <c r="AK3231" s="60">
        <f t="shared" si="1238"/>
        <v>230.99567123287702</v>
      </c>
      <c r="AL3231" s="60">
        <f t="shared" si="1239"/>
        <v>169.78181835616459</v>
      </c>
      <c r="AM3231" s="41">
        <f t="shared" si="1240"/>
        <v>172.59588164383587</v>
      </c>
      <c r="AN3231" s="42">
        <f t="shared" si="1241"/>
        <v>45715</v>
      </c>
      <c r="AO3231" s="43">
        <f t="shared" si="1242"/>
        <v>465.82000000000062</v>
      </c>
    </row>
    <row r="3232" spans="1:41" s="24" customFormat="1" ht="15.75" customHeight="1" x14ac:dyDescent="0.35">
      <c r="A3232" s="36" t="s">
        <v>6124</v>
      </c>
      <c r="B3232" s="36">
        <v>202511</v>
      </c>
      <c r="C3232" s="24" t="s">
        <v>736</v>
      </c>
      <c r="D3232" s="24" t="s">
        <v>119</v>
      </c>
      <c r="E3232" s="62">
        <v>45901</v>
      </c>
      <c r="F3232" s="62">
        <v>46265</v>
      </c>
      <c r="G3232" s="37" t="s">
        <v>1823</v>
      </c>
      <c r="H3232" s="36">
        <v>652103</v>
      </c>
      <c r="I3232" s="63">
        <v>15779</v>
      </c>
      <c r="J3232" s="24" t="s">
        <v>4332</v>
      </c>
      <c r="K3232" s="63">
        <f t="shared" si="1227"/>
        <v>45901</v>
      </c>
      <c r="L3232" s="55">
        <f t="shared" si="1228"/>
        <v>0.04</v>
      </c>
      <c r="M3232" s="76">
        <v>0.22500000000000001</v>
      </c>
      <c r="N3232" s="62">
        <v>45901</v>
      </c>
      <c r="O3232" s="62">
        <v>46265</v>
      </c>
      <c r="P3232" s="63"/>
      <c r="Q3232" s="63"/>
      <c r="R3232" s="78">
        <v>68</v>
      </c>
      <c r="S3232" s="63" t="str">
        <f>VLOOKUP(R3232,SA!$B$3:$C$11,2,1)</f>
        <v>66-70</v>
      </c>
      <c r="T3232" s="38" t="s">
        <v>97</v>
      </c>
      <c r="U3232" s="24" t="s">
        <v>5744</v>
      </c>
      <c r="V3232" s="24">
        <v>100000</v>
      </c>
      <c r="W3232" s="39">
        <f t="shared" si="1229"/>
        <v>0</v>
      </c>
      <c r="X3232" s="29">
        <v>0</v>
      </c>
      <c r="Y3232" s="40">
        <f t="shared" si="1230"/>
        <v>365</v>
      </c>
      <c r="Z3232" s="38">
        <f t="shared" si="1226"/>
        <v>46081</v>
      </c>
      <c r="AA3232" s="41">
        <f t="shared" si="1231"/>
        <v>181</v>
      </c>
      <c r="AB3232" s="24" t="s">
        <v>113</v>
      </c>
      <c r="AC3232" s="41">
        <f t="shared" si="1232"/>
        <v>2959.9474000000005</v>
      </c>
      <c r="AD3232" s="41">
        <v>0</v>
      </c>
      <c r="AE3232" s="72">
        <v>2508.4300000000003</v>
      </c>
      <c r="AF3232" s="41">
        <f t="shared" si="1233"/>
        <v>0</v>
      </c>
      <c r="AG3232" s="41">
        <f t="shared" si="1234"/>
        <v>0</v>
      </c>
      <c r="AH3232" s="41">
        <f t="shared" si="1235"/>
        <v>451.51740000000001</v>
      </c>
      <c r="AI3232" s="60">
        <f t="shared" si="1236"/>
        <v>100.33720000000001</v>
      </c>
      <c r="AJ3232" s="60">
        <f t="shared" si="1237"/>
        <v>564.39675000000011</v>
      </c>
      <c r="AK3232" s="60">
        <f t="shared" si="1238"/>
        <v>1243.9063835616441</v>
      </c>
      <c r="AL3232" s="60">
        <f t="shared" si="1239"/>
        <v>914.27119191780844</v>
      </c>
      <c r="AM3232" s="41">
        <f t="shared" si="1240"/>
        <v>929.4248580821918</v>
      </c>
      <c r="AN3232" s="42">
        <f t="shared" si="1241"/>
        <v>45715</v>
      </c>
      <c r="AO3232" s="43">
        <f t="shared" si="1242"/>
        <v>2508.4300000000003</v>
      </c>
    </row>
    <row r="3233" spans="1:41" s="24" customFormat="1" ht="15.75" customHeight="1" x14ac:dyDescent="0.35">
      <c r="A3233" s="36" t="s">
        <v>6124</v>
      </c>
      <c r="B3233" s="36">
        <v>202511</v>
      </c>
      <c r="C3233" s="24" t="s">
        <v>736</v>
      </c>
      <c r="D3233" s="24" t="s">
        <v>119</v>
      </c>
      <c r="E3233" s="62">
        <v>45901</v>
      </c>
      <c r="F3233" s="62">
        <v>46265</v>
      </c>
      <c r="G3233" s="37" t="s">
        <v>1824</v>
      </c>
      <c r="H3233" s="36">
        <v>652103</v>
      </c>
      <c r="I3233" s="63">
        <v>40051</v>
      </c>
      <c r="J3233" s="24" t="s">
        <v>4333</v>
      </c>
      <c r="K3233" s="63">
        <f t="shared" si="1227"/>
        <v>45901</v>
      </c>
      <c r="L3233" s="55">
        <f t="shared" si="1228"/>
        <v>0.04</v>
      </c>
      <c r="M3233" s="76">
        <v>0.22500000000000001</v>
      </c>
      <c r="N3233" s="62">
        <v>45901</v>
      </c>
      <c r="O3233" s="62">
        <v>46265</v>
      </c>
      <c r="P3233" s="63"/>
      <c r="Q3233" s="63"/>
      <c r="R3233" s="78">
        <v>68</v>
      </c>
      <c r="S3233" s="63" t="str">
        <f>VLOOKUP(R3233,SA!$B$3:$C$11,2,1)</f>
        <v>66-70</v>
      </c>
      <c r="T3233" s="38" t="s">
        <v>97</v>
      </c>
      <c r="U3233" s="24" t="s">
        <v>5745</v>
      </c>
      <c r="V3233" s="24">
        <v>100000</v>
      </c>
      <c r="W3233" s="39">
        <f t="shared" si="1229"/>
        <v>0</v>
      </c>
      <c r="X3233" s="29">
        <v>0</v>
      </c>
      <c r="Y3233" s="40">
        <f t="shared" si="1230"/>
        <v>365</v>
      </c>
      <c r="Z3233" s="38">
        <f t="shared" si="1226"/>
        <v>46081</v>
      </c>
      <c r="AA3233" s="41">
        <f t="shared" si="1231"/>
        <v>181</v>
      </c>
      <c r="AB3233" s="24" t="s">
        <v>113</v>
      </c>
      <c r="AC3233" s="41">
        <f t="shared" si="1232"/>
        <v>404.37420000000009</v>
      </c>
      <c r="AD3233" s="41">
        <v>0</v>
      </c>
      <c r="AE3233" s="72">
        <v>342.69000000000005</v>
      </c>
      <c r="AF3233" s="41">
        <f t="shared" si="1233"/>
        <v>0</v>
      </c>
      <c r="AG3233" s="41">
        <f t="shared" si="1234"/>
        <v>0</v>
      </c>
      <c r="AH3233" s="41">
        <f t="shared" si="1235"/>
        <v>61.684200000000004</v>
      </c>
      <c r="AI3233" s="60">
        <f t="shared" si="1236"/>
        <v>13.707600000000003</v>
      </c>
      <c r="AJ3233" s="60">
        <f t="shared" si="1237"/>
        <v>77.105250000000012</v>
      </c>
      <c r="AK3233" s="60">
        <f t="shared" si="1238"/>
        <v>169.93668493150687</v>
      </c>
      <c r="AL3233" s="60">
        <f t="shared" si="1239"/>
        <v>124.90346342465755</v>
      </c>
      <c r="AM3233" s="41">
        <f t="shared" si="1240"/>
        <v>126.97368657534247</v>
      </c>
      <c r="AN3233" s="42">
        <f t="shared" si="1241"/>
        <v>45715</v>
      </c>
      <c r="AO3233" s="43">
        <f t="shared" si="1242"/>
        <v>342.69000000000005</v>
      </c>
    </row>
    <row r="3234" spans="1:41" s="24" customFormat="1" ht="15.75" customHeight="1" x14ac:dyDescent="0.35">
      <c r="A3234" s="36" t="s">
        <v>6124</v>
      </c>
      <c r="B3234" s="36">
        <v>202511</v>
      </c>
      <c r="C3234" s="24" t="s">
        <v>736</v>
      </c>
      <c r="D3234" s="24" t="s">
        <v>119</v>
      </c>
      <c r="E3234" s="62">
        <v>45901</v>
      </c>
      <c r="F3234" s="62">
        <v>46265</v>
      </c>
      <c r="G3234" s="37" t="s">
        <v>356</v>
      </c>
      <c r="H3234" s="36">
        <v>652103</v>
      </c>
      <c r="I3234" s="63">
        <v>28314</v>
      </c>
      <c r="J3234" s="24" t="s">
        <v>4334</v>
      </c>
      <c r="K3234" s="63">
        <f t="shared" si="1227"/>
        <v>45901</v>
      </c>
      <c r="L3234" s="55">
        <f t="shared" si="1228"/>
        <v>0.04</v>
      </c>
      <c r="M3234" s="76">
        <v>0.22500000000000001</v>
      </c>
      <c r="N3234" s="62">
        <v>45901</v>
      </c>
      <c r="O3234" s="62">
        <v>46265</v>
      </c>
      <c r="P3234" s="63"/>
      <c r="Q3234" s="63"/>
      <c r="R3234" s="78">
        <v>68</v>
      </c>
      <c r="S3234" s="63" t="str">
        <f>VLOOKUP(R3234,SA!$B$3:$C$11,2,1)</f>
        <v>66-70</v>
      </c>
      <c r="T3234" s="38" t="s">
        <v>97</v>
      </c>
      <c r="U3234" s="24" t="s">
        <v>56</v>
      </c>
      <c r="V3234" s="24">
        <v>100000</v>
      </c>
      <c r="W3234" s="39">
        <f t="shared" si="1229"/>
        <v>100000</v>
      </c>
      <c r="X3234" s="29">
        <v>0</v>
      </c>
      <c r="Y3234" s="40">
        <f t="shared" si="1230"/>
        <v>365</v>
      </c>
      <c r="Z3234" s="38">
        <f t="shared" si="1226"/>
        <v>46081</v>
      </c>
      <c r="AA3234" s="41">
        <f t="shared" si="1231"/>
        <v>181</v>
      </c>
      <c r="AB3234" s="24" t="s">
        <v>113</v>
      </c>
      <c r="AC3234" s="41">
        <f t="shared" si="1232"/>
        <v>810.82520000000034</v>
      </c>
      <c r="AD3234" s="41">
        <v>0</v>
      </c>
      <c r="AE3234" s="72">
        <v>687.14000000000033</v>
      </c>
      <c r="AF3234" s="41">
        <f t="shared" si="1233"/>
        <v>0</v>
      </c>
      <c r="AG3234" s="41">
        <f t="shared" si="1234"/>
        <v>0</v>
      </c>
      <c r="AH3234" s="41">
        <f t="shared" si="1235"/>
        <v>123.68520000000005</v>
      </c>
      <c r="AI3234" s="60">
        <f t="shared" si="1236"/>
        <v>27.485600000000012</v>
      </c>
      <c r="AJ3234" s="60">
        <f t="shared" si="1237"/>
        <v>154.60650000000007</v>
      </c>
      <c r="AK3234" s="60">
        <f t="shared" si="1238"/>
        <v>340.74613698630151</v>
      </c>
      <c r="AL3234" s="60">
        <f t="shared" si="1239"/>
        <v>250.44841068493162</v>
      </c>
      <c r="AM3234" s="41">
        <f t="shared" si="1240"/>
        <v>254.59948931506867</v>
      </c>
      <c r="AN3234" s="42">
        <f t="shared" si="1241"/>
        <v>45715</v>
      </c>
      <c r="AO3234" s="43">
        <f t="shared" si="1242"/>
        <v>687.14000000000033</v>
      </c>
    </row>
    <row r="3235" spans="1:41" s="24" customFormat="1" ht="15.75" customHeight="1" x14ac:dyDescent="0.35">
      <c r="A3235" s="36" t="s">
        <v>6124</v>
      </c>
      <c r="B3235" s="36">
        <v>202511</v>
      </c>
      <c r="C3235" s="24" t="s">
        <v>736</v>
      </c>
      <c r="D3235" s="24" t="s">
        <v>119</v>
      </c>
      <c r="E3235" s="62">
        <v>45901</v>
      </c>
      <c r="F3235" s="62">
        <v>46265</v>
      </c>
      <c r="G3235" s="37" t="s">
        <v>2070</v>
      </c>
      <c r="H3235" s="36">
        <v>652311</v>
      </c>
      <c r="I3235" s="63">
        <v>43446</v>
      </c>
      <c r="J3235" s="24" t="s">
        <v>4639</v>
      </c>
      <c r="K3235" s="63">
        <f t="shared" si="1227"/>
        <v>45901</v>
      </c>
      <c r="L3235" s="55">
        <f t="shared" si="1228"/>
        <v>0.04</v>
      </c>
      <c r="M3235" s="76">
        <v>0.22500000000000001</v>
      </c>
      <c r="N3235" s="62">
        <v>45901</v>
      </c>
      <c r="O3235" s="62">
        <v>46265</v>
      </c>
      <c r="P3235" s="63"/>
      <c r="Q3235" s="63"/>
      <c r="R3235" s="78">
        <v>68</v>
      </c>
      <c r="S3235" s="63" t="str">
        <f>VLOOKUP(R3235,SA!$B$3:$C$11,2,1)</f>
        <v>66-70</v>
      </c>
      <c r="T3235" s="38" t="s">
        <v>97</v>
      </c>
      <c r="U3235" s="24" t="s">
        <v>5745</v>
      </c>
      <c r="V3235" s="24">
        <v>100000</v>
      </c>
      <c r="W3235" s="39">
        <f t="shared" si="1229"/>
        <v>0</v>
      </c>
      <c r="X3235" s="29">
        <v>0</v>
      </c>
      <c r="Y3235" s="40">
        <f t="shared" si="1230"/>
        <v>365</v>
      </c>
      <c r="Z3235" s="38">
        <f t="shared" si="1226"/>
        <v>46081</v>
      </c>
      <c r="AA3235" s="41">
        <f t="shared" si="1231"/>
        <v>181</v>
      </c>
      <c r="AB3235" s="24" t="s">
        <v>113</v>
      </c>
      <c r="AC3235" s="41">
        <f t="shared" si="1232"/>
        <v>404.37420000000009</v>
      </c>
      <c r="AD3235" s="41">
        <v>0</v>
      </c>
      <c r="AE3235" s="72">
        <v>342.69000000000005</v>
      </c>
      <c r="AF3235" s="41">
        <f t="shared" si="1233"/>
        <v>0</v>
      </c>
      <c r="AG3235" s="41">
        <f t="shared" si="1234"/>
        <v>0</v>
      </c>
      <c r="AH3235" s="41">
        <f t="shared" si="1235"/>
        <v>61.684200000000004</v>
      </c>
      <c r="AI3235" s="60">
        <f t="shared" si="1236"/>
        <v>13.707600000000003</v>
      </c>
      <c r="AJ3235" s="60">
        <f t="shared" si="1237"/>
        <v>77.105250000000012</v>
      </c>
      <c r="AK3235" s="60">
        <f t="shared" si="1238"/>
        <v>169.93668493150687</v>
      </c>
      <c r="AL3235" s="60">
        <f t="shared" si="1239"/>
        <v>124.90346342465755</v>
      </c>
      <c r="AM3235" s="41">
        <f t="shared" si="1240"/>
        <v>126.97368657534247</v>
      </c>
      <c r="AN3235" s="42">
        <f t="shared" si="1241"/>
        <v>45715</v>
      </c>
      <c r="AO3235" s="43">
        <f t="shared" si="1242"/>
        <v>342.69000000000005</v>
      </c>
    </row>
    <row r="3236" spans="1:41" s="24" customFormat="1" ht="15.75" customHeight="1" x14ac:dyDescent="0.35">
      <c r="A3236" s="36" t="s">
        <v>6124</v>
      </c>
      <c r="B3236" s="36">
        <v>202511</v>
      </c>
      <c r="C3236" s="24" t="s">
        <v>736</v>
      </c>
      <c r="D3236" s="24" t="s">
        <v>119</v>
      </c>
      <c r="E3236" s="62">
        <v>45901</v>
      </c>
      <c r="F3236" s="62">
        <v>46265</v>
      </c>
      <c r="G3236" s="37" t="s">
        <v>2071</v>
      </c>
      <c r="H3236" s="36">
        <v>652311</v>
      </c>
      <c r="I3236" s="63">
        <v>18888</v>
      </c>
      <c r="J3236" s="24" t="s">
        <v>4640</v>
      </c>
      <c r="K3236" s="63">
        <f t="shared" si="1227"/>
        <v>45901</v>
      </c>
      <c r="L3236" s="55">
        <f t="shared" si="1228"/>
        <v>0.04</v>
      </c>
      <c r="M3236" s="76">
        <v>0.22500000000000001</v>
      </c>
      <c r="N3236" s="62">
        <v>45901</v>
      </c>
      <c r="O3236" s="62">
        <v>46265</v>
      </c>
      <c r="P3236" s="63"/>
      <c r="Q3236" s="63"/>
      <c r="R3236" s="78">
        <v>68</v>
      </c>
      <c r="S3236" s="63" t="str">
        <f>VLOOKUP(R3236,SA!$B$3:$C$11,2,1)</f>
        <v>66-70</v>
      </c>
      <c r="T3236" s="38" t="s">
        <v>97</v>
      </c>
      <c r="U3236" s="24" t="s">
        <v>5744</v>
      </c>
      <c r="V3236" s="24">
        <v>100000</v>
      </c>
      <c r="W3236" s="39">
        <f t="shared" si="1229"/>
        <v>0</v>
      </c>
      <c r="X3236" s="29">
        <v>0</v>
      </c>
      <c r="Y3236" s="40">
        <f t="shared" si="1230"/>
        <v>365</v>
      </c>
      <c r="Z3236" s="38">
        <f t="shared" si="1226"/>
        <v>46081</v>
      </c>
      <c r="AA3236" s="41">
        <f t="shared" si="1231"/>
        <v>181</v>
      </c>
      <c r="AB3236" s="24" t="s">
        <v>113</v>
      </c>
      <c r="AC3236" s="41">
        <f t="shared" si="1232"/>
        <v>2157.8895999999972</v>
      </c>
      <c r="AD3236" s="41">
        <v>0</v>
      </c>
      <c r="AE3236" s="72">
        <v>1828.7199999999975</v>
      </c>
      <c r="AF3236" s="41">
        <f t="shared" si="1233"/>
        <v>0</v>
      </c>
      <c r="AG3236" s="41">
        <f t="shared" si="1234"/>
        <v>0</v>
      </c>
      <c r="AH3236" s="41">
        <f t="shared" si="1235"/>
        <v>329.16959999999955</v>
      </c>
      <c r="AI3236" s="60">
        <f t="shared" si="1236"/>
        <v>73.148799999999909</v>
      </c>
      <c r="AJ3236" s="60">
        <f t="shared" si="1237"/>
        <v>411.46199999999948</v>
      </c>
      <c r="AK3236" s="60">
        <f t="shared" si="1238"/>
        <v>906.84471232876592</v>
      </c>
      <c r="AL3236" s="60">
        <f t="shared" si="1239"/>
        <v>666.53086356164295</v>
      </c>
      <c r="AM3236" s="41">
        <f t="shared" si="1240"/>
        <v>677.57833643835511</v>
      </c>
      <c r="AN3236" s="42">
        <f t="shared" si="1241"/>
        <v>45715</v>
      </c>
      <c r="AO3236" s="43">
        <f t="shared" si="1242"/>
        <v>1828.7199999999975</v>
      </c>
    </row>
    <row r="3237" spans="1:41" s="24" customFormat="1" ht="15.75" customHeight="1" x14ac:dyDescent="0.35">
      <c r="A3237" s="36" t="s">
        <v>6124</v>
      </c>
      <c r="B3237" s="36">
        <v>202511</v>
      </c>
      <c r="C3237" s="24" t="s">
        <v>736</v>
      </c>
      <c r="D3237" s="24" t="s">
        <v>119</v>
      </c>
      <c r="E3237" s="62">
        <v>45901</v>
      </c>
      <c r="F3237" s="62">
        <v>46265</v>
      </c>
      <c r="G3237" s="37" t="s">
        <v>2072</v>
      </c>
      <c r="H3237" s="36">
        <v>652311</v>
      </c>
      <c r="I3237" s="63">
        <v>21401</v>
      </c>
      <c r="J3237" s="24" t="s">
        <v>4641</v>
      </c>
      <c r="K3237" s="63">
        <f t="shared" si="1227"/>
        <v>45901</v>
      </c>
      <c r="L3237" s="55">
        <f t="shared" si="1228"/>
        <v>0.04</v>
      </c>
      <c r="M3237" s="76">
        <v>0.22500000000000001</v>
      </c>
      <c r="N3237" s="62">
        <v>45901</v>
      </c>
      <c r="O3237" s="62">
        <v>46265</v>
      </c>
      <c r="P3237" s="63"/>
      <c r="Q3237" s="63"/>
      <c r="R3237" s="78">
        <v>68</v>
      </c>
      <c r="S3237" s="63" t="str">
        <f>VLOOKUP(R3237,SA!$B$3:$C$11,2,1)</f>
        <v>66-70</v>
      </c>
      <c r="T3237" s="38" t="s">
        <v>98</v>
      </c>
      <c r="U3237" s="24" t="s">
        <v>5747</v>
      </c>
      <c r="V3237" s="24">
        <v>100000</v>
      </c>
      <c r="W3237" s="39">
        <f t="shared" si="1229"/>
        <v>0</v>
      </c>
      <c r="X3237" s="29">
        <v>0</v>
      </c>
      <c r="Y3237" s="40">
        <f t="shared" si="1230"/>
        <v>365</v>
      </c>
      <c r="Z3237" s="38">
        <f t="shared" si="1226"/>
        <v>46081</v>
      </c>
      <c r="AA3237" s="41">
        <f t="shared" si="1231"/>
        <v>181</v>
      </c>
      <c r="AB3237" s="24" t="s">
        <v>113</v>
      </c>
      <c r="AC3237" s="41">
        <f t="shared" si="1232"/>
        <v>1691.1642000000006</v>
      </c>
      <c r="AD3237" s="41">
        <v>0</v>
      </c>
      <c r="AE3237" s="72">
        <v>1433.1900000000005</v>
      </c>
      <c r="AF3237" s="41">
        <f t="shared" si="1233"/>
        <v>0</v>
      </c>
      <c r="AG3237" s="41">
        <f t="shared" si="1234"/>
        <v>0</v>
      </c>
      <c r="AH3237" s="41">
        <f t="shared" si="1235"/>
        <v>257.97420000000011</v>
      </c>
      <c r="AI3237" s="60">
        <f t="shared" si="1236"/>
        <v>57.327600000000018</v>
      </c>
      <c r="AJ3237" s="60">
        <f t="shared" si="1237"/>
        <v>322.46775000000014</v>
      </c>
      <c r="AK3237" s="60">
        <f t="shared" si="1238"/>
        <v>710.70517808219211</v>
      </c>
      <c r="AL3237" s="60">
        <f t="shared" si="1239"/>
        <v>522.36830589041119</v>
      </c>
      <c r="AM3237" s="41">
        <f t="shared" si="1240"/>
        <v>531.0263441095891</v>
      </c>
      <c r="AN3237" s="42">
        <f t="shared" si="1241"/>
        <v>45715</v>
      </c>
      <c r="AO3237" s="43">
        <f t="shared" si="1242"/>
        <v>1433.1900000000005</v>
      </c>
    </row>
    <row r="3238" spans="1:41" s="24" customFormat="1" ht="15.75" customHeight="1" x14ac:dyDescent="0.35">
      <c r="A3238" s="36" t="s">
        <v>6124</v>
      </c>
      <c r="B3238" s="36">
        <v>202511</v>
      </c>
      <c r="C3238" s="24" t="s">
        <v>736</v>
      </c>
      <c r="D3238" s="24" t="s">
        <v>119</v>
      </c>
      <c r="E3238" s="62">
        <v>45901</v>
      </c>
      <c r="F3238" s="62">
        <v>46265</v>
      </c>
      <c r="G3238" s="37" t="s">
        <v>2073</v>
      </c>
      <c r="H3238" s="36">
        <v>652311</v>
      </c>
      <c r="I3238" s="63">
        <v>45827</v>
      </c>
      <c r="J3238" s="24" t="s">
        <v>4642</v>
      </c>
      <c r="K3238" s="63">
        <f t="shared" si="1227"/>
        <v>45901</v>
      </c>
      <c r="L3238" s="55">
        <f t="shared" si="1228"/>
        <v>0.04</v>
      </c>
      <c r="M3238" s="76">
        <v>0.22500000000000001</v>
      </c>
      <c r="N3238" s="62">
        <v>45901</v>
      </c>
      <c r="O3238" s="62">
        <v>46265</v>
      </c>
      <c r="P3238" s="63"/>
      <c r="Q3238" s="63"/>
      <c r="R3238" s="78">
        <v>68</v>
      </c>
      <c r="S3238" s="63" t="str">
        <f>VLOOKUP(R3238,SA!$B$3:$C$11,2,1)</f>
        <v>66-70</v>
      </c>
      <c r="T3238" s="38" t="s">
        <v>97</v>
      </c>
      <c r="U3238" s="24" t="s">
        <v>5745</v>
      </c>
      <c r="V3238" s="24">
        <v>100000</v>
      </c>
      <c r="W3238" s="39">
        <f t="shared" si="1229"/>
        <v>0</v>
      </c>
      <c r="X3238" s="29">
        <v>0</v>
      </c>
      <c r="Y3238" s="40">
        <f t="shared" si="1230"/>
        <v>365</v>
      </c>
      <c r="Z3238" s="38">
        <f t="shared" si="1226"/>
        <v>46081</v>
      </c>
      <c r="AA3238" s="41">
        <f t="shared" si="1231"/>
        <v>181</v>
      </c>
      <c r="AB3238" s="24" t="s">
        <v>113</v>
      </c>
      <c r="AC3238" s="41">
        <f t="shared" si="1232"/>
        <v>404.37420000000009</v>
      </c>
      <c r="AD3238" s="41">
        <v>0</v>
      </c>
      <c r="AE3238" s="72">
        <v>342.69000000000005</v>
      </c>
      <c r="AF3238" s="41">
        <f t="shared" si="1233"/>
        <v>0</v>
      </c>
      <c r="AG3238" s="41">
        <f t="shared" si="1234"/>
        <v>0</v>
      </c>
      <c r="AH3238" s="41">
        <f t="shared" si="1235"/>
        <v>61.684200000000004</v>
      </c>
      <c r="AI3238" s="60">
        <f t="shared" si="1236"/>
        <v>13.707600000000003</v>
      </c>
      <c r="AJ3238" s="60">
        <f t="shared" si="1237"/>
        <v>77.105250000000012</v>
      </c>
      <c r="AK3238" s="60">
        <f t="shared" si="1238"/>
        <v>169.93668493150687</v>
      </c>
      <c r="AL3238" s="60">
        <f t="shared" si="1239"/>
        <v>124.90346342465755</v>
      </c>
      <c r="AM3238" s="41">
        <f t="shared" si="1240"/>
        <v>126.97368657534247</v>
      </c>
      <c r="AN3238" s="42">
        <f t="shared" si="1241"/>
        <v>45715</v>
      </c>
      <c r="AO3238" s="43">
        <f t="shared" si="1242"/>
        <v>342.69000000000005</v>
      </c>
    </row>
    <row r="3239" spans="1:41" s="24" customFormat="1" ht="15.75" customHeight="1" x14ac:dyDescent="0.35">
      <c r="A3239" s="36" t="s">
        <v>6124</v>
      </c>
      <c r="B3239" s="36">
        <v>202511</v>
      </c>
      <c r="C3239" s="24" t="s">
        <v>736</v>
      </c>
      <c r="D3239" s="24" t="s">
        <v>119</v>
      </c>
      <c r="E3239" s="62">
        <v>45901</v>
      </c>
      <c r="F3239" s="62">
        <v>46265</v>
      </c>
      <c r="G3239" s="37" t="s">
        <v>2074</v>
      </c>
      <c r="H3239" s="36">
        <v>652311</v>
      </c>
      <c r="I3239" s="63">
        <v>34640</v>
      </c>
      <c r="J3239" s="24" t="s">
        <v>4643</v>
      </c>
      <c r="K3239" s="63">
        <f t="shared" si="1227"/>
        <v>45901</v>
      </c>
      <c r="L3239" s="55">
        <f t="shared" si="1228"/>
        <v>0.04</v>
      </c>
      <c r="M3239" s="76">
        <v>0.22500000000000001</v>
      </c>
      <c r="N3239" s="62">
        <v>45901</v>
      </c>
      <c r="O3239" s="62">
        <v>46265</v>
      </c>
      <c r="P3239" s="63"/>
      <c r="Q3239" s="63"/>
      <c r="R3239" s="78">
        <v>68</v>
      </c>
      <c r="S3239" s="63" t="str">
        <f>VLOOKUP(R3239,SA!$B$3:$C$11,2,1)</f>
        <v>66-70</v>
      </c>
      <c r="T3239" s="38" t="s">
        <v>98</v>
      </c>
      <c r="U3239" s="24" t="s">
        <v>5743</v>
      </c>
      <c r="V3239" s="24">
        <v>100000</v>
      </c>
      <c r="W3239" s="39">
        <f t="shared" si="1229"/>
        <v>0</v>
      </c>
      <c r="X3239" s="29">
        <v>0</v>
      </c>
      <c r="Y3239" s="40">
        <f t="shared" si="1230"/>
        <v>365</v>
      </c>
      <c r="Z3239" s="38">
        <f t="shared" si="1226"/>
        <v>46081</v>
      </c>
      <c r="AA3239" s="41">
        <f t="shared" si="1231"/>
        <v>181</v>
      </c>
      <c r="AB3239" s="24" t="s">
        <v>113</v>
      </c>
      <c r="AC3239" s="41">
        <f t="shared" si="1232"/>
        <v>453.28519999999929</v>
      </c>
      <c r="AD3239" s="41">
        <v>0</v>
      </c>
      <c r="AE3239" s="72">
        <v>384.13999999999942</v>
      </c>
      <c r="AF3239" s="41">
        <f t="shared" si="1233"/>
        <v>0</v>
      </c>
      <c r="AG3239" s="41">
        <f t="shared" si="1234"/>
        <v>0</v>
      </c>
      <c r="AH3239" s="41">
        <f t="shared" si="1235"/>
        <v>69.145199999999889</v>
      </c>
      <c r="AI3239" s="60">
        <f t="shared" si="1236"/>
        <v>15.365599999999977</v>
      </c>
      <c r="AJ3239" s="60">
        <f t="shared" si="1237"/>
        <v>86.431499999999872</v>
      </c>
      <c r="AK3239" s="60">
        <f t="shared" si="1238"/>
        <v>190.49134246575315</v>
      </c>
      <c r="AL3239" s="60">
        <f t="shared" si="1239"/>
        <v>140.01113671232855</v>
      </c>
      <c r="AM3239" s="41">
        <f t="shared" si="1240"/>
        <v>142.33176328767104</v>
      </c>
      <c r="AN3239" s="42">
        <f t="shared" si="1241"/>
        <v>45715</v>
      </c>
      <c r="AO3239" s="43">
        <f t="shared" si="1242"/>
        <v>384.13999999999942</v>
      </c>
    </row>
    <row r="3240" spans="1:41" s="24" customFormat="1" ht="15.75" customHeight="1" x14ac:dyDescent="0.35">
      <c r="A3240" s="36" t="s">
        <v>6124</v>
      </c>
      <c r="B3240" s="36">
        <v>202511</v>
      </c>
      <c r="C3240" s="24" t="s">
        <v>736</v>
      </c>
      <c r="D3240" s="24" t="s">
        <v>119</v>
      </c>
      <c r="E3240" s="62">
        <v>45901</v>
      </c>
      <c r="F3240" s="62">
        <v>46265</v>
      </c>
      <c r="G3240" s="37" t="s">
        <v>163</v>
      </c>
      <c r="H3240" s="36">
        <v>652311</v>
      </c>
      <c r="I3240" s="63">
        <v>32006</v>
      </c>
      <c r="J3240" s="24" t="s">
        <v>4644</v>
      </c>
      <c r="K3240" s="63">
        <f t="shared" si="1227"/>
        <v>45901</v>
      </c>
      <c r="L3240" s="55">
        <f t="shared" si="1228"/>
        <v>0.04</v>
      </c>
      <c r="M3240" s="76">
        <v>0.22500000000000001</v>
      </c>
      <c r="N3240" s="62">
        <v>45901</v>
      </c>
      <c r="O3240" s="62">
        <v>46265</v>
      </c>
      <c r="P3240" s="63"/>
      <c r="Q3240" s="63"/>
      <c r="R3240" s="78">
        <v>68</v>
      </c>
      <c r="S3240" s="63" t="str">
        <f>VLOOKUP(R3240,SA!$B$3:$C$11,2,1)</f>
        <v>66-70</v>
      </c>
      <c r="T3240" s="38" t="s">
        <v>97</v>
      </c>
      <c r="U3240" s="24" t="s">
        <v>56</v>
      </c>
      <c r="V3240" s="24">
        <v>100000</v>
      </c>
      <c r="W3240" s="39">
        <f t="shared" si="1229"/>
        <v>100000</v>
      </c>
      <c r="X3240" s="29">
        <v>0</v>
      </c>
      <c r="Y3240" s="40">
        <f t="shared" si="1230"/>
        <v>365</v>
      </c>
      <c r="Z3240" s="38">
        <f t="shared" si="1226"/>
        <v>46081</v>
      </c>
      <c r="AA3240" s="41">
        <f t="shared" si="1231"/>
        <v>181</v>
      </c>
      <c r="AB3240" s="24" t="s">
        <v>113</v>
      </c>
      <c r="AC3240" s="41">
        <f t="shared" si="1232"/>
        <v>549.66760000000068</v>
      </c>
      <c r="AD3240" s="41">
        <v>0</v>
      </c>
      <c r="AE3240" s="72">
        <v>465.82000000000062</v>
      </c>
      <c r="AF3240" s="41">
        <f t="shared" si="1233"/>
        <v>0</v>
      </c>
      <c r="AG3240" s="41">
        <f t="shared" si="1234"/>
        <v>0</v>
      </c>
      <c r="AH3240" s="41">
        <f t="shared" si="1235"/>
        <v>83.847600000000114</v>
      </c>
      <c r="AI3240" s="60">
        <f t="shared" si="1236"/>
        <v>18.632800000000024</v>
      </c>
      <c r="AJ3240" s="60">
        <f t="shared" si="1237"/>
        <v>104.80950000000014</v>
      </c>
      <c r="AK3240" s="60">
        <f t="shared" si="1238"/>
        <v>230.99567123287702</v>
      </c>
      <c r="AL3240" s="60">
        <f t="shared" si="1239"/>
        <v>169.78181835616459</v>
      </c>
      <c r="AM3240" s="41">
        <f t="shared" si="1240"/>
        <v>172.59588164383587</v>
      </c>
      <c r="AN3240" s="42">
        <f t="shared" si="1241"/>
        <v>45715</v>
      </c>
      <c r="AO3240" s="43">
        <f t="shared" si="1242"/>
        <v>465.82000000000062</v>
      </c>
    </row>
    <row r="3241" spans="1:41" s="24" customFormat="1" ht="15.75" customHeight="1" x14ac:dyDescent="0.35">
      <c r="A3241" s="36" t="s">
        <v>6124</v>
      </c>
      <c r="B3241" s="36">
        <v>202511</v>
      </c>
      <c r="C3241" s="24" t="s">
        <v>736</v>
      </c>
      <c r="D3241" s="24" t="s">
        <v>119</v>
      </c>
      <c r="E3241" s="62">
        <v>45901</v>
      </c>
      <c r="F3241" s="62">
        <v>46265</v>
      </c>
      <c r="G3241" s="37" t="s">
        <v>2241</v>
      </c>
      <c r="H3241" s="36">
        <v>652440</v>
      </c>
      <c r="I3241" s="63">
        <v>35996</v>
      </c>
      <c r="J3241" s="24" t="s">
        <v>4868</v>
      </c>
      <c r="K3241" s="63">
        <f t="shared" si="1227"/>
        <v>45901</v>
      </c>
      <c r="L3241" s="55">
        <f t="shared" si="1228"/>
        <v>0.04</v>
      </c>
      <c r="M3241" s="76">
        <v>0.22500000000000001</v>
      </c>
      <c r="N3241" s="62">
        <v>45901</v>
      </c>
      <c r="O3241" s="62">
        <v>46265</v>
      </c>
      <c r="P3241" s="63"/>
      <c r="Q3241" s="63"/>
      <c r="R3241" s="78">
        <v>68</v>
      </c>
      <c r="S3241" s="63" t="str">
        <f>VLOOKUP(R3241,SA!$B$3:$C$11,2,1)</f>
        <v>66-70</v>
      </c>
      <c r="T3241" s="38" t="s">
        <v>98</v>
      </c>
      <c r="U3241" s="24" t="s">
        <v>5743</v>
      </c>
      <c r="V3241" s="24">
        <v>100000</v>
      </c>
      <c r="W3241" s="39">
        <f t="shared" si="1229"/>
        <v>0</v>
      </c>
      <c r="X3241" s="29">
        <v>0</v>
      </c>
      <c r="Y3241" s="40">
        <f t="shared" si="1230"/>
        <v>365</v>
      </c>
      <c r="Z3241" s="38">
        <f t="shared" si="1226"/>
        <v>46081</v>
      </c>
      <c r="AA3241" s="41">
        <f t="shared" si="1231"/>
        <v>181</v>
      </c>
      <c r="AB3241" s="24" t="s">
        <v>113</v>
      </c>
      <c r="AC3241" s="41">
        <f t="shared" si="1232"/>
        <v>453.28519999999929</v>
      </c>
      <c r="AD3241" s="41">
        <v>0</v>
      </c>
      <c r="AE3241" s="72">
        <v>384.13999999999942</v>
      </c>
      <c r="AF3241" s="41">
        <f t="shared" si="1233"/>
        <v>0</v>
      </c>
      <c r="AG3241" s="41">
        <f t="shared" si="1234"/>
        <v>0</v>
      </c>
      <c r="AH3241" s="41">
        <f t="shared" si="1235"/>
        <v>69.145199999999889</v>
      </c>
      <c r="AI3241" s="60">
        <f t="shared" si="1236"/>
        <v>15.365599999999977</v>
      </c>
      <c r="AJ3241" s="60">
        <f t="shared" si="1237"/>
        <v>86.431499999999872</v>
      </c>
      <c r="AK3241" s="60">
        <f t="shared" si="1238"/>
        <v>190.49134246575315</v>
      </c>
      <c r="AL3241" s="60">
        <f t="shared" si="1239"/>
        <v>140.01113671232855</v>
      </c>
      <c r="AM3241" s="41">
        <f t="shared" si="1240"/>
        <v>142.33176328767104</v>
      </c>
      <c r="AN3241" s="42">
        <f t="shared" si="1241"/>
        <v>45715</v>
      </c>
      <c r="AO3241" s="43">
        <f t="shared" si="1242"/>
        <v>384.13999999999942</v>
      </c>
    </row>
    <row r="3242" spans="1:41" s="24" customFormat="1" ht="15.75" customHeight="1" x14ac:dyDescent="0.35">
      <c r="A3242" s="36" t="s">
        <v>6124</v>
      </c>
      <c r="B3242" s="36">
        <v>202511</v>
      </c>
      <c r="C3242" s="24" t="s">
        <v>736</v>
      </c>
      <c r="D3242" s="24" t="s">
        <v>119</v>
      </c>
      <c r="E3242" s="62">
        <v>45901</v>
      </c>
      <c r="F3242" s="62">
        <v>46265</v>
      </c>
      <c r="G3242" s="37" t="s">
        <v>2242</v>
      </c>
      <c r="H3242" s="36">
        <v>652440</v>
      </c>
      <c r="I3242" s="63">
        <v>45034</v>
      </c>
      <c r="J3242" s="24" t="s">
        <v>4869</v>
      </c>
      <c r="K3242" s="63">
        <f t="shared" si="1227"/>
        <v>45901</v>
      </c>
      <c r="L3242" s="55">
        <f t="shared" si="1228"/>
        <v>0.04</v>
      </c>
      <c r="M3242" s="76">
        <v>0.22500000000000001</v>
      </c>
      <c r="N3242" s="62">
        <v>45901</v>
      </c>
      <c r="O3242" s="62">
        <v>46265</v>
      </c>
      <c r="P3242" s="63"/>
      <c r="Q3242" s="63"/>
      <c r="R3242" s="78">
        <v>68</v>
      </c>
      <c r="S3242" s="63" t="str">
        <f>VLOOKUP(R3242,SA!$B$3:$C$11,2,1)</f>
        <v>66-70</v>
      </c>
      <c r="T3242" s="38" t="s">
        <v>97</v>
      </c>
      <c r="U3242" s="24" t="s">
        <v>5745</v>
      </c>
      <c r="V3242" s="24">
        <v>100000</v>
      </c>
      <c r="W3242" s="39">
        <f t="shared" si="1229"/>
        <v>0</v>
      </c>
      <c r="X3242" s="29">
        <v>0</v>
      </c>
      <c r="Y3242" s="40">
        <f t="shared" si="1230"/>
        <v>365</v>
      </c>
      <c r="Z3242" s="38">
        <f t="shared" si="1226"/>
        <v>46081</v>
      </c>
      <c r="AA3242" s="41">
        <f t="shared" si="1231"/>
        <v>181</v>
      </c>
      <c r="AB3242" s="24" t="s">
        <v>113</v>
      </c>
      <c r="AC3242" s="41">
        <f t="shared" si="1232"/>
        <v>404.37420000000009</v>
      </c>
      <c r="AD3242" s="41">
        <v>0</v>
      </c>
      <c r="AE3242" s="72">
        <v>342.69000000000005</v>
      </c>
      <c r="AF3242" s="41">
        <f t="shared" si="1233"/>
        <v>0</v>
      </c>
      <c r="AG3242" s="41">
        <f t="shared" si="1234"/>
        <v>0</v>
      </c>
      <c r="AH3242" s="41">
        <f t="shared" si="1235"/>
        <v>61.684200000000004</v>
      </c>
      <c r="AI3242" s="60">
        <f t="shared" si="1236"/>
        <v>13.707600000000003</v>
      </c>
      <c r="AJ3242" s="60">
        <f t="shared" si="1237"/>
        <v>77.105250000000012</v>
      </c>
      <c r="AK3242" s="60">
        <f t="shared" si="1238"/>
        <v>169.93668493150687</v>
      </c>
      <c r="AL3242" s="60">
        <f t="shared" si="1239"/>
        <v>124.90346342465755</v>
      </c>
      <c r="AM3242" s="41">
        <f t="shared" si="1240"/>
        <v>126.97368657534247</v>
      </c>
      <c r="AN3242" s="42">
        <f t="shared" si="1241"/>
        <v>45715</v>
      </c>
      <c r="AO3242" s="43">
        <f t="shared" si="1242"/>
        <v>342.69000000000005</v>
      </c>
    </row>
    <row r="3243" spans="1:41" s="24" customFormat="1" ht="15.75" customHeight="1" x14ac:dyDescent="0.35">
      <c r="A3243" s="36" t="s">
        <v>6124</v>
      </c>
      <c r="B3243" s="36">
        <v>202511</v>
      </c>
      <c r="C3243" s="24" t="s">
        <v>736</v>
      </c>
      <c r="D3243" s="24" t="s">
        <v>119</v>
      </c>
      <c r="E3243" s="62">
        <v>45901</v>
      </c>
      <c r="F3243" s="62">
        <v>46265</v>
      </c>
      <c r="G3243" s="37" t="s">
        <v>2243</v>
      </c>
      <c r="H3243" s="36">
        <v>652440</v>
      </c>
      <c r="I3243" s="63">
        <v>22647</v>
      </c>
      <c r="J3243" s="24" t="s">
        <v>4870</v>
      </c>
      <c r="K3243" s="63">
        <f t="shared" si="1227"/>
        <v>45901</v>
      </c>
      <c r="L3243" s="55">
        <f t="shared" si="1228"/>
        <v>0.04</v>
      </c>
      <c r="M3243" s="76">
        <v>0.22500000000000001</v>
      </c>
      <c r="N3243" s="62">
        <v>45901</v>
      </c>
      <c r="O3243" s="62">
        <v>46265</v>
      </c>
      <c r="P3243" s="63"/>
      <c r="Q3243" s="63"/>
      <c r="R3243" s="78">
        <v>68</v>
      </c>
      <c r="S3243" s="63" t="str">
        <f>VLOOKUP(R3243,SA!$B$3:$C$11,2,1)</f>
        <v>66-70</v>
      </c>
      <c r="T3243" s="38" t="s">
        <v>98</v>
      </c>
      <c r="U3243" s="24" t="s">
        <v>5747</v>
      </c>
      <c r="V3243" s="24">
        <v>100000</v>
      </c>
      <c r="W3243" s="39">
        <f t="shared" si="1229"/>
        <v>0</v>
      </c>
      <c r="X3243" s="29">
        <v>0</v>
      </c>
      <c r="Y3243" s="40">
        <f t="shared" si="1230"/>
        <v>365</v>
      </c>
      <c r="Z3243" s="38">
        <f t="shared" si="1226"/>
        <v>46081</v>
      </c>
      <c r="AA3243" s="41">
        <f t="shared" si="1231"/>
        <v>181</v>
      </c>
      <c r="AB3243" s="24" t="s">
        <v>113</v>
      </c>
      <c r="AC3243" s="41">
        <f t="shared" si="1232"/>
        <v>1190.9857999999995</v>
      </c>
      <c r="AD3243" s="41">
        <v>0</v>
      </c>
      <c r="AE3243" s="72">
        <v>1009.3099999999995</v>
      </c>
      <c r="AF3243" s="41">
        <f t="shared" si="1233"/>
        <v>0</v>
      </c>
      <c r="AG3243" s="41">
        <f t="shared" si="1234"/>
        <v>0</v>
      </c>
      <c r="AH3243" s="41">
        <f t="shared" si="1235"/>
        <v>181.6757999999999</v>
      </c>
      <c r="AI3243" s="60">
        <f t="shared" si="1236"/>
        <v>40.372399999999978</v>
      </c>
      <c r="AJ3243" s="60">
        <f t="shared" si="1237"/>
        <v>227.09474999999989</v>
      </c>
      <c r="AK3243" s="60">
        <f t="shared" si="1238"/>
        <v>500.50715068493122</v>
      </c>
      <c r="AL3243" s="60">
        <f t="shared" si="1239"/>
        <v>367.87275575342443</v>
      </c>
      <c r="AM3243" s="41">
        <f t="shared" si="1240"/>
        <v>373.97009424657529</v>
      </c>
      <c r="AN3243" s="42">
        <f t="shared" si="1241"/>
        <v>45715</v>
      </c>
      <c r="AO3243" s="43">
        <f t="shared" si="1242"/>
        <v>1009.3099999999995</v>
      </c>
    </row>
    <row r="3244" spans="1:41" s="24" customFormat="1" ht="15.75" customHeight="1" x14ac:dyDescent="0.35">
      <c r="A3244" s="36" t="s">
        <v>6124</v>
      </c>
      <c r="B3244" s="36">
        <v>202511</v>
      </c>
      <c r="C3244" s="24" t="s">
        <v>736</v>
      </c>
      <c r="D3244" s="24" t="s">
        <v>119</v>
      </c>
      <c r="E3244" s="62">
        <v>45901</v>
      </c>
      <c r="F3244" s="62">
        <v>46265</v>
      </c>
      <c r="G3244" s="37" t="s">
        <v>2244</v>
      </c>
      <c r="H3244" s="36">
        <v>652440</v>
      </c>
      <c r="I3244" s="63">
        <v>22647</v>
      </c>
      <c r="J3244" s="24" t="s">
        <v>4871</v>
      </c>
      <c r="K3244" s="63">
        <f t="shared" si="1227"/>
        <v>45901</v>
      </c>
      <c r="L3244" s="55">
        <f t="shared" si="1228"/>
        <v>0.04</v>
      </c>
      <c r="M3244" s="76">
        <v>0.22500000000000001</v>
      </c>
      <c r="N3244" s="62">
        <v>45901</v>
      </c>
      <c r="O3244" s="62">
        <v>46265</v>
      </c>
      <c r="P3244" s="63"/>
      <c r="Q3244" s="63"/>
      <c r="R3244" s="78">
        <v>68</v>
      </c>
      <c r="S3244" s="63" t="str">
        <f>VLOOKUP(R3244,SA!$B$3:$C$11,2,1)</f>
        <v>66-70</v>
      </c>
      <c r="T3244" s="38" t="s">
        <v>97</v>
      </c>
      <c r="U3244" s="24" t="s">
        <v>5744</v>
      </c>
      <c r="V3244" s="24">
        <v>100000</v>
      </c>
      <c r="W3244" s="39">
        <f t="shared" si="1229"/>
        <v>0</v>
      </c>
      <c r="X3244" s="29">
        <v>0</v>
      </c>
      <c r="Y3244" s="40">
        <f t="shared" si="1230"/>
        <v>365</v>
      </c>
      <c r="Z3244" s="38">
        <f t="shared" si="1226"/>
        <v>46081</v>
      </c>
      <c r="AA3244" s="41">
        <f t="shared" si="1231"/>
        <v>181</v>
      </c>
      <c r="AB3244" s="24" t="s">
        <v>113</v>
      </c>
      <c r="AC3244" s="41">
        <f t="shared" si="1232"/>
        <v>1190.9857999999995</v>
      </c>
      <c r="AD3244" s="41">
        <v>0</v>
      </c>
      <c r="AE3244" s="72">
        <v>1009.3099999999995</v>
      </c>
      <c r="AF3244" s="41">
        <f t="shared" si="1233"/>
        <v>0</v>
      </c>
      <c r="AG3244" s="41">
        <f t="shared" si="1234"/>
        <v>0</v>
      </c>
      <c r="AH3244" s="41">
        <f t="shared" si="1235"/>
        <v>181.6757999999999</v>
      </c>
      <c r="AI3244" s="60">
        <f t="shared" si="1236"/>
        <v>40.372399999999978</v>
      </c>
      <c r="AJ3244" s="60">
        <f t="shared" si="1237"/>
        <v>227.09474999999989</v>
      </c>
      <c r="AK3244" s="60">
        <f t="shared" si="1238"/>
        <v>500.50715068493122</v>
      </c>
      <c r="AL3244" s="60">
        <f t="shared" si="1239"/>
        <v>367.87275575342443</v>
      </c>
      <c r="AM3244" s="41">
        <f t="shared" si="1240"/>
        <v>373.97009424657529</v>
      </c>
      <c r="AN3244" s="42">
        <f t="shared" si="1241"/>
        <v>45715</v>
      </c>
      <c r="AO3244" s="43">
        <f t="shared" si="1242"/>
        <v>1009.3099999999995</v>
      </c>
    </row>
    <row r="3245" spans="1:41" s="24" customFormat="1" ht="15.75" customHeight="1" x14ac:dyDescent="0.35">
      <c r="A3245" s="36" t="s">
        <v>6124</v>
      </c>
      <c r="B3245" s="36">
        <v>202511</v>
      </c>
      <c r="C3245" s="24" t="s">
        <v>736</v>
      </c>
      <c r="D3245" s="24" t="s">
        <v>119</v>
      </c>
      <c r="E3245" s="62">
        <v>45901</v>
      </c>
      <c r="F3245" s="62">
        <v>46265</v>
      </c>
      <c r="G3245" s="37" t="s">
        <v>167</v>
      </c>
      <c r="H3245" s="36">
        <v>652440</v>
      </c>
      <c r="I3245" s="63">
        <v>34363</v>
      </c>
      <c r="J3245" s="24" t="s">
        <v>4872</v>
      </c>
      <c r="K3245" s="63">
        <f t="shared" si="1227"/>
        <v>45901</v>
      </c>
      <c r="L3245" s="55">
        <f t="shared" si="1228"/>
        <v>0.04</v>
      </c>
      <c r="M3245" s="76">
        <v>0.22500000000000001</v>
      </c>
      <c r="N3245" s="62">
        <v>45901</v>
      </c>
      <c r="O3245" s="62">
        <v>46265</v>
      </c>
      <c r="P3245" s="63"/>
      <c r="Q3245" s="63"/>
      <c r="R3245" s="78">
        <v>68</v>
      </c>
      <c r="S3245" s="63" t="str">
        <f>VLOOKUP(R3245,SA!$B$3:$C$11,2,1)</f>
        <v>66-70</v>
      </c>
      <c r="T3245" s="38" t="s">
        <v>97</v>
      </c>
      <c r="U3245" s="24" t="s">
        <v>56</v>
      </c>
      <c r="V3245" s="24">
        <v>100000</v>
      </c>
      <c r="W3245" s="39">
        <f t="shared" si="1229"/>
        <v>100000</v>
      </c>
      <c r="X3245" s="29">
        <v>0</v>
      </c>
      <c r="Y3245" s="40">
        <f t="shared" si="1230"/>
        <v>365</v>
      </c>
      <c r="Z3245" s="38">
        <f t="shared" si="1226"/>
        <v>46081</v>
      </c>
      <c r="AA3245" s="41">
        <f t="shared" si="1231"/>
        <v>181</v>
      </c>
      <c r="AB3245" s="24" t="s">
        <v>113</v>
      </c>
      <c r="AC3245" s="41">
        <f t="shared" si="1232"/>
        <v>453.28519999999929</v>
      </c>
      <c r="AD3245" s="41">
        <v>0</v>
      </c>
      <c r="AE3245" s="72">
        <v>384.13999999999942</v>
      </c>
      <c r="AF3245" s="41">
        <f t="shared" si="1233"/>
        <v>0</v>
      </c>
      <c r="AG3245" s="41">
        <f t="shared" si="1234"/>
        <v>0</v>
      </c>
      <c r="AH3245" s="41">
        <f t="shared" si="1235"/>
        <v>69.145199999999889</v>
      </c>
      <c r="AI3245" s="60">
        <f t="shared" si="1236"/>
        <v>15.365599999999977</v>
      </c>
      <c r="AJ3245" s="60">
        <f t="shared" si="1237"/>
        <v>86.431499999999872</v>
      </c>
      <c r="AK3245" s="60">
        <f t="shared" si="1238"/>
        <v>190.49134246575315</v>
      </c>
      <c r="AL3245" s="60">
        <f t="shared" si="1239"/>
        <v>140.01113671232855</v>
      </c>
      <c r="AM3245" s="41">
        <f t="shared" si="1240"/>
        <v>142.33176328767104</v>
      </c>
      <c r="AN3245" s="42">
        <f t="shared" si="1241"/>
        <v>45715</v>
      </c>
      <c r="AO3245" s="43">
        <f t="shared" si="1242"/>
        <v>384.13999999999942</v>
      </c>
    </row>
    <row r="3246" spans="1:41" s="24" customFormat="1" ht="15.75" customHeight="1" x14ac:dyDescent="0.35">
      <c r="A3246" s="36" t="s">
        <v>6124</v>
      </c>
      <c r="B3246" s="36">
        <v>202511</v>
      </c>
      <c r="C3246" s="24" t="s">
        <v>736</v>
      </c>
      <c r="D3246" s="24" t="s">
        <v>119</v>
      </c>
      <c r="E3246" s="62">
        <v>45901</v>
      </c>
      <c r="F3246" s="62">
        <v>46265</v>
      </c>
      <c r="G3246" s="37" t="s">
        <v>2245</v>
      </c>
      <c r="H3246" s="36">
        <v>652441</v>
      </c>
      <c r="I3246" s="63">
        <v>27483</v>
      </c>
      <c r="J3246" s="24" t="s">
        <v>4873</v>
      </c>
      <c r="K3246" s="63">
        <f t="shared" si="1227"/>
        <v>45901</v>
      </c>
      <c r="L3246" s="55">
        <f t="shared" si="1228"/>
        <v>0.04</v>
      </c>
      <c r="M3246" s="76">
        <v>0.22500000000000001</v>
      </c>
      <c r="N3246" s="62">
        <v>45901</v>
      </c>
      <c r="O3246" s="62">
        <v>46265</v>
      </c>
      <c r="P3246" s="63"/>
      <c r="Q3246" s="63"/>
      <c r="R3246" s="78">
        <v>68</v>
      </c>
      <c r="S3246" s="63" t="str">
        <f>VLOOKUP(R3246,SA!$B$3:$C$11,2,1)</f>
        <v>66-70</v>
      </c>
      <c r="T3246" s="38" t="s">
        <v>98</v>
      </c>
      <c r="U3246" s="24" t="s">
        <v>5747</v>
      </c>
      <c r="V3246" s="24">
        <v>100000</v>
      </c>
      <c r="W3246" s="39">
        <f t="shared" si="1229"/>
        <v>0</v>
      </c>
      <c r="X3246" s="29">
        <v>0</v>
      </c>
      <c r="Y3246" s="40">
        <f t="shared" si="1230"/>
        <v>365</v>
      </c>
      <c r="Z3246" s="38">
        <f t="shared" si="1226"/>
        <v>46081</v>
      </c>
      <c r="AA3246" s="41">
        <f t="shared" si="1231"/>
        <v>181</v>
      </c>
      <c r="AB3246" s="24" t="s">
        <v>113</v>
      </c>
      <c r="AC3246" s="41">
        <f t="shared" si="1232"/>
        <v>810.82520000000034</v>
      </c>
      <c r="AD3246" s="41">
        <v>0</v>
      </c>
      <c r="AE3246" s="72">
        <v>687.14000000000033</v>
      </c>
      <c r="AF3246" s="41">
        <f t="shared" si="1233"/>
        <v>0</v>
      </c>
      <c r="AG3246" s="41">
        <f t="shared" si="1234"/>
        <v>0</v>
      </c>
      <c r="AH3246" s="41">
        <f t="shared" si="1235"/>
        <v>123.68520000000005</v>
      </c>
      <c r="AI3246" s="60">
        <f t="shared" si="1236"/>
        <v>27.485600000000012</v>
      </c>
      <c r="AJ3246" s="60">
        <f t="shared" si="1237"/>
        <v>154.60650000000007</v>
      </c>
      <c r="AK3246" s="60">
        <f t="shared" si="1238"/>
        <v>340.74613698630151</v>
      </c>
      <c r="AL3246" s="60">
        <f t="shared" si="1239"/>
        <v>250.44841068493162</v>
      </c>
      <c r="AM3246" s="41">
        <f t="shared" si="1240"/>
        <v>254.59948931506867</v>
      </c>
      <c r="AN3246" s="42">
        <f t="shared" si="1241"/>
        <v>45715</v>
      </c>
      <c r="AO3246" s="43">
        <f t="shared" si="1242"/>
        <v>687.14000000000033</v>
      </c>
    </row>
    <row r="3247" spans="1:41" s="24" customFormat="1" ht="15.75" customHeight="1" x14ac:dyDescent="0.35">
      <c r="A3247" s="36" t="s">
        <v>6124</v>
      </c>
      <c r="B3247" s="36">
        <v>202511</v>
      </c>
      <c r="C3247" s="24" t="s">
        <v>736</v>
      </c>
      <c r="D3247" s="24" t="s">
        <v>119</v>
      </c>
      <c r="E3247" s="62">
        <v>45901</v>
      </c>
      <c r="F3247" s="62">
        <v>46265</v>
      </c>
      <c r="G3247" s="37" t="s">
        <v>2246</v>
      </c>
      <c r="H3247" s="36">
        <v>652441</v>
      </c>
      <c r="I3247" s="63">
        <v>45575</v>
      </c>
      <c r="J3247" s="24" t="s">
        <v>4874</v>
      </c>
      <c r="K3247" s="63">
        <f t="shared" si="1227"/>
        <v>45901</v>
      </c>
      <c r="L3247" s="55">
        <f t="shared" si="1228"/>
        <v>0.04</v>
      </c>
      <c r="M3247" s="76">
        <v>0.22500000000000001</v>
      </c>
      <c r="N3247" s="62">
        <v>45901</v>
      </c>
      <c r="O3247" s="62">
        <v>46265</v>
      </c>
      <c r="P3247" s="63"/>
      <c r="Q3247" s="63"/>
      <c r="R3247" s="78">
        <v>68</v>
      </c>
      <c r="S3247" s="63" t="str">
        <f>VLOOKUP(R3247,SA!$B$3:$C$11,2,1)</f>
        <v>66-70</v>
      </c>
      <c r="T3247" s="38" t="s">
        <v>97</v>
      </c>
      <c r="U3247" s="24" t="s">
        <v>5745</v>
      </c>
      <c r="V3247" s="24">
        <v>100000</v>
      </c>
      <c r="W3247" s="39">
        <f t="shared" si="1229"/>
        <v>0</v>
      </c>
      <c r="X3247" s="29">
        <v>0</v>
      </c>
      <c r="Y3247" s="40">
        <f t="shared" si="1230"/>
        <v>365</v>
      </c>
      <c r="Z3247" s="38">
        <f t="shared" si="1226"/>
        <v>46081</v>
      </c>
      <c r="AA3247" s="41">
        <f t="shared" si="1231"/>
        <v>181</v>
      </c>
      <c r="AB3247" s="24" t="s">
        <v>113</v>
      </c>
      <c r="AC3247" s="41">
        <f t="shared" si="1232"/>
        <v>404.37420000000009</v>
      </c>
      <c r="AD3247" s="41">
        <v>0</v>
      </c>
      <c r="AE3247" s="72">
        <v>342.69000000000005</v>
      </c>
      <c r="AF3247" s="41">
        <f t="shared" si="1233"/>
        <v>0</v>
      </c>
      <c r="AG3247" s="41">
        <f t="shared" si="1234"/>
        <v>0</v>
      </c>
      <c r="AH3247" s="41">
        <f t="shared" si="1235"/>
        <v>61.684200000000004</v>
      </c>
      <c r="AI3247" s="60">
        <f t="shared" si="1236"/>
        <v>13.707600000000003</v>
      </c>
      <c r="AJ3247" s="60">
        <f t="shared" si="1237"/>
        <v>77.105250000000012</v>
      </c>
      <c r="AK3247" s="60">
        <f t="shared" si="1238"/>
        <v>169.93668493150687</v>
      </c>
      <c r="AL3247" s="60">
        <f t="shared" si="1239"/>
        <v>124.90346342465755</v>
      </c>
      <c r="AM3247" s="41">
        <f t="shared" si="1240"/>
        <v>126.97368657534247</v>
      </c>
      <c r="AN3247" s="42">
        <f t="shared" si="1241"/>
        <v>45715</v>
      </c>
      <c r="AO3247" s="43">
        <f t="shared" si="1242"/>
        <v>342.69000000000005</v>
      </c>
    </row>
    <row r="3248" spans="1:41" s="24" customFormat="1" ht="15.75" customHeight="1" x14ac:dyDescent="0.35">
      <c r="A3248" s="36" t="s">
        <v>6124</v>
      </c>
      <c r="B3248" s="36">
        <v>202511</v>
      </c>
      <c r="C3248" s="24" t="s">
        <v>736</v>
      </c>
      <c r="D3248" s="24" t="s">
        <v>119</v>
      </c>
      <c r="E3248" s="62">
        <v>45901</v>
      </c>
      <c r="F3248" s="62">
        <v>46265</v>
      </c>
      <c r="G3248" s="37" t="s">
        <v>2247</v>
      </c>
      <c r="H3248" s="36">
        <v>652441</v>
      </c>
      <c r="I3248" s="63">
        <v>25569</v>
      </c>
      <c r="J3248" s="24" t="s">
        <v>4875</v>
      </c>
      <c r="K3248" s="63">
        <f t="shared" si="1227"/>
        <v>45901</v>
      </c>
      <c r="L3248" s="55">
        <f t="shared" si="1228"/>
        <v>0.04</v>
      </c>
      <c r="M3248" s="76">
        <v>0.22500000000000001</v>
      </c>
      <c r="N3248" s="62">
        <v>45901</v>
      </c>
      <c r="O3248" s="62">
        <v>46265</v>
      </c>
      <c r="P3248" s="63"/>
      <c r="Q3248" s="63"/>
      <c r="R3248" s="78">
        <v>68</v>
      </c>
      <c r="S3248" s="63" t="str">
        <f>VLOOKUP(R3248,SA!$B$3:$C$11,2,1)</f>
        <v>66-70</v>
      </c>
      <c r="T3248" s="38" t="s">
        <v>97</v>
      </c>
      <c r="U3248" s="24" t="s">
        <v>5744</v>
      </c>
      <c r="V3248" s="24">
        <v>100000</v>
      </c>
      <c r="W3248" s="39">
        <f t="shared" si="1229"/>
        <v>0</v>
      </c>
      <c r="X3248" s="29">
        <v>0</v>
      </c>
      <c r="Y3248" s="40">
        <f t="shared" si="1230"/>
        <v>365</v>
      </c>
      <c r="Z3248" s="38">
        <f t="shared" si="1226"/>
        <v>46081</v>
      </c>
      <c r="AA3248" s="41">
        <f t="shared" si="1231"/>
        <v>181</v>
      </c>
      <c r="AB3248" s="24" t="s">
        <v>113</v>
      </c>
      <c r="AC3248" s="41">
        <f t="shared" si="1232"/>
        <v>810.82520000000034</v>
      </c>
      <c r="AD3248" s="41">
        <v>0</v>
      </c>
      <c r="AE3248" s="72">
        <v>687.14000000000033</v>
      </c>
      <c r="AF3248" s="41">
        <f t="shared" si="1233"/>
        <v>0</v>
      </c>
      <c r="AG3248" s="41">
        <f t="shared" si="1234"/>
        <v>0</v>
      </c>
      <c r="AH3248" s="41">
        <f t="shared" si="1235"/>
        <v>123.68520000000005</v>
      </c>
      <c r="AI3248" s="60">
        <f t="shared" si="1236"/>
        <v>27.485600000000012</v>
      </c>
      <c r="AJ3248" s="60">
        <f t="shared" si="1237"/>
        <v>154.60650000000007</v>
      </c>
      <c r="AK3248" s="60">
        <f t="shared" si="1238"/>
        <v>340.74613698630151</v>
      </c>
      <c r="AL3248" s="60">
        <f t="shared" si="1239"/>
        <v>250.44841068493162</v>
      </c>
      <c r="AM3248" s="41">
        <f t="shared" si="1240"/>
        <v>254.59948931506867</v>
      </c>
      <c r="AN3248" s="42">
        <f t="shared" si="1241"/>
        <v>45715</v>
      </c>
      <c r="AO3248" s="43">
        <f t="shared" si="1242"/>
        <v>687.14000000000033</v>
      </c>
    </row>
    <row r="3249" spans="1:42" s="24" customFormat="1" ht="15.75" customHeight="1" x14ac:dyDescent="0.35">
      <c r="A3249" s="36" t="s">
        <v>6124</v>
      </c>
      <c r="B3249" s="36">
        <v>202511</v>
      </c>
      <c r="C3249" s="24" t="s">
        <v>736</v>
      </c>
      <c r="D3249" s="24" t="s">
        <v>119</v>
      </c>
      <c r="E3249" s="62">
        <v>45901</v>
      </c>
      <c r="F3249" s="62">
        <v>46265</v>
      </c>
      <c r="G3249" s="37" t="s">
        <v>2248</v>
      </c>
      <c r="H3249" s="36">
        <v>652441</v>
      </c>
      <c r="I3249" s="63">
        <v>33061</v>
      </c>
      <c r="J3249" s="24" t="s">
        <v>4876</v>
      </c>
      <c r="K3249" s="63">
        <f t="shared" si="1227"/>
        <v>45901</v>
      </c>
      <c r="L3249" s="55">
        <f t="shared" si="1228"/>
        <v>0.04</v>
      </c>
      <c r="M3249" s="76">
        <v>0.22500000000000001</v>
      </c>
      <c r="N3249" s="62">
        <v>45901</v>
      </c>
      <c r="O3249" s="62">
        <v>46265</v>
      </c>
      <c r="P3249" s="63"/>
      <c r="Q3249" s="63"/>
      <c r="R3249" s="78">
        <v>68</v>
      </c>
      <c r="S3249" s="63" t="str">
        <f>VLOOKUP(R3249,SA!$B$3:$C$11,2,1)</f>
        <v>66-70</v>
      </c>
      <c r="T3249" s="38" t="s">
        <v>98</v>
      </c>
      <c r="U3249" s="24" t="s">
        <v>5743</v>
      </c>
      <c r="V3249" s="24">
        <v>100000</v>
      </c>
      <c r="W3249" s="39">
        <f t="shared" si="1229"/>
        <v>0</v>
      </c>
      <c r="X3249" s="29">
        <v>0</v>
      </c>
      <c r="Y3249" s="40">
        <f t="shared" si="1230"/>
        <v>365</v>
      </c>
      <c r="Z3249" s="38">
        <f t="shared" si="1226"/>
        <v>46081</v>
      </c>
      <c r="AA3249" s="41">
        <f t="shared" si="1231"/>
        <v>181</v>
      </c>
      <c r="AB3249" s="24" t="s">
        <v>113</v>
      </c>
      <c r="AC3249" s="41">
        <f t="shared" si="1232"/>
        <v>453.28519999999929</v>
      </c>
      <c r="AD3249" s="41">
        <v>0</v>
      </c>
      <c r="AE3249" s="72">
        <v>384.13999999999942</v>
      </c>
      <c r="AF3249" s="41">
        <f t="shared" si="1233"/>
        <v>0</v>
      </c>
      <c r="AG3249" s="41">
        <f t="shared" si="1234"/>
        <v>0</v>
      </c>
      <c r="AH3249" s="41">
        <f t="shared" si="1235"/>
        <v>69.145199999999889</v>
      </c>
      <c r="AI3249" s="60">
        <f t="shared" si="1236"/>
        <v>15.365599999999977</v>
      </c>
      <c r="AJ3249" s="60">
        <f t="shared" si="1237"/>
        <v>86.431499999999872</v>
      </c>
      <c r="AK3249" s="60">
        <f t="shared" si="1238"/>
        <v>190.49134246575315</v>
      </c>
      <c r="AL3249" s="60">
        <f t="shared" si="1239"/>
        <v>140.01113671232855</v>
      </c>
      <c r="AM3249" s="41">
        <f t="shared" si="1240"/>
        <v>142.33176328767104</v>
      </c>
      <c r="AN3249" s="42">
        <f t="shared" si="1241"/>
        <v>45715</v>
      </c>
      <c r="AO3249" s="43">
        <f t="shared" si="1242"/>
        <v>384.13999999999942</v>
      </c>
    </row>
    <row r="3250" spans="1:42" s="24" customFormat="1" ht="15.75" customHeight="1" x14ac:dyDescent="0.35">
      <c r="A3250" s="36" t="s">
        <v>6124</v>
      </c>
      <c r="B3250" s="36">
        <v>202511</v>
      </c>
      <c r="C3250" s="24" t="s">
        <v>736</v>
      </c>
      <c r="D3250" s="24" t="s">
        <v>119</v>
      </c>
      <c r="E3250" s="62">
        <v>45901</v>
      </c>
      <c r="F3250" s="62">
        <v>46265</v>
      </c>
      <c r="G3250" s="37" t="s">
        <v>177</v>
      </c>
      <c r="H3250" s="36">
        <v>652441</v>
      </c>
      <c r="I3250" s="63">
        <v>33711</v>
      </c>
      <c r="J3250" s="24" t="s">
        <v>4877</v>
      </c>
      <c r="K3250" s="63">
        <f t="shared" si="1227"/>
        <v>45901</v>
      </c>
      <c r="L3250" s="55">
        <f t="shared" si="1228"/>
        <v>0.04</v>
      </c>
      <c r="M3250" s="76">
        <v>0.22500000000000001</v>
      </c>
      <c r="N3250" s="62">
        <v>45901</v>
      </c>
      <c r="O3250" s="62">
        <v>46265</v>
      </c>
      <c r="P3250" s="63"/>
      <c r="Q3250" s="63"/>
      <c r="R3250" s="78">
        <v>68</v>
      </c>
      <c r="S3250" s="63" t="str">
        <f>VLOOKUP(R3250,SA!$B$3:$C$11,2,1)</f>
        <v>66-70</v>
      </c>
      <c r="T3250" s="38" t="s">
        <v>97</v>
      </c>
      <c r="U3250" s="24" t="s">
        <v>56</v>
      </c>
      <c r="V3250" s="24">
        <v>100000</v>
      </c>
      <c r="W3250" s="39">
        <f t="shared" si="1229"/>
        <v>100000</v>
      </c>
      <c r="X3250" s="29">
        <v>0</v>
      </c>
      <c r="Y3250" s="40">
        <f t="shared" si="1230"/>
        <v>365</v>
      </c>
      <c r="Z3250" s="38">
        <f t="shared" si="1226"/>
        <v>46081</v>
      </c>
      <c r="AA3250" s="41">
        <f t="shared" si="1231"/>
        <v>181</v>
      </c>
      <c r="AB3250" s="24" t="s">
        <v>113</v>
      </c>
      <c r="AC3250" s="41">
        <f t="shared" si="1232"/>
        <v>453.28519999999929</v>
      </c>
      <c r="AD3250" s="41">
        <v>0</v>
      </c>
      <c r="AE3250" s="72">
        <v>384.13999999999942</v>
      </c>
      <c r="AF3250" s="41">
        <f t="shared" si="1233"/>
        <v>0</v>
      </c>
      <c r="AG3250" s="41">
        <f t="shared" si="1234"/>
        <v>0</v>
      </c>
      <c r="AH3250" s="41">
        <f t="shared" si="1235"/>
        <v>69.145199999999889</v>
      </c>
      <c r="AI3250" s="60">
        <f t="shared" si="1236"/>
        <v>15.365599999999977</v>
      </c>
      <c r="AJ3250" s="60">
        <f t="shared" si="1237"/>
        <v>86.431499999999872</v>
      </c>
      <c r="AK3250" s="60">
        <f t="shared" si="1238"/>
        <v>190.49134246575315</v>
      </c>
      <c r="AL3250" s="60">
        <f t="shared" si="1239"/>
        <v>140.01113671232855</v>
      </c>
      <c r="AM3250" s="41">
        <f t="shared" si="1240"/>
        <v>142.33176328767104</v>
      </c>
      <c r="AN3250" s="42">
        <f t="shared" si="1241"/>
        <v>45715</v>
      </c>
      <c r="AO3250" s="43">
        <f t="shared" si="1242"/>
        <v>384.13999999999942</v>
      </c>
    </row>
    <row r="3251" spans="1:42" s="24" customFormat="1" ht="15.75" customHeight="1" x14ac:dyDescent="0.35">
      <c r="A3251" s="36" t="s">
        <v>6124</v>
      </c>
      <c r="B3251" s="36">
        <v>202511</v>
      </c>
      <c r="C3251" s="24" t="s">
        <v>736</v>
      </c>
      <c r="D3251" s="24" t="s">
        <v>119</v>
      </c>
      <c r="E3251" s="62">
        <v>45901</v>
      </c>
      <c r="F3251" s="62">
        <v>46265</v>
      </c>
      <c r="G3251" s="37" t="s">
        <v>6093</v>
      </c>
      <c r="H3251" s="36">
        <v>652090</v>
      </c>
      <c r="I3251" s="63">
        <v>45834</v>
      </c>
      <c r="J3251" s="24" t="s">
        <v>6104</v>
      </c>
      <c r="K3251" s="63">
        <f t="shared" si="1227"/>
        <v>45901</v>
      </c>
      <c r="L3251" s="55">
        <f t="shared" si="1228"/>
        <v>0.04</v>
      </c>
      <c r="M3251" s="76">
        <v>0.22500000000000001</v>
      </c>
      <c r="N3251" s="62">
        <v>45901</v>
      </c>
      <c r="O3251" s="62">
        <v>46265</v>
      </c>
      <c r="P3251" s="63"/>
      <c r="Q3251" s="63"/>
      <c r="R3251" s="78">
        <v>68</v>
      </c>
      <c r="S3251" s="63" t="str">
        <f>VLOOKUP(R3251,SA!$B$3:$C$11,2,1)</f>
        <v>66-70</v>
      </c>
      <c r="T3251" s="38" t="s">
        <v>6115</v>
      </c>
      <c r="U3251" s="24" t="s">
        <v>5746</v>
      </c>
      <c r="V3251" s="24">
        <v>100000</v>
      </c>
      <c r="W3251" s="39">
        <f t="shared" si="1229"/>
        <v>0</v>
      </c>
      <c r="X3251" s="29">
        <v>0</v>
      </c>
      <c r="Y3251" s="40">
        <f t="shared" si="1230"/>
        <v>365</v>
      </c>
      <c r="Z3251" s="38">
        <f t="shared" si="1226"/>
        <v>46081</v>
      </c>
      <c r="AA3251" s="41">
        <f t="shared" si="1231"/>
        <v>181</v>
      </c>
      <c r="AB3251" s="24" t="s">
        <v>113</v>
      </c>
      <c r="AC3251" s="41">
        <f t="shared" si="1232"/>
        <v>404.37420000000009</v>
      </c>
      <c r="AD3251" s="41">
        <v>0</v>
      </c>
      <c r="AE3251" s="72">
        <v>342.69000000000005</v>
      </c>
      <c r="AF3251" s="41">
        <f t="shared" si="1233"/>
        <v>0</v>
      </c>
      <c r="AG3251" s="41">
        <f t="shared" si="1234"/>
        <v>0</v>
      </c>
      <c r="AH3251" s="41">
        <f t="shared" si="1235"/>
        <v>61.684200000000004</v>
      </c>
      <c r="AI3251" s="60">
        <f t="shared" si="1236"/>
        <v>13.707600000000003</v>
      </c>
      <c r="AJ3251" s="60">
        <f t="shared" si="1237"/>
        <v>77.105250000000012</v>
      </c>
      <c r="AK3251" s="60">
        <f t="shared" si="1238"/>
        <v>169.93668493150687</v>
      </c>
      <c r="AL3251" s="60">
        <f t="shared" si="1239"/>
        <v>124.90346342465755</v>
      </c>
      <c r="AM3251" s="41">
        <f t="shared" si="1240"/>
        <v>126.97368657534247</v>
      </c>
      <c r="AN3251" s="42">
        <f t="shared" si="1241"/>
        <v>45715</v>
      </c>
      <c r="AO3251" s="43">
        <f t="shared" si="1242"/>
        <v>342.69000000000005</v>
      </c>
    </row>
    <row r="3252" spans="1:42" s="24" customFormat="1" ht="15.75" customHeight="1" x14ac:dyDescent="0.35">
      <c r="A3252" s="36" t="s">
        <v>6124</v>
      </c>
      <c r="B3252" s="36">
        <v>202511</v>
      </c>
      <c r="C3252" s="24" t="s">
        <v>736</v>
      </c>
      <c r="D3252" s="24" t="s">
        <v>119</v>
      </c>
      <c r="E3252" s="62">
        <v>45901</v>
      </c>
      <c r="F3252" s="62">
        <v>46265</v>
      </c>
      <c r="G3252" s="37" t="s">
        <v>6127</v>
      </c>
      <c r="H3252" s="36">
        <v>42297</v>
      </c>
      <c r="I3252" s="63">
        <v>34399</v>
      </c>
      <c r="J3252" s="24" t="s">
        <v>6169</v>
      </c>
      <c r="K3252" s="63">
        <f t="shared" si="1227"/>
        <v>45901</v>
      </c>
      <c r="L3252" s="55">
        <f t="shared" si="1228"/>
        <v>0.04</v>
      </c>
      <c r="M3252" s="76">
        <v>0.22500000000000001</v>
      </c>
      <c r="N3252" s="62">
        <v>45901</v>
      </c>
      <c r="O3252" s="62">
        <v>46265</v>
      </c>
      <c r="P3252" s="63"/>
      <c r="Q3252" s="63"/>
      <c r="R3252" s="78">
        <v>68</v>
      </c>
      <c r="S3252" s="63" t="str">
        <f>VLOOKUP(R3252,SA!$B$3:$C$11,2,1)</f>
        <v>66-70</v>
      </c>
      <c r="T3252" s="38" t="s">
        <v>6116</v>
      </c>
      <c r="U3252" s="24" t="s">
        <v>5743</v>
      </c>
      <c r="V3252" s="24">
        <v>100000</v>
      </c>
      <c r="W3252" s="39">
        <f t="shared" si="1229"/>
        <v>0</v>
      </c>
      <c r="X3252" s="29">
        <v>0</v>
      </c>
      <c r="Y3252" s="40">
        <f t="shared" si="1230"/>
        <v>365</v>
      </c>
      <c r="Z3252" s="38">
        <f t="shared" si="1226"/>
        <v>46081</v>
      </c>
      <c r="AA3252" s="41">
        <f t="shared" si="1231"/>
        <v>181</v>
      </c>
      <c r="AB3252" s="24" t="s">
        <v>113</v>
      </c>
      <c r="AC3252" s="41">
        <f t="shared" si="1232"/>
        <v>453.28519999999929</v>
      </c>
      <c r="AD3252" s="41">
        <v>0</v>
      </c>
      <c r="AE3252" s="72">
        <v>384.13999999999942</v>
      </c>
      <c r="AF3252" s="41">
        <f t="shared" si="1233"/>
        <v>0</v>
      </c>
      <c r="AG3252" s="41">
        <f t="shared" si="1234"/>
        <v>0</v>
      </c>
      <c r="AH3252" s="41">
        <f t="shared" si="1235"/>
        <v>69.145199999999889</v>
      </c>
      <c r="AI3252" s="60">
        <f t="shared" si="1236"/>
        <v>15.365599999999977</v>
      </c>
      <c r="AJ3252" s="60">
        <f t="shared" si="1237"/>
        <v>86.431499999999872</v>
      </c>
      <c r="AK3252" s="60">
        <f t="shared" si="1238"/>
        <v>190.49134246575315</v>
      </c>
      <c r="AL3252" s="60">
        <f t="shared" si="1239"/>
        <v>140.01113671232855</v>
      </c>
      <c r="AM3252" s="41">
        <f t="shared" si="1240"/>
        <v>142.33176328767104</v>
      </c>
      <c r="AN3252" s="42">
        <f t="shared" si="1241"/>
        <v>45715</v>
      </c>
      <c r="AO3252" s="43">
        <f t="shared" si="1242"/>
        <v>384.13999999999942</v>
      </c>
    </row>
    <row r="3253" spans="1:42" s="24" customFormat="1" ht="15.75" customHeight="1" x14ac:dyDescent="0.35">
      <c r="A3253" s="36" t="s">
        <v>6117</v>
      </c>
      <c r="B3253" s="36">
        <v>202511</v>
      </c>
      <c r="C3253" s="24" t="s">
        <v>736</v>
      </c>
      <c r="D3253" s="24" t="s">
        <v>119</v>
      </c>
      <c r="E3253" s="62">
        <v>45901</v>
      </c>
      <c r="F3253" s="62">
        <v>46265</v>
      </c>
      <c r="G3253" s="37" t="s">
        <v>1076</v>
      </c>
      <c r="H3253" s="36">
        <v>42298</v>
      </c>
      <c r="I3253" s="63">
        <v>26542</v>
      </c>
      <c r="J3253" s="24" t="s">
        <v>3343</v>
      </c>
      <c r="K3253" s="63">
        <f t="shared" ref="K3253" si="1243">N3253</f>
        <v>45901</v>
      </c>
      <c r="L3253" s="55">
        <f t="shared" ref="L3253" si="1244">IF(K3253&gt;=DATE(2022,4,1),4%,5%)</f>
        <v>0.04</v>
      </c>
      <c r="M3253" s="76">
        <v>0.22500000000000001</v>
      </c>
      <c r="N3253" s="62">
        <v>45901</v>
      </c>
      <c r="O3253" s="62">
        <v>46265</v>
      </c>
      <c r="P3253" s="63">
        <v>45915</v>
      </c>
      <c r="Q3253" s="63">
        <f t="shared" ref="Q3253" si="1245">P3253+1</f>
        <v>45916</v>
      </c>
      <c r="R3253" s="78">
        <v>53</v>
      </c>
      <c r="S3253" s="63" t="str">
        <f>VLOOKUP(R3253,SA!$B$3:$C$11,2,1)</f>
        <v>46-55</v>
      </c>
      <c r="T3253" s="38" t="s">
        <v>98</v>
      </c>
      <c r="U3253" s="24" t="s">
        <v>5747</v>
      </c>
      <c r="V3253" s="24">
        <v>-400000</v>
      </c>
      <c r="W3253" s="39">
        <f t="shared" ref="W3253" si="1246">IF(U3253="self",V3253,0)</f>
        <v>0</v>
      </c>
      <c r="X3253" s="29">
        <f t="shared" ref="X3253" si="1247">IF(U3253="self",-1,0)</f>
        <v>0</v>
      </c>
      <c r="Y3253" s="40">
        <f t="shared" ref="Y3253" si="1248">O3253-Q3253+1</f>
        <v>350</v>
      </c>
      <c r="Z3253" s="38">
        <f t="shared" ref="Z3253:Z3274" si="1249">$Z$1</f>
        <v>46081</v>
      </c>
      <c r="AA3253" s="41">
        <f t="shared" ref="AA3253" si="1250">IF(MIN((Z3253-Q3253)+1,Y3253)&lt;0,0,MIN((Z3253-Q3253)+1,Y3253))</f>
        <v>166</v>
      </c>
      <c r="AB3253" s="24" t="s">
        <v>113</v>
      </c>
      <c r="AC3253" s="41">
        <f t="shared" ref="AC3253" si="1251">AE3253+AF3253+AG3253+AH3253</f>
        <v>-7775.0022191780827</v>
      </c>
      <c r="AD3253" s="41">
        <v>-1</v>
      </c>
      <c r="AE3253" s="72">
        <f>-INDEX(SA!$C$2:$G$11,MATCH(Details!S3253,SA!$C$2:$C$11,0),MATCH(-Details!V3253,SA!$C$2:$G$2,0))*Y3253/(F3253-E3253+1)</f>
        <v>-6588.9849315068495</v>
      </c>
      <c r="AF3253" s="41">
        <f t="shared" ref="AF3253" si="1252">IF(AB3253="Karnataka",AE3253*9%,0)</f>
        <v>0</v>
      </c>
      <c r="AG3253" s="41">
        <f t="shared" ref="AG3253" si="1253">IF(AB3253="Karnataka",AE3253*9%,0)</f>
        <v>0</v>
      </c>
      <c r="AH3253" s="41">
        <f t="shared" ref="AH3253" si="1254">IF(AF3253+AG3253&gt;0,0,AE3253*18%)</f>
        <v>-1186.0172876712329</v>
      </c>
      <c r="AI3253" s="60">
        <f t="shared" ref="AI3253" si="1255">AE3253*L3253</f>
        <v>-263.55939726027401</v>
      </c>
      <c r="AJ3253" s="60">
        <f t="shared" ref="AJ3253" si="1256">$AE3253*M3253</f>
        <v>-1482.5216095890412</v>
      </c>
      <c r="AK3253" s="60">
        <f t="shared" ref="AK3253" si="1257">(AE3253)*AA3253/Y3253</f>
        <v>-3125.0614246575342</v>
      </c>
      <c r="AL3253" s="60">
        <f t="shared" ref="AL3253" si="1258">AK3253*(1-L3253-M3253)</f>
        <v>-2296.9201471232877</v>
      </c>
      <c r="AM3253" s="41">
        <f t="shared" ref="AM3253" si="1259">AE3253-AI3253-AL3253-AJ3253</f>
        <v>-2545.9837775342467</v>
      </c>
      <c r="AN3253" s="42">
        <f t="shared" ref="AN3253" si="1260">Z3253-366</f>
        <v>45715</v>
      </c>
      <c r="AO3253" s="43">
        <f t="shared" ref="AO3253" si="1261">IF(AND(O3253&gt;Z3253,N3253&gt;AN3253),AE3253,0)</f>
        <v>-6588.9849315068495</v>
      </c>
      <c r="AP3253" s="24" t="s">
        <v>6118</v>
      </c>
    </row>
    <row r="3254" spans="1:42" s="24" customFormat="1" ht="15.75" customHeight="1" x14ac:dyDescent="0.35">
      <c r="A3254" s="36" t="s">
        <v>6117</v>
      </c>
      <c r="B3254" s="36">
        <v>202511</v>
      </c>
      <c r="C3254" s="24" t="s">
        <v>736</v>
      </c>
      <c r="D3254" s="24" t="s">
        <v>119</v>
      </c>
      <c r="E3254" s="62">
        <v>45901</v>
      </c>
      <c r="F3254" s="62">
        <v>46265</v>
      </c>
      <c r="G3254" s="37" t="s">
        <v>1077</v>
      </c>
      <c r="H3254" s="36">
        <v>42298</v>
      </c>
      <c r="I3254" s="63">
        <v>26339</v>
      </c>
      <c r="J3254" s="24" t="s">
        <v>3344</v>
      </c>
      <c r="K3254" s="63">
        <f t="shared" ref="K3254:K3273" si="1262">N3254</f>
        <v>45901</v>
      </c>
      <c r="L3254" s="55">
        <f t="shared" ref="L3254:L3273" si="1263">IF(K3254&gt;=DATE(2022,4,1),4%,5%)</f>
        <v>0.04</v>
      </c>
      <c r="M3254" s="76">
        <v>0.22500000000000001</v>
      </c>
      <c r="N3254" s="62">
        <v>45901</v>
      </c>
      <c r="O3254" s="62">
        <v>46265</v>
      </c>
      <c r="P3254" s="63">
        <v>45915</v>
      </c>
      <c r="Q3254" s="63">
        <f t="shared" ref="Q3254:Q3273" si="1264">P3254+1</f>
        <v>45916</v>
      </c>
      <c r="R3254" s="78">
        <v>53</v>
      </c>
      <c r="S3254" s="63" t="str">
        <f>VLOOKUP(R3254,SA!$B$3:$C$11,2,1)</f>
        <v>46-55</v>
      </c>
      <c r="T3254" s="38" t="s">
        <v>97</v>
      </c>
      <c r="U3254" s="24" t="s">
        <v>5744</v>
      </c>
      <c r="V3254" s="24">
        <v>-400000</v>
      </c>
      <c r="W3254" s="39">
        <f t="shared" ref="W3254:W3273" si="1265">IF(U3254="self",V3254,0)</f>
        <v>0</v>
      </c>
      <c r="X3254" s="29">
        <f t="shared" ref="X3254:X3273" si="1266">IF(U3254="self",-1,0)</f>
        <v>0</v>
      </c>
      <c r="Y3254" s="40">
        <f t="shared" ref="Y3254:Y3273" si="1267">O3254-Q3254+1</f>
        <v>350</v>
      </c>
      <c r="Z3254" s="38">
        <f t="shared" si="1249"/>
        <v>46081</v>
      </c>
      <c r="AA3254" s="41">
        <f t="shared" ref="AA3254:AA3273" si="1268">IF(MIN((Z3254-Q3254)+1,Y3254)&lt;0,0,MIN((Z3254-Q3254)+1,Y3254))</f>
        <v>166</v>
      </c>
      <c r="AB3254" s="24" t="s">
        <v>113</v>
      </c>
      <c r="AC3254" s="41">
        <f t="shared" ref="AC3254:AC3273" si="1269">AE3254+AF3254+AG3254+AH3254</f>
        <v>-7775.0022191780827</v>
      </c>
      <c r="AD3254" s="41">
        <v>-1</v>
      </c>
      <c r="AE3254" s="72">
        <f>-INDEX(SA!$C$2:$G$11,MATCH(Details!S3254,SA!$C$2:$C$11,0),MATCH(-Details!V3254,SA!$C$2:$G$2,0))*Y3254/(F3254-E3254+1)</f>
        <v>-6588.9849315068495</v>
      </c>
      <c r="AF3254" s="41">
        <f t="shared" ref="AF3254:AF3273" si="1270">IF(AB3254="Karnataka",AE3254*9%,0)</f>
        <v>0</v>
      </c>
      <c r="AG3254" s="41">
        <f t="shared" ref="AG3254:AG3273" si="1271">IF(AB3254="Karnataka",AE3254*9%,0)</f>
        <v>0</v>
      </c>
      <c r="AH3254" s="41">
        <f t="shared" ref="AH3254:AH3273" si="1272">IF(AF3254+AG3254&gt;0,0,AE3254*18%)</f>
        <v>-1186.0172876712329</v>
      </c>
      <c r="AI3254" s="60">
        <f t="shared" ref="AI3254:AI3273" si="1273">AE3254*L3254</f>
        <v>-263.55939726027401</v>
      </c>
      <c r="AJ3254" s="60">
        <f t="shared" ref="AJ3254:AJ3273" si="1274">$AE3254*M3254</f>
        <v>-1482.5216095890412</v>
      </c>
      <c r="AK3254" s="60">
        <f t="shared" ref="AK3254:AK3273" si="1275">(AE3254)*AA3254/Y3254</f>
        <v>-3125.0614246575342</v>
      </c>
      <c r="AL3254" s="60">
        <f t="shared" ref="AL3254:AL3273" si="1276">AK3254*(1-L3254-M3254)</f>
        <v>-2296.9201471232877</v>
      </c>
      <c r="AM3254" s="41">
        <f t="shared" ref="AM3254:AM3273" si="1277">AE3254-AI3254-AL3254-AJ3254</f>
        <v>-2545.9837775342467</v>
      </c>
      <c r="AN3254" s="42">
        <f t="shared" ref="AN3254:AN3273" si="1278">Z3254-366</f>
        <v>45715</v>
      </c>
      <c r="AO3254" s="43">
        <f t="shared" ref="AO3254:AO3273" si="1279">IF(AND(O3254&gt;Z3254,N3254&gt;AN3254),AE3254,0)</f>
        <v>-6588.9849315068495</v>
      </c>
      <c r="AP3254" s="24" t="s">
        <v>6118</v>
      </c>
    </row>
    <row r="3255" spans="1:42" s="24" customFormat="1" ht="15.75" customHeight="1" x14ac:dyDescent="0.35">
      <c r="A3255" s="36" t="s">
        <v>6117</v>
      </c>
      <c r="B3255" s="36">
        <v>202511</v>
      </c>
      <c r="C3255" s="24" t="s">
        <v>736</v>
      </c>
      <c r="D3255" s="24" t="s">
        <v>119</v>
      </c>
      <c r="E3255" s="62">
        <v>45901</v>
      </c>
      <c r="F3255" s="62">
        <v>46265</v>
      </c>
      <c r="G3255" s="37" t="s">
        <v>230</v>
      </c>
      <c r="H3255" s="36">
        <v>42298</v>
      </c>
      <c r="I3255" s="63">
        <v>36493</v>
      </c>
      <c r="J3255" s="24" t="s">
        <v>3345</v>
      </c>
      <c r="K3255" s="63">
        <f t="shared" si="1262"/>
        <v>45901</v>
      </c>
      <c r="L3255" s="55">
        <f t="shared" si="1263"/>
        <v>0.04</v>
      </c>
      <c r="M3255" s="76">
        <v>0.22500000000000001</v>
      </c>
      <c r="N3255" s="62">
        <v>45901</v>
      </c>
      <c r="O3255" s="62">
        <v>46265</v>
      </c>
      <c r="P3255" s="63">
        <v>45915</v>
      </c>
      <c r="Q3255" s="63">
        <f t="shared" si="1264"/>
        <v>45916</v>
      </c>
      <c r="R3255" s="78">
        <v>25</v>
      </c>
      <c r="S3255" s="63" t="str">
        <f>VLOOKUP(R3255,SA!$B$3:$C$11,2,1)</f>
        <v>0-25</v>
      </c>
      <c r="T3255" s="38" t="s">
        <v>97</v>
      </c>
      <c r="U3255" s="24" t="s">
        <v>56</v>
      </c>
      <c r="V3255" s="24">
        <v>-400000</v>
      </c>
      <c r="W3255" s="39">
        <f t="shared" si="1265"/>
        <v>-400000</v>
      </c>
      <c r="X3255" s="29">
        <f t="shared" si="1266"/>
        <v>-1</v>
      </c>
      <c r="Y3255" s="40">
        <f t="shared" si="1267"/>
        <v>350</v>
      </c>
      <c r="Z3255" s="38">
        <f t="shared" si="1249"/>
        <v>46081</v>
      </c>
      <c r="AA3255" s="41">
        <f t="shared" si="1268"/>
        <v>166</v>
      </c>
      <c r="AB3255" s="24" t="s">
        <v>113</v>
      </c>
      <c r="AC3255" s="41">
        <f t="shared" si="1269"/>
        <v>-3877.6513424657537</v>
      </c>
      <c r="AD3255" s="41">
        <v>-1</v>
      </c>
      <c r="AE3255" s="72">
        <f>-INDEX(SA!$C$2:$G$11,MATCH(Details!S3255,SA!$C$2:$C$11,0),MATCH(-Details!V3255,SA!$C$2:$G$2,0))*Y3255/(F3255-E3255+1)</f>
        <v>-3286.1452054794522</v>
      </c>
      <c r="AF3255" s="41">
        <f t="shared" si="1270"/>
        <v>0</v>
      </c>
      <c r="AG3255" s="41">
        <f t="shared" si="1271"/>
        <v>0</v>
      </c>
      <c r="AH3255" s="41">
        <f t="shared" si="1272"/>
        <v>-591.50613698630139</v>
      </c>
      <c r="AI3255" s="60">
        <f t="shared" si="1273"/>
        <v>-131.4458082191781</v>
      </c>
      <c r="AJ3255" s="60">
        <f t="shared" si="1274"/>
        <v>-739.38267123287676</v>
      </c>
      <c r="AK3255" s="60">
        <f t="shared" si="1275"/>
        <v>-1558.5717260273971</v>
      </c>
      <c r="AL3255" s="60">
        <f t="shared" si="1276"/>
        <v>-1145.5502186301369</v>
      </c>
      <c r="AM3255" s="41">
        <f t="shared" si="1277"/>
        <v>-1269.7665073972603</v>
      </c>
      <c r="AN3255" s="42">
        <f t="shared" si="1278"/>
        <v>45715</v>
      </c>
      <c r="AO3255" s="43">
        <f t="shared" si="1279"/>
        <v>-3286.1452054794522</v>
      </c>
      <c r="AP3255" s="24" t="s">
        <v>6118</v>
      </c>
    </row>
    <row r="3256" spans="1:42" s="24" customFormat="1" ht="15.75" customHeight="1" x14ac:dyDescent="0.35">
      <c r="A3256" s="36" t="s">
        <v>6117</v>
      </c>
      <c r="B3256" s="36">
        <v>202511</v>
      </c>
      <c r="C3256" s="24" t="s">
        <v>736</v>
      </c>
      <c r="D3256" s="24" t="s">
        <v>119</v>
      </c>
      <c r="E3256" s="62">
        <v>45901</v>
      </c>
      <c r="F3256" s="62">
        <v>46265</v>
      </c>
      <c r="G3256" s="37" t="s">
        <v>1934</v>
      </c>
      <c r="H3256" s="36">
        <v>652219</v>
      </c>
      <c r="I3256" s="63">
        <v>43355</v>
      </c>
      <c r="J3256" s="24" t="s">
        <v>4473</v>
      </c>
      <c r="K3256" s="63">
        <f t="shared" si="1262"/>
        <v>45901</v>
      </c>
      <c r="L3256" s="55">
        <f t="shared" si="1263"/>
        <v>0.04</v>
      </c>
      <c r="M3256" s="76">
        <v>0.22500000000000001</v>
      </c>
      <c r="N3256" s="62">
        <v>45901</v>
      </c>
      <c r="O3256" s="62">
        <v>46265</v>
      </c>
      <c r="P3256" s="63">
        <v>45919</v>
      </c>
      <c r="Q3256" s="63">
        <f t="shared" si="1264"/>
        <v>45920</v>
      </c>
      <c r="R3256" s="78">
        <v>6</v>
      </c>
      <c r="S3256" s="63" t="str">
        <f>VLOOKUP(R3256,SA!$B$3:$C$11,2,1)</f>
        <v>0-25</v>
      </c>
      <c r="T3256" s="38" t="s">
        <v>98</v>
      </c>
      <c r="U3256" s="24" t="s">
        <v>5746</v>
      </c>
      <c r="V3256" s="24">
        <v>-500000</v>
      </c>
      <c r="W3256" s="39">
        <f t="shared" si="1265"/>
        <v>0</v>
      </c>
      <c r="X3256" s="29">
        <f t="shared" si="1266"/>
        <v>0</v>
      </c>
      <c r="Y3256" s="40">
        <f t="shared" si="1267"/>
        <v>346</v>
      </c>
      <c r="Z3256" s="38">
        <f t="shared" si="1249"/>
        <v>46081</v>
      </c>
      <c r="AA3256" s="41">
        <f t="shared" si="1268"/>
        <v>162</v>
      </c>
      <c r="AB3256" s="24" t="s">
        <v>113</v>
      </c>
      <c r="AC3256" s="41">
        <f t="shared" si="1269"/>
        <v>-4216.6599112328768</v>
      </c>
      <c r="AD3256" s="41">
        <v>-1</v>
      </c>
      <c r="AE3256" s="72">
        <f>-INDEX(SA!$C$2:$G$11,MATCH(Details!S3256,SA!$C$2:$C$11,0),MATCH(-Details!V3256,SA!$C$2:$G$2,0))*Y3256/(F3256-E3256+1)</f>
        <v>-3573.4406027397263</v>
      </c>
      <c r="AF3256" s="41">
        <f t="shared" si="1270"/>
        <v>0</v>
      </c>
      <c r="AG3256" s="41">
        <f t="shared" si="1271"/>
        <v>0</v>
      </c>
      <c r="AH3256" s="41">
        <f t="shared" si="1272"/>
        <v>-643.21930849315072</v>
      </c>
      <c r="AI3256" s="60">
        <f t="shared" si="1273"/>
        <v>-142.93762410958905</v>
      </c>
      <c r="AJ3256" s="60">
        <f t="shared" si="1274"/>
        <v>-804.02413561643846</v>
      </c>
      <c r="AK3256" s="60">
        <f t="shared" si="1275"/>
        <v>-1673.1138082191781</v>
      </c>
      <c r="AL3256" s="60">
        <f t="shared" si="1276"/>
        <v>-1229.7386490410959</v>
      </c>
      <c r="AM3256" s="41">
        <f t="shared" si="1277"/>
        <v>-1396.7401939726028</v>
      </c>
      <c r="AN3256" s="42">
        <f t="shared" si="1278"/>
        <v>45715</v>
      </c>
      <c r="AO3256" s="43">
        <f t="shared" si="1279"/>
        <v>-3573.4406027397263</v>
      </c>
      <c r="AP3256" s="24" t="s">
        <v>6118</v>
      </c>
    </row>
    <row r="3257" spans="1:42" s="24" customFormat="1" ht="15.75" customHeight="1" x14ac:dyDescent="0.35">
      <c r="A3257" s="36" t="s">
        <v>6117</v>
      </c>
      <c r="B3257" s="36">
        <v>202511</v>
      </c>
      <c r="C3257" s="24" t="s">
        <v>736</v>
      </c>
      <c r="D3257" s="24" t="s">
        <v>119</v>
      </c>
      <c r="E3257" s="62">
        <v>45901</v>
      </c>
      <c r="F3257" s="62">
        <v>46265</v>
      </c>
      <c r="G3257" s="37" t="s">
        <v>1935</v>
      </c>
      <c r="H3257" s="36">
        <v>652219</v>
      </c>
      <c r="I3257" s="63">
        <v>31660</v>
      </c>
      <c r="J3257" s="24" t="s">
        <v>4474</v>
      </c>
      <c r="K3257" s="63">
        <f t="shared" si="1262"/>
        <v>45901</v>
      </c>
      <c r="L3257" s="55">
        <f t="shared" si="1263"/>
        <v>0.04</v>
      </c>
      <c r="M3257" s="76">
        <v>0.22500000000000001</v>
      </c>
      <c r="N3257" s="62">
        <v>45901</v>
      </c>
      <c r="O3257" s="62">
        <v>46265</v>
      </c>
      <c r="P3257" s="63">
        <v>45919</v>
      </c>
      <c r="Q3257" s="63">
        <f t="shared" si="1264"/>
        <v>45920</v>
      </c>
      <c r="R3257" s="78">
        <v>38</v>
      </c>
      <c r="S3257" s="63" t="str">
        <f>VLOOKUP(R3257,SA!$B$3:$C$11,2,1)</f>
        <v>36-45</v>
      </c>
      <c r="T3257" s="38" t="s">
        <v>98</v>
      </c>
      <c r="U3257" s="24" t="s">
        <v>5743</v>
      </c>
      <c r="V3257" s="24">
        <v>-500000</v>
      </c>
      <c r="W3257" s="39">
        <f t="shared" si="1265"/>
        <v>0</v>
      </c>
      <c r="X3257" s="29">
        <f t="shared" si="1266"/>
        <v>0</v>
      </c>
      <c r="Y3257" s="40">
        <f t="shared" si="1267"/>
        <v>346</v>
      </c>
      <c r="Z3257" s="38">
        <f t="shared" si="1249"/>
        <v>46081</v>
      </c>
      <c r="AA3257" s="41">
        <f t="shared" si="1268"/>
        <v>162</v>
      </c>
      <c r="AB3257" s="24" t="s">
        <v>113</v>
      </c>
      <c r="AC3257" s="41">
        <f t="shared" si="1269"/>
        <v>-5731.45701150685</v>
      </c>
      <c r="AD3257" s="41">
        <v>-1</v>
      </c>
      <c r="AE3257" s="72">
        <f>-INDEX(SA!$C$2:$G$11,MATCH(Details!S3257,SA!$C$2:$C$11,0),MATCH(-Details!V3257,SA!$C$2:$G$2,0))*Y3257/(F3257-E3257+1)</f>
        <v>-4857.1669589041103</v>
      </c>
      <c r="AF3257" s="41">
        <f t="shared" si="1270"/>
        <v>0</v>
      </c>
      <c r="AG3257" s="41">
        <f t="shared" si="1271"/>
        <v>0</v>
      </c>
      <c r="AH3257" s="41">
        <f t="shared" si="1272"/>
        <v>-874.29005260273982</v>
      </c>
      <c r="AI3257" s="60">
        <f t="shared" si="1273"/>
        <v>-194.28667835616443</v>
      </c>
      <c r="AJ3257" s="60">
        <f t="shared" si="1274"/>
        <v>-1092.8625657534249</v>
      </c>
      <c r="AK3257" s="60">
        <f t="shared" si="1275"/>
        <v>-2274.1648767123288</v>
      </c>
      <c r="AL3257" s="60">
        <f t="shared" si="1276"/>
        <v>-1671.5111843835616</v>
      </c>
      <c r="AM3257" s="41">
        <f t="shared" si="1277"/>
        <v>-1898.5065304109598</v>
      </c>
      <c r="AN3257" s="42">
        <f t="shared" si="1278"/>
        <v>45715</v>
      </c>
      <c r="AO3257" s="43">
        <f t="shared" si="1279"/>
        <v>-4857.1669589041103</v>
      </c>
      <c r="AP3257" s="24" t="s">
        <v>6118</v>
      </c>
    </row>
    <row r="3258" spans="1:42" s="24" customFormat="1" ht="15.75" customHeight="1" x14ac:dyDescent="0.35">
      <c r="A3258" s="36" t="s">
        <v>6117</v>
      </c>
      <c r="B3258" s="36">
        <v>202511</v>
      </c>
      <c r="C3258" s="24" t="s">
        <v>736</v>
      </c>
      <c r="D3258" s="24" t="s">
        <v>119</v>
      </c>
      <c r="E3258" s="62">
        <v>45901</v>
      </c>
      <c r="F3258" s="62">
        <v>46265</v>
      </c>
      <c r="G3258" s="37" t="s">
        <v>145</v>
      </c>
      <c r="H3258" s="36">
        <v>652219</v>
      </c>
      <c r="I3258" s="63">
        <v>30460</v>
      </c>
      <c r="J3258" s="24" t="s">
        <v>4475</v>
      </c>
      <c r="K3258" s="63">
        <f t="shared" si="1262"/>
        <v>45901</v>
      </c>
      <c r="L3258" s="55">
        <f t="shared" si="1263"/>
        <v>0.04</v>
      </c>
      <c r="M3258" s="76">
        <v>0.22500000000000001</v>
      </c>
      <c r="N3258" s="62">
        <v>45901</v>
      </c>
      <c r="O3258" s="62">
        <v>46265</v>
      </c>
      <c r="P3258" s="63">
        <v>45919</v>
      </c>
      <c r="Q3258" s="63">
        <f t="shared" si="1264"/>
        <v>45920</v>
      </c>
      <c r="R3258" s="78">
        <v>42</v>
      </c>
      <c r="S3258" s="63" t="str">
        <f>VLOOKUP(R3258,SA!$B$3:$C$11,2,1)</f>
        <v>36-45</v>
      </c>
      <c r="T3258" s="38" t="s">
        <v>97</v>
      </c>
      <c r="U3258" s="24" t="s">
        <v>56</v>
      </c>
      <c r="V3258" s="24">
        <v>-500000</v>
      </c>
      <c r="W3258" s="39">
        <f t="shared" si="1265"/>
        <v>-500000</v>
      </c>
      <c r="X3258" s="29">
        <f t="shared" si="1266"/>
        <v>-1</v>
      </c>
      <c r="Y3258" s="40">
        <f t="shared" si="1267"/>
        <v>346</v>
      </c>
      <c r="Z3258" s="38">
        <f t="shared" si="1249"/>
        <v>46081</v>
      </c>
      <c r="AA3258" s="41">
        <f t="shared" si="1268"/>
        <v>162</v>
      </c>
      <c r="AB3258" s="24" t="s">
        <v>113</v>
      </c>
      <c r="AC3258" s="41">
        <f t="shared" si="1269"/>
        <v>-5731.45701150685</v>
      </c>
      <c r="AD3258" s="41">
        <v>-1</v>
      </c>
      <c r="AE3258" s="72">
        <f>-INDEX(SA!$C$2:$G$11,MATCH(Details!S3258,SA!$C$2:$C$11,0),MATCH(-Details!V3258,SA!$C$2:$G$2,0))*Y3258/(F3258-E3258+1)</f>
        <v>-4857.1669589041103</v>
      </c>
      <c r="AF3258" s="41">
        <f t="shared" si="1270"/>
        <v>0</v>
      </c>
      <c r="AG3258" s="41">
        <f t="shared" si="1271"/>
        <v>0</v>
      </c>
      <c r="AH3258" s="41">
        <f t="shared" si="1272"/>
        <v>-874.29005260273982</v>
      </c>
      <c r="AI3258" s="60">
        <f t="shared" si="1273"/>
        <v>-194.28667835616443</v>
      </c>
      <c r="AJ3258" s="60">
        <f t="shared" si="1274"/>
        <v>-1092.8625657534249</v>
      </c>
      <c r="AK3258" s="60">
        <f t="shared" si="1275"/>
        <v>-2274.1648767123288</v>
      </c>
      <c r="AL3258" s="60">
        <f t="shared" si="1276"/>
        <v>-1671.5111843835616</v>
      </c>
      <c r="AM3258" s="41">
        <f t="shared" si="1277"/>
        <v>-1898.5065304109598</v>
      </c>
      <c r="AN3258" s="42">
        <f t="shared" si="1278"/>
        <v>45715</v>
      </c>
      <c r="AO3258" s="43">
        <f t="shared" si="1279"/>
        <v>-4857.1669589041103</v>
      </c>
      <c r="AP3258" s="24" t="s">
        <v>6118</v>
      </c>
    </row>
    <row r="3259" spans="1:42" s="24" customFormat="1" ht="15.75" customHeight="1" x14ac:dyDescent="0.35">
      <c r="A3259" s="36" t="s">
        <v>6117</v>
      </c>
      <c r="B3259" s="36">
        <v>202511</v>
      </c>
      <c r="C3259" s="24" t="s">
        <v>736</v>
      </c>
      <c r="D3259" s="24" t="s">
        <v>119</v>
      </c>
      <c r="E3259" s="62">
        <v>45901</v>
      </c>
      <c r="F3259" s="62">
        <v>46265</v>
      </c>
      <c r="G3259" s="37" t="s">
        <v>2343</v>
      </c>
      <c r="H3259" s="36">
        <v>652504</v>
      </c>
      <c r="I3259" s="63">
        <v>20926</v>
      </c>
      <c r="J3259" s="24" t="s">
        <v>5007</v>
      </c>
      <c r="K3259" s="63">
        <f t="shared" si="1262"/>
        <v>45901</v>
      </c>
      <c r="L3259" s="55">
        <f t="shared" si="1263"/>
        <v>0.04</v>
      </c>
      <c r="M3259" s="76">
        <v>0.22500000000000001</v>
      </c>
      <c r="N3259" s="62">
        <v>45901</v>
      </c>
      <c r="O3259" s="62">
        <v>46265</v>
      </c>
      <c r="P3259" s="63">
        <v>45915</v>
      </c>
      <c r="Q3259" s="63">
        <f t="shared" si="1264"/>
        <v>45916</v>
      </c>
      <c r="R3259" s="78">
        <v>68</v>
      </c>
      <c r="S3259" s="63" t="str">
        <f>VLOOKUP(R3259,SA!$B$3:$C$11,2,1)</f>
        <v>66-70</v>
      </c>
      <c r="T3259" s="38" t="s">
        <v>97</v>
      </c>
      <c r="U3259" s="24" t="s">
        <v>5744</v>
      </c>
      <c r="V3259" s="24">
        <v>-400000</v>
      </c>
      <c r="W3259" s="39">
        <f t="shared" si="1265"/>
        <v>0</v>
      </c>
      <c r="X3259" s="29">
        <f t="shared" si="1266"/>
        <v>0</v>
      </c>
      <c r="Y3259" s="40">
        <f t="shared" si="1267"/>
        <v>350</v>
      </c>
      <c r="Z3259" s="38">
        <f t="shared" si="1249"/>
        <v>46081</v>
      </c>
      <c r="AA3259" s="41">
        <f t="shared" si="1268"/>
        <v>166</v>
      </c>
      <c r="AB3259" s="24" t="s">
        <v>113</v>
      </c>
      <c r="AC3259" s="41">
        <f t="shared" si="1269"/>
        <v>-16322.438904109589</v>
      </c>
      <c r="AD3259" s="41">
        <v>-1</v>
      </c>
      <c r="AE3259" s="72">
        <f>-INDEX(SA!$C$2:$G$11,MATCH(Details!S3259,SA!$C$2:$C$11,0),MATCH(-Details!V3259,SA!$C$2:$G$2,0))*Y3259/(F3259-E3259+1)</f>
        <v>-13832.575342465754</v>
      </c>
      <c r="AF3259" s="41">
        <f t="shared" si="1270"/>
        <v>0</v>
      </c>
      <c r="AG3259" s="41">
        <f t="shared" si="1271"/>
        <v>0</v>
      </c>
      <c r="AH3259" s="41">
        <f t="shared" si="1272"/>
        <v>-2489.8635616438355</v>
      </c>
      <c r="AI3259" s="60">
        <f t="shared" si="1273"/>
        <v>-553.30301369863014</v>
      </c>
      <c r="AJ3259" s="60">
        <f t="shared" si="1274"/>
        <v>-3112.3294520547947</v>
      </c>
      <c r="AK3259" s="60">
        <f t="shared" si="1275"/>
        <v>-6560.5928767123287</v>
      </c>
      <c r="AL3259" s="60">
        <f t="shared" si="1276"/>
        <v>-4822.0357643835614</v>
      </c>
      <c r="AM3259" s="41">
        <f t="shared" si="1277"/>
        <v>-5344.9071123287667</v>
      </c>
      <c r="AN3259" s="42">
        <f t="shared" si="1278"/>
        <v>45715</v>
      </c>
      <c r="AO3259" s="43">
        <f t="shared" si="1279"/>
        <v>-13832.575342465754</v>
      </c>
      <c r="AP3259" s="24" t="s">
        <v>6118</v>
      </c>
    </row>
    <row r="3260" spans="1:42" s="24" customFormat="1" ht="15.75" customHeight="1" x14ac:dyDescent="0.35">
      <c r="A3260" s="36" t="s">
        <v>6117</v>
      </c>
      <c r="B3260" s="36">
        <v>202511</v>
      </c>
      <c r="C3260" s="24" t="s">
        <v>736</v>
      </c>
      <c r="D3260" s="24" t="s">
        <v>119</v>
      </c>
      <c r="E3260" s="62">
        <v>45901</v>
      </c>
      <c r="F3260" s="62">
        <v>46265</v>
      </c>
      <c r="G3260" s="37" t="s">
        <v>2344</v>
      </c>
      <c r="H3260" s="36">
        <v>652504</v>
      </c>
      <c r="I3260" s="63">
        <v>22137</v>
      </c>
      <c r="J3260" s="24" t="s">
        <v>5008</v>
      </c>
      <c r="K3260" s="63">
        <f t="shared" si="1262"/>
        <v>45901</v>
      </c>
      <c r="L3260" s="55">
        <f t="shared" si="1263"/>
        <v>0.04</v>
      </c>
      <c r="M3260" s="76">
        <v>0.22500000000000001</v>
      </c>
      <c r="N3260" s="62">
        <v>45901</v>
      </c>
      <c r="O3260" s="62">
        <v>46265</v>
      </c>
      <c r="P3260" s="63">
        <v>45915</v>
      </c>
      <c r="Q3260" s="63">
        <f t="shared" si="1264"/>
        <v>45916</v>
      </c>
      <c r="R3260" s="78">
        <v>65</v>
      </c>
      <c r="S3260" s="63" t="str">
        <f>VLOOKUP(R3260,SA!$B$3:$C$11,2,1)</f>
        <v>56-65</v>
      </c>
      <c r="T3260" s="38" t="s">
        <v>98</v>
      </c>
      <c r="U3260" s="24" t="s">
        <v>5747</v>
      </c>
      <c r="V3260" s="24">
        <v>-400000</v>
      </c>
      <c r="W3260" s="39">
        <f t="shared" si="1265"/>
        <v>0</v>
      </c>
      <c r="X3260" s="29">
        <f t="shared" si="1266"/>
        <v>0</v>
      </c>
      <c r="Y3260" s="40">
        <f t="shared" si="1267"/>
        <v>350</v>
      </c>
      <c r="Z3260" s="38">
        <f t="shared" si="1249"/>
        <v>46081</v>
      </c>
      <c r="AA3260" s="41">
        <f t="shared" si="1268"/>
        <v>166</v>
      </c>
      <c r="AB3260" s="24" t="s">
        <v>113</v>
      </c>
      <c r="AC3260" s="41">
        <f t="shared" si="1269"/>
        <v>-11420.287315068494</v>
      </c>
      <c r="AD3260" s="41">
        <v>-1</v>
      </c>
      <c r="AE3260" s="72">
        <f>-INDEX(SA!$C$2:$G$11,MATCH(Details!S3260,SA!$C$2:$C$11,0),MATCH(-Details!V3260,SA!$C$2:$G$2,0))*Y3260/(F3260-E3260+1)</f>
        <v>-9678.2095890410965</v>
      </c>
      <c r="AF3260" s="41">
        <f t="shared" si="1270"/>
        <v>0</v>
      </c>
      <c r="AG3260" s="41">
        <f t="shared" si="1271"/>
        <v>0</v>
      </c>
      <c r="AH3260" s="41">
        <f t="shared" si="1272"/>
        <v>-1742.0777260273974</v>
      </c>
      <c r="AI3260" s="60">
        <f t="shared" si="1273"/>
        <v>-387.12838356164389</v>
      </c>
      <c r="AJ3260" s="60">
        <f t="shared" si="1274"/>
        <v>-2177.5971575342469</v>
      </c>
      <c r="AK3260" s="60">
        <f t="shared" si="1275"/>
        <v>-4590.2365479452055</v>
      </c>
      <c r="AL3260" s="60">
        <f t="shared" si="1276"/>
        <v>-3373.8238627397259</v>
      </c>
      <c r="AM3260" s="41">
        <f t="shared" si="1277"/>
        <v>-3739.6601852054805</v>
      </c>
      <c r="AN3260" s="42">
        <f t="shared" si="1278"/>
        <v>45715</v>
      </c>
      <c r="AO3260" s="43">
        <f t="shared" si="1279"/>
        <v>-9678.2095890410965</v>
      </c>
      <c r="AP3260" s="24" t="s">
        <v>6118</v>
      </c>
    </row>
    <row r="3261" spans="1:42" s="24" customFormat="1" ht="15.75" customHeight="1" x14ac:dyDescent="0.35">
      <c r="A3261" s="36" t="s">
        <v>6117</v>
      </c>
      <c r="B3261" s="36">
        <v>202511</v>
      </c>
      <c r="C3261" s="24" t="s">
        <v>736</v>
      </c>
      <c r="D3261" s="24" t="s">
        <v>119</v>
      </c>
      <c r="E3261" s="62">
        <v>45901</v>
      </c>
      <c r="F3261" s="62">
        <v>46265</v>
      </c>
      <c r="G3261" s="37" t="s">
        <v>2345</v>
      </c>
      <c r="H3261" s="36">
        <v>652504</v>
      </c>
      <c r="I3261" s="63">
        <v>40155</v>
      </c>
      <c r="J3261" s="24" t="s">
        <v>5009</v>
      </c>
      <c r="K3261" s="63">
        <f t="shared" si="1262"/>
        <v>45901</v>
      </c>
      <c r="L3261" s="55">
        <f t="shared" si="1263"/>
        <v>0.04</v>
      </c>
      <c r="M3261" s="76">
        <v>0.22500000000000001</v>
      </c>
      <c r="N3261" s="62">
        <v>45901</v>
      </c>
      <c r="O3261" s="62">
        <v>46265</v>
      </c>
      <c r="P3261" s="63">
        <v>45915</v>
      </c>
      <c r="Q3261" s="63">
        <f t="shared" si="1264"/>
        <v>45916</v>
      </c>
      <c r="R3261" s="78">
        <v>15</v>
      </c>
      <c r="S3261" s="63" t="str">
        <f>VLOOKUP(R3261,SA!$B$3:$C$11,2,1)</f>
        <v>0-25</v>
      </c>
      <c r="T3261" s="38" t="s">
        <v>98</v>
      </c>
      <c r="U3261" s="24" t="s">
        <v>5746</v>
      </c>
      <c r="V3261" s="24">
        <v>-400000</v>
      </c>
      <c r="W3261" s="39">
        <f t="shared" si="1265"/>
        <v>0</v>
      </c>
      <c r="X3261" s="29">
        <f t="shared" si="1266"/>
        <v>0</v>
      </c>
      <c r="Y3261" s="40">
        <f t="shared" si="1267"/>
        <v>350</v>
      </c>
      <c r="Z3261" s="38">
        <f t="shared" si="1249"/>
        <v>46081</v>
      </c>
      <c r="AA3261" s="41">
        <f t="shared" si="1268"/>
        <v>166</v>
      </c>
      <c r="AB3261" s="24" t="s">
        <v>113</v>
      </c>
      <c r="AC3261" s="41">
        <f t="shared" si="1269"/>
        <v>-3877.6513424657537</v>
      </c>
      <c r="AD3261" s="41">
        <v>-1</v>
      </c>
      <c r="AE3261" s="72">
        <f>-INDEX(SA!$C$2:$G$11,MATCH(Details!S3261,SA!$C$2:$C$11,0),MATCH(-Details!V3261,SA!$C$2:$G$2,0))*Y3261/(F3261-E3261+1)</f>
        <v>-3286.1452054794522</v>
      </c>
      <c r="AF3261" s="41">
        <f t="shared" si="1270"/>
        <v>0</v>
      </c>
      <c r="AG3261" s="41">
        <f t="shared" si="1271"/>
        <v>0</v>
      </c>
      <c r="AH3261" s="41">
        <f t="shared" si="1272"/>
        <v>-591.50613698630139</v>
      </c>
      <c r="AI3261" s="60">
        <f t="shared" si="1273"/>
        <v>-131.4458082191781</v>
      </c>
      <c r="AJ3261" s="60">
        <f t="shared" si="1274"/>
        <v>-739.38267123287676</v>
      </c>
      <c r="AK3261" s="60">
        <f t="shared" si="1275"/>
        <v>-1558.5717260273971</v>
      </c>
      <c r="AL3261" s="60">
        <f t="shared" si="1276"/>
        <v>-1145.5502186301369</v>
      </c>
      <c r="AM3261" s="41">
        <f t="shared" si="1277"/>
        <v>-1269.7665073972603</v>
      </c>
      <c r="AN3261" s="42">
        <f t="shared" si="1278"/>
        <v>45715</v>
      </c>
      <c r="AO3261" s="43">
        <f t="shared" si="1279"/>
        <v>-3286.1452054794522</v>
      </c>
      <c r="AP3261" s="24" t="s">
        <v>6118</v>
      </c>
    </row>
    <row r="3262" spans="1:42" s="24" customFormat="1" ht="15.75" customHeight="1" x14ac:dyDescent="0.35">
      <c r="A3262" s="36" t="s">
        <v>6117</v>
      </c>
      <c r="B3262" s="36">
        <v>202511</v>
      </c>
      <c r="C3262" s="24" t="s">
        <v>736</v>
      </c>
      <c r="D3262" s="24" t="s">
        <v>119</v>
      </c>
      <c r="E3262" s="62">
        <v>45901</v>
      </c>
      <c r="F3262" s="62">
        <v>46265</v>
      </c>
      <c r="G3262" s="37" t="s">
        <v>565</v>
      </c>
      <c r="H3262" s="36">
        <v>652504</v>
      </c>
      <c r="I3262" s="63">
        <v>31049</v>
      </c>
      <c r="J3262" s="24" t="s">
        <v>5010</v>
      </c>
      <c r="K3262" s="63">
        <f t="shared" si="1262"/>
        <v>45901</v>
      </c>
      <c r="L3262" s="55">
        <f t="shared" si="1263"/>
        <v>0.04</v>
      </c>
      <c r="M3262" s="76">
        <v>0.22500000000000001</v>
      </c>
      <c r="N3262" s="62">
        <v>45901</v>
      </c>
      <c r="O3262" s="62">
        <v>46265</v>
      </c>
      <c r="P3262" s="63">
        <v>45915</v>
      </c>
      <c r="Q3262" s="63">
        <f t="shared" si="1264"/>
        <v>45916</v>
      </c>
      <c r="R3262" s="78">
        <v>40</v>
      </c>
      <c r="S3262" s="63" t="str">
        <f>VLOOKUP(R3262,SA!$B$3:$C$11,2,1)</f>
        <v>36-45</v>
      </c>
      <c r="T3262" s="38" t="s">
        <v>97</v>
      </c>
      <c r="U3262" s="24" t="s">
        <v>56</v>
      </c>
      <c r="V3262" s="24">
        <v>-400000</v>
      </c>
      <c r="W3262" s="39">
        <f t="shared" si="1265"/>
        <v>-400000</v>
      </c>
      <c r="X3262" s="29">
        <f t="shared" si="1266"/>
        <v>-1</v>
      </c>
      <c r="Y3262" s="40">
        <f t="shared" si="1267"/>
        <v>350</v>
      </c>
      <c r="Z3262" s="38">
        <f t="shared" si="1249"/>
        <v>46081</v>
      </c>
      <c r="AA3262" s="41">
        <f t="shared" si="1268"/>
        <v>166</v>
      </c>
      <c r="AB3262" s="24" t="s">
        <v>113</v>
      </c>
      <c r="AC3262" s="41">
        <f t="shared" si="1269"/>
        <v>-5270.6381095890411</v>
      </c>
      <c r="AD3262" s="41">
        <v>-1</v>
      </c>
      <c r="AE3262" s="72">
        <f>-INDEX(SA!$C$2:$G$11,MATCH(Details!S3262,SA!$C$2:$C$11,0),MATCH(-Details!V3262,SA!$C$2:$G$2,0))*Y3262/(F3262-E3262+1)</f>
        <v>-4466.6424657534244</v>
      </c>
      <c r="AF3262" s="41">
        <f t="shared" si="1270"/>
        <v>0</v>
      </c>
      <c r="AG3262" s="41">
        <f t="shared" si="1271"/>
        <v>0</v>
      </c>
      <c r="AH3262" s="41">
        <f t="shared" si="1272"/>
        <v>-803.99564383561631</v>
      </c>
      <c r="AI3262" s="60">
        <f t="shared" si="1273"/>
        <v>-178.66569863013697</v>
      </c>
      <c r="AJ3262" s="60">
        <f t="shared" si="1274"/>
        <v>-1004.9945547945205</v>
      </c>
      <c r="AK3262" s="60">
        <f t="shared" si="1275"/>
        <v>-2118.4647123287673</v>
      </c>
      <c r="AL3262" s="60">
        <f t="shared" si="1276"/>
        <v>-1557.0715635616439</v>
      </c>
      <c r="AM3262" s="41">
        <f t="shared" si="1277"/>
        <v>-1725.9106487671233</v>
      </c>
      <c r="AN3262" s="42">
        <f t="shared" si="1278"/>
        <v>45715</v>
      </c>
      <c r="AO3262" s="43">
        <f t="shared" si="1279"/>
        <v>-4466.6424657534244</v>
      </c>
      <c r="AP3262" s="24" t="s">
        <v>6118</v>
      </c>
    </row>
    <row r="3263" spans="1:42" s="24" customFormat="1" ht="15.75" customHeight="1" x14ac:dyDescent="0.35">
      <c r="A3263" s="36" t="s">
        <v>6117</v>
      </c>
      <c r="B3263" s="36">
        <v>202511</v>
      </c>
      <c r="C3263" s="24" t="s">
        <v>736</v>
      </c>
      <c r="D3263" s="24" t="s">
        <v>119</v>
      </c>
      <c r="E3263" s="62">
        <v>45901</v>
      </c>
      <c r="F3263" s="62">
        <v>46265</v>
      </c>
      <c r="G3263" s="37" t="s">
        <v>2346</v>
      </c>
      <c r="H3263" s="36">
        <v>652504</v>
      </c>
      <c r="I3263" s="63">
        <v>29022</v>
      </c>
      <c r="J3263" s="24" t="s">
        <v>5011</v>
      </c>
      <c r="K3263" s="63">
        <f t="shared" si="1262"/>
        <v>45901</v>
      </c>
      <c r="L3263" s="55">
        <f t="shared" si="1263"/>
        <v>0.04</v>
      </c>
      <c r="M3263" s="76">
        <v>0.22500000000000001</v>
      </c>
      <c r="N3263" s="62">
        <v>45901</v>
      </c>
      <c r="O3263" s="62">
        <v>46265</v>
      </c>
      <c r="P3263" s="63">
        <v>45915</v>
      </c>
      <c r="Q3263" s="63">
        <f t="shared" si="1264"/>
        <v>45916</v>
      </c>
      <c r="R3263" s="78">
        <v>46</v>
      </c>
      <c r="S3263" s="63" t="str">
        <f>VLOOKUP(R3263,SA!$B$3:$C$11,2,1)</f>
        <v>46-55</v>
      </c>
      <c r="T3263" s="38" t="s">
        <v>98</v>
      </c>
      <c r="U3263" s="24" t="s">
        <v>5743</v>
      </c>
      <c r="V3263" s="24">
        <v>-400000</v>
      </c>
      <c r="W3263" s="39">
        <f t="shared" si="1265"/>
        <v>0</v>
      </c>
      <c r="X3263" s="29">
        <f t="shared" si="1266"/>
        <v>0</v>
      </c>
      <c r="Y3263" s="40">
        <f t="shared" si="1267"/>
        <v>350</v>
      </c>
      <c r="Z3263" s="38">
        <f t="shared" si="1249"/>
        <v>46081</v>
      </c>
      <c r="AA3263" s="41">
        <f t="shared" si="1268"/>
        <v>166</v>
      </c>
      <c r="AB3263" s="24" t="s">
        <v>113</v>
      </c>
      <c r="AC3263" s="41">
        <f t="shared" si="1269"/>
        <v>-7775.0022191780827</v>
      </c>
      <c r="AD3263" s="41">
        <v>-1</v>
      </c>
      <c r="AE3263" s="72">
        <f>-INDEX(SA!$C$2:$G$11,MATCH(Details!S3263,SA!$C$2:$C$11,0),MATCH(-Details!V3263,SA!$C$2:$G$2,0))*Y3263/(F3263-E3263+1)</f>
        <v>-6588.9849315068495</v>
      </c>
      <c r="AF3263" s="41">
        <f t="shared" si="1270"/>
        <v>0</v>
      </c>
      <c r="AG3263" s="41">
        <f t="shared" si="1271"/>
        <v>0</v>
      </c>
      <c r="AH3263" s="41">
        <f t="shared" si="1272"/>
        <v>-1186.0172876712329</v>
      </c>
      <c r="AI3263" s="60">
        <f t="shared" si="1273"/>
        <v>-263.55939726027401</v>
      </c>
      <c r="AJ3263" s="60">
        <f t="shared" si="1274"/>
        <v>-1482.5216095890412</v>
      </c>
      <c r="AK3263" s="60">
        <f t="shared" si="1275"/>
        <v>-3125.0614246575342</v>
      </c>
      <c r="AL3263" s="60">
        <f t="shared" si="1276"/>
        <v>-2296.9201471232877</v>
      </c>
      <c r="AM3263" s="41">
        <f t="shared" si="1277"/>
        <v>-2545.9837775342467</v>
      </c>
      <c r="AN3263" s="42">
        <f t="shared" si="1278"/>
        <v>45715</v>
      </c>
      <c r="AO3263" s="43">
        <f t="shared" si="1279"/>
        <v>-6588.9849315068495</v>
      </c>
      <c r="AP3263" s="24" t="s">
        <v>6118</v>
      </c>
    </row>
    <row r="3264" spans="1:42" s="24" customFormat="1" ht="15.75" customHeight="1" x14ac:dyDescent="0.35">
      <c r="A3264" s="36" t="s">
        <v>6117</v>
      </c>
      <c r="B3264" s="36">
        <v>202511</v>
      </c>
      <c r="C3264" s="24" t="s">
        <v>736</v>
      </c>
      <c r="D3264" s="24" t="s">
        <v>119</v>
      </c>
      <c r="E3264" s="62">
        <v>45901</v>
      </c>
      <c r="F3264" s="62">
        <v>46265</v>
      </c>
      <c r="G3264" s="37" t="s">
        <v>2354</v>
      </c>
      <c r="H3264" s="36">
        <v>652509</v>
      </c>
      <c r="I3264" s="63">
        <v>34040</v>
      </c>
      <c r="J3264" s="24" t="s">
        <v>5022</v>
      </c>
      <c r="K3264" s="63">
        <f t="shared" si="1262"/>
        <v>45901</v>
      </c>
      <c r="L3264" s="55">
        <f t="shared" si="1263"/>
        <v>0.04</v>
      </c>
      <c r="M3264" s="76">
        <v>0.22500000000000001</v>
      </c>
      <c r="N3264" s="62">
        <v>45901</v>
      </c>
      <c r="O3264" s="62">
        <v>46265</v>
      </c>
      <c r="P3264" s="63">
        <v>45930</v>
      </c>
      <c r="Q3264" s="63">
        <f t="shared" si="1264"/>
        <v>45931</v>
      </c>
      <c r="R3264" s="78">
        <v>32</v>
      </c>
      <c r="S3264" s="63" t="str">
        <f>VLOOKUP(R3264,SA!$B$3:$C$11,2,1)</f>
        <v>26-35</v>
      </c>
      <c r="T3264" s="38" t="s">
        <v>98</v>
      </c>
      <c r="U3264" s="24" t="s">
        <v>5743</v>
      </c>
      <c r="V3264" s="24">
        <v>-500000</v>
      </c>
      <c r="W3264" s="39">
        <f t="shared" si="1265"/>
        <v>0</v>
      </c>
      <c r="X3264" s="29">
        <f t="shared" si="1266"/>
        <v>0</v>
      </c>
      <c r="Y3264" s="40">
        <f t="shared" si="1267"/>
        <v>335</v>
      </c>
      <c r="Z3264" s="38">
        <f t="shared" si="1249"/>
        <v>46081</v>
      </c>
      <c r="AA3264" s="41">
        <f t="shared" si="1268"/>
        <v>151</v>
      </c>
      <c r="AB3264" s="24" t="s">
        <v>113</v>
      </c>
      <c r="AC3264" s="41">
        <f t="shared" si="1269"/>
        <v>-4576.4801561643835</v>
      </c>
      <c r="AD3264" s="41">
        <v>-1</v>
      </c>
      <c r="AE3264" s="72">
        <f>-INDEX(SA!$C$2:$G$11,MATCH(Details!S3264,SA!$C$2:$C$11,0),MATCH(-Details!V3264,SA!$C$2:$G$2,0))*Y3264/(F3264-E3264+1)</f>
        <v>-3878.3730136986301</v>
      </c>
      <c r="AF3264" s="41">
        <f t="shared" si="1270"/>
        <v>0</v>
      </c>
      <c r="AG3264" s="41">
        <f t="shared" si="1271"/>
        <v>0</v>
      </c>
      <c r="AH3264" s="41">
        <f t="shared" si="1272"/>
        <v>-698.10714246575344</v>
      </c>
      <c r="AI3264" s="60">
        <f t="shared" si="1273"/>
        <v>-155.1349205479452</v>
      </c>
      <c r="AJ3264" s="60">
        <f t="shared" si="1274"/>
        <v>-872.6339280821918</v>
      </c>
      <c r="AK3264" s="60">
        <f t="shared" si="1275"/>
        <v>-1748.1621643835615</v>
      </c>
      <c r="AL3264" s="60">
        <f t="shared" si="1276"/>
        <v>-1284.8991908219177</v>
      </c>
      <c r="AM3264" s="41">
        <f t="shared" si="1277"/>
        <v>-1565.7049742465756</v>
      </c>
      <c r="AN3264" s="42">
        <f t="shared" si="1278"/>
        <v>45715</v>
      </c>
      <c r="AO3264" s="43">
        <f t="shared" si="1279"/>
        <v>-3878.3730136986301</v>
      </c>
      <c r="AP3264" s="24" t="s">
        <v>6118</v>
      </c>
    </row>
    <row r="3265" spans="1:42" s="24" customFormat="1" ht="15.75" customHeight="1" x14ac:dyDescent="0.35">
      <c r="A3265" s="36" t="s">
        <v>6117</v>
      </c>
      <c r="B3265" s="36">
        <v>202511</v>
      </c>
      <c r="C3265" s="24" t="s">
        <v>736</v>
      </c>
      <c r="D3265" s="24" t="s">
        <v>119</v>
      </c>
      <c r="E3265" s="62">
        <v>45901</v>
      </c>
      <c r="F3265" s="62">
        <v>46265</v>
      </c>
      <c r="G3265" s="37" t="s">
        <v>2355</v>
      </c>
      <c r="H3265" s="36">
        <v>652509</v>
      </c>
      <c r="I3265" s="63">
        <v>42487</v>
      </c>
      <c r="J3265" s="24" t="s">
        <v>5023</v>
      </c>
      <c r="K3265" s="63">
        <f t="shared" si="1262"/>
        <v>45901</v>
      </c>
      <c r="L3265" s="55">
        <f t="shared" si="1263"/>
        <v>0.04</v>
      </c>
      <c r="M3265" s="76">
        <v>0.22500000000000001</v>
      </c>
      <c r="N3265" s="62">
        <v>45901</v>
      </c>
      <c r="O3265" s="62">
        <v>46265</v>
      </c>
      <c r="P3265" s="63">
        <v>45930</v>
      </c>
      <c r="Q3265" s="63">
        <f t="shared" si="1264"/>
        <v>45931</v>
      </c>
      <c r="R3265" s="78">
        <v>9</v>
      </c>
      <c r="S3265" s="63" t="str">
        <f>VLOOKUP(R3265,SA!$B$3:$C$11,2,1)</f>
        <v>0-25</v>
      </c>
      <c r="T3265" s="38" t="s">
        <v>97</v>
      </c>
      <c r="U3265" s="24" t="s">
        <v>5745</v>
      </c>
      <c r="V3265" s="24">
        <v>-500000</v>
      </c>
      <c r="W3265" s="39">
        <f t="shared" si="1265"/>
        <v>0</v>
      </c>
      <c r="X3265" s="29">
        <f t="shared" si="1266"/>
        <v>0</v>
      </c>
      <c r="Y3265" s="40">
        <f t="shared" si="1267"/>
        <v>335</v>
      </c>
      <c r="Z3265" s="38">
        <f t="shared" si="1249"/>
        <v>46081</v>
      </c>
      <c r="AA3265" s="41">
        <f t="shared" si="1268"/>
        <v>151</v>
      </c>
      <c r="AB3265" s="24" t="s">
        <v>113</v>
      </c>
      <c r="AC3265" s="41">
        <f t="shared" si="1269"/>
        <v>-4082.604249315068</v>
      </c>
      <c r="AD3265" s="41">
        <v>-1</v>
      </c>
      <c r="AE3265" s="72">
        <f>-INDEX(SA!$C$2:$G$11,MATCH(Details!S3265,SA!$C$2:$C$11,0),MATCH(-Details!V3265,SA!$C$2:$G$2,0))*Y3265/(F3265-E3265+1)</f>
        <v>-3459.834109589041</v>
      </c>
      <c r="AF3265" s="41">
        <f t="shared" si="1270"/>
        <v>0</v>
      </c>
      <c r="AG3265" s="41">
        <f t="shared" si="1271"/>
        <v>0</v>
      </c>
      <c r="AH3265" s="41">
        <f t="shared" si="1272"/>
        <v>-622.77013972602731</v>
      </c>
      <c r="AI3265" s="60">
        <f t="shared" si="1273"/>
        <v>-138.39336438356165</v>
      </c>
      <c r="AJ3265" s="60">
        <f t="shared" si="1274"/>
        <v>-778.46267465753419</v>
      </c>
      <c r="AK3265" s="60">
        <f t="shared" si="1275"/>
        <v>-1559.507315068493</v>
      </c>
      <c r="AL3265" s="60">
        <f t="shared" si="1276"/>
        <v>-1146.2378765753424</v>
      </c>
      <c r="AM3265" s="41">
        <f t="shared" si="1277"/>
        <v>-1396.7401939726028</v>
      </c>
      <c r="AN3265" s="42">
        <f t="shared" si="1278"/>
        <v>45715</v>
      </c>
      <c r="AO3265" s="43">
        <f t="shared" si="1279"/>
        <v>-3459.834109589041</v>
      </c>
      <c r="AP3265" s="24" t="s">
        <v>6118</v>
      </c>
    </row>
    <row r="3266" spans="1:42" s="24" customFormat="1" ht="15.75" customHeight="1" x14ac:dyDescent="0.35">
      <c r="A3266" s="36" t="s">
        <v>6117</v>
      </c>
      <c r="B3266" s="36">
        <v>202511</v>
      </c>
      <c r="C3266" s="24" t="s">
        <v>736</v>
      </c>
      <c r="D3266" s="24" t="s">
        <v>119</v>
      </c>
      <c r="E3266" s="62">
        <v>45901</v>
      </c>
      <c r="F3266" s="62">
        <v>46265</v>
      </c>
      <c r="G3266" s="37" t="s">
        <v>2356</v>
      </c>
      <c r="H3266" s="36">
        <v>652509</v>
      </c>
      <c r="I3266" s="63">
        <v>19400</v>
      </c>
      <c r="J3266" s="24" t="s">
        <v>5024</v>
      </c>
      <c r="K3266" s="63">
        <f t="shared" si="1262"/>
        <v>45901</v>
      </c>
      <c r="L3266" s="55">
        <f t="shared" si="1263"/>
        <v>0.04</v>
      </c>
      <c r="M3266" s="76">
        <v>0.22500000000000001</v>
      </c>
      <c r="N3266" s="62">
        <v>45901</v>
      </c>
      <c r="O3266" s="62">
        <v>46265</v>
      </c>
      <c r="P3266" s="63">
        <v>45930</v>
      </c>
      <c r="Q3266" s="63">
        <f t="shared" si="1264"/>
        <v>45931</v>
      </c>
      <c r="R3266" s="78">
        <v>72</v>
      </c>
      <c r="S3266" s="63" t="str">
        <f>VLOOKUP(R3266,SA!$B$3:$C$11,2,1)</f>
        <v>71-75</v>
      </c>
      <c r="T3266" s="38" t="s">
        <v>97</v>
      </c>
      <c r="U3266" s="24" t="s">
        <v>5744</v>
      </c>
      <c r="V3266" s="24">
        <v>-500000</v>
      </c>
      <c r="W3266" s="39">
        <f t="shared" si="1265"/>
        <v>0</v>
      </c>
      <c r="X3266" s="29">
        <f t="shared" si="1266"/>
        <v>0</v>
      </c>
      <c r="Y3266" s="40">
        <f t="shared" si="1267"/>
        <v>335</v>
      </c>
      <c r="Z3266" s="38">
        <f t="shared" si="1249"/>
        <v>46081</v>
      </c>
      <c r="AA3266" s="41">
        <f t="shared" si="1268"/>
        <v>151</v>
      </c>
      <c r="AB3266" s="24" t="s">
        <v>113</v>
      </c>
      <c r="AC3266" s="41">
        <f t="shared" si="1269"/>
        <v>-21785.026320547946</v>
      </c>
      <c r="AD3266" s="41">
        <v>-1</v>
      </c>
      <c r="AE3266" s="72">
        <f>-INDEX(SA!$C$2:$G$11,MATCH(Details!S3266,SA!$C$2:$C$11,0),MATCH(-Details!V3266,SA!$C$2:$G$2,0))*Y3266/(F3266-E3266+1)</f>
        <v>-18461.886712328767</v>
      </c>
      <c r="AF3266" s="41">
        <f t="shared" si="1270"/>
        <v>0</v>
      </c>
      <c r="AG3266" s="41">
        <f t="shared" si="1271"/>
        <v>0</v>
      </c>
      <c r="AH3266" s="41">
        <f t="shared" si="1272"/>
        <v>-3323.1396082191782</v>
      </c>
      <c r="AI3266" s="60">
        <f t="shared" si="1273"/>
        <v>-738.47546849315074</v>
      </c>
      <c r="AJ3266" s="60">
        <f t="shared" si="1274"/>
        <v>-4153.9245102739724</v>
      </c>
      <c r="AK3266" s="60">
        <f t="shared" si="1275"/>
        <v>-8321.6265479452068</v>
      </c>
      <c r="AL3266" s="60">
        <f t="shared" si="1276"/>
        <v>-6116.3955127397267</v>
      </c>
      <c r="AM3266" s="41">
        <f t="shared" si="1277"/>
        <v>-7453.091220821917</v>
      </c>
      <c r="AN3266" s="42">
        <f t="shared" si="1278"/>
        <v>45715</v>
      </c>
      <c r="AO3266" s="43">
        <f t="shared" si="1279"/>
        <v>-18461.886712328767</v>
      </c>
      <c r="AP3266" s="24" t="s">
        <v>6118</v>
      </c>
    </row>
    <row r="3267" spans="1:42" s="24" customFormat="1" ht="15.75" customHeight="1" x14ac:dyDescent="0.35">
      <c r="A3267" s="36" t="s">
        <v>6117</v>
      </c>
      <c r="B3267" s="36">
        <v>202511</v>
      </c>
      <c r="C3267" s="24" t="s">
        <v>736</v>
      </c>
      <c r="D3267" s="24" t="s">
        <v>119</v>
      </c>
      <c r="E3267" s="62">
        <v>45901</v>
      </c>
      <c r="F3267" s="62">
        <v>46265</v>
      </c>
      <c r="G3267" s="37" t="s">
        <v>2357</v>
      </c>
      <c r="H3267" s="36">
        <v>652509</v>
      </c>
      <c r="I3267" s="63">
        <v>23012</v>
      </c>
      <c r="J3267" s="24" t="s">
        <v>5025</v>
      </c>
      <c r="K3267" s="63">
        <f t="shared" si="1262"/>
        <v>45901</v>
      </c>
      <c r="L3267" s="55">
        <f t="shared" si="1263"/>
        <v>0.04</v>
      </c>
      <c r="M3267" s="76">
        <v>0.22500000000000001</v>
      </c>
      <c r="N3267" s="62">
        <v>45901</v>
      </c>
      <c r="O3267" s="62">
        <v>46265</v>
      </c>
      <c r="P3267" s="63">
        <v>45930</v>
      </c>
      <c r="Q3267" s="63">
        <f t="shared" si="1264"/>
        <v>45931</v>
      </c>
      <c r="R3267" s="78">
        <v>62</v>
      </c>
      <c r="S3267" s="63" t="str">
        <f>VLOOKUP(R3267,SA!$B$3:$C$11,2,1)</f>
        <v>56-65</v>
      </c>
      <c r="T3267" s="38" t="s">
        <v>98</v>
      </c>
      <c r="U3267" s="24" t="s">
        <v>5747</v>
      </c>
      <c r="V3267" s="24">
        <v>-500000</v>
      </c>
      <c r="W3267" s="39">
        <f t="shared" si="1265"/>
        <v>0</v>
      </c>
      <c r="X3267" s="29">
        <f t="shared" si="1266"/>
        <v>0</v>
      </c>
      <c r="Y3267" s="40">
        <f t="shared" si="1267"/>
        <v>335</v>
      </c>
      <c r="Z3267" s="38">
        <f t="shared" si="1249"/>
        <v>46081</v>
      </c>
      <c r="AA3267" s="41">
        <f t="shared" si="1268"/>
        <v>151</v>
      </c>
      <c r="AB3267" s="24" t="s">
        <v>113</v>
      </c>
      <c r="AC3267" s="41">
        <f t="shared" si="1269"/>
        <v>-12023.942986301368</v>
      </c>
      <c r="AD3267" s="41">
        <v>-1</v>
      </c>
      <c r="AE3267" s="72">
        <f>-INDEX(SA!$C$2:$G$11,MATCH(Details!S3267,SA!$C$2:$C$11,0),MATCH(-Details!V3267,SA!$C$2:$G$2,0))*Y3267/(F3267-E3267+1)</f>
        <v>-10189.782191780821</v>
      </c>
      <c r="AF3267" s="41">
        <f t="shared" si="1270"/>
        <v>0</v>
      </c>
      <c r="AG3267" s="41">
        <f t="shared" si="1271"/>
        <v>0</v>
      </c>
      <c r="AH3267" s="41">
        <f t="shared" si="1272"/>
        <v>-1834.1607945205478</v>
      </c>
      <c r="AI3267" s="60">
        <f t="shared" si="1273"/>
        <v>-407.59128767123286</v>
      </c>
      <c r="AJ3267" s="60">
        <f t="shared" si="1274"/>
        <v>-2292.700993150685</v>
      </c>
      <c r="AK3267" s="60">
        <f t="shared" si="1275"/>
        <v>-4593.0063013698627</v>
      </c>
      <c r="AL3267" s="60">
        <f t="shared" si="1276"/>
        <v>-3375.8596315068489</v>
      </c>
      <c r="AM3267" s="41">
        <f t="shared" si="1277"/>
        <v>-4113.6302794520543</v>
      </c>
      <c r="AN3267" s="42">
        <f t="shared" si="1278"/>
        <v>45715</v>
      </c>
      <c r="AO3267" s="43">
        <f t="shared" si="1279"/>
        <v>-10189.782191780821</v>
      </c>
      <c r="AP3267" s="24" t="s">
        <v>6118</v>
      </c>
    </row>
    <row r="3268" spans="1:42" s="24" customFormat="1" ht="15.75" customHeight="1" x14ac:dyDescent="0.35">
      <c r="A3268" s="36" t="s">
        <v>6117</v>
      </c>
      <c r="B3268" s="36">
        <v>202511</v>
      </c>
      <c r="C3268" s="24" t="s">
        <v>736</v>
      </c>
      <c r="D3268" s="24" t="s">
        <v>119</v>
      </c>
      <c r="E3268" s="62">
        <v>45901</v>
      </c>
      <c r="F3268" s="62">
        <v>46265</v>
      </c>
      <c r="G3268" s="37" t="s">
        <v>2358</v>
      </c>
      <c r="H3268" s="36">
        <v>652509</v>
      </c>
      <c r="I3268" s="63">
        <v>44998</v>
      </c>
      <c r="J3268" s="24" t="s">
        <v>5026</v>
      </c>
      <c r="K3268" s="63">
        <f t="shared" si="1262"/>
        <v>45901</v>
      </c>
      <c r="L3268" s="55">
        <f t="shared" si="1263"/>
        <v>0.04</v>
      </c>
      <c r="M3268" s="76">
        <v>0.22500000000000001</v>
      </c>
      <c r="N3268" s="62">
        <v>45901</v>
      </c>
      <c r="O3268" s="62">
        <v>46265</v>
      </c>
      <c r="P3268" s="63">
        <v>45930</v>
      </c>
      <c r="Q3268" s="63">
        <f t="shared" si="1264"/>
        <v>45931</v>
      </c>
      <c r="R3268" s="78">
        <v>2</v>
      </c>
      <c r="S3268" s="63" t="str">
        <f>VLOOKUP(R3268,SA!$B$3:$C$11,2,1)</f>
        <v>0-25</v>
      </c>
      <c r="T3268" s="38" t="s">
        <v>97</v>
      </c>
      <c r="U3268" s="24" t="s">
        <v>5745</v>
      </c>
      <c r="V3268" s="24">
        <v>-500000</v>
      </c>
      <c r="W3268" s="39">
        <f t="shared" si="1265"/>
        <v>0</v>
      </c>
      <c r="X3268" s="29">
        <f t="shared" si="1266"/>
        <v>0</v>
      </c>
      <c r="Y3268" s="40">
        <f t="shared" si="1267"/>
        <v>335</v>
      </c>
      <c r="Z3268" s="38">
        <f t="shared" si="1249"/>
        <v>46081</v>
      </c>
      <c r="AA3268" s="41">
        <f t="shared" si="1268"/>
        <v>151</v>
      </c>
      <c r="AB3268" s="24" t="s">
        <v>113</v>
      </c>
      <c r="AC3268" s="41">
        <f t="shared" si="1269"/>
        <v>-4082.604249315068</v>
      </c>
      <c r="AD3268" s="41">
        <v>-1</v>
      </c>
      <c r="AE3268" s="72">
        <f>-INDEX(SA!$C$2:$G$11,MATCH(Details!S3268,SA!$C$2:$C$11,0),MATCH(-Details!V3268,SA!$C$2:$G$2,0))*Y3268/(F3268-E3268+1)</f>
        <v>-3459.834109589041</v>
      </c>
      <c r="AF3268" s="41">
        <f t="shared" si="1270"/>
        <v>0</v>
      </c>
      <c r="AG3268" s="41">
        <f t="shared" si="1271"/>
        <v>0</v>
      </c>
      <c r="AH3268" s="41">
        <f t="shared" si="1272"/>
        <v>-622.77013972602731</v>
      </c>
      <c r="AI3268" s="60">
        <f t="shared" si="1273"/>
        <v>-138.39336438356165</v>
      </c>
      <c r="AJ3268" s="60">
        <f t="shared" si="1274"/>
        <v>-778.46267465753419</v>
      </c>
      <c r="AK3268" s="60">
        <f t="shared" si="1275"/>
        <v>-1559.507315068493</v>
      </c>
      <c r="AL3268" s="60">
        <f t="shared" si="1276"/>
        <v>-1146.2378765753424</v>
      </c>
      <c r="AM3268" s="41">
        <f t="shared" si="1277"/>
        <v>-1396.7401939726028</v>
      </c>
      <c r="AN3268" s="42">
        <f t="shared" si="1278"/>
        <v>45715</v>
      </c>
      <c r="AO3268" s="43">
        <f t="shared" si="1279"/>
        <v>-3459.834109589041</v>
      </c>
      <c r="AP3268" s="24" t="s">
        <v>6118</v>
      </c>
    </row>
    <row r="3269" spans="1:42" s="24" customFormat="1" ht="15.75" customHeight="1" x14ac:dyDescent="0.35">
      <c r="A3269" s="36" t="s">
        <v>6117</v>
      </c>
      <c r="B3269" s="36">
        <v>202511</v>
      </c>
      <c r="C3269" s="24" t="s">
        <v>736</v>
      </c>
      <c r="D3269" s="24" t="s">
        <v>119</v>
      </c>
      <c r="E3269" s="62">
        <v>45901</v>
      </c>
      <c r="F3269" s="62">
        <v>46265</v>
      </c>
      <c r="G3269" s="37" t="s">
        <v>560</v>
      </c>
      <c r="H3269" s="36">
        <v>652509</v>
      </c>
      <c r="I3269" s="63">
        <v>32042</v>
      </c>
      <c r="J3269" s="24" t="s">
        <v>5027</v>
      </c>
      <c r="K3269" s="63">
        <f t="shared" si="1262"/>
        <v>45901</v>
      </c>
      <c r="L3269" s="55">
        <f t="shared" si="1263"/>
        <v>0.04</v>
      </c>
      <c r="M3269" s="76">
        <v>0.22500000000000001</v>
      </c>
      <c r="N3269" s="62">
        <v>45901</v>
      </c>
      <c r="O3269" s="62">
        <v>46265</v>
      </c>
      <c r="P3269" s="63">
        <v>45930</v>
      </c>
      <c r="Q3269" s="63">
        <f t="shared" si="1264"/>
        <v>45931</v>
      </c>
      <c r="R3269" s="78">
        <v>37</v>
      </c>
      <c r="S3269" s="63" t="str">
        <f>VLOOKUP(R3269,SA!$B$3:$C$11,2,1)</f>
        <v>36-45</v>
      </c>
      <c r="T3269" s="38" t="s">
        <v>97</v>
      </c>
      <c r="U3269" s="24" t="s">
        <v>56</v>
      </c>
      <c r="V3269" s="24">
        <v>-500000</v>
      </c>
      <c r="W3269" s="39">
        <f t="shared" si="1265"/>
        <v>-500000</v>
      </c>
      <c r="X3269" s="29">
        <f t="shared" si="1266"/>
        <v>-1</v>
      </c>
      <c r="Y3269" s="40">
        <f t="shared" si="1267"/>
        <v>335</v>
      </c>
      <c r="Z3269" s="38">
        <f t="shared" si="1249"/>
        <v>46081</v>
      </c>
      <c r="AA3269" s="41">
        <f t="shared" si="1268"/>
        <v>151</v>
      </c>
      <c r="AB3269" s="24" t="s">
        <v>113</v>
      </c>
      <c r="AC3269" s="41">
        <f t="shared" si="1269"/>
        <v>-5549.2430602739732</v>
      </c>
      <c r="AD3269" s="41">
        <v>-1</v>
      </c>
      <c r="AE3269" s="72">
        <f>-INDEX(SA!$C$2:$G$11,MATCH(Details!S3269,SA!$C$2:$C$11,0),MATCH(-Details!V3269,SA!$C$2:$G$2,0))*Y3269/(F3269-E3269+1)</f>
        <v>-4702.7483561643839</v>
      </c>
      <c r="AF3269" s="41">
        <f t="shared" si="1270"/>
        <v>0</v>
      </c>
      <c r="AG3269" s="41">
        <f t="shared" si="1271"/>
        <v>0</v>
      </c>
      <c r="AH3269" s="41">
        <f t="shared" si="1272"/>
        <v>-846.49470410958907</v>
      </c>
      <c r="AI3269" s="60">
        <f t="shared" si="1273"/>
        <v>-188.10993424657536</v>
      </c>
      <c r="AJ3269" s="60">
        <f t="shared" si="1274"/>
        <v>-1058.1183801369864</v>
      </c>
      <c r="AK3269" s="60">
        <f t="shared" si="1275"/>
        <v>-2119.7462739726029</v>
      </c>
      <c r="AL3269" s="60">
        <f t="shared" si="1276"/>
        <v>-1558.0135113698632</v>
      </c>
      <c r="AM3269" s="41">
        <f t="shared" si="1277"/>
        <v>-1898.5065304109592</v>
      </c>
      <c r="AN3269" s="42">
        <f t="shared" si="1278"/>
        <v>45715</v>
      </c>
      <c r="AO3269" s="43">
        <f t="shared" si="1279"/>
        <v>-4702.7483561643839</v>
      </c>
      <c r="AP3269" s="24" t="s">
        <v>6118</v>
      </c>
    </row>
    <row r="3270" spans="1:42" s="24" customFormat="1" ht="15.75" customHeight="1" x14ac:dyDescent="0.35">
      <c r="A3270" s="36" t="s">
        <v>6117</v>
      </c>
      <c r="B3270" s="36">
        <v>202511</v>
      </c>
      <c r="C3270" s="24" t="s">
        <v>736</v>
      </c>
      <c r="D3270" s="24" t="s">
        <v>119</v>
      </c>
      <c r="E3270" s="62">
        <v>45901</v>
      </c>
      <c r="F3270" s="62">
        <v>46265</v>
      </c>
      <c r="G3270" s="37" t="s">
        <v>2711</v>
      </c>
      <c r="H3270" s="36">
        <v>752038</v>
      </c>
      <c r="I3270" s="63">
        <v>26093</v>
      </c>
      <c r="J3270" s="24" t="s">
        <v>5488</v>
      </c>
      <c r="K3270" s="63">
        <f t="shared" si="1262"/>
        <v>45901</v>
      </c>
      <c r="L3270" s="55">
        <f t="shared" si="1263"/>
        <v>0.04</v>
      </c>
      <c r="M3270" s="76">
        <v>0.22500000000000001</v>
      </c>
      <c r="N3270" s="62">
        <v>45901</v>
      </c>
      <c r="O3270" s="62">
        <v>46265</v>
      </c>
      <c r="P3270" s="63">
        <v>45914</v>
      </c>
      <c r="Q3270" s="63">
        <f t="shared" si="1264"/>
        <v>45915</v>
      </c>
      <c r="R3270" s="78">
        <v>54</v>
      </c>
      <c r="S3270" s="63" t="str">
        <f>VLOOKUP(R3270,SA!$B$3:$C$11,2,1)</f>
        <v>46-55</v>
      </c>
      <c r="T3270" s="38" t="s">
        <v>97</v>
      </c>
      <c r="U3270" s="24" t="s">
        <v>5744</v>
      </c>
      <c r="V3270" s="24">
        <v>-500000</v>
      </c>
      <c r="W3270" s="39">
        <f t="shared" si="1265"/>
        <v>0</v>
      </c>
      <c r="X3270" s="29">
        <f t="shared" si="1266"/>
        <v>0</v>
      </c>
      <c r="Y3270" s="40">
        <f t="shared" si="1267"/>
        <v>351</v>
      </c>
      <c r="Z3270" s="38">
        <f t="shared" si="1249"/>
        <v>46081</v>
      </c>
      <c r="AA3270" s="41">
        <f t="shared" si="1268"/>
        <v>167</v>
      </c>
      <c r="AB3270" s="24" t="s">
        <v>113</v>
      </c>
      <c r="AC3270" s="41">
        <f t="shared" si="1269"/>
        <v>-8576.9415665753422</v>
      </c>
      <c r="AD3270" s="41">
        <v>-1</v>
      </c>
      <c r="AE3270" s="72">
        <f>-INDEX(SA!$C$2:$G$11,MATCH(Details!S3270,SA!$C$2:$C$11,0),MATCH(-Details!V3270,SA!$C$2:$G$2,0))*Y3270/(F3270-E3270+1)</f>
        <v>-7268.5945479452057</v>
      </c>
      <c r="AF3270" s="41">
        <f t="shared" si="1270"/>
        <v>0</v>
      </c>
      <c r="AG3270" s="41">
        <f t="shared" si="1271"/>
        <v>0</v>
      </c>
      <c r="AH3270" s="41">
        <f t="shared" si="1272"/>
        <v>-1308.347018630137</v>
      </c>
      <c r="AI3270" s="60">
        <f t="shared" si="1273"/>
        <v>-290.74378191780823</v>
      </c>
      <c r="AJ3270" s="60">
        <f t="shared" si="1274"/>
        <v>-1635.4337732876713</v>
      </c>
      <c r="AK3270" s="60">
        <f t="shared" si="1275"/>
        <v>-3458.2771780821918</v>
      </c>
      <c r="AL3270" s="60">
        <f t="shared" si="1276"/>
        <v>-2541.8337258904107</v>
      </c>
      <c r="AM3270" s="41">
        <f t="shared" si="1277"/>
        <v>-2800.5832668493158</v>
      </c>
      <c r="AN3270" s="42">
        <f t="shared" si="1278"/>
        <v>45715</v>
      </c>
      <c r="AO3270" s="43">
        <f t="shared" si="1279"/>
        <v>-7268.5945479452057</v>
      </c>
      <c r="AP3270" s="24" t="s">
        <v>6118</v>
      </c>
    </row>
    <row r="3271" spans="1:42" s="24" customFormat="1" ht="15.75" customHeight="1" x14ac:dyDescent="0.35">
      <c r="A3271" s="36" t="s">
        <v>6117</v>
      </c>
      <c r="B3271" s="36">
        <v>202511</v>
      </c>
      <c r="C3271" s="24" t="s">
        <v>736</v>
      </c>
      <c r="D3271" s="24" t="s">
        <v>119</v>
      </c>
      <c r="E3271" s="62">
        <v>45901</v>
      </c>
      <c r="F3271" s="62">
        <v>46265</v>
      </c>
      <c r="G3271" s="37" t="s">
        <v>2712</v>
      </c>
      <c r="H3271" s="36">
        <v>752038</v>
      </c>
      <c r="I3271" s="63">
        <v>35880</v>
      </c>
      <c r="J3271" s="24" t="s">
        <v>5489</v>
      </c>
      <c r="K3271" s="63">
        <f t="shared" si="1262"/>
        <v>45901</v>
      </c>
      <c r="L3271" s="55">
        <f t="shared" si="1263"/>
        <v>0.04</v>
      </c>
      <c r="M3271" s="76">
        <v>0.22500000000000001</v>
      </c>
      <c r="N3271" s="62">
        <v>45901</v>
      </c>
      <c r="O3271" s="62">
        <v>46265</v>
      </c>
      <c r="P3271" s="63">
        <v>45914</v>
      </c>
      <c r="Q3271" s="63">
        <f t="shared" si="1264"/>
        <v>45915</v>
      </c>
      <c r="R3271" s="78">
        <v>27</v>
      </c>
      <c r="S3271" s="63" t="str">
        <f>VLOOKUP(R3271,SA!$B$3:$C$11,2,1)</f>
        <v>26-35</v>
      </c>
      <c r="T3271" s="38" t="s">
        <v>98</v>
      </c>
      <c r="U3271" s="24" t="s">
        <v>5743</v>
      </c>
      <c r="V3271" s="24">
        <v>-500000</v>
      </c>
      <c r="W3271" s="39">
        <f t="shared" si="1265"/>
        <v>0</v>
      </c>
      <c r="X3271" s="29">
        <f t="shared" si="1266"/>
        <v>0</v>
      </c>
      <c r="Y3271" s="40">
        <f t="shared" si="1267"/>
        <v>351</v>
      </c>
      <c r="Z3271" s="38">
        <f t="shared" si="1249"/>
        <v>46081</v>
      </c>
      <c r="AA3271" s="41">
        <f t="shared" si="1268"/>
        <v>167</v>
      </c>
      <c r="AB3271" s="24" t="s">
        <v>113</v>
      </c>
      <c r="AC3271" s="41">
        <f t="shared" si="1269"/>
        <v>-4795.0583128767121</v>
      </c>
      <c r="AD3271" s="41">
        <v>-1</v>
      </c>
      <c r="AE3271" s="72">
        <f>-INDEX(SA!$C$2:$G$11,MATCH(Details!S3271,SA!$C$2:$C$11,0),MATCH(-Details!V3271,SA!$C$2:$G$2,0))*Y3271/(F3271-E3271+1)</f>
        <v>-4063.6087397260271</v>
      </c>
      <c r="AF3271" s="41">
        <f t="shared" si="1270"/>
        <v>0</v>
      </c>
      <c r="AG3271" s="41">
        <f t="shared" si="1271"/>
        <v>0</v>
      </c>
      <c r="AH3271" s="41">
        <f t="shared" si="1272"/>
        <v>-731.44957315068484</v>
      </c>
      <c r="AI3271" s="60">
        <f t="shared" si="1273"/>
        <v>-162.54434958904108</v>
      </c>
      <c r="AJ3271" s="60">
        <f t="shared" si="1274"/>
        <v>-914.31196643835608</v>
      </c>
      <c r="AK3271" s="60">
        <f t="shared" si="1275"/>
        <v>-1933.3978904109588</v>
      </c>
      <c r="AL3271" s="60">
        <f t="shared" si="1276"/>
        <v>-1421.0474494520547</v>
      </c>
      <c r="AM3271" s="41">
        <f t="shared" si="1277"/>
        <v>-1565.7049742465747</v>
      </c>
      <c r="AN3271" s="42">
        <f t="shared" si="1278"/>
        <v>45715</v>
      </c>
      <c r="AO3271" s="43">
        <f t="shared" si="1279"/>
        <v>-4063.6087397260271</v>
      </c>
      <c r="AP3271" s="24" t="s">
        <v>6118</v>
      </c>
    </row>
    <row r="3272" spans="1:42" s="24" customFormat="1" ht="15.75" customHeight="1" x14ac:dyDescent="0.35">
      <c r="A3272" s="36" t="s">
        <v>6117</v>
      </c>
      <c r="B3272" s="36">
        <v>202511</v>
      </c>
      <c r="C3272" s="24" t="s">
        <v>736</v>
      </c>
      <c r="D3272" s="24" t="s">
        <v>119</v>
      </c>
      <c r="E3272" s="62">
        <v>45901</v>
      </c>
      <c r="F3272" s="62">
        <v>46265</v>
      </c>
      <c r="G3272" s="37" t="s">
        <v>2713</v>
      </c>
      <c r="H3272" s="36">
        <v>752038</v>
      </c>
      <c r="I3272" s="63">
        <v>27030</v>
      </c>
      <c r="J3272" s="24" t="s">
        <v>5490</v>
      </c>
      <c r="K3272" s="63">
        <f t="shared" si="1262"/>
        <v>45901</v>
      </c>
      <c r="L3272" s="55">
        <f t="shared" si="1263"/>
        <v>0.04</v>
      </c>
      <c r="M3272" s="76">
        <v>0.22500000000000001</v>
      </c>
      <c r="N3272" s="62">
        <v>45901</v>
      </c>
      <c r="O3272" s="62">
        <v>46265</v>
      </c>
      <c r="P3272" s="63">
        <v>45914</v>
      </c>
      <c r="Q3272" s="63">
        <f t="shared" si="1264"/>
        <v>45915</v>
      </c>
      <c r="R3272" s="78">
        <v>51</v>
      </c>
      <c r="S3272" s="63" t="str">
        <f>VLOOKUP(R3272,SA!$B$3:$C$11,2,1)</f>
        <v>46-55</v>
      </c>
      <c r="T3272" s="38" t="s">
        <v>98</v>
      </c>
      <c r="U3272" s="24" t="s">
        <v>5747</v>
      </c>
      <c r="V3272" s="24">
        <v>-500000</v>
      </c>
      <c r="W3272" s="39">
        <f t="shared" si="1265"/>
        <v>0</v>
      </c>
      <c r="X3272" s="29">
        <f t="shared" si="1266"/>
        <v>0</v>
      </c>
      <c r="Y3272" s="40">
        <f t="shared" si="1267"/>
        <v>351</v>
      </c>
      <c r="Z3272" s="38">
        <f t="shared" si="1249"/>
        <v>46081</v>
      </c>
      <c r="AA3272" s="41">
        <f t="shared" si="1268"/>
        <v>167</v>
      </c>
      <c r="AB3272" s="24" t="s">
        <v>113</v>
      </c>
      <c r="AC3272" s="41">
        <f t="shared" si="1269"/>
        <v>-8576.9415665753422</v>
      </c>
      <c r="AD3272" s="41">
        <v>-1</v>
      </c>
      <c r="AE3272" s="72">
        <f>-INDEX(SA!$C$2:$G$11,MATCH(Details!S3272,SA!$C$2:$C$11,0),MATCH(-Details!V3272,SA!$C$2:$G$2,0))*Y3272/(F3272-E3272+1)</f>
        <v>-7268.5945479452057</v>
      </c>
      <c r="AF3272" s="41">
        <f t="shared" si="1270"/>
        <v>0</v>
      </c>
      <c r="AG3272" s="41">
        <f t="shared" si="1271"/>
        <v>0</v>
      </c>
      <c r="AH3272" s="41">
        <f t="shared" si="1272"/>
        <v>-1308.347018630137</v>
      </c>
      <c r="AI3272" s="60">
        <f t="shared" si="1273"/>
        <v>-290.74378191780823</v>
      </c>
      <c r="AJ3272" s="60">
        <f t="shared" si="1274"/>
        <v>-1635.4337732876713</v>
      </c>
      <c r="AK3272" s="60">
        <f t="shared" si="1275"/>
        <v>-3458.2771780821918</v>
      </c>
      <c r="AL3272" s="60">
        <f t="shared" si="1276"/>
        <v>-2541.8337258904107</v>
      </c>
      <c r="AM3272" s="41">
        <f t="shared" si="1277"/>
        <v>-2800.5832668493158</v>
      </c>
      <c r="AN3272" s="42">
        <f t="shared" si="1278"/>
        <v>45715</v>
      </c>
      <c r="AO3272" s="43">
        <f t="shared" si="1279"/>
        <v>-7268.5945479452057</v>
      </c>
      <c r="AP3272" s="24" t="s">
        <v>6118</v>
      </c>
    </row>
    <row r="3273" spans="1:42" s="24" customFormat="1" ht="15.75" customHeight="1" x14ac:dyDescent="0.35">
      <c r="A3273" s="36" t="s">
        <v>6117</v>
      </c>
      <c r="B3273" s="36">
        <v>202511</v>
      </c>
      <c r="C3273" s="24" t="s">
        <v>736</v>
      </c>
      <c r="D3273" s="24" t="s">
        <v>119</v>
      </c>
      <c r="E3273" s="62">
        <v>45901</v>
      </c>
      <c r="F3273" s="62">
        <v>46265</v>
      </c>
      <c r="G3273" s="37" t="s">
        <v>439</v>
      </c>
      <c r="H3273" s="36">
        <v>752038</v>
      </c>
      <c r="I3273" s="63">
        <v>34835</v>
      </c>
      <c r="J3273" s="24" t="s">
        <v>5491</v>
      </c>
      <c r="K3273" s="63">
        <f t="shared" si="1262"/>
        <v>45901</v>
      </c>
      <c r="L3273" s="55">
        <f t="shared" si="1263"/>
        <v>0.04</v>
      </c>
      <c r="M3273" s="76">
        <v>0.22500000000000001</v>
      </c>
      <c r="N3273" s="62">
        <v>45901</v>
      </c>
      <c r="O3273" s="62">
        <v>46265</v>
      </c>
      <c r="P3273" s="63">
        <v>45914</v>
      </c>
      <c r="Q3273" s="63">
        <f t="shared" si="1264"/>
        <v>45915</v>
      </c>
      <c r="R3273" s="78">
        <v>30</v>
      </c>
      <c r="S3273" s="63" t="str">
        <f>VLOOKUP(R3273,SA!$B$3:$C$11,2,1)</f>
        <v>26-35</v>
      </c>
      <c r="T3273" s="38" t="s">
        <v>97</v>
      </c>
      <c r="U3273" s="24" t="s">
        <v>56</v>
      </c>
      <c r="V3273" s="24">
        <v>-500000</v>
      </c>
      <c r="W3273" s="39">
        <f t="shared" si="1265"/>
        <v>-500000</v>
      </c>
      <c r="X3273" s="29">
        <f t="shared" si="1266"/>
        <v>-1</v>
      </c>
      <c r="Y3273" s="40">
        <f t="shared" si="1267"/>
        <v>351</v>
      </c>
      <c r="Z3273" s="38">
        <f t="shared" si="1249"/>
        <v>46081</v>
      </c>
      <c r="AA3273" s="41">
        <f t="shared" si="1268"/>
        <v>167</v>
      </c>
      <c r="AB3273" s="24" t="s">
        <v>113</v>
      </c>
      <c r="AC3273" s="41">
        <f t="shared" si="1269"/>
        <v>-4795.0583128767121</v>
      </c>
      <c r="AD3273" s="41">
        <v>-1</v>
      </c>
      <c r="AE3273" s="72">
        <f>-INDEX(SA!$C$2:$G$11,MATCH(Details!S3273,SA!$C$2:$C$11,0),MATCH(-Details!V3273,SA!$C$2:$G$2,0))*Y3273/(F3273-E3273+1)</f>
        <v>-4063.6087397260271</v>
      </c>
      <c r="AF3273" s="41">
        <f t="shared" si="1270"/>
        <v>0</v>
      </c>
      <c r="AG3273" s="41">
        <f t="shared" si="1271"/>
        <v>0</v>
      </c>
      <c r="AH3273" s="41">
        <f t="shared" si="1272"/>
        <v>-731.44957315068484</v>
      </c>
      <c r="AI3273" s="60">
        <f t="shared" si="1273"/>
        <v>-162.54434958904108</v>
      </c>
      <c r="AJ3273" s="60">
        <f t="shared" si="1274"/>
        <v>-914.31196643835608</v>
      </c>
      <c r="AK3273" s="60">
        <f t="shared" si="1275"/>
        <v>-1933.3978904109588</v>
      </c>
      <c r="AL3273" s="60">
        <f t="shared" si="1276"/>
        <v>-1421.0474494520547</v>
      </c>
      <c r="AM3273" s="41">
        <f t="shared" si="1277"/>
        <v>-1565.7049742465747</v>
      </c>
      <c r="AN3273" s="42">
        <f t="shared" si="1278"/>
        <v>45715</v>
      </c>
      <c r="AO3273" s="43">
        <f t="shared" si="1279"/>
        <v>-4063.6087397260271</v>
      </c>
      <c r="AP3273" s="24" t="s">
        <v>6118</v>
      </c>
    </row>
    <row r="3274" spans="1:42" s="24" customFormat="1" ht="15.75" customHeight="1" x14ac:dyDescent="0.35">
      <c r="A3274" s="36" t="s">
        <v>6117</v>
      </c>
      <c r="B3274" s="36">
        <v>202511</v>
      </c>
      <c r="C3274" s="24" t="s">
        <v>736</v>
      </c>
      <c r="D3274" s="24" t="s">
        <v>119</v>
      </c>
      <c r="E3274" s="62">
        <v>45901</v>
      </c>
      <c r="F3274" s="62">
        <v>46265</v>
      </c>
      <c r="G3274" s="37" t="s">
        <v>6100</v>
      </c>
      <c r="H3274" s="36">
        <v>652234</v>
      </c>
      <c r="I3274" s="63">
        <v>44302</v>
      </c>
      <c r="J3274" s="24" t="s">
        <v>6112</v>
      </c>
      <c r="K3274" s="63">
        <f t="shared" ref="K3274" si="1280">N3274</f>
        <v>45901</v>
      </c>
      <c r="L3274" s="55">
        <f t="shared" ref="L3274" si="1281">IF(K3274&gt;=DATE(2022,4,1),4%,5%)</f>
        <v>0.04</v>
      </c>
      <c r="M3274" s="76">
        <v>0.22500000000000001</v>
      </c>
      <c r="N3274" s="62">
        <v>45901</v>
      </c>
      <c r="O3274" s="62">
        <v>46265</v>
      </c>
      <c r="P3274" s="63">
        <v>45900</v>
      </c>
      <c r="Q3274" s="63">
        <f t="shared" ref="Q3274" si="1282">P3274+1</f>
        <v>45901</v>
      </c>
      <c r="R3274" s="78">
        <v>4</v>
      </c>
      <c r="S3274" s="63" t="str">
        <f>VLOOKUP(R3274,SA!$B$3:$C$11,2,1)</f>
        <v>0-25</v>
      </c>
      <c r="T3274" s="38" t="s">
        <v>6116</v>
      </c>
      <c r="U3274" s="24" t="s">
        <v>5745</v>
      </c>
      <c r="V3274" s="24">
        <v>-300000</v>
      </c>
      <c r="W3274" s="39">
        <f t="shared" ref="W3274" si="1283">IF(U3274="self",V3274,0)</f>
        <v>0</v>
      </c>
      <c r="X3274" s="29">
        <f t="shared" ref="X3274" si="1284">IF(U3274="self",-1,0)</f>
        <v>0</v>
      </c>
      <c r="Y3274" s="40">
        <f t="shared" ref="Y3274" si="1285">O3274-Q3274+1</f>
        <v>365</v>
      </c>
      <c r="Z3274" s="38">
        <f t="shared" si="1249"/>
        <v>46081</v>
      </c>
      <c r="AA3274" s="41">
        <f t="shared" ref="AA3274" si="1286">IF(MIN((Z3274-Q3274)+1,Y3274)&lt;0,0,MIN((Z3274-Q3274)+1,Y3274))</f>
        <v>181</v>
      </c>
      <c r="AB3274" s="24" t="s">
        <v>113</v>
      </c>
      <c r="AC3274" s="41">
        <f t="shared" ref="AC3274" si="1287">AE3274+AF3274+AG3274+AH3274</f>
        <v>-3690.3792000000003</v>
      </c>
      <c r="AD3274" s="41">
        <v>-1</v>
      </c>
      <c r="AE3274" s="72">
        <f>-INDEX(SA!$C$2:$G$11,MATCH(Details!S3274,SA!$C$2:$C$11,0),MATCH(-Details!V3274,SA!$C$2:$G$2,0))*Y3274/(F3274-E3274+1)</f>
        <v>-3127.44</v>
      </c>
      <c r="AF3274" s="41">
        <f t="shared" ref="AF3274" si="1288">IF(AB3274="Karnataka",AE3274*9%,0)</f>
        <v>0</v>
      </c>
      <c r="AG3274" s="41">
        <f t="shared" ref="AG3274" si="1289">IF(AB3274="Karnataka",AE3274*9%,0)</f>
        <v>0</v>
      </c>
      <c r="AH3274" s="41">
        <f t="shared" ref="AH3274" si="1290">IF(AF3274+AG3274&gt;0,0,AE3274*18%)</f>
        <v>-562.93920000000003</v>
      </c>
      <c r="AI3274" s="60">
        <f t="shared" ref="AI3274" si="1291">AE3274*L3274</f>
        <v>-125.0976</v>
      </c>
      <c r="AJ3274" s="60">
        <f t="shared" ref="AJ3274" si="1292">$AE3274*M3274</f>
        <v>-703.67399999999998</v>
      </c>
      <c r="AK3274" s="60">
        <f t="shared" ref="AK3274" si="1293">(AE3274)*AA3274/Y3274</f>
        <v>-1550.8675068493151</v>
      </c>
      <c r="AL3274" s="60">
        <f t="shared" ref="AL3274" si="1294">AK3274*(1-L3274-M3274)</f>
        <v>-1139.8876175342466</v>
      </c>
      <c r="AM3274" s="41">
        <f t="shared" ref="AM3274" si="1295">AE3274-AI3274-AL3274-AJ3274</f>
        <v>-1158.7807824657534</v>
      </c>
      <c r="AN3274" s="42">
        <f t="shared" ref="AN3274" si="1296">Z3274-366</f>
        <v>45715</v>
      </c>
      <c r="AO3274" s="43">
        <f t="shared" ref="AO3274" si="1297">IF(AND(O3274&gt;Z3274,N3274&gt;AN3274),AE3274,0)</f>
        <v>-3127.44</v>
      </c>
      <c r="AP3274" s="24" t="s">
        <v>6118</v>
      </c>
    </row>
    <row r="3275" spans="1:42" s="24" customFormat="1" ht="15.75" customHeight="1" x14ac:dyDescent="0.35">
      <c r="A3275" s="36" t="s">
        <v>27</v>
      </c>
      <c r="B3275" s="36">
        <v>202511</v>
      </c>
      <c r="C3275" s="24" t="s">
        <v>736</v>
      </c>
      <c r="D3275" s="24" t="s">
        <v>119</v>
      </c>
      <c r="E3275" s="62">
        <v>45901</v>
      </c>
      <c r="F3275" s="62">
        <v>46265</v>
      </c>
      <c r="G3275" s="37" t="s">
        <v>6289</v>
      </c>
      <c r="H3275" s="36">
        <v>45353</v>
      </c>
      <c r="I3275" s="63">
        <v>37577</v>
      </c>
      <c r="J3275" s="24" t="s">
        <v>6376</v>
      </c>
      <c r="K3275" s="63">
        <f t="shared" ref="K3275" si="1298">N3275</f>
        <v>45943</v>
      </c>
      <c r="L3275" s="55">
        <f t="shared" ref="L3275" si="1299">IF(K3275&gt;=DATE(2022,4,1),4%,5%)</f>
        <v>0.04</v>
      </c>
      <c r="M3275" s="76">
        <v>0.22500000000000001</v>
      </c>
      <c r="N3275" s="62">
        <v>45943</v>
      </c>
      <c r="O3275" s="62">
        <v>46265</v>
      </c>
      <c r="P3275" s="63"/>
      <c r="Q3275" s="63"/>
      <c r="R3275" s="78">
        <v>22</v>
      </c>
      <c r="S3275" s="63" t="str">
        <f>VLOOKUP(R3275,SA!$B$3:$C$11,2,1)</f>
        <v>0-25</v>
      </c>
      <c r="T3275" s="38" t="s">
        <v>97</v>
      </c>
      <c r="U3275" s="24" t="s">
        <v>56</v>
      </c>
      <c r="V3275" s="24">
        <v>400000</v>
      </c>
      <c r="W3275" s="39">
        <f t="shared" ref="W3275" si="1300">IF(U3275="self",V3275,0)</f>
        <v>400000</v>
      </c>
      <c r="X3275" s="29">
        <f t="shared" ref="X3275" si="1301">IF(U3275="self",1,0)</f>
        <v>1</v>
      </c>
      <c r="Y3275" s="40">
        <f>O3275-N3275+1</f>
        <v>323</v>
      </c>
      <c r="Z3275" s="38">
        <f>$Z$1</f>
        <v>46081</v>
      </c>
      <c r="AA3275" s="41">
        <f>IF(MIN((Z3275-N3275)+1,Y3275)&lt;0,0,MIN((Z3275-N3275)+1,Y3275))</f>
        <v>139</v>
      </c>
      <c r="AB3275" s="24" t="s">
        <v>113</v>
      </c>
      <c r="AC3275" s="41">
        <f t="shared" ref="AC3275" si="1302">AE3275+AF3275+AG3275+AH3275</f>
        <v>3578.5182389041097</v>
      </c>
      <c r="AD3275" s="41">
        <v>1</v>
      </c>
      <c r="AE3275" s="72">
        <f>INDEX(SA!$C$2:$G$11,MATCH(Details!S3275,SA!$C$2:$C$11,0),MATCH(Details!V3275,SA!$C$2:$G$2,0))*Y3275/(F3275-E3275+1)</f>
        <v>3032.642575342466</v>
      </c>
      <c r="AF3275" s="41">
        <f>IF(AB3275="Karnataka",AE3275*9%,0)</f>
        <v>0</v>
      </c>
      <c r="AG3275" s="41">
        <f>IF(AB3275="Karnataka",AE3275*9%,0)</f>
        <v>0</v>
      </c>
      <c r="AH3275" s="41">
        <f t="shared" ref="AH3275" si="1303">IF(AF3275+AG3275&gt;0,0,AE3275*18%)</f>
        <v>545.87566356164382</v>
      </c>
      <c r="AI3275" s="60">
        <f>AE3275*L3275</f>
        <v>121.30570301369865</v>
      </c>
      <c r="AJ3275" s="60">
        <f>$AE3275*M3275</f>
        <v>682.34457945205486</v>
      </c>
      <c r="AK3275" s="60">
        <f>(AE3275)*AA3275/Y3275</f>
        <v>1305.0690958904111</v>
      </c>
      <c r="AL3275" s="60">
        <f>AK3275*(1-L3275-M3275)</f>
        <v>959.22578547945216</v>
      </c>
      <c r="AM3275" s="41">
        <f>AE3275-AI3275-AL3275-AJ3275</f>
        <v>1269.7665073972603</v>
      </c>
      <c r="AN3275" s="42">
        <f t="shared" ref="AN3275" si="1304">Z3275-366</f>
        <v>45715</v>
      </c>
      <c r="AO3275" s="43">
        <f>IF(AND(O3275&gt;Z3275,N3275&gt;AN3275),AE3275,0)</f>
        <v>3032.642575342466</v>
      </c>
    </row>
    <row r="3276" spans="1:42" s="24" customFormat="1" ht="15.75" customHeight="1" x14ac:dyDescent="0.35">
      <c r="A3276" s="36" t="s">
        <v>27</v>
      </c>
      <c r="B3276" s="36">
        <v>202511</v>
      </c>
      <c r="C3276" s="24" t="s">
        <v>736</v>
      </c>
      <c r="D3276" s="24" t="s">
        <v>119</v>
      </c>
      <c r="E3276" s="62">
        <v>45901</v>
      </c>
      <c r="F3276" s="62">
        <v>46265</v>
      </c>
      <c r="G3276" s="37" t="s">
        <v>6290</v>
      </c>
      <c r="H3276" s="36">
        <v>45353</v>
      </c>
      <c r="I3276" s="63">
        <v>28279</v>
      </c>
      <c r="J3276" s="24" t="s">
        <v>6377</v>
      </c>
      <c r="K3276" s="63">
        <f t="shared" ref="K3276:K3339" si="1305">N3276</f>
        <v>45943</v>
      </c>
      <c r="L3276" s="55">
        <f t="shared" ref="L3276:L3339" si="1306">IF(K3276&gt;=DATE(2022,4,1),4%,5%)</f>
        <v>0.04</v>
      </c>
      <c r="M3276" s="76">
        <v>0.22500000000000001</v>
      </c>
      <c r="N3276" s="62">
        <v>45943</v>
      </c>
      <c r="O3276" s="62">
        <v>46265</v>
      </c>
      <c r="P3276" s="63"/>
      <c r="Q3276" s="63"/>
      <c r="R3276" s="78">
        <v>48</v>
      </c>
      <c r="S3276" s="63" t="str">
        <f>VLOOKUP(R3276,SA!$B$3:$C$11,2,1)</f>
        <v>46-55</v>
      </c>
      <c r="T3276" s="38" t="s">
        <v>97</v>
      </c>
      <c r="U3276" s="24" t="s">
        <v>6470</v>
      </c>
      <c r="V3276" s="24">
        <v>400000</v>
      </c>
      <c r="W3276" s="39">
        <f t="shared" ref="W3276:W3339" si="1307">IF(U3276="self",V3276,0)</f>
        <v>0</v>
      </c>
      <c r="X3276" s="29">
        <f t="shared" ref="X3276:X3339" si="1308">IF(U3276="self",1,0)</f>
        <v>0</v>
      </c>
      <c r="Y3276" s="40">
        <f t="shared" ref="Y3276:Y3339" si="1309">O3276-N3276+1</f>
        <v>323</v>
      </c>
      <c r="Z3276" s="38">
        <f t="shared" ref="Z3276:Z3339" si="1310">$Z$1</f>
        <v>46081</v>
      </c>
      <c r="AA3276" s="41">
        <f t="shared" ref="AA3276:AA3339" si="1311">IF(MIN((Z3276-N3276)+1,Y3276)&lt;0,0,MIN((Z3276-N3276)+1,Y3276))</f>
        <v>139</v>
      </c>
      <c r="AB3276" s="24" t="s">
        <v>113</v>
      </c>
      <c r="AC3276" s="41">
        <f t="shared" ref="AC3276:AC3339" si="1312">AE3276+AF3276+AG3276+AH3276</f>
        <v>7175.2163336986296</v>
      </c>
      <c r="AD3276" s="41">
        <v>1</v>
      </c>
      <c r="AE3276" s="72">
        <f>INDEX(SA!$C$2:$G$11,MATCH(Details!S3276,SA!$C$2:$C$11,0),MATCH(Details!V3276,SA!$C$2:$G$2,0))*Y3276/(F3276-E3276+1)</f>
        <v>6080.6918082191778</v>
      </c>
      <c r="AF3276" s="41">
        <f t="shared" ref="AF3276:AF3339" si="1313">IF(AB3276="Karnataka",AE3276*9%,0)</f>
        <v>0</v>
      </c>
      <c r="AG3276" s="41">
        <f t="shared" ref="AG3276:AG3339" si="1314">IF(AB3276="Karnataka",AE3276*9%,0)</f>
        <v>0</v>
      </c>
      <c r="AH3276" s="41">
        <f t="shared" ref="AH3276:AH3339" si="1315">IF(AF3276+AG3276&gt;0,0,AE3276*18%)</f>
        <v>1094.524525479452</v>
      </c>
      <c r="AI3276" s="60">
        <f t="shared" ref="AI3276:AI3339" si="1316">AE3276*L3276</f>
        <v>243.22767232876711</v>
      </c>
      <c r="AJ3276" s="60">
        <f t="shared" ref="AJ3276:AJ3339" si="1317">$AE3276*M3276</f>
        <v>1368.1556568493149</v>
      </c>
      <c r="AK3276" s="60">
        <f t="shared" ref="AK3276:AK3339" si="1318">(AE3276)*AA3276/Y3276</f>
        <v>2616.7683013698629</v>
      </c>
      <c r="AL3276" s="60">
        <f t="shared" ref="AL3276:AL3339" si="1319">AK3276*(1-L3276-M3276)</f>
        <v>1923.3247015068491</v>
      </c>
      <c r="AM3276" s="41">
        <f t="shared" ref="AM3276:AM3339" si="1320">AE3276-AI3276-AL3276-AJ3276</f>
        <v>2545.9837775342467</v>
      </c>
      <c r="AN3276" s="42">
        <f t="shared" ref="AN3276:AN3339" si="1321">Z3276-366</f>
        <v>45715</v>
      </c>
      <c r="AO3276" s="43">
        <f t="shared" ref="AO3276:AO3339" si="1322">IF(AND(O3276&gt;Z3276,N3276&gt;AN3276),AE3276,0)</f>
        <v>6080.6918082191778</v>
      </c>
    </row>
    <row r="3277" spans="1:42" s="24" customFormat="1" ht="15.75" customHeight="1" x14ac:dyDescent="0.35">
      <c r="A3277" s="36" t="s">
        <v>27</v>
      </c>
      <c r="B3277" s="36">
        <v>202511</v>
      </c>
      <c r="C3277" s="24" t="s">
        <v>736</v>
      </c>
      <c r="D3277" s="24" t="s">
        <v>119</v>
      </c>
      <c r="E3277" s="62">
        <v>45901</v>
      </c>
      <c r="F3277" s="62">
        <v>46265</v>
      </c>
      <c r="G3277" s="37" t="s">
        <v>6291</v>
      </c>
      <c r="H3277" s="36">
        <v>45353</v>
      </c>
      <c r="I3277" s="63">
        <v>31026</v>
      </c>
      <c r="J3277" s="24" t="s">
        <v>6378</v>
      </c>
      <c r="K3277" s="63">
        <f t="shared" si="1305"/>
        <v>45943</v>
      </c>
      <c r="L3277" s="55">
        <f t="shared" si="1306"/>
        <v>0.04</v>
      </c>
      <c r="M3277" s="76">
        <v>0.22500000000000001</v>
      </c>
      <c r="N3277" s="62">
        <v>45943</v>
      </c>
      <c r="O3277" s="62">
        <v>46265</v>
      </c>
      <c r="P3277" s="63"/>
      <c r="Q3277" s="63"/>
      <c r="R3277" s="78">
        <v>40</v>
      </c>
      <c r="S3277" s="63" t="str">
        <f>VLOOKUP(R3277,SA!$B$3:$C$11,2,1)</f>
        <v>36-45</v>
      </c>
      <c r="T3277" s="38" t="s">
        <v>98</v>
      </c>
      <c r="U3277" s="24" t="s">
        <v>5747</v>
      </c>
      <c r="V3277" s="24">
        <v>400000</v>
      </c>
      <c r="W3277" s="39">
        <f t="shared" si="1307"/>
        <v>0</v>
      </c>
      <c r="X3277" s="29">
        <f t="shared" si="1308"/>
        <v>0</v>
      </c>
      <c r="Y3277" s="40">
        <f t="shared" si="1309"/>
        <v>323</v>
      </c>
      <c r="Z3277" s="38">
        <f t="shared" si="1310"/>
        <v>46081</v>
      </c>
      <c r="AA3277" s="41">
        <f t="shared" si="1311"/>
        <v>139</v>
      </c>
      <c r="AB3277" s="24" t="s">
        <v>113</v>
      </c>
      <c r="AC3277" s="41">
        <f t="shared" si="1312"/>
        <v>4864.0460268493143</v>
      </c>
      <c r="AD3277" s="41">
        <v>1</v>
      </c>
      <c r="AE3277" s="72">
        <f>INDEX(SA!$C$2:$G$11,MATCH(Details!S3277,SA!$C$2:$C$11,0),MATCH(Details!V3277,SA!$C$2:$G$2,0))*Y3277/(F3277-E3277+1)</f>
        <v>4122.0729041095883</v>
      </c>
      <c r="AF3277" s="41">
        <f t="shared" si="1313"/>
        <v>0</v>
      </c>
      <c r="AG3277" s="41">
        <f t="shared" si="1314"/>
        <v>0</v>
      </c>
      <c r="AH3277" s="41">
        <f t="shared" si="1315"/>
        <v>741.97312273972591</v>
      </c>
      <c r="AI3277" s="60">
        <f t="shared" si="1316"/>
        <v>164.88291616438354</v>
      </c>
      <c r="AJ3277" s="60">
        <f t="shared" si="1317"/>
        <v>927.46640342465741</v>
      </c>
      <c r="AK3277" s="60">
        <f t="shared" si="1318"/>
        <v>1773.895150684931</v>
      </c>
      <c r="AL3277" s="60">
        <f t="shared" si="1319"/>
        <v>1303.8129357534242</v>
      </c>
      <c r="AM3277" s="41">
        <f t="shared" si="1320"/>
        <v>1725.9106487671229</v>
      </c>
      <c r="AN3277" s="42">
        <f t="shared" si="1321"/>
        <v>45715</v>
      </c>
      <c r="AO3277" s="43">
        <f t="shared" si="1322"/>
        <v>4122.0729041095883</v>
      </c>
    </row>
    <row r="3278" spans="1:42" s="24" customFormat="1" ht="15.75" customHeight="1" x14ac:dyDescent="0.35">
      <c r="A3278" s="36" t="s">
        <v>27</v>
      </c>
      <c r="B3278" s="36">
        <v>202511</v>
      </c>
      <c r="C3278" s="24" t="s">
        <v>736</v>
      </c>
      <c r="D3278" s="24" t="s">
        <v>119</v>
      </c>
      <c r="E3278" s="62">
        <v>45901</v>
      </c>
      <c r="F3278" s="62">
        <v>46265</v>
      </c>
      <c r="G3278" s="37" t="s">
        <v>6292</v>
      </c>
      <c r="H3278" s="36">
        <v>45362</v>
      </c>
      <c r="I3278" s="63">
        <v>32388</v>
      </c>
      <c r="J3278" s="24" t="s">
        <v>6379</v>
      </c>
      <c r="K3278" s="63">
        <f t="shared" si="1305"/>
        <v>45943</v>
      </c>
      <c r="L3278" s="55">
        <f t="shared" si="1306"/>
        <v>0.04</v>
      </c>
      <c r="M3278" s="76">
        <v>0.22500000000000001</v>
      </c>
      <c r="N3278" s="62">
        <v>45943</v>
      </c>
      <c r="O3278" s="62">
        <v>46265</v>
      </c>
      <c r="P3278" s="63"/>
      <c r="Q3278" s="63"/>
      <c r="R3278" s="78">
        <v>37</v>
      </c>
      <c r="S3278" s="63" t="str">
        <f>VLOOKUP(R3278,SA!$B$3:$C$11,2,1)</f>
        <v>36-45</v>
      </c>
      <c r="T3278" s="38" t="s">
        <v>97</v>
      </c>
      <c r="U3278" s="24" t="s">
        <v>56</v>
      </c>
      <c r="V3278" s="24">
        <v>400000</v>
      </c>
      <c r="W3278" s="39">
        <f t="shared" si="1307"/>
        <v>400000</v>
      </c>
      <c r="X3278" s="29">
        <f t="shared" si="1308"/>
        <v>1</v>
      </c>
      <c r="Y3278" s="40">
        <f t="shared" si="1309"/>
        <v>323</v>
      </c>
      <c r="Z3278" s="38">
        <f t="shared" si="1310"/>
        <v>46081</v>
      </c>
      <c r="AA3278" s="41">
        <f t="shared" si="1311"/>
        <v>139</v>
      </c>
      <c r="AB3278" s="24" t="s">
        <v>113</v>
      </c>
      <c r="AC3278" s="41">
        <f t="shared" si="1312"/>
        <v>4864.0460268493143</v>
      </c>
      <c r="AD3278" s="41">
        <v>1</v>
      </c>
      <c r="AE3278" s="72">
        <f>INDEX(SA!$C$2:$G$11,MATCH(Details!S3278,SA!$C$2:$C$11,0),MATCH(Details!V3278,SA!$C$2:$G$2,0))*Y3278/(F3278-E3278+1)</f>
        <v>4122.0729041095883</v>
      </c>
      <c r="AF3278" s="41">
        <f t="shared" si="1313"/>
        <v>0</v>
      </c>
      <c r="AG3278" s="41">
        <f t="shared" si="1314"/>
        <v>0</v>
      </c>
      <c r="AH3278" s="41">
        <f t="shared" si="1315"/>
        <v>741.97312273972591</v>
      </c>
      <c r="AI3278" s="60">
        <f t="shared" si="1316"/>
        <v>164.88291616438354</v>
      </c>
      <c r="AJ3278" s="60">
        <f t="shared" si="1317"/>
        <v>927.46640342465741</v>
      </c>
      <c r="AK3278" s="60">
        <f t="shared" si="1318"/>
        <v>1773.895150684931</v>
      </c>
      <c r="AL3278" s="60">
        <f t="shared" si="1319"/>
        <v>1303.8129357534242</v>
      </c>
      <c r="AM3278" s="41">
        <f t="shared" si="1320"/>
        <v>1725.9106487671229</v>
      </c>
      <c r="AN3278" s="42">
        <f t="shared" si="1321"/>
        <v>45715</v>
      </c>
      <c r="AO3278" s="43">
        <f t="shared" si="1322"/>
        <v>4122.0729041095883</v>
      </c>
    </row>
    <row r="3279" spans="1:42" s="24" customFormat="1" ht="15.75" customHeight="1" x14ac:dyDescent="0.35">
      <c r="A3279" s="36" t="s">
        <v>27</v>
      </c>
      <c r="B3279" s="36">
        <v>202511</v>
      </c>
      <c r="C3279" s="24" t="s">
        <v>736</v>
      </c>
      <c r="D3279" s="24" t="s">
        <v>119</v>
      </c>
      <c r="E3279" s="62">
        <v>45901</v>
      </c>
      <c r="F3279" s="62">
        <v>46265</v>
      </c>
      <c r="G3279" s="37" t="s">
        <v>6293</v>
      </c>
      <c r="H3279" s="36">
        <v>45362</v>
      </c>
      <c r="I3279" s="63">
        <v>35182</v>
      </c>
      <c r="J3279" s="24" t="s">
        <v>6380</v>
      </c>
      <c r="K3279" s="63">
        <f t="shared" si="1305"/>
        <v>45943</v>
      </c>
      <c r="L3279" s="55">
        <f t="shared" si="1306"/>
        <v>0.04</v>
      </c>
      <c r="M3279" s="76">
        <v>0.22500000000000001</v>
      </c>
      <c r="N3279" s="62">
        <v>45943</v>
      </c>
      <c r="O3279" s="62">
        <v>46265</v>
      </c>
      <c r="P3279" s="63"/>
      <c r="Q3279" s="63"/>
      <c r="R3279" s="78">
        <v>29</v>
      </c>
      <c r="S3279" s="63" t="str">
        <f>VLOOKUP(R3279,SA!$B$3:$C$11,2,1)</f>
        <v>26-35</v>
      </c>
      <c r="T3279" s="38" t="s">
        <v>98</v>
      </c>
      <c r="U3279" s="24" t="s">
        <v>6278</v>
      </c>
      <c r="V3279" s="24">
        <v>400000</v>
      </c>
      <c r="W3279" s="39">
        <f t="shared" si="1307"/>
        <v>0</v>
      </c>
      <c r="X3279" s="29">
        <f t="shared" si="1308"/>
        <v>0</v>
      </c>
      <c r="Y3279" s="40">
        <f t="shared" si="1309"/>
        <v>323</v>
      </c>
      <c r="Z3279" s="38">
        <f t="shared" si="1310"/>
        <v>46081</v>
      </c>
      <c r="AA3279" s="41">
        <f t="shared" si="1311"/>
        <v>139</v>
      </c>
      <c r="AB3279" s="24" t="s">
        <v>113</v>
      </c>
      <c r="AC3279" s="41">
        <f t="shared" si="1312"/>
        <v>4011.4201835616441</v>
      </c>
      <c r="AD3279" s="41">
        <v>1</v>
      </c>
      <c r="AE3279" s="72">
        <f>INDEX(SA!$C$2:$G$11,MATCH(Details!S3279,SA!$C$2:$C$11,0),MATCH(Details!V3279,SA!$C$2:$G$2,0))*Y3279/(F3279-E3279+1)</f>
        <v>3399.5086301369865</v>
      </c>
      <c r="AF3279" s="41">
        <f t="shared" si="1313"/>
        <v>0</v>
      </c>
      <c r="AG3279" s="41">
        <f t="shared" si="1314"/>
        <v>0</v>
      </c>
      <c r="AH3279" s="41">
        <f t="shared" si="1315"/>
        <v>611.91155342465754</v>
      </c>
      <c r="AI3279" s="60">
        <f t="shared" si="1316"/>
        <v>135.98034520547947</v>
      </c>
      <c r="AJ3279" s="60">
        <f t="shared" si="1317"/>
        <v>764.88944178082204</v>
      </c>
      <c r="AK3279" s="60">
        <f t="shared" si="1318"/>
        <v>1462.9464383561644</v>
      </c>
      <c r="AL3279" s="60">
        <f t="shared" si="1319"/>
        <v>1075.2656321917809</v>
      </c>
      <c r="AM3279" s="41">
        <f t="shared" si="1320"/>
        <v>1423.3732109589041</v>
      </c>
      <c r="AN3279" s="42">
        <f t="shared" si="1321"/>
        <v>45715</v>
      </c>
      <c r="AO3279" s="43">
        <f t="shared" si="1322"/>
        <v>3399.5086301369865</v>
      </c>
    </row>
    <row r="3280" spans="1:42" s="24" customFormat="1" ht="15.75" customHeight="1" x14ac:dyDescent="0.35">
      <c r="A3280" s="36" t="s">
        <v>27</v>
      </c>
      <c r="B3280" s="36">
        <v>202511</v>
      </c>
      <c r="C3280" s="24" t="s">
        <v>736</v>
      </c>
      <c r="D3280" s="24" t="s">
        <v>119</v>
      </c>
      <c r="E3280" s="62">
        <v>45901</v>
      </c>
      <c r="F3280" s="62">
        <v>46265</v>
      </c>
      <c r="G3280" s="37" t="s">
        <v>6294</v>
      </c>
      <c r="H3280" s="36">
        <v>45362</v>
      </c>
      <c r="I3280" s="63">
        <v>42689</v>
      </c>
      <c r="J3280" s="24" t="s">
        <v>6381</v>
      </c>
      <c r="K3280" s="63">
        <f t="shared" si="1305"/>
        <v>45943</v>
      </c>
      <c r="L3280" s="55">
        <f t="shared" si="1306"/>
        <v>0.04</v>
      </c>
      <c r="M3280" s="76">
        <v>0.22500000000000001</v>
      </c>
      <c r="N3280" s="62">
        <v>45943</v>
      </c>
      <c r="O3280" s="62">
        <v>46265</v>
      </c>
      <c r="P3280" s="63"/>
      <c r="Q3280" s="63"/>
      <c r="R3280" s="78">
        <v>8</v>
      </c>
      <c r="S3280" s="63" t="str">
        <f>VLOOKUP(R3280,SA!$B$3:$C$11,2,1)</f>
        <v>0-25</v>
      </c>
      <c r="T3280" s="38" t="s">
        <v>97</v>
      </c>
      <c r="U3280" s="24" t="s">
        <v>5745</v>
      </c>
      <c r="V3280" s="24">
        <v>400000</v>
      </c>
      <c r="W3280" s="39">
        <f t="shared" si="1307"/>
        <v>0</v>
      </c>
      <c r="X3280" s="29">
        <f t="shared" si="1308"/>
        <v>0</v>
      </c>
      <c r="Y3280" s="40">
        <f t="shared" si="1309"/>
        <v>323</v>
      </c>
      <c r="Z3280" s="38">
        <f t="shared" si="1310"/>
        <v>46081</v>
      </c>
      <c r="AA3280" s="41">
        <f t="shared" si="1311"/>
        <v>139</v>
      </c>
      <c r="AB3280" s="24" t="s">
        <v>113</v>
      </c>
      <c r="AC3280" s="41">
        <f t="shared" si="1312"/>
        <v>3578.5182389041097</v>
      </c>
      <c r="AD3280" s="41">
        <v>1</v>
      </c>
      <c r="AE3280" s="72">
        <f>INDEX(SA!$C$2:$G$11,MATCH(Details!S3280,SA!$C$2:$C$11,0),MATCH(Details!V3280,SA!$C$2:$G$2,0))*Y3280/(F3280-E3280+1)</f>
        <v>3032.642575342466</v>
      </c>
      <c r="AF3280" s="41">
        <f t="shared" si="1313"/>
        <v>0</v>
      </c>
      <c r="AG3280" s="41">
        <f t="shared" si="1314"/>
        <v>0</v>
      </c>
      <c r="AH3280" s="41">
        <f t="shared" si="1315"/>
        <v>545.87566356164382</v>
      </c>
      <c r="AI3280" s="60">
        <f t="shared" si="1316"/>
        <v>121.30570301369865</v>
      </c>
      <c r="AJ3280" s="60">
        <f t="shared" si="1317"/>
        <v>682.34457945205486</v>
      </c>
      <c r="AK3280" s="60">
        <f t="shared" si="1318"/>
        <v>1305.0690958904111</v>
      </c>
      <c r="AL3280" s="60">
        <f t="shared" si="1319"/>
        <v>959.22578547945216</v>
      </c>
      <c r="AM3280" s="41">
        <f t="shared" si="1320"/>
        <v>1269.7665073972603</v>
      </c>
      <c r="AN3280" s="42">
        <f t="shared" si="1321"/>
        <v>45715</v>
      </c>
      <c r="AO3280" s="43">
        <f t="shared" si="1322"/>
        <v>3032.642575342466</v>
      </c>
    </row>
    <row r="3281" spans="1:41" s="24" customFormat="1" ht="15.75" customHeight="1" x14ac:dyDescent="0.35">
      <c r="A3281" s="36" t="s">
        <v>27</v>
      </c>
      <c r="B3281" s="36">
        <v>202511</v>
      </c>
      <c r="C3281" s="24" t="s">
        <v>736</v>
      </c>
      <c r="D3281" s="24" t="s">
        <v>119</v>
      </c>
      <c r="E3281" s="62">
        <v>45901</v>
      </c>
      <c r="F3281" s="62">
        <v>46265</v>
      </c>
      <c r="G3281" s="37" t="s">
        <v>6295</v>
      </c>
      <c r="H3281" s="36">
        <v>45362</v>
      </c>
      <c r="I3281" s="63">
        <v>44864</v>
      </c>
      <c r="J3281" s="24" t="s">
        <v>6382</v>
      </c>
      <c r="K3281" s="63">
        <f t="shared" si="1305"/>
        <v>45943</v>
      </c>
      <c r="L3281" s="55">
        <f t="shared" si="1306"/>
        <v>0.04</v>
      </c>
      <c r="M3281" s="76">
        <v>0.22500000000000001</v>
      </c>
      <c r="N3281" s="62">
        <v>45943</v>
      </c>
      <c r="O3281" s="62">
        <v>46265</v>
      </c>
      <c r="P3281" s="63"/>
      <c r="Q3281" s="63"/>
      <c r="R3281" s="78">
        <v>2</v>
      </c>
      <c r="S3281" s="63" t="str">
        <f>VLOOKUP(R3281,SA!$B$3:$C$11,2,1)</f>
        <v>0-25</v>
      </c>
      <c r="T3281" s="38" t="s">
        <v>97</v>
      </c>
      <c r="U3281" s="24" t="s">
        <v>5745</v>
      </c>
      <c r="V3281" s="24">
        <v>400000</v>
      </c>
      <c r="W3281" s="39">
        <f t="shared" si="1307"/>
        <v>0</v>
      </c>
      <c r="X3281" s="29">
        <f t="shared" si="1308"/>
        <v>0</v>
      </c>
      <c r="Y3281" s="40">
        <f t="shared" si="1309"/>
        <v>323</v>
      </c>
      <c r="Z3281" s="38">
        <f t="shared" si="1310"/>
        <v>46081</v>
      </c>
      <c r="AA3281" s="41">
        <f t="shared" si="1311"/>
        <v>139</v>
      </c>
      <c r="AB3281" s="24" t="s">
        <v>113</v>
      </c>
      <c r="AC3281" s="41">
        <f t="shared" si="1312"/>
        <v>3578.5182389041097</v>
      </c>
      <c r="AD3281" s="41">
        <v>1</v>
      </c>
      <c r="AE3281" s="72">
        <f>INDEX(SA!$C$2:$G$11,MATCH(Details!S3281,SA!$C$2:$C$11,0),MATCH(Details!V3281,SA!$C$2:$G$2,0))*Y3281/(F3281-E3281+1)</f>
        <v>3032.642575342466</v>
      </c>
      <c r="AF3281" s="41">
        <f t="shared" si="1313"/>
        <v>0</v>
      </c>
      <c r="AG3281" s="41">
        <f t="shared" si="1314"/>
        <v>0</v>
      </c>
      <c r="AH3281" s="41">
        <f t="shared" si="1315"/>
        <v>545.87566356164382</v>
      </c>
      <c r="AI3281" s="60">
        <f t="shared" si="1316"/>
        <v>121.30570301369865</v>
      </c>
      <c r="AJ3281" s="60">
        <f t="shared" si="1317"/>
        <v>682.34457945205486</v>
      </c>
      <c r="AK3281" s="60">
        <f t="shared" si="1318"/>
        <v>1305.0690958904111</v>
      </c>
      <c r="AL3281" s="60">
        <f t="shared" si="1319"/>
        <v>959.22578547945216</v>
      </c>
      <c r="AM3281" s="41">
        <f t="shared" si="1320"/>
        <v>1269.7665073972603</v>
      </c>
      <c r="AN3281" s="42">
        <f t="shared" si="1321"/>
        <v>45715</v>
      </c>
      <c r="AO3281" s="43">
        <f t="shared" si="1322"/>
        <v>3032.642575342466</v>
      </c>
    </row>
    <row r="3282" spans="1:41" s="24" customFormat="1" ht="15.75" customHeight="1" x14ac:dyDescent="0.35">
      <c r="A3282" s="36" t="s">
        <v>27</v>
      </c>
      <c r="B3282" s="36">
        <v>202511</v>
      </c>
      <c r="C3282" s="24" t="s">
        <v>736</v>
      </c>
      <c r="D3282" s="24" t="s">
        <v>119</v>
      </c>
      <c r="E3282" s="62">
        <v>45901</v>
      </c>
      <c r="F3282" s="62">
        <v>46265</v>
      </c>
      <c r="G3282" s="37" t="s">
        <v>6296</v>
      </c>
      <c r="H3282" s="36">
        <v>45362</v>
      </c>
      <c r="I3282" s="63">
        <v>23451</v>
      </c>
      <c r="J3282" s="24" t="s">
        <v>6383</v>
      </c>
      <c r="K3282" s="63">
        <f t="shared" si="1305"/>
        <v>45943</v>
      </c>
      <c r="L3282" s="55">
        <f t="shared" si="1306"/>
        <v>0.04</v>
      </c>
      <c r="M3282" s="76">
        <v>0.22500000000000001</v>
      </c>
      <c r="N3282" s="62">
        <v>45943</v>
      </c>
      <c r="O3282" s="62">
        <v>46265</v>
      </c>
      <c r="P3282" s="63"/>
      <c r="Q3282" s="63"/>
      <c r="R3282" s="78">
        <v>61</v>
      </c>
      <c r="S3282" s="63" t="str">
        <f>VLOOKUP(R3282,SA!$B$3:$C$11,2,1)</f>
        <v>56-65</v>
      </c>
      <c r="T3282" s="38" t="s">
        <v>98</v>
      </c>
      <c r="U3282" s="24" t="s">
        <v>5747</v>
      </c>
      <c r="V3282" s="24">
        <v>400000</v>
      </c>
      <c r="W3282" s="39">
        <f t="shared" si="1307"/>
        <v>0</v>
      </c>
      <c r="X3282" s="29">
        <f t="shared" si="1308"/>
        <v>0</v>
      </c>
      <c r="Y3282" s="40">
        <f t="shared" si="1309"/>
        <v>323</v>
      </c>
      <c r="Z3282" s="38">
        <f t="shared" si="1310"/>
        <v>46081</v>
      </c>
      <c r="AA3282" s="41">
        <f t="shared" si="1311"/>
        <v>139</v>
      </c>
      <c r="AB3282" s="24" t="s">
        <v>113</v>
      </c>
      <c r="AC3282" s="41">
        <f t="shared" si="1312"/>
        <v>10539.29372219178</v>
      </c>
      <c r="AD3282" s="41">
        <v>1</v>
      </c>
      <c r="AE3282" s="72">
        <f>INDEX(SA!$C$2:$G$11,MATCH(Details!S3282,SA!$C$2:$C$11,0),MATCH(Details!V3282,SA!$C$2:$G$2,0))*Y3282/(F3282-E3282+1)</f>
        <v>8931.6048493150683</v>
      </c>
      <c r="AF3282" s="41">
        <f t="shared" si="1313"/>
        <v>0</v>
      </c>
      <c r="AG3282" s="41">
        <f t="shared" si="1314"/>
        <v>0</v>
      </c>
      <c r="AH3282" s="41">
        <f t="shared" si="1315"/>
        <v>1607.6888728767121</v>
      </c>
      <c r="AI3282" s="60">
        <f t="shared" si="1316"/>
        <v>357.26419397260275</v>
      </c>
      <c r="AJ3282" s="60">
        <f t="shared" si="1317"/>
        <v>2009.6110910958905</v>
      </c>
      <c r="AK3282" s="60">
        <f t="shared" si="1318"/>
        <v>3843.6318082191779</v>
      </c>
      <c r="AL3282" s="60">
        <f t="shared" si="1319"/>
        <v>2825.0693790410955</v>
      </c>
      <c r="AM3282" s="41">
        <f t="shared" si="1320"/>
        <v>3739.6601852054791</v>
      </c>
      <c r="AN3282" s="42">
        <f t="shared" si="1321"/>
        <v>45715</v>
      </c>
      <c r="AO3282" s="43">
        <f t="shared" si="1322"/>
        <v>8931.6048493150683</v>
      </c>
    </row>
    <row r="3283" spans="1:41" s="24" customFormat="1" ht="15.75" customHeight="1" x14ac:dyDescent="0.35">
      <c r="A3283" s="36" t="s">
        <v>27</v>
      </c>
      <c r="B3283" s="36">
        <v>202511</v>
      </c>
      <c r="C3283" s="24" t="s">
        <v>736</v>
      </c>
      <c r="D3283" s="24" t="s">
        <v>119</v>
      </c>
      <c r="E3283" s="62">
        <v>45901</v>
      </c>
      <c r="F3283" s="62">
        <v>46265</v>
      </c>
      <c r="G3283" s="37" t="s">
        <v>6297</v>
      </c>
      <c r="H3283" s="36">
        <v>45338</v>
      </c>
      <c r="I3283" s="63">
        <v>36775</v>
      </c>
      <c r="J3283" s="24" t="s">
        <v>6384</v>
      </c>
      <c r="K3283" s="63">
        <f t="shared" si="1305"/>
        <v>45943</v>
      </c>
      <c r="L3283" s="55">
        <f t="shared" si="1306"/>
        <v>0.04</v>
      </c>
      <c r="M3283" s="76">
        <v>0.22500000000000001</v>
      </c>
      <c r="N3283" s="62">
        <v>45943</v>
      </c>
      <c r="O3283" s="62">
        <v>46265</v>
      </c>
      <c r="P3283" s="63"/>
      <c r="Q3283" s="63"/>
      <c r="R3283" s="78">
        <v>25</v>
      </c>
      <c r="S3283" s="63" t="str">
        <f>VLOOKUP(R3283,SA!$B$3:$C$11,2,1)</f>
        <v>0-25</v>
      </c>
      <c r="T3283" s="38" t="s">
        <v>98</v>
      </c>
      <c r="U3283" s="24" t="s">
        <v>56</v>
      </c>
      <c r="V3283" s="24">
        <v>400000</v>
      </c>
      <c r="W3283" s="39">
        <f t="shared" si="1307"/>
        <v>400000</v>
      </c>
      <c r="X3283" s="29">
        <f t="shared" si="1308"/>
        <v>1</v>
      </c>
      <c r="Y3283" s="40">
        <f t="shared" si="1309"/>
        <v>323</v>
      </c>
      <c r="Z3283" s="38">
        <f t="shared" si="1310"/>
        <v>46081</v>
      </c>
      <c r="AA3283" s="41">
        <f t="shared" si="1311"/>
        <v>139</v>
      </c>
      <c r="AB3283" s="24" t="s">
        <v>113</v>
      </c>
      <c r="AC3283" s="41">
        <f t="shared" si="1312"/>
        <v>3578.5182389041097</v>
      </c>
      <c r="AD3283" s="41">
        <v>1</v>
      </c>
      <c r="AE3283" s="72">
        <f>INDEX(SA!$C$2:$G$11,MATCH(Details!S3283,SA!$C$2:$C$11,0),MATCH(Details!V3283,SA!$C$2:$G$2,0))*Y3283/(F3283-E3283+1)</f>
        <v>3032.642575342466</v>
      </c>
      <c r="AF3283" s="41">
        <f t="shared" si="1313"/>
        <v>0</v>
      </c>
      <c r="AG3283" s="41">
        <f t="shared" si="1314"/>
        <v>0</v>
      </c>
      <c r="AH3283" s="41">
        <f t="shared" si="1315"/>
        <v>545.87566356164382</v>
      </c>
      <c r="AI3283" s="60">
        <f t="shared" si="1316"/>
        <v>121.30570301369865</v>
      </c>
      <c r="AJ3283" s="60">
        <f t="shared" si="1317"/>
        <v>682.34457945205486</v>
      </c>
      <c r="AK3283" s="60">
        <f t="shared" si="1318"/>
        <v>1305.0690958904111</v>
      </c>
      <c r="AL3283" s="60">
        <f t="shared" si="1319"/>
        <v>959.22578547945216</v>
      </c>
      <c r="AM3283" s="41">
        <f t="shared" si="1320"/>
        <v>1269.7665073972603</v>
      </c>
      <c r="AN3283" s="42">
        <f t="shared" si="1321"/>
        <v>45715</v>
      </c>
      <c r="AO3283" s="43">
        <f t="shared" si="1322"/>
        <v>3032.642575342466</v>
      </c>
    </row>
    <row r="3284" spans="1:41" s="24" customFormat="1" ht="15.75" customHeight="1" x14ac:dyDescent="0.35">
      <c r="A3284" s="36" t="s">
        <v>27</v>
      </c>
      <c r="B3284" s="36">
        <v>202511</v>
      </c>
      <c r="C3284" s="24" t="s">
        <v>736</v>
      </c>
      <c r="D3284" s="24" t="s">
        <v>119</v>
      </c>
      <c r="E3284" s="62">
        <v>45901</v>
      </c>
      <c r="F3284" s="62">
        <v>46265</v>
      </c>
      <c r="G3284" s="37" t="s">
        <v>1594</v>
      </c>
      <c r="H3284" s="36">
        <v>45338</v>
      </c>
      <c r="I3284" s="63">
        <v>24209</v>
      </c>
      <c r="J3284" s="24" t="s">
        <v>6385</v>
      </c>
      <c r="K3284" s="63">
        <f t="shared" si="1305"/>
        <v>45943</v>
      </c>
      <c r="L3284" s="55">
        <f t="shared" si="1306"/>
        <v>0.04</v>
      </c>
      <c r="M3284" s="76">
        <v>0.22500000000000001</v>
      </c>
      <c r="N3284" s="62">
        <v>45943</v>
      </c>
      <c r="O3284" s="62">
        <v>46265</v>
      </c>
      <c r="P3284" s="63"/>
      <c r="Q3284" s="63"/>
      <c r="R3284" s="78">
        <v>59</v>
      </c>
      <c r="S3284" s="63" t="str">
        <f>VLOOKUP(R3284,SA!$B$3:$C$11,2,1)</f>
        <v>56-65</v>
      </c>
      <c r="T3284" s="38" t="s">
        <v>97</v>
      </c>
      <c r="U3284" s="24" t="s">
        <v>5816</v>
      </c>
      <c r="V3284" s="24">
        <v>400000</v>
      </c>
      <c r="W3284" s="39">
        <f t="shared" si="1307"/>
        <v>0</v>
      </c>
      <c r="X3284" s="29">
        <f t="shared" si="1308"/>
        <v>0</v>
      </c>
      <c r="Y3284" s="40">
        <f t="shared" si="1309"/>
        <v>323</v>
      </c>
      <c r="Z3284" s="38">
        <f t="shared" si="1310"/>
        <v>46081</v>
      </c>
      <c r="AA3284" s="41">
        <f t="shared" si="1311"/>
        <v>139</v>
      </c>
      <c r="AB3284" s="24" t="s">
        <v>113</v>
      </c>
      <c r="AC3284" s="41">
        <f t="shared" si="1312"/>
        <v>10539.29372219178</v>
      </c>
      <c r="AD3284" s="41">
        <v>1</v>
      </c>
      <c r="AE3284" s="72">
        <f>INDEX(SA!$C$2:$G$11,MATCH(Details!S3284,SA!$C$2:$C$11,0),MATCH(Details!V3284,SA!$C$2:$G$2,0))*Y3284/(F3284-E3284+1)</f>
        <v>8931.6048493150683</v>
      </c>
      <c r="AF3284" s="41">
        <f t="shared" si="1313"/>
        <v>0</v>
      </c>
      <c r="AG3284" s="41">
        <f t="shared" si="1314"/>
        <v>0</v>
      </c>
      <c r="AH3284" s="41">
        <f t="shared" si="1315"/>
        <v>1607.6888728767121</v>
      </c>
      <c r="AI3284" s="60">
        <f t="shared" si="1316"/>
        <v>357.26419397260275</v>
      </c>
      <c r="AJ3284" s="60">
        <f t="shared" si="1317"/>
        <v>2009.6110910958905</v>
      </c>
      <c r="AK3284" s="60">
        <f t="shared" si="1318"/>
        <v>3843.6318082191779</v>
      </c>
      <c r="AL3284" s="60">
        <f t="shared" si="1319"/>
        <v>2825.0693790410955</v>
      </c>
      <c r="AM3284" s="41">
        <f t="shared" si="1320"/>
        <v>3739.6601852054791</v>
      </c>
      <c r="AN3284" s="42">
        <f t="shared" si="1321"/>
        <v>45715</v>
      </c>
      <c r="AO3284" s="43">
        <f t="shared" si="1322"/>
        <v>8931.6048493150683</v>
      </c>
    </row>
    <row r="3285" spans="1:41" s="24" customFormat="1" ht="15.75" customHeight="1" x14ac:dyDescent="0.35">
      <c r="A3285" s="36" t="s">
        <v>27</v>
      </c>
      <c r="B3285" s="36">
        <v>202511</v>
      </c>
      <c r="C3285" s="24" t="s">
        <v>736</v>
      </c>
      <c r="D3285" s="24" t="s">
        <v>119</v>
      </c>
      <c r="E3285" s="62">
        <v>45901</v>
      </c>
      <c r="F3285" s="62">
        <v>46265</v>
      </c>
      <c r="G3285" s="37" t="s">
        <v>6298</v>
      </c>
      <c r="H3285" s="36">
        <v>45338</v>
      </c>
      <c r="I3285" s="63">
        <v>26941</v>
      </c>
      <c r="J3285" s="24" t="s">
        <v>6386</v>
      </c>
      <c r="K3285" s="63">
        <f t="shared" si="1305"/>
        <v>45943</v>
      </c>
      <c r="L3285" s="55">
        <f t="shared" si="1306"/>
        <v>0.04</v>
      </c>
      <c r="M3285" s="76">
        <v>0.22500000000000001</v>
      </c>
      <c r="N3285" s="62">
        <v>45943</v>
      </c>
      <c r="O3285" s="62">
        <v>46265</v>
      </c>
      <c r="P3285" s="63"/>
      <c r="Q3285" s="63"/>
      <c r="R3285" s="78">
        <v>52</v>
      </c>
      <c r="S3285" s="63" t="str">
        <f>VLOOKUP(R3285,SA!$B$3:$C$11,2,1)</f>
        <v>46-55</v>
      </c>
      <c r="T3285" s="38" t="s">
        <v>98</v>
      </c>
      <c r="U3285" s="24" t="s">
        <v>5747</v>
      </c>
      <c r="V3285" s="24">
        <v>400000</v>
      </c>
      <c r="W3285" s="39">
        <f t="shared" si="1307"/>
        <v>0</v>
      </c>
      <c r="X3285" s="29">
        <f t="shared" si="1308"/>
        <v>0</v>
      </c>
      <c r="Y3285" s="40">
        <f t="shared" si="1309"/>
        <v>323</v>
      </c>
      <c r="Z3285" s="38">
        <f t="shared" si="1310"/>
        <v>46081</v>
      </c>
      <c r="AA3285" s="41">
        <f t="shared" si="1311"/>
        <v>139</v>
      </c>
      <c r="AB3285" s="24" t="s">
        <v>113</v>
      </c>
      <c r="AC3285" s="41">
        <f t="shared" si="1312"/>
        <v>7175.2163336986296</v>
      </c>
      <c r="AD3285" s="41">
        <v>1</v>
      </c>
      <c r="AE3285" s="72">
        <f>INDEX(SA!$C$2:$G$11,MATCH(Details!S3285,SA!$C$2:$C$11,0),MATCH(Details!V3285,SA!$C$2:$G$2,0))*Y3285/(F3285-E3285+1)</f>
        <v>6080.6918082191778</v>
      </c>
      <c r="AF3285" s="41">
        <f t="shared" si="1313"/>
        <v>0</v>
      </c>
      <c r="AG3285" s="41">
        <f t="shared" si="1314"/>
        <v>0</v>
      </c>
      <c r="AH3285" s="41">
        <f t="shared" si="1315"/>
        <v>1094.524525479452</v>
      </c>
      <c r="AI3285" s="60">
        <f t="shared" si="1316"/>
        <v>243.22767232876711</v>
      </c>
      <c r="AJ3285" s="60">
        <f t="shared" si="1317"/>
        <v>1368.1556568493149</v>
      </c>
      <c r="AK3285" s="60">
        <f t="shared" si="1318"/>
        <v>2616.7683013698629</v>
      </c>
      <c r="AL3285" s="60">
        <f t="shared" si="1319"/>
        <v>1923.3247015068491</v>
      </c>
      <c r="AM3285" s="41">
        <f t="shared" si="1320"/>
        <v>2545.9837775342467</v>
      </c>
      <c r="AN3285" s="42">
        <f t="shared" si="1321"/>
        <v>45715</v>
      </c>
      <c r="AO3285" s="43">
        <f t="shared" si="1322"/>
        <v>6080.6918082191778</v>
      </c>
    </row>
    <row r="3286" spans="1:41" s="24" customFormat="1" ht="15.75" customHeight="1" x14ac:dyDescent="0.35">
      <c r="A3286" s="36" t="s">
        <v>27</v>
      </c>
      <c r="B3286" s="36">
        <v>202511</v>
      </c>
      <c r="C3286" s="24" t="s">
        <v>736</v>
      </c>
      <c r="D3286" s="24" t="s">
        <v>119</v>
      </c>
      <c r="E3286" s="62">
        <v>45901</v>
      </c>
      <c r="F3286" s="62">
        <v>46265</v>
      </c>
      <c r="G3286" s="37" t="s">
        <v>6299</v>
      </c>
      <c r="H3286" s="36">
        <v>45384</v>
      </c>
      <c r="I3286" s="63">
        <v>37727</v>
      </c>
      <c r="J3286" s="24" t="s">
        <v>6387</v>
      </c>
      <c r="K3286" s="63">
        <f t="shared" si="1305"/>
        <v>45943</v>
      </c>
      <c r="L3286" s="55">
        <f t="shared" si="1306"/>
        <v>0.04</v>
      </c>
      <c r="M3286" s="76">
        <v>0.22500000000000001</v>
      </c>
      <c r="N3286" s="62">
        <v>45943</v>
      </c>
      <c r="O3286" s="62">
        <v>46265</v>
      </c>
      <c r="P3286" s="63"/>
      <c r="Q3286" s="63"/>
      <c r="R3286" s="78">
        <v>22</v>
      </c>
      <c r="S3286" s="63" t="str">
        <f>VLOOKUP(R3286,SA!$B$3:$C$11,2,1)</f>
        <v>0-25</v>
      </c>
      <c r="T3286" s="38" t="s">
        <v>97</v>
      </c>
      <c r="U3286" s="24" t="s">
        <v>56</v>
      </c>
      <c r="V3286" s="24">
        <v>300000</v>
      </c>
      <c r="W3286" s="39">
        <f t="shared" si="1307"/>
        <v>300000</v>
      </c>
      <c r="X3286" s="29">
        <f t="shared" si="1308"/>
        <v>1</v>
      </c>
      <c r="Y3286" s="40">
        <f t="shared" si="1309"/>
        <v>323</v>
      </c>
      <c r="Z3286" s="38">
        <f t="shared" si="1310"/>
        <v>46081</v>
      </c>
      <c r="AA3286" s="41">
        <f t="shared" si="1311"/>
        <v>139</v>
      </c>
      <c r="AB3286" s="24" t="s">
        <v>113</v>
      </c>
      <c r="AC3286" s="41">
        <f t="shared" si="1312"/>
        <v>3265.7328263013696</v>
      </c>
      <c r="AD3286" s="41">
        <v>1</v>
      </c>
      <c r="AE3286" s="72">
        <f>INDEX(SA!$C$2:$G$11,MATCH(Details!S3286,SA!$C$2:$C$11,0),MATCH(Details!V3286,SA!$C$2:$G$2,0))*Y3286/(F3286-E3286+1)</f>
        <v>2767.5701917808219</v>
      </c>
      <c r="AF3286" s="41">
        <f t="shared" si="1313"/>
        <v>0</v>
      </c>
      <c r="AG3286" s="41">
        <f t="shared" si="1314"/>
        <v>0</v>
      </c>
      <c r="AH3286" s="41">
        <f t="shared" si="1315"/>
        <v>498.16263452054795</v>
      </c>
      <c r="AI3286" s="60">
        <f t="shared" si="1316"/>
        <v>110.70280767123288</v>
      </c>
      <c r="AJ3286" s="60">
        <f t="shared" si="1317"/>
        <v>622.703293150685</v>
      </c>
      <c r="AK3286" s="60">
        <f t="shared" si="1318"/>
        <v>1190.9976986301369</v>
      </c>
      <c r="AL3286" s="60">
        <f t="shared" si="1319"/>
        <v>875.38330849315059</v>
      </c>
      <c r="AM3286" s="41">
        <f t="shared" si="1320"/>
        <v>1158.7807824657534</v>
      </c>
      <c r="AN3286" s="42">
        <f t="shared" si="1321"/>
        <v>45715</v>
      </c>
      <c r="AO3286" s="43">
        <f t="shared" si="1322"/>
        <v>2767.5701917808219</v>
      </c>
    </row>
    <row r="3287" spans="1:41" s="24" customFormat="1" ht="15.75" customHeight="1" x14ac:dyDescent="0.35">
      <c r="A3287" s="36" t="s">
        <v>27</v>
      </c>
      <c r="B3287" s="36">
        <v>202511</v>
      </c>
      <c r="C3287" s="24" t="s">
        <v>736</v>
      </c>
      <c r="D3287" s="24" t="s">
        <v>119</v>
      </c>
      <c r="E3287" s="62">
        <v>45901</v>
      </c>
      <c r="F3287" s="62">
        <v>46265</v>
      </c>
      <c r="G3287" s="37" t="s">
        <v>6300</v>
      </c>
      <c r="H3287" s="36">
        <v>45384</v>
      </c>
      <c r="I3287" s="63">
        <v>26299</v>
      </c>
      <c r="J3287" s="24" t="s">
        <v>6388</v>
      </c>
      <c r="K3287" s="63">
        <f t="shared" si="1305"/>
        <v>45943</v>
      </c>
      <c r="L3287" s="55">
        <f t="shared" si="1306"/>
        <v>0.04</v>
      </c>
      <c r="M3287" s="76">
        <v>0.22500000000000001</v>
      </c>
      <c r="N3287" s="62">
        <v>45943</v>
      </c>
      <c r="O3287" s="62">
        <v>46265</v>
      </c>
      <c r="P3287" s="63"/>
      <c r="Q3287" s="63"/>
      <c r="R3287" s="78">
        <v>53</v>
      </c>
      <c r="S3287" s="63" t="str">
        <f>VLOOKUP(R3287,SA!$B$3:$C$11,2,1)</f>
        <v>46-55</v>
      </c>
      <c r="T3287" s="38" t="s">
        <v>97</v>
      </c>
      <c r="U3287" s="24" t="s">
        <v>6470</v>
      </c>
      <c r="V3287" s="24">
        <v>300000</v>
      </c>
      <c r="W3287" s="39">
        <f t="shared" si="1307"/>
        <v>0</v>
      </c>
      <c r="X3287" s="29">
        <f t="shared" si="1308"/>
        <v>0</v>
      </c>
      <c r="Y3287" s="40">
        <f t="shared" si="1309"/>
        <v>323</v>
      </c>
      <c r="Z3287" s="38">
        <f t="shared" si="1310"/>
        <v>46081</v>
      </c>
      <c r="AA3287" s="41">
        <f t="shared" si="1311"/>
        <v>139</v>
      </c>
      <c r="AB3287" s="24" t="s">
        <v>113</v>
      </c>
      <c r="AC3287" s="41">
        <f t="shared" si="1312"/>
        <v>6525.0123780821914</v>
      </c>
      <c r="AD3287" s="41">
        <v>1</v>
      </c>
      <c r="AE3287" s="72">
        <f>INDEX(SA!$C$2:$G$11,MATCH(Details!S3287,SA!$C$2:$C$11,0),MATCH(Details!V3287,SA!$C$2:$G$2,0))*Y3287/(F3287-E3287+1)</f>
        <v>5529.6715068493149</v>
      </c>
      <c r="AF3287" s="41">
        <f t="shared" si="1313"/>
        <v>0</v>
      </c>
      <c r="AG3287" s="41">
        <f t="shared" si="1314"/>
        <v>0</v>
      </c>
      <c r="AH3287" s="41">
        <f t="shared" si="1315"/>
        <v>995.34087123287668</v>
      </c>
      <c r="AI3287" s="60">
        <f t="shared" si="1316"/>
        <v>221.1868602739726</v>
      </c>
      <c r="AJ3287" s="60">
        <f t="shared" si="1317"/>
        <v>1244.1760890410958</v>
      </c>
      <c r="AK3287" s="60">
        <f t="shared" si="1318"/>
        <v>2379.6419178082192</v>
      </c>
      <c r="AL3287" s="60">
        <f t="shared" si="1319"/>
        <v>1749.036809589041</v>
      </c>
      <c r="AM3287" s="41">
        <f t="shared" si="1320"/>
        <v>2315.2717479452058</v>
      </c>
      <c r="AN3287" s="42">
        <f t="shared" si="1321"/>
        <v>45715</v>
      </c>
      <c r="AO3287" s="43">
        <f t="shared" si="1322"/>
        <v>5529.6715068493149</v>
      </c>
    </row>
    <row r="3288" spans="1:41" s="24" customFormat="1" ht="15.75" customHeight="1" x14ac:dyDescent="0.35">
      <c r="A3288" s="36" t="s">
        <v>27</v>
      </c>
      <c r="B3288" s="36">
        <v>202511</v>
      </c>
      <c r="C3288" s="24" t="s">
        <v>736</v>
      </c>
      <c r="D3288" s="24" t="s">
        <v>119</v>
      </c>
      <c r="E3288" s="62">
        <v>45901</v>
      </c>
      <c r="F3288" s="62">
        <v>46265</v>
      </c>
      <c r="G3288" s="37" t="s">
        <v>6301</v>
      </c>
      <c r="H3288" s="36">
        <v>45384</v>
      </c>
      <c r="I3288" s="63">
        <v>29651</v>
      </c>
      <c r="J3288" s="24" t="s">
        <v>6389</v>
      </c>
      <c r="K3288" s="63">
        <f t="shared" si="1305"/>
        <v>45943</v>
      </c>
      <c r="L3288" s="55">
        <f t="shared" si="1306"/>
        <v>0.04</v>
      </c>
      <c r="M3288" s="76">
        <v>0.22500000000000001</v>
      </c>
      <c r="N3288" s="62">
        <v>45943</v>
      </c>
      <c r="O3288" s="62">
        <v>46265</v>
      </c>
      <c r="P3288" s="63"/>
      <c r="Q3288" s="63"/>
      <c r="R3288" s="78">
        <v>44</v>
      </c>
      <c r="S3288" s="63" t="str">
        <f>VLOOKUP(R3288,SA!$B$3:$C$11,2,1)</f>
        <v>36-45</v>
      </c>
      <c r="T3288" s="38" t="s">
        <v>98</v>
      </c>
      <c r="U3288" s="24" t="s">
        <v>5747</v>
      </c>
      <c r="V3288" s="24">
        <v>300000</v>
      </c>
      <c r="W3288" s="39">
        <f t="shared" si="1307"/>
        <v>0</v>
      </c>
      <c r="X3288" s="29">
        <f t="shared" si="1308"/>
        <v>0</v>
      </c>
      <c r="Y3288" s="40">
        <f t="shared" si="1309"/>
        <v>323</v>
      </c>
      <c r="Z3288" s="38">
        <f t="shared" si="1310"/>
        <v>46081</v>
      </c>
      <c r="AA3288" s="41">
        <f t="shared" si="1311"/>
        <v>139</v>
      </c>
      <c r="AB3288" s="24" t="s">
        <v>113</v>
      </c>
      <c r="AC3288" s="41">
        <f t="shared" si="1312"/>
        <v>4530.4702104109592</v>
      </c>
      <c r="AD3288" s="41">
        <v>1</v>
      </c>
      <c r="AE3288" s="72">
        <f>INDEX(SA!$C$2:$G$11,MATCH(Details!S3288,SA!$C$2:$C$11,0),MATCH(Details!V3288,SA!$C$2:$G$2,0))*Y3288/(F3288-E3288+1)</f>
        <v>3839.3815342465755</v>
      </c>
      <c r="AF3288" s="41">
        <f t="shared" si="1313"/>
        <v>0</v>
      </c>
      <c r="AG3288" s="41">
        <f t="shared" si="1314"/>
        <v>0</v>
      </c>
      <c r="AH3288" s="41">
        <f t="shared" si="1315"/>
        <v>691.08867616438351</v>
      </c>
      <c r="AI3288" s="60">
        <f t="shared" si="1316"/>
        <v>153.57526136986303</v>
      </c>
      <c r="AJ3288" s="60">
        <f t="shared" si="1317"/>
        <v>863.86084520547945</v>
      </c>
      <c r="AK3288" s="60">
        <f t="shared" si="1318"/>
        <v>1652.2415890410959</v>
      </c>
      <c r="AL3288" s="60">
        <f t="shared" si="1319"/>
        <v>1214.3975679452055</v>
      </c>
      <c r="AM3288" s="41">
        <f t="shared" si="1320"/>
        <v>1607.5478597260276</v>
      </c>
      <c r="AN3288" s="42">
        <f t="shared" si="1321"/>
        <v>45715</v>
      </c>
      <c r="AO3288" s="43">
        <f t="shared" si="1322"/>
        <v>3839.3815342465755</v>
      </c>
    </row>
    <row r="3289" spans="1:41" s="24" customFormat="1" ht="15.75" customHeight="1" x14ac:dyDescent="0.35">
      <c r="A3289" s="36" t="s">
        <v>27</v>
      </c>
      <c r="B3289" s="36">
        <v>202511</v>
      </c>
      <c r="C3289" s="24" t="s">
        <v>736</v>
      </c>
      <c r="D3289" s="24" t="s">
        <v>119</v>
      </c>
      <c r="E3289" s="62">
        <v>45901</v>
      </c>
      <c r="F3289" s="62">
        <v>46265</v>
      </c>
      <c r="G3289" s="37" t="s">
        <v>6302</v>
      </c>
      <c r="H3289" s="36">
        <v>44991</v>
      </c>
      <c r="I3289" s="63">
        <v>34002</v>
      </c>
      <c r="J3289" s="24" t="s">
        <v>6390</v>
      </c>
      <c r="K3289" s="63">
        <f t="shared" si="1305"/>
        <v>45946</v>
      </c>
      <c r="L3289" s="55">
        <f t="shared" si="1306"/>
        <v>0.04</v>
      </c>
      <c r="M3289" s="76">
        <v>0.22500000000000001</v>
      </c>
      <c r="N3289" s="62">
        <v>45946</v>
      </c>
      <c r="O3289" s="62">
        <v>46265</v>
      </c>
      <c r="P3289" s="63"/>
      <c r="Q3289" s="63"/>
      <c r="R3289" s="78">
        <v>32</v>
      </c>
      <c r="S3289" s="63" t="str">
        <f>VLOOKUP(R3289,SA!$B$3:$C$11,2,1)</f>
        <v>26-35</v>
      </c>
      <c r="T3289" s="38" t="s">
        <v>97</v>
      </c>
      <c r="U3289" s="24" t="s">
        <v>56</v>
      </c>
      <c r="V3289" s="24">
        <v>400000</v>
      </c>
      <c r="W3289" s="39">
        <f t="shared" si="1307"/>
        <v>400000</v>
      </c>
      <c r="X3289" s="29">
        <f t="shared" si="1308"/>
        <v>1</v>
      </c>
      <c r="Y3289" s="40">
        <f t="shared" si="1309"/>
        <v>320</v>
      </c>
      <c r="Z3289" s="38">
        <f t="shared" si="1310"/>
        <v>46081</v>
      </c>
      <c r="AA3289" s="41">
        <f t="shared" si="1311"/>
        <v>136</v>
      </c>
      <c r="AB3289" s="24" t="s">
        <v>113</v>
      </c>
      <c r="AC3289" s="41">
        <f t="shared" si="1312"/>
        <v>3974.1624109589043</v>
      </c>
      <c r="AD3289" s="41">
        <v>1</v>
      </c>
      <c r="AE3289" s="72">
        <f>INDEX(SA!$C$2:$G$11,MATCH(Details!S3289,SA!$C$2:$C$11,0),MATCH(Details!V3289,SA!$C$2:$G$2,0))*Y3289/(F3289-E3289+1)</f>
        <v>3367.9342465753425</v>
      </c>
      <c r="AF3289" s="41">
        <f t="shared" si="1313"/>
        <v>0</v>
      </c>
      <c r="AG3289" s="41">
        <f t="shared" si="1314"/>
        <v>0</v>
      </c>
      <c r="AH3289" s="41">
        <f t="shared" si="1315"/>
        <v>606.22816438356165</v>
      </c>
      <c r="AI3289" s="60">
        <f t="shared" si="1316"/>
        <v>134.71736986301372</v>
      </c>
      <c r="AJ3289" s="60">
        <f t="shared" si="1317"/>
        <v>757.78520547945209</v>
      </c>
      <c r="AK3289" s="60">
        <f t="shared" si="1318"/>
        <v>1431.3720547945206</v>
      </c>
      <c r="AL3289" s="60">
        <f t="shared" si="1319"/>
        <v>1052.0584602739727</v>
      </c>
      <c r="AM3289" s="41">
        <f t="shared" si="1320"/>
        <v>1423.3732109589041</v>
      </c>
      <c r="AN3289" s="42">
        <f t="shared" si="1321"/>
        <v>45715</v>
      </c>
      <c r="AO3289" s="43">
        <f t="shared" si="1322"/>
        <v>3367.9342465753425</v>
      </c>
    </row>
    <row r="3290" spans="1:41" s="24" customFormat="1" ht="15.75" customHeight="1" x14ac:dyDescent="0.35">
      <c r="A3290" s="36" t="s">
        <v>27</v>
      </c>
      <c r="B3290" s="36">
        <v>202511</v>
      </c>
      <c r="C3290" s="24" t="s">
        <v>736</v>
      </c>
      <c r="D3290" s="24" t="s">
        <v>119</v>
      </c>
      <c r="E3290" s="62">
        <v>45901</v>
      </c>
      <c r="F3290" s="62">
        <v>46265</v>
      </c>
      <c r="G3290" s="37" t="s">
        <v>6303</v>
      </c>
      <c r="H3290" s="36">
        <v>44991</v>
      </c>
      <c r="I3290" s="63">
        <v>34677</v>
      </c>
      <c r="J3290" s="24" t="s">
        <v>6391</v>
      </c>
      <c r="K3290" s="63">
        <f t="shared" si="1305"/>
        <v>45946</v>
      </c>
      <c r="L3290" s="55">
        <f t="shared" si="1306"/>
        <v>0.04</v>
      </c>
      <c r="M3290" s="76">
        <v>0.22500000000000001</v>
      </c>
      <c r="N3290" s="62">
        <v>45946</v>
      </c>
      <c r="O3290" s="62">
        <v>46265</v>
      </c>
      <c r="P3290" s="63"/>
      <c r="Q3290" s="63"/>
      <c r="R3290" s="78">
        <v>30</v>
      </c>
      <c r="S3290" s="63" t="str">
        <f>VLOOKUP(R3290,SA!$B$3:$C$11,2,1)</f>
        <v>26-35</v>
      </c>
      <c r="T3290" s="38" t="s">
        <v>98</v>
      </c>
      <c r="U3290" s="24" t="s">
        <v>6278</v>
      </c>
      <c r="V3290" s="24">
        <v>400000</v>
      </c>
      <c r="W3290" s="39">
        <f t="shared" si="1307"/>
        <v>0</v>
      </c>
      <c r="X3290" s="29">
        <f t="shared" si="1308"/>
        <v>0</v>
      </c>
      <c r="Y3290" s="40">
        <f t="shared" si="1309"/>
        <v>320</v>
      </c>
      <c r="Z3290" s="38">
        <f t="shared" si="1310"/>
        <v>46081</v>
      </c>
      <c r="AA3290" s="41">
        <f t="shared" si="1311"/>
        <v>136</v>
      </c>
      <c r="AB3290" s="24" t="s">
        <v>113</v>
      </c>
      <c r="AC3290" s="41">
        <f t="shared" si="1312"/>
        <v>3974.1624109589043</v>
      </c>
      <c r="AD3290" s="41">
        <v>1</v>
      </c>
      <c r="AE3290" s="72">
        <f>INDEX(SA!$C$2:$G$11,MATCH(Details!S3290,SA!$C$2:$C$11,0),MATCH(Details!V3290,SA!$C$2:$G$2,0))*Y3290/(F3290-E3290+1)</f>
        <v>3367.9342465753425</v>
      </c>
      <c r="AF3290" s="41">
        <f t="shared" si="1313"/>
        <v>0</v>
      </c>
      <c r="AG3290" s="41">
        <f t="shared" si="1314"/>
        <v>0</v>
      </c>
      <c r="AH3290" s="41">
        <f t="shared" si="1315"/>
        <v>606.22816438356165</v>
      </c>
      <c r="AI3290" s="60">
        <f t="shared" si="1316"/>
        <v>134.71736986301372</v>
      </c>
      <c r="AJ3290" s="60">
        <f t="shared" si="1317"/>
        <v>757.78520547945209</v>
      </c>
      <c r="AK3290" s="60">
        <f t="shared" si="1318"/>
        <v>1431.3720547945206</v>
      </c>
      <c r="AL3290" s="60">
        <f t="shared" si="1319"/>
        <v>1052.0584602739727</v>
      </c>
      <c r="AM3290" s="41">
        <f t="shared" si="1320"/>
        <v>1423.3732109589041</v>
      </c>
      <c r="AN3290" s="42">
        <f t="shared" si="1321"/>
        <v>45715</v>
      </c>
      <c r="AO3290" s="43">
        <f t="shared" si="1322"/>
        <v>3367.9342465753425</v>
      </c>
    </row>
    <row r="3291" spans="1:41" s="24" customFormat="1" ht="15.75" customHeight="1" x14ac:dyDescent="0.35">
      <c r="A3291" s="36" t="s">
        <v>27</v>
      </c>
      <c r="B3291" s="36">
        <v>202511</v>
      </c>
      <c r="C3291" s="24" t="s">
        <v>736</v>
      </c>
      <c r="D3291" s="24" t="s">
        <v>119</v>
      </c>
      <c r="E3291" s="62">
        <v>45901</v>
      </c>
      <c r="F3291" s="62">
        <v>46265</v>
      </c>
      <c r="G3291" s="37" t="s">
        <v>6304</v>
      </c>
      <c r="H3291" s="36">
        <v>44991</v>
      </c>
      <c r="I3291" s="63">
        <v>26073</v>
      </c>
      <c r="J3291" s="24" t="s">
        <v>6392</v>
      </c>
      <c r="K3291" s="63">
        <f t="shared" si="1305"/>
        <v>45946</v>
      </c>
      <c r="L3291" s="55">
        <f t="shared" si="1306"/>
        <v>0.04</v>
      </c>
      <c r="M3291" s="76">
        <v>0.22500000000000001</v>
      </c>
      <c r="N3291" s="62">
        <v>45946</v>
      </c>
      <c r="O3291" s="62">
        <v>46265</v>
      </c>
      <c r="P3291" s="63"/>
      <c r="Q3291" s="63"/>
      <c r="R3291" s="78">
        <v>54</v>
      </c>
      <c r="S3291" s="63" t="str">
        <f>VLOOKUP(R3291,SA!$B$3:$C$11,2,1)</f>
        <v>46-55</v>
      </c>
      <c r="T3291" s="38" t="s">
        <v>98</v>
      </c>
      <c r="U3291" s="24" t="s">
        <v>5747</v>
      </c>
      <c r="V3291" s="24">
        <v>400000</v>
      </c>
      <c r="W3291" s="39">
        <f t="shared" si="1307"/>
        <v>0</v>
      </c>
      <c r="X3291" s="29">
        <f t="shared" si="1308"/>
        <v>0</v>
      </c>
      <c r="Y3291" s="40">
        <f t="shared" si="1309"/>
        <v>320</v>
      </c>
      <c r="Z3291" s="38">
        <f t="shared" si="1310"/>
        <v>46081</v>
      </c>
      <c r="AA3291" s="41">
        <f t="shared" si="1311"/>
        <v>136</v>
      </c>
      <c r="AB3291" s="24" t="s">
        <v>113</v>
      </c>
      <c r="AC3291" s="41">
        <f t="shared" si="1312"/>
        <v>7108.5734575342467</v>
      </c>
      <c r="AD3291" s="41">
        <v>1</v>
      </c>
      <c r="AE3291" s="72">
        <f>INDEX(SA!$C$2:$G$11,MATCH(Details!S3291,SA!$C$2:$C$11,0),MATCH(Details!V3291,SA!$C$2:$G$2,0))*Y3291/(F3291-E3291+1)</f>
        <v>6024.2147945205479</v>
      </c>
      <c r="AF3291" s="41">
        <f t="shared" si="1313"/>
        <v>0</v>
      </c>
      <c r="AG3291" s="41">
        <f t="shared" si="1314"/>
        <v>0</v>
      </c>
      <c r="AH3291" s="41">
        <f t="shared" si="1315"/>
        <v>1084.3586630136986</v>
      </c>
      <c r="AI3291" s="60">
        <f t="shared" si="1316"/>
        <v>240.96859178082192</v>
      </c>
      <c r="AJ3291" s="60">
        <f t="shared" si="1317"/>
        <v>1355.4483287671233</v>
      </c>
      <c r="AK3291" s="60">
        <f t="shared" si="1318"/>
        <v>2560.291287671233</v>
      </c>
      <c r="AL3291" s="60">
        <f t="shared" si="1319"/>
        <v>1881.8140964383563</v>
      </c>
      <c r="AM3291" s="41">
        <f t="shared" si="1320"/>
        <v>2545.9837775342462</v>
      </c>
      <c r="AN3291" s="42">
        <f t="shared" si="1321"/>
        <v>45715</v>
      </c>
      <c r="AO3291" s="43">
        <f t="shared" si="1322"/>
        <v>6024.2147945205479</v>
      </c>
    </row>
    <row r="3292" spans="1:41" s="24" customFormat="1" ht="15.75" customHeight="1" x14ac:dyDescent="0.35">
      <c r="A3292" s="36" t="s">
        <v>27</v>
      </c>
      <c r="B3292" s="36">
        <v>202511</v>
      </c>
      <c r="C3292" s="24" t="s">
        <v>736</v>
      </c>
      <c r="D3292" s="24" t="s">
        <v>119</v>
      </c>
      <c r="E3292" s="62">
        <v>45901</v>
      </c>
      <c r="F3292" s="62">
        <v>46265</v>
      </c>
      <c r="G3292" s="37" t="s">
        <v>6305</v>
      </c>
      <c r="H3292" s="36">
        <v>45354</v>
      </c>
      <c r="I3292" s="63">
        <v>37016</v>
      </c>
      <c r="J3292" s="24" t="s">
        <v>6393</v>
      </c>
      <c r="K3292" s="63">
        <f t="shared" si="1305"/>
        <v>45950</v>
      </c>
      <c r="L3292" s="55">
        <f t="shared" si="1306"/>
        <v>0.04</v>
      </c>
      <c r="M3292" s="76">
        <v>0.22500000000000001</v>
      </c>
      <c r="N3292" s="62">
        <v>45950</v>
      </c>
      <c r="O3292" s="62">
        <v>46265</v>
      </c>
      <c r="P3292" s="63"/>
      <c r="Q3292" s="63"/>
      <c r="R3292" s="78">
        <v>24</v>
      </c>
      <c r="S3292" s="63" t="str">
        <f>VLOOKUP(R3292,SA!$B$3:$C$11,2,1)</f>
        <v>0-25</v>
      </c>
      <c r="T3292" s="38" t="s">
        <v>97</v>
      </c>
      <c r="U3292" s="24" t="s">
        <v>56</v>
      </c>
      <c r="V3292" s="24">
        <v>400000</v>
      </c>
      <c r="W3292" s="39">
        <f t="shared" si="1307"/>
        <v>400000</v>
      </c>
      <c r="X3292" s="29">
        <f t="shared" si="1308"/>
        <v>1</v>
      </c>
      <c r="Y3292" s="40">
        <f t="shared" si="1309"/>
        <v>316</v>
      </c>
      <c r="Z3292" s="38">
        <f t="shared" si="1310"/>
        <v>46081</v>
      </c>
      <c r="AA3292" s="41">
        <f t="shared" si="1311"/>
        <v>132</v>
      </c>
      <c r="AB3292" s="24" t="s">
        <v>113</v>
      </c>
      <c r="AC3292" s="41">
        <f t="shared" si="1312"/>
        <v>3500.9652120547944</v>
      </c>
      <c r="AD3292" s="41">
        <v>1</v>
      </c>
      <c r="AE3292" s="72">
        <f>INDEX(SA!$C$2:$G$11,MATCH(Details!S3292,SA!$C$2:$C$11,0),MATCH(Details!V3292,SA!$C$2:$G$2,0))*Y3292/(F3292-E3292+1)</f>
        <v>2966.9196712328767</v>
      </c>
      <c r="AF3292" s="41">
        <f t="shared" si="1313"/>
        <v>0</v>
      </c>
      <c r="AG3292" s="41">
        <f t="shared" si="1314"/>
        <v>0</v>
      </c>
      <c r="AH3292" s="41">
        <f t="shared" si="1315"/>
        <v>534.04554082191783</v>
      </c>
      <c r="AI3292" s="60">
        <f t="shared" si="1316"/>
        <v>118.67678684931506</v>
      </c>
      <c r="AJ3292" s="60">
        <f t="shared" si="1317"/>
        <v>667.55692602739725</v>
      </c>
      <c r="AK3292" s="60">
        <f t="shared" si="1318"/>
        <v>1239.3461917808218</v>
      </c>
      <c r="AL3292" s="60">
        <f t="shared" si="1319"/>
        <v>910.91945095890401</v>
      </c>
      <c r="AM3292" s="41">
        <f t="shared" si="1320"/>
        <v>1269.7665073972603</v>
      </c>
      <c r="AN3292" s="42">
        <f t="shared" si="1321"/>
        <v>45715</v>
      </c>
      <c r="AO3292" s="43">
        <f t="shared" si="1322"/>
        <v>2966.9196712328767</v>
      </c>
    </row>
    <row r="3293" spans="1:41" s="24" customFormat="1" ht="15.75" customHeight="1" x14ac:dyDescent="0.35">
      <c r="A3293" s="36" t="s">
        <v>27</v>
      </c>
      <c r="B3293" s="36">
        <v>202511</v>
      </c>
      <c r="C3293" s="24" t="s">
        <v>736</v>
      </c>
      <c r="D3293" s="24" t="s">
        <v>119</v>
      </c>
      <c r="E3293" s="62">
        <v>45901</v>
      </c>
      <c r="F3293" s="62">
        <v>46265</v>
      </c>
      <c r="G3293" s="37" t="s">
        <v>6306</v>
      </c>
      <c r="H3293" s="36">
        <v>45354</v>
      </c>
      <c r="I3293" s="63">
        <v>27812</v>
      </c>
      <c r="J3293" s="24" t="s">
        <v>6394</v>
      </c>
      <c r="K3293" s="63">
        <f t="shared" si="1305"/>
        <v>45950</v>
      </c>
      <c r="L3293" s="55">
        <f t="shared" si="1306"/>
        <v>0.04</v>
      </c>
      <c r="M3293" s="76">
        <v>0.22500000000000001</v>
      </c>
      <c r="N3293" s="62">
        <v>45950</v>
      </c>
      <c r="O3293" s="62">
        <v>46265</v>
      </c>
      <c r="P3293" s="63"/>
      <c r="Q3293" s="63"/>
      <c r="R3293" s="78">
        <v>49</v>
      </c>
      <c r="S3293" s="63" t="str">
        <f>VLOOKUP(R3293,SA!$B$3:$C$11,2,1)</f>
        <v>46-55</v>
      </c>
      <c r="T3293" s="38" t="s">
        <v>98</v>
      </c>
      <c r="U3293" s="24" t="s">
        <v>5747</v>
      </c>
      <c r="V3293" s="24">
        <v>400000</v>
      </c>
      <c r="W3293" s="39">
        <f t="shared" si="1307"/>
        <v>0</v>
      </c>
      <c r="X3293" s="29">
        <f t="shared" si="1308"/>
        <v>0</v>
      </c>
      <c r="Y3293" s="40">
        <f t="shared" si="1309"/>
        <v>316</v>
      </c>
      <c r="Z3293" s="38">
        <f t="shared" si="1310"/>
        <v>46081</v>
      </c>
      <c r="AA3293" s="41">
        <f t="shared" si="1311"/>
        <v>132</v>
      </c>
      <c r="AB3293" s="24" t="s">
        <v>113</v>
      </c>
      <c r="AC3293" s="41">
        <f t="shared" si="1312"/>
        <v>7019.716289315068</v>
      </c>
      <c r="AD3293" s="41">
        <v>1</v>
      </c>
      <c r="AE3293" s="72">
        <f>INDEX(SA!$C$2:$G$11,MATCH(Details!S3293,SA!$C$2:$C$11,0),MATCH(Details!V3293,SA!$C$2:$G$2,0))*Y3293/(F3293-E3293+1)</f>
        <v>5948.9121095890405</v>
      </c>
      <c r="AF3293" s="41">
        <f t="shared" si="1313"/>
        <v>0</v>
      </c>
      <c r="AG3293" s="41">
        <f t="shared" si="1314"/>
        <v>0</v>
      </c>
      <c r="AH3293" s="41">
        <f t="shared" si="1315"/>
        <v>1070.8041797260273</v>
      </c>
      <c r="AI3293" s="60">
        <f t="shared" si="1316"/>
        <v>237.95648438356162</v>
      </c>
      <c r="AJ3293" s="60">
        <f t="shared" si="1317"/>
        <v>1338.5052246575342</v>
      </c>
      <c r="AK3293" s="60">
        <f t="shared" si="1318"/>
        <v>2484.9886027397256</v>
      </c>
      <c r="AL3293" s="60">
        <f t="shared" si="1319"/>
        <v>1826.4666230136984</v>
      </c>
      <c r="AM3293" s="41">
        <f t="shared" si="1320"/>
        <v>2545.9837775342467</v>
      </c>
      <c r="AN3293" s="42">
        <f t="shared" si="1321"/>
        <v>45715</v>
      </c>
      <c r="AO3293" s="43">
        <f t="shared" si="1322"/>
        <v>5948.9121095890405</v>
      </c>
    </row>
    <row r="3294" spans="1:41" s="24" customFormat="1" ht="15.75" customHeight="1" x14ac:dyDescent="0.35">
      <c r="A3294" s="36" t="s">
        <v>27</v>
      </c>
      <c r="B3294" s="36">
        <v>202511</v>
      </c>
      <c r="C3294" s="24" t="s">
        <v>736</v>
      </c>
      <c r="D3294" s="24" t="s">
        <v>119</v>
      </c>
      <c r="E3294" s="62">
        <v>45901</v>
      </c>
      <c r="F3294" s="62">
        <v>46265</v>
      </c>
      <c r="G3294" s="37" t="s">
        <v>6307</v>
      </c>
      <c r="H3294" s="36">
        <v>45352</v>
      </c>
      <c r="I3294" s="63">
        <v>33786</v>
      </c>
      <c r="J3294" s="24" t="s">
        <v>6395</v>
      </c>
      <c r="K3294" s="63">
        <f t="shared" si="1305"/>
        <v>45957</v>
      </c>
      <c r="L3294" s="55">
        <f t="shared" si="1306"/>
        <v>0.04</v>
      </c>
      <c r="M3294" s="76">
        <v>0.22500000000000001</v>
      </c>
      <c r="N3294" s="62">
        <v>45957</v>
      </c>
      <c r="O3294" s="62">
        <v>46265</v>
      </c>
      <c r="P3294" s="63"/>
      <c r="Q3294" s="63"/>
      <c r="R3294" s="78">
        <v>33</v>
      </c>
      <c r="S3294" s="63" t="str">
        <f>VLOOKUP(R3294,SA!$B$3:$C$11,2,1)</f>
        <v>26-35</v>
      </c>
      <c r="T3294" s="38" t="s">
        <v>97</v>
      </c>
      <c r="U3294" s="24" t="s">
        <v>56</v>
      </c>
      <c r="V3294" s="24">
        <v>300000</v>
      </c>
      <c r="W3294" s="39">
        <f t="shared" si="1307"/>
        <v>300000</v>
      </c>
      <c r="X3294" s="29">
        <f t="shared" si="1308"/>
        <v>1</v>
      </c>
      <c r="Y3294" s="40">
        <f t="shared" si="1309"/>
        <v>309</v>
      </c>
      <c r="Z3294" s="38">
        <f t="shared" si="1310"/>
        <v>46081</v>
      </c>
      <c r="AA3294" s="41">
        <f t="shared" si="1311"/>
        <v>125</v>
      </c>
      <c r="AB3294" s="24" t="s">
        <v>113</v>
      </c>
      <c r="AC3294" s="41">
        <f t="shared" si="1312"/>
        <v>3491.6710471232882</v>
      </c>
      <c r="AD3294" s="41">
        <v>1</v>
      </c>
      <c r="AE3294" s="72">
        <f>INDEX(SA!$C$2:$G$11,MATCH(Details!S3294,SA!$C$2:$C$11,0),MATCH(Details!V3294,SA!$C$2:$G$2,0))*Y3294/(F3294-E3294+1)</f>
        <v>2959.0432602739729</v>
      </c>
      <c r="AF3294" s="41">
        <f t="shared" si="1313"/>
        <v>0</v>
      </c>
      <c r="AG3294" s="41">
        <f t="shared" si="1314"/>
        <v>0</v>
      </c>
      <c r="AH3294" s="41">
        <f t="shared" si="1315"/>
        <v>532.62778684931516</v>
      </c>
      <c r="AI3294" s="60">
        <f t="shared" si="1316"/>
        <v>118.36173041095891</v>
      </c>
      <c r="AJ3294" s="60">
        <f t="shared" si="1317"/>
        <v>665.78473356164398</v>
      </c>
      <c r="AK3294" s="60">
        <f t="shared" si="1318"/>
        <v>1197.0239726027398</v>
      </c>
      <c r="AL3294" s="60">
        <f t="shared" si="1319"/>
        <v>879.81261986301377</v>
      </c>
      <c r="AM3294" s="41">
        <f t="shared" si="1320"/>
        <v>1295.0841764383563</v>
      </c>
      <c r="AN3294" s="42">
        <f t="shared" si="1321"/>
        <v>45715</v>
      </c>
      <c r="AO3294" s="43">
        <f t="shared" si="1322"/>
        <v>2959.0432602739729</v>
      </c>
    </row>
    <row r="3295" spans="1:41" s="24" customFormat="1" ht="15.75" customHeight="1" x14ac:dyDescent="0.35">
      <c r="A3295" s="36" t="s">
        <v>27</v>
      </c>
      <c r="B3295" s="36">
        <v>202511</v>
      </c>
      <c r="C3295" s="24" t="s">
        <v>736</v>
      </c>
      <c r="D3295" s="24" t="s">
        <v>119</v>
      </c>
      <c r="E3295" s="62">
        <v>45901</v>
      </c>
      <c r="F3295" s="62">
        <v>46265</v>
      </c>
      <c r="G3295" s="37" t="s">
        <v>6308</v>
      </c>
      <c r="H3295" s="36">
        <v>45352</v>
      </c>
      <c r="I3295" s="63">
        <v>35139</v>
      </c>
      <c r="J3295" s="24" t="s">
        <v>6396</v>
      </c>
      <c r="K3295" s="63">
        <f t="shared" si="1305"/>
        <v>45957</v>
      </c>
      <c r="L3295" s="55">
        <f t="shared" si="1306"/>
        <v>0.04</v>
      </c>
      <c r="M3295" s="76">
        <v>0.22500000000000001</v>
      </c>
      <c r="N3295" s="62">
        <v>45957</v>
      </c>
      <c r="O3295" s="62">
        <v>46265</v>
      </c>
      <c r="P3295" s="63"/>
      <c r="Q3295" s="63"/>
      <c r="R3295" s="78">
        <v>29</v>
      </c>
      <c r="S3295" s="63" t="str">
        <f>VLOOKUP(R3295,SA!$B$3:$C$11,2,1)</f>
        <v>26-35</v>
      </c>
      <c r="T3295" s="38" t="s">
        <v>98</v>
      </c>
      <c r="U3295" s="24" t="s">
        <v>6278</v>
      </c>
      <c r="V3295" s="24">
        <v>300000</v>
      </c>
      <c r="W3295" s="39">
        <f t="shared" si="1307"/>
        <v>0</v>
      </c>
      <c r="X3295" s="29">
        <f t="shared" si="1308"/>
        <v>0</v>
      </c>
      <c r="Y3295" s="40">
        <f t="shared" si="1309"/>
        <v>309</v>
      </c>
      <c r="Z3295" s="38">
        <f t="shared" si="1310"/>
        <v>46081</v>
      </c>
      <c r="AA3295" s="41">
        <f t="shared" si="1311"/>
        <v>125</v>
      </c>
      <c r="AB3295" s="24" t="s">
        <v>113</v>
      </c>
      <c r="AC3295" s="41">
        <f t="shared" si="1312"/>
        <v>3491.6710471232882</v>
      </c>
      <c r="AD3295" s="41">
        <v>1</v>
      </c>
      <c r="AE3295" s="72">
        <f>INDEX(SA!$C$2:$G$11,MATCH(Details!S3295,SA!$C$2:$C$11,0),MATCH(Details!V3295,SA!$C$2:$G$2,0))*Y3295/(F3295-E3295+1)</f>
        <v>2959.0432602739729</v>
      </c>
      <c r="AF3295" s="41">
        <f t="shared" si="1313"/>
        <v>0</v>
      </c>
      <c r="AG3295" s="41">
        <f t="shared" si="1314"/>
        <v>0</v>
      </c>
      <c r="AH3295" s="41">
        <f t="shared" si="1315"/>
        <v>532.62778684931516</v>
      </c>
      <c r="AI3295" s="60">
        <f t="shared" si="1316"/>
        <v>118.36173041095891</v>
      </c>
      <c r="AJ3295" s="60">
        <f t="shared" si="1317"/>
        <v>665.78473356164398</v>
      </c>
      <c r="AK3295" s="60">
        <f t="shared" si="1318"/>
        <v>1197.0239726027398</v>
      </c>
      <c r="AL3295" s="60">
        <f t="shared" si="1319"/>
        <v>879.81261986301377</v>
      </c>
      <c r="AM3295" s="41">
        <f t="shared" si="1320"/>
        <v>1295.0841764383563</v>
      </c>
      <c r="AN3295" s="42">
        <f t="shared" si="1321"/>
        <v>45715</v>
      </c>
      <c r="AO3295" s="43">
        <f t="shared" si="1322"/>
        <v>2959.0432602739729</v>
      </c>
    </row>
    <row r="3296" spans="1:41" s="24" customFormat="1" ht="15.75" customHeight="1" x14ac:dyDescent="0.35">
      <c r="A3296" s="36" t="s">
        <v>27</v>
      </c>
      <c r="B3296" s="36">
        <v>202511</v>
      </c>
      <c r="C3296" s="24" t="s">
        <v>736</v>
      </c>
      <c r="D3296" s="24" t="s">
        <v>119</v>
      </c>
      <c r="E3296" s="62">
        <v>45901</v>
      </c>
      <c r="F3296" s="62">
        <v>46265</v>
      </c>
      <c r="G3296" s="37" t="s">
        <v>6309</v>
      </c>
      <c r="H3296" s="36">
        <v>45352</v>
      </c>
      <c r="I3296" s="63">
        <v>18405</v>
      </c>
      <c r="J3296" s="24" t="s">
        <v>6397</v>
      </c>
      <c r="K3296" s="63">
        <f t="shared" si="1305"/>
        <v>45957</v>
      </c>
      <c r="L3296" s="55">
        <f t="shared" si="1306"/>
        <v>0.04</v>
      </c>
      <c r="M3296" s="76">
        <v>0.22500000000000001</v>
      </c>
      <c r="N3296" s="62">
        <v>45957</v>
      </c>
      <c r="O3296" s="62">
        <v>46265</v>
      </c>
      <c r="P3296" s="63"/>
      <c r="Q3296" s="63"/>
      <c r="R3296" s="78">
        <v>75</v>
      </c>
      <c r="S3296" s="63" t="str">
        <f>VLOOKUP(R3296,SA!$B$3:$C$11,2,1)</f>
        <v>71-75</v>
      </c>
      <c r="T3296" s="38" t="s">
        <v>97</v>
      </c>
      <c r="U3296" s="24" t="s">
        <v>6470</v>
      </c>
      <c r="V3296" s="24">
        <v>300000</v>
      </c>
      <c r="W3296" s="39">
        <f t="shared" si="1307"/>
        <v>0</v>
      </c>
      <c r="X3296" s="29">
        <f t="shared" si="1308"/>
        <v>0</v>
      </c>
      <c r="Y3296" s="40">
        <f t="shared" si="1309"/>
        <v>309</v>
      </c>
      <c r="Z3296" s="38">
        <f t="shared" si="1310"/>
        <v>46081</v>
      </c>
      <c r="AA3296" s="41">
        <f t="shared" si="1311"/>
        <v>125</v>
      </c>
      <c r="AB3296" s="24" t="s">
        <v>113</v>
      </c>
      <c r="AC3296" s="41">
        <f t="shared" si="1312"/>
        <v>16610.818522191781</v>
      </c>
      <c r="AD3296" s="41">
        <v>1</v>
      </c>
      <c r="AE3296" s="72">
        <f>INDEX(SA!$C$2:$G$11,MATCH(Details!S3296,SA!$C$2:$C$11,0),MATCH(Details!V3296,SA!$C$2:$G$2,0))*Y3296/(F3296-E3296+1)</f>
        <v>14076.964849315069</v>
      </c>
      <c r="AF3296" s="41">
        <f t="shared" si="1313"/>
        <v>0</v>
      </c>
      <c r="AG3296" s="41">
        <f t="shared" si="1314"/>
        <v>0</v>
      </c>
      <c r="AH3296" s="41">
        <f t="shared" si="1315"/>
        <v>2533.8536728767122</v>
      </c>
      <c r="AI3296" s="60">
        <f t="shared" si="1316"/>
        <v>563.07859397260279</v>
      </c>
      <c r="AJ3296" s="60">
        <f t="shared" si="1317"/>
        <v>3167.3170910958906</v>
      </c>
      <c r="AK3296" s="60">
        <f t="shared" si="1318"/>
        <v>5694.5650684931516</v>
      </c>
      <c r="AL3296" s="60">
        <f t="shared" si="1319"/>
        <v>4185.5053253424667</v>
      </c>
      <c r="AM3296" s="41">
        <f t="shared" si="1320"/>
        <v>6161.0638389041087</v>
      </c>
      <c r="AN3296" s="42">
        <f t="shared" si="1321"/>
        <v>45715</v>
      </c>
      <c r="AO3296" s="43">
        <f t="shared" si="1322"/>
        <v>14076.964849315069</v>
      </c>
    </row>
    <row r="3297" spans="1:41" s="24" customFormat="1" ht="15.75" customHeight="1" x14ac:dyDescent="0.35">
      <c r="A3297" s="36" t="s">
        <v>27</v>
      </c>
      <c r="B3297" s="36">
        <v>202511</v>
      </c>
      <c r="C3297" s="24" t="s">
        <v>736</v>
      </c>
      <c r="D3297" s="24" t="s">
        <v>119</v>
      </c>
      <c r="E3297" s="62">
        <v>45901</v>
      </c>
      <c r="F3297" s="62">
        <v>46265</v>
      </c>
      <c r="G3297" s="37" t="s">
        <v>2201</v>
      </c>
      <c r="H3297" s="36">
        <v>45352</v>
      </c>
      <c r="I3297" s="63">
        <v>21002</v>
      </c>
      <c r="J3297" s="24" t="s">
        <v>6398</v>
      </c>
      <c r="K3297" s="63">
        <f t="shared" si="1305"/>
        <v>45957</v>
      </c>
      <c r="L3297" s="55">
        <f t="shared" si="1306"/>
        <v>0.04</v>
      </c>
      <c r="M3297" s="76">
        <v>0.22500000000000001</v>
      </c>
      <c r="N3297" s="62">
        <v>45957</v>
      </c>
      <c r="O3297" s="62">
        <v>46265</v>
      </c>
      <c r="P3297" s="63"/>
      <c r="Q3297" s="63"/>
      <c r="R3297" s="78">
        <v>68</v>
      </c>
      <c r="S3297" s="63" t="str">
        <f>VLOOKUP(R3297,SA!$B$3:$C$11,2,1)</f>
        <v>66-70</v>
      </c>
      <c r="T3297" s="38" t="s">
        <v>98</v>
      </c>
      <c r="U3297" s="24" t="s">
        <v>5747</v>
      </c>
      <c r="V3297" s="24">
        <v>300000</v>
      </c>
      <c r="W3297" s="39">
        <f t="shared" si="1307"/>
        <v>0</v>
      </c>
      <c r="X3297" s="29">
        <f t="shared" si="1308"/>
        <v>0</v>
      </c>
      <c r="Y3297" s="40">
        <f t="shared" si="1309"/>
        <v>309</v>
      </c>
      <c r="Z3297" s="38">
        <f t="shared" si="1310"/>
        <v>46081</v>
      </c>
      <c r="AA3297" s="41">
        <f t="shared" si="1311"/>
        <v>125</v>
      </c>
      <c r="AB3297" s="24" t="s">
        <v>113</v>
      </c>
      <c r="AC3297" s="41">
        <f t="shared" si="1312"/>
        <v>13095.631982465753</v>
      </c>
      <c r="AD3297" s="41">
        <v>1</v>
      </c>
      <c r="AE3297" s="72">
        <f>INDEX(SA!$C$2:$G$11,MATCH(Details!S3297,SA!$C$2:$C$11,0),MATCH(Details!V3297,SA!$C$2:$G$2,0))*Y3297/(F3297-E3297+1)</f>
        <v>11097.993205479452</v>
      </c>
      <c r="AF3297" s="41">
        <f t="shared" si="1313"/>
        <v>0</v>
      </c>
      <c r="AG3297" s="41">
        <f t="shared" si="1314"/>
        <v>0</v>
      </c>
      <c r="AH3297" s="41">
        <f t="shared" si="1315"/>
        <v>1997.6387769863013</v>
      </c>
      <c r="AI3297" s="60">
        <f t="shared" si="1316"/>
        <v>443.91972821917807</v>
      </c>
      <c r="AJ3297" s="60">
        <f t="shared" si="1317"/>
        <v>2497.0484712328766</v>
      </c>
      <c r="AK3297" s="60">
        <f t="shared" si="1318"/>
        <v>4489.4794520547948</v>
      </c>
      <c r="AL3297" s="60">
        <f t="shared" si="1319"/>
        <v>3299.7673972602743</v>
      </c>
      <c r="AM3297" s="41">
        <f t="shared" si="1320"/>
        <v>4857.2576087671223</v>
      </c>
      <c r="AN3297" s="42">
        <f t="shared" si="1321"/>
        <v>45715</v>
      </c>
      <c r="AO3297" s="43">
        <f t="shared" si="1322"/>
        <v>11097.993205479452</v>
      </c>
    </row>
    <row r="3298" spans="1:41" s="24" customFormat="1" ht="15.75" customHeight="1" x14ac:dyDescent="0.35">
      <c r="A3298" s="36" t="s">
        <v>27</v>
      </c>
      <c r="B3298" s="36">
        <v>202511</v>
      </c>
      <c r="C3298" s="24" t="s">
        <v>736</v>
      </c>
      <c r="D3298" s="24" t="s">
        <v>119</v>
      </c>
      <c r="E3298" s="62">
        <v>45901</v>
      </c>
      <c r="F3298" s="62">
        <v>46265</v>
      </c>
      <c r="G3298" s="37" t="s">
        <v>6310</v>
      </c>
      <c r="H3298" s="36">
        <v>45457</v>
      </c>
      <c r="I3298" s="63">
        <v>33064</v>
      </c>
      <c r="J3298" s="24" t="s">
        <v>6399</v>
      </c>
      <c r="K3298" s="63">
        <f t="shared" si="1305"/>
        <v>45957</v>
      </c>
      <c r="L3298" s="55">
        <f t="shared" si="1306"/>
        <v>0.04</v>
      </c>
      <c r="M3298" s="76">
        <v>0.22500000000000001</v>
      </c>
      <c r="N3298" s="62">
        <v>45957</v>
      </c>
      <c r="O3298" s="62">
        <v>46265</v>
      </c>
      <c r="P3298" s="63"/>
      <c r="Q3298" s="63"/>
      <c r="R3298" s="78">
        <v>35</v>
      </c>
      <c r="S3298" s="63" t="str">
        <f>VLOOKUP(R3298,SA!$B$3:$C$11,2,1)</f>
        <v>26-35</v>
      </c>
      <c r="T3298" s="38" t="s">
        <v>97</v>
      </c>
      <c r="U3298" s="24" t="s">
        <v>56</v>
      </c>
      <c r="V3298" s="24">
        <v>400000</v>
      </c>
      <c r="W3298" s="39">
        <f t="shared" si="1307"/>
        <v>400000</v>
      </c>
      <c r="X3298" s="29">
        <f t="shared" si="1308"/>
        <v>1</v>
      </c>
      <c r="Y3298" s="40">
        <f t="shared" si="1309"/>
        <v>309</v>
      </c>
      <c r="Z3298" s="38">
        <f t="shared" si="1310"/>
        <v>46081</v>
      </c>
      <c r="AA3298" s="41">
        <f t="shared" si="1311"/>
        <v>125</v>
      </c>
      <c r="AB3298" s="24" t="s">
        <v>113</v>
      </c>
      <c r="AC3298" s="41">
        <f t="shared" si="1312"/>
        <v>3837.5505780821914</v>
      </c>
      <c r="AD3298" s="41">
        <v>1</v>
      </c>
      <c r="AE3298" s="72">
        <f>INDEX(SA!$C$2:$G$11,MATCH(Details!S3298,SA!$C$2:$C$11,0),MATCH(Details!V3298,SA!$C$2:$G$2,0))*Y3298/(F3298-E3298+1)</f>
        <v>3252.1615068493147</v>
      </c>
      <c r="AF3298" s="41">
        <f t="shared" si="1313"/>
        <v>0</v>
      </c>
      <c r="AG3298" s="41">
        <f t="shared" si="1314"/>
        <v>0</v>
      </c>
      <c r="AH3298" s="41">
        <f t="shared" si="1315"/>
        <v>585.38907123287663</v>
      </c>
      <c r="AI3298" s="60">
        <f t="shared" si="1316"/>
        <v>130.08646027397259</v>
      </c>
      <c r="AJ3298" s="60">
        <f t="shared" si="1317"/>
        <v>731.73633904109579</v>
      </c>
      <c r="AK3298" s="60">
        <f t="shared" si="1318"/>
        <v>1315.5993150684928</v>
      </c>
      <c r="AL3298" s="60">
        <f t="shared" si="1319"/>
        <v>966.96549657534217</v>
      </c>
      <c r="AM3298" s="41">
        <f t="shared" si="1320"/>
        <v>1423.3732109589043</v>
      </c>
      <c r="AN3298" s="42">
        <f t="shared" si="1321"/>
        <v>45715</v>
      </c>
      <c r="AO3298" s="43">
        <f t="shared" si="1322"/>
        <v>3252.1615068493147</v>
      </c>
    </row>
    <row r="3299" spans="1:41" s="24" customFormat="1" ht="15.75" customHeight="1" x14ac:dyDescent="0.35">
      <c r="A3299" s="36" t="s">
        <v>27</v>
      </c>
      <c r="B3299" s="36">
        <v>202511</v>
      </c>
      <c r="C3299" s="24" t="s">
        <v>736</v>
      </c>
      <c r="D3299" s="24" t="s">
        <v>119</v>
      </c>
      <c r="E3299" s="62">
        <v>45901</v>
      </c>
      <c r="F3299" s="62">
        <v>46265</v>
      </c>
      <c r="G3299" s="37" t="s">
        <v>1690</v>
      </c>
      <c r="H3299" s="36">
        <v>45457</v>
      </c>
      <c r="I3299" s="63">
        <v>32643</v>
      </c>
      <c r="J3299" s="24" t="s">
        <v>6400</v>
      </c>
      <c r="K3299" s="63">
        <f t="shared" si="1305"/>
        <v>45957</v>
      </c>
      <c r="L3299" s="55">
        <f t="shared" si="1306"/>
        <v>0.04</v>
      </c>
      <c r="M3299" s="76">
        <v>0.22500000000000001</v>
      </c>
      <c r="N3299" s="62">
        <v>45957</v>
      </c>
      <c r="O3299" s="62">
        <v>46265</v>
      </c>
      <c r="P3299" s="63"/>
      <c r="Q3299" s="63"/>
      <c r="R3299" s="78">
        <v>36</v>
      </c>
      <c r="S3299" s="63" t="str">
        <f>VLOOKUP(R3299,SA!$B$3:$C$11,2,1)</f>
        <v>36-45</v>
      </c>
      <c r="T3299" s="38" t="s">
        <v>98</v>
      </c>
      <c r="U3299" s="24" t="s">
        <v>6278</v>
      </c>
      <c r="V3299" s="24">
        <v>400000</v>
      </c>
      <c r="W3299" s="39">
        <f t="shared" si="1307"/>
        <v>0</v>
      </c>
      <c r="X3299" s="29">
        <f t="shared" si="1308"/>
        <v>0</v>
      </c>
      <c r="Y3299" s="40">
        <f t="shared" si="1309"/>
        <v>309</v>
      </c>
      <c r="Z3299" s="38">
        <f t="shared" si="1310"/>
        <v>46081</v>
      </c>
      <c r="AA3299" s="41">
        <f t="shared" si="1311"/>
        <v>125</v>
      </c>
      <c r="AB3299" s="24" t="s">
        <v>113</v>
      </c>
      <c r="AC3299" s="41">
        <f t="shared" si="1312"/>
        <v>4653.2205024657533</v>
      </c>
      <c r="AD3299" s="41">
        <v>1</v>
      </c>
      <c r="AE3299" s="72">
        <f>INDEX(SA!$C$2:$G$11,MATCH(Details!S3299,SA!$C$2:$C$11,0),MATCH(Details!V3299,SA!$C$2:$G$2,0))*Y3299/(F3299-E3299+1)</f>
        <v>3943.4072054794519</v>
      </c>
      <c r="AF3299" s="41">
        <f t="shared" si="1313"/>
        <v>0</v>
      </c>
      <c r="AG3299" s="41">
        <f t="shared" si="1314"/>
        <v>0</v>
      </c>
      <c r="AH3299" s="41">
        <f t="shared" si="1315"/>
        <v>709.81329698630134</v>
      </c>
      <c r="AI3299" s="60">
        <f t="shared" si="1316"/>
        <v>157.73628821917808</v>
      </c>
      <c r="AJ3299" s="60">
        <f t="shared" si="1317"/>
        <v>887.26662123287667</v>
      </c>
      <c r="AK3299" s="60">
        <f t="shared" si="1318"/>
        <v>1595.2294520547944</v>
      </c>
      <c r="AL3299" s="60">
        <f t="shared" si="1319"/>
        <v>1172.4936472602737</v>
      </c>
      <c r="AM3299" s="41">
        <f t="shared" si="1320"/>
        <v>1725.9106487671233</v>
      </c>
      <c r="AN3299" s="42">
        <f t="shared" si="1321"/>
        <v>45715</v>
      </c>
      <c r="AO3299" s="43">
        <f t="shared" si="1322"/>
        <v>3943.4072054794519</v>
      </c>
    </row>
    <row r="3300" spans="1:41" s="24" customFormat="1" ht="15.75" customHeight="1" x14ac:dyDescent="0.35">
      <c r="A3300" s="36" t="s">
        <v>27</v>
      </c>
      <c r="B3300" s="36">
        <v>202511</v>
      </c>
      <c r="C3300" s="24" t="s">
        <v>736</v>
      </c>
      <c r="D3300" s="24" t="s">
        <v>119</v>
      </c>
      <c r="E3300" s="62">
        <v>45901</v>
      </c>
      <c r="F3300" s="62">
        <v>46265</v>
      </c>
      <c r="G3300" s="37" t="s">
        <v>6311</v>
      </c>
      <c r="H3300" s="36">
        <v>45457</v>
      </c>
      <c r="I3300" s="63">
        <v>44503</v>
      </c>
      <c r="J3300" s="24" t="s">
        <v>6401</v>
      </c>
      <c r="K3300" s="63">
        <f t="shared" si="1305"/>
        <v>45957</v>
      </c>
      <c r="L3300" s="55">
        <f t="shared" si="1306"/>
        <v>0.04</v>
      </c>
      <c r="M3300" s="76">
        <v>0.22500000000000001</v>
      </c>
      <c r="N3300" s="62">
        <v>45957</v>
      </c>
      <c r="O3300" s="62">
        <v>46265</v>
      </c>
      <c r="P3300" s="63"/>
      <c r="Q3300" s="63"/>
      <c r="R3300" s="78">
        <v>3</v>
      </c>
      <c r="S3300" s="63" t="str">
        <f>VLOOKUP(R3300,SA!$B$3:$C$11,2,1)</f>
        <v>0-25</v>
      </c>
      <c r="T3300" s="38" t="s">
        <v>97</v>
      </c>
      <c r="U3300" s="24" t="s">
        <v>5745</v>
      </c>
      <c r="V3300" s="24">
        <v>400000</v>
      </c>
      <c r="W3300" s="39">
        <f t="shared" si="1307"/>
        <v>0</v>
      </c>
      <c r="X3300" s="29">
        <f t="shared" si="1308"/>
        <v>0</v>
      </c>
      <c r="Y3300" s="40">
        <f t="shared" si="1309"/>
        <v>309</v>
      </c>
      <c r="Z3300" s="38">
        <f t="shared" si="1310"/>
        <v>46081</v>
      </c>
      <c r="AA3300" s="41">
        <f t="shared" si="1311"/>
        <v>125</v>
      </c>
      <c r="AB3300" s="24" t="s">
        <v>113</v>
      </c>
      <c r="AC3300" s="41">
        <f t="shared" si="1312"/>
        <v>3423.4121852054795</v>
      </c>
      <c r="AD3300" s="41">
        <v>1</v>
      </c>
      <c r="AE3300" s="72">
        <f>INDEX(SA!$C$2:$G$11,MATCH(Details!S3300,SA!$C$2:$C$11,0),MATCH(Details!V3300,SA!$C$2:$G$2,0))*Y3300/(F3300-E3300+1)</f>
        <v>2901.1967671232878</v>
      </c>
      <c r="AF3300" s="41">
        <f t="shared" si="1313"/>
        <v>0</v>
      </c>
      <c r="AG3300" s="41">
        <f t="shared" si="1314"/>
        <v>0</v>
      </c>
      <c r="AH3300" s="41">
        <f t="shared" si="1315"/>
        <v>522.21541808219183</v>
      </c>
      <c r="AI3300" s="60">
        <f t="shared" si="1316"/>
        <v>116.04787068493151</v>
      </c>
      <c r="AJ3300" s="60">
        <f t="shared" si="1317"/>
        <v>652.76927260273976</v>
      </c>
      <c r="AK3300" s="60">
        <f t="shared" si="1318"/>
        <v>1173.6232876712329</v>
      </c>
      <c r="AL3300" s="60">
        <f t="shared" si="1319"/>
        <v>862.6131164383562</v>
      </c>
      <c r="AM3300" s="41">
        <f t="shared" si="1320"/>
        <v>1269.7665073972603</v>
      </c>
      <c r="AN3300" s="42">
        <f t="shared" si="1321"/>
        <v>45715</v>
      </c>
      <c r="AO3300" s="43">
        <f t="shared" si="1322"/>
        <v>2901.1967671232878</v>
      </c>
    </row>
    <row r="3301" spans="1:41" s="24" customFormat="1" ht="15.75" customHeight="1" x14ac:dyDescent="0.35">
      <c r="A3301" s="36" t="s">
        <v>27</v>
      </c>
      <c r="B3301" s="36">
        <v>202511</v>
      </c>
      <c r="C3301" s="24" t="s">
        <v>736</v>
      </c>
      <c r="D3301" s="24" t="s">
        <v>119</v>
      </c>
      <c r="E3301" s="62">
        <v>45901</v>
      </c>
      <c r="F3301" s="62">
        <v>46265</v>
      </c>
      <c r="G3301" s="37" t="s">
        <v>6312</v>
      </c>
      <c r="H3301" s="36">
        <v>45457</v>
      </c>
      <c r="I3301" s="63">
        <v>15707</v>
      </c>
      <c r="J3301" s="24" t="s">
        <v>6402</v>
      </c>
      <c r="K3301" s="63">
        <f t="shared" si="1305"/>
        <v>45957</v>
      </c>
      <c r="L3301" s="55">
        <f t="shared" si="1306"/>
        <v>0.04</v>
      </c>
      <c r="M3301" s="76">
        <v>0.22500000000000001</v>
      </c>
      <c r="N3301" s="62">
        <v>45957</v>
      </c>
      <c r="O3301" s="62">
        <v>46265</v>
      </c>
      <c r="P3301" s="63"/>
      <c r="Q3301" s="63"/>
      <c r="R3301" s="78">
        <v>82</v>
      </c>
      <c r="S3301" s="63" t="str">
        <f>VLOOKUP(R3301,SA!$B$3:$C$11,2,1)</f>
        <v>81-100</v>
      </c>
      <c r="T3301" s="38" t="s">
        <v>97</v>
      </c>
      <c r="U3301" s="24" t="s">
        <v>5744</v>
      </c>
      <c r="V3301" s="24">
        <v>400000</v>
      </c>
      <c r="W3301" s="39">
        <f t="shared" si="1307"/>
        <v>0</v>
      </c>
      <c r="X3301" s="29">
        <f t="shared" si="1308"/>
        <v>0</v>
      </c>
      <c r="Y3301" s="40">
        <f t="shared" si="1309"/>
        <v>309</v>
      </c>
      <c r="Z3301" s="38">
        <f t="shared" si="1310"/>
        <v>46081</v>
      </c>
      <c r="AA3301" s="41">
        <f t="shared" si="1311"/>
        <v>125</v>
      </c>
      <c r="AB3301" s="24" t="s">
        <v>113</v>
      </c>
      <c r="AC3301" s="41">
        <f t="shared" si="1312"/>
        <v>25058.184838356163</v>
      </c>
      <c r="AD3301" s="41">
        <v>1</v>
      </c>
      <c r="AE3301" s="72">
        <f>INDEX(SA!$C$2:$G$11,MATCH(Details!S3301,SA!$C$2:$C$11,0),MATCH(Details!V3301,SA!$C$2:$G$2,0))*Y3301/(F3301-E3301+1)</f>
        <v>21235.749863013698</v>
      </c>
      <c r="AF3301" s="41">
        <f t="shared" si="1313"/>
        <v>0</v>
      </c>
      <c r="AG3301" s="41">
        <f t="shared" si="1314"/>
        <v>0</v>
      </c>
      <c r="AH3301" s="41">
        <f t="shared" si="1315"/>
        <v>3822.4349753424653</v>
      </c>
      <c r="AI3301" s="60">
        <f t="shared" si="1316"/>
        <v>849.42999452054789</v>
      </c>
      <c r="AJ3301" s="60">
        <f t="shared" si="1317"/>
        <v>4778.043719178082</v>
      </c>
      <c r="AK3301" s="60">
        <f t="shared" si="1318"/>
        <v>8590.5136986301368</v>
      </c>
      <c r="AL3301" s="60">
        <f t="shared" si="1319"/>
        <v>6314.0275684931503</v>
      </c>
      <c r="AM3301" s="41">
        <f t="shared" si="1320"/>
        <v>9294.2485808219153</v>
      </c>
      <c r="AN3301" s="42">
        <f t="shared" si="1321"/>
        <v>45715</v>
      </c>
      <c r="AO3301" s="43">
        <f t="shared" si="1322"/>
        <v>21235.749863013698</v>
      </c>
    </row>
    <row r="3302" spans="1:41" s="24" customFormat="1" ht="15.75" customHeight="1" x14ac:dyDescent="0.35">
      <c r="A3302" s="36" t="s">
        <v>27</v>
      </c>
      <c r="B3302" s="36">
        <v>202511</v>
      </c>
      <c r="C3302" s="24" t="s">
        <v>736</v>
      </c>
      <c r="D3302" s="24" t="s">
        <v>119</v>
      </c>
      <c r="E3302" s="62">
        <v>45901</v>
      </c>
      <c r="F3302" s="62">
        <v>46265</v>
      </c>
      <c r="G3302" s="37" t="s">
        <v>2271</v>
      </c>
      <c r="H3302" s="36">
        <v>45457</v>
      </c>
      <c r="I3302" s="63">
        <v>20821</v>
      </c>
      <c r="J3302" s="24" t="s">
        <v>6403</v>
      </c>
      <c r="K3302" s="63">
        <f t="shared" si="1305"/>
        <v>45957</v>
      </c>
      <c r="L3302" s="55">
        <f t="shared" si="1306"/>
        <v>0.04</v>
      </c>
      <c r="M3302" s="76">
        <v>0.22500000000000001</v>
      </c>
      <c r="N3302" s="62">
        <v>45957</v>
      </c>
      <c r="O3302" s="62">
        <v>46265</v>
      </c>
      <c r="P3302" s="63"/>
      <c r="Q3302" s="63"/>
      <c r="R3302" s="78">
        <v>68</v>
      </c>
      <c r="S3302" s="63" t="str">
        <f>VLOOKUP(R3302,SA!$B$3:$C$11,2,1)</f>
        <v>66-70</v>
      </c>
      <c r="T3302" s="38" t="s">
        <v>98</v>
      </c>
      <c r="U3302" s="24" t="s">
        <v>5747</v>
      </c>
      <c r="V3302" s="24">
        <v>400000</v>
      </c>
      <c r="W3302" s="39">
        <f t="shared" si="1307"/>
        <v>0</v>
      </c>
      <c r="X3302" s="29">
        <f t="shared" si="1308"/>
        <v>0</v>
      </c>
      <c r="Y3302" s="40">
        <f t="shared" si="1309"/>
        <v>309</v>
      </c>
      <c r="Z3302" s="38">
        <f t="shared" si="1310"/>
        <v>46081</v>
      </c>
      <c r="AA3302" s="41">
        <f t="shared" si="1311"/>
        <v>125</v>
      </c>
      <c r="AB3302" s="24" t="s">
        <v>113</v>
      </c>
      <c r="AC3302" s="41">
        <f t="shared" si="1312"/>
        <v>14410.381775342465</v>
      </c>
      <c r="AD3302" s="41">
        <v>1</v>
      </c>
      <c r="AE3302" s="72">
        <f>INDEX(SA!$C$2:$G$11,MATCH(Details!S3302,SA!$C$2:$C$11,0),MATCH(Details!V3302,SA!$C$2:$G$2,0))*Y3302/(F3302-E3302+1)</f>
        <v>12212.187945205478</v>
      </c>
      <c r="AF3302" s="41">
        <f t="shared" si="1313"/>
        <v>0</v>
      </c>
      <c r="AG3302" s="41">
        <f t="shared" si="1314"/>
        <v>0</v>
      </c>
      <c r="AH3302" s="41">
        <f t="shared" si="1315"/>
        <v>2198.193830136986</v>
      </c>
      <c r="AI3302" s="60">
        <f t="shared" si="1316"/>
        <v>488.48751780821914</v>
      </c>
      <c r="AJ3302" s="60">
        <f t="shared" si="1317"/>
        <v>2747.7422876712326</v>
      </c>
      <c r="AK3302" s="60">
        <f t="shared" si="1318"/>
        <v>4940.2054794520545</v>
      </c>
      <c r="AL3302" s="60">
        <f t="shared" si="1319"/>
        <v>3631.05102739726</v>
      </c>
      <c r="AM3302" s="41">
        <f t="shared" si="1320"/>
        <v>5344.9071123287677</v>
      </c>
      <c r="AN3302" s="42">
        <f t="shared" si="1321"/>
        <v>45715</v>
      </c>
      <c r="AO3302" s="43">
        <f t="shared" si="1322"/>
        <v>12212.187945205478</v>
      </c>
    </row>
    <row r="3303" spans="1:41" s="24" customFormat="1" ht="15.75" customHeight="1" x14ac:dyDescent="0.35">
      <c r="A3303" s="36" t="s">
        <v>27</v>
      </c>
      <c r="B3303" s="36">
        <v>202511</v>
      </c>
      <c r="C3303" s="24" t="s">
        <v>736</v>
      </c>
      <c r="D3303" s="24" t="s">
        <v>119</v>
      </c>
      <c r="E3303" s="62">
        <v>45901</v>
      </c>
      <c r="F3303" s="62">
        <v>46265</v>
      </c>
      <c r="G3303" s="37" t="s">
        <v>6313</v>
      </c>
      <c r="H3303" s="36">
        <v>45485</v>
      </c>
      <c r="I3303" s="63">
        <v>34827</v>
      </c>
      <c r="J3303" s="24" t="s">
        <v>6404</v>
      </c>
      <c r="K3303" s="63">
        <f t="shared" si="1305"/>
        <v>45962</v>
      </c>
      <c r="L3303" s="55">
        <f t="shared" si="1306"/>
        <v>0.04</v>
      </c>
      <c r="M3303" s="76">
        <v>0.22500000000000001</v>
      </c>
      <c r="N3303" s="62">
        <v>45962</v>
      </c>
      <c r="O3303" s="62">
        <v>46265</v>
      </c>
      <c r="P3303" s="63"/>
      <c r="Q3303" s="63"/>
      <c r="R3303" s="78">
        <v>30</v>
      </c>
      <c r="S3303" s="63" t="str">
        <f>VLOOKUP(R3303,SA!$B$3:$C$11,2,1)</f>
        <v>26-35</v>
      </c>
      <c r="T3303" s="38" t="s">
        <v>97</v>
      </c>
      <c r="U3303" s="24" t="s">
        <v>56</v>
      </c>
      <c r="V3303" s="24">
        <v>300000</v>
      </c>
      <c r="W3303" s="39">
        <f t="shared" si="1307"/>
        <v>300000</v>
      </c>
      <c r="X3303" s="29">
        <f t="shared" si="1308"/>
        <v>1</v>
      </c>
      <c r="Y3303" s="40">
        <f t="shared" si="1309"/>
        <v>304</v>
      </c>
      <c r="Z3303" s="38">
        <f t="shared" si="1310"/>
        <v>46081</v>
      </c>
      <c r="AA3303" s="41">
        <f t="shared" si="1311"/>
        <v>120</v>
      </c>
      <c r="AB3303" s="24" t="s">
        <v>113</v>
      </c>
      <c r="AC3303" s="41">
        <f t="shared" si="1312"/>
        <v>3435.1715156164382</v>
      </c>
      <c r="AD3303" s="41">
        <v>1</v>
      </c>
      <c r="AE3303" s="72">
        <f>INDEX(SA!$C$2:$G$11,MATCH(Details!S3303,SA!$C$2:$C$11,0),MATCH(Details!V3303,SA!$C$2:$G$2,0))*Y3303/(F3303-E3303+1)</f>
        <v>2911.1623013698631</v>
      </c>
      <c r="AF3303" s="41">
        <f t="shared" si="1313"/>
        <v>0</v>
      </c>
      <c r="AG3303" s="41">
        <f t="shared" si="1314"/>
        <v>0</v>
      </c>
      <c r="AH3303" s="41">
        <f t="shared" si="1315"/>
        <v>524.00921424657531</v>
      </c>
      <c r="AI3303" s="60">
        <f t="shared" si="1316"/>
        <v>116.44649205479453</v>
      </c>
      <c r="AJ3303" s="60">
        <f t="shared" si="1317"/>
        <v>655.0115178082192</v>
      </c>
      <c r="AK3303" s="60">
        <f t="shared" si="1318"/>
        <v>1149.1430136986303</v>
      </c>
      <c r="AL3303" s="60">
        <f t="shared" si="1319"/>
        <v>844.62011506849319</v>
      </c>
      <c r="AM3303" s="41">
        <f t="shared" si="1320"/>
        <v>1295.0841764383563</v>
      </c>
      <c r="AN3303" s="42">
        <f t="shared" si="1321"/>
        <v>45715</v>
      </c>
      <c r="AO3303" s="43">
        <f t="shared" si="1322"/>
        <v>2911.1623013698631</v>
      </c>
    </row>
    <row r="3304" spans="1:41" s="24" customFormat="1" ht="15.75" customHeight="1" x14ac:dyDescent="0.35">
      <c r="A3304" s="36" t="s">
        <v>27</v>
      </c>
      <c r="B3304" s="36">
        <v>202511</v>
      </c>
      <c r="C3304" s="24" t="s">
        <v>736</v>
      </c>
      <c r="D3304" s="24" t="s">
        <v>119</v>
      </c>
      <c r="E3304" s="62">
        <v>45901</v>
      </c>
      <c r="F3304" s="62">
        <v>46265</v>
      </c>
      <c r="G3304" s="37" t="s">
        <v>6314</v>
      </c>
      <c r="H3304" s="36">
        <v>45485</v>
      </c>
      <c r="I3304" s="63">
        <v>23294</v>
      </c>
      <c r="J3304" s="24" t="s">
        <v>6405</v>
      </c>
      <c r="K3304" s="63">
        <f t="shared" si="1305"/>
        <v>45962</v>
      </c>
      <c r="L3304" s="55">
        <f t="shared" si="1306"/>
        <v>0.04</v>
      </c>
      <c r="M3304" s="76">
        <v>0.22500000000000001</v>
      </c>
      <c r="N3304" s="62">
        <v>45962</v>
      </c>
      <c r="O3304" s="62">
        <v>46265</v>
      </c>
      <c r="P3304" s="63"/>
      <c r="Q3304" s="63"/>
      <c r="R3304" s="78">
        <v>62</v>
      </c>
      <c r="S3304" s="63" t="str">
        <f>VLOOKUP(R3304,SA!$B$3:$C$11,2,1)</f>
        <v>56-65</v>
      </c>
      <c r="T3304" s="38" t="s">
        <v>97</v>
      </c>
      <c r="U3304" s="24" t="s">
        <v>6470</v>
      </c>
      <c r="V3304" s="24">
        <v>300000</v>
      </c>
      <c r="W3304" s="39">
        <f t="shared" si="1307"/>
        <v>0</v>
      </c>
      <c r="X3304" s="29">
        <f t="shared" si="1308"/>
        <v>0</v>
      </c>
      <c r="Y3304" s="40">
        <f t="shared" si="1309"/>
        <v>304</v>
      </c>
      <c r="Z3304" s="38">
        <f t="shared" si="1310"/>
        <v>46081</v>
      </c>
      <c r="AA3304" s="41">
        <f t="shared" si="1311"/>
        <v>120</v>
      </c>
      <c r="AB3304" s="24" t="s">
        <v>113</v>
      </c>
      <c r="AC3304" s="41">
        <f t="shared" si="1312"/>
        <v>9021.5131616438375</v>
      </c>
      <c r="AD3304" s="41">
        <v>1</v>
      </c>
      <c r="AE3304" s="72">
        <f>INDEX(SA!$C$2:$G$11,MATCH(Details!S3304,SA!$C$2:$C$11,0),MATCH(Details!V3304,SA!$C$2:$G$2,0))*Y3304/(F3304-E3304+1)</f>
        <v>7645.3501369863025</v>
      </c>
      <c r="AF3304" s="41">
        <f t="shared" si="1313"/>
        <v>0</v>
      </c>
      <c r="AG3304" s="41">
        <f t="shared" si="1314"/>
        <v>0</v>
      </c>
      <c r="AH3304" s="41">
        <f t="shared" si="1315"/>
        <v>1376.1630246575344</v>
      </c>
      <c r="AI3304" s="60">
        <f t="shared" si="1316"/>
        <v>305.81400547945208</v>
      </c>
      <c r="AJ3304" s="60">
        <f t="shared" si="1317"/>
        <v>1720.2037808219181</v>
      </c>
      <c r="AK3304" s="60">
        <f t="shared" si="1318"/>
        <v>3017.9013698630138</v>
      </c>
      <c r="AL3304" s="60">
        <f t="shared" si="1319"/>
        <v>2218.1575068493153</v>
      </c>
      <c r="AM3304" s="41">
        <f t="shared" si="1320"/>
        <v>3401.1748438356162</v>
      </c>
      <c r="AN3304" s="42">
        <f t="shared" si="1321"/>
        <v>45715</v>
      </c>
      <c r="AO3304" s="43">
        <f t="shared" si="1322"/>
        <v>7645.3501369863025</v>
      </c>
    </row>
    <row r="3305" spans="1:41" s="24" customFormat="1" ht="15.75" customHeight="1" x14ac:dyDescent="0.35">
      <c r="A3305" s="36" t="s">
        <v>27</v>
      </c>
      <c r="B3305" s="36">
        <v>202511</v>
      </c>
      <c r="C3305" s="24" t="s">
        <v>736</v>
      </c>
      <c r="D3305" s="24" t="s">
        <v>119</v>
      </c>
      <c r="E3305" s="62">
        <v>45901</v>
      </c>
      <c r="F3305" s="62">
        <v>46265</v>
      </c>
      <c r="G3305" s="37" t="s">
        <v>6315</v>
      </c>
      <c r="H3305" s="36">
        <v>45485</v>
      </c>
      <c r="I3305" s="63">
        <v>25670</v>
      </c>
      <c r="J3305" s="24" t="s">
        <v>6406</v>
      </c>
      <c r="K3305" s="63">
        <f t="shared" si="1305"/>
        <v>45962</v>
      </c>
      <c r="L3305" s="55">
        <f t="shared" si="1306"/>
        <v>0.04</v>
      </c>
      <c r="M3305" s="76">
        <v>0.22500000000000001</v>
      </c>
      <c r="N3305" s="62">
        <v>45962</v>
      </c>
      <c r="O3305" s="62">
        <v>46265</v>
      </c>
      <c r="P3305" s="63"/>
      <c r="Q3305" s="63"/>
      <c r="R3305" s="78">
        <v>55</v>
      </c>
      <c r="S3305" s="63" t="str">
        <f>VLOOKUP(R3305,SA!$B$3:$C$11,2,1)</f>
        <v>46-55</v>
      </c>
      <c r="T3305" s="38" t="s">
        <v>98</v>
      </c>
      <c r="U3305" s="24" t="s">
        <v>5747</v>
      </c>
      <c r="V3305" s="24">
        <v>300000</v>
      </c>
      <c r="W3305" s="39">
        <f t="shared" si="1307"/>
        <v>0</v>
      </c>
      <c r="X3305" s="29">
        <f t="shared" si="1308"/>
        <v>0</v>
      </c>
      <c r="Y3305" s="40">
        <f t="shared" si="1309"/>
        <v>304</v>
      </c>
      <c r="Z3305" s="38">
        <f t="shared" si="1310"/>
        <v>46081</v>
      </c>
      <c r="AA3305" s="41">
        <f t="shared" si="1311"/>
        <v>120</v>
      </c>
      <c r="AB3305" s="24" t="s">
        <v>113</v>
      </c>
      <c r="AC3305" s="41">
        <f t="shared" si="1312"/>
        <v>6141.1881205479458</v>
      </c>
      <c r="AD3305" s="41">
        <v>1</v>
      </c>
      <c r="AE3305" s="72">
        <f>INDEX(SA!$C$2:$G$11,MATCH(Details!S3305,SA!$C$2:$C$11,0),MATCH(Details!V3305,SA!$C$2:$G$2,0))*Y3305/(F3305-E3305+1)</f>
        <v>5204.3967123287675</v>
      </c>
      <c r="AF3305" s="41">
        <f t="shared" si="1313"/>
        <v>0</v>
      </c>
      <c r="AG3305" s="41">
        <f t="shared" si="1314"/>
        <v>0</v>
      </c>
      <c r="AH3305" s="41">
        <f t="shared" si="1315"/>
        <v>936.79140821917815</v>
      </c>
      <c r="AI3305" s="60">
        <f t="shared" si="1316"/>
        <v>208.17586849315072</v>
      </c>
      <c r="AJ3305" s="60">
        <f t="shared" si="1317"/>
        <v>1170.9892602739728</v>
      </c>
      <c r="AK3305" s="60">
        <f t="shared" si="1318"/>
        <v>2054.3671232876713</v>
      </c>
      <c r="AL3305" s="60">
        <f t="shared" si="1319"/>
        <v>1509.9598356164383</v>
      </c>
      <c r="AM3305" s="41">
        <f t="shared" si="1320"/>
        <v>2315.2717479452053</v>
      </c>
      <c r="AN3305" s="42">
        <f t="shared" si="1321"/>
        <v>45715</v>
      </c>
      <c r="AO3305" s="43">
        <f t="shared" si="1322"/>
        <v>5204.3967123287675</v>
      </c>
    </row>
    <row r="3306" spans="1:41" s="24" customFormat="1" ht="15.75" customHeight="1" x14ac:dyDescent="0.35">
      <c r="A3306" s="36" t="s">
        <v>27</v>
      </c>
      <c r="B3306" s="36">
        <v>202511</v>
      </c>
      <c r="C3306" s="24" t="s">
        <v>736</v>
      </c>
      <c r="D3306" s="24" t="s">
        <v>119</v>
      </c>
      <c r="E3306" s="62">
        <v>45901</v>
      </c>
      <c r="F3306" s="62">
        <v>46265</v>
      </c>
      <c r="G3306" s="37" t="s">
        <v>6316</v>
      </c>
      <c r="H3306" s="36">
        <v>45485</v>
      </c>
      <c r="I3306" s="63">
        <v>32647</v>
      </c>
      <c r="J3306" s="24" t="s">
        <v>6407</v>
      </c>
      <c r="K3306" s="63">
        <f t="shared" si="1305"/>
        <v>45962</v>
      </c>
      <c r="L3306" s="55">
        <f t="shared" si="1306"/>
        <v>0.04</v>
      </c>
      <c r="M3306" s="76">
        <v>0.22500000000000001</v>
      </c>
      <c r="N3306" s="62">
        <v>45962</v>
      </c>
      <c r="O3306" s="62">
        <v>46265</v>
      </c>
      <c r="P3306" s="63"/>
      <c r="Q3306" s="63"/>
      <c r="R3306" s="78">
        <v>36</v>
      </c>
      <c r="S3306" s="63" t="str">
        <f>VLOOKUP(R3306,SA!$B$3:$C$11,2,1)</f>
        <v>36-45</v>
      </c>
      <c r="T3306" s="38" t="s">
        <v>98</v>
      </c>
      <c r="U3306" s="24" t="s">
        <v>6278</v>
      </c>
      <c r="V3306" s="24">
        <v>300000</v>
      </c>
      <c r="W3306" s="39">
        <f t="shared" si="1307"/>
        <v>0</v>
      </c>
      <c r="X3306" s="29">
        <f t="shared" si="1308"/>
        <v>0</v>
      </c>
      <c r="Y3306" s="40">
        <f t="shared" si="1309"/>
        <v>304</v>
      </c>
      <c r="Z3306" s="38">
        <f t="shared" si="1310"/>
        <v>46081</v>
      </c>
      <c r="AA3306" s="41">
        <f t="shared" si="1311"/>
        <v>120</v>
      </c>
      <c r="AB3306" s="24" t="s">
        <v>113</v>
      </c>
      <c r="AC3306" s="41">
        <f t="shared" si="1312"/>
        <v>4263.9719627397262</v>
      </c>
      <c r="AD3306" s="41">
        <v>1</v>
      </c>
      <c r="AE3306" s="72">
        <f>INDEX(SA!$C$2:$G$11,MATCH(Details!S3306,SA!$C$2:$C$11,0),MATCH(Details!V3306,SA!$C$2:$G$2,0))*Y3306/(F3306-E3306+1)</f>
        <v>3613.5355616438355</v>
      </c>
      <c r="AF3306" s="41">
        <f t="shared" si="1313"/>
        <v>0</v>
      </c>
      <c r="AG3306" s="41">
        <f t="shared" si="1314"/>
        <v>0</v>
      </c>
      <c r="AH3306" s="41">
        <f t="shared" si="1315"/>
        <v>650.43640109589035</v>
      </c>
      <c r="AI3306" s="60">
        <f t="shared" si="1316"/>
        <v>144.54142246575341</v>
      </c>
      <c r="AJ3306" s="60">
        <f t="shared" si="1317"/>
        <v>813.04550136986302</v>
      </c>
      <c r="AK3306" s="60">
        <f t="shared" si="1318"/>
        <v>1426.3956164383562</v>
      </c>
      <c r="AL3306" s="60">
        <f t="shared" si="1319"/>
        <v>1048.4007780821919</v>
      </c>
      <c r="AM3306" s="41">
        <f t="shared" si="1320"/>
        <v>1607.5478597260271</v>
      </c>
      <c r="AN3306" s="42">
        <f t="shared" si="1321"/>
        <v>45715</v>
      </c>
      <c r="AO3306" s="43">
        <f t="shared" si="1322"/>
        <v>3613.5355616438355</v>
      </c>
    </row>
    <row r="3307" spans="1:41" s="24" customFormat="1" ht="15.75" customHeight="1" x14ac:dyDescent="0.35">
      <c r="A3307" s="36" t="s">
        <v>27</v>
      </c>
      <c r="B3307" s="36">
        <v>202511</v>
      </c>
      <c r="C3307" s="24" t="s">
        <v>736</v>
      </c>
      <c r="D3307" s="24" t="s">
        <v>119</v>
      </c>
      <c r="E3307" s="62">
        <v>45901</v>
      </c>
      <c r="F3307" s="62">
        <v>46265</v>
      </c>
      <c r="G3307" s="37" t="s">
        <v>6317</v>
      </c>
      <c r="H3307" s="36">
        <v>45485</v>
      </c>
      <c r="I3307" s="63">
        <v>45274</v>
      </c>
      <c r="J3307" s="24" t="s">
        <v>6408</v>
      </c>
      <c r="K3307" s="63">
        <f t="shared" si="1305"/>
        <v>45962</v>
      </c>
      <c r="L3307" s="55">
        <f t="shared" si="1306"/>
        <v>0.04</v>
      </c>
      <c r="M3307" s="76">
        <v>0.22500000000000001</v>
      </c>
      <c r="N3307" s="62">
        <v>45962</v>
      </c>
      <c r="O3307" s="62">
        <v>46265</v>
      </c>
      <c r="P3307" s="63"/>
      <c r="Q3307" s="63"/>
      <c r="R3307" s="78">
        <v>1</v>
      </c>
      <c r="S3307" s="63" t="str">
        <f>VLOOKUP(R3307,SA!$B$3:$C$11,2,1)</f>
        <v>0-25</v>
      </c>
      <c r="T3307" s="38" t="s">
        <v>97</v>
      </c>
      <c r="U3307" s="24" t="s">
        <v>5745</v>
      </c>
      <c r="V3307" s="24">
        <v>300000</v>
      </c>
      <c r="W3307" s="39">
        <f t="shared" si="1307"/>
        <v>0</v>
      </c>
      <c r="X3307" s="29">
        <f t="shared" si="1308"/>
        <v>0</v>
      </c>
      <c r="Y3307" s="40">
        <f t="shared" si="1309"/>
        <v>304</v>
      </c>
      <c r="Z3307" s="38">
        <f t="shared" si="1310"/>
        <v>46081</v>
      </c>
      <c r="AA3307" s="41">
        <f t="shared" si="1311"/>
        <v>120</v>
      </c>
      <c r="AB3307" s="24" t="s">
        <v>113</v>
      </c>
      <c r="AC3307" s="41">
        <f t="shared" si="1312"/>
        <v>3073.6308953424655</v>
      </c>
      <c r="AD3307" s="41">
        <v>1</v>
      </c>
      <c r="AE3307" s="72">
        <f>INDEX(SA!$C$2:$G$11,MATCH(Details!S3307,SA!$C$2:$C$11,0),MATCH(Details!V3307,SA!$C$2:$G$2,0))*Y3307/(F3307-E3307+1)</f>
        <v>2604.7719452054794</v>
      </c>
      <c r="AF3307" s="41">
        <f t="shared" si="1313"/>
        <v>0</v>
      </c>
      <c r="AG3307" s="41">
        <f t="shared" si="1314"/>
        <v>0</v>
      </c>
      <c r="AH3307" s="41">
        <f t="shared" si="1315"/>
        <v>468.85895013698627</v>
      </c>
      <c r="AI3307" s="60">
        <f t="shared" si="1316"/>
        <v>104.19087780821917</v>
      </c>
      <c r="AJ3307" s="60">
        <f t="shared" si="1317"/>
        <v>586.07368767123285</v>
      </c>
      <c r="AK3307" s="60">
        <f t="shared" si="1318"/>
        <v>1028.1994520547944</v>
      </c>
      <c r="AL3307" s="60">
        <f t="shared" si="1319"/>
        <v>755.72659726027382</v>
      </c>
      <c r="AM3307" s="41">
        <f t="shared" si="1320"/>
        <v>1158.7807824657534</v>
      </c>
      <c r="AN3307" s="42">
        <f t="shared" si="1321"/>
        <v>45715</v>
      </c>
      <c r="AO3307" s="43">
        <f t="shared" si="1322"/>
        <v>2604.7719452054794</v>
      </c>
    </row>
    <row r="3308" spans="1:41" s="24" customFormat="1" ht="15.75" customHeight="1" x14ac:dyDescent="0.35">
      <c r="A3308" s="36" t="s">
        <v>27</v>
      </c>
      <c r="B3308" s="36">
        <v>202511</v>
      </c>
      <c r="C3308" s="24" t="s">
        <v>736</v>
      </c>
      <c r="D3308" s="24" t="s">
        <v>119</v>
      </c>
      <c r="E3308" s="62">
        <v>45901</v>
      </c>
      <c r="F3308" s="62">
        <v>46265</v>
      </c>
      <c r="G3308" s="37" t="s">
        <v>6318</v>
      </c>
      <c r="H3308" s="36">
        <v>45493</v>
      </c>
      <c r="I3308" s="63">
        <v>36292</v>
      </c>
      <c r="J3308" s="24" t="s">
        <v>6409</v>
      </c>
      <c r="K3308" s="63">
        <f t="shared" si="1305"/>
        <v>45962</v>
      </c>
      <c r="L3308" s="55">
        <f t="shared" si="1306"/>
        <v>0.04</v>
      </c>
      <c r="M3308" s="76">
        <v>0.22500000000000001</v>
      </c>
      <c r="N3308" s="62">
        <v>45962</v>
      </c>
      <c r="O3308" s="62">
        <v>46265</v>
      </c>
      <c r="P3308" s="63"/>
      <c r="Q3308" s="63"/>
      <c r="R3308" s="78">
        <v>26</v>
      </c>
      <c r="S3308" s="63" t="str">
        <f>VLOOKUP(R3308,SA!$B$3:$C$11,2,1)</f>
        <v>26-35</v>
      </c>
      <c r="T3308" s="38" t="s">
        <v>97</v>
      </c>
      <c r="U3308" s="24" t="s">
        <v>56</v>
      </c>
      <c r="V3308" s="24">
        <v>300000</v>
      </c>
      <c r="W3308" s="39">
        <f t="shared" si="1307"/>
        <v>300000</v>
      </c>
      <c r="X3308" s="29">
        <f t="shared" si="1308"/>
        <v>1</v>
      </c>
      <c r="Y3308" s="40">
        <f t="shared" si="1309"/>
        <v>304</v>
      </c>
      <c r="Z3308" s="38">
        <f t="shared" si="1310"/>
        <v>46081</v>
      </c>
      <c r="AA3308" s="41">
        <f t="shared" si="1311"/>
        <v>120</v>
      </c>
      <c r="AB3308" s="24" t="s">
        <v>113</v>
      </c>
      <c r="AC3308" s="41">
        <f t="shared" si="1312"/>
        <v>3435.1715156164382</v>
      </c>
      <c r="AD3308" s="41">
        <v>1</v>
      </c>
      <c r="AE3308" s="72">
        <f>INDEX(SA!$C$2:$G$11,MATCH(Details!S3308,SA!$C$2:$C$11,0),MATCH(Details!V3308,SA!$C$2:$G$2,0))*Y3308/(F3308-E3308+1)</f>
        <v>2911.1623013698631</v>
      </c>
      <c r="AF3308" s="41">
        <f t="shared" si="1313"/>
        <v>0</v>
      </c>
      <c r="AG3308" s="41">
        <f t="shared" si="1314"/>
        <v>0</v>
      </c>
      <c r="AH3308" s="41">
        <f t="shared" si="1315"/>
        <v>524.00921424657531</v>
      </c>
      <c r="AI3308" s="60">
        <f t="shared" si="1316"/>
        <v>116.44649205479453</v>
      </c>
      <c r="AJ3308" s="60">
        <f t="shared" si="1317"/>
        <v>655.0115178082192</v>
      </c>
      <c r="AK3308" s="60">
        <f t="shared" si="1318"/>
        <v>1149.1430136986303</v>
      </c>
      <c r="AL3308" s="60">
        <f t="shared" si="1319"/>
        <v>844.62011506849319</v>
      </c>
      <c r="AM3308" s="41">
        <f t="shared" si="1320"/>
        <v>1295.0841764383563</v>
      </c>
      <c r="AN3308" s="42">
        <f t="shared" si="1321"/>
        <v>45715</v>
      </c>
      <c r="AO3308" s="43">
        <f t="shared" si="1322"/>
        <v>2911.1623013698631</v>
      </c>
    </row>
    <row r="3309" spans="1:41" s="24" customFormat="1" ht="15.75" customHeight="1" x14ac:dyDescent="0.35">
      <c r="A3309" s="36" t="s">
        <v>27</v>
      </c>
      <c r="B3309" s="36">
        <v>202511</v>
      </c>
      <c r="C3309" s="24" t="s">
        <v>736</v>
      </c>
      <c r="D3309" s="24" t="s">
        <v>119</v>
      </c>
      <c r="E3309" s="62">
        <v>45901</v>
      </c>
      <c r="F3309" s="62">
        <v>46265</v>
      </c>
      <c r="G3309" s="37" t="s">
        <v>6319</v>
      </c>
      <c r="H3309" s="36">
        <v>45493</v>
      </c>
      <c r="I3309" s="63">
        <v>28491</v>
      </c>
      <c r="J3309" s="24" t="s">
        <v>6410</v>
      </c>
      <c r="K3309" s="63">
        <f t="shared" si="1305"/>
        <v>45962</v>
      </c>
      <c r="L3309" s="55">
        <f t="shared" si="1306"/>
        <v>0.04</v>
      </c>
      <c r="M3309" s="76">
        <v>0.22500000000000001</v>
      </c>
      <c r="N3309" s="62">
        <v>45962</v>
      </c>
      <c r="O3309" s="62">
        <v>46265</v>
      </c>
      <c r="P3309" s="63"/>
      <c r="Q3309" s="63"/>
      <c r="R3309" s="78">
        <v>47</v>
      </c>
      <c r="S3309" s="63" t="str">
        <f>VLOOKUP(R3309,SA!$B$3:$C$11,2,1)</f>
        <v>46-55</v>
      </c>
      <c r="T3309" s="38" t="s">
        <v>97</v>
      </c>
      <c r="U3309" s="24" t="s">
        <v>5744</v>
      </c>
      <c r="V3309" s="24">
        <v>300000</v>
      </c>
      <c r="W3309" s="39">
        <f t="shared" si="1307"/>
        <v>0</v>
      </c>
      <c r="X3309" s="29">
        <f t="shared" si="1308"/>
        <v>0</v>
      </c>
      <c r="Y3309" s="40">
        <f t="shared" si="1309"/>
        <v>304</v>
      </c>
      <c r="Z3309" s="38">
        <f t="shared" si="1310"/>
        <v>46081</v>
      </c>
      <c r="AA3309" s="41">
        <f t="shared" si="1311"/>
        <v>120</v>
      </c>
      <c r="AB3309" s="24" t="s">
        <v>113</v>
      </c>
      <c r="AC3309" s="41">
        <f t="shared" si="1312"/>
        <v>6141.1881205479458</v>
      </c>
      <c r="AD3309" s="41">
        <v>1</v>
      </c>
      <c r="AE3309" s="72">
        <f>INDEX(SA!$C$2:$G$11,MATCH(Details!S3309,SA!$C$2:$C$11,0),MATCH(Details!V3309,SA!$C$2:$G$2,0))*Y3309/(F3309-E3309+1)</f>
        <v>5204.3967123287675</v>
      </c>
      <c r="AF3309" s="41">
        <f t="shared" si="1313"/>
        <v>0</v>
      </c>
      <c r="AG3309" s="41">
        <f t="shared" si="1314"/>
        <v>0</v>
      </c>
      <c r="AH3309" s="41">
        <f t="shared" si="1315"/>
        <v>936.79140821917815</v>
      </c>
      <c r="AI3309" s="60">
        <f t="shared" si="1316"/>
        <v>208.17586849315072</v>
      </c>
      <c r="AJ3309" s="60">
        <f t="shared" si="1317"/>
        <v>1170.9892602739728</v>
      </c>
      <c r="AK3309" s="60">
        <f t="shared" si="1318"/>
        <v>2054.3671232876713</v>
      </c>
      <c r="AL3309" s="60">
        <f t="shared" si="1319"/>
        <v>1509.9598356164383</v>
      </c>
      <c r="AM3309" s="41">
        <f t="shared" si="1320"/>
        <v>2315.2717479452053</v>
      </c>
      <c r="AN3309" s="42">
        <f t="shared" si="1321"/>
        <v>45715</v>
      </c>
      <c r="AO3309" s="43">
        <f t="shared" si="1322"/>
        <v>5204.3967123287675</v>
      </c>
    </row>
    <row r="3310" spans="1:41" s="24" customFormat="1" ht="15.75" customHeight="1" x14ac:dyDescent="0.35">
      <c r="A3310" s="36" t="s">
        <v>27</v>
      </c>
      <c r="B3310" s="36">
        <v>202511</v>
      </c>
      <c r="C3310" s="24" t="s">
        <v>736</v>
      </c>
      <c r="D3310" s="24" t="s">
        <v>119</v>
      </c>
      <c r="E3310" s="62">
        <v>45901</v>
      </c>
      <c r="F3310" s="62">
        <v>46265</v>
      </c>
      <c r="G3310" s="37" t="s">
        <v>2201</v>
      </c>
      <c r="H3310" s="36">
        <v>45493</v>
      </c>
      <c r="I3310" s="63">
        <v>29221</v>
      </c>
      <c r="J3310" s="24" t="s">
        <v>6411</v>
      </c>
      <c r="K3310" s="63">
        <f t="shared" si="1305"/>
        <v>45962</v>
      </c>
      <c r="L3310" s="55">
        <f t="shared" si="1306"/>
        <v>0.04</v>
      </c>
      <c r="M3310" s="76">
        <v>0.22500000000000001</v>
      </c>
      <c r="N3310" s="62">
        <v>45962</v>
      </c>
      <c r="O3310" s="62">
        <v>46265</v>
      </c>
      <c r="P3310" s="63"/>
      <c r="Q3310" s="63"/>
      <c r="R3310" s="78">
        <v>45</v>
      </c>
      <c r="S3310" s="63" t="str">
        <f>VLOOKUP(R3310,SA!$B$3:$C$11,2,1)</f>
        <v>36-45</v>
      </c>
      <c r="T3310" s="38" t="s">
        <v>98</v>
      </c>
      <c r="U3310" s="24" t="s">
        <v>5747</v>
      </c>
      <c r="V3310" s="24">
        <v>300000</v>
      </c>
      <c r="W3310" s="39">
        <f t="shared" si="1307"/>
        <v>0</v>
      </c>
      <c r="X3310" s="29">
        <f t="shared" si="1308"/>
        <v>0</v>
      </c>
      <c r="Y3310" s="40">
        <f t="shared" si="1309"/>
        <v>304</v>
      </c>
      <c r="Z3310" s="38">
        <f t="shared" si="1310"/>
        <v>46081</v>
      </c>
      <c r="AA3310" s="41">
        <f t="shared" si="1311"/>
        <v>120</v>
      </c>
      <c r="AB3310" s="24" t="s">
        <v>113</v>
      </c>
      <c r="AC3310" s="41">
        <f t="shared" si="1312"/>
        <v>4263.9719627397262</v>
      </c>
      <c r="AD3310" s="41">
        <v>1</v>
      </c>
      <c r="AE3310" s="72">
        <f>INDEX(SA!$C$2:$G$11,MATCH(Details!S3310,SA!$C$2:$C$11,0),MATCH(Details!V3310,SA!$C$2:$G$2,0))*Y3310/(F3310-E3310+1)</f>
        <v>3613.5355616438355</v>
      </c>
      <c r="AF3310" s="41">
        <f t="shared" si="1313"/>
        <v>0</v>
      </c>
      <c r="AG3310" s="41">
        <f t="shared" si="1314"/>
        <v>0</v>
      </c>
      <c r="AH3310" s="41">
        <f t="shared" si="1315"/>
        <v>650.43640109589035</v>
      </c>
      <c r="AI3310" s="60">
        <f t="shared" si="1316"/>
        <v>144.54142246575341</v>
      </c>
      <c r="AJ3310" s="60">
        <f t="shared" si="1317"/>
        <v>813.04550136986302</v>
      </c>
      <c r="AK3310" s="60">
        <f t="shared" si="1318"/>
        <v>1426.3956164383562</v>
      </c>
      <c r="AL3310" s="60">
        <f t="shared" si="1319"/>
        <v>1048.4007780821919</v>
      </c>
      <c r="AM3310" s="41">
        <f t="shared" si="1320"/>
        <v>1607.5478597260271</v>
      </c>
      <c r="AN3310" s="42">
        <f t="shared" si="1321"/>
        <v>45715</v>
      </c>
      <c r="AO3310" s="43">
        <f t="shared" si="1322"/>
        <v>3613.5355616438355</v>
      </c>
    </row>
    <row r="3311" spans="1:41" s="24" customFormat="1" ht="15.75" customHeight="1" x14ac:dyDescent="0.35">
      <c r="A3311" s="36" t="s">
        <v>27</v>
      </c>
      <c r="B3311" s="36">
        <v>202511</v>
      </c>
      <c r="C3311" s="24" t="s">
        <v>736</v>
      </c>
      <c r="D3311" s="24" t="s">
        <v>119</v>
      </c>
      <c r="E3311" s="62">
        <v>45901</v>
      </c>
      <c r="F3311" s="62">
        <v>46265</v>
      </c>
      <c r="G3311" s="37" t="s">
        <v>6320</v>
      </c>
      <c r="H3311" s="36">
        <v>45458</v>
      </c>
      <c r="I3311" s="63">
        <v>37095</v>
      </c>
      <c r="J3311" s="24" t="s">
        <v>6412</v>
      </c>
      <c r="K3311" s="63">
        <f t="shared" si="1305"/>
        <v>45964</v>
      </c>
      <c r="L3311" s="55">
        <f t="shared" si="1306"/>
        <v>0.04</v>
      </c>
      <c r="M3311" s="76">
        <v>0.22500000000000001</v>
      </c>
      <c r="N3311" s="62">
        <v>45964</v>
      </c>
      <c r="O3311" s="62">
        <v>46265</v>
      </c>
      <c r="P3311" s="63"/>
      <c r="Q3311" s="63"/>
      <c r="R3311" s="78">
        <v>24</v>
      </c>
      <c r="S3311" s="63" t="str">
        <f>VLOOKUP(R3311,SA!$B$3:$C$11,2,1)</f>
        <v>0-25</v>
      </c>
      <c r="T3311" s="38" t="s">
        <v>97</v>
      </c>
      <c r="U3311" s="24" t="s">
        <v>56</v>
      </c>
      <c r="V3311" s="24">
        <v>400000</v>
      </c>
      <c r="W3311" s="39">
        <f t="shared" si="1307"/>
        <v>400000</v>
      </c>
      <c r="X3311" s="29">
        <f t="shared" si="1308"/>
        <v>1</v>
      </c>
      <c r="Y3311" s="40">
        <f t="shared" si="1309"/>
        <v>302</v>
      </c>
      <c r="Z3311" s="38">
        <f t="shared" si="1310"/>
        <v>46081</v>
      </c>
      <c r="AA3311" s="41">
        <f t="shared" si="1311"/>
        <v>118</v>
      </c>
      <c r="AB3311" s="24" t="s">
        <v>113</v>
      </c>
      <c r="AC3311" s="41">
        <f t="shared" si="1312"/>
        <v>3345.8591583561642</v>
      </c>
      <c r="AD3311" s="41">
        <v>1</v>
      </c>
      <c r="AE3311" s="72">
        <f>INDEX(SA!$C$2:$G$11,MATCH(Details!S3311,SA!$C$2:$C$11,0),MATCH(Details!V3311,SA!$C$2:$G$2,0))*Y3311/(F3311-E3311+1)</f>
        <v>2835.4738630136985</v>
      </c>
      <c r="AF3311" s="41">
        <f t="shared" si="1313"/>
        <v>0</v>
      </c>
      <c r="AG3311" s="41">
        <f t="shared" si="1314"/>
        <v>0</v>
      </c>
      <c r="AH3311" s="41">
        <f t="shared" si="1315"/>
        <v>510.38529534246572</v>
      </c>
      <c r="AI3311" s="60">
        <f t="shared" si="1316"/>
        <v>113.41895452054794</v>
      </c>
      <c r="AJ3311" s="60">
        <f t="shared" si="1317"/>
        <v>637.98161917808216</v>
      </c>
      <c r="AK3311" s="60">
        <f t="shared" si="1318"/>
        <v>1107.9003835616438</v>
      </c>
      <c r="AL3311" s="60">
        <f t="shared" si="1319"/>
        <v>814.30678191780817</v>
      </c>
      <c r="AM3311" s="41">
        <f t="shared" si="1320"/>
        <v>1269.7665073972601</v>
      </c>
      <c r="AN3311" s="42">
        <f t="shared" si="1321"/>
        <v>45715</v>
      </c>
      <c r="AO3311" s="43">
        <f t="shared" si="1322"/>
        <v>2835.4738630136985</v>
      </c>
    </row>
    <row r="3312" spans="1:41" s="24" customFormat="1" ht="15.75" customHeight="1" x14ac:dyDescent="0.35">
      <c r="A3312" s="36" t="s">
        <v>27</v>
      </c>
      <c r="B3312" s="36">
        <v>202511</v>
      </c>
      <c r="C3312" s="24" t="s">
        <v>736</v>
      </c>
      <c r="D3312" s="24" t="s">
        <v>119</v>
      </c>
      <c r="E3312" s="62">
        <v>45901</v>
      </c>
      <c r="F3312" s="62">
        <v>46265</v>
      </c>
      <c r="G3312" s="37" t="s">
        <v>6321</v>
      </c>
      <c r="H3312" s="36">
        <v>45458</v>
      </c>
      <c r="I3312" s="63">
        <v>37440</v>
      </c>
      <c r="J3312" s="24" t="s">
        <v>6413</v>
      </c>
      <c r="K3312" s="63">
        <f t="shared" si="1305"/>
        <v>45964</v>
      </c>
      <c r="L3312" s="55">
        <f t="shared" si="1306"/>
        <v>0.04</v>
      </c>
      <c r="M3312" s="76">
        <v>0.22500000000000001</v>
      </c>
      <c r="N3312" s="62">
        <v>45964</v>
      </c>
      <c r="O3312" s="62">
        <v>46265</v>
      </c>
      <c r="P3312" s="63"/>
      <c r="Q3312" s="63"/>
      <c r="R3312" s="78">
        <v>23</v>
      </c>
      <c r="S3312" s="63" t="str">
        <f>VLOOKUP(R3312,SA!$B$3:$C$11,2,1)</f>
        <v>0-25</v>
      </c>
      <c r="T3312" s="38" t="s">
        <v>98</v>
      </c>
      <c r="U3312" s="24" t="s">
        <v>6278</v>
      </c>
      <c r="V3312" s="24">
        <v>400000</v>
      </c>
      <c r="W3312" s="39">
        <f t="shared" si="1307"/>
        <v>0</v>
      </c>
      <c r="X3312" s="29">
        <f t="shared" si="1308"/>
        <v>0</v>
      </c>
      <c r="Y3312" s="40">
        <f t="shared" si="1309"/>
        <v>302</v>
      </c>
      <c r="Z3312" s="38">
        <f t="shared" si="1310"/>
        <v>46081</v>
      </c>
      <c r="AA3312" s="41">
        <f t="shared" si="1311"/>
        <v>118</v>
      </c>
      <c r="AB3312" s="24" t="s">
        <v>113</v>
      </c>
      <c r="AC3312" s="41">
        <f t="shared" si="1312"/>
        <v>3345.8591583561642</v>
      </c>
      <c r="AD3312" s="41">
        <v>1</v>
      </c>
      <c r="AE3312" s="72">
        <f>INDEX(SA!$C$2:$G$11,MATCH(Details!S3312,SA!$C$2:$C$11,0),MATCH(Details!V3312,SA!$C$2:$G$2,0))*Y3312/(F3312-E3312+1)</f>
        <v>2835.4738630136985</v>
      </c>
      <c r="AF3312" s="41">
        <f t="shared" si="1313"/>
        <v>0</v>
      </c>
      <c r="AG3312" s="41">
        <f t="shared" si="1314"/>
        <v>0</v>
      </c>
      <c r="AH3312" s="41">
        <f t="shared" si="1315"/>
        <v>510.38529534246572</v>
      </c>
      <c r="AI3312" s="60">
        <f t="shared" si="1316"/>
        <v>113.41895452054794</v>
      </c>
      <c r="AJ3312" s="60">
        <f t="shared" si="1317"/>
        <v>637.98161917808216</v>
      </c>
      <c r="AK3312" s="60">
        <f t="shared" si="1318"/>
        <v>1107.9003835616438</v>
      </c>
      <c r="AL3312" s="60">
        <f t="shared" si="1319"/>
        <v>814.30678191780817</v>
      </c>
      <c r="AM3312" s="41">
        <f t="shared" si="1320"/>
        <v>1269.7665073972601</v>
      </c>
      <c r="AN3312" s="42">
        <f t="shared" si="1321"/>
        <v>45715</v>
      </c>
      <c r="AO3312" s="43">
        <f t="shared" si="1322"/>
        <v>2835.4738630136985</v>
      </c>
    </row>
    <row r="3313" spans="1:41" s="24" customFormat="1" ht="15.75" customHeight="1" x14ac:dyDescent="0.35">
      <c r="A3313" s="36" t="s">
        <v>27</v>
      </c>
      <c r="B3313" s="36">
        <v>202511</v>
      </c>
      <c r="C3313" s="24" t="s">
        <v>736</v>
      </c>
      <c r="D3313" s="24" t="s">
        <v>119</v>
      </c>
      <c r="E3313" s="62">
        <v>45901</v>
      </c>
      <c r="F3313" s="62">
        <v>46265</v>
      </c>
      <c r="G3313" s="37" t="s">
        <v>1554</v>
      </c>
      <c r="H3313" s="36">
        <v>45458</v>
      </c>
      <c r="I3313" s="63">
        <v>27030</v>
      </c>
      <c r="J3313" s="24" t="s">
        <v>6414</v>
      </c>
      <c r="K3313" s="63">
        <f t="shared" si="1305"/>
        <v>45964</v>
      </c>
      <c r="L3313" s="55">
        <f t="shared" si="1306"/>
        <v>0.04</v>
      </c>
      <c r="M3313" s="76">
        <v>0.22500000000000001</v>
      </c>
      <c r="N3313" s="62">
        <v>45964</v>
      </c>
      <c r="O3313" s="62">
        <v>46265</v>
      </c>
      <c r="P3313" s="63"/>
      <c r="Q3313" s="63"/>
      <c r="R3313" s="78">
        <v>51</v>
      </c>
      <c r="S3313" s="63" t="str">
        <f>VLOOKUP(R3313,SA!$B$3:$C$11,2,1)</f>
        <v>46-55</v>
      </c>
      <c r="T3313" s="38" t="s">
        <v>98</v>
      </c>
      <c r="U3313" s="24" t="s">
        <v>5815</v>
      </c>
      <c r="V3313" s="24">
        <v>400000</v>
      </c>
      <c r="W3313" s="39">
        <f t="shared" si="1307"/>
        <v>0</v>
      </c>
      <c r="X3313" s="29">
        <f t="shared" si="1308"/>
        <v>0</v>
      </c>
      <c r="Y3313" s="40">
        <f t="shared" si="1309"/>
        <v>302</v>
      </c>
      <c r="Z3313" s="38">
        <f t="shared" si="1310"/>
        <v>46081</v>
      </c>
      <c r="AA3313" s="41">
        <f t="shared" si="1311"/>
        <v>118</v>
      </c>
      <c r="AB3313" s="24" t="s">
        <v>113</v>
      </c>
      <c r="AC3313" s="41">
        <f t="shared" si="1312"/>
        <v>6708.7162005479449</v>
      </c>
      <c r="AD3313" s="41">
        <v>1</v>
      </c>
      <c r="AE3313" s="72">
        <f>INDEX(SA!$C$2:$G$11,MATCH(Details!S3313,SA!$C$2:$C$11,0),MATCH(Details!V3313,SA!$C$2:$G$2,0))*Y3313/(F3313-E3313+1)</f>
        <v>5685.3527123287668</v>
      </c>
      <c r="AF3313" s="41">
        <f t="shared" si="1313"/>
        <v>0</v>
      </c>
      <c r="AG3313" s="41">
        <f t="shared" si="1314"/>
        <v>0</v>
      </c>
      <c r="AH3313" s="41">
        <f t="shared" si="1315"/>
        <v>1023.363488219178</v>
      </c>
      <c r="AI3313" s="60">
        <f t="shared" si="1316"/>
        <v>227.41410849315068</v>
      </c>
      <c r="AJ3313" s="60">
        <f t="shared" si="1317"/>
        <v>1279.2043602739725</v>
      </c>
      <c r="AK3313" s="60">
        <f t="shared" si="1318"/>
        <v>2221.4292054794519</v>
      </c>
      <c r="AL3313" s="60">
        <f t="shared" si="1319"/>
        <v>1632.7504660273971</v>
      </c>
      <c r="AM3313" s="41">
        <f t="shared" si="1320"/>
        <v>2545.9837775342467</v>
      </c>
      <c r="AN3313" s="42">
        <f t="shared" si="1321"/>
        <v>45715</v>
      </c>
      <c r="AO3313" s="43">
        <f t="shared" si="1322"/>
        <v>5685.3527123287668</v>
      </c>
    </row>
    <row r="3314" spans="1:41" s="24" customFormat="1" ht="15.75" customHeight="1" x14ac:dyDescent="0.35">
      <c r="A3314" s="36" t="s">
        <v>27</v>
      </c>
      <c r="B3314" s="36">
        <v>202511</v>
      </c>
      <c r="C3314" s="24" t="s">
        <v>736</v>
      </c>
      <c r="D3314" s="24" t="s">
        <v>119</v>
      </c>
      <c r="E3314" s="62">
        <v>45901</v>
      </c>
      <c r="F3314" s="62">
        <v>46265</v>
      </c>
      <c r="G3314" s="37" t="s">
        <v>6322</v>
      </c>
      <c r="H3314" s="36">
        <v>45458</v>
      </c>
      <c r="I3314" s="63">
        <v>25934</v>
      </c>
      <c r="J3314" s="24" t="s">
        <v>6415</v>
      </c>
      <c r="K3314" s="63">
        <f t="shared" si="1305"/>
        <v>45964</v>
      </c>
      <c r="L3314" s="55">
        <f t="shared" si="1306"/>
        <v>0.04</v>
      </c>
      <c r="M3314" s="76">
        <v>0.22500000000000001</v>
      </c>
      <c r="N3314" s="62">
        <v>45964</v>
      </c>
      <c r="O3314" s="62">
        <v>46265</v>
      </c>
      <c r="P3314" s="63"/>
      <c r="Q3314" s="63"/>
      <c r="R3314" s="78">
        <v>54</v>
      </c>
      <c r="S3314" s="63" t="str">
        <f>VLOOKUP(R3314,SA!$B$3:$C$11,2,1)</f>
        <v>46-55</v>
      </c>
      <c r="T3314" s="38" t="s">
        <v>97</v>
      </c>
      <c r="U3314" s="24" t="s">
        <v>5744</v>
      </c>
      <c r="V3314" s="24">
        <v>400000</v>
      </c>
      <c r="W3314" s="39">
        <f t="shared" si="1307"/>
        <v>0</v>
      </c>
      <c r="X3314" s="29">
        <f t="shared" si="1308"/>
        <v>0</v>
      </c>
      <c r="Y3314" s="40">
        <f t="shared" si="1309"/>
        <v>302</v>
      </c>
      <c r="Z3314" s="38">
        <f t="shared" si="1310"/>
        <v>46081</v>
      </c>
      <c r="AA3314" s="41">
        <f t="shared" si="1311"/>
        <v>118</v>
      </c>
      <c r="AB3314" s="24" t="s">
        <v>113</v>
      </c>
      <c r="AC3314" s="41">
        <f t="shared" si="1312"/>
        <v>6708.7162005479449</v>
      </c>
      <c r="AD3314" s="41">
        <v>1</v>
      </c>
      <c r="AE3314" s="72">
        <f>INDEX(SA!$C$2:$G$11,MATCH(Details!S3314,SA!$C$2:$C$11,0),MATCH(Details!V3314,SA!$C$2:$G$2,0))*Y3314/(F3314-E3314+1)</f>
        <v>5685.3527123287668</v>
      </c>
      <c r="AF3314" s="41">
        <f t="shared" si="1313"/>
        <v>0</v>
      </c>
      <c r="AG3314" s="41">
        <f t="shared" si="1314"/>
        <v>0</v>
      </c>
      <c r="AH3314" s="41">
        <f t="shared" si="1315"/>
        <v>1023.363488219178</v>
      </c>
      <c r="AI3314" s="60">
        <f t="shared" si="1316"/>
        <v>227.41410849315068</v>
      </c>
      <c r="AJ3314" s="60">
        <f t="shared" si="1317"/>
        <v>1279.2043602739725</v>
      </c>
      <c r="AK3314" s="60">
        <f t="shared" si="1318"/>
        <v>2221.4292054794519</v>
      </c>
      <c r="AL3314" s="60">
        <f t="shared" si="1319"/>
        <v>1632.7504660273971</v>
      </c>
      <c r="AM3314" s="41">
        <f t="shared" si="1320"/>
        <v>2545.9837775342467</v>
      </c>
      <c r="AN3314" s="42">
        <f t="shared" si="1321"/>
        <v>45715</v>
      </c>
      <c r="AO3314" s="43">
        <f t="shared" si="1322"/>
        <v>5685.3527123287668</v>
      </c>
    </row>
    <row r="3315" spans="1:41" s="24" customFormat="1" ht="15.75" customHeight="1" x14ac:dyDescent="0.35">
      <c r="A3315" s="36" t="s">
        <v>27</v>
      </c>
      <c r="B3315" s="36">
        <v>202511</v>
      </c>
      <c r="C3315" s="24" t="s">
        <v>736</v>
      </c>
      <c r="D3315" s="24" t="s">
        <v>119</v>
      </c>
      <c r="E3315" s="62">
        <v>45901</v>
      </c>
      <c r="F3315" s="62">
        <v>46265</v>
      </c>
      <c r="G3315" s="37" t="s">
        <v>6323</v>
      </c>
      <c r="H3315" s="36">
        <v>45094</v>
      </c>
      <c r="I3315" s="63">
        <v>31743</v>
      </c>
      <c r="J3315" s="24" t="s">
        <v>6416</v>
      </c>
      <c r="K3315" s="63">
        <f t="shared" si="1305"/>
        <v>45964</v>
      </c>
      <c r="L3315" s="55">
        <f t="shared" si="1306"/>
        <v>0.04</v>
      </c>
      <c r="M3315" s="76">
        <v>0.22500000000000001</v>
      </c>
      <c r="N3315" s="62">
        <v>45964</v>
      </c>
      <c r="O3315" s="62">
        <v>46265</v>
      </c>
      <c r="P3315" s="63"/>
      <c r="Q3315" s="63"/>
      <c r="R3315" s="78">
        <v>38</v>
      </c>
      <c r="S3315" s="63" t="str">
        <f>VLOOKUP(R3315,SA!$B$3:$C$11,2,1)</f>
        <v>36-45</v>
      </c>
      <c r="T3315" s="38" t="s">
        <v>97</v>
      </c>
      <c r="U3315" s="24" t="s">
        <v>56</v>
      </c>
      <c r="V3315" s="24">
        <v>500000</v>
      </c>
      <c r="W3315" s="39">
        <f t="shared" si="1307"/>
        <v>500000</v>
      </c>
      <c r="X3315" s="29">
        <f t="shared" si="1308"/>
        <v>1</v>
      </c>
      <c r="Y3315" s="40">
        <f t="shared" si="1309"/>
        <v>302</v>
      </c>
      <c r="Z3315" s="38">
        <f t="shared" si="1310"/>
        <v>46081</v>
      </c>
      <c r="AA3315" s="41">
        <f t="shared" si="1311"/>
        <v>118</v>
      </c>
      <c r="AB3315" s="24" t="s">
        <v>113</v>
      </c>
      <c r="AC3315" s="41">
        <f t="shared" si="1312"/>
        <v>5002.601206575343</v>
      </c>
      <c r="AD3315" s="41">
        <v>1</v>
      </c>
      <c r="AE3315" s="72">
        <f>INDEX(SA!$C$2:$G$11,MATCH(Details!S3315,SA!$C$2:$C$11,0),MATCH(Details!V3315,SA!$C$2:$G$2,0))*Y3315/(F3315-E3315+1)</f>
        <v>4239.4925479452058</v>
      </c>
      <c r="AF3315" s="41">
        <f t="shared" si="1313"/>
        <v>0</v>
      </c>
      <c r="AG3315" s="41">
        <f t="shared" si="1314"/>
        <v>0</v>
      </c>
      <c r="AH3315" s="41">
        <f t="shared" si="1315"/>
        <v>763.10865863013703</v>
      </c>
      <c r="AI3315" s="60">
        <f t="shared" si="1316"/>
        <v>169.57970191780825</v>
      </c>
      <c r="AJ3315" s="60">
        <f t="shared" si="1317"/>
        <v>953.88582328767131</v>
      </c>
      <c r="AK3315" s="60">
        <f t="shared" si="1318"/>
        <v>1656.4904657534248</v>
      </c>
      <c r="AL3315" s="60">
        <f t="shared" si="1319"/>
        <v>1217.5204923287672</v>
      </c>
      <c r="AM3315" s="41">
        <f t="shared" si="1320"/>
        <v>1898.5065304109589</v>
      </c>
      <c r="AN3315" s="42">
        <f t="shared" si="1321"/>
        <v>45715</v>
      </c>
      <c r="AO3315" s="43">
        <f t="shared" si="1322"/>
        <v>4239.4925479452058</v>
      </c>
    </row>
    <row r="3316" spans="1:41" s="24" customFormat="1" ht="15.75" customHeight="1" x14ac:dyDescent="0.35">
      <c r="A3316" s="36" t="s">
        <v>27</v>
      </c>
      <c r="B3316" s="36">
        <v>202511</v>
      </c>
      <c r="C3316" s="24" t="s">
        <v>736</v>
      </c>
      <c r="D3316" s="24" t="s">
        <v>119</v>
      </c>
      <c r="E3316" s="62">
        <v>45901</v>
      </c>
      <c r="F3316" s="62">
        <v>46265</v>
      </c>
      <c r="G3316" s="37" t="s">
        <v>6324</v>
      </c>
      <c r="H3316" s="36">
        <v>45094</v>
      </c>
      <c r="I3316" s="63">
        <v>30718</v>
      </c>
      <c r="J3316" s="24" t="s">
        <v>6417</v>
      </c>
      <c r="K3316" s="63">
        <f t="shared" si="1305"/>
        <v>45964</v>
      </c>
      <c r="L3316" s="55">
        <f t="shared" si="1306"/>
        <v>0.04</v>
      </c>
      <c r="M3316" s="76">
        <v>0.22500000000000001</v>
      </c>
      <c r="N3316" s="62">
        <v>45964</v>
      </c>
      <c r="O3316" s="62">
        <v>46265</v>
      </c>
      <c r="P3316" s="63"/>
      <c r="Q3316" s="63"/>
      <c r="R3316" s="78">
        <v>41</v>
      </c>
      <c r="S3316" s="63" t="str">
        <f>VLOOKUP(R3316,SA!$B$3:$C$11,2,1)</f>
        <v>36-45</v>
      </c>
      <c r="T3316" s="38" t="s">
        <v>98</v>
      </c>
      <c r="U3316" s="24" t="s">
        <v>6278</v>
      </c>
      <c r="V3316" s="24">
        <v>500000</v>
      </c>
      <c r="W3316" s="39">
        <f t="shared" si="1307"/>
        <v>0</v>
      </c>
      <c r="X3316" s="29">
        <f t="shared" si="1308"/>
        <v>0</v>
      </c>
      <c r="Y3316" s="40">
        <f t="shared" si="1309"/>
        <v>302</v>
      </c>
      <c r="Z3316" s="38">
        <f t="shared" si="1310"/>
        <v>46081</v>
      </c>
      <c r="AA3316" s="41">
        <f t="shared" si="1311"/>
        <v>118</v>
      </c>
      <c r="AB3316" s="24" t="s">
        <v>113</v>
      </c>
      <c r="AC3316" s="41">
        <f t="shared" si="1312"/>
        <v>5002.601206575343</v>
      </c>
      <c r="AD3316" s="41">
        <v>1</v>
      </c>
      <c r="AE3316" s="72">
        <f>INDEX(SA!$C$2:$G$11,MATCH(Details!S3316,SA!$C$2:$C$11,0),MATCH(Details!V3316,SA!$C$2:$G$2,0))*Y3316/(F3316-E3316+1)</f>
        <v>4239.4925479452058</v>
      </c>
      <c r="AF3316" s="41">
        <f t="shared" si="1313"/>
        <v>0</v>
      </c>
      <c r="AG3316" s="41">
        <f t="shared" si="1314"/>
        <v>0</v>
      </c>
      <c r="AH3316" s="41">
        <f t="shared" si="1315"/>
        <v>763.10865863013703</v>
      </c>
      <c r="AI3316" s="60">
        <f t="shared" si="1316"/>
        <v>169.57970191780825</v>
      </c>
      <c r="AJ3316" s="60">
        <f t="shared" si="1317"/>
        <v>953.88582328767131</v>
      </c>
      <c r="AK3316" s="60">
        <f t="shared" si="1318"/>
        <v>1656.4904657534248</v>
      </c>
      <c r="AL3316" s="60">
        <f t="shared" si="1319"/>
        <v>1217.5204923287672</v>
      </c>
      <c r="AM3316" s="41">
        <f t="shared" si="1320"/>
        <v>1898.5065304109589</v>
      </c>
      <c r="AN3316" s="42">
        <f t="shared" si="1321"/>
        <v>45715</v>
      </c>
      <c r="AO3316" s="43">
        <f t="shared" si="1322"/>
        <v>4239.4925479452058</v>
      </c>
    </row>
    <row r="3317" spans="1:41" s="24" customFormat="1" ht="15.75" customHeight="1" x14ac:dyDescent="0.35">
      <c r="A3317" s="36" t="s">
        <v>27</v>
      </c>
      <c r="B3317" s="36">
        <v>202511</v>
      </c>
      <c r="C3317" s="24" t="s">
        <v>736</v>
      </c>
      <c r="D3317" s="24" t="s">
        <v>119</v>
      </c>
      <c r="E3317" s="62">
        <v>45901</v>
      </c>
      <c r="F3317" s="62">
        <v>46265</v>
      </c>
      <c r="G3317" s="37" t="s">
        <v>6325</v>
      </c>
      <c r="H3317" s="36">
        <v>45094</v>
      </c>
      <c r="I3317" s="63">
        <v>45204</v>
      </c>
      <c r="J3317" s="24" t="s">
        <v>6418</v>
      </c>
      <c r="K3317" s="63">
        <f t="shared" si="1305"/>
        <v>45964</v>
      </c>
      <c r="L3317" s="55">
        <f t="shared" si="1306"/>
        <v>0.04</v>
      </c>
      <c r="M3317" s="76">
        <v>0.22500000000000001</v>
      </c>
      <c r="N3317" s="62">
        <v>45964</v>
      </c>
      <c r="O3317" s="62">
        <v>46265</v>
      </c>
      <c r="P3317" s="63"/>
      <c r="Q3317" s="63"/>
      <c r="R3317" s="78">
        <v>2</v>
      </c>
      <c r="S3317" s="63" t="str">
        <f>VLOOKUP(R3317,SA!$B$3:$C$11,2,1)</f>
        <v>0-25</v>
      </c>
      <c r="T3317" s="38" t="s">
        <v>98</v>
      </c>
      <c r="U3317" s="24" t="s">
        <v>5746</v>
      </c>
      <c r="V3317" s="24">
        <v>500000</v>
      </c>
      <c r="W3317" s="39">
        <f t="shared" si="1307"/>
        <v>0</v>
      </c>
      <c r="X3317" s="29">
        <f t="shared" si="1308"/>
        <v>0</v>
      </c>
      <c r="Y3317" s="40">
        <f t="shared" si="1309"/>
        <v>302</v>
      </c>
      <c r="Z3317" s="38">
        <f t="shared" si="1310"/>
        <v>46081</v>
      </c>
      <c r="AA3317" s="41">
        <f t="shared" si="1311"/>
        <v>118</v>
      </c>
      <c r="AB3317" s="24" t="s">
        <v>113</v>
      </c>
      <c r="AC3317" s="41">
        <f t="shared" si="1312"/>
        <v>3680.4372635616437</v>
      </c>
      <c r="AD3317" s="41">
        <v>1</v>
      </c>
      <c r="AE3317" s="72">
        <f>INDEX(SA!$C$2:$G$11,MATCH(Details!S3317,SA!$C$2:$C$11,0),MATCH(Details!V3317,SA!$C$2:$G$2,0))*Y3317/(F3317-E3317+1)</f>
        <v>3119.0146301369864</v>
      </c>
      <c r="AF3317" s="41">
        <f t="shared" si="1313"/>
        <v>0</v>
      </c>
      <c r="AG3317" s="41">
        <f t="shared" si="1314"/>
        <v>0</v>
      </c>
      <c r="AH3317" s="41">
        <f t="shared" si="1315"/>
        <v>561.42263342465753</v>
      </c>
      <c r="AI3317" s="60">
        <f t="shared" si="1316"/>
        <v>124.76058520547946</v>
      </c>
      <c r="AJ3317" s="60">
        <f t="shared" si="1317"/>
        <v>701.77829178082197</v>
      </c>
      <c r="AK3317" s="60">
        <f t="shared" si="1318"/>
        <v>1218.6878356164384</v>
      </c>
      <c r="AL3317" s="60">
        <f t="shared" si="1319"/>
        <v>895.73555917808221</v>
      </c>
      <c r="AM3317" s="41">
        <f t="shared" si="1320"/>
        <v>1396.740193972603</v>
      </c>
      <c r="AN3317" s="42">
        <f t="shared" si="1321"/>
        <v>45715</v>
      </c>
      <c r="AO3317" s="43">
        <f t="shared" si="1322"/>
        <v>3119.0146301369864</v>
      </c>
    </row>
    <row r="3318" spans="1:41" s="24" customFormat="1" ht="15.75" customHeight="1" x14ac:dyDescent="0.35">
      <c r="A3318" s="36" t="s">
        <v>27</v>
      </c>
      <c r="B3318" s="36">
        <v>202511</v>
      </c>
      <c r="C3318" s="24" t="s">
        <v>736</v>
      </c>
      <c r="D3318" s="24" t="s">
        <v>119</v>
      </c>
      <c r="E3318" s="62">
        <v>45901</v>
      </c>
      <c r="F3318" s="62">
        <v>46265</v>
      </c>
      <c r="G3318" s="37" t="s">
        <v>6326</v>
      </c>
      <c r="H3318" s="36">
        <v>45492</v>
      </c>
      <c r="I3318" s="63">
        <v>36588</v>
      </c>
      <c r="J3318" s="24" t="s">
        <v>6419</v>
      </c>
      <c r="K3318" s="63">
        <f t="shared" si="1305"/>
        <v>45964</v>
      </c>
      <c r="L3318" s="55">
        <f t="shared" si="1306"/>
        <v>0.04</v>
      </c>
      <c r="M3318" s="76">
        <v>0.22500000000000001</v>
      </c>
      <c r="N3318" s="62">
        <v>45964</v>
      </c>
      <c r="O3318" s="62">
        <v>46265</v>
      </c>
      <c r="P3318" s="63"/>
      <c r="Q3318" s="63"/>
      <c r="R3318" s="78">
        <v>25</v>
      </c>
      <c r="S3318" s="63" t="str">
        <f>VLOOKUP(R3318,SA!$B$3:$C$11,2,1)</f>
        <v>0-25</v>
      </c>
      <c r="T3318" s="38" t="s">
        <v>97</v>
      </c>
      <c r="U3318" s="24" t="s">
        <v>56</v>
      </c>
      <c r="V3318" s="24">
        <v>300000</v>
      </c>
      <c r="W3318" s="39">
        <f t="shared" si="1307"/>
        <v>300000</v>
      </c>
      <c r="X3318" s="29">
        <f t="shared" si="1308"/>
        <v>1</v>
      </c>
      <c r="Y3318" s="40">
        <f t="shared" si="1309"/>
        <v>302</v>
      </c>
      <c r="Z3318" s="38">
        <f t="shared" si="1310"/>
        <v>46081</v>
      </c>
      <c r="AA3318" s="41">
        <f t="shared" si="1311"/>
        <v>118</v>
      </c>
      <c r="AB3318" s="24" t="s">
        <v>113</v>
      </c>
      <c r="AC3318" s="41">
        <f t="shared" si="1312"/>
        <v>3053.4096394520548</v>
      </c>
      <c r="AD3318" s="41">
        <v>1</v>
      </c>
      <c r="AE3318" s="72">
        <f>INDEX(SA!$C$2:$G$11,MATCH(Details!S3318,SA!$C$2:$C$11,0),MATCH(Details!V3318,SA!$C$2:$G$2,0))*Y3318/(F3318-E3318+1)</f>
        <v>2587.6352876712331</v>
      </c>
      <c r="AF3318" s="41">
        <f t="shared" si="1313"/>
        <v>0</v>
      </c>
      <c r="AG3318" s="41">
        <f t="shared" si="1314"/>
        <v>0</v>
      </c>
      <c r="AH3318" s="41">
        <f t="shared" si="1315"/>
        <v>465.77435178082192</v>
      </c>
      <c r="AI3318" s="60">
        <f t="shared" si="1316"/>
        <v>103.50541150684933</v>
      </c>
      <c r="AJ3318" s="60">
        <f t="shared" si="1317"/>
        <v>582.21793972602745</v>
      </c>
      <c r="AK3318" s="60">
        <f t="shared" si="1318"/>
        <v>1011.062794520548</v>
      </c>
      <c r="AL3318" s="60">
        <f t="shared" si="1319"/>
        <v>743.13115397260276</v>
      </c>
      <c r="AM3318" s="41">
        <f t="shared" si="1320"/>
        <v>1158.7807824657536</v>
      </c>
      <c r="AN3318" s="42">
        <f t="shared" si="1321"/>
        <v>45715</v>
      </c>
      <c r="AO3318" s="43">
        <f t="shared" si="1322"/>
        <v>2587.6352876712331</v>
      </c>
    </row>
    <row r="3319" spans="1:41" s="24" customFormat="1" ht="15.75" customHeight="1" x14ac:dyDescent="0.35">
      <c r="A3319" s="36" t="s">
        <v>27</v>
      </c>
      <c r="B3319" s="36">
        <v>202511</v>
      </c>
      <c r="C3319" s="24" t="s">
        <v>736</v>
      </c>
      <c r="D3319" s="24" t="s">
        <v>119</v>
      </c>
      <c r="E3319" s="62">
        <v>45901</v>
      </c>
      <c r="F3319" s="62">
        <v>46265</v>
      </c>
      <c r="G3319" s="37" t="s">
        <v>6327</v>
      </c>
      <c r="H3319" s="36">
        <v>45492</v>
      </c>
      <c r="I3319" s="63">
        <v>25850</v>
      </c>
      <c r="J3319" s="24" t="s">
        <v>6420</v>
      </c>
      <c r="K3319" s="63">
        <f t="shared" si="1305"/>
        <v>45964</v>
      </c>
      <c r="L3319" s="55">
        <f t="shared" si="1306"/>
        <v>0.04</v>
      </c>
      <c r="M3319" s="76">
        <v>0.22500000000000001</v>
      </c>
      <c r="N3319" s="62">
        <v>45964</v>
      </c>
      <c r="O3319" s="62">
        <v>46265</v>
      </c>
      <c r="P3319" s="63"/>
      <c r="Q3319" s="63"/>
      <c r="R3319" s="78">
        <v>55</v>
      </c>
      <c r="S3319" s="63" t="str">
        <f>VLOOKUP(R3319,SA!$B$3:$C$11,2,1)</f>
        <v>46-55</v>
      </c>
      <c r="T3319" s="38" t="s">
        <v>97</v>
      </c>
      <c r="U3319" s="24" t="s">
        <v>6470</v>
      </c>
      <c r="V3319" s="24">
        <v>300000</v>
      </c>
      <c r="W3319" s="39">
        <f t="shared" si="1307"/>
        <v>0</v>
      </c>
      <c r="X3319" s="29">
        <f t="shared" si="1308"/>
        <v>0</v>
      </c>
      <c r="Y3319" s="40">
        <f t="shared" si="1309"/>
        <v>302</v>
      </c>
      <c r="Z3319" s="38">
        <f t="shared" si="1310"/>
        <v>46081</v>
      </c>
      <c r="AA3319" s="41">
        <f t="shared" si="1311"/>
        <v>118</v>
      </c>
      <c r="AB3319" s="24" t="s">
        <v>113</v>
      </c>
      <c r="AC3319" s="41">
        <f t="shared" si="1312"/>
        <v>6100.7855671232874</v>
      </c>
      <c r="AD3319" s="41">
        <v>1</v>
      </c>
      <c r="AE3319" s="72">
        <f>INDEX(SA!$C$2:$G$11,MATCH(Details!S3319,SA!$C$2:$C$11,0),MATCH(Details!V3319,SA!$C$2:$G$2,0))*Y3319/(F3319-E3319+1)</f>
        <v>5170.1572602739725</v>
      </c>
      <c r="AF3319" s="41">
        <f t="shared" si="1313"/>
        <v>0</v>
      </c>
      <c r="AG3319" s="41">
        <f t="shared" si="1314"/>
        <v>0</v>
      </c>
      <c r="AH3319" s="41">
        <f t="shared" si="1315"/>
        <v>930.62830684931498</v>
      </c>
      <c r="AI3319" s="60">
        <f t="shared" si="1316"/>
        <v>206.80629041095889</v>
      </c>
      <c r="AJ3319" s="60">
        <f t="shared" si="1317"/>
        <v>1163.2853835616438</v>
      </c>
      <c r="AK3319" s="60">
        <f t="shared" si="1318"/>
        <v>2020.1276712328768</v>
      </c>
      <c r="AL3319" s="60">
        <f t="shared" si="1319"/>
        <v>1484.7938383561643</v>
      </c>
      <c r="AM3319" s="41">
        <f t="shared" si="1320"/>
        <v>2315.2717479452053</v>
      </c>
      <c r="AN3319" s="42">
        <f t="shared" si="1321"/>
        <v>45715</v>
      </c>
      <c r="AO3319" s="43">
        <f t="shared" si="1322"/>
        <v>5170.1572602739725</v>
      </c>
    </row>
    <row r="3320" spans="1:41" s="24" customFormat="1" ht="15.75" customHeight="1" x14ac:dyDescent="0.35">
      <c r="A3320" s="36" t="s">
        <v>27</v>
      </c>
      <c r="B3320" s="36">
        <v>202511</v>
      </c>
      <c r="C3320" s="24" t="s">
        <v>736</v>
      </c>
      <c r="D3320" s="24" t="s">
        <v>119</v>
      </c>
      <c r="E3320" s="62">
        <v>45901</v>
      </c>
      <c r="F3320" s="62">
        <v>46265</v>
      </c>
      <c r="G3320" s="37" t="s">
        <v>6328</v>
      </c>
      <c r="H3320" s="36">
        <v>45492</v>
      </c>
      <c r="I3320" s="63">
        <v>25850</v>
      </c>
      <c r="J3320" s="24" t="s">
        <v>6421</v>
      </c>
      <c r="K3320" s="63">
        <f t="shared" si="1305"/>
        <v>45964</v>
      </c>
      <c r="L3320" s="55">
        <f t="shared" si="1306"/>
        <v>0.04</v>
      </c>
      <c r="M3320" s="76">
        <v>0.22500000000000001</v>
      </c>
      <c r="N3320" s="62">
        <v>45964</v>
      </c>
      <c r="O3320" s="62">
        <v>46265</v>
      </c>
      <c r="P3320" s="63"/>
      <c r="Q3320" s="63"/>
      <c r="R3320" s="78">
        <v>55</v>
      </c>
      <c r="S3320" s="63" t="str">
        <f>VLOOKUP(R3320,SA!$B$3:$C$11,2,1)</f>
        <v>46-55</v>
      </c>
      <c r="T3320" s="38" t="s">
        <v>98</v>
      </c>
      <c r="U3320" s="24" t="s">
        <v>5747</v>
      </c>
      <c r="V3320" s="24">
        <v>300000</v>
      </c>
      <c r="W3320" s="39">
        <f t="shared" si="1307"/>
        <v>0</v>
      </c>
      <c r="X3320" s="29">
        <f t="shared" si="1308"/>
        <v>0</v>
      </c>
      <c r="Y3320" s="40">
        <f t="shared" si="1309"/>
        <v>302</v>
      </c>
      <c r="Z3320" s="38">
        <f t="shared" si="1310"/>
        <v>46081</v>
      </c>
      <c r="AA3320" s="41">
        <f t="shared" si="1311"/>
        <v>118</v>
      </c>
      <c r="AB3320" s="24" t="s">
        <v>113</v>
      </c>
      <c r="AC3320" s="41">
        <f t="shared" si="1312"/>
        <v>6100.7855671232874</v>
      </c>
      <c r="AD3320" s="41">
        <v>1</v>
      </c>
      <c r="AE3320" s="72">
        <f>INDEX(SA!$C$2:$G$11,MATCH(Details!S3320,SA!$C$2:$C$11,0),MATCH(Details!V3320,SA!$C$2:$G$2,0))*Y3320/(F3320-E3320+1)</f>
        <v>5170.1572602739725</v>
      </c>
      <c r="AF3320" s="41">
        <f t="shared" si="1313"/>
        <v>0</v>
      </c>
      <c r="AG3320" s="41">
        <f t="shared" si="1314"/>
        <v>0</v>
      </c>
      <c r="AH3320" s="41">
        <f t="shared" si="1315"/>
        <v>930.62830684931498</v>
      </c>
      <c r="AI3320" s="60">
        <f t="shared" si="1316"/>
        <v>206.80629041095889</v>
      </c>
      <c r="AJ3320" s="60">
        <f t="shared" si="1317"/>
        <v>1163.2853835616438</v>
      </c>
      <c r="AK3320" s="60">
        <f t="shared" si="1318"/>
        <v>2020.1276712328768</v>
      </c>
      <c r="AL3320" s="60">
        <f t="shared" si="1319"/>
        <v>1484.7938383561643</v>
      </c>
      <c r="AM3320" s="41">
        <f t="shared" si="1320"/>
        <v>2315.2717479452053</v>
      </c>
      <c r="AN3320" s="42">
        <f t="shared" si="1321"/>
        <v>45715</v>
      </c>
      <c r="AO3320" s="43">
        <f t="shared" si="1322"/>
        <v>5170.1572602739725</v>
      </c>
    </row>
    <row r="3321" spans="1:41" s="24" customFormat="1" ht="15.75" customHeight="1" x14ac:dyDescent="0.35">
      <c r="A3321" s="36" t="s">
        <v>27</v>
      </c>
      <c r="B3321" s="36">
        <v>202511</v>
      </c>
      <c r="C3321" s="24" t="s">
        <v>736</v>
      </c>
      <c r="D3321" s="24" t="s">
        <v>119</v>
      </c>
      <c r="E3321" s="62">
        <v>45901</v>
      </c>
      <c r="F3321" s="62">
        <v>46265</v>
      </c>
      <c r="G3321" s="37" t="s">
        <v>6329</v>
      </c>
      <c r="H3321" s="36">
        <v>45552</v>
      </c>
      <c r="I3321" s="63">
        <v>39004</v>
      </c>
      <c r="J3321" s="24" t="s">
        <v>6422</v>
      </c>
      <c r="K3321" s="63">
        <f t="shared" si="1305"/>
        <v>45964</v>
      </c>
      <c r="L3321" s="55">
        <f t="shared" si="1306"/>
        <v>0.04</v>
      </c>
      <c r="M3321" s="76">
        <v>0.22500000000000001</v>
      </c>
      <c r="N3321" s="62">
        <v>45964</v>
      </c>
      <c r="O3321" s="62">
        <v>46265</v>
      </c>
      <c r="P3321" s="63"/>
      <c r="Q3321" s="63"/>
      <c r="R3321" s="78">
        <v>19</v>
      </c>
      <c r="S3321" s="63" t="str">
        <f>VLOOKUP(R3321,SA!$B$3:$C$11,2,1)</f>
        <v>0-25</v>
      </c>
      <c r="T3321" s="38" t="s">
        <v>97</v>
      </c>
      <c r="U3321" s="24" t="s">
        <v>56</v>
      </c>
      <c r="V3321" s="24">
        <v>300000</v>
      </c>
      <c r="W3321" s="39">
        <f t="shared" si="1307"/>
        <v>300000</v>
      </c>
      <c r="X3321" s="29">
        <f t="shared" si="1308"/>
        <v>1</v>
      </c>
      <c r="Y3321" s="40">
        <f t="shared" si="1309"/>
        <v>302</v>
      </c>
      <c r="Z3321" s="38">
        <f t="shared" si="1310"/>
        <v>46081</v>
      </c>
      <c r="AA3321" s="41">
        <f t="shared" si="1311"/>
        <v>118</v>
      </c>
      <c r="AB3321" s="24" t="s">
        <v>113</v>
      </c>
      <c r="AC3321" s="41">
        <f t="shared" si="1312"/>
        <v>3053.4096394520548</v>
      </c>
      <c r="AD3321" s="41">
        <v>1</v>
      </c>
      <c r="AE3321" s="72">
        <f>INDEX(SA!$C$2:$G$11,MATCH(Details!S3321,SA!$C$2:$C$11,0),MATCH(Details!V3321,SA!$C$2:$G$2,0))*Y3321/(F3321-E3321+1)</f>
        <v>2587.6352876712331</v>
      </c>
      <c r="AF3321" s="41">
        <f t="shared" si="1313"/>
        <v>0</v>
      </c>
      <c r="AG3321" s="41">
        <f t="shared" si="1314"/>
        <v>0</v>
      </c>
      <c r="AH3321" s="41">
        <f t="shared" si="1315"/>
        <v>465.77435178082192</v>
      </c>
      <c r="AI3321" s="60">
        <f t="shared" si="1316"/>
        <v>103.50541150684933</v>
      </c>
      <c r="AJ3321" s="60">
        <f t="shared" si="1317"/>
        <v>582.21793972602745</v>
      </c>
      <c r="AK3321" s="60">
        <f t="shared" si="1318"/>
        <v>1011.062794520548</v>
      </c>
      <c r="AL3321" s="60">
        <f t="shared" si="1319"/>
        <v>743.13115397260276</v>
      </c>
      <c r="AM3321" s="41">
        <f t="shared" si="1320"/>
        <v>1158.7807824657536</v>
      </c>
      <c r="AN3321" s="42">
        <f t="shared" si="1321"/>
        <v>45715</v>
      </c>
      <c r="AO3321" s="43">
        <f t="shared" si="1322"/>
        <v>2587.6352876712331</v>
      </c>
    </row>
    <row r="3322" spans="1:41" s="24" customFormat="1" ht="15.75" customHeight="1" x14ac:dyDescent="0.35">
      <c r="A3322" s="36" t="s">
        <v>27</v>
      </c>
      <c r="B3322" s="36">
        <v>202511</v>
      </c>
      <c r="C3322" s="24" t="s">
        <v>736</v>
      </c>
      <c r="D3322" s="24" t="s">
        <v>119</v>
      </c>
      <c r="E3322" s="62">
        <v>45901</v>
      </c>
      <c r="F3322" s="62">
        <v>46265</v>
      </c>
      <c r="G3322" s="37" t="s">
        <v>6330</v>
      </c>
      <c r="H3322" s="36">
        <v>45552</v>
      </c>
      <c r="I3322" s="63">
        <v>23924</v>
      </c>
      <c r="J3322" s="24" t="s">
        <v>6423</v>
      </c>
      <c r="K3322" s="63">
        <f t="shared" si="1305"/>
        <v>45964</v>
      </c>
      <c r="L3322" s="55">
        <f t="shared" si="1306"/>
        <v>0.04</v>
      </c>
      <c r="M3322" s="76">
        <v>0.22500000000000001</v>
      </c>
      <c r="N3322" s="62">
        <v>45964</v>
      </c>
      <c r="O3322" s="62">
        <v>46265</v>
      </c>
      <c r="P3322" s="63"/>
      <c r="Q3322" s="63"/>
      <c r="R3322" s="78">
        <v>60</v>
      </c>
      <c r="S3322" s="63" t="str">
        <f>VLOOKUP(R3322,SA!$B$3:$C$11,2,1)</f>
        <v>56-65</v>
      </c>
      <c r="T3322" s="38" t="s">
        <v>97</v>
      </c>
      <c r="U3322" s="24" t="s">
        <v>6470</v>
      </c>
      <c r="V3322" s="24">
        <v>300000</v>
      </c>
      <c r="W3322" s="39">
        <f t="shared" si="1307"/>
        <v>0</v>
      </c>
      <c r="X3322" s="29">
        <f t="shared" si="1308"/>
        <v>0</v>
      </c>
      <c r="Y3322" s="40">
        <f t="shared" si="1309"/>
        <v>302</v>
      </c>
      <c r="Z3322" s="38">
        <f t="shared" si="1310"/>
        <v>46081</v>
      </c>
      <c r="AA3322" s="41">
        <f t="shared" si="1311"/>
        <v>118</v>
      </c>
      <c r="AB3322" s="24" t="s">
        <v>113</v>
      </c>
      <c r="AC3322" s="41">
        <f t="shared" si="1312"/>
        <v>8962.1611013698639</v>
      </c>
      <c r="AD3322" s="41">
        <v>1</v>
      </c>
      <c r="AE3322" s="72">
        <f>INDEX(SA!$C$2:$G$11,MATCH(Details!S3322,SA!$C$2:$C$11,0),MATCH(Details!V3322,SA!$C$2:$G$2,0))*Y3322/(F3322-E3322+1)</f>
        <v>7595.0517808219192</v>
      </c>
      <c r="AF3322" s="41">
        <f t="shared" si="1313"/>
        <v>0</v>
      </c>
      <c r="AG3322" s="41">
        <f t="shared" si="1314"/>
        <v>0</v>
      </c>
      <c r="AH3322" s="41">
        <f t="shared" si="1315"/>
        <v>1367.1093205479453</v>
      </c>
      <c r="AI3322" s="60">
        <f t="shared" si="1316"/>
        <v>303.80207123287676</v>
      </c>
      <c r="AJ3322" s="60">
        <f t="shared" si="1317"/>
        <v>1708.886650684932</v>
      </c>
      <c r="AK3322" s="60">
        <f t="shared" si="1318"/>
        <v>2967.6030136986305</v>
      </c>
      <c r="AL3322" s="60">
        <f t="shared" si="1319"/>
        <v>2181.1882150684933</v>
      </c>
      <c r="AM3322" s="41">
        <f t="shared" si="1320"/>
        <v>3401.1748438356171</v>
      </c>
      <c r="AN3322" s="42">
        <f t="shared" si="1321"/>
        <v>45715</v>
      </c>
      <c r="AO3322" s="43">
        <f t="shared" si="1322"/>
        <v>7595.0517808219192</v>
      </c>
    </row>
    <row r="3323" spans="1:41" s="24" customFormat="1" ht="15.75" customHeight="1" x14ac:dyDescent="0.35">
      <c r="A3323" s="36" t="s">
        <v>27</v>
      </c>
      <c r="B3323" s="36">
        <v>202511</v>
      </c>
      <c r="C3323" s="24" t="s">
        <v>736</v>
      </c>
      <c r="D3323" s="24" t="s">
        <v>119</v>
      </c>
      <c r="E3323" s="62">
        <v>45901</v>
      </c>
      <c r="F3323" s="62">
        <v>46265</v>
      </c>
      <c r="G3323" s="37" t="s">
        <v>6331</v>
      </c>
      <c r="H3323" s="36">
        <v>45552</v>
      </c>
      <c r="I3323" s="63">
        <v>25880</v>
      </c>
      <c r="J3323" s="24" t="s">
        <v>6424</v>
      </c>
      <c r="K3323" s="63">
        <f t="shared" si="1305"/>
        <v>45964</v>
      </c>
      <c r="L3323" s="55">
        <f t="shared" si="1306"/>
        <v>0.04</v>
      </c>
      <c r="M3323" s="76">
        <v>0.22500000000000001</v>
      </c>
      <c r="N3323" s="62">
        <v>45964</v>
      </c>
      <c r="O3323" s="62">
        <v>46265</v>
      </c>
      <c r="P3323" s="63"/>
      <c r="Q3323" s="63"/>
      <c r="R3323" s="78">
        <v>54</v>
      </c>
      <c r="S3323" s="63" t="str">
        <f>VLOOKUP(R3323,SA!$B$3:$C$11,2,1)</f>
        <v>46-55</v>
      </c>
      <c r="T3323" s="38" t="s">
        <v>98</v>
      </c>
      <c r="U3323" s="24" t="s">
        <v>5747</v>
      </c>
      <c r="V3323" s="24">
        <v>300000</v>
      </c>
      <c r="W3323" s="39">
        <f t="shared" si="1307"/>
        <v>0</v>
      </c>
      <c r="X3323" s="29">
        <f t="shared" si="1308"/>
        <v>0</v>
      </c>
      <c r="Y3323" s="40">
        <f t="shared" si="1309"/>
        <v>302</v>
      </c>
      <c r="Z3323" s="38">
        <f t="shared" si="1310"/>
        <v>46081</v>
      </c>
      <c r="AA3323" s="41">
        <f t="shared" si="1311"/>
        <v>118</v>
      </c>
      <c r="AB3323" s="24" t="s">
        <v>113</v>
      </c>
      <c r="AC3323" s="41">
        <f t="shared" si="1312"/>
        <v>6100.7855671232874</v>
      </c>
      <c r="AD3323" s="41">
        <v>1</v>
      </c>
      <c r="AE3323" s="72">
        <f>INDEX(SA!$C$2:$G$11,MATCH(Details!S3323,SA!$C$2:$C$11,0),MATCH(Details!V3323,SA!$C$2:$G$2,0))*Y3323/(F3323-E3323+1)</f>
        <v>5170.1572602739725</v>
      </c>
      <c r="AF3323" s="41">
        <f t="shared" si="1313"/>
        <v>0</v>
      </c>
      <c r="AG3323" s="41">
        <f t="shared" si="1314"/>
        <v>0</v>
      </c>
      <c r="AH3323" s="41">
        <f t="shared" si="1315"/>
        <v>930.62830684931498</v>
      </c>
      <c r="AI3323" s="60">
        <f t="shared" si="1316"/>
        <v>206.80629041095889</v>
      </c>
      <c r="AJ3323" s="60">
        <f t="shared" si="1317"/>
        <v>1163.2853835616438</v>
      </c>
      <c r="AK3323" s="60">
        <f t="shared" si="1318"/>
        <v>2020.1276712328768</v>
      </c>
      <c r="AL3323" s="60">
        <f t="shared" si="1319"/>
        <v>1484.7938383561643</v>
      </c>
      <c r="AM3323" s="41">
        <f t="shared" si="1320"/>
        <v>2315.2717479452053</v>
      </c>
      <c r="AN3323" s="42">
        <f t="shared" si="1321"/>
        <v>45715</v>
      </c>
      <c r="AO3323" s="43">
        <f t="shared" si="1322"/>
        <v>5170.1572602739725</v>
      </c>
    </row>
    <row r="3324" spans="1:41" s="24" customFormat="1" ht="15.75" customHeight="1" x14ac:dyDescent="0.35">
      <c r="A3324" s="36" t="s">
        <v>27</v>
      </c>
      <c r="B3324" s="36">
        <v>202511</v>
      </c>
      <c r="C3324" s="24" t="s">
        <v>736</v>
      </c>
      <c r="D3324" s="24" t="s">
        <v>119</v>
      </c>
      <c r="E3324" s="62">
        <v>45901</v>
      </c>
      <c r="F3324" s="62">
        <v>46265</v>
      </c>
      <c r="G3324" s="37" t="s">
        <v>6332</v>
      </c>
      <c r="H3324" s="36">
        <v>45553</v>
      </c>
      <c r="I3324" s="63">
        <v>37330</v>
      </c>
      <c r="J3324" s="24" t="s">
        <v>6425</v>
      </c>
      <c r="K3324" s="63">
        <f t="shared" si="1305"/>
        <v>45964</v>
      </c>
      <c r="L3324" s="55">
        <f t="shared" si="1306"/>
        <v>0.04</v>
      </c>
      <c r="M3324" s="76">
        <v>0.22500000000000001</v>
      </c>
      <c r="N3324" s="62">
        <v>45964</v>
      </c>
      <c r="O3324" s="62">
        <v>46265</v>
      </c>
      <c r="P3324" s="63"/>
      <c r="Q3324" s="63"/>
      <c r="R3324" s="78">
        <v>23</v>
      </c>
      <c r="S3324" s="63" t="str">
        <f>VLOOKUP(R3324,SA!$B$3:$C$11,2,1)</f>
        <v>0-25</v>
      </c>
      <c r="T3324" s="38" t="s">
        <v>97</v>
      </c>
      <c r="U3324" s="24" t="s">
        <v>56</v>
      </c>
      <c r="V3324" s="24">
        <v>300000</v>
      </c>
      <c r="W3324" s="39">
        <f t="shared" si="1307"/>
        <v>300000</v>
      </c>
      <c r="X3324" s="29">
        <f t="shared" si="1308"/>
        <v>1</v>
      </c>
      <c r="Y3324" s="40">
        <f t="shared" si="1309"/>
        <v>302</v>
      </c>
      <c r="Z3324" s="38">
        <f t="shared" si="1310"/>
        <v>46081</v>
      </c>
      <c r="AA3324" s="41">
        <f t="shared" si="1311"/>
        <v>118</v>
      </c>
      <c r="AB3324" s="24" t="s">
        <v>113</v>
      </c>
      <c r="AC3324" s="41">
        <f t="shared" si="1312"/>
        <v>3053.4096394520548</v>
      </c>
      <c r="AD3324" s="41">
        <v>1</v>
      </c>
      <c r="AE3324" s="72">
        <f>INDEX(SA!$C$2:$G$11,MATCH(Details!S3324,SA!$C$2:$C$11,0),MATCH(Details!V3324,SA!$C$2:$G$2,0))*Y3324/(F3324-E3324+1)</f>
        <v>2587.6352876712331</v>
      </c>
      <c r="AF3324" s="41">
        <f t="shared" si="1313"/>
        <v>0</v>
      </c>
      <c r="AG3324" s="41">
        <f t="shared" si="1314"/>
        <v>0</v>
      </c>
      <c r="AH3324" s="41">
        <f t="shared" si="1315"/>
        <v>465.77435178082192</v>
      </c>
      <c r="AI3324" s="60">
        <f t="shared" si="1316"/>
        <v>103.50541150684933</v>
      </c>
      <c r="AJ3324" s="60">
        <f t="shared" si="1317"/>
        <v>582.21793972602745</v>
      </c>
      <c r="AK3324" s="60">
        <f t="shared" si="1318"/>
        <v>1011.062794520548</v>
      </c>
      <c r="AL3324" s="60">
        <f t="shared" si="1319"/>
        <v>743.13115397260276</v>
      </c>
      <c r="AM3324" s="41">
        <f t="shared" si="1320"/>
        <v>1158.7807824657536</v>
      </c>
      <c r="AN3324" s="42">
        <f t="shared" si="1321"/>
        <v>45715</v>
      </c>
      <c r="AO3324" s="43">
        <f t="shared" si="1322"/>
        <v>2587.6352876712331</v>
      </c>
    </row>
    <row r="3325" spans="1:41" s="24" customFormat="1" ht="15.75" customHeight="1" x14ac:dyDescent="0.35">
      <c r="A3325" s="36" t="s">
        <v>27</v>
      </c>
      <c r="B3325" s="36">
        <v>202511</v>
      </c>
      <c r="C3325" s="24" t="s">
        <v>736</v>
      </c>
      <c r="D3325" s="24" t="s">
        <v>119</v>
      </c>
      <c r="E3325" s="62">
        <v>45901</v>
      </c>
      <c r="F3325" s="62">
        <v>46265</v>
      </c>
      <c r="G3325" s="37" t="s">
        <v>6333</v>
      </c>
      <c r="H3325" s="36">
        <v>45553</v>
      </c>
      <c r="I3325" s="63">
        <v>30317</v>
      </c>
      <c r="J3325" s="24" t="s">
        <v>6426</v>
      </c>
      <c r="K3325" s="63">
        <f t="shared" si="1305"/>
        <v>45964</v>
      </c>
      <c r="L3325" s="55">
        <f t="shared" si="1306"/>
        <v>0.04</v>
      </c>
      <c r="M3325" s="76">
        <v>0.22500000000000001</v>
      </c>
      <c r="N3325" s="62">
        <v>45964</v>
      </c>
      <c r="O3325" s="62">
        <v>46265</v>
      </c>
      <c r="P3325" s="63"/>
      <c r="Q3325" s="63"/>
      <c r="R3325" s="78">
        <v>42</v>
      </c>
      <c r="S3325" s="63" t="str">
        <f>VLOOKUP(R3325,SA!$B$3:$C$11,2,1)</f>
        <v>36-45</v>
      </c>
      <c r="T3325" s="38" t="s">
        <v>97</v>
      </c>
      <c r="U3325" s="24" t="s">
        <v>6470</v>
      </c>
      <c r="V3325" s="24">
        <v>300000</v>
      </c>
      <c r="W3325" s="39">
        <f t="shared" si="1307"/>
        <v>0</v>
      </c>
      <c r="X3325" s="29">
        <f t="shared" si="1308"/>
        <v>0</v>
      </c>
      <c r="Y3325" s="40">
        <f t="shared" si="1309"/>
        <v>302</v>
      </c>
      <c r="Z3325" s="38">
        <f t="shared" si="1310"/>
        <v>46081</v>
      </c>
      <c r="AA3325" s="41">
        <f t="shared" si="1311"/>
        <v>118</v>
      </c>
      <c r="AB3325" s="24" t="s">
        <v>113</v>
      </c>
      <c r="AC3325" s="41">
        <f t="shared" si="1312"/>
        <v>4235.9195156164387</v>
      </c>
      <c r="AD3325" s="41">
        <v>1</v>
      </c>
      <c r="AE3325" s="72">
        <f>INDEX(SA!$C$2:$G$11,MATCH(Details!S3325,SA!$C$2:$C$11,0),MATCH(Details!V3325,SA!$C$2:$G$2,0))*Y3325/(F3325-E3325+1)</f>
        <v>3589.7623013698631</v>
      </c>
      <c r="AF3325" s="41">
        <f t="shared" si="1313"/>
        <v>0</v>
      </c>
      <c r="AG3325" s="41">
        <f t="shared" si="1314"/>
        <v>0</v>
      </c>
      <c r="AH3325" s="41">
        <f t="shared" si="1315"/>
        <v>646.15721424657534</v>
      </c>
      <c r="AI3325" s="60">
        <f t="shared" si="1316"/>
        <v>143.59049205479454</v>
      </c>
      <c r="AJ3325" s="60">
        <f t="shared" si="1317"/>
        <v>807.69651780821926</v>
      </c>
      <c r="AK3325" s="60">
        <f t="shared" si="1318"/>
        <v>1402.6223561643837</v>
      </c>
      <c r="AL3325" s="60">
        <f t="shared" si="1319"/>
        <v>1030.927431780822</v>
      </c>
      <c r="AM3325" s="41">
        <f t="shared" si="1320"/>
        <v>1607.5478597260271</v>
      </c>
      <c r="AN3325" s="42">
        <f t="shared" si="1321"/>
        <v>45715</v>
      </c>
      <c r="AO3325" s="43">
        <f t="shared" si="1322"/>
        <v>3589.7623013698631</v>
      </c>
    </row>
    <row r="3326" spans="1:41" s="24" customFormat="1" ht="15.75" customHeight="1" x14ac:dyDescent="0.35">
      <c r="A3326" s="36" t="s">
        <v>27</v>
      </c>
      <c r="B3326" s="36">
        <v>202511</v>
      </c>
      <c r="C3326" s="24" t="s">
        <v>736</v>
      </c>
      <c r="D3326" s="24" t="s">
        <v>119</v>
      </c>
      <c r="E3326" s="62">
        <v>45901</v>
      </c>
      <c r="F3326" s="62">
        <v>46265</v>
      </c>
      <c r="G3326" s="37" t="s">
        <v>6334</v>
      </c>
      <c r="H3326" s="36">
        <v>45553</v>
      </c>
      <c r="I3326" s="63">
        <v>30137</v>
      </c>
      <c r="J3326" s="24" t="s">
        <v>6427</v>
      </c>
      <c r="K3326" s="63">
        <f t="shared" si="1305"/>
        <v>45964</v>
      </c>
      <c r="L3326" s="55">
        <f t="shared" si="1306"/>
        <v>0.04</v>
      </c>
      <c r="M3326" s="76">
        <v>0.22500000000000001</v>
      </c>
      <c r="N3326" s="62">
        <v>45964</v>
      </c>
      <c r="O3326" s="62">
        <v>46265</v>
      </c>
      <c r="P3326" s="63"/>
      <c r="Q3326" s="63"/>
      <c r="R3326" s="78">
        <v>43</v>
      </c>
      <c r="S3326" s="63" t="str">
        <f>VLOOKUP(R3326,SA!$B$3:$C$11,2,1)</f>
        <v>36-45</v>
      </c>
      <c r="T3326" s="38" t="s">
        <v>98</v>
      </c>
      <c r="U3326" s="24" t="s">
        <v>5747</v>
      </c>
      <c r="V3326" s="24">
        <v>300000</v>
      </c>
      <c r="W3326" s="39">
        <f t="shared" si="1307"/>
        <v>0</v>
      </c>
      <c r="X3326" s="29">
        <f t="shared" si="1308"/>
        <v>0</v>
      </c>
      <c r="Y3326" s="40">
        <f t="shared" si="1309"/>
        <v>302</v>
      </c>
      <c r="Z3326" s="38">
        <f t="shared" si="1310"/>
        <v>46081</v>
      </c>
      <c r="AA3326" s="41">
        <f t="shared" si="1311"/>
        <v>118</v>
      </c>
      <c r="AB3326" s="24" t="s">
        <v>113</v>
      </c>
      <c r="AC3326" s="41">
        <f t="shared" si="1312"/>
        <v>4235.9195156164387</v>
      </c>
      <c r="AD3326" s="41">
        <v>1</v>
      </c>
      <c r="AE3326" s="72">
        <f>INDEX(SA!$C$2:$G$11,MATCH(Details!S3326,SA!$C$2:$C$11,0),MATCH(Details!V3326,SA!$C$2:$G$2,0))*Y3326/(F3326-E3326+1)</f>
        <v>3589.7623013698631</v>
      </c>
      <c r="AF3326" s="41">
        <f t="shared" si="1313"/>
        <v>0</v>
      </c>
      <c r="AG3326" s="41">
        <f t="shared" si="1314"/>
        <v>0</v>
      </c>
      <c r="AH3326" s="41">
        <f t="shared" si="1315"/>
        <v>646.15721424657534</v>
      </c>
      <c r="AI3326" s="60">
        <f t="shared" si="1316"/>
        <v>143.59049205479454</v>
      </c>
      <c r="AJ3326" s="60">
        <f t="shared" si="1317"/>
        <v>807.69651780821926</v>
      </c>
      <c r="AK3326" s="60">
        <f t="shared" si="1318"/>
        <v>1402.6223561643837</v>
      </c>
      <c r="AL3326" s="60">
        <f t="shared" si="1319"/>
        <v>1030.927431780822</v>
      </c>
      <c r="AM3326" s="41">
        <f t="shared" si="1320"/>
        <v>1607.5478597260271</v>
      </c>
      <c r="AN3326" s="42">
        <f t="shared" si="1321"/>
        <v>45715</v>
      </c>
      <c r="AO3326" s="43">
        <f t="shared" si="1322"/>
        <v>3589.7623013698631</v>
      </c>
    </row>
    <row r="3327" spans="1:41" s="24" customFormat="1" ht="15.75" customHeight="1" x14ac:dyDescent="0.35">
      <c r="A3327" s="36" t="s">
        <v>27</v>
      </c>
      <c r="B3327" s="36">
        <v>202511</v>
      </c>
      <c r="C3327" s="24" t="s">
        <v>736</v>
      </c>
      <c r="D3327" s="24" t="s">
        <v>119</v>
      </c>
      <c r="E3327" s="62">
        <v>45901</v>
      </c>
      <c r="F3327" s="62">
        <v>46265</v>
      </c>
      <c r="G3327" s="37" t="s">
        <v>6335</v>
      </c>
      <c r="H3327" s="36">
        <v>45571</v>
      </c>
      <c r="I3327" s="63">
        <v>35250</v>
      </c>
      <c r="J3327" s="24" t="s">
        <v>6428</v>
      </c>
      <c r="K3327" s="63">
        <f t="shared" si="1305"/>
        <v>45964</v>
      </c>
      <c r="L3327" s="55">
        <f t="shared" si="1306"/>
        <v>0.04</v>
      </c>
      <c r="M3327" s="76">
        <v>0.22500000000000001</v>
      </c>
      <c r="N3327" s="62">
        <v>45964</v>
      </c>
      <c r="O3327" s="62">
        <v>46265</v>
      </c>
      <c r="P3327" s="63"/>
      <c r="Q3327" s="63"/>
      <c r="R3327" s="78">
        <v>29</v>
      </c>
      <c r="S3327" s="63" t="str">
        <f>VLOOKUP(R3327,SA!$B$3:$C$11,2,1)</f>
        <v>26-35</v>
      </c>
      <c r="T3327" s="38" t="s">
        <v>97</v>
      </c>
      <c r="U3327" s="24" t="s">
        <v>56</v>
      </c>
      <c r="V3327" s="24">
        <v>300000</v>
      </c>
      <c r="W3327" s="39">
        <f t="shared" si="1307"/>
        <v>300000</v>
      </c>
      <c r="X3327" s="29">
        <f t="shared" si="1308"/>
        <v>1</v>
      </c>
      <c r="Y3327" s="40">
        <f t="shared" si="1309"/>
        <v>302</v>
      </c>
      <c r="Z3327" s="38">
        <f t="shared" si="1310"/>
        <v>46081</v>
      </c>
      <c r="AA3327" s="41">
        <f t="shared" si="1311"/>
        <v>118</v>
      </c>
      <c r="AB3327" s="24" t="s">
        <v>113</v>
      </c>
      <c r="AC3327" s="41">
        <f t="shared" si="1312"/>
        <v>3412.571703013698</v>
      </c>
      <c r="AD3327" s="41">
        <v>1</v>
      </c>
      <c r="AE3327" s="72">
        <f>INDEX(SA!$C$2:$G$11,MATCH(Details!S3327,SA!$C$2:$C$11,0),MATCH(Details!V3327,SA!$C$2:$G$2,0))*Y3327/(F3327-E3327+1)</f>
        <v>2892.0099178082187</v>
      </c>
      <c r="AF3327" s="41">
        <f t="shared" si="1313"/>
        <v>0</v>
      </c>
      <c r="AG3327" s="41">
        <f t="shared" si="1314"/>
        <v>0</v>
      </c>
      <c r="AH3327" s="41">
        <f t="shared" si="1315"/>
        <v>520.5617852054794</v>
      </c>
      <c r="AI3327" s="60">
        <f t="shared" si="1316"/>
        <v>115.68039671232874</v>
      </c>
      <c r="AJ3327" s="60">
        <f t="shared" si="1317"/>
        <v>650.70223150684922</v>
      </c>
      <c r="AK3327" s="60">
        <f t="shared" si="1318"/>
        <v>1129.9906301369861</v>
      </c>
      <c r="AL3327" s="60">
        <f t="shared" si="1319"/>
        <v>830.54311315068469</v>
      </c>
      <c r="AM3327" s="41">
        <f t="shared" si="1320"/>
        <v>1295.0841764383558</v>
      </c>
      <c r="AN3327" s="42">
        <f t="shared" si="1321"/>
        <v>45715</v>
      </c>
      <c r="AO3327" s="43">
        <f t="shared" si="1322"/>
        <v>2892.0099178082187</v>
      </c>
    </row>
    <row r="3328" spans="1:41" s="24" customFormat="1" ht="15.75" customHeight="1" x14ac:dyDescent="0.35">
      <c r="A3328" s="36" t="s">
        <v>27</v>
      </c>
      <c r="B3328" s="36">
        <v>202511</v>
      </c>
      <c r="C3328" s="24" t="s">
        <v>736</v>
      </c>
      <c r="D3328" s="24" t="s">
        <v>119</v>
      </c>
      <c r="E3328" s="62">
        <v>45901</v>
      </c>
      <c r="F3328" s="62">
        <v>46265</v>
      </c>
      <c r="G3328" s="37" t="s">
        <v>6330</v>
      </c>
      <c r="H3328" s="36">
        <v>45571</v>
      </c>
      <c r="I3328" s="63">
        <v>24950</v>
      </c>
      <c r="J3328" s="24" t="s">
        <v>6429</v>
      </c>
      <c r="K3328" s="63">
        <f t="shared" si="1305"/>
        <v>45964</v>
      </c>
      <c r="L3328" s="55">
        <f t="shared" si="1306"/>
        <v>0.04</v>
      </c>
      <c r="M3328" s="76">
        <v>0.22500000000000001</v>
      </c>
      <c r="N3328" s="62">
        <v>45964</v>
      </c>
      <c r="O3328" s="62">
        <v>46265</v>
      </c>
      <c r="P3328" s="63"/>
      <c r="Q3328" s="63"/>
      <c r="R3328" s="78">
        <v>57</v>
      </c>
      <c r="S3328" s="63" t="str">
        <f>VLOOKUP(R3328,SA!$B$3:$C$11,2,1)</f>
        <v>56-65</v>
      </c>
      <c r="T3328" s="38" t="s">
        <v>97</v>
      </c>
      <c r="U3328" s="24" t="s">
        <v>6470</v>
      </c>
      <c r="V3328" s="24">
        <v>300000</v>
      </c>
      <c r="W3328" s="39">
        <f t="shared" si="1307"/>
        <v>0</v>
      </c>
      <c r="X3328" s="29">
        <f t="shared" si="1308"/>
        <v>0</v>
      </c>
      <c r="Y3328" s="40">
        <f t="shared" si="1309"/>
        <v>302</v>
      </c>
      <c r="Z3328" s="38">
        <f t="shared" si="1310"/>
        <v>46081</v>
      </c>
      <c r="AA3328" s="41">
        <f t="shared" si="1311"/>
        <v>118</v>
      </c>
      <c r="AB3328" s="24" t="s">
        <v>113</v>
      </c>
      <c r="AC3328" s="41">
        <f t="shared" si="1312"/>
        <v>8962.1611013698639</v>
      </c>
      <c r="AD3328" s="41">
        <v>1</v>
      </c>
      <c r="AE3328" s="72">
        <f>INDEX(SA!$C$2:$G$11,MATCH(Details!S3328,SA!$C$2:$C$11,0),MATCH(Details!V3328,SA!$C$2:$G$2,0))*Y3328/(F3328-E3328+1)</f>
        <v>7595.0517808219192</v>
      </c>
      <c r="AF3328" s="41">
        <f t="shared" si="1313"/>
        <v>0</v>
      </c>
      <c r="AG3328" s="41">
        <f t="shared" si="1314"/>
        <v>0</v>
      </c>
      <c r="AH3328" s="41">
        <f t="shared" si="1315"/>
        <v>1367.1093205479453</v>
      </c>
      <c r="AI3328" s="60">
        <f t="shared" si="1316"/>
        <v>303.80207123287676</v>
      </c>
      <c r="AJ3328" s="60">
        <f t="shared" si="1317"/>
        <v>1708.886650684932</v>
      </c>
      <c r="AK3328" s="60">
        <f t="shared" si="1318"/>
        <v>2967.6030136986305</v>
      </c>
      <c r="AL3328" s="60">
        <f t="shared" si="1319"/>
        <v>2181.1882150684933</v>
      </c>
      <c r="AM3328" s="41">
        <f t="shared" si="1320"/>
        <v>3401.1748438356171</v>
      </c>
      <c r="AN3328" s="42">
        <f t="shared" si="1321"/>
        <v>45715</v>
      </c>
      <c r="AO3328" s="43">
        <f t="shared" si="1322"/>
        <v>7595.0517808219192</v>
      </c>
    </row>
    <row r="3329" spans="1:41" s="24" customFormat="1" ht="15.75" customHeight="1" x14ac:dyDescent="0.35">
      <c r="A3329" s="36" t="s">
        <v>27</v>
      </c>
      <c r="B3329" s="36">
        <v>202511</v>
      </c>
      <c r="C3329" s="24" t="s">
        <v>736</v>
      </c>
      <c r="D3329" s="24" t="s">
        <v>119</v>
      </c>
      <c r="E3329" s="62">
        <v>45901</v>
      </c>
      <c r="F3329" s="62">
        <v>46265</v>
      </c>
      <c r="G3329" s="37" t="s">
        <v>6336</v>
      </c>
      <c r="H3329" s="36">
        <v>45571</v>
      </c>
      <c r="I3329" s="63">
        <v>26692</v>
      </c>
      <c r="J3329" s="24" t="s">
        <v>6430</v>
      </c>
      <c r="K3329" s="63">
        <f t="shared" si="1305"/>
        <v>45964</v>
      </c>
      <c r="L3329" s="55">
        <f t="shared" si="1306"/>
        <v>0.04</v>
      </c>
      <c r="M3329" s="76">
        <v>0.22500000000000001</v>
      </c>
      <c r="N3329" s="62">
        <v>45964</v>
      </c>
      <c r="O3329" s="62">
        <v>46265</v>
      </c>
      <c r="P3329" s="63"/>
      <c r="Q3329" s="63"/>
      <c r="R3329" s="78">
        <v>52</v>
      </c>
      <c r="S3329" s="63" t="str">
        <f>VLOOKUP(R3329,SA!$B$3:$C$11,2,1)</f>
        <v>46-55</v>
      </c>
      <c r="T3329" s="38" t="s">
        <v>98</v>
      </c>
      <c r="U3329" s="24" t="s">
        <v>5747</v>
      </c>
      <c r="V3329" s="24">
        <v>300000</v>
      </c>
      <c r="W3329" s="39">
        <f t="shared" si="1307"/>
        <v>0</v>
      </c>
      <c r="X3329" s="29">
        <f t="shared" si="1308"/>
        <v>0</v>
      </c>
      <c r="Y3329" s="40">
        <f t="shared" si="1309"/>
        <v>302</v>
      </c>
      <c r="Z3329" s="38">
        <f t="shared" si="1310"/>
        <v>46081</v>
      </c>
      <c r="AA3329" s="41">
        <f t="shared" si="1311"/>
        <v>118</v>
      </c>
      <c r="AB3329" s="24" t="s">
        <v>113</v>
      </c>
      <c r="AC3329" s="41">
        <f t="shared" si="1312"/>
        <v>6100.7855671232874</v>
      </c>
      <c r="AD3329" s="41">
        <v>1</v>
      </c>
      <c r="AE3329" s="72">
        <f>INDEX(SA!$C$2:$G$11,MATCH(Details!S3329,SA!$C$2:$C$11,0),MATCH(Details!V3329,SA!$C$2:$G$2,0))*Y3329/(F3329-E3329+1)</f>
        <v>5170.1572602739725</v>
      </c>
      <c r="AF3329" s="41">
        <f t="shared" si="1313"/>
        <v>0</v>
      </c>
      <c r="AG3329" s="41">
        <f t="shared" si="1314"/>
        <v>0</v>
      </c>
      <c r="AH3329" s="41">
        <f t="shared" si="1315"/>
        <v>930.62830684931498</v>
      </c>
      <c r="AI3329" s="60">
        <f t="shared" si="1316"/>
        <v>206.80629041095889</v>
      </c>
      <c r="AJ3329" s="60">
        <f t="shared" si="1317"/>
        <v>1163.2853835616438</v>
      </c>
      <c r="AK3329" s="60">
        <f t="shared" si="1318"/>
        <v>2020.1276712328768</v>
      </c>
      <c r="AL3329" s="60">
        <f t="shared" si="1319"/>
        <v>1484.7938383561643</v>
      </c>
      <c r="AM3329" s="41">
        <f t="shared" si="1320"/>
        <v>2315.2717479452053</v>
      </c>
      <c r="AN3329" s="42">
        <f t="shared" si="1321"/>
        <v>45715</v>
      </c>
      <c r="AO3329" s="43">
        <f t="shared" si="1322"/>
        <v>5170.1572602739725</v>
      </c>
    </row>
    <row r="3330" spans="1:41" s="24" customFormat="1" ht="15.75" customHeight="1" x14ac:dyDescent="0.35">
      <c r="A3330" s="36" t="s">
        <v>27</v>
      </c>
      <c r="B3330" s="36">
        <v>202511</v>
      </c>
      <c r="C3330" s="24" t="s">
        <v>736</v>
      </c>
      <c r="D3330" s="24" t="s">
        <v>119</v>
      </c>
      <c r="E3330" s="62">
        <v>45901</v>
      </c>
      <c r="F3330" s="62">
        <v>46265</v>
      </c>
      <c r="G3330" s="37" t="s">
        <v>6337</v>
      </c>
      <c r="H3330" s="36">
        <v>45570</v>
      </c>
      <c r="I3330" s="63">
        <v>39036</v>
      </c>
      <c r="J3330" s="24" t="s">
        <v>6431</v>
      </c>
      <c r="K3330" s="63">
        <f t="shared" si="1305"/>
        <v>45964</v>
      </c>
      <c r="L3330" s="55">
        <f t="shared" si="1306"/>
        <v>0.04</v>
      </c>
      <c r="M3330" s="76">
        <v>0.22500000000000001</v>
      </c>
      <c r="N3330" s="62">
        <v>45964</v>
      </c>
      <c r="O3330" s="62">
        <v>46265</v>
      </c>
      <c r="P3330" s="63"/>
      <c r="Q3330" s="63"/>
      <c r="R3330" s="78">
        <v>18</v>
      </c>
      <c r="S3330" s="63" t="str">
        <f>VLOOKUP(R3330,SA!$B$3:$C$11,2,1)</f>
        <v>0-25</v>
      </c>
      <c r="T3330" s="38" t="s">
        <v>97</v>
      </c>
      <c r="U3330" s="24" t="s">
        <v>56</v>
      </c>
      <c r="V3330" s="24">
        <v>300000</v>
      </c>
      <c r="W3330" s="39">
        <f t="shared" si="1307"/>
        <v>300000</v>
      </c>
      <c r="X3330" s="29">
        <f t="shared" si="1308"/>
        <v>1</v>
      </c>
      <c r="Y3330" s="40">
        <f t="shared" si="1309"/>
        <v>302</v>
      </c>
      <c r="Z3330" s="38">
        <f t="shared" si="1310"/>
        <v>46081</v>
      </c>
      <c r="AA3330" s="41">
        <f t="shared" si="1311"/>
        <v>118</v>
      </c>
      <c r="AB3330" s="24" t="s">
        <v>113</v>
      </c>
      <c r="AC3330" s="41">
        <f t="shared" si="1312"/>
        <v>3053.4096394520548</v>
      </c>
      <c r="AD3330" s="41">
        <v>1</v>
      </c>
      <c r="AE3330" s="72">
        <f>INDEX(SA!$C$2:$G$11,MATCH(Details!S3330,SA!$C$2:$C$11,0),MATCH(Details!V3330,SA!$C$2:$G$2,0))*Y3330/(F3330-E3330+1)</f>
        <v>2587.6352876712331</v>
      </c>
      <c r="AF3330" s="41">
        <f t="shared" si="1313"/>
        <v>0</v>
      </c>
      <c r="AG3330" s="41">
        <f t="shared" si="1314"/>
        <v>0</v>
      </c>
      <c r="AH3330" s="41">
        <f t="shared" si="1315"/>
        <v>465.77435178082192</v>
      </c>
      <c r="AI3330" s="60">
        <f t="shared" si="1316"/>
        <v>103.50541150684933</v>
      </c>
      <c r="AJ3330" s="60">
        <f t="shared" si="1317"/>
        <v>582.21793972602745</v>
      </c>
      <c r="AK3330" s="60">
        <f t="shared" si="1318"/>
        <v>1011.062794520548</v>
      </c>
      <c r="AL3330" s="60">
        <f t="shared" si="1319"/>
        <v>743.13115397260276</v>
      </c>
      <c r="AM3330" s="41">
        <f t="shared" si="1320"/>
        <v>1158.7807824657536</v>
      </c>
      <c r="AN3330" s="42">
        <f t="shared" si="1321"/>
        <v>45715</v>
      </c>
      <c r="AO3330" s="43">
        <f t="shared" si="1322"/>
        <v>2587.6352876712331</v>
      </c>
    </row>
    <row r="3331" spans="1:41" s="24" customFormat="1" ht="15.75" customHeight="1" x14ac:dyDescent="0.35">
      <c r="A3331" s="36" t="s">
        <v>27</v>
      </c>
      <c r="B3331" s="36">
        <v>202511</v>
      </c>
      <c r="C3331" s="24" t="s">
        <v>736</v>
      </c>
      <c r="D3331" s="24" t="s">
        <v>119</v>
      </c>
      <c r="E3331" s="62">
        <v>45901</v>
      </c>
      <c r="F3331" s="62">
        <v>46265</v>
      </c>
      <c r="G3331" s="37" t="s">
        <v>6338</v>
      </c>
      <c r="H3331" s="36">
        <v>45570</v>
      </c>
      <c r="I3331" s="63">
        <v>29211</v>
      </c>
      <c r="J3331" s="24" t="s">
        <v>6432</v>
      </c>
      <c r="K3331" s="63">
        <f t="shared" si="1305"/>
        <v>45964</v>
      </c>
      <c r="L3331" s="55">
        <f t="shared" si="1306"/>
        <v>0.04</v>
      </c>
      <c r="M3331" s="76">
        <v>0.22500000000000001</v>
      </c>
      <c r="N3331" s="62">
        <v>45964</v>
      </c>
      <c r="O3331" s="62">
        <v>46265</v>
      </c>
      <c r="P3331" s="63"/>
      <c r="Q3331" s="63"/>
      <c r="R3331" s="78">
        <v>45</v>
      </c>
      <c r="S3331" s="63" t="str">
        <f>VLOOKUP(R3331,SA!$B$3:$C$11,2,1)</f>
        <v>36-45</v>
      </c>
      <c r="T3331" s="38" t="s">
        <v>97</v>
      </c>
      <c r="U3331" s="24" t="s">
        <v>6470</v>
      </c>
      <c r="V3331" s="24">
        <v>300000</v>
      </c>
      <c r="W3331" s="39">
        <f t="shared" si="1307"/>
        <v>0</v>
      </c>
      <c r="X3331" s="29">
        <f t="shared" si="1308"/>
        <v>0</v>
      </c>
      <c r="Y3331" s="40">
        <f t="shared" si="1309"/>
        <v>302</v>
      </c>
      <c r="Z3331" s="38">
        <f t="shared" si="1310"/>
        <v>46081</v>
      </c>
      <c r="AA3331" s="41">
        <f t="shared" si="1311"/>
        <v>118</v>
      </c>
      <c r="AB3331" s="24" t="s">
        <v>113</v>
      </c>
      <c r="AC3331" s="41">
        <f t="shared" si="1312"/>
        <v>4235.9195156164387</v>
      </c>
      <c r="AD3331" s="41">
        <v>1</v>
      </c>
      <c r="AE3331" s="72">
        <f>INDEX(SA!$C$2:$G$11,MATCH(Details!S3331,SA!$C$2:$C$11,0),MATCH(Details!V3331,SA!$C$2:$G$2,0))*Y3331/(F3331-E3331+1)</f>
        <v>3589.7623013698631</v>
      </c>
      <c r="AF3331" s="41">
        <f t="shared" si="1313"/>
        <v>0</v>
      </c>
      <c r="AG3331" s="41">
        <f t="shared" si="1314"/>
        <v>0</v>
      </c>
      <c r="AH3331" s="41">
        <f t="shared" si="1315"/>
        <v>646.15721424657534</v>
      </c>
      <c r="AI3331" s="60">
        <f t="shared" si="1316"/>
        <v>143.59049205479454</v>
      </c>
      <c r="AJ3331" s="60">
        <f t="shared" si="1317"/>
        <v>807.69651780821926</v>
      </c>
      <c r="AK3331" s="60">
        <f t="shared" si="1318"/>
        <v>1402.6223561643837</v>
      </c>
      <c r="AL3331" s="60">
        <f t="shared" si="1319"/>
        <v>1030.927431780822</v>
      </c>
      <c r="AM3331" s="41">
        <f t="shared" si="1320"/>
        <v>1607.5478597260271</v>
      </c>
      <c r="AN3331" s="42">
        <f t="shared" si="1321"/>
        <v>45715</v>
      </c>
      <c r="AO3331" s="43">
        <f t="shared" si="1322"/>
        <v>3589.7623013698631</v>
      </c>
    </row>
    <row r="3332" spans="1:41" s="24" customFormat="1" ht="15.75" customHeight="1" x14ac:dyDescent="0.35">
      <c r="A3332" s="36" t="s">
        <v>27</v>
      </c>
      <c r="B3332" s="36">
        <v>202511</v>
      </c>
      <c r="C3332" s="24" t="s">
        <v>736</v>
      </c>
      <c r="D3332" s="24" t="s">
        <v>119</v>
      </c>
      <c r="E3332" s="62">
        <v>45901</v>
      </c>
      <c r="F3332" s="62">
        <v>46265</v>
      </c>
      <c r="G3332" s="37" t="s">
        <v>6339</v>
      </c>
      <c r="H3332" s="36">
        <v>45570</v>
      </c>
      <c r="I3332" s="63">
        <v>30754</v>
      </c>
      <c r="J3332" s="24" t="s">
        <v>6433</v>
      </c>
      <c r="K3332" s="63">
        <f t="shared" si="1305"/>
        <v>45964</v>
      </c>
      <c r="L3332" s="55">
        <f t="shared" si="1306"/>
        <v>0.04</v>
      </c>
      <c r="M3332" s="76">
        <v>0.22500000000000001</v>
      </c>
      <c r="N3332" s="62">
        <v>45964</v>
      </c>
      <c r="O3332" s="62">
        <v>46265</v>
      </c>
      <c r="P3332" s="63"/>
      <c r="Q3332" s="63"/>
      <c r="R3332" s="78">
        <v>41</v>
      </c>
      <c r="S3332" s="63" t="str">
        <f>VLOOKUP(R3332,SA!$B$3:$C$11,2,1)</f>
        <v>36-45</v>
      </c>
      <c r="T3332" s="38" t="s">
        <v>98</v>
      </c>
      <c r="U3332" s="24" t="s">
        <v>5747</v>
      </c>
      <c r="V3332" s="24">
        <v>300000</v>
      </c>
      <c r="W3332" s="39">
        <f t="shared" si="1307"/>
        <v>0</v>
      </c>
      <c r="X3332" s="29">
        <f t="shared" si="1308"/>
        <v>0</v>
      </c>
      <c r="Y3332" s="40">
        <f t="shared" si="1309"/>
        <v>302</v>
      </c>
      <c r="Z3332" s="38">
        <f t="shared" si="1310"/>
        <v>46081</v>
      </c>
      <c r="AA3332" s="41">
        <f t="shared" si="1311"/>
        <v>118</v>
      </c>
      <c r="AB3332" s="24" t="s">
        <v>113</v>
      </c>
      <c r="AC3332" s="41">
        <f t="shared" si="1312"/>
        <v>4235.9195156164387</v>
      </c>
      <c r="AD3332" s="41">
        <v>1</v>
      </c>
      <c r="AE3332" s="72">
        <f>INDEX(SA!$C$2:$G$11,MATCH(Details!S3332,SA!$C$2:$C$11,0),MATCH(Details!V3332,SA!$C$2:$G$2,0))*Y3332/(F3332-E3332+1)</f>
        <v>3589.7623013698631</v>
      </c>
      <c r="AF3332" s="41">
        <f t="shared" si="1313"/>
        <v>0</v>
      </c>
      <c r="AG3332" s="41">
        <f t="shared" si="1314"/>
        <v>0</v>
      </c>
      <c r="AH3332" s="41">
        <f t="shared" si="1315"/>
        <v>646.15721424657534</v>
      </c>
      <c r="AI3332" s="60">
        <f t="shared" si="1316"/>
        <v>143.59049205479454</v>
      </c>
      <c r="AJ3332" s="60">
        <f t="shared" si="1317"/>
        <v>807.69651780821926</v>
      </c>
      <c r="AK3332" s="60">
        <f t="shared" si="1318"/>
        <v>1402.6223561643837</v>
      </c>
      <c r="AL3332" s="60">
        <f t="shared" si="1319"/>
        <v>1030.927431780822</v>
      </c>
      <c r="AM3332" s="41">
        <f t="shared" si="1320"/>
        <v>1607.5478597260271</v>
      </c>
      <c r="AN3332" s="42">
        <f t="shared" si="1321"/>
        <v>45715</v>
      </c>
      <c r="AO3332" s="43">
        <f t="shared" si="1322"/>
        <v>3589.7623013698631</v>
      </c>
    </row>
    <row r="3333" spans="1:41" s="24" customFormat="1" ht="15.75" customHeight="1" x14ac:dyDescent="0.35">
      <c r="A3333" s="36" t="s">
        <v>27</v>
      </c>
      <c r="B3333" s="36">
        <v>202511</v>
      </c>
      <c r="C3333" s="24" t="s">
        <v>736</v>
      </c>
      <c r="D3333" s="24" t="s">
        <v>119</v>
      </c>
      <c r="E3333" s="62">
        <v>45901</v>
      </c>
      <c r="F3333" s="62">
        <v>46265</v>
      </c>
      <c r="G3333" s="37" t="s">
        <v>6340</v>
      </c>
      <c r="H3333" s="36">
        <v>45569</v>
      </c>
      <c r="I3333" s="63">
        <v>39196</v>
      </c>
      <c r="J3333" s="24" t="s">
        <v>6434</v>
      </c>
      <c r="K3333" s="63">
        <f t="shared" si="1305"/>
        <v>45964</v>
      </c>
      <c r="L3333" s="55">
        <f t="shared" si="1306"/>
        <v>0.04</v>
      </c>
      <c r="M3333" s="76">
        <v>0.22500000000000001</v>
      </c>
      <c r="N3333" s="62">
        <v>45964</v>
      </c>
      <c r="O3333" s="62">
        <v>46265</v>
      </c>
      <c r="P3333" s="63"/>
      <c r="Q3333" s="63"/>
      <c r="R3333" s="78">
        <v>18</v>
      </c>
      <c r="S3333" s="63" t="str">
        <f>VLOOKUP(R3333,SA!$B$3:$C$11,2,1)</f>
        <v>0-25</v>
      </c>
      <c r="T3333" s="38" t="s">
        <v>97</v>
      </c>
      <c r="U3333" s="24" t="s">
        <v>56</v>
      </c>
      <c r="V3333" s="24">
        <v>300000</v>
      </c>
      <c r="W3333" s="39">
        <f t="shared" si="1307"/>
        <v>300000</v>
      </c>
      <c r="X3333" s="29">
        <f t="shared" si="1308"/>
        <v>1</v>
      </c>
      <c r="Y3333" s="40">
        <f t="shared" si="1309"/>
        <v>302</v>
      </c>
      <c r="Z3333" s="38">
        <f t="shared" si="1310"/>
        <v>46081</v>
      </c>
      <c r="AA3333" s="41">
        <f t="shared" si="1311"/>
        <v>118</v>
      </c>
      <c r="AB3333" s="24" t="s">
        <v>113</v>
      </c>
      <c r="AC3333" s="41">
        <f t="shared" si="1312"/>
        <v>3053.4096394520548</v>
      </c>
      <c r="AD3333" s="41">
        <v>1</v>
      </c>
      <c r="AE3333" s="72">
        <f>INDEX(SA!$C$2:$G$11,MATCH(Details!S3333,SA!$C$2:$C$11,0),MATCH(Details!V3333,SA!$C$2:$G$2,0))*Y3333/(F3333-E3333+1)</f>
        <v>2587.6352876712331</v>
      </c>
      <c r="AF3333" s="41">
        <f t="shared" si="1313"/>
        <v>0</v>
      </c>
      <c r="AG3333" s="41">
        <f t="shared" si="1314"/>
        <v>0</v>
      </c>
      <c r="AH3333" s="41">
        <f t="shared" si="1315"/>
        <v>465.77435178082192</v>
      </c>
      <c r="AI3333" s="60">
        <f t="shared" si="1316"/>
        <v>103.50541150684933</v>
      </c>
      <c r="AJ3333" s="60">
        <f t="shared" si="1317"/>
        <v>582.21793972602745</v>
      </c>
      <c r="AK3333" s="60">
        <f t="shared" si="1318"/>
        <v>1011.062794520548</v>
      </c>
      <c r="AL3333" s="60">
        <f t="shared" si="1319"/>
        <v>743.13115397260276</v>
      </c>
      <c r="AM3333" s="41">
        <f t="shared" si="1320"/>
        <v>1158.7807824657536</v>
      </c>
      <c r="AN3333" s="42">
        <f t="shared" si="1321"/>
        <v>45715</v>
      </c>
      <c r="AO3333" s="43">
        <f t="shared" si="1322"/>
        <v>2587.6352876712331</v>
      </c>
    </row>
    <row r="3334" spans="1:41" s="24" customFormat="1" ht="15.75" customHeight="1" x14ac:dyDescent="0.35">
      <c r="A3334" s="36" t="s">
        <v>27</v>
      </c>
      <c r="B3334" s="36">
        <v>202511</v>
      </c>
      <c r="C3334" s="24" t="s">
        <v>736</v>
      </c>
      <c r="D3334" s="24" t="s">
        <v>119</v>
      </c>
      <c r="E3334" s="62">
        <v>45901</v>
      </c>
      <c r="F3334" s="62">
        <v>46265</v>
      </c>
      <c r="G3334" s="37" t="s">
        <v>6341</v>
      </c>
      <c r="H3334" s="36">
        <v>45569</v>
      </c>
      <c r="I3334" s="63">
        <v>26705</v>
      </c>
      <c r="J3334" s="24" t="s">
        <v>6435</v>
      </c>
      <c r="K3334" s="63">
        <f t="shared" si="1305"/>
        <v>45964</v>
      </c>
      <c r="L3334" s="55">
        <f t="shared" si="1306"/>
        <v>0.04</v>
      </c>
      <c r="M3334" s="76">
        <v>0.22500000000000001</v>
      </c>
      <c r="N3334" s="62">
        <v>45964</v>
      </c>
      <c r="O3334" s="62">
        <v>46265</v>
      </c>
      <c r="P3334" s="63"/>
      <c r="Q3334" s="63"/>
      <c r="R3334" s="78">
        <v>52</v>
      </c>
      <c r="S3334" s="63" t="str">
        <f>VLOOKUP(R3334,SA!$B$3:$C$11,2,1)</f>
        <v>46-55</v>
      </c>
      <c r="T3334" s="38" t="s">
        <v>97</v>
      </c>
      <c r="U3334" s="24" t="s">
        <v>6470</v>
      </c>
      <c r="V3334" s="24">
        <v>300000</v>
      </c>
      <c r="W3334" s="39">
        <f t="shared" si="1307"/>
        <v>0</v>
      </c>
      <c r="X3334" s="29">
        <f t="shared" si="1308"/>
        <v>0</v>
      </c>
      <c r="Y3334" s="40">
        <f t="shared" si="1309"/>
        <v>302</v>
      </c>
      <c r="Z3334" s="38">
        <f t="shared" si="1310"/>
        <v>46081</v>
      </c>
      <c r="AA3334" s="41">
        <f t="shared" si="1311"/>
        <v>118</v>
      </c>
      <c r="AB3334" s="24" t="s">
        <v>113</v>
      </c>
      <c r="AC3334" s="41">
        <f t="shared" si="1312"/>
        <v>6100.7855671232874</v>
      </c>
      <c r="AD3334" s="41">
        <v>1</v>
      </c>
      <c r="AE3334" s="72">
        <f>INDEX(SA!$C$2:$G$11,MATCH(Details!S3334,SA!$C$2:$C$11,0),MATCH(Details!V3334,SA!$C$2:$G$2,0))*Y3334/(F3334-E3334+1)</f>
        <v>5170.1572602739725</v>
      </c>
      <c r="AF3334" s="41">
        <f t="shared" si="1313"/>
        <v>0</v>
      </c>
      <c r="AG3334" s="41">
        <f t="shared" si="1314"/>
        <v>0</v>
      </c>
      <c r="AH3334" s="41">
        <f t="shared" si="1315"/>
        <v>930.62830684931498</v>
      </c>
      <c r="AI3334" s="60">
        <f t="shared" si="1316"/>
        <v>206.80629041095889</v>
      </c>
      <c r="AJ3334" s="60">
        <f t="shared" si="1317"/>
        <v>1163.2853835616438</v>
      </c>
      <c r="AK3334" s="60">
        <f t="shared" si="1318"/>
        <v>2020.1276712328768</v>
      </c>
      <c r="AL3334" s="60">
        <f t="shared" si="1319"/>
        <v>1484.7938383561643</v>
      </c>
      <c r="AM3334" s="41">
        <f t="shared" si="1320"/>
        <v>2315.2717479452053</v>
      </c>
      <c r="AN3334" s="42">
        <f t="shared" si="1321"/>
        <v>45715</v>
      </c>
      <c r="AO3334" s="43">
        <f t="shared" si="1322"/>
        <v>5170.1572602739725</v>
      </c>
    </row>
    <row r="3335" spans="1:41" s="24" customFormat="1" ht="15.75" customHeight="1" x14ac:dyDescent="0.35">
      <c r="A3335" s="36" t="s">
        <v>27</v>
      </c>
      <c r="B3335" s="36">
        <v>202511</v>
      </c>
      <c r="C3335" s="24" t="s">
        <v>736</v>
      </c>
      <c r="D3335" s="24" t="s">
        <v>119</v>
      </c>
      <c r="E3335" s="62">
        <v>45901</v>
      </c>
      <c r="F3335" s="62">
        <v>46265</v>
      </c>
      <c r="G3335" s="37" t="s">
        <v>6342</v>
      </c>
      <c r="H3335" s="36">
        <v>45568</v>
      </c>
      <c r="I3335" s="63">
        <v>38969</v>
      </c>
      <c r="J3335" s="24" t="s">
        <v>6436</v>
      </c>
      <c r="K3335" s="63">
        <f t="shared" si="1305"/>
        <v>45964</v>
      </c>
      <c r="L3335" s="55">
        <f t="shared" si="1306"/>
        <v>0.04</v>
      </c>
      <c r="M3335" s="76">
        <v>0.22500000000000001</v>
      </c>
      <c r="N3335" s="62">
        <v>45964</v>
      </c>
      <c r="O3335" s="62">
        <v>46265</v>
      </c>
      <c r="P3335" s="63"/>
      <c r="Q3335" s="63"/>
      <c r="R3335" s="78">
        <v>19</v>
      </c>
      <c r="S3335" s="63" t="str">
        <f>VLOOKUP(R3335,SA!$B$3:$C$11,2,1)</f>
        <v>0-25</v>
      </c>
      <c r="T3335" s="38" t="s">
        <v>97</v>
      </c>
      <c r="U3335" s="24" t="s">
        <v>56</v>
      </c>
      <c r="V3335" s="24">
        <v>300000</v>
      </c>
      <c r="W3335" s="39">
        <f t="shared" si="1307"/>
        <v>300000</v>
      </c>
      <c r="X3335" s="29">
        <f t="shared" si="1308"/>
        <v>1</v>
      </c>
      <c r="Y3335" s="40">
        <f t="shared" si="1309"/>
        <v>302</v>
      </c>
      <c r="Z3335" s="38">
        <f t="shared" si="1310"/>
        <v>46081</v>
      </c>
      <c r="AA3335" s="41">
        <f t="shared" si="1311"/>
        <v>118</v>
      </c>
      <c r="AB3335" s="24" t="s">
        <v>113</v>
      </c>
      <c r="AC3335" s="41">
        <f t="shared" si="1312"/>
        <v>3053.4096394520548</v>
      </c>
      <c r="AD3335" s="41">
        <v>1</v>
      </c>
      <c r="AE3335" s="72">
        <f>INDEX(SA!$C$2:$G$11,MATCH(Details!S3335,SA!$C$2:$C$11,0),MATCH(Details!V3335,SA!$C$2:$G$2,0))*Y3335/(F3335-E3335+1)</f>
        <v>2587.6352876712331</v>
      </c>
      <c r="AF3335" s="41">
        <f t="shared" si="1313"/>
        <v>0</v>
      </c>
      <c r="AG3335" s="41">
        <f t="shared" si="1314"/>
        <v>0</v>
      </c>
      <c r="AH3335" s="41">
        <f t="shared" si="1315"/>
        <v>465.77435178082192</v>
      </c>
      <c r="AI3335" s="60">
        <f t="shared" si="1316"/>
        <v>103.50541150684933</v>
      </c>
      <c r="AJ3335" s="60">
        <f t="shared" si="1317"/>
        <v>582.21793972602745</v>
      </c>
      <c r="AK3335" s="60">
        <f t="shared" si="1318"/>
        <v>1011.062794520548</v>
      </c>
      <c r="AL3335" s="60">
        <f t="shared" si="1319"/>
        <v>743.13115397260276</v>
      </c>
      <c r="AM3335" s="41">
        <f t="shared" si="1320"/>
        <v>1158.7807824657536</v>
      </c>
      <c r="AN3335" s="42">
        <f t="shared" si="1321"/>
        <v>45715</v>
      </c>
      <c r="AO3335" s="43">
        <f t="shared" si="1322"/>
        <v>2587.6352876712331</v>
      </c>
    </row>
    <row r="3336" spans="1:41" s="24" customFormat="1" ht="15.75" customHeight="1" x14ac:dyDescent="0.35">
      <c r="A3336" s="36" t="s">
        <v>27</v>
      </c>
      <c r="B3336" s="36">
        <v>202511</v>
      </c>
      <c r="C3336" s="24" t="s">
        <v>736</v>
      </c>
      <c r="D3336" s="24" t="s">
        <v>119</v>
      </c>
      <c r="E3336" s="62">
        <v>45901</v>
      </c>
      <c r="F3336" s="62">
        <v>46265</v>
      </c>
      <c r="G3336" s="37" t="s">
        <v>6343</v>
      </c>
      <c r="H3336" s="36">
        <v>45568</v>
      </c>
      <c r="I3336" s="63">
        <v>25006</v>
      </c>
      <c r="J3336" s="24" t="s">
        <v>6437</v>
      </c>
      <c r="K3336" s="63">
        <f t="shared" si="1305"/>
        <v>45964</v>
      </c>
      <c r="L3336" s="55">
        <f t="shared" si="1306"/>
        <v>0.04</v>
      </c>
      <c r="M3336" s="76">
        <v>0.22500000000000001</v>
      </c>
      <c r="N3336" s="62">
        <v>45964</v>
      </c>
      <c r="O3336" s="62">
        <v>46265</v>
      </c>
      <c r="P3336" s="63"/>
      <c r="Q3336" s="63"/>
      <c r="R3336" s="78">
        <v>57</v>
      </c>
      <c r="S3336" s="63" t="str">
        <f>VLOOKUP(R3336,SA!$B$3:$C$11,2,1)</f>
        <v>56-65</v>
      </c>
      <c r="T3336" s="38" t="s">
        <v>97</v>
      </c>
      <c r="U3336" s="24" t="s">
        <v>6470</v>
      </c>
      <c r="V3336" s="24">
        <v>300000</v>
      </c>
      <c r="W3336" s="39">
        <f t="shared" si="1307"/>
        <v>0</v>
      </c>
      <c r="X3336" s="29">
        <f t="shared" si="1308"/>
        <v>0</v>
      </c>
      <c r="Y3336" s="40">
        <f t="shared" si="1309"/>
        <v>302</v>
      </c>
      <c r="Z3336" s="38">
        <f t="shared" si="1310"/>
        <v>46081</v>
      </c>
      <c r="AA3336" s="41">
        <f t="shared" si="1311"/>
        <v>118</v>
      </c>
      <c r="AB3336" s="24" t="s">
        <v>113</v>
      </c>
      <c r="AC3336" s="41">
        <f t="shared" si="1312"/>
        <v>8962.1611013698639</v>
      </c>
      <c r="AD3336" s="41">
        <v>1</v>
      </c>
      <c r="AE3336" s="72">
        <f>INDEX(SA!$C$2:$G$11,MATCH(Details!S3336,SA!$C$2:$C$11,0),MATCH(Details!V3336,SA!$C$2:$G$2,0))*Y3336/(F3336-E3336+1)</f>
        <v>7595.0517808219192</v>
      </c>
      <c r="AF3336" s="41">
        <f t="shared" si="1313"/>
        <v>0</v>
      </c>
      <c r="AG3336" s="41">
        <f t="shared" si="1314"/>
        <v>0</v>
      </c>
      <c r="AH3336" s="41">
        <f t="shared" si="1315"/>
        <v>1367.1093205479453</v>
      </c>
      <c r="AI3336" s="60">
        <f t="shared" si="1316"/>
        <v>303.80207123287676</v>
      </c>
      <c r="AJ3336" s="60">
        <f t="shared" si="1317"/>
        <v>1708.886650684932</v>
      </c>
      <c r="AK3336" s="60">
        <f t="shared" si="1318"/>
        <v>2967.6030136986305</v>
      </c>
      <c r="AL3336" s="60">
        <f t="shared" si="1319"/>
        <v>2181.1882150684933</v>
      </c>
      <c r="AM3336" s="41">
        <f t="shared" si="1320"/>
        <v>3401.1748438356171</v>
      </c>
      <c r="AN3336" s="42">
        <f t="shared" si="1321"/>
        <v>45715</v>
      </c>
      <c r="AO3336" s="43">
        <f t="shared" si="1322"/>
        <v>7595.0517808219192</v>
      </c>
    </row>
    <row r="3337" spans="1:41" s="24" customFormat="1" ht="15.75" customHeight="1" x14ac:dyDescent="0.35">
      <c r="A3337" s="36" t="s">
        <v>27</v>
      </c>
      <c r="B3337" s="36">
        <v>202511</v>
      </c>
      <c r="C3337" s="24" t="s">
        <v>736</v>
      </c>
      <c r="D3337" s="24" t="s">
        <v>119</v>
      </c>
      <c r="E3337" s="62">
        <v>45901</v>
      </c>
      <c r="F3337" s="62">
        <v>46265</v>
      </c>
      <c r="G3337" s="37" t="s">
        <v>6344</v>
      </c>
      <c r="H3337" s="36">
        <v>45568</v>
      </c>
      <c r="I3337" s="63">
        <v>27621</v>
      </c>
      <c r="J3337" s="24" t="s">
        <v>6438</v>
      </c>
      <c r="K3337" s="63">
        <f t="shared" si="1305"/>
        <v>45964</v>
      </c>
      <c r="L3337" s="55">
        <f t="shared" si="1306"/>
        <v>0.04</v>
      </c>
      <c r="M3337" s="76">
        <v>0.22500000000000001</v>
      </c>
      <c r="N3337" s="62">
        <v>45964</v>
      </c>
      <c r="O3337" s="62">
        <v>46265</v>
      </c>
      <c r="P3337" s="63"/>
      <c r="Q3337" s="63"/>
      <c r="R3337" s="78">
        <v>50</v>
      </c>
      <c r="S3337" s="63" t="str">
        <f>VLOOKUP(R3337,SA!$B$3:$C$11,2,1)</f>
        <v>46-55</v>
      </c>
      <c r="T3337" s="38" t="s">
        <v>98</v>
      </c>
      <c r="U3337" s="24" t="s">
        <v>5747</v>
      </c>
      <c r="V3337" s="24">
        <v>300000</v>
      </c>
      <c r="W3337" s="39">
        <f t="shared" si="1307"/>
        <v>0</v>
      </c>
      <c r="X3337" s="29">
        <f t="shared" si="1308"/>
        <v>0</v>
      </c>
      <c r="Y3337" s="40">
        <f t="shared" si="1309"/>
        <v>302</v>
      </c>
      <c r="Z3337" s="38">
        <f t="shared" si="1310"/>
        <v>46081</v>
      </c>
      <c r="AA3337" s="41">
        <f t="shared" si="1311"/>
        <v>118</v>
      </c>
      <c r="AB3337" s="24" t="s">
        <v>113</v>
      </c>
      <c r="AC3337" s="41">
        <f t="shared" si="1312"/>
        <v>6100.7855671232874</v>
      </c>
      <c r="AD3337" s="41">
        <v>1</v>
      </c>
      <c r="AE3337" s="72">
        <f>INDEX(SA!$C$2:$G$11,MATCH(Details!S3337,SA!$C$2:$C$11,0),MATCH(Details!V3337,SA!$C$2:$G$2,0))*Y3337/(F3337-E3337+1)</f>
        <v>5170.1572602739725</v>
      </c>
      <c r="AF3337" s="41">
        <f t="shared" si="1313"/>
        <v>0</v>
      </c>
      <c r="AG3337" s="41">
        <f t="shared" si="1314"/>
        <v>0</v>
      </c>
      <c r="AH3337" s="41">
        <f t="shared" si="1315"/>
        <v>930.62830684931498</v>
      </c>
      <c r="AI3337" s="60">
        <f t="shared" si="1316"/>
        <v>206.80629041095889</v>
      </c>
      <c r="AJ3337" s="60">
        <f t="shared" si="1317"/>
        <v>1163.2853835616438</v>
      </c>
      <c r="AK3337" s="60">
        <f t="shared" si="1318"/>
        <v>2020.1276712328768</v>
      </c>
      <c r="AL3337" s="60">
        <f t="shared" si="1319"/>
        <v>1484.7938383561643</v>
      </c>
      <c r="AM3337" s="41">
        <f t="shared" si="1320"/>
        <v>2315.2717479452053</v>
      </c>
      <c r="AN3337" s="42">
        <f t="shared" si="1321"/>
        <v>45715</v>
      </c>
      <c r="AO3337" s="43">
        <f t="shared" si="1322"/>
        <v>5170.1572602739725</v>
      </c>
    </row>
    <row r="3338" spans="1:41" s="24" customFormat="1" ht="15.75" customHeight="1" x14ac:dyDescent="0.35">
      <c r="A3338" s="36" t="s">
        <v>27</v>
      </c>
      <c r="B3338" s="36">
        <v>202511</v>
      </c>
      <c r="C3338" s="24" t="s">
        <v>736</v>
      </c>
      <c r="D3338" s="24" t="s">
        <v>119</v>
      </c>
      <c r="E3338" s="62">
        <v>45901</v>
      </c>
      <c r="F3338" s="62">
        <v>46265</v>
      </c>
      <c r="G3338" s="37" t="s">
        <v>6345</v>
      </c>
      <c r="H3338" s="36">
        <v>45487</v>
      </c>
      <c r="I3338" s="63">
        <v>37638</v>
      </c>
      <c r="J3338" s="24" t="s">
        <v>6439</v>
      </c>
      <c r="K3338" s="63">
        <f t="shared" si="1305"/>
        <v>45964</v>
      </c>
      <c r="L3338" s="55">
        <f t="shared" si="1306"/>
        <v>0.04</v>
      </c>
      <c r="M3338" s="76">
        <v>0.22500000000000001</v>
      </c>
      <c r="N3338" s="62">
        <v>45964</v>
      </c>
      <c r="O3338" s="62">
        <v>46265</v>
      </c>
      <c r="P3338" s="63"/>
      <c r="Q3338" s="63"/>
      <c r="R3338" s="78">
        <v>22</v>
      </c>
      <c r="S3338" s="63" t="str">
        <f>VLOOKUP(R3338,SA!$B$3:$C$11,2,1)</f>
        <v>0-25</v>
      </c>
      <c r="T3338" s="38" t="s">
        <v>97</v>
      </c>
      <c r="U3338" s="24" t="s">
        <v>56</v>
      </c>
      <c r="V3338" s="24">
        <v>300000</v>
      </c>
      <c r="W3338" s="39">
        <f t="shared" si="1307"/>
        <v>300000</v>
      </c>
      <c r="X3338" s="29">
        <f t="shared" si="1308"/>
        <v>1</v>
      </c>
      <c r="Y3338" s="40">
        <f t="shared" si="1309"/>
        <v>302</v>
      </c>
      <c r="Z3338" s="38">
        <f t="shared" si="1310"/>
        <v>46081</v>
      </c>
      <c r="AA3338" s="41">
        <f t="shared" si="1311"/>
        <v>118</v>
      </c>
      <c r="AB3338" s="24" t="s">
        <v>113</v>
      </c>
      <c r="AC3338" s="41">
        <f t="shared" si="1312"/>
        <v>3053.4096394520548</v>
      </c>
      <c r="AD3338" s="41">
        <v>1</v>
      </c>
      <c r="AE3338" s="72">
        <f>INDEX(SA!$C$2:$G$11,MATCH(Details!S3338,SA!$C$2:$C$11,0),MATCH(Details!V3338,SA!$C$2:$G$2,0))*Y3338/(F3338-E3338+1)</f>
        <v>2587.6352876712331</v>
      </c>
      <c r="AF3338" s="41">
        <f t="shared" si="1313"/>
        <v>0</v>
      </c>
      <c r="AG3338" s="41">
        <f t="shared" si="1314"/>
        <v>0</v>
      </c>
      <c r="AH3338" s="41">
        <f t="shared" si="1315"/>
        <v>465.77435178082192</v>
      </c>
      <c r="AI3338" s="60">
        <f t="shared" si="1316"/>
        <v>103.50541150684933</v>
      </c>
      <c r="AJ3338" s="60">
        <f t="shared" si="1317"/>
        <v>582.21793972602745</v>
      </c>
      <c r="AK3338" s="60">
        <f t="shared" si="1318"/>
        <v>1011.062794520548</v>
      </c>
      <c r="AL3338" s="60">
        <f t="shared" si="1319"/>
        <v>743.13115397260276</v>
      </c>
      <c r="AM3338" s="41">
        <f t="shared" si="1320"/>
        <v>1158.7807824657536</v>
      </c>
      <c r="AN3338" s="42">
        <f t="shared" si="1321"/>
        <v>45715</v>
      </c>
      <c r="AO3338" s="43">
        <f t="shared" si="1322"/>
        <v>2587.6352876712331</v>
      </c>
    </row>
    <row r="3339" spans="1:41" s="24" customFormat="1" ht="15.75" customHeight="1" x14ac:dyDescent="0.35">
      <c r="A3339" s="36" t="s">
        <v>27</v>
      </c>
      <c r="B3339" s="36">
        <v>202511</v>
      </c>
      <c r="C3339" s="24" t="s">
        <v>736</v>
      </c>
      <c r="D3339" s="24" t="s">
        <v>119</v>
      </c>
      <c r="E3339" s="62">
        <v>45901</v>
      </c>
      <c r="F3339" s="62">
        <v>46265</v>
      </c>
      <c r="G3339" s="37" t="s">
        <v>6346</v>
      </c>
      <c r="H3339" s="36">
        <v>45487</v>
      </c>
      <c r="I3339" s="63">
        <v>24108</v>
      </c>
      <c r="J3339" s="24" t="s">
        <v>6440</v>
      </c>
      <c r="K3339" s="63">
        <f t="shared" si="1305"/>
        <v>45964</v>
      </c>
      <c r="L3339" s="55">
        <f t="shared" si="1306"/>
        <v>0.04</v>
      </c>
      <c r="M3339" s="76">
        <v>0.22500000000000001</v>
      </c>
      <c r="N3339" s="62">
        <v>45964</v>
      </c>
      <c r="O3339" s="62">
        <v>46265</v>
      </c>
      <c r="P3339" s="63"/>
      <c r="Q3339" s="63"/>
      <c r="R3339" s="78">
        <v>59</v>
      </c>
      <c r="S3339" s="63" t="str">
        <f>VLOOKUP(R3339,SA!$B$3:$C$11,2,1)</f>
        <v>56-65</v>
      </c>
      <c r="T3339" s="38" t="s">
        <v>97</v>
      </c>
      <c r="U3339" s="24" t="s">
        <v>6470</v>
      </c>
      <c r="V3339" s="24">
        <v>300000</v>
      </c>
      <c r="W3339" s="39">
        <f t="shared" si="1307"/>
        <v>0</v>
      </c>
      <c r="X3339" s="29">
        <f t="shared" si="1308"/>
        <v>0</v>
      </c>
      <c r="Y3339" s="40">
        <f t="shared" si="1309"/>
        <v>302</v>
      </c>
      <c r="Z3339" s="38">
        <f t="shared" si="1310"/>
        <v>46081</v>
      </c>
      <c r="AA3339" s="41">
        <f t="shared" si="1311"/>
        <v>118</v>
      </c>
      <c r="AB3339" s="24" t="s">
        <v>113</v>
      </c>
      <c r="AC3339" s="41">
        <f t="shared" si="1312"/>
        <v>8962.1611013698639</v>
      </c>
      <c r="AD3339" s="41">
        <v>1</v>
      </c>
      <c r="AE3339" s="72">
        <f>INDEX(SA!$C$2:$G$11,MATCH(Details!S3339,SA!$C$2:$C$11,0),MATCH(Details!V3339,SA!$C$2:$G$2,0))*Y3339/(F3339-E3339+1)</f>
        <v>7595.0517808219192</v>
      </c>
      <c r="AF3339" s="41">
        <f t="shared" si="1313"/>
        <v>0</v>
      </c>
      <c r="AG3339" s="41">
        <f t="shared" si="1314"/>
        <v>0</v>
      </c>
      <c r="AH3339" s="41">
        <f t="shared" si="1315"/>
        <v>1367.1093205479453</v>
      </c>
      <c r="AI3339" s="60">
        <f t="shared" si="1316"/>
        <v>303.80207123287676</v>
      </c>
      <c r="AJ3339" s="60">
        <f t="shared" si="1317"/>
        <v>1708.886650684932</v>
      </c>
      <c r="AK3339" s="60">
        <f t="shared" si="1318"/>
        <v>2967.6030136986305</v>
      </c>
      <c r="AL3339" s="60">
        <f t="shared" si="1319"/>
        <v>2181.1882150684933</v>
      </c>
      <c r="AM3339" s="41">
        <f t="shared" si="1320"/>
        <v>3401.1748438356171</v>
      </c>
      <c r="AN3339" s="42">
        <f t="shared" si="1321"/>
        <v>45715</v>
      </c>
      <c r="AO3339" s="43">
        <f t="shared" si="1322"/>
        <v>7595.0517808219192</v>
      </c>
    </row>
    <row r="3340" spans="1:41" s="24" customFormat="1" ht="15.75" customHeight="1" x14ac:dyDescent="0.35">
      <c r="A3340" s="36" t="s">
        <v>27</v>
      </c>
      <c r="B3340" s="36">
        <v>202511</v>
      </c>
      <c r="C3340" s="24" t="s">
        <v>736</v>
      </c>
      <c r="D3340" s="24" t="s">
        <v>119</v>
      </c>
      <c r="E3340" s="62">
        <v>45901</v>
      </c>
      <c r="F3340" s="62">
        <v>46265</v>
      </c>
      <c r="G3340" s="37" t="s">
        <v>6347</v>
      </c>
      <c r="H3340" s="36">
        <v>45487</v>
      </c>
      <c r="I3340" s="63">
        <v>29587</v>
      </c>
      <c r="J3340" s="24" t="s">
        <v>6441</v>
      </c>
      <c r="K3340" s="63">
        <f t="shared" ref="K3340:K3368" si="1323">N3340</f>
        <v>45964</v>
      </c>
      <c r="L3340" s="55">
        <f t="shared" ref="L3340:L3368" si="1324">IF(K3340&gt;=DATE(2022,4,1),4%,5%)</f>
        <v>0.04</v>
      </c>
      <c r="M3340" s="76">
        <v>0.22500000000000001</v>
      </c>
      <c r="N3340" s="62">
        <v>45964</v>
      </c>
      <c r="O3340" s="62">
        <v>46265</v>
      </c>
      <c r="P3340" s="63"/>
      <c r="Q3340" s="63"/>
      <c r="R3340" s="78">
        <v>44</v>
      </c>
      <c r="S3340" s="63" t="str">
        <f>VLOOKUP(R3340,SA!$B$3:$C$11,2,1)</f>
        <v>36-45</v>
      </c>
      <c r="T3340" s="38" t="s">
        <v>98</v>
      </c>
      <c r="U3340" s="24" t="s">
        <v>5747</v>
      </c>
      <c r="V3340" s="24">
        <v>300000</v>
      </c>
      <c r="W3340" s="39">
        <f t="shared" ref="W3340:W3368" si="1325">IF(U3340="self",V3340,0)</f>
        <v>0</v>
      </c>
      <c r="X3340" s="29">
        <f t="shared" ref="X3340:X3368" si="1326">IF(U3340="self",1,0)</f>
        <v>0</v>
      </c>
      <c r="Y3340" s="40">
        <f t="shared" ref="Y3340:Y3368" si="1327">O3340-N3340+1</f>
        <v>302</v>
      </c>
      <c r="Z3340" s="38">
        <f t="shared" ref="Z3340:Z3371" si="1328">$Z$1</f>
        <v>46081</v>
      </c>
      <c r="AA3340" s="41">
        <f t="shared" ref="AA3340:AA3368" si="1329">IF(MIN((Z3340-N3340)+1,Y3340)&lt;0,0,MIN((Z3340-N3340)+1,Y3340))</f>
        <v>118</v>
      </c>
      <c r="AB3340" s="24" t="s">
        <v>113</v>
      </c>
      <c r="AC3340" s="41">
        <f t="shared" ref="AC3340:AC3368" si="1330">AE3340+AF3340+AG3340+AH3340</f>
        <v>4235.9195156164387</v>
      </c>
      <c r="AD3340" s="41">
        <v>1</v>
      </c>
      <c r="AE3340" s="72">
        <f>INDEX(SA!$C$2:$G$11,MATCH(Details!S3340,SA!$C$2:$C$11,0),MATCH(Details!V3340,SA!$C$2:$G$2,0))*Y3340/(F3340-E3340+1)</f>
        <v>3589.7623013698631</v>
      </c>
      <c r="AF3340" s="41">
        <f t="shared" ref="AF3340:AF3368" si="1331">IF(AB3340="Karnataka",AE3340*9%,0)</f>
        <v>0</v>
      </c>
      <c r="AG3340" s="41">
        <f t="shared" ref="AG3340:AG3368" si="1332">IF(AB3340="Karnataka",AE3340*9%,0)</f>
        <v>0</v>
      </c>
      <c r="AH3340" s="41">
        <f t="shared" ref="AH3340:AH3368" si="1333">IF(AF3340+AG3340&gt;0,0,AE3340*18%)</f>
        <v>646.15721424657534</v>
      </c>
      <c r="AI3340" s="60">
        <f t="shared" ref="AI3340:AI3368" si="1334">AE3340*L3340</f>
        <v>143.59049205479454</v>
      </c>
      <c r="AJ3340" s="60">
        <f t="shared" ref="AJ3340:AJ3368" si="1335">$AE3340*M3340</f>
        <v>807.69651780821926</v>
      </c>
      <c r="AK3340" s="60">
        <f t="shared" ref="AK3340:AK3368" si="1336">(AE3340)*AA3340/Y3340</f>
        <v>1402.6223561643837</v>
      </c>
      <c r="AL3340" s="60">
        <f t="shared" ref="AL3340:AL3368" si="1337">AK3340*(1-L3340-M3340)</f>
        <v>1030.927431780822</v>
      </c>
      <c r="AM3340" s="41">
        <f t="shared" ref="AM3340:AM3368" si="1338">AE3340-AI3340-AL3340-AJ3340</f>
        <v>1607.5478597260271</v>
      </c>
      <c r="AN3340" s="42">
        <f t="shared" ref="AN3340:AN3368" si="1339">Z3340-366</f>
        <v>45715</v>
      </c>
      <c r="AO3340" s="43">
        <f t="shared" ref="AO3340:AO3368" si="1340">IF(AND(O3340&gt;Z3340,N3340&gt;AN3340),AE3340,0)</f>
        <v>3589.7623013698631</v>
      </c>
    </row>
    <row r="3341" spans="1:41" s="24" customFormat="1" ht="15.75" customHeight="1" x14ac:dyDescent="0.35">
      <c r="A3341" s="36" t="s">
        <v>27</v>
      </c>
      <c r="B3341" s="36">
        <v>202511</v>
      </c>
      <c r="C3341" s="24" t="s">
        <v>736</v>
      </c>
      <c r="D3341" s="24" t="s">
        <v>119</v>
      </c>
      <c r="E3341" s="62">
        <v>45901</v>
      </c>
      <c r="F3341" s="62">
        <v>46265</v>
      </c>
      <c r="G3341" s="37" t="s">
        <v>6348</v>
      </c>
      <c r="H3341" s="36">
        <v>45488</v>
      </c>
      <c r="I3341" s="63">
        <v>37713</v>
      </c>
      <c r="J3341" s="24" t="s">
        <v>6442</v>
      </c>
      <c r="K3341" s="63">
        <f t="shared" si="1323"/>
        <v>45964</v>
      </c>
      <c r="L3341" s="55">
        <f t="shared" si="1324"/>
        <v>0.04</v>
      </c>
      <c r="M3341" s="76">
        <v>0.22500000000000001</v>
      </c>
      <c r="N3341" s="62">
        <v>45964</v>
      </c>
      <c r="O3341" s="62">
        <v>46265</v>
      </c>
      <c r="P3341" s="63"/>
      <c r="Q3341" s="63"/>
      <c r="R3341" s="78">
        <v>22</v>
      </c>
      <c r="S3341" s="63" t="str">
        <f>VLOOKUP(R3341,SA!$B$3:$C$11,2,1)</f>
        <v>0-25</v>
      </c>
      <c r="T3341" s="38" t="s">
        <v>97</v>
      </c>
      <c r="U3341" s="24" t="s">
        <v>56</v>
      </c>
      <c r="V3341" s="24">
        <v>300000</v>
      </c>
      <c r="W3341" s="39">
        <f t="shared" si="1325"/>
        <v>300000</v>
      </c>
      <c r="X3341" s="29">
        <f t="shared" si="1326"/>
        <v>1</v>
      </c>
      <c r="Y3341" s="40">
        <f t="shared" si="1327"/>
        <v>302</v>
      </c>
      <c r="Z3341" s="38">
        <f t="shared" si="1328"/>
        <v>46081</v>
      </c>
      <c r="AA3341" s="41">
        <f t="shared" si="1329"/>
        <v>118</v>
      </c>
      <c r="AB3341" s="24" t="s">
        <v>113</v>
      </c>
      <c r="AC3341" s="41">
        <f t="shared" si="1330"/>
        <v>3053.4096394520548</v>
      </c>
      <c r="AD3341" s="41">
        <v>1</v>
      </c>
      <c r="AE3341" s="72">
        <f>INDEX(SA!$C$2:$G$11,MATCH(Details!S3341,SA!$C$2:$C$11,0),MATCH(Details!V3341,SA!$C$2:$G$2,0))*Y3341/(F3341-E3341+1)</f>
        <v>2587.6352876712331</v>
      </c>
      <c r="AF3341" s="41">
        <f t="shared" si="1331"/>
        <v>0</v>
      </c>
      <c r="AG3341" s="41">
        <f t="shared" si="1332"/>
        <v>0</v>
      </c>
      <c r="AH3341" s="41">
        <f t="shared" si="1333"/>
        <v>465.77435178082192</v>
      </c>
      <c r="AI3341" s="60">
        <f t="shared" si="1334"/>
        <v>103.50541150684933</v>
      </c>
      <c r="AJ3341" s="60">
        <f t="shared" si="1335"/>
        <v>582.21793972602745</v>
      </c>
      <c r="AK3341" s="60">
        <f t="shared" si="1336"/>
        <v>1011.062794520548</v>
      </c>
      <c r="AL3341" s="60">
        <f t="shared" si="1337"/>
        <v>743.13115397260276</v>
      </c>
      <c r="AM3341" s="41">
        <f t="shared" si="1338"/>
        <v>1158.7807824657536</v>
      </c>
      <c r="AN3341" s="42">
        <f t="shared" si="1339"/>
        <v>45715</v>
      </c>
      <c r="AO3341" s="43">
        <f t="shared" si="1340"/>
        <v>2587.6352876712331</v>
      </c>
    </row>
    <row r="3342" spans="1:41" s="24" customFormat="1" ht="15.75" customHeight="1" x14ac:dyDescent="0.35">
      <c r="A3342" s="36" t="s">
        <v>27</v>
      </c>
      <c r="B3342" s="36">
        <v>202511</v>
      </c>
      <c r="C3342" s="24" t="s">
        <v>736</v>
      </c>
      <c r="D3342" s="24" t="s">
        <v>119</v>
      </c>
      <c r="E3342" s="62">
        <v>45901</v>
      </c>
      <c r="F3342" s="62">
        <v>46265</v>
      </c>
      <c r="G3342" s="37" t="s">
        <v>6349</v>
      </c>
      <c r="H3342" s="36">
        <v>45488</v>
      </c>
      <c r="I3342" s="63">
        <v>25450</v>
      </c>
      <c r="J3342" s="24" t="s">
        <v>6443</v>
      </c>
      <c r="K3342" s="63">
        <f t="shared" si="1323"/>
        <v>45964</v>
      </c>
      <c r="L3342" s="55">
        <f t="shared" si="1324"/>
        <v>0.04</v>
      </c>
      <c r="M3342" s="76">
        <v>0.22500000000000001</v>
      </c>
      <c r="N3342" s="62">
        <v>45964</v>
      </c>
      <c r="O3342" s="62">
        <v>46265</v>
      </c>
      <c r="P3342" s="63"/>
      <c r="Q3342" s="63"/>
      <c r="R3342" s="78">
        <v>56</v>
      </c>
      <c r="S3342" s="63" t="str">
        <f>VLOOKUP(R3342,SA!$B$3:$C$11,2,1)</f>
        <v>56-65</v>
      </c>
      <c r="T3342" s="38" t="s">
        <v>97</v>
      </c>
      <c r="U3342" s="24" t="s">
        <v>6470</v>
      </c>
      <c r="V3342" s="24">
        <v>300000</v>
      </c>
      <c r="W3342" s="39">
        <f t="shared" si="1325"/>
        <v>0</v>
      </c>
      <c r="X3342" s="29">
        <f t="shared" si="1326"/>
        <v>0</v>
      </c>
      <c r="Y3342" s="40">
        <f t="shared" si="1327"/>
        <v>302</v>
      </c>
      <c r="Z3342" s="38">
        <f t="shared" si="1328"/>
        <v>46081</v>
      </c>
      <c r="AA3342" s="41">
        <f t="shared" si="1329"/>
        <v>118</v>
      </c>
      <c r="AB3342" s="24" t="s">
        <v>113</v>
      </c>
      <c r="AC3342" s="41">
        <f t="shared" si="1330"/>
        <v>8962.1611013698639</v>
      </c>
      <c r="AD3342" s="41">
        <v>1</v>
      </c>
      <c r="AE3342" s="72">
        <f>INDEX(SA!$C$2:$G$11,MATCH(Details!S3342,SA!$C$2:$C$11,0),MATCH(Details!V3342,SA!$C$2:$G$2,0))*Y3342/(F3342-E3342+1)</f>
        <v>7595.0517808219192</v>
      </c>
      <c r="AF3342" s="41">
        <f t="shared" si="1331"/>
        <v>0</v>
      </c>
      <c r="AG3342" s="41">
        <f t="shared" si="1332"/>
        <v>0</v>
      </c>
      <c r="AH3342" s="41">
        <f t="shared" si="1333"/>
        <v>1367.1093205479453</v>
      </c>
      <c r="AI3342" s="60">
        <f t="shared" si="1334"/>
        <v>303.80207123287676</v>
      </c>
      <c r="AJ3342" s="60">
        <f t="shared" si="1335"/>
        <v>1708.886650684932</v>
      </c>
      <c r="AK3342" s="60">
        <f t="shared" si="1336"/>
        <v>2967.6030136986305</v>
      </c>
      <c r="AL3342" s="60">
        <f t="shared" si="1337"/>
        <v>2181.1882150684933</v>
      </c>
      <c r="AM3342" s="41">
        <f t="shared" si="1338"/>
        <v>3401.1748438356171</v>
      </c>
      <c r="AN3342" s="42">
        <f t="shared" si="1339"/>
        <v>45715</v>
      </c>
      <c r="AO3342" s="43">
        <f t="shared" si="1340"/>
        <v>7595.0517808219192</v>
      </c>
    </row>
    <row r="3343" spans="1:41" s="24" customFormat="1" ht="15.75" customHeight="1" x14ac:dyDescent="0.35">
      <c r="A3343" s="36" t="s">
        <v>27</v>
      </c>
      <c r="B3343" s="36">
        <v>202511</v>
      </c>
      <c r="C3343" s="24" t="s">
        <v>736</v>
      </c>
      <c r="D3343" s="24" t="s">
        <v>119</v>
      </c>
      <c r="E3343" s="62">
        <v>45901</v>
      </c>
      <c r="F3343" s="62">
        <v>46265</v>
      </c>
      <c r="G3343" s="37" t="s">
        <v>6350</v>
      </c>
      <c r="H3343" s="36">
        <v>45488</v>
      </c>
      <c r="I3343" s="63">
        <v>28354</v>
      </c>
      <c r="J3343" s="24" t="s">
        <v>6444</v>
      </c>
      <c r="K3343" s="63">
        <f t="shared" si="1323"/>
        <v>45964</v>
      </c>
      <c r="L3343" s="55">
        <f t="shared" si="1324"/>
        <v>0.04</v>
      </c>
      <c r="M3343" s="76">
        <v>0.22500000000000001</v>
      </c>
      <c r="N3343" s="62">
        <v>45964</v>
      </c>
      <c r="O3343" s="62">
        <v>46265</v>
      </c>
      <c r="P3343" s="63"/>
      <c r="Q3343" s="63"/>
      <c r="R3343" s="78">
        <v>48</v>
      </c>
      <c r="S3343" s="63" t="str">
        <f>VLOOKUP(R3343,SA!$B$3:$C$11,2,1)</f>
        <v>46-55</v>
      </c>
      <c r="T3343" s="38" t="s">
        <v>98</v>
      </c>
      <c r="U3343" s="24" t="s">
        <v>5747</v>
      </c>
      <c r="V3343" s="24">
        <v>300000</v>
      </c>
      <c r="W3343" s="39">
        <f t="shared" si="1325"/>
        <v>0</v>
      </c>
      <c r="X3343" s="29">
        <f t="shared" si="1326"/>
        <v>0</v>
      </c>
      <c r="Y3343" s="40">
        <f t="shared" si="1327"/>
        <v>302</v>
      </c>
      <c r="Z3343" s="38">
        <f t="shared" si="1328"/>
        <v>46081</v>
      </c>
      <c r="AA3343" s="41">
        <f t="shared" si="1329"/>
        <v>118</v>
      </c>
      <c r="AB3343" s="24" t="s">
        <v>113</v>
      </c>
      <c r="AC3343" s="41">
        <f t="shared" si="1330"/>
        <v>6100.7855671232874</v>
      </c>
      <c r="AD3343" s="41">
        <v>1</v>
      </c>
      <c r="AE3343" s="72">
        <f>INDEX(SA!$C$2:$G$11,MATCH(Details!S3343,SA!$C$2:$C$11,0),MATCH(Details!V3343,SA!$C$2:$G$2,0))*Y3343/(F3343-E3343+1)</f>
        <v>5170.1572602739725</v>
      </c>
      <c r="AF3343" s="41">
        <f t="shared" si="1331"/>
        <v>0</v>
      </c>
      <c r="AG3343" s="41">
        <f t="shared" si="1332"/>
        <v>0</v>
      </c>
      <c r="AH3343" s="41">
        <f t="shared" si="1333"/>
        <v>930.62830684931498</v>
      </c>
      <c r="AI3343" s="60">
        <f t="shared" si="1334"/>
        <v>206.80629041095889</v>
      </c>
      <c r="AJ3343" s="60">
        <f t="shared" si="1335"/>
        <v>1163.2853835616438</v>
      </c>
      <c r="AK3343" s="60">
        <f t="shared" si="1336"/>
        <v>2020.1276712328768</v>
      </c>
      <c r="AL3343" s="60">
        <f t="shared" si="1337"/>
        <v>1484.7938383561643</v>
      </c>
      <c r="AM3343" s="41">
        <f t="shared" si="1338"/>
        <v>2315.2717479452053</v>
      </c>
      <c r="AN3343" s="42">
        <f t="shared" si="1339"/>
        <v>45715</v>
      </c>
      <c r="AO3343" s="43">
        <f t="shared" si="1340"/>
        <v>5170.1572602739725</v>
      </c>
    </row>
    <row r="3344" spans="1:41" s="24" customFormat="1" ht="15.75" customHeight="1" x14ac:dyDescent="0.35">
      <c r="A3344" s="36" t="s">
        <v>27</v>
      </c>
      <c r="B3344" s="36">
        <v>202511</v>
      </c>
      <c r="C3344" s="24" t="s">
        <v>736</v>
      </c>
      <c r="D3344" s="24" t="s">
        <v>119</v>
      </c>
      <c r="E3344" s="62">
        <v>45901</v>
      </c>
      <c r="F3344" s="62">
        <v>46265</v>
      </c>
      <c r="G3344" s="37" t="s">
        <v>6351</v>
      </c>
      <c r="H3344" s="36">
        <v>45416</v>
      </c>
      <c r="I3344" s="63">
        <v>36071</v>
      </c>
      <c r="J3344" s="24" t="s">
        <v>6445</v>
      </c>
      <c r="K3344" s="63">
        <f t="shared" si="1323"/>
        <v>45964</v>
      </c>
      <c r="L3344" s="55">
        <f t="shared" si="1324"/>
        <v>0.04</v>
      </c>
      <c r="M3344" s="76">
        <v>0.22500000000000001</v>
      </c>
      <c r="N3344" s="62">
        <v>45964</v>
      </c>
      <c r="O3344" s="62">
        <v>46265</v>
      </c>
      <c r="P3344" s="63"/>
      <c r="Q3344" s="63"/>
      <c r="R3344" s="78">
        <v>27</v>
      </c>
      <c r="S3344" s="63" t="str">
        <f>VLOOKUP(R3344,SA!$B$3:$C$11,2,1)</f>
        <v>26-35</v>
      </c>
      <c r="T3344" s="38" t="s">
        <v>97</v>
      </c>
      <c r="U3344" s="24" t="s">
        <v>56</v>
      </c>
      <c r="V3344" s="24">
        <v>300000</v>
      </c>
      <c r="W3344" s="39">
        <f t="shared" si="1325"/>
        <v>300000</v>
      </c>
      <c r="X3344" s="29">
        <f t="shared" si="1326"/>
        <v>1</v>
      </c>
      <c r="Y3344" s="40">
        <f t="shared" si="1327"/>
        <v>302</v>
      </c>
      <c r="Z3344" s="38">
        <f t="shared" si="1328"/>
        <v>46081</v>
      </c>
      <c r="AA3344" s="41">
        <f t="shared" si="1329"/>
        <v>118</v>
      </c>
      <c r="AB3344" s="24" t="s">
        <v>113</v>
      </c>
      <c r="AC3344" s="41">
        <f t="shared" si="1330"/>
        <v>3412.571703013698</v>
      </c>
      <c r="AD3344" s="41">
        <v>1</v>
      </c>
      <c r="AE3344" s="72">
        <f>INDEX(SA!$C$2:$G$11,MATCH(Details!S3344,SA!$C$2:$C$11,0),MATCH(Details!V3344,SA!$C$2:$G$2,0))*Y3344/(F3344-E3344+1)</f>
        <v>2892.0099178082187</v>
      </c>
      <c r="AF3344" s="41">
        <f t="shared" si="1331"/>
        <v>0</v>
      </c>
      <c r="AG3344" s="41">
        <f t="shared" si="1332"/>
        <v>0</v>
      </c>
      <c r="AH3344" s="41">
        <f t="shared" si="1333"/>
        <v>520.5617852054794</v>
      </c>
      <c r="AI3344" s="60">
        <f t="shared" si="1334"/>
        <v>115.68039671232874</v>
      </c>
      <c r="AJ3344" s="60">
        <f t="shared" si="1335"/>
        <v>650.70223150684922</v>
      </c>
      <c r="AK3344" s="60">
        <f t="shared" si="1336"/>
        <v>1129.9906301369861</v>
      </c>
      <c r="AL3344" s="60">
        <f t="shared" si="1337"/>
        <v>830.54311315068469</v>
      </c>
      <c r="AM3344" s="41">
        <f t="shared" si="1338"/>
        <v>1295.0841764383558</v>
      </c>
      <c r="AN3344" s="42">
        <f t="shared" si="1339"/>
        <v>45715</v>
      </c>
      <c r="AO3344" s="43">
        <f t="shared" si="1340"/>
        <v>2892.0099178082187</v>
      </c>
    </row>
    <row r="3345" spans="1:41" s="24" customFormat="1" ht="15.75" customHeight="1" x14ac:dyDescent="0.35">
      <c r="A3345" s="36" t="s">
        <v>27</v>
      </c>
      <c r="B3345" s="36">
        <v>202511</v>
      </c>
      <c r="C3345" s="24" t="s">
        <v>736</v>
      </c>
      <c r="D3345" s="24" t="s">
        <v>119</v>
      </c>
      <c r="E3345" s="62">
        <v>45901</v>
      </c>
      <c r="F3345" s="62">
        <v>46265</v>
      </c>
      <c r="G3345" s="37" t="s">
        <v>6352</v>
      </c>
      <c r="H3345" s="36">
        <v>45416</v>
      </c>
      <c r="I3345" s="63">
        <v>28981</v>
      </c>
      <c r="J3345" s="24" t="s">
        <v>6446</v>
      </c>
      <c r="K3345" s="63">
        <f t="shared" si="1323"/>
        <v>45964</v>
      </c>
      <c r="L3345" s="55">
        <f t="shared" si="1324"/>
        <v>0.04</v>
      </c>
      <c r="M3345" s="76">
        <v>0.22500000000000001</v>
      </c>
      <c r="N3345" s="62">
        <v>45964</v>
      </c>
      <c r="O3345" s="62">
        <v>46265</v>
      </c>
      <c r="P3345" s="63"/>
      <c r="Q3345" s="63"/>
      <c r="R3345" s="78">
        <v>46</v>
      </c>
      <c r="S3345" s="63" t="str">
        <f>VLOOKUP(R3345,SA!$B$3:$C$11,2,1)</f>
        <v>46-55</v>
      </c>
      <c r="T3345" s="38" t="s">
        <v>98</v>
      </c>
      <c r="U3345" s="24" t="s">
        <v>5747</v>
      </c>
      <c r="V3345" s="24">
        <v>300000</v>
      </c>
      <c r="W3345" s="39">
        <f t="shared" si="1325"/>
        <v>0</v>
      </c>
      <c r="X3345" s="29">
        <f t="shared" si="1326"/>
        <v>0</v>
      </c>
      <c r="Y3345" s="40">
        <f t="shared" si="1327"/>
        <v>302</v>
      </c>
      <c r="Z3345" s="38">
        <f t="shared" si="1328"/>
        <v>46081</v>
      </c>
      <c r="AA3345" s="41">
        <f t="shared" si="1329"/>
        <v>118</v>
      </c>
      <c r="AB3345" s="24" t="s">
        <v>113</v>
      </c>
      <c r="AC3345" s="41">
        <f t="shared" si="1330"/>
        <v>6100.7855671232874</v>
      </c>
      <c r="AD3345" s="41">
        <v>1</v>
      </c>
      <c r="AE3345" s="72">
        <f>INDEX(SA!$C$2:$G$11,MATCH(Details!S3345,SA!$C$2:$C$11,0),MATCH(Details!V3345,SA!$C$2:$G$2,0))*Y3345/(F3345-E3345+1)</f>
        <v>5170.1572602739725</v>
      </c>
      <c r="AF3345" s="41">
        <f t="shared" si="1331"/>
        <v>0</v>
      </c>
      <c r="AG3345" s="41">
        <f t="shared" si="1332"/>
        <v>0</v>
      </c>
      <c r="AH3345" s="41">
        <f t="shared" si="1333"/>
        <v>930.62830684931498</v>
      </c>
      <c r="AI3345" s="60">
        <f t="shared" si="1334"/>
        <v>206.80629041095889</v>
      </c>
      <c r="AJ3345" s="60">
        <f t="shared" si="1335"/>
        <v>1163.2853835616438</v>
      </c>
      <c r="AK3345" s="60">
        <f t="shared" si="1336"/>
        <v>2020.1276712328768</v>
      </c>
      <c r="AL3345" s="60">
        <f t="shared" si="1337"/>
        <v>1484.7938383561643</v>
      </c>
      <c r="AM3345" s="41">
        <f t="shared" si="1338"/>
        <v>2315.2717479452053</v>
      </c>
      <c r="AN3345" s="42">
        <f t="shared" si="1339"/>
        <v>45715</v>
      </c>
      <c r="AO3345" s="43">
        <f t="shared" si="1340"/>
        <v>5170.1572602739725</v>
      </c>
    </row>
    <row r="3346" spans="1:41" s="24" customFormat="1" ht="15.75" customHeight="1" x14ac:dyDescent="0.35">
      <c r="A3346" s="36" t="s">
        <v>27</v>
      </c>
      <c r="B3346" s="36">
        <v>202511</v>
      </c>
      <c r="C3346" s="24" t="s">
        <v>736</v>
      </c>
      <c r="D3346" s="24" t="s">
        <v>119</v>
      </c>
      <c r="E3346" s="62">
        <v>45901</v>
      </c>
      <c r="F3346" s="62">
        <v>46265</v>
      </c>
      <c r="G3346" s="37" t="s">
        <v>6353</v>
      </c>
      <c r="H3346" s="36">
        <v>45495</v>
      </c>
      <c r="I3346" s="63">
        <v>34385</v>
      </c>
      <c r="J3346" s="24" t="s">
        <v>6447</v>
      </c>
      <c r="K3346" s="63">
        <f t="shared" si="1323"/>
        <v>45964</v>
      </c>
      <c r="L3346" s="55">
        <f t="shared" si="1324"/>
        <v>0.04</v>
      </c>
      <c r="M3346" s="76">
        <v>0.22500000000000001</v>
      </c>
      <c r="N3346" s="62">
        <v>45964</v>
      </c>
      <c r="O3346" s="62">
        <v>46265</v>
      </c>
      <c r="P3346" s="63"/>
      <c r="Q3346" s="63"/>
      <c r="R3346" s="78">
        <v>31</v>
      </c>
      <c r="S3346" s="63" t="str">
        <f>VLOOKUP(R3346,SA!$B$3:$C$11,2,1)</f>
        <v>26-35</v>
      </c>
      <c r="T3346" s="38" t="s">
        <v>97</v>
      </c>
      <c r="U3346" s="24" t="s">
        <v>56</v>
      </c>
      <c r="V3346" s="24">
        <v>300000</v>
      </c>
      <c r="W3346" s="39">
        <f t="shared" si="1325"/>
        <v>300000</v>
      </c>
      <c r="X3346" s="29">
        <f t="shared" si="1326"/>
        <v>1</v>
      </c>
      <c r="Y3346" s="40">
        <f t="shared" si="1327"/>
        <v>302</v>
      </c>
      <c r="Z3346" s="38">
        <f t="shared" si="1328"/>
        <v>46081</v>
      </c>
      <c r="AA3346" s="41">
        <f t="shared" si="1329"/>
        <v>118</v>
      </c>
      <c r="AB3346" s="24" t="s">
        <v>113</v>
      </c>
      <c r="AC3346" s="41">
        <f t="shared" si="1330"/>
        <v>3412.571703013698</v>
      </c>
      <c r="AD3346" s="41">
        <v>1</v>
      </c>
      <c r="AE3346" s="72">
        <f>INDEX(SA!$C$2:$G$11,MATCH(Details!S3346,SA!$C$2:$C$11,0),MATCH(Details!V3346,SA!$C$2:$G$2,0))*Y3346/(F3346-E3346+1)</f>
        <v>2892.0099178082187</v>
      </c>
      <c r="AF3346" s="41">
        <f t="shared" si="1331"/>
        <v>0</v>
      </c>
      <c r="AG3346" s="41">
        <f t="shared" si="1332"/>
        <v>0</v>
      </c>
      <c r="AH3346" s="41">
        <f t="shared" si="1333"/>
        <v>520.5617852054794</v>
      </c>
      <c r="AI3346" s="60">
        <f t="shared" si="1334"/>
        <v>115.68039671232874</v>
      </c>
      <c r="AJ3346" s="60">
        <f t="shared" si="1335"/>
        <v>650.70223150684922</v>
      </c>
      <c r="AK3346" s="60">
        <f t="shared" si="1336"/>
        <v>1129.9906301369861</v>
      </c>
      <c r="AL3346" s="60">
        <f t="shared" si="1337"/>
        <v>830.54311315068469</v>
      </c>
      <c r="AM3346" s="41">
        <f t="shared" si="1338"/>
        <v>1295.0841764383558</v>
      </c>
      <c r="AN3346" s="42">
        <f t="shared" si="1339"/>
        <v>45715</v>
      </c>
      <c r="AO3346" s="43">
        <f t="shared" si="1340"/>
        <v>2892.0099178082187</v>
      </c>
    </row>
    <row r="3347" spans="1:41" s="24" customFormat="1" ht="15.75" customHeight="1" x14ac:dyDescent="0.35">
      <c r="A3347" s="36" t="s">
        <v>27</v>
      </c>
      <c r="B3347" s="36">
        <v>202511</v>
      </c>
      <c r="C3347" s="24" t="s">
        <v>736</v>
      </c>
      <c r="D3347" s="24" t="s">
        <v>119</v>
      </c>
      <c r="E3347" s="62">
        <v>45901</v>
      </c>
      <c r="F3347" s="62">
        <v>46265</v>
      </c>
      <c r="G3347" s="37" t="s">
        <v>6354</v>
      </c>
      <c r="H3347" s="36">
        <v>45495</v>
      </c>
      <c r="I3347" s="63">
        <v>27607</v>
      </c>
      <c r="J3347" s="24" t="s">
        <v>6448</v>
      </c>
      <c r="K3347" s="63">
        <f t="shared" si="1323"/>
        <v>45964</v>
      </c>
      <c r="L3347" s="55">
        <f t="shared" si="1324"/>
        <v>0.04</v>
      </c>
      <c r="M3347" s="76">
        <v>0.22500000000000001</v>
      </c>
      <c r="N3347" s="62">
        <v>45964</v>
      </c>
      <c r="O3347" s="62">
        <v>46265</v>
      </c>
      <c r="P3347" s="63"/>
      <c r="Q3347" s="63"/>
      <c r="R3347" s="78">
        <v>50</v>
      </c>
      <c r="S3347" s="63" t="str">
        <f>VLOOKUP(R3347,SA!$B$3:$C$11,2,1)</f>
        <v>46-55</v>
      </c>
      <c r="T3347" s="38" t="s">
        <v>98</v>
      </c>
      <c r="U3347" s="24" t="s">
        <v>5747</v>
      </c>
      <c r="V3347" s="24">
        <v>300000</v>
      </c>
      <c r="W3347" s="39">
        <f t="shared" si="1325"/>
        <v>0</v>
      </c>
      <c r="X3347" s="29">
        <f t="shared" si="1326"/>
        <v>0</v>
      </c>
      <c r="Y3347" s="40">
        <f t="shared" si="1327"/>
        <v>302</v>
      </c>
      <c r="Z3347" s="38">
        <f t="shared" si="1328"/>
        <v>46081</v>
      </c>
      <c r="AA3347" s="41">
        <f t="shared" si="1329"/>
        <v>118</v>
      </c>
      <c r="AB3347" s="24" t="s">
        <v>113</v>
      </c>
      <c r="AC3347" s="41">
        <f t="shared" si="1330"/>
        <v>6100.7855671232874</v>
      </c>
      <c r="AD3347" s="41">
        <v>1</v>
      </c>
      <c r="AE3347" s="72">
        <f>INDEX(SA!$C$2:$G$11,MATCH(Details!S3347,SA!$C$2:$C$11,0),MATCH(Details!V3347,SA!$C$2:$G$2,0))*Y3347/(F3347-E3347+1)</f>
        <v>5170.1572602739725</v>
      </c>
      <c r="AF3347" s="41">
        <f t="shared" si="1331"/>
        <v>0</v>
      </c>
      <c r="AG3347" s="41">
        <f t="shared" si="1332"/>
        <v>0</v>
      </c>
      <c r="AH3347" s="41">
        <f t="shared" si="1333"/>
        <v>930.62830684931498</v>
      </c>
      <c r="AI3347" s="60">
        <f t="shared" si="1334"/>
        <v>206.80629041095889</v>
      </c>
      <c r="AJ3347" s="60">
        <f t="shared" si="1335"/>
        <v>1163.2853835616438</v>
      </c>
      <c r="AK3347" s="60">
        <f t="shared" si="1336"/>
        <v>2020.1276712328768</v>
      </c>
      <c r="AL3347" s="60">
        <f t="shared" si="1337"/>
        <v>1484.7938383561643</v>
      </c>
      <c r="AM3347" s="41">
        <f t="shared" si="1338"/>
        <v>2315.2717479452053</v>
      </c>
      <c r="AN3347" s="42">
        <f t="shared" si="1339"/>
        <v>45715</v>
      </c>
      <c r="AO3347" s="43">
        <f t="shared" si="1340"/>
        <v>5170.1572602739725</v>
      </c>
    </row>
    <row r="3348" spans="1:41" s="24" customFormat="1" ht="15.75" customHeight="1" x14ac:dyDescent="0.35">
      <c r="A3348" s="36" t="s">
        <v>27</v>
      </c>
      <c r="B3348" s="36">
        <v>202511</v>
      </c>
      <c r="C3348" s="24" t="s">
        <v>736</v>
      </c>
      <c r="D3348" s="24" t="s">
        <v>119</v>
      </c>
      <c r="E3348" s="62">
        <v>45901</v>
      </c>
      <c r="F3348" s="62">
        <v>46265</v>
      </c>
      <c r="G3348" s="37" t="s">
        <v>6355</v>
      </c>
      <c r="H3348" s="36">
        <v>45495</v>
      </c>
      <c r="I3348" s="63">
        <v>25204</v>
      </c>
      <c r="J3348" s="24" t="s">
        <v>6449</v>
      </c>
      <c r="K3348" s="63">
        <f t="shared" si="1323"/>
        <v>45964</v>
      </c>
      <c r="L3348" s="55">
        <f t="shared" si="1324"/>
        <v>0.04</v>
      </c>
      <c r="M3348" s="76">
        <v>0.22500000000000001</v>
      </c>
      <c r="N3348" s="62">
        <v>45964</v>
      </c>
      <c r="O3348" s="62">
        <v>46265</v>
      </c>
      <c r="P3348" s="63"/>
      <c r="Q3348" s="63"/>
      <c r="R3348" s="78">
        <v>56</v>
      </c>
      <c r="S3348" s="63" t="str">
        <f>VLOOKUP(R3348,SA!$B$3:$C$11,2,1)</f>
        <v>56-65</v>
      </c>
      <c r="T3348" s="38" t="s">
        <v>97</v>
      </c>
      <c r="U3348" s="24" t="s">
        <v>5744</v>
      </c>
      <c r="V3348" s="24">
        <v>300000</v>
      </c>
      <c r="W3348" s="39">
        <f t="shared" si="1325"/>
        <v>0</v>
      </c>
      <c r="X3348" s="29">
        <f t="shared" si="1326"/>
        <v>0</v>
      </c>
      <c r="Y3348" s="40">
        <f t="shared" si="1327"/>
        <v>302</v>
      </c>
      <c r="Z3348" s="38">
        <f t="shared" si="1328"/>
        <v>46081</v>
      </c>
      <c r="AA3348" s="41">
        <f t="shared" si="1329"/>
        <v>118</v>
      </c>
      <c r="AB3348" s="24" t="s">
        <v>113</v>
      </c>
      <c r="AC3348" s="41">
        <f t="shared" si="1330"/>
        <v>8962.1611013698639</v>
      </c>
      <c r="AD3348" s="41">
        <v>1</v>
      </c>
      <c r="AE3348" s="72">
        <f>INDEX(SA!$C$2:$G$11,MATCH(Details!S3348,SA!$C$2:$C$11,0),MATCH(Details!V3348,SA!$C$2:$G$2,0))*Y3348/(F3348-E3348+1)</f>
        <v>7595.0517808219192</v>
      </c>
      <c r="AF3348" s="41">
        <f t="shared" si="1331"/>
        <v>0</v>
      </c>
      <c r="AG3348" s="41">
        <f t="shared" si="1332"/>
        <v>0</v>
      </c>
      <c r="AH3348" s="41">
        <f t="shared" si="1333"/>
        <v>1367.1093205479453</v>
      </c>
      <c r="AI3348" s="60">
        <f t="shared" si="1334"/>
        <v>303.80207123287676</v>
      </c>
      <c r="AJ3348" s="60">
        <f t="shared" si="1335"/>
        <v>1708.886650684932</v>
      </c>
      <c r="AK3348" s="60">
        <f t="shared" si="1336"/>
        <v>2967.6030136986305</v>
      </c>
      <c r="AL3348" s="60">
        <f t="shared" si="1337"/>
        <v>2181.1882150684933</v>
      </c>
      <c r="AM3348" s="41">
        <f t="shared" si="1338"/>
        <v>3401.1748438356171</v>
      </c>
      <c r="AN3348" s="42">
        <f t="shared" si="1339"/>
        <v>45715</v>
      </c>
      <c r="AO3348" s="43">
        <f t="shared" si="1340"/>
        <v>7595.0517808219192</v>
      </c>
    </row>
    <row r="3349" spans="1:41" s="24" customFormat="1" ht="15.75" customHeight="1" x14ac:dyDescent="0.35">
      <c r="A3349" s="36" t="s">
        <v>27</v>
      </c>
      <c r="B3349" s="36">
        <v>202511</v>
      </c>
      <c r="C3349" s="24" t="s">
        <v>736</v>
      </c>
      <c r="D3349" s="24" t="s">
        <v>119</v>
      </c>
      <c r="E3349" s="62">
        <v>45901</v>
      </c>
      <c r="F3349" s="62">
        <v>46265</v>
      </c>
      <c r="G3349" s="37" t="s">
        <v>6356</v>
      </c>
      <c r="H3349" s="36">
        <v>45495</v>
      </c>
      <c r="I3349" s="63">
        <v>35217</v>
      </c>
      <c r="J3349" s="24" t="s">
        <v>6450</v>
      </c>
      <c r="K3349" s="63">
        <f t="shared" si="1323"/>
        <v>45964</v>
      </c>
      <c r="L3349" s="55">
        <f t="shared" si="1324"/>
        <v>0.04</v>
      </c>
      <c r="M3349" s="76">
        <v>0.22500000000000001</v>
      </c>
      <c r="N3349" s="62">
        <v>45964</v>
      </c>
      <c r="O3349" s="62">
        <v>46265</v>
      </c>
      <c r="P3349" s="63"/>
      <c r="Q3349" s="63"/>
      <c r="R3349" s="78">
        <v>29</v>
      </c>
      <c r="S3349" s="63" t="str">
        <f>VLOOKUP(R3349,SA!$B$3:$C$11,2,1)</f>
        <v>26-35</v>
      </c>
      <c r="T3349" s="38" t="s">
        <v>98</v>
      </c>
      <c r="U3349" s="24" t="s">
        <v>6278</v>
      </c>
      <c r="V3349" s="24">
        <v>300000</v>
      </c>
      <c r="W3349" s="39">
        <f t="shared" si="1325"/>
        <v>0</v>
      </c>
      <c r="X3349" s="29">
        <f t="shared" si="1326"/>
        <v>0</v>
      </c>
      <c r="Y3349" s="40">
        <f t="shared" si="1327"/>
        <v>302</v>
      </c>
      <c r="Z3349" s="38">
        <f t="shared" si="1328"/>
        <v>46081</v>
      </c>
      <c r="AA3349" s="41">
        <f t="shared" si="1329"/>
        <v>118</v>
      </c>
      <c r="AB3349" s="24" t="s">
        <v>113</v>
      </c>
      <c r="AC3349" s="41">
        <f t="shared" si="1330"/>
        <v>3412.571703013698</v>
      </c>
      <c r="AD3349" s="41">
        <v>1</v>
      </c>
      <c r="AE3349" s="72">
        <f>INDEX(SA!$C$2:$G$11,MATCH(Details!S3349,SA!$C$2:$C$11,0),MATCH(Details!V3349,SA!$C$2:$G$2,0))*Y3349/(F3349-E3349+1)</f>
        <v>2892.0099178082187</v>
      </c>
      <c r="AF3349" s="41">
        <f t="shared" si="1331"/>
        <v>0</v>
      </c>
      <c r="AG3349" s="41">
        <f t="shared" si="1332"/>
        <v>0</v>
      </c>
      <c r="AH3349" s="41">
        <f t="shared" si="1333"/>
        <v>520.5617852054794</v>
      </c>
      <c r="AI3349" s="60">
        <f t="shared" si="1334"/>
        <v>115.68039671232874</v>
      </c>
      <c r="AJ3349" s="60">
        <f t="shared" si="1335"/>
        <v>650.70223150684922</v>
      </c>
      <c r="AK3349" s="60">
        <f t="shared" si="1336"/>
        <v>1129.9906301369861</v>
      </c>
      <c r="AL3349" s="60">
        <f t="shared" si="1337"/>
        <v>830.54311315068469</v>
      </c>
      <c r="AM3349" s="41">
        <f t="shared" si="1338"/>
        <v>1295.0841764383558</v>
      </c>
      <c r="AN3349" s="42">
        <f t="shared" si="1339"/>
        <v>45715</v>
      </c>
      <c r="AO3349" s="43">
        <f t="shared" si="1340"/>
        <v>2892.0099178082187</v>
      </c>
    </row>
    <row r="3350" spans="1:41" s="24" customFormat="1" ht="15.75" customHeight="1" x14ac:dyDescent="0.35">
      <c r="A3350" s="36" t="s">
        <v>27</v>
      </c>
      <c r="B3350" s="36">
        <v>202511</v>
      </c>
      <c r="C3350" s="24" t="s">
        <v>736</v>
      </c>
      <c r="D3350" s="24" t="s">
        <v>119</v>
      </c>
      <c r="E3350" s="62">
        <v>45901</v>
      </c>
      <c r="F3350" s="62">
        <v>46265</v>
      </c>
      <c r="G3350" s="37" t="s">
        <v>6357</v>
      </c>
      <c r="H3350" s="36">
        <v>45495</v>
      </c>
      <c r="I3350" s="63">
        <v>44711</v>
      </c>
      <c r="J3350" s="24" t="s">
        <v>6451</v>
      </c>
      <c r="K3350" s="63">
        <f t="shared" si="1323"/>
        <v>45964</v>
      </c>
      <c r="L3350" s="55">
        <f t="shared" si="1324"/>
        <v>0.04</v>
      </c>
      <c r="M3350" s="76">
        <v>0.22500000000000001</v>
      </c>
      <c r="N3350" s="62">
        <v>45964</v>
      </c>
      <c r="O3350" s="62">
        <v>46265</v>
      </c>
      <c r="P3350" s="63"/>
      <c r="Q3350" s="63"/>
      <c r="R3350" s="78">
        <v>3</v>
      </c>
      <c r="S3350" s="63" t="str">
        <f>VLOOKUP(R3350,SA!$B$3:$C$11,2,1)</f>
        <v>0-25</v>
      </c>
      <c r="T3350" s="38" t="s">
        <v>97</v>
      </c>
      <c r="U3350" s="24" t="s">
        <v>5745</v>
      </c>
      <c r="V3350" s="24">
        <v>300000</v>
      </c>
      <c r="W3350" s="39">
        <f t="shared" si="1325"/>
        <v>0</v>
      </c>
      <c r="X3350" s="29">
        <f t="shared" si="1326"/>
        <v>0</v>
      </c>
      <c r="Y3350" s="40">
        <f t="shared" si="1327"/>
        <v>302</v>
      </c>
      <c r="Z3350" s="38">
        <f t="shared" si="1328"/>
        <v>46081</v>
      </c>
      <c r="AA3350" s="41">
        <f t="shared" si="1329"/>
        <v>118</v>
      </c>
      <c r="AB3350" s="24" t="s">
        <v>113</v>
      </c>
      <c r="AC3350" s="41">
        <f t="shared" si="1330"/>
        <v>3053.4096394520548</v>
      </c>
      <c r="AD3350" s="41">
        <v>1</v>
      </c>
      <c r="AE3350" s="72">
        <f>INDEX(SA!$C$2:$G$11,MATCH(Details!S3350,SA!$C$2:$C$11,0),MATCH(Details!V3350,SA!$C$2:$G$2,0))*Y3350/(F3350-E3350+1)</f>
        <v>2587.6352876712331</v>
      </c>
      <c r="AF3350" s="41">
        <f t="shared" si="1331"/>
        <v>0</v>
      </c>
      <c r="AG3350" s="41">
        <f t="shared" si="1332"/>
        <v>0</v>
      </c>
      <c r="AH3350" s="41">
        <f t="shared" si="1333"/>
        <v>465.77435178082192</v>
      </c>
      <c r="AI3350" s="60">
        <f t="shared" si="1334"/>
        <v>103.50541150684933</v>
      </c>
      <c r="AJ3350" s="60">
        <f t="shared" si="1335"/>
        <v>582.21793972602745</v>
      </c>
      <c r="AK3350" s="60">
        <f t="shared" si="1336"/>
        <v>1011.062794520548</v>
      </c>
      <c r="AL3350" s="60">
        <f t="shared" si="1337"/>
        <v>743.13115397260276</v>
      </c>
      <c r="AM3350" s="41">
        <f t="shared" si="1338"/>
        <v>1158.7807824657536</v>
      </c>
      <c r="AN3350" s="42">
        <f t="shared" si="1339"/>
        <v>45715</v>
      </c>
      <c r="AO3350" s="43">
        <f t="shared" si="1340"/>
        <v>2587.6352876712331</v>
      </c>
    </row>
    <row r="3351" spans="1:41" s="24" customFormat="1" ht="15.75" customHeight="1" x14ac:dyDescent="0.35">
      <c r="A3351" s="36" t="s">
        <v>27</v>
      </c>
      <c r="B3351" s="36">
        <v>202511</v>
      </c>
      <c r="C3351" s="24" t="s">
        <v>736</v>
      </c>
      <c r="D3351" s="24" t="s">
        <v>119</v>
      </c>
      <c r="E3351" s="62">
        <v>45901</v>
      </c>
      <c r="F3351" s="62">
        <v>46265</v>
      </c>
      <c r="G3351" s="37" t="s">
        <v>6358</v>
      </c>
      <c r="H3351" s="36">
        <v>45495</v>
      </c>
      <c r="I3351" s="63">
        <v>45890</v>
      </c>
      <c r="J3351" s="24" t="s">
        <v>6452</v>
      </c>
      <c r="K3351" s="63">
        <f t="shared" si="1323"/>
        <v>45964</v>
      </c>
      <c r="L3351" s="55">
        <f t="shared" si="1324"/>
        <v>0.04</v>
      </c>
      <c r="M3351" s="76">
        <v>0.22500000000000001</v>
      </c>
      <c r="N3351" s="62">
        <v>45964</v>
      </c>
      <c r="O3351" s="62">
        <v>46265</v>
      </c>
      <c r="P3351" s="63"/>
      <c r="Q3351" s="63"/>
      <c r="R3351" s="78">
        <v>0</v>
      </c>
      <c r="S3351" s="63" t="str">
        <f>VLOOKUP(R3351,SA!$B$3:$C$11,2,1)</f>
        <v>0-25</v>
      </c>
      <c r="T3351" s="38" t="s">
        <v>97</v>
      </c>
      <c r="U3351" s="24" t="s">
        <v>5745</v>
      </c>
      <c r="V3351" s="24">
        <v>300000</v>
      </c>
      <c r="W3351" s="39">
        <f t="shared" si="1325"/>
        <v>0</v>
      </c>
      <c r="X3351" s="29">
        <f t="shared" si="1326"/>
        <v>0</v>
      </c>
      <c r="Y3351" s="40">
        <f t="shared" si="1327"/>
        <v>302</v>
      </c>
      <c r="Z3351" s="38">
        <f t="shared" si="1328"/>
        <v>46081</v>
      </c>
      <c r="AA3351" s="41">
        <f t="shared" si="1329"/>
        <v>118</v>
      </c>
      <c r="AB3351" s="24" t="s">
        <v>113</v>
      </c>
      <c r="AC3351" s="41">
        <f t="shared" si="1330"/>
        <v>3053.4096394520548</v>
      </c>
      <c r="AD3351" s="41">
        <v>1</v>
      </c>
      <c r="AE3351" s="72">
        <f>INDEX(SA!$C$2:$G$11,MATCH(Details!S3351,SA!$C$2:$C$11,0),MATCH(Details!V3351,SA!$C$2:$G$2,0))*Y3351/(F3351-E3351+1)</f>
        <v>2587.6352876712331</v>
      </c>
      <c r="AF3351" s="41">
        <f t="shared" si="1331"/>
        <v>0</v>
      </c>
      <c r="AG3351" s="41">
        <f t="shared" si="1332"/>
        <v>0</v>
      </c>
      <c r="AH3351" s="41">
        <f t="shared" si="1333"/>
        <v>465.77435178082192</v>
      </c>
      <c r="AI3351" s="60">
        <f t="shared" si="1334"/>
        <v>103.50541150684933</v>
      </c>
      <c r="AJ3351" s="60">
        <f t="shared" si="1335"/>
        <v>582.21793972602745</v>
      </c>
      <c r="AK3351" s="60">
        <f t="shared" si="1336"/>
        <v>1011.062794520548</v>
      </c>
      <c r="AL3351" s="60">
        <f t="shared" si="1337"/>
        <v>743.13115397260276</v>
      </c>
      <c r="AM3351" s="41">
        <f t="shared" si="1338"/>
        <v>1158.7807824657536</v>
      </c>
      <c r="AN3351" s="42">
        <f t="shared" si="1339"/>
        <v>45715</v>
      </c>
      <c r="AO3351" s="43">
        <f t="shared" si="1340"/>
        <v>2587.6352876712331</v>
      </c>
    </row>
    <row r="3352" spans="1:41" s="24" customFormat="1" ht="15.75" customHeight="1" x14ac:dyDescent="0.35">
      <c r="A3352" s="36" t="s">
        <v>27</v>
      </c>
      <c r="B3352" s="36">
        <v>202511</v>
      </c>
      <c r="C3352" s="24" t="s">
        <v>736</v>
      </c>
      <c r="D3352" s="24" t="s">
        <v>119</v>
      </c>
      <c r="E3352" s="62">
        <v>45901</v>
      </c>
      <c r="F3352" s="62">
        <v>46265</v>
      </c>
      <c r="G3352" s="37" t="s">
        <v>6359</v>
      </c>
      <c r="H3352" s="36">
        <v>45681</v>
      </c>
      <c r="I3352" s="63">
        <v>35160</v>
      </c>
      <c r="J3352" s="24" t="s">
        <v>6453</v>
      </c>
      <c r="K3352" s="63">
        <f t="shared" si="1323"/>
        <v>45964</v>
      </c>
      <c r="L3352" s="55">
        <f t="shared" si="1324"/>
        <v>0.04</v>
      </c>
      <c r="M3352" s="76">
        <v>0.22500000000000001</v>
      </c>
      <c r="N3352" s="62">
        <v>45964</v>
      </c>
      <c r="O3352" s="62">
        <v>46265</v>
      </c>
      <c r="P3352" s="63"/>
      <c r="Q3352" s="63"/>
      <c r="R3352" s="78">
        <v>29</v>
      </c>
      <c r="S3352" s="63" t="str">
        <f>VLOOKUP(R3352,SA!$B$3:$C$11,2,1)</f>
        <v>26-35</v>
      </c>
      <c r="T3352" s="38" t="s">
        <v>97</v>
      </c>
      <c r="U3352" s="24" t="s">
        <v>56</v>
      </c>
      <c r="V3352" s="24">
        <v>300000</v>
      </c>
      <c r="W3352" s="39">
        <f t="shared" si="1325"/>
        <v>300000</v>
      </c>
      <c r="X3352" s="29">
        <f t="shared" si="1326"/>
        <v>1</v>
      </c>
      <c r="Y3352" s="40">
        <f t="shared" si="1327"/>
        <v>302</v>
      </c>
      <c r="Z3352" s="38">
        <f t="shared" si="1328"/>
        <v>46081</v>
      </c>
      <c r="AA3352" s="41">
        <f t="shared" si="1329"/>
        <v>118</v>
      </c>
      <c r="AB3352" s="24" t="s">
        <v>113</v>
      </c>
      <c r="AC3352" s="41">
        <f t="shared" si="1330"/>
        <v>3412.571703013698</v>
      </c>
      <c r="AD3352" s="41">
        <v>1</v>
      </c>
      <c r="AE3352" s="72">
        <f>INDEX(SA!$C$2:$G$11,MATCH(Details!S3352,SA!$C$2:$C$11,0),MATCH(Details!V3352,SA!$C$2:$G$2,0))*Y3352/(F3352-E3352+1)</f>
        <v>2892.0099178082187</v>
      </c>
      <c r="AF3352" s="41">
        <f t="shared" si="1331"/>
        <v>0</v>
      </c>
      <c r="AG3352" s="41">
        <f t="shared" si="1332"/>
        <v>0</v>
      </c>
      <c r="AH3352" s="41">
        <f t="shared" si="1333"/>
        <v>520.5617852054794</v>
      </c>
      <c r="AI3352" s="60">
        <f t="shared" si="1334"/>
        <v>115.68039671232874</v>
      </c>
      <c r="AJ3352" s="60">
        <f t="shared" si="1335"/>
        <v>650.70223150684922</v>
      </c>
      <c r="AK3352" s="60">
        <f t="shared" si="1336"/>
        <v>1129.9906301369861</v>
      </c>
      <c r="AL3352" s="60">
        <f t="shared" si="1337"/>
        <v>830.54311315068469</v>
      </c>
      <c r="AM3352" s="41">
        <f t="shared" si="1338"/>
        <v>1295.0841764383558</v>
      </c>
      <c r="AN3352" s="42">
        <f t="shared" si="1339"/>
        <v>45715</v>
      </c>
      <c r="AO3352" s="43">
        <f t="shared" si="1340"/>
        <v>2892.0099178082187</v>
      </c>
    </row>
    <row r="3353" spans="1:41" s="24" customFormat="1" ht="15.75" customHeight="1" x14ac:dyDescent="0.35">
      <c r="A3353" s="36" t="s">
        <v>27</v>
      </c>
      <c r="B3353" s="36">
        <v>202511</v>
      </c>
      <c r="C3353" s="24" t="s">
        <v>736</v>
      </c>
      <c r="D3353" s="24" t="s">
        <v>119</v>
      </c>
      <c r="E3353" s="62">
        <v>45901</v>
      </c>
      <c r="F3353" s="62">
        <v>46265</v>
      </c>
      <c r="G3353" s="37" t="s">
        <v>6360</v>
      </c>
      <c r="H3353" s="36">
        <v>45681</v>
      </c>
      <c r="I3353" s="63">
        <v>24512</v>
      </c>
      <c r="J3353" s="24" t="s">
        <v>6454</v>
      </c>
      <c r="K3353" s="63">
        <f t="shared" si="1323"/>
        <v>45964</v>
      </c>
      <c r="L3353" s="55">
        <f t="shared" si="1324"/>
        <v>0.04</v>
      </c>
      <c r="M3353" s="76">
        <v>0.22500000000000001</v>
      </c>
      <c r="N3353" s="62">
        <v>45964</v>
      </c>
      <c r="O3353" s="62">
        <v>46265</v>
      </c>
      <c r="P3353" s="63"/>
      <c r="Q3353" s="63"/>
      <c r="R3353" s="78">
        <v>58</v>
      </c>
      <c r="S3353" s="63" t="str">
        <f>VLOOKUP(R3353,SA!$B$3:$C$11,2,1)</f>
        <v>56-65</v>
      </c>
      <c r="T3353" s="38" t="s">
        <v>97</v>
      </c>
      <c r="U3353" s="24" t="s">
        <v>6470</v>
      </c>
      <c r="V3353" s="24">
        <v>300000</v>
      </c>
      <c r="W3353" s="39">
        <f t="shared" si="1325"/>
        <v>0</v>
      </c>
      <c r="X3353" s="29">
        <f t="shared" si="1326"/>
        <v>0</v>
      </c>
      <c r="Y3353" s="40">
        <f t="shared" si="1327"/>
        <v>302</v>
      </c>
      <c r="Z3353" s="38">
        <f t="shared" si="1328"/>
        <v>46081</v>
      </c>
      <c r="AA3353" s="41">
        <f t="shared" si="1329"/>
        <v>118</v>
      </c>
      <c r="AB3353" s="24" t="s">
        <v>113</v>
      </c>
      <c r="AC3353" s="41">
        <f t="shared" si="1330"/>
        <v>8962.1611013698639</v>
      </c>
      <c r="AD3353" s="41">
        <v>1</v>
      </c>
      <c r="AE3353" s="72">
        <f>INDEX(SA!$C$2:$G$11,MATCH(Details!S3353,SA!$C$2:$C$11,0),MATCH(Details!V3353,SA!$C$2:$G$2,0))*Y3353/(F3353-E3353+1)</f>
        <v>7595.0517808219192</v>
      </c>
      <c r="AF3353" s="41">
        <f t="shared" si="1331"/>
        <v>0</v>
      </c>
      <c r="AG3353" s="41">
        <f t="shared" si="1332"/>
        <v>0</v>
      </c>
      <c r="AH3353" s="41">
        <f t="shared" si="1333"/>
        <v>1367.1093205479453</v>
      </c>
      <c r="AI3353" s="60">
        <f t="shared" si="1334"/>
        <v>303.80207123287676</v>
      </c>
      <c r="AJ3353" s="60">
        <f t="shared" si="1335"/>
        <v>1708.886650684932</v>
      </c>
      <c r="AK3353" s="60">
        <f t="shared" si="1336"/>
        <v>2967.6030136986305</v>
      </c>
      <c r="AL3353" s="60">
        <f t="shared" si="1337"/>
        <v>2181.1882150684933</v>
      </c>
      <c r="AM3353" s="41">
        <f t="shared" si="1338"/>
        <v>3401.1748438356171</v>
      </c>
      <c r="AN3353" s="42">
        <f t="shared" si="1339"/>
        <v>45715</v>
      </c>
      <c r="AO3353" s="43">
        <f t="shared" si="1340"/>
        <v>7595.0517808219192</v>
      </c>
    </row>
    <row r="3354" spans="1:41" s="24" customFormat="1" ht="15.75" customHeight="1" x14ac:dyDescent="0.35">
      <c r="A3354" s="36" t="s">
        <v>27</v>
      </c>
      <c r="B3354" s="36">
        <v>202511</v>
      </c>
      <c r="C3354" s="24" t="s">
        <v>736</v>
      </c>
      <c r="D3354" s="24" t="s">
        <v>119</v>
      </c>
      <c r="E3354" s="62">
        <v>45901</v>
      </c>
      <c r="F3354" s="62">
        <v>46265</v>
      </c>
      <c r="G3354" s="37" t="s">
        <v>6361</v>
      </c>
      <c r="H3354" s="36">
        <v>45681</v>
      </c>
      <c r="I3354" s="63">
        <v>27464</v>
      </c>
      <c r="J3354" s="24" t="s">
        <v>6455</v>
      </c>
      <c r="K3354" s="63">
        <f t="shared" si="1323"/>
        <v>45964</v>
      </c>
      <c r="L3354" s="55">
        <f t="shared" si="1324"/>
        <v>0.04</v>
      </c>
      <c r="M3354" s="76">
        <v>0.22500000000000001</v>
      </c>
      <c r="N3354" s="62">
        <v>45964</v>
      </c>
      <c r="O3354" s="62">
        <v>46265</v>
      </c>
      <c r="P3354" s="63"/>
      <c r="Q3354" s="63"/>
      <c r="R3354" s="78">
        <v>50</v>
      </c>
      <c r="S3354" s="63" t="str">
        <f>VLOOKUP(R3354,SA!$B$3:$C$11,2,1)</f>
        <v>46-55</v>
      </c>
      <c r="T3354" s="38" t="s">
        <v>98</v>
      </c>
      <c r="U3354" s="24" t="s">
        <v>5747</v>
      </c>
      <c r="V3354" s="24">
        <v>300000</v>
      </c>
      <c r="W3354" s="39">
        <f t="shared" si="1325"/>
        <v>0</v>
      </c>
      <c r="X3354" s="29">
        <f t="shared" si="1326"/>
        <v>0</v>
      </c>
      <c r="Y3354" s="40">
        <f t="shared" si="1327"/>
        <v>302</v>
      </c>
      <c r="Z3354" s="38">
        <f t="shared" si="1328"/>
        <v>46081</v>
      </c>
      <c r="AA3354" s="41">
        <f t="shared" si="1329"/>
        <v>118</v>
      </c>
      <c r="AB3354" s="24" t="s">
        <v>113</v>
      </c>
      <c r="AC3354" s="41">
        <f t="shared" si="1330"/>
        <v>6100.7855671232874</v>
      </c>
      <c r="AD3354" s="41">
        <v>1</v>
      </c>
      <c r="AE3354" s="72">
        <f>INDEX(SA!$C$2:$G$11,MATCH(Details!S3354,SA!$C$2:$C$11,0),MATCH(Details!V3354,SA!$C$2:$G$2,0))*Y3354/(F3354-E3354+1)</f>
        <v>5170.1572602739725</v>
      </c>
      <c r="AF3354" s="41">
        <f t="shared" si="1331"/>
        <v>0</v>
      </c>
      <c r="AG3354" s="41">
        <f t="shared" si="1332"/>
        <v>0</v>
      </c>
      <c r="AH3354" s="41">
        <f t="shared" si="1333"/>
        <v>930.62830684931498</v>
      </c>
      <c r="AI3354" s="60">
        <f t="shared" si="1334"/>
        <v>206.80629041095889</v>
      </c>
      <c r="AJ3354" s="60">
        <f t="shared" si="1335"/>
        <v>1163.2853835616438</v>
      </c>
      <c r="AK3354" s="60">
        <f t="shared" si="1336"/>
        <v>2020.1276712328768</v>
      </c>
      <c r="AL3354" s="60">
        <f t="shared" si="1337"/>
        <v>1484.7938383561643</v>
      </c>
      <c r="AM3354" s="41">
        <f t="shared" si="1338"/>
        <v>2315.2717479452053</v>
      </c>
      <c r="AN3354" s="42">
        <f t="shared" si="1339"/>
        <v>45715</v>
      </c>
      <c r="AO3354" s="43">
        <f t="shared" si="1340"/>
        <v>5170.1572602739725</v>
      </c>
    </row>
    <row r="3355" spans="1:41" s="24" customFormat="1" ht="15.75" customHeight="1" x14ac:dyDescent="0.35">
      <c r="A3355" s="36" t="s">
        <v>27</v>
      </c>
      <c r="B3355" s="36">
        <v>202511</v>
      </c>
      <c r="C3355" s="24" t="s">
        <v>736</v>
      </c>
      <c r="D3355" s="24" t="s">
        <v>119</v>
      </c>
      <c r="E3355" s="62">
        <v>45901</v>
      </c>
      <c r="F3355" s="62">
        <v>46265</v>
      </c>
      <c r="G3355" s="37" t="s">
        <v>6362</v>
      </c>
      <c r="H3355" s="36">
        <v>45424</v>
      </c>
      <c r="I3355" s="63">
        <v>33221</v>
      </c>
      <c r="J3355" s="24" t="s">
        <v>6456</v>
      </c>
      <c r="K3355" s="63">
        <f t="shared" si="1323"/>
        <v>45964</v>
      </c>
      <c r="L3355" s="55">
        <f t="shared" si="1324"/>
        <v>0.04</v>
      </c>
      <c r="M3355" s="76">
        <v>0.22500000000000001</v>
      </c>
      <c r="N3355" s="62">
        <v>45964</v>
      </c>
      <c r="O3355" s="62">
        <v>46265</v>
      </c>
      <c r="P3355" s="63"/>
      <c r="Q3355" s="63"/>
      <c r="R3355" s="78">
        <v>34</v>
      </c>
      <c r="S3355" s="63" t="str">
        <f>VLOOKUP(R3355,SA!$B$3:$C$11,2,1)</f>
        <v>26-35</v>
      </c>
      <c r="T3355" s="38" t="s">
        <v>98</v>
      </c>
      <c r="U3355" s="24" t="s">
        <v>56</v>
      </c>
      <c r="V3355" s="24">
        <v>500000</v>
      </c>
      <c r="W3355" s="39">
        <f t="shared" si="1325"/>
        <v>500000</v>
      </c>
      <c r="X3355" s="29">
        <f t="shared" si="1326"/>
        <v>1</v>
      </c>
      <c r="Y3355" s="40">
        <f t="shared" si="1327"/>
        <v>302</v>
      </c>
      <c r="Z3355" s="38">
        <f t="shared" si="1328"/>
        <v>46081</v>
      </c>
      <c r="AA3355" s="41">
        <f t="shared" si="1329"/>
        <v>118</v>
      </c>
      <c r="AB3355" s="24" t="s">
        <v>113</v>
      </c>
      <c r="AC3355" s="41">
        <f t="shared" si="1330"/>
        <v>4125.6627079452055</v>
      </c>
      <c r="AD3355" s="41">
        <v>1</v>
      </c>
      <c r="AE3355" s="72">
        <f>INDEX(SA!$C$2:$G$11,MATCH(Details!S3355,SA!$C$2:$C$11,0),MATCH(Details!V3355,SA!$C$2:$G$2,0))*Y3355/(F3355-E3355+1)</f>
        <v>3496.324328767123</v>
      </c>
      <c r="AF3355" s="41">
        <f t="shared" si="1331"/>
        <v>0</v>
      </c>
      <c r="AG3355" s="41">
        <f t="shared" si="1332"/>
        <v>0</v>
      </c>
      <c r="AH3355" s="41">
        <f t="shared" si="1333"/>
        <v>629.33837917808216</v>
      </c>
      <c r="AI3355" s="60">
        <f t="shared" si="1334"/>
        <v>139.85297315068493</v>
      </c>
      <c r="AJ3355" s="60">
        <f t="shared" si="1335"/>
        <v>786.67297397260268</v>
      </c>
      <c r="AK3355" s="60">
        <f t="shared" si="1336"/>
        <v>1366.1134794520547</v>
      </c>
      <c r="AL3355" s="60">
        <f t="shared" si="1337"/>
        <v>1004.0934073972602</v>
      </c>
      <c r="AM3355" s="41">
        <f t="shared" si="1338"/>
        <v>1565.7049742465749</v>
      </c>
      <c r="AN3355" s="42">
        <f t="shared" si="1339"/>
        <v>45715</v>
      </c>
      <c r="AO3355" s="43">
        <f t="shared" si="1340"/>
        <v>3496.324328767123</v>
      </c>
    </row>
    <row r="3356" spans="1:41" s="24" customFormat="1" ht="15.75" customHeight="1" x14ac:dyDescent="0.35">
      <c r="A3356" s="36" t="s">
        <v>27</v>
      </c>
      <c r="B3356" s="36">
        <v>202511</v>
      </c>
      <c r="C3356" s="24" t="s">
        <v>736</v>
      </c>
      <c r="D3356" s="24" t="s">
        <v>119</v>
      </c>
      <c r="E3356" s="62">
        <v>45901</v>
      </c>
      <c r="F3356" s="62">
        <v>46265</v>
      </c>
      <c r="G3356" s="37" t="s">
        <v>6363</v>
      </c>
      <c r="H3356" s="36">
        <v>45424</v>
      </c>
      <c r="I3356" s="63">
        <v>33878</v>
      </c>
      <c r="J3356" s="24" t="s">
        <v>6457</v>
      </c>
      <c r="K3356" s="63">
        <f t="shared" si="1323"/>
        <v>45964</v>
      </c>
      <c r="L3356" s="55">
        <f t="shared" si="1324"/>
        <v>0.04</v>
      </c>
      <c r="M3356" s="76">
        <v>0.22500000000000001</v>
      </c>
      <c r="N3356" s="62">
        <v>45964</v>
      </c>
      <c r="O3356" s="62">
        <v>46265</v>
      </c>
      <c r="P3356" s="63"/>
      <c r="Q3356" s="63"/>
      <c r="R3356" s="78">
        <v>33</v>
      </c>
      <c r="S3356" s="63" t="str">
        <f>VLOOKUP(R3356,SA!$B$3:$C$11,2,1)</f>
        <v>26-35</v>
      </c>
      <c r="T3356" s="38" t="s">
        <v>97</v>
      </c>
      <c r="U3356" s="24" t="s">
        <v>6278</v>
      </c>
      <c r="V3356" s="24">
        <v>500000</v>
      </c>
      <c r="W3356" s="39">
        <f t="shared" si="1325"/>
        <v>0</v>
      </c>
      <c r="X3356" s="29">
        <f t="shared" si="1326"/>
        <v>0</v>
      </c>
      <c r="Y3356" s="40">
        <f t="shared" si="1327"/>
        <v>302</v>
      </c>
      <c r="Z3356" s="38">
        <f t="shared" si="1328"/>
        <v>46081</v>
      </c>
      <c r="AA3356" s="41">
        <f t="shared" si="1329"/>
        <v>118</v>
      </c>
      <c r="AB3356" s="24" t="s">
        <v>113</v>
      </c>
      <c r="AC3356" s="41">
        <f t="shared" si="1330"/>
        <v>4125.6627079452055</v>
      </c>
      <c r="AD3356" s="41">
        <v>1</v>
      </c>
      <c r="AE3356" s="72">
        <f>INDEX(SA!$C$2:$G$11,MATCH(Details!S3356,SA!$C$2:$C$11,0),MATCH(Details!V3356,SA!$C$2:$G$2,0))*Y3356/(F3356-E3356+1)</f>
        <v>3496.324328767123</v>
      </c>
      <c r="AF3356" s="41">
        <f t="shared" si="1331"/>
        <v>0</v>
      </c>
      <c r="AG3356" s="41">
        <f t="shared" si="1332"/>
        <v>0</v>
      </c>
      <c r="AH3356" s="41">
        <f t="shared" si="1333"/>
        <v>629.33837917808216</v>
      </c>
      <c r="AI3356" s="60">
        <f t="shared" si="1334"/>
        <v>139.85297315068493</v>
      </c>
      <c r="AJ3356" s="60">
        <f t="shared" si="1335"/>
        <v>786.67297397260268</v>
      </c>
      <c r="AK3356" s="60">
        <f t="shared" si="1336"/>
        <v>1366.1134794520547</v>
      </c>
      <c r="AL3356" s="60">
        <f t="shared" si="1337"/>
        <v>1004.0934073972602</v>
      </c>
      <c r="AM3356" s="41">
        <f t="shared" si="1338"/>
        <v>1565.7049742465749</v>
      </c>
      <c r="AN3356" s="42">
        <f t="shared" si="1339"/>
        <v>45715</v>
      </c>
      <c r="AO3356" s="43">
        <f t="shared" si="1340"/>
        <v>3496.324328767123</v>
      </c>
    </row>
    <row r="3357" spans="1:41" s="24" customFormat="1" ht="15.75" customHeight="1" x14ac:dyDescent="0.35">
      <c r="A3357" s="36" t="s">
        <v>27</v>
      </c>
      <c r="B3357" s="36">
        <v>202511</v>
      </c>
      <c r="C3357" s="24" t="s">
        <v>736</v>
      </c>
      <c r="D3357" s="24" t="s">
        <v>119</v>
      </c>
      <c r="E3357" s="62">
        <v>45901</v>
      </c>
      <c r="F3357" s="62">
        <v>46265</v>
      </c>
      <c r="G3357" s="37" t="s">
        <v>6364</v>
      </c>
      <c r="H3357" s="36">
        <v>45688</v>
      </c>
      <c r="I3357" s="63">
        <v>33650</v>
      </c>
      <c r="J3357" s="24" t="s">
        <v>6458</v>
      </c>
      <c r="K3357" s="63">
        <f t="shared" si="1323"/>
        <v>45968</v>
      </c>
      <c r="L3357" s="55">
        <f t="shared" si="1324"/>
        <v>0.04</v>
      </c>
      <c r="M3357" s="76">
        <v>0.22500000000000001</v>
      </c>
      <c r="N3357" s="62">
        <v>45968</v>
      </c>
      <c r="O3357" s="62">
        <v>46265</v>
      </c>
      <c r="P3357" s="63"/>
      <c r="Q3357" s="63"/>
      <c r="R3357" s="78">
        <v>33</v>
      </c>
      <c r="S3357" s="63" t="str">
        <f>VLOOKUP(R3357,SA!$B$3:$C$11,2,1)</f>
        <v>26-35</v>
      </c>
      <c r="T3357" s="38" t="s">
        <v>97</v>
      </c>
      <c r="U3357" s="24" t="s">
        <v>56</v>
      </c>
      <c r="V3357" s="24">
        <v>500000</v>
      </c>
      <c r="W3357" s="39">
        <f t="shared" si="1325"/>
        <v>500000</v>
      </c>
      <c r="X3357" s="29">
        <f t="shared" si="1326"/>
        <v>1</v>
      </c>
      <c r="Y3357" s="40">
        <f t="shared" si="1327"/>
        <v>298</v>
      </c>
      <c r="Z3357" s="38">
        <f t="shared" si="1328"/>
        <v>46081</v>
      </c>
      <c r="AA3357" s="41">
        <f t="shared" si="1329"/>
        <v>114</v>
      </c>
      <c r="AB3357" s="24" t="s">
        <v>113</v>
      </c>
      <c r="AC3357" s="41">
        <f t="shared" si="1330"/>
        <v>4071.0181687671229</v>
      </c>
      <c r="AD3357" s="41">
        <v>1</v>
      </c>
      <c r="AE3357" s="72">
        <f>INDEX(SA!$C$2:$G$11,MATCH(Details!S3357,SA!$C$2:$C$11,0),MATCH(Details!V3357,SA!$C$2:$G$2,0))*Y3357/(F3357-E3357+1)</f>
        <v>3450.0153972602739</v>
      </c>
      <c r="AF3357" s="41">
        <f t="shared" si="1331"/>
        <v>0</v>
      </c>
      <c r="AG3357" s="41">
        <f t="shared" si="1332"/>
        <v>0</v>
      </c>
      <c r="AH3357" s="41">
        <f t="shared" si="1333"/>
        <v>621.00277150684929</v>
      </c>
      <c r="AI3357" s="60">
        <f t="shared" si="1334"/>
        <v>138.00061589041096</v>
      </c>
      <c r="AJ3357" s="60">
        <f t="shared" si="1335"/>
        <v>776.25346438356166</v>
      </c>
      <c r="AK3357" s="60">
        <f t="shared" si="1336"/>
        <v>1319.8045479452055</v>
      </c>
      <c r="AL3357" s="60">
        <f t="shared" si="1337"/>
        <v>970.05634273972601</v>
      </c>
      <c r="AM3357" s="41">
        <f t="shared" si="1338"/>
        <v>1565.7049742465751</v>
      </c>
      <c r="AN3357" s="42">
        <f t="shared" si="1339"/>
        <v>45715</v>
      </c>
      <c r="AO3357" s="43">
        <f t="shared" si="1340"/>
        <v>3450.0153972602739</v>
      </c>
    </row>
    <row r="3358" spans="1:41" s="24" customFormat="1" ht="15.75" customHeight="1" x14ac:dyDescent="0.35">
      <c r="A3358" s="36" t="s">
        <v>27</v>
      </c>
      <c r="B3358" s="36">
        <v>202511</v>
      </c>
      <c r="C3358" s="24" t="s">
        <v>736</v>
      </c>
      <c r="D3358" s="24" t="s">
        <v>119</v>
      </c>
      <c r="E3358" s="62">
        <v>45901</v>
      </c>
      <c r="F3358" s="62">
        <v>46265</v>
      </c>
      <c r="G3358" s="37" t="s">
        <v>6365</v>
      </c>
      <c r="H3358" s="36">
        <v>45688</v>
      </c>
      <c r="I3358" s="63">
        <v>34619</v>
      </c>
      <c r="J3358" s="24" t="s">
        <v>6459</v>
      </c>
      <c r="K3358" s="63">
        <f t="shared" si="1323"/>
        <v>45968</v>
      </c>
      <c r="L3358" s="55">
        <f t="shared" si="1324"/>
        <v>0.04</v>
      </c>
      <c r="M3358" s="76">
        <v>0.22500000000000001</v>
      </c>
      <c r="N3358" s="62">
        <v>45968</v>
      </c>
      <c r="O3358" s="62">
        <v>46265</v>
      </c>
      <c r="P3358" s="63"/>
      <c r="Q3358" s="63"/>
      <c r="R3358" s="78">
        <v>31</v>
      </c>
      <c r="S3358" s="63" t="str">
        <f>VLOOKUP(R3358,SA!$B$3:$C$11,2,1)</f>
        <v>26-35</v>
      </c>
      <c r="T3358" s="38" t="s">
        <v>98</v>
      </c>
      <c r="U3358" s="24" t="s">
        <v>6278</v>
      </c>
      <c r="V3358" s="24">
        <v>500000</v>
      </c>
      <c r="W3358" s="39">
        <f t="shared" si="1325"/>
        <v>0</v>
      </c>
      <c r="X3358" s="29">
        <f t="shared" si="1326"/>
        <v>0</v>
      </c>
      <c r="Y3358" s="40">
        <f t="shared" si="1327"/>
        <v>298</v>
      </c>
      <c r="Z3358" s="38">
        <f t="shared" si="1328"/>
        <v>46081</v>
      </c>
      <c r="AA3358" s="41">
        <f t="shared" si="1329"/>
        <v>114</v>
      </c>
      <c r="AB3358" s="24" t="s">
        <v>113</v>
      </c>
      <c r="AC3358" s="41">
        <f t="shared" si="1330"/>
        <v>4071.0181687671229</v>
      </c>
      <c r="AD3358" s="41">
        <v>1</v>
      </c>
      <c r="AE3358" s="72">
        <f>INDEX(SA!$C$2:$G$11,MATCH(Details!S3358,SA!$C$2:$C$11,0),MATCH(Details!V3358,SA!$C$2:$G$2,0))*Y3358/(F3358-E3358+1)</f>
        <v>3450.0153972602739</v>
      </c>
      <c r="AF3358" s="41">
        <f t="shared" si="1331"/>
        <v>0</v>
      </c>
      <c r="AG3358" s="41">
        <f t="shared" si="1332"/>
        <v>0</v>
      </c>
      <c r="AH3358" s="41">
        <f t="shared" si="1333"/>
        <v>621.00277150684929</v>
      </c>
      <c r="AI3358" s="60">
        <f t="shared" si="1334"/>
        <v>138.00061589041096</v>
      </c>
      <c r="AJ3358" s="60">
        <f t="shared" si="1335"/>
        <v>776.25346438356166</v>
      </c>
      <c r="AK3358" s="60">
        <f t="shared" si="1336"/>
        <v>1319.8045479452055</v>
      </c>
      <c r="AL3358" s="60">
        <f t="shared" si="1337"/>
        <v>970.05634273972601</v>
      </c>
      <c r="AM3358" s="41">
        <f t="shared" si="1338"/>
        <v>1565.7049742465751</v>
      </c>
      <c r="AN3358" s="42">
        <f t="shared" si="1339"/>
        <v>45715</v>
      </c>
      <c r="AO3358" s="43">
        <f t="shared" si="1340"/>
        <v>3450.0153972602739</v>
      </c>
    </row>
    <row r="3359" spans="1:41" s="24" customFormat="1" ht="15.75" customHeight="1" x14ac:dyDescent="0.35">
      <c r="A3359" s="36" t="s">
        <v>27</v>
      </c>
      <c r="B3359" s="36">
        <v>202511</v>
      </c>
      <c r="C3359" s="24" t="s">
        <v>736</v>
      </c>
      <c r="D3359" s="24" t="s">
        <v>119</v>
      </c>
      <c r="E3359" s="62">
        <v>45901</v>
      </c>
      <c r="F3359" s="62">
        <v>46265</v>
      </c>
      <c r="G3359" s="37" t="s">
        <v>6366</v>
      </c>
      <c r="H3359" s="36">
        <v>45688</v>
      </c>
      <c r="I3359" s="63">
        <v>44325</v>
      </c>
      <c r="J3359" s="24" t="s">
        <v>6460</v>
      </c>
      <c r="K3359" s="63">
        <f t="shared" si="1323"/>
        <v>45968</v>
      </c>
      <c r="L3359" s="55">
        <f t="shared" si="1324"/>
        <v>0.04</v>
      </c>
      <c r="M3359" s="76">
        <v>0.22500000000000001</v>
      </c>
      <c r="N3359" s="62">
        <v>45968</v>
      </c>
      <c r="O3359" s="62">
        <v>46265</v>
      </c>
      <c r="P3359" s="63"/>
      <c r="Q3359" s="63"/>
      <c r="R3359" s="78">
        <v>4</v>
      </c>
      <c r="S3359" s="63" t="str">
        <f>VLOOKUP(R3359,SA!$B$3:$C$11,2,1)</f>
        <v>0-25</v>
      </c>
      <c r="T3359" s="38" t="s">
        <v>97</v>
      </c>
      <c r="U3359" s="24" t="s">
        <v>5745</v>
      </c>
      <c r="V3359" s="24">
        <v>500000</v>
      </c>
      <c r="W3359" s="39">
        <f t="shared" si="1325"/>
        <v>0</v>
      </c>
      <c r="X3359" s="29">
        <f t="shared" si="1326"/>
        <v>0</v>
      </c>
      <c r="Y3359" s="40">
        <f t="shared" si="1327"/>
        <v>298</v>
      </c>
      <c r="Z3359" s="38">
        <f t="shared" si="1328"/>
        <v>46081</v>
      </c>
      <c r="AA3359" s="41">
        <f t="shared" si="1329"/>
        <v>114</v>
      </c>
      <c r="AB3359" s="24" t="s">
        <v>113</v>
      </c>
      <c r="AC3359" s="41">
        <f t="shared" si="1330"/>
        <v>3631.6897501369863</v>
      </c>
      <c r="AD3359" s="41">
        <v>1</v>
      </c>
      <c r="AE3359" s="72">
        <f>INDEX(SA!$C$2:$G$11,MATCH(Details!S3359,SA!$C$2:$C$11,0),MATCH(Details!V3359,SA!$C$2:$G$2,0))*Y3359/(F3359-E3359+1)</f>
        <v>3077.7031780821917</v>
      </c>
      <c r="AF3359" s="41">
        <f t="shared" si="1331"/>
        <v>0</v>
      </c>
      <c r="AG3359" s="41">
        <f t="shared" si="1332"/>
        <v>0</v>
      </c>
      <c r="AH3359" s="41">
        <f t="shared" si="1333"/>
        <v>553.98657205479446</v>
      </c>
      <c r="AI3359" s="60">
        <f t="shared" si="1334"/>
        <v>123.10812712328767</v>
      </c>
      <c r="AJ3359" s="60">
        <f t="shared" si="1335"/>
        <v>692.48321506849311</v>
      </c>
      <c r="AK3359" s="60">
        <f t="shared" si="1336"/>
        <v>1177.3763835616437</v>
      </c>
      <c r="AL3359" s="60">
        <f t="shared" si="1337"/>
        <v>865.37164191780812</v>
      </c>
      <c r="AM3359" s="41">
        <f t="shared" si="1338"/>
        <v>1396.7401939726026</v>
      </c>
      <c r="AN3359" s="42">
        <f t="shared" si="1339"/>
        <v>45715</v>
      </c>
      <c r="AO3359" s="43">
        <f t="shared" si="1340"/>
        <v>3077.7031780821917</v>
      </c>
    </row>
    <row r="3360" spans="1:41" s="24" customFormat="1" ht="15.75" customHeight="1" x14ac:dyDescent="0.35">
      <c r="A3360" s="36" t="s">
        <v>27</v>
      </c>
      <c r="B3360" s="36">
        <v>202511</v>
      </c>
      <c r="C3360" s="24" t="s">
        <v>736</v>
      </c>
      <c r="D3360" s="24" t="s">
        <v>119</v>
      </c>
      <c r="E3360" s="62">
        <v>45901</v>
      </c>
      <c r="F3360" s="62">
        <v>46265</v>
      </c>
      <c r="G3360" s="37" t="s">
        <v>6367</v>
      </c>
      <c r="H3360" s="36">
        <v>45688</v>
      </c>
      <c r="I3360" s="63">
        <v>24628</v>
      </c>
      <c r="J3360" s="24" t="s">
        <v>6461</v>
      </c>
      <c r="K3360" s="63">
        <f t="shared" si="1323"/>
        <v>45968</v>
      </c>
      <c r="L3360" s="55">
        <f t="shared" si="1324"/>
        <v>0.04</v>
      </c>
      <c r="M3360" s="76">
        <v>0.22500000000000001</v>
      </c>
      <c r="N3360" s="62">
        <v>45968</v>
      </c>
      <c r="O3360" s="62">
        <v>46265</v>
      </c>
      <c r="P3360" s="63"/>
      <c r="Q3360" s="63"/>
      <c r="R3360" s="78">
        <v>58</v>
      </c>
      <c r="S3360" s="63" t="str">
        <f>VLOOKUP(R3360,SA!$B$3:$C$11,2,1)</f>
        <v>56-65</v>
      </c>
      <c r="T3360" s="38" t="s">
        <v>97</v>
      </c>
      <c r="U3360" s="24" t="s">
        <v>5744</v>
      </c>
      <c r="V3360" s="24">
        <v>500000</v>
      </c>
      <c r="W3360" s="39">
        <f t="shared" si="1325"/>
        <v>0</v>
      </c>
      <c r="X3360" s="29">
        <f t="shared" si="1326"/>
        <v>0</v>
      </c>
      <c r="Y3360" s="40">
        <f t="shared" si="1327"/>
        <v>298</v>
      </c>
      <c r="Z3360" s="38">
        <f t="shared" si="1328"/>
        <v>46081</v>
      </c>
      <c r="AA3360" s="41">
        <f t="shared" si="1329"/>
        <v>114</v>
      </c>
      <c r="AB3360" s="24" t="s">
        <v>113</v>
      </c>
      <c r="AC3360" s="41">
        <f t="shared" si="1330"/>
        <v>10695.925402739726</v>
      </c>
      <c r="AD3360" s="41">
        <v>1</v>
      </c>
      <c r="AE3360" s="72">
        <f>INDEX(SA!$C$2:$G$11,MATCH(Details!S3360,SA!$C$2:$C$11,0),MATCH(Details!V3360,SA!$C$2:$G$2,0))*Y3360/(F3360-E3360+1)</f>
        <v>9064.3435616438346</v>
      </c>
      <c r="AF3360" s="41">
        <f t="shared" si="1331"/>
        <v>0</v>
      </c>
      <c r="AG3360" s="41">
        <f t="shared" si="1332"/>
        <v>0</v>
      </c>
      <c r="AH3360" s="41">
        <f t="shared" si="1333"/>
        <v>1631.5818410958902</v>
      </c>
      <c r="AI3360" s="60">
        <f t="shared" si="1334"/>
        <v>362.57374246575341</v>
      </c>
      <c r="AJ3360" s="60">
        <f t="shared" si="1335"/>
        <v>2039.4773013698627</v>
      </c>
      <c r="AK3360" s="60">
        <f t="shared" si="1336"/>
        <v>3467.5676712328764</v>
      </c>
      <c r="AL3360" s="60">
        <f t="shared" si="1337"/>
        <v>2548.6622383561639</v>
      </c>
      <c r="AM3360" s="41">
        <f t="shared" si="1338"/>
        <v>4113.6302794520543</v>
      </c>
      <c r="AN3360" s="42">
        <f t="shared" si="1339"/>
        <v>45715</v>
      </c>
      <c r="AO3360" s="43">
        <f t="shared" si="1340"/>
        <v>9064.3435616438346</v>
      </c>
    </row>
    <row r="3361" spans="1:42" s="24" customFormat="1" ht="15.75" customHeight="1" x14ac:dyDescent="0.35">
      <c r="A3361" s="36" t="s">
        <v>27</v>
      </c>
      <c r="B3361" s="36">
        <v>202511</v>
      </c>
      <c r="C3361" s="24" t="s">
        <v>736</v>
      </c>
      <c r="D3361" s="24" t="s">
        <v>119</v>
      </c>
      <c r="E3361" s="62">
        <v>45901</v>
      </c>
      <c r="F3361" s="62">
        <v>46265</v>
      </c>
      <c r="G3361" s="37" t="s">
        <v>6368</v>
      </c>
      <c r="H3361" s="36">
        <v>45688</v>
      </c>
      <c r="I3361" s="63">
        <v>27395</v>
      </c>
      <c r="J3361" s="24" t="s">
        <v>6462</v>
      </c>
      <c r="K3361" s="63">
        <f t="shared" si="1323"/>
        <v>45968</v>
      </c>
      <c r="L3361" s="55">
        <f t="shared" si="1324"/>
        <v>0.04</v>
      </c>
      <c r="M3361" s="76">
        <v>0.22500000000000001</v>
      </c>
      <c r="N3361" s="62">
        <v>45968</v>
      </c>
      <c r="O3361" s="62">
        <v>46265</v>
      </c>
      <c r="P3361" s="63"/>
      <c r="Q3361" s="63"/>
      <c r="R3361" s="78">
        <v>50</v>
      </c>
      <c r="S3361" s="63" t="str">
        <f>VLOOKUP(R3361,SA!$B$3:$C$11,2,1)</f>
        <v>46-55</v>
      </c>
      <c r="T3361" s="38" t="s">
        <v>98</v>
      </c>
      <c r="U3361" s="24" t="s">
        <v>5747</v>
      </c>
      <c r="V3361" s="24">
        <v>500000</v>
      </c>
      <c r="W3361" s="39">
        <f t="shared" si="1325"/>
        <v>0</v>
      </c>
      <c r="X3361" s="29">
        <f t="shared" si="1326"/>
        <v>0</v>
      </c>
      <c r="Y3361" s="40">
        <f t="shared" si="1327"/>
        <v>298</v>
      </c>
      <c r="Z3361" s="38">
        <f t="shared" si="1328"/>
        <v>46081</v>
      </c>
      <c r="AA3361" s="41">
        <f t="shared" si="1329"/>
        <v>114</v>
      </c>
      <c r="AB3361" s="24" t="s">
        <v>113</v>
      </c>
      <c r="AC3361" s="41">
        <f t="shared" si="1330"/>
        <v>7281.8478257534243</v>
      </c>
      <c r="AD3361" s="41">
        <v>1</v>
      </c>
      <c r="AE3361" s="72">
        <f>INDEX(SA!$C$2:$G$11,MATCH(Details!S3361,SA!$C$2:$C$11,0),MATCH(Details!V3361,SA!$C$2:$G$2,0))*Y3361/(F3361-E3361+1)</f>
        <v>6171.0574794520544</v>
      </c>
      <c r="AF3361" s="41">
        <f t="shared" si="1331"/>
        <v>0</v>
      </c>
      <c r="AG3361" s="41">
        <f t="shared" si="1332"/>
        <v>0</v>
      </c>
      <c r="AH3361" s="41">
        <f t="shared" si="1333"/>
        <v>1110.7903463013697</v>
      </c>
      <c r="AI3361" s="60">
        <f t="shared" si="1334"/>
        <v>246.84229917808219</v>
      </c>
      <c r="AJ3361" s="60">
        <f t="shared" si="1335"/>
        <v>1388.4879328767122</v>
      </c>
      <c r="AK3361" s="60">
        <f t="shared" si="1336"/>
        <v>2360.7401095890409</v>
      </c>
      <c r="AL3361" s="60">
        <f t="shared" si="1337"/>
        <v>1735.1439805479451</v>
      </c>
      <c r="AM3361" s="41">
        <f t="shared" si="1338"/>
        <v>2800.5832668493149</v>
      </c>
      <c r="AN3361" s="42">
        <f t="shared" si="1339"/>
        <v>45715</v>
      </c>
      <c r="AO3361" s="43">
        <f t="shared" si="1340"/>
        <v>6171.0574794520544</v>
      </c>
    </row>
    <row r="3362" spans="1:42" s="24" customFormat="1" ht="15.75" customHeight="1" x14ac:dyDescent="0.35">
      <c r="A3362" s="36" t="s">
        <v>27</v>
      </c>
      <c r="B3362" s="36">
        <v>202511</v>
      </c>
      <c r="C3362" s="24" t="s">
        <v>736</v>
      </c>
      <c r="D3362" s="24" t="s">
        <v>119</v>
      </c>
      <c r="E3362" s="62">
        <v>45901</v>
      </c>
      <c r="F3362" s="62">
        <v>46265</v>
      </c>
      <c r="G3362" s="37" t="s">
        <v>6369</v>
      </c>
      <c r="H3362" s="36">
        <v>45701</v>
      </c>
      <c r="I3362" s="63">
        <v>32875</v>
      </c>
      <c r="J3362" s="24" t="s">
        <v>6463</v>
      </c>
      <c r="K3362" s="63">
        <f t="shared" si="1323"/>
        <v>45971</v>
      </c>
      <c r="L3362" s="55">
        <f t="shared" si="1324"/>
        <v>0.04</v>
      </c>
      <c r="M3362" s="76">
        <v>0.22500000000000001</v>
      </c>
      <c r="N3362" s="62">
        <v>45971</v>
      </c>
      <c r="O3362" s="62">
        <v>46265</v>
      </c>
      <c r="P3362" s="63"/>
      <c r="Q3362" s="63"/>
      <c r="R3362" s="78">
        <v>35</v>
      </c>
      <c r="S3362" s="63" t="str">
        <f>VLOOKUP(R3362,SA!$B$3:$C$11,2,1)</f>
        <v>26-35</v>
      </c>
      <c r="T3362" s="38" t="s">
        <v>97</v>
      </c>
      <c r="U3362" s="24" t="s">
        <v>56</v>
      </c>
      <c r="V3362" s="24">
        <v>500000</v>
      </c>
      <c r="W3362" s="39">
        <f t="shared" si="1325"/>
        <v>500000</v>
      </c>
      <c r="X3362" s="29">
        <f t="shared" si="1326"/>
        <v>1</v>
      </c>
      <c r="Y3362" s="40">
        <f t="shared" si="1327"/>
        <v>295</v>
      </c>
      <c r="Z3362" s="38">
        <f t="shared" si="1328"/>
        <v>46081</v>
      </c>
      <c r="AA3362" s="41">
        <f t="shared" si="1329"/>
        <v>111</v>
      </c>
      <c r="AB3362" s="24" t="s">
        <v>113</v>
      </c>
      <c r="AC3362" s="41">
        <f t="shared" si="1330"/>
        <v>4030.0347643835607</v>
      </c>
      <c r="AD3362" s="41">
        <v>1</v>
      </c>
      <c r="AE3362" s="72">
        <f>INDEX(SA!$C$2:$G$11,MATCH(Details!S3362,SA!$C$2:$C$11,0),MATCH(Details!V3362,SA!$C$2:$G$2,0))*Y3362/(F3362-E3362+1)</f>
        <v>3415.2836986301363</v>
      </c>
      <c r="AF3362" s="41">
        <f t="shared" si="1331"/>
        <v>0</v>
      </c>
      <c r="AG3362" s="41">
        <f t="shared" si="1332"/>
        <v>0</v>
      </c>
      <c r="AH3362" s="41">
        <f t="shared" si="1333"/>
        <v>614.75106575342454</v>
      </c>
      <c r="AI3362" s="60">
        <f t="shared" si="1334"/>
        <v>136.61134794520547</v>
      </c>
      <c r="AJ3362" s="60">
        <f t="shared" si="1335"/>
        <v>768.43883219178065</v>
      </c>
      <c r="AK3362" s="60">
        <f t="shared" si="1336"/>
        <v>1285.0728493150682</v>
      </c>
      <c r="AL3362" s="60">
        <f t="shared" si="1337"/>
        <v>944.52854424657505</v>
      </c>
      <c r="AM3362" s="41">
        <f t="shared" si="1338"/>
        <v>1565.7049742465749</v>
      </c>
      <c r="AN3362" s="42">
        <f t="shared" si="1339"/>
        <v>45715</v>
      </c>
      <c r="AO3362" s="43">
        <f t="shared" si="1340"/>
        <v>3415.2836986301363</v>
      </c>
    </row>
    <row r="3363" spans="1:42" s="24" customFormat="1" ht="15.75" customHeight="1" x14ac:dyDescent="0.35">
      <c r="A3363" s="36" t="s">
        <v>27</v>
      </c>
      <c r="B3363" s="36">
        <v>202511</v>
      </c>
      <c r="C3363" s="24" t="s">
        <v>736</v>
      </c>
      <c r="D3363" s="24" t="s">
        <v>119</v>
      </c>
      <c r="E3363" s="62">
        <v>45901</v>
      </c>
      <c r="F3363" s="62">
        <v>46265</v>
      </c>
      <c r="G3363" s="37" t="s">
        <v>6370</v>
      </c>
      <c r="H3363" s="36">
        <v>45701</v>
      </c>
      <c r="I3363" s="63">
        <v>34486</v>
      </c>
      <c r="J3363" s="24" t="s">
        <v>6464</v>
      </c>
      <c r="K3363" s="63">
        <f t="shared" si="1323"/>
        <v>45971</v>
      </c>
      <c r="L3363" s="55">
        <f t="shared" si="1324"/>
        <v>0.04</v>
      </c>
      <c r="M3363" s="76">
        <v>0.22500000000000001</v>
      </c>
      <c r="N3363" s="62">
        <v>45971</v>
      </c>
      <c r="O3363" s="62">
        <v>46265</v>
      </c>
      <c r="P3363" s="63"/>
      <c r="Q3363" s="63"/>
      <c r="R3363" s="78">
        <v>31</v>
      </c>
      <c r="S3363" s="63" t="str">
        <f>VLOOKUP(R3363,SA!$B$3:$C$11,2,1)</f>
        <v>26-35</v>
      </c>
      <c r="T3363" s="38" t="s">
        <v>98</v>
      </c>
      <c r="U3363" s="24" t="s">
        <v>6278</v>
      </c>
      <c r="V3363" s="24">
        <v>500000</v>
      </c>
      <c r="W3363" s="39">
        <f t="shared" si="1325"/>
        <v>0</v>
      </c>
      <c r="X3363" s="29">
        <f t="shared" si="1326"/>
        <v>0</v>
      </c>
      <c r="Y3363" s="40">
        <f t="shared" si="1327"/>
        <v>295</v>
      </c>
      <c r="Z3363" s="38">
        <f t="shared" si="1328"/>
        <v>46081</v>
      </c>
      <c r="AA3363" s="41">
        <f t="shared" si="1329"/>
        <v>111</v>
      </c>
      <c r="AB3363" s="24" t="s">
        <v>113</v>
      </c>
      <c r="AC3363" s="41">
        <f t="shared" si="1330"/>
        <v>4030.0347643835607</v>
      </c>
      <c r="AD3363" s="41">
        <v>1</v>
      </c>
      <c r="AE3363" s="72">
        <f>INDEX(SA!$C$2:$G$11,MATCH(Details!S3363,SA!$C$2:$C$11,0),MATCH(Details!V3363,SA!$C$2:$G$2,0))*Y3363/(F3363-E3363+1)</f>
        <v>3415.2836986301363</v>
      </c>
      <c r="AF3363" s="41">
        <f t="shared" si="1331"/>
        <v>0</v>
      </c>
      <c r="AG3363" s="41">
        <f t="shared" si="1332"/>
        <v>0</v>
      </c>
      <c r="AH3363" s="41">
        <f t="shared" si="1333"/>
        <v>614.75106575342454</v>
      </c>
      <c r="AI3363" s="60">
        <f t="shared" si="1334"/>
        <v>136.61134794520547</v>
      </c>
      <c r="AJ3363" s="60">
        <f t="shared" si="1335"/>
        <v>768.43883219178065</v>
      </c>
      <c r="AK3363" s="60">
        <f t="shared" si="1336"/>
        <v>1285.0728493150682</v>
      </c>
      <c r="AL3363" s="60">
        <f t="shared" si="1337"/>
        <v>944.52854424657505</v>
      </c>
      <c r="AM3363" s="41">
        <f t="shared" si="1338"/>
        <v>1565.7049742465749</v>
      </c>
      <c r="AN3363" s="42">
        <f t="shared" si="1339"/>
        <v>45715</v>
      </c>
      <c r="AO3363" s="43">
        <f t="shared" si="1340"/>
        <v>3415.2836986301363</v>
      </c>
    </row>
    <row r="3364" spans="1:42" s="24" customFormat="1" ht="15.75" customHeight="1" x14ac:dyDescent="0.35">
      <c r="A3364" s="36" t="s">
        <v>27</v>
      </c>
      <c r="B3364" s="36">
        <v>202511</v>
      </c>
      <c r="C3364" s="24" t="s">
        <v>736</v>
      </c>
      <c r="D3364" s="24" t="s">
        <v>119</v>
      </c>
      <c r="E3364" s="62">
        <v>45901</v>
      </c>
      <c r="F3364" s="62">
        <v>46265</v>
      </c>
      <c r="G3364" s="37" t="s">
        <v>6371</v>
      </c>
      <c r="H3364" s="36">
        <v>45701</v>
      </c>
      <c r="I3364" s="63">
        <v>44571</v>
      </c>
      <c r="J3364" s="24" t="s">
        <v>6465</v>
      </c>
      <c r="K3364" s="63">
        <f t="shared" si="1323"/>
        <v>45971</v>
      </c>
      <c r="L3364" s="55">
        <f t="shared" si="1324"/>
        <v>0.04</v>
      </c>
      <c r="M3364" s="76">
        <v>0.22500000000000001</v>
      </c>
      <c r="N3364" s="62">
        <v>45971</v>
      </c>
      <c r="O3364" s="62">
        <v>46265</v>
      </c>
      <c r="P3364" s="63"/>
      <c r="Q3364" s="63"/>
      <c r="R3364" s="78">
        <v>3</v>
      </c>
      <c r="S3364" s="63" t="str">
        <f>VLOOKUP(R3364,SA!$B$3:$C$11,2,1)</f>
        <v>0-25</v>
      </c>
      <c r="T3364" s="38" t="s">
        <v>98</v>
      </c>
      <c r="U3364" s="24" t="s">
        <v>5746</v>
      </c>
      <c r="V3364" s="24">
        <v>500000</v>
      </c>
      <c r="W3364" s="39">
        <f t="shared" si="1325"/>
        <v>0</v>
      </c>
      <c r="X3364" s="29">
        <f t="shared" si="1326"/>
        <v>0</v>
      </c>
      <c r="Y3364" s="40">
        <f t="shared" si="1327"/>
        <v>295</v>
      </c>
      <c r="Z3364" s="38">
        <f t="shared" si="1328"/>
        <v>46081</v>
      </c>
      <c r="AA3364" s="41">
        <f t="shared" si="1329"/>
        <v>111</v>
      </c>
      <c r="AB3364" s="24" t="s">
        <v>113</v>
      </c>
      <c r="AC3364" s="41">
        <f t="shared" si="1330"/>
        <v>3595.1291150684929</v>
      </c>
      <c r="AD3364" s="41">
        <v>1</v>
      </c>
      <c r="AE3364" s="72">
        <f>INDEX(SA!$C$2:$G$11,MATCH(Details!S3364,SA!$C$2:$C$11,0),MATCH(Details!V3364,SA!$C$2:$G$2,0))*Y3364/(F3364-E3364+1)</f>
        <v>3046.7195890410958</v>
      </c>
      <c r="AF3364" s="41">
        <f t="shared" si="1331"/>
        <v>0</v>
      </c>
      <c r="AG3364" s="41">
        <f t="shared" si="1332"/>
        <v>0</v>
      </c>
      <c r="AH3364" s="41">
        <f t="shared" si="1333"/>
        <v>548.40952602739719</v>
      </c>
      <c r="AI3364" s="60">
        <f t="shared" si="1334"/>
        <v>121.86878356164384</v>
      </c>
      <c r="AJ3364" s="60">
        <f t="shared" si="1335"/>
        <v>685.51190753424657</v>
      </c>
      <c r="AK3364" s="60">
        <f t="shared" si="1336"/>
        <v>1146.3927945205478</v>
      </c>
      <c r="AL3364" s="60">
        <f t="shared" si="1337"/>
        <v>842.59870397260261</v>
      </c>
      <c r="AM3364" s="41">
        <f t="shared" si="1338"/>
        <v>1396.740193972603</v>
      </c>
      <c r="AN3364" s="42">
        <f t="shared" si="1339"/>
        <v>45715</v>
      </c>
      <c r="AO3364" s="43">
        <f t="shared" si="1340"/>
        <v>3046.7195890410958</v>
      </c>
    </row>
    <row r="3365" spans="1:42" s="24" customFormat="1" ht="15.75" customHeight="1" x14ac:dyDescent="0.35">
      <c r="A3365" s="36" t="s">
        <v>27</v>
      </c>
      <c r="B3365" s="36">
        <v>202511</v>
      </c>
      <c r="C3365" s="24" t="s">
        <v>736</v>
      </c>
      <c r="D3365" s="24" t="s">
        <v>119</v>
      </c>
      <c r="E3365" s="62">
        <v>45901</v>
      </c>
      <c r="F3365" s="62">
        <v>46265</v>
      </c>
      <c r="G3365" s="37" t="s">
        <v>6372</v>
      </c>
      <c r="H3365" s="36">
        <v>45701</v>
      </c>
      <c r="I3365" s="63">
        <v>22997</v>
      </c>
      <c r="J3365" s="24" t="s">
        <v>6466</v>
      </c>
      <c r="K3365" s="63">
        <f t="shared" si="1323"/>
        <v>45971</v>
      </c>
      <c r="L3365" s="55">
        <f t="shared" si="1324"/>
        <v>0.04</v>
      </c>
      <c r="M3365" s="76">
        <v>0.22500000000000001</v>
      </c>
      <c r="N3365" s="62">
        <v>45971</v>
      </c>
      <c r="O3365" s="62">
        <v>46265</v>
      </c>
      <c r="P3365" s="63"/>
      <c r="Q3365" s="63"/>
      <c r="R3365" s="78">
        <v>62</v>
      </c>
      <c r="S3365" s="63" t="str">
        <f>VLOOKUP(R3365,SA!$B$3:$C$11,2,1)</f>
        <v>56-65</v>
      </c>
      <c r="T3365" s="38" t="s">
        <v>98</v>
      </c>
      <c r="U3365" s="24" t="s">
        <v>5815</v>
      </c>
      <c r="V3365" s="24">
        <v>500000</v>
      </c>
      <c r="W3365" s="39">
        <f t="shared" si="1325"/>
        <v>0</v>
      </c>
      <c r="X3365" s="29">
        <f t="shared" si="1326"/>
        <v>0</v>
      </c>
      <c r="Y3365" s="40">
        <f t="shared" si="1327"/>
        <v>295</v>
      </c>
      <c r="Z3365" s="38">
        <f t="shared" si="1328"/>
        <v>46081</v>
      </c>
      <c r="AA3365" s="41">
        <f t="shared" si="1329"/>
        <v>111</v>
      </c>
      <c r="AB3365" s="24" t="s">
        <v>113</v>
      </c>
      <c r="AC3365" s="41">
        <f t="shared" si="1330"/>
        <v>10588.248301369864</v>
      </c>
      <c r="AD3365" s="41">
        <v>1</v>
      </c>
      <c r="AE3365" s="72">
        <f>INDEX(SA!$C$2:$G$11,MATCH(Details!S3365,SA!$C$2:$C$11,0),MATCH(Details!V3365,SA!$C$2:$G$2,0))*Y3365/(F3365-E3365+1)</f>
        <v>8973.0917808219183</v>
      </c>
      <c r="AF3365" s="41">
        <f t="shared" si="1331"/>
        <v>0</v>
      </c>
      <c r="AG3365" s="41">
        <f t="shared" si="1332"/>
        <v>0</v>
      </c>
      <c r="AH3365" s="41">
        <f t="shared" si="1333"/>
        <v>1615.1565205479453</v>
      </c>
      <c r="AI3365" s="60">
        <f t="shared" si="1334"/>
        <v>358.92367123287676</v>
      </c>
      <c r="AJ3365" s="60">
        <f t="shared" si="1335"/>
        <v>2018.9456506849317</v>
      </c>
      <c r="AK3365" s="60">
        <f t="shared" si="1336"/>
        <v>3376.3158904109591</v>
      </c>
      <c r="AL3365" s="60">
        <f t="shared" si="1337"/>
        <v>2481.592179452055</v>
      </c>
      <c r="AM3365" s="41">
        <f t="shared" si="1338"/>
        <v>4113.6302794520552</v>
      </c>
      <c r="AN3365" s="42">
        <f t="shared" si="1339"/>
        <v>45715</v>
      </c>
      <c r="AO3365" s="43">
        <f t="shared" si="1340"/>
        <v>8973.0917808219183</v>
      </c>
    </row>
    <row r="3366" spans="1:42" s="24" customFormat="1" ht="15.75" customHeight="1" x14ac:dyDescent="0.35">
      <c r="A3366" s="36" t="s">
        <v>27</v>
      </c>
      <c r="B3366" s="36">
        <v>202511</v>
      </c>
      <c r="C3366" s="24" t="s">
        <v>736</v>
      </c>
      <c r="D3366" s="24" t="s">
        <v>119</v>
      </c>
      <c r="E3366" s="62">
        <v>45901</v>
      </c>
      <c r="F3366" s="62">
        <v>46265</v>
      </c>
      <c r="G3366" s="37" t="s">
        <v>6373</v>
      </c>
      <c r="H3366" s="36">
        <v>45700</v>
      </c>
      <c r="I3366" s="63">
        <v>37160</v>
      </c>
      <c r="J3366" s="24" t="s">
        <v>6467</v>
      </c>
      <c r="K3366" s="63">
        <f t="shared" si="1323"/>
        <v>45971</v>
      </c>
      <c r="L3366" s="55">
        <f t="shared" si="1324"/>
        <v>0.04</v>
      </c>
      <c r="M3366" s="76">
        <v>0.22500000000000001</v>
      </c>
      <c r="N3366" s="62">
        <v>45971</v>
      </c>
      <c r="O3366" s="62">
        <v>46265</v>
      </c>
      <c r="P3366" s="63"/>
      <c r="Q3366" s="63"/>
      <c r="R3366" s="78">
        <v>24</v>
      </c>
      <c r="S3366" s="63" t="str">
        <f>VLOOKUP(R3366,SA!$B$3:$C$11,2,1)</f>
        <v>0-25</v>
      </c>
      <c r="T3366" s="38" t="s">
        <v>97</v>
      </c>
      <c r="U3366" s="24" t="s">
        <v>56</v>
      </c>
      <c r="V3366" s="24">
        <v>300000</v>
      </c>
      <c r="W3366" s="39">
        <f t="shared" si="1325"/>
        <v>300000</v>
      </c>
      <c r="X3366" s="29">
        <f t="shared" si="1326"/>
        <v>1</v>
      </c>
      <c r="Y3366" s="40">
        <f t="shared" si="1327"/>
        <v>295</v>
      </c>
      <c r="Z3366" s="38">
        <f t="shared" si="1328"/>
        <v>46081</v>
      </c>
      <c r="AA3366" s="41">
        <f t="shared" si="1329"/>
        <v>111</v>
      </c>
      <c r="AB3366" s="24" t="s">
        <v>113</v>
      </c>
      <c r="AC3366" s="41">
        <f t="shared" si="1330"/>
        <v>2982.6352438356166</v>
      </c>
      <c r="AD3366" s="41">
        <v>1</v>
      </c>
      <c r="AE3366" s="72">
        <f>INDEX(SA!$C$2:$G$11,MATCH(Details!S3366,SA!$C$2:$C$11,0),MATCH(Details!V3366,SA!$C$2:$G$2,0))*Y3366/(F3366-E3366+1)</f>
        <v>2527.6569863013701</v>
      </c>
      <c r="AF3366" s="41">
        <f t="shared" si="1331"/>
        <v>0</v>
      </c>
      <c r="AG3366" s="41">
        <f t="shared" si="1332"/>
        <v>0</v>
      </c>
      <c r="AH3366" s="41">
        <f t="shared" si="1333"/>
        <v>454.97825753424661</v>
      </c>
      <c r="AI3366" s="60">
        <f t="shared" si="1334"/>
        <v>101.10627945205481</v>
      </c>
      <c r="AJ3366" s="60">
        <f t="shared" si="1335"/>
        <v>568.72282191780835</v>
      </c>
      <c r="AK3366" s="60">
        <f t="shared" si="1336"/>
        <v>951.08449315068492</v>
      </c>
      <c r="AL3366" s="60">
        <f t="shared" si="1337"/>
        <v>699.04710246575337</v>
      </c>
      <c r="AM3366" s="41">
        <f t="shared" si="1338"/>
        <v>1158.7807824657534</v>
      </c>
      <c r="AN3366" s="42">
        <f t="shared" si="1339"/>
        <v>45715</v>
      </c>
      <c r="AO3366" s="43">
        <f t="shared" si="1340"/>
        <v>2527.6569863013701</v>
      </c>
    </row>
    <row r="3367" spans="1:42" s="24" customFormat="1" ht="15.75" customHeight="1" x14ac:dyDescent="0.35">
      <c r="A3367" s="36" t="s">
        <v>27</v>
      </c>
      <c r="B3367" s="36">
        <v>202511</v>
      </c>
      <c r="C3367" s="24" t="s">
        <v>736</v>
      </c>
      <c r="D3367" s="24" t="s">
        <v>119</v>
      </c>
      <c r="E3367" s="62">
        <v>45901</v>
      </c>
      <c r="F3367" s="62">
        <v>46265</v>
      </c>
      <c r="G3367" s="37" t="s">
        <v>6374</v>
      </c>
      <c r="H3367" s="36">
        <v>45700</v>
      </c>
      <c r="I3367" s="63">
        <v>30682</v>
      </c>
      <c r="J3367" s="24" t="s">
        <v>6468</v>
      </c>
      <c r="K3367" s="63">
        <f t="shared" si="1323"/>
        <v>45971</v>
      </c>
      <c r="L3367" s="55">
        <f t="shared" si="1324"/>
        <v>0.04</v>
      </c>
      <c r="M3367" s="76">
        <v>0.22500000000000001</v>
      </c>
      <c r="N3367" s="62">
        <v>45971</v>
      </c>
      <c r="O3367" s="62">
        <v>46265</v>
      </c>
      <c r="P3367" s="63"/>
      <c r="Q3367" s="63"/>
      <c r="R3367" s="78">
        <v>41</v>
      </c>
      <c r="S3367" s="63" t="str">
        <f>VLOOKUP(R3367,SA!$B$3:$C$11,2,1)</f>
        <v>36-45</v>
      </c>
      <c r="T3367" s="38" t="s">
        <v>97</v>
      </c>
      <c r="U3367" s="24" t="s">
        <v>6470</v>
      </c>
      <c r="V3367" s="24">
        <v>300000</v>
      </c>
      <c r="W3367" s="39">
        <f t="shared" si="1325"/>
        <v>0</v>
      </c>
      <c r="X3367" s="29">
        <f t="shared" si="1326"/>
        <v>0</v>
      </c>
      <c r="Y3367" s="40">
        <f t="shared" si="1327"/>
        <v>295</v>
      </c>
      <c r="Z3367" s="38">
        <f t="shared" si="1328"/>
        <v>46081</v>
      </c>
      <c r="AA3367" s="41">
        <f t="shared" si="1329"/>
        <v>111</v>
      </c>
      <c r="AB3367" s="24" t="s">
        <v>113</v>
      </c>
      <c r="AC3367" s="41">
        <f t="shared" si="1330"/>
        <v>4137.7359506849307</v>
      </c>
      <c r="AD3367" s="41">
        <v>1</v>
      </c>
      <c r="AE3367" s="72">
        <f>INDEX(SA!$C$2:$G$11,MATCH(Details!S3367,SA!$C$2:$C$11,0),MATCH(Details!V3367,SA!$C$2:$G$2,0))*Y3367/(F3367-E3367+1)</f>
        <v>3506.5558904109585</v>
      </c>
      <c r="AF3367" s="41">
        <f t="shared" si="1331"/>
        <v>0</v>
      </c>
      <c r="AG3367" s="41">
        <f t="shared" si="1332"/>
        <v>0</v>
      </c>
      <c r="AH3367" s="41">
        <f t="shared" si="1333"/>
        <v>631.18006027397246</v>
      </c>
      <c r="AI3367" s="60">
        <f t="shared" si="1334"/>
        <v>140.26223561643835</v>
      </c>
      <c r="AJ3367" s="60">
        <f t="shared" si="1335"/>
        <v>788.97507534246563</v>
      </c>
      <c r="AK3367" s="60">
        <f t="shared" si="1336"/>
        <v>1319.4159452054794</v>
      </c>
      <c r="AL3367" s="60">
        <f t="shared" si="1337"/>
        <v>969.77071972602732</v>
      </c>
      <c r="AM3367" s="41">
        <f t="shared" si="1338"/>
        <v>1607.5478597260271</v>
      </c>
      <c r="AN3367" s="42">
        <f t="shared" si="1339"/>
        <v>45715</v>
      </c>
      <c r="AO3367" s="43">
        <f t="shared" si="1340"/>
        <v>3506.5558904109585</v>
      </c>
    </row>
    <row r="3368" spans="1:42" s="24" customFormat="1" ht="15.75" customHeight="1" x14ac:dyDescent="0.35">
      <c r="A3368" s="36" t="s">
        <v>27</v>
      </c>
      <c r="B3368" s="36">
        <v>202511</v>
      </c>
      <c r="C3368" s="24" t="s">
        <v>736</v>
      </c>
      <c r="D3368" s="24" t="s">
        <v>119</v>
      </c>
      <c r="E3368" s="62">
        <v>45901</v>
      </c>
      <c r="F3368" s="62">
        <v>46265</v>
      </c>
      <c r="G3368" s="37" t="s">
        <v>6375</v>
      </c>
      <c r="H3368" s="36">
        <v>45700</v>
      </c>
      <c r="I3368" s="63">
        <v>28491</v>
      </c>
      <c r="J3368" s="24" t="s">
        <v>6469</v>
      </c>
      <c r="K3368" s="63">
        <f t="shared" si="1323"/>
        <v>45971</v>
      </c>
      <c r="L3368" s="55">
        <f t="shared" si="1324"/>
        <v>0.04</v>
      </c>
      <c r="M3368" s="76">
        <v>0.22500000000000001</v>
      </c>
      <c r="N3368" s="62">
        <v>45971</v>
      </c>
      <c r="O3368" s="62">
        <v>46265</v>
      </c>
      <c r="P3368" s="63"/>
      <c r="Q3368" s="63"/>
      <c r="R3368" s="78">
        <v>47</v>
      </c>
      <c r="S3368" s="63" t="str">
        <f>VLOOKUP(R3368,SA!$B$3:$C$11,2,1)</f>
        <v>46-55</v>
      </c>
      <c r="T3368" s="38" t="s">
        <v>98</v>
      </c>
      <c r="U3368" s="24" t="s">
        <v>5747</v>
      </c>
      <c r="V3368" s="24">
        <v>300000</v>
      </c>
      <c r="W3368" s="39">
        <f t="shared" si="1325"/>
        <v>0</v>
      </c>
      <c r="X3368" s="29">
        <f t="shared" si="1326"/>
        <v>0</v>
      </c>
      <c r="Y3368" s="40">
        <f t="shared" si="1327"/>
        <v>295</v>
      </c>
      <c r="Z3368" s="38">
        <f t="shared" si="1328"/>
        <v>46081</v>
      </c>
      <c r="AA3368" s="41">
        <f t="shared" si="1329"/>
        <v>111</v>
      </c>
      <c r="AB3368" s="24" t="s">
        <v>113</v>
      </c>
      <c r="AC3368" s="41">
        <f t="shared" si="1330"/>
        <v>5959.376630136986</v>
      </c>
      <c r="AD3368" s="41">
        <v>1</v>
      </c>
      <c r="AE3368" s="72">
        <f>INDEX(SA!$C$2:$G$11,MATCH(Details!S3368,SA!$C$2:$C$11,0),MATCH(Details!V3368,SA!$C$2:$G$2,0))*Y3368/(F3368-E3368+1)</f>
        <v>5050.3191780821917</v>
      </c>
      <c r="AF3368" s="41">
        <f t="shared" si="1331"/>
        <v>0</v>
      </c>
      <c r="AG3368" s="41">
        <f t="shared" si="1332"/>
        <v>0</v>
      </c>
      <c r="AH3368" s="41">
        <f t="shared" si="1333"/>
        <v>909.05745205479445</v>
      </c>
      <c r="AI3368" s="60">
        <f t="shared" si="1334"/>
        <v>202.01276712328766</v>
      </c>
      <c r="AJ3368" s="60">
        <f t="shared" si="1335"/>
        <v>1136.3218150684932</v>
      </c>
      <c r="AK3368" s="60">
        <f t="shared" si="1336"/>
        <v>1900.2895890410957</v>
      </c>
      <c r="AL3368" s="60">
        <f t="shared" si="1337"/>
        <v>1396.7128479452053</v>
      </c>
      <c r="AM3368" s="41">
        <f t="shared" si="1338"/>
        <v>2315.2717479452058</v>
      </c>
      <c r="AN3368" s="42">
        <f t="shared" si="1339"/>
        <v>45715</v>
      </c>
      <c r="AO3368" s="43">
        <f t="shared" si="1340"/>
        <v>5050.3191780821917</v>
      </c>
    </row>
    <row r="3369" spans="1:42" s="24" customFormat="1" ht="15.75" customHeight="1" x14ac:dyDescent="0.35">
      <c r="A3369" s="36" t="s">
        <v>27</v>
      </c>
      <c r="B3369" s="36">
        <v>202511</v>
      </c>
      <c r="C3369" s="24" t="s">
        <v>736</v>
      </c>
      <c r="D3369" s="24" t="s">
        <v>119</v>
      </c>
      <c r="E3369" s="62">
        <v>45901</v>
      </c>
      <c r="F3369" s="62">
        <v>46265</v>
      </c>
      <c r="G3369" s="37" t="s">
        <v>6471</v>
      </c>
      <c r="H3369" s="36">
        <v>652234</v>
      </c>
      <c r="I3369" s="63">
        <v>45537</v>
      </c>
      <c r="J3369" s="24" t="s">
        <v>6474</v>
      </c>
      <c r="K3369" s="63">
        <f t="shared" ref="K3369" si="1341">N3369</f>
        <v>45901</v>
      </c>
      <c r="L3369" s="55">
        <f t="shared" ref="L3369" si="1342">IF(K3369&gt;=DATE(2022,4,1),4%,5%)</f>
        <v>0.04</v>
      </c>
      <c r="M3369" s="76">
        <v>0.22500000000000001</v>
      </c>
      <c r="N3369" s="62">
        <v>45901</v>
      </c>
      <c r="O3369" s="62">
        <v>46265</v>
      </c>
      <c r="P3369" s="63"/>
      <c r="Q3369" s="63"/>
      <c r="R3369" s="78">
        <v>0</v>
      </c>
      <c r="S3369" s="63" t="str">
        <f>VLOOKUP(R3369,SA!$B$3:$C$11,2,1)</f>
        <v>0-25</v>
      </c>
      <c r="T3369" s="38" t="s">
        <v>6115</v>
      </c>
      <c r="U3369" s="24" t="s">
        <v>5746</v>
      </c>
      <c r="V3369" s="24">
        <v>300000</v>
      </c>
      <c r="W3369" s="39">
        <f t="shared" ref="W3369" si="1343">IF(U3369="self",V3369,0)</f>
        <v>0</v>
      </c>
      <c r="X3369" s="29">
        <f t="shared" ref="X3369" si="1344">IF(U3369="self",1,0)</f>
        <v>0</v>
      </c>
      <c r="Y3369" s="40">
        <f t="shared" ref="Y3369" si="1345">O3369-N3369+1</f>
        <v>365</v>
      </c>
      <c r="Z3369" s="38">
        <f t="shared" si="1328"/>
        <v>46081</v>
      </c>
      <c r="AA3369" s="41">
        <f t="shared" ref="AA3369" si="1346">IF(MIN((Z3369-N3369)+1,Y3369)&lt;0,0,MIN((Z3369-N3369)+1,Y3369))</f>
        <v>181</v>
      </c>
      <c r="AB3369" s="24" t="s">
        <v>113</v>
      </c>
      <c r="AC3369" s="41">
        <f t="shared" ref="AC3369" si="1347">AE3369+AF3369+AG3369+AH3369</f>
        <v>3690.3792000000003</v>
      </c>
      <c r="AD3369" s="41">
        <v>1</v>
      </c>
      <c r="AE3369" s="72">
        <f>INDEX(SA!$C$2:$G$11,MATCH(Details!S3369,SA!$C$2:$C$11,0),MATCH(Details!V3369,SA!$C$2:$G$2,0))*Y3369/(F3369-E3369+1)</f>
        <v>3127.44</v>
      </c>
      <c r="AF3369" s="41">
        <f t="shared" ref="AF3369" si="1348">IF(AB3369="Karnataka",AE3369*9%,0)</f>
        <v>0</v>
      </c>
      <c r="AG3369" s="41">
        <f t="shared" ref="AG3369" si="1349">IF(AB3369="Karnataka",AE3369*9%,0)</f>
        <v>0</v>
      </c>
      <c r="AH3369" s="41">
        <f t="shared" ref="AH3369" si="1350">IF(AF3369+AG3369&gt;0,0,AE3369*18%)</f>
        <v>562.93920000000003</v>
      </c>
      <c r="AI3369" s="60">
        <f t="shared" ref="AI3369" si="1351">AE3369*L3369</f>
        <v>125.0976</v>
      </c>
      <c r="AJ3369" s="60">
        <f t="shared" ref="AJ3369" si="1352">$AE3369*M3369</f>
        <v>703.67399999999998</v>
      </c>
      <c r="AK3369" s="60">
        <f t="shared" ref="AK3369" si="1353">(AE3369)*AA3369/Y3369</f>
        <v>1550.8675068493151</v>
      </c>
      <c r="AL3369" s="60">
        <f t="shared" ref="AL3369" si="1354">AK3369*(1-L3369-M3369)</f>
        <v>1139.8876175342466</v>
      </c>
      <c r="AM3369" s="41">
        <f t="shared" ref="AM3369" si="1355">AE3369-AI3369-AL3369-AJ3369</f>
        <v>1158.7807824657534</v>
      </c>
      <c r="AN3369" s="42">
        <f t="shared" ref="AN3369" si="1356">Z3369-366</f>
        <v>45715</v>
      </c>
      <c r="AO3369" s="43">
        <f t="shared" ref="AO3369" si="1357">IF(AND(O3369&gt;Z3369,N3369&gt;AN3369),AE3369,0)</f>
        <v>3127.44</v>
      </c>
    </row>
    <row r="3370" spans="1:42" s="24" customFormat="1" ht="15.75" customHeight="1" x14ac:dyDescent="0.35">
      <c r="A3370" s="36" t="s">
        <v>27</v>
      </c>
      <c r="B3370" s="36">
        <v>202511</v>
      </c>
      <c r="C3370" s="24" t="s">
        <v>736</v>
      </c>
      <c r="D3370" s="24" t="s">
        <v>119</v>
      </c>
      <c r="E3370" s="62">
        <v>45901</v>
      </c>
      <c r="F3370" s="62">
        <v>46265</v>
      </c>
      <c r="G3370" s="37" t="s">
        <v>6472</v>
      </c>
      <c r="H3370" s="36">
        <v>42307</v>
      </c>
      <c r="I3370" s="63">
        <v>45978</v>
      </c>
      <c r="J3370" s="24" t="s">
        <v>6475</v>
      </c>
      <c r="K3370" s="63">
        <f t="shared" ref="K3370:K3371" si="1358">N3370</f>
        <v>45978</v>
      </c>
      <c r="L3370" s="55">
        <f t="shared" ref="L3370:L3371" si="1359">IF(K3370&gt;=DATE(2022,4,1),4%,5%)</f>
        <v>0.04</v>
      </c>
      <c r="M3370" s="76">
        <v>0.22500000000000001</v>
      </c>
      <c r="N3370" s="62">
        <v>45978</v>
      </c>
      <c r="O3370" s="62">
        <v>46265</v>
      </c>
      <c r="P3370" s="63"/>
      <c r="Q3370" s="63"/>
      <c r="R3370" s="78">
        <v>0</v>
      </c>
      <c r="S3370" s="63" t="str">
        <f>VLOOKUP(R3370,SA!$B$3:$C$11,2,1)</f>
        <v>0-25</v>
      </c>
      <c r="T3370" s="38" t="s">
        <v>6116</v>
      </c>
      <c r="U3370" s="24" t="s">
        <v>5745</v>
      </c>
      <c r="V3370" s="24">
        <v>300000</v>
      </c>
      <c r="W3370" s="39">
        <f t="shared" ref="W3370:W3371" si="1360">IF(U3370="self",V3370,0)</f>
        <v>0</v>
      </c>
      <c r="X3370" s="29">
        <f t="shared" ref="X3370:X3371" si="1361">IF(U3370="self",1,0)</f>
        <v>0</v>
      </c>
      <c r="Y3370" s="40">
        <f t="shared" ref="Y3370:Y3371" si="1362">O3370-N3370+1</f>
        <v>288</v>
      </c>
      <c r="Z3370" s="38">
        <f t="shared" si="1328"/>
        <v>46081</v>
      </c>
      <c r="AA3370" s="41">
        <f t="shared" ref="AA3370:AA3371" si="1363">IF(MIN((Z3370-N3370)+1,Y3370)&lt;0,0,MIN((Z3370-N3370)+1,Y3370))</f>
        <v>104</v>
      </c>
      <c r="AB3370" s="24" t="s">
        <v>113</v>
      </c>
      <c r="AC3370" s="41">
        <f t="shared" ref="AC3370:AC3371" si="1364">AE3370+AF3370+AG3370+AH3370</f>
        <v>2911.860848219178</v>
      </c>
      <c r="AD3370" s="41">
        <v>1</v>
      </c>
      <c r="AE3370" s="72">
        <f>INDEX(SA!$C$2:$G$11,MATCH(Details!S3370,SA!$C$2:$C$11,0),MATCH(Details!V3370,SA!$C$2:$G$2,0))*Y3370/(F3370-E3370+1)</f>
        <v>2467.6786849315067</v>
      </c>
      <c r="AF3370" s="41">
        <f t="shared" ref="AF3370:AF3371" si="1365">IF(AB3370="Karnataka",AE3370*9%,0)</f>
        <v>0</v>
      </c>
      <c r="AG3370" s="41">
        <f t="shared" ref="AG3370:AG3371" si="1366">IF(AB3370="Karnataka",AE3370*9%,0)</f>
        <v>0</v>
      </c>
      <c r="AH3370" s="41">
        <f t="shared" ref="AH3370:AH3371" si="1367">IF(AF3370+AG3370&gt;0,0,AE3370*18%)</f>
        <v>444.18216328767119</v>
      </c>
      <c r="AI3370" s="60">
        <f t="shared" ref="AI3370:AI3371" si="1368">AE3370*L3370</f>
        <v>98.707147397260272</v>
      </c>
      <c r="AJ3370" s="60">
        <f t="shared" ref="AJ3370:AJ3371" si="1369">$AE3370*M3370</f>
        <v>555.22770410958901</v>
      </c>
      <c r="AK3370" s="60">
        <f t="shared" ref="AK3370:AK3371" si="1370">(AE3370)*AA3370/Y3370</f>
        <v>891.10619178082186</v>
      </c>
      <c r="AL3370" s="60">
        <f t="shared" ref="AL3370:AL3371" si="1371">AK3370*(1-L3370-M3370)</f>
        <v>654.96305095890409</v>
      </c>
      <c r="AM3370" s="41">
        <f t="shared" ref="AM3370:AM3371" si="1372">AE3370-AI3370-AL3370-AJ3370</f>
        <v>1158.7807824657534</v>
      </c>
      <c r="AN3370" s="42">
        <f t="shared" ref="AN3370:AN3371" si="1373">Z3370-366</f>
        <v>45715</v>
      </c>
      <c r="AO3370" s="43">
        <f t="shared" ref="AO3370:AO3371" si="1374">IF(AND(O3370&gt;Z3370,N3370&gt;AN3370),AE3370,0)</f>
        <v>2467.6786849315067</v>
      </c>
    </row>
    <row r="3371" spans="1:42" s="24" customFormat="1" ht="15.75" customHeight="1" x14ac:dyDescent="0.35">
      <c r="A3371" s="36" t="s">
        <v>27</v>
      </c>
      <c r="B3371" s="36">
        <v>202511</v>
      </c>
      <c r="C3371" s="24" t="s">
        <v>736</v>
      </c>
      <c r="D3371" s="24" t="s">
        <v>119</v>
      </c>
      <c r="E3371" s="62">
        <v>45901</v>
      </c>
      <c r="F3371" s="62">
        <v>46265</v>
      </c>
      <c r="G3371" s="37" t="s">
        <v>6473</v>
      </c>
      <c r="H3371" s="36">
        <v>362149</v>
      </c>
      <c r="I3371" s="63">
        <v>45950</v>
      </c>
      <c r="J3371" s="24" t="s">
        <v>6476</v>
      </c>
      <c r="K3371" s="63">
        <f t="shared" si="1358"/>
        <v>45950</v>
      </c>
      <c r="L3371" s="55">
        <f t="shared" si="1359"/>
        <v>0.04</v>
      </c>
      <c r="M3371" s="76">
        <v>0.22500000000000001</v>
      </c>
      <c r="N3371" s="62">
        <v>45950</v>
      </c>
      <c r="O3371" s="62">
        <v>46265</v>
      </c>
      <c r="P3371" s="63"/>
      <c r="Q3371" s="63"/>
      <c r="R3371" s="78">
        <v>0</v>
      </c>
      <c r="S3371" s="63" t="str">
        <f>VLOOKUP(R3371,SA!$B$3:$C$11,2,1)</f>
        <v>0-25</v>
      </c>
      <c r="T3371" s="38" t="s">
        <v>6116</v>
      </c>
      <c r="U3371" s="24" t="s">
        <v>5745</v>
      </c>
      <c r="V3371" s="24">
        <v>300000</v>
      </c>
      <c r="W3371" s="39">
        <f t="shared" si="1360"/>
        <v>0</v>
      </c>
      <c r="X3371" s="29">
        <f t="shared" si="1361"/>
        <v>0</v>
      </c>
      <c r="Y3371" s="40">
        <f t="shared" si="1362"/>
        <v>316</v>
      </c>
      <c r="Z3371" s="38">
        <f t="shared" si="1328"/>
        <v>46081</v>
      </c>
      <c r="AA3371" s="41">
        <f t="shared" si="1363"/>
        <v>132</v>
      </c>
      <c r="AB3371" s="24" t="s">
        <v>113</v>
      </c>
      <c r="AC3371" s="41">
        <f t="shared" si="1364"/>
        <v>3194.9584306849315</v>
      </c>
      <c r="AD3371" s="41">
        <v>1</v>
      </c>
      <c r="AE3371" s="72">
        <f>INDEX(SA!$C$2:$G$11,MATCH(Details!S3371,SA!$C$2:$C$11,0),MATCH(Details!V3371,SA!$C$2:$G$2,0))*Y3371/(F3371-E3371+1)</f>
        <v>2707.591890410959</v>
      </c>
      <c r="AF3371" s="41">
        <f t="shared" si="1365"/>
        <v>0</v>
      </c>
      <c r="AG3371" s="41">
        <f t="shared" si="1366"/>
        <v>0</v>
      </c>
      <c r="AH3371" s="41">
        <f t="shared" si="1367"/>
        <v>487.36654027397259</v>
      </c>
      <c r="AI3371" s="60">
        <f t="shared" si="1368"/>
        <v>108.30367561643835</v>
      </c>
      <c r="AJ3371" s="60">
        <f t="shared" si="1369"/>
        <v>609.20817534246578</v>
      </c>
      <c r="AK3371" s="60">
        <f t="shared" si="1370"/>
        <v>1131.019397260274</v>
      </c>
      <c r="AL3371" s="60">
        <f t="shared" si="1371"/>
        <v>831.29925698630132</v>
      </c>
      <c r="AM3371" s="41">
        <f t="shared" si="1372"/>
        <v>1158.7807824657534</v>
      </c>
      <c r="AN3371" s="42">
        <f t="shared" si="1373"/>
        <v>45715</v>
      </c>
      <c r="AO3371" s="43">
        <f t="shared" si="1374"/>
        <v>2707.591890410959</v>
      </c>
    </row>
    <row r="3372" spans="1:42" s="24" customFormat="1" ht="15.75" customHeight="1" x14ac:dyDescent="0.35">
      <c r="A3372" s="36" t="s">
        <v>6117</v>
      </c>
      <c r="B3372" s="36">
        <v>202511</v>
      </c>
      <c r="C3372" s="24" t="s">
        <v>736</v>
      </c>
      <c r="D3372" s="24" t="s">
        <v>119</v>
      </c>
      <c r="E3372" s="62">
        <v>45901</v>
      </c>
      <c r="F3372" s="62">
        <v>46265</v>
      </c>
      <c r="G3372" s="37" t="s">
        <v>1047</v>
      </c>
      <c r="H3372" s="36">
        <v>42283</v>
      </c>
      <c r="I3372" s="63">
        <v>27174</v>
      </c>
      <c r="J3372" s="24" t="s">
        <v>3303</v>
      </c>
      <c r="K3372" s="63">
        <f t="shared" ref="K3372" si="1375">N3372</f>
        <v>45901</v>
      </c>
      <c r="L3372" s="55">
        <f t="shared" ref="L3372" si="1376">IF(K3372&gt;=DATE(2022,4,1),4%,5%)</f>
        <v>0.04</v>
      </c>
      <c r="M3372" s="76">
        <v>0.22500000000000001</v>
      </c>
      <c r="N3372" s="62">
        <v>45901</v>
      </c>
      <c r="O3372" s="62">
        <v>46265</v>
      </c>
      <c r="P3372" s="63">
        <v>45971</v>
      </c>
      <c r="Q3372" s="63">
        <f t="shared" ref="Q3372" si="1377">P3372+1</f>
        <v>45972</v>
      </c>
      <c r="R3372" s="78">
        <v>51</v>
      </c>
      <c r="S3372" s="63" t="str">
        <f>VLOOKUP(R3372,SA!$B$3:$C$11,2,1)</f>
        <v>46-55</v>
      </c>
      <c r="T3372" s="38" t="s">
        <v>98</v>
      </c>
      <c r="U3372" s="24" t="s">
        <v>5747</v>
      </c>
      <c r="V3372" s="24">
        <v>-400000</v>
      </c>
      <c r="W3372" s="39">
        <f t="shared" ref="W3372" si="1378">IF(U3372="self",V3372,0)</f>
        <v>0</v>
      </c>
      <c r="X3372" s="29">
        <f t="shared" ref="X3372" si="1379">IF(U3372="self",-1,0)</f>
        <v>0</v>
      </c>
      <c r="Y3372" s="40">
        <f t="shared" ref="Y3372" si="1380">O3372-Q3372+1</f>
        <v>294</v>
      </c>
      <c r="Z3372" s="38">
        <f t="shared" ref="Z3372:Z3388" si="1381">$Z$1</f>
        <v>46081</v>
      </c>
      <c r="AA3372" s="41">
        <f t="shared" ref="AA3372" si="1382">IF(MIN((Z3372-Q3372)+1,Y3372)&lt;0,0,MIN((Z3372-Q3372)+1,Y3372))</f>
        <v>110</v>
      </c>
      <c r="AB3372" s="24" t="s">
        <v>113</v>
      </c>
      <c r="AC3372" s="41">
        <f t="shared" ref="AC3372" si="1383">AE3372+AF3372+AG3372+AH3372</f>
        <v>-6531.0018641095894</v>
      </c>
      <c r="AD3372" s="41">
        <v>-1</v>
      </c>
      <c r="AE3372" s="72">
        <f>-INDEX(SA!$C$2:$G$11,MATCH(Details!S3372,SA!$C$2:$C$11,0),MATCH(-Details!V3372,SA!$C$2:$G$2,0))*Y3372/(F3372-E3372+1)</f>
        <v>-5534.7473424657537</v>
      </c>
      <c r="AF3372" s="41">
        <f t="shared" ref="AF3372" si="1384">IF(AB3372="Karnataka",AE3372*9%,0)</f>
        <v>0</v>
      </c>
      <c r="AG3372" s="41">
        <f t="shared" ref="AG3372" si="1385">IF(AB3372="Karnataka",AE3372*9%,0)</f>
        <v>0</v>
      </c>
      <c r="AH3372" s="41">
        <f t="shared" ref="AH3372" si="1386">IF(AF3372+AG3372&gt;0,0,AE3372*18%)</f>
        <v>-996.25452164383569</v>
      </c>
      <c r="AI3372" s="60">
        <f t="shared" ref="AI3372" si="1387">AE3372*L3372</f>
        <v>-221.38989369863015</v>
      </c>
      <c r="AJ3372" s="60">
        <f t="shared" ref="AJ3372" si="1388">$AE3372*M3372</f>
        <v>-1245.3181520547946</v>
      </c>
      <c r="AK3372" s="60">
        <f t="shared" ref="AK3372" si="1389">(AE3372)*AA3372/Y3372</f>
        <v>-2070.8238356164384</v>
      </c>
      <c r="AL3372" s="60">
        <f t="shared" ref="AL3372" si="1390">AK3372*(1-L3372-M3372)</f>
        <v>-1522.0555191780822</v>
      </c>
      <c r="AM3372" s="41">
        <f t="shared" ref="AM3372" si="1391">AE3372-AI3372-AL3372-AJ3372</f>
        <v>-2545.9837775342471</v>
      </c>
      <c r="AN3372" s="42">
        <f t="shared" ref="AN3372" si="1392">Z3372-366</f>
        <v>45715</v>
      </c>
      <c r="AO3372" s="43">
        <f t="shared" ref="AO3372" si="1393">IF(AND(O3372&gt;Z3372,N3372&gt;AN3372),AE3372,0)</f>
        <v>-5534.7473424657537</v>
      </c>
      <c r="AP3372" s="24" t="s">
        <v>6118</v>
      </c>
    </row>
    <row r="3373" spans="1:42" s="24" customFormat="1" ht="15.75" customHeight="1" x14ac:dyDescent="0.35">
      <c r="A3373" s="36" t="s">
        <v>6117</v>
      </c>
      <c r="B3373" s="36">
        <v>202511</v>
      </c>
      <c r="C3373" s="24" t="s">
        <v>736</v>
      </c>
      <c r="D3373" s="24" t="s">
        <v>119</v>
      </c>
      <c r="E3373" s="62">
        <v>45901</v>
      </c>
      <c r="F3373" s="62">
        <v>46265</v>
      </c>
      <c r="G3373" s="37" t="s">
        <v>201</v>
      </c>
      <c r="H3373" s="36">
        <v>42283</v>
      </c>
      <c r="I3373" s="63">
        <v>36786</v>
      </c>
      <c r="J3373" s="24" t="s">
        <v>3304</v>
      </c>
      <c r="K3373" s="63">
        <f t="shared" ref="K3373:K3387" si="1394">N3373</f>
        <v>45901</v>
      </c>
      <c r="L3373" s="55">
        <f t="shared" ref="L3373:L3387" si="1395">IF(K3373&gt;=DATE(2022,4,1),4%,5%)</f>
        <v>0.04</v>
      </c>
      <c r="M3373" s="76">
        <v>0.22500000000000001</v>
      </c>
      <c r="N3373" s="62">
        <v>45901</v>
      </c>
      <c r="O3373" s="62">
        <v>46265</v>
      </c>
      <c r="P3373" s="63">
        <v>45971</v>
      </c>
      <c r="Q3373" s="63">
        <f t="shared" ref="Q3373:Q3387" si="1396">P3373+1</f>
        <v>45972</v>
      </c>
      <c r="R3373" s="78">
        <v>24</v>
      </c>
      <c r="S3373" s="63" t="str">
        <f>VLOOKUP(R3373,SA!$B$3:$C$11,2,1)</f>
        <v>0-25</v>
      </c>
      <c r="T3373" s="38" t="s">
        <v>97</v>
      </c>
      <c r="U3373" s="24" t="s">
        <v>56</v>
      </c>
      <c r="V3373" s="24">
        <v>-400000</v>
      </c>
      <c r="W3373" s="39">
        <f t="shared" ref="W3373:W3387" si="1397">IF(U3373="self",V3373,0)</f>
        <v>-400000</v>
      </c>
      <c r="X3373" s="29">
        <f t="shared" ref="X3373:X3387" si="1398">IF(U3373="self",-1,0)</f>
        <v>-1</v>
      </c>
      <c r="Y3373" s="40">
        <f t="shared" ref="Y3373:Y3387" si="1399">O3373-Q3373+1</f>
        <v>294</v>
      </c>
      <c r="Z3373" s="38">
        <f t="shared" si="1381"/>
        <v>46081</v>
      </c>
      <c r="AA3373" s="41">
        <f t="shared" ref="AA3373:AA3387" si="1400">IF(MIN((Z3373-Q3373)+1,Y3373)&lt;0,0,MIN((Z3373-Q3373)+1,Y3373))</f>
        <v>110</v>
      </c>
      <c r="AB3373" s="24" t="s">
        <v>113</v>
      </c>
      <c r="AC3373" s="41">
        <f t="shared" ref="AC3373:AC3387" si="1401">AE3373+AF3373+AG3373+AH3373</f>
        <v>-3257.2271276712327</v>
      </c>
      <c r="AD3373" s="41">
        <v>-1</v>
      </c>
      <c r="AE3373" s="72">
        <f>-INDEX(SA!$C$2:$G$11,MATCH(Details!S3373,SA!$C$2:$C$11,0),MATCH(-Details!V3373,SA!$C$2:$G$2,0))*Y3373/(F3373-E3373+1)</f>
        <v>-2760.3619726027396</v>
      </c>
      <c r="AF3373" s="41">
        <f t="shared" ref="AF3373:AF3387" si="1402">IF(AB3373="Karnataka",AE3373*9%,0)</f>
        <v>0</v>
      </c>
      <c r="AG3373" s="41">
        <f t="shared" ref="AG3373:AG3387" si="1403">IF(AB3373="Karnataka",AE3373*9%,0)</f>
        <v>0</v>
      </c>
      <c r="AH3373" s="41">
        <f t="shared" ref="AH3373:AH3387" si="1404">IF(AF3373+AG3373&gt;0,0,AE3373*18%)</f>
        <v>-496.8651550684931</v>
      </c>
      <c r="AI3373" s="60">
        <f t="shared" ref="AI3373:AI3387" si="1405">AE3373*L3373</f>
        <v>-110.41447890410959</v>
      </c>
      <c r="AJ3373" s="60">
        <f t="shared" ref="AJ3373:AJ3387" si="1406">$AE3373*M3373</f>
        <v>-621.08144383561637</v>
      </c>
      <c r="AK3373" s="60">
        <f t="shared" ref="AK3373:AK3387" si="1407">(AE3373)*AA3373/Y3373</f>
        <v>-1032.7884931506849</v>
      </c>
      <c r="AL3373" s="60">
        <f t="shared" ref="AL3373:AL3387" si="1408">AK3373*(1-L3373-M3373)</f>
        <v>-759.09954246575342</v>
      </c>
      <c r="AM3373" s="41">
        <f t="shared" ref="AM3373:AM3387" si="1409">AE3373-AI3373-AL3373-AJ3373</f>
        <v>-1269.7665073972598</v>
      </c>
      <c r="AN3373" s="42">
        <f t="shared" ref="AN3373:AN3387" si="1410">Z3373-366</f>
        <v>45715</v>
      </c>
      <c r="AO3373" s="43">
        <f t="shared" ref="AO3373:AO3387" si="1411">IF(AND(O3373&gt;Z3373,N3373&gt;AN3373),AE3373,0)</f>
        <v>-2760.3619726027396</v>
      </c>
      <c r="AP3373" s="24" t="s">
        <v>6118</v>
      </c>
    </row>
    <row r="3374" spans="1:42" s="24" customFormat="1" ht="15.75" customHeight="1" x14ac:dyDescent="0.35">
      <c r="A3374" s="36" t="s">
        <v>6117</v>
      </c>
      <c r="B3374" s="36">
        <v>202511</v>
      </c>
      <c r="C3374" s="24" t="s">
        <v>736</v>
      </c>
      <c r="D3374" s="24" t="s">
        <v>119</v>
      </c>
      <c r="E3374" s="62">
        <v>45901</v>
      </c>
      <c r="F3374" s="62">
        <v>46265</v>
      </c>
      <c r="G3374" s="37" t="s">
        <v>1619</v>
      </c>
      <c r="H3374" s="36">
        <v>550038</v>
      </c>
      <c r="I3374" s="63">
        <v>27242</v>
      </c>
      <c r="J3374" s="24" t="s">
        <v>4063</v>
      </c>
      <c r="K3374" s="63">
        <f t="shared" si="1394"/>
        <v>45901</v>
      </c>
      <c r="L3374" s="55">
        <f t="shared" si="1395"/>
        <v>0.04</v>
      </c>
      <c r="M3374" s="76">
        <v>0.22500000000000001</v>
      </c>
      <c r="N3374" s="62">
        <v>45901</v>
      </c>
      <c r="O3374" s="62">
        <v>46265</v>
      </c>
      <c r="P3374" s="63">
        <v>45936</v>
      </c>
      <c r="Q3374" s="63">
        <f t="shared" si="1396"/>
        <v>45937</v>
      </c>
      <c r="R3374" s="78">
        <v>51</v>
      </c>
      <c r="S3374" s="63" t="str">
        <f>VLOOKUP(R3374,SA!$B$3:$C$11,2,1)</f>
        <v>46-55</v>
      </c>
      <c r="T3374" s="38" t="s">
        <v>98</v>
      </c>
      <c r="U3374" s="24" t="s">
        <v>5743</v>
      </c>
      <c r="V3374" s="24">
        <v>-300000</v>
      </c>
      <c r="W3374" s="39">
        <f t="shared" si="1397"/>
        <v>0</v>
      </c>
      <c r="X3374" s="29">
        <f t="shared" si="1398"/>
        <v>0</v>
      </c>
      <c r="Y3374" s="40">
        <f t="shared" si="1399"/>
        <v>329</v>
      </c>
      <c r="Z3374" s="38">
        <f t="shared" si="1381"/>
        <v>46081</v>
      </c>
      <c r="AA3374" s="41">
        <f t="shared" si="1400"/>
        <v>145</v>
      </c>
      <c r="AB3374" s="24" t="s">
        <v>113</v>
      </c>
      <c r="AC3374" s="41">
        <f t="shared" si="1401"/>
        <v>-6646.2200383561649</v>
      </c>
      <c r="AD3374" s="41">
        <v>-1</v>
      </c>
      <c r="AE3374" s="72">
        <f>-INDEX(SA!$C$2:$G$11,MATCH(Details!S3374,SA!$C$2:$C$11,0),MATCH(-Details!V3374,SA!$C$2:$G$2,0))*Y3374/(F3374-E3374+1)</f>
        <v>-5632.3898630136991</v>
      </c>
      <c r="AF3374" s="41">
        <f t="shared" si="1402"/>
        <v>0</v>
      </c>
      <c r="AG3374" s="41">
        <f t="shared" si="1403"/>
        <v>0</v>
      </c>
      <c r="AH3374" s="41">
        <f t="shared" si="1404"/>
        <v>-1013.8301753424659</v>
      </c>
      <c r="AI3374" s="60">
        <f t="shared" si="1405"/>
        <v>-225.29559452054798</v>
      </c>
      <c r="AJ3374" s="60">
        <f t="shared" si="1406"/>
        <v>-1267.2877191780824</v>
      </c>
      <c r="AK3374" s="60">
        <f t="shared" si="1407"/>
        <v>-2482.360273972603</v>
      </c>
      <c r="AL3374" s="60">
        <f t="shared" si="1408"/>
        <v>-1824.5348013698631</v>
      </c>
      <c r="AM3374" s="41">
        <f t="shared" si="1409"/>
        <v>-2315.2717479452058</v>
      </c>
      <c r="AN3374" s="42">
        <f t="shared" si="1410"/>
        <v>45715</v>
      </c>
      <c r="AO3374" s="43">
        <f t="shared" si="1411"/>
        <v>-5632.3898630136991</v>
      </c>
      <c r="AP3374" s="24" t="s">
        <v>6118</v>
      </c>
    </row>
    <row r="3375" spans="1:42" s="24" customFormat="1" ht="15.75" customHeight="1" x14ac:dyDescent="0.35">
      <c r="A3375" s="36" t="s">
        <v>6117</v>
      </c>
      <c r="B3375" s="36">
        <v>202511</v>
      </c>
      <c r="C3375" s="24" t="s">
        <v>736</v>
      </c>
      <c r="D3375" s="24" t="s">
        <v>119</v>
      </c>
      <c r="E3375" s="62">
        <v>45901</v>
      </c>
      <c r="F3375" s="62">
        <v>46265</v>
      </c>
      <c r="G3375" s="37" t="s">
        <v>270</v>
      </c>
      <c r="H3375" s="36">
        <v>550038</v>
      </c>
      <c r="I3375" s="63">
        <v>24716</v>
      </c>
      <c r="J3375" s="24" t="s">
        <v>4064</v>
      </c>
      <c r="K3375" s="63">
        <f t="shared" si="1394"/>
        <v>45901</v>
      </c>
      <c r="L3375" s="55">
        <f t="shared" si="1395"/>
        <v>0.04</v>
      </c>
      <c r="M3375" s="76">
        <v>0.22500000000000001</v>
      </c>
      <c r="N3375" s="62">
        <v>45901</v>
      </c>
      <c r="O3375" s="62">
        <v>46265</v>
      </c>
      <c r="P3375" s="63">
        <v>45936</v>
      </c>
      <c r="Q3375" s="63">
        <f t="shared" si="1396"/>
        <v>45937</v>
      </c>
      <c r="R3375" s="78">
        <v>58</v>
      </c>
      <c r="S3375" s="63" t="str">
        <f>VLOOKUP(R3375,SA!$B$3:$C$11,2,1)</f>
        <v>56-65</v>
      </c>
      <c r="T3375" s="38" t="s">
        <v>97</v>
      </c>
      <c r="U3375" s="24" t="s">
        <v>56</v>
      </c>
      <c r="V3375" s="24">
        <v>-300000</v>
      </c>
      <c r="W3375" s="39">
        <f t="shared" si="1397"/>
        <v>-300000</v>
      </c>
      <c r="X3375" s="29">
        <f t="shared" si="1398"/>
        <v>-1</v>
      </c>
      <c r="Y3375" s="40">
        <f t="shared" si="1399"/>
        <v>329</v>
      </c>
      <c r="Z3375" s="38">
        <f t="shared" si="1381"/>
        <v>46081</v>
      </c>
      <c r="AA3375" s="41">
        <f t="shared" si="1400"/>
        <v>145</v>
      </c>
      <c r="AB3375" s="24" t="s">
        <v>113</v>
      </c>
      <c r="AC3375" s="41">
        <f t="shared" si="1401"/>
        <v>-9763.413915068495</v>
      </c>
      <c r="AD3375" s="41">
        <v>-1</v>
      </c>
      <c r="AE3375" s="72">
        <f>-INDEX(SA!$C$2:$G$11,MATCH(Details!S3375,SA!$C$2:$C$11,0),MATCH(-Details!V3375,SA!$C$2:$G$2,0))*Y3375/(F3375-E3375+1)</f>
        <v>-8274.0795890410973</v>
      </c>
      <c r="AF3375" s="41">
        <f t="shared" si="1402"/>
        <v>0</v>
      </c>
      <c r="AG3375" s="41">
        <f t="shared" si="1403"/>
        <v>0</v>
      </c>
      <c r="AH3375" s="41">
        <f t="shared" si="1404"/>
        <v>-1489.3343260273975</v>
      </c>
      <c r="AI3375" s="60">
        <f t="shared" si="1405"/>
        <v>-330.96318356164392</v>
      </c>
      <c r="AJ3375" s="60">
        <f t="shared" si="1406"/>
        <v>-1861.667907534247</v>
      </c>
      <c r="AK3375" s="60">
        <f t="shared" si="1407"/>
        <v>-3646.630821917809</v>
      </c>
      <c r="AL3375" s="60">
        <f t="shared" si="1408"/>
        <v>-2680.2736541095896</v>
      </c>
      <c r="AM3375" s="41">
        <f t="shared" si="1409"/>
        <v>-3401.1748438356171</v>
      </c>
      <c r="AN3375" s="42">
        <f t="shared" si="1410"/>
        <v>45715</v>
      </c>
      <c r="AO3375" s="43">
        <f t="shared" si="1411"/>
        <v>-8274.0795890410973</v>
      </c>
      <c r="AP3375" s="24" t="s">
        <v>6118</v>
      </c>
    </row>
    <row r="3376" spans="1:42" s="24" customFormat="1" ht="15.75" customHeight="1" x14ac:dyDescent="0.35">
      <c r="A3376" s="36" t="s">
        <v>6117</v>
      </c>
      <c r="B3376" s="36">
        <v>202511</v>
      </c>
      <c r="C3376" s="24" t="s">
        <v>736</v>
      </c>
      <c r="D3376" s="24" t="s">
        <v>119</v>
      </c>
      <c r="E3376" s="62">
        <v>45901</v>
      </c>
      <c r="F3376" s="62">
        <v>46265</v>
      </c>
      <c r="G3376" s="37" t="s">
        <v>2130</v>
      </c>
      <c r="H3376" s="36">
        <v>652352</v>
      </c>
      <c r="I3376" s="63">
        <v>42273</v>
      </c>
      <c r="J3376" s="24" t="s">
        <v>4714</v>
      </c>
      <c r="K3376" s="63">
        <f t="shared" si="1394"/>
        <v>45901</v>
      </c>
      <c r="L3376" s="55">
        <f t="shared" si="1395"/>
        <v>0.04</v>
      </c>
      <c r="M3376" s="76">
        <v>0.22500000000000001</v>
      </c>
      <c r="N3376" s="62">
        <v>45901</v>
      </c>
      <c r="O3376" s="62">
        <v>46265</v>
      </c>
      <c r="P3376" s="63">
        <v>45964</v>
      </c>
      <c r="Q3376" s="63">
        <f t="shared" si="1396"/>
        <v>45965</v>
      </c>
      <c r="R3376" s="78">
        <v>9</v>
      </c>
      <c r="S3376" s="63" t="str">
        <f>VLOOKUP(R3376,SA!$B$3:$C$11,2,1)</f>
        <v>0-25</v>
      </c>
      <c r="T3376" s="38" t="s">
        <v>97</v>
      </c>
      <c r="U3376" s="24" t="s">
        <v>5745</v>
      </c>
      <c r="V3376" s="24">
        <v>-400000</v>
      </c>
      <c r="W3376" s="39">
        <f t="shared" si="1397"/>
        <v>0</v>
      </c>
      <c r="X3376" s="29">
        <f t="shared" si="1398"/>
        <v>0</v>
      </c>
      <c r="Y3376" s="40">
        <f t="shared" si="1399"/>
        <v>301</v>
      </c>
      <c r="Z3376" s="38">
        <f t="shared" si="1381"/>
        <v>46081</v>
      </c>
      <c r="AA3376" s="41">
        <f t="shared" si="1400"/>
        <v>117</v>
      </c>
      <c r="AB3376" s="24" t="s">
        <v>113</v>
      </c>
      <c r="AC3376" s="41">
        <f t="shared" si="1401"/>
        <v>-3334.780154520548</v>
      </c>
      <c r="AD3376" s="41">
        <v>-1</v>
      </c>
      <c r="AE3376" s="72">
        <f>-INDEX(SA!$C$2:$G$11,MATCH(Details!S3376,SA!$C$2:$C$11,0),MATCH(-Details!V3376,SA!$C$2:$G$2,0))*Y3376/(F3376-E3376+1)</f>
        <v>-2826.0848767123289</v>
      </c>
      <c r="AF3376" s="41">
        <f t="shared" si="1402"/>
        <v>0</v>
      </c>
      <c r="AG3376" s="41">
        <f t="shared" si="1403"/>
        <v>0</v>
      </c>
      <c r="AH3376" s="41">
        <f t="shared" si="1404"/>
        <v>-508.6952778082192</v>
      </c>
      <c r="AI3376" s="60">
        <f t="shared" si="1405"/>
        <v>-113.04339506849315</v>
      </c>
      <c r="AJ3376" s="60">
        <f t="shared" si="1406"/>
        <v>-635.86909726027397</v>
      </c>
      <c r="AK3376" s="60">
        <f t="shared" si="1407"/>
        <v>-1098.5113972602742</v>
      </c>
      <c r="AL3376" s="60">
        <f t="shared" si="1408"/>
        <v>-807.40587698630156</v>
      </c>
      <c r="AM3376" s="41">
        <f t="shared" si="1409"/>
        <v>-1269.7665073972601</v>
      </c>
      <c r="AN3376" s="42">
        <f t="shared" si="1410"/>
        <v>45715</v>
      </c>
      <c r="AO3376" s="43">
        <f t="shared" si="1411"/>
        <v>-2826.0848767123289</v>
      </c>
      <c r="AP3376" s="24" t="s">
        <v>6118</v>
      </c>
    </row>
    <row r="3377" spans="1:42" s="24" customFormat="1" ht="15.75" customHeight="1" x14ac:dyDescent="0.35">
      <c r="A3377" s="36" t="s">
        <v>6117</v>
      </c>
      <c r="B3377" s="36">
        <v>202511</v>
      </c>
      <c r="C3377" s="24" t="s">
        <v>736</v>
      </c>
      <c r="D3377" s="24" t="s">
        <v>119</v>
      </c>
      <c r="E3377" s="62">
        <v>45901</v>
      </c>
      <c r="F3377" s="62">
        <v>46265</v>
      </c>
      <c r="G3377" s="37" t="s">
        <v>679</v>
      </c>
      <c r="H3377" s="36">
        <v>652352</v>
      </c>
      <c r="I3377" s="63">
        <v>35066</v>
      </c>
      <c r="J3377" s="24" t="s">
        <v>4715</v>
      </c>
      <c r="K3377" s="63">
        <f t="shared" si="1394"/>
        <v>45901</v>
      </c>
      <c r="L3377" s="55">
        <f t="shared" si="1395"/>
        <v>0.04</v>
      </c>
      <c r="M3377" s="76">
        <v>0.22500000000000001</v>
      </c>
      <c r="N3377" s="62">
        <v>45901</v>
      </c>
      <c r="O3377" s="62">
        <v>46265</v>
      </c>
      <c r="P3377" s="63">
        <v>45964</v>
      </c>
      <c r="Q3377" s="63">
        <f t="shared" si="1396"/>
        <v>45965</v>
      </c>
      <c r="R3377" s="78">
        <v>29</v>
      </c>
      <c r="S3377" s="63" t="str">
        <f>VLOOKUP(R3377,SA!$B$3:$C$11,2,1)</f>
        <v>26-35</v>
      </c>
      <c r="T3377" s="38" t="s">
        <v>98</v>
      </c>
      <c r="U3377" s="24" t="s">
        <v>5743</v>
      </c>
      <c r="V3377" s="24">
        <v>-400000</v>
      </c>
      <c r="W3377" s="39">
        <f t="shared" si="1397"/>
        <v>0</v>
      </c>
      <c r="X3377" s="29">
        <f t="shared" si="1398"/>
        <v>0</v>
      </c>
      <c r="Y3377" s="40">
        <f t="shared" si="1399"/>
        <v>301</v>
      </c>
      <c r="Z3377" s="38">
        <f t="shared" si="1381"/>
        <v>46081</v>
      </c>
      <c r="AA3377" s="41">
        <f t="shared" si="1400"/>
        <v>117</v>
      </c>
      <c r="AB3377" s="24" t="s">
        <v>113</v>
      </c>
      <c r="AC3377" s="41">
        <f t="shared" si="1401"/>
        <v>-3738.1965178082196</v>
      </c>
      <c r="AD3377" s="41">
        <v>-1</v>
      </c>
      <c r="AE3377" s="72">
        <f>-INDEX(SA!$C$2:$G$11,MATCH(Details!S3377,SA!$C$2:$C$11,0),MATCH(-Details!V3377,SA!$C$2:$G$2,0))*Y3377/(F3377-E3377+1)</f>
        <v>-3167.9631506849319</v>
      </c>
      <c r="AF3377" s="41">
        <f t="shared" si="1402"/>
        <v>0</v>
      </c>
      <c r="AG3377" s="41">
        <f t="shared" si="1403"/>
        <v>0</v>
      </c>
      <c r="AH3377" s="41">
        <f t="shared" si="1404"/>
        <v>-570.23336712328774</v>
      </c>
      <c r="AI3377" s="60">
        <f t="shared" si="1405"/>
        <v>-126.71852602739727</v>
      </c>
      <c r="AJ3377" s="60">
        <f t="shared" si="1406"/>
        <v>-712.79170890410967</v>
      </c>
      <c r="AK3377" s="60">
        <f t="shared" si="1407"/>
        <v>-1231.4009589041098</v>
      </c>
      <c r="AL3377" s="60">
        <f t="shared" si="1408"/>
        <v>-905.07970479452069</v>
      </c>
      <c r="AM3377" s="41">
        <f t="shared" si="1409"/>
        <v>-1423.3732109589041</v>
      </c>
      <c r="AN3377" s="42">
        <f t="shared" si="1410"/>
        <v>45715</v>
      </c>
      <c r="AO3377" s="43">
        <f t="shared" si="1411"/>
        <v>-3167.9631506849319</v>
      </c>
      <c r="AP3377" s="24" t="s">
        <v>6118</v>
      </c>
    </row>
    <row r="3378" spans="1:42" s="24" customFormat="1" ht="15.75" customHeight="1" x14ac:dyDescent="0.35">
      <c r="A3378" s="36" t="s">
        <v>6117</v>
      </c>
      <c r="B3378" s="36">
        <v>202511</v>
      </c>
      <c r="C3378" s="24" t="s">
        <v>736</v>
      </c>
      <c r="D3378" s="24" t="s">
        <v>119</v>
      </c>
      <c r="E3378" s="62">
        <v>45901</v>
      </c>
      <c r="F3378" s="62">
        <v>46265</v>
      </c>
      <c r="G3378" s="37" t="s">
        <v>2131</v>
      </c>
      <c r="H3378" s="36">
        <v>652352</v>
      </c>
      <c r="I3378" s="63">
        <v>43734</v>
      </c>
      <c r="J3378" s="24" t="s">
        <v>4716</v>
      </c>
      <c r="K3378" s="63">
        <f t="shared" si="1394"/>
        <v>45901</v>
      </c>
      <c r="L3378" s="55">
        <f t="shared" si="1395"/>
        <v>0.04</v>
      </c>
      <c r="M3378" s="76">
        <v>0.22500000000000001</v>
      </c>
      <c r="N3378" s="62">
        <v>45901</v>
      </c>
      <c r="O3378" s="62">
        <v>46265</v>
      </c>
      <c r="P3378" s="63">
        <v>45964</v>
      </c>
      <c r="Q3378" s="63">
        <f t="shared" si="1396"/>
        <v>45965</v>
      </c>
      <c r="R3378" s="78">
        <v>5</v>
      </c>
      <c r="S3378" s="63" t="str">
        <f>VLOOKUP(R3378,SA!$B$3:$C$11,2,1)</f>
        <v>0-25</v>
      </c>
      <c r="T3378" s="38" t="s">
        <v>97</v>
      </c>
      <c r="U3378" s="24" t="s">
        <v>5745</v>
      </c>
      <c r="V3378" s="24">
        <v>-400000</v>
      </c>
      <c r="W3378" s="39">
        <f t="shared" si="1397"/>
        <v>0</v>
      </c>
      <c r="X3378" s="29">
        <f t="shared" si="1398"/>
        <v>0</v>
      </c>
      <c r="Y3378" s="40">
        <f t="shared" si="1399"/>
        <v>301</v>
      </c>
      <c r="Z3378" s="38">
        <f t="shared" si="1381"/>
        <v>46081</v>
      </c>
      <c r="AA3378" s="41">
        <f t="shared" si="1400"/>
        <v>117</v>
      </c>
      <c r="AB3378" s="24" t="s">
        <v>113</v>
      </c>
      <c r="AC3378" s="41">
        <f t="shared" si="1401"/>
        <v>-3334.780154520548</v>
      </c>
      <c r="AD3378" s="41">
        <v>-1</v>
      </c>
      <c r="AE3378" s="72">
        <f>-INDEX(SA!$C$2:$G$11,MATCH(Details!S3378,SA!$C$2:$C$11,0),MATCH(-Details!V3378,SA!$C$2:$G$2,0))*Y3378/(F3378-E3378+1)</f>
        <v>-2826.0848767123289</v>
      </c>
      <c r="AF3378" s="41">
        <f t="shared" si="1402"/>
        <v>0</v>
      </c>
      <c r="AG3378" s="41">
        <f t="shared" si="1403"/>
        <v>0</v>
      </c>
      <c r="AH3378" s="41">
        <f t="shared" si="1404"/>
        <v>-508.6952778082192</v>
      </c>
      <c r="AI3378" s="60">
        <f t="shared" si="1405"/>
        <v>-113.04339506849315</v>
      </c>
      <c r="AJ3378" s="60">
        <f t="shared" si="1406"/>
        <v>-635.86909726027397</v>
      </c>
      <c r="AK3378" s="60">
        <f t="shared" si="1407"/>
        <v>-1098.5113972602742</v>
      </c>
      <c r="AL3378" s="60">
        <f t="shared" si="1408"/>
        <v>-807.40587698630156</v>
      </c>
      <c r="AM3378" s="41">
        <f t="shared" si="1409"/>
        <v>-1269.7665073972601</v>
      </c>
      <c r="AN3378" s="42">
        <f t="shared" si="1410"/>
        <v>45715</v>
      </c>
      <c r="AO3378" s="43">
        <f t="shared" si="1411"/>
        <v>-2826.0848767123289</v>
      </c>
      <c r="AP3378" s="24" t="s">
        <v>6118</v>
      </c>
    </row>
    <row r="3379" spans="1:42" s="24" customFormat="1" ht="15.75" customHeight="1" x14ac:dyDescent="0.35">
      <c r="A3379" s="36" t="s">
        <v>6117</v>
      </c>
      <c r="B3379" s="36">
        <v>202511</v>
      </c>
      <c r="C3379" s="24" t="s">
        <v>736</v>
      </c>
      <c r="D3379" s="24" t="s">
        <v>119</v>
      </c>
      <c r="E3379" s="62">
        <v>45901</v>
      </c>
      <c r="F3379" s="62">
        <v>46265</v>
      </c>
      <c r="G3379" s="37" t="s">
        <v>2132</v>
      </c>
      <c r="H3379" s="36">
        <v>652352</v>
      </c>
      <c r="I3379" s="63">
        <v>25757</v>
      </c>
      <c r="J3379" s="24" t="s">
        <v>4717</v>
      </c>
      <c r="K3379" s="63">
        <f t="shared" si="1394"/>
        <v>45901</v>
      </c>
      <c r="L3379" s="55">
        <f t="shared" si="1395"/>
        <v>0.04</v>
      </c>
      <c r="M3379" s="76">
        <v>0.22500000000000001</v>
      </c>
      <c r="N3379" s="62">
        <v>45901</v>
      </c>
      <c r="O3379" s="62">
        <v>46265</v>
      </c>
      <c r="P3379" s="63">
        <v>45964</v>
      </c>
      <c r="Q3379" s="63">
        <f t="shared" si="1396"/>
        <v>45965</v>
      </c>
      <c r="R3379" s="78">
        <v>55</v>
      </c>
      <c r="S3379" s="63" t="str">
        <f>VLOOKUP(R3379,SA!$B$3:$C$11,2,1)</f>
        <v>46-55</v>
      </c>
      <c r="T3379" s="38" t="s">
        <v>98</v>
      </c>
      <c r="U3379" s="24" t="s">
        <v>5747</v>
      </c>
      <c r="V3379" s="24">
        <v>-400000</v>
      </c>
      <c r="W3379" s="39">
        <f t="shared" si="1397"/>
        <v>0</v>
      </c>
      <c r="X3379" s="29">
        <f t="shared" si="1398"/>
        <v>0</v>
      </c>
      <c r="Y3379" s="40">
        <f t="shared" si="1399"/>
        <v>301</v>
      </c>
      <c r="Z3379" s="38">
        <f t="shared" si="1381"/>
        <v>46081</v>
      </c>
      <c r="AA3379" s="41">
        <f t="shared" si="1400"/>
        <v>117</v>
      </c>
      <c r="AB3379" s="24" t="s">
        <v>113</v>
      </c>
      <c r="AC3379" s="41">
        <f t="shared" si="1401"/>
        <v>-6686.50190849315</v>
      </c>
      <c r="AD3379" s="41">
        <v>-1</v>
      </c>
      <c r="AE3379" s="72">
        <f>-INDEX(SA!$C$2:$G$11,MATCH(Details!S3379,SA!$C$2:$C$11,0),MATCH(-Details!V3379,SA!$C$2:$G$2,0))*Y3379/(F3379-E3379+1)</f>
        <v>-5666.5270410958901</v>
      </c>
      <c r="AF3379" s="41">
        <f t="shared" si="1402"/>
        <v>0</v>
      </c>
      <c r="AG3379" s="41">
        <f t="shared" si="1403"/>
        <v>0</v>
      </c>
      <c r="AH3379" s="41">
        <f t="shared" si="1404"/>
        <v>-1019.9748673972601</v>
      </c>
      <c r="AI3379" s="60">
        <f t="shared" si="1405"/>
        <v>-226.66108164383562</v>
      </c>
      <c r="AJ3379" s="60">
        <f t="shared" si="1406"/>
        <v>-1274.9685842465753</v>
      </c>
      <c r="AK3379" s="60">
        <f t="shared" si="1407"/>
        <v>-2202.6035342465752</v>
      </c>
      <c r="AL3379" s="60">
        <f t="shared" si="1408"/>
        <v>-1618.9135976712328</v>
      </c>
      <c r="AM3379" s="41">
        <f t="shared" si="1409"/>
        <v>-2545.9837775342457</v>
      </c>
      <c r="AN3379" s="42">
        <f t="shared" si="1410"/>
        <v>45715</v>
      </c>
      <c r="AO3379" s="43">
        <f t="shared" si="1411"/>
        <v>-5666.5270410958901</v>
      </c>
      <c r="AP3379" s="24" t="s">
        <v>6118</v>
      </c>
    </row>
    <row r="3380" spans="1:42" s="24" customFormat="1" ht="15.75" customHeight="1" x14ac:dyDescent="0.35">
      <c r="A3380" s="36" t="s">
        <v>6117</v>
      </c>
      <c r="B3380" s="36">
        <v>202511</v>
      </c>
      <c r="C3380" s="24" t="s">
        <v>736</v>
      </c>
      <c r="D3380" s="24" t="s">
        <v>119</v>
      </c>
      <c r="E3380" s="62">
        <v>45901</v>
      </c>
      <c r="F3380" s="62">
        <v>46265</v>
      </c>
      <c r="G3380" s="37" t="s">
        <v>268</v>
      </c>
      <c r="H3380" s="36">
        <v>652352</v>
      </c>
      <c r="I3380" s="63">
        <v>24473</v>
      </c>
      <c r="J3380" s="24" t="s">
        <v>4718</v>
      </c>
      <c r="K3380" s="63">
        <f t="shared" si="1394"/>
        <v>45901</v>
      </c>
      <c r="L3380" s="55">
        <f t="shared" si="1395"/>
        <v>0.04</v>
      </c>
      <c r="M3380" s="76">
        <v>0.22500000000000001</v>
      </c>
      <c r="N3380" s="62">
        <v>45901</v>
      </c>
      <c r="O3380" s="62">
        <v>46265</v>
      </c>
      <c r="P3380" s="63">
        <v>45964</v>
      </c>
      <c r="Q3380" s="63">
        <f t="shared" si="1396"/>
        <v>45965</v>
      </c>
      <c r="R3380" s="78">
        <v>58</v>
      </c>
      <c r="S3380" s="63" t="str">
        <f>VLOOKUP(R3380,SA!$B$3:$C$11,2,1)</f>
        <v>56-65</v>
      </c>
      <c r="T3380" s="38" t="s">
        <v>97</v>
      </c>
      <c r="U3380" s="24" t="s">
        <v>5744</v>
      </c>
      <c r="V3380" s="24">
        <v>-400000</v>
      </c>
      <c r="W3380" s="39">
        <f t="shared" si="1397"/>
        <v>0</v>
      </c>
      <c r="X3380" s="29">
        <f t="shared" si="1398"/>
        <v>0</v>
      </c>
      <c r="Y3380" s="40">
        <f t="shared" si="1399"/>
        <v>301</v>
      </c>
      <c r="Z3380" s="38">
        <f t="shared" si="1381"/>
        <v>46081</v>
      </c>
      <c r="AA3380" s="41">
        <f t="shared" si="1400"/>
        <v>117</v>
      </c>
      <c r="AB3380" s="24" t="s">
        <v>113</v>
      </c>
      <c r="AC3380" s="41">
        <f t="shared" si="1401"/>
        <v>-9821.4470909589036</v>
      </c>
      <c r="AD3380" s="41">
        <v>-1</v>
      </c>
      <c r="AE3380" s="72">
        <f>-INDEX(SA!$C$2:$G$11,MATCH(Details!S3380,SA!$C$2:$C$11,0),MATCH(-Details!V3380,SA!$C$2:$G$2,0))*Y3380/(F3380-E3380+1)</f>
        <v>-8323.2602465753425</v>
      </c>
      <c r="AF3380" s="41">
        <f t="shared" si="1402"/>
        <v>0</v>
      </c>
      <c r="AG3380" s="41">
        <f t="shared" si="1403"/>
        <v>0</v>
      </c>
      <c r="AH3380" s="41">
        <f t="shared" si="1404"/>
        <v>-1498.1868443835615</v>
      </c>
      <c r="AI3380" s="60">
        <f t="shared" si="1405"/>
        <v>-332.93040986301372</v>
      </c>
      <c r="AJ3380" s="60">
        <f t="shared" si="1406"/>
        <v>-1872.7335554794522</v>
      </c>
      <c r="AK3380" s="60">
        <f t="shared" si="1407"/>
        <v>-3235.287205479452</v>
      </c>
      <c r="AL3380" s="60">
        <f t="shared" si="1408"/>
        <v>-2377.9360960273971</v>
      </c>
      <c r="AM3380" s="41">
        <f t="shared" si="1409"/>
        <v>-3739.6601852054796</v>
      </c>
      <c r="AN3380" s="42">
        <f t="shared" si="1410"/>
        <v>45715</v>
      </c>
      <c r="AO3380" s="43">
        <f t="shared" si="1411"/>
        <v>-8323.2602465753425</v>
      </c>
      <c r="AP3380" s="24" t="s">
        <v>6118</v>
      </c>
    </row>
    <row r="3381" spans="1:42" s="24" customFormat="1" ht="15.75" customHeight="1" x14ac:dyDescent="0.35">
      <c r="A3381" s="36" t="s">
        <v>6117</v>
      </c>
      <c r="B3381" s="36">
        <v>202511</v>
      </c>
      <c r="C3381" s="24" t="s">
        <v>736</v>
      </c>
      <c r="D3381" s="24" t="s">
        <v>119</v>
      </c>
      <c r="E3381" s="62">
        <v>45901</v>
      </c>
      <c r="F3381" s="62">
        <v>46265</v>
      </c>
      <c r="G3381" s="37" t="s">
        <v>468</v>
      </c>
      <c r="H3381" s="36">
        <v>652352</v>
      </c>
      <c r="I3381" s="63">
        <v>32122</v>
      </c>
      <c r="J3381" s="24" t="s">
        <v>4719</v>
      </c>
      <c r="K3381" s="63">
        <f t="shared" si="1394"/>
        <v>45901</v>
      </c>
      <c r="L3381" s="55">
        <f t="shared" si="1395"/>
        <v>0.04</v>
      </c>
      <c r="M3381" s="76">
        <v>0.22500000000000001</v>
      </c>
      <c r="N3381" s="62">
        <v>45901</v>
      </c>
      <c r="O3381" s="62">
        <v>46265</v>
      </c>
      <c r="P3381" s="63">
        <v>45964</v>
      </c>
      <c r="Q3381" s="63">
        <f t="shared" si="1396"/>
        <v>45965</v>
      </c>
      <c r="R3381" s="78">
        <v>37</v>
      </c>
      <c r="S3381" s="63" t="str">
        <f>VLOOKUP(R3381,SA!$B$3:$C$11,2,1)</f>
        <v>36-45</v>
      </c>
      <c r="T3381" s="38" t="s">
        <v>97</v>
      </c>
      <c r="U3381" s="24" t="s">
        <v>56</v>
      </c>
      <c r="V3381" s="24">
        <v>-400000</v>
      </c>
      <c r="W3381" s="39">
        <f t="shared" si="1397"/>
        <v>-400000</v>
      </c>
      <c r="X3381" s="29">
        <f t="shared" si="1398"/>
        <v>-1</v>
      </c>
      <c r="Y3381" s="40">
        <f t="shared" si="1399"/>
        <v>301</v>
      </c>
      <c r="Z3381" s="38">
        <f t="shared" si="1381"/>
        <v>46081</v>
      </c>
      <c r="AA3381" s="41">
        <f t="shared" si="1400"/>
        <v>117</v>
      </c>
      <c r="AB3381" s="24" t="s">
        <v>113</v>
      </c>
      <c r="AC3381" s="41">
        <f t="shared" si="1401"/>
        <v>-4532.7487742465746</v>
      </c>
      <c r="AD3381" s="41">
        <v>-1</v>
      </c>
      <c r="AE3381" s="72">
        <f>-INDEX(SA!$C$2:$G$11,MATCH(Details!S3381,SA!$C$2:$C$11,0),MATCH(-Details!V3381,SA!$C$2:$G$2,0))*Y3381/(F3381-E3381+1)</f>
        <v>-3841.3125205479446</v>
      </c>
      <c r="AF3381" s="41">
        <f t="shared" si="1402"/>
        <v>0</v>
      </c>
      <c r="AG3381" s="41">
        <f t="shared" si="1403"/>
        <v>0</v>
      </c>
      <c r="AH3381" s="41">
        <f t="shared" si="1404"/>
        <v>-691.43625369863003</v>
      </c>
      <c r="AI3381" s="60">
        <f t="shared" si="1405"/>
        <v>-153.65250082191778</v>
      </c>
      <c r="AJ3381" s="60">
        <f t="shared" si="1406"/>
        <v>-864.29531712328753</v>
      </c>
      <c r="AK3381" s="60">
        <f t="shared" si="1407"/>
        <v>-1493.1347671232875</v>
      </c>
      <c r="AL3381" s="60">
        <f t="shared" si="1408"/>
        <v>-1097.4540538356164</v>
      </c>
      <c r="AM3381" s="41">
        <f t="shared" si="1409"/>
        <v>-1725.9106487671229</v>
      </c>
      <c r="AN3381" s="42">
        <f t="shared" si="1410"/>
        <v>45715</v>
      </c>
      <c r="AO3381" s="43">
        <f t="shared" si="1411"/>
        <v>-3841.3125205479446</v>
      </c>
      <c r="AP3381" s="24" t="s">
        <v>6118</v>
      </c>
    </row>
    <row r="3382" spans="1:42" s="24" customFormat="1" ht="15.75" customHeight="1" x14ac:dyDescent="0.35">
      <c r="A3382" s="36" t="s">
        <v>6117</v>
      </c>
      <c r="B3382" s="36">
        <v>202511</v>
      </c>
      <c r="C3382" s="24" t="s">
        <v>736</v>
      </c>
      <c r="D3382" s="24" t="s">
        <v>119</v>
      </c>
      <c r="E3382" s="62">
        <v>45901</v>
      </c>
      <c r="F3382" s="62">
        <v>46265</v>
      </c>
      <c r="G3382" s="37" t="s">
        <v>2441</v>
      </c>
      <c r="H3382" s="36">
        <v>652547</v>
      </c>
      <c r="I3382" s="63">
        <v>28444</v>
      </c>
      <c r="J3382" s="24" t="s">
        <v>5147</v>
      </c>
      <c r="K3382" s="63">
        <f t="shared" si="1394"/>
        <v>45901</v>
      </c>
      <c r="L3382" s="55">
        <f t="shared" si="1395"/>
        <v>0.04</v>
      </c>
      <c r="M3382" s="76">
        <v>0.22500000000000001</v>
      </c>
      <c r="N3382" s="62">
        <v>45901</v>
      </c>
      <c r="O3382" s="62">
        <v>46265</v>
      </c>
      <c r="P3382" s="63">
        <v>45957</v>
      </c>
      <c r="Q3382" s="63">
        <f t="shared" si="1396"/>
        <v>45958</v>
      </c>
      <c r="R3382" s="78">
        <v>47</v>
      </c>
      <c r="S3382" s="63" t="str">
        <f>VLOOKUP(R3382,SA!$B$3:$C$11,2,1)</f>
        <v>46-55</v>
      </c>
      <c r="T3382" s="38" t="s">
        <v>98</v>
      </c>
      <c r="U3382" s="24" t="s">
        <v>5747</v>
      </c>
      <c r="V3382" s="24">
        <v>-400000</v>
      </c>
      <c r="W3382" s="39">
        <f t="shared" si="1397"/>
        <v>0</v>
      </c>
      <c r="X3382" s="29">
        <f t="shared" si="1398"/>
        <v>0</v>
      </c>
      <c r="Y3382" s="40">
        <f t="shared" si="1399"/>
        <v>308</v>
      </c>
      <c r="Z3382" s="38">
        <f t="shared" si="1381"/>
        <v>46081</v>
      </c>
      <c r="AA3382" s="41">
        <f t="shared" si="1400"/>
        <v>124</v>
      </c>
      <c r="AB3382" s="24" t="s">
        <v>113</v>
      </c>
      <c r="AC3382" s="41">
        <f t="shared" si="1401"/>
        <v>-6842.0019528767125</v>
      </c>
      <c r="AD3382" s="41">
        <v>-1</v>
      </c>
      <c r="AE3382" s="72">
        <f>-INDEX(SA!$C$2:$G$11,MATCH(Details!S3382,SA!$C$2:$C$11,0),MATCH(-Details!V3382,SA!$C$2:$G$2,0))*Y3382/(F3382-E3382+1)</f>
        <v>-5798.3067397260274</v>
      </c>
      <c r="AF3382" s="41">
        <f t="shared" si="1402"/>
        <v>0</v>
      </c>
      <c r="AG3382" s="41">
        <f t="shared" si="1403"/>
        <v>0</v>
      </c>
      <c r="AH3382" s="41">
        <f t="shared" si="1404"/>
        <v>-1043.6952131506848</v>
      </c>
      <c r="AI3382" s="60">
        <f t="shared" si="1405"/>
        <v>-231.93226958904111</v>
      </c>
      <c r="AJ3382" s="60">
        <f t="shared" si="1406"/>
        <v>-1304.6190164383563</v>
      </c>
      <c r="AK3382" s="60">
        <f t="shared" si="1407"/>
        <v>-2334.3832328767126</v>
      </c>
      <c r="AL3382" s="60">
        <f t="shared" si="1408"/>
        <v>-1715.7716761643837</v>
      </c>
      <c r="AM3382" s="41">
        <f t="shared" si="1409"/>
        <v>-2545.9837775342457</v>
      </c>
      <c r="AN3382" s="42">
        <f t="shared" si="1410"/>
        <v>45715</v>
      </c>
      <c r="AO3382" s="43">
        <f t="shared" si="1411"/>
        <v>-5798.3067397260274</v>
      </c>
      <c r="AP3382" s="24" t="s">
        <v>6118</v>
      </c>
    </row>
    <row r="3383" spans="1:42" s="24" customFormat="1" ht="15.75" customHeight="1" x14ac:dyDescent="0.35">
      <c r="A3383" s="36" t="s">
        <v>6117</v>
      </c>
      <c r="B3383" s="36">
        <v>202511</v>
      </c>
      <c r="C3383" s="24" t="s">
        <v>736</v>
      </c>
      <c r="D3383" s="24" t="s">
        <v>119</v>
      </c>
      <c r="E3383" s="62">
        <v>45901</v>
      </c>
      <c r="F3383" s="62">
        <v>46265</v>
      </c>
      <c r="G3383" s="37" t="s">
        <v>2442</v>
      </c>
      <c r="H3383" s="36">
        <v>652547</v>
      </c>
      <c r="I3383" s="63">
        <v>24600</v>
      </c>
      <c r="J3383" s="24" t="s">
        <v>5148</v>
      </c>
      <c r="K3383" s="63">
        <f t="shared" si="1394"/>
        <v>45901</v>
      </c>
      <c r="L3383" s="55">
        <f t="shared" si="1395"/>
        <v>0.04</v>
      </c>
      <c r="M3383" s="76">
        <v>0.22500000000000001</v>
      </c>
      <c r="N3383" s="62">
        <v>45901</v>
      </c>
      <c r="O3383" s="62">
        <v>46265</v>
      </c>
      <c r="P3383" s="63">
        <v>45957</v>
      </c>
      <c r="Q3383" s="63">
        <f t="shared" si="1396"/>
        <v>45958</v>
      </c>
      <c r="R3383" s="78">
        <v>58</v>
      </c>
      <c r="S3383" s="63" t="str">
        <f>VLOOKUP(R3383,SA!$B$3:$C$11,2,1)</f>
        <v>56-65</v>
      </c>
      <c r="T3383" s="38" t="s">
        <v>97</v>
      </c>
      <c r="U3383" s="24" t="s">
        <v>5744</v>
      </c>
      <c r="V3383" s="24">
        <v>-400000</v>
      </c>
      <c r="W3383" s="39">
        <f t="shared" si="1397"/>
        <v>0</v>
      </c>
      <c r="X3383" s="29">
        <f t="shared" si="1398"/>
        <v>0</v>
      </c>
      <c r="Y3383" s="40">
        <f t="shared" si="1399"/>
        <v>308</v>
      </c>
      <c r="Z3383" s="38">
        <f t="shared" si="1381"/>
        <v>46081</v>
      </c>
      <c r="AA3383" s="41">
        <f t="shared" si="1400"/>
        <v>124</v>
      </c>
      <c r="AB3383" s="24" t="s">
        <v>113</v>
      </c>
      <c r="AC3383" s="41">
        <f t="shared" si="1401"/>
        <v>-10049.852837260274</v>
      </c>
      <c r="AD3383" s="41">
        <v>-1</v>
      </c>
      <c r="AE3383" s="72">
        <f>-INDEX(SA!$C$2:$G$11,MATCH(Details!S3383,SA!$C$2:$C$11,0),MATCH(-Details!V3383,SA!$C$2:$G$2,0))*Y3383/(F3383-E3383+1)</f>
        <v>-8516.824438356165</v>
      </c>
      <c r="AF3383" s="41">
        <f t="shared" si="1402"/>
        <v>0</v>
      </c>
      <c r="AG3383" s="41">
        <f t="shared" si="1403"/>
        <v>0</v>
      </c>
      <c r="AH3383" s="41">
        <f t="shared" si="1404"/>
        <v>-1533.0283989041097</v>
      </c>
      <c r="AI3383" s="60">
        <f t="shared" si="1405"/>
        <v>-340.67297753424663</v>
      </c>
      <c r="AJ3383" s="60">
        <f t="shared" si="1406"/>
        <v>-1916.2854986301372</v>
      </c>
      <c r="AK3383" s="60">
        <f t="shared" si="1407"/>
        <v>-3428.8513972602746</v>
      </c>
      <c r="AL3383" s="60">
        <f t="shared" si="1408"/>
        <v>-2520.2057769863018</v>
      </c>
      <c r="AM3383" s="41">
        <f t="shared" si="1409"/>
        <v>-3739.6601852054791</v>
      </c>
      <c r="AN3383" s="42">
        <f t="shared" si="1410"/>
        <v>45715</v>
      </c>
      <c r="AO3383" s="43">
        <f t="shared" si="1411"/>
        <v>-8516.824438356165</v>
      </c>
      <c r="AP3383" s="24" t="s">
        <v>6118</v>
      </c>
    </row>
    <row r="3384" spans="1:42" s="24" customFormat="1" ht="15.75" customHeight="1" x14ac:dyDescent="0.35">
      <c r="A3384" s="36" t="s">
        <v>6117</v>
      </c>
      <c r="B3384" s="36">
        <v>202511</v>
      </c>
      <c r="C3384" s="24" t="s">
        <v>736</v>
      </c>
      <c r="D3384" s="24" t="s">
        <v>119</v>
      </c>
      <c r="E3384" s="62">
        <v>45901</v>
      </c>
      <c r="F3384" s="62">
        <v>46265</v>
      </c>
      <c r="G3384" s="37" t="s">
        <v>620</v>
      </c>
      <c r="H3384" s="36">
        <v>652547</v>
      </c>
      <c r="I3384" s="63">
        <v>37358</v>
      </c>
      <c r="J3384" s="24" t="s">
        <v>5149</v>
      </c>
      <c r="K3384" s="63">
        <f t="shared" si="1394"/>
        <v>45901</v>
      </c>
      <c r="L3384" s="55">
        <f t="shared" si="1395"/>
        <v>0.04</v>
      </c>
      <c r="M3384" s="76">
        <v>0.22500000000000001</v>
      </c>
      <c r="N3384" s="62">
        <v>45901</v>
      </c>
      <c r="O3384" s="62">
        <v>46265</v>
      </c>
      <c r="P3384" s="63">
        <v>45957</v>
      </c>
      <c r="Q3384" s="63">
        <f t="shared" si="1396"/>
        <v>45958</v>
      </c>
      <c r="R3384" s="78">
        <v>23</v>
      </c>
      <c r="S3384" s="63" t="str">
        <f>VLOOKUP(R3384,SA!$B$3:$C$11,2,1)</f>
        <v>0-25</v>
      </c>
      <c r="T3384" s="38" t="s">
        <v>98</v>
      </c>
      <c r="U3384" s="24" t="s">
        <v>56</v>
      </c>
      <c r="V3384" s="24">
        <v>-400000</v>
      </c>
      <c r="W3384" s="39">
        <f t="shared" si="1397"/>
        <v>-400000</v>
      </c>
      <c r="X3384" s="29">
        <f t="shared" si="1398"/>
        <v>-1</v>
      </c>
      <c r="Y3384" s="40">
        <f t="shared" si="1399"/>
        <v>308</v>
      </c>
      <c r="Z3384" s="38">
        <f t="shared" si="1381"/>
        <v>46081</v>
      </c>
      <c r="AA3384" s="41">
        <f t="shared" si="1400"/>
        <v>124</v>
      </c>
      <c r="AB3384" s="24" t="s">
        <v>113</v>
      </c>
      <c r="AC3384" s="41">
        <f t="shared" si="1401"/>
        <v>-3412.3331813698633</v>
      </c>
      <c r="AD3384" s="41">
        <v>-1</v>
      </c>
      <c r="AE3384" s="72">
        <f>-INDEX(SA!$C$2:$G$11,MATCH(Details!S3384,SA!$C$2:$C$11,0),MATCH(-Details!V3384,SA!$C$2:$G$2,0))*Y3384/(F3384-E3384+1)</f>
        <v>-2891.8077808219182</v>
      </c>
      <c r="AF3384" s="41">
        <f t="shared" si="1402"/>
        <v>0</v>
      </c>
      <c r="AG3384" s="41">
        <f t="shared" si="1403"/>
        <v>0</v>
      </c>
      <c r="AH3384" s="41">
        <f t="shared" si="1404"/>
        <v>-520.52540054794531</v>
      </c>
      <c r="AI3384" s="60">
        <f t="shared" si="1405"/>
        <v>-115.67231123287672</v>
      </c>
      <c r="AJ3384" s="60">
        <f t="shared" si="1406"/>
        <v>-650.65675068493158</v>
      </c>
      <c r="AK3384" s="60">
        <f t="shared" si="1407"/>
        <v>-1164.234301369863</v>
      </c>
      <c r="AL3384" s="60">
        <f t="shared" si="1408"/>
        <v>-855.71221150684926</v>
      </c>
      <c r="AM3384" s="41">
        <f t="shared" si="1409"/>
        <v>-1269.7665073972607</v>
      </c>
      <c r="AN3384" s="42">
        <f t="shared" si="1410"/>
        <v>45715</v>
      </c>
      <c r="AO3384" s="43">
        <f t="shared" si="1411"/>
        <v>-2891.8077808219182</v>
      </c>
      <c r="AP3384" s="24" t="s">
        <v>6118</v>
      </c>
    </row>
    <row r="3385" spans="1:42" s="24" customFormat="1" ht="15.75" customHeight="1" x14ac:dyDescent="0.35">
      <c r="A3385" s="36" t="s">
        <v>6117</v>
      </c>
      <c r="B3385" s="36">
        <v>202511</v>
      </c>
      <c r="C3385" s="24" t="s">
        <v>736</v>
      </c>
      <c r="D3385" s="24" t="s">
        <v>119</v>
      </c>
      <c r="E3385" s="62">
        <v>45901</v>
      </c>
      <c r="F3385" s="62">
        <v>46265</v>
      </c>
      <c r="G3385" s="37" t="s">
        <v>576</v>
      </c>
      <c r="H3385" s="36">
        <v>752054</v>
      </c>
      <c r="I3385" s="63">
        <v>33465</v>
      </c>
      <c r="J3385" s="24" t="s">
        <v>5534</v>
      </c>
      <c r="K3385" s="63">
        <f t="shared" si="1394"/>
        <v>45901</v>
      </c>
      <c r="L3385" s="55">
        <f t="shared" si="1395"/>
        <v>0.04</v>
      </c>
      <c r="M3385" s="76">
        <v>0.22500000000000001</v>
      </c>
      <c r="N3385" s="62">
        <v>45901</v>
      </c>
      <c r="O3385" s="62">
        <v>46265</v>
      </c>
      <c r="P3385" s="63">
        <v>45943</v>
      </c>
      <c r="Q3385" s="63">
        <f t="shared" si="1396"/>
        <v>45944</v>
      </c>
      <c r="R3385" s="78">
        <v>34</v>
      </c>
      <c r="S3385" s="63" t="str">
        <f>VLOOKUP(R3385,SA!$B$3:$C$11,2,1)</f>
        <v>26-35</v>
      </c>
      <c r="T3385" s="38" t="s">
        <v>97</v>
      </c>
      <c r="U3385" s="24" t="s">
        <v>56</v>
      </c>
      <c r="V3385" s="24">
        <v>-300000</v>
      </c>
      <c r="W3385" s="39">
        <f t="shared" si="1397"/>
        <v>-300000</v>
      </c>
      <c r="X3385" s="29">
        <f t="shared" si="1398"/>
        <v>-1</v>
      </c>
      <c r="Y3385" s="40">
        <f t="shared" si="1399"/>
        <v>322</v>
      </c>
      <c r="Z3385" s="38">
        <f t="shared" si="1381"/>
        <v>46081</v>
      </c>
      <c r="AA3385" s="41">
        <f t="shared" si="1400"/>
        <v>138</v>
      </c>
      <c r="AB3385" s="24" t="s">
        <v>113</v>
      </c>
      <c r="AC3385" s="41">
        <f t="shared" si="1401"/>
        <v>-3638.569829041096</v>
      </c>
      <c r="AD3385" s="41">
        <v>-1</v>
      </c>
      <c r="AE3385" s="72">
        <f>-INDEX(SA!$C$2:$G$11,MATCH(Details!S3385,SA!$C$2:$C$11,0),MATCH(-Details!V3385,SA!$C$2:$G$2,0))*Y3385/(F3385-E3385+1)</f>
        <v>-3083.5337534246578</v>
      </c>
      <c r="AF3385" s="41">
        <f t="shared" si="1402"/>
        <v>0</v>
      </c>
      <c r="AG3385" s="41">
        <f t="shared" si="1403"/>
        <v>0</v>
      </c>
      <c r="AH3385" s="41">
        <f t="shared" si="1404"/>
        <v>-555.03607561643832</v>
      </c>
      <c r="AI3385" s="60">
        <f t="shared" si="1405"/>
        <v>-123.34135013698632</v>
      </c>
      <c r="AJ3385" s="60">
        <f t="shared" si="1406"/>
        <v>-693.79509452054799</v>
      </c>
      <c r="AK3385" s="60">
        <f t="shared" si="1407"/>
        <v>-1321.5144657534247</v>
      </c>
      <c r="AL3385" s="60">
        <f t="shared" si="1408"/>
        <v>-971.3131323287671</v>
      </c>
      <c r="AM3385" s="41">
        <f t="shared" si="1409"/>
        <v>-1295.0841764383563</v>
      </c>
      <c r="AN3385" s="42">
        <f t="shared" si="1410"/>
        <v>45715</v>
      </c>
      <c r="AO3385" s="43">
        <f t="shared" si="1411"/>
        <v>-3083.5337534246578</v>
      </c>
      <c r="AP3385" s="24" t="s">
        <v>6118</v>
      </c>
    </row>
    <row r="3386" spans="1:42" s="24" customFormat="1" ht="15.75" customHeight="1" x14ac:dyDescent="0.35">
      <c r="A3386" s="36" t="s">
        <v>6117</v>
      </c>
      <c r="B3386" s="36">
        <v>202511</v>
      </c>
      <c r="C3386" s="24" t="s">
        <v>736</v>
      </c>
      <c r="D3386" s="24" t="s">
        <v>119</v>
      </c>
      <c r="E3386" s="62">
        <v>45901</v>
      </c>
      <c r="F3386" s="62">
        <v>46265</v>
      </c>
      <c r="G3386" s="37" t="s">
        <v>2747</v>
      </c>
      <c r="H3386" s="36">
        <v>752054</v>
      </c>
      <c r="I3386" s="63">
        <v>27550</v>
      </c>
      <c r="J3386" s="24" t="s">
        <v>5535</v>
      </c>
      <c r="K3386" s="63">
        <f t="shared" si="1394"/>
        <v>45901</v>
      </c>
      <c r="L3386" s="55">
        <f t="shared" si="1395"/>
        <v>0.04</v>
      </c>
      <c r="M3386" s="76">
        <v>0.22500000000000001</v>
      </c>
      <c r="N3386" s="62">
        <v>45901</v>
      </c>
      <c r="O3386" s="62">
        <v>46265</v>
      </c>
      <c r="P3386" s="63">
        <v>45943</v>
      </c>
      <c r="Q3386" s="63">
        <f t="shared" si="1396"/>
        <v>45944</v>
      </c>
      <c r="R3386" s="78">
        <v>50</v>
      </c>
      <c r="S3386" s="63" t="str">
        <f>VLOOKUP(R3386,SA!$B$3:$C$11,2,1)</f>
        <v>46-55</v>
      </c>
      <c r="T3386" s="38" t="s">
        <v>98</v>
      </c>
      <c r="U3386" s="24" t="s">
        <v>5747</v>
      </c>
      <c r="V3386" s="24">
        <v>-300000</v>
      </c>
      <c r="W3386" s="39">
        <f t="shared" si="1397"/>
        <v>0</v>
      </c>
      <c r="X3386" s="29">
        <f t="shared" si="1398"/>
        <v>0</v>
      </c>
      <c r="Y3386" s="40">
        <f t="shared" si="1399"/>
        <v>322</v>
      </c>
      <c r="Z3386" s="38">
        <f t="shared" si="1381"/>
        <v>46081</v>
      </c>
      <c r="AA3386" s="41">
        <f t="shared" si="1400"/>
        <v>138</v>
      </c>
      <c r="AB3386" s="24" t="s">
        <v>113</v>
      </c>
      <c r="AC3386" s="41">
        <f t="shared" si="1401"/>
        <v>-6504.8111013698626</v>
      </c>
      <c r="AD3386" s="41">
        <v>-1</v>
      </c>
      <c r="AE3386" s="72">
        <f>-INDEX(SA!$C$2:$G$11,MATCH(Details!S3386,SA!$C$2:$C$11,0),MATCH(-Details!V3386,SA!$C$2:$G$2,0))*Y3386/(F3386-E3386+1)</f>
        <v>-5512.5517808219174</v>
      </c>
      <c r="AF3386" s="41">
        <f t="shared" si="1402"/>
        <v>0</v>
      </c>
      <c r="AG3386" s="41">
        <f t="shared" si="1403"/>
        <v>0</v>
      </c>
      <c r="AH3386" s="41">
        <f t="shared" si="1404"/>
        <v>-992.25932054794509</v>
      </c>
      <c r="AI3386" s="60">
        <f t="shared" si="1405"/>
        <v>-220.50207123287669</v>
      </c>
      <c r="AJ3386" s="60">
        <f t="shared" si="1406"/>
        <v>-1240.3241506849315</v>
      </c>
      <c r="AK3386" s="60">
        <f t="shared" si="1407"/>
        <v>-2362.5221917808217</v>
      </c>
      <c r="AL3386" s="60">
        <f t="shared" si="1408"/>
        <v>-1736.4538109589039</v>
      </c>
      <c r="AM3386" s="41">
        <f t="shared" si="1409"/>
        <v>-2315.2717479452049</v>
      </c>
      <c r="AN3386" s="42">
        <f t="shared" si="1410"/>
        <v>45715</v>
      </c>
      <c r="AO3386" s="43">
        <f t="shared" si="1411"/>
        <v>-5512.5517808219174</v>
      </c>
      <c r="AP3386" s="24" t="s">
        <v>6118</v>
      </c>
    </row>
    <row r="3387" spans="1:42" s="24" customFormat="1" ht="15.75" customHeight="1" x14ac:dyDescent="0.35">
      <c r="A3387" s="36" t="s">
        <v>6117</v>
      </c>
      <c r="B3387" s="36">
        <v>202511</v>
      </c>
      <c r="C3387" s="24" t="s">
        <v>736</v>
      </c>
      <c r="D3387" s="24" t="s">
        <v>119</v>
      </c>
      <c r="E3387" s="62">
        <v>45901</v>
      </c>
      <c r="F3387" s="62">
        <v>46265</v>
      </c>
      <c r="G3387" s="37" t="s">
        <v>2748</v>
      </c>
      <c r="H3387" s="36">
        <v>752054</v>
      </c>
      <c r="I3387" s="63">
        <v>25569</v>
      </c>
      <c r="J3387" s="24" t="s">
        <v>5536</v>
      </c>
      <c r="K3387" s="63">
        <f t="shared" si="1394"/>
        <v>45901</v>
      </c>
      <c r="L3387" s="55">
        <f t="shared" si="1395"/>
        <v>0.04</v>
      </c>
      <c r="M3387" s="76">
        <v>0.22500000000000001</v>
      </c>
      <c r="N3387" s="62">
        <v>45901</v>
      </c>
      <c r="O3387" s="62">
        <v>46265</v>
      </c>
      <c r="P3387" s="63">
        <v>45943</v>
      </c>
      <c r="Q3387" s="63">
        <f t="shared" si="1396"/>
        <v>45944</v>
      </c>
      <c r="R3387" s="78">
        <v>55</v>
      </c>
      <c r="S3387" s="63" t="str">
        <f>VLOOKUP(R3387,SA!$B$3:$C$11,2,1)</f>
        <v>46-55</v>
      </c>
      <c r="T3387" s="38" t="s">
        <v>97</v>
      </c>
      <c r="U3387" s="24" t="s">
        <v>5744</v>
      </c>
      <c r="V3387" s="24">
        <v>-300000</v>
      </c>
      <c r="W3387" s="39">
        <f t="shared" si="1397"/>
        <v>0</v>
      </c>
      <c r="X3387" s="29">
        <f t="shared" si="1398"/>
        <v>0</v>
      </c>
      <c r="Y3387" s="40">
        <f t="shared" si="1399"/>
        <v>322</v>
      </c>
      <c r="Z3387" s="38">
        <f t="shared" si="1381"/>
        <v>46081</v>
      </c>
      <c r="AA3387" s="41">
        <f t="shared" si="1400"/>
        <v>138</v>
      </c>
      <c r="AB3387" s="24" t="s">
        <v>113</v>
      </c>
      <c r="AC3387" s="41">
        <f t="shared" si="1401"/>
        <v>-6504.8111013698626</v>
      </c>
      <c r="AD3387" s="41">
        <v>-1</v>
      </c>
      <c r="AE3387" s="72">
        <f>-INDEX(SA!$C$2:$G$11,MATCH(Details!S3387,SA!$C$2:$C$11,0),MATCH(-Details!V3387,SA!$C$2:$G$2,0))*Y3387/(F3387-E3387+1)</f>
        <v>-5512.5517808219174</v>
      </c>
      <c r="AF3387" s="41">
        <f t="shared" si="1402"/>
        <v>0</v>
      </c>
      <c r="AG3387" s="41">
        <f t="shared" si="1403"/>
        <v>0</v>
      </c>
      <c r="AH3387" s="41">
        <f t="shared" si="1404"/>
        <v>-992.25932054794509</v>
      </c>
      <c r="AI3387" s="60">
        <f t="shared" si="1405"/>
        <v>-220.50207123287669</v>
      </c>
      <c r="AJ3387" s="60">
        <f t="shared" si="1406"/>
        <v>-1240.3241506849315</v>
      </c>
      <c r="AK3387" s="60">
        <f t="shared" si="1407"/>
        <v>-2362.5221917808217</v>
      </c>
      <c r="AL3387" s="60">
        <f t="shared" si="1408"/>
        <v>-1736.4538109589039</v>
      </c>
      <c r="AM3387" s="41">
        <f t="shared" si="1409"/>
        <v>-2315.2717479452049</v>
      </c>
      <c r="AN3387" s="42">
        <f t="shared" si="1410"/>
        <v>45715</v>
      </c>
      <c r="AO3387" s="43">
        <f t="shared" si="1411"/>
        <v>-5512.5517808219174</v>
      </c>
      <c r="AP3387" s="24" t="s">
        <v>6118</v>
      </c>
    </row>
    <row r="3388" spans="1:42" s="24" customFormat="1" ht="15.75" customHeight="1" x14ac:dyDescent="0.35">
      <c r="A3388" s="36" t="s">
        <v>6117</v>
      </c>
      <c r="B3388" s="36">
        <v>202511</v>
      </c>
      <c r="C3388" s="24" t="s">
        <v>736</v>
      </c>
      <c r="D3388" s="24" t="s">
        <v>119</v>
      </c>
      <c r="E3388" s="62">
        <v>45901</v>
      </c>
      <c r="F3388" s="62">
        <v>46265</v>
      </c>
      <c r="G3388" s="37" t="s">
        <v>2081</v>
      </c>
      <c r="H3388" s="36">
        <v>652321</v>
      </c>
      <c r="I3388" s="63">
        <v>16258</v>
      </c>
      <c r="J3388" s="24" t="s">
        <v>4652</v>
      </c>
      <c r="K3388" s="63">
        <f t="shared" ref="K3388" si="1412">N3388</f>
        <v>45901</v>
      </c>
      <c r="L3388" s="55">
        <f t="shared" ref="L3388" si="1413">IF(K3388&gt;=DATE(2022,4,1),4%,5%)</f>
        <v>0.04</v>
      </c>
      <c r="M3388" s="76">
        <v>0.22500000000000001</v>
      </c>
      <c r="N3388" s="62">
        <v>45901</v>
      </c>
      <c r="O3388" s="62">
        <v>46265</v>
      </c>
      <c r="P3388" s="63">
        <v>45900</v>
      </c>
      <c r="Q3388" s="63">
        <f t="shared" ref="Q3388" si="1414">P3388+1</f>
        <v>45901</v>
      </c>
      <c r="R3388" s="78">
        <v>81</v>
      </c>
      <c r="S3388" s="63" t="str">
        <f>VLOOKUP(R3388,SA!$B$3:$C$11,2,1)</f>
        <v>81-100</v>
      </c>
      <c r="T3388" s="38" t="s">
        <v>97</v>
      </c>
      <c r="U3388" s="24" t="s">
        <v>5744</v>
      </c>
      <c r="V3388" s="24">
        <v>-400000</v>
      </c>
      <c r="W3388" s="39">
        <f t="shared" ref="W3388" si="1415">IF(U3388="self",V3388,0)</f>
        <v>0</v>
      </c>
      <c r="X3388" s="29">
        <f t="shared" ref="X3388" si="1416">IF(U3388="self",-1,0)</f>
        <v>0</v>
      </c>
      <c r="Y3388" s="40">
        <f t="shared" ref="Y3388" si="1417">O3388-Q3388+1</f>
        <v>365</v>
      </c>
      <c r="Z3388" s="38">
        <f t="shared" si="1381"/>
        <v>46081</v>
      </c>
      <c r="AA3388" s="41">
        <f t="shared" ref="AA3388" si="1418">IF(MIN((Z3388-Q3388)+1,Y3388)&lt;0,0,MIN((Z3388-Q3388)+1,Y3388))</f>
        <v>181</v>
      </c>
      <c r="AB3388" s="24" t="s">
        <v>113</v>
      </c>
      <c r="AC3388" s="41">
        <f t="shared" ref="AC3388" si="1419">AE3388+AF3388+AG3388+AH3388</f>
        <v>-29599.473999999998</v>
      </c>
      <c r="AD3388" s="41">
        <v>-1</v>
      </c>
      <c r="AE3388" s="72">
        <f>-INDEX(SA!$C$2:$G$11,MATCH(Details!S3388,SA!$C$2:$C$11,0),MATCH(-Details!V3388,SA!$C$2:$G$2,0))*Y3388/(F3388-E3388+1)</f>
        <v>-25084.3</v>
      </c>
      <c r="AF3388" s="41">
        <f t="shared" ref="AF3388" si="1420">IF(AB3388="Karnataka",AE3388*9%,0)</f>
        <v>0</v>
      </c>
      <c r="AG3388" s="41">
        <f t="shared" ref="AG3388" si="1421">IF(AB3388="Karnataka",AE3388*9%,0)</f>
        <v>0</v>
      </c>
      <c r="AH3388" s="41">
        <f t="shared" ref="AH3388" si="1422">IF(AF3388+AG3388&gt;0,0,AE3388*18%)</f>
        <v>-4515.174</v>
      </c>
      <c r="AI3388" s="60">
        <f t="shared" ref="AI3388" si="1423">AE3388*L3388</f>
        <v>-1003.372</v>
      </c>
      <c r="AJ3388" s="60">
        <f t="shared" ref="AJ3388" si="1424">$AE3388*M3388</f>
        <v>-5643.9674999999997</v>
      </c>
      <c r="AK3388" s="60">
        <f t="shared" ref="AK3388" si="1425">(AE3388)*AA3388/Y3388</f>
        <v>-12439.063835616438</v>
      </c>
      <c r="AL3388" s="60">
        <f t="shared" ref="AL3388" si="1426">AK3388*(1-L3388-M3388)</f>
        <v>-9142.7119191780821</v>
      </c>
      <c r="AM3388" s="41">
        <f t="shared" ref="AM3388" si="1427">AE3388-AI3388-AL3388-AJ3388</f>
        <v>-9294.2485808219171</v>
      </c>
      <c r="AN3388" s="42">
        <f t="shared" ref="AN3388" si="1428">Z3388-366</f>
        <v>45715</v>
      </c>
      <c r="AO3388" s="43">
        <f t="shared" ref="AO3388" si="1429">IF(AND(O3388&gt;Z3388,N3388&gt;AN3388),AE3388,0)</f>
        <v>-25084.3</v>
      </c>
      <c r="AP3388" s="24" t="s">
        <v>6118</v>
      </c>
    </row>
    <row r="3389" spans="1:42" s="24" customFormat="1" ht="15.75" customHeight="1" x14ac:dyDescent="0.35">
      <c r="A3389" s="36" t="s">
        <v>27</v>
      </c>
      <c r="B3389" s="36">
        <v>202512</v>
      </c>
      <c r="C3389" s="24" t="s">
        <v>736</v>
      </c>
      <c r="D3389" s="24" t="s">
        <v>119</v>
      </c>
      <c r="E3389" s="62">
        <v>45901</v>
      </c>
      <c r="F3389" s="62">
        <v>46265</v>
      </c>
      <c r="G3389" s="37" t="s">
        <v>6481</v>
      </c>
      <c r="H3389" s="36">
        <v>45708</v>
      </c>
      <c r="I3389" s="63">
        <v>37302</v>
      </c>
      <c r="J3389" s="24" t="s">
        <v>6499</v>
      </c>
      <c r="K3389" s="63">
        <f t="shared" ref="K3389" si="1430">N3389</f>
        <v>45978</v>
      </c>
      <c r="L3389" s="55">
        <f t="shared" ref="L3389" si="1431">IF(K3389&gt;=DATE(2022,4,1),4%,5%)</f>
        <v>0.04</v>
      </c>
      <c r="M3389" s="76">
        <v>0.22500000000000001</v>
      </c>
      <c r="N3389" s="62">
        <v>45978</v>
      </c>
      <c r="O3389" s="62">
        <v>46265</v>
      </c>
      <c r="P3389" s="63"/>
      <c r="Q3389" s="63"/>
      <c r="R3389" s="78">
        <v>23</v>
      </c>
      <c r="S3389" s="63" t="str">
        <f>VLOOKUP(R3389,SA!$B$3:$C$11,2,1)</f>
        <v>0-25</v>
      </c>
      <c r="T3389" s="38" t="s">
        <v>97</v>
      </c>
      <c r="U3389" s="24" t="s">
        <v>56</v>
      </c>
      <c r="V3389" s="24">
        <v>400000</v>
      </c>
      <c r="W3389" s="39">
        <f t="shared" ref="W3389" si="1432">IF(U3389="self",V3389,0)</f>
        <v>400000</v>
      </c>
      <c r="X3389" s="29">
        <f t="shared" ref="X3389" si="1433">IF(U3389="self",1,0)</f>
        <v>1</v>
      </c>
      <c r="Y3389" s="40">
        <f t="shared" ref="Y3389" si="1434">O3389-N3389+1</f>
        <v>288</v>
      </c>
      <c r="Z3389" s="38">
        <f t="shared" ref="Z3389:Z3412" si="1435">$Z$1</f>
        <v>46081</v>
      </c>
      <c r="AA3389" s="41">
        <f t="shared" ref="AA3389" si="1436">IF(MIN((Z3389-N3389)+1,Y3389)&lt;0,0,MIN((Z3389-N3389)+1,Y3389))</f>
        <v>104</v>
      </c>
      <c r="AB3389" s="24" t="s">
        <v>113</v>
      </c>
      <c r="AC3389" s="41">
        <f t="shared" ref="AC3389" si="1437">AE3389+AF3389+AG3389+AH3389</f>
        <v>3190.7531046575341</v>
      </c>
      <c r="AD3389" s="41">
        <v>1</v>
      </c>
      <c r="AE3389" s="72">
        <f>INDEX(SA!$C$2:$G$11,MATCH(Details!S3389,SA!$C$2:$C$11,0),MATCH(Details!V3389,SA!$C$2:$G$2,0))*Y3389/(F3389-E3389+1)</f>
        <v>2704.0280547945204</v>
      </c>
      <c r="AF3389" s="41">
        <f t="shared" ref="AF3389" si="1438">IF(AB3389="Karnataka",AE3389*9%,0)</f>
        <v>0</v>
      </c>
      <c r="AG3389" s="41">
        <f t="shared" ref="AG3389" si="1439">IF(AB3389="Karnataka",AE3389*9%,0)</f>
        <v>0</v>
      </c>
      <c r="AH3389" s="41">
        <f t="shared" ref="AH3389" si="1440">IF(AF3389+AG3389&gt;0,0,AE3389*18%)</f>
        <v>486.72504986301362</v>
      </c>
      <c r="AI3389" s="60">
        <f t="shared" ref="AI3389" si="1441">AE3389*L3389</f>
        <v>108.16112219178082</v>
      </c>
      <c r="AJ3389" s="60">
        <f t="shared" ref="AJ3389" si="1442">$AE3389*M3389</f>
        <v>608.40631232876706</v>
      </c>
      <c r="AK3389" s="60">
        <f t="shared" ref="AK3389" si="1443">(AE3389)*AA3389/Y3389</f>
        <v>976.45457534246577</v>
      </c>
      <c r="AL3389" s="60">
        <f t="shared" ref="AL3389" si="1444">AK3389*(1-L3389-M3389)</f>
        <v>717.69411287671232</v>
      </c>
      <c r="AM3389" s="41">
        <f t="shared" ref="AM3389" si="1445">AE3389-AI3389-AL3389-AJ3389</f>
        <v>1269.7665073972598</v>
      </c>
      <c r="AN3389" s="42">
        <f t="shared" ref="AN3389" si="1446">Z3389-366</f>
        <v>45715</v>
      </c>
      <c r="AO3389" s="43">
        <f t="shared" ref="AO3389" si="1447">IF(AND(O3389&gt;Z3389,N3389&gt;AN3389),AE3389,0)</f>
        <v>2704.0280547945204</v>
      </c>
    </row>
    <row r="3390" spans="1:42" s="24" customFormat="1" ht="15.75" customHeight="1" x14ac:dyDescent="0.35">
      <c r="A3390" s="36" t="s">
        <v>27</v>
      </c>
      <c r="B3390" s="36">
        <v>202512</v>
      </c>
      <c r="C3390" s="24" t="s">
        <v>736</v>
      </c>
      <c r="D3390" s="24" t="s">
        <v>119</v>
      </c>
      <c r="E3390" s="62">
        <v>45901</v>
      </c>
      <c r="F3390" s="62">
        <v>46265</v>
      </c>
      <c r="G3390" s="37" t="s">
        <v>6482</v>
      </c>
      <c r="H3390" s="36">
        <v>45708</v>
      </c>
      <c r="I3390" s="63">
        <v>26488</v>
      </c>
      <c r="J3390" s="24" t="s">
        <v>6500</v>
      </c>
      <c r="K3390" s="63">
        <f t="shared" ref="K3390:K3411" si="1448">N3390</f>
        <v>45978</v>
      </c>
      <c r="L3390" s="55">
        <f t="shared" ref="L3390:L3411" si="1449">IF(K3390&gt;=DATE(2022,4,1),4%,5%)</f>
        <v>0.04</v>
      </c>
      <c r="M3390" s="76">
        <v>0.22500000000000001</v>
      </c>
      <c r="N3390" s="62">
        <v>45978</v>
      </c>
      <c r="O3390" s="62">
        <v>46265</v>
      </c>
      <c r="P3390" s="63"/>
      <c r="Q3390" s="63"/>
      <c r="R3390" s="78">
        <v>53</v>
      </c>
      <c r="S3390" s="63" t="str">
        <f>VLOOKUP(R3390,SA!$B$3:$C$11,2,1)</f>
        <v>46-55</v>
      </c>
      <c r="T3390" s="38" t="s">
        <v>97</v>
      </c>
      <c r="U3390" s="24" t="s">
        <v>5816</v>
      </c>
      <c r="V3390" s="24">
        <v>400000</v>
      </c>
      <c r="W3390" s="39">
        <f t="shared" ref="W3390:W3411" si="1450">IF(U3390="self",V3390,0)</f>
        <v>0</v>
      </c>
      <c r="X3390" s="29">
        <f t="shared" ref="X3390:X3411" si="1451">IF(U3390="self",1,0)</f>
        <v>0</v>
      </c>
      <c r="Y3390" s="40">
        <f t="shared" ref="Y3390:Y3411" si="1452">O3390-N3390+1</f>
        <v>288</v>
      </c>
      <c r="Z3390" s="38">
        <f t="shared" si="1435"/>
        <v>46081</v>
      </c>
      <c r="AA3390" s="41">
        <f t="shared" ref="AA3390:AA3411" si="1453">IF(MIN((Z3390-N3390)+1,Y3390)&lt;0,0,MIN((Z3390-N3390)+1,Y3390))</f>
        <v>104</v>
      </c>
      <c r="AB3390" s="24" t="s">
        <v>113</v>
      </c>
      <c r="AC3390" s="41">
        <f t="shared" ref="AC3390:AC3411" si="1454">AE3390+AF3390+AG3390+AH3390</f>
        <v>6397.7161117808218</v>
      </c>
      <c r="AD3390" s="41">
        <v>1</v>
      </c>
      <c r="AE3390" s="72">
        <f>INDEX(SA!$C$2:$G$11,MATCH(Details!S3390,SA!$C$2:$C$11,0),MATCH(Details!V3390,SA!$C$2:$G$2,0))*Y3390/(F3390-E3390+1)</f>
        <v>5421.793315068493</v>
      </c>
      <c r="AF3390" s="41">
        <f t="shared" ref="AF3390:AF3411" si="1455">IF(AB3390="Karnataka",AE3390*9%,0)</f>
        <v>0</v>
      </c>
      <c r="AG3390" s="41">
        <f t="shared" ref="AG3390:AG3411" si="1456">IF(AB3390="Karnataka",AE3390*9%,0)</f>
        <v>0</v>
      </c>
      <c r="AH3390" s="41">
        <f t="shared" ref="AH3390:AH3411" si="1457">IF(AF3390+AG3390&gt;0,0,AE3390*18%)</f>
        <v>975.9227967123287</v>
      </c>
      <c r="AI3390" s="60">
        <f t="shared" ref="AI3390:AI3411" si="1458">AE3390*L3390</f>
        <v>216.87173260273971</v>
      </c>
      <c r="AJ3390" s="60">
        <f t="shared" ref="AJ3390:AJ3411" si="1459">$AE3390*M3390</f>
        <v>1219.903495890411</v>
      </c>
      <c r="AK3390" s="60">
        <f t="shared" ref="AK3390:AK3411" si="1460">(AE3390)*AA3390/Y3390</f>
        <v>1957.8698082191779</v>
      </c>
      <c r="AL3390" s="60">
        <f t="shared" ref="AL3390:AL3411" si="1461">AK3390*(1-L3390-M3390)</f>
        <v>1439.0343090410956</v>
      </c>
      <c r="AM3390" s="41">
        <f t="shared" ref="AM3390:AM3411" si="1462">AE3390-AI3390-AL3390-AJ3390</f>
        <v>2545.9837775342467</v>
      </c>
      <c r="AN3390" s="42">
        <f t="shared" ref="AN3390:AN3411" si="1463">Z3390-366</f>
        <v>45715</v>
      </c>
      <c r="AO3390" s="43">
        <f t="shared" ref="AO3390:AO3411" si="1464">IF(AND(O3390&gt;Z3390,N3390&gt;AN3390),AE3390,0)</f>
        <v>5421.793315068493</v>
      </c>
    </row>
    <row r="3391" spans="1:42" s="24" customFormat="1" ht="15.75" customHeight="1" x14ac:dyDescent="0.35">
      <c r="A3391" s="36" t="s">
        <v>27</v>
      </c>
      <c r="B3391" s="36">
        <v>202512</v>
      </c>
      <c r="C3391" s="24" t="s">
        <v>736</v>
      </c>
      <c r="D3391" s="24" t="s">
        <v>119</v>
      </c>
      <c r="E3391" s="62">
        <v>45901</v>
      </c>
      <c r="F3391" s="62">
        <v>46265</v>
      </c>
      <c r="G3391" s="37" t="s">
        <v>6483</v>
      </c>
      <c r="H3391" s="36">
        <v>45708</v>
      </c>
      <c r="I3391" s="63">
        <v>28214</v>
      </c>
      <c r="J3391" s="24" t="s">
        <v>6501</v>
      </c>
      <c r="K3391" s="63">
        <f t="shared" si="1448"/>
        <v>45978</v>
      </c>
      <c r="L3391" s="55">
        <f t="shared" si="1449"/>
        <v>0.04</v>
      </c>
      <c r="M3391" s="76">
        <v>0.22500000000000001</v>
      </c>
      <c r="N3391" s="62">
        <v>45978</v>
      </c>
      <c r="O3391" s="62">
        <v>46265</v>
      </c>
      <c r="P3391" s="63"/>
      <c r="Q3391" s="63"/>
      <c r="R3391" s="78">
        <v>48</v>
      </c>
      <c r="S3391" s="63" t="str">
        <f>VLOOKUP(R3391,SA!$B$3:$C$11,2,1)</f>
        <v>46-55</v>
      </c>
      <c r="T3391" s="38" t="s">
        <v>98</v>
      </c>
      <c r="U3391" s="24" t="s">
        <v>6522</v>
      </c>
      <c r="V3391" s="24">
        <v>400000</v>
      </c>
      <c r="W3391" s="39">
        <f t="shared" si="1450"/>
        <v>0</v>
      </c>
      <c r="X3391" s="29">
        <f t="shared" si="1451"/>
        <v>0</v>
      </c>
      <c r="Y3391" s="40">
        <f t="shared" si="1452"/>
        <v>288</v>
      </c>
      <c r="Z3391" s="38">
        <f t="shared" si="1435"/>
        <v>46081</v>
      </c>
      <c r="AA3391" s="41">
        <f t="shared" si="1453"/>
        <v>104</v>
      </c>
      <c r="AB3391" s="24" t="s">
        <v>113</v>
      </c>
      <c r="AC3391" s="41">
        <f t="shared" si="1454"/>
        <v>6397.7161117808218</v>
      </c>
      <c r="AD3391" s="41">
        <v>1</v>
      </c>
      <c r="AE3391" s="72">
        <f>INDEX(SA!$C$2:$G$11,MATCH(Details!S3391,SA!$C$2:$C$11,0),MATCH(Details!V3391,SA!$C$2:$G$2,0))*Y3391/(F3391-E3391+1)</f>
        <v>5421.793315068493</v>
      </c>
      <c r="AF3391" s="41">
        <f t="shared" si="1455"/>
        <v>0</v>
      </c>
      <c r="AG3391" s="41">
        <f t="shared" si="1456"/>
        <v>0</v>
      </c>
      <c r="AH3391" s="41">
        <f t="shared" si="1457"/>
        <v>975.9227967123287</v>
      </c>
      <c r="AI3391" s="60">
        <f t="shared" si="1458"/>
        <v>216.87173260273971</v>
      </c>
      <c r="AJ3391" s="60">
        <f t="shared" si="1459"/>
        <v>1219.903495890411</v>
      </c>
      <c r="AK3391" s="60">
        <f t="shared" si="1460"/>
        <v>1957.8698082191779</v>
      </c>
      <c r="AL3391" s="60">
        <f t="shared" si="1461"/>
        <v>1439.0343090410956</v>
      </c>
      <c r="AM3391" s="41">
        <f t="shared" si="1462"/>
        <v>2545.9837775342467</v>
      </c>
      <c r="AN3391" s="42">
        <f t="shared" si="1463"/>
        <v>45715</v>
      </c>
      <c r="AO3391" s="43">
        <f t="shared" si="1464"/>
        <v>5421.793315068493</v>
      </c>
    </row>
    <row r="3392" spans="1:42" s="24" customFormat="1" ht="15.75" customHeight="1" x14ac:dyDescent="0.35">
      <c r="A3392" s="36" t="s">
        <v>27</v>
      </c>
      <c r="B3392" s="36">
        <v>202512</v>
      </c>
      <c r="C3392" s="24" t="s">
        <v>736</v>
      </c>
      <c r="D3392" s="24" t="s">
        <v>119</v>
      </c>
      <c r="E3392" s="62">
        <v>45901</v>
      </c>
      <c r="F3392" s="62">
        <v>46265</v>
      </c>
      <c r="G3392" s="37" t="s">
        <v>6484</v>
      </c>
      <c r="H3392" s="36">
        <v>45779</v>
      </c>
      <c r="I3392" s="63">
        <v>34701</v>
      </c>
      <c r="J3392" s="24" t="s">
        <v>6502</v>
      </c>
      <c r="K3392" s="63">
        <f t="shared" si="1448"/>
        <v>45981</v>
      </c>
      <c r="L3392" s="55">
        <f t="shared" si="1449"/>
        <v>0.04</v>
      </c>
      <c r="M3392" s="76">
        <v>0.22500000000000001</v>
      </c>
      <c r="N3392" s="62">
        <v>45981</v>
      </c>
      <c r="O3392" s="62">
        <v>46265</v>
      </c>
      <c r="P3392" s="63"/>
      <c r="Q3392" s="63"/>
      <c r="R3392" s="78">
        <v>30</v>
      </c>
      <c r="S3392" s="63" t="str">
        <f>VLOOKUP(R3392,SA!$B$3:$C$11,2,1)</f>
        <v>26-35</v>
      </c>
      <c r="T3392" s="38" t="s">
        <v>97</v>
      </c>
      <c r="U3392" s="24" t="s">
        <v>56</v>
      </c>
      <c r="V3392" s="24">
        <v>300000</v>
      </c>
      <c r="W3392" s="39">
        <f t="shared" si="1450"/>
        <v>300000</v>
      </c>
      <c r="X3392" s="29">
        <f t="shared" si="1451"/>
        <v>1</v>
      </c>
      <c r="Y3392" s="40">
        <f t="shared" si="1452"/>
        <v>285</v>
      </c>
      <c r="Z3392" s="38">
        <f t="shared" si="1435"/>
        <v>46081</v>
      </c>
      <c r="AA3392" s="41">
        <f t="shared" si="1453"/>
        <v>101</v>
      </c>
      <c r="AB3392" s="24" t="s">
        <v>113</v>
      </c>
      <c r="AC3392" s="41">
        <f t="shared" si="1454"/>
        <v>3220.473295890411</v>
      </c>
      <c r="AD3392" s="41">
        <v>1</v>
      </c>
      <c r="AE3392" s="72">
        <f>INDEX(SA!$C$2:$G$11,MATCH(Details!S3392,SA!$C$2:$C$11,0),MATCH(Details!V3392,SA!$C$2:$G$2,0))*Y3392/(F3392-E3392+1)</f>
        <v>2729.2146575342467</v>
      </c>
      <c r="AF3392" s="41">
        <f t="shared" si="1455"/>
        <v>0</v>
      </c>
      <c r="AG3392" s="41">
        <f t="shared" si="1456"/>
        <v>0</v>
      </c>
      <c r="AH3392" s="41">
        <f t="shared" si="1457"/>
        <v>491.2586383561644</v>
      </c>
      <c r="AI3392" s="60">
        <f t="shared" si="1458"/>
        <v>109.16858630136987</v>
      </c>
      <c r="AJ3392" s="60">
        <f t="shared" si="1459"/>
        <v>614.07329794520558</v>
      </c>
      <c r="AK3392" s="60">
        <f t="shared" si="1460"/>
        <v>967.19536986301387</v>
      </c>
      <c r="AL3392" s="60">
        <f t="shared" si="1461"/>
        <v>710.88859684931515</v>
      </c>
      <c r="AM3392" s="41">
        <f t="shared" si="1462"/>
        <v>1295.0841764383563</v>
      </c>
      <c r="AN3392" s="42">
        <f t="shared" si="1463"/>
        <v>45715</v>
      </c>
      <c r="AO3392" s="43">
        <f t="shared" si="1464"/>
        <v>2729.2146575342467</v>
      </c>
    </row>
    <row r="3393" spans="1:41" s="24" customFormat="1" ht="15.75" customHeight="1" x14ac:dyDescent="0.35">
      <c r="A3393" s="36" t="s">
        <v>27</v>
      </c>
      <c r="B3393" s="36">
        <v>202512</v>
      </c>
      <c r="C3393" s="24" t="s">
        <v>736</v>
      </c>
      <c r="D3393" s="24" t="s">
        <v>119</v>
      </c>
      <c r="E3393" s="62">
        <v>45901</v>
      </c>
      <c r="F3393" s="62">
        <v>46265</v>
      </c>
      <c r="G3393" s="37" t="s">
        <v>6485</v>
      </c>
      <c r="H3393" s="36">
        <v>45779</v>
      </c>
      <c r="I3393" s="63">
        <v>23826</v>
      </c>
      <c r="J3393" s="24" t="s">
        <v>6503</v>
      </c>
      <c r="K3393" s="63">
        <f t="shared" si="1448"/>
        <v>45981</v>
      </c>
      <c r="L3393" s="55">
        <f t="shared" si="1449"/>
        <v>0.04</v>
      </c>
      <c r="M3393" s="76">
        <v>0.22500000000000001</v>
      </c>
      <c r="N3393" s="62">
        <v>45981</v>
      </c>
      <c r="O3393" s="62">
        <v>46265</v>
      </c>
      <c r="P3393" s="63"/>
      <c r="Q3393" s="63"/>
      <c r="R3393" s="78">
        <v>60</v>
      </c>
      <c r="S3393" s="63" t="str">
        <f>VLOOKUP(R3393,SA!$B$3:$C$11,2,1)</f>
        <v>56-65</v>
      </c>
      <c r="T3393" s="38" t="s">
        <v>97</v>
      </c>
      <c r="U3393" s="24" t="s">
        <v>5744</v>
      </c>
      <c r="V3393" s="24">
        <v>300000</v>
      </c>
      <c r="W3393" s="39">
        <f t="shared" si="1450"/>
        <v>0</v>
      </c>
      <c r="X3393" s="29">
        <f t="shared" si="1451"/>
        <v>0</v>
      </c>
      <c r="Y3393" s="40">
        <f t="shared" si="1452"/>
        <v>285</v>
      </c>
      <c r="Z3393" s="38">
        <f t="shared" si="1435"/>
        <v>46081</v>
      </c>
      <c r="AA3393" s="41">
        <f t="shared" si="1453"/>
        <v>101</v>
      </c>
      <c r="AB3393" s="24" t="s">
        <v>113</v>
      </c>
      <c r="AC3393" s="41">
        <f t="shared" si="1454"/>
        <v>8457.6685890410954</v>
      </c>
      <c r="AD3393" s="41">
        <v>1</v>
      </c>
      <c r="AE3393" s="72">
        <f>INDEX(SA!$C$2:$G$11,MATCH(Details!S3393,SA!$C$2:$C$11,0),MATCH(Details!V3393,SA!$C$2:$G$2,0))*Y3393/(F3393-E3393+1)</f>
        <v>7167.5157534246573</v>
      </c>
      <c r="AF3393" s="41">
        <f t="shared" si="1455"/>
        <v>0</v>
      </c>
      <c r="AG3393" s="41">
        <f t="shared" si="1456"/>
        <v>0</v>
      </c>
      <c r="AH3393" s="41">
        <f t="shared" si="1457"/>
        <v>1290.1528356164383</v>
      </c>
      <c r="AI3393" s="60">
        <f t="shared" si="1458"/>
        <v>286.70063013698632</v>
      </c>
      <c r="AJ3393" s="60">
        <f t="shared" si="1459"/>
        <v>1612.6910445205478</v>
      </c>
      <c r="AK3393" s="60">
        <f t="shared" si="1460"/>
        <v>2540.06698630137</v>
      </c>
      <c r="AL3393" s="60">
        <f t="shared" si="1461"/>
        <v>1866.9492349315069</v>
      </c>
      <c r="AM3393" s="41">
        <f t="shared" si="1462"/>
        <v>3401.1748438356162</v>
      </c>
      <c r="AN3393" s="42">
        <f t="shared" si="1463"/>
        <v>45715</v>
      </c>
      <c r="AO3393" s="43">
        <f t="shared" si="1464"/>
        <v>7167.5157534246573</v>
      </c>
    </row>
    <row r="3394" spans="1:41" s="24" customFormat="1" ht="15.75" customHeight="1" x14ac:dyDescent="0.35">
      <c r="A3394" s="36" t="s">
        <v>27</v>
      </c>
      <c r="B3394" s="36">
        <v>202512</v>
      </c>
      <c r="C3394" s="24" t="s">
        <v>736</v>
      </c>
      <c r="D3394" s="24" t="s">
        <v>119</v>
      </c>
      <c r="E3394" s="62">
        <v>45901</v>
      </c>
      <c r="F3394" s="62">
        <v>46265</v>
      </c>
      <c r="G3394" s="37" t="s">
        <v>6486</v>
      </c>
      <c r="H3394" s="36">
        <v>45779</v>
      </c>
      <c r="I3394" s="63">
        <v>27735</v>
      </c>
      <c r="J3394" s="24" t="s">
        <v>6504</v>
      </c>
      <c r="K3394" s="63">
        <f t="shared" si="1448"/>
        <v>45981</v>
      </c>
      <c r="L3394" s="55">
        <f t="shared" si="1449"/>
        <v>0.04</v>
      </c>
      <c r="M3394" s="76">
        <v>0.22500000000000001</v>
      </c>
      <c r="N3394" s="62">
        <v>45981</v>
      </c>
      <c r="O3394" s="62">
        <v>46265</v>
      </c>
      <c r="P3394" s="63"/>
      <c r="Q3394" s="63"/>
      <c r="R3394" s="78">
        <v>49</v>
      </c>
      <c r="S3394" s="63" t="str">
        <f>VLOOKUP(R3394,SA!$B$3:$C$11,2,1)</f>
        <v>46-55</v>
      </c>
      <c r="T3394" s="38" t="s">
        <v>98</v>
      </c>
      <c r="U3394" s="24" t="s">
        <v>5747</v>
      </c>
      <c r="V3394" s="24">
        <v>300000</v>
      </c>
      <c r="W3394" s="39">
        <f t="shared" si="1450"/>
        <v>0</v>
      </c>
      <c r="X3394" s="29">
        <f t="shared" si="1451"/>
        <v>0</v>
      </c>
      <c r="Y3394" s="40">
        <f t="shared" si="1452"/>
        <v>285</v>
      </c>
      <c r="Z3394" s="38">
        <f t="shared" si="1435"/>
        <v>46081</v>
      </c>
      <c r="AA3394" s="41">
        <f t="shared" si="1453"/>
        <v>101</v>
      </c>
      <c r="AB3394" s="24" t="s">
        <v>113</v>
      </c>
      <c r="AC3394" s="41">
        <f t="shared" si="1454"/>
        <v>5757.3638630136984</v>
      </c>
      <c r="AD3394" s="41">
        <v>1</v>
      </c>
      <c r="AE3394" s="72">
        <f>INDEX(SA!$C$2:$G$11,MATCH(Details!S3394,SA!$C$2:$C$11,0),MATCH(Details!V3394,SA!$C$2:$G$2,0))*Y3394/(F3394-E3394+1)</f>
        <v>4879.1219178082192</v>
      </c>
      <c r="AF3394" s="41">
        <f t="shared" si="1455"/>
        <v>0</v>
      </c>
      <c r="AG3394" s="41">
        <f t="shared" si="1456"/>
        <v>0</v>
      </c>
      <c r="AH3394" s="41">
        <f t="shared" si="1457"/>
        <v>878.2419452054794</v>
      </c>
      <c r="AI3394" s="60">
        <f t="shared" si="1458"/>
        <v>195.16487671232878</v>
      </c>
      <c r="AJ3394" s="60">
        <f t="shared" si="1459"/>
        <v>1097.8024315068494</v>
      </c>
      <c r="AK3394" s="60">
        <f t="shared" si="1460"/>
        <v>1729.0923287671233</v>
      </c>
      <c r="AL3394" s="60">
        <f t="shared" si="1461"/>
        <v>1270.8828616438357</v>
      </c>
      <c r="AM3394" s="41">
        <f t="shared" si="1462"/>
        <v>2315.2717479452049</v>
      </c>
      <c r="AN3394" s="42">
        <f t="shared" si="1463"/>
        <v>45715</v>
      </c>
      <c r="AO3394" s="43">
        <f t="shared" si="1464"/>
        <v>4879.1219178082192</v>
      </c>
    </row>
    <row r="3395" spans="1:41" s="24" customFormat="1" ht="15.75" customHeight="1" x14ac:dyDescent="0.35">
      <c r="A3395" s="36" t="s">
        <v>27</v>
      </c>
      <c r="B3395" s="36">
        <v>202512</v>
      </c>
      <c r="C3395" s="24" t="s">
        <v>736</v>
      </c>
      <c r="D3395" s="24" t="s">
        <v>119</v>
      </c>
      <c r="E3395" s="62">
        <v>45901</v>
      </c>
      <c r="F3395" s="62">
        <v>46265</v>
      </c>
      <c r="G3395" s="37" t="s">
        <v>6487</v>
      </c>
      <c r="H3395" s="36">
        <v>45789</v>
      </c>
      <c r="I3395" s="63">
        <v>37294</v>
      </c>
      <c r="J3395" s="24" t="s">
        <v>6505</v>
      </c>
      <c r="K3395" s="63">
        <f t="shared" si="1448"/>
        <v>45992</v>
      </c>
      <c r="L3395" s="55">
        <f t="shared" si="1449"/>
        <v>0.04</v>
      </c>
      <c r="M3395" s="76">
        <v>0.22500000000000001</v>
      </c>
      <c r="N3395" s="62">
        <v>45992</v>
      </c>
      <c r="O3395" s="62">
        <v>46265</v>
      </c>
      <c r="P3395" s="63"/>
      <c r="Q3395" s="63"/>
      <c r="R3395" s="78">
        <v>23</v>
      </c>
      <c r="S3395" s="63" t="str">
        <f>VLOOKUP(R3395,SA!$B$3:$C$11,2,1)</f>
        <v>0-25</v>
      </c>
      <c r="T3395" s="38" t="s">
        <v>97</v>
      </c>
      <c r="U3395" s="24" t="s">
        <v>56</v>
      </c>
      <c r="V3395" s="24">
        <v>400000</v>
      </c>
      <c r="W3395" s="39">
        <f t="shared" si="1450"/>
        <v>400000</v>
      </c>
      <c r="X3395" s="29">
        <f t="shared" si="1451"/>
        <v>1</v>
      </c>
      <c r="Y3395" s="40">
        <f t="shared" si="1452"/>
        <v>274</v>
      </c>
      <c r="Z3395" s="38">
        <f t="shared" si="1435"/>
        <v>46081</v>
      </c>
      <c r="AA3395" s="41">
        <f t="shared" si="1453"/>
        <v>90</v>
      </c>
      <c r="AB3395" s="24" t="s">
        <v>113</v>
      </c>
      <c r="AC3395" s="41">
        <f t="shared" si="1454"/>
        <v>3035.6470509589044</v>
      </c>
      <c r="AD3395" s="41">
        <v>1</v>
      </c>
      <c r="AE3395" s="72">
        <f>INDEX(SA!$C$2:$G$11,MATCH(Details!S3395,SA!$C$2:$C$11,0),MATCH(Details!V3395,SA!$C$2:$G$2,0))*Y3395/(F3395-E3395+1)</f>
        <v>2572.5822465753427</v>
      </c>
      <c r="AF3395" s="41">
        <f t="shared" si="1455"/>
        <v>0</v>
      </c>
      <c r="AG3395" s="41">
        <f t="shared" si="1456"/>
        <v>0</v>
      </c>
      <c r="AH3395" s="41">
        <f t="shared" si="1457"/>
        <v>463.06480438356164</v>
      </c>
      <c r="AI3395" s="60">
        <f t="shared" si="1458"/>
        <v>102.90328986301371</v>
      </c>
      <c r="AJ3395" s="60">
        <f t="shared" si="1459"/>
        <v>578.83100547945207</v>
      </c>
      <c r="AK3395" s="60">
        <f t="shared" si="1460"/>
        <v>845.00876712328773</v>
      </c>
      <c r="AL3395" s="60">
        <f t="shared" si="1461"/>
        <v>621.08144383561648</v>
      </c>
      <c r="AM3395" s="41">
        <f t="shared" si="1462"/>
        <v>1269.7665073972603</v>
      </c>
      <c r="AN3395" s="42">
        <f t="shared" si="1463"/>
        <v>45715</v>
      </c>
      <c r="AO3395" s="43">
        <f t="shared" si="1464"/>
        <v>2572.5822465753427</v>
      </c>
    </row>
    <row r="3396" spans="1:41" s="24" customFormat="1" ht="15.75" customHeight="1" x14ac:dyDescent="0.35">
      <c r="A3396" s="36" t="s">
        <v>27</v>
      </c>
      <c r="B3396" s="36">
        <v>202512</v>
      </c>
      <c r="C3396" s="24" t="s">
        <v>736</v>
      </c>
      <c r="D3396" s="24" t="s">
        <v>119</v>
      </c>
      <c r="E3396" s="62">
        <v>45901</v>
      </c>
      <c r="F3396" s="62">
        <v>46265</v>
      </c>
      <c r="G3396" s="37" t="s">
        <v>6488</v>
      </c>
      <c r="H3396" s="36">
        <v>45789</v>
      </c>
      <c r="I3396" s="63">
        <v>29295</v>
      </c>
      <c r="J3396" s="24" t="s">
        <v>6506</v>
      </c>
      <c r="K3396" s="63">
        <f t="shared" si="1448"/>
        <v>45992</v>
      </c>
      <c r="L3396" s="55">
        <f t="shared" si="1449"/>
        <v>0.04</v>
      </c>
      <c r="M3396" s="76">
        <v>0.22500000000000001</v>
      </c>
      <c r="N3396" s="62">
        <v>45992</v>
      </c>
      <c r="O3396" s="62">
        <v>46265</v>
      </c>
      <c r="P3396" s="63"/>
      <c r="Q3396" s="63"/>
      <c r="R3396" s="78">
        <v>45</v>
      </c>
      <c r="S3396" s="63" t="str">
        <f>VLOOKUP(R3396,SA!$B$3:$C$11,2,1)</f>
        <v>36-45</v>
      </c>
      <c r="T3396" s="38" t="s">
        <v>98</v>
      </c>
      <c r="U3396" s="24" t="s">
        <v>6522</v>
      </c>
      <c r="V3396" s="24">
        <v>400000</v>
      </c>
      <c r="W3396" s="39">
        <f t="shared" si="1450"/>
        <v>0</v>
      </c>
      <c r="X3396" s="29">
        <f t="shared" si="1451"/>
        <v>0</v>
      </c>
      <c r="Y3396" s="40">
        <f t="shared" si="1452"/>
        <v>274</v>
      </c>
      <c r="Z3396" s="38">
        <f t="shared" si="1435"/>
        <v>46081</v>
      </c>
      <c r="AA3396" s="41">
        <f t="shared" si="1453"/>
        <v>90</v>
      </c>
      <c r="AB3396" s="24" t="s">
        <v>113</v>
      </c>
      <c r="AC3396" s="41">
        <f t="shared" si="1454"/>
        <v>4126.1566915068488</v>
      </c>
      <c r="AD3396" s="41">
        <v>1</v>
      </c>
      <c r="AE3396" s="72">
        <f>INDEX(SA!$C$2:$G$11,MATCH(Details!S3396,SA!$C$2:$C$11,0),MATCH(Details!V3396,SA!$C$2:$G$2,0))*Y3396/(F3396-E3396+1)</f>
        <v>3496.7429589041094</v>
      </c>
      <c r="AF3396" s="41">
        <f t="shared" si="1455"/>
        <v>0</v>
      </c>
      <c r="AG3396" s="41">
        <f t="shared" si="1456"/>
        <v>0</v>
      </c>
      <c r="AH3396" s="41">
        <f t="shared" si="1457"/>
        <v>629.41373260273963</v>
      </c>
      <c r="AI3396" s="60">
        <f t="shared" si="1458"/>
        <v>139.86971835616438</v>
      </c>
      <c r="AJ3396" s="60">
        <f t="shared" si="1459"/>
        <v>786.76716575342459</v>
      </c>
      <c r="AK3396" s="60">
        <f t="shared" si="1460"/>
        <v>1148.5652054794521</v>
      </c>
      <c r="AL3396" s="60">
        <f t="shared" si="1461"/>
        <v>844.19542602739727</v>
      </c>
      <c r="AM3396" s="41">
        <f t="shared" si="1462"/>
        <v>1725.9106487671229</v>
      </c>
      <c r="AN3396" s="42">
        <f t="shared" si="1463"/>
        <v>45715</v>
      </c>
      <c r="AO3396" s="43">
        <f t="shared" si="1464"/>
        <v>3496.7429589041094</v>
      </c>
    </row>
    <row r="3397" spans="1:41" s="24" customFormat="1" ht="15.75" customHeight="1" x14ac:dyDescent="0.35">
      <c r="A3397" s="36" t="s">
        <v>27</v>
      </c>
      <c r="B3397" s="36">
        <v>202512</v>
      </c>
      <c r="C3397" s="24" t="s">
        <v>736</v>
      </c>
      <c r="D3397" s="24" t="s">
        <v>119</v>
      </c>
      <c r="E3397" s="62">
        <v>45901</v>
      </c>
      <c r="F3397" s="62">
        <v>46265</v>
      </c>
      <c r="G3397" s="37" t="s">
        <v>6489</v>
      </c>
      <c r="H3397" s="36">
        <v>45789</v>
      </c>
      <c r="I3397" s="63">
        <v>25333</v>
      </c>
      <c r="J3397" s="24" t="s">
        <v>6507</v>
      </c>
      <c r="K3397" s="63">
        <f t="shared" si="1448"/>
        <v>45992</v>
      </c>
      <c r="L3397" s="55">
        <f t="shared" si="1449"/>
        <v>0.04</v>
      </c>
      <c r="M3397" s="76">
        <v>0.22500000000000001</v>
      </c>
      <c r="N3397" s="62">
        <v>45992</v>
      </c>
      <c r="O3397" s="62">
        <v>46265</v>
      </c>
      <c r="P3397" s="63"/>
      <c r="Q3397" s="63"/>
      <c r="R3397" s="78">
        <v>56</v>
      </c>
      <c r="S3397" s="63" t="str">
        <f>VLOOKUP(R3397,SA!$B$3:$C$11,2,1)</f>
        <v>56-65</v>
      </c>
      <c r="T3397" s="38" t="s">
        <v>97</v>
      </c>
      <c r="U3397" s="24" t="s">
        <v>5744</v>
      </c>
      <c r="V3397" s="24">
        <v>400000</v>
      </c>
      <c r="W3397" s="39">
        <f t="shared" si="1450"/>
        <v>0</v>
      </c>
      <c r="X3397" s="29">
        <f t="shared" si="1451"/>
        <v>0</v>
      </c>
      <c r="Y3397" s="40">
        <f t="shared" si="1452"/>
        <v>274</v>
      </c>
      <c r="Z3397" s="38">
        <f t="shared" si="1435"/>
        <v>46081</v>
      </c>
      <c r="AA3397" s="41">
        <f t="shared" si="1453"/>
        <v>90</v>
      </c>
      <c r="AB3397" s="24" t="s">
        <v>113</v>
      </c>
      <c r="AC3397" s="41">
        <f t="shared" si="1454"/>
        <v>8940.4534980821918</v>
      </c>
      <c r="AD3397" s="41">
        <v>1</v>
      </c>
      <c r="AE3397" s="72">
        <f>INDEX(SA!$C$2:$G$11,MATCH(Details!S3397,SA!$C$2:$C$11,0),MATCH(Details!V3397,SA!$C$2:$G$2,0))*Y3397/(F3397-E3397+1)</f>
        <v>7576.6555068493144</v>
      </c>
      <c r="AF3397" s="41">
        <f t="shared" si="1455"/>
        <v>0</v>
      </c>
      <c r="AG3397" s="41">
        <f t="shared" si="1456"/>
        <v>0</v>
      </c>
      <c r="AH3397" s="41">
        <f t="shared" si="1457"/>
        <v>1363.7979912328765</v>
      </c>
      <c r="AI3397" s="60">
        <f t="shared" si="1458"/>
        <v>303.06622027397259</v>
      </c>
      <c r="AJ3397" s="60">
        <f t="shared" si="1459"/>
        <v>1704.7474890410958</v>
      </c>
      <c r="AK3397" s="60">
        <f t="shared" si="1460"/>
        <v>2488.6824657534244</v>
      </c>
      <c r="AL3397" s="60">
        <f t="shared" si="1461"/>
        <v>1829.181612328767</v>
      </c>
      <c r="AM3397" s="41">
        <f t="shared" si="1462"/>
        <v>3739.6601852054791</v>
      </c>
      <c r="AN3397" s="42">
        <f t="shared" si="1463"/>
        <v>45715</v>
      </c>
      <c r="AO3397" s="43">
        <f t="shared" si="1464"/>
        <v>7576.6555068493144</v>
      </c>
    </row>
    <row r="3398" spans="1:41" s="24" customFormat="1" ht="15.75" customHeight="1" x14ac:dyDescent="0.35">
      <c r="A3398" s="36" t="s">
        <v>27</v>
      </c>
      <c r="B3398" s="36">
        <v>202512</v>
      </c>
      <c r="C3398" s="24" t="s">
        <v>736</v>
      </c>
      <c r="D3398" s="24" t="s">
        <v>119</v>
      </c>
      <c r="E3398" s="62">
        <v>45901</v>
      </c>
      <c r="F3398" s="62">
        <v>46265</v>
      </c>
      <c r="G3398" s="37" t="s">
        <v>6490</v>
      </c>
      <c r="H3398" s="36">
        <v>45783</v>
      </c>
      <c r="I3398" s="63">
        <v>37350</v>
      </c>
      <c r="J3398" s="24" t="s">
        <v>6508</v>
      </c>
      <c r="K3398" s="63">
        <f t="shared" si="1448"/>
        <v>45992</v>
      </c>
      <c r="L3398" s="55">
        <f t="shared" si="1449"/>
        <v>0.04</v>
      </c>
      <c r="M3398" s="76">
        <v>0.22500000000000001</v>
      </c>
      <c r="N3398" s="62">
        <v>45992</v>
      </c>
      <c r="O3398" s="62">
        <v>46265</v>
      </c>
      <c r="P3398" s="63"/>
      <c r="Q3398" s="63"/>
      <c r="R3398" s="78">
        <v>23</v>
      </c>
      <c r="S3398" s="63" t="str">
        <f>VLOOKUP(R3398,SA!$B$3:$C$11,2,1)</f>
        <v>0-25</v>
      </c>
      <c r="T3398" s="38" t="s">
        <v>97</v>
      </c>
      <c r="U3398" s="24" t="s">
        <v>56</v>
      </c>
      <c r="V3398" s="24">
        <v>300000</v>
      </c>
      <c r="W3398" s="39">
        <f t="shared" si="1450"/>
        <v>300000</v>
      </c>
      <c r="X3398" s="29">
        <f t="shared" si="1451"/>
        <v>1</v>
      </c>
      <c r="Y3398" s="40">
        <f t="shared" si="1452"/>
        <v>274</v>
      </c>
      <c r="Z3398" s="38">
        <f t="shared" si="1435"/>
        <v>46081</v>
      </c>
      <c r="AA3398" s="41">
        <f t="shared" si="1453"/>
        <v>90</v>
      </c>
      <c r="AB3398" s="24" t="s">
        <v>113</v>
      </c>
      <c r="AC3398" s="41">
        <f t="shared" si="1454"/>
        <v>2770.3120569863013</v>
      </c>
      <c r="AD3398" s="41">
        <v>1</v>
      </c>
      <c r="AE3398" s="72">
        <f>INDEX(SA!$C$2:$G$11,MATCH(Details!S3398,SA!$C$2:$C$11,0),MATCH(Details!V3398,SA!$C$2:$G$2,0))*Y3398/(F3398-E3398+1)</f>
        <v>2347.7220821917808</v>
      </c>
      <c r="AF3398" s="41">
        <f t="shared" si="1455"/>
        <v>0</v>
      </c>
      <c r="AG3398" s="41">
        <f t="shared" si="1456"/>
        <v>0</v>
      </c>
      <c r="AH3398" s="41">
        <f t="shared" si="1457"/>
        <v>422.58997479452051</v>
      </c>
      <c r="AI3398" s="60">
        <f t="shared" si="1458"/>
        <v>93.90888328767123</v>
      </c>
      <c r="AJ3398" s="60">
        <f t="shared" si="1459"/>
        <v>528.23746849315069</v>
      </c>
      <c r="AK3398" s="60">
        <f t="shared" si="1460"/>
        <v>771.14958904109585</v>
      </c>
      <c r="AL3398" s="60">
        <f t="shared" si="1461"/>
        <v>566.79494794520542</v>
      </c>
      <c r="AM3398" s="41">
        <f t="shared" si="1462"/>
        <v>1158.7807824657534</v>
      </c>
      <c r="AN3398" s="42">
        <f t="shared" si="1463"/>
        <v>45715</v>
      </c>
      <c r="AO3398" s="43">
        <f t="shared" si="1464"/>
        <v>2347.7220821917808</v>
      </c>
    </row>
    <row r="3399" spans="1:41" s="24" customFormat="1" ht="15.75" customHeight="1" x14ac:dyDescent="0.35">
      <c r="A3399" s="36" t="s">
        <v>27</v>
      </c>
      <c r="B3399" s="36">
        <v>202512</v>
      </c>
      <c r="C3399" s="24" t="s">
        <v>736</v>
      </c>
      <c r="D3399" s="24" t="s">
        <v>119</v>
      </c>
      <c r="E3399" s="62">
        <v>45901</v>
      </c>
      <c r="F3399" s="62">
        <v>46265</v>
      </c>
      <c r="G3399" s="37" t="s">
        <v>6491</v>
      </c>
      <c r="H3399" s="36">
        <v>45783</v>
      </c>
      <c r="I3399" s="63">
        <v>25569</v>
      </c>
      <c r="J3399" s="24" t="s">
        <v>6509</v>
      </c>
      <c r="K3399" s="63">
        <f t="shared" si="1448"/>
        <v>45992</v>
      </c>
      <c r="L3399" s="55">
        <f t="shared" si="1449"/>
        <v>0.04</v>
      </c>
      <c r="M3399" s="76">
        <v>0.22500000000000001</v>
      </c>
      <c r="N3399" s="62">
        <v>45992</v>
      </c>
      <c r="O3399" s="62">
        <v>46265</v>
      </c>
      <c r="P3399" s="63"/>
      <c r="Q3399" s="63"/>
      <c r="R3399" s="78">
        <v>55</v>
      </c>
      <c r="S3399" s="63" t="str">
        <f>VLOOKUP(R3399,SA!$B$3:$C$11,2,1)</f>
        <v>46-55</v>
      </c>
      <c r="T3399" s="38" t="s">
        <v>98</v>
      </c>
      <c r="U3399" s="24" t="s">
        <v>5747</v>
      </c>
      <c r="V3399" s="24">
        <v>300000</v>
      </c>
      <c r="W3399" s="39">
        <f t="shared" si="1450"/>
        <v>0</v>
      </c>
      <c r="X3399" s="29">
        <f t="shared" si="1451"/>
        <v>0</v>
      </c>
      <c r="Y3399" s="40">
        <f t="shared" si="1452"/>
        <v>274</v>
      </c>
      <c r="Z3399" s="38">
        <f t="shared" si="1435"/>
        <v>46081</v>
      </c>
      <c r="AA3399" s="41">
        <f t="shared" si="1453"/>
        <v>90</v>
      </c>
      <c r="AB3399" s="24" t="s">
        <v>113</v>
      </c>
      <c r="AC3399" s="41">
        <f t="shared" si="1454"/>
        <v>5535.149819178082</v>
      </c>
      <c r="AD3399" s="41">
        <v>1</v>
      </c>
      <c r="AE3399" s="72">
        <f>INDEX(SA!$C$2:$G$11,MATCH(Details!S3399,SA!$C$2:$C$11,0),MATCH(Details!V3399,SA!$C$2:$G$2,0))*Y3399/(F3399-E3399+1)</f>
        <v>4690.8049315068492</v>
      </c>
      <c r="AF3399" s="41">
        <f t="shared" si="1455"/>
        <v>0</v>
      </c>
      <c r="AG3399" s="41">
        <f t="shared" si="1456"/>
        <v>0</v>
      </c>
      <c r="AH3399" s="41">
        <f t="shared" si="1457"/>
        <v>844.34488767123287</v>
      </c>
      <c r="AI3399" s="60">
        <f t="shared" si="1458"/>
        <v>187.63219726027398</v>
      </c>
      <c r="AJ3399" s="60">
        <f t="shared" si="1459"/>
        <v>1055.4311095890412</v>
      </c>
      <c r="AK3399" s="60">
        <f t="shared" si="1460"/>
        <v>1540.7753424657535</v>
      </c>
      <c r="AL3399" s="60">
        <f t="shared" si="1461"/>
        <v>1132.4698767123289</v>
      </c>
      <c r="AM3399" s="41">
        <f t="shared" si="1462"/>
        <v>2315.2717479452053</v>
      </c>
      <c r="AN3399" s="42">
        <f t="shared" si="1463"/>
        <v>45715</v>
      </c>
      <c r="AO3399" s="43">
        <f t="shared" si="1464"/>
        <v>4690.8049315068492</v>
      </c>
    </row>
    <row r="3400" spans="1:41" s="24" customFormat="1" ht="15.75" customHeight="1" x14ac:dyDescent="0.35">
      <c r="A3400" s="36" t="s">
        <v>27</v>
      </c>
      <c r="B3400" s="36">
        <v>202512</v>
      </c>
      <c r="C3400" s="24" t="s">
        <v>736</v>
      </c>
      <c r="D3400" s="24" t="s">
        <v>119</v>
      </c>
      <c r="E3400" s="62">
        <v>45901</v>
      </c>
      <c r="F3400" s="62">
        <v>46265</v>
      </c>
      <c r="G3400" s="37" t="s">
        <v>968</v>
      </c>
      <c r="H3400" s="36">
        <v>45780</v>
      </c>
      <c r="I3400" s="63">
        <v>35427</v>
      </c>
      <c r="J3400" s="24" t="s">
        <v>6510</v>
      </c>
      <c r="K3400" s="63">
        <f t="shared" si="1448"/>
        <v>45992</v>
      </c>
      <c r="L3400" s="55">
        <f t="shared" si="1449"/>
        <v>0.04</v>
      </c>
      <c r="M3400" s="76">
        <v>0.22500000000000001</v>
      </c>
      <c r="N3400" s="62">
        <v>45992</v>
      </c>
      <c r="O3400" s="62">
        <v>46265</v>
      </c>
      <c r="P3400" s="63"/>
      <c r="Q3400" s="63"/>
      <c r="R3400" s="78">
        <v>28</v>
      </c>
      <c r="S3400" s="63" t="str">
        <f>VLOOKUP(R3400,SA!$B$3:$C$11,2,1)</f>
        <v>26-35</v>
      </c>
      <c r="T3400" s="38" t="s">
        <v>97</v>
      </c>
      <c r="U3400" s="24" t="s">
        <v>56</v>
      </c>
      <c r="V3400" s="24">
        <v>300000</v>
      </c>
      <c r="W3400" s="39">
        <f t="shared" si="1450"/>
        <v>300000</v>
      </c>
      <c r="X3400" s="29">
        <f t="shared" si="1451"/>
        <v>1</v>
      </c>
      <c r="Y3400" s="40">
        <f t="shared" si="1452"/>
        <v>274</v>
      </c>
      <c r="Z3400" s="38">
        <f t="shared" si="1435"/>
        <v>46081</v>
      </c>
      <c r="AA3400" s="41">
        <f t="shared" si="1453"/>
        <v>90</v>
      </c>
      <c r="AB3400" s="24" t="s">
        <v>113</v>
      </c>
      <c r="AC3400" s="41">
        <f t="shared" si="1454"/>
        <v>3096.1743265753425</v>
      </c>
      <c r="AD3400" s="41">
        <v>1</v>
      </c>
      <c r="AE3400" s="72">
        <f>INDEX(SA!$C$2:$G$11,MATCH(Details!S3400,SA!$C$2:$C$11,0),MATCH(Details!V3400,SA!$C$2:$G$2,0))*Y3400/(F3400-E3400+1)</f>
        <v>2623.8765479452054</v>
      </c>
      <c r="AF3400" s="41">
        <f t="shared" si="1455"/>
        <v>0</v>
      </c>
      <c r="AG3400" s="41">
        <f t="shared" si="1456"/>
        <v>0</v>
      </c>
      <c r="AH3400" s="41">
        <f t="shared" si="1457"/>
        <v>472.29777863013697</v>
      </c>
      <c r="AI3400" s="60">
        <f t="shared" si="1458"/>
        <v>104.95506191780822</v>
      </c>
      <c r="AJ3400" s="60">
        <f t="shared" si="1459"/>
        <v>590.3722232876712</v>
      </c>
      <c r="AK3400" s="60">
        <f t="shared" si="1460"/>
        <v>861.85726027397254</v>
      </c>
      <c r="AL3400" s="60">
        <f t="shared" si="1461"/>
        <v>633.46508630136975</v>
      </c>
      <c r="AM3400" s="41">
        <f t="shared" si="1462"/>
        <v>1295.0841764383563</v>
      </c>
      <c r="AN3400" s="42">
        <f t="shared" si="1463"/>
        <v>45715</v>
      </c>
      <c r="AO3400" s="43">
        <f t="shared" si="1464"/>
        <v>2623.8765479452054</v>
      </c>
    </row>
    <row r="3401" spans="1:41" s="24" customFormat="1" ht="15.75" customHeight="1" x14ac:dyDescent="0.35">
      <c r="A3401" s="36" t="s">
        <v>27</v>
      </c>
      <c r="B3401" s="36">
        <v>202512</v>
      </c>
      <c r="C3401" s="24" t="s">
        <v>736</v>
      </c>
      <c r="D3401" s="24" t="s">
        <v>119</v>
      </c>
      <c r="E3401" s="62">
        <v>45901</v>
      </c>
      <c r="F3401" s="62">
        <v>46265</v>
      </c>
      <c r="G3401" s="37" t="s">
        <v>6492</v>
      </c>
      <c r="H3401" s="36">
        <v>45780</v>
      </c>
      <c r="I3401" s="63">
        <v>28126</v>
      </c>
      <c r="J3401" s="24" t="s">
        <v>6511</v>
      </c>
      <c r="K3401" s="63">
        <f t="shared" si="1448"/>
        <v>45992</v>
      </c>
      <c r="L3401" s="55">
        <f t="shared" si="1449"/>
        <v>0.04</v>
      </c>
      <c r="M3401" s="76">
        <v>0.22500000000000001</v>
      </c>
      <c r="N3401" s="62">
        <v>45992</v>
      </c>
      <c r="O3401" s="62">
        <v>46265</v>
      </c>
      <c r="P3401" s="63"/>
      <c r="Q3401" s="63"/>
      <c r="R3401" s="78">
        <v>48</v>
      </c>
      <c r="S3401" s="63" t="str">
        <f>VLOOKUP(R3401,SA!$B$3:$C$11,2,1)</f>
        <v>46-55</v>
      </c>
      <c r="T3401" s="38" t="s">
        <v>98</v>
      </c>
      <c r="U3401" s="24" t="s">
        <v>5815</v>
      </c>
      <c r="V3401" s="24">
        <v>300000</v>
      </c>
      <c r="W3401" s="39">
        <f t="shared" si="1450"/>
        <v>0</v>
      </c>
      <c r="X3401" s="29">
        <f t="shared" si="1451"/>
        <v>0</v>
      </c>
      <c r="Y3401" s="40">
        <f t="shared" si="1452"/>
        <v>274</v>
      </c>
      <c r="Z3401" s="38">
        <f t="shared" si="1435"/>
        <v>46081</v>
      </c>
      <c r="AA3401" s="41">
        <f t="shared" si="1453"/>
        <v>90</v>
      </c>
      <c r="AB3401" s="24" t="s">
        <v>113</v>
      </c>
      <c r="AC3401" s="41">
        <f t="shared" si="1454"/>
        <v>5535.149819178082</v>
      </c>
      <c r="AD3401" s="41">
        <v>1</v>
      </c>
      <c r="AE3401" s="72">
        <f>INDEX(SA!$C$2:$G$11,MATCH(Details!S3401,SA!$C$2:$C$11,0),MATCH(Details!V3401,SA!$C$2:$G$2,0))*Y3401/(F3401-E3401+1)</f>
        <v>4690.8049315068492</v>
      </c>
      <c r="AF3401" s="41">
        <f t="shared" si="1455"/>
        <v>0</v>
      </c>
      <c r="AG3401" s="41">
        <f t="shared" si="1456"/>
        <v>0</v>
      </c>
      <c r="AH3401" s="41">
        <f t="shared" si="1457"/>
        <v>844.34488767123287</v>
      </c>
      <c r="AI3401" s="60">
        <f t="shared" si="1458"/>
        <v>187.63219726027398</v>
      </c>
      <c r="AJ3401" s="60">
        <f t="shared" si="1459"/>
        <v>1055.4311095890412</v>
      </c>
      <c r="AK3401" s="60">
        <f t="shared" si="1460"/>
        <v>1540.7753424657535</v>
      </c>
      <c r="AL3401" s="60">
        <f t="shared" si="1461"/>
        <v>1132.4698767123289</v>
      </c>
      <c r="AM3401" s="41">
        <f t="shared" si="1462"/>
        <v>2315.2717479452053</v>
      </c>
      <c r="AN3401" s="42">
        <f t="shared" si="1463"/>
        <v>45715</v>
      </c>
      <c r="AO3401" s="43">
        <f t="shared" si="1464"/>
        <v>4690.8049315068492</v>
      </c>
    </row>
    <row r="3402" spans="1:41" s="24" customFormat="1" ht="15.75" customHeight="1" x14ac:dyDescent="0.35">
      <c r="A3402" s="36" t="s">
        <v>27</v>
      </c>
      <c r="B3402" s="36">
        <v>202512</v>
      </c>
      <c r="C3402" s="24" t="s">
        <v>736</v>
      </c>
      <c r="D3402" s="24" t="s">
        <v>119</v>
      </c>
      <c r="E3402" s="62">
        <v>45901</v>
      </c>
      <c r="F3402" s="62">
        <v>46265</v>
      </c>
      <c r="G3402" s="37" t="s">
        <v>468</v>
      </c>
      <c r="H3402" s="36">
        <v>39041</v>
      </c>
      <c r="I3402" s="63">
        <v>32122</v>
      </c>
      <c r="J3402" s="24" t="s">
        <v>6512</v>
      </c>
      <c r="K3402" s="63">
        <f t="shared" si="1448"/>
        <v>45993</v>
      </c>
      <c r="L3402" s="55">
        <f t="shared" si="1449"/>
        <v>0.04</v>
      </c>
      <c r="M3402" s="76">
        <v>0.22500000000000001</v>
      </c>
      <c r="N3402" s="62">
        <v>45993</v>
      </c>
      <c r="O3402" s="62">
        <v>46265</v>
      </c>
      <c r="P3402" s="63"/>
      <c r="Q3402" s="63"/>
      <c r="R3402" s="78">
        <v>37</v>
      </c>
      <c r="S3402" s="63" t="str">
        <f>VLOOKUP(R3402,SA!$B$3:$C$11,2,1)</f>
        <v>36-45</v>
      </c>
      <c r="T3402" s="38" t="s">
        <v>97</v>
      </c>
      <c r="U3402" s="24" t="s">
        <v>56</v>
      </c>
      <c r="V3402" s="24">
        <v>400000</v>
      </c>
      <c r="W3402" s="39">
        <f t="shared" si="1450"/>
        <v>400000</v>
      </c>
      <c r="X3402" s="29">
        <f t="shared" si="1451"/>
        <v>1</v>
      </c>
      <c r="Y3402" s="40">
        <f t="shared" si="1452"/>
        <v>273</v>
      </c>
      <c r="Z3402" s="38">
        <f t="shared" si="1435"/>
        <v>46081</v>
      </c>
      <c r="AA3402" s="41">
        <f t="shared" si="1453"/>
        <v>89</v>
      </c>
      <c r="AB3402" s="24" t="s">
        <v>113</v>
      </c>
      <c r="AC3402" s="41">
        <f t="shared" si="1454"/>
        <v>4111.0977254794516</v>
      </c>
      <c r="AD3402" s="41">
        <v>1</v>
      </c>
      <c r="AE3402" s="72">
        <f>INDEX(SA!$C$2:$G$11,MATCH(Details!S3402,SA!$C$2:$C$11,0),MATCH(Details!V3402,SA!$C$2:$G$2,0))*Y3402/(F3402-E3402+1)</f>
        <v>3483.9811232876709</v>
      </c>
      <c r="AF3402" s="41">
        <f t="shared" si="1455"/>
        <v>0</v>
      </c>
      <c r="AG3402" s="41">
        <f t="shared" si="1456"/>
        <v>0</v>
      </c>
      <c r="AH3402" s="41">
        <f t="shared" si="1457"/>
        <v>627.11660219178077</v>
      </c>
      <c r="AI3402" s="60">
        <f t="shared" si="1458"/>
        <v>139.35924493150685</v>
      </c>
      <c r="AJ3402" s="60">
        <f t="shared" si="1459"/>
        <v>783.89575273972594</v>
      </c>
      <c r="AK3402" s="60">
        <f t="shared" si="1460"/>
        <v>1135.8033698630136</v>
      </c>
      <c r="AL3402" s="60">
        <f t="shared" si="1461"/>
        <v>834.81547684931502</v>
      </c>
      <c r="AM3402" s="41">
        <f t="shared" si="1462"/>
        <v>1725.9106487671229</v>
      </c>
      <c r="AN3402" s="42">
        <f t="shared" si="1463"/>
        <v>45715</v>
      </c>
      <c r="AO3402" s="43">
        <f t="shared" si="1464"/>
        <v>3483.9811232876709</v>
      </c>
    </row>
    <row r="3403" spans="1:41" s="24" customFormat="1" ht="15.75" customHeight="1" x14ac:dyDescent="0.35">
      <c r="A3403" s="36" t="s">
        <v>27</v>
      </c>
      <c r="B3403" s="36">
        <v>202512</v>
      </c>
      <c r="C3403" s="24" t="s">
        <v>736</v>
      </c>
      <c r="D3403" s="24" t="s">
        <v>119</v>
      </c>
      <c r="E3403" s="62">
        <v>45901</v>
      </c>
      <c r="F3403" s="62">
        <v>46265</v>
      </c>
      <c r="G3403" s="37" t="s">
        <v>6493</v>
      </c>
      <c r="H3403" s="36">
        <v>39041</v>
      </c>
      <c r="I3403" s="63">
        <v>35066</v>
      </c>
      <c r="J3403" s="24" t="s">
        <v>6513</v>
      </c>
      <c r="K3403" s="63">
        <f t="shared" si="1448"/>
        <v>45993</v>
      </c>
      <c r="L3403" s="55">
        <f t="shared" si="1449"/>
        <v>0.04</v>
      </c>
      <c r="M3403" s="76">
        <v>0.22500000000000001</v>
      </c>
      <c r="N3403" s="62">
        <v>45993</v>
      </c>
      <c r="O3403" s="62">
        <v>46265</v>
      </c>
      <c r="P3403" s="63"/>
      <c r="Q3403" s="63"/>
      <c r="R3403" s="78">
        <v>29</v>
      </c>
      <c r="S3403" s="63" t="str">
        <f>VLOOKUP(R3403,SA!$B$3:$C$11,2,1)</f>
        <v>26-35</v>
      </c>
      <c r="T3403" s="38" t="s">
        <v>98</v>
      </c>
      <c r="U3403" s="24" t="s">
        <v>5743</v>
      </c>
      <c r="V3403" s="24">
        <v>400000</v>
      </c>
      <c r="W3403" s="39">
        <f t="shared" si="1450"/>
        <v>0</v>
      </c>
      <c r="X3403" s="29">
        <f t="shared" si="1451"/>
        <v>0</v>
      </c>
      <c r="Y3403" s="40">
        <f t="shared" si="1452"/>
        <v>273</v>
      </c>
      <c r="Z3403" s="38">
        <f t="shared" si="1435"/>
        <v>46081</v>
      </c>
      <c r="AA3403" s="41">
        <f t="shared" si="1453"/>
        <v>89</v>
      </c>
      <c r="AB3403" s="24" t="s">
        <v>113</v>
      </c>
      <c r="AC3403" s="41">
        <f t="shared" si="1454"/>
        <v>3390.4573068493155</v>
      </c>
      <c r="AD3403" s="41">
        <v>1</v>
      </c>
      <c r="AE3403" s="72">
        <f>INDEX(SA!$C$2:$G$11,MATCH(Details!S3403,SA!$C$2:$C$11,0),MATCH(Details!V3403,SA!$C$2:$G$2,0))*Y3403/(F3403-E3403+1)</f>
        <v>2873.2689041095896</v>
      </c>
      <c r="AF3403" s="41">
        <f t="shared" si="1455"/>
        <v>0</v>
      </c>
      <c r="AG3403" s="41">
        <f t="shared" si="1456"/>
        <v>0</v>
      </c>
      <c r="AH3403" s="41">
        <f t="shared" si="1457"/>
        <v>517.18840273972614</v>
      </c>
      <c r="AI3403" s="60">
        <f t="shared" si="1458"/>
        <v>114.93075616438358</v>
      </c>
      <c r="AJ3403" s="60">
        <f t="shared" si="1459"/>
        <v>646.48550342465762</v>
      </c>
      <c r="AK3403" s="60">
        <f t="shared" si="1460"/>
        <v>936.70671232876725</v>
      </c>
      <c r="AL3403" s="60">
        <f t="shared" si="1461"/>
        <v>688.47943356164387</v>
      </c>
      <c r="AM3403" s="41">
        <f t="shared" si="1462"/>
        <v>1423.3732109589046</v>
      </c>
      <c r="AN3403" s="42">
        <f t="shared" si="1463"/>
        <v>45715</v>
      </c>
      <c r="AO3403" s="43">
        <f t="shared" si="1464"/>
        <v>2873.2689041095896</v>
      </c>
    </row>
    <row r="3404" spans="1:41" s="24" customFormat="1" ht="15.75" customHeight="1" x14ac:dyDescent="0.35">
      <c r="A3404" s="36" t="s">
        <v>27</v>
      </c>
      <c r="B3404" s="36">
        <v>202512</v>
      </c>
      <c r="C3404" s="24" t="s">
        <v>736</v>
      </c>
      <c r="D3404" s="24" t="s">
        <v>119</v>
      </c>
      <c r="E3404" s="62">
        <v>45901</v>
      </c>
      <c r="F3404" s="62">
        <v>46265</v>
      </c>
      <c r="G3404" s="37" t="s">
        <v>6494</v>
      </c>
      <c r="H3404" s="36">
        <v>39041</v>
      </c>
      <c r="I3404" s="63">
        <v>42273</v>
      </c>
      <c r="J3404" s="24" t="s">
        <v>6514</v>
      </c>
      <c r="K3404" s="63">
        <f t="shared" si="1448"/>
        <v>45993</v>
      </c>
      <c r="L3404" s="55">
        <f t="shared" si="1449"/>
        <v>0.04</v>
      </c>
      <c r="M3404" s="76">
        <v>0.22500000000000001</v>
      </c>
      <c r="N3404" s="62">
        <v>45993</v>
      </c>
      <c r="O3404" s="62">
        <v>46265</v>
      </c>
      <c r="P3404" s="63"/>
      <c r="Q3404" s="63"/>
      <c r="R3404" s="78">
        <v>10</v>
      </c>
      <c r="S3404" s="63" t="str">
        <f>VLOOKUP(R3404,SA!$B$3:$C$11,2,1)</f>
        <v>0-25</v>
      </c>
      <c r="T3404" s="38" t="s">
        <v>97</v>
      </c>
      <c r="U3404" s="24" t="s">
        <v>5745</v>
      </c>
      <c r="V3404" s="24">
        <v>400000</v>
      </c>
      <c r="W3404" s="39">
        <f t="shared" si="1450"/>
        <v>0</v>
      </c>
      <c r="X3404" s="29">
        <f t="shared" si="1451"/>
        <v>0</v>
      </c>
      <c r="Y3404" s="40">
        <f t="shared" si="1452"/>
        <v>273</v>
      </c>
      <c r="Z3404" s="38">
        <f t="shared" si="1435"/>
        <v>46081</v>
      </c>
      <c r="AA3404" s="41">
        <f t="shared" si="1453"/>
        <v>89</v>
      </c>
      <c r="AB3404" s="24" t="s">
        <v>113</v>
      </c>
      <c r="AC3404" s="41">
        <f t="shared" si="1454"/>
        <v>3024.5680471232877</v>
      </c>
      <c r="AD3404" s="41">
        <v>1</v>
      </c>
      <c r="AE3404" s="72">
        <f>INDEX(SA!$C$2:$G$11,MATCH(Details!S3404,SA!$C$2:$C$11,0),MATCH(Details!V3404,SA!$C$2:$G$2,0))*Y3404/(F3404-E3404+1)</f>
        <v>2563.1932602739726</v>
      </c>
      <c r="AF3404" s="41">
        <f t="shared" si="1455"/>
        <v>0</v>
      </c>
      <c r="AG3404" s="41">
        <f t="shared" si="1456"/>
        <v>0</v>
      </c>
      <c r="AH3404" s="41">
        <f t="shared" si="1457"/>
        <v>461.37478684931506</v>
      </c>
      <c r="AI3404" s="60">
        <f t="shared" si="1458"/>
        <v>102.52773041095891</v>
      </c>
      <c r="AJ3404" s="60">
        <f t="shared" si="1459"/>
        <v>576.71848356164389</v>
      </c>
      <c r="AK3404" s="60">
        <f t="shared" si="1460"/>
        <v>835.61978082191786</v>
      </c>
      <c r="AL3404" s="60">
        <f t="shared" si="1461"/>
        <v>614.18053890410965</v>
      </c>
      <c r="AM3404" s="41">
        <f t="shared" si="1462"/>
        <v>1269.7665073972598</v>
      </c>
      <c r="AN3404" s="42">
        <f t="shared" si="1463"/>
        <v>45715</v>
      </c>
      <c r="AO3404" s="43">
        <f t="shared" si="1464"/>
        <v>2563.1932602739726</v>
      </c>
    </row>
    <row r="3405" spans="1:41" s="24" customFormat="1" ht="15.75" customHeight="1" x14ac:dyDescent="0.35">
      <c r="A3405" s="36" t="s">
        <v>27</v>
      </c>
      <c r="B3405" s="36">
        <v>202512</v>
      </c>
      <c r="C3405" s="24" t="s">
        <v>736</v>
      </c>
      <c r="D3405" s="24" t="s">
        <v>119</v>
      </c>
      <c r="E3405" s="62">
        <v>45901</v>
      </c>
      <c r="F3405" s="62">
        <v>46265</v>
      </c>
      <c r="G3405" s="37" t="s">
        <v>2131</v>
      </c>
      <c r="H3405" s="36">
        <v>39041</v>
      </c>
      <c r="I3405" s="63">
        <v>43734</v>
      </c>
      <c r="J3405" s="24" t="s">
        <v>6515</v>
      </c>
      <c r="K3405" s="63">
        <f t="shared" si="1448"/>
        <v>45993</v>
      </c>
      <c r="L3405" s="55">
        <f t="shared" si="1449"/>
        <v>0.04</v>
      </c>
      <c r="M3405" s="76">
        <v>0.22500000000000001</v>
      </c>
      <c r="N3405" s="62">
        <v>45993</v>
      </c>
      <c r="O3405" s="62">
        <v>46265</v>
      </c>
      <c r="P3405" s="63"/>
      <c r="Q3405" s="63"/>
      <c r="R3405" s="78">
        <v>6</v>
      </c>
      <c r="S3405" s="63" t="str">
        <f>VLOOKUP(R3405,SA!$B$3:$C$11,2,1)</f>
        <v>0-25</v>
      </c>
      <c r="T3405" s="38" t="s">
        <v>97</v>
      </c>
      <c r="U3405" s="24" t="s">
        <v>5745</v>
      </c>
      <c r="V3405" s="24">
        <v>400000</v>
      </c>
      <c r="W3405" s="39">
        <f t="shared" si="1450"/>
        <v>0</v>
      </c>
      <c r="X3405" s="29">
        <f t="shared" si="1451"/>
        <v>0</v>
      </c>
      <c r="Y3405" s="40">
        <f t="shared" si="1452"/>
        <v>273</v>
      </c>
      <c r="Z3405" s="38">
        <f t="shared" si="1435"/>
        <v>46081</v>
      </c>
      <c r="AA3405" s="41">
        <f t="shared" si="1453"/>
        <v>89</v>
      </c>
      <c r="AB3405" s="24" t="s">
        <v>113</v>
      </c>
      <c r="AC3405" s="41">
        <f t="shared" si="1454"/>
        <v>3024.5680471232877</v>
      </c>
      <c r="AD3405" s="41">
        <v>1</v>
      </c>
      <c r="AE3405" s="72">
        <f>INDEX(SA!$C$2:$G$11,MATCH(Details!S3405,SA!$C$2:$C$11,0),MATCH(Details!V3405,SA!$C$2:$G$2,0))*Y3405/(F3405-E3405+1)</f>
        <v>2563.1932602739726</v>
      </c>
      <c r="AF3405" s="41">
        <f t="shared" si="1455"/>
        <v>0</v>
      </c>
      <c r="AG3405" s="41">
        <f t="shared" si="1456"/>
        <v>0</v>
      </c>
      <c r="AH3405" s="41">
        <f t="shared" si="1457"/>
        <v>461.37478684931506</v>
      </c>
      <c r="AI3405" s="60">
        <f t="shared" si="1458"/>
        <v>102.52773041095891</v>
      </c>
      <c r="AJ3405" s="60">
        <f t="shared" si="1459"/>
        <v>576.71848356164389</v>
      </c>
      <c r="AK3405" s="60">
        <f t="shared" si="1460"/>
        <v>835.61978082191786</v>
      </c>
      <c r="AL3405" s="60">
        <f t="shared" si="1461"/>
        <v>614.18053890410965</v>
      </c>
      <c r="AM3405" s="41">
        <f t="shared" si="1462"/>
        <v>1269.7665073972598</v>
      </c>
      <c r="AN3405" s="42">
        <f t="shared" si="1463"/>
        <v>45715</v>
      </c>
      <c r="AO3405" s="43">
        <f t="shared" si="1464"/>
        <v>2563.1932602739726</v>
      </c>
    </row>
    <row r="3406" spans="1:41" s="24" customFormat="1" ht="15.75" customHeight="1" x14ac:dyDescent="0.35">
      <c r="A3406" s="36" t="s">
        <v>27</v>
      </c>
      <c r="B3406" s="36">
        <v>202512</v>
      </c>
      <c r="C3406" s="24" t="s">
        <v>736</v>
      </c>
      <c r="D3406" s="24" t="s">
        <v>119</v>
      </c>
      <c r="E3406" s="62">
        <v>45901</v>
      </c>
      <c r="F3406" s="62">
        <v>46265</v>
      </c>
      <c r="G3406" s="37" t="s">
        <v>268</v>
      </c>
      <c r="H3406" s="36">
        <v>39041</v>
      </c>
      <c r="I3406" s="63">
        <v>24473</v>
      </c>
      <c r="J3406" s="24" t="s">
        <v>6516</v>
      </c>
      <c r="K3406" s="63">
        <f t="shared" si="1448"/>
        <v>45993</v>
      </c>
      <c r="L3406" s="55">
        <f t="shared" si="1449"/>
        <v>0.04</v>
      </c>
      <c r="M3406" s="76">
        <v>0.22500000000000001</v>
      </c>
      <c r="N3406" s="62">
        <v>45993</v>
      </c>
      <c r="O3406" s="62">
        <v>46265</v>
      </c>
      <c r="P3406" s="63"/>
      <c r="Q3406" s="63"/>
      <c r="R3406" s="78">
        <v>58</v>
      </c>
      <c r="S3406" s="63" t="str">
        <f>VLOOKUP(R3406,SA!$B$3:$C$11,2,1)</f>
        <v>56-65</v>
      </c>
      <c r="T3406" s="38" t="s">
        <v>97</v>
      </c>
      <c r="U3406" s="24" t="s">
        <v>5744</v>
      </c>
      <c r="V3406" s="24">
        <v>400000</v>
      </c>
      <c r="W3406" s="39">
        <f t="shared" si="1450"/>
        <v>0</v>
      </c>
      <c r="X3406" s="29">
        <f t="shared" si="1451"/>
        <v>0</v>
      </c>
      <c r="Y3406" s="40">
        <f t="shared" si="1452"/>
        <v>273</v>
      </c>
      <c r="Z3406" s="38">
        <f t="shared" si="1435"/>
        <v>46081</v>
      </c>
      <c r="AA3406" s="41">
        <f t="shared" si="1453"/>
        <v>89</v>
      </c>
      <c r="AB3406" s="24" t="s">
        <v>113</v>
      </c>
      <c r="AC3406" s="41">
        <f t="shared" si="1454"/>
        <v>8907.8241057534251</v>
      </c>
      <c r="AD3406" s="41">
        <v>1</v>
      </c>
      <c r="AE3406" s="72">
        <f>INDEX(SA!$C$2:$G$11,MATCH(Details!S3406,SA!$C$2:$C$11,0),MATCH(Details!V3406,SA!$C$2:$G$2,0))*Y3406/(F3406-E3406+1)</f>
        <v>7549.0034794520552</v>
      </c>
      <c r="AF3406" s="41">
        <f t="shared" si="1455"/>
        <v>0</v>
      </c>
      <c r="AG3406" s="41">
        <f t="shared" si="1456"/>
        <v>0</v>
      </c>
      <c r="AH3406" s="41">
        <f t="shared" si="1457"/>
        <v>1358.8206263013699</v>
      </c>
      <c r="AI3406" s="60">
        <f t="shared" si="1458"/>
        <v>301.96013917808222</v>
      </c>
      <c r="AJ3406" s="60">
        <f t="shared" si="1459"/>
        <v>1698.5257828767124</v>
      </c>
      <c r="AK3406" s="60">
        <f t="shared" si="1460"/>
        <v>2461.0304383561647</v>
      </c>
      <c r="AL3406" s="60">
        <f t="shared" si="1461"/>
        <v>1808.857372191781</v>
      </c>
      <c r="AM3406" s="41">
        <f t="shared" si="1462"/>
        <v>3739.6601852054791</v>
      </c>
      <c r="AN3406" s="42">
        <f t="shared" si="1463"/>
        <v>45715</v>
      </c>
      <c r="AO3406" s="43">
        <f t="shared" si="1464"/>
        <v>7549.0034794520552</v>
      </c>
    </row>
    <row r="3407" spans="1:41" s="24" customFormat="1" ht="15.75" customHeight="1" x14ac:dyDescent="0.35">
      <c r="A3407" s="36" t="s">
        <v>27</v>
      </c>
      <c r="B3407" s="36">
        <v>202512</v>
      </c>
      <c r="C3407" s="24" t="s">
        <v>736</v>
      </c>
      <c r="D3407" s="24" t="s">
        <v>119</v>
      </c>
      <c r="E3407" s="62">
        <v>45901</v>
      </c>
      <c r="F3407" s="62">
        <v>46265</v>
      </c>
      <c r="G3407" s="37" t="s">
        <v>2132</v>
      </c>
      <c r="H3407" s="36">
        <v>39041</v>
      </c>
      <c r="I3407" s="63">
        <v>25757</v>
      </c>
      <c r="J3407" s="24" t="s">
        <v>6517</v>
      </c>
      <c r="K3407" s="63">
        <f t="shared" si="1448"/>
        <v>45993</v>
      </c>
      <c r="L3407" s="55">
        <f t="shared" si="1449"/>
        <v>0.04</v>
      </c>
      <c r="M3407" s="76">
        <v>0.22500000000000001</v>
      </c>
      <c r="N3407" s="62">
        <v>45993</v>
      </c>
      <c r="O3407" s="62">
        <v>46265</v>
      </c>
      <c r="P3407" s="63"/>
      <c r="Q3407" s="63"/>
      <c r="R3407" s="78">
        <v>55</v>
      </c>
      <c r="S3407" s="63" t="str">
        <f>VLOOKUP(R3407,SA!$B$3:$C$11,2,1)</f>
        <v>46-55</v>
      </c>
      <c r="T3407" s="38" t="s">
        <v>98</v>
      </c>
      <c r="U3407" s="24" t="s">
        <v>5747</v>
      </c>
      <c r="V3407" s="24">
        <v>400000</v>
      </c>
      <c r="W3407" s="39">
        <f t="shared" si="1450"/>
        <v>0</v>
      </c>
      <c r="X3407" s="29">
        <f t="shared" si="1451"/>
        <v>0</v>
      </c>
      <c r="Y3407" s="40">
        <f t="shared" si="1452"/>
        <v>273</v>
      </c>
      <c r="Z3407" s="38">
        <f t="shared" si="1435"/>
        <v>46081</v>
      </c>
      <c r="AA3407" s="41">
        <f t="shared" si="1453"/>
        <v>89</v>
      </c>
      <c r="AB3407" s="24" t="s">
        <v>113</v>
      </c>
      <c r="AC3407" s="41">
        <f t="shared" si="1454"/>
        <v>6064.5017309589039</v>
      </c>
      <c r="AD3407" s="41">
        <v>1</v>
      </c>
      <c r="AE3407" s="72">
        <f>INDEX(SA!$C$2:$G$11,MATCH(Details!S3407,SA!$C$2:$C$11,0),MATCH(Details!V3407,SA!$C$2:$G$2,0))*Y3407/(F3407-E3407+1)</f>
        <v>5139.4082465753427</v>
      </c>
      <c r="AF3407" s="41">
        <f t="shared" si="1455"/>
        <v>0</v>
      </c>
      <c r="AG3407" s="41">
        <f t="shared" si="1456"/>
        <v>0</v>
      </c>
      <c r="AH3407" s="41">
        <f t="shared" si="1457"/>
        <v>925.09348438356164</v>
      </c>
      <c r="AI3407" s="60">
        <f t="shared" si="1458"/>
        <v>205.57632986301371</v>
      </c>
      <c r="AJ3407" s="60">
        <f t="shared" si="1459"/>
        <v>1156.3668554794522</v>
      </c>
      <c r="AK3407" s="60">
        <f t="shared" si="1460"/>
        <v>1675.4847397260276</v>
      </c>
      <c r="AL3407" s="60">
        <f t="shared" si="1461"/>
        <v>1231.4812836986303</v>
      </c>
      <c r="AM3407" s="41">
        <f t="shared" si="1462"/>
        <v>2545.9837775342467</v>
      </c>
      <c r="AN3407" s="42">
        <f t="shared" si="1463"/>
        <v>45715</v>
      </c>
      <c r="AO3407" s="43">
        <f t="shared" si="1464"/>
        <v>5139.4082465753427</v>
      </c>
    </row>
    <row r="3408" spans="1:41" s="24" customFormat="1" ht="15.75" customHeight="1" x14ac:dyDescent="0.35">
      <c r="A3408" s="36" t="s">
        <v>27</v>
      </c>
      <c r="B3408" s="36">
        <v>202512</v>
      </c>
      <c r="C3408" s="24" t="s">
        <v>736</v>
      </c>
      <c r="D3408" s="24" t="s">
        <v>119</v>
      </c>
      <c r="E3408" s="62">
        <v>45901</v>
      </c>
      <c r="F3408" s="62">
        <v>46265</v>
      </c>
      <c r="G3408" s="37" t="s">
        <v>6495</v>
      </c>
      <c r="H3408" s="36">
        <v>45489</v>
      </c>
      <c r="I3408" s="63">
        <v>33442</v>
      </c>
      <c r="J3408" s="24" t="s">
        <v>6518</v>
      </c>
      <c r="K3408" s="63">
        <f t="shared" si="1448"/>
        <v>45999</v>
      </c>
      <c r="L3408" s="55">
        <f t="shared" si="1449"/>
        <v>0.04</v>
      </c>
      <c r="M3408" s="76">
        <v>0.22500000000000001</v>
      </c>
      <c r="N3408" s="62">
        <v>45999</v>
      </c>
      <c r="O3408" s="62">
        <v>46265</v>
      </c>
      <c r="P3408" s="63"/>
      <c r="Q3408" s="63"/>
      <c r="R3408" s="78">
        <v>34</v>
      </c>
      <c r="S3408" s="63" t="str">
        <f>VLOOKUP(R3408,SA!$B$3:$C$11,2,1)</f>
        <v>26-35</v>
      </c>
      <c r="T3408" s="38" t="s">
        <v>97</v>
      </c>
      <c r="U3408" s="24" t="s">
        <v>56</v>
      </c>
      <c r="V3408" s="24">
        <v>400000</v>
      </c>
      <c r="W3408" s="39">
        <f t="shared" si="1450"/>
        <v>400000</v>
      </c>
      <c r="X3408" s="29">
        <f t="shared" si="1451"/>
        <v>1</v>
      </c>
      <c r="Y3408" s="40">
        <f t="shared" si="1452"/>
        <v>267</v>
      </c>
      <c r="Z3408" s="38">
        <f t="shared" si="1435"/>
        <v>46081</v>
      </c>
      <c r="AA3408" s="41">
        <f t="shared" si="1453"/>
        <v>83</v>
      </c>
      <c r="AB3408" s="24" t="s">
        <v>113</v>
      </c>
      <c r="AC3408" s="41">
        <f t="shared" si="1454"/>
        <v>3315.9417616438359</v>
      </c>
      <c r="AD3408" s="41">
        <v>1</v>
      </c>
      <c r="AE3408" s="72">
        <f>INDEX(SA!$C$2:$G$11,MATCH(Details!S3408,SA!$C$2:$C$11,0),MATCH(Details!V3408,SA!$C$2:$G$2,0))*Y3408/(F3408-E3408+1)</f>
        <v>2810.1201369863015</v>
      </c>
      <c r="AF3408" s="41">
        <f t="shared" si="1455"/>
        <v>0</v>
      </c>
      <c r="AG3408" s="41">
        <f t="shared" si="1456"/>
        <v>0</v>
      </c>
      <c r="AH3408" s="41">
        <f t="shared" si="1457"/>
        <v>505.82162465753424</v>
      </c>
      <c r="AI3408" s="60">
        <f t="shared" si="1458"/>
        <v>112.40480547945207</v>
      </c>
      <c r="AJ3408" s="60">
        <f t="shared" si="1459"/>
        <v>632.27703082191783</v>
      </c>
      <c r="AK3408" s="60">
        <f t="shared" si="1460"/>
        <v>873.55794520547943</v>
      </c>
      <c r="AL3408" s="60">
        <f t="shared" si="1461"/>
        <v>642.0650897260274</v>
      </c>
      <c r="AM3408" s="41">
        <f t="shared" si="1462"/>
        <v>1423.3732109589041</v>
      </c>
      <c r="AN3408" s="42">
        <f t="shared" si="1463"/>
        <v>45715</v>
      </c>
      <c r="AO3408" s="43">
        <f t="shared" si="1464"/>
        <v>2810.1201369863015</v>
      </c>
    </row>
    <row r="3409" spans="1:42" s="24" customFormat="1" ht="15.75" customHeight="1" x14ac:dyDescent="0.35">
      <c r="A3409" s="36" t="s">
        <v>27</v>
      </c>
      <c r="B3409" s="36">
        <v>202512</v>
      </c>
      <c r="C3409" s="24" t="s">
        <v>736</v>
      </c>
      <c r="D3409" s="24" t="s">
        <v>119</v>
      </c>
      <c r="E3409" s="62">
        <v>45901</v>
      </c>
      <c r="F3409" s="62">
        <v>46265</v>
      </c>
      <c r="G3409" s="37" t="s">
        <v>6496</v>
      </c>
      <c r="H3409" s="36">
        <v>45489</v>
      </c>
      <c r="I3409" s="63">
        <v>35348</v>
      </c>
      <c r="J3409" s="24" t="s">
        <v>6519</v>
      </c>
      <c r="K3409" s="63">
        <f t="shared" si="1448"/>
        <v>45999</v>
      </c>
      <c r="L3409" s="55">
        <f t="shared" si="1449"/>
        <v>0.04</v>
      </c>
      <c r="M3409" s="76">
        <v>0.22500000000000001</v>
      </c>
      <c r="N3409" s="62">
        <v>45999</v>
      </c>
      <c r="O3409" s="62">
        <v>46265</v>
      </c>
      <c r="P3409" s="63"/>
      <c r="Q3409" s="63"/>
      <c r="R3409" s="78">
        <v>29</v>
      </c>
      <c r="S3409" s="63" t="str">
        <f>VLOOKUP(R3409,SA!$B$3:$C$11,2,1)</f>
        <v>26-35</v>
      </c>
      <c r="T3409" s="38" t="s">
        <v>98</v>
      </c>
      <c r="U3409" s="24" t="s">
        <v>5743</v>
      </c>
      <c r="V3409" s="24">
        <v>400000</v>
      </c>
      <c r="W3409" s="39">
        <f t="shared" si="1450"/>
        <v>0</v>
      </c>
      <c r="X3409" s="29">
        <f t="shared" si="1451"/>
        <v>0</v>
      </c>
      <c r="Y3409" s="40">
        <f t="shared" si="1452"/>
        <v>267</v>
      </c>
      <c r="Z3409" s="38">
        <f t="shared" si="1435"/>
        <v>46081</v>
      </c>
      <c r="AA3409" s="41">
        <f t="shared" si="1453"/>
        <v>83</v>
      </c>
      <c r="AB3409" s="24" t="s">
        <v>113</v>
      </c>
      <c r="AC3409" s="41">
        <f t="shared" si="1454"/>
        <v>3315.9417616438359</v>
      </c>
      <c r="AD3409" s="41">
        <v>1</v>
      </c>
      <c r="AE3409" s="72">
        <f>INDEX(SA!$C$2:$G$11,MATCH(Details!S3409,SA!$C$2:$C$11,0),MATCH(Details!V3409,SA!$C$2:$G$2,0))*Y3409/(F3409-E3409+1)</f>
        <v>2810.1201369863015</v>
      </c>
      <c r="AF3409" s="41">
        <f t="shared" si="1455"/>
        <v>0</v>
      </c>
      <c r="AG3409" s="41">
        <f t="shared" si="1456"/>
        <v>0</v>
      </c>
      <c r="AH3409" s="41">
        <f t="shared" si="1457"/>
        <v>505.82162465753424</v>
      </c>
      <c r="AI3409" s="60">
        <f t="shared" si="1458"/>
        <v>112.40480547945207</v>
      </c>
      <c r="AJ3409" s="60">
        <f t="shared" si="1459"/>
        <v>632.27703082191783</v>
      </c>
      <c r="AK3409" s="60">
        <f t="shared" si="1460"/>
        <v>873.55794520547943</v>
      </c>
      <c r="AL3409" s="60">
        <f t="shared" si="1461"/>
        <v>642.0650897260274</v>
      </c>
      <c r="AM3409" s="41">
        <f t="shared" si="1462"/>
        <v>1423.3732109589041</v>
      </c>
      <c r="AN3409" s="42">
        <f t="shared" si="1463"/>
        <v>45715</v>
      </c>
      <c r="AO3409" s="43">
        <f t="shared" si="1464"/>
        <v>2810.1201369863015</v>
      </c>
    </row>
    <row r="3410" spans="1:42" s="24" customFormat="1" ht="15.75" customHeight="1" x14ac:dyDescent="0.35">
      <c r="A3410" s="36" t="s">
        <v>27</v>
      </c>
      <c r="B3410" s="36">
        <v>202512</v>
      </c>
      <c r="C3410" s="24" t="s">
        <v>736</v>
      </c>
      <c r="D3410" s="24" t="s">
        <v>119</v>
      </c>
      <c r="E3410" s="62">
        <v>45901</v>
      </c>
      <c r="F3410" s="62">
        <v>46265</v>
      </c>
      <c r="G3410" s="37" t="s">
        <v>6497</v>
      </c>
      <c r="H3410" s="36">
        <v>45489</v>
      </c>
      <c r="I3410" s="63">
        <v>44146</v>
      </c>
      <c r="J3410" s="24" t="s">
        <v>6520</v>
      </c>
      <c r="K3410" s="63">
        <f t="shared" si="1448"/>
        <v>45999</v>
      </c>
      <c r="L3410" s="55">
        <f t="shared" si="1449"/>
        <v>0.04</v>
      </c>
      <c r="M3410" s="76">
        <v>0.22500000000000001</v>
      </c>
      <c r="N3410" s="62">
        <v>45999</v>
      </c>
      <c r="O3410" s="62">
        <v>46265</v>
      </c>
      <c r="P3410" s="63"/>
      <c r="Q3410" s="63"/>
      <c r="R3410" s="78">
        <v>5</v>
      </c>
      <c r="S3410" s="63" t="str">
        <f>VLOOKUP(R3410,SA!$B$3:$C$11,2,1)</f>
        <v>0-25</v>
      </c>
      <c r="T3410" s="38" t="s">
        <v>97</v>
      </c>
      <c r="U3410" s="24" t="s">
        <v>5745</v>
      </c>
      <c r="V3410" s="24">
        <v>400000</v>
      </c>
      <c r="W3410" s="39">
        <f t="shared" si="1450"/>
        <v>0</v>
      </c>
      <c r="X3410" s="29">
        <f t="shared" si="1451"/>
        <v>0</v>
      </c>
      <c r="Y3410" s="40">
        <f t="shared" si="1452"/>
        <v>267</v>
      </c>
      <c r="Z3410" s="38">
        <f t="shared" si="1435"/>
        <v>46081</v>
      </c>
      <c r="AA3410" s="41">
        <f t="shared" si="1453"/>
        <v>83</v>
      </c>
      <c r="AB3410" s="24" t="s">
        <v>113</v>
      </c>
      <c r="AC3410" s="41">
        <f t="shared" si="1454"/>
        <v>2958.0940241095891</v>
      </c>
      <c r="AD3410" s="41">
        <v>1</v>
      </c>
      <c r="AE3410" s="72">
        <f>INDEX(SA!$C$2:$G$11,MATCH(Details!S3410,SA!$C$2:$C$11,0),MATCH(Details!V3410,SA!$C$2:$G$2,0))*Y3410/(F3410-E3410+1)</f>
        <v>2506.8593424657533</v>
      </c>
      <c r="AF3410" s="41">
        <f t="shared" si="1455"/>
        <v>0</v>
      </c>
      <c r="AG3410" s="41">
        <f t="shared" si="1456"/>
        <v>0</v>
      </c>
      <c r="AH3410" s="41">
        <f t="shared" si="1457"/>
        <v>451.23468164383559</v>
      </c>
      <c r="AI3410" s="60">
        <f t="shared" si="1458"/>
        <v>100.27437369863014</v>
      </c>
      <c r="AJ3410" s="60">
        <f t="shared" si="1459"/>
        <v>564.04335205479447</v>
      </c>
      <c r="AK3410" s="60">
        <f t="shared" si="1460"/>
        <v>779.28586301369864</v>
      </c>
      <c r="AL3410" s="60">
        <f t="shared" si="1461"/>
        <v>572.77510931506845</v>
      </c>
      <c r="AM3410" s="41">
        <f t="shared" si="1462"/>
        <v>1269.7665073972605</v>
      </c>
      <c r="AN3410" s="42">
        <f t="shared" si="1463"/>
        <v>45715</v>
      </c>
      <c r="AO3410" s="43">
        <f t="shared" si="1464"/>
        <v>2506.8593424657533</v>
      </c>
    </row>
    <row r="3411" spans="1:42" s="24" customFormat="1" ht="15.75" customHeight="1" x14ac:dyDescent="0.35">
      <c r="A3411" s="36" t="s">
        <v>27</v>
      </c>
      <c r="B3411" s="36">
        <v>202512</v>
      </c>
      <c r="C3411" s="24" t="s">
        <v>736</v>
      </c>
      <c r="D3411" s="24" t="s">
        <v>119</v>
      </c>
      <c r="E3411" s="62">
        <v>45901</v>
      </c>
      <c r="F3411" s="62">
        <v>46265</v>
      </c>
      <c r="G3411" s="37" t="s">
        <v>6498</v>
      </c>
      <c r="H3411" s="36">
        <v>45489</v>
      </c>
      <c r="I3411" s="63">
        <v>45275</v>
      </c>
      <c r="J3411" s="24" t="s">
        <v>6521</v>
      </c>
      <c r="K3411" s="63">
        <f t="shared" si="1448"/>
        <v>45999</v>
      </c>
      <c r="L3411" s="55">
        <f t="shared" si="1449"/>
        <v>0.04</v>
      </c>
      <c r="M3411" s="76">
        <v>0.22500000000000001</v>
      </c>
      <c r="N3411" s="62">
        <v>45999</v>
      </c>
      <c r="O3411" s="62">
        <v>46265</v>
      </c>
      <c r="P3411" s="63"/>
      <c r="Q3411" s="63"/>
      <c r="R3411" s="78">
        <v>1</v>
      </c>
      <c r="S3411" s="63" t="str">
        <f>VLOOKUP(R3411,SA!$B$3:$C$11,2,1)</f>
        <v>0-25</v>
      </c>
      <c r="T3411" s="38" t="s">
        <v>98</v>
      </c>
      <c r="U3411" s="24" t="s">
        <v>5746</v>
      </c>
      <c r="V3411" s="24">
        <v>400000</v>
      </c>
      <c r="W3411" s="39">
        <f t="shared" si="1450"/>
        <v>0</v>
      </c>
      <c r="X3411" s="29">
        <f t="shared" si="1451"/>
        <v>0</v>
      </c>
      <c r="Y3411" s="40">
        <f t="shared" si="1452"/>
        <v>267</v>
      </c>
      <c r="Z3411" s="38">
        <f t="shared" si="1435"/>
        <v>46081</v>
      </c>
      <c r="AA3411" s="41">
        <f t="shared" si="1453"/>
        <v>83</v>
      </c>
      <c r="AB3411" s="24" t="s">
        <v>113</v>
      </c>
      <c r="AC3411" s="41">
        <f t="shared" si="1454"/>
        <v>2958.0940241095891</v>
      </c>
      <c r="AD3411" s="41">
        <v>1</v>
      </c>
      <c r="AE3411" s="72">
        <f>INDEX(SA!$C$2:$G$11,MATCH(Details!S3411,SA!$C$2:$C$11,0),MATCH(Details!V3411,SA!$C$2:$G$2,0))*Y3411/(F3411-E3411+1)</f>
        <v>2506.8593424657533</v>
      </c>
      <c r="AF3411" s="41">
        <f t="shared" si="1455"/>
        <v>0</v>
      </c>
      <c r="AG3411" s="41">
        <f t="shared" si="1456"/>
        <v>0</v>
      </c>
      <c r="AH3411" s="41">
        <f t="shared" si="1457"/>
        <v>451.23468164383559</v>
      </c>
      <c r="AI3411" s="60">
        <f t="shared" si="1458"/>
        <v>100.27437369863014</v>
      </c>
      <c r="AJ3411" s="60">
        <f t="shared" si="1459"/>
        <v>564.04335205479447</v>
      </c>
      <c r="AK3411" s="60">
        <f t="shared" si="1460"/>
        <v>779.28586301369864</v>
      </c>
      <c r="AL3411" s="60">
        <f t="shared" si="1461"/>
        <v>572.77510931506845</v>
      </c>
      <c r="AM3411" s="41">
        <f t="shared" si="1462"/>
        <v>1269.7665073972605</v>
      </c>
      <c r="AN3411" s="42">
        <f t="shared" si="1463"/>
        <v>45715</v>
      </c>
      <c r="AO3411" s="43">
        <f t="shared" si="1464"/>
        <v>2506.8593424657533</v>
      </c>
    </row>
    <row r="3412" spans="1:42" s="24" customFormat="1" ht="15.75" customHeight="1" x14ac:dyDescent="0.35">
      <c r="A3412" s="36" t="s">
        <v>27</v>
      </c>
      <c r="B3412" s="36">
        <v>202512</v>
      </c>
      <c r="C3412" s="24" t="s">
        <v>736</v>
      </c>
      <c r="D3412" s="24" t="s">
        <v>119</v>
      </c>
      <c r="E3412" s="62">
        <v>45901</v>
      </c>
      <c r="F3412" s="62">
        <v>46265</v>
      </c>
      <c r="G3412" s="37" t="s">
        <v>6523</v>
      </c>
      <c r="H3412" s="36">
        <v>652510</v>
      </c>
      <c r="I3412" s="63">
        <v>45984</v>
      </c>
      <c r="J3412" s="24" t="s">
        <v>6524</v>
      </c>
      <c r="K3412" s="63">
        <f t="shared" ref="K3412" si="1465">N3412</f>
        <v>45984</v>
      </c>
      <c r="L3412" s="55">
        <f t="shared" ref="L3412" si="1466">IF(K3412&gt;=DATE(2022,4,1),4%,5%)</f>
        <v>0.04</v>
      </c>
      <c r="M3412" s="76">
        <v>0.22500000000000001</v>
      </c>
      <c r="N3412" s="62">
        <v>45984</v>
      </c>
      <c r="O3412" s="62">
        <v>46265</v>
      </c>
      <c r="P3412" s="63"/>
      <c r="Q3412" s="63"/>
      <c r="R3412" s="78">
        <v>0</v>
      </c>
      <c r="S3412" s="63" t="str">
        <f>VLOOKUP(R3412,SA!$B$3:$C$11,2,1)</f>
        <v>0-25</v>
      </c>
      <c r="T3412" s="38" t="s">
        <v>98</v>
      </c>
      <c r="U3412" s="24" t="s">
        <v>5746</v>
      </c>
      <c r="V3412" s="24">
        <v>400000</v>
      </c>
      <c r="W3412" s="39">
        <f t="shared" ref="W3412" si="1467">IF(U3412="self",V3412,0)</f>
        <v>0</v>
      </c>
      <c r="X3412" s="29">
        <f t="shared" ref="X3412" si="1468">IF(U3412="self",1,0)</f>
        <v>0</v>
      </c>
      <c r="Y3412" s="40">
        <f t="shared" ref="Y3412" si="1469">O3412-N3412+1</f>
        <v>282</v>
      </c>
      <c r="Z3412" s="38">
        <f t="shared" si="1435"/>
        <v>46081</v>
      </c>
      <c r="AA3412" s="41">
        <f t="shared" ref="AA3412" si="1470">IF(MIN((Z3412-N3412)+1,Y3412)&lt;0,0,MIN((Z3412-N3412)+1,Y3412))</f>
        <v>98</v>
      </c>
      <c r="AB3412" s="24" t="s">
        <v>113</v>
      </c>
      <c r="AC3412" s="41">
        <f t="shared" ref="AC3412" si="1471">AE3412+AF3412+AG3412+AH3412</f>
        <v>3124.2790816438355</v>
      </c>
      <c r="AD3412" s="41">
        <v>1</v>
      </c>
      <c r="AE3412" s="72">
        <f>INDEX(SA!$C$2:$G$11,MATCH(Details!S3412,SA!$C$2:$C$11,0),MATCH(Details!V3412,SA!$C$2:$G$2,0))*Y3412/(F3412-E3412+1)</f>
        <v>2647.6941369863011</v>
      </c>
      <c r="AF3412" s="41">
        <f t="shared" ref="AF3412" si="1472">IF(AB3412="Karnataka",AE3412*9%,0)</f>
        <v>0</v>
      </c>
      <c r="AG3412" s="41">
        <f t="shared" ref="AG3412" si="1473">IF(AB3412="Karnataka",AE3412*9%,0)</f>
        <v>0</v>
      </c>
      <c r="AH3412" s="41">
        <f t="shared" ref="AH3412" si="1474">IF(AF3412+AG3412&gt;0,0,AE3412*18%)</f>
        <v>476.58494465753421</v>
      </c>
      <c r="AI3412" s="60">
        <f t="shared" ref="AI3412" si="1475">AE3412*L3412</f>
        <v>105.90776547945205</v>
      </c>
      <c r="AJ3412" s="60">
        <f t="shared" ref="AJ3412" si="1476">$AE3412*M3412</f>
        <v>595.73118082191775</v>
      </c>
      <c r="AK3412" s="60">
        <f t="shared" ref="AK3412" si="1477">(AE3412)*AA3412/Y3412</f>
        <v>920.12065753424645</v>
      </c>
      <c r="AL3412" s="60">
        <f t="shared" ref="AL3412" si="1478">AK3412*(1-L3412-M3412)</f>
        <v>676.28868328767112</v>
      </c>
      <c r="AM3412" s="41">
        <f t="shared" ref="AM3412" si="1479">AE3412-AI3412-AL3412-AJ3412</f>
        <v>1269.7665073972603</v>
      </c>
      <c r="AN3412" s="42">
        <f t="shared" ref="AN3412" si="1480">Z3412-366</f>
        <v>45715</v>
      </c>
      <c r="AO3412" s="43">
        <f t="shared" ref="AO3412" si="1481">IF(AND(O3412&gt;Z3412,N3412&gt;AN3412),AE3412,0)</f>
        <v>2647.6941369863011</v>
      </c>
    </row>
    <row r="3413" spans="1:42" s="24" customFormat="1" ht="15.75" customHeight="1" x14ac:dyDescent="0.35">
      <c r="A3413" s="36" t="s">
        <v>6117</v>
      </c>
      <c r="B3413" s="36">
        <v>202512</v>
      </c>
      <c r="C3413" s="24" t="s">
        <v>736</v>
      </c>
      <c r="D3413" s="24" t="s">
        <v>119</v>
      </c>
      <c r="E3413" s="62">
        <v>45901</v>
      </c>
      <c r="F3413" s="62">
        <v>46265</v>
      </c>
      <c r="G3413" s="37" t="s">
        <v>2501</v>
      </c>
      <c r="H3413" s="36">
        <v>652569</v>
      </c>
      <c r="I3413" s="63">
        <v>27437</v>
      </c>
      <c r="J3413" s="24" t="s">
        <v>5226</v>
      </c>
      <c r="K3413" s="63">
        <f t="shared" ref="K3413" si="1482">N3413</f>
        <v>45901</v>
      </c>
      <c r="L3413" s="55">
        <f t="shared" ref="L3413" si="1483">IF(K3413&gt;=DATE(2022,4,1),4%,5%)</f>
        <v>0.04</v>
      </c>
      <c r="M3413" s="76">
        <v>0.22500000000000001</v>
      </c>
      <c r="N3413" s="62">
        <v>45901</v>
      </c>
      <c r="O3413" s="62">
        <v>46265</v>
      </c>
      <c r="P3413" s="63">
        <v>45996</v>
      </c>
      <c r="Q3413" s="63">
        <f t="shared" ref="Q3413" si="1484">P3413+1</f>
        <v>45997</v>
      </c>
      <c r="R3413" s="78">
        <v>50</v>
      </c>
      <c r="S3413" s="63" t="str">
        <f>VLOOKUP(R3413,SA!$B$3:$C$11,2,1)</f>
        <v>46-55</v>
      </c>
      <c r="T3413" s="38" t="s">
        <v>97</v>
      </c>
      <c r="U3413" s="24" t="s">
        <v>5744</v>
      </c>
      <c r="V3413" s="24">
        <v>-400000</v>
      </c>
      <c r="W3413" s="39">
        <f t="shared" ref="W3413" si="1485">IF(U3413="self",V3413,0)</f>
        <v>0</v>
      </c>
      <c r="X3413" s="29">
        <f t="shared" ref="X3413" si="1486">IF(U3413="self",-1,0)</f>
        <v>0</v>
      </c>
      <c r="Y3413" s="40">
        <f t="shared" ref="Y3413" si="1487">O3413-Q3413+1</f>
        <v>269</v>
      </c>
      <c r="Z3413" s="38">
        <f t="shared" ref="Z3413:Z3419" si="1488">$Z$1</f>
        <v>46081</v>
      </c>
      <c r="AA3413" s="41">
        <f t="shared" ref="AA3413" si="1489">IF(MIN((Z3413-Q3413)+1,Y3413)&lt;0,0,MIN((Z3413-Q3413)+1,Y3413))</f>
        <v>85</v>
      </c>
      <c r="AB3413" s="24" t="s">
        <v>113</v>
      </c>
      <c r="AC3413" s="41">
        <f t="shared" ref="AC3413" si="1490">AE3413+AF3413+AG3413+AH3413</f>
        <v>-5975.6445627397252</v>
      </c>
      <c r="AD3413" s="41">
        <v>-1</v>
      </c>
      <c r="AE3413" s="72">
        <f>-INDEX(SA!$C$2:$G$11,MATCH(Details!S3413,SA!$C$2:$C$11,0),MATCH(-Details!V3413,SA!$C$2:$G$2,0))*Y3413/(F3413-E3413+1)</f>
        <v>-5064.1055616438352</v>
      </c>
      <c r="AF3413" s="41">
        <f t="shared" ref="AF3413" si="1491">IF(AB3413="Karnataka",AE3413*9%,0)</f>
        <v>0</v>
      </c>
      <c r="AG3413" s="41">
        <f t="shared" ref="AG3413" si="1492">IF(AB3413="Karnataka",AE3413*9%,0)</f>
        <v>0</v>
      </c>
      <c r="AH3413" s="41">
        <f t="shared" ref="AH3413" si="1493">IF(AF3413+AG3413&gt;0,0,AE3413*18%)</f>
        <v>-911.53900109589028</v>
      </c>
      <c r="AI3413" s="60">
        <f t="shared" ref="AI3413" si="1494">AE3413*L3413</f>
        <v>-202.5642224657534</v>
      </c>
      <c r="AJ3413" s="60">
        <f t="shared" ref="AJ3413" si="1495">$AE3413*M3413</f>
        <v>-1139.4237513698629</v>
      </c>
      <c r="AK3413" s="60">
        <f t="shared" ref="AK3413" si="1496">(AE3413)*AA3413/Y3413</f>
        <v>-1600.1820547945206</v>
      </c>
      <c r="AL3413" s="60">
        <f t="shared" ref="AL3413" si="1497">AK3413*(1-L3413-M3413)</f>
        <v>-1176.1338102739726</v>
      </c>
      <c r="AM3413" s="41">
        <f t="shared" ref="AM3413" si="1498">AE3413-AI3413-AL3413-AJ3413</f>
        <v>-2545.9837775342467</v>
      </c>
      <c r="AN3413" s="42">
        <f t="shared" ref="AN3413" si="1499">Z3413-366</f>
        <v>45715</v>
      </c>
      <c r="AO3413" s="43">
        <f t="shared" ref="AO3413" si="1500">IF(AND(O3413&gt;Z3413,N3413&gt;AN3413),AE3413,0)</f>
        <v>-5064.1055616438352</v>
      </c>
      <c r="AP3413" s="24" t="s">
        <v>6118</v>
      </c>
    </row>
    <row r="3414" spans="1:42" s="24" customFormat="1" ht="15.75" customHeight="1" x14ac:dyDescent="0.35">
      <c r="A3414" s="36" t="s">
        <v>6117</v>
      </c>
      <c r="B3414" s="36">
        <v>202512</v>
      </c>
      <c r="C3414" s="24" t="s">
        <v>736</v>
      </c>
      <c r="D3414" s="24" t="s">
        <v>119</v>
      </c>
      <c r="E3414" s="62">
        <v>45901</v>
      </c>
      <c r="F3414" s="62">
        <v>46265</v>
      </c>
      <c r="G3414" s="37" t="s">
        <v>2502</v>
      </c>
      <c r="H3414" s="36">
        <v>652569</v>
      </c>
      <c r="I3414" s="63">
        <v>28491</v>
      </c>
      <c r="J3414" s="24" t="s">
        <v>5227</v>
      </c>
      <c r="K3414" s="63">
        <f t="shared" ref="K3414:K3419" si="1501">N3414</f>
        <v>45901</v>
      </c>
      <c r="L3414" s="55">
        <f t="shared" ref="L3414:L3419" si="1502">IF(K3414&gt;=DATE(2022,4,1),4%,5%)</f>
        <v>0.04</v>
      </c>
      <c r="M3414" s="76">
        <v>0.22500000000000001</v>
      </c>
      <c r="N3414" s="62">
        <v>45901</v>
      </c>
      <c r="O3414" s="62">
        <v>46265</v>
      </c>
      <c r="P3414" s="63">
        <v>45996</v>
      </c>
      <c r="Q3414" s="63">
        <f t="shared" ref="Q3414:Q3419" si="1503">P3414+1</f>
        <v>45997</v>
      </c>
      <c r="R3414" s="78">
        <v>47</v>
      </c>
      <c r="S3414" s="63" t="str">
        <f>VLOOKUP(R3414,SA!$B$3:$C$11,2,1)</f>
        <v>46-55</v>
      </c>
      <c r="T3414" s="38" t="s">
        <v>98</v>
      </c>
      <c r="U3414" s="24" t="s">
        <v>5747</v>
      </c>
      <c r="V3414" s="24">
        <v>-400000</v>
      </c>
      <c r="W3414" s="39">
        <f t="shared" ref="W3414:W3419" si="1504">IF(U3414="self",V3414,0)</f>
        <v>0</v>
      </c>
      <c r="X3414" s="29">
        <f t="shared" ref="X3414:X3419" si="1505">IF(U3414="self",-1,0)</f>
        <v>0</v>
      </c>
      <c r="Y3414" s="40">
        <f t="shared" ref="Y3414:Y3419" si="1506">O3414-Q3414+1</f>
        <v>269</v>
      </c>
      <c r="Z3414" s="38">
        <f t="shared" si="1488"/>
        <v>46081</v>
      </c>
      <c r="AA3414" s="41">
        <f t="shared" ref="AA3414:AA3419" si="1507">IF(MIN((Z3414-Q3414)+1,Y3414)&lt;0,0,MIN((Z3414-Q3414)+1,Y3414))</f>
        <v>85</v>
      </c>
      <c r="AB3414" s="24" t="s">
        <v>113</v>
      </c>
      <c r="AC3414" s="41">
        <f t="shared" ref="AC3414:AC3419" si="1508">AE3414+AF3414+AG3414+AH3414</f>
        <v>-5975.6445627397252</v>
      </c>
      <c r="AD3414" s="41">
        <v>-1</v>
      </c>
      <c r="AE3414" s="72">
        <f>-INDEX(SA!$C$2:$G$11,MATCH(Details!S3414,SA!$C$2:$C$11,0),MATCH(-Details!V3414,SA!$C$2:$G$2,0))*Y3414/(F3414-E3414+1)</f>
        <v>-5064.1055616438352</v>
      </c>
      <c r="AF3414" s="41">
        <f t="shared" ref="AF3414:AF3419" si="1509">IF(AB3414="Karnataka",AE3414*9%,0)</f>
        <v>0</v>
      </c>
      <c r="AG3414" s="41">
        <f t="shared" ref="AG3414:AG3419" si="1510">IF(AB3414="Karnataka",AE3414*9%,0)</f>
        <v>0</v>
      </c>
      <c r="AH3414" s="41">
        <f t="shared" ref="AH3414:AH3419" si="1511">IF(AF3414+AG3414&gt;0,0,AE3414*18%)</f>
        <v>-911.53900109589028</v>
      </c>
      <c r="AI3414" s="60">
        <f t="shared" ref="AI3414:AI3419" si="1512">AE3414*L3414</f>
        <v>-202.5642224657534</v>
      </c>
      <c r="AJ3414" s="60">
        <f t="shared" ref="AJ3414:AJ3419" si="1513">$AE3414*M3414</f>
        <v>-1139.4237513698629</v>
      </c>
      <c r="AK3414" s="60">
        <f t="shared" ref="AK3414:AK3419" si="1514">(AE3414)*AA3414/Y3414</f>
        <v>-1600.1820547945206</v>
      </c>
      <c r="AL3414" s="60">
        <f t="shared" ref="AL3414:AL3419" si="1515">AK3414*(1-L3414-M3414)</f>
        <v>-1176.1338102739726</v>
      </c>
      <c r="AM3414" s="41">
        <f t="shared" ref="AM3414:AM3419" si="1516">AE3414-AI3414-AL3414-AJ3414</f>
        <v>-2545.9837775342467</v>
      </c>
      <c r="AN3414" s="42">
        <f t="shared" ref="AN3414:AN3419" si="1517">Z3414-366</f>
        <v>45715</v>
      </c>
      <c r="AO3414" s="43">
        <f t="shared" ref="AO3414:AO3419" si="1518">IF(AND(O3414&gt;Z3414,N3414&gt;AN3414),AE3414,0)</f>
        <v>-5064.1055616438352</v>
      </c>
      <c r="AP3414" s="24" t="s">
        <v>6118</v>
      </c>
    </row>
    <row r="3415" spans="1:42" s="24" customFormat="1" ht="15.75" customHeight="1" x14ac:dyDescent="0.35">
      <c r="A3415" s="36" t="s">
        <v>6117</v>
      </c>
      <c r="B3415" s="36">
        <v>202512</v>
      </c>
      <c r="C3415" s="24" t="s">
        <v>736</v>
      </c>
      <c r="D3415" s="24" t="s">
        <v>119</v>
      </c>
      <c r="E3415" s="62">
        <v>45901</v>
      </c>
      <c r="F3415" s="62">
        <v>46265</v>
      </c>
      <c r="G3415" s="37" t="s">
        <v>2503</v>
      </c>
      <c r="H3415" s="36">
        <v>652569</v>
      </c>
      <c r="I3415" s="63">
        <v>38180</v>
      </c>
      <c r="J3415" s="24" t="s">
        <v>5228</v>
      </c>
      <c r="K3415" s="63">
        <f t="shared" si="1501"/>
        <v>45901</v>
      </c>
      <c r="L3415" s="55">
        <f t="shared" si="1502"/>
        <v>0.04</v>
      </c>
      <c r="M3415" s="76">
        <v>0.22500000000000001</v>
      </c>
      <c r="N3415" s="62">
        <v>45901</v>
      </c>
      <c r="O3415" s="62">
        <v>46265</v>
      </c>
      <c r="P3415" s="63">
        <v>45996</v>
      </c>
      <c r="Q3415" s="63">
        <f t="shared" si="1503"/>
        <v>45997</v>
      </c>
      <c r="R3415" s="78">
        <v>21</v>
      </c>
      <c r="S3415" s="63" t="str">
        <f>VLOOKUP(R3415,SA!$B$3:$C$11,2,1)</f>
        <v>0-25</v>
      </c>
      <c r="T3415" s="38" t="s">
        <v>98</v>
      </c>
      <c r="U3415" s="24" t="s">
        <v>5743</v>
      </c>
      <c r="V3415" s="24">
        <v>-400000</v>
      </c>
      <c r="W3415" s="39">
        <f t="shared" si="1504"/>
        <v>0</v>
      </c>
      <c r="X3415" s="29">
        <f t="shared" si="1505"/>
        <v>0</v>
      </c>
      <c r="Y3415" s="40">
        <f t="shared" si="1506"/>
        <v>269</v>
      </c>
      <c r="Z3415" s="38">
        <f t="shared" si="1488"/>
        <v>46081</v>
      </c>
      <c r="AA3415" s="41">
        <f t="shared" si="1507"/>
        <v>85</v>
      </c>
      <c r="AB3415" s="24" t="s">
        <v>113</v>
      </c>
      <c r="AC3415" s="41">
        <f t="shared" si="1508"/>
        <v>-2980.2520317808217</v>
      </c>
      <c r="AD3415" s="41">
        <v>-1</v>
      </c>
      <c r="AE3415" s="72">
        <f>-INDEX(SA!$C$2:$G$11,MATCH(Details!S3415,SA!$C$2:$C$11,0),MATCH(-Details!V3415,SA!$C$2:$G$2,0))*Y3415/(F3415-E3415+1)</f>
        <v>-2525.6373150684931</v>
      </c>
      <c r="AF3415" s="41">
        <f t="shared" si="1509"/>
        <v>0</v>
      </c>
      <c r="AG3415" s="41">
        <f t="shared" si="1510"/>
        <v>0</v>
      </c>
      <c r="AH3415" s="41">
        <f t="shared" si="1511"/>
        <v>-454.61471671232874</v>
      </c>
      <c r="AI3415" s="60">
        <f t="shared" si="1512"/>
        <v>-101.02549260273973</v>
      </c>
      <c r="AJ3415" s="60">
        <f t="shared" si="1513"/>
        <v>-568.26839589041094</v>
      </c>
      <c r="AK3415" s="60">
        <f t="shared" si="1514"/>
        <v>-798.06383561643838</v>
      </c>
      <c r="AL3415" s="60">
        <f t="shared" si="1515"/>
        <v>-586.57691917808222</v>
      </c>
      <c r="AM3415" s="41">
        <f t="shared" si="1516"/>
        <v>-1269.7665073972603</v>
      </c>
      <c r="AN3415" s="42">
        <f t="shared" si="1517"/>
        <v>45715</v>
      </c>
      <c r="AO3415" s="43">
        <f t="shared" si="1518"/>
        <v>-2525.6373150684931</v>
      </c>
      <c r="AP3415" s="24" t="s">
        <v>6118</v>
      </c>
    </row>
    <row r="3416" spans="1:42" s="24" customFormat="1" ht="15.75" customHeight="1" x14ac:dyDescent="0.35">
      <c r="A3416" s="36" t="s">
        <v>6117</v>
      </c>
      <c r="B3416" s="36">
        <v>202512</v>
      </c>
      <c r="C3416" s="24" t="s">
        <v>736</v>
      </c>
      <c r="D3416" s="24" t="s">
        <v>119</v>
      </c>
      <c r="E3416" s="62">
        <v>45901</v>
      </c>
      <c r="F3416" s="62">
        <v>46265</v>
      </c>
      <c r="G3416" s="37" t="s">
        <v>662</v>
      </c>
      <c r="H3416" s="36">
        <v>652569</v>
      </c>
      <c r="I3416" s="63">
        <v>35105</v>
      </c>
      <c r="J3416" s="24" t="s">
        <v>5229</v>
      </c>
      <c r="K3416" s="63">
        <f t="shared" si="1501"/>
        <v>45901</v>
      </c>
      <c r="L3416" s="55">
        <f t="shared" si="1502"/>
        <v>0.04</v>
      </c>
      <c r="M3416" s="76">
        <v>0.22500000000000001</v>
      </c>
      <c r="N3416" s="62">
        <v>45901</v>
      </c>
      <c r="O3416" s="62">
        <v>46265</v>
      </c>
      <c r="P3416" s="63">
        <v>45996</v>
      </c>
      <c r="Q3416" s="63">
        <f t="shared" si="1503"/>
        <v>45997</v>
      </c>
      <c r="R3416" s="78">
        <v>29</v>
      </c>
      <c r="S3416" s="63" t="str">
        <f>VLOOKUP(R3416,SA!$B$3:$C$11,2,1)</f>
        <v>26-35</v>
      </c>
      <c r="T3416" s="38" t="s">
        <v>97</v>
      </c>
      <c r="U3416" s="24" t="s">
        <v>56</v>
      </c>
      <c r="V3416" s="24">
        <v>-400000</v>
      </c>
      <c r="W3416" s="39">
        <f t="shared" si="1504"/>
        <v>-400000</v>
      </c>
      <c r="X3416" s="29">
        <f t="shared" si="1505"/>
        <v>-1</v>
      </c>
      <c r="Y3416" s="40">
        <f t="shared" si="1506"/>
        <v>269</v>
      </c>
      <c r="Z3416" s="38">
        <f t="shared" si="1488"/>
        <v>46081</v>
      </c>
      <c r="AA3416" s="41">
        <f t="shared" si="1507"/>
        <v>85</v>
      </c>
      <c r="AB3416" s="24" t="s">
        <v>113</v>
      </c>
      <c r="AC3416" s="41">
        <f t="shared" si="1508"/>
        <v>-3340.7802767123285</v>
      </c>
      <c r="AD3416" s="41">
        <v>-1</v>
      </c>
      <c r="AE3416" s="72">
        <f>-INDEX(SA!$C$2:$G$11,MATCH(Details!S3416,SA!$C$2:$C$11,0),MATCH(-Details!V3416,SA!$C$2:$G$2,0))*Y3416/(F3416-E3416+1)</f>
        <v>-2831.1697260273972</v>
      </c>
      <c r="AF3416" s="41">
        <f t="shared" si="1509"/>
        <v>0</v>
      </c>
      <c r="AG3416" s="41">
        <f t="shared" si="1510"/>
        <v>0</v>
      </c>
      <c r="AH3416" s="41">
        <f t="shared" si="1511"/>
        <v>-509.61055068493147</v>
      </c>
      <c r="AI3416" s="60">
        <f t="shared" si="1512"/>
        <v>-113.24678904109589</v>
      </c>
      <c r="AJ3416" s="60">
        <f t="shared" si="1513"/>
        <v>-637.01318835616439</v>
      </c>
      <c r="AK3416" s="60">
        <f t="shared" si="1514"/>
        <v>-894.60753424657537</v>
      </c>
      <c r="AL3416" s="60">
        <f t="shared" si="1515"/>
        <v>-657.53653767123285</v>
      </c>
      <c r="AM3416" s="41">
        <f t="shared" si="1516"/>
        <v>-1423.3732109589041</v>
      </c>
      <c r="AN3416" s="42">
        <f t="shared" si="1517"/>
        <v>45715</v>
      </c>
      <c r="AO3416" s="43">
        <f t="shared" si="1518"/>
        <v>-2831.1697260273972</v>
      </c>
      <c r="AP3416" s="24" t="s">
        <v>6118</v>
      </c>
    </row>
    <row r="3417" spans="1:42" s="24" customFormat="1" ht="15.75" customHeight="1" x14ac:dyDescent="0.35">
      <c r="A3417" s="36" t="s">
        <v>6117</v>
      </c>
      <c r="B3417" s="36">
        <v>202512</v>
      </c>
      <c r="C3417" s="24" t="s">
        <v>736</v>
      </c>
      <c r="D3417" s="24" t="s">
        <v>119</v>
      </c>
      <c r="E3417" s="62">
        <v>45901</v>
      </c>
      <c r="F3417" s="62">
        <v>46265</v>
      </c>
      <c r="G3417" s="37" t="s">
        <v>2789</v>
      </c>
      <c r="H3417" s="36">
        <v>752064</v>
      </c>
      <c r="I3417" s="63">
        <v>30317</v>
      </c>
      <c r="J3417" s="24" t="s">
        <v>5581</v>
      </c>
      <c r="K3417" s="63">
        <f t="shared" si="1501"/>
        <v>45901</v>
      </c>
      <c r="L3417" s="55">
        <f t="shared" si="1502"/>
        <v>0.04</v>
      </c>
      <c r="M3417" s="76">
        <v>0.22500000000000001</v>
      </c>
      <c r="N3417" s="62">
        <v>45901</v>
      </c>
      <c r="O3417" s="62">
        <v>46265</v>
      </c>
      <c r="P3417" s="63">
        <v>45979</v>
      </c>
      <c r="Q3417" s="63">
        <f t="shared" si="1503"/>
        <v>45980</v>
      </c>
      <c r="R3417" s="78">
        <v>42</v>
      </c>
      <c r="S3417" s="63" t="str">
        <f>VLOOKUP(R3417,SA!$B$3:$C$11,2,1)</f>
        <v>36-45</v>
      </c>
      <c r="T3417" s="38" t="s">
        <v>98</v>
      </c>
      <c r="U3417" s="24" t="s">
        <v>5747</v>
      </c>
      <c r="V3417" s="24">
        <v>-400000</v>
      </c>
      <c r="W3417" s="39">
        <f t="shared" si="1504"/>
        <v>0</v>
      </c>
      <c r="X3417" s="29">
        <f t="shared" si="1505"/>
        <v>0</v>
      </c>
      <c r="Y3417" s="40">
        <f t="shared" si="1506"/>
        <v>286</v>
      </c>
      <c r="Z3417" s="38">
        <f t="shared" si="1488"/>
        <v>46081</v>
      </c>
      <c r="AA3417" s="41">
        <f t="shared" si="1507"/>
        <v>102</v>
      </c>
      <c r="AB3417" s="24" t="s">
        <v>113</v>
      </c>
      <c r="AC3417" s="41">
        <f t="shared" si="1508"/>
        <v>-4306.8642838356163</v>
      </c>
      <c r="AD3417" s="41">
        <v>-1</v>
      </c>
      <c r="AE3417" s="72">
        <f>-INDEX(SA!$C$2:$G$11,MATCH(Details!S3417,SA!$C$2:$C$11,0),MATCH(-Details!V3417,SA!$C$2:$G$2,0))*Y3417/(F3417-E3417+1)</f>
        <v>-3649.8849863013697</v>
      </c>
      <c r="AF3417" s="41">
        <f t="shared" si="1509"/>
        <v>0</v>
      </c>
      <c r="AG3417" s="41">
        <f t="shared" si="1510"/>
        <v>0</v>
      </c>
      <c r="AH3417" s="41">
        <f t="shared" si="1511"/>
        <v>-656.97929753424648</v>
      </c>
      <c r="AI3417" s="60">
        <f t="shared" si="1512"/>
        <v>-145.99539945205478</v>
      </c>
      <c r="AJ3417" s="60">
        <f t="shared" si="1513"/>
        <v>-821.22412191780825</v>
      </c>
      <c r="AK3417" s="60">
        <f t="shared" si="1514"/>
        <v>-1301.7072328767124</v>
      </c>
      <c r="AL3417" s="60">
        <f t="shared" si="1515"/>
        <v>-956.75481616438356</v>
      </c>
      <c r="AM3417" s="41">
        <f t="shared" si="1516"/>
        <v>-1725.9106487671233</v>
      </c>
      <c r="AN3417" s="42">
        <f t="shared" si="1517"/>
        <v>45715</v>
      </c>
      <c r="AO3417" s="43">
        <f t="shared" si="1518"/>
        <v>-3649.8849863013697</v>
      </c>
      <c r="AP3417" s="24" t="s">
        <v>6118</v>
      </c>
    </row>
    <row r="3418" spans="1:42" s="24" customFormat="1" ht="15.75" customHeight="1" x14ac:dyDescent="0.35">
      <c r="A3418" s="36" t="s">
        <v>6117</v>
      </c>
      <c r="B3418" s="36">
        <v>202512</v>
      </c>
      <c r="C3418" s="24" t="s">
        <v>736</v>
      </c>
      <c r="D3418" s="24" t="s">
        <v>119</v>
      </c>
      <c r="E3418" s="62">
        <v>45901</v>
      </c>
      <c r="F3418" s="62">
        <v>46265</v>
      </c>
      <c r="G3418" s="37" t="s">
        <v>431</v>
      </c>
      <c r="H3418" s="36">
        <v>752064</v>
      </c>
      <c r="I3418" s="63">
        <v>34963</v>
      </c>
      <c r="J3418" s="24" t="s">
        <v>5582</v>
      </c>
      <c r="K3418" s="63">
        <f t="shared" si="1501"/>
        <v>45901</v>
      </c>
      <c r="L3418" s="55">
        <f t="shared" si="1502"/>
        <v>0.04</v>
      </c>
      <c r="M3418" s="76">
        <v>0.22500000000000001</v>
      </c>
      <c r="N3418" s="62">
        <v>45901</v>
      </c>
      <c r="O3418" s="62">
        <v>46265</v>
      </c>
      <c r="P3418" s="63">
        <v>45979</v>
      </c>
      <c r="Q3418" s="63">
        <f t="shared" si="1503"/>
        <v>45980</v>
      </c>
      <c r="R3418" s="78">
        <v>29</v>
      </c>
      <c r="S3418" s="63" t="str">
        <f>VLOOKUP(R3418,SA!$B$3:$C$11,2,1)</f>
        <v>26-35</v>
      </c>
      <c r="T3418" s="38" t="s">
        <v>97</v>
      </c>
      <c r="U3418" s="24" t="s">
        <v>56</v>
      </c>
      <c r="V3418" s="24">
        <v>-400000</v>
      </c>
      <c r="W3418" s="39">
        <f t="shared" si="1504"/>
        <v>-400000</v>
      </c>
      <c r="X3418" s="29">
        <f t="shared" si="1505"/>
        <v>-1</v>
      </c>
      <c r="Y3418" s="40">
        <f t="shared" si="1506"/>
        <v>286</v>
      </c>
      <c r="Z3418" s="38">
        <f t="shared" si="1488"/>
        <v>46081</v>
      </c>
      <c r="AA3418" s="41">
        <f t="shared" si="1507"/>
        <v>102</v>
      </c>
      <c r="AB3418" s="24" t="s">
        <v>113</v>
      </c>
      <c r="AC3418" s="41">
        <f t="shared" si="1508"/>
        <v>-3551.907654794521</v>
      </c>
      <c r="AD3418" s="41">
        <v>-1</v>
      </c>
      <c r="AE3418" s="72">
        <f>-INDEX(SA!$C$2:$G$11,MATCH(Details!S3418,SA!$C$2:$C$11,0),MATCH(-Details!V3418,SA!$C$2:$G$2,0))*Y3418/(F3418-E3418+1)</f>
        <v>-3010.0912328767126</v>
      </c>
      <c r="AF3418" s="41">
        <f t="shared" si="1509"/>
        <v>0</v>
      </c>
      <c r="AG3418" s="41">
        <f t="shared" si="1510"/>
        <v>0</v>
      </c>
      <c r="AH3418" s="41">
        <f t="shared" si="1511"/>
        <v>-541.81642191780827</v>
      </c>
      <c r="AI3418" s="60">
        <f t="shared" si="1512"/>
        <v>-120.40364931506851</v>
      </c>
      <c r="AJ3418" s="60">
        <f t="shared" si="1513"/>
        <v>-677.27052739726037</v>
      </c>
      <c r="AK3418" s="60">
        <f t="shared" si="1514"/>
        <v>-1073.5290410958905</v>
      </c>
      <c r="AL3418" s="60">
        <f t="shared" si="1515"/>
        <v>-789.04384520547956</v>
      </c>
      <c r="AM3418" s="41">
        <f t="shared" si="1516"/>
        <v>-1423.3732109589043</v>
      </c>
      <c r="AN3418" s="42">
        <f t="shared" si="1517"/>
        <v>45715</v>
      </c>
      <c r="AO3418" s="43">
        <f t="shared" si="1518"/>
        <v>-3010.0912328767126</v>
      </c>
      <c r="AP3418" s="24" t="s">
        <v>6118</v>
      </c>
    </row>
    <row r="3419" spans="1:42" s="24" customFormat="1" ht="15.75" customHeight="1" x14ac:dyDescent="0.35">
      <c r="A3419" s="36" t="s">
        <v>6117</v>
      </c>
      <c r="B3419" s="36">
        <v>202512</v>
      </c>
      <c r="C3419" s="24" t="s">
        <v>736</v>
      </c>
      <c r="D3419" s="24" t="s">
        <v>119</v>
      </c>
      <c r="E3419" s="62">
        <v>45901</v>
      </c>
      <c r="F3419" s="62">
        <v>46265</v>
      </c>
      <c r="G3419" s="37" t="s">
        <v>2790</v>
      </c>
      <c r="H3419" s="36">
        <v>752064</v>
      </c>
      <c r="I3419" s="63">
        <v>24108</v>
      </c>
      <c r="J3419" s="24" t="s">
        <v>5583</v>
      </c>
      <c r="K3419" s="63">
        <f t="shared" si="1501"/>
        <v>45901</v>
      </c>
      <c r="L3419" s="55">
        <f t="shared" si="1502"/>
        <v>0.04</v>
      </c>
      <c r="M3419" s="76">
        <v>0.22500000000000001</v>
      </c>
      <c r="N3419" s="62">
        <v>45901</v>
      </c>
      <c r="O3419" s="62">
        <v>46265</v>
      </c>
      <c r="P3419" s="63">
        <v>45979</v>
      </c>
      <c r="Q3419" s="63">
        <f t="shared" si="1503"/>
        <v>45980</v>
      </c>
      <c r="R3419" s="78">
        <v>59</v>
      </c>
      <c r="S3419" s="63" t="str">
        <f>VLOOKUP(R3419,SA!$B$3:$C$11,2,1)</f>
        <v>56-65</v>
      </c>
      <c r="T3419" s="38" t="s">
        <v>97</v>
      </c>
      <c r="U3419" s="24" t="s">
        <v>5744</v>
      </c>
      <c r="V3419" s="24">
        <v>-400000</v>
      </c>
      <c r="W3419" s="39">
        <f t="shared" si="1504"/>
        <v>0</v>
      </c>
      <c r="X3419" s="29">
        <f t="shared" si="1505"/>
        <v>0</v>
      </c>
      <c r="Y3419" s="40">
        <f t="shared" si="1506"/>
        <v>286</v>
      </c>
      <c r="Z3419" s="38">
        <f t="shared" si="1488"/>
        <v>46081</v>
      </c>
      <c r="AA3419" s="41">
        <f t="shared" si="1507"/>
        <v>102</v>
      </c>
      <c r="AB3419" s="24" t="s">
        <v>113</v>
      </c>
      <c r="AC3419" s="41">
        <f t="shared" si="1508"/>
        <v>-9332.0062060273976</v>
      </c>
      <c r="AD3419" s="41">
        <v>-1</v>
      </c>
      <c r="AE3419" s="72">
        <f>-INDEX(SA!$C$2:$G$11,MATCH(Details!S3419,SA!$C$2:$C$11,0),MATCH(-Details!V3419,SA!$C$2:$G$2,0))*Y3419/(F3419-E3419+1)</f>
        <v>-7908.4798356164383</v>
      </c>
      <c r="AF3419" s="41">
        <f t="shared" si="1509"/>
        <v>0</v>
      </c>
      <c r="AG3419" s="41">
        <f t="shared" si="1510"/>
        <v>0</v>
      </c>
      <c r="AH3419" s="41">
        <f t="shared" si="1511"/>
        <v>-1423.5263704109589</v>
      </c>
      <c r="AI3419" s="60">
        <f t="shared" si="1512"/>
        <v>-316.33919342465754</v>
      </c>
      <c r="AJ3419" s="60">
        <f t="shared" si="1513"/>
        <v>-1779.4079630136987</v>
      </c>
      <c r="AK3419" s="60">
        <f t="shared" si="1514"/>
        <v>-2820.5067945205478</v>
      </c>
      <c r="AL3419" s="60">
        <f t="shared" si="1515"/>
        <v>-2073.0724939726028</v>
      </c>
      <c r="AM3419" s="41">
        <f t="shared" si="1516"/>
        <v>-3739.6601852054791</v>
      </c>
      <c r="AN3419" s="42">
        <f t="shared" si="1517"/>
        <v>45715</v>
      </c>
      <c r="AO3419" s="43">
        <f t="shared" si="1518"/>
        <v>-7908.4798356164383</v>
      </c>
      <c r="AP3419" s="24" t="s">
        <v>6118</v>
      </c>
    </row>
    <row r="3420" spans="1:42" s="24" customFormat="1" ht="15.75" customHeight="1" x14ac:dyDescent="0.35">
      <c r="A3420" s="36" t="s">
        <v>27</v>
      </c>
      <c r="B3420" s="36">
        <v>202512</v>
      </c>
      <c r="C3420" s="24" t="s">
        <v>736</v>
      </c>
      <c r="D3420" s="24" t="s">
        <v>119</v>
      </c>
      <c r="E3420" s="62">
        <v>45901</v>
      </c>
      <c r="F3420" s="62">
        <v>46265</v>
      </c>
      <c r="G3420" s="37" t="s">
        <v>6530</v>
      </c>
      <c r="H3420" s="36">
        <v>652526</v>
      </c>
      <c r="I3420" s="63">
        <v>46014</v>
      </c>
      <c r="J3420" s="24" t="s">
        <v>6531</v>
      </c>
      <c r="K3420" s="63">
        <f t="shared" ref="K3420" si="1519">N3420</f>
        <v>46014</v>
      </c>
      <c r="L3420" s="55">
        <f t="shared" ref="L3420" si="1520">IF(K3420&gt;=DATE(2022,4,1),4%,5%)</f>
        <v>0.04</v>
      </c>
      <c r="M3420" s="76">
        <v>0.22500000000000001</v>
      </c>
      <c r="N3420" s="62">
        <v>46014</v>
      </c>
      <c r="O3420" s="62">
        <v>46265</v>
      </c>
      <c r="P3420" s="63"/>
      <c r="Q3420" s="63"/>
      <c r="R3420" s="78">
        <v>0</v>
      </c>
      <c r="S3420" s="63" t="str">
        <f>VLOOKUP(R3420,SA!$B$3:$C$11,2,1)</f>
        <v>0-25</v>
      </c>
      <c r="T3420" s="38" t="s">
        <v>6115</v>
      </c>
      <c r="U3420" s="24" t="s">
        <v>5746</v>
      </c>
      <c r="V3420" s="24">
        <v>500000</v>
      </c>
      <c r="W3420" s="39">
        <f t="shared" ref="W3420" si="1521">IF(U3420="self",V3420,0)</f>
        <v>0</v>
      </c>
      <c r="X3420" s="29">
        <f t="shared" ref="X3420" si="1522">IF(U3420="self",1,0)</f>
        <v>0</v>
      </c>
      <c r="Y3420" s="40">
        <f t="shared" ref="Y3420" si="1523">O3420-N3420+1</f>
        <v>252</v>
      </c>
      <c r="Z3420" s="38">
        <f t="shared" ref="Z3420:Z3483" si="1524">$Z$1</f>
        <v>46081</v>
      </c>
      <c r="AA3420" s="41">
        <f t="shared" ref="AA3420" si="1525">IF(MIN((Z3420-N3420)+1,Y3420)&lt;0,0,MIN((Z3420-N3420)+1,Y3420))</f>
        <v>68</v>
      </c>
      <c r="AB3420" s="24" t="s">
        <v>113</v>
      </c>
      <c r="AC3420" s="41">
        <f t="shared" ref="AC3420" si="1526">AE3420+AF3420+AG3420+AH3420</f>
        <v>3071.0933457534247</v>
      </c>
      <c r="AD3420" s="41">
        <v>1</v>
      </c>
      <c r="AE3420" s="72">
        <f>INDEX(SA!$C$2:$G$11,MATCH(Details!S3420,SA!$C$2:$C$11,0),MATCH(Details!V3420,SA!$C$2:$G$2,0))*Y3420/(F3420-E3420+1)</f>
        <v>2602.6214794520547</v>
      </c>
      <c r="AF3420" s="41">
        <f t="shared" ref="AF3420" si="1527">IF(AB3420="Karnataka",AE3420*9%,0)</f>
        <v>0</v>
      </c>
      <c r="AG3420" s="41">
        <f t="shared" ref="AG3420" si="1528">IF(AB3420="Karnataka",AE3420*9%,0)</f>
        <v>0</v>
      </c>
      <c r="AH3420" s="41">
        <f t="shared" ref="AH3420" si="1529">IF(AF3420+AG3420&gt;0,0,AE3420*18%)</f>
        <v>468.4718663013698</v>
      </c>
      <c r="AI3420" s="60">
        <f t="shared" ref="AI3420" si="1530">AE3420*L3420</f>
        <v>104.10485917808219</v>
      </c>
      <c r="AJ3420" s="60">
        <f t="shared" ref="AJ3420" si="1531">$AE3420*M3420</f>
        <v>585.58983287671231</v>
      </c>
      <c r="AK3420" s="60">
        <f t="shared" ref="AK3420" si="1532">(AE3420)*AA3420/Y3420</f>
        <v>702.29468493150682</v>
      </c>
      <c r="AL3420" s="60">
        <f t="shared" ref="AL3420" si="1533">AK3420*(1-L3420-M3420)</f>
        <v>516.18659342465753</v>
      </c>
      <c r="AM3420" s="41">
        <f t="shared" ref="AM3420" si="1534">AE3420-AI3420-AL3420-AJ3420</f>
        <v>1396.7401939726026</v>
      </c>
      <c r="AN3420" s="42">
        <f t="shared" ref="AN3420" si="1535">Z3420-366</f>
        <v>45715</v>
      </c>
      <c r="AO3420" s="43">
        <f t="shared" ref="AO3420" si="1536">IF(AND(O3420&gt;Z3420,N3420&gt;AN3420),AE3420,0)</f>
        <v>2602.6214794520547</v>
      </c>
    </row>
    <row r="3421" spans="1:42" s="24" customFormat="1" ht="15.75" customHeight="1" x14ac:dyDescent="0.35">
      <c r="A3421" s="36" t="s">
        <v>27</v>
      </c>
      <c r="B3421" s="36">
        <v>202601</v>
      </c>
      <c r="C3421" s="24" t="s">
        <v>736</v>
      </c>
      <c r="D3421" s="24" t="s">
        <v>119</v>
      </c>
      <c r="E3421" s="62">
        <v>45901</v>
      </c>
      <c r="F3421" s="62">
        <v>46265</v>
      </c>
      <c r="G3421" s="37" t="s">
        <v>6533</v>
      </c>
      <c r="H3421" s="36">
        <v>45772</v>
      </c>
      <c r="I3421" s="63">
        <v>35103</v>
      </c>
      <c r="J3421" s="24" t="s">
        <v>6579</v>
      </c>
      <c r="K3421" s="63">
        <f t="shared" ref="K3421" si="1537">N3421</f>
        <v>46006</v>
      </c>
      <c r="L3421" s="55">
        <f t="shared" ref="L3421" si="1538">IF(K3421&gt;=DATE(2022,4,1),4%,5%)</f>
        <v>0.04</v>
      </c>
      <c r="M3421" s="76">
        <v>0.22500000000000001</v>
      </c>
      <c r="N3421" s="62">
        <v>46006</v>
      </c>
      <c r="O3421" s="62">
        <v>46265</v>
      </c>
      <c r="P3421" s="63"/>
      <c r="Q3421" s="63"/>
      <c r="R3421" s="78">
        <v>29</v>
      </c>
      <c r="S3421" s="63" t="str">
        <f>VLOOKUP(R3421,SA!$B$3:$C$11,2,1)</f>
        <v>26-35</v>
      </c>
      <c r="T3421" s="38" t="s">
        <v>97</v>
      </c>
      <c r="U3421" s="24" t="s">
        <v>56</v>
      </c>
      <c r="V3421" s="24">
        <v>400000</v>
      </c>
      <c r="W3421" s="39">
        <f t="shared" ref="W3421" si="1539">IF(U3421="self",V3421,0)</f>
        <v>400000</v>
      </c>
      <c r="X3421" s="29">
        <f t="shared" ref="X3421" si="1540">IF(U3421="self",1,0)</f>
        <v>1</v>
      </c>
      <c r="Y3421" s="40">
        <f t="shared" ref="Y3421" si="1541">O3421-N3421+1</f>
        <v>260</v>
      </c>
      <c r="Z3421" s="38">
        <f t="shared" si="1524"/>
        <v>46081</v>
      </c>
      <c r="AA3421" s="41">
        <f t="shared" ref="AA3421" si="1542">IF(MIN((Z3421-N3421)+1,Y3421)&lt;0,0,MIN((Z3421-N3421)+1,Y3421))</f>
        <v>76</v>
      </c>
      <c r="AB3421" s="24" t="s">
        <v>113</v>
      </c>
      <c r="AC3421" s="41">
        <f t="shared" ref="AC3421" si="1543">AE3421+AF3421+AG3421+AH3421</f>
        <v>3229.0069589041095</v>
      </c>
      <c r="AD3421" s="41">
        <v>1</v>
      </c>
      <c r="AE3421" s="72">
        <f>INDEX(SA!$C$2:$G$11,MATCH(Details!S3421,SA!$C$2:$C$11,0),MATCH(Details!V3421,SA!$C$2:$G$2,0))*Y3421/(F3421-E3421+1)</f>
        <v>2736.4465753424656</v>
      </c>
      <c r="AF3421" s="41">
        <f t="shared" ref="AF3421" si="1544">IF(AB3421="Karnataka",AE3421*9%,0)</f>
        <v>0</v>
      </c>
      <c r="AG3421" s="41">
        <f t="shared" ref="AG3421" si="1545">IF(AB3421="Karnataka",AE3421*9%,0)</f>
        <v>0</v>
      </c>
      <c r="AH3421" s="41">
        <f t="shared" ref="AH3421" si="1546">IF(AF3421+AG3421&gt;0,0,AE3421*18%)</f>
        <v>492.56038356164379</v>
      </c>
      <c r="AI3421" s="60">
        <f t="shared" ref="AI3421" si="1547">AE3421*L3421</f>
        <v>109.45786301369863</v>
      </c>
      <c r="AJ3421" s="60">
        <f t="shared" ref="AJ3421" si="1548">$AE3421*M3421</f>
        <v>615.70047945205476</v>
      </c>
      <c r="AK3421" s="60">
        <f t="shared" ref="AK3421" si="1549">(AE3421)*AA3421/Y3421</f>
        <v>799.88438356164386</v>
      </c>
      <c r="AL3421" s="60">
        <f t="shared" ref="AL3421" si="1550">AK3421*(1-L3421-M3421)</f>
        <v>587.91502191780819</v>
      </c>
      <c r="AM3421" s="41">
        <f t="shared" ref="AM3421" si="1551">AE3421-AI3421-AL3421-AJ3421</f>
        <v>1423.3732109589041</v>
      </c>
      <c r="AN3421" s="42">
        <f t="shared" ref="AN3421" si="1552">Z3421-366</f>
        <v>45715</v>
      </c>
      <c r="AO3421" s="43">
        <f t="shared" ref="AO3421" si="1553">IF(AND(O3421&gt;Z3421,N3421&gt;AN3421),AE3421,0)</f>
        <v>2736.4465753424656</v>
      </c>
    </row>
    <row r="3422" spans="1:42" s="24" customFormat="1" ht="15.75" customHeight="1" x14ac:dyDescent="0.35">
      <c r="A3422" s="36" t="s">
        <v>27</v>
      </c>
      <c r="B3422" s="36">
        <v>202601</v>
      </c>
      <c r="C3422" s="24" t="s">
        <v>736</v>
      </c>
      <c r="D3422" s="24" t="s">
        <v>119</v>
      </c>
      <c r="E3422" s="62">
        <v>45901</v>
      </c>
      <c r="F3422" s="62">
        <v>46265</v>
      </c>
      <c r="G3422" s="37" t="s">
        <v>6534</v>
      </c>
      <c r="H3422" s="36">
        <v>45772</v>
      </c>
      <c r="I3422" s="63">
        <v>20242</v>
      </c>
      <c r="J3422" s="24" t="s">
        <v>6580</v>
      </c>
      <c r="K3422" s="63">
        <f t="shared" ref="K3422:K3469" si="1554">N3422</f>
        <v>46006</v>
      </c>
      <c r="L3422" s="55">
        <f t="shared" ref="L3422:L3469" si="1555">IF(K3422&gt;=DATE(2022,4,1),4%,5%)</f>
        <v>0.04</v>
      </c>
      <c r="M3422" s="76">
        <v>0.22500000000000001</v>
      </c>
      <c r="N3422" s="62">
        <v>46006</v>
      </c>
      <c r="O3422" s="62">
        <v>46265</v>
      </c>
      <c r="P3422" s="63"/>
      <c r="Q3422" s="63"/>
      <c r="R3422" s="78">
        <v>70</v>
      </c>
      <c r="S3422" s="63" t="str">
        <f>VLOOKUP(R3422,SA!$B$3:$C$11,2,1)</f>
        <v>66-70</v>
      </c>
      <c r="T3422" s="38" t="s">
        <v>97</v>
      </c>
      <c r="U3422" s="24" t="s">
        <v>5816</v>
      </c>
      <c r="V3422" s="24">
        <v>400000</v>
      </c>
      <c r="W3422" s="39">
        <f t="shared" ref="W3422:W3469" si="1556">IF(U3422="self",V3422,0)</f>
        <v>0</v>
      </c>
      <c r="X3422" s="29">
        <f t="shared" ref="X3422:X3469" si="1557">IF(U3422="self",1,0)</f>
        <v>0</v>
      </c>
      <c r="Y3422" s="40">
        <f t="shared" ref="Y3422:Y3469" si="1558">O3422-N3422+1</f>
        <v>260</v>
      </c>
      <c r="Z3422" s="38">
        <f t="shared" si="1524"/>
        <v>46081</v>
      </c>
      <c r="AA3422" s="41">
        <f t="shared" ref="AA3422:AA3469" si="1559">IF(MIN((Z3422-N3422)+1,Y3422)&lt;0,0,MIN((Z3422-N3422)+1,Y3422))</f>
        <v>76</v>
      </c>
      <c r="AB3422" s="24" t="s">
        <v>113</v>
      </c>
      <c r="AC3422" s="41">
        <f t="shared" ref="AC3422:AC3469" si="1560">AE3422+AF3422+AG3422+AH3422</f>
        <v>12125.240328767122</v>
      </c>
      <c r="AD3422" s="41">
        <v>1</v>
      </c>
      <c r="AE3422" s="72">
        <f>INDEX(SA!$C$2:$G$11,MATCH(Details!S3422,SA!$C$2:$C$11,0),MATCH(Details!V3422,SA!$C$2:$G$2,0))*Y3422/(F3422-E3422+1)</f>
        <v>10275.627397260274</v>
      </c>
      <c r="AF3422" s="41">
        <f t="shared" ref="AF3422:AF3469" si="1561">IF(AB3422="Karnataka",AE3422*9%,0)</f>
        <v>0</v>
      </c>
      <c r="AG3422" s="41">
        <f t="shared" ref="AG3422:AG3469" si="1562">IF(AB3422="Karnataka",AE3422*9%,0)</f>
        <v>0</v>
      </c>
      <c r="AH3422" s="41">
        <f t="shared" ref="AH3422:AH3469" si="1563">IF(AF3422+AG3422&gt;0,0,AE3422*18%)</f>
        <v>1849.6129315068492</v>
      </c>
      <c r="AI3422" s="60">
        <f t="shared" ref="AI3422:AI3469" si="1564">AE3422*L3422</f>
        <v>411.02509589041097</v>
      </c>
      <c r="AJ3422" s="60">
        <f t="shared" ref="AJ3422:AJ3469" si="1565">$AE3422*M3422</f>
        <v>2312.0161643835618</v>
      </c>
      <c r="AK3422" s="60">
        <f t="shared" ref="AK3422:AK3469" si="1566">(AE3422)*AA3422/Y3422</f>
        <v>3003.6449315068489</v>
      </c>
      <c r="AL3422" s="60">
        <f t="shared" ref="AL3422:AL3469" si="1567">AK3422*(1-L3422-M3422)</f>
        <v>2207.6790246575338</v>
      </c>
      <c r="AM3422" s="41">
        <f t="shared" ref="AM3422:AM3469" si="1568">AE3422-AI3422-AL3422-AJ3422</f>
        <v>5344.9071123287677</v>
      </c>
      <c r="AN3422" s="42">
        <f t="shared" ref="AN3422:AN3469" si="1569">Z3422-366</f>
        <v>45715</v>
      </c>
      <c r="AO3422" s="43">
        <f t="shared" ref="AO3422:AO3469" si="1570">IF(AND(O3422&gt;Z3422,N3422&gt;AN3422),AE3422,0)</f>
        <v>10275.627397260274</v>
      </c>
    </row>
    <row r="3423" spans="1:42" s="24" customFormat="1" ht="15.75" customHeight="1" x14ac:dyDescent="0.35">
      <c r="A3423" s="36" t="s">
        <v>27</v>
      </c>
      <c r="B3423" s="36">
        <v>202601</v>
      </c>
      <c r="C3423" s="24" t="s">
        <v>736</v>
      </c>
      <c r="D3423" s="24" t="s">
        <v>119</v>
      </c>
      <c r="E3423" s="62">
        <v>45901</v>
      </c>
      <c r="F3423" s="62">
        <v>46265</v>
      </c>
      <c r="G3423" s="37" t="s">
        <v>6535</v>
      </c>
      <c r="H3423" s="36">
        <v>45772</v>
      </c>
      <c r="I3423" s="63">
        <v>23227</v>
      </c>
      <c r="J3423" s="24" t="s">
        <v>6581</v>
      </c>
      <c r="K3423" s="63">
        <f t="shared" si="1554"/>
        <v>46006</v>
      </c>
      <c r="L3423" s="55">
        <f t="shared" si="1555"/>
        <v>0.04</v>
      </c>
      <c r="M3423" s="76">
        <v>0.22500000000000001</v>
      </c>
      <c r="N3423" s="62">
        <v>46006</v>
      </c>
      <c r="O3423" s="62">
        <v>46265</v>
      </c>
      <c r="P3423" s="63"/>
      <c r="Q3423" s="63"/>
      <c r="R3423" s="78">
        <v>62</v>
      </c>
      <c r="S3423" s="63" t="str">
        <f>VLOOKUP(R3423,SA!$B$3:$C$11,2,1)</f>
        <v>56-65</v>
      </c>
      <c r="T3423" s="38" t="s">
        <v>98</v>
      </c>
      <c r="U3423" s="24" t="s">
        <v>5815</v>
      </c>
      <c r="V3423" s="24">
        <v>400000</v>
      </c>
      <c r="W3423" s="39">
        <f t="shared" si="1556"/>
        <v>0</v>
      </c>
      <c r="X3423" s="29">
        <f t="shared" si="1557"/>
        <v>0</v>
      </c>
      <c r="Y3423" s="40">
        <f t="shared" si="1558"/>
        <v>260</v>
      </c>
      <c r="Z3423" s="38">
        <f t="shared" si="1524"/>
        <v>46081</v>
      </c>
      <c r="AA3423" s="41">
        <f t="shared" si="1559"/>
        <v>76</v>
      </c>
      <c r="AB3423" s="24" t="s">
        <v>113</v>
      </c>
      <c r="AC3423" s="41">
        <f t="shared" si="1560"/>
        <v>8483.6420054794526</v>
      </c>
      <c r="AD3423" s="41">
        <v>1</v>
      </c>
      <c r="AE3423" s="72">
        <f>INDEX(SA!$C$2:$G$11,MATCH(Details!S3423,SA!$C$2:$C$11,0),MATCH(Details!V3423,SA!$C$2:$G$2,0))*Y3423/(F3423-E3423+1)</f>
        <v>7189.5271232876712</v>
      </c>
      <c r="AF3423" s="41">
        <f t="shared" si="1561"/>
        <v>0</v>
      </c>
      <c r="AG3423" s="41">
        <f t="shared" si="1562"/>
        <v>0</v>
      </c>
      <c r="AH3423" s="41">
        <f t="shared" si="1563"/>
        <v>1294.1148821917807</v>
      </c>
      <c r="AI3423" s="60">
        <f t="shared" si="1564"/>
        <v>287.58108493150684</v>
      </c>
      <c r="AJ3423" s="60">
        <f t="shared" si="1565"/>
        <v>1617.643602739726</v>
      </c>
      <c r="AK3423" s="60">
        <f t="shared" si="1566"/>
        <v>2101.5540821917807</v>
      </c>
      <c r="AL3423" s="60">
        <f t="shared" si="1567"/>
        <v>1544.6422504109587</v>
      </c>
      <c r="AM3423" s="41">
        <f t="shared" si="1568"/>
        <v>3739.66018520548</v>
      </c>
      <c r="AN3423" s="42">
        <f t="shared" si="1569"/>
        <v>45715</v>
      </c>
      <c r="AO3423" s="43">
        <f t="shared" si="1570"/>
        <v>7189.5271232876712</v>
      </c>
    </row>
    <row r="3424" spans="1:42" s="24" customFormat="1" ht="15.75" customHeight="1" x14ac:dyDescent="0.35">
      <c r="A3424" s="36" t="s">
        <v>27</v>
      </c>
      <c r="B3424" s="36">
        <v>202601</v>
      </c>
      <c r="C3424" s="24" t="s">
        <v>736</v>
      </c>
      <c r="D3424" s="24" t="s">
        <v>119</v>
      </c>
      <c r="E3424" s="62">
        <v>45901</v>
      </c>
      <c r="F3424" s="62">
        <v>46265</v>
      </c>
      <c r="G3424" s="37" t="s">
        <v>6536</v>
      </c>
      <c r="H3424" s="36">
        <v>45772</v>
      </c>
      <c r="I3424" s="63">
        <v>35547</v>
      </c>
      <c r="J3424" s="24" t="s">
        <v>6582</v>
      </c>
      <c r="K3424" s="63">
        <f t="shared" si="1554"/>
        <v>46006</v>
      </c>
      <c r="L3424" s="55">
        <f t="shared" si="1555"/>
        <v>0.04</v>
      </c>
      <c r="M3424" s="76">
        <v>0.22500000000000001</v>
      </c>
      <c r="N3424" s="62">
        <v>46006</v>
      </c>
      <c r="O3424" s="62">
        <v>46265</v>
      </c>
      <c r="P3424" s="63"/>
      <c r="Q3424" s="63"/>
      <c r="R3424" s="78">
        <v>28</v>
      </c>
      <c r="S3424" s="63" t="str">
        <f>VLOOKUP(R3424,SA!$B$3:$C$11,2,1)</f>
        <v>26-35</v>
      </c>
      <c r="T3424" s="38" t="s">
        <v>98</v>
      </c>
      <c r="U3424" s="24" t="s">
        <v>5743</v>
      </c>
      <c r="V3424" s="24">
        <v>400000</v>
      </c>
      <c r="W3424" s="39">
        <f t="shared" si="1556"/>
        <v>0</v>
      </c>
      <c r="X3424" s="29">
        <f t="shared" si="1557"/>
        <v>0</v>
      </c>
      <c r="Y3424" s="40">
        <f t="shared" si="1558"/>
        <v>260</v>
      </c>
      <c r="Z3424" s="38">
        <f t="shared" si="1524"/>
        <v>46081</v>
      </c>
      <c r="AA3424" s="41">
        <f t="shared" si="1559"/>
        <v>76</v>
      </c>
      <c r="AB3424" s="24" t="s">
        <v>113</v>
      </c>
      <c r="AC3424" s="41">
        <f t="shared" si="1560"/>
        <v>3229.0069589041095</v>
      </c>
      <c r="AD3424" s="41">
        <v>1</v>
      </c>
      <c r="AE3424" s="72">
        <f>INDEX(SA!$C$2:$G$11,MATCH(Details!S3424,SA!$C$2:$C$11,0),MATCH(Details!V3424,SA!$C$2:$G$2,0))*Y3424/(F3424-E3424+1)</f>
        <v>2736.4465753424656</v>
      </c>
      <c r="AF3424" s="41">
        <f t="shared" si="1561"/>
        <v>0</v>
      </c>
      <c r="AG3424" s="41">
        <f t="shared" si="1562"/>
        <v>0</v>
      </c>
      <c r="AH3424" s="41">
        <f t="shared" si="1563"/>
        <v>492.56038356164379</v>
      </c>
      <c r="AI3424" s="60">
        <f t="shared" si="1564"/>
        <v>109.45786301369863</v>
      </c>
      <c r="AJ3424" s="60">
        <f t="shared" si="1565"/>
        <v>615.70047945205476</v>
      </c>
      <c r="AK3424" s="60">
        <f t="shared" si="1566"/>
        <v>799.88438356164386</v>
      </c>
      <c r="AL3424" s="60">
        <f t="shared" si="1567"/>
        <v>587.91502191780819</v>
      </c>
      <c r="AM3424" s="41">
        <f t="shared" si="1568"/>
        <v>1423.3732109589041</v>
      </c>
      <c r="AN3424" s="42">
        <f t="shared" si="1569"/>
        <v>45715</v>
      </c>
      <c r="AO3424" s="43">
        <f t="shared" si="1570"/>
        <v>2736.4465753424656</v>
      </c>
    </row>
    <row r="3425" spans="1:41" s="24" customFormat="1" ht="15.75" customHeight="1" x14ac:dyDescent="0.35">
      <c r="A3425" s="36" t="s">
        <v>27</v>
      </c>
      <c r="B3425" s="36">
        <v>202601</v>
      </c>
      <c r="C3425" s="24" t="s">
        <v>736</v>
      </c>
      <c r="D3425" s="24" t="s">
        <v>119</v>
      </c>
      <c r="E3425" s="62">
        <v>45901</v>
      </c>
      <c r="F3425" s="62">
        <v>46265</v>
      </c>
      <c r="G3425" s="37" t="s">
        <v>6537</v>
      </c>
      <c r="H3425" s="36">
        <v>45771</v>
      </c>
      <c r="I3425" s="63">
        <v>28136</v>
      </c>
      <c r="J3425" s="24" t="s">
        <v>6583</v>
      </c>
      <c r="K3425" s="63">
        <f t="shared" si="1554"/>
        <v>46006</v>
      </c>
      <c r="L3425" s="55">
        <f t="shared" si="1555"/>
        <v>0.04</v>
      </c>
      <c r="M3425" s="76">
        <v>0.22500000000000001</v>
      </c>
      <c r="N3425" s="62">
        <v>46006</v>
      </c>
      <c r="O3425" s="62">
        <v>46265</v>
      </c>
      <c r="P3425" s="63"/>
      <c r="Q3425" s="63"/>
      <c r="R3425" s="78">
        <v>48</v>
      </c>
      <c r="S3425" s="63" t="str">
        <f>VLOOKUP(R3425,SA!$B$3:$C$11,2,1)</f>
        <v>46-55</v>
      </c>
      <c r="T3425" s="38" t="s">
        <v>97</v>
      </c>
      <c r="U3425" s="24" t="s">
        <v>56</v>
      </c>
      <c r="V3425" s="24">
        <v>400000</v>
      </c>
      <c r="W3425" s="39">
        <f t="shared" si="1556"/>
        <v>400000</v>
      </c>
      <c r="X3425" s="29">
        <f t="shared" si="1557"/>
        <v>1</v>
      </c>
      <c r="Y3425" s="40">
        <f t="shared" si="1558"/>
        <v>260</v>
      </c>
      <c r="Z3425" s="38">
        <f t="shared" si="1524"/>
        <v>46081</v>
      </c>
      <c r="AA3425" s="41">
        <f t="shared" si="1559"/>
        <v>76</v>
      </c>
      <c r="AB3425" s="24" t="s">
        <v>113</v>
      </c>
      <c r="AC3425" s="41">
        <f t="shared" si="1560"/>
        <v>5775.7159342465748</v>
      </c>
      <c r="AD3425" s="41">
        <v>1</v>
      </c>
      <c r="AE3425" s="72">
        <f>INDEX(SA!$C$2:$G$11,MATCH(Details!S3425,SA!$C$2:$C$11,0),MATCH(Details!V3425,SA!$C$2:$G$2,0))*Y3425/(F3425-E3425+1)</f>
        <v>4894.6745205479447</v>
      </c>
      <c r="AF3425" s="41">
        <f t="shared" si="1561"/>
        <v>0</v>
      </c>
      <c r="AG3425" s="41">
        <f t="shared" si="1562"/>
        <v>0</v>
      </c>
      <c r="AH3425" s="41">
        <f t="shared" si="1563"/>
        <v>881.04141369862998</v>
      </c>
      <c r="AI3425" s="60">
        <f t="shared" si="1564"/>
        <v>195.78698082191778</v>
      </c>
      <c r="AJ3425" s="60">
        <f t="shared" si="1565"/>
        <v>1101.3017671232876</v>
      </c>
      <c r="AK3425" s="60">
        <f t="shared" si="1566"/>
        <v>1430.75101369863</v>
      </c>
      <c r="AL3425" s="60">
        <f t="shared" si="1567"/>
        <v>1051.6019950684931</v>
      </c>
      <c r="AM3425" s="41">
        <f t="shared" si="1568"/>
        <v>2545.9837775342467</v>
      </c>
      <c r="AN3425" s="42">
        <f t="shared" si="1569"/>
        <v>45715</v>
      </c>
      <c r="AO3425" s="43">
        <f t="shared" si="1570"/>
        <v>4894.6745205479447</v>
      </c>
    </row>
    <row r="3426" spans="1:41" s="24" customFormat="1" ht="15.75" customHeight="1" x14ac:dyDescent="0.35">
      <c r="A3426" s="36" t="s">
        <v>27</v>
      </c>
      <c r="B3426" s="36">
        <v>202601</v>
      </c>
      <c r="C3426" s="24" t="s">
        <v>736</v>
      </c>
      <c r="D3426" s="24" t="s">
        <v>119</v>
      </c>
      <c r="E3426" s="62">
        <v>45901</v>
      </c>
      <c r="F3426" s="62">
        <v>46265</v>
      </c>
      <c r="G3426" s="37" t="s">
        <v>6538</v>
      </c>
      <c r="H3426" s="36">
        <v>45771</v>
      </c>
      <c r="I3426" s="63">
        <v>29921</v>
      </c>
      <c r="J3426" s="24" t="s">
        <v>6584</v>
      </c>
      <c r="K3426" s="63">
        <f t="shared" si="1554"/>
        <v>46006</v>
      </c>
      <c r="L3426" s="55">
        <f t="shared" si="1555"/>
        <v>0.04</v>
      </c>
      <c r="M3426" s="76">
        <v>0.22500000000000001</v>
      </c>
      <c r="N3426" s="62">
        <v>46006</v>
      </c>
      <c r="O3426" s="62">
        <v>46265</v>
      </c>
      <c r="P3426" s="63"/>
      <c r="Q3426" s="63"/>
      <c r="R3426" s="78">
        <v>44</v>
      </c>
      <c r="S3426" s="63" t="str">
        <f>VLOOKUP(R3426,SA!$B$3:$C$11,2,1)</f>
        <v>36-45</v>
      </c>
      <c r="T3426" s="38" t="s">
        <v>98</v>
      </c>
      <c r="U3426" s="24" t="s">
        <v>5743</v>
      </c>
      <c r="V3426" s="24">
        <v>400000</v>
      </c>
      <c r="W3426" s="39">
        <f t="shared" si="1556"/>
        <v>0</v>
      </c>
      <c r="X3426" s="29">
        <f t="shared" si="1557"/>
        <v>0</v>
      </c>
      <c r="Y3426" s="40">
        <f t="shared" si="1558"/>
        <v>260</v>
      </c>
      <c r="Z3426" s="38">
        <f t="shared" si="1524"/>
        <v>46081</v>
      </c>
      <c r="AA3426" s="41">
        <f t="shared" si="1559"/>
        <v>76</v>
      </c>
      <c r="AB3426" s="24" t="s">
        <v>113</v>
      </c>
      <c r="AC3426" s="41">
        <f t="shared" si="1560"/>
        <v>3915.3311671232877</v>
      </c>
      <c r="AD3426" s="41">
        <v>1</v>
      </c>
      <c r="AE3426" s="72">
        <f>INDEX(SA!$C$2:$G$11,MATCH(Details!S3426,SA!$C$2:$C$11,0),MATCH(Details!V3426,SA!$C$2:$G$2,0))*Y3426/(F3426-E3426+1)</f>
        <v>3318.0772602739726</v>
      </c>
      <c r="AF3426" s="41">
        <f t="shared" si="1561"/>
        <v>0</v>
      </c>
      <c r="AG3426" s="41">
        <f t="shared" si="1562"/>
        <v>0</v>
      </c>
      <c r="AH3426" s="41">
        <f t="shared" si="1563"/>
        <v>597.25390684931506</v>
      </c>
      <c r="AI3426" s="60">
        <f t="shared" si="1564"/>
        <v>132.72309041095892</v>
      </c>
      <c r="AJ3426" s="60">
        <f t="shared" si="1565"/>
        <v>746.56738356164385</v>
      </c>
      <c r="AK3426" s="60">
        <f t="shared" si="1566"/>
        <v>969.899506849315</v>
      </c>
      <c r="AL3426" s="60">
        <f t="shared" si="1567"/>
        <v>712.87613753424648</v>
      </c>
      <c r="AM3426" s="41">
        <f t="shared" si="1568"/>
        <v>1725.9106487671233</v>
      </c>
      <c r="AN3426" s="42">
        <f t="shared" si="1569"/>
        <v>45715</v>
      </c>
      <c r="AO3426" s="43">
        <f t="shared" si="1570"/>
        <v>3318.0772602739726</v>
      </c>
    </row>
    <row r="3427" spans="1:41" s="24" customFormat="1" ht="15.75" customHeight="1" x14ac:dyDescent="0.35">
      <c r="A3427" s="36" t="s">
        <v>27</v>
      </c>
      <c r="B3427" s="36">
        <v>202601</v>
      </c>
      <c r="C3427" s="24" t="s">
        <v>736</v>
      </c>
      <c r="D3427" s="24" t="s">
        <v>119</v>
      </c>
      <c r="E3427" s="62">
        <v>45901</v>
      </c>
      <c r="F3427" s="62">
        <v>46265</v>
      </c>
      <c r="G3427" s="37" t="s">
        <v>6539</v>
      </c>
      <c r="H3427" s="36">
        <v>45771</v>
      </c>
      <c r="I3427" s="63">
        <v>43357</v>
      </c>
      <c r="J3427" s="24" t="s">
        <v>6585</v>
      </c>
      <c r="K3427" s="63">
        <f t="shared" si="1554"/>
        <v>46006</v>
      </c>
      <c r="L3427" s="55">
        <f t="shared" si="1555"/>
        <v>0.04</v>
      </c>
      <c r="M3427" s="76">
        <v>0.22500000000000001</v>
      </c>
      <c r="N3427" s="62">
        <v>46006</v>
      </c>
      <c r="O3427" s="62">
        <v>46265</v>
      </c>
      <c r="P3427" s="63"/>
      <c r="Q3427" s="63"/>
      <c r="R3427" s="78">
        <v>7</v>
      </c>
      <c r="S3427" s="63" t="str">
        <f>VLOOKUP(R3427,SA!$B$3:$C$11,2,1)</f>
        <v>0-25</v>
      </c>
      <c r="T3427" s="38" t="s">
        <v>98</v>
      </c>
      <c r="U3427" s="24" t="s">
        <v>5746</v>
      </c>
      <c r="V3427" s="24">
        <v>400000</v>
      </c>
      <c r="W3427" s="39">
        <f t="shared" si="1556"/>
        <v>0</v>
      </c>
      <c r="X3427" s="29">
        <f t="shared" si="1557"/>
        <v>0</v>
      </c>
      <c r="Y3427" s="40">
        <f t="shared" si="1558"/>
        <v>260</v>
      </c>
      <c r="Z3427" s="38">
        <f t="shared" si="1524"/>
        <v>46081</v>
      </c>
      <c r="AA3427" s="41">
        <f t="shared" si="1559"/>
        <v>76</v>
      </c>
      <c r="AB3427" s="24" t="s">
        <v>113</v>
      </c>
      <c r="AC3427" s="41">
        <f t="shared" si="1560"/>
        <v>2880.5409972602743</v>
      </c>
      <c r="AD3427" s="41">
        <v>1</v>
      </c>
      <c r="AE3427" s="72">
        <f>INDEX(SA!$C$2:$G$11,MATCH(Details!S3427,SA!$C$2:$C$11,0),MATCH(Details!V3427,SA!$C$2:$G$2,0))*Y3427/(F3427-E3427+1)</f>
        <v>2441.1364383561645</v>
      </c>
      <c r="AF3427" s="41">
        <f t="shared" si="1561"/>
        <v>0</v>
      </c>
      <c r="AG3427" s="41">
        <f t="shared" si="1562"/>
        <v>0</v>
      </c>
      <c r="AH3427" s="41">
        <f t="shared" si="1563"/>
        <v>439.40455890410959</v>
      </c>
      <c r="AI3427" s="60">
        <f t="shared" si="1564"/>
        <v>97.645457534246589</v>
      </c>
      <c r="AJ3427" s="60">
        <f t="shared" si="1565"/>
        <v>549.25569863013698</v>
      </c>
      <c r="AK3427" s="60">
        <f t="shared" si="1566"/>
        <v>713.56295890410956</v>
      </c>
      <c r="AL3427" s="60">
        <f t="shared" si="1567"/>
        <v>524.46877479452053</v>
      </c>
      <c r="AM3427" s="41">
        <f t="shared" si="1568"/>
        <v>1269.7665073972607</v>
      </c>
      <c r="AN3427" s="42">
        <f t="shared" si="1569"/>
        <v>45715</v>
      </c>
      <c r="AO3427" s="43">
        <f t="shared" si="1570"/>
        <v>2441.1364383561645</v>
      </c>
    </row>
    <row r="3428" spans="1:41" s="24" customFormat="1" ht="15.75" customHeight="1" x14ac:dyDescent="0.35">
      <c r="A3428" s="36" t="s">
        <v>27</v>
      </c>
      <c r="B3428" s="36">
        <v>202601</v>
      </c>
      <c r="C3428" s="24" t="s">
        <v>736</v>
      </c>
      <c r="D3428" s="24" t="s">
        <v>119</v>
      </c>
      <c r="E3428" s="62">
        <v>45901</v>
      </c>
      <c r="F3428" s="62">
        <v>46265</v>
      </c>
      <c r="G3428" s="37" t="s">
        <v>6540</v>
      </c>
      <c r="H3428" s="36">
        <v>45774</v>
      </c>
      <c r="I3428" s="63">
        <v>30117</v>
      </c>
      <c r="J3428" s="24" t="s">
        <v>6586</v>
      </c>
      <c r="K3428" s="63">
        <f t="shared" si="1554"/>
        <v>46006</v>
      </c>
      <c r="L3428" s="55">
        <f t="shared" si="1555"/>
        <v>0.04</v>
      </c>
      <c r="M3428" s="76">
        <v>0.22500000000000001</v>
      </c>
      <c r="N3428" s="62">
        <v>46006</v>
      </c>
      <c r="O3428" s="62">
        <v>46265</v>
      </c>
      <c r="P3428" s="63"/>
      <c r="Q3428" s="63"/>
      <c r="R3428" s="78">
        <v>43</v>
      </c>
      <c r="S3428" s="63" t="str">
        <f>VLOOKUP(R3428,SA!$B$3:$C$11,2,1)</f>
        <v>36-45</v>
      </c>
      <c r="T3428" s="38" t="s">
        <v>97</v>
      </c>
      <c r="U3428" s="24" t="s">
        <v>56</v>
      </c>
      <c r="V3428" s="24">
        <v>400000</v>
      </c>
      <c r="W3428" s="39">
        <f t="shared" si="1556"/>
        <v>400000</v>
      </c>
      <c r="X3428" s="29">
        <f t="shared" si="1557"/>
        <v>1</v>
      </c>
      <c r="Y3428" s="40">
        <f t="shared" si="1558"/>
        <v>260</v>
      </c>
      <c r="Z3428" s="38">
        <f t="shared" si="1524"/>
        <v>46081</v>
      </c>
      <c r="AA3428" s="41">
        <f t="shared" si="1559"/>
        <v>76</v>
      </c>
      <c r="AB3428" s="24" t="s">
        <v>113</v>
      </c>
      <c r="AC3428" s="41">
        <f t="shared" si="1560"/>
        <v>3915.3311671232877</v>
      </c>
      <c r="AD3428" s="41">
        <v>1</v>
      </c>
      <c r="AE3428" s="72">
        <f>INDEX(SA!$C$2:$G$11,MATCH(Details!S3428,SA!$C$2:$C$11,0),MATCH(Details!V3428,SA!$C$2:$G$2,0))*Y3428/(F3428-E3428+1)</f>
        <v>3318.0772602739726</v>
      </c>
      <c r="AF3428" s="41">
        <f t="shared" si="1561"/>
        <v>0</v>
      </c>
      <c r="AG3428" s="41">
        <f t="shared" si="1562"/>
        <v>0</v>
      </c>
      <c r="AH3428" s="41">
        <f t="shared" si="1563"/>
        <v>597.25390684931506</v>
      </c>
      <c r="AI3428" s="60">
        <f t="shared" si="1564"/>
        <v>132.72309041095892</v>
      </c>
      <c r="AJ3428" s="60">
        <f t="shared" si="1565"/>
        <v>746.56738356164385</v>
      </c>
      <c r="AK3428" s="60">
        <f t="shared" si="1566"/>
        <v>969.899506849315</v>
      </c>
      <c r="AL3428" s="60">
        <f t="shared" si="1567"/>
        <v>712.87613753424648</v>
      </c>
      <c r="AM3428" s="41">
        <f t="shared" si="1568"/>
        <v>1725.9106487671233</v>
      </c>
      <c r="AN3428" s="42">
        <f t="shared" si="1569"/>
        <v>45715</v>
      </c>
      <c r="AO3428" s="43">
        <f t="shared" si="1570"/>
        <v>3318.0772602739726</v>
      </c>
    </row>
    <row r="3429" spans="1:41" s="24" customFormat="1" ht="15.75" customHeight="1" x14ac:dyDescent="0.35">
      <c r="A3429" s="36" t="s">
        <v>27</v>
      </c>
      <c r="B3429" s="36">
        <v>202601</v>
      </c>
      <c r="C3429" s="24" t="s">
        <v>736</v>
      </c>
      <c r="D3429" s="24" t="s">
        <v>119</v>
      </c>
      <c r="E3429" s="62">
        <v>45901</v>
      </c>
      <c r="F3429" s="62">
        <v>46265</v>
      </c>
      <c r="G3429" s="37" t="s">
        <v>6541</v>
      </c>
      <c r="H3429" s="36">
        <v>45774</v>
      </c>
      <c r="I3429" s="63">
        <v>36640</v>
      </c>
      <c r="J3429" s="24" t="s">
        <v>6587</v>
      </c>
      <c r="K3429" s="63">
        <f t="shared" si="1554"/>
        <v>46006</v>
      </c>
      <c r="L3429" s="55">
        <f t="shared" si="1555"/>
        <v>0.04</v>
      </c>
      <c r="M3429" s="76">
        <v>0.22500000000000001</v>
      </c>
      <c r="N3429" s="62">
        <v>46006</v>
      </c>
      <c r="O3429" s="62">
        <v>46265</v>
      </c>
      <c r="P3429" s="63"/>
      <c r="Q3429" s="63"/>
      <c r="R3429" s="78">
        <v>25</v>
      </c>
      <c r="S3429" s="63" t="str">
        <f>VLOOKUP(R3429,SA!$B$3:$C$11,2,1)</f>
        <v>0-25</v>
      </c>
      <c r="T3429" s="38" t="s">
        <v>98</v>
      </c>
      <c r="U3429" s="24" t="s">
        <v>5743</v>
      </c>
      <c r="V3429" s="24">
        <v>400000</v>
      </c>
      <c r="W3429" s="39">
        <f t="shared" si="1556"/>
        <v>0</v>
      </c>
      <c r="X3429" s="29">
        <f t="shared" si="1557"/>
        <v>0</v>
      </c>
      <c r="Y3429" s="40">
        <f t="shared" si="1558"/>
        <v>260</v>
      </c>
      <c r="Z3429" s="38">
        <f t="shared" si="1524"/>
        <v>46081</v>
      </c>
      <c r="AA3429" s="41">
        <f t="shared" si="1559"/>
        <v>76</v>
      </c>
      <c r="AB3429" s="24" t="s">
        <v>113</v>
      </c>
      <c r="AC3429" s="41">
        <f t="shared" si="1560"/>
        <v>2880.5409972602743</v>
      </c>
      <c r="AD3429" s="41">
        <v>1</v>
      </c>
      <c r="AE3429" s="72">
        <f>INDEX(SA!$C$2:$G$11,MATCH(Details!S3429,SA!$C$2:$C$11,0),MATCH(Details!V3429,SA!$C$2:$G$2,0))*Y3429/(F3429-E3429+1)</f>
        <v>2441.1364383561645</v>
      </c>
      <c r="AF3429" s="41">
        <f t="shared" si="1561"/>
        <v>0</v>
      </c>
      <c r="AG3429" s="41">
        <f t="shared" si="1562"/>
        <v>0</v>
      </c>
      <c r="AH3429" s="41">
        <f t="shared" si="1563"/>
        <v>439.40455890410959</v>
      </c>
      <c r="AI3429" s="60">
        <f t="shared" si="1564"/>
        <v>97.645457534246589</v>
      </c>
      <c r="AJ3429" s="60">
        <f t="shared" si="1565"/>
        <v>549.25569863013698</v>
      </c>
      <c r="AK3429" s="60">
        <f t="shared" si="1566"/>
        <v>713.56295890410956</v>
      </c>
      <c r="AL3429" s="60">
        <f t="shared" si="1567"/>
        <v>524.46877479452053</v>
      </c>
      <c r="AM3429" s="41">
        <f t="shared" si="1568"/>
        <v>1269.7665073972607</v>
      </c>
      <c r="AN3429" s="42">
        <f t="shared" si="1569"/>
        <v>45715</v>
      </c>
      <c r="AO3429" s="43">
        <f t="shared" si="1570"/>
        <v>2441.1364383561645</v>
      </c>
    </row>
    <row r="3430" spans="1:41" s="24" customFormat="1" ht="15.75" customHeight="1" x14ac:dyDescent="0.35">
      <c r="A3430" s="36" t="s">
        <v>27</v>
      </c>
      <c r="B3430" s="36">
        <v>202601</v>
      </c>
      <c r="C3430" s="24" t="s">
        <v>736</v>
      </c>
      <c r="D3430" s="24" t="s">
        <v>119</v>
      </c>
      <c r="E3430" s="62">
        <v>45901</v>
      </c>
      <c r="F3430" s="62">
        <v>46265</v>
      </c>
      <c r="G3430" s="37" t="s">
        <v>6542</v>
      </c>
      <c r="H3430" s="36">
        <v>45774</v>
      </c>
      <c r="I3430" s="63">
        <v>45130</v>
      </c>
      <c r="J3430" s="24" t="s">
        <v>6588</v>
      </c>
      <c r="K3430" s="63">
        <f t="shared" si="1554"/>
        <v>46006</v>
      </c>
      <c r="L3430" s="55">
        <f t="shared" si="1555"/>
        <v>0.04</v>
      </c>
      <c r="M3430" s="76">
        <v>0.22500000000000001</v>
      </c>
      <c r="N3430" s="62">
        <v>46006</v>
      </c>
      <c r="O3430" s="62">
        <v>46265</v>
      </c>
      <c r="P3430" s="63"/>
      <c r="Q3430" s="63"/>
      <c r="R3430" s="78">
        <v>2</v>
      </c>
      <c r="S3430" s="63" t="str">
        <f>VLOOKUP(R3430,SA!$B$3:$C$11,2,1)</f>
        <v>0-25</v>
      </c>
      <c r="T3430" s="38" t="s">
        <v>97</v>
      </c>
      <c r="U3430" s="24" t="s">
        <v>5745</v>
      </c>
      <c r="V3430" s="24">
        <v>400000</v>
      </c>
      <c r="W3430" s="39">
        <f t="shared" si="1556"/>
        <v>0</v>
      </c>
      <c r="X3430" s="29">
        <f t="shared" si="1557"/>
        <v>0</v>
      </c>
      <c r="Y3430" s="40">
        <f t="shared" si="1558"/>
        <v>260</v>
      </c>
      <c r="Z3430" s="38">
        <f t="shared" si="1524"/>
        <v>46081</v>
      </c>
      <c r="AA3430" s="41">
        <f t="shared" si="1559"/>
        <v>76</v>
      </c>
      <c r="AB3430" s="24" t="s">
        <v>113</v>
      </c>
      <c r="AC3430" s="41">
        <f t="shared" si="1560"/>
        <v>2880.5409972602743</v>
      </c>
      <c r="AD3430" s="41">
        <v>1</v>
      </c>
      <c r="AE3430" s="72">
        <f>INDEX(SA!$C$2:$G$11,MATCH(Details!S3430,SA!$C$2:$C$11,0),MATCH(Details!V3430,SA!$C$2:$G$2,0))*Y3430/(F3430-E3430+1)</f>
        <v>2441.1364383561645</v>
      </c>
      <c r="AF3430" s="41">
        <f t="shared" si="1561"/>
        <v>0</v>
      </c>
      <c r="AG3430" s="41">
        <f t="shared" si="1562"/>
        <v>0</v>
      </c>
      <c r="AH3430" s="41">
        <f t="shared" si="1563"/>
        <v>439.40455890410959</v>
      </c>
      <c r="AI3430" s="60">
        <f t="shared" si="1564"/>
        <v>97.645457534246589</v>
      </c>
      <c r="AJ3430" s="60">
        <f t="shared" si="1565"/>
        <v>549.25569863013698</v>
      </c>
      <c r="AK3430" s="60">
        <f t="shared" si="1566"/>
        <v>713.56295890410956</v>
      </c>
      <c r="AL3430" s="60">
        <f t="shared" si="1567"/>
        <v>524.46877479452053</v>
      </c>
      <c r="AM3430" s="41">
        <f t="shared" si="1568"/>
        <v>1269.7665073972607</v>
      </c>
      <c r="AN3430" s="42">
        <f t="shared" si="1569"/>
        <v>45715</v>
      </c>
      <c r="AO3430" s="43">
        <f t="shared" si="1570"/>
        <v>2441.1364383561645</v>
      </c>
    </row>
    <row r="3431" spans="1:41" s="24" customFormat="1" ht="15.75" customHeight="1" x14ac:dyDescent="0.35">
      <c r="A3431" s="36" t="s">
        <v>27</v>
      </c>
      <c r="B3431" s="36">
        <v>202601</v>
      </c>
      <c r="C3431" s="24" t="s">
        <v>736</v>
      </c>
      <c r="D3431" s="24" t="s">
        <v>119</v>
      </c>
      <c r="E3431" s="62">
        <v>45901</v>
      </c>
      <c r="F3431" s="62">
        <v>46265</v>
      </c>
      <c r="G3431" s="37" t="s">
        <v>6543</v>
      </c>
      <c r="H3431" s="36">
        <v>45846</v>
      </c>
      <c r="I3431" s="63">
        <v>37579</v>
      </c>
      <c r="J3431" s="24" t="s">
        <v>6589</v>
      </c>
      <c r="K3431" s="63">
        <f t="shared" si="1554"/>
        <v>46006</v>
      </c>
      <c r="L3431" s="55">
        <f t="shared" si="1555"/>
        <v>0.04</v>
      </c>
      <c r="M3431" s="76">
        <v>0.22500000000000001</v>
      </c>
      <c r="N3431" s="62">
        <v>46006</v>
      </c>
      <c r="O3431" s="62">
        <v>46265</v>
      </c>
      <c r="P3431" s="63"/>
      <c r="Q3431" s="63"/>
      <c r="R3431" s="78">
        <v>23</v>
      </c>
      <c r="S3431" s="63" t="str">
        <f>VLOOKUP(R3431,SA!$B$3:$C$11,2,1)</f>
        <v>0-25</v>
      </c>
      <c r="T3431" s="38" t="s">
        <v>97</v>
      </c>
      <c r="U3431" s="24" t="s">
        <v>56</v>
      </c>
      <c r="V3431" s="24">
        <v>300000</v>
      </c>
      <c r="W3431" s="39">
        <f t="shared" si="1556"/>
        <v>300000</v>
      </c>
      <c r="X3431" s="29">
        <f t="shared" si="1557"/>
        <v>1</v>
      </c>
      <c r="Y3431" s="40">
        <f t="shared" si="1558"/>
        <v>260</v>
      </c>
      <c r="Z3431" s="38">
        <f t="shared" si="1524"/>
        <v>46081</v>
      </c>
      <c r="AA3431" s="41">
        <f t="shared" si="1559"/>
        <v>76</v>
      </c>
      <c r="AB3431" s="24" t="s">
        <v>113</v>
      </c>
      <c r="AC3431" s="41">
        <f t="shared" si="1560"/>
        <v>2628.763265753425</v>
      </c>
      <c r="AD3431" s="41">
        <v>1</v>
      </c>
      <c r="AE3431" s="72">
        <f>INDEX(SA!$C$2:$G$11,MATCH(Details!S3431,SA!$C$2:$C$11,0),MATCH(Details!V3431,SA!$C$2:$G$2,0))*Y3431/(F3431-E3431+1)</f>
        <v>2227.7654794520549</v>
      </c>
      <c r="AF3431" s="41">
        <f t="shared" si="1561"/>
        <v>0</v>
      </c>
      <c r="AG3431" s="41">
        <f t="shared" si="1562"/>
        <v>0</v>
      </c>
      <c r="AH3431" s="41">
        <f t="shared" si="1563"/>
        <v>400.9977863013699</v>
      </c>
      <c r="AI3431" s="60">
        <f t="shared" si="1564"/>
        <v>89.110619178082203</v>
      </c>
      <c r="AJ3431" s="60">
        <f t="shared" si="1565"/>
        <v>501.24723287671236</v>
      </c>
      <c r="AK3431" s="60">
        <f t="shared" si="1566"/>
        <v>651.19298630136984</v>
      </c>
      <c r="AL3431" s="60">
        <f t="shared" si="1567"/>
        <v>478.62684493150681</v>
      </c>
      <c r="AM3431" s="41">
        <f t="shared" si="1568"/>
        <v>1158.7807824657534</v>
      </c>
      <c r="AN3431" s="42">
        <f t="shared" si="1569"/>
        <v>45715</v>
      </c>
      <c r="AO3431" s="43">
        <f t="shared" si="1570"/>
        <v>2227.7654794520549</v>
      </c>
    </row>
    <row r="3432" spans="1:41" s="24" customFormat="1" ht="15.75" customHeight="1" x14ac:dyDescent="0.35">
      <c r="A3432" s="36" t="s">
        <v>27</v>
      </c>
      <c r="B3432" s="36">
        <v>202601</v>
      </c>
      <c r="C3432" s="24" t="s">
        <v>736</v>
      </c>
      <c r="D3432" s="24" t="s">
        <v>119</v>
      </c>
      <c r="E3432" s="62">
        <v>45901</v>
      </c>
      <c r="F3432" s="62">
        <v>46265</v>
      </c>
      <c r="G3432" s="37" t="s">
        <v>6544</v>
      </c>
      <c r="H3432" s="36">
        <v>45846</v>
      </c>
      <c r="I3432" s="63">
        <v>24284</v>
      </c>
      <c r="J3432" s="24" t="s">
        <v>6590</v>
      </c>
      <c r="K3432" s="63">
        <f t="shared" si="1554"/>
        <v>46006</v>
      </c>
      <c r="L3432" s="55">
        <f t="shared" si="1555"/>
        <v>0.04</v>
      </c>
      <c r="M3432" s="76">
        <v>0.22500000000000001</v>
      </c>
      <c r="N3432" s="62">
        <v>46006</v>
      </c>
      <c r="O3432" s="62">
        <v>46265</v>
      </c>
      <c r="P3432" s="63"/>
      <c r="Q3432" s="63"/>
      <c r="R3432" s="78">
        <v>59</v>
      </c>
      <c r="S3432" s="63" t="str">
        <f>VLOOKUP(R3432,SA!$B$3:$C$11,2,1)</f>
        <v>56-65</v>
      </c>
      <c r="T3432" s="38" t="s">
        <v>97</v>
      </c>
      <c r="U3432" s="24" t="s">
        <v>5816</v>
      </c>
      <c r="V3432" s="24">
        <v>300000</v>
      </c>
      <c r="W3432" s="39">
        <f t="shared" si="1556"/>
        <v>0</v>
      </c>
      <c r="X3432" s="29">
        <f t="shared" si="1557"/>
        <v>0</v>
      </c>
      <c r="Y3432" s="40">
        <f t="shared" si="1558"/>
        <v>260</v>
      </c>
      <c r="Z3432" s="38">
        <f t="shared" si="1524"/>
        <v>46081</v>
      </c>
      <c r="AA3432" s="41">
        <f t="shared" si="1559"/>
        <v>76</v>
      </c>
      <c r="AB3432" s="24" t="s">
        <v>113</v>
      </c>
      <c r="AC3432" s="41">
        <f t="shared" si="1560"/>
        <v>7715.7678356164388</v>
      </c>
      <c r="AD3432" s="41">
        <v>1</v>
      </c>
      <c r="AE3432" s="72">
        <f>INDEX(SA!$C$2:$G$11,MATCH(Details!S3432,SA!$C$2:$C$11,0),MATCH(Details!V3432,SA!$C$2:$G$2,0))*Y3432/(F3432-E3432+1)</f>
        <v>6538.7863013698634</v>
      </c>
      <c r="AF3432" s="41">
        <f t="shared" si="1561"/>
        <v>0</v>
      </c>
      <c r="AG3432" s="41">
        <f t="shared" si="1562"/>
        <v>0</v>
      </c>
      <c r="AH3432" s="41">
        <f t="shared" si="1563"/>
        <v>1176.9815342465754</v>
      </c>
      <c r="AI3432" s="60">
        <f t="shared" si="1564"/>
        <v>261.55145205479454</v>
      </c>
      <c r="AJ3432" s="60">
        <f t="shared" si="1565"/>
        <v>1471.2269178082192</v>
      </c>
      <c r="AK3432" s="60">
        <f t="shared" si="1566"/>
        <v>1911.3375342465754</v>
      </c>
      <c r="AL3432" s="60">
        <f t="shared" si="1567"/>
        <v>1404.833087671233</v>
      </c>
      <c r="AM3432" s="41">
        <f t="shared" si="1568"/>
        <v>3401.1748438356167</v>
      </c>
      <c r="AN3432" s="42">
        <f t="shared" si="1569"/>
        <v>45715</v>
      </c>
      <c r="AO3432" s="43">
        <f t="shared" si="1570"/>
        <v>6538.7863013698634</v>
      </c>
    </row>
    <row r="3433" spans="1:41" s="24" customFormat="1" ht="15.75" customHeight="1" x14ac:dyDescent="0.35">
      <c r="A3433" s="36" t="s">
        <v>27</v>
      </c>
      <c r="B3433" s="36">
        <v>202601</v>
      </c>
      <c r="C3433" s="24" t="s">
        <v>736</v>
      </c>
      <c r="D3433" s="24" t="s">
        <v>119</v>
      </c>
      <c r="E3433" s="62">
        <v>45901</v>
      </c>
      <c r="F3433" s="62">
        <v>46265</v>
      </c>
      <c r="G3433" s="37" t="s">
        <v>6545</v>
      </c>
      <c r="H3433" s="36">
        <v>45846</v>
      </c>
      <c r="I3433" s="63">
        <v>28247</v>
      </c>
      <c r="J3433" s="24" t="s">
        <v>6591</v>
      </c>
      <c r="K3433" s="63">
        <f t="shared" si="1554"/>
        <v>46006</v>
      </c>
      <c r="L3433" s="55">
        <f t="shared" si="1555"/>
        <v>0.04</v>
      </c>
      <c r="M3433" s="76">
        <v>0.22500000000000001</v>
      </c>
      <c r="N3433" s="62">
        <v>46006</v>
      </c>
      <c r="O3433" s="62">
        <v>46265</v>
      </c>
      <c r="P3433" s="63"/>
      <c r="Q3433" s="63"/>
      <c r="R3433" s="78">
        <v>48</v>
      </c>
      <c r="S3433" s="63" t="str">
        <f>VLOOKUP(R3433,SA!$B$3:$C$11,2,1)</f>
        <v>46-55</v>
      </c>
      <c r="T3433" s="38" t="s">
        <v>98</v>
      </c>
      <c r="U3433" s="24" t="s">
        <v>5815</v>
      </c>
      <c r="V3433" s="24">
        <v>300000</v>
      </c>
      <c r="W3433" s="39">
        <f t="shared" si="1556"/>
        <v>0</v>
      </c>
      <c r="X3433" s="29">
        <f t="shared" si="1557"/>
        <v>0</v>
      </c>
      <c r="Y3433" s="40">
        <f t="shared" si="1558"/>
        <v>260</v>
      </c>
      <c r="Z3433" s="38">
        <f t="shared" si="1524"/>
        <v>46081</v>
      </c>
      <c r="AA3433" s="41">
        <f t="shared" si="1559"/>
        <v>76</v>
      </c>
      <c r="AB3433" s="24" t="s">
        <v>113</v>
      </c>
      <c r="AC3433" s="41">
        <f t="shared" si="1560"/>
        <v>5252.3319452054793</v>
      </c>
      <c r="AD3433" s="41">
        <v>1</v>
      </c>
      <c r="AE3433" s="72">
        <f>INDEX(SA!$C$2:$G$11,MATCH(Details!S3433,SA!$C$2:$C$11,0),MATCH(Details!V3433,SA!$C$2:$G$2,0))*Y3433/(F3433-E3433+1)</f>
        <v>4451.1287671232876</v>
      </c>
      <c r="AF3433" s="41">
        <f t="shared" si="1561"/>
        <v>0</v>
      </c>
      <c r="AG3433" s="41">
        <f t="shared" si="1562"/>
        <v>0</v>
      </c>
      <c r="AH3433" s="41">
        <f t="shared" si="1563"/>
        <v>801.2031780821917</v>
      </c>
      <c r="AI3433" s="60">
        <f t="shared" si="1564"/>
        <v>178.04515068493151</v>
      </c>
      <c r="AJ3433" s="60">
        <f t="shared" si="1565"/>
        <v>1001.5039726027397</v>
      </c>
      <c r="AK3433" s="60">
        <f t="shared" si="1566"/>
        <v>1301.0991780821917</v>
      </c>
      <c r="AL3433" s="60">
        <f t="shared" si="1567"/>
        <v>956.3078958904108</v>
      </c>
      <c r="AM3433" s="41">
        <f t="shared" si="1568"/>
        <v>2315.2717479452058</v>
      </c>
      <c r="AN3433" s="42">
        <f t="shared" si="1569"/>
        <v>45715</v>
      </c>
      <c r="AO3433" s="43">
        <f t="shared" si="1570"/>
        <v>4451.1287671232876</v>
      </c>
    </row>
    <row r="3434" spans="1:41" s="24" customFormat="1" ht="15.75" customHeight="1" x14ac:dyDescent="0.35">
      <c r="A3434" s="36" t="s">
        <v>27</v>
      </c>
      <c r="B3434" s="36">
        <v>202601</v>
      </c>
      <c r="C3434" s="24" t="s">
        <v>736</v>
      </c>
      <c r="D3434" s="24" t="s">
        <v>119</v>
      </c>
      <c r="E3434" s="62">
        <v>45901</v>
      </c>
      <c r="F3434" s="62">
        <v>46265</v>
      </c>
      <c r="G3434" s="37" t="s">
        <v>6546</v>
      </c>
      <c r="H3434" s="36">
        <v>45956</v>
      </c>
      <c r="I3434" s="63">
        <v>33769</v>
      </c>
      <c r="J3434" s="24" t="s">
        <v>6592</v>
      </c>
      <c r="K3434" s="63">
        <f t="shared" si="1554"/>
        <v>46013</v>
      </c>
      <c r="L3434" s="55">
        <f t="shared" si="1555"/>
        <v>0.04</v>
      </c>
      <c r="M3434" s="76">
        <v>0.22500000000000001</v>
      </c>
      <c r="N3434" s="62">
        <v>46013</v>
      </c>
      <c r="O3434" s="62">
        <v>46265</v>
      </c>
      <c r="P3434" s="63"/>
      <c r="Q3434" s="63"/>
      <c r="R3434" s="78">
        <v>33</v>
      </c>
      <c r="S3434" s="63" t="str">
        <f>VLOOKUP(R3434,SA!$B$3:$C$11,2,1)</f>
        <v>26-35</v>
      </c>
      <c r="T3434" s="38" t="s">
        <v>97</v>
      </c>
      <c r="U3434" s="24" t="s">
        <v>56</v>
      </c>
      <c r="V3434" s="24">
        <v>400000</v>
      </c>
      <c r="W3434" s="39">
        <f t="shared" si="1556"/>
        <v>400000</v>
      </c>
      <c r="X3434" s="29">
        <f t="shared" si="1557"/>
        <v>1</v>
      </c>
      <c r="Y3434" s="40">
        <f t="shared" si="1558"/>
        <v>253</v>
      </c>
      <c r="Z3434" s="38">
        <f t="shared" si="1524"/>
        <v>46081</v>
      </c>
      <c r="AA3434" s="41">
        <f t="shared" si="1559"/>
        <v>69</v>
      </c>
      <c r="AB3434" s="24" t="s">
        <v>113</v>
      </c>
      <c r="AC3434" s="41">
        <f t="shared" si="1560"/>
        <v>3142.0721561643836</v>
      </c>
      <c r="AD3434" s="41">
        <v>1</v>
      </c>
      <c r="AE3434" s="72">
        <f>INDEX(SA!$C$2:$G$11,MATCH(Details!S3434,SA!$C$2:$C$11,0),MATCH(Details!V3434,SA!$C$2:$G$2,0))*Y3434/(F3434-E3434+1)</f>
        <v>2662.7730136986302</v>
      </c>
      <c r="AF3434" s="41">
        <f t="shared" si="1561"/>
        <v>0</v>
      </c>
      <c r="AG3434" s="41">
        <f t="shared" si="1562"/>
        <v>0</v>
      </c>
      <c r="AH3434" s="41">
        <f t="shared" si="1563"/>
        <v>479.29914246575339</v>
      </c>
      <c r="AI3434" s="60">
        <f t="shared" si="1564"/>
        <v>106.5109205479452</v>
      </c>
      <c r="AJ3434" s="60">
        <f t="shared" si="1565"/>
        <v>599.12392808219181</v>
      </c>
      <c r="AK3434" s="60">
        <f t="shared" si="1566"/>
        <v>726.21082191780818</v>
      </c>
      <c r="AL3434" s="60">
        <f t="shared" si="1567"/>
        <v>533.76495410958898</v>
      </c>
      <c r="AM3434" s="41">
        <f t="shared" si="1568"/>
        <v>1423.3732109589041</v>
      </c>
      <c r="AN3434" s="42">
        <f t="shared" si="1569"/>
        <v>45715</v>
      </c>
      <c r="AO3434" s="43">
        <f t="shared" si="1570"/>
        <v>2662.7730136986302</v>
      </c>
    </row>
    <row r="3435" spans="1:41" s="24" customFormat="1" ht="15.75" customHeight="1" x14ac:dyDescent="0.35">
      <c r="A3435" s="36" t="s">
        <v>27</v>
      </c>
      <c r="B3435" s="36">
        <v>202601</v>
      </c>
      <c r="C3435" s="24" t="s">
        <v>736</v>
      </c>
      <c r="D3435" s="24" t="s">
        <v>119</v>
      </c>
      <c r="E3435" s="62">
        <v>45901</v>
      </c>
      <c r="F3435" s="62">
        <v>46265</v>
      </c>
      <c r="G3435" s="37" t="s">
        <v>6547</v>
      </c>
      <c r="H3435" s="36">
        <v>45956</v>
      </c>
      <c r="I3435" s="63">
        <v>20234</v>
      </c>
      <c r="J3435" s="24" t="s">
        <v>6593</v>
      </c>
      <c r="K3435" s="63">
        <f t="shared" si="1554"/>
        <v>46013</v>
      </c>
      <c r="L3435" s="55">
        <f t="shared" si="1555"/>
        <v>0.04</v>
      </c>
      <c r="M3435" s="76">
        <v>0.22500000000000001</v>
      </c>
      <c r="N3435" s="62">
        <v>46013</v>
      </c>
      <c r="O3435" s="62">
        <v>46265</v>
      </c>
      <c r="P3435" s="63"/>
      <c r="Q3435" s="63"/>
      <c r="R3435" s="78">
        <v>70</v>
      </c>
      <c r="S3435" s="63" t="str">
        <f>VLOOKUP(R3435,SA!$B$3:$C$11,2,1)</f>
        <v>66-70</v>
      </c>
      <c r="T3435" s="38" t="s">
        <v>97</v>
      </c>
      <c r="U3435" s="24" t="s">
        <v>5816</v>
      </c>
      <c r="V3435" s="24">
        <v>400000</v>
      </c>
      <c r="W3435" s="39">
        <f t="shared" si="1556"/>
        <v>0</v>
      </c>
      <c r="X3435" s="29">
        <f t="shared" si="1557"/>
        <v>0</v>
      </c>
      <c r="Y3435" s="40">
        <f t="shared" si="1558"/>
        <v>253</v>
      </c>
      <c r="Z3435" s="38">
        <f t="shared" si="1524"/>
        <v>46081</v>
      </c>
      <c r="AA3435" s="41">
        <f t="shared" si="1559"/>
        <v>69</v>
      </c>
      <c r="AB3435" s="24" t="s">
        <v>113</v>
      </c>
      <c r="AC3435" s="41">
        <f t="shared" si="1560"/>
        <v>11798.791550684931</v>
      </c>
      <c r="AD3435" s="41">
        <v>1</v>
      </c>
      <c r="AE3435" s="72">
        <f>INDEX(SA!$C$2:$G$11,MATCH(Details!S3435,SA!$C$2:$C$11,0),MATCH(Details!V3435,SA!$C$2:$G$2,0))*Y3435/(F3435-E3435+1)</f>
        <v>9998.9758904109585</v>
      </c>
      <c r="AF3435" s="41">
        <f t="shared" si="1561"/>
        <v>0</v>
      </c>
      <c r="AG3435" s="41">
        <f t="shared" si="1562"/>
        <v>0</v>
      </c>
      <c r="AH3435" s="41">
        <f t="shared" si="1563"/>
        <v>1799.8156602739725</v>
      </c>
      <c r="AI3435" s="60">
        <f t="shared" si="1564"/>
        <v>399.95903561643837</v>
      </c>
      <c r="AJ3435" s="60">
        <f t="shared" si="1565"/>
        <v>2249.7695753424659</v>
      </c>
      <c r="AK3435" s="60">
        <f t="shared" si="1566"/>
        <v>2726.993424657534</v>
      </c>
      <c r="AL3435" s="60">
        <f t="shared" si="1567"/>
        <v>2004.3401671232875</v>
      </c>
      <c r="AM3435" s="41">
        <f t="shared" si="1568"/>
        <v>5344.9071123287658</v>
      </c>
      <c r="AN3435" s="42">
        <f t="shared" si="1569"/>
        <v>45715</v>
      </c>
      <c r="AO3435" s="43">
        <f t="shared" si="1570"/>
        <v>9998.9758904109585</v>
      </c>
    </row>
    <row r="3436" spans="1:41" s="24" customFormat="1" ht="15.75" customHeight="1" x14ac:dyDescent="0.35">
      <c r="A3436" s="36" t="s">
        <v>27</v>
      </c>
      <c r="B3436" s="36">
        <v>202601</v>
      </c>
      <c r="C3436" s="24" t="s">
        <v>736</v>
      </c>
      <c r="D3436" s="24" t="s">
        <v>119</v>
      </c>
      <c r="E3436" s="62">
        <v>45901</v>
      </c>
      <c r="F3436" s="62">
        <v>46265</v>
      </c>
      <c r="G3436" s="37" t="s">
        <v>6548</v>
      </c>
      <c r="H3436" s="36">
        <v>45956</v>
      </c>
      <c r="I3436" s="63">
        <v>23969</v>
      </c>
      <c r="J3436" s="24" t="s">
        <v>6594</v>
      </c>
      <c r="K3436" s="63">
        <f t="shared" si="1554"/>
        <v>46013</v>
      </c>
      <c r="L3436" s="55">
        <f t="shared" si="1555"/>
        <v>0.04</v>
      </c>
      <c r="M3436" s="76">
        <v>0.22500000000000001</v>
      </c>
      <c r="N3436" s="62">
        <v>46013</v>
      </c>
      <c r="O3436" s="62">
        <v>46265</v>
      </c>
      <c r="P3436" s="63"/>
      <c r="Q3436" s="63"/>
      <c r="R3436" s="78">
        <v>60</v>
      </c>
      <c r="S3436" s="63" t="str">
        <f>VLOOKUP(R3436,SA!$B$3:$C$11,2,1)</f>
        <v>56-65</v>
      </c>
      <c r="T3436" s="38" t="s">
        <v>98</v>
      </c>
      <c r="U3436" s="24" t="s">
        <v>5815</v>
      </c>
      <c r="V3436" s="24">
        <v>400000</v>
      </c>
      <c r="W3436" s="39">
        <f t="shared" si="1556"/>
        <v>0</v>
      </c>
      <c r="X3436" s="29">
        <f t="shared" si="1557"/>
        <v>0</v>
      </c>
      <c r="Y3436" s="40">
        <f t="shared" si="1558"/>
        <v>253</v>
      </c>
      <c r="Z3436" s="38">
        <f t="shared" si="1524"/>
        <v>46081</v>
      </c>
      <c r="AA3436" s="41">
        <f t="shared" si="1559"/>
        <v>69</v>
      </c>
      <c r="AB3436" s="24" t="s">
        <v>113</v>
      </c>
      <c r="AC3436" s="41">
        <f t="shared" si="1560"/>
        <v>8255.236259178082</v>
      </c>
      <c r="AD3436" s="41">
        <v>1</v>
      </c>
      <c r="AE3436" s="72">
        <f>INDEX(SA!$C$2:$G$11,MATCH(Details!S3436,SA!$C$2:$C$11,0),MATCH(Details!V3436,SA!$C$2:$G$2,0))*Y3436/(F3436-E3436+1)</f>
        <v>6995.9629315068487</v>
      </c>
      <c r="AF3436" s="41">
        <f t="shared" si="1561"/>
        <v>0</v>
      </c>
      <c r="AG3436" s="41">
        <f t="shared" si="1562"/>
        <v>0</v>
      </c>
      <c r="AH3436" s="41">
        <f t="shared" si="1563"/>
        <v>1259.2733276712327</v>
      </c>
      <c r="AI3436" s="60">
        <f t="shared" si="1564"/>
        <v>279.83851726027393</v>
      </c>
      <c r="AJ3436" s="60">
        <f t="shared" si="1565"/>
        <v>1574.091659589041</v>
      </c>
      <c r="AK3436" s="60">
        <f t="shared" si="1566"/>
        <v>1907.9898904109587</v>
      </c>
      <c r="AL3436" s="60">
        <f t="shared" si="1567"/>
        <v>1402.3725694520547</v>
      </c>
      <c r="AM3436" s="41">
        <f t="shared" si="1568"/>
        <v>3739.6601852054791</v>
      </c>
      <c r="AN3436" s="42">
        <f t="shared" si="1569"/>
        <v>45715</v>
      </c>
      <c r="AO3436" s="43">
        <f t="shared" si="1570"/>
        <v>6995.9629315068487</v>
      </c>
    </row>
    <row r="3437" spans="1:41" s="24" customFormat="1" ht="15.75" customHeight="1" x14ac:dyDescent="0.35">
      <c r="A3437" s="36" t="s">
        <v>27</v>
      </c>
      <c r="B3437" s="36">
        <v>202601</v>
      </c>
      <c r="C3437" s="24" t="s">
        <v>736</v>
      </c>
      <c r="D3437" s="24" t="s">
        <v>119</v>
      </c>
      <c r="E3437" s="62">
        <v>45901</v>
      </c>
      <c r="F3437" s="62">
        <v>46265</v>
      </c>
      <c r="G3437" s="37" t="s">
        <v>6549</v>
      </c>
      <c r="H3437" s="36">
        <v>45956</v>
      </c>
      <c r="I3437" s="63">
        <v>37700</v>
      </c>
      <c r="J3437" s="24" t="s">
        <v>6595</v>
      </c>
      <c r="K3437" s="63">
        <f t="shared" si="1554"/>
        <v>46013</v>
      </c>
      <c r="L3437" s="55">
        <f t="shared" si="1555"/>
        <v>0.04</v>
      </c>
      <c r="M3437" s="76">
        <v>0.22500000000000001</v>
      </c>
      <c r="N3437" s="62">
        <v>46013</v>
      </c>
      <c r="O3437" s="62">
        <v>46265</v>
      </c>
      <c r="P3437" s="63"/>
      <c r="Q3437" s="63"/>
      <c r="R3437" s="78">
        <v>22</v>
      </c>
      <c r="S3437" s="63" t="str">
        <f>VLOOKUP(R3437,SA!$B$3:$C$11,2,1)</f>
        <v>0-25</v>
      </c>
      <c r="T3437" s="38" t="s">
        <v>98</v>
      </c>
      <c r="U3437" s="24" t="s">
        <v>5743</v>
      </c>
      <c r="V3437" s="24">
        <v>400000</v>
      </c>
      <c r="W3437" s="39">
        <f t="shared" si="1556"/>
        <v>0</v>
      </c>
      <c r="X3437" s="29">
        <f t="shared" si="1557"/>
        <v>0</v>
      </c>
      <c r="Y3437" s="40">
        <f t="shared" si="1558"/>
        <v>253</v>
      </c>
      <c r="Z3437" s="38">
        <f t="shared" si="1524"/>
        <v>46081</v>
      </c>
      <c r="AA3437" s="41">
        <f t="shared" si="1559"/>
        <v>69</v>
      </c>
      <c r="AB3437" s="24" t="s">
        <v>113</v>
      </c>
      <c r="AC3437" s="41">
        <f t="shared" si="1560"/>
        <v>2802.9879704109594</v>
      </c>
      <c r="AD3437" s="41">
        <v>1</v>
      </c>
      <c r="AE3437" s="72">
        <f>INDEX(SA!$C$2:$G$11,MATCH(Details!S3437,SA!$C$2:$C$11,0),MATCH(Details!V3437,SA!$C$2:$G$2,0))*Y3437/(F3437-E3437+1)</f>
        <v>2375.4135342465756</v>
      </c>
      <c r="AF3437" s="41">
        <f t="shared" si="1561"/>
        <v>0</v>
      </c>
      <c r="AG3437" s="41">
        <f t="shared" si="1562"/>
        <v>0</v>
      </c>
      <c r="AH3437" s="41">
        <f t="shared" si="1563"/>
        <v>427.5744361643836</v>
      </c>
      <c r="AI3437" s="60">
        <f t="shared" si="1564"/>
        <v>95.01654136986302</v>
      </c>
      <c r="AJ3437" s="60">
        <f t="shared" si="1565"/>
        <v>534.46804520547948</v>
      </c>
      <c r="AK3437" s="60">
        <f t="shared" si="1566"/>
        <v>647.84005479452071</v>
      </c>
      <c r="AL3437" s="60">
        <f t="shared" si="1567"/>
        <v>476.16244027397272</v>
      </c>
      <c r="AM3437" s="41">
        <f t="shared" si="1568"/>
        <v>1269.7665073972607</v>
      </c>
      <c r="AN3437" s="42">
        <f t="shared" si="1569"/>
        <v>45715</v>
      </c>
      <c r="AO3437" s="43">
        <f t="shared" si="1570"/>
        <v>2375.4135342465756</v>
      </c>
    </row>
    <row r="3438" spans="1:41" s="24" customFormat="1" ht="15.75" customHeight="1" x14ac:dyDescent="0.35">
      <c r="A3438" s="36" t="s">
        <v>27</v>
      </c>
      <c r="B3438" s="36">
        <v>202601</v>
      </c>
      <c r="C3438" s="24" t="s">
        <v>736</v>
      </c>
      <c r="D3438" s="24" t="s">
        <v>119</v>
      </c>
      <c r="E3438" s="62">
        <v>45901</v>
      </c>
      <c r="F3438" s="62">
        <v>46265</v>
      </c>
      <c r="G3438" s="37" t="s">
        <v>6550</v>
      </c>
      <c r="H3438" s="36">
        <v>45955</v>
      </c>
      <c r="I3438" s="63">
        <v>36011</v>
      </c>
      <c r="J3438" s="24" t="s">
        <v>6596</v>
      </c>
      <c r="K3438" s="63">
        <f t="shared" si="1554"/>
        <v>46013</v>
      </c>
      <c r="L3438" s="55">
        <f t="shared" si="1555"/>
        <v>0.04</v>
      </c>
      <c r="M3438" s="76">
        <v>0.22500000000000001</v>
      </c>
      <c r="N3438" s="62">
        <v>46013</v>
      </c>
      <c r="O3438" s="62">
        <v>46265</v>
      </c>
      <c r="P3438" s="63"/>
      <c r="Q3438" s="63"/>
      <c r="R3438" s="78">
        <v>27</v>
      </c>
      <c r="S3438" s="63" t="str">
        <f>VLOOKUP(R3438,SA!$B$3:$C$11,2,1)</f>
        <v>26-35</v>
      </c>
      <c r="T3438" s="38" t="s">
        <v>97</v>
      </c>
      <c r="U3438" s="24" t="s">
        <v>56</v>
      </c>
      <c r="V3438" s="24">
        <v>400000</v>
      </c>
      <c r="W3438" s="39">
        <f t="shared" si="1556"/>
        <v>400000</v>
      </c>
      <c r="X3438" s="29">
        <f t="shared" si="1557"/>
        <v>1</v>
      </c>
      <c r="Y3438" s="40">
        <f t="shared" si="1558"/>
        <v>253</v>
      </c>
      <c r="Z3438" s="38">
        <f t="shared" si="1524"/>
        <v>46081</v>
      </c>
      <c r="AA3438" s="41">
        <f t="shared" si="1559"/>
        <v>69</v>
      </c>
      <c r="AB3438" s="24" t="s">
        <v>113</v>
      </c>
      <c r="AC3438" s="41">
        <f t="shared" si="1560"/>
        <v>3142.0721561643836</v>
      </c>
      <c r="AD3438" s="41">
        <v>1</v>
      </c>
      <c r="AE3438" s="72">
        <f>INDEX(SA!$C$2:$G$11,MATCH(Details!S3438,SA!$C$2:$C$11,0),MATCH(Details!V3438,SA!$C$2:$G$2,0))*Y3438/(F3438-E3438+1)</f>
        <v>2662.7730136986302</v>
      </c>
      <c r="AF3438" s="41">
        <f t="shared" si="1561"/>
        <v>0</v>
      </c>
      <c r="AG3438" s="41">
        <f t="shared" si="1562"/>
        <v>0</v>
      </c>
      <c r="AH3438" s="41">
        <f t="shared" si="1563"/>
        <v>479.29914246575339</v>
      </c>
      <c r="AI3438" s="60">
        <f t="shared" si="1564"/>
        <v>106.5109205479452</v>
      </c>
      <c r="AJ3438" s="60">
        <f t="shared" si="1565"/>
        <v>599.12392808219181</v>
      </c>
      <c r="AK3438" s="60">
        <f t="shared" si="1566"/>
        <v>726.21082191780818</v>
      </c>
      <c r="AL3438" s="60">
        <f t="shared" si="1567"/>
        <v>533.76495410958898</v>
      </c>
      <c r="AM3438" s="41">
        <f t="shared" si="1568"/>
        <v>1423.3732109589041</v>
      </c>
      <c r="AN3438" s="42">
        <f t="shared" si="1569"/>
        <v>45715</v>
      </c>
      <c r="AO3438" s="43">
        <f t="shared" si="1570"/>
        <v>2662.7730136986302</v>
      </c>
    </row>
    <row r="3439" spans="1:41" s="24" customFormat="1" ht="15.75" customHeight="1" x14ac:dyDescent="0.35">
      <c r="A3439" s="36" t="s">
        <v>27</v>
      </c>
      <c r="B3439" s="36">
        <v>202601</v>
      </c>
      <c r="C3439" s="24" t="s">
        <v>736</v>
      </c>
      <c r="D3439" s="24" t="s">
        <v>119</v>
      </c>
      <c r="E3439" s="62">
        <v>45901</v>
      </c>
      <c r="F3439" s="62">
        <v>46265</v>
      </c>
      <c r="G3439" s="37" t="s">
        <v>852</v>
      </c>
      <c r="H3439" s="36">
        <v>45955</v>
      </c>
      <c r="I3439" s="63">
        <v>32394</v>
      </c>
      <c r="J3439" s="24" t="s">
        <v>6597</v>
      </c>
      <c r="K3439" s="63">
        <f t="shared" si="1554"/>
        <v>46013</v>
      </c>
      <c r="L3439" s="55">
        <f t="shared" si="1555"/>
        <v>0.04</v>
      </c>
      <c r="M3439" s="76">
        <v>0.22500000000000001</v>
      </c>
      <c r="N3439" s="62">
        <v>46013</v>
      </c>
      <c r="O3439" s="62">
        <v>46265</v>
      </c>
      <c r="P3439" s="63"/>
      <c r="Q3439" s="63"/>
      <c r="R3439" s="78">
        <v>37</v>
      </c>
      <c r="S3439" s="63" t="str">
        <f>VLOOKUP(R3439,SA!$B$3:$C$11,2,1)</f>
        <v>36-45</v>
      </c>
      <c r="T3439" s="38" t="s">
        <v>98</v>
      </c>
      <c r="U3439" s="24" t="s">
        <v>5815</v>
      </c>
      <c r="V3439" s="24">
        <v>400000</v>
      </c>
      <c r="W3439" s="39">
        <f t="shared" si="1556"/>
        <v>0</v>
      </c>
      <c r="X3439" s="29">
        <f t="shared" si="1557"/>
        <v>0</v>
      </c>
      <c r="Y3439" s="40">
        <f t="shared" si="1558"/>
        <v>253</v>
      </c>
      <c r="Z3439" s="38">
        <f t="shared" si="1524"/>
        <v>46081</v>
      </c>
      <c r="AA3439" s="41">
        <f t="shared" si="1559"/>
        <v>69</v>
      </c>
      <c r="AB3439" s="24" t="s">
        <v>113</v>
      </c>
      <c r="AC3439" s="41">
        <f t="shared" si="1560"/>
        <v>3809.9184049315068</v>
      </c>
      <c r="AD3439" s="41">
        <v>1</v>
      </c>
      <c r="AE3439" s="72">
        <f>INDEX(SA!$C$2:$G$11,MATCH(Details!S3439,SA!$C$2:$C$11,0),MATCH(Details!V3439,SA!$C$2:$G$2,0))*Y3439/(F3439-E3439+1)</f>
        <v>3228.7444109589042</v>
      </c>
      <c r="AF3439" s="41">
        <f t="shared" si="1561"/>
        <v>0</v>
      </c>
      <c r="AG3439" s="41">
        <f t="shared" si="1562"/>
        <v>0</v>
      </c>
      <c r="AH3439" s="41">
        <f t="shared" si="1563"/>
        <v>581.17399397260272</v>
      </c>
      <c r="AI3439" s="60">
        <f t="shared" si="1564"/>
        <v>129.14977643835616</v>
      </c>
      <c r="AJ3439" s="60">
        <f t="shared" si="1565"/>
        <v>726.46749246575348</v>
      </c>
      <c r="AK3439" s="60">
        <f t="shared" si="1566"/>
        <v>880.56665753424659</v>
      </c>
      <c r="AL3439" s="60">
        <f t="shared" si="1567"/>
        <v>647.21649328767126</v>
      </c>
      <c r="AM3439" s="41">
        <f t="shared" si="1568"/>
        <v>1725.9106487671233</v>
      </c>
      <c r="AN3439" s="42">
        <f t="shared" si="1569"/>
        <v>45715</v>
      </c>
      <c r="AO3439" s="43">
        <f t="shared" si="1570"/>
        <v>3228.7444109589042</v>
      </c>
    </row>
    <row r="3440" spans="1:41" s="24" customFormat="1" ht="15.75" customHeight="1" x14ac:dyDescent="0.35">
      <c r="A3440" s="36" t="s">
        <v>27</v>
      </c>
      <c r="B3440" s="36">
        <v>202601</v>
      </c>
      <c r="C3440" s="24" t="s">
        <v>736</v>
      </c>
      <c r="D3440" s="24" t="s">
        <v>119</v>
      </c>
      <c r="E3440" s="62">
        <v>45901</v>
      </c>
      <c r="F3440" s="62">
        <v>46265</v>
      </c>
      <c r="G3440" s="37" t="s">
        <v>6551</v>
      </c>
      <c r="H3440" s="36">
        <v>45955</v>
      </c>
      <c r="I3440" s="63">
        <v>25934</v>
      </c>
      <c r="J3440" s="24" t="s">
        <v>6598</v>
      </c>
      <c r="K3440" s="63">
        <f t="shared" si="1554"/>
        <v>46013</v>
      </c>
      <c r="L3440" s="55">
        <f t="shared" si="1555"/>
        <v>0.04</v>
      </c>
      <c r="M3440" s="76">
        <v>0.22500000000000001</v>
      </c>
      <c r="N3440" s="62">
        <v>46013</v>
      </c>
      <c r="O3440" s="62">
        <v>46265</v>
      </c>
      <c r="P3440" s="63"/>
      <c r="Q3440" s="63"/>
      <c r="R3440" s="78">
        <v>54</v>
      </c>
      <c r="S3440" s="63" t="str">
        <f>VLOOKUP(R3440,SA!$B$3:$C$11,2,1)</f>
        <v>46-55</v>
      </c>
      <c r="T3440" s="38" t="s">
        <v>97</v>
      </c>
      <c r="U3440" s="24" t="s">
        <v>5816</v>
      </c>
      <c r="V3440" s="24">
        <v>400000</v>
      </c>
      <c r="W3440" s="39">
        <f t="shared" si="1556"/>
        <v>0</v>
      </c>
      <c r="X3440" s="29">
        <f t="shared" si="1557"/>
        <v>0</v>
      </c>
      <c r="Y3440" s="40">
        <f t="shared" si="1558"/>
        <v>253</v>
      </c>
      <c r="Z3440" s="38">
        <f t="shared" si="1524"/>
        <v>46081</v>
      </c>
      <c r="AA3440" s="41">
        <f t="shared" si="1559"/>
        <v>69</v>
      </c>
      <c r="AB3440" s="24" t="s">
        <v>113</v>
      </c>
      <c r="AC3440" s="41">
        <f t="shared" si="1560"/>
        <v>5620.2158898630132</v>
      </c>
      <c r="AD3440" s="41">
        <v>1</v>
      </c>
      <c r="AE3440" s="72">
        <f>INDEX(SA!$C$2:$G$11,MATCH(Details!S3440,SA!$C$2:$C$11,0),MATCH(Details!V3440,SA!$C$2:$G$2,0))*Y3440/(F3440-E3440+1)</f>
        <v>4762.8948219178083</v>
      </c>
      <c r="AF3440" s="41">
        <f t="shared" si="1561"/>
        <v>0</v>
      </c>
      <c r="AG3440" s="41">
        <f t="shared" si="1562"/>
        <v>0</v>
      </c>
      <c r="AH3440" s="41">
        <f t="shared" si="1563"/>
        <v>857.32106794520541</v>
      </c>
      <c r="AI3440" s="60">
        <f t="shared" si="1564"/>
        <v>190.51579287671234</v>
      </c>
      <c r="AJ3440" s="60">
        <f t="shared" si="1565"/>
        <v>1071.6513349315069</v>
      </c>
      <c r="AK3440" s="60">
        <f t="shared" si="1566"/>
        <v>1298.9713150684931</v>
      </c>
      <c r="AL3440" s="60">
        <f t="shared" si="1567"/>
        <v>954.7439165753425</v>
      </c>
      <c r="AM3440" s="41">
        <f t="shared" si="1568"/>
        <v>2545.9837775342467</v>
      </c>
      <c r="AN3440" s="42">
        <f t="shared" si="1569"/>
        <v>45715</v>
      </c>
      <c r="AO3440" s="43">
        <f t="shared" si="1570"/>
        <v>4762.8948219178083</v>
      </c>
    </row>
    <row r="3441" spans="1:41" s="24" customFormat="1" ht="15.75" customHeight="1" x14ac:dyDescent="0.35">
      <c r="A3441" s="36" t="s">
        <v>27</v>
      </c>
      <c r="B3441" s="36">
        <v>202601</v>
      </c>
      <c r="C3441" s="24" t="s">
        <v>736</v>
      </c>
      <c r="D3441" s="24" t="s">
        <v>119</v>
      </c>
      <c r="E3441" s="62">
        <v>45901</v>
      </c>
      <c r="F3441" s="62">
        <v>46265</v>
      </c>
      <c r="G3441" s="37" t="s">
        <v>6552</v>
      </c>
      <c r="H3441" s="36">
        <v>45782</v>
      </c>
      <c r="I3441" s="63">
        <v>33770</v>
      </c>
      <c r="J3441" s="24" t="s">
        <v>6599</v>
      </c>
      <c r="K3441" s="63">
        <f t="shared" si="1554"/>
        <v>46017</v>
      </c>
      <c r="L3441" s="55">
        <f t="shared" si="1555"/>
        <v>0.04</v>
      </c>
      <c r="M3441" s="76">
        <v>0.22500000000000001</v>
      </c>
      <c r="N3441" s="62">
        <v>46017</v>
      </c>
      <c r="O3441" s="62">
        <v>46265</v>
      </c>
      <c r="P3441" s="63"/>
      <c r="Q3441" s="63"/>
      <c r="R3441" s="78">
        <v>33</v>
      </c>
      <c r="S3441" s="63" t="str">
        <f>VLOOKUP(R3441,SA!$B$3:$C$11,2,1)</f>
        <v>26-35</v>
      </c>
      <c r="T3441" s="38" t="s">
        <v>97</v>
      </c>
      <c r="U3441" s="24" t="s">
        <v>56</v>
      </c>
      <c r="V3441" s="24">
        <v>300000</v>
      </c>
      <c r="W3441" s="39">
        <f t="shared" si="1556"/>
        <v>300000</v>
      </c>
      <c r="X3441" s="29">
        <f t="shared" si="1557"/>
        <v>1</v>
      </c>
      <c r="Y3441" s="40">
        <f t="shared" si="1558"/>
        <v>249</v>
      </c>
      <c r="Z3441" s="38">
        <f t="shared" si="1524"/>
        <v>46081</v>
      </c>
      <c r="AA3441" s="41">
        <f t="shared" si="1559"/>
        <v>65</v>
      </c>
      <c r="AB3441" s="24" t="s">
        <v>113</v>
      </c>
      <c r="AC3441" s="41">
        <f t="shared" si="1560"/>
        <v>2813.6766690410959</v>
      </c>
      <c r="AD3441" s="41">
        <v>1</v>
      </c>
      <c r="AE3441" s="72">
        <f>INDEX(SA!$C$2:$G$11,MATCH(Details!S3441,SA!$C$2:$C$11,0),MATCH(Details!V3441,SA!$C$2:$G$2,0))*Y3441/(F3441-E3441+1)</f>
        <v>2384.4717534246574</v>
      </c>
      <c r="AF3441" s="41">
        <f t="shared" si="1561"/>
        <v>0</v>
      </c>
      <c r="AG3441" s="41">
        <f t="shared" si="1562"/>
        <v>0</v>
      </c>
      <c r="AH3441" s="41">
        <f t="shared" si="1563"/>
        <v>429.20491561643831</v>
      </c>
      <c r="AI3441" s="60">
        <f t="shared" si="1564"/>
        <v>95.378870136986293</v>
      </c>
      <c r="AJ3441" s="60">
        <f t="shared" si="1565"/>
        <v>536.50614452054799</v>
      </c>
      <c r="AK3441" s="60">
        <f t="shared" si="1566"/>
        <v>622.45246575342458</v>
      </c>
      <c r="AL3441" s="60">
        <f t="shared" si="1567"/>
        <v>457.50256232876706</v>
      </c>
      <c r="AM3441" s="41">
        <f t="shared" si="1568"/>
        <v>1295.0841764383563</v>
      </c>
      <c r="AN3441" s="42">
        <f t="shared" si="1569"/>
        <v>45715</v>
      </c>
      <c r="AO3441" s="43">
        <f t="shared" si="1570"/>
        <v>2384.4717534246574</v>
      </c>
    </row>
    <row r="3442" spans="1:41" s="24" customFormat="1" ht="15.75" customHeight="1" x14ac:dyDescent="0.35">
      <c r="A3442" s="36" t="s">
        <v>27</v>
      </c>
      <c r="B3442" s="36">
        <v>202601</v>
      </c>
      <c r="C3442" s="24" t="s">
        <v>736</v>
      </c>
      <c r="D3442" s="24" t="s">
        <v>119</v>
      </c>
      <c r="E3442" s="62">
        <v>45901</v>
      </c>
      <c r="F3442" s="62">
        <v>46265</v>
      </c>
      <c r="G3442" s="37" t="s">
        <v>6553</v>
      </c>
      <c r="H3442" s="36">
        <v>45782</v>
      </c>
      <c r="I3442" s="63">
        <v>36406</v>
      </c>
      <c r="J3442" s="24" t="s">
        <v>6600</v>
      </c>
      <c r="K3442" s="63">
        <f t="shared" si="1554"/>
        <v>46017</v>
      </c>
      <c r="L3442" s="55">
        <f t="shared" si="1555"/>
        <v>0.04</v>
      </c>
      <c r="M3442" s="76">
        <v>0.22500000000000001</v>
      </c>
      <c r="N3442" s="62">
        <v>46017</v>
      </c>
      <c r="O3442" s="62">
        <v>46265</v>
      </c>
      <c r="P3442" s="63"/>
      <c r="Q3442" s="63"/>
      <c r="R3442" s="78">
        <v>26</v>
      </c>
      <c r="S3442" s="63" t="str">
        <f>VLOOKUP(R3442,SA!$B$3:$C$11,2,1)</f>
        <v>26-35</v>
      </c>
      <c r="T3442" s="38" t="s">
        <v>98</v>
      </c>
      <c r="U3442" s="24" t="s">
        <v>5743</v>
      </c>
      <c r="V3442" s="24">
        <v>300000</v>
      </c>
      <c r="W3442" s="39">
        <f t="shared" si="1556"/>
        <v>0</v>
      </c>
      <c r="X3442" s="29">
        <f t="shared" si="1557"/>
        <v>0</v>
      </c>
      <c r="Y3442" s="40">
        <f t="shared" si="1558"/>
        <v>249</v>
      </c>
      <c r="Z3442" s="38">
        <f t="shared" si="1524"/>
        <v>46081</v>
      </c>
      <c r="AA3442" s="41">
        <f t="shared" si="1559"/>
        <v>65</v>
      </c>
      <c r="AB3442" s="24" t="s">
        <v>113</v>
      </c>
      <c r="AC3442" s="41">
        <f t="shared" si="1560"/>
        <v>2813.6766690410959</v>
      </c>
      <c r="AD3442" s="41">
        <v>1</v>
      </c>
      <c r="AE3442" s="72">
        <f>INDEX(SA!$C$2:$G$11,MATCH(Details!S3442,SA!$C$2:$C$11,0),MATCH(Details!V3442,SA!$C$2:$G$2,0))*Y3442/(F3442-E3442+1)</f>
        <v>2384.4717534246574</v>
      </c>
      <c r="AF3442" s="41">
        <f t="shared" si="1561"/>
        <v>0</v>
      </c>
      <c r="AG3442" s="41">
        <f t="shared" si="1562"/>
        <v>0</v>
      </c>
      <c r="AH3442" s="41">
        <f t="shared" si="1563"/>
        <v>429.20491561643831</v>
      </c>
      <c r="AI3442" s="60">
        <f t="shared" si="1564"/>
        <v>95.378870136986293</v>
      </c>
      <c r="AJ3442" s="60">
        <f t="shared" si="1565"/>
        <v>536.50614452054799</v>
      </c>
      <c r="AK3442" s="60">
        <f t="shared" si="1566"/>
        <v>622.45246575342458</v>
      </c>
      <c r="AL3442" s="60">
        <f t="shared" si="1567"/>
        <v>457.50256232876706</v>
      </c>
      <c r="AM3442" s="41">
        <f t="shared" si="1568"/>
        <v>1295.0841764383563</v>
      </c>
      <c r="AN3442" s="42">
        <f t="shared" si="1569"/>
        <v>45715</v>
      </c>
      <c r="AO3442" s="43">
        <f t="shared" si="1570"/>
        <v>2384.4717534246574</v>
      </c>
    </row>
    <row r="3443" spans="1:41" s="24" customFormat="1" ht="15.75" customHeight="1" x14ac:dyDescent="0.35">
      <c r="A3443" s="36" t="s">
        <v>27</v>
      </c>
      <c r="B3443" s="36">
        <v>202601</v>
      </c>
      <c r="C3443" s="24" t="s">
        <v>736</v>
      </c>
      <c r="D3443" s="24" t="s">
        <v>119</v>
      </c>
      <c r="E3443" s="62">
        <v>45901</v>
      </c>
      <c r="F3443" s="62">
        <v>46265</v>
      </c>
      <c r="G3443" s="37" t="s">
        <v>6554</v>
      </c>
      <c r="H3443" s="36">
        <v>45782</v>
      </c>
      <c r="I3443" s="63">
        <v>45796</v>
      </c>
      <c r="J3443" s="24" t="s">
        <v>6601</v>
      </c>
      <c r="K3443" s="63">
        <f t="shared" si="1554"/>
        <v>46017</v>
      </c>
      <c r="L3443" s="55">
        <f t="shared" si="1555"/>
        <v>0.04</v>
      </c>
      <c r="M3443" s="76">
        <v>0.22500000000000001</v>
      </c>
      <c r="N3443" s="62">
        <v>46017</v>
      </c>
      <c r="O3443" s="62">
        <v>46265</v>
      </c>
      <c r="P3443" s="63"/>
      <c r="Q3443" s="63"/>
      <c r="R3443" s="78">
        <v>0</v>
      </c>
      <c r="S3443" s="63" t="str">
        <f>VLOOKUP(R3443,SA!$B$3:$C$11,2,1)</f>
        <v>0-25</v>
      </c>
      <c r="T3443" s="38" t="s">
        <v>97</v>
      </c>
      <c r="U3443" s="24" t="s">
        <v>5745</v>
      </c>
      <c r="V3443" s="24">
        <v>300000</v>
      </c>
      <c r="W3443" s="39">
        <f t="shared" si="1556"/>
        <v>0</v>
      </c>
      <c r="X3443" s="29">
        <f t="shared" si="1557"/>
        <v>0</v>
      </c>
      <c r="Y3443" s="40">
        <f t="shared" si="1558"/>
        <v>249</v>
      </c>
      <c r="Z3443" s="38">
        <f t="shared" si="1524"/>
        <v>46081</v>
      </c>
      <c r="AA3443" s="41">
        <f t="shared" si="1559"/>
        <v>65</v>
      </c>
      <c r="AB3443" s="24" t="s">
        <v>113</v>
      </c>
      <c r="AC3443" s="41">
        <f t="shared" si="1560"/>
        <v>2517.5463583561645</v>
      </c>
      <c r="AD3443" s="41">
        <v>1</v>
      </c>
      <c r="AE3443" s="72">
        <f>INDEX(SA!$C$2:$G$11,MATCH(Details!S3443,SA!$C$2:$C$11,0),MATCH(Details!V3443,SA!$C$2:$G$2,0))*Y3443/(F3443-E3443+1)</f>
        <v>2133.5138630136989</v>
      </c>
      <c r="AF3443" s="41">
        <f t="shared" si="1561"/>
        <v>0</v>
      </c>
      <c r="AG3443" s="41">
        <f t="shared" si="1562"/>
        <v>0</v>
      </c>
      <c r="AH3443" s="41">
        <f t="shared" si="1563"/>
        <v>384.03249534246578</v>
      </c>
      <c r="AI3443" s="60">
        <f t="shared" si="1564"/>
        <v>85.340554520547954</v>
      </c>
      <c r="AJ3443" s="60">
        <f t="shared" si="1565"/>
        <v>480.0406191780823</v>
      </c>
      <c r="AK3443" s="60">
        <f t="shared" si="1566"/>
        <v>556.94136986301385</v>
      </c>
      <c r="AL3443" s="60">
        <f t="shared" si="1567"/>
        <v>409.35190684931518</v>
      </c>
      <c r="AM3443" s="41">
        <f t="shared" si="1568"/>
        <v>1158.7807824657536</v>
      </c>
      <c r="AN3443" s="42">
        <f t="shared" si="1569"/>
        <v>45715</v>
      </c>
      <c r="AO3443" s="43">
        <f t="shared" si="1570"/>
        <v>2133.5138630136989</v>
      </c>
    </row>
    <row r="3444" spans="1:41" s="24" customFormat="1" ht="15.75" customHeight="1" x14ac:dyDescent="0.35">
      <c r="A3444" s="36" t="s">
        <v>27</v>
      </c>
      <c r="B3444" s="36">
        <v>202601</v>
      </c>
      <c r="C3444" s="24" t="s">
        <v>736</v>
      </c>
      <c r="D3444" s="24" t="s">
        <v>119</v>
      </c>
      <c r="E3444" s="62">
        <v>45901</v>
      </c>
      <c r="F3444" s="62">
        <v>46265</v>
      </c>
      <c r="G3444" s="37" t="s">
        <v>6555</v>
      </c>
      <c r="H3444" s="36">
        <v>45782</v>
      </c>
      <c r="I3444" s="63">
        <v>19655</v>
      </c>
      <c r="J3444" s="24" t="s">
        <v>6602</v>
      </c>
      <c r="K3444" s="63">
        <f t="shared" si="1554"/>
        <v>46017</v>
      </c>
      <c r="L3444" s="55">
        <f t="shared" si="1555"/>
        <v>0.04</v>
      </c>
      <c r="M3444" s="76">
        <v>0.22500000000000001</v>
      </c>
      <c r="N3444" s="62">
        <v>46017</v>
      </c>
      <c r="O3444" s="62">
        <v>46265</v>
      </c>
      <c r="P3444" s="63"/>
      <c r="Q3444" s="63"/>
      <c r="R3444" s="78">
        <v>72</v>
      </c>
      <c r="S3444" s="63" t="str">
        <f>VLOOKUP(R3444,SA!$B$3:$C$11,2,1)</f>
        <v>71-75</v>
      </c>
      <c r="T3444" s="38" t="s">
        <v>97</v>
      </c>
      <c r="U3444" s="24" t="s">
        <v>5816</v>
      </c>
      <c r="V3444" s="24">
        <v>300000</v>
      </c>
      <c r="W3444" s="39">
        <f t="shared" si="1556"/>
        <v>0</v>
      </c>
      <c r="X3444" s="29">
        <f t="shared" si="1557"/>
        <v>0</v>
      </c>
      <c r="Y3444" s="40">
        <f t="shared" si="1558"/>
        <v>249</v>
      </c>
      <c r="Z3444" s="38">
        <f t="shared" si="1524"/>
        <v>46081</v>
      </c>
      <c r="AA3444" s="41">
        <f t="shared" si="1559"/>
        <v>65</v>
      </c>
      <c r="AB3444" s="24" t="s">
        <v>113</v>
      </c>
      <c r="AC3444" s="41">
        <f t="shared" si="1560"/>
        <v>13385.41686739726</v>
      </c>
      <c r="AD3444" s="41">
        <v>1</v>
      </c>
      <c r="AE3444" s="72">
        <f>INDEX(SA!$C$2:$G$11,MATCH(Details!S3444,SA!$C$2:$C$11,0),MATCH(Details!V3444,SA!$C$2:$G$2,0))*Y3444/(F3444-E3444+1)</f>
        <v>11343.573616438356</v>
      </c>
      <c r="AF3444" s="41">
        <f t="shared" si="1561"/>
        <v>0</v>
      </c>
      <c r="AG3444" s="41">
        <f t="shared" si="1562"/>
        <v>0</v>
      </c>
      <c r="AH3444" s="41">
        <f t="shared" si="1563"/>
        <v>2041.843250958904</v>
      </c>
      <c r="AI3444" s="60">
        <f t="shared" si="1564"/>
        <v>453.74294465753428</v>
      </c>
      <c r="AJ3444" s="60">
        <f t="shared" si="1565"/>
        <v>2552.3040636986302</v>
      </c>
      <c r="AK3444" s="60">
        <f t="shared" si="1566"/>
        <v>2961.1738356164383</v>
      </c>
      <c r="AL3444" s="60">
        <f t="shared" si="1567"/>
        <v>2176.462769178082</v>
      </c>
      <c r="AM3444" s="41">
        <f t="shared" si="1568"/>
        <v>6161.0638389041105</v>
      </c>
      <c r="AN3444" s="42">
        <f t="shared" si="1569"/>
        <v>45715</v>
      </c>
      <c r="AO3444" s="43">
        <f t="shared" si="1570"/>
        <v>11343.573616438356</v>
      </c>
    </row>
    <row r="3445" spans="1:41" s="24" customFormat="1" ht="15.75" customHeight="1" x14ac:dyDescent="0.35">
      <c r="A3445" s="36" t="s">
        <v>27</v>
      </c>
      <c r="B3445" s="36">
        <v>202601</v>
      </c>
      <c r="C3445" s="24" t="s">
        <v>736</v>
      </c>
      <c r="D3445" s="24" t="s">
        <v>119</v>
      </c>
      <c r="E3445" s="62">
        <v>45901</v>
      </c>
      <c r="F3445" s="62">
        <v>46265</v>
      </c>
      <c r="G3445" s="37" t="s">
        <v>6556</v>
      </c>
      <c r="H3445" s="36">
        <v>45782</v>
      </c>
      <c r="I3445" s="63">
        <v>24074</v>
      </c>
      <c r="J3445" s="24" t="s">
        <v>6603</v>
      </c>
      <c r="K3445" s="63">
        <f t="shared" si="1554"/>
        <v>46017</v>
      </c>
      <c r="L3445" s="55">
        <f t="shared" si="1555"/>
        <v>0.04</v>
      </c>
      <c r="M3445" s="76">
        <v>0.22500000000000001</v>
      </c>
      <c r="N3445" s="62">
        <v>46017</v>
      </c>
      <c r="O3445" s="62">
        <v>46265</v>
      </c>
      <c r="P3445" s="63"/>
      <c r="Q3445" s="63"/>
      <c r="R3445" s="78">
        <v>60</v>
      </c>
      <c r="S3445" s="63" t="str">
        <f>VLOOKUP(R3445,SA!$B$3:$C$11,2,1)</f>
        <v>56-65</v>
      </c>
      <c r="T3445" s="38" t="s">
        <v>98</v>
      </c>
      <c r="U3445" s="24" t="s">
        <v>5815</v>
      </c>
      <c r="V3445" s="24">
        <v>300000</v>
      </c>
      <c r="W3445" s="39">
        <f t="shared" si="1556"/>
        <v>0</v>
      </c>
      <c r="X3445" s="29">
        <f t="shared" si="1557"/>
        <v>0</v>
      </c>
      <c r="Y3445" s="40">
        <f t="shared" si="1558"/>
        <v>249</v>
      </c>
      <c r="Z3445" s="38">
        <f t="shared" si="1524"/>
        <v>46081</v>
      </c>
      <c r="AA3445" s="41">
        <f t="shared" si="1559"/>
        <v>65</v>
      </c>
      <c r="AB3445" s="24" t="s">
        <v>113</v>
      </c>
      <c r="AC3445" s="41">
        <f t="shared" si="1560"/>
        <v>7389.3315041095893</v>
      </c>
      <c r="AD3445" s="41">
        <v>1</v>
      </c>
      <c r="AE3445" s="72">
        <f>INDEX(SA!$C$2:$G$11,MATCH(Details!S3445,SA!$C$2:$C$11,0),MATCH(Details!V3445,SA!$C$2:$G$2,0))*Y3445/(F3445-E3445+1)</f>
        <v>6262.1453424657539</v>
      </c>
      <c r="AF3445" s="41">
        <f t="shared" si="1561"/>
        <v>0</v>
      </c>
      <c r="AG3445" s="41">
        <f t="shared" si="1562"/>
        <v>0</v>
      </c>
      <c r="AH3445" s="41">
        <f t="shared" si="1563"/>
        <v>1127.1861616438357</v>
      </c>
      <c r="AI3445" s="60">
        <f t="shared" si="1564"/>
        <v>250.48581369863015</v>
      </c>
      <c r="AJ3445" s="60">
        <f t="shared" si="1565"/>
        <v>1408.9827020547946</v>
      </c>
      <c r="AK3445" s="60">
        <f t="shared" si="1566"/>
        <v>1634.6965753424661</v>
      </c>
      <c r="AL3445" s="60">
        <f t="shared" si="1567"/>
        <v>1201.5019828767126</v>
      </c>
      <c r="AM3445" s="41">
        <f t="shared" si="1568"/>
        <v>3401.1748438356162</v>
      </c>
      <c r="AN3445" s="42">
        <f t="shared" si="1569"/>
        <v>45715</v>
      </c>
      <c r="AO3445" s="43">
        <f t="shared" si="1570"/>
        <v>6262.1453424657539</v>
      </c>
    </row>
    <row r="3446" spans="1:41" s="24" customFormat="1" ht="15.75" customHeight="1" x14ac:dyDescent="0.35">
      <c r="A3446" s="36" t="s">
        <v>27</v>
      </c>
      <c r="B3446" s="36">
        <v>202601</v>
      </c>
      <c r="C3446" s="24" t="s">
        <v>736</v>
      </c>
      <c r="D3446" s="24" t="s">
        <v>119</v>
      </c>
      <c r="E3446" s="62">
        <v>45901</v>
      </c>
      <c r="F3446" s="62">
        <v>46265</v>
      </c>
      <c r="G3446" s="37" t="s">
        <v>6557</v>
      </c>
      <c r="H3446" s="36">
        <v>45731</v>
      </c>
      <c r="I3446" s="63">
        <v>32458</v>
      </c>
      <c r="J3446" s="24" t="s">
        <v>6604</v>
      </c>
      <c r="K3446" s="63">
        <f t="shared" si="1554"/>
        <v>46020</v>
      </c>
      <c r="L3446" s="55">
        <f t="shared" si="1555"/>
        <v>0.04</v>
      </c>
      <c r="M3446" s="76">
        <v>0.22500000000000001</v>
      </c>
      <c r="N3446" s="62">
        <v>46020</v>
      </c>
      <c r="O3446" s="62">
        <v>46265</v>
      </c>
      <c r="P3446" s="63"/>
      <c r="Q3446" s="63"/>
      <c r="R3446" s="78">
        <v>37</v>
      </c>
      <c r="S3446" s="63" t="str">
        <f>VLOOKUP(R3446,SA!$B$3:$C$11,2,1)</f>
        <v>36-45</v>
      </c>
      <c r="T3446" s="38" t="s">
        <v>97</v>
      </c>
      <c r="U3446" s="24" t="s">
        <v>56</v>
      </c>
      <c r="V3446" s="24">
        <v>400000</v>
      </c>
      <c r="W3446" s="39">
        <f t="shared" si="1556"/>
        <v>400000</v>
      </c>
      <c r="X3446" s="29">
        <f t="shared" si="1557"/>
        <v>1</v>
      </c>
      <c r="Y3446" s="40">
        <f t="shared" si="1558"/>
        <v>246</v>
      </c>
      <c r="Z3446" s="38">
        <f t="shared" si="1524"/>
        <v>46081</v>
      </c>
      <c r="AA3446" s="41">
        <f t="shared" si="1559"/>
        <v>62</v>
      </c>
      <c r="AB3446" s="24" t="s">
        <v>113</v>
      </c>
      <c r="AC3446" s="41">
        <f t="shared" si="1560"/>
        <v>3704.5056427397262</v>
      </c>
      <c r="AD3446" s="41">
        <v>1</v>
      </c>
      <c r="AE3446" s="72">
        <f>INDEX(SA!$C$2:$G$11,MATCH(Details!S3446,SA!$C$2:$C$11,0),MATCH(Details!V3446,SA!$C$2:$G$2,0))*Y3446/(F3446-E3446+1)</f>
        <v>3139.4115616438357</v>
      </c>
      <c r="AF3446" s="41">
        <f t="shared" si="1561"/>
        <v>0</v>
      </c>
      <c r="AG3446" s="41">
        <f t="shared" si="1562"/>
        <v>0</v>
      </c>
      <c r="AH3446" s="41">
        <f t="shared" si="1563"/>
        <v>565.09408109589037</v>
      </c>
      <c r="AI3446" s="60">
        <f t="shared" si="1564"/>
        <v>125.57646246575344</v>
      </c>
      <c r="AJ3446" s="60">
        <f t="shared" si="1565"/>
        <v>706.36760136986311</v>
      </c>
      <c r="AK3446" s="60">
        <f t="shared" si="1566"/>
        <v>791.23380821917806</v>
      </c>
      <c r="AL3446" s="60">
        <f t="shared" si="1567"/>
        <v>581.55684904109592</v>
      </c>
      <c r="AM3446" s="41">
        <f t="shared" si="1568"/>
        <v>1725.9106487671229</v>
      </c>
      <c r="AN3446" s="42">
        <f t="shared" si="1569"/>
        <v>45715</v>
      </c>
      <c r="AO3446" s="43">
        <f t="shared" si="1570"/>
        <v>3139.4115616438357</v>
      </c>
    </row>
    <row r="3447" spans="1:41" s="24" customFormat="1" ht="15.75" customHeight="1" x14ac:dyDescent="0.35">
      <c r="A3447" s="36" t="s">
        <v>27</v>
      </c>
      <c r="B3447" s="36">
        <v>202601</v>
      </c>
      <c r="C3447" s="24" t="s">
        <v>736</v>
      </c>
      <c r="D3447" s="24" t="s">
        <v>119</v>
      </c>
      <c r="E3447" s="62">
        <v>45901</v>
      </c>
      <c r="F3447" s="62">
        <v>46265</v>
      </c>
      <c r="G3447" s="37" t="s">
        <v>6558</v>
      </c>
      <c r="H3447" s="36">
        <v>45731</v>
      </c>
      <c r="I3447" s="63">
        <v>33239</v>
      </c>
      <c r="J3447" s="24" t="s">
        <v>6605</v>
      </c>
      <c r="K3447" s="63">
        <f t="shared" si="1554"/>
        <v>46020</v>
      </c>
      <c r="L3447" s="55">
        <f t="shared" si="1555"/>
        <v>0.04</v>
      </c>
      <c r="M3447" s="76">
        <v>0.22500000000000001</v>
      </c>
      <c r="N3447" s="62">
        <v>46020</v>
      </c>
      <c r="O3447" s="62">
        <v>46265</v>
      </c>
      <c r="P3447" s="63"/>
      <c r="Q3447" s="63"/>
      <c r="R3447" s="78">
        <v>34</v>
      </c>
      <c r="S3447" s="63" t="str">
        <f>VLOOKUP(R3447,SA!$B$3:$C$11,2,1)</f>
        <v>26-35</v>
      </c>
      <c r="T3447" s="38" t="s">
        <v>98</v>
      </c>
      <c r="U3447" s="24" t="s">
        <v>5743</v>
      </c>
      <c r="V3447" s="24">
        <v>400000</v>
      </c>
      <c r="W3447" s="39">
        <f t="shared" si="1556"/>
        <v>0</v>
      </c>
      <c r="X3447" s="29">
        <f t="shared" si="1557"/>
        <v>0</v>
      </c>
      <c r="Y3447" s="40">
        <f t="shared" si="1558"/>
        <v>246</v>
      </c>
      <c r="Z3447" s="38">
        <f t="shared" si="1524"/>
        <v>46081</v>
      </c>
      <c r="AA3447" s="41">
        <f t="shared" si="1559"/>
        <v>62</v>
      </c>
      <c r="AB3447" s="24" t="s">
        <v>113</v>
      </c>
      <c r="AC3447" s="41">
        <f t="shared" si="1560"/>
        <v>3055.1373534246577</v>
      </c>
      <c r="AD3447" s="41">
        <v>1</v>
      </c>
      <c r="AE3447" s="72">
        <f>INDEX(SA!$C$2:$G$11,MATCH(Details!S3447,SA!$C$2:$C$11,0),MATCH(Details!V3447,SA!$C$2:$G$2,0))*Y3447/(F3447-E3447+1)</f>
        <v>2589.0994520547947</v>
      </c>
      <c r="AF3447" s="41">
        <f t="shared" si="1561"/>
        <v>0</v>
      </c>
      <c r="AG3447" s="41">
        <f t="shared" si="1562"/>
        <v>0</v>
      </c>
      <c r="AH3447" s="41">
        <f t="shared" si="1563"/>
        <v>466.03790136986305</v>
      </c>
      <c r="AI3447" s="60">
        <f t="shared" si="1564"/>
        <v>103.5639780821918</v>
      </c>
      <c r="AJ3447" s="60">
        <f t="shared" si="1565"/>
        <v>582.54737671232886</v>
      </c>
      <c r="AK3447" s="60">
        <f t="shared" si="1566"/>
        <v>652.53726027397261</v>
      </c>
      <c r="AL3447" s="60">
        <f t="shared" si="1567"/>
        <v>479.61488630136984</v>
      </c>
      <c r="AM3447" s="41">
        <f t="shared" si="1568"/>
        <v>1423.3732109589046</v>
      </c>
      <c r="AN3447" s="42">
        <f t="shared" si="1569"/>
        <v>45715</v>
      </c>
      <c r="AO3447" s="43">
        <f t="shared" si="1570"/>
        <v>2589.0994520547947</v>
      </c>
    </row>
    <row r="3448" spans="1:41" s="24" customFormat="1" ht="15.75" customHeight="1" x14ac:dyDescent="0.35">
      <c r="A3448" s="36" t="s">
        <v>27</v>
      </c>
      <c r="B3448" s="36">
        <v>202601</v>
      </c>
      <c r="C3448" s="24" t="s">
        <v>736</v>
      </c>
      <c r="D3448" s="24" t="s">
        <v>119</v>
      </c>
      <c r="E3448" s="62">
        <v>45901</v>
      </c>
      <c r="F3448" s="62">
        <v>46265</v>
      </c>
      <c r="G3448" s="37" t="s">
        <v>6559</v>
      </c>
      <c r="H3448" s="36">
        <v>45731</v>
      </c>
      <c r="I3448" s="63">
        <v>42704</v>
      </c>
      <c r="J3448" s="24" t="s">
        <v>6606</v>
      </c>
      <c r="K3448" s="63">
        <f t="shared" si="1554"/>
        <v>46020</v>
      </c>
      <c r="L3448" s="55">
        <f t="shared" si="1555"/>
        <v>0.04</v>
      </c>
      <c r="M3448" s="76">
        <v>0.22500000000000001</v>
      </c>
      <c r="N3448" s="62">
        <v>46020</v>
      </c>
      <c r="O3448" s="62">
        <v>46265</v>
      </c>
      <c r="P3448" s="63"/>
      <c r="Q3448" s="63"/>
      <c r="R3448" s="78">
        <v>9</v>
      </c>
      <c r="S3448" s="63" t="str">
        <f>VLOOKUP(R3448,SA!$B$3:$C$11,2,1)</f>
        <v>0-25</v>
      </c>
      <c r="T3448" s="38" t="s">
        <v>98</v>
      </c>
      <c r="U3448" s="24" t="s">
        <v>5746</v>
      </c>
      <c r="V3448" s="24">
        <v>400000</v>
      </c>
      <c r="W3448" s="39">
        <f t="shared" si="1556"/>
        <v>0</v>
      </c>
      <c r="X3448" s="29">
        <f t="shared" si="1557"/>
        <v>0</v>
      </c>
      <c r="Y3448" s="40">
        <f t="shared" si="1558"/>
        <v>246</v>
      </c>
      <c r="Z3448" s="38">
        <f t="shared" si="1524"/>
        <v>46081</v>
      </c>
      <c r="AA3448" s="41">
        <f t="shared" si="1559"/>
        <v>62</v>
      </c>
      <c r="AB3448" s="24" t="s">
        <v>113</v>
      </c>
      <c r="AC3448" s="41">
        <f t="shared" si="1560"/>
        <v>2725.4349435616441</v>
      </c>
      <c r="AD3448" s="41">
        <v>1</v>
      </c>
      <c r="AE3448" s="72">
        <f>INDEX(SA!$C$2:$G$11,MATCH(Details!S3448,SA!$C$2:$C$11,0),MATCH(Details!V3448,SA!$C$2:$G$2,0))*Y3448/(F3448-E3448+1)</f>
        <v>2309.6906301369863</v>
      </c>
      <c r="AF3448" s="41">
        <f t="shared" si="1561"/>
        <v>0</v>
      </c>
      <c r="AG3448" s="41">
        <f t="shared" si="1562"/>
        <v>0</v>
      </c>
      <c r="AH3448" s="41">
        <f t="shared" si="1563"/>
        <v>415.74431342465755</v>
      </c>
      <c r="AI3448" s="60">
        <f t="shared" si="1564"/>
        <v>92.387625205479452</v>
      </c>
      <c r="AJ3448" s="60">
        <f t="shared" si="1565"/>
        <v>519.68039178082199</v>
      </c>
      <c r="AK3448" s="60">
        <f t="shared" si="1566"/>
        <v>582.11715068493152</v>
      </c>
      <c r="AL3448" s="60">
        <f t="shared" si="1567"/>
        <v>427.85610575342463</v>
      </c>
      <c r="AM3448" s="41">
        <f t="shared" si="1568"/>
        <v>1269.7665073972605</v>
      </c>
      <c r="AN3448" s="42">
        <f t="shared" si="1569"/>
        <v>45715</v>
      </c>
      <c r="AO3448" s="43">
        <f t="shared" si="1570"/>
        <v>2309.6906301369863</v>
      </c>
    </row>
    <row r="3449" spans="1:41" s="24" customFormat="1" ht="15.75" customHeight="1" x14ac:dyDescent="0.35">
      <c r="A3449" s="36" t="s">
        <v>27</v>
      </c>
      <c r="B3449" s="36">
        <v>202601</v>
      </c>
      <c r="C3449" s="24" t="s">
        <v>736</v>
      </c>
      <c r="D3449" s="24" t="s">
        <v>119</v>
      </c>
      <c r="E3449" s="62">
        <v>45901</v>
      </c>
      <c r="F3449" s="62">
        <v>46265</v>
      </c>
      <c r="G3449" s="37" t="s">
        <v>824</v>
      </c>
      <c r="H3449" s="36">
        <v>45731</v>
      </c>
      <c r="I3449" s="63">
        <v>43238</v>
      </c>
      <c r="J3449" s="24" t="s">
        <v>6607</v>
      </c>
      <c r="K3449" s="63">
        <f t="shared" si="1554"/>
        <v>46020</v>
      </c>
      <c r="L3449" s="55">
        <f t="shared" si="1555"/>
        <v>0.04</v>
      </c>
      <c r="M3449" s="76">
        <v>0.22500000000000001</v>
      </c>
      <c r="N3449" s="62">
        <v>46020</v>
      </c>
      <c r="O3449" s="62">
        <v>46265</v>
      </c>
      <c r="P3449" s="63"/>
      <c r="Q3449" s="63"/>
      <c r="R3449" s="78">
        <v>7</v>
      </c>
      <c r="S3449" s="63" t="str">
        <f>VLOOKUP(R3449,SA!$B$3:$C$11,2,1)</f>
        <v>0-25</v>
      </c>
      <c r="T3449" s="38" t="s">
        <v>97</v>
      </c>
      <c r="U3449" s="24" t="s">
        <v>5745</v>
      </c>
      <c r="V3449" s="24">
        <v>400000</v>
      </c>
      <c r="W3449" s="39">
        <f t="shared" si="1556"/>
        <v>0</v>
      </c>
      <c r="X3449" s="29">
        <f t="shared" si="1557"/>
        <v>0</v>
      </c>
      <c r="Y3449" s="40">
        <f t="shared" si="1558"/>
        <v>246</v>
      </c>
      <c r="Z3449" s="38">
        <f t="shared" si="1524"/>
        <v>46081</v>
      </c>
      <c r="AA3449" s="41">
        <f t="shared" si="1559"/>
        <v>62</v>
      </c>
      <c r="AB3449" s="24" t="s">
        <v>113</v>
      </c>
      <c r="AC3449" s="41">
        <f t="shared" si="1560"/>
        <v>2725.4349435616441</v>
      </c>
      <c r="AD3449" s="41">
        <v>1</v>
      </c>
      <c r="AE3449" s="72">
        <f>INDEX(SA!$C$2:$G$11,MATCH(Details!S3449,SA!$C$2:$C$11,0),MATCH(Details!V3449,SA!$C$2:$G$2,0))*Y3449/(F3449-E3449+1)</f>
        <v>2309.6906301369863</v>
      </c>
      <c r="AF3449" s="41">
        <f t="shared" si="1561"/>
        <v>0</v>
      </c>
      <c r="AG3449" s="41">
        <f t="shared" si="1562"/>
        <v>0</v>
      </c>
      <c r="AH3449" s="41">
        <f t="shared" si="1563"/>
        <v>415.74431342465755</v>
      </c>
      <c r="AI3449" s="60">
        <f t="shared" si="1564"/>
        <v>92.387625205479452</v>
      </c>
      <c r="AJ3449" s="60">
        <f t="shared" si="1565"/>
        <v>519.68039178082199</v>
      </c>
      <c r="AK3449" s="60">
        <f t="shared" si="1566"/>
        <v>582.11715068493152</v>
      </c>
      <c r="AL3449" s="60">
        <f t="shared" si="1567"/>
        <v>427.85610575342463</v>
      </c>
      <c r="AM3449" s="41">
        <f t="shared" si="1568"/>
        <v>1269.7665073972605</v>
      </c>
      <c r="AN3449" s="42">
        <f t="shared" si="1569"/>
        <v>45715</v>
      </c>
      <c r="AO3449" s="43">
        <f t="shared" si="1570"/>
        <v>2309.6906301369863</v>
      </c>
    </row>
    <row r="3450" spans="1:41" s="24" customFormat="1" ht="15.75" customHeight="1" x14ac:dyDescent="0.35">
      <c r="A3450" s="36" t="s">
        <v>27</v>
      </c>
      <c r="B3450" s="36">
        <v>202601</v>
      </c>
      <c r="C3450" s="24" t="s">
        <v>736</v>
      </c>
      <c r="D3450" s="24" t="s">
        <v>119</v>
      </c>
      <c r="E3450" s="62">
        <v>45901</v>
      </c>
      <c r="F3450" s="62">
        <v>46265</v>
      </c>
      <c r="G3450" s="37" t="s">
        <v>6560</v>
      </c>
      <c r="H3450" s="36">
        <v>45731</v>
      </c>
      <c r="I3450" s="63">
        <v>20090</v>
      </c>
      <c r="J3450" s="24" t="s">
        <v>6608</v>
      </c>
      <c r="K3450" s="63">
        <f t="shared" si="1554"/>
        <v>46020</v>
      </c>
      <c r="L3450" s="55">
        <f t="shared" si="1555"/>
        <v>0.04</v>
      </c>
      <c r="M3450" s="76">
        <v>0.22500000000000001</v>
      </c>
      <c r="N3450" s="62">
        <v>46020</v>
      </c>
      <c r="O3450" s="62">
        <v>46265</v>
      </c>
      <c r="P3450" s="63"/>
      <c r="Q3450" s="63"/>
      <c r="R3450" s="78">
        <v>70</v>
      </c>
      <c r="S3450" s="63" t="str">
        <f>VLOOKUP(R3450,SA!$B$3:$C$11,2,1)</f>
        <v>66-70</v>
      </c>
      <c r="T3450" s="38" t="s">
        <v>97</v>
      </c>
      <c r="U3450" s="24" t="s">
        <v>5816</v>
      </c>
      <c r="V3450" s="24">
        <v>400000</v>
      </c>
      <c r="W3450" s="39">
        <f t="shared" si="1556"/>
        <v>0</v>
      </c>
      <c r="X3450" s="29">
        <f t="shared" si="1557"/>
        <v>0</v>
      </c>
      <c r="Y3450" s="40">
        <f t="shared" si="1558"/>
        <v>246</v>
      </c>
      <c r="Z3450" s="38">
        <f t="shared" si="1524"/>
        <v>46081</v>
      </c>
      <c r="AA3450" s="41">
        <f t="shared" si="1559"/>
        <v>62</v>
      </c>
      <c r="AB3450" s="24" t="s">
        <v>113</v>
      </c>
      <c r="AC3450" s="41">
        <f t="shared" si="1560"/>
        <v>11472.342772602738</v>
      </c>
      <c r="AD3450" s="41">
        <v>1</v>
      </c>
      <c r="AE3450" s="72">
        <f>INDEX(SA!$C$2:$G$11,MATCH(Details!S3450,SA!$C$2:$C$11,0),MATCH(Details!V3450,SA!$C$2:$G$2,0))*Y3450/(F3450-E3450+1)</f>
        <v>9722.3243835616431</v>
      </c>
      <c r="AF3450" s="41">
        <f t="shared" si="1561"/>
        <v>0</v>
      </c>
      <c r="AG3450" s="41">
        <f t="shared" si="1562"/>
        <v>0</v>
      </c>
      <c r="AH3450" s="41">
        <f t="shared" si="1563"/>
        <v>1750.0183890410956</v>
      </c>
      <c r="AI3450" s="60">
        <f t="shared" si="1564"/>
        <v>388.89297534246572</v>
      </c>
      <c r="AJ3450" s="60">
        <f t="shared" si="1565"/>
        <v>2187.5229863013697</v>
      </c>
      <c r="AK3450" s="60">
        <f t="shared" si="1566"/>
        <v>2450.341917808219</v>
      </c>
      <c r="AL3450" s="60">
        <f t="shared" si="1567"/>
        <v>1801.0013095890411</v>
      </c>
      <c r="AM3450" s="41">
        <f t="shared" si="1568"/>
        <v>5344.9071123287667</v>
      </c>
      <c r="AN3450" s="42">
        <f t="shared" si="1569"/>
        <v>45715</v>
      </c>
      <c r="AO3450" s="43">
        <f t="shared" si="1570"/>
        <v>9722.3243835616431</v>
      </c>
    </row>
    <row r="3451" spans="1:41" s="24" customFormat="1" ht="15.75" customHeight="1" x14ac:dyDescent="0.35">
      <c r="A3451" s="36" t="s">
        <v>27</v>
      </c>
      <c r="B3451" s="36">
        <v>202601</v>
      </c>
      <c r="C3451" s="24" t="s">
        <v>736</v>
      </c>
      <c r="D3451" s="24" t="s">
        <v>119</v>
      </c>
      <c r="E3451" s="62">
        <v>45901</v>
      </c>
      <c r="F3451" s="62">
        <v>46265</v>
      </c>
      <c r="G3451" s="37" t="s">
        <v>6561</v>
      </c>
      <c r="H3451" s="36">
        <v>45731</v>
      </c>
      <c r="I3451" s="63">
        <v>23743</v>
      </c>
      <c r="J3451" s="24" t="s">
        <v>6609</v>
      </c>
      <c r="K3451" s="63">
        <f t="shared" si="1554"/>
        <v>46020</v>
      </c>
      <c r="L3451" s="55">
        <f t="shared" si="1555"/>
        <v>0.04</v>
      </c>
      <c r="M3451" s="76">
        <v>0.22500000000000001</v>
      </c>
      <c r="N3451" s="62">
        <v>46020</v>
      </c>
      <c r="O3451" s="62">
        <v>46265</v>
      </c>
      <c r="P3451" s="63"/>
      <c r="Q3451" s="63"/>
      <c r="R3451" s="78">
        <v>60</v>
      </c>
      <c r="S3451" s="63" t="str">
        <f>VLOOKUP(R3451,SA!$B$3:$C$11,2,1)</f>
        <v>56-65</v>
      </c>
      <c r="T3451" s="38" t="s">
        <v>98</v>
      </c>
      <c r="U3451" s="24" t="s">
        <v>5815</v>
      </c>
      <c r="V3451" s="24">
        <v>400000</v>
      </c>
      <c r="W3451" s="39">
        <f t="shared" si="1556"/>
        <v>0</v>
      </c>
      <c r="X3451" s="29">
        <f t="shared" si="1557"/>
        <v>0</v>
      </c>
      <c r="Y3451" s="40">
        <f t="shared" si="1558"/>
        <v>246</v>
      </c>
      <c r="Z3451" s="38">
        <f t="shared" si="1524"/>
        <v>46081</v>
      </c>
      <c r="AA3451" s="41">
        <f t="shared" si="1559"/>
        <v>62</v>
      </c>
      <c r="AB3451" s="24" t="s">
        <v>113</v>
      </c>
      <c r="AC3451" s="41">
        <f t="shared" si="1560"/>
        <v>8026.8305128767115</v>
      </c>
      <c r="AD3451" s="41">
        <v>1</v>
      </c>
      <c r="AE3451" s="72">
        <f>INDEX(SA!$C$2:$G$11,MATCH(Details!S3451,SA!$C$2:$C$11,0),MATCH(Details!V3451,SA!$C$2:$G$2,0))*Y3451/(F3451-E3451+1)</f>
        <v>6802.3987397260271</v>
      </c>
      <c r="AF3451" s="41">
        <f t="shared" si="1561"/>
        <v>0</v>
      </c>
      <c r="AG3451" s="41">
        <f t="shared" si="1562"/>
        <v>0</v>
      </c>
      <c r="AH3451" s="41">
        <f t="shared" si="1563"/>
        <v>1224.4317731506849</v>
      </c>
      <c r="AI3451" s="60">
        <f t="shared" si="1564"/>
        <v>272.09594958904108</v>
      </c>
      <c r="AJ3451" s="60">
        <f t="shared" si="1565"/>
        <v>1530.5397164383562</v>
      </c>
      <c r="AK3451" s="60">
        <f t="shared" si="1566"/>
        <v>1714.425698630137</v>
      </c>
      <c r="AL3451" s="60">
        <f t="shared" si="1567"/>
        <v>1260.1028884931507</v>
      </c>
      <c r="AM3451" s="41">
        <f t="shared" si="1568"/>
        <v>3739.6601852054787</v>
      </c>
      <c r="AN3451" s="42">
        <f t="shared" si="1569"/>
        <v>45715</v>
      </c>
      <c r="AO3451" s="43">
        <f t="shared" si="1570"/>
        <v>6802.3987397260271</v>
      </c>
    </row>
    <row r="3452" spans="1:41" s="24" customFormat="1" ht="15.75" customHeight="1" x14ac:dyDescent="0.35">
      <c r="A3452" s="36" t="s">
        <v>27</v>
      </c>
      <c r="B3452" s="36">
        <v>202601</v>
      </c>
      <c r="C3452" s="24" t="s">
        <v>736</v>
      </c>
      <c r="D3452" s="24" t="s">
        <v>119</v>
      </c>
      <c r="E3452" s="62">
        <v>45901</v>
      </c>
      <c r="F3452" s="62">
        <v>46265</v>
      </c>
      <c r="G3452" s="37" t="s">
        <v>6562</v>
      </c>
      <c r="H3452" s="36">
        <v>45823</v>
      </c>
      <c r="I3452" s="63">
        <v>32046</v>
      </c>
      <c r="J3452" s="24" t="s">
        <v>6610</v>
      </c>
      <c r="K3452" s="63">
        <f t="shared" si="1554"/>
        <v>46024</v>
      </c>
      <c r="L3452" s="55">
        <f t="shared" si="1555"/>
        <v>0.04</v>
      </c>
      <c r="M3452" s="76">
        <v>0.22500000000000001</v>
      </c>
      <c r="N3452" s="62">
        <v>46024</v>
      </c>
      <c r="O3452" s="62">
        <v>46265</v>
      </c>
      <c r="P3452" s="63"/>
      <c r="Q3452" s="63"/>
      <c r="R3452" s="78">
        <v>38</v>
      </c>
      <c r="S3452" s="63" t="str">
        <f>VLOOKUP(R3452,SA!$B$3:$C$11,2,1)</f>
        <v>36-45</v>
      </c>
      <c r="T3452" s="38" t="s">
        <v>97</v>
      </c>
      <c r="U3452" s="24" t="s">
        <v>56</v>
      </c>
      <c r="V3452" s="24">
        <v>500000</v>
      </c>
      <c r="W3452" s="39">
        <f t="shared" si="1556"/>
        <v>500000</v>
      </c>
      <c r="X3452" s="29">
        <f t="shared" si="1557"/>
        <v>1</v>
      </c>
      <c r="Y3452" s="40">
        <f t="shared" si="1558"/>
        <v>242</v>
      </c>
      <c r="Z3452" s="38">
        <f t="shared" si="1524"/>
        <v>46081</v>
      </c>
      <c r="AA3452" s="41">
        <f t="shared" si="1559"/>
        <v>58</v>
      </c>
      <c r="AB3452" s="24" t="s">
        <v>113</v>
      </c>
      <c r="AC3452" s="41">
        <f t="shared" si="1560"/>
        <v>4008.7069271232881</v>
      </c>
      <c r="AD3452" s="41">
        <v>1</v>
      </c>
      <c r="AE3452" s="72">
        <f>INDEX(SA!$C$2:$G$11,MATCH(Details!S3452,SA!$C$2:$C$11,0),MATCH(Details!V3452,SA!$C$2:$G$2,0))*Y3452/(F3452-E3452+1)</f>
        <v>3397.2092602739731</v>
      </c>
      <c r="AF3452" s="41">
        <f t="shared" si="1561"/>
        <v>0</v>
      </c>
      <c r="AG3452" s="41">
        <f t="shared" si="1562"/>
        <v>0</v>
      </c>
      <c r="AH3452" s="41">
        <f t="shared" si="1563"/>
        <v>611.49766684931512</v>
      </c>
      <c r="AI3452" s="60">
        <f t="shared" si="1564"/>
        <v>135.88837041095891</v>
      </c>
      <c r="AJ3452" s="60">
        <f t="shared" si="1565"/>
        <v>764.37208356164399</v>
      </c>
      <c r="AK3452" s="60">
        <f t="shared" si="1566"/>
        <v>814.20717808219194</v>
      </c>
      <c r="AL3452" s="60">
        <f t="shared" si="1567"/>
        <v>598.44227589041111</v>
      </c>
      <c r="AM3452" s="41">
        <f t="shared" si="1568"/>
        <v>1898.5065304109589</v>
      </c>
      <c r="AN3452" s="42">
        <f t="shared" si="1569"/>
        <v>45715</v>
      </c>
      <c r="AO3452" s="43">
        <f t="shared" si="1570"/>
        <v>3397.2092602739731</v>
      </c>
    </row>
    <row r="3453" spans="1:41" s="24" customFormat="1" ht="15.75" customHeight="1" x14ac:dyDescent="0.35">
      <c r="A3453" s="36" t="s">
        <v>27</v>
      </c>
      <c r="B3453" s="36">
        <v>202601</v>
      </c>
      <c r="C3453" s="24" t="s">
        <v>736</v>
      </c>
      <c r="D3453" s="24" t="s">
        <v>119</v>
      </c>
      <c r="E3453" s="62">
        <v>45901</v>
      </c>
      <c r="F3453" s="62">
        <v>46265</v>
      </c>
      <c r="G3453" s="37" t="s">
        <v>6563</v>
      </c>
      <c r="H3453" s="36">
        <v>45823</v>
      </c>
      <c r="I3453" s="63">
        <v>33664</v>
      </c>
      <c r="J3453" s="24" t="s">
        <v>6611</v>
      </c>
      <c r="K3453" s="63">
        <f t="shared" si="1554"/>
        <v>46024</v>
      </c>
      <c r="L3453" s="55">
        <f t="shared" si="1555"/>
        <v>0.04</v>
      </c>
      <c r="M3453" s="76">
        <v>0.22500000000000001</v>
      </c>
      <c r="N3453" s="62">
        <v>46024</v>
      </c>
      <c r="O3453" s="62">
        <v>46265</v>
      </c>
      <c r="P3453" s="63"/>
      <c r="Q3453" s="63"/>
      <c r="R3453" s="78">
        <v>33</v>
      </c>
      <c r="S3453" s="63" t="str">
        <f>VLOOKUP(R3453,SA!$B$3:$C$11,2,1)</f>
        <v>26-35</v>
      </c>
      <c r="T3453" s="38" t="s">
        <v>98</v>
      </c>
      <c r="U3453" s="24" t="s">
        <v>5743</v>
      </c>
      <c r="V3453" s="24">
        <v>500000</v>
      </c>
      <c r="W3453" s="39">
        <f t="shared" si="1556"/>
        <v>0</v>
      </c>
      <c r="X3453" s="29">
        <f t="shared" si="1557"/>
        <v>0</v>
      </c>
      <c r="Y3453" s="40">
        <f t="shared" si="1558"/>
        <v>242</v>
      </c>
      <c r="Z3453" s="38">
        <f t="shared" si="1524"/>
        <v>46081</v>
      </c>
      <c r="AA3453" s="41">
        <f t="shared" si="1559"/>
        <v>58</v>
      </c>
      <c r="AB3453" s="24" t="s">
        <v>113</v>
      </c>
      <c r="AC3453" s="41">
        <f t="shared" si="1560"/>
        <v>3305.994620273972</v>
      </c>
      <c r="AD3453" s="41">
        <v>1</v>
      </c>
      <c r="AE3453" s="72">
        <f>INDEX(SA!$C$2:$G$11,MATCH(Details!S3453,SA!$C$2:$C$11,0),MATCH(Details!V3453,SA!$C$2:$G$2,0))*Y3453/(F3453-E3453+1)</f>
        <v>2801.690356164383</v>
      </c>
      <c r="AF3453" s="41">
        <f t="shared" si="1561"/>
        <v>0</v>
      </c>
      <c r="AG3453" s="41">
        <f t="shared" si="1562"/>
        <v>0</v>
      </c>
      <c r="AH3453" s="41">
        <f t="shared" si="1563"/>
        <v>504.30426410958893</v>
      </c>
      <c r="AI3453" s="60">
        <f t="shared" si="1564"/>
        <v>112.06761424657532</v>
      </c>
      <c r="AJ3453" s="60">
        <f t="shared" si="1565"/>
        <v>630.38033013698623</v>
      </c>
      <c r="AK3453" s="60">
        <f t="shared" si="1566"/>
        <v>671.47950684931493</v>
      </c>
      <c r="AL3453" s="60">
        <f t="shared" si="1567"/>
        <v>493.53743753424646</v>
      </c>
      <c r="AM3453" s="41">
        <f t="shared" si="1568"/>
        <v>1565.7049742465751</v>
      </c>
      <c r="AN3453" s="42">
        <f t="shared" si="1569"/>
        <v>45715</v>
      </c>
      <c r="AO3453" s="43">
        <f t="shared" si="1570"/>
        <v>2801.690356164383</v>
      </c>
    </row>
    <row r="3454" spans="1:41" s="24" customFormat="1" ht="15.75" customHeight="1" x14ac:dyDescent="0.35">
      <c r="A3454" s="36" t="s">
        <v>27</v>
      </c>
      <c r="B3454" s="36">
        <v>202601</v>
      </c>
      <c r="C3454" s="24" t="s">
        <v>736</v>
      </c>
      <c r="D3454" s="24" t="s">
        <v>119</v>
      </c>
      <c r="E3454" s="62">
        <v>45901</v>
      </c>
      <c r="F3454" s="62">
        <v>46265</v>
      </c>
      <c r="G3454" s="37" t="s">
        <v>6564</v>
      </c>
      <c r="H3454" s="36">
        <v>45823</v>
      </c>
      <c r="I3454" s="63">
        <v>42314</v>
      </c>
      <c r="J3454" s="24" t="s">
        <v>6612</v>
      </c>
      <c r="K3454" s="63">
        <f t="shared" si="1554"/>
        <v>46024</v>
      </c>
      <c r="L3454" s="55">
        <f t="shared" si="1555"/>
        <v>0.04</v>
      </c>
      <c r="M3454" s="76">
        <v>0.22500000000000001</v>
      </c>
      <c r="N3454" s="62">
        <v>46024</v>
      </c>
      <c r="O3454" s="62">
        <v>46265</v>
      </c>
      <c r="P3454" s="63"/>
      <c r="Q3454" s="63"/>
      <c r="R3454" s="78">
        <v>10</v>
      </c>
      <c r="S3454" s="63" t="str">
        <f>VLOOKUP(R3454,SA!$B$3:$C$11,2,1)</f>
        <v>0-25</v>
      </c>
      <c r="T3454" s="38" t="s">
        <v>98</v>
      </c>
      <c r="U3454" s="24" t="s">
        <v>5746</v>
      </c>
      <c r="V3454" s="24">
        <v>500000</v>
      </c>
      <c r="W3454" s="39">
        <f t="shared" si="1556"/>
        <v>0</v>
      </c>
      <c r="X3454" s="29">
        <f t="shared" si="1557"/>
        <v>0</v>
      </c>
      <c r="Y3454" s="40">
        <f t="shared" si="1558"/>
        <v>242</v>
      </c>
      <c r="Z3454" s="38">
        <f t="shared" si="1524"/>
        <v>46081</v>
      </c>
      <c r="AA3454" s="41">
        <f t="shared" si="1559"/>
        <v>58</v>
      </c>
      <c r="AB3454" s="24" t="s">
        <v>113</v>
      </c>
      <c r="AC3454" s="41">
        <f t="shared" si="1560"/>
        <v>2949.2245621917809</v>
      </c>
      <c r="AD3454" s="41">
        <v>1</v>
      </c>
      <c r="AE3454" s="72">
        <f>INDEX(SA!$C$2:$G$11,MATCH(Details!S3454,SA!$C$2:$C$11,0),MATCH(Details!V3454,SA!$C$2:$G$2,0))*Y3454/(F3454-E3454+1)</f>
        <v>2499.3428493150686</v>
      </c>
      <c r="AF3454" s="41">
        <f t="shared" si="1561"/>
        <v>0</v>
      </c>
      <c r="AG3454" s="41">
        <f t="shared" si="1562"/>
        <v>0</v>
      </c>
      <c r="AH3454" s="41">
        <f t="shared" si="1563"/>
        <v>449.88171287671236</v>
      </c>
      <c r="AI3454" s="60">
        <f t="shared" si="1564"/>
        <v>99.973713972602752</v>
      </c>
      <c r="AJ3454" s="60">
        <f t="shared" si="1565"/>
        <v>562.35214109589049</v>
      </c>
      <c r="AK3454" s="60">
        <f t="shared" si="1566"/>
        <v>599.01605479452064</v>
      </c>
      <c r="AL3454" s="60">
        <f t="shared" si="1567"/>
        <v>440.27680027397264</v>
      </c>
      <c r="AM3454" s="41">
        <f t="shared" si="1568"/>
        <v>1396.7401939726028</v>
      </c>
      <c r="AN3454" s="42">
        <f t="shared" si="1569"/>
        <v>45715</v>
      </c>
      <c r="AO3454" s="43">
        <f t="shared" si="1570"/>
        <v>2499.3428493150686</v>
      </c>
    </row>
    <row r="3455" spans="1:41" s="24" customFormat="1" ht="15.75" customHeight="1" x14ac:dyDescent="0.35">
      <c r="A3455" s="36" t="s">
        <v>27</v>
      </c>
      <c r="B3455" s="36">
        <v>202601</v>
      </c>
      <c r="C3455" s="24" t="s">
        <v>736</v>
      </c>
      <c r="D3455" s="24" t="s">
        <v>119</v>
      </c>
      <c r="E3455" s="62">
        <v>45901</v>
      </c>
      <c r="F3455" s="62">
        <v>46265</v>
      </c>
      <c r="G3455" s="37" t="s">
        <v>6565</v>
      </c>
      <c r="H3455" s="36">
        <v>45823</v>
      </c>
      <c r="I3455" s="63">
        <v>42887</v>
      </c>
      <c r="J3455" s="24" t="s">
        <v>6613</v>
      </c>
      <c r="K3455" s="63">
        <f t="shared" si="1554"/>
        <v>46024</v>
      </c>
      <c r="L3455" s="55">
        <f t="shared" si="1555"/>
        <v>0.04</v>
      </c>
      <c r="M3455" s="76">
        <v>0.22500000000000001</v>
      </c>
      <c r="N3455" s="62">
        <v>46024</v>
      </c>
      <c r="O3455" s="62">
        <v>46265</v>
      </c>
      <c r="P3455" s="63"/>
      <c r="Q3455" s="63"/>
      <c r="R3455" s="78">
        <v>8</v>
      </c>
      <c r="S3455" s="63" t="str">
        <f>VLOOKUP(R3455,SA!$B$3:$C$11,2,1)</f>
        <v>0-25</v>
      </c>
      <c r="T3455" s="38" t="s">
        <v>97</v>
      </c>
      <c r="U3455" s="24" t="s">
        <v>5745</v>
      </c>
      <c r="V3455" s="24">
        <v>500000</v>
      </c>
      <c r="W3455" s="39">
        <f t="shared" si="1556"/>
        <v>0</v>
      </c>
      <c r="X3455" s="29">
        <f t="shared" si="1557"/>
        <v>0</v>
      </c>
      <c r="Y3455" s="40">
        <f t="shared" si="1558"/>
        <v>242</v>
      </c>
      <c r="Z3455" s="38">
        <f t="shared" si="1524"/>
        <v>46081</v>
      </c>
      <c r="AA3455" s="41">
        <f t="shared" si="1559"/>
        <v>58</v>
      </c>
      <c r="AB3455" s="24" t="s">
        <v>113</v>
      </c>
      <c r="AC3455" s="41">
        <f t="shared" si="1560"/>
        <v>2949.2245621917809</v>
      </c>
      <c r="AD3455" s="41">
        <v>1</v>
      </c>
      <c r="AE3455" s="72">
        <f>INDEX(SA!$C$2:$G$11,MATCH(Details!S3455,SA!$C$2:$C$11,0),MATCH(Details!V3455,SA!$C$2:$G$2,0))*Y3455/(F3455-E3455+1)</f>
        <v>2499.3428493150686</v>
      </c>
      <c r="AF3455" s="41">
        <f t="shared" si="1561"/>
        <v>0</v>
      </c>
      <c r="AG3455" s="41">
        <f t="shared" si="1562"/>
        <v>0</v>
      </c>
      <c r="AH3455" s="41">
        <f t="shared" si="1563"/>
        <v>449.88171287671236</v>
      </c>
      <c r="AI3455" s="60">
        <f t="shared" si="1564"/>
        <v>99.973713972602752</v>
      </c>
      <c r="AJ3455" s="60">
        <f t="shared" si="1565"/>
        <v>562.35214109589049</v>
      </c>
      <c r="AK3455" s="60">
        <f t="shared" si="1566"/>
        <v>599.01605479452064</v>
      </c>
      <c r="AL3455" s="60">
        <f t="shared" si="1567"/>
        <v>440.27680027397264</v>
      </c>
      <c r="AM3455" s="41">
        <f t="shared" si="1568"/>
        <v>1396.7401939726028</v>
      </c>
      <c r="AN3455" s="42">
        <f t="shared" si="1569"/>
        <v>45715</v>
      </c>
      <c r="AO3455" s="43">
        <f t="shared" si="1570"/>
        <v>2499.3428493150686</v>
      </c>
    </row>
    <row r="3456" spans="1:41" s="24" customFormat="1" ht="15.75" customHeight="1" x14ac:dyDescent="0.35">
      <c r="A3456" s="36" t="s">
        <v>27</v>
      </c>
      <c r="B3456" s="36">
        <v>202601</v>
      </c>
      <c r="C3456" s="24" t="s">
        <v>736</v>
      </c>
      <c r="D3456" s="24" t="s">
        <v>119</v>
      </c>
      <c r="E3456" s="62">
        <v>45901</v>
      </c>
      <c r="F3456" s="62">
        <v>46265</v>
      </c>
      <c r="G3456" s="37" t="s">
        <v>6566</v>
      </c>
      <c r="H3456" s="36">
        <v>45787</v>
      </c>
      <c r="I3456" s="63">
        <v>35983</v>
      </c>
      <c r="J3456" s="24" t="s">
        <v>6614</v>
      </c>
      <c r="K3456" s="63">
        <f t="shared" si="1554"/>
        <v>46027</v>
      </c>
      <c r="L3456" s="55">
        <f t="shared" si="1555"/>
        <v>0.04</v>
      </c>
      <c r="M3456" s="76">
        <v>0.22500000000000001</v>
      </c>
      <c r="N3456" s="62">
        <v>46027</v>
      </c>
      <c r="O3456" s="62">
        <v>46265</v>
      </c>
      <c r="P3456" s="63"/>
      <c r="Q3456" s="63"/>
      <c r="R3456" s="78">
        <v>27</v>
      </c>
      <c r="S3456" s="63" t="str">
        <f>VLOOKUP(R3456,SA!$B$3:$C$11,2,1)</f>
        <v>26-35</v>
      </c>
      <c r="T3456" s="38" t="s">
        <v>97</v>
      </c>
      <c r="U3456" s="24" t="s">
        <v>56</v>
      </c>
      <c r="V3456" s="24">
        <v>300000</v>
      </c>
      <c r="W3456" s="39">
        <f t="shared" si="1556"/>
        <v>300000</v>
      </c>
      <c r="X3456" s="29">
        <f t="shared" si="1557"/>
        <v>1</v>
      </c>
      <c r="Y3456" s="40">
        <f t="shared" si="1558"/>
        <v>239</v>
      </c>
      <c r="Z3456" s="38">
        <f t="shared" si="1524"/>
        <v>46081</v>
      </c>
      <c r="AA3456" s="41">
        <f t="shared" si="1559"/>
        <v>55</v>
      </c>
      <c r="AB3456" s="24" t="s">
        <v>113</v>
      </c>
      <c r="AC3456" s="41">
        <f t="shared" si="1560"/>
        <v>2700.6776060273974</v>
      </c>
      <c r="AD3456" s="41">
        <v>1</v>
      </c>
      <c r="AE3456" s="72">
        <f>INDEX(SA!$C$2:$G$11,MATCH(Details!S3456,SA!$C$2:$C$11,0),MATCH(Details!V3456,SA!$C$2:$G$2,0))*Y3456/(F3456-E3456+1)</f>
        <v>2288.7098356164383</v>
      </c>
      <c r="AF3456" s="41">
        <f t="shared" si="1561"/>
        <v>0</v>
      </c>
      <c r="AG3456" s="41">
        <f t="shared" si="1562"/>
        <v>0</v>
      </c>
      <c r="AH3456" s="41">
        <f t="shared" si="1563"/>
        <v>411.96777041095891</v>
      </c>
      <c r="AI3456" s="60">
        <f t="shared" si="1564"/>
        <v>91.548393424657533</v>
      </c>
      <c r="AJ3456" s="60">
        <f t="shared" si="1565"/>
        <v>514.95971301369866</v>
      </c>
      <c r="AK3456" s="60">
        <f t="shared" si="1566"/>
        <v>526.69054794520548</v>
      </c>
      <c r="AL3456" s="60">
        <f t="shared" si="1567"/>
        <v>387.11755273972602</v>
      </c>
      <c r="AM3456" s="41">
        <f t="shared" si="1568"/>
        <v>1295.0841764383558</v>
      </c>
      <c r="AN3456" s="42">
        <f t="shared" si="1569"/>
        <v>45715</v>
      </c>
      <c r="AO3456" s="43">
        <f t="shared" si="1570"/>
        <v>2288.7098356164383</v>
      </c>
    </row>
    <row r="3457" spans="1:42" s="24" customFormat="1" ht="15.75" customHeight="1" x14ac:dyDescent="0.35">
      <c r="A3457" s="36" t="s">
        <v>27</v>
      </c>
      <c r="B3457" s="36">
        <v>202601</v>
      </c>
      <c r="C3457" s="24" t="s">
        <v>736</v>
      </c>
      <c r="D3457" s="24" t="s">
        <v>119</v>
      </c>
      <c r="E3457" s="62">
        <v>45901</v>
      </c>
      <c r="F3457" s="62">
        <v>46265</v>
      </c>
      <c r="G3457" s="37" t="s">
        <v>6567</v>
      </c>
      <c r="H3457" s="36">
        <v>45787</v>
      </c>
      <c r="I3457" s="63">
        <v>17899</v>
      </c>
      <c r="J3457" s="24" t="s">
        <v>6615</v>
      </c>
      <c r="K3457" s="63">
        <f t="shared" si="1554"/>
        <v>46027</v>
      </c>
      <c r="L3457" s="55">
        <f t="shared" si="1555"/>
        <v>0.04</v>
      </c>
      <c r="M3457" s="76">
        <v>0.22500000000000001</v>
      </c>
      <c r="N3457" s="62">
        <v>46027</v>
      </c>
      <c r="O3457" s="62">
        <v>46265</v>
      </c>
      <c r="P3457" s="63"/>
      <c r="Q3457" s="63"/>
      <c r="R3457" s="78">
        <v>77</v>
      </c>
      <c r="S3457" s="63" t="str">
        <f>VLOOKUP(R3457,SA!$B$3:$C$11,2,1)</f>
        <v>76-80</v>
      </c>
      <c r="T3457" s="38" t="s">
        <v>97</v>
      </c>
      <c r="U3457" s="24" t="s">
        <v>5816</v>
      </c>
      <c r="V3457" s="24">
        <v>300000</v>
      </c>
      <c r="W3457" s="39">
        <f t="shared" si="1556"/>
        <v>0</v>
      </c>
      <c r="X3457" s="29">
        <f t="shared" si="1557"/>
        <v>0</v>
      </c>
      <c r="Y3457" s="40">
        <f t="shared" si="1558"/>
        <v>239</v>
      </c>
      <c r="Z3457" s="38">
        <f t="shared" si="1524"/>
        <v>46081</v>
      </c>
      <c r="AA3457" s="41">
        <f t="shared" si="1559"/>
        <v>55</v>
      </c>
      <c r="AB3457" s="24" t="s">
        <v>113</v>
      </c>
      <c r="AC3457" s="41">
        <f t="shared" si="1560"/>
        <v>16140.081865753426</v>
      </c>
      <c r="AD3457" s="41">
        <v>1</v>
      </c>
      <c r="AE3457" s="72">
        <f>INDEX(SA!$C$2:$G$11,MATCH(Details!S3457,SA!$C$2:$C$11,0),MATCH(Details!V3457,SA!$C$2:$G$2,0))*Y3457/(F3457-E3457+1)</f>
        <v>13678.035479452055</v>
      </c>
      <c r="AF3457" s="41">
        <f t="shared" si="1561"/>
        <v>0</v>
      </c>
      <c r="AG3457" s="41">
        <f t="shared" si="1562"/>
        <v>0</v>
      </c>
      <c r="AH3457" s="41">
        <f t="shared" si="1563"/>
        <v>2462.0463863013697</v>
      </c>
      <c r="AI3457" s="60">
        <f t="shared" si="1564"/>
        <v>547.12141917808219</v>
      </c>
      <c r="AJ3457" s="60">
        <f t="shared" si="1565"/>
        <v>3077.5579828767127</v>
      </c>
      <c r="AK3457" s="60">
        <f t="shared" si="1566"/>
        <v>3147.6650684931506</v>
      </c>
      <c r="AL3457" s="60">
        <f t="shared" si="1567"/>
        <v>2313.5338253424657</v>
      </c>
      <c r="AM3457" s="41">
        <f t="shared" si="1568"/>
        <v>7739.8222520547952</v>
      </c>
      <c r="AN3457" s="42">
        <f t="shared" si="1569"/>
        <v>45715</v>
      </c>
      <c r="AO3457" s="43">
        <f t="shared" si="1570"/>
        <v>13678.035479452055</v>
      </c>
    </row>
    <row r="3458" spans="1:42" s="24" customFormat="1" ht="15.75" customHeight="1" x14ac:dyDescent="0.35">
      <c r="A3458" s="36" t="s">
        <v>27</v>
      </c>
      <c r="B3458" s="36">
        <v>202601</v>
      </c>
      <c r="C3458" s="24" t="s">
        <v>736</v>
      </c>
      <c r="D3458" s="24" t="s">
        <v>119</v>
      </c>
      <c r="E3458" s="62">
        <v>45901</v>
      </c>
      <c r="F3458" s="62">
        <v>46265</v>
      </c>
      <c r="G3458" s="37" t="s">
        <v>1830</v>
      </c>
      <c r="H3458" s="36">
        <v>45787</v>
      </c>
      <c r="I3458" s="63">
        <v>22282</v>
      </c>
      <c r="J3458" s="24" t="s">
        <v>6616</v>
      </c>
      <c r="K3458" s="63">
        <f t="shared" si="1554"/>
        <v>46027</v>
      </c>
      <c r="L3458" s="55">
        <f t="shared" si="1555"/>
        <v>0.04</v>
      </c>
      <c r="M3458" s="76">
        <v>0.22500000000000001</v>
      </c>
      <c r="N3458" s="62">
        <v>46027</v>
      </c>
      <c r="O3458" s="62">
        <v>46265</v>
      </c>
      <c r="P3458" s="63"/>
      <c r="Q3458" s="63"/>
      <c r="R3458" s="78">
        <v>65</v>
      </c>
      <c r="S3458" s="63" t="str">
        <f>VLOOKUP(R3458,SA!$B$3:$C$11,2,1)</f>
        <v>56-65</v>
      </c>
      <c r="T3458" s="38" t="s">
        <v>98</v>
      </c>
      <c r="U3458" s="24" t="s">
        <v>5815</v>
      </c>
      <c r="V3458" s="24">
        <v>300000</v>
      </c>
      <c r="W3458" s="39">
        <f t="shared" si="1556"/>
        <v>0</v>
      </c>
      <c r="X3458" s="29">
        <f t="shared" si="1557"/>
        <v>0</v>
      </c>
      <c r="Y3458" s="40">
        <f t="shared" si="1558"/>
        <v>239</v>
      </c>
      <c r="Z3458" s="38">
        <f t="shared" si="1524"/>
        <v>46081</v>
      </c>
      <c r="AA3458" s="41">
        <f t="shared" si="1559"/>
        <v>55</v>
      </c>
      <c r="AB3458" s="24" t="s">
        <v>113</v>
      </c>
      <c r="AC3458" s="41">
        <f t="shared" si="1560"/>
        <v>7092.5712027397267</v>
      </c>
      <c r="AD3458" s="41">
        <v>1</v>
      </c>
      <c r="AE3458" s="72">
        <f>INDEX(SA!$C$2:$G$11,MATCH(Details!S3458,SA!$C$2:$C$11,0),MATCH(Details!V3458,SA!$C$2:$G$2,0))*Y3458/(F3458-E3458+1)</f>
        <v>6010.6535616438359</v>
      </c>
      <c r="AF3458" s="41">
        <f t="shared" si="1561"/>
        <v>0</v>
      </c>
      <c r="AG3458" s="41">
        <f t="shared" si="1562"/>
        <v>0</v>
      </c>
      <c r="AH3458" s="41">
        <f t="shared" si="1563"/>
        <v>1081.9176410958905</v>
      </c>
      <c r="AI3458" s="60">
        <f t="shared" si="1564"/>
        <v>240.42614246575343</v>
      </c>
      <c r="AJ3458" s="60">
        <f t="shared" si="1565"/>
        <v>1352.3970513698632</v>
      </c>
      <c r="AK3458" s="60">
        <f t="shared" si="1566"/>
        <v>1383.2047945205479</v>
      </c>
      <c r="AL3458" s="60">
        <f t="shared" si="1567"/>
        <v>1016.6555239726027</v>
      </c>
      <c r="AM3458" s="41">
        <f t="shared" si="1568"/>
        <v>3401.1748438356162</v>
      </c>
      <c r="AN3458" s="42">
        <f t="shared" si="1569"/>
        <v>45715</v>
      </c>
      <c r="AO3458" s="43">
        <f t="shared" si="1570"/>
        <v>6010.6535616438359</v>
      </c>
    </row>
    <row r="3459" spans="1:42" s="24" customFormat="1" ht="15.75" customHeight="1" x14ac:dyDescent="0.35">
      <c r="A3459" s="36" t="s">
        <v>27</v>
      </c>
      <c r="B3459" s="36">
        <v>202601</v>
      </c>
      <c r="C3459" s="24" t="s">
        <v>736</v>
      </c>
      <c r="D3459" s="24" t="s">
        <v>119</v>
      </c>
      <c r="E3459" s="62">
        <v>45901</v>
      </c>
      <c r="F3459" s="62">
        <v>46265</v>
      </c>
      <c r="G3459" s="37" t="s">
        <v>6568</v>
      </c>
      <c r="H3459" s="36">
        <v>45993</v>
      </c>
      <c r="I3459" s="63">
        <v>33155</v>
      </c>
      <c r="J3459" s="24" t="s">
        <v>6617</v>
      </c>
      <c r="K3459" s="63">
        <f t="shared" si="1554"/>
        <v>46027</v>
      </c>
      <c r="L3459" s="55">
        <f t="shared" si="1555"/>
        <v>0.04</v>
      </c>
      <c r="M3459" s="76">
        <v>0.22500000000000001</v>
      </c>
      <c r="N3459" s="62">
        <v>46027</v>
      </c>
      <c r="O3459" s="62">
        <v>46265</v>
      </c>
      <c r="P3459" s="63"/>
      <c r="Q3459" s="63"/>
      <c r="R3459" s="78">
        <v>35</v>
      </c>
      <c r="S3459" s="63" t="str">
        <f>VLOOKUP(R3459,SA!$B$3:$C$11,2,1)</f>
        <v>26-35</v>
      </c>
      <c r="T3459" s="38" t="s">
        <v>98</v>
      </c>
      <c r="U3459" s="24" t="s">
        <v>56</v>
      </c>
      <c r="V3459" s="24">
        <v>500000</v>
      </c>
      <c r="W3459" s="39">
        <f t="shared" si="1556"/>
        <v>500000</v>
      </c>
      <c r="X3459" s="29">
        <f t="shared" si="1557"/>
        <v>1</v>
      </c>
      <c r="Y3459" s="40">
        <f t="shared" si="1558"/>
        <v>239</v>
      </c>
      <c r="Z3459" s="38">
        <f t="shared" si="1524"/>
        <v>46081</v>
      </c>
      <c r="AA3459" s="41">
        <f t="shared" si="1559"/>
        <v>55</v>
      </c>
      <c r="AB3459" s="24" t="s">
        <v>113</v>
      </c>
      <c r="AC3459" s="41">
        <f t="shared" si="1560"/>
        <v>3265.0112158904108</v>
      </c>
      <c r="AD3459" s="41">
        <v>1</v>
      </c>
      <c r="AE3459" s="72">
        <f>INDEX(SA!$C$2:$G$11,MATCH(Details!S3459,SA!$C$2:$C$11,0),MATCH(Details!V3459,SA!$C$2:$G$2,0))*Y3459/(F3459-E3459+1)</f>
        <v>2766.9586575342464</v>
      </c>
      <c r="AF3459" s="41">
        <f t="shared" si="1561"/>
        <v>0</v>
      </c>
      <c r="AG3459" s="41">
        <f t="shared" si="1562"/>
        <v>0</v>
      </c>
      <c r="AH3459" s="41">
        <f t="shared" si="1563"/>
        <v>498.05255835616435</v>
      </c>
      <c r="AI3459" s="60">
        <f t="shared" si="1564"/>
        <v>110.67834630136986</v>
      </c>
      <c r="AJ3459" s="60">
        <f t="shared" si="1565"/>
        <v>622.56569794520544</v>
      </c>
      <c r="AK3459" s="60">
        <f t="shared" si="1566"/>
        <v>636.74780821917807</v>
      </c>
      <c r="AL3459" s="60">
        <f t="shared" si="1567"/>
        <v>468.00963904109585</v>
      </c>
      <c r="AM3459" s="41">
        <f t="shared" si="1568"/>
        <v>1565.7049742465751</v>
      </c>
      <c r="AN3459" s="42">
        <f t="shared" si="1569"/>
        <v>45715</v>
      </c>
      <c r="AO3459" s="43">
        <f t="shared" si="1570"/>
        <v>2766.9586575342464</v>
      </c>
    </row>
    <row r="3460" spans="1:42" s="24" customFormat="1" ht="15.75" customHeight="1" x14ac:dyDescent="0.35">
      <c r="A3460" s="36" t="s">
        <v>27</v>
      </c>
      <c r="B3460" s="36">
        <v>202601</v>
      </c>
      <c r="C3460" s="24" t="s">
        <v>736</v>
      </c>
      <c r="D3460" s="24" t="s">
        <v>119</v>
      </c>
      <c r="E3460" s="62">
        <v>45901</v>
      </c>
      <c r="F3460" s="62">
        <v>46265</v>
      </c>
      <c r="G3460" s="37" t="s">
        <v>6569</v>
      </c>
      <c r="H3460" s="36">
        <v>45993</v>
      </c>
      <c r="I3460" s="63">
        <v>43266</v>
      </c>
      <c r="J3460" s="24" t="s">
        <v>6618</v>
      </c>
      <c r="K3460" s="63">
        <f t="shared" si="1554"/>
        <v>46027</v>
      </c>
      <c r="L3460" s="55">
        <f t="shared" si="1555"/>
        <v>0.04</v>
      </c>
      <c r="M3460" s="76">
        <v>0.22500000000000001</v>
      </c>
      <c r="N3460" s="62">
        <v>46027</v>
      </c>
      <c r="O3460" s="62">
        <v>46265</v>
      </c>
      <c r="P3460" s="63"/>
      <c r="Q3460" s="63"/>
      <c r="R3460" s="78">
        <v>7</v>
      </c>
      <c r="S3460" s="63" t="str">
        <f>VLOOKUP(R3460,SA!$B$3:$C$11,2,1)</f>
        <v>0-25</v>
      </c>
      <c r="T3460" s="38" t="s">
        <v>98</v>
      </c>
      <c r="U3460" s="24" t="s">
        <v>5746</v>
      </c>
      <c r="V3460" s="24">
        <v>500000</v>
      </c>
      <c r="W3460" s="39">
        <f t="shared" si="1556"/>
        <v>0</v>
      </c>
      <c r="X3460" s="29">
        <f t="shared" si="1557"/>
        <v>0</v>
      </c>
      <c r="Y3460" s="40">
        <f t="shared" si="1558"/>
        <v>239</v>
      </c>
      <c r="Z3460" s="38">
        <f t="shared" si="1524"/>
        <v>46081</v>
      </c>
      <c r="AA3460" s="41">
        <f t="shared" si="1559"/>
        <v>55</v>
      </c>
      <c r="AB3460" s="24" t="s">
        <v>113</v>
      </c>
      <c r="AC3460" s="41">
        <f t="shared" si="1560"/>
        <v>2912.663927123288</v>
      </c>
      <c r="AD3460" s="41">
        <v>1</v>
      </c>
      <c r="AE3460" s="72">
        <f>INDEX(SA!$C$2:$G$11,MATCH(Details!S3460,SA!$C$2:$C$11,0),MATCH(Details!V3460,SA!$C$2:$G$2,0))*Y3460/(F3460-E3460+1)</f>
        <v>2468.3592602739727</v>
      </c>
      <c r="AF3460" s="41">
        <f t="shared" si="1561"/>
        <v>0</v>
      </c>
      <c r="AG3460" s="41">
        <f t="shared" si="1562"/>
        <v>0</v>
      </c>
      <c r="AH3460" s="41">
        <f t="shared" si="1563"/>
        <v>444.30466684931508</v>
      </c>
      <c r="AI3460" s="60">
        <f t="shared" si="1564"/>
        <v>98.734370410958917</v>
      </c>
      <c r="AJ3460" s="60">
        <f t="shared" si="1565"/>
        <v>555.38083356164384</v>
      </c>
      <c r="AK3460" s="60">
        <f t="shared" si="1566"/>
        <v>568.03246575342473</v>
      </c>
      <c r="AL3460" s="60">
        <f t="shared" si="1567"/>
        <v>417.50386232876718</v>
      </c>
      <c r="AM3460" s="41">
        <f t="shared" si="1568"/>
        <v>1396.7401939726028</v>
      </c>
      <c r="AN3460" s="42">
        <f t="shared" si="1569"/>
        <v>45715</v>
      </c>
      <c r="AO3460" s="43">
        <f t="shared" si="1570"/>
        <v>2468.3592602739727</v>
      </c>
    </row>
    <row r="3461" spans="1:42" s="24" customFormat="1" ht="15.75" customHeight="1" x14ac:dyDescent="0.35">
      <c r="A3461" s="36" t="s">
        <v>27</v>
      </c>
      <c r="B3461" s="36">
        <v>202601</v>
      </c>
      <c r="C3461" s="24" t="s">
        <v>736</v>
      </c>
      <c r="D3461" s="24" t="s">
        <v>119</v>
      </c>
      <c r="E3461" s="62">
        <v>45901</v>
      </c>
      <c r="F3461" s="62">
        <v>46265</v>
      </c>
      <c r="G3461" s="37" t="s">
        <v>6570</v>
      </c>
      <c r="H3461" s="36">
        <v>45993</v>
      </c>
      <c r="I3461" s="63">
        <v>32977</v>
      </c>
      <c r="J3461" s="24" t="s">
        <v>6619</v>
      </c>
      <c r="K3461" s="63">
        <f t="shared" si="1554"/>
        <v>46027</v>
      </c>
      <c r="L3461" s="55">
        <f t="shared" si="1555"/>
        <v>0.04</v>
      </c>
      <c r="M3461" s="76">
        <v>0.22500000000000001</v>
      </c>
      <c r="N3461" s="62">
        <v>46027</v>
      </c>
      <c r="O3461" s="62">
        <v>46265</v>
      </c>
      <c r="P3461" s="63"/>
      <c r="Q3461" s="63"/>
      <c r="R3461" s="78">
        <v>35</v>
      </c>
      <c r="S3461" s="63" t="str">
        <f>VLOOKUP(R3461,SA!$B$3:$C$11,2,1)</f>
        <v>26-35</v>
      </c>
      <c r="T3461" s="38" t="s">
        <v>97</v>
      </c>
      <c r="U3461" s="24" t="s">
        <v>5743</v>
      </c>
      <c r="V3461" s="24">
        <v>500000</v>
      </c>
      <c r="W3461" s="39">
        <f t="shared" si="1556"/>
        <v>0</v>
      </c>
      <c r="X3461" s="29">
        <f t="shared" si="1557"/>
        <v>0</v>
      </c>
      <c r="Y3461" s="40">
        <f t="shared" si="1558"/>
        <v>239</v>
      </c>
      <c r="Z3461" s="38">
        <f t="shared" si="1524"/>
        <v>46081</v>
      </c>
      <c r="AA3461" s="41">
        <f t="shared" si="1559"/>
        <v>55</v>
      </c>
      <c r="AB3461" s="24" t="s">
        <v>113</v>
      </c>
      <c r="AC3461" s="41">
        <f t="shared" si="1560"/>
        <v>3265.0112158904108</v>
      </c>
      <c r="AD3461" s="41">
        <v>1</v>
      </c>
      <c r="AE3461" s="72">
        <f>INDEX(SA!$C$2:$G$11,MATCH(Details!S3461,SA!$C$2:$C$11,0),MATCH(Details!V3461,SA!$C$2:$G$2,0))*Y3461/(F3461-E3461+1)</f>
        <v>2766.9586575342464</v>
      </c>
      <c r="AF3461" s="41">
        <f t="shared" si="1561"/>
        <v>0</v>
      </c>
      <c r="AG3461" s="41">
        <f t="shared" si="1562"/>
        <v>0</v>
      </c>
      <c r="AH3461" s="41">
        <f t="shared" si="1563"/>
        <v>498.05255835616435</v>
      </c>
      <c r="AI3461" s="60">
        <f t="shared" si="1564"/>
        <v>110.67834630136986</v>
      </c>
      <c r="AJ3461" s="60">
        <f t="shared" si="1565"/>
        <v>622.56569794520544</v>
      </c>
      <c r="AK3461" s="60">
        <f t="shared" si="1566"/>
        <v>636.74780821917807</v>
      </c>
      <c r="AL3461" s="60">
        <f t="shared" si="1567"/>
        <v>468.00963904109585</v>
      </c>
      <c r="AM3461" s="41">
        <f t="shared" si="1568"/>
        <v>1565.7049742465751</v>
      </c>
      <c r="AN3461" s="42">
        <f t="shared" si="1569"/>
        <v>45715</v>
      </c>
      <c r="AO3461" s="43">
        <f t="shared" si="1570"/>
        <v>2766.9586575342464</v>
      </c>
    </row>
    <row r="3462" spans="1:42" s="24" customFormat="1" ht="15.75" customHeight="1" x14ac:dyDescent="0.35">
      <c r="A3462" s="36" t="s">
        <v>27</v>
      </c>
      <c r="B3462" s="36">
        <v>202601</v>
      </c>
      <c r="C3462" s="24" t="s">
        <v>736</v>
      </c>
      <c r="D3462" s="24" t="s">
        <v>119</v>
      </c>
      <c r="E3462" s="62">
        <v>45901</v>
      </c>
      <c r="F3462" s="62">
        <v>46265</v>
      </c>
      <c r="G3462" s="37" t="s">
        <v>6571</v>
      </c>
      <c r="H3462" s="36">
        <v>45993</v>
      </c>
      <c r="I3462" s="63">
        <v>23207</v>
      </c>
      <c r="J3462" s="24" t="s">
        <v>6620</v>
      </c>
      <c r="K3462" s="63">
        <f t="shared" si="1554"/>
        <v>46027</v>
      </c>
      <c r="L3462" s="55">
        <f t="shared" si="1555"/>
        <v>0.04</v>
      </c>
      <c r="M3462" s="76">
        <v>0.22500000000000001</v>
      </c>
      <c r="N3462" s="62">
        <v>46027</v>
      </c>
      <c r="O3462" s="62">
        <v>46265</v>
      </c>
      <c r="P3462" s="63"/>
      <c r="Q3462" s="63"/>
      <c r="R3462" s="78">
        <v>62</v>
      </c>
      <c r="S3462" s="63" t="str">
        <f>VLOOKUP(R3462,SA!$B$3:$C$11,2,1)</f>
        <v>56-65</v>
      </c>
      <c r="T3462" s="38" t="s">
        <v>97</v>
      </c>
      <c r="U3462" s="24" t="s">
        <v>5816</v>
      </c>
      <c r="V3462" s="24">
        <v>500000</v>
      </c>
      <c r="W3462" s="39">
        <f t="shared" si="1556"/>
        <v>0</v>
      </c>
      <c r="X3462" s="29">
        <f t="shared" si="1557"/>
        <v>0</v>
      </c>
      <c r="Y3462" s="40">
        <f t="shared" si="1558"/>
        <v>239</v>
      </c>
      <c r="Z3462" s="38">
        <f t="shared" si="1524"/>
        <v>46081</v>
      </c>
      <c r="AA3462" s="41">
        <f t="shared" si="1559"/>
        <v>55</v>
      </c>
      <c r="AB3462" s="24" t="s">
        <v>113</v>
      </c>
      <c r="AC3462" s="41">
        <f t="shared" si="1560"/>
        <v>8578.2757424657539</v>
      </c>
      <c r="AD3462" s="41">
        <v>1</v>
      </c>
      <c r="AE3462" s="72">
        <f>INDEX(SA!$C$2:$G$11,MATCH(Details!S3462,SA!$C$2:$C$11,0),MATCH(Details!V3462,SA!$C$2:$G$2,0))*Y3462/(F3462-E3462+1)</f>
        <v>7269.7252054794517</v>
      </c>
      <c r="AF3462" s="41">
        <f t="shared" si="1561"/>
        <v>0</v>
      </c>
      <c r="AG3462" s="41">
        <f t="shared" si="1562"/>
        <v>0</v>
      </c>
      <c r="AH3462" s="41">
        <f t="shared" si="1563"/>
        <v>1308.5505369863013</v>
      </c>
      <c r="AI3462" s="60">
        <f t="shared" si="1564"/>
        <v>290.78900821917807</v>
      </c>
      <c r="AJ3462" s="60">
        <f t="shared" si="1565"/>
        <v>1635.6881712328766</v>
      </c>
      <c r="AK3462" s="60">
        <f t="shared" si="1566"/>
        <v>1672.9493150684932</v>
      </c>
      <c r="AL3462" s="60">
        <f t="shared" si="1567"/>
        <v>1229.6177465753424</v>
      </c>
      <c r="AM3462" s="41">
        <f t="shared" si="1568"/>
        <v>4113.6302794520543</v>
      </c>
      <c r="AN3462" s="42">
        <f t="shared" si="1569"/>
        <v>45715</v>
      </c>
      <c r="AO3462" s="43">
        <f t="shared" si="1570"/>
        <v>7269.7252054794517</v>
      </c>
    </row>
    <row r="3463" spans="1:42" s="24" customFormat="1" ht="15.75" customHeight="1" x14ac:dyDescent="0.35">
      <c r="A3463" s="36" t="s">
        <v>27</v>
      </c>
      <c r="B3463" s="36">
        <v>202601</v>
      </c>
      <c r="C3463" s="24" t="s">
        <v>736</v>
      </c>
      <c r="D3463" s="24" t="s">
        <v>119</v>
      </c>
      <c r="E3463" s="62">
        <v>45901</v>
      </c>
      <c r="F3463" s="62">
        <v>46265</v>
      </c>
      <c r="G3463" s="37" t="s">
        <v>6572</v>
      </c>
      <c r="H3463" s="36">
        <v>45993</v>
      </c>
      <c r="I3463" s="63">
        <v>24603</v>
      </c>
      <c r="J3463" s="24" t="s">
        <v>6621</v>
      </c>
      <c r="K3463" s="63">
        <f t="shared" si="1554"/>
        <v>46027</v>
      </c>
      <c r="L3463" s="55">
        <f t="shared" si="1555"/>
        <v>0.04</v>
      </c>
      <c r="M3463" s="76">
        <v>0.22500000000000001</v>
      </c>
      <c r="N3463" s="62">
        <v>46027</v>
      </c>
      <c r="O3463" s="62">
        <v>46265</v>
      </c>
      <c r="P3463" s="63"/>
      <c r="Q3463" s="63"/>
      <c r="R3463" s="78">
        <v>58</v>
      </c>
      <c r="S3463" s="63" t="str">
        <f>VLOOKUP(R3463,SA!$B$3:$C$11,2,1)</f>
        <v>56-65</v>
      </c>
      <c r="T3463" s="38" t="s">
        <v>98</v>
      </c>
      <c r="U3463" s="24" t="s">
        <v>5815</v>
      </c>
      <c r="V3463" s="24">
        <v>500000</v>
      </c>
      <c r="W3463" s="39">
        <f t="shared" si="1556"/>
        <v>0</v>
      </c>
      <c r="X3463" s="29">
        <f t="shared" si="1557"/>
        <v>0</v>
      </c>
      <c r="Y3463" s="40">
        <f t="shared" si="1558"/>
        <v>239</v>
      </c>
      <c r="Z3463" s="38">
        <f t="shared" si="1524"/>
        <v>46081</v>
      </c>
      <c r="AA3463" s="41">
        <f t="shared" si="1559"/>
        <v>55</v>
      </c>
      <c r="AB3463" s="24" t="s">
        <v>113</v>
      </c>
      <c r="AC3463" s="41">
        <f t="shared" si="1560"/>
        <v>8578.2757424657539</v>
      </c>
      <c r="AD3463" s="41">
        <v>1</v>
      </c>
      <c r="AE3463" s="72">
        <f>INDEX(SA!$C$2:$G$11,MATCH(Details!S3463,SA!$C$2:$C$11,0),MATCH(Details!V3463,SA!$C$2:$G$2,0))*Y3463/(F3463-E3463+1)</f>
        <v>7269.7252054794517</v>
      </c>
      <c r="AF3463" s="41">
        <f t="shared" si="1561"/>
        <v>0</v>
      </c>
      <c r="AG3463" s="41">
        <f t="shared" si="1562"/>
        <v>0</v>
      </c>
      <c r="AH3463" s="41">
        <f t="shared" si="1563"/>
        <v>1308.5505369863013</v>
      </c>
      <c r="AI3463" s="60">
        <f t="shared" si="1564"/>
        <v>290.78900821917807</v>
      </c>
      <c r="AJ3463" s="60">
        <f t="shared" si="1565"/>
        <v>1635.6881712328766</v>
      </c>
      <c r="AK3463" s="60">
        <f t="shared" si="1566"/>
        <v>1672.9493150684932</v>
      </c>
      <c r="AL3463" s="60">
        <f t="shared" si="1567"/>
        <v>1229.6177465753424</v>
      </c>
      <c r="AM3463" s="41">
        <f t="shared" si="1568"/>
        <v>4113.6302794520543</v>
      </c>
      <c r="AN3463" s="42">
        <f t="shared" si="1569"/>
        <v>45715</v>
      </c>
      <c r="AO3463" s="43">
        <f t="shared" si="1570"/>
        <v>7269.7252054794517</v>
      </c>
    </row>
    <row r="3464" spans="1:42" s="24" customFormat="1" ht="15.75" customHeight="1" x14ac:dyDescent="0.35">
      <c r="A3464" s="36" t="s">
        <v>27</v>
      </c>
      <c r="B3464" s="36">
        <v>202601</v>
      </c>
      <c r="C3464" s="24" t="s">
        <v>736</v>
      </c>
      <c r="D3464" s="24" t="s">
        <v>119</v>
      </c>
      <c r="E3464" s="62">
        <v>45901</v>
      </c>
      <c r="F3464" s="62">
        <v>46265</v>
      </c>
      <c r="G3464" s="37" t="s">
        <v>6573</v>
      </c>
      <c r="H3464" s="36">
        <v>45781</v>
      </c>
      <c r="I3464" s="63">
        <v>36312</v>
      </c>
      <c r="J3464" s="24" t="s">
        <v>6622</v>
      </c>
      <c r="K3464" s="63">
        <f t="shared" si="1554"/>
        <v>46028</v>
      </c>
      <c r="L3464" s="55">
        <f t="shared" si="1555"/>
        <v>0.04</v>
      </c>
      <c r="M3464" s="76">
        <v>0.22500000000000001</v>
      </c>
      <c r="N3464" s="62">
        <v>46028</v>
      </c>
      <c r="O3464" s="62">
        <v>46265</v>
      </c>
      <c r="P3464" s="63"/>
      <c r="Q3464" s="63"/>
      <c r="R3464" s="78">
        <v>26</v>
      </c>
      <c r="S3464" s="63" t="str">
        <f>VLOOKUP(R3464,SA!$B$3:$C$11,2,1)</f>
        <v>26-35</v>
      </c>
      <c r="T3464" s="38" t="s">
        <v>97</v>
      </c>
      <c r="U3464" s="24" t="s">
        <v>56</v>
      </c>
      <c r="V3464" s="24">
        <v>300000</v>
      </c>
      <c r="W3464" s="39">
        <f t="shared" si="1556"/>
        <v>300000</v>
      </c>
      <c r="X3464" s="29">
        <f t="shared" si="1557"/>
        <v>1</v>
      </c>
      <c r="Y3464" s="40">
        <f t="shared" si="1558"/>
        <v>238</v>
      </c>
      <c r="Z3464" s="38">
        <f t="shared" si="1524"/>
        <v>46081</v>
      </c>
      <c r="AA3464" s="41">
        <f t="shared" si="1559"/>
        <v>54</v>
      </c>
      <c r="AB3464" s="24" t="s">
        <v>113</v>
      </c>
      <c r="AC3464" s="41">
        <f t="shared" si="1560"/>
        <v>2689.3776997260275</v>
      </c>
      <c r="AD3464" s="41">
        <v>1</v>
      </c>
      <c r="AE3464" s="72">
        <f>INDEX(SA!$C$2:$G$11,MATCH(Details!S3464,SA!$C$2:$C$11,0),MATCH(Details!V3464,SA!$C$2:$G$2,0))*Y3464/(F3464-E3464+1)</f>
        <v>2279.1336438356166</v>
      </c>
      <c r="AF3464" s="41">
        <f t="shared" si="1561"/>
        <v>0</v>
      </c>
      <c r="AG3464" s="41">
        <f t="shared" si="1562"/>
        <v>0</v>
      </c>
      <c r="AH3464" s="41">
        <f t="shared" si="1563"/>
        <v>410.24405589041095</v>
      </c>
      <c r="AI3464" s="60">
        <f t="shared" si="1564"/>
        <v>91.16534575342466</v>
      </c>
      <c r="AJ3464" s="60">
        <f t="shared" si="1565"/>
        <v>512.80506986301373</v>
      </c>
      <c r="AK3464" s="60">
        <f t="shared" si="1566"/>
        <v>517.11435616438359</v>
      </c>
      <c r="AL3464" s="60">
        <f t="shared" si="1567"/>
        <v>380.07905178082194</v>
      </c>
      <c r="AM3464" s="41">
        <f t="shared" si="1568"/>
        <v>1295.0841764383563</v>
      </c>
      <c r="AN3464" s="42">
        <f t="shared" si="1569"/>
        <v>45715</v>
      </c>
      <c r="AO3464" s="43">
        <f t="shared" si="1570"/>
        <v>2279.1336438356166</v>
      </c>
    </row>
    <row r="3465" spans="1:42" s="24" customFormat="1" ht="15.75" customHeight="1" x14ac:dyDescent="0.35">
      <c r="A3465" s="36" t="s">
        <v>27</v>
      </c>
      <c r="B3465" s="36">
        <v>202601</v>
      </c>
      <c r="C3465" s="24" t="s">
        <v>736</v>
      </c>
      <c r="D3465" s="24" t="s">
        <v>119</v>
      </c>
      <c r="E3465" s="62">
        <v>45901</v>
      </c>
      <c r="F3465" s="62">
        <v>46265</v>
      </c>
      <c r="G3465" s="37" t="s">
        <v>6574</v>
      </c>
      <c r="H3465" s="36">
        <v>45781</v>
      </c>
      <c r="I3465" s="63">
        <v>25863</v>
      </c>
      <c r="J3465" s="24" t="s">
        <v>6623</v>
      </c>
      <c r="K3465" s="63">
        <f t="shared" si="1554"/>
        <v>46028</v>
      </c>
      <c r="L3465" s="55">
        <f t="shared" si="1555"/>
        <v>0.04</v>
      </c>
      <c r="M3465" s="76">
        <v>0.22500000000000001</v>
      </c>
      <c r="N3465" s="62">
        <v>46028</v>
      </c>
      <c r="O3465" s="62">
        <v>46265</v>
      </c>
      <c r="P3465" s="63"/>
      <c r="Q3465" s="63"/>
      <c r="R3465" s="78">
        <v>55</v>
      </c>
      <c r="S3465" s="63" t="str">
        <f>VLOOKUP(R3465,SA!$B$3:$C$11,2,1)</f>
        <v>46-55</v>
      </c>
      <c r="T3465" s="38" t="s">
        <v>98</v>
      </c>
      <c r="U3465" s="24" t="s">
        <v>5815</v>
      </c>
      <c r="V3465" s="24">
        <v>300000</v>
      </c>
      <c r="W3465" s="39">
        <f t="shared" si="1556"/>
        <v>0</v>
      </c>
      <c r="X3465" s="29">
        <f t="shared" si="1557"/>
        <v>0</v>
      </c>
      <c r="Y3465" s="40">
        <f t="shared" si="1558"/>
        <v>238</v>
      </c>
      <c r="Z3465" s="38">
        <f t="shared" si="1524"/>
        <v>46081</v>
      </c>
      <c r="AA3465" s="41">
        <f t="shared" si="1559"/>
        <v>54</v>
      </c>
      <c r="AB3465" s="24" t="s">
        <v>113</v>
      </c>
      <c r="AC3465" s="41">
        <f t="shared" si="1560"/>
        <v>4807.9038575342465</v>
      </c>
      <c r="AD3465" s="41">
        <v>1</v>
      </c>
      <c r="AE3465" s="72">
        <f>INDEX(SA!$C$2:$G$11,MATCH(Details!S3465,SA!$C$2:$C$11,0),MATCH(Details!V3465,SA!$C$2:$G$2,0))*Y3465/(F3465-E3465+1)</f>
        <v>4074.4947945205477</v>
      </c>
      <c r="AF3465" s="41">
        <f t="shared" si="1561"/>
        <v>0</v>
      </c>
      <c r="AG3465" s="41">
        <f t="shared" si="1562"/>
        <v>0</v>
      </c>
      <c r="AH3465" s="41">
        <f t="shared" si="1563"/>
        <v>733.40906301369853</v>
      </c>
      <c r="AI3465" s="60">
        <f t="shared" si="1564"/>
        <v>162.9797917808219</v>
      </c>
      <c r="AJ3465" s="60">
        <f t="shared" si="1565"/>
        <v>916.76132876712325</v>
      </c>
      <c r="AK3465" s="60">
        <f t="shared" si="1566"/>
        <v>924.46520547945204</v>
      </c>
      <c r="AL3465" s="60">
        <f t="shared" si="1567"/>
        <v>679.48192602739721</v>
      </c>
      <c r="AM3465" s="41">
        <f t="shared" si="1568"/>
        <v>2315.2717479452053</v>
      </c>
      <c r="AN3465" s="42">
        <f t="shared" si="1569"/>
        <v>45715</v>
      </c>
      <c r="AO3465" s="43">
        <f t="shared" si="1570"/>
        <v>4074.4947945205477</v>
      </c>
    </row>
    <row r="3466" spans="1:42" s="24" customFormat="1" ht="15.75" customHeight="1" x14ac:dyDescent="0.35">
      <c r="A3466" s="36" t="s">
        <v>27</v>
      </c>
      <c r="B3466" s="36">
        <v>202601</v>
      </c>
      <c r="C3466" s="24" t="s">
        <v>736</v>
      </c>
      <c r="D3466" s="24" t="s">
        <v>119</v>
      </c>
      <c r="E3466" s="62">
        <v>45901</v>
      </c>
      <c r="F3466" s="62">
        <v>46265</v>
      </c>
      <c r="G3466" s="37" t="s">
        <v>6575</v>
      </c>
      <c r="H3466" s="36">
        <v>45415</v>
      </c>
      <c r="I3466" s="63">
        <v>34070</v>
      </c>
      <c r="J3466" s="24" t="s">
        <v>6624</v>
      </c>
      <c r="K3466" s="63">
        <f t="shared" si="1554"/>
        <v>46034</v>
      </c>
      <c r="L3466" s="55">
        <f t="shared" si="1555"/>
        <v>0.04</v>
      </c>
      <c r="M3466" s="76">
        <v>0.22500000000000001</v>
      </c>
      <c r="N3466" s="62">
        <v>46034</v>
      </c>
      <c r="O3466" s="62">
        <v>46265</v>
      </c>
      <c r="P3466" s="63"/>
      <c r="Q3466" s="63"/>
      <c r="R3466" s="78">
        <v>32</v>
      </c>
      <c r="S3466" s="63" t="str">
        <f>VLOOKUP(R3466,SA!$B$3:$C$11,2,1)</f>
        <v>26-35</v>
      </c>
      <c r="T3466" s="38" t="s">
        <v>98</v>
      </c>
      <c r="U3466" s="24" t="s">
        <v>56</v>
      </c>
      <c r="V3466" s="24">
        <v>400000</v>
      </c>
      <c r="W3466" s="39">
        <f t="shared" si="1556"/>
        <v>400000</v>
      </c>
      <c r="X3466" s="29">
        <f t="shared" si="1557"/>
        <v>1</v>
      </c>
      <c r="Y3466" s="40">
        <f t="shared" si="1558"/>
        <v>232</v>
      </c>
      <c r="Z3466" s="38">
        <f t="shared" si="1524"/>
        <v>46081</v>
      </c>
      <c r="AA3466" s="41">
        <f t="shared" si="1559"/>
        <v>48</v>
      </c>
      <c r="AB3466" s="24" t="s">
        <v>113</v>
      </c>
      <c r="AC3466" s="41">
        <f t="shared" si="1560"/>
        <v>2881.2677479452054</v>
      </c>
      <c r="AD3466" s="41">
        <v>1</v>
      </c>
      <c r="AE3466" s="72">
        <f>INDEX(SA!$C$2:$G$11,MATCH(Details!S3466,SA!$C$2:$C$11,0),MATCH(Details!V3466,SA!$C$2:$G$2,0))*Y3466/(F3466-E3466+1)</f>
        <v>2441.7523287671233</v>
      </c>
      <c r="AF3466" s="41">
        <f t="shared" si="1561"/>
        <v>0</v>
      </c>
      <c r="AG3466" s="41">
        <f t="shared" si="1562"/>
        <v>0</v>
      </c>
      <c r="AH3466" s="41">
        <f t="shared" si="1563"/>
        <v>439.5154191780822</v>
      </c>
      <c r="AI3466" s="60">
        <f t="shared" si="1564"/>
        <v>97.670093150684934</v>
      </c>
      <c r="AJ3466" s="60">
        <f t="shared" si="1565"/>
        <v>549.39427397260272</v>
      </c>
      <c r="AK3466" s="60">
        <f t="shared" si="1566"/>
        <v>505.19013698630141</v>
      </c>
      <c r="AL3466" s="60">
        <f t="shared" si="1567"/>
        <v>371.31475068493154</v>
      </c>
      <c r="AM3466" s="41">
        <f t="shared" si="1568"/>
        <v>1423.3732109589041</v>
      </c>
      <c r="AN3466" s="42">
        <f t="shared" si="1569"/>
        <v>45715</v>
      </c>
      <c r="AO3466" s="43">
        <f t="shared" si="1570"/>
        <v>2441.7523287671233</v>
      </c>
    </row>
    <row r="3467" spans="1:42" s="24" customFormat="1" ht="15.75" customHeight="1" x14ac:dyDescent="0.35">
      <c r="A3467" s="36" t="s">
        <v>27</v>
      </c>
      <c r="B3467" s="36">
        <v>202601</v>
      </c>
      <c r="C3467" s="24" t="s">
        <v>736</v>
      </c>
      <c r="D3467" s="24" t="s">
        <v>119</v>
      </c>
      <c r="E3467" s="62">
        <v>45901</v>
      </c>
      <c r="F3467" s="62">
        <v>46265</v>
      </c>
      <c r="G3467" s="37" t="s">
        <v>6576</v>
      </c>
      <c r="H3467" s="36">
        <v>45415</v>
      </c>
      <c r="I3467" s="63">
        <v>33923</v>
      </c>
      <c r="J3467" s="24" t="s">
        <v>6625</v>
      </c>
      <c r="K3467" s="63">
        <f t="shared" si="1554"/>
        <v>46034</v>
      </c>
      <c r="L3467" s="55">
        <f t="shared" si="1555"/>
        <v>0.04</v>
      </c>
      <c r="M3467" s="76">
        <v>0.22500000000000001</v>
      </c>
      <c r="N3467" s="62">
        <v>46034</v>
      </c>
      <c r="O3467" s="62">
        <v>46265</v>
      </c>
      <c r="P3467" s="63"/>
      <c r="Q3467" s="63"/>
      <c r="R3467" s="78">
        <v>33</v>
      </c>
      <c r="S3467" s="63" t="str">
        <f>VLOOKUP(R3467,SA!$B$3:$C$11,2,1)</f>
        <v>26-35</v>
      </c>
      <c r="T3467" s="38" t="s">
        <v>97</v>
      </c>
      <c r="U3467" s="24" t="s">
        <v>5743</v>
      </c>
      <c r="V3467" s="24">
        <v>400000</v>
      </c>
      <c r="W3467" s="39">
        <f t="shared" si="1556"/>
        <v>0</v>
      </c>
      <c r="X3467" s="29">
        <f t="shared" si="1557"/>
        <v>0</v>
      </c>
      <c r="Y3467" s="40">
        <f t="shared" si="1558"/>
        <v>232</v>
      </c>
      <c r="Z3467" s="38">
        <f t="shared" si="1524"/>
        <v>46081</v>
      </c>
      <c r="AA3467" s="41">
        <f t="shared" si="1559"/>
        <v>48</v>
      </c>
      <c r="AB3467" s="24" t="s">
        <v>113</v>
      </c>
      <c r="AC3467" s="41">
        <f t="shared" si="1560"/>
        <v>2881.2677479452054</v>
      </c>
      <c r="AD3467" s="41">
        <v>1</v>
      </c>
      <c r="AE3467" s="72">
        <f>INDEX(SA!$C$2:$G$11,MATCH(Details!S3467,SA!$C$2:$C$11,0),MATCH(Details!V3467,SA!$C$2:$G$2,0))*Y3467/(F3467-E3467+1)</f>
        <v>2441.7523287671233</v>
      </c>
      <c r="AF3467" s="41">
        <f t="shared" si="1561"/>
        <v>0</v>
      </c>
      <c r="AG3467" s="41">
        <f t="shared" si="1562"/>
        <v>0</v>
      </c>
      <c r="AH3467" s="41">
        <f t="shared" si="1563"/>
        <v>439.5154191780822</v>
      </c>
      <c r="AI3467" s="60">
        <f t="shared" si="1564"/>
        <v>97.670093150684934</v>
      </c>
      <c r="AJ3467" s="60">
        <f t="shared" si="1565"/>
        <v>549.39427397260272</v>
      </c>
      <c r="AK3467" s="60">
        <f t="shared" si="1566"/>
        <v>505.19013698630141</v>
      </c>
      <c r="AL3467" s="60">
        <f t="shared" si="1567"/>
        <v>371.31475068493154</v>
      </c>
      <c r="AM3467" s="41">
        <f t="shared" si="1568"/>
        <v>1423.3732109589041</v>
      </c>
      <c r="AN3467" s="42">
        <f t="shared" si="1569"/>
        <v>45715</v>
      </c>
      <c r="AO3467" s="43">
        <f t="shared" si="1570"/>
        <v>2441.7523287671233</v>
      </c>
    </row>
    <row r="3468" spans="1:42" s="24" customFormat="1" ht="15.75" customHeight="1" x14ac:dyDescent="0.35">
      <c r="A3468" s="36" t="s">
        <v>27</v>
      </c>
      <c r="B3468" s="36">
        <v>202601</v>
      </c>
      <c r="C3468" s="24" t="s">
        <v>736</v>
      </c>
      <c r="D3468" s="24" t="s">
        <v>119</v>
      </c>
      <c r="E3468" s="62">
        <v>45901</v>
      </c>
      <c r="F3468" s="62">
        <v>46265</v>
      </c>
      <c r="G3468" s="37" t="s">
        <v>6577</v>
      </c>
      <c r="H3468" s="36">
        <v>45415</v>
      </c>
      <c r="I3468" s="63">
        <v>45075</v>
      </c>
      <c r="J3468" s="24" t="s">
        <v>6626</v>
      </c>
      <c r="K3468" s="63">
        <f t="shared" si="1554"/>
        <v>46034</v>
      </c>
      <c r="L3468" s="55">
        <f t="shared" si="1555"/>
        <v>0.04</v>
      </c>
      <c r="M3468" s="76">
        <v>0.22500000000000001</v>
      </c>
      <c r="N3468" s="62">
        <v>46034</v>
      </c>
      <c r="O3468" s="62">
        <v>46265</v>
      </c>
      <c r="P3468" s="63"/>
      <c r="Q3468" s="63"/>
      <c r="R3468" s="78">
        <v>2</v>
      </c>
      <c r="S3468" s="63" t="str">
        <f>VLOOKUP(R3468,SA!$B$3:$C$11,2,1)</f>
        <v>0-25</v>
      </c>
      <c r="T3468" s="38" t="s">
        <v>97</v>
      </c>
      <c r="U3468" s="24" t="s">
        <v>5745</v>
      </c>
      <c r="V3468" s="24">
        <v>400000</v>
      </c>
      <c r="W3468" s="39">
        <f t="shared" si="1556"/>
        <v>0</v>
      </c>
      <c r="X3468" s="29">
        <f t="shared" si="1557"/>
        <v>0</v>
      </c>
      <c r="Y3468" s="40">
        <f t="shared" si="1558"/>
        <v>232</v>
      </c>
      <c r="Z3468" s="38">
        <f t="shared" si="1524"/>
        <v>46081</v>
      </c>
      <c r="AA3468" s="41">
        <f t="shared" si="1559"/>
        <v>48</v>
      </c>
      <c r="AB3468" s="24" t="s">
        <v>113</v>
      </c>
      <c r="AC3468" s="41">
        <f t="shared" si="1560"/>
        <v>2570.3288898630135</v>
      </c>
      <c r="AD3468" s="41">
        <v>1</v>
      </c>
      <c r="AE3468" s="72">
        <f>INDEX(SA!$C$2:$G$11,MATCH(Details!S3468,SA!$C$2:$C$11,0),MATCH(Details!V3468,SA!$C$2:$G$2,0))*Y3468/(F3468-E3468+1)</f>
        <v>2178.2448219178082</v>
      </c>
      <c r="AF3468" s="41">
        <f t="shared" si="1561"/>
        <v>0</v>
      </c>
      <c r="AG3468" s="41">
        <f t="shared" si="1562"/>
        <v>0</v>
      </c>
      <c r="AH3468" s="41">
        <f t="shared" si="1563"/>
        <v>392.08406794520545</v>
      </c>
      <c r="AI3468" s="60">
        <f t="shared" si="1564"/>
        <v>87.12979287671233</v>
      </c>
      <c r="AJ3468" s="60">
        <f t="shared" si="1565"/>
        <v>490.10508493150684</v>
      </c>
      <c r="AK3468" s="60">
        <f t="shared" si="1566"/>
        <v>450.67134246575347</v>
      </c>
      <c r="AL3468" s="60">
        <f t="shared" si="1567"/>
        <v>331.24343671232879</v>
      </c>
      <c r="AM3468" s="41">
        <f t="shared" si="1568"/>
        <v>1269.7665073972605</v>
      </c>
      <c r="AN3468" s="42">
        <f t="shared" si="1569"/>
        <v>45715</v>
      </c>
      <c r="AO3468" s="43">
        <f t="shared" si="1570"/>
        <v>2178.2448219178082</v>
      </c>
    </row>
    <row r="3469" spans="1:42" s="24" customFormat="1" ht="15.75" customHeight="1" x14ac:dyDescent="0.35">
      <c r="A3469" s="36" t="s">
        <v>27</v>
      </c>
      <c r="B3469" s="36">
        <v>202601</v>
      </c>
      <c r="C3469" s="24" t="s">
        <v>736</v>
      </c>
      <c r="D3469" s="24" t="s">
        <v>119</v>
      </c>
      <c r="E3469" s="62">
        <v>45901</v>
      </c>
      <c r="F3469" s="62">
        <v>46265</v>
      </c>
      <c r="G3469" s="37" t="s">
        <v>6578</v>
      </c>
      <c r="H3469" s="36">
        <v>45415</v>
      </c>
      <c r="I3469" s="63">
        <v>23553</v>
      </c>
      <c r="J3469" s="24" t="s">
        <v>6627</v>
      </c>
      <c r="K3469" s="63">
        <f t="shared" si="1554"/>
        <v>46034</v>
      </c>
      <c r="L3469" s="55">
        <f t="shared" si="1555"/>
        <v>0.04</v>
      </c>
      <c r="M3469" s="76">
        <v>0.22500000000000001</v>
      </c>
      <c r="N3469" s="62">
        <v>46034</v>
      </c>
      <c r="O3469" s="62">
        <v>46265</v>
      </c>
      <c r="P3469" s="63"/>
      <c r="Q3469" s="63"/>
      <c r="R3469" s="78">
        <v>61</v>
      </c>
      <c r="S3469" s="63" t="str">
        <f>VLOOKUP(R3469,SA!$B$3:$C$11,2,1)</f>
        <v>56-65</v>
      </c>
      <c r="T3469" s="38" t="s">
        <v>98</v>
      </c>
      <c r="U3469" s="24" t="s">
        <v>6212</v>
      </c>
      <c r="V3469" s="24">
        <v>400000</v>
      </c>
      <c r="W3469" s="39">
        <f t="shared" si="1556"/>
        <v>0</v>
      </c>
      <c r="X3469" s="29">
        <f t="shared" si="1557"/>
        <v>0</v>
      </c>
      <c r="Y3469" s="40">
        <f t="shared" si="1558"/>
        <v>232</v>
      </c>
      <c r="Z3469" s="38">
        <f t="shared" si="1524"/>
        <v>46081</v>
      </c>
      <c r="AA3469" s="41">
        <f t="shared" si="1559"/>
        <v>48</v>
      </c>
      <c r="AB3469" s="24" t="s">
        <v>113</v>
      </c>
      <c r="AC3469" s="41">
        <f t="shared" si="1560"/>
        <v>7570.0190202739732</v>
      </c>
      <c r="AD3469" s="41">
        <v>1</v>
      </c>
      <c r="AE3469" s="72">
        <f>INDEX(SA!$C$2:$G$11,MATCH(Details!S3469,SA!$C$2:$C$11,0),MATCH(Details!V3469,SA!$C$2:$G$2,0))*Y3469/(F3469-E3469+1)</f>
        <v>6415.2703561643839</v>
      </c>
      <c r="AF3469" s="41">
        <f t="shared" si="1561"/>
        <v>0</v>
      </c>
      <c r="AG3469" s="41">
        <f t="shared" si="1562"/>
        <v>0</v>
      </c>
      <c r="AH3469" s="41">
        <f t="shared" si="1563"/>
        <v>1154.7486641095891</v>
      </c>
      <c r="AI3469" s="60">
        <f t="shared" si="1564"/>
        <v>256.61081424657539</v>
      </c>
      <c r="AJ3469" s="60">
        <f t="shared" si="1565"/>
        <v>1443.4358301369864</v>
      </c>
      <c r="AK3469" s="60">
        <f t="shared" si="1566"/>
        <v>1327.2973150684934</v>
      </c>
      <c r="AL3469" s="60">
        <f t="shared" si="1567"/>
        <v>975.56352657534262</v>
      </c>
      <c r="AM3469" s="41">
        <f t="shared" si="1568"/>
        <v>3739.6601852054791</v>
      </c>
      <c r="AN3469" s="42">
        <f t="shared" si="1569"/>
        <v>45715</v>
      </c>
      <c r="AO3469" s="43">
        <f t="shared" si="1570"/>
        <v>6415.2703561643839</v>
      </c>
    </row>
    <row r="3470" spans="1:42" s="24" customFormat="1" ht="15.75" customHeight="1" x14ac:dyDescent="0.35">
      <c r="A3470" s="36" t="s">
        <v>27</v>
      </c>
      <c r="B3470" s="36">
        <v>202601</v>
      </c>
      <c r="C3470" s="24" t="s">
        <v>736</v>
      </c>
      <c r="D3470" s="24" t="s">
        <v>119</v>
      </c>
      <c r="E3470" s="62">
        <v>45901</v>
      </c>
      <c r="F3470" s="62">
        <v>46265</v>
      </c>
      <c r="G3470" s="37" t="s">
        <v>6628</v>
      </c>
      <c r="H3470" s="36">
        <v>652576</v>
      </c>
      <c r="I3470" s="63">
        <v>37570</v>
      </c>
      <c r="J3470" s="24" t="s">
        <v>6630</v>
      </c>
      <c r="K3470" s="63">
        <f t="shared" ref="K3470" si="1571">N3470</f>
        <v>45996</v>
      </c>
      <c r="L3470" s="55">
        <f t="shared" ref="L3470" si="1572">IF(K3470&gt;=DATE(2022,4,1),4%,5%)</f>
        <v>0.04</v>
      </c>
      <c r="M3470" s="76">
        <v>0.22500000000000001</v>
      </c>
      <c r="N3470" s="62">
        <v>45996</v>
      </c>
      <c r="O3470" s="62">
        <v>46265</v>
      </c>
      <c r="P3470" s="63"/>
      <c r="Q3470" s="63"/>
      <c r="R3470" s="78">
        <v>23</v>
      </c>
      <c r="S3470" s="63" t="str">
        <f>VLOOKUP(R3470,SA!$B$3:$C$11,2,1)</f>
        <v>0-25</v>
      </c>
      <c r="T3470" s="38" t="s">
        <v>98</v>
      </c>
      <c r="U3470" s="24" t="s">
        <v>5743</v>
      </c>
      <c r="V3470" s="24">
        <v>400000</v>
      </c>
      <c r="W3470" s="39">
        <f t="shared" ref="W3470" si="1573">IF(U3470="self",V3470,0)</f>
        <v>0</v>
      </c>
      <c r="X3470" s="29">
        <f t="shared" ref="X3470" si="1574">IF(U3470="self",1,0)</f>
        <v>0</v>
      </c>
      <c r="Y3470" s="40">
        <f t="shared" ref="Y3470" si="1575">O3470-N3470+1</f>
        <v>270</v>
      </c>
      <c r="Z3470" s="38">
        <f t="shared" si="1524"/>
        <v>46081</v>
      </c>
      <c r="AA3470" s="41">
        <f t="shared" ref="AA3470" si="1576">IF(MIN((Z3470-N3470)+1,Y3470)&lt;0,0,MIN((Z3470-N3470)+1,Y3470))</f>
        <v>86</v>
      </c>
      <c r="AB3470" s="24" t="s">
        <v>113</v>
      </c>
      <c r="AC3470" s="41">
        <f t="shared" ref="AC3470" si="1577">AE3470+AF3470+AG3470+AH3470</f>
        <v>2991.3310356164384</v>
      </c>
      <c r="AD3470" s="41">
        <v>1</v>
      </c>
      <c r="AE3470" s="72">
        <f>INDEX(SA!$C$2:$G$11,MATCH(Details!S3470,SA!$C$2:$C$11,0),MATCH(Details!V3470,SA!$C$2:$G$2,0))*Y3470/(F3470-E3470+1)</f>
        <v>2535.0263013698632</v>
      </c>
      <c r="AF3470" s="41">
        <f t="shared" ref="AF3470" si="1578">IF(AB3470="Karnataka",AE3470*9%,0)</f>
        <v>0</v>
      </c>
      <c r="AG3470" s="41">
        <f t="shared" ref="AG3470" si="1579">IF(AB3470="Karnataka",AE3470*9%,0)</f>
        <v>0</v>
      </c>
      <c r="AH3470" s="41">
        <f t="shared" ref="AH3470" si="1580">IF(AF3470+AG3470&gt;0,0,AE3470*18%)</f>
        <v>456.30473424657538</v>
      </c>
      <c r="AI3470" s="60">
        <f t="shared" ref="AI3470" si="1581">AE3470*L3470</f>
        <v>101.40105205479453</v>
      </c>
      <c r="AJ3470" s="60">
        <f t="shared" ref="AJ3470" si="1582">$AE3470*M3470</f>
        <v>570.38091780821924</v>
      </c>
      <c r="AK3470" s="60">
        <f t="shared" ref="AK3470" si="1583">(AE3470)*AA3470/Y3470</f>
        <v>807.45282191780825</v>
      </c>
      <c r="AL3470" s="60">
        <f t="shared" ref="AL3470" si="1584">AK3470*(1-L3470-M3470)</f>
        <v>593.47782410958905</v>
      </c>
      <c r="AM3470" s="41">
        <f t="shared" ref="AM3470" si="1585">AE3470-AI3470-AL3470-AJ3470</f>
        <v>1269.7665073972603</v>
      </c>
      <c r="AN3470" s="42">
        <f t="shared" ref="AN3470" si="1586">Z3470-366</f>
        <v>45715</v>
      </c>
      <c r="AO3470" s="43">
        <f t="shared" ref="AO3470" si="1587">IF(AND(O3470&gt;Z3470,N3470&gt;AN3470),AE3470,0)</f>
        <v>2535.0263013698632</v>
      </c>
    </row>
    <row r="3471" spans="1:42" s="24" customFormat="1" ht="15.75" customHeight="1" x14ac:dyDescent="0.35">
      <c r="A3471" s="36" t="s">
        <v>27</v>
      </c>
      <c r="B3471" s="36">
        <v>202601</v>
      </c>
      <c r="C3471" s="24" t="s">
        <v>736</v>
      </c>
      <c r="D3471" s="24" t="s">
        <v>119</v>
      </c>
      <c r="E3471" s="62">
        <v>45901</v>
      </c>
      <c r="F3471" s="62">
        <v>46265</v>
      </c>
      <c r="G3471" s="37" t="s">
        <v>6629</v>
      </c>
      <c r="H3471" s="36">
        <v>752010</v>
      </c>
      <c r="I3471" s="63">
        <v>46002</v>
      </c>
      <c r="J3471" s="24" t="s">
        <v>6631</v>
      </c>
      <c r="K3471" s="63">
        <f t="shared" ref="K3471:K3472" si="1588">N3471</f>
        <v>46002</v>
      </c>
      <c r="L3471" s="55">
        <f t="shared" ref="L3471:L3472" si="1589">IF(K3471&gt;=DATE(2022,4,1),4%,5%)</f>
        <v>0.04</v>
      </c>
      <c r="M3471" s="76">
        <v>0.22500000000000001</v>
      </c>
      <c r="N3471" s="62">
        <v>46002</v>
      </c>
      <c r="O3471" s="62">
        <v>46265</v>
      </c>
      <c r="P3471" s="63"/>
      <c r="Q3471" s="63"/>
      <c r="R3471" s="78">
        <v>0</v>
      </c>
      <c r="S3471" s="63" t="str">
        <f>VLOOKUP(R3471,SA!$B$3:$C$11,2,1)</f>
        <v>0-25</v>
      </c>
      <c r="T3471" s="38" t="s">
        <v>98</v>
      </c>
      <c r="U3471" s="24" t="s">
        <v>5746</v>
      </c>
      <c r="V3471" s="24">
        <v>400000</v>
      </c>
      <c r="W3471" s="39">
        <f t="shared" ref="W3471:W3472" si="1590">IF(U3471="self",V3471,0)</f>
        <v>0</v>
      </c>
      <c r="X3471" s="29">
        <f t="shared" ref="X3471" si="1591">IF(U3471="self",1,0)</f>
        <v>0</v>
      </c>
      <c r="Y3471" s="40">
        <f t="shared" ref="Y3471" si="1592">O3471-N3471+1</f>
        <v>264</v>
      </c>
      <c r="Z3471" s="38">
        <f t="shared" si="1524"/>
        <v>46081</v>
      </c>
      <c r="AA3471" s="41">
        <f t="shared" ref="AA3471" si="1593">IF(MIN((Z3471-N3471)+1,Y3471)&lt;0,0,MIN((Z3471-N3471)+1,Y3471))</f>
        <v>80</v>
      </c>
      <c r="AB3471" s="24" t="s">
        <v>113</v>
      </c>
      <c r="AC3471" s="41">
        <f t="shared" ref="AC3471:AC3472" si="1594">AE3471+AF3471+AG3471+AH3471</f>
        <v>2924.8570126027398</v>
      </c>
      <c r="AD3471" s="41">
        <v>1</v>
      </c>
      <c r="AE3471" s="72">
        <f>INDEX(SA!$C$2:$G$11,MATCH(Details!S3471,SA!$C$2:$C$11,0),MATCH(Details!V3471,SA!$C$2:$G$2,0))*Y3471/(F3471-E3471+1)</f>
        <v>2478.692383561644</v>
      </c>
      <c r="AF3471" s="41">
        <f t="shared" ref="AF3471:AF3472" si="1595">IF(AB3471="Karnataka",AE3471*9%,0)</f>
        <v>0</v>
      </c>
      <c r="AG3471" s="41">
        <f t="shared" ref="AG3471:AG3472" si="1596">IF(AB3471="Karnataka",AE3471*9%,0)</f>
        <v>0</v>
      </c>
      <c r="AH3471" s="41">
        <f t="shared" ref="AH3471:AH3472" si="1597">IF(AF3471+AG3471&gt;0,0,AE3471*18%)</f>
        <v>446.16462904109591</v>
      </c>
      <c r="AI3471" s="60">
        <f t="shared" ref="AI3471:AI3472" si="1598">AE3471*L3471</f>
        <v>99.147695342465767</v>
      </c>
      <c r="AJ3471" s="60">
        <f t="shared" ref="AJ3471:AJ3472" si="1599">$AE3471*M3471</f>
        <v>557.70578630136993</v>
      </c>
      <c r="AK3471" s="60">
        <f t="shared" ref="AK3471:AK3472" si="1600">(AE3471)*AA3471/Y3471</f>
        <v>751.11890410958904</v>
      </c>
      <c r="AL3471" s="60">
        <f t="shared" ref="AL3471:AL3472" si="1601">AK3471*(1-L3471-M3471)</f>
        <v>552.07239452054796</v>
      </c>
      <c r="AM3471" s="41">
        <f t="shared" ref="AM3471:AM3472" si="1602">AE3471-AI3471-AL3471-AJ3471</f>
        <v>1269.7665073972603</v>
      </c>
      <c r="AN3471" s="42">
        <f t="shared" ref="AN3471:AN3472" si="1603">Z3471-366</f>
        <v>45715</v>
      </c>
      <c r="AO3471" s="43">
        <f t="shared" ref="AO3471:AO3472" si="1604">IF(AND(O3471&gt;Z3471,N3471&gt;AN3471),AE3471,0)</f>
        <v>2478.692383561644</v>
      </c>
    </row>
    <row r="3472" spans="1:42" s="24" customFormat="1" ht="15.75" customHeight="1" x14ac:dyDescent="0.35">
      <c r="A3472" s="36" t="s">
        <v>6117</v>
      </c>
      <c r="B3472" s="36">
        <v>202601</v>
      </c>
      <c r="C3472" s="24" t="s">
        <v>736</v>
      </c>
      <c r="D3472" s="24" t="s">
        <v>119</v>
      </c>
      <c r="E3472" s="62">
        <v>45901</v>
      </c>
      <c r="F3472" s="62">
        <v>46265</v>
      </c>
      <c r="G3472" s="37" t="s">
        <v>1183</v>
      </c>
      <c r="H3472" s="36">
        <v>42346</v>
      </c>
      <c r="I3472" s="63">
        <v>20466</v>
      </c>
      <c r="J3472" s="24" t="s">
        <v>3487</v>
      </c>
      <c r="K3472" s="63">
        <f t="shared" si="1588"/>
        <v>45901</v>
      </c>
      <c r="L3472" s="55">
        <f t="shared" si="1589"/>
        <v>0.04</v>
      </c>
      <c r="M3472" s="76">
        <v>0.22500000000000001</v>
      </c>
      <c r="N3472" s="62">
        <v>45901</v>
      </c>
      <c r="O3472" s="62">
        <v>46265</v>
      </c>
      <c r="P3472" s="63">
        <v>46025</v>
      </c>
      <c r="Q3472" s="63">
        <f t="shared" ref="Q3472" si="1605">P3472+1</f>
        <v>46026</v>
      </c>
      <c r="R3472" s="78">
        <v>69</v>
      </c>
      <c r="S3472" s="63" t="str">
        <f>VLOOKUP(R3472,SA!$B$3:$C$11,2,1)</f>
        <v>66-70</v>
      </c>
      <c r="T3472" s="38" t="s">
        <v>97</v>
      </c>
      <c r="U3472" s="24" t="s">
        <v>5744</v>
      </c>
      <c r="V3472" s="24">
        <v>-500000</v>
      </c>
      <c r="W3472" s="39">
        <f t="shared" si="1590"/>
        <v>0</v>
      </c>
      <c r="X3472" s="29">
        <f t="shared" ref="X3472" si="1606">IF(U3472="self",-1,0)</f>
        <v>0</v>
      </c>
      <c r="Y3472" s="40">
        <f t="shared" ref="Y3472" si="1607">O3472-Q3472+1</f>
        <v>240</v>
      </c>
      <c r="Z3472" s="38">
        <f t="shared" si="1524"/>
        <v>46081</v>
      </c>
      <c r="AA3472" s="41">
        <f t="shared" ref="AA3472" si="1608">IF(MIN((Z3472-Q3472)+1,Y3472)&lt;0,0,MIN((Z3472-Q3472)+1,Y3472))</f>
        <v>56</v>
      </c>
      <c r="AB3472" s="24" t="s">
        <v>113</v>
      </c>
      <c r="AC3472" s="41">
        <f t="shared" si="1594"/>
        <v>0</v>
      </c>
      <c r="AD3472" s="41">
        <v>-1</v>
      </c>
      <c r="AE3472" s="83">
        <f>-INDEX(SA!$C$2:$G$11,MATCH(Details!S3472,SA!$C$2:$C$11,0),MATCH(-Details!V3472,SA!$C$2:$G$2,0))*Y3472/(F3472-E3472+1)*0</f>
        <v>0</v>
      </c>
      <c r="AF3472" s="41">
        <f t="shared" si="1595"/>
        <v>0</v>
      </c>
      <c r="AG3472" s="41">
        <f t="shared" si="1596"/>
        <v>0</v>
      </c>
      <c r="AH3472" s="41">
        <f t="shared" si="1597"/>
        <v>0</v>
      </c>
      <c r="AI3472" s="60">
        <f t="shared" si="1598"/>
        <v>0</v>
      </c>
      <c r="AJ3472" s="60">
        <f t="shared" si="1599"/>
        <v>0</v>
      </c>
      <c r="AK3472" s="60">
        <f t="shared" si="1600"/>
        <v>0</v>
      </c>
      <c r="AL3472" s="60">
        <f t="shared" si="1601"/>
        <v>0</v>
      </c>
      <c r="AM3472" s="41">
        <f t="shared" si="1602"/>
        <v>0</v>
      </c>
      <c r="AN3472" s="42">
        <f t="shared" si="1603"/>
        <v>45715</v>
      </c>
      <c r="AO3472" s="43">
        <f t="shared" si="1604"/>
        <v>0</v>
      </c>
      <c r="AP3472" s="24" t="s">
        <v>6632</v>
      </c>
    </row>
    <row r="3473" spans="1:42" s="24" customFormat="1" ht="15.75" customHeight="1" x14ac:dyDescent="0.35">
      <c r="A3473" s="36" t="s">
        <v>6117</v>
      </c>
      <c r="B3473" s="36">
        <v>202601</v>
      </c>
      <c r="C3473" s="24" t="s">
        <v>736</v>
      </c>
      <c r="D3473" s="24" t="s">
        <v>119</v>
      </c>
      <c r="E3473" s="62">
        <v>45901</v>
      </c>
      <c r="F3473" s="62">
        <v>46265</v>
      </c>
      <c r="G3473" s="37" t="s">
        <v>1184</v>
      </c>
      <c r="H3473" s="36">
        <v>42346</v>
      </c>
      <c r="I3473" s="63">
        <v>39441</v>
      </c>
      <c r="J3473" s="24" t="s">
        <v>3488</v>
      </c>
      <c r="K3473" s="63">
        <f t="shared" ref="K3473:K3494" si="1609">N3473</f>
        <v>45901</v>
      </c>
      <c r="L3473" s="55">
        <f t="shared" ref="L3473:L3494" si="1610">IF(K3473&gt;=DATE(2022,4,1),4%,5%)</f>
        <v>0.04</v>
      </c>
      <c r="M3473" s="76">
        <v>0.22500000000000001</v>
      </c>
      <c r="N3473" s="62">
        <v>45901</v>
      </c>
      <c r="O3473" s="62">
        <v>46265</v>
      </c>
      <c r="P3473" s="63">
        <v>46025</v>
      </c>
      <c r="Q3473" s="63">
        <f t="shared" ref="Q3473:Q3494" si="1611">P3473+1</f>
        <v>46026</v>
      </c>
      <c r="R3473" s="78">
        <v>17</v>
      </c>
      <c r="S3473" s="63" t="str">
        <f>VLOOKUP(R3473,SA!$B$3:$C$11,2,1)</f>
        <v>0-25</v>
      </c>
      <c r="T3473" s="38" t="s">
        <v>98</v>
      </c>
      <c r="U3473" s="24" t="s">
        <v>5746</v>
      </c>
      <c r="V3473" s="24">
        <v>-500000</v>
      </c>
      <c r="W3473" s="39">
        <f t="shared" ref="W3473:W3494" si="1612">IF(U3473="self",V3473,0)</f>
        <v>0</v>
      </c>
      <c r="X3473" s="29">
        <f t="shared" ref="X3473:X3494" si="1613">IF(U3473="self",-1,0)</f>
        <v>0</v>
      </c>
      <c r="Y3473" s="40">
        <f t="shared" ref="Y3473:Y3494" si="1614">O3473-Q3473+1</f>
        <v>240</v>
      </c>
      <c r="Z3473" s="38">
        <f t="shared" si="1524"/>
        <v>46081</v>
      </c>
      <c r="AA3473" s="41">
        <f t="shared" ref="AA3473:AA3494" si="1615">IF(MIN((Z3473-Q3473)+1,Y3473)&lt;0,0,MIN((Z3473-Q3473)+1,Y3473))</f>
        <v>56</v>
      </c>
      <c r="AB3473" s="24" t="s">
        <v>113</v>
      </c>
      <c r="AC3473" s="41">
        <f t="shared" ref="AC3473:AC3494" si="1616">AE3473+AF3473+AG3473+AH3473</f>
        <v>0</v>
      </c>
      <c r="AD3473" s="41">
        <v>-1</v>
      </c>
      <c r="AE3473" s="83">
        <f>-INDEX(SA!$C$2:$G$11,MATCH(Details!S3473,SA!$C$2:$C$11,0),MATCH(-Details!V3473,SA!$C$2:$G$2,0))*Y3473/(F3473-E3473+1)*0</f>
        <v>0</v>
      </c>
      <c r="AF3473" s="41">
        <f t="shared" ref="AF3473:AF3494" si="1617">IF(AB3473="Karnataka",AE3473*9%,0)</f>
        <v>0</v>
      </c>
      <c r="AG3473" s="41">
        <f t="shared" ref="AG3473:AG3494" si="1618">IF(AB3473="Karnataka",AE3473*9%,0)</f>
        <v>0</v>
      </c>
      <c r="AH3473" s="41">
        <f t="shared" ref="AH3473:AH3494" si="1619">IF(AF3473+AG3473&gt;0,0,AE3473*18%)</f>
        <v>0</v>
      </c>
      <c r="AI3473" s="60">
        <f t="shared" ref="AI3473:AI3494" si="1620">AE3473*L3473</f>
        <v>0</v>
      </c>
      <c r="AJ3473" s="60">
        <f t="shared" ref="AJ3473:AJ3494" si="1621">$AE3473*M3473</f>
        <v>0</v>
      </c>
      <c r="AK3473" s="60">
        <f t="shared" ref="AK3473:AK3494" si="1622">(AE3473)*AA3473/Y3473</f>
        <v>0</v>
      </c>
      <c r="AL3473" s="60">
        <f t="shared" ref="AL3473:AL3494" si="1623">AK3473*(1-L3473-M3473)</f>
        <v>0</v>
      </c>
      <c r="AM3473" s="41">
        <f t="shared" ref="AM3473:AM3494" si="1624">AE3473-AI3473-AL3473-AJ3473</f>
        <v>0</v>
      </c>
      <c r="AN3473" s="42">
        <f t="shared" ref="AN3473:AN3494" si="1625">Z3473-366</f>
        <v>45715</v>
      </c>
      <c r="AO3473" s="43">
        <f t="shared" ref="AO3473:AO3494" si="1626">IF(AND(O3473&gt;Z3473,N3473&gt;AN3473),AE3473,0)</f>
        <v>0</v>
      </c>
      <c r="AP3473" s="24" t="s">
        <v>6632</v>
      </c>
    </row>
    <row r="3474" spans="1:42" s="24" customFormat="1" ht="15.75" customHeight="1" x14ac:dyDescent="0.35">
      <c r="A3474" s="36" t="s">
        <v>6117</v>
      </c>
      <c r="B3474" s="36">
        <v>202601</v>
      </c>
      <c r="C3474" s="24" t="s">
        <v>736</v>
      </c>
      <c r="D3474" s="24" t="s">
        <v>119</v>
      </c>
      <c r="E3474" s="62">
        <v>45901</v>
      </c>
      <c r="F3474" s="62">
        <v>46265</v>
      </c>
      <c r="G3474" s="37" t="s">
        <v>1185</v>
      </c>
      <c r="H3474" s="36">
        <v>42346</v>
      </c>
      <c r="I3474" s="63">
        <v>41290</v>
      </c>
      <c r="J3474" s="24" t="s">
        <v>3489</v>
      </c>
      <c r="K3474" s="63">
        <f t="shared" si="1609"/>
        <v>45901</v>
      </c>
      <c r="L3474" s="55">
        <f t="shared" si="1610"/>
        <v>0.04</v>
      </c>
      <c r="M3474" s="76">
        <v>0.22500000000000001</v>
      </c>
      <c r="N3474" s="62">
        <v>45901</v>
      </c>
      <c r="O3474" s="62">
        <v>46265</v>
      </c>
      <c r="P3474" s="63">
        <v>46025</v>
      </c>
      <c r="Q3474" s="63">
        <f t="shared" si="1611"/>
        <v>46026</v>
      </c>
      <c r="R3474" s="78">
        <v>12</v>
      </c>
      <c r="S3474" s="63" t="str">
        <f>VLOOKUP(R3474,SA!$B$3:$C$11,2,1)</f>
        <v>0-25</v>
      </c>
      <c r="T3474" s="38" t="s">
        <v>97</v>
      </c>
      <c r="U3474" s="24" t="s">
        <v>5745</v>
      </c>
      <c r="V3474" s="24">
        <v>-500000</v>
      </c>
      <c r="W3474" s="39">
        <f t="shared" si="1612"/>
        <v>0</v>
      </c>
      <c r="X3474" s="29">
        <f t="shared" si="1613"/>
        <v>0</v>
      </c>
      <c r="Y3474" s="40">
        <f t="shared" si="1614"/>
        <v>240</v>
      </c>
      <c r="Z3474" s="38">
        <f t="shared" si="1524"/>
        <v>46081</v>
      </c>
      <c r="AA3474" s="41">
        <f t="shared" si="1615"/>
        <v>56</v>
      </c>
      <c r="AB3474" s="24" t="s">
        <v>113</v>
      </c>
      <c r="AC3474" s="41">
        <f t="shared" si="1616"/>
        <v>0</v>
      </c>
      <c r="AD3474" s="41">
        <v>-1</v>
      </c>
      <c r="AE3474" s="83">
        <f>-INDEX(SA!$C$2:$G$11,MATCH(Details!S3474,SA!$C$2:$C$11,0),MATCH(-Details!V3474,SA!$C$2:$G$2,0))*Y3474/(F3474-E3474+1)*0</f>
        <v>0</v>
      </c>
      <c r="AF3474" s="41">
        <f t="shared" si="1617"/>
        <v>0</v>
      </c>
      <c r="AG3474" s="41">
        <f t="shared" si="1618"/>
        <v>0</v>
      </c>
      <c r="AH3474" s="41">
        <f t="shared" si="1619"/>
        <v>0</v>
      </c>
      <c r="AI3474" s="60">
        <f t="shared" si="1620"/>
        <v>0</v>
      </c>
      <c r="AJ3474" s="60">
        <f t="shared" si="1621"/>
        <v>0</v>
      </c>
      <c r="AK3474" s="60">
        <f t="shared" si="1622"/>
        <v>0</v>
      </c>
      <c r="AL3474" s="60">
        <f t="shared" si="1623"/>
        <v>0</v>
      </c>
      <c r="AM3474" s="41">
        <f t="shared" si="1624"/>
        <v>0</v>
      </c>
      <c r="AN3474" s="42">
        <f t="shared" si="1625"/>
        <v>45715</v>
      </c>
      <c r="AO3474" s="43">
        <f t="shared" si="1626"/>
        <v>0</v>
      </c>
      <c r="AP3474" s="24" t="s">
        <v>6632</v>
      </c>
    </row>
    <row r="3475" spans="1:42" s="24" customFormat="1" ht="15.75" customHeight="1" x14ac:dyDescent="0.35">
      <c r="A3475" s="36" t="s">
        <v>6117</v>
      </c>
      <c r="B3475" s="36">
        <v>202601</v>
      </c>
      <c r="C3475" s="24" t="s">
        <v>736</v>
      </c>
      <c r="D3475" s="24" t="s">
        <v>119</v>
      </c>
      <c r="E3475" s="62">
        <v>45901</v>
      </c>
      <c r="F3475" s="62">
        <v>46265</v>
      </c>
      <c r="G3475" s="37" t="s">
        <v>1186</v>
      </c>
      <c r="H3475" s="36">
        <v>42346</v>
      </c>
      <c r="I3475" s="63">
        <v>29832</v>
      </c>
      <c r="J3475" s="24" t="s">
        <v>3490</v>
      </c>
      <c r="K3475" s="63">
        <f t="shared" si="1609"/>
        <v>45901</v>
      </c>
      <c r="L3475" s="55">
        <f t="shared" si="1610"/>
        <v>0.04</v>
      </c>
      <c r="M3475" s="76">
        <v>0.22500000000000001</v>
      </c>
      <c r="N3475" s="62">
        <v>45901</v>
      </c>
      <c r="O3475" s="62">
        <v>46265</v>
      </c>
      <c r="P3475" s="63">
        <v>46025</v>
      </c>
      <c r="Q3475" s="63">
        <f t="shared" si="1611"/>
        <v>46026</v>
      </c>
      <c r="R3475" s="78">
        <v>43</v>
      </c>
      <c r="S3475" s="63" t="str">
        <f>VLOOKUP(R3475,SA!$B$3:$C$11,2,1)</f>
        <v>36-45</v>
      </c>
      <c r="T3475" s="38" t="s">
        <v>98</v>
      </c>
      <c r="U3475" s="24" t="s">
        <v>5743</v>
      </c>
      <c r="V3475" s="24">
        <v>-500000</v>
      </c>
      <c r="W3475" s="39">
        <f t="shared" si="1612"/>
        <v>0</v>
      </c>
      <c r="X3475" s="29">
        <f t="shared" si="1613"/>
        <v>0</v>
      </c>
      <c r="Y3475" s="40">
        <f t="shared" si="1614"/>
        <v>240</v>
      </c>
      <c r="Z3475" s="38">
        <f t="shared" si="1524"/>
        <v>46081</v>
      </c>
      <c r="AA3475" s="41">
        <f t="shared" si="1615"/>
        <v>56</v>
      </c>
      <c r="AB3475" s="24" t="s">
        <v>113</v>
      </c>
      <c r="AC3475" s="41">
        <f t="shared" si="1616"/>
        <v>0</v>
      </c>
      <c r="AD3475" s="41">
        <v>-1</v>
      </c>
      <c r="AE3475" s="83">
        <f>-INDEX(SA!$C$2:$G$11,MATCH(Details!S3475,SA!$C$2:$C$11,0),MATCH(-Details!V3475,SA!$C$2:$G$2,0))*Y3475/(F3475-E3475+1)*0</f>
        <v>0</v>
      </c>
      <c r="AF3475" s="41">
        <f t="shared" si="1617"/>
        <v>0</v>
      </c>
      <c r="AG3475" s="41">
        <f t="shared" si="1618"/>
        <v>0</v>
      </c>
      <c r="AH3475" s="41">
        <f t="shared" si="1619"/>
        <v>0</v>
      </c>
      <c r="AI3475" s="60">
        <f t="shared" si="1620"/>
        <v>0</v>
      </c>
      <c r="AJ3475" s="60">
        <f t="shared" si="1621"/>
        <v>0</v>
      </c>
      <c r="AK3475" s="60">
        <f t="shared" si="1622"/>
        <v>0</v>
      </c>
      <c r="AL3475" s="60">
        <f t="shared" si="1623"/>
        <v>0</v>
      </c>
      <c r="AM3475" s="41">
        <f t="shared" si="1624"/>
        <v>0</v>
      </c>
      <c r="AN3475" s="42">
        <f t="shared" si="1625"/>
        <v>45715</v>
      </c>
      <c r="AO3475" s="43">
        <f t="shared" si="1626"/>
        <v>0</v>
      </c>
      <c r="AP3475" s="24" t="s">
        <v>6632</v>
      </c>
    </row>
    <row r="3476" spans="1:42" s="24" customFormat="1" ht="15.75" customHeight="1" x14ac:dyDescent="0.35">
      <c r="A3476" s="36" t="s">
        <v>6117</v>
      </c>
      <c r="B3476" s="36">
        <v>202601</v>
      </c>
      <c r="C3476" s="24" t="s">
        <v>736</v>
      </c>
      <c r="D3476" s="24" t="s">
        <v>119</v>
      </c>
      <c r="E3476" s="62">
        <v>45901</v>
      </c>
      <c r="F3476" s="62">
        <v>46265</v>
      </c>
      <c r="G3476" s="37" t="s">
        <v>1187</v>
      </c>
      <c r="H3476" s="36">
        <v>42346</v>
      </c>
      <c r="I3476" s="63">
        <v>41290</v>
      </c>
      <c r="J3476" s="24" t="s">
        <v>3491</v>
      </c>
      <c r="K3476" s="63">
        <f t="shared" si="1609"/>
        <v>45901</v>
      </c>
      <c r="L3476" s="55">
        <f t="shared" si="1610"/>
        <v>0.04</v>
      </c>
      <c r="M3476" s="76">
        <v>0.22500000000000001</v>
      </c>
      <c r="N3476" s="62">
        <v>45901</v>
      </c>
      <c r="O3476" s="62">
        <v>46265</v>
      </c>
      <c r="P3476" s="63">
        <v>46025</v>
      </c>
      <c r="Q3476" s="63">
        <f t="shared" si="1611"/>
        <v>46026</v>
      </c>
      <c r="R3476" s="78">
        <v>12</v>
      </c>
      <c r="S3476" s="63" t="str">
        <f>VLOOKUP(R3476,SA!$B$3:$C$11,2,1)</f>
        <v>0-25</v>
      </c>
      <c r="T3476" s="38" t="s">
        <v>97</v>
      </c>
      <c r="U3476" s="24" t="s">
        <v>5745</v>
      </c>
      <c r="V3476" s="24">
        <v>-500000</v>
      </c>
      <c r="W3476" s="39">
        <f t="shared" si="1612"/>
        <v>0</v>
      </c>
      <c r="X3476" s="29">
        <f t="shared" si="1613"/>
        <v>0</v>
      </c>
      <c r="Y3476" s="40">
        <f t="shared" si="1614"/>
        <v>240</v>
      </c>
      <c r="Z3476" s="38">
        <f t="shared" si="1524"/>
        <v>46081</v>
      </c>
      <c r="AA3476" s="41">
        <f t="shared" si="1615"/>
        <v>56</v>
      </c>
      <c r="AB3476" s="24" t="s">
        <v>113</v>
      </c>
      <c r="AC3476" s="41">
        <f t="shared" si="1616"/>
        <v>0</v>
      </c>
      <c r="AD3476" s="41">
        <v>-1</v>
      </c>
      <c r="AE3476" s="83">
        <f>-INDEX(SA!$C$2:$G$11,MATCH(Details!S3476,SA!$C$2:$C$11,0),MATCH(-Details!V3476,SA!$C$2:$G$2,0))*Y3476/(F3476-E3476+1)*0</f>
        <v>0</v>
      </c>
      <c r="AF3476" s="41">
        <f t="shared" si="1617"/>
        <v>0</v>
      </c>
      <c r="AG3476" s="41">
        <f t="shared" si="1618"/>
        <v>0</v>
      </c>
      <c r="AH3476" s="41">
        <f t="shared" si="1619"/>
        <v>0</v>
      </c>
      <c r="AI3476" s="60">
        <f t="shared" si="1620"/>
        <v>0</v>
      </c>
      <c r="AJ3476" s="60">
        <f t="shared" si="1621"/>
        <v>0</v>
      </c>
      <c r="AK3476" s="60">
        <f t="shared" si="1622"/>
        <v>0</v>
      </c>
      <c r="AL3476" s="60">
        <f t="shared" si="1623"/>
        <v>0</v>
      </c>
      <c r="AM3476" s="41">
        <f t="shared" si="1624"/>
        <v>0</v>
      </c>
      <c r="AN3476" s="42">
        <f t="shared" si="1625"/>
        <v>45715</v>
      </c>
      <c r="AO3476" s="43">
        <f t="shared" si="1626"/>
        <v>0</v>
      </c>
      <c r="AP3476" s="24" t="s">
        <v>6632</v>
      </c>
    </row>
    <row r="3477" spans="1:42" s="24" customFormat="1" ht="15.75" customHeight="1" x14ac:dyDescent="0.35">
      <c r="A3477" s="36" t="s">
        <v>6117</v>
      </c>
      <c r="B3477" s="36">
        <v>202601</v>
      </c>
      <c r="C3477" s="24" t="s">
        <v>736</v>
      </c>
      <c r="D3477" s="24" t="s">
        <v>119</v>
      </c>
      <c r="E3477" s="62">
        <v>45901</v>
      </c>
      <c r="F3477" s="62">
        <v>46265</v>
      </c>
      <c r="G3477" s="37" t="s">
        <v>361</v>
      </c>
      <c r="H3477" s="36">
        <v>42346</v>
      </c>
      <c r="I3477" s="63">
        <v>29845</v>
      </c>
      <c r="J3477" s="24" t="s">
        <v>3492</v>
      </c>
      <c r="K3477" s="63">
        <f t="shared" si="1609"/>
        <v>45901</v>
      </c>
      <c r="L3477" s="55">
        <f t="shared" si="1610"/>
        <v>0.04</v>
      </c>
      <c r="M3477" s="76">
        <v>0.22500000000000001</v>
      </c>
      <c r="N3477" s="62">
        <v>45901</v>
      </c>
      <c r="O3477" s="62">
        <v>46265</v>
      </c>
      <c r="P3477" s="63">
        <v>46025</v>
      </c>
      <c r="Q3477" s="63">
        <f t="shared" si="1611"/>
        <v>46026</v>
      </c>
      <c r="R3477" s="78">
        <v>43</v>
      </c>
      <c r="S3477" s="63" t="str">
        <f>VLOOKUP(R3477,SA!$B$3:$C$11,2,1)</f>
        <v>36-45</v>
      </c>
      <c r="T3477" s="38" t="s">
        <v>97</v>
      </c>
      <c r="U3477" s="24" t="s">
        <v>56</v>
      </c>
      <c r="V3477" s="24">
        <v>-500000</v>
      </c>
      <c r="W3477" s="39">
        <f t="shared" si="1612"/>
        <v>-500000</v>
      </c>
      <c r="X3477" s="29">
        <f t="shared" si="1613"/>
        <v>-1</v>
      </c>
      <c r="Y3477" s="40">
        <f t="shared" si="1614"/>
        <v>240</v>
      </c>
      <c r="Z3477" s="38">
        <f t="shared" si="1524"/>
        <v>46081</v>
      </c>
      <c r="AA3477" s="41">
        <f t="shared" si="1615"/>
        <v>56</v>
      </c>
      <c r="AB3477" s="24" t="s">
        <v>113</v>
      </c>
      <c r="AC3477" s="41">
        <f t="shared" si="1616"/>
        <v>0</v>
      </c>
      <c r="AD3477" s="41">
        <v>-1</v>
      </c>
      <c r="AE3477" s="83">
        <f>-INDEX(SA!$C$2:$G$11,MATCH(Details!S3477,SA!$C$2:$C$11,0),MATCH(-Details!V3477,SA!$C$2:$G$2,0))*Y3477/(F3477-E3477+1)*0</f>
        <v>0</v>
      </c>
      <c r="AF3477" s="41">
        <f t="shared" si="1617"/>
        <v>0</v>
      </c>
      <c r="AG3477" s="41">
        <f t="shared" si="1618"/>
        <v>0</v>
      </c>
      <c r="AH3477" s="41">
        <f t="shared" si="1619"/>
        <v>0</v>
      </c>
      <c r="AI3477" s="60">
        <f t="shared" si="1620"/>
        <v>0</v>
      </c>
      <c r="AJ3477" s="60">
        <f t="shared" si="1621"/>
        <v>0</v>
      </c>
      <c r="AK3477" s="60">
        <f t="shared" si="1622"/>
        <v>0</v>
      </c>
      <c r="AL3477" s="60">
        <f t="shared" si="1623"/>
        <v>0</v>
      </c>
      <c r="AM3477" s="41">
        <f t="shared" si="1624"/>
        <v>0</v>
      </c>
      <c r="AN3477" s="42">
        <f t="shared" si="1625"/>
        <v>45715</v>
      </c>
      <c r="AO3477" s="43">
        <f t="shared" si="1626"/>
        <v>0</v>
      </c>
      <c r="AP3477" s="24" t="s">
        <v>6632</v>
      </c>
    </row>
    <row r="3478" spans="1:42" s="24" customFormat="1" ht="15.75" customHeight="1" x14ac:dyDescent="0.35">
      <c r="A3478" s="36" t="s">
        <v>6117</v>
      </c>
      <c r="B3478" s="36">
        <v>202601</v>
      </c>
      <c r="C3478" s="24" t="s">
        <v>736</v>
      </c>
      <c r="D3478" s="24" t="s">
        <v>119</v>
      </c>
      <c r="E3478" s="62">
        <v>45901</v>
      </c>
      <c r="F3478" s="62">
        <v>46265</v>
      </c>
      <c r="G3478" s="37" t="s">
        <v>1188</v>
      </c>
      <c r="H3478" s="36">
        <v>42346</v>
      </c>
      <c r="I3478" s="63">
        <v>21916</v>
      </c>
      <c r="J3478" s="24" t="s">
        <v>3493</v>
      </c>
      <c r="K3478" s="63">
        <f t="shared" si="1609"/>
        <v>45901</v>
      </c>
      <c r="L3478" s="55">
        <f t="shared" si="1610"/>
        <v>0.04</v>
      </c>
      <c r="M3478" s="76">
        <v>0.22500000000000001</v>
      </c>
      <c r="N3478" s="62">
        <v>45901</v>
      </c>
      <c r="O3478" s="62">
        <v>46265</v>
      </c>
      <c r="P3478" s="63">
        <v>46025</v>
      </c>
      <c r="Q3478" s="63">
        <f t="shared" si="1611"/>
        <v>46026</v>
      </c>
      <c r="R3478" s="78">
        <v>65</v>
      </c>
      <c r="S3478" s="63" t="str">
        <f>VLOOKUP(R3478,SA!$B$3:$C$11,2,1)</f>
        <v>56-65</v>
      </c>
      <c r="T3478" s="38" t="s">
        <v>98</v>
      </c>
      <c r="U3478" s="24" t="s">
        <v>5747</v>
      </c>
      <c r="V3478" s="24">
        <v>-500000</v>
      </c>
      <c r="W3478" s="39">
        <f t="shared" si="1612"/>
        <v>0</v>
      </c>
      <c r="X3478" s="29">
        <f t="shared" si="1613"/>
        <v>0</v>
      </c>
      <c r="Y3478" s="40">
        <f t="shared" si="1614"/>
        <v>240</v>
      </c>
      <c r="Z3478" s="38">
        <f t="shared" si="1524"/>
        <v>46081</v>
      </c>
      <c r="AA3478" s="41">
        <f t="shared" si="1615"/>
        <v>56</v>
      </c>
      <c r="AB3478" s="24" t="s">
        <v>113</v>
      </c>
      <c r="AC3478" s="41">
        <f t="shared" si="1616"/>
        <v>0</v>
      </c>
      <c r="AD3478" s="41">
        <v>-1</v>
      </c>
      <c r="AE3478" s="83">
        <f>-INDEX(SA!$C$2:$G$11,MATCH(Details!S3478,SA!$C$2:$C$11,0),MATCH(-Details!V3478,SA!$C$2:$G$2,0))*Y3478/(F3478-E3478+1)*0</f>
        <v>0</v>
      </c>
      <c r="AF3478" s="41">
        <f t="shared" si="1617"/>
        <v>0</v>
      </c>
      <c r="AG3478" s="41">
        <f t="shared" si="1618"/>
        <v>0</v>
      </c>
      <c r="AH3478" s="41">
        <f t="shared" si="1619"/>
        <v>0</v>
      </c>
      <c r="AI3478" s="60">
        <f t="shared" si="1620"/>
        <v>0</v>
      </c>
      <c r="AJ3478" s="60">
        <f t="shared" si="1621"/>
        <v>0</v>
      </c>
      <c r="AK3478" s="60">
        <f t="shared" si="1622"/>
        <v>0</v>
      </c>
      <c r="AL3478" s="60">
        <f t="shared" si="1623"/>
        <v>0</v>
      </c>
      <c r="AM3478" s="41">
        <f t="shared" si="1624"/>
        <v>0</v>
      </c>
      <c r="AN3478" s="42">
        <f t="shared" si="1625"/>
        <v>45715</v>
      </c>
      <c r="AO3478" s="43">
        <f t="shared" si="1626"/>
        <v>0</v>
      </c>
      <c r="AP3478" s="24" t="s">
        <v>6632</v>
      </c>
    </row>
    <row r="3479" spans="1:42" s="24" customFormat="1" ht="15.75" customHeight="1" x14ac:dyDescent="0.35">
      <c r="A3479" s="36" t="s">
        <v>6117</v>
      </c>
      <c r="B3479" s="36">
        <v>202601</v>
      </c>
      <c r="C3479" s="24" t="s">
        <v>736</v>
      </c>
      <c r="D3479" s="24" t="s">
        <v>119</v>
      </c>
      <c r="E3479" s="62">
        <v>45901</v>
      </c>
      <c r="F3479" s="62">
        <v>46265</v>
      </c>
      <c r="G3479" s="37" t="s">
        <v>1560</v>
      </c>
      <c r="H3479" s="36">
        <v>550010</v>
      </c>
      <c r="I3479" s="63">
        <v>17333</v>
      </c>
      <c r="J3479" s="24" t="s">
        <v>3985</v>
      </c>
      <c r="K3479" s="63">
        <f t="shared" si="1609"/>
        <v>45901</v>
      </c>
      <c r="L3479" s="55">
        <f t="shared" si="1610"/>
        <v>0.04</v>
      </c>
      <c r="M3479" s="76">
        <v>0.22500000000000001</v>
      </c>
      <c r="N3479" s="62">
        <v>45901</v>
      </c>
      <c r="O3479" s="62">
        <v>46265</v>
      </c>
      <c r="P3479" s="63">
        <v>46022</v>
      </c>
      <c r="Q3479" s="63">
        <f t="shared" si="1611"/>
        <v>46023</v>
      </c>
      <c r="R3479" s="78">
        <v>78</v>
      </c>
      <c r="S3479" s="63" t="str">
        <f>VLOOKUP(R3479,SA!$B$3:$C$11,2,1)</f>
        <v>76-80</v>
      </c>
      <c r="T3479" s="38" t="s">
        <v>98</v>
      </c>
      <c r="U3479" s="24" t="s">
        <v>5747</v>
      </c>
      <c r="V3479" s="24">
        <v>-500000</v>
      </c>
      <c r="W3479" s="39">
        <f t="shared" si="1612"/>
        <v>0</v>
      </c>
      <c r="X3479" s="29">
        <f t="shared" si="1613"/>
        <v>0</v>
      </c>
      <c r="Y3479" s="40">
        <f t="shared" si="1614"/>
        <v>243</v>
      </c>
      <c r="Z3479" s="38">
        <f t="shared" si="1524"/>
        <v>46081</v>
      </c>
      <c r="AA3479" s="41">
        <f t="shared" si="1615"/>
        <v>59</v>
      </c>
      <c r="AB3479" s="24" t="s">
        <v>113</v>
      </c>
      <c r="AC3479" s="41">
        <f t="shared" si="1616"/>
        <v>-19853.492661369863</v>
      </c>
      <c r="AD3479" s="41">
        <v>-1</v>
      </c>
      <c r="AE3479" s="72">
        <f>-INDEX(SA!$C$2:$G$11,MATCH(Details!S3479,SA!$C$2:$C$11,0),MATCH(-Details!V3479,SA!$C$2:$G$2,0))*Y3479/(F3479-E3479+1)</f>
        <v>-16824.993780821918</v>
      </c>
      <c r="AF3479" s="41">
        <f t="shared" si="1617"/>
        <v>0</v>
      </c>
      <c r="AG3479" s="41">
        <f t="shared" si="1618"/>
        <v>0</v>
      </c>
      <c r="AH3479" s="41">
        <f t="shared" si="1619"/>
        <v>-3028.4988805479452</v>
      </c>
      <c r="AI3479" s="60">
        <f t="shared" si="1620"/>
        <v>-672.99975123287675</v>
      </c>
      <c r="AJ3479" s="60">
        <f t="shared" si="1621"/>
        <v>-3785.6236006849317</v>
      </c>
      <c r="AK3479" s="60">
        <f t="shared" si="1622"/>
        <v>-4085.0807945205484</v>
      </c>
      <c r="AL3479" s="60">
        <f t="shared" si="1623"/>
        <v>-3002.5343839726029</v>
      </c>
      <c r="AM3479" s="41">
        <f t="shared" si="1624"/>
        <v>-9363.836044931506</v>
      </c>
      <c r="AN3479" s="42">
        <f t="shared" si="1625"/>
        <v>45715</v>
      </c>
      <c r="AO3479" s="43">
        <f t="shared" si="1626"/>
        <v>-16824.993780821918</v>
      </c>
      <c r="AP3479" s="24" t="s">
        <v>6118</v>
      </c>
    </row>
    <row r="3480" spans="1:42" s="24" customFormat="1" ht="15.75" customHeight="1" x14ac:dyDescent="0.35">
      <c r="A3480" s="36" t="s">
        <v>6117</v>
      </c>
      <c r="B3480" s="36">
        <v>202601</v>
      </c>
      <c r="C3480" s="24" t="s">
        <v>736</v>
      </c>
      <c r="D3480" s="24" t="s">
        <v>119</v>
      </c>
      <c r="E3480" s="62">
        <v>45901</v>
      </c>
      <c r="F3480" s="62">
        <v>46265</v>
      </c>
      <c r="G3480" s="37" t="s">
        <v>1561</v>
      </c>
      <c r="H3480" s="36">
        <v>550010</v>
      </c>
      <c r="I3480" s="63">
        <v>16540</v>
      </c>
      <c r="J3480" s="24" t="s">
        <v>3986</v>
      </c>
      <c r="K3480" s="63">
        <f t="shared" si="1609"/>
        <v>45901</v>
      </c>
      <c r="L3480" s="55">
        <f t="shared" si="1610"/>
        <v>0.04</v>
      </c>
      <c r="M3480" s="76">
        <v>0.22500000000000001</v>
      </c>
      <c r="N3480" s="62">
        <v>45901</v>
      </c>
      <c r="O3480" s="62">
        <v>46265</v>
      </c>
      <c r="P3480" s="63">
        <v>46022</v>
      </c>
      <c r="Q3480" s="63">
        <f t="shared" si="1611"/>
        <v>46023</v>
      </c>
      <c r="R3480" s="78">
        <v>80</v>
      </c>
      <c r="S3480" s="63" t="str">
        <f>VLOOKUP(R3480,SA!$B$3:$C$11,2,1)</f>
        <v>76-80</v>
      </c>
      <c r="T3480" s="38" t="s">
        <v>97</v>
      </c>
      <c r="U3480" s="24" t="s">
        <v>5744</v>
      </c>
      <c r="V3480" s="24">
        <v>-500000</v>
      </c>
      <c r="W3480" s="39">
        <f t="shared" si="1612"/>
        <v>0</v>
      </c>
      <c r="X3480" s="29">
        <f t="shared" si="1613"/>
        <v>0</v>
      </c>
      <c r="Y3480" s="40">
        <f t="shared" si="1614"/>
        <v>243</v>
      </c>
      <c r="Z3480" s="38">
        <f t="shared" si="1524"/>
        <v>46081</v>
      </c>
      <c r="AA3480" s="41">
        <f t="shared" si="1615"/>
        <v>59</v>
      </c>
      <c r="AB3480" s="24" t="s">
        <v>113</v>
      </c>
      <c r="AC3480" s="41">
        <f t="shared" si="1616"/>
        <v>-19853.492661369863</v>
      </c>
      <c r="AD3480" s="41">
        <v>-1</v>
      </c>
      <c r="AE3480" s="72">
        <f>-INDEX(SA!$C$2:$G$11,MATCH(Details!S3480,SA!$C$2:$C$11,0),MATCH(-Details!V3480,SA!$C$2:$G$2,0))*Y3480/(F3480-E3480+1)</f>
        <v>-16824.993780821918</v>
      </c>
      <c r="AF3480" s="41">
        <f t="shared" si="1617"/>
        <v>0</v>
      </c>
      <c r="AG3480" s="41">
        <f t="shared" si="1618"/>
        <v>0</v>
      </c>
      <c r="AH3480" s="41">
        <f t="shared" si="1619"/>
        <v>-3028.4988805479452</v>
      </c>
      <c r="AI3480" s="60">
        <f t="shared" si="1620"/>
        <v>-672.99975123287675</v>
      </c>
      <c r="AJ3480" s="60">
        <f t="shared" si="1621"/>
        <v>-3785.6236006849317</v>
      </c>
      <c r="AK3480" s="60">
        <f t="shared" si="1622"/>
        <v>-4085.0807945205484</v>
      </c>
      <c r="AL3480" s="60">
        <f t="shared" si="1623"/>
        <v>-3002.5343839726029</v>
      </c>
      <c r="AM3480" s="41">
        <f t="shared" si="1624"/>
        <v>-9363.836044931506</v>
      </c>
      <c r="AN3480" s="42">
        <f t="shared" si="1625"/>
        <v>45715</v>
      </c>
      <c r="AO3480" s="43">
        <f t="shared" si="1626"/>
        <v>-16824.993780821918</v>
      </c>
      <c r="AP3480" s="24" t="s">
        <v>6118</v>
      </c>
    </row>
    <row r="3481" spans="1:42" s="24" customFormat="1" ht="15.75" customHeight="1" x14ac:dyDescent="0.35">
      <c r="A3481" s="36" t="s">
        <v>6117</v>
      </c>
      <c r="B3481" s="36">
        <v>202601</v>
      </c>
      <c r="C3481" s="24" t="s">
        <v>736</v>
      </c>
      <c r="D3481" s="24" t="s">
        <v>119</v>
      </c>
      <c r="E3481" s="62">
        <v>45901</v>
      </c>
      <c r="F3481" s="62">
        <v>46265</v>
      </c>
      <c r="G3481" s="37" t="s">
        <v>494</v>
      </c>
      <c r="H3481" s="36">
        <v>550010</v>
      </c>
      <c r="I3481" s="63">
        <v>24821</v>
      </c>
      <c r="J3481" s="24" t="s">
        <v>3987</v>
      </c>
      <c r="K3481" s="63">
        <f t="shared" si="1609"/>
        <v>45901</v>
      </c>
      <c r="L3481" s="55">
        <f t="shared" si="1610"/>
        <v>0.04</v>
      </c>
      <c r="M3481" s="76">
        <v>0.22500000000000001</v>
      </c>
      <c r="N3481" s="62">
        <v>45901</v>
      </c>
      <c r="O3481" s="62">
        <v>46265</v>
      </c>
      <c r="P3481" s="63">
        <v>46022</v>
      </c>
      <c r="Q3481" s="63">
        <f t="shared" si="1611"/>
        <v>46023</v>
      </c>
      <c r="R3481" s="78">
        <v>57</v>
      </c>
      <c r="S3481" s="63" t="str">
        <f>VLOOKUP(R3481,SA!$B$3:$C$11,2,1)</f>
        <v>56-65</v>
      </c>
      <c r="T3481" s="38" t="s">
        <v>97</v>
      </c>
      <c r="U3481" s="24" t="s">
        <v>56</v>
      </c>
      <c r="V3481" s="24">
        <v>-500000</v>
      </c>
      <c r="W3481" s="39">
        <f t="shared" si="1612"/>
        <v>-500000</v>
      </c>
      <c r="X3481" s="29">
        <f t="shared" si="1613"/>
        <v>-1</v>
      </c>
      <c r="Y3481" s="40">
        <f t="shared" si="1614"/>
        <v>243</v>
      </c>
      <c r="Z3481" s="38">
        <f t="shared" si="1524"/>
        <v>46081</v>
      </c>
      <c r="AA3481" s="41">
        <f t="shared" si="1615"/>
        <v>59</v>
      </c>
      <c r="AB3481" s="24" t="s">
        <v>113</v>
      </c>
      <c r="AC3481" s="41">
        <f t="shared" si="1616"/>
        <v>-8721.8452109589034</v>
      </c>
      <c r="AD3481" s="41">
        <v>-1</v>
      </c>
      <c r="AE3481" s="72">
        <f>-INDEX(SA!$C$2:$G$11,MATCH(Details!S3481,SA!$C$2:$C$11,0),MATCH(-Details!V3481,SA!$C$2:$G$2,0))*Y3481/(F3481-E3481+1)</f>
        <v>-7391.3942465753425</v>
      </c>
      <c r="AF3481" s="41">
        <f t="shared" si="1617"/>
        <v>0</v>
      </c>
      <c r="AG3481" s="41">
        <f t="shared" si="1618"/>
        <v>0</v>
      </c>
      <c r="AH3481" s="41">
        <f t="shared" si="1619"/>
        <v>-1330.4509643835615</v>
      </c>
      <c r="AI3481" s="60">
        <f t="shared" si="1620"/>
        <v>-295.65576986301369</v>
      </c>
      <c r="AJ3481" s="60">
        <f t="shared" si="1621"/>
        <v>-1663.0637054794522</v>
      </c>
      <c r="AK3481" s="60">
        <f t="shared" si="1622"/>
        <v>-1794.6183561643836</v>
      </c>
      <c r="AL3481" s="60">
        <f t="shared" si="1623"/>
        <v>-1319.044491780822</v>
      </c>
      <c r="AM3481" s="41">
        <f t="shared" si="1624"/>
        <v>-4113.6302794520543</v>
      </c>
      <c r="AN3481" s="42">
        <f t="shared" si="1625"/>
        <v>45715</v>
      </c>
      <c r="AO3481" s="43">
        <f t="shared" si="1626"/>
        <v>-7391.3942465753425</v>
      </c>
      <c r="AP3481" s="24" t="s">
        <v>6118</v>
      </c>
    </row>
    <row r="3482" spans="1:42" s="24" customFormat="1" ht="15.75" customHeight="1" x14ac:dyDescent="0.35">
      <c r="A3482" s="36" t="s">
        <v>6117</v>
      </c>
      <c r="B3482" s="36">
        <v>202601</v>
      </c>
      <c r="C3482" s="24" t="s">
        <v>736</v>
      </c>
      <c r="D3482" s="24" t="s">
        <v>119</v>
      </c>
      <c r="E3482" s="62">
        <v>45901</v>
      </c>
      <c r="F3482" s="62">
        <v>46265</v>
      </c>
      <c r="G3482" s="37" t="s">
        <v>1562</v>
      </c>
      <c r="H3482" s="36">
        <v>550010</v>
      </c>
      <c r="I3482" s="63">
        <v>26635</v>
      </c>
      <c r="J3482" s="24" t="s">
        <v>3988</v>
      </c>
      <c r="K3482" s="63">
        <f t="shared" si="1609"/>
        <v>45901</v>
      </c>
      <c r="L3482" s="55">
        <f t="shared" si="1610"/>
        <v>0.04</v>
      </c>
      <c r="M3482" s="76">
        <v>0.22500000000000001</v>
      </c>
      <c r="N3482" s="62">
        <v>45901</v>
      </c>
      <c r="O3482" s="62">
        <v>46265</v>
      </c>
      <c r="P3482" s="63">
        <v>46022</v>
      </c>
      <c r="Q3482" s="63">
        <f t="shared" si="1611"/>
        <v>46023</v>
      </c>
      <c r="R3482" s="78">
        <v>52</v>
      </c>
      <c r="S3482" s="63" t="str">
        <f>VLOOKUP(R3482,SA!$B$3:$C$11,2,1)</f>
        <v>46-55</v>
      </c>
      <c r="T3482" s="38" t="s">
        <v>98</v>
      </c>
      <c r="U3482" s="24" t="s">
        <v>5743</v>
      </c>
      <c r="V3482" s="24">
        <v>-500000</v>
      </c>
      <c r="W3482" s="39">
        <f t="shared" si="1612"/>
        <v>0</v>
      </c>
      <c r="X3482" s="29">
        <f t="shared" si="1613"/>
        <v>0</v>
      </c>
      <c r="Y3482" s="40">
        <f t="shared" si="1614"/>
        <v>243</v>
      </c>
      <c r="Z3482" s="38">
        <f t="shared" si="1524"/>
        <v>46081</v>
      </c>
      <c r="AA3482" s="41">
        <f t="shared" si="1615"/>
        <v>59</v>
      </c>
      <c r="AB3482" s="24" t="s">
        <v>113</v>
      </c>
      <c r="AC3482" s="41">
        <f t="shared" si="1616"/>
        <v>-5937.8826230136983</v>
      </c>
      <c r="AD3482" s="41">
        <v>-1</v>
      </c>
      <c r="AE3482" s="72">
        <f>-INDEX(SA!$C$2:$G$11,MATCH(Details!S3482,SA!$C$2:$C$11,0),MATCH(-Details!V3482,SA!$C$2:$G$2,0))*Y3482/(F3482-E3482+1)</f>
        <v>-5032.1039178082192</v>
      </c>
      <c r="AF3482" s="41">
        <f t="shared" si="1617"/>
        <v>0</v>
      </c>
      <c r="AG3482" s="41">
        <f t="shared" si="1618"/>
        <v>0</v>
      </c>
      <c r="AH3482" s="41">
        <f t="shared" si="1619"/>
        <v>-905.77870520547947</v>
      </c>
      <c r="AI3482" s="60">
        <f t="shared" si="1620"/>
        <v>-201.28415671232878</v>
      </c>
      <c r="AJ3482" s="60">
        <f t="shared" si="1621"/>
        <v>-1132.2233815068494</v>
      </c>
      <c r="AK3482" s="60">
        <f t="shared" si="1622"/>
        <v>-1221.7865479452055</v>
      </c>
      <c r="AL3482" s="60">
        <f t="shared" si="1623"/>
        <v>-898.01311273972601</v>
      </c>
      <c r="AM3482" s="41">
        <f t="shared" si="1624"/>
        <v>-2800.5832668493149</v>
      </c>
      <c r="AN3482" s="42">
        <f t="shared" si="1625"/>
        <v>45715</v>
      </c>
      <c r="AO3482" s="43">
        <f t="shared" si="1626"/>
        <v>-5032.1039178082192</v>
      </c>
      <c r="AP3482" s="24" t="s">
        <v>6118</v>
      </c>
    </row>
    <row r="3483" spans="1:42" s="24" customFormat="1" ht="15.75" customHeight="1" x14ac:dyDescent="0.35">
      <c r="A3483" s="36" t="s">
        <v>6117</v>
      </c>
      <c r="B3483" s="36">
        <v>202601</v>
      </c>
      <c r="C3483" s="24" t="s">
        <v>736</v>
      </c>
      <c r="D3483" s="24" t="s">
        <v>119</v>
      </c>
      <c r="E3483" s="62">
        <v>45901</v>
      </c>
      <c r="F3483" s="62">
        <v>46265</v>
      </c>
      <c r="G3483" s="37" t="s">
        <v>2459</v>
      </c>
      <c r="H3483" s="36">
        <v>652554</v>
      </c>
      <c r="I3483" s="63">
        <v>23488</v>
      </c>
      <c r="J3483" s="24" t="s">
        <v>5172</v>
      </c>
      <c r="K3483" s="63">
        <f t="shared" si="1609"/>
        <v>45901</v>
      </c>
      <c r="L3483" s="55">
        <f t="shared" si="1610"/>
        <v>0.04</v>
      </c>
      <c r="M3483" s="76">
        <v>0.22500000000000001</v>
      </c>
      <c r="N3483" s="62">
        <v>45901</v>
      </c>
      <c r="O3483" s="62">
        <v>46265</v>
      </c>
      <c r="P3483" s="63">
        <v>46024</v>
      </c>
      <c r="Q3483" s="63">
        <f t="shared" si="1611"/>
        <v>46025</v>
      </c>
      <c r="R3483" s="78">
        <v>61</v>
      </c>
      <c r="S3483" s="63" t="str">
        <f>VLOOKUP(R3483,SA!$B$3:$C$11,2,1)</f>
        <v>56-65</v>
      </c>
      <c r="T3483" s="38" t="s">
        <v>97</v>
      </c>
      <c r="U3483" s="24" t="s">
        <v>5744</v>
      </c>
      <c r="V3483" s="24">
        <v>-500000</v>
      </c>
      <c r="W3483" s="39">
        <f t="shared" si="1612"/>
        <v>0</v>
      </c>
      <c r="X3483" s="29">
        <f t="shared" si="1613"/>
        <v>0</v>
      </c>
      <c r="Y3483" s="40">
        <f t="shared" si="1614"/>
        <v>241</v>
      </c>
      <c r="Z3483" s="38">
        <f t="shared" si="1524"/>
        <v>46081</v>
      </c>
      <c r="AA3483" s="41">
        <f t="shared" si="1615"/>
        <v>57</v>
      </c>
      <c r="AB3483" s="24" t="s">
        <v>113</v>
      </c>
      <c r="AC3483" s="41">
        <f t="shared" si="1616"/>
        <v>-8650.0604767123295</v>
      </c>
      <c r="AD3483" s="41">
        <v>-1</v>
      </c>
      <c r="AE3483" s="72">
        <f>-INDEX(SA!$C$2:$G$11,MATCH(Details!S3483,SA!$C$2:$C$11,0),MATCH(-Details!V3483,SA!$C$2:$G$2,0))*Y3483/(F3483-E3483+1)</f>
        <v>-7330.5597260273971</v>
      </c>
      <c r="AF3483" s="41">
        <f t="shared" si="1617"/>
        <v>0</v>
      </c>
      <c r="AG3483" s="41">
        <f t="shared" si="1618"/>
        <v>0</v>
      </c>
      <c r="AH3483" s="41">
        <f t="shared" si="1619"/>
        <v>-1319.5007506849315</v>
      </c>
      <c r="AI3483" s="60">
        <f t="shared" si="1620"/>
        <v>-293.22238904109588</v>
      </c>
      <c r="AJ3483" s="60">
        <f t="shared" si="1621"/>
        <v>-1649.3759383561644</v>
      </c>
      <c r="AK3483" s="60">
        <f t="shared" si="1622"/>
        <v>-1733.7838356164384</v>
      </c>
      <c r="AL3483" s="60">
        <f t="shared" si="1623"/>
        <v>-1274.3311191780822</v>
      </c>
      <c r="AM3483" s="41">
        <f t="shared" si="1624"/>
        <v>-4113.6302794520543</v>
      </c>
      <c r="AN3483" s="42">
        <f t="shared" si="1625"/>
        <v>45715</v>
      </c>
      <c r="AO3483" s="43">
        <f t="shared" si="1626"/>
        <v>-7330.5597260273971</v>
      </c>
      <c r="AP3483" s="24" t="s">
        <v>6118</v>
      </c>
    </row>
    <row r="3484" spans="1:42" s="24" customFormat="1" ht="15.75" customHeight="1" x14ac:dyDescent="0.35">
      <c r="A3484" s="36" t="s">
        <v>6117</v>
      </c>
      <c r="B3484" s="36">
        <v>202601</v>
      </c>
      <c r="C3484" s="24" t="s">
        <v>736</v>
      </c>
      <c r="D3484" s="24" t="s">
        <v>119</v>
      </c>
      <c r="E3484" s="62">
        <v>45901</v>
      </c>
      <c r="F3484" s="62">
        <v>46265</v>
      </c>
      <c r="G3484" s="37" t="s">
        <v>2460</v>
      </c>
      <c r="H3484" s="36">
        <v>652554</v>
      </c>
      <c r="I3484" s="63">
        <v>26553</v>
      </c>
      <c r="J3484" s="24" t="s">
        <v>5173</v>
      </c>
      <c r="K3484" s="63">
        <f t="shared" si="1609"/>
        <v>45901</v>
      </c>
      <c r="L3484" s="55">
        <f t="shared" si="1610"/>
        <v>0.04</v>
      </c>
      <c r="M3484" s="76">
        <v>0.22500000000000001</v>
      </c>
      <c r="N3484" s="62">
        <v>45901</v>
      </c>
      <c r="O3484" s="62">
        <v>46265</v>
      </c>
      <c r="P3484" s="63">
        <v>46024</v>
      </c>
      <c r="Q3484" s="63">
        <f t="shared" si="1611"/>
        <v>46025</v>
      </c>
      <c r="R3484" s="78">
        <v>52</v>
      </c>
      <c r="S3484" s="63" t="str">
        <f>VLOOKUP(R3484,SA!$B$3:$C$11,2,1)</f>
        <v>46-55</v>
      </c>
      <c r="T3484" s="38" t="s">
        <v>98</v>
      </c>
      <c r="U3484" s="24" t="s">
        <v>5747</v>
      </c>
      <c r="V3484" s="24">
        <v>-500000</v>
      </c>
      <c r="W3484" s="39">
        <f t="shared" si="1612"/>
        <v>0</v>
      </c>
      <c r="X3484" s="29">
        <f t="shared" si="1613"/>
        <v>0</v>
      </c>
      <c r="Y3484" s="40">
        <f t="shared" si="1614"/>
        <v>241</v>
      </c>
      <c r="Z3484" s="38">
        <f t="shared" ref="Z3484:Z3494" si="1627">$Z$1</f>
        <v>46081</v>
      </c>
      <c r="AA3484" s="41">
        <f t="shared" si="1615"/>
        <v>57</v>
      </c>
      <c r="AB3484" s="24" t="s">
        <v>113</v>
      </c>
      <c r="AC3484" s="41">
        <f t="shared" si="1616"/>
        <v>-5889.0111610958902</v>
      </c>
      <c r="AD3484" s="41">
        <v>-1</v>
      </c>
      <c r="AE3484" s="72">
        <f>-INDEX(SA!$C$2:$G$11,MATCH(Details!S3484,SA!$C$2:$C$11,0),MATCH(-Details!V3484,SA!$C$2:$G$2,0))*Y3484/(F3484-E3484+1)</f>
        <v>-4990.6874246575344</v>
      </c>
      <c r="AF3484" s="41">
        <f t="shared" si="1617"/>
        <v>0</v>
      </c>
      <c r="AG3484" s="41">
        <f t="shared" si="1618"/>
        <v>0</v>
      </c>
      <c r="AH3484" s="41">
        <f t="shared" si="1619"/>
        <v>-898.32373643835615</v>
      </c>
      <c r="AI3484" s="60">
        <f t="shared" si="1620"/>
        <v>-199.62749698630137</v>
      </c>
      <c r="AJ3484" s="60">
        <f t="shared" si="1621"/>
        <v>-1122.9046705479452</v>
      </c>
      <c r="AK3484" s="60">
        <f t="shared" si="1622"/>
        <v>-1180.3700547945207</v>
      </c>
      <c r="AL3484" s="60">
        <f t="shared" si="1623"/>
        <v>-867.57199027397269</v>
      </c>
      <c r="AM3484" s="41">
        <f t="shared" si="1624"/>
        <v>-2800.5832668493149</v>
      </c>
      <c r="AN3484" s="42">
        <f t="shared" si="1625"/>
        <v>45715</v>
      </c>
      <c r="AO3484" s="43">
        <f t="shared" si="1626"/>
        <v>-4990.6874246575344</v>
      </c>
      <c r="AP3484" s="24" t="s">
        <v>6118</v>
      </c>
    </row>
    <row r="3485" spans="1:42" s="24" customFormat="1" ht="15.75" customHeight="1" x14ac:dyDescent="0.35">
      <c r="A3485" s="36" t="s">
        <v>6117</v>
      </c>
      <c r="B3485" s="36">
        <v>202601</v>
      </c>
      <c r="C3485" s="24" t="s">
        <v>736</v>
      </c>
      <c r="D3485" s="24" t="s">
        <v>119</v>
      </c>
      <c r="E3485" s="62">
        <v>45901</v>
      </c>
      <c r="F3485" s="62">
        <v>46265</v>
      </c>
      <c r="G3485" s="37" t="s">
        <v>639</v>
      </c>
      <c r="H3485" s="36">
        <v>652554</v>
      </c>
      <c r="I3485" s="63">
        <v>35148</v>
      </c>
      <c r="J3485" s="24" t="s">
        <v>5174</v>
      </c>
      <c r="K3485" s="63">
        <f t="shared" si="1609"/>
        <v>45901</v>
      </c>
      <c r="L3485" s="55">
        <f t="shared" si="1610"/>
        <v>0.04</v>
      </c>
      <c r="M3485" s="76">
        <v>0.22500000000000001</v>
      </c>
      <c r="N3485" s="62">
        <v>45901</v>
      </c>
      <c r="O3485" s="62">
        <v>46265</v>
      </c>
      <c r="P3485" s="63">
        <v>46024</v>
      </c>
      <c r="Q3485" s="63">
        <f t="shared" si="1611"/>
        <v>46025</v>
      </c>
      <c r="R3485" s="78">
        <v>29</v>
      </c>
      <c r="S3485" s="63" t="str">
        <f>VLOOKUP(R3485,SA!$B$3:$C$11,2,1)</f>
        <v>26-35</v>
      </c>
      <c r="T3485" s="38" t="s">
        <v>97</v>
      </c>
      <c r="U3485" s="24" t="s">
        <v>56</v>
      </c>
      <c r="V3485" s="24">
        <v>-500000</v>
      </c>
      <c r="W3485" s="39">
        <f t="shared" si="1612"/>
        <v>-500000</v>
      </c>
      <c r="X3485" s="29">
        <f t="shared" si="1613"/>
        <v>-1</v>
      </c>
      <c r="Y3485" s="40">
        <f t="shared" si="1614"/>
        <v>241</v>
      </c>
      <c r="Z3485" s="38">
        <f t="shared" si="1627"/>
        <v>46081</v>
      </c>
      <c r="AA3485" s="41">
        <f t="shared" si="1615"/>
        <v>57</v>
      </c>
      <c r="AB3485" s="24" t="s">
        <v>113</v>
      </c>
      <c r="AC3485" s="41">
        <f t="shared" si="1616"/>
        <v>-3292.3334854794516</v>
      </c>
      <c r="AD3485" s="41">
        <v>-1</v>
      </c>
      <c r="AE3485" s="72">
        <f>-INDEX(SA!$C$2:$G$11,MATCH(Details!S3485,SA!$C$2:$C$11,0),MATCH(-Details!V3485,SA!$C$2:$G$2,0))*Y3485/(F3485-E3485+1)</f>
        <v>-2790.113123287671</v>
      </c>
      <c r="AF3485" s="41">
        <f t="shared" si="1617"/>
        <v>0</v>
      </c>
      <c r="AG3485" s="41">
        <f t="shared" si="1618"/>
        <v>0</v>
      </c>
      <c r="AH3485" s="41">
        <f t="shared" si="1619"/>
        <v>-502.22036219178074</v>
      </c>
      <c r="AI3485" s="60">
        <f t="shared" si="1620"/>
        <v>-111.60452493150684</v>
      </c>
      <c r="AJ3485" s="60">
        <f t="shared" si="1621"/>
        <v>-627.77545273972601</v>
      </c>
      <c r="AK3485" s="60">
        <f t="shared" si="1622"/>
        <v>-659.90227397260264</v>
      </c>
      <c r="AL3485" s="60">
        <f t="shared" si="1623"/>
        <v>-485.02817136986295</v>
      </c>
      <c r="AM3485" s="41">
        <f t="shared" si="1624"/>
        <v>-1565.7049742465751</v>
      </c>
      <c r="AN3485" s="42">
        <f t="shared" si="1625"/>
        <v>45715</v>
      </c>
      <c r="AO3485" s="43">
        <f t="shared" si="1626"/>
        <v>-2790.113123287671</v>
      </c>
      <c r="AP3485" s="24" t="s">
        <v>6118</v>
      </c>
    </row>
    <row r="3486" spans="1:42" s="24" customFormat="1" ht="15.75" customHeight="1" x14ac:dyDescent="0.35">
      <c r="A3486" s="36" t="s">
        <v>6117</v>
      </c>
      <c r="B3486" s="36">
        <v>202601</v>
      </c>
      <c r="C3486" s="24" t="s">
        <v>736</v>
      </c>
      <c r="D3486" s="24" t="s">
        <v>119</v>
      </c>
      <c r="E3486" s="62">
        <v>45901</v>
      </c>
      <c r="F3486" s="62">
        <v>46265</v>
      </c>
      <c r="G3486" s="37" t="s">
        <v>2476</v>
      </c>
      <c r="H3486" s="36">
        <v>652560</v>
      </c>
      <c r="I3486" s="63">
        <v>28160</v>
      </c>
      <c r="J3486" s="24" t="s">
        <v>5194</v>
      </c>
      <c r="K3486" s="63">
        <f t="shared" si="1609"/>
        <v>45901</v>
      </c>
      <c r="L3486" s="55">
        <f t="shared" si="1610"/>
        <v>0.04</v>
      </c>
      <c r="M3486" s="76">
        <v>0.22500000000000001</v>
      </c>
      <c r="N3486" s="62">
        <v>45901</v>
      </c>
      <c r="O3486" s="62">
        <v>46265</v>
      </c>
      <c r="P3486" s="63">
        <v>46031</v>
      </c>
      <c r="Q3486" s="63">
        <f t="shared" si="1611"/>
        <v>46032</v>
      </c>
      <c r="R3486" s="78">
        <v>48</v>
      </c>
      <c r="S3486" s="63" t="str">
        <f>VLOOKUP(R3486,SA!$B$3:$C$11,2,1)</f>
        <v>46-55</v>
      </c>
      <c r="T3486" s="38" t="s">
        <v>98</v>
      </c>
      <c r="U3486" s="24" t="s">
        <v>5743</v>
      </c>
      <c r="V3486" s="24">
        <v>-500000</v>
      </c>
      <c r="W3486" s="39">
        <f t="shared" si="1612"/>
        <v>0</v>
      </c>
      <c r="X3486" s="29">
        <f t="shared" si="1613"/>
        <v>0</v>
      </c>
      <c r="Y3486" s="40">
        <f t="shared" si="1614"/>
        <v>234</v>
      </c>
      <c r="Z3486" s="38">
        <f t="shared" si="1627"/>
        <v>46081</v>
      </c>
      <c r="AA3486" s="41">
        <f t="shared" si="1615"/>
        <v>50</v>
      </c>
      <c r="AB3486" s="24" t="s">
        <v>113</v>
      </c>
      <c r="AC3486" s="41">
        <f t="shared" si="1616"/>
        <v>-5717.9610443835618</v>
      </c>
      <c r="AD3486" s="41">
        <v>-1</v>
      </c>
      <c r="AE3486" s="72">
        <f>-INDEX(SA!$C$2:$G$11,MATCH(Details!S3486,SA!$C$2:$C$11,0),MATCH(-Details!V3486,SA!$C$2:$G$2,0))*Y3486/(F3486-E3486+1)</f>
        <v>-4845.7296986301371</v>
      </c>
      <c r="AF3486" s="41">
        <f t="shared" si="1617"/>
        <v>0</v>
      </c>
      <c r="AG3486" s="41">
        <f t="shared" si="1618"/>
        <v>0</v>
      </c>
      <c r="AH3486" s="41">
        <f t="shared" si="1619"/>
        <v>-872.23134575342465</v>
      </c>
      <c r="AI3486" s="60">
        <f t="shared" si="1620"/>
        <v>-193.82918794520549</v>
      </c>
      <c r="AJ3486" s="60">
        <f t="shared" si="1621"/>
        <v>-1090.2891821917808</v>
      </c>
      <c r="AK3486" s="60">
        <f t="shared" si="1622"/>
        <v>-1035.4123287671234</v>
      </c>
      <c r="AL3486" s="60">
        <f t="shared" si="1623"/>
        <v>-761.02806164383571</v>
      </c>
      <c r="AM3486" s="41">
        <f t="shared" si="1624"/>
        <v>-2800.5832668493149</v>
      </c>
      <c r="AN3486" s="42">
        <f t="shared" si="1625"/>
        <v>45715</v>
      </c>
      <c r="AO3486" s="43">
        <f t="shared" si="1626"/>
        <v>-4845.7296986301371</v>
      </c>
      <c r="AP3486" s="24" t="s">
        <v>6118</v>
      </c>
    </row>
    <row r="3487" spans="1:42" s="24" customFormat="1" ht="15.75" customHeight="1" x14ac:dyDescent="0.35">
      <c r="A3487" s="36" t="s">
        <v>6117</v>
      </c>
      <c r="B3487" s="36">
        <v>202601</v>
      </c>
      <c r="C3487" s="24" t="s">
        <v>736</v>
      </c>
      <c r="D3487" s="24" t="s">
        <v>119</v>
      </c>
      <c r="E3487" s="62">
        <v>45901</v>
      </c>
      <c r="F3487" s="62">
        <v>46265</v>
      </c>
      <c r="G3487" s="37" t="s">
        <v>2477</v>
      </c>
      <c r="H3487" s="36">
        <v>652560</v>
      </c>
      <c r="I3487" s="63">
        <v>39779</v>
      </c>
      <c r="J3487" s="24" t="s">
        <v>5195</v>
      </c>
      <c r="K3487" s="63">
        <f t="shared" si="1609"/>
        <v>45901</v>
      </c>
      <c r="L3487" s="55">
        <f t="shared" si="1610"/>
        <v>0.04</v>
      </c>
      <c r="M3487" s="76">
        <v>0.22500000000000001</v>
      </c>
      <c r="N3487" s="62">
        <v>45901</v>
      </c>
      <c r="O3487" s="62">
        <v>46265</v>
      </c>
      <c r="P3487" s="63">
        <v>46031</v>
      </c>
      <c r="Q3487" s="63">
        <f t="shared" si="1611"/>
        <v>46032</v>
      </c>
      <c r="R3487" s="78">
        <v>16</v>
      </c>
      <c r="S3487" s="63" t="str">
        <f>VLOOKUP(R3487,SA!$B$3:$C$11,2,1)</f>
        <v>0-25</v>
      </c>
      <c r="T3487" s="38" t="s">
        <v>97</v>
      </c>
      <c r="U3487" s="24" t="s">
        <v>5745</v>
      </c>
      <c r="V3487" s="24">
        <v>-500000</v>
      </c>
      <c r="W3487" s="39">
        <f t="shared" si="1612"/>
        <v>0</v>
      </c>
      <c r="X3487" s="29">
        <f t="shared" si="1613"/>
        <v>0</v>
      </c>
      <c r="Y3487" s="40">
        <f t="shared" si="1614"/>
        <v>234</v>
      </c>
      <c r="Z3487" s="38">
        <f t="shared" si="1627"/>
        <v>46081</v>
      </c>
      <c r="AA3487" s="41">
        <f t="shared" si="1615"/>
        <v>50</v>
      </c>
      <c r="AB3487" s="24" t="s">
        <v>113</v>
      </c>
      <c r="AC3487" s="41">
        <f t="shared" si="1616"/>
        <v>-2851.7295353424661</v>
      </c>
      <c r="AD3487" s="41">
        <v>-1</v>
      </c>
      <c r="AE3487" s="72">
        <f>-INDEX(SA!$C$2:$G$11,MATCH(Details!S3487,SA!$C$2:$C$11,0),MATCH(-Details!V3487,SA!$C$2:$G$2,0))*Y3487/(F3487-E3487+1)</f>
        <v>-2416.7199452054797</v>
      </c>
      <c r="AF3487" s="41">
        <f t="shared" si="1617"/>
        <v>0</v>
      </c>
      <c r="AG3487" s="41">
        <f t="shared" si="1618"/>
        <v>0</v>
      </c>
      <c r="AH3487" s="41">
        <f t="shared" si="1619"/>
        <v>-435.00959013698633</v>
      </c>
      <c r="AI3487" s="60">
        <f t="shared" si="1620"/>
        <v>-96.668797808219196</v>
      </c>
      <c r="AJ3487" s="60">
        <f t="shared" si="1621"/>
        <v>-543.76198767123299</v>
      </c>
      <c r="AK3487" s="60">
        <f t="shared" si="1622"/>
        <v>-516.39315068493158</v>
      </c>
      <c r="AL3487" s="60">
        <f t="shared" si="1623"/>
        <v>-379.54896575342468</v>
      </c>
      <c r="AM3487" s="41">
        <f t="shared" si="1624"/>
        <v>-1396.7401939726028</v>
      </c>
      <c r="AN3487" s="42">
        <f t="shared" si="1625"/>
        <v>45715</v>
      </c>
      <c r="AO3487" s="43">
        <f t="shared" si="1626"/>
        <v>-2416.7199452054797</v>
      </c>
      <c r="AP3487" s="24" t="s">
        <v>6118</v>
      </c>
    </row>
    <row r="3488" spans="1:42" s="24" customFormat="1" ht="15.75" customHeight="1" x14ac:dyDescent="0.35">
      <c r="A3488" s="36" t="s">
        <v>6117</v>
      </c>
      <c r="B3488" s="36">
        <v>202601</v>
      </c>
      <c r="C3488" s="24" t="s">
        <v>736</v>
      </c>
      <c r="D3488" s="24" t="s">
        <v>119</v>
      </c>
      <c r="E3488" s="62">
        <v>45901</v>
      </c>
      <c r="F3488" s="62">
        <v>46265</v>
      </c>
      <c r="G3488" s="37" t="s">
        <v>2478</v>
      </c>
      <c r="H3488" s="36">
        <v>652560</v>
      </c>
      <c r="I3488" s="63">
        <v>38331</v>
      </c>
      <c r="J3488" s="24" t="s">
        <v>5196</v>
      </c>
      <c r="K3488" s="63">
        <f t="shared" si="1609"/>
        <v>45901</v>
      </c>
      <c r="L3488" s="55">
        <f t="shared" si="1610"/>
        <v>0.04</v>
      </c>
      <c r="M3488" s="76">
        <v>0.22500000000000001</v>
      </c>
      <c r="N3488" s="62">
        <v>45901</v>
      </c>
      <c r="O3488" s="62">
        <v>46265</v>
      </c>
      <c r="P3488" s="63">
        <v>46031</v>
      </c>
      <c r="Q3488" s="63">
        <f t="shared" si="1611"/>
        <v>46032</v>
      </c>
      <c r="R3488" s="78">
        <v>20</v>
      </c>
      <c r="S3488" s="63" t="str">
        <f>VLOOKUP(R3488,SA!$B$3:$C$11,2,1)</f>
        <v>0-25</v>
      </c>
      <c r="T3488" s="38" t="s">
        <v>97</v>
      </c>
      <c r="U3488" s="24" t="s">
        <v>5745</v>
      </c>
      <c r="V3488" s="24">
        <v>-500000</v>
      </c>
      <c r="W3488" s="39">
        <f t="shared" si="1612"/>
        <v>0</v>
      </c>
      <c r="X3488" s="29">
        <f t="shared" si="1613"/>
        <v>0</v>
      </c>
      <c r="Y3488" s="40">
        <f t="shared" si="1614"/>
        <v>234</v>
      </c>
      <c r="Z3488" s="38">
        <f t="shared" si="1627"/>
        <v>46081</v>
      </c>
      <c r="AA3488" s="41">
        <f t="shared" si="1615"/>
        <v>50</v>
      </c>
      <c r="AB3488" s="24" t="s">
        <v>113</v>
      </c>
      <c r="AC3488" s="41">
        <f t="shared" si="1616"/>
        <v>-2851.7295353424661</v>
      </c>
      <c r="AD3488" s="41">
        <v>-1</v>
      </c>
      <c r="AE3488" s="72">
        <f>-INDEX(SA!$C$2:$G$11,MATCH(Details!S3488,SA!$C$2:$C$11,0),MATCH(-Details!V3488,SA!$C$2:$G$2,0))*Y3488/(F3488-E3488+1)</f>
        <v>-2416.7199452054797</v>
      </c>
      <c r="AF3488" s="41">
        <f t="shared" si="1617"/>
        <v>0</v>
      </c>
      <c r="AG3488" s="41">
        <f t="shared" si="1618"/>
        <v>0</v>
      </c>
      <c r="AH3488" s="41">
        <f t="shared" si="1619"/>
        <v>-435.00959013698633</v>
      </c>
      <c r="AI3488" s="60">
        <f t="shared" si="1620"/>
        <v>-96.668797808219196</v>
      </c>
      <c r="AJ3488" s="60">
        <f t="shared" si="1621"/>
        <v>-543.76198767123299</v>
      </c>
      <c r="AK3488" s="60">
        <f t="shared" si="1622"/>
        <v>-516.39315068493158</v>
      </c>
      <c r="AL3488" s="60">
        <f t="shared" si="1623"/>
        <v>-379.54896575342468</v>
      </c>
      <c r="AM3488" s="41">
        <f t="shared" si="1624"/>
        <v>-1396.7401939726028</v>
      </c>
      <c r="AN3488" s="42">
        <f t="shared" si="1625"/>
        <v>45715</v>
      </c>
      <c r="AO3488" s="43">
        <f t="shared" si="1626"/>
        <v>-2416.7199452054797</v>
      </c>
      <c r="AP3488" s="24" t="s">
        <v>6118</v>
      </c>
    </row>
    <row r="3489" spans="1:42" s="24" customFormat="1" ht="15.75" customHeight="1" x14ac:dyDescent="0.35">
      <c r="A3489" s="36" t="s">
        <v>6117</v>
      </c>
      <c r="B3489" s="36">
        <v>202601</v>
      </c>
      <c r="C3489" s="24" t="s">
        <v>736</v>
      </c>
      <c r="D3489" s="24" t="s">
        <v>119</v>
      </c>
      <c r="E3489" s="62">
        <v>45901</v>
      </c>
      <c r="F3489" s="62">
        <v>46265</v>
      </c>
      <c r="G3489" s="37" t="s">
        <v>649</v>
      </c>
      <c r="H3489" s="36">
        <v>652560</v>
      </c>
      <c r="I3489" s="63">
        <v>27771</v>
      </c>
      <c r="J3489" s="24" t="s">
        <v>5197</v>
      </c>
      <c r="K3489" s="63">
        <f t="shared" si="1609"/>
        <v>45901</v>
      </c>
      <c r="L3489" s="55">
        <f t="shared" si="1610"/>
        <v>0.04</v>
      </c>
      <c r="M3489" s="76">
        <v>0.22500000000000001</v>
      </c>
      <c r="N3489" s="62">
        <v>45901</v>
      </c>
      <c r="O3489" s="62">
        <v>46265</v>
      </c>
      <c r="P3489" s="63">
        <v>46031</v>
      </c>
      <c r="Q3489" s="63">
        <f t="shared" si="1611"/>
        <v>46032</v>
      </c>
      <c r="R3489" s="78">
        <v>49</v>
      </c>
      <c r="S3489" s="63" t="str">
        <f>VLOOKUP(R3489,SA!$B$3:$C$11,2,1)</f>
        <v>46-55</v>
      </c>
      <c r="T3489" s="38" t="s">
        <v>97</v>
      </c>
      <c r="U3489" s="24" t="s">
        <v>56</v>
      </c>
      <c r="V3489" s="24">
        <v>-500000</v>
      </c>
      <c r="W3489" s="39">
        <f t="shared" si="1612"/>
        <v>-500000</v>
      </c>
      <c r="X3489" s="29">
        <f t="shared" si="1613"/>
        <v>-1</v>
      </c>
      <c r="Y3489" s="40">
        <f t="shared" si="1614"/>
        <v>234</v>
      </c>
      <c r="Z3489" s="38">
        <f t="shared" si="1627"/>
        <v>46081</v>
      </c>
      <c r="AA3489" s="41">
        <f t="shared" si="1615"/>
        <v>50</v>
      </c>
      <c r="AB3489" s="24" t="s">
        <v>113</v>
      </c>
      <c r="AC3489" s="41">
        <f t="shared" si="1616"/>
        <v>-5717.9610443835618</v>
      </c>
      <c r="AD3489" s="41">
        <v>-1</v>
      </c>
      <c r="AE3489" s="72">
        <f>-INDEX(SA!$C$2:$G$11,MATCH(Details!S3489,SA!$C$2:$C$11,0),MATCH(-Details!V3489,SA!$C$2:$G$2,0))*Y3489/(F3489-E3489+1)</f>
        <v>-4845.7296986301371</v>
      </c>
      <c r="AF3489" s="41">
        <f t="shared" si="1617"/>
        <v>0</v>
      </c>
      <c r="AG3489" s="41">
        <f t="shared" si="1618"/>
        <v>0</v>
      </c>
      <c r="AH3489" s="41">
        <f t="shared" si="1619"/>
        <v>-872.23134575342465</v>
      </c>
      <c r="AI3489" s="60">
        <f t="shared" si="1620"/>
        <v>-193.82918794520549</v>
      </c>
      <c r="AJ3489" s="60">
        <f t="shared" si="1621"/>
        <v>-1090.2891821917808</v>
      </c>
      <c r="AK3489" s="60">
        <f t="shared" si="1622"/>
        <v>-1035.4123287671234</v>
      </c>
      <c r="AL3489" s="60">
        <f t="shared" si="1623"/>
        <v>-761.02806164383571</v>
      </c>
      <c r="AM3489" s="41">
        <f t="shared" si="1624"/>
        <v>-2800.5832668493149</v>
      </c>
      <c r="AN3489" s="42">
        <f t="shared" si="1625"/>
        <v>45715</v>
      </c>
      <c r="AO3489" s="43">
        <f t="shared" si="1626"/>
        <v>-4845.7296986301371</v>
      </c>
      <c r="AP3489" s="24" t="s">
        <v>6118</v>
      </c>
    </row>
    <row r="3490" spans="1:42" s="24" customFormat="1" ht="15.75" customHeight="1" x14ac:dyDescent="0.35">
      <c r="A3490" s="36" t="s">
        <v>6117</v>
      </c>
      <c r="B3490" s="36">
        <v>202601</v>
      </c>
      <c r="C3490" s="24" t="s">
        <v>736</v>
      </c>
      <c r="D3490" s="24" t="s">
        <v>119</v>
      </c>
      <c r="E3490" s="62">
        <v>45901</v>
      </c>
      <c r="F3490" s="62">
        <v>46265</v>
      </c>
      <c r="G3490" s="37" t="s">
        <v>708</v>
      </c>
      <c r="H3490" s="36">
        <v>652594</v>
      </c>
      <c r="I3490" s="63">
        <v>37275</v>
      </c>
      <c r="J3490" s="24" t="s">
        <v>5318</v>
      </c>
      <c r="K3490" s="63">
        <f t="shared" si="1609"/>
        <v>45901</v>
      </c>
      <c r="L3490" s="55">
        <f t="shared" si="1610"/>
        <v>0.04</v>
      </c>
      <c r="M3490" s="76">
        <v>0.22500000000000001</v>
      </c>
      <c r="N3490" s="62">
        <v>45901</v>
      </c>
      <c r="O3490" s="62">
        <v>46265</v>
      </c>
      <c r="P3490" s="63">
        <v>46024</v>
      </c>
      <c r="Q3490" s="63">
        <f t="shared" si="1611"/>
        <v>46025</v>
      </c>
      <c r="R3490" s="78">
        <v>23</v>
      </c>
      <c r="S3490" s="63" t="str">
        <f>VLOOKUP(R3490,SA!$B$3:$C$11,2,1)</f>
        <v>0-25</v>
      </c>
      <c r="T3490" s="38" t="s">
        <v>97</v>
      </c>
      <c r="U3490" s="24" t="s">
        <v>56</v>
      </c>
      <c r="V3490" s="24">
        <v>-400000</v>
      </c>
      <c r="W3490" s="39">
        <f t="shared" si="1612"/>
        <v>-400000</v>
      </c>
      <c r="X3490" s="29">
        <f t="shared" si="1613"/>
        <v>-1</v>
      </c>
      <c r="Y3490" s="40">
        <f t="shared" si="1614"/>
        <v>241</v>
      </c>
      <c r="Z3490" s="38">
        <f t="shared" si="1627"/>
        <v>46081</v>
      </c>
      <c r="AA3490" s="41">
        <f t="shared" si="1615"/>
        <v>57</v>
      </c>
      <c r="AB3490" s="24" t="s">
        <v>113</v>
      </c>
      <c r="AC3490" s="41">
        <f t="shared" si="1616"/>
        <v>-2670.0399243835618</v>
      </c>
      <c r="AD3490" s="41">
        <v>-1</v>
      </c>
      <c r="AE3490" s="72">
        <f>-INDEX(SA!$C$2:$G$11,MATCH(Details!S3490,SA!$C$2:$C$11,0),MATCH(-Details!V3490,SA!$C$2:$G$2,0))*Y3490/(F3490-E3490+1)</f>
        <v>-2262.7456986301372</v>
      </c>
      <c r="AF3490" s="41">
        <f t="shared" si="1617"/>
        <v>0</v>
      </c>
      <c r="AG3490" s="41">
        <f t="shared" si="1618"/>
        <v>0</v>
      </c>
      <c r="AH3490" s="41">
        <f t="shared" si="1619"/>
        <v>-407.29422575342466</v>
      </c>
      <c r="AI3490" s="60">
        <f t="shared" si="1620"/>
        <v>-90.509827945205487</v>
      </c>
      <c r="AJ3490" s="60">
        <f t="shared" si="1621"/>
        <v>-509.11778219178086</v>
      </c>
      <c r="AK3490" s="60">
        <f t="shared" si="1622"/>
        <v>-535.17221917808229</v>
      </c>
      <c r="AL3490" s="60">
        <f t="shared" si="1623"/>
        <v>-393.35158109589048</v>
      </c>
      <c r="AM3490" s="41">
        <f t="shared" si="1624"/>
        <v>-1269.7665073972605</v>
      </c>
      <c r="AN3490" s="42">
        <f t="shared" si="1625"/>
        <v>45715</v>
      </c>
      <c r="AO3490" s="43">
        <f t="shared" si="1626"/>
        <v>-2262.7456986301372</v>
      </c>
      <c r="AP3490" s="24" t="s">
        <v>6118</v>
      </c>
    </row>
    <row r="3491" spans="1:42" s="24" customFormat="1" ht="15.75" customHeight="1" x14ac:dyDescent="0.35">
      <c r="A3491" s="36" t="s">
        <v>6117</v>
      </c>
      <c r="B3491" s="36">
        <v>202601</v>
      </c>
      <c r="C3491" s="24" t="s">
        <v>736</v>
      </c>
      <c r="D3491" s="24" t="s">
        <v>119</v>
      </c>
      <c r="E3491" s="62">
        <v>45901</v>
      </c>
      <c r="F3491" s="62">
        <v>46265</v>
      </c>
      <c r="G3491" s="37" t="s">
        <v>2569</v>
      </c>
      <c r="H3491" s="36">
        <v>652594</v>
      </c>
      <c r="I3491" s="63">
        <v>24217</v>
      </c>
      <c r="J3491" s="24" t="s">
        <v>5319</v>
      </c>
      <c r="K3491" s="63">
        <f t="shared" si="1609"/>
        <v>45901</v>
      </c>
      <c r="L3491" s="55">
        <f t="shared" si="1610"/>
        <v>0.04</v>
      </c>
      <c r="M3491" s="76">
        <v>0.22500000000000001</v>
      </c>
      <c r="N3491" s="62">
        <v>45901</v>
      </c>
      <c r="O3491" s="62">
        <v>46265</v>
      </c>
      <c r="P3491" s="63">
        <v>46024</v>
      </c>
      <c r="Q3491" s="63">
        <f t="shared" si="1611"/>
        <v>46025</v>
      </c>
      <c r="R3491" s="78">
        <v>59</v>
      </c>
      <c r="S3491" s="63" t="str">
        <f>VLOOKUP(R3491,SA!$B$3:$C$11,2,1)</f>
        <v>56-65</v>
      </c>
      <c r="T3491" s="38" t="s">
        <v>97</v>
      </c>
      <c r="U3491" s="24" t="s">
        <v>5744</v>
      </c>
      <c r="V3491" s="24">
        <v>-400000</v>
      </c>
      <c r="W3491" s="39">
        <f t="shared" si="1612"/>
        <v>0</v>
      </c>
      <c r="X3491" s="29">
        <f t="shared" si="1613"/>
        <v>0</v>
      </c>
      <c r="Y3491" s="40">
        <f t="shared" si="1614"/>
        <v>241</v>
      </c>
      <c r="Z3491" s="38">
        <f t="shared" si="1627"/>
        <v>46081</v>
      </c>
      <c r="AA3491" s="41">
        <f t="shared" si="1615"/>
        <v>57</v>
      </c>
      <c r="AB3491" s="24" t="s">
        <v>113</v>
      </c>
      <c r="AC3491" s="41">
        <f t="shared" si="1616"/>
        <v>-7863.6835512328762</v>
      </c>
      <c r="AD3491" s="41">
        <v>-1</v>
      </c>
      <c r="AE3491" s="72">
        <f>-INDEX(SA!$C$2:$G$11,MATCH(Details!S3491,SA!$C$2:$C$11,0),MATCH(-Details!V3491,SA!$C$2:$G$2,0))*Y3491/(F3491-E3491+1)</f>
        <v>-6664.1386027397257</v>
      </c>
      <c r="AF3491" s="41">
        <f t="shared" si="1617"/>
        <v>0</v>
      </c>
      <c r="AG3491" s="41">
        <f t="shared" si="1618"/>
        <v>0</v>
      </c>
      <c r="AH3491" s="41">
        <f t="shared" si="1619"/>
        <v>-1199.5449484931505</v>
      </c>
      <c r="AI3491" s="60">
        <f t="shared" si="1620"/>
        <v>-266.56554410958904</v>
      </c>
      <c r="AJ3491" s="60">
        <f t="shared" si="1621"/>
        <v>-1499.4311856164384</v>
      </c>
      <c r="AK3491" s="60">
        <f t="shared" si="1622"/>
        <v>-1576.1655616438356</v>
      </c>
      <c r="AL3491" s="60">
        <f t="shared" si="1623"/>
        <v>-1158.4816878082192</v>
      </c>
      <c r="AM3491" s="41">
        <f t="shared" si="1624"/>
        <v>-3739.6601852054791</v>
      </c>
      <c r="AN3491" s="42">
        <f t="shared" si="1625"/>
        <v>45715</v>
      </c>
      <c r="AO3491" s="43">
        <f t="shared" si="1626"/>
        <v>-6664.1386027397257</v>
      </c>
      <c r="AP3491" s="24" t="s">
        <v>6118</v>
      </c>
    </row>
    <row r="3492" spans="1:42" s="24" customFormat="1" ht="15.75" customHeight="1" x14ac:dyDescent="0.35">
      <c r="A3492" s="36" t="s">
        <v>6117</v>
      </c>
      <c r="B3492" s="36">
        <v>202601</v>
      </c>
      <c r="C3492" s="24" t="s">
        <v>736</v>
      </c>
      <c r="D3492" s="24" t="s">
        <v>119</v>
      </c>
      <c r="E3492" s="62">
        <v>45901</v>
      </c>
      <c r="F3492" s="62">
        <v>46265</v>
      </c>
      <c r="G3492" s="37" t="s">
        <v>2570</v>
      </c>
      <c r="H3492" s="36">
        <v>652594</v>
      </c>
      <c r="I3492" s="63">
        <v>28248</v>
      </c>
      <c r="J3492" s="24" t="s">
        <v>5320</v>
      </c>
      <c r="K3492" s="63">
        <f t="shared" si="1609"/>
        <v>45901</v>
      </c>
      <c r="L3492" s="55">
        <f t="shared" si="1610"/>
        <v>0.04</v>
      </c>
      <c r="M3492" s="76">
        <v>0.22500000000000001</v>
      </c>
      <c r="N3492" s="62">
        <v>45901</v>
      </c>
      <c r="O3492" s="62">
        <v>46265</v>
      </c>
      <c r="P3492" s="63">
        <v>46024</v>
      </c>
      <c r="Q3492" s="63">
        <f t="shared" si="1611"/>
        <v>46025</v>
      </c>
      <c r="R3492" s="78">
        <v>48</v>
      </c>
      <c r="S3492" s="63" t="str">
        <f>VLOOKUP(R3492,SA!$B$3:$C$11,2,1)</f>
        <v>46-55</v>
      </c>
      <c r="T3492" s="38" t="s">
        <v>98</v>
      </c>
      <c r="U3492" s="24" t="s">
        <v>5747</v>
      </c>
      <c r="V3492" s="24">
        <v>-400000</v>
      </c>
      <c r="W3492" s="39">
        <f t="shared" si="1612"/>
        <v>0</v>
      </c>
      <c r="X3492" s="29">
        <f t="shared" si="1613"/>
        <v>0</v>
      </c>
      <c r="Y3492" s="40">
        <f t="shared" si="1614"/>
        <v>241</v>
      </c>
      <c r="Z3492" s="38">
        <f t="shared" si="1627"/>
        <v>46081</v>
      </c>
      <c r="AA3492" s="41">
        <f t="shared" si="1615"/>
        <v>57</v>
      </c>
      <c r="AB3492" s="24" t="s">
        <v>113</v>
      </c>
      <c r="AC3492" s="41">
        <f t="shared" si="1616"/>
        <v>-5353.6443852054799</v>
      </c>
      <c r="AD3492" s="41">
        <v>-1</v>
      </c>
      <c r="AE3492" s="72">
        <f>-INDEX(SA!$C$2:$G$11,MATCH(Details!S3492,SA!$C$2:$C$11,0),MATCH(-Details!V3492,SA!$C$2:$G$2,0))*Y3492/(F3492-E3492+1)</f>
        <v>-4536.9867671232878</v>
      </c>
      <c r="AF3492" s="41">
        <f t="shared" si="1617"/>
        <v>0</v>
      </c>
      <c r="AG3492" s="41">
        <f t="shared" si="1618"/>
        <v>0</v>
      </c>
      <c r="AH3492" s="41">
        <f t="shared" si="1619"/>
        <v>-816.65761808219179</v>
      </c>
      <c r="AI3492" s="60">
        <f t="shared" si="1620"/>
        <v>-181.47947068493153</v>
      </c>
      <c r="AJ3492" s="60">
        <f t="shared" si="1621"/>
        <v>-1020.8220226027398</v>
      </c>
      <c r="AK3492" s="60">
        <f t="shared" si="1622"/>
        <v>-1073.0632602739727</v>
      </c>
      <c r="AL3492" s="60">
        <f t="shared" si="1623"/>
        <v>-788.70149630136996</v>
      </c>
      <c r="AM3492" s="41">
        <f t="shared" si="1624"/>
        <v>-2545.9837775342467</v>
      </c>
      <c r="AN3492" s="42">
        <f t="shared" si="1625"/>
        <v>45715</v>
      </c>
      <c r="AO3492" s="43">
        <f t="shared" si="1626"/>
        <v>-4536.9867671232878</v>
      </c>
      <c r="AP3492" s="24" t="s">
        <v>6118</v>
      </c>
    </row>
    <row r="3493" spans="1:42" s="24" customFormat="1" ht="15.75" customHeight="1" x14ac:dyDescent="0.35">
      <c r="A3493" s="36" t="s">
        <v>6117</v>
      </c>
      <c r="B3493" s="36">
        <v>202601</v>
      </c>
      <c r="C3493" s="24" t="s">
        <v>736</v>
      </c>
      <c r="D3493" s="24" t="s">
        <v>119</v>
      </c>
      <c r="E3493" s="62">
        <v>45901</v>
      </c>
      <c r="F3493" s="62">
        <v>46265</v>
      </c>
      <c r="G3493" s="37" t="s">
        <v>6161</v>
      </c>
      <c r="H3493" s="36">
        <v>652560</v>
      </c>
      <c r="I3493" s="63">
        <v>19175</v>
      </c>
      <c r="J3493" s="24" t="s">
        <v>6204</v>
      </c>
      <c r="K3493" s="63">
        <f t="shared" si="1609"/>
        <v>45901</v>
      </c>
      <c r="L3493" s="55">
        <f t="shared" si="1610"/>
        <v>0.04</v>
      </c>
      <c r="M3493" s="76">
        <v>0.22500000000000001</v>
      </c>
      <c r="N3493" s="62">
        <v>45901</v>
      </c>
      <c r="O3493" s="62">
        <v>46265</v>
      </c>
      <c r="P3493" s="63">
        <v>46031</v>
      </c>
      <c r="Q3493" s="63">
        <f t="shared" si="1611"/>
        <v>46032</v>
      </c>
      <c r="R3493" s="78">
        <v>73</v>
      </c>
      <c r="S3493" s="63" t="str">
        <f>VLOOKUP(R3493,SA!$B$3:$C$11,2,1)</f>
        <v>71-75</v>
      </c>
      <c r="T3493" s="38" t="s">
        <v>6116</v>
      </c>
      <c r="U3493" s="24" t="s">
        <v>6211</v>
      </c>
      <c r="V3493" s="24">
        <v>-500000</v>
      </c>
      <c r="W3493" s="39">
        <f t="shared" si="1612"/>
        <v>0</v>
      </c>
      <c r="X3493" s="29">
        <f t="shared" si="1613"/>
        <v>0</v>
      </c>
      <c r="Y3493" s="40">
        <f t="shared" si="1614"/>
        <v>234</v>
      </c>
      <c r="Z3493" s="38">
        <f t="shared" si="1627"/>
        <v>46081</v>
      </c>
      <c r="AA3493" s="41">
        <f t="shared" si="1615"/>
        <v>50</v>
      </c>
      <c r="AB3493" s="24" t="s">
        <v>113</v>
      </c>
      <c r="AC3493" s="41">
        <f t="shared" si="1616"/>
        <v>-15217.003459726027</v>
      </c>
      <c r="AD3493" s="41">
        <v>-1</v>
      </c>
      <c r="AE3493" s="72">
        <f>-INDEX(SA!$C$2:$G$11,MATCH(Details!S3493,SA!$C$2:$C$11,0),MATCH(-Details!V3493,SA!$C$2:$G$2,0))*Y3493/(F3493-E3493+1)</f>
        <v>-12895.765643835617</v>
      </c>
      <c r="AF3493" s="41">
        <f t="shared" si="1617"/>
        <v>0</v>
      </c>
      <c r="AG3493" s="41">
        <f t="shared" si="1618"/>
        <v>0</v>
      </c>
      <c r="AH3493" s="41">
        <f t="shared" si="1619"/>
        <v>-2321.2378158904112</v>
      </c>
      <c r="AI3493" s="60">
        <f t="shared" si="1620"/>
        <v>-515.83062575342467</v>
      </c>
      <c r="AJ3493" s="60">
        <f t="shared" si="1621"/>
        <v>-2901.5472698630138</v>
      </c>
      <c r="AK3493" s="60">
        <f t="shared" si="1622"/>
        <v>-2755.5054794520552</v>
      </c>
      <c r="AL3493" s="60">
        <f t="shared" si="1623"/>
        <v>-2025.2965273972604</v>
      </c>
      <c r="AM3493" s="41">
        <f t="shared" si="1624"/>
        <v>-7453.0912208219188</v>
      </c>
      <c r="AN3493" s="42">
        <f t="shared" si="1625"/>
        <v>45715</v>
      </c>
      <c r="AO3493" s="43">
        <f t="shared" si="1626"/>
        <v>-12895.765643835617</v>
      </c>
      <c r="AP3493" s="24" t="s">
        <v>6118</v>
      </c>
    </row>
    <row r="3494" spans="1:42" s="24" customFormat="1" ht="15.75" customHeight="1" x14ac:dyDescent="0.35">
      <c r="A3494" s="36" t="s">
        <v>6117</v>
      </c>
      <c r="B3494" s="36">
        <v>202601</v>
      </c>
      <c r="C3494" s="24" t="s">
        <v>736</v>
      </c>
      <c r="D3494" s="24" t="s">
        <v>119</v>
      </c>
      <c r="E3494" s="62">
        <v>45901</v>
      </c>
      <c r="F3494" s="62">
        <v>46265</v>
      </c>
      <c r="G3494" s="37" t="s">
        <v>6162</v>
      </c>
      <c r="H3494" s="36">
        <v>652560</v>
      </c>
      <c r="I3494" s="63">
        <v>20496</v>
      </c>
      <c r="J3494" s="24" t="s">
        <v>6205</v>
      </c>
      <c r="K3494" s="63">
        <f t="shared" si="1609"/>
        <v>45901</v>
      </c>
      <c r="L3494" s="55">
        <f t="shared" si="1610"/>
        <v>0.04</v>
      </c>
      <c r="M3494" s="76">
        <v>0.22500000000000001</v>
      </c>
      <c r="N3494" s="62">
        <v>45901</v>
      </c>
      <c r="O3494" s="62">
        <v>46265</v>
      </c>
      <c r="P3494" s="63">
        <v>46031</v>
      </c>
      <c r="Q3494" s="63">
        <f t="shared" si="1611"/>
        <v>46032</v>
      </c>
      <c r="R3494" s="78">
        <v>69</v>
      </c>
      <c r="S3494" s="63" t="str">
        <f>VLOOKUP(R3494,SA!$B$3:$C$11,2,1)</f>
        <v>66-70</v>
      </c>
      <c r="T3494" s="38" t="s">
        <v>6115</v>
      </c>
      <c r="U3494" s="24" t="s">
        <v>6212</v>
      </c>
      <c r="V3494" s="24">
        <v>-500000</v>
      </c>
      <c r="W3494" s="39">
        <f t="shared" si="1612"/>
        <v>0</v>
      </c>
      <c r="X3494" s="29">
        <f t="shared" si="1613"/>
        <v>0</v>
      </c>
      <c r="Y3494" s="40">
        <f t="shared" si="1614"/>
        <v>234</v>
      </c>
      <c r="Z3494" s="38">
        <f t="shared" si="1627"/>
        <v>46081</v>
      </c>
      <c r="AA3494" s="41">
        <f t="shared" si="1615"/>
        <v>50</v>
      </c>
      <c r="AB3494" s="24" t="s">
        <v>113</v>
      </c>
      <c r="AC3494" s="41">
        <f t="shared" si="1616"/>
        <v>-11996.914714520548</v>
      </c>
      <c r="AD3494" s="41">
        <v>-1</v>
      </c>
      <c r="AE3494" s="72">
        <f>-INDEX(SA!$C$2:$G$11,MATCH(Details!S3494,SA!$C$2:$C$11,0),MATCH(-Details!V3494,SA!$C$2:$G$2,0))*Y3494/(F3494-E3494+1)</f>
        <v>-10166.876876712329</v>
      </c>
      <c r="AF3494" s="41">
        <f t="shared" si="1617"/>
        <v>0</v>
      </c>
      <c r="AG3494" s="41">
        <f t="shared" si="1618"/>
        <v>0</v>
      </c>
      <c r="AH3494" s="41">
        <f t="shared" si="1619"/>
        <v>-1830.0378378082191</v>
      </c>
      <c r="AI3494" s="60">
        <f t="shared" si="1620"/>
        <v>-406.67507506849319</v>
      </c>
      <c r="AJ3494" s="60">
        <f t="shared" si="1621"/>
        <v>-2287.5472972602743</v>
      </c>
      <c r="AK3494" s="60">
        <f t="shared" si="1622"/>
        <v>-2172.4095890410963</v>
      </c>
      <c r="AL3494" s="60">
        <f t="shared" si="1623"/>
        <v>-1596.7210479452058</v>
      </c>
      <c r="AM3494" s="41">
        <f t="shared" si="1624"/>
        <v>-5875.9334564383553</v>
      </c>
      <c r="AN3494" s="42">
        <f t="shared" si="1625"/>
        <v>45715</v>
      </c>
      <c r="AO3494" s="43">
        <f t="shared" si="1626"/>
        <v>-10166.876876712329</v>
      </c>
      <c r="AP3494" s="24" t="s">
        <v>6118</v>
      </c>
    </row>
    <row r="3495" spans="1:42" s="24" customFormat="1" ht="15.75" customHeight="1" x14ac:dyDescent="0.35">
      <c r="A3495" s="36" t="s">
        <v>27</v>
      </c>
      <c r="B3495" s="36">
        <v>202601</v>
      </c>
      <c r="C3495" s="24" t="s">
        <v>736</v>
      </c>
      <c r="D3495" s="24" t="s">
        <v>119</v>
      </c>
      <c r="E3495" s="62">
        <v>45901</v>
      </c>
      <c r="F3495" s="62">
        <v>46265</v>
      </c>
      <c r="G3495" s="37" t="s">
        <v>6636</v>
      </c>
      <c r="H3495" s="36">
        <v>45770</v>
      </c>
      <c r="I3495" s="63">
        <v>35380</v>
      </c>
      <c r="J3495" s="24" t="s">
        <v>6644</v>
      </c>
      <c r="K3495" s="63">
        <f t="shared" ref="K3495" si="1628">N3495</f>
        <v>46041</v>
      </c>
      <c r="L3495" s="55">
        <f t="shared" ref="L3495" si="1629">IF(K3495&gt;=DATE(2022,4,1),4%,5%)</f>
        <v>0.04</v>
      </c>
      <c r="M3495" s="76">
        <v>0.22500000000000001</v>
      </c>
      <c r="N3495" s="62">
        <v>46041</v>
      </c>
      <c r="O3495" s="62">
        <v>46265</v>
      </c>
      <c r="P3495" s="63"/>
      <c r="Q3495" s="63"/>
      <c r="R3495" s="78">
        <v>29</v>
      </c>
      <c r="S3495" s="63" t="str">
        <f>VLOOKUP(R3495,SA!$B$3:$C$11,2,1)</f>
        <v>26-35</v>
      </c>
      <c r="T3495" s="38" t="s">
        <v>97</v>
      </c>
      <c r="U3495" s="24" t="s">
        <v>56</v>
      </c>
      <c r="V3495" s="24">
        <v>400000</v>
      </c>
      <c r="W3495" s="39">
        <f t="shared" ref="W3495" si="1630">IF(U3495="self",V3495,0)</f>
        <v>400000</v>
      </c>
      <c r="X3495" s="29">
        <f t="shared" ref="X3495" si="1631">IF(U3495="self",1,0)</f>
        <v>1</v>
      </c>
      <c r="Y3495" s="40">
        <f t="shared" ref="Y3495" si="1632">O3495-N3495+1</f>
        <v>225</v>
      </c>
      <c r="Z3495" s="38">
        <f t="shared" ref="Z3495:Z3502" si="1633">$Z$1</f>
        <v>46081</v>
      </c>
      <c r="AA3495" s="41">
        <f t="shared" ref="AA3495" si="1634">IF(MIN((Z3495-N3495)+1,Y3495)&lt;0,0,MIN((Z3495-N3495)+1,Y3495))</f>
        <v>41</v>
      </c>
      <c r="AB3495" s="24" t="s">
        <v>113</v>
      </c>
      <c r="AC3495" s="41">
        <f t="shared" ref="AC3495" si="1635">AE3495+AF3495+AG3495+AH3495</f>
        <v>2794.3329452054795</v>
      </c>
      <c r="AD3495" s="41">
        <v>1</v>
      </c>
      <c r="AE3495" s="72">
        <f>INDEX(SA!$C$2:$G$11,MATCH(Details!S3495,SA!$C$2:$C$11,0),MATCH(Details!V3495,SA!$C$2:$G$2,0))*Y3495/(F3495-E3495+1)</f>
        <v>2368.0787671232879</v>
      </c>
      <c r="AF3495" s="41">
        <f t="shared" ref="AF3495" si="1636">IF(AB3495="Karnataka",AE3495*9%,0)</f>
        <v>0</v>
      </c>
      <c r="AG3495" s="41">
        <f t="shared" ref="AG3495" si="1637">IF(AB3495="Karnataka",AE3495*9%,0)</f>
        <v>0</v>
      </c>
      <c r="AH3495" s="41">
        <f t="shared" ref="AH3495" si="1638">IF(AF3495+AG3495&gt;0,0,AE3495*18%)</f>
        <v>426.2541780821918</v>
      </c>
      <c r="AI3495" s="60">
        <f t="shared" ref="AI3495" si="1639">AE3495*L3495</f>
        <v>94.723150684931511</v>
      </c>
      <c r="AJ3495" s="60">
        <f t="shared" ref="AJ3495" si="1640">$AE3495*M3495</f>
        <v>532.81772260273976</v>
      </c>
      <c r="AK3495" s="60">
        <f t="shared" ref="AK3495" si="1641">(AE3495)*AA3495/Y3495</f>
        <v>431.51657534246579</v>
      </c>
      <c r="AL3495" s="60">
        <f t="shared" ref="AL3495" si="1642">AK3495*(1-L3495-M3495)</f>
        <v>317.16468287671233</v>
      </c>
      <c r="AM3495" s="41">
        <f t="shared" ref="AM3495" si="1643">AE3495-AI3495-AL3495-AJ3495</f>
        <v>1423.3732109589041</v>
      </c>
      <c r="AN3495" s="42">
        <f t="shared" ref="AN3495" si="1644">Z3495-366</f>
        <v>45715</v>
      </c>
      <c r="AO3495" s="43">
        <f t="shared" ref="AO3495" si="1645">IF(AND(O3495&gt;Z3495,N3495&gt;AN3495),AE3495,0)</f>
        <v>2368.0787671232879</v>
      </c>
    </row>
    <row r="3496" spans="1:42" s="24" customFormat="1" ht="15.75" customHeight="1" x14ac:dyDescent="0.35">
      <c r="A3496" s="36" t="s">
        <v>27</v>
      </c>
      <c r="B3496" s="36">
        <v>202601</v>
      </c>
      <c r="C3496" s="24" t="s">
        <v>736</v>
      </c>
      <c r="D3496" s="24" t="s">
        <v>119</v>
      </c>
      <c r="E3496" s="62">
        <v>45901</v>
      </c>
      <c r="F3496" s="62">
        <v>46265</v>
      </c>
      <c r="G3496" s="37" t="s">
        <v>6637</v>
      </c>
      <c r="H3496" s="36">
        <v>45770</v>
      </c>
      <c r="I3496" s="63">
        <v>23366</v>
      </c>
      <c r="J3496" s="24" t="s">
        <v>6645</v>
      </c>
      <c r="K3496" s="63">
        <f t="shared" ref="K3496:K3502" si="1646">N3496</f>
        <v>46041</v>
      </c>
      <c r="L3496" s="55">
        <f t="shared" ref="L3496:L3502" si="1647">IF(K3496&gt;=DATE(2022,4,1),4%,5%)</f>
        <v>0.04</v>
      </c>
      <c r="M3496" s="76">
        <v>0.22500000000000001</v>
      </c>
      <c r="N3496" s="62">
        <v>46041</v>
      </c>
      <c r="O3496" s="62">
        <v>46265</v>
      </c>
      <c r="P3496" s="63"/>
      <c r="Q3496" s="63"/>
      <c r="R3496" s="78">
        <v>62</v>
      </c>
      <c r="S3496" s="63" t="str">
        <f>VLOOKUP(R3496,SA!$B$3:$C$11,2,1)</f>
        <v>56-65</v>
      </c>
      <c r="T3496" s="38" t="s">
        <v>97</v>
      </c>
      <c r="U3496" s="24" t="s">
        <v>5816</v>
      </c>
      <c r="V3496" s="24">
        <v>400000</v>
      </c>
      <c r="W3496" s="39">
        <f t="shared" ref="W3496:W3502" si="1648">IF(U3496="self",V3496,0)</f>
        <v>0</v>
      </c>
      <c r="X3496" s="29">
        <f t="shared" ref="X3496:X3502" si="1649">IF(U3496="self",1,0)</f>
        <v>0</v>
      </c>
      <c r="Y3496" s="40">
        <f t="shared" ref="Y3496:Y3502" si="1650">O3496-N3496+1</f>
        <v>225</v>
      </c>
      <c r="Z3496" s="38">
        <f t="shared" si="1633"/>
        <v>46081</v>
      </c>
      <c r="AA3496" s="41">
        <f t="shared" ref="AA3496:AA3502" si="1651">IF(MIN((Z3496-N3496)+1,Y3496)&lt;0,0,MIN((Z3496-N3496)+1,Y3496))</f>
        <v>41</v>
      </c>
      <c r="AB3496" s="24" t="s">
        <v>113</v>
      </c>
      <c r="AC3496" s="41">
        <f t="shared" ref="AC3496:AC3502" si="1652">AE3496+AF3496+AG3496+AH3496</f>
        <v>7341.6132739726027</v>
      </c>
      <c r="AD3496" s="41">
        <v>1</v>
      </c>
      <c r="AE3496" s="72">
        <f>INDEX(SA!$C$2:$G$11,MATCH(Details!S3496,SA!$C$2:$C$11,0),MATCH(Details!V3496,SA!$C$2:$G$2,0))*Y3496/(F3496-E3496+1)</f>
        <v>6221.7061643835614</v>
      </c>
      <c r="AF3496" s="41">
        <f t="shared" ref="AF3496:AF3502" si="1653">IF(AB3496="Karnataka",AE3496*9%,0)</f>
        <v>0</v>
      </c>
      <c r="AG3496" s="41">
        <f t="shared" ref="AG3496:AG3502" si="1654">IF(AB3496="Karnataka",AE3496*9%,0)</f>
        <v>0</v>
      </c>
      <c r="AH3496" s="41">
        <f t="shared" ref="AH3496:AH3502" si="1655">IF(AF3496+AG3496&gt;0,0,AE3496*18%)</f>
        <v>1119.9071095890411</v>
      </c>
      <c r="AI3496" s="60">
        <f t="shared" ref="AI3496:AI3502" si="1656">AE3496*L3496</f>
        <v>248.86824657534245</v>
      </c>
      <c r="AJ3496" s="60">
        <f t="shared" ref="AJ3496:AJ3502" si="1657">$AE3496*M3496</f>
        <v>1399.8838869863014</v>
      </c>
      <c r="AK3496" s="60">
        <f t="shared" ref="AK3496:AK3502" si="1658">(AE3496)*AA3496/Y3496</f>
        <v>1133.7331232876713</v>
      </c>
      <c r="AL3496" s="60">
        <f t="shared" ref="AL3496:AL3502" si="1659">AK3496*(1-L3496-M3496)</f>
        <v>833.29384561643838</v>
      </c>
      <c r="AM3496" s="41">
        <f t="shared" ref="AM3496:AM3502" si="1660">AE3496-AI3496-AL3496-AJ3496</f>
        <v>3739.6601852054791</v>
      </c>
      <c r="AN3496" s="42">
        <f t="shared" ref="AN3496:AN3502" si="1661">Z3496-366</f>
        <v>45715</v>
      </c>
      <c r="AO3496" s="43">
        <f t="shared" ref="AO3496:AO3502" si="1662">IF(AND(O3496&gt;Z3496,N3496&gt;AN3496),AE3496,0)</f>
        <v>6221.7061643835614</v>
      </c>
    </row>
    <row r="3497" spans="1:42" s="24" customFormat="1" ht="15.75" customHeight="1" x14ac:dyDescent="0.35">
      <c r="A3497" s="36" t="s">
        <v>27</v>
      </c>
      <c r="B3497" s="36">
        <v>202601</v>
      </c>
      <c r="C3497" s="24" t="s">
        <v>736</v>
      </c>
      <c r="D3497" s="24" t="s">
        <v>119</v>
      </c>
      <c r="E3497" s="62">
        <v>45901</v>
      </c>
      <c r="F3497" s="62">
        <v>46265</v>
      </c>
      <c r="G3497" s="37" t="s">
        <v>6638</v>
      </c>
      <c r="H3497" s="36">
        <v>45770</v>
      </c>
      <c r="I3497" s="63">
        <v>26481</v>
      </c>
      <c r="J3497" s="24" t="s">
        <v>6646</v>
      </c>
      <c r="K3497" s="63">
        <f t="shared" si="1646"/>
        <v>46041</v>
      </c>
      <c r="L3497" s="55">
        <f t="shared" si="1647"/>
        <v>0.04</v>
      </c>
      <c r="M3497" s="76">
        <v>0.22500000000000001</v>
      </c>
      <c r="N3497" s="62">
        <v>46041</v>
      </c>
      <c r="O3497" s="62">
        <v>46265</v>
      </c>
      <c r="P3497" s="63"/>
      <c r="Q3497" s="63"/>
      <c r="R3497" s="78">
        <v>53</v>
      </c>
      <c r="S3497" s="63" t="str">
        <f>VLOOKUP(R3497,SA!$B$3:$C$11,2,1)</f>
        <v>46-55</v>
      </c>
      <c r="T3497" s="38" t="s">
        <v>98</v>
      </c>
      <c r="U3497" s="24" t="s">
        <v>5815</v>
      </c>
      <c r="V3497" s="24">
        <v>400000</v>
      </c>
      <c r="W3497" s="39">
        <f t="shared" si="1648"/>
        <v>0</v>
      </c>
      <c r="X3497" s="29">
        <f t="shared" si="1649"/>
        <v>0</v>
      </c>
      <c r="Y3497" s="40">
        <f t="shared" si="1650"/>
        <v>225</v>
      </c>
      <c r="Z3497" s="38">
        <f t="shared" si="1633"/>
        <v>46081</v>
      </c>
      <c r="AA3497" s="41">
        <f t="shared" si="1651"/>
        <v>41</v>
      </c>
      <c r="AB3497" s="24" t="s">
        <v>113</v>
      </c>
      <c r="AC3497" s="41">
        <f t="shared" si="1652"/>
        <v>4998.215712328767</v>
      </c>
      <c r="AD3497" s="41">
        <v>1</v>
      </c>
      <c r="AE3497" s="72">
        <f>INDEX(SA!$C$2:$G$11,MATCH(Details!S3497,SA!$C$2:$C$11,0),MATCH(Details!V3497,SA!$C$2:$G$2,0))*Y3497/(F3497-E3497+1)</f>
        <v>4235.7760273972599</v>
      </c>
      <c r="AF3497" s="41">
        <f t="shared" si="1653"/>
        <v>0</v>
      </c>
      <c r="AG3497" s="41">
        <f t="shared" si="1654"/>
        <v>0</v>
      </c>
      <c r="AH3497" s="41">
        <f t="shared" si="1655"/>
        <v>762.4396849315068</v>
      </c>
      <c r="AI3497" s="60">
        <f t="shared" si="1656"/>
        <v>169.43104109589041</v>
      </c>
      <c r="AJ3497" s="60">
        <f t="shared" si="1657"/>
        <v>953.04960616438348</v>
      </c>
      <c r="AK3497" s="60">
        <f t="shared" si="1658"/>
        <v>771.85252054794512</v>
      </c>
      <c r="AL3497" s="60">
        <f t="shared" si="1659"/>
        <v>567.31160260273964</v>
      </c>
      <c r="AM3497" s="41">
        <f t="shared" si="1660"/>
        <v>2545.9837775342462</v>
      </c>
      <c r="AN3497" s="42">
        <f t="shared" si="1661"/>
        <v>45715</v>
      </c>
      <c r="AO3497" s="43">
        <f t="shared" si="1662"/>
        <v>4235.7760273972599</v>
      </c>
    </row>
    <row r="3498" spans="1:42" s="24" customFormat="1" ht="15.75" customHeight="1" x14ac:dyDescent="0.35">
      <c r="A3498" s="36" t="s">
        <v>27</v>
      </c>
      <c r="B3498" s="36">
        <v>202601</v>
      </c>
      <c r="C3498" s="24" t="s">
        <v>736</v>
      </c>
      <c r="D3498" s="24" t="s">
        <v>119</v>
      </c>
      <c r="E3498" s="62">
        <v>45901</v>
      </c>
      <c r="F3498" s="62">
        <v>46265</v>
      </c>
      <c r="G3498" s="37" t="s">
        <v>6639</v>
      </c>
      <c r="H3498" s="36">
        <v>45770</v>
      </c>
      <c r="I3498" s="63">
        <v>36907</v>
      </c>
      <c r="J3498" s="24" t="s">
        <v>6647</v>
      </c>
      <c r="K3498" s="63">
        <f t="shared" si="1646"/>
        <v>46041</v>
      </c>
      <c r="L3498" s="55">
        <f t="shared" si="1647"/>
        <v>0.04</v>
      </c>
      <c r="M3498" s="76">
        <v>0.22500000000000001</v>
      </c>
      <c r="N3498" s="62">
        <v>46041</v>
      </c>
      <c r="O3498" s="62">
        <v>46265</v>
      </c>
      <c r="P3498" s="63"/>
      <c r="Q3498" s="63"/>
      <c r="R3498" s="78">
        <v>25</v>
      </c>
      <c r="S3498" s="63" t="str">
        <f>VLOOKUP(R3498,SA!$B$3:$C$11,2,1)</f>
        <v>0-25</v>
      </c>
      <c r="T3498" s="38" t="s">
        <v>98</v>
      </c>
      <c r="U3498" s="24" t="s">
        <v>5743</v>
      </c>
      <c r="V3498" s="24">
        <v>400000</v>
      </c>
      <c r="W3498" s="39">
        <f t="shared" si="1648"/>
        <v>0</v>
      </c>
      <c r="X3498" s="29">
        <f t="shared" si="1649"/>
        <v>0</v>
      </c>
      <c r="Y3498" s="40">
        <f t="shared" si="1650"/>
        <v>225</v>
      </c>
      <c r="Z3498" s="38">
        <f t="shared" si="1633"/>
        <v>46081</v>
      </c>
      <c r="AA3498" s="41">
        <f t="shared" si="1651"/>
        <v>41</v>
      </c>
      <c r="AB3498" s="24" t="s">
        <v>113</v>
      </c>
      <c r="AC3498" s="41">
        <f t="shared" si="1652"/>
        <v>2492.7758630136987</v>
      </c>
      <c r="AD3498" s="41">
        <v>1</v>
      </c>
      <c r="AE3498" s="72">
        <f>INDEX(SA!$C$2:$G$11,MATCH(Details!S3498,SA!$C$2:$C$11,0),MATCH(Details!V3498,SA!$C$2:$G$2,0))*Y3498/(F3498-E3498+1)</f>
        <v>2112.5219178082193</v>
      </c>
      <c r="AF3498" s="41">
        <f t="shared" si="1653"/>
        <v>0</v>
      </c>
      <c r="AG3498" s="41">
        <f t="shared" si="1654"/>
        <v>0</v>
      </c>
      <c r="AH3498" s="41">
        <f t="shared" si="1655"/>
        <v>380.25394520547945</v>
      </c>
      <c r="AI3498" s="60">
        <f t="shared" si="1656"/>
        <v>84.500876712328775</v>
      </c>
      <c r="AJ3498" s="60">
        <f t="shared" si="1657"/>
        <v>475.31743150684935</v>
      </c>
      <c r="AK3498" s="60">
        <f t="shared" si="1658"/>
        <v>384.94843835616439</v>
      </c>
      <c r="AL3498" s="60">
        <f t="shared" si="1659"/>
        <v>282.93710219178081</v>
      </c>
      <c r="AM3498" s="41">
        <f t="shared" si="1660"/>
        <v>1269.7665073972605</v>
      </c>
      <c r="AN3498" s="42">
        <f t="shared" si="1661"/>
        <v>45715</v>
      </c>
      <c r="AO3498" s="43">
        <f t="shared" si="1662"/>
        <v>2112.5219178082193</v>
      </c>
    </row>
    <row r="3499" spans="1:42" s="24" customFormat="1" ht="15.75" customHeight="1" x14ac:dyDescent="0.35">
      <c r="A3499" s="36" t="s">
        <v>27</v>
      </c>
      <c r="B3499" s="36">
        <v>202601</v>
      </c>
      <c r="C3499" s="24" t="s">
        <v>736</v>
      </c>
      <c r="D3499" s="24" t="s">
        <v>119</v>
      </c>
      <c r="E3499" s="62">
        <v>45901</v>
      </c>
      <c r="F3499" s="62">
        <v>46265</v>
      </c>
      <c r="G3499" s="37" t="s">
        <v>6640</v>
      </c>
      <c r="H3499" s="36">
        <v>46001</v>
      </c>
      <c r="I3499" s="63">
        <v>34805</v>
      </c>
      <c r="J3499" s="24" t="s">
        <v>6648</v>
      </c>
      <c r="K3499" s="63">
        <f t="shared" si="1646"/>
        <v>46041</v>
      </c>
      <c r="L3499" s="55">
        <f t="shared" si="1647"/>
        <v>0.04</v>
      </c>
      <c r="M3499" s="76">
        <v>0.22500000000000001</v>
      </c>
      <c r="N3499" s="62">
        <v>46041</v>
      </c>
      <c r="O3499" s="62">
        <v>46265</v>
      </c>
      <c r="P3499" s="63"/>
      <c r="Q3499" s="63"/>
      <c r="R3499" s="78">
        <v>30</v>
      </c>
      <c r="S3499" s="63" t="str">
        <f>VLOOKUP(R3499,SA!$B$3:$C$11,2,1)</f>
        <v>26-35</v>
      </c>
      <c r="T3499" s="38" t="s">
        <v>97</v>
      </c>
      <c r="U3499" s="24" t="s">
        <v>56</v>
      </c>
      <c r="V3499" s="24">
        <v>400000</v>
      </c>
      <c r="W3499" s="39">
        <f t="shared" si="1648"/>
        <v>400000</v>
      </c>
      <c r="X3499" s="29">
        <f t="shared" si="1649"/>
        <v>1</v>
      </c>
      <c r="Y3499" s="40">
        <f t="shared" si="1650"/>
        <v>225</v>
      </c>
      <c r="Z3499" s="38">
        <f t="shared" si="1633"/>
        <v>46081</v>
      </c>
      <c r="AA3499" s="41">
        <f t="shared" si="1651"/>
        <v>41</v>
      </c>
      <c r="AB3499" s="24" t="s">
        <v>113</v>
      </c>
      <c r="AC3499" s="41">
        <f t="shared" si="1652"/>
        <v>2794.3329452054795</v>
      </c>
      <c r="AD3499" s="41">
        <v>1</v>
      </c>
      <c r="AE3499" s="72">
        <f>INDEX(SA!$C$2:$G$11,MATCH(Details!S3499,SA!$C$2:$C$11,0),MATCH(Details!V3499,SA!$C$2:$G$2,0))*Y3499/(F3499-E3499+1)</f>
        <v>2368.0787671232879</v>
      </c>
      <c r="AF3499" s="41">
        <f t="shared" si="1653"/>
        <v>0</v>
      </c>
      <c r="AG3499" s="41">
        <f t="shared" si="1654"/>
        <v>0</v>
      </c>
      <c r="AH3499" s="41">
        <f t="shared" si="1655"/>
        <v>426.2541780821918</v>
      </c>
      <c r="AI3499" s="60">
        <f t="shared" si="1656"/>
        <v>94.723150684931511</v>
      </c>
      <c r="AJ3499" s="60">
        <f t="shared" si="1657"/>
        <v>532.81772260273976</v>
      </c>
      <c r="AK3499" s="60">
        <f t="shared" si="1658"/>
        <v>431.51657534246579</v>
      </c>
      <c r="AL3499" s="60">
        <f t="shared" si="1659"/>
        <v>317.16468287671233</v>
      </c>
      <c r="AM3499" s="41">
        <f t="shared" si="1660"/>
        <v>1423.3732109589041</v>
      </c>
      <c r="AN3499" s="42">
        <f t="shared" si="1661"/>
        <v>45715</v>
      </c>
      <c r="AO3499" s="43">
        <f t="shared" si="1662"/>
        <v>2368.0787671232879</v>
      </c>
    </row>
    <row r="3500" spans="1:42" s="24" customFormat="1" ht="15.75" customHeight="1" x14ac:dyDescent="0.35">
      <c r="A3500" s="36" t="s">
        <v>27</v>
      </c>
      <c r="B3500" s="36">
        <v>202601</v>
      </c>
      <c r="C3500" s="24" t="s">
        <v>736</v>
      </c>
      <c r="D3500" s="24" t="s">
        <v>119</v>
      </c>
      <c r="E3500" s="62">
        <v>45901</v>
      </c>
      <c r="F3500" s="62">
        <v>46265</v>
      </c>
      <c r="G3500" s="37" t="s">
        <v>6641</v>
      </c>
      <c r="H3500" s="36">
        <v>46001</v>
      </c>
      <c r="I3500" s="63">
        <v>20955</v>
      </c>
      <c r="J3500" s="24" t="s">
        <v>6649</v>
      </c>
      <c r="K3500" s="63">
        <f t="shared" si="1646"/>
        <v>46041</v>
      </c>
      <c r="L3500" s="55">
        <f t="shared" si="1647"/>
        <v>0.04</v>
      </c>
      <c r="M3500" s="76">
        <v>0.22500000000000001</v>
      </c>
      <c r="N3500" s="62">
        <v>46041</v>
      </c>
      <c r="O3500" s="62">
        <v>46265</v>
      </c>
      <c r="P3500" s="63"/>
      <c r="Q3500" s="63"/>
      <c r="R3500" s="78">
        <v>68</v>
      </c>
      <c r="S3500" s="63" t="str">
        <f>VLOOKUP(R3500,SA!$B$3:$C$11,2,1)</f>
        <v>66-70</v>
      </c>
      <c r="T3500" s="38" t="s">
        <v>97</v>
      </c>
      <c r="U3500" s="24" t="s">
        <v>5816</v>
      </c>
      <c r="V3500" s="24">
        <v>400000</v>
      </c>
      <c r="W3500" s="39">
        <f t="shared" si="1648"/>
        <v>0</v>
      </c>
      <c r="X3500" s="29">
        <f t="shared" si="1649"/>
        <v>0</v>
      </c>
      <c r="Y3500" s="40">
        <f t="shared" si="1650"/>
        <v>225</v>
      </c>
      <c r="Z3500" s="38">
        <f t="shared" si="1633"/>
        <v>46081</v>
      </c>
      <c r="AA3500" s="41">
        <f t="shared" si="1651"/>
        <v>41</v>
      </c>
      <c r="AB3500" s="24" t="s">
        <v>113</v>
      </c>
      <c r="AC3500" s="41">
        <f t="shared" si="1652"/>
        <v>10492.996438356164</v>
      </c>
      <c r="AD3500" s="41">
        <v>1</v>
      </c>
      <c r="AE3500" s="72">
        <f>INDEX(SA!$C$2:$G$11,MATCH(Details!S3500,SA!$C$2:$C$11,0),MATCH(Details!V3500,SA!$C$2:$G$2,0))*Y3500/(F3500-E3500+1)</f>
        <v>8892.3698630136987</v>
      </c>
      <c r="AF3500" s="41">
        <f t="shared" si="1653"/>
        <v>0</v>
      </c>
      <c r="AG3500" s="41">
        <f t="shared" si="1654"/>
        <v>0</v>
      </c>
      <c r="AH3500" s="41">
        <f t="shared" si="1655"/>
        <v>1600.6265753424657</v>
      </c>
      <c r="AI3500" s="60">
        <f t="shared" si="1656"/>
        <v>355.69479452054793</v>
      </c>
      <c r="AJ3500" s="60">
        <f t="shared" si="1657"/>
        <v>2000.7832191780822</v>
      </c>
      <c r="AK3500" s="60">
        <f t="shared" si="1658"/>
        <v>1620.3873972602739</v>
      </c>
      <c r="AL3500" s="60">
        <f t="shared" si="1659"/>
        <v>1190.9847369863014</v>
      </c>
      <c r="AM3500" s="41">
        <f t="shared" si="1660"/>
        <v>5344.9071123287667</v>
      </c>
      <c r="AN3500" s="42">
        <f t="shared" si="1661"/>
        <v>45715</v>
      </c>
      <c r="AO3500" s="43">
        <f t="shared" si="1662"/>
        <v>8892.3698630136987</v>
      </c>
    </row>
    <row r="3501" spans="1:42" s="24" customFormat="1" ht="15.75" customHeight="1" x14ac:dyDescent="0.35">
      <c r="A3501" s="36" t="s">
        <v>27</v>
      </c>
      <c r="B3501" s="36">
        <v>202601</v>
      </c>
      <c r="C3501" s="24" t="s">
        <v>736</v>
      </c>
      <c r="D3501" s="24" t="s">
        <v>119</v>
      </c>
      <c r="E3501" s="62">
        <v>45901</v>
      </c>
      <c r="F3501" s="62">
        <v>46265</v>
      </c>
      <c r="G3501" s="37" t="s">
        <v>6642</v>
      </c>
      <c r="H3501" s="36">
        <v>46001</v>
      </c>
      <c r="I3501" s="63">
        <v>30357</v>
      </c>
      <c r="J3501" s="24" t="s">
        <v>6650</v>
      </c>
      <c r="K3501" s="63">
        <f t="shared" si="1646"/>
        <v>46041</v>
      </c>
      <c r="L3501" s="55">
        <f t="shared" si="1647"/>
        <v>0.04</v>
      </c>
      <c r="M3501" s="76">
        <v>0.22500000000000001</v>
      </c>
      <c r="N3501" s="62">
        <v>46041</v>
      </c>
      <c r="O3501" s="62">
        <v>46265</v>
      </c>
      <c r="P3501" s="63"/>
      <c r="Q3501" s="63"/>
      <c r="R3501" s="78">
        <v>42</v>
      </c>
      <c r="S3501" s="63" t="str">
        <f>VLOOKUP(R3501,SA!$B$3:$C$11,2,1)</f>
        <v>36-45</v>
      </c>
      <c r="T3501" s="38" t="s">
        <v>98</v>
      </c>
      <c r="U3501" s="24" t="s">
        <v>5815</v>
      </c>
      <c r="V3501" s="24">
        <v>400000</v>
      </c>
      <c r="W3501" s="39">
        <f t="shared" si="1648"/>
        <v>0</v>
      </c>
      <c r="X3501" s="29">
        <f t="shared" si="1649"/>
        <v>0</v>
      </c>
      <c r="Y3501" s="40">
        <f t="shared" si="1650"/>
        <v>225</v>
      </c>
      <c r="Z3501" s="38">
        <f t="shared" si="1633"/>
        <v>46081</v>
      </c>
      <c r="AA3501" s="41">
        <f t="shared" si="1651"/>
        <v>41</v>
      </c>
      <c r="AB3501" s="24" t="s">
        <v>113</v>
      </c>
      <c r="AC3501" s="41">
        <f t="shared" si="1652"/>
        <v>3388.2673561643833</v>
      </c>
      <c r="AD3501" s="41">
        <v>1</v>
      </c>
      <c r="AE3501" s="72">
        <f>INDEX(SA!$C$2:$G$11,MATCH(Details!S3501,SA!$C$2:$C$11,0),MATCH(Details!V3501,SA!$C$2:$G$2,0))*Y3501/(F3501-E3501+1)</f>
        <v>2871.41301369863</v>
      </c>
      <c r="AF3501" s="41">
        <f t="shared" si="1653"/>
        <v>0</v>
      </c>
      <c r="AG3501" s="41">
        <f t="shared" si="1654"/>
        <v>0</v>
      </c>
      <c r="AH3501" s="41">
        <f t="shared" si="1655"/>
        <v>516.85434246575335</v>
      </c>
      <c r="AI3501" s="60">
        <f t="shared" si="1656"/>
        <v>114.85652054794521</v>
      </c>
      <c r="AJ3501" s="60">
        <f t="shared" si="1657"/>
        <v>646.06792808219177</v>
      </c>
      <c r="AK3501" s="60">
        <f t="shared" si="1658"/>
        <v>523.23526027397259</v>
      </c>
      <c r="AL3501" s="60">
        <f t="shared" si="1659"/>
        <v>384.57791630136984</v>
      </c>
      <c r="AM3501" s="41">
        <f t="shared" si="1660"/>
        <v>1725.9106487671229</v>
      </c>
      <c r="AN3501" s="42">
        <f t="shared" si="1661"/>
        <v>45715</v>
      </c>
      <c r="AO3501" s="43">
        <f t="shared" si="1662"/>
        <v>2871.41301369863</v>
      </c>
    </row>
    <row r="3502" spans="1:42" s="24" customFormat="1" ht="15.75" customHeight="1" x14ac:dyDescent="0.35">
      <c r="A3502" s="36" t="s">
        <v>27</v>
      </c>
      <c r="B3502" s="36">
        <v>202601</v>
      </c>
      <c r="C3502" s="24" t="s">
        <v>736</v>
      </c>
      <c r="D3502" s="24" t="s">
        <v>119</v>
      </c>
      <c r="E3502" s="62">
        <v>45901</v>
      </c>
      <c r="F3502" s="62">
        <v>46265</v>
      </c>
      <c r="G3502" s="37" t="s">
        <v>6643</v>
      </c>
      <c r="H3502" s="36">
        <v>46001</v>
      </c>
      <c r="I3502" s="63">
        <v>36335</v>
      </c>
      <c r="J3502" s="24" t="s">
        <v>6651</v>
      </c>
      <c r="K3502" s="63">
        <f t="shared" si="1646"/>
        <v>46041</v>
      </c>
      <c r="L3502" s="55">
        <f t="shared" si="1647"/>
        <v>0.04</v>
      </c>
      <c r="M3502" s="76">
        <v>0.22500000000000001</v>
      </c>
      <c r="N3502" s="62">
        <v>46041</v>
      </c>
      <c r="O3502" s="62">
        <v>46265</v>
      </c>
      <c r="P3502" s="63"/>
      <c r="Q3502" s="63"/>
      <c r="R3502" s="78">
        <v>26</v>
      </c>
      <c r="S3502" s="63" t="str">
        <f>VLOOKUP(R3502,SA!$B$3:$C$11,2,1)</f>
        <v>26-35</v>
      </c>
      <c r="T3502" s="38" t="s">
        <v>98</v>
      </c>
      <c r="U3502" s="24" t="s">
        <v>5743</v>
      </c>
      <c r="V3502" s="24">
        <v>400000</v>
      </c>
      <c r="W3502" s="39">
        <f t="shared" si="1648"/>
        <v>0</v>
      </c>
      <c r="X3502" s="29">
        <f t="shared" si="1649"/>
        <v>0</v>
      </c>
      <c r="Y3502" s="40">
        <f t="shared" si="1650"/>
        <v>225</v>
      </c>
      <c r="Z3502" s="38">
        <f t="shared" si="1633"/>
        <v>46081</v>
      </c>
      <c r="AA3502" s="41">
        <f t="shared" si="1651"/>
        <v>41</v>
      </c>
      <c r="AB3502" s="24" t="s">
        <v>113</v>
      </c>
      <c r="AC3502" s="41">
        <f t="shared" si="1652"/>
        <v>2794.3329452054795</v>
      </c>
      <c r="AD3502" s="41">
        <v>1</v>
      </c>
      <c r="AE3502" s="72">
        <f>INDEX(SA!$C$2:$G$11,MATCH(Details!S3502,SA!$C$2:$C$11,0),MATCH(Details!V3502,SA!$C$2:$G$2,0))*Y3502/(F3502-E3502+1)</f>
        <v>2368.0787671232879</v>
      </c>
      <c r="AF3502" s="41">
        <f t="shared" si="1653"/>
        <v>0</v>
      </c>
      <c r="AG3502" s="41">
        <f t="shared" si="1654"/>
        <v>0</v>
      </c>
      <c r="AH3502" s="41">
        <f t="shared" si="1655"/>
        <v>426.2541780821918</v>
      </c>
      <c r="AI3502" s="60">
        <f t="shared" si="1656"/>
        <v>94.723150684931511</v>
      </c>
      <c r="AJ3502" s="60">
        <f t="shared" si="1657"/>
        <v>532.81772260273976</v>
      </c>
      <c r="AK3502" s="60">
        <f t="shared" si="1658"/>
        <v>431.51657534246579</v>
      </c>
      <c r="AL3502" s="60">
        <f t="shared" si="1659"/>
        <v>317.16468287671233</v>
      </c>
      <c r="AM3502" s="41">
        <f t="shared" si="1660"/>
        <v>1423.3732109589041</v>
      </c>
      <c r="AN3502" s="42">
        <f t="shared" si="1661"/>
        <v>45715</v>
      </c>
      <c r="AO3502" s="43">
        <f t="shared" si="1662"/>
        <v>2368.0787671232879</v>
      </c>
    </row>
    <row r="3503" spans="1:42" s="24" customFormat="1" ht="15.75" customHeight="1" x14ac:dyDescent="0.35">
      <c r="A3503" s="36" t="s">
        <v>6117</v>
      </c>
      <c r="B3503" s="36">
        <v>202602</v>
      </c>
      <c r="C3503" s="24" t="s">
        <v>736</v>
      </c>
      <c r="D3503" s="24" t="s">
        <v>119</v>
      </c>
      <c r="E3503" s="62">
        <v>45901</v>
      </c>
      <c r="F3503" s="62">
        <v>46265</v>
      </c>
      <c r="G3503" s="37" t="s">
        <v>788</v>
      </c>
      <c r="H3503" s="36">
        <v>42141</v>
      </c>
      <c r="I3503" s="63">
        <v>18789</v>
      </c>
      <c r="J3503" s="24" t="s">
        <v>2976</v>
      </c>
      <c r="K3503" s="63">
        <f t="shared" ref="K3503" si="1663">N3503</f>
        <v>45901</v>
      </c>
      <c r="L3503" s="55">
        <f t="shared" ref="L3503" si="1664">IF(K3503&gt;=DATE(2022,4,1),4%,5%)</f>
        <v>0.04</v>
      </c>
      <c r="M3503" s="76">
        <v>0.22500000000000001</v>
      </c>
      <c r="N3503" s="62">
        <v>45901</v>
      </c>
      <c r="O3503" s="62">
        <v>46265</v>
      </c>
      <c r="P3503" s="63">
        <v>46028</v>
      </c>
      <c r="Q3503" s="63">
        <f t="shared" ref="Q3503" si="1665">P3503+1</f>
        <v>46029</v>
      </c>
      <c r="R3503" s="78">
        <v>74</v>
      </c>
      <c r="S3503" s="63" t="str">
        <f>VLOOKUP(R3503,SA!$B$3:$C$11,2,1)</f>
        <v>71-75</v>
      </c>
      <c r="T3503" s="38" t="s">
        <v>97</v>
      </c>
      <c r="U3503" s="24" t="s">
        <v>5744</v>
      </c>
      <c r="V3503" s="24">
        <v>-600000</v>
      </c>
      <c r="W3503" s="39">
        <f t="shared" ref="W3503" si="1666">IF(U3503="self",V3503,0)</f>
        <v>0</v>
      </c>
      <c r="X3503" s="29">
        <f t="shared" ref="X3503" si="1667">IF(U3503="self",-1,0)</f>
        <v>0</v>
      </c>
      <c r="Y3503" s="40">
        <f t="shared" ref="Y3503" si="1668">O3503-Q3503+1</f>
        <v>237</v>
      </c>
      <c r="Z3503" s="38">
        <f t="shared" ref="Z3503:Z3505" si="1669">$Z$1</f>
        <v>46081</v>
      </c>
      <c r="AA3503" s="41">
        <f t="shared" ref="AA3503" si="1670">IF(MIN((Z3503-Q3503)+1,Y3503)&lt;0,0,MIN((Z3503-Q3503)+1,Y3503))</f>
        <v>53</v>
      </c>
      <c r="AB3503" s="24" t="s">
        <v>113</v>
      </c>
      <c r="AC3503" s="41">
        <f t="shared" ref="AC3503" si="1671">AE3503+AF3503+AG3503+AH3503</f>
        <v>0</v>
      </c>
      <c r="AD3503" s="41">
        <v>-1</v>
      </c>
      <c r="AE3503" s="83">
        <f>-INDEX(SA!$C$2:$G$11,MATCH(Details!S3503,SA!$C$2:$C$11,0),MATCH(-Details!V3503,SA!$C$2:$G$2,0))*Y3503/(F3503-E3503+1)*0</f>
        <v>0</v>
      </c>
      <c r="AF3503" s="41">
        <f t="shared" ref="AF3503" si="1672">IF(AB3503="Karnataka",AE3503*9%,0)</f>
        <v>0</v>
      </c>
      <c r="AG3503" s="41">
        <f t="shared" ref="AG3503" si="1673">IF(AB3503="Karnataka",AE3503*9%,0)</f>
        <v>0</v>
      </c>
      <c r="AH3503" s="41">
        <f t="shared" ref="AH3503" si="1674">IF(AF3503+AG3503&gt;0,0,AE3503*18%)</f>
        <v>0</v>
      </c>
      <c r="AI3503" s="60">
        <f t="shared" ref="AI3503" si="1675">AE3503*L3503</f>
        <v>0</v>
      </c>
      <c r="AJ3503" s="60">
        <f t="shared" ref="AJ3503" si="1676">$AE3503*M3503</f>
        <v>0</v>
      </c>
      <c r="AK3503" s="60">
        <f t="shared" ref="AK3503" si="1677">(AE3503)*AA3503/Y3503</f>
        <v>0</v>
      </c>
      <c r="AL3503" s="60">
        <f t="shared" ref="AL3503" si="1678">AK3503*(1-L3503-M3503)</f>
        <v>0</v>
      </c>
      <c r="AM3503" s="41">
        <f t="shared" ref="AM3503" si="1679">AE3503-AI3503-AL3503-AJ3503</f>
        <v>0</v>
      </c>
      <c r="AN3503" s="42">
        <f t="shared" ref="AN3503" si="1680">Z3503-366</f>
        <v>45715</v>
      </c>
      <c r="AO3503" s="43">
        <f t="shared" ref="AO3503" si="1681">IF(AND(O3503&gt;Z3503,N3503&gt;AN3503),AE3503,0)</f>
        <v>0</v>
      </c>
      <c r="AP3503" s="24" t="s">
        <v>6632</v>
      </c>
    </row>
    <row r="3504" spans="1:42" s="24" customFormat="1" ht="15.75" customHeight="1" x14ac:dyDescent="0.35">
      <c r="A3504" s="36" t="s">
        <v>6117</v>
      </c>
      <c r="B3504" s="36">
        <v>202602</v>
      </c>
      <c r="C3504" s="24" t="s">
        <v>736</v>
      </c>
      <c r="D3504" s="24" t="s">
        <v>119</v>
      </c>
      <c r="E3504" s="62">
        <v>45901</v>
      </c>
      <c r="F3504" s="62">
        <v>46265</v>
      </c>
      <c r="G3504" s="37" t="s">
        <v>1111</v>
      </c>
      <c r="H3504" s="36">
        <v>42314</v>
      </c>
      <c r="I3504" s="63">
        <v>20423</v>
      </c>
      <c r="J3504" s="24" t="s">
        <v>3388</v>
      </c>
      <c r="K3504" s="63">
        <f t="shared" ref="K3504:K3505" si="1682">N3504</f>
        <v>45901</v>
      </c>
      <c r="L3504" s="55">
        <f t="shared" ref="L3504:L3505" si="1683">IF(K3504&gt;=DATE(2022,4,1),4%,5%)</f>
        <v>0.04</v>
      </c>
      <c r="M3504" s="76">
        <v>0.22500000000000001</v>
      </c>
      <c r="N3504" s="62">
        <v>45901</v>
      </c>
      <c r="O3504" s="62">
        <v>46265</v>
      </c>
      <c r="P3504" s="63">
        <v>45996</v>
      </c>
      <c r="Q3504" s="63">
        <f t="shared" ref="Q3504:Q3505" si="1684">P3504+1</f>
        <v>45997</v>
      </c>
      <c r="R3504" s="78">
        <v>69</v>
      </c>
      <c r="S3504" s="63" t="str">
        <f>VLOOKUP(R3504,SA!$B$3:$C$11,2,1)</f>
        <v>66-70</v>
      </c>
      <c r="T3504" s="38" t="s">
        <v>97</v>
      </c>
      <c r="U3504" s="24" t="s">
        <v>5744</v>
      </c>
      <c r="V3504" s="24">
        <v>-300000</v>
      </c>
      <c r="W3504" s="39">
        <f t="shared" ref="W3504:W3505" si="1685">IF(U3504="self",V3504,0)</f>
        <v>0</v>
      </c>
      <c r="X3504" s="29">
        <f t="shared" ref="X3504:X3505" si="1686">IF(U3504="self",-1,0)</f>
        <v>0</v>
      </c>
      <c r="Y3504" s="40">
        <f t="shared" ref="Y3504:Y3505" si="1687">O3504-Q3504+1</f>
        <v>269</v>
      </c>
      <c r="Z3504" s="38">
        <f t="shared" si="1669"/>
        <v>46081</v>
      </c>
      <c r="AA3504" s="41">
        <f t="shared" ref="AA3504:AA3505" si="1688">IF(MIN((Z3504-Q3504)+1,Y3504)&lt;0,0,MIN((Z3504-Q3504)+1,Y3504))</f>
        <v>85</v>
      </c>
      <c r="AB3504" s="24" t="s">
        <v>113</v>
      </c>
      <c r="AC3504" s="41">
        <f t="shared" ref="AC3504:AC3505" si="1689">AE3504+AF3504+AG3504+AH3504</f>
        <v>0</v>
      </c>
      <c r="AD3504" s="41">
        <v>-1</v>
      </c>
      <c r="AE3504" s="83">
        <f>-INDEX(SA!$C$2:$G$11,MATCH(Details!S3504,SA!$C$2:$C$11,0),MATCH(-Details!V3504,SA!$C$2:$G$2,0))*Y3504/(F3504-E3504+1)*0</f>
        <v>0</v>
      </c>
      <c r="AF3504" s="41">
        <f t="shared" ref="AF3504:AF3505" si="1690">IF(AB3504="Karnataka",AE3504*9%,0)</f>
        <v>0</v>
      </c>
      <c r="AG3504" s="41">
        <f t="shared" ref="AG3504:AG3505" si="1691">IF(AB3504="Karnataka",AE3504*9%,0)</f>
        <v>0</v>
      </c>
      <c r="AH3504" s="41">
        <f t="shared" ref="AH3504:AH3505" si="1692">IF(AF3504+AG3504&gt;0,0,AE3504*18%)</f>
        <v>0</v>
      </c>
      <c r="AI3504" s="60">
        <f t="shared" ref="AI3504:AI3505" si="1693">AE3504*L3504</f>
        <v>0</v>
      </c>
      <c r="AJ3504" s="60">
        <f t="shared" ref="AJ3504:AJ3505" si="1694">$AE3504*M3504</f>
        <v>0</v>
      </c>
      <c r="AK3504" s="60">
        <f t="shared" ref="AK3504:AK3505" si="1695">(AE3504)*AA3504/Y3504</f>
        <v>0</v>
      </c>
      <c r="AL3504" s="60">
        <f t="shared" ref="AL3504:AL3505" si="1696">AK3504*(1-L3504-M3504)</f>
        <v>0</v>
      </c>
      <c r="AM3504" s="41">
        <f t="shared" ref="AM3504:AM3505" si="1697">AE3504-AI3504-AL3504-AJ3504</f>
        <v>0</v>
      </c>
      <c r="AN3504" s="42">
        <f t="shared" ref="AN3504:AN3505" si="1698">Z3504-366</f>
        <v>45715</v>
      </c>
      <c r="AO3504" s="43">
        <f t="shared" ref="AO3504:AO3505" si="1699">IF(AND(O3504&gt;Z3504,N3504&gt;AN3504),AE3504,0)</f>
        <v>0</v>
      </c>
      <c r="AP3504" s="24" t="s">
        <v>6632</v>
      </c>
    </row>
    <row r="3505" spans="1:42" s="24" customFormat="1" ht="15.75" customHeight="1" x14ac:dyDescent="0.35">
      <c r="A3505" s="36" t="s">
        <v>6117</v>
      </c>
      <c r="B3505" s="36">
        <v>202602</v>
      </c>
      <c r="C3505" s="24" t="s">
        <v>736</v>
      </c>
      <c r="D3505" s="24" t="s">
        <v>119</v>
      </c>
      <c r="E3505" s="62">
        <v>45901</v>
      </c>
      <c r="F3505" s="62">
        <v>46265</v>
      </c>
      <c r="G3505" s="37" t="s">
        <v>1756</v>
      </c>
      <c r="H3505" s="36">
        <v>652040</v>
      </c>
      <c r="I3505" s="63">
        <v>19134</v>
      </c>
      <c r="J3505" s="24" t="s">
        <v>4242</v>
      </c>
      <c r="K3505" s="63">
        <f t="shared" si="1682"/>
        <v>45901</v>
      </c>
      <c r="L3505" s="55">
        <f t="shared" si="1683"/>
        <v>0.04</v>
      </c>
      <c r="M3505" s="76">
        <v>0.22500000000000001</v>
      </c>
      <c r="N3505" s="62">
        <v>45901</v>
      </c>
      <c r="O3505" s="62">
        <v>46265</v>
      </c>
      <c r="P3505" s="63">
        <v>46022</v>
      </c>
      <c r="Q3505" s="63">
        <f t="shared" si="1684"/>
        <v>46023</v>
      </c>
      <c r="R3505" s="78">
        <v>73</v>
      </c>
      <c r="S3505" s="63" t="str">
        <f>VLOOKUP(R3505,SA!$B$3:$C$11,2,1)</f>
        <v>71-75</v>
      </c>
      <c r="T3505" s="38" t="s">
        <v>97</v>
      </c>
      <c r="U3505" s="24" t="s">
        <v>5744</v>
      </c>
      <c r="V3505" s="24">
        <v>-500000</v>
      </c>
      <c r="W3505" s="39">
        <f t="shared" si="1685"/>
        <v>0</v>
      </c>
      <c r="X3505" s="29">
        <f t="shared" si="1686"/>
        <v>0</v>
      </c>
      <c r="Y3505" s="40">
        <f t="shared" si="1687"/>
        <v>243</v>
      </c>
      <c r="Z3505" s="38">
        <f t="shared" si="1669"/>
        <v>46081</v>
      </c>
      <c r="AA3505" s="41">
        <f t="shared" si="1688"/>
        <v>59</v>
      </c>
      <c r="AB3505" s="24" t="s">
        <v>113</v>
      </c>
      <c r="AC3505" s="41">
        <f t="shared" si="1689"/>
        <v>0</v>
      </c>
      <c r="AD3505" s="41">
        <v>-1</v>
      </c>
      <c r="AE3505" s="83">
        <f>-INDEX(SA!$C$2:$G$11,MATCH(Details!S3505,SA!$C$2:$C$11,0),MATCH(-Details!V3505,SA!$C$2:$G$2,0))*Y3505/(F3505-E3505+1)*0</f>
        <v>0</v>
      </c>
      <c r="AF3505" s="41">
        <f t="shared" si="1690"/>
        <v>0</v>
      </c>
      <c r="AG3505" s="41">
        <f t="shared" si="1691"/>
        <v>0</v>
      </c>
      <c r="AH3505" s="41">
        <f t="shared" si="1692"/>
        <v>0</v>
      </c>
      <c r="AI3505" s="60">
        <f t="shared" si="1693"/>
        <v>0</v>
      </c>
      <c r="AJ3505" s="60">
        <f t="shared" si="1694"/>
        <v>0</v>
      </c>
      <c r="AK3505" s="60">
        <f t="shared" si="1695"/>
        <v>0</v>
      </c>
      <c r="AL3505" s="60">
        <f t="shared" si="1696"/>
        <v>0</v>
      </c>
      <c r="AM3505" s="41">
        <f t="shared" si="1697"/>
        <v>0</v>
      </c>
      <c r="AN3505" s="42">
        <f t="shared" si="1698"/>
        <v>45715</v>
      </c>
      <c r="AO3505" s="43">
        <f t="shared" si="1699"/>
        <v>0</v>
      </c>
      <c r="AP3505" s="24" t="s">
        <v>6632</v>
      </c>
    </row>
    <row r="3506" spans="1:42" s="24" customFormat="1" ht="15.75" customHeight="1" x14ac:dyDescent="0.35">
      <c r="A3506" s="36" t="s">
        <v>27</v>
      </c>
      <c r="B3506" s="36">
        <v>202602</v>
      </c>
      <c r="C3506" s="24" t="s">
        <v>736</v>
      </c>
      <c r="D3506" s="24" t="s">
        <v>119</v>
      </c>
      <c r="E3506" s="62">
        <v>45901</v>
      </c>
      <c r="F3506" s="62">
        <v>46265</v>
      </c>
      <c r="G3506" s="37" t="s">
        <v>6661</v>
      </c>
      <c r="H3506" s="36">
        <v>44966</v>
      </c>
      <c r="I3506" s="63">
        <v>34488</v>
      </c>
      <c r="J3506" s="24" t="s">
        <v>6730</v>
      </c>
      <c r="K3506" s="63">
        <f t="shared" ref="K3506" si="1700">N3506</f>
        <v>46039</v>
      </c>
      <c r="L3506" s="55">
        <f t="shared" ref="L3506" si="1701">IF(K3506&gt;=DATE(2022,4,1),4%,5%)</f>
        <v>0.04</v>
      </c>
      <c r="M3506" s="76">
        <v>0.22500000000000001</v>
      </c>
      <c r="N3506" s="62">
        <v>46039</v>
      </c>
      <c r="O3506" s="62">
        <v>46265</v>
      </c>
      <c r="P3506" s="63"/>
      <c r="Q3506" s="63"/>
      <c r="R3506" s="78">
        <v>31</v>
      </c>
      <c r="S3506" s="63" t="str">
        <f>VLOOKUP(R3506,SA!$B$3:$C$11,2,1)</f>
        <v>26-35</v>
      </c>
      <c r="T3506" s="38" t="s">
        <v>6800</v>
      </c>
      <c r="U3506" s="24" t="s">
        <v>56</v>
      </c>
      <c r="V3506" s="24">
        <v>300000</v>
      </c>
      <c r="W3506" s="39">
        <f t="shared" ref="W3506" si="1702">IF(U3506="self",V3506,0)</f>
        <v>300000</v>
      </c>
      <c r="X3506" s="29">
        <f t="shared" ref="X3506" si="1703">IF(U3506="self",1,0)</f>
        <v>1</v>
      </c>
      <c r="Y3506" s="40">
        <f t="shared" ref="Y3506" si="1704">O3506-N3506+1</f>
        <v>227</v>
      </c>
      <c r="Z3506" s="38">
        <f t="shared" ref="Z3506:Z3569" si="1705">$Z$1</f>
        <v>46081</v>
      </c>
      <c r="AA3506" s="41">
        <f t="shared" ref="AA3506" si="1706">IF(MIN((Z3506-N3506)+1,Y3506)&lt;0,0,MIN((Z3506-N3506)+1,Y3506))</f>
        <v>43</v>
      </c>
      <c r="AB3506" s="24" t="s">
        <v>113</v>
      </c>
      <c r="AC3506" s="41">
        <f t="shared" ref="AC3506" si="1707">AE3506+AF3506+AG3506+AH3506</f>
        <v>2565.078730410959</v>
      </c>
      <c r="AD3506" s="41">
        <v>1</v>
      </c>
      <c r="AE3506" s="72">
        <f>INDEX(SA!$C$2:$G$11,MATCH(Details!S3506,SA!$C$2:$C$11,0),MATCH(Details!V3506,SA!$C$2:$G$2,0))*Y3506/(F3506-E3506+1)</f>
        <v>2173.7955342465752</v>
      </c>
      <c r="AF3506" s="41">
        <f t="shared" ref="AF3506" si="1708">IF(AB3506="Karnataka",AE3506*9%,0)</f>
        <v>0</v>
      </c>
      <c r="AG3506" s="41">
        <f t="shared" ref="AG3506" si="1709">IF(AB3506="Karnataka",AE3506*9%,0)</f>
        <v>0</v>
      </c>
      <c r="AH3506" s="41">
        <f t="shared" ref="AH3506" si="1710">IF(AF3506+AG3506&gt;0,0,AE3506*18%)</f>
        <v>391.28319616438353</v>
      </c>
      <c r="AI3506" s="60">
        <f t="shared" ref="AI3506" si="1711">AE3506*L3506</f>
        <v>86.951821369863012</v>
      </c>
      <c r="AJ3506" s="60">
        <f t="shared" ref="AJ3506" si="1712">$AE3506*M3506</f>
        <v>489.10399520547946</v>
      </c>
      <c r="AK3506" s="60">
        <f t="shared" ref="AK3506" si="1713">(AE3506)*AA3506/Y3506</f>
        <v>411.77624657534244</v>
      </c>
      <c r="AL3506" s="60">
        <f t="shared" ref="AL3506" si="1714">AK3506*(1-L3506-M3506)</f>
        <v>302.65554123287671</v>
      </c>
      <c r="AM3506" s="41">
        <f t="shared" ref="AM3506" si="1715">AE3506-AI3506-AL3506-AJ3506</f>
        <v>1295.0841764383563</v>
      </c>
      <c r="AN3506" s="42">
        <f t="shared" ref="AN3506" si="1716">Z3506-366</f>
        <v>45715</v>
      </c>
      <c r="AO3506" s="43">
        <f t="shared" ref="AO3506" si="1717">IF(AND(O3506&gt;Z3506,N3506&gt;AN3506),AE3506,0)</f>
        <v>2173.7955342465752</v>
      </c>
    </row>
    <row r="3507" spans="1:42" s="24" customFormat="1" ht="15.75" customHeight="1" x14ac:dyDescent="0.35">
      <c r="A3507" s="36" t="s">
        <v>27</v>
      </c>
      <c r="B3507" s="36">
        <v>202602</v>
      </c>
      <c r="C3507" s="24" t="s">
        <v>736</v>
      </c>
      <c r="D3507" s="24" t="s">
        <v>119</v>
      </c>
      <c r="E3507" s="62">
        <v>45901</v>
      </c>
      <c r="F3507" s="62">
        <v>46265</v>
      </c>
      <c r="G3507" s="37" t="s">
        <v>6662</v>
      </c>
      <c r="H3507" s="36">
        <v>44966</v>
      </c>
      <c r="I3507" s="63">
        <v>23908</v>
      </c>
      <c r="J3507" s="24" t="s">
        <v>6731</v>
      </c>
      <c r="K3507" s="63">
        <f t="shared" ref="K3507:K3570" si="1718">N3507</f>
        <v>46039</v>
      </c>
      <c r="L3507" s="55">
        <f t="shared" ref="L3507:L3570" si="1719">IF(K3507&gt;=DATE(2022,4,1),4%,5%)</f>
        <v>0.04</v>
      </c>
      <c r="M3507" s="76">
        <v>0.22500000000000001</v>
      </c>
      <c r="N3507" s="62">
        <v>46039</v>
      </c>
      <c r="O3507" s="62">
        <v>46265</v>
      </c>
      <c r="P3507" s="63"/>
      <c r="Q3507" s="63"/>
      <c r="R3507" s="78">
        <v>60</v>
      </c>
      <c r="S3507" s="63" t="str">
        <f>VLOOKUP(R3507,SA!$B$3:$C$11,2,1)</f>
        <v>56-65</v>
      </c>
      <c r="T3507" s="38" t="s">
        <v>6800</v>
      </c>
      <c r="U3507" s="24" t="s">
        <v>5816</v>
      </c>
      <c r="V3507" s="24">
        <v>300000</v>
      </c>
      <c r="W3507" s="39">
        <f t="shared" ref="W3507:W3570" si="1720">IF(U3507="self",V3507,0)</f>
        <v>0</v>
      </c>
      <c r="X3507" s="29">
        <f t="shared" ref="X3507:X3570" si="1721">IF(U3507="self",1,0)</f>
        <v>0</v>
      </c>
      <c r="Y3507" s="40">
        <f t="shared" ref="Y3507:Y3570" si="1722">O3507-N3507+1</f>
        <v>227</v>
      </c>
      <c r="Z3507" s="38">
        <f t="shared" si="1705"/>
        <v>46081</v>
      </c>
      <c r="AA3507" s="41">
        <f t="shared" ref="AA3507:AA3570" si="1723">IF(MIN((Z3507-N3507)+1,Y3507)&lt;0,0,MIN((Z3507-N3507)+1,Y3507))</f>
        <v>43</v>
      </c>
      <c r="AB3507" s="24" t="s">
        <v>113</v>
      </c>
      <c r="AC3507" s="41">
        <f t="shared" ref="AC3507:AC3570" si="1724">AE3507+AF3507+AG3507+AH3507</f>
        <v>6736.4588410958913</v>
      </c>
      <c r="AD3507" s="41">
        <v>1</v>
      </c>
      <c r="AE3507" s="72">
        <f>INDEX(SA!$C$2:$G$11,MATCH(Details!S3507,SA!$C$2:$C$11,0),MATCH(Details!V3507,SA!$C$2:$G$2,0))*Y3507/(F3507-E3507+1)</f>
        <v>5708.8634246575348</v>
      </c>
      <c r="AF3507" s="41">
        <f t="shared" ref="AF3507:AF3570" si="1725">IF(AB3507="Karnataka",AE3507*9%,0)</f>
        <v>0</v>
      </c>
      <c r="AG3507" s="41">
        <f t="shared" ref="AG3507:AG3570" si="1726">IF(AB3507="Karnataka",AE3507*9%,0)</f>
        <v>0</v>
      </c>
      <c r="AH3507" s="41">
        <f t="shared" ref="AH3507:AH3570" si="1727">IF(AF3507+AG3507&gt;0,0,AE3507*18%)</f>
        <v>1027.5954164383563</v>
      </c>
      <c r="AI3507" s="60">
        <f t="shared" ref="AI3507:AI3570" si="1728">AE3507*L3507</f>
        <v>228.35453698630138</v>
      </c>
      <c r="AJ3507" s="60">
        <f t="shared" ref="AJ3507:AJ3570" si="1729">$AE3507*M3507</f>
        <v>1284.4942705479455</v>
      </c>
      <c r="AK3507" s="60">
        <f t="shared" ref="AK3507:AK3570" si="1730">(AE3507)*AA3507/Y3507</f>
        <v>1081.4146575342468</v>
      </c>
      <c r="AL3507" s="60">
        <f t="shared" ref="AL3507:AL3570" si="1731">AK3507*(1-L3507-M3507)</f>
        <v>794.83977328767139</v>
      </c>
      <c r="AM3507" s="41">
        <f t="shared" ref="AM3507:AM3570" si="1732">AE3507-AI3507-AL3507-AJ3507</f>
        <v>3401.1748438356171</v>
      </c>
      <c r="AN3507" s="42">
        <f t="shared" ref="AN3507:AN3570" si="1733">Z3507-366</f>
        <v>45715</v>
      </c>
      <c r="AO3507" s="43">
        <f t="shared" ref="AO3507:AO3570" si="1734">IF(AND(O3507&gt;Z3507,N3507&gt;AN3507),AE3507,0)</f>
        <v>5708.8634246575348</v>
      </c>
    </row>
    <row r="3508" spans="1:42" s="24" customFormat="1" ht="15.75" customHeight="1" x14ac:dyDescent="0.35">
      <c r="A3508" s="36" t="s">
        <v>27</v>
      </c>
      <c r="B3508" s="36">
        <v>202602</v>
      </c>
      <c r="C3508" s="24" t="s">
        <v>736</v>
      </c>
      <c r="D3508" s="24" t="s">
        <v>119</v>
      </c>
      <c r="E3508" s="62">
        <v>45901</v>
      </c>
      <c r="F3508" s="62">
        <v>46265</v>
      </c>
      <c r="G3508" s="37" t="s">
        <v>6663</v>
      </c>
      <c r="H3508" s="36">
        <v>44966</v>
      </c>
      <c r="I3508" s="63">
        <v>27529</v>
      </c>
      <c r="J3508" s="24" t="s">
        <v>6732</v>
      </c>
      <c r="K3508" s="63">
        <f t="shared" si="1718"/>
        <v>46039</v>
      </c>
      <c r="L3508" s="55">
        <f t="shared" si="1719"/>
        <v>0.04</v>
      </c>
      <c r="M3508" s="76">
        <v>0.22500000000000001</v>
      </c>
      <c r="N3508" s="62">
        <v>46039</v>
      </c>
      <c r="O3508" s="62">
        <v>46265</v>
      </c>
      <c r="P3508" s="63"/>
      <c r="Q3508" s="63"/>
      <c r="R3508" s="78">
        <v>50</v>
      </c>
      <c r="S3508" s="63" t="str">
        <f>VLOOKUP(R3508,SA!$B$3:$C$11,2,1)</f>
        <v>46-55</v>
      </c>
      <c r="T3508" s="38" t="s">
        <v>98</v>
      </c>
      <c r="U3508" s="24" t="s">
        <v>5815</v>
      </c>
      <c r="V3508" s="24">
        <v>300000</v>
      </c>
      <c r="W3508" s="39">
        <f t="shared" si="1720"/>
        <v>0</v>
      </c>
      <c r="X3508" s="29">
        <f t="shared" si="1721"/>
        <v>0</v>
      </c>
      <c r="Y3508" s="40">
        <f t="shared" si="1722"/>
        <v>227</v>
      </c>
      <c r="Z3508" s="38">
        <f t="shared" si="1705"/>
        <v>46081</v>
      </c>
      <c r="AA3508" s="41">
        <f t="shared" si="1723"/>
        <v>43</v>
      </c>
      <c r="AB3508" s="24" t="s">
        <v>113</v>
      </c>
      <c r="AC3508" s="41">
        <f t="shared" si="1724"/>
        <v>4585.6898136986292</v>
      </c>
      <c r="AD3508" s="41">
        <v>1</v>
      </c>
      <c r="AE3508" s="72">
        <f>INDEX(SA!$C$2:$G$11,MATCH(Details!S3508,SA!$C$2:$C$11,0),MATCH(Details!V3508,SA!$C$2:$G$2,0))*Y3508/(F3508-E3508+1)</f>
        <v>3886.1778082191777</v>
      </c>
      <c r="AF3508" s="41">
        <f t="shared" si="1725"/>
        <v>0</v>
      </c>
      <c r="AG3508" s="41">
        <f t="shared" si="1726"/>
        <v>0</v>
      </c>
      <c r="AH3508" s="41">
        <f t="shared" si="1727"/>
        <v>699.512005479452</v>
      </c>
      <c r="AI3508" s="60">
        <f t="shared" si="1728"/>
        <v>155.4471123287671</v>
      </c>
      <c r="AJ3508" s="60">
        <f t="shared" si="1729"/>
        <v>874.390006849315</v>
      </c>
      <c r="AK3508" s="60">
        <f t="shared" si="1730"/>
        <v>736.14821917808217</v>
      </c>
      <c r="AL3508" s="60">
        <f t="shared" si="1731"/>
        <v>541.06894109589041</v>
      </c>
      <c r="AM3508" s="41">
        <f t="shared" si="1732"/>
        <v>2315.2717479452053</v>
      </c>
      <c r="AN3508" s="42">
        <f t="shared" si="1733"/>
        <v>45715</v>
      </c>
      <c r="AO3508" s="43">
        <f t="shared" si="1734"/>
        <v>3886.1778082191777</v>
      </c>
    </row>
    <row r="3509" spans="1:42" s="24" customFormat="1" ht="15.75" customHeight="1" x14ac:dyDescent="0.35">
      <c r="A3509" s="36" t="s">
        <v>27</v>
      </c>
      <c r="B3509" s="36">
        <v>202602</v>
      </c>
      <c r="C3509" s="24" t="s">
        <v>736</v>
      </c>
      <c r="D3509" s="24" t="s">
        <v>119</v>
      </c>
      <c r="E3509" s="62">
        <v>45901</v>
      </c>
      <c r="F3509" s="62">
        <v>46265</v>
      </c>
      <c r="G3509" s="37" t="s">
        <v>6664</v>
      </c>
      <c r="H3509" s="36">
        <v>45994</v>
      </c>
      <c r="I3509" s="63">
        <v>35926</v>
      </c>
      <c r="J3509" s="24" t="s">
        <v>6733</v>
      </c>
      <c r="K3509" s="63">
        <f t="shared" si="1718"/>
        <v>46041</v>
      </c>
      <c r="L3509" s="55">
        <f t="shared" si="1719"/>
        <v>0.04</v>
      </c>
      <c r="M3509" s="76">
        <v>0.22500000000000001</v>
      </c>
      <c r="N3509" s="62">
        <v>46041</v>
      </c>
      <c r="O3509" s="62">
        <v>46265</v>
      </c>
      <c r="P3509" s="63"/>
      <c r="Q3509" s="63"/>
      <c r="R3509" s="78">
        <v>27</v>
      </c>
      <c r="S3509" s="63" t="str">
        <f>VLOOKUP(R3509,SA!$B$3:$C$11,2,1)</f>
        <v>26-35</v>
      </c>
      <c r="T3509" s="38" t="s">
        <v>6800</v>
      </c>
      <c r="U3509" s="24" t="s">
        <v>56</v>
      </c>
      <c r="V3509" s="24">
        <v>400000</v>
      </c>
      <c r="W3509" s="39">
        <f t="shared" si="1720"/>
        <v>400000</v>
      </c>
      <c r="X3509" s="29">
        <f t="shared" si="1721"/>
        <v>1</v>
      </c>
      <c r="Y3509" s="40">
        <f t="shared" si="1722"/>
        <v>225</v>
      </c>
      <c r="Z3509" s="38">
        <f t="shared" si="1705"/>
        <v>46081</v>
      </c>
      <c r="AA3509" s="41">
        <f t="shared" si="1723"/>
        <v>41</v>
      </c>
      <c r="AB3509" s="24" t="s">
        <v>113</v>
      </c>
      <c r="AC3509" s="41">
        <f t="shared" si="1724"/>
        <v>2794.3329452054795</v>
      </c>
      <c r="AD3509" s="41">
        <v>1</v>
      </c>
      <c r="AE3509" s="72">
        <f>INDEX(SA!$C$2:$G$11,MATCH(Details!S3509,SA!$C$2:$C$11,0),MATCH(Details!V3509,SA!$C$2:$G$2,0))*Y3509/(F3509-E3509+1)</f>
        <v>2368.0787671232879</v>
      </c>
      <c r="AF3509" s="41">
        <f t="shared" si="1725"/>
        <v>0</v>
      </c>
      <c r="AG3509" s="41">
        <f t="shared" si="1726"/>
        <v>0</v>
      </c>
      <c r="AH3509" s="41">
        <f t="shared" si="1727"/>
        <v>426.2541780821918</v>
      </c>
      <c r="AI3509" s="60">
        <f t="shared" si="1728"/>
        <v>94.723150684931511</v>
      </c>
      <c r="AJ3509" s="60">
        <f t="shared" si="1729"/>
        <v>532.81772260273976</v>
      </c>
      <c r="AK3509" s="60">
        <f t="shared" si="1730"/>
        <v>431.51657534246579</v>
      </c>
      <c r="AL3509" s="60">
        <f t="shared" si="1731"/>
        <v>317.16468287671233</v>
      </c>
      <c r="AM3509" s="41">
        <f t="shared" si="1732"/>
        <v>1423.3732109589041</v>
      </c>
      <c r="AN3509" s="42">
        <f t="shared" si="1733"/>
        <v>45715</v>
      </c>
      <c r="AO3509" s="43">
        <f t="shared" si="1734"/>
        <v>2368.0787671232879</v>
      </c>
    </row>
    <row r="3510" spans="1:42" s="24" customFormat="1" ht="15.75" customHeight="1" x14ac:dyDescent="0.35">
      <c r="A3510" s="36" t="s">
        <v>27</v>
      </c>
      <c r="B3510" s="36">
        <v>202602</v>
      </c>
      <c r="C3510" s="24" t="s">
        <v>736</v>
      </c>
      <c r="D3510" s="24" t="s">
        <v>119</v>
      </c>
      <c r="E3510" s="62">
        <v>45901</v>
      </c>
      <c r="F3510" s="62">
        <v>46265</v>
      </c>
      <c r="G3510" s="37" t="s">
        <v>6665</v>
      </c>
      <c r="H3510" s="36">
        <v>45994</v>
      </c>
      <c r="I3510" s="63">
        <v>23890</v>
      </c>
      <c r="J3510" s="24" t="s">
        <v>6734</v>
      </c>
      <c r="K3510" s="63">
        <f t="shared" si="1718"/>
        <v>46041</v>
      </c>
      <c r="L3510" s="55">
        <f t="shared" si="1719"/>
        <v>0.04</v>
      </c>
      <c r="M3510" s="76">
        <v>0.22500000000000001</v>
      </c>
      <c r="N3510" s="62">
        <v>46041</v>
      </c>
      <c r="O3510" s="62">
        <v>46265</v>
      </c>
      <c r="P3510" s="63"/>
      <c r="Q3510" s="63"/>
      <c r="R3510" s="78">
        <v>60</v>
      </c>
      <c r="S3510" s="63" t="str">
        <f>VLOOKUP(R3510,SA!$B$3:$C$11,2,1)</f>
        <v>56-65</v>
      </c>
      <c r="T3510" s="38" t="s">
        <v>6800</v>
      </c>
      <c r="U3510" s="24" t="s">
        <v>5816</v>
      </c>
      <c r="V3510" s="24">
        <v>400000</v>
      </c>
      <c r="W3510" s="39">
        <f t="shared" si="1720"/>
        <v>0</v>
      </c>
      <c r="X3510" s="29">
        <f t="shared" si="1721"/>
        <v>0</v>
      </c>
      <c r="Y3510" s="40">
        <f t="shared" si="1722"/>
        <v>225</v>
      </c>
      <c r="Z3510" s="38">
        <f t="shared" si="1705"/>
        <v>46081</v>
      </c>
      <c r="AA3510" s="41">
        <f t="shared" si="1723"/>
        <v>41</v>
      </c>
      <c r="AB3510" s="24" t="s">
        <v>113</v>
      </c>
      <c r="AC3510" s="41">
        <f t="shared" si="1724"/>
        <v>7341.6132739726027</v>
      </c>
      <c r="AD3510" s="41">
        <v>1</v>
      </c>
      <c r="AE3510" s="72">
        <f>INDEX(SA!$C$2:$G$11,MATCH(Details!S3510,SA!$C$2:$C$11,0),MATCH(Details!V3510,SA!$C$2:$G$2,0))*Y3510/(F3510-E3510+1)</f>
        <v>6221.7061643835614</v>
      </c>
      <c r="AF3510" s="41">
        <f t="shared" si="1725"/>
        <v>0</v>
      </c>
      <c r="AG3510" s="41">
        <f t="shared" si="1726"/>
        <v>0</v>
      </c>
      <c r="AH3510" s="41">
        <f t="shared" si="1727"/>
        <v>1119.9071095890411</v>
      </c>
      <c r="AI3510" s="60">
        <f t="shared" si="1728"/>
        <v>248.86824657534245</v>
      </c>
      <c r="AJ3510" s="60">
        <f t="shared" si="1729"/>
        <v>1399.8838869863014</v>
      </c>
      <c r="AK3510" s="60">
        <f t="shared" si="1730"/>
        <v>1133.7331232876713</v>
      </c>
      <c r="AL3510" s="60">
        <f t="shared" si="1731"/>
        <v>833.29384561643838</v>
      </c>
      <c r="AM3510" s="41">
        <f t="shared" si="1732"/>
        <v>3739.6601852054791</v>
      </c>
      <c r="AN3510" s="42">
        <f t="shared" si="1733"/>
        <v>45715</v>
      </c>
      <c r="AO3510" s="43">
        <f t="shared" si="1734"/>
        <v>6221.7061643835614</v>
      </c>
    </row>
    <row r="3511" spans="1:42" s="24" customFormat="1" ht="15.75" customHeight="1" x14ac:dyDescent="0.35">
      <c r="A3511" s="36" t="s">
        <v>27</v>
      </c>
      <c r="B3511" s="36">
        <v>202602</v>
      </c>
      <c r="C3511" s="24" t="s">
        <v>736</v>
      </c>
      <c r="D3511" s="24" t="s">
        <v>119</v>
      </c>
      <c r="E3511" s="62">
        <v>45901</v>
      </c>
      <c r="F3511" s="62">
        <v>46265</v>
      </c>
      <c r="G3511" s="37" t="s">
        <v>6666</v>
      </c>
      <c r="H3511" s="36">
        <v>45994</v>
      </c>
      <c r="I3511" s="63">
        <v>24901</v>
      </c>
      <c r="J3511" s="24" t="s">
        <v>6735</v>
      </c>
      <c r="K3511" s="63">
        <f t="shared" si="1718"/>
        <v>46041</v>
      </c>
      <c r="L3511" s="55">
        <f t="shared" si="1719"/>
        <v>0.04</v>
      </c>
      <c r="M3511" s="76">
        <v>0.22500000000000001</v>
      </c>
      <c r="N3511" s="62">
        <v>46041</v>
      </c>
      <c r="O3511" s="62">
        <v>46265</v>
      </c>
      <c r="P3511" s="63"/>
      <c r="Q3511" s="63"/>
      <c r="R3511" s="78">
        <v>57</v>
      </c>
      <c r="S3511" s="63" t="str">
        <f>VLOOKUP(R3511,SA!$B$3:$C$11,2,1)</f>
        <v>56-65</v>
      </c>
      <c r="T3511" s="38" t="s">
        <v>98</v>
      </c>
      <c r="U3511" s="24" t="s">
        <v>5815</v>
      </c>
      <c r="V3511" s="24">
        <v>400000</v>
      </c>
      <c r="W3511" s="39">
        <f t="shared" si="1720"/>
        <v>0</v>
      </c>
      <c r="X3511" s="29">
        <f t="shared" si="1721"/>
        <v>0</v>
      </c>
      <c r="Y3511" s="40">
        <f t="shared" si="1722"/>
        <v>225</v>
      </c>
      <c r="Z3511" s="38">
        <f t="shared" si="1705"/>
        <v>46081</v>
      </c>
      <c r="AA3511" s="41">
        <f t="shared" si="1723"/>
        <v>41</v>
      </c>
      <c r="AB3511" s="24" t="s">
        <v>113</v>
      </c>
      <c r="AC3511" s="41">
        <f t="shared" si="1724"/>
        <v>7341.6132739726027</v>
      </c>
      <c r="AD3511" s="41">
        <v>1</v>
      </c>
      <c r="AE3511" s="72">
        <f>INDEX(SA!$C$2:$G$11,MATCH(Details!S3511,SA!$C$2:$C$11,0),MATCH(Details!V3511,SA!$C$2:$G$2,0))*Y3511/(F3511-E3511+1)</f>
        <v>6221.7061643835614</v>
      </c>
      <c r="AF3511" s="41">
        <f t="shared" si="1725"/>
        <v>0</v>
      </c>
      <c r="AG3511" s="41">
        <f t="shared" si="1726"/>
        <v>0</v>
      </c>
      <c r="AH3511" s="41">
        <f t="shared" si="1727"/>
        <v>1119.9071095890411</v>
      </c>
      <c r="AI3511" s="60">
        <f t="shared" si="1728"/>
        <v>248.86824657534245</v>
      </c>
      <c r="AJ3511" s="60">
        <f t="shared" si="1729"/>
        <v>1399.8838869863014</v>
      </c>
      <c r="AK3511" s="60">
        <f t="shared" si="1730"/>
        <v>1133.7331232876713</v>
      </c>
      <c r="AL3511" s="60">
        <f t="shared" si="1731"/>
        <v>833.29384561643838</v>
      </c>
      <c r="AM3511" s="41">
        <f t="shared" si="1732"/>
        <v>3739.6601852054791</v>
      </c>
      <c r="AN3511" s="42">
        <f t="shared" si="1733"/>
        <v>45715</v>
      </c>
      <c r="AO3511" s="43">
        <f t="shared" si="1734"/>
        <v>6221.7061643835614</v>
      </c>
    </row>
    <row r="3512" spans="1:42" s="24" customFormat="1" ht="15.75" customHeight="1" x14ac:dyDescent="0.35">
      <c r="A3512" s="36" t="s">
        <v>27</v>
      </c>
      <c r="B3512" s="36">
        <v>202602</v>
      </c>
      <c r="C3512" s="24" t="s">
        <v>736</v>
      </c>
      <c r="D3512" s="24" t="s">
        <v>119</v>
      </c>
      <c r="E3512" s="62">
        <v>45901</v>
      </c>
      <c r="F3512" s="62">
        <v>46265</v>
      </c>
      <c r="G3512" s="37" t="s">
        <v>6667</v>
      </c>
      <c r="H3512" s="36">
        <v>46091</v>
      </c>
      <c r="I3512" s="63">
        <v>36744</v>
      </c>
      <c r="J3512" s="24" t="s">
        <v>6736</v>
      </c>
      <c r="K3512" s="63">
        <f t="shared" si="1718"/>
        <v>46041</v>
      </c>
      <c r="L3512" s="55">
        <f t="shared" si="1719"/>
        <v>0.04</v>
      </c>
      <c r="M3512" s="76">
        <v>0.22500000000000001</v>
      </c>
      <c r="N3512" s="62">
        <v>46041</v>
      </c>
      <c r="O3512" s="62">
        <v>46265</v>
      </c>
      <c r="P3512" s="63"/>
      <c r="Q3512" s="63"/>
      <c r="R3512" s="78">
        <v>25</v>
      </c>
      <c r="S3512" s="63" t="str">
        <f>VLOOKUP(R3512,SA!$B$3:$C$11,2,1)</f>
        <v>0-25</v>
      </c>
      <c r="T3512" s="38" t="s">
        <v>6800</v>
      </c>
      <c r="U3512" s="24" t="s">
        <v>56</v>
      </c>
      <c r="V3512" s="24">
        <v>300000</v>
      </c>
      <c r="W3512" s="39">
        <f t="shared" si="1720"/>
        <v>300000</v>
      </c>
      <c r="X3512" s="29">
        <f t="shared" si="1721"/>
        <v>1</v>
      </c>
      <c r="Y3512" s="40">
        <f t="shared" si="1722"/>
        <v>225</v>
      </c>
      <c r="Z3512" s="38">
        <f t="shared" si="1705"/>
        <v>46081</v>
      </c>
      <c r="AA3512" s="41">
        <f t="shared" si="1723"/>
        <v>41</v>
      </c>
      <c r="AB3512" s="24" t="s">
        <v>113</v>
      </c>
      <c r="AC3512" s="41">
        <f t="shared" si="1724"/>
        <v>2274.8912876712329</v>
      </c>
      <c r="AD3512" s="41">
        <v>1</v>
      </c>
      <c r="AE3512" s="72">
        <f>INDEX(SA!$C$2:$G$11,MATCH(Details!S3512,SA!$C$2:$C$11,0),MATCH(Details!V3512,SA!$C$2:$G$2,0))*Y3512/(F3512-E3512+1)</f>
        <v>1927.8739726027397</v>
      </c>
      <c r="AF3512" s="41">
        <f t="shared" si="1725"/>
        <v>0</v>
      </c>
      <c r="AG3512" s="41">
        <f t="shared" si="1726"/>
        <v>0</v>
      </c>
      <c r="AH3512" s="41">
        <f t="shared" si="1727"/>
        <v>347.01731506849313</v>
      </c>
      <c r="AI3512" s="60">
        <f t="shared" si="1728"/>
        <v>77.114958904109585</v>
      </c>
      <c r="AJ3512" s="60">
        <f t="shared" si="1729"/>
        <v>433.77164383561643</v>
      </c>
      <c r="AK3512" s="60">
        <f t="shared" si="1730"/>
        <v>351.30147945205482</v>
      </c>
      <c r="AL3512" s="60">
        <f t="shared" si="1731"/>
        <v>258.20658739726031</v>
      </c>
      <c r="AM3512" s="41">
        <f t="shared" si="1732"/>
        <v>1158.7807824657532</v>
      </c>
      <c r="AN3512" s="42">
        <f t="shared" si="1733"/>
        <v>45715</v>
      </c>
      <c r="AO3512" s="43">
        <f t="shared" si="1734"/>
        <v>1927.8739726027397</v>
      </c>
    </row>
    <row r="3513" spans="1:42" s="24" customFormat="1" ht="15.75" customHeight="1" x14ac:dyDescent="0.35">
      <c r="A3513" s="36" t="s">
        <v>27</v>
      </c>
      <c r="B3513" s="36">
        <v>202602</v>
      </c>
      <c r="C3513" s="24" t="s">
        <v>736</v>
      </c>
      <c r="D3513" s="24" t="s">
        <v>119</v>
      </c>
      <c r="E3513" s="62">
        <v>45901</v>
      </c>
      <c r="F3513" s="62">
        <v>46265</v>
      </c>
      <c r="G3513" s="37" t="s">
        <v>6668</v>
      </c>
      <c r="H3513" s="36">
        <v>46091</v>
      </c>
      <c r="I3513" s="63">
        <v>27162</v>
      </c>
      <c r="J3513" s="24" t="s">
        <v>6737</v>
      </c>
      <c r="K3513" s="63">
        <f t="shared" si="1718"/>
        <v>46041</v>
      </c>
      <c r="L3513" s="55">
        <f t="shared" si="1719"/>
        <v>0.04</v>
      </c>
      <c r="M3513" s="76">
        <v>0.22500000000000001</v>
      </c>
      <c r="N3513" s="62">
        <v>46041</v>
      </c>
      <c r="O3513" s="62">
        <v>46265</v>
      </c>
      <c r="P3513" s="63"/>
      <c r="Q3513" s="63"/>
      <c r="R3513" s="78">
        <v>51</v>
      </c>
      <c r="S3513" s="63" t="str">
        <f>VLOOKUP(R3513,SA!$B$3:$C$11,2,1)</f>
        <v>46-55</v>
      </c>
      <c r="T3513" s="38" t="s">
        <v>6800</v>
      </c>
      <c r="U3513" s="24" t="s">
        <v>5816</v>
      </c>
      <c r="V3513" s="24">
        <v>300000</v>
      </c>
      <c r="W3513" s="39">
        <f t="shared" si="1720"/>
        <v>0</v>
      </c>
      <c r="X3513" s="29">
        <f t="shared" si="1721"/>
        <v>0</v>
      </c>
      <c r="Y3513" s="40">
        <f t="shared" si="1722"/>
        <v>225</v>
      </c>
      <c r="Z3513" s="38">
        <f t="shared" si="1705"/>
        <v>46081</v>
      </c>
      <c r="AA3513" s="41">
        <f t="shared" si="1723"/>
        <v>41</v>
      </c>
      <c r="AB3513" s="24" t="s">
        <v>113</v>
      </c>
      <c r="AC3513" s="41">
        <f t="shared" si="1724"/>
        <v>4545.2872602739726</v>
      </c>
      <c r="AD3513" s="41">
        <v>1</v>
      </c>
      <c r="AE3513" s="72">
        <f>INDEX(SA!$C$2:$G$11,MATCH(Details!S3513,SA!$C$2:$C$11,0),MATCH(Details!V3513,SA!$C$2:$G$2,0))*Y3513/(F3513-E3513+1)</f>
        <v>3851.9383561643835</v>
      </c>
      <c r="AF3513" s="41">
        <f t="shared" si="1725"/>
        <v>0</v>
      </c>
      <c r="AG3513" s="41">
        <f t="shared" si="1726"/>
        <v>0</v>
      </c>
      <c r="AH3513" s="41">
        <f t="shared" si="1727"/>
        <v>693.34890410958906</v>
      </c>
      <c r="AI3513" s="60">
        <f t="shared" si="1728"/>
        <v>154.07753424657534</v>
      </c>
      <c r="AJ3513" s="60">
        <f t="shared" si="1729"/>
        <v>866.68613013698632</v>
      </c>
      <c r="AK3513" s="60">
        <f t="shared" si="1730"/>
        <v>701.9087671232877</v>
      </c>
      <c r="AL3513" s="60">
        <f t="shared" si="1731"/>
        <v>515.9029438356165</v>
      </c>
      <c r="AM3513" s="41">
        <f t="shared" si="1732"/>
        <v>2315.2717479452053</v>
      </c>
      <c r="AN3513" s="42">
        <f t="shared" si="1733"/>
        <v>45715</v>
      </c>
      <c r="AO3513" s="43">
        <f t="shared" si="1734"/>
        <v>3851.9383561643835</v>
      </c>
    </row>
    <row r="3514" spans="1:42" s="24" customFormat="1" ht="15.75" customHeight="1" x14ac:dyDescent="0.35">
      <c r="A3514" s="36" t="s">
        <v>27</v>
      </c>
      <c r="B3514" s="36">
        <v>202602</v>
      </c>
      <c r="C3514" s="24" t="s">
        <v>736</v>
      </c>
      <c r="D3514" s="24" t="s">
        <v>119</v>
      </c>
      <c r="E3514" s="62">
        <v>45901</v>
      </c>
      <c r="F3514" s="62">
        <v>46265</v>
      </c>
      <c r="G3514" s="37" t="s">
        <v>6669</v>
      </c>
      <c r="H3514" s="36">
        <v>46091</v>
      </c>
      <c r="I3514" s="63">
        <v>28867</v>
      </c>
      <c r="J3514" s="24" t="s">
        <v>6738</v>
      </c>
      <c r="K3514" s="63">
        <f t="shared" si="1718"/>
        <v>46041</v>
      </c>
      <c r="L3514" s="55">
        <f t="shared" si="1719"/>
        <v>0.04</v>
      </c>
      <c r="M3514" s="76">
        <v>0.22500000000000001</v>
      </c>
      <c r="N3514" s="62">
        <v>46041</v>
      </c>
      <c r="O3514" s="62">
        <v>46265</v>
      </c>
      <c r="P3514" s="63"/>
      <c r="Q3514" s="63"/>
      <c r="R3514" s="78">
        <v>47</v>
      </c>
      <c r="S3514" s="63" t="str">
        <f>VLOOKUP(R3514,SA!$B$3:$C$11,2,1)</f>
        <v>46-55</v>
      </c>
      <c r="T3514" s="38" t="s">
        <v>98</v>
      </c>
      <c r="U3514" s="24" t="s">
        <v>5815</v>
      </c>
      <c r="V3514" s="24">
        <v>300000</v>
      </c>
      <c r="W3514" s="39">
        <f t="shared" si="1720"/>
        <v>0</v>
      </c>
      <c r="X3514" s="29">
        <f t="shared" si="1721"/>
        <v>0</v>
      </c>
      <c r="Y3514" s="40">
        <f t="shared" si="1722"/>
        <v>225</v>
      </c>
      <c r="Z3514" s="38">
        <f t="shared" si="1705"/>
        <v>46081</v>
      </c>
      <c r="AA3514" s="41">
        <f t="shared" si="1723"/>
        <v>41</v>
      </c>
      <c r="AB3514" s="24" t="s">
        <v>113</v>
      </c>
      <c r="AC3514" s="41">
        <f t="shared" si="1724"/>
        <v>4545.2872602739726</v>
      </c>
      <c r="AD3514" s="41">
        <v>1</v>
      </c>
      <c r="AE3514" s="72">
        <f>INDEX(SA!$C$2:$G$11,MATCH(Details!S3514,SA!$C$2:$C$11,0),MATCH(Details!V3514,SA!$C$2:$G$2,0))*Y3514/(F3514-E3514+1)</f>
        <v>3851.9383561643835</v>
      </c>
      <c r="AF3514" s="41">
        <f t="shared" si="1725"/>
        <v>0</v>
      </c>
      <c r="AG3514" s="41">
        <f t="shared" si="1726"/>
        <v>0</v>
      </c>
      <c r="AH3514" s="41">
        <f t="shared" si="1727"/>
        <v>693.34890410958906</v>
      </c>
      <c r="AI3514" s="60">
        <f t="shared" si="1728"/>
        <v>154.07753424657534</v>
      </c>
      <c r="AJ3514" s="60">
        <f t="shared" si="1729"/>
        <v>866.68613013698632</v>
      </c>
      <c r="AK3514" s="60">
        <f t="shared" si="1730"/>
        <v>701.9087671232877</v>
      </c>
      <c r="AL3514" s="60">
        <f t="shared" si="1731"/>
        <v>515.9029438356165</v>
      </c>
      <c r="AM3514" s="41">
        <f t="shared" si="1732"/>
        <v>2315.2717479452053</v>
      </c>
      <c r="AN3514" s="42">
        <f t="shared" si="1733"/>
        <v>45715</v>
      </c>
      <c r="AO3514" s="43">
        <f t="shared" si="1734"/>
        <v>3851.9383561643835</v>
      </c>
    </row>
    <row r="3515" spans="1:42" s="24" customFormat="1" ht="15.75" customHeight="1" x14ac:dyDescent="0.35">
      <c r="A3515" s="36" t="s">
        <v>27</v>
      </c>
      <c r="B3515" s="36">
        <v>202602</v>
      </c>
      <c r="C3515" s="24" t="s">
        <v>736</v>
      </c>
      <c r="D3515" s="24" t="s">
        <v>119</v>
      </c>
      <c r="E3515" s="62">
        <v>45901</v>
      </c>
      <c r="F3515" s="62">
        <v>46265</v>
      </c>
      <c r="G3515" s="37" t="s">
        <v>6670</v>
      </c>
      <c r="H3515" s="36">
        <v>46089</v>
      </c>
      <c r="I3515" s="63">
        <v>33826</v>
      </c>
      <c r="J3515" s="24" t="s">
        <v>6739</v>
      </c>
      <c r="K3515" s="63">
        <f t="shared" si="1718"/>
        <v>46041</v>
      </c>
      <c r="L3515" s="55">
        <f t="shared" si="1719"/>
        <v>0.04</v>
      </c>
      <c r="M3515" s="76">
        <v>0.22500000000000001</v>
      </c>
      <c r="N3515" s="62">
        <v>46041</v>
      </c>
      <c r="O3515" s="62">
        <v>46265</v>
      </c>
      <c r="P3515" s="63"/>
      <c r="Q3515" s="63"/>
      <c r="R3515" s="78">
        <v>33</v>
      </c>
      <c r="S3515" s="63" t="str">
        <f>VLOOKUP(R3515,SA!$B$3:$C$11,2,1)</f>
        <v>26-35</v>
      </c>
      <c r="T3515" s="38" t="s">
        <v>6800</v>
      </c>
      <c r="U3515" s="24" t="s">
        <v>56</v>
      </c>
      <c r="V3515" s="24">
        <v>300000</v>
      </c>
      <c r="W3515" s="39">
        <f t="shared" si="1720"/>
        <v>300000</v>
      </c>
      <c r="X3515" s="29">
        <f t="shared" si="1721"/>
        <v>1</v>
      </c>
      <c r="Y3515" s="40">
        <f t="shared" si="1722"/>
        <v>225</v>
      </c>
      <c r="Z3515" s="38">
        <f t="shared" si="1705"/>
        <v>46081</v>
      </c>
      <c r="AA3515" s="41">
        <f t="shared" si="1723"/>
        <v>41</v>
      </c>
      <c r="AB3515" s="24" t="s">
        <v>113</v>
      </c>
      <c r="AC3515" s="41">
        <f t="shared" si="1724"/>
        <v>2542.4789178082192</v>
      </c>
      <c r="AD3515" s="41">
        <v>1</v>
      </c>
      <c r="AE3515" s="72">
        <f>INDEX(SA!$C$2:$G$11,MATCH(Details!S3515,SA!$C$2:$C$11,0),MATCH(Details!V3515,SA!$C$2:$G$2,0))*Y3515/(F3515-E3515+1)</f>
        <v>2154.6431506849317</v>
      </c>
      <c r="AF3515" s="41">
        <f t="shared" si="1725"/>
        <v>0</v>
      </c>
      <c r="AG3515" s="41">
        <f t="shared" si="1726"/>
        <v>0</v>
      </c>
      <c r="AH3515" s="41">
        <f t="shared" si="1727"/>
        <v>387.83576712328767</v>
      </c>
      <c r="AI3515" s="60">
        <f t="shared" si="1728"/>
        <v>86.185726027397266</v>
      </c>
      <c r="AJ3515" s="60">
        <f t="shared" si="1729"/>
        <v>484.79470890410965</v>
      </c>
      <c r="AK3515" s="60">
        <f t="shared" si="1730"/>
        <v>392.62386301369867</v>
      </c>
      <c r="AL3515" s="60">
        <f t="shared" si="1731"/>
        <v>288.5785393150685</v>
      </c>
      <c r="AM3515" s="41">
        <f t="shared" si="1732"/>
        <v>1295.0841764383561</v>
      </c>
      <c r="AN3515" s="42">
        <f t="shared" si="1733"/>
        <v>45715</v>
      </c>
      <c r="AO3515" s="43">
        <f t="shared" si="1734"/>
        <v>2154.6431506849317</v>
      </c>
    </row>
    <row r="3516" spans="1:42" s="24" customFormat="1" ht="15.75" customHeight="1" x14ac:dyDescent="0.35">
      <c r="A3516" s="36" t="s">
        <v>27</v>
      </c>
      <c r="B3516" s="36">
        <v>202602</v>
      </c>
      <c r="C3516" s="24" t="s">
        <v>736</v>
      </c>
      <c r="D3516" s="24" t="s">
        <v>119</v>
      </c>
      <c r="E3516" s="62">
        <v>45901</v>
      </c>
      <c r="F3516" s="62">
        <v>46265</v>
      </c>
      <c r="G3516" s="37" t="s">
        <v>6671</v>
      </c>
      <c r="H3516" s="36">
        <v>46089</v>
      </c>
      <c r="I3516" s="63">
        <v>34935</v>
      </c>
      <c r="J3516" s="24" t="s">
        <v>6740</v>
      </c>
      <c r="K3516" s="63">
        <f t="shared" si="1718"/>
        <v>46041</v>
      </c>
      <c r="L3516" s="55">
        <f t="shared" si="1719"/>
        <v>0.04</v>
      </c>
      <c r="M3516" s="76">
        <v>0.22500000000000001</v>
      </c>
      <c r="N3516" s="62">
        <v>46041</v>
      </c>
      <c r="O3516" s="62">
        <v>46265</v>
      </c>
      <c r="P3516" s="63"/>
      <c r="Q3516" s="63"/>
      <c r="R3516" s="78">
        <v>30</v>
      </c>
      <c r="S3516" s="63" t="str">
        <f>VLOOKUP(R3516,SA!$B$3:$C$11,2,1)</f>
        <v>26-35</v>
      </c>
      <c r="T3516" s="38" t="s">
        <v>98</v>
      </c>
      <c r="U3516" s="24" t="s">
        <v>5743</v>
      </c>
      <c r="V3516" s="24">
        <v>300000</v>
      </c>
      <c r="W3516" s="39">
        <f t="shared" si="1720"/>
        <v>0</v>
      </c>
      <c r="X3516" s="29">
        <f t="shared" si="1721"/>
        <v>0</v>
      </c>
      <c r="Y3516" s="40">
        <f t="shared" si="1722"/>
        <v>225</v>
      </c>
      <c r="Z3516" s="38">
        <f t="shared" si="1705"/>
        <v>46081</v>
      </c>
      <c r="AA3516" s="41">
        <f t="shared" si="1723"/>
        <v>41</v>
      </c>
      <c r="AB3516" s="24" t="s">
        <v>113</v>
      </c>
      <c r="AC3516" s="41">
        <f t="shared" si="1724"/>
        <v>2542.4789178082192</v>
      </c>
      <c r="AD3516" s="41">
        <v>1</v>
      </c>
      <c r="AE3516" s="72">
        <f>INDEX(SA!$C$2:$G$11,MATCH(Details!S3516,SA!$C$2:$C$11,0),MATCH(Details!V3516,SA!$C$2:$G$2,0))*Y3516/(F3516-E3516+1)</f>
        <v>2154.6431506849317</v>
      </c>
      <c r="AF3516" s="41">
        <f t="shared" si="1725"/>
        <v>0</v>
      </c>
      <c r="AG3516" s="41">
        <f t="shared" si="1726"/>
        <v>0</v>
      </c>
      <c r="AH3516" s="41">
        <f t="shared" si="1727"/>
        <v>387.83576712328767</v>
      </c>
      <c r="AI3516" s="60">
        <f t="shared" si="1728"/>
        <v>86.185726027397266</v>
      </c>
      <c r="AJ3516" s="60">
        <f t="shared" si="1729"/>
        <v>484.79470890410965</v>
      </c>
      <c r="AK3516" s="60">
        <f t="shared" si="1730"/>
        <v>392.62386301369867</v>
      </c>
      <c r="AL3516" s="60">
        <f t="shared" si="1731"/>
        <v>288.5785393150685</v>
      </c>
      <c r="AM3516" s="41">
        <f t="shared" si="1732"/>
        <v>1295.0841764383561</v>
      </c>
      <c r="AN3516" s="42">
        <f t="shared" si="1733"/>
        <v>45715</v>
      </c>
      <c r="AO3516" s="43">
        <f t="shared" si="1734"/>
        <v>2154.6431506849317</v>
      </c>
    </row>
    <row r="3517" spans="1:42" s="24" customFormat="1" ht="15.75" customHeight="1" x14ac:dyDescent="0.35">
      <c r="A3517" s="36" t="s">
        <v>27</v>
      </c>
      <c r="B3517" s="36">
        <v>202602</v>
      </c>
      <c r="C3517" s="24" t="s">
        <v>736</v>
      </c>
      <c r="D3517" s="24" t="s">
        <v>119</v>
      </c>
      <c r="E3517" s="62">
        <v>45901</v>
      </c>
      <c r="F3517" s="62">
        <v>46265</v>
      </c>
      <c r="G3517" s="37" t="s">
        <v>6672</v>
      </c>
      <c r="H3517" s="36">
        <v>46089</v>
      </c>
      <c r="I3517" s="63">
        <v>43028</v>
      </c>
      <c r="J3517" s="24" t="s">
        <v>6741</v>
      </c>
      <c r="K3517" s="63">
        <f t="shared" si="1718"/>
        <v>46041</v>
      </c>
      <c r="L3517" s="55">
        <f t="shared" si="1719"/>
        <v>0.04</v>
      </c>
      <c r="M3517" s="76">
        <v>0.22500000000000001</v>
      </c>
      <c r="N3517" s="62">
        <v>46041</v>
      </c>
      <c r="O3517" s="62">
        <v>46265</v>
      </c>
      <c r="P3517" s="63"/>
      <c r="Q3517" s="63"/>
      <c r="R3517" s="78">
        <v>8</v>
      </c>
      <c r="S3517" s="63" t="str">
        <f>VLOOKUP(R3517,SA!$B$3:$C$11,2,1)</f>
        <v>0-25</v>
      </c>
      <c r="T3517" s="38" t="s">
        <v>97</v>
      </c>
      <c r="U3517" s="24" t="s">
        <v>5745</v>
      </c>
      <c r="V3517" s="24">
        <v>300000</v>
      </c>
      <c r="W3517" s="39">
        <f t="shared" si="1720"/>
        <v>0</v>
      </c>
      <c r="X3517" s="29">
        <f t="shared" si="1721"/>
        <v>0</v>
      </c>
      <c r="Y3517" s="40">
        <f t="shared" si="1722"/>
        <v>225</v>
      </c>
      <c r="Z3517" s="38">
        <f t="shared" si="1705"/>
        <v>46081</v>
      </c>
      <c r="AA3517" s="41">
        <f t="shared" si="1723"/>
        <v>41</v>
      </c>
      <c r="AB3517" s="24" t="s">
        <v>113</v>
      </c>
      <c r="AC3517" s="41">
        <f t="shared" si="1724"/>
        <v>2274.8912876712329</v>
      </c>
      <c r="AD3517" s="41">
        <v>1</v>
      </c>
      <c r="AE3517" s="72">
        <f>INDEX(SA!$C$2:$G$11,MATCH(Details!S3517,SA!$C$2:$C$11,0),MATCH(Details!V3517,SA!$C$2:$G$2,0))*Y3517/(F3517-E3517+1)</f>
        <v>1927.8739726027397</v>
      </c>
      <c r="AF3517" s="41">
        <f t="shared" si="1725"/>
        <v>0</v>
      </c>
      <c r="AG3517" s="41">
        <f t="shared" si="1726"/>
        <v>0</v>
      </c>
      <c r="AH3517" s="41">
        <f t="shared" si="1727"/>
        <v>347.01731506849313</v>
      </c>
      <c r="AI3517" s="60">
        <f t="shared" si="1728"/>
        <v>77.114958904109585</v>
      </c>
      <c r="AJ3517" s="60">
        <f t="shared" si="1729"/>
        <v>433.77164383561643</v>
      </c>
      <c r="AK3517" s="60">
        <f t="shared" si="1730"/>
        <v>351.30147945205482</v>
      </c>
      <c r="AL3517" s="60">
        <f t="shared" si="1731"/>
        <v>258.20658739726031</v>
      </c>
      <c r="AM3517" s="41">
        <f t="shared" si="1732"/>
        <v>1158.7807824657532</v>
      </c>
      <c r="AN3517" s="42">
        <f t="shared" si="1733"/>
        <v>45715</v>
      </c>
      <c r="AO3517" s="43">
        <f t="shared" si="1734"/>
        <v>1927.8739726027397</v>
      </c>
    </row>
    <row r="3518" spans="1:42" s="24" customFormat="1" ht="15.75" customHeight="1" x14ac:dyDescent="0.35">
      <c r="A3518" s="36" t="s">
        <v>27</v>
      </c>
      <c r="B3518" s="36">
        <v>202602</v>
      </c>
      <c r="C3518" s="24" t="s">
        <v>736</v>
      </c>
      <c r="D3518" s="24" t="s">
        <v>119</v>
      </c>
      <c r="E3518" s="62">
        <v>45901</v>
      </c>
      <c r="F3518" s="62">
        <v>46265</v>
      </c>
      <c r="G3518" s="37" t="s">
        <v>6673</v>
      </c>
      <c r="H3518" s="36">
        <v>46112</v>
      </c>
      <c r="I3518" s="63">
        <v>33490</v>
      </c>
      <c r="J3518" s="24" t="s">
        <v>6742</v>
      </c>
      <c r="K3518" s="63">
        <f t="shared" si="1718"/>
        <v>46043</v>
      </c>
      <c r="L3518" s="55">
        <f t="shared" si="1719"/>
        <v>0.04</v>
      </c>
      <c r="M3518" s="76">
        <v>0.22500000000000001</v>
      </c>
      <c r="N3518" s="62">
        <v>46043</v>
      </c>
      <c r="O3518" s="62">
        <v>46265</v>
      </c>
      <c r="P3518" s="63"/>
      <c r="Q3518" s="63"/>
      <c r="R3518" s="78">
        <v>34</v>
      </c>
      <c r="S3518" s="63" t="str">
        <f>VLOOKUP(R3518,SA!$B$3:$C$11,2,1)</f>
        <v>26-35</v>
      </c>
      <c r="T3518" s="38" t="s">
        <v>6800</v>
      </c>
      <c r="U3518" s="24" t="s">
        <v>56</v>
      </c>
      <c r="V3518" s="24">
        <v>500000</v>
      </c>
      <c r="W3518" s="39">
        <f t="shared" si="1720"/>
        <v>500000</v>
      </c>
      <c r="X3518" s="29">
        <f t="shared" si="1721"/>
        <v>1</v>
      </c>
      <c r="Y3518" s="40">
        <f t="shared" si="1722"/>
        <v>223</v>
      </c>
      <c r="Z3518" s="38">
        <f t="shared" si="1705"/>
        <v>46081</v>
      </c>
      <c r="AA3518" s="41">
        <f t="shared" si="1723"/>
        <v>39</v>
      </c>
      <c r="AB3518" s="24" t="s">
        <v>113</v>
      </c>
      <c r="AC3518" s="41">
        <f t="shared" si="1724"/>
        <v>3046.4330591780817</v>
      </c>
      <c r="AD3518" s="41">
        <v>1</v>
      </c>
      <c r="AE3518" s="72">
        <f>INDEX(SA!$C$2:$G$11,MATCH(Details!S3518,SA!$C$2:$C$11,0),MATCH(Details!V3518,SA!$C$2:$G$2,0))*Y3518/(F3518-E3518+1)</f>
        <v>2581.7229315068489</v>
      </c>
      <c r="AF3518" s="41">
        <f t="shared" si="1725"/>
        <v>0</v>
      </c>
      <c r="AG3518" s="41">
        <f t="shared" si="1726"/>
        <v>0</v>
      </c>
      <c r="AH3518" s="41">
        <f t="shared" si="1727"/>
        <v>464.71012767123278</v>
      </c>
      <c r="AI3518" s="60">
        <f t="shared" si="1728"/>
        <v>103.26891726027395</v>
      </c>
      <c r="AJ3518" s="60">
        <f t="shared" si="1729"/>
        <v>580.88765958904105</v>
      </c>
      <c r="AK3518" s="60">
        <f t="shared" si="1730"/>
        <v>451.51208219178073</v>
      </c>
      <c r="AL3518" s="60">
        <f t="shared" si="1731"/>
        <v>331.86138041095882</v>
      </c>
      <c r="AM3518" s="41">
        <f t="shared" si="1732"/>
        <v>1565.7049742465751</v>
      </c>
      <c r="AN3518" s="42">
        <f t="shared" si="1733"/>
        <v>45715</v>
      </c>
      <c r="AO3518" s="43">
        <f t="shared" si="1734"/>
        <v>2581.7229315068489</v>
      </c>
    </row>
    <row r="3519" spans="1:42" s="24" customFormat="1" ht="15.75" customHeight="1" x14ac:dyDescent="0.35">
      <c r="A3519" s="36" t="s">
        <v>27</v>
      </c>
      <c r="B3519" s="36">
        <v>202602</v>
      </c>
      <c r="C3519" s="24" t="s">
        <v>736</v>
      </c>
      <c r="D3519" s="24" t="s">
        <v>119</v>
      </c>
      <c r="E3519" s="62">
        <v>45901</v>
      </c>
      <c r="F3519" s="62">
        <v>46265</v>
      </c>
      <c r="G3519" s="37" t="s">
        <v>6674</v>
      </c>
      <c r="H3519" s="36">
        <v>46112</v>
      </c>
      <c r="I3519" s="63">
        <v>17343</v>
      </c>
      <c r="J3519" s="24" t="s">
        <v>6743</v>
      </c>
      <c r="K3519" s="63">
        <f t="shared" si="1718"/>
        <v>46043</v>
      </c>
      <c r="L3519" s="55">
        <f t="shared" si="1719"/>
        <v>0.04</v>
      </c>
      <c r="M3519" s="76">
        <v>0.22500000000000001</v>
      </c>
      <c r="N3519" s="62">
        <v>46043</v>
      </c>
      <c r="O3519" s="62">
        <v>46265</v>
      </c>
      <c r="P3519" s="63"/>
      <c r="Q3519" s="63"/>
      <c r="R3519" s="78">
        <v>78</v>
      </c>
      <c r="S3519" s="63" t="str">
        <f>VLOOKUP(R3519,SA!$B$3:$C$11,2,1)</f>
        <v>76-80</v>
      </c>
      <c r="T3519" s="38" t="s">
        <v>6800</v>
      </c>
      <c r="U3519" s="24" t="s">
        <v>5816</v>
      </c>
      <c r="V3519" s="24">
        <v>500000</v>
      </c>
      <c r="W3519" s="39">
        <f t="shared" si="1720"/>
        <v>0</v>
      </c>
      <c r="X3519" s="29">
        <f t="shared" si="1721"/>
        <v>0</v>
      </c>
      <c r="Y3519" s="40">
        <f t="shared" si="1722"/>
        <v>223</v>
      </c>
      <c r="Z3519" s="38">
        <f t="shared" si="1705"/>
        <v>46081</v>
      </c>
      <c r="AA3519" s="41">
        <f t="shared" si="1723"/>
        <v>39</v>
      </c>
      <c r="AB3519" s="24" t="s">
        <v>113</v>
      </c>
      <c r="AC3519" s="41">
        <f t="shared" si="1724"/>
        <v>18219.460343561645</v>
      </c>
      <c r="AD3519" s="41">
        <v>1</v>
      </c>
      <c r="AE3519" s="72">
        <f>INDEX(SA!$C$2:$G$11,MATCH(Details!S3519,SA!$C$2:$C$11,0),MATCH(Details!V3519,SA!$C$2:$G$2,0))*Y3519/(F3519-E3519+1)</f>
        <v>15440.220630136988</v>
      </c>
      <c r="AF3519" s="41">
        <f t="shared" si="1725"/>
        <v>0</v>
      </c>
      <c r="AG3519" s="41">
        <f t="shared" si="1726"/>
        <v>0</v>
      </c>
      <c r="AH3519" s="41">
        <f t="shared" si="1727"/>
        <v>2779.2397134246576</v>
      </c>
      <c r="AI3519" s="60">
        <f t="shared" si="1728"/>
        <v>617.60882520547955</v>
      </c>
      <c r="AJ3519" s="60">
        <f t="shared" si="1729"/>
        <v>3474.0496417808222</v>
      </c>
      <c r="AK3519" s="60">
        <f t="shared" si="1730"/>
        <v>2700.3076438356165</v>
      </c>
      <c r="AL3519" s="60">
        <f t="shared" si="1731"/>
        <v>1984.726118219178</v>
      </c>
      <c r="AM3519" s="41">
        <f t="shared" si="1732"/>
        <v>9363.8360449315078</v>
      </c>
      <c r="AN3519" s="42">
        <f t="shared" si="1733"/>
        <v>45715</v>
      </c>
      <c r="AO3519" s="43">
        <f t="shared" si="1734"/>
        <v>15440.220630136988</v>
      </c>
    </row>
    <row r="3520" spans="1:42" s="24" customFormat="1" ht="15.75" customHeight="1" x14ac:dyDescent="0.35">
      <c r="A3520" s="36" t="s">
        <v>27</v>
      </c>
      <c r="B3520" s="36">
        <v>202602</v>
      </c>
      <c r="C3520" s="24" t="s">
        <v>736</v>
      </c>
      <c r="D3520" s="24" t="s">
        <v>119</v>
      </c>
      <c r="E3520" s="62">
        <v>45901</v>
      </c>
      <c r="F3520" s="62">
        <v>46265</v>
      </c>
      <c r="G3520" s="37" t="s">
        <v>6675</v>
      </c>
      <c r="H3520" s="36">
        <v>46112</v>
      </c>
      <c r="I3520" s="63">
        <v>20992</v>
      </c>
      <c r="J3520" s="24" t="s">
        <v>6744</v>
      </c>
      <c r="K3520" s="63">
        <f t="shared" si="1718"/>
        <v>46043</v>
      </c>
      <c r="L3520" s="55">
        <f t="shared" si="1719"/>
        <v>0.04</v>
      </c>
      <c r="M3520" s="76">
        <v>0.22500000000000001</v>
      </c>
      <c r="N3520" s="62">
        <v>46043</v>
      </c>
      <c r="O3520" s="62">
        <v>46265</v>
      </c>
      <c r="P3520" s="63"/>
      <c r="Q3520" s="63"/>
      <c r="R3520" s="78">
        <v>68</v>
      </c>
      <c r="S3520" s="63" t="str">
        <f>VLOOKUP(R3520,SA!$B$3:$C$11,2,1)</f>
        <v>66-70</v>
      </c>
      <c r="T3520" s="38" t="s">
        <v>98</v>
      </c>
      <c r="U3520" s="24" t="s">
        <v>5815</v>
      </c>
      <c r="V3520" s="24">
        <v>500000</v>
      </c>
      <c r="W3520" s="39">
        <f t="shared" si="1720"/>
        <v>0</v>
      </c>
      <c r="X3520" s="29">
        <f t="shared" si="1721"/>
        <v>0</v>
      </c>
      <c r="Y3520" s="40">
        <f t="shared" si="1722"/>
        <v>223</v>
      </c>
      <c r="Z3520" s="38">
        <f t="shared" si="1705"/>
        <v>46081</v>
      </c>
      <c r="AA3520" s="41">
        <f t="shared" si="1723"/>
        <v>39</v>
      </c>
      <c r="AB3520" s="24" t="s">
        <v>113</v>
      </c>
      <c r="AC3520" s="41">
        <f t="shared" si="1724"/>
        <v>11432.957185205478</v>
      </c>
      <c r="AD3520" s="41">
        <v>1</v>
      </c>
      <c r="AE3520" s="72">
        <f>INDEX(SA!$C$2:$G$11,MATCH(Details!S3520,SA!$C$2:$C$11,0),MATCH(Details!V3520,SA!$C$2:$G$2,0))*Y3520/(F3520-E3520+1)</f>
        <v>9688.9467671232869</v>
      </c>
      <c r="AF3520" s="41">
        <f t="shared" si="1725"/>
        <v>0</v>
      </c>
      <c r="AG3520" s="41">
        <f t="shared" si="1726"/>
        <v>0</v>
      </c>
      <c r="AH3520" s="41">
        <f t="shared" si="1727"/>
        <v>1744.0104180821916</v>
      </c>
      <c r="AI3520" s="60">
        <f t="shared" si="1728"/>
        <v>387.55787068493146</v>
      </c>
      <c r="AJ3520" s="60">
        <f t="shared" si="1729"/>
        <v>2180.0130226027395</v>
      </c>
      <c r="AK3520" s="60">
        <f t="shared" si="1730"/>
        <v>1694.4794794520546</v>
      </c>
      <c r="AL3520" s="60">
        <f t="shared" si="1731"/>
        <v>1245.4424173972602</v>
      </c>
      <c r="AM3520" s="41">
        <f t="shared" si="1732"/>
        <v>5875.9334564383553</v>
      </c>
      <c r="AN3520" s="42">
        <f t="shared" si="1733"/>
        <v>45715</v>
      </c>
      <c r="AO3520" s="43">
        <f t="shared" si="1734"/>
        <v>9688.9467671232869</v>
      </c>
    </row>
    <row r="3521" spans="1:41" s="24" customFormat="1" ht="15.75" customHeight="1" x14ac:dyDescent="0.35">
      <c r="A3521" s="36" t="s">
        <v>27</v>
      </c>
      <c r="B3521" s="36">
        <v>202602</v>
      </c>
      <c r="C3521" s="24" t="s">
        <v>736</v>
      </c>
      <c r="D3521" s="24" t="s">
        <v>119</v>
      </c>
      <c r="E3521" s="62">
        <v>45901</v>
      </c>
      <c r="F3521" s="62">
        <v>46265</v>
      </c>
      <c r="G3521" s="37" t="s">
        <v>6676</v>
      </c>
      <c r="H3521" s="36">
        <v>46112</v>
      </c>
      <c r="I3521" s="63">
        <v>33083</v>
      </c>
      <c r="J3521" s="24" t="s">
        <v>6745</v>
      </c>
      <c r="K3521" s="63">
        <f t="shared" si="1718"/>
        <v>46043</v>
      </c>
      <c r="L3521" s="55">
        <f t="shared" si="1719"/>
        <v>0.04</v>
      </c>
      <c r="M3521" s="76">
        <v>0.22500000000000001</v>
      </c>
      <c r="N3521" s="62">
        <v>46043</v>
      </c>
      <c r="O3521" s="62">
        <v>46265</v>
      </c>
      <c r="P3521" s="63"/>
      <c r="Q3521" s="63"/>
      <c r="R3521" s="78">
        <v>35</v>
      </c>
      <c r="S3521" s="63" t="str">
        <f>VLOOKUP(R3521,SA!$B$3:$C$11,2,1)</f>
        <v>26-35</v>
      </c>
      <c r="T3521" s="38" t="s">
        <v>98</v>
      </c>
      <c r="U3521" s="24" t="s">
        <v>5743</v>
      </c>
      <c r="V3521" s="24">
        <v>500000</v>
      </c>
      <c r="W3521" s="39">
        <f t="shared" si="1720"/>
        <v>0</v>
      </c>
      <c r="X3521" s="29">
        <f t="shared" si="1721"/>
        <v>0</v>
      </c>
      <c r="Y3521" s="40">
        <f t="shared" si="1722"/>
        <v>223</v>
      </c>
      <c r="Z3521" s="38">
        <f t="shared" si="1705"/>
        <v>46081</v>
      </c>
      <c r="AA3521" s="41">
        <f t="shared" si="1723"/>
        <v>39</v>
      </c>
      <c r="AB3521" s="24" t="s">
        <v>113</v>
      </c>
      <c r="AC3521" s="41">
        <f t="shared" si="1724"/>
        <v>3046.4330591780817</v>
      </c>
      <c r="AD3521" s="41">
        <v>1</v>
      </c>
      <c r="AE3521" s="72">
        <f>INDEX(SA!$C$2:$G$11,MATCH(Details!S3521,SA!$C$2:$C$11,0),MATCH(Details!V3521,SA!$C$2:$G$2,0))*Y3521/(F3521-E3521+1)</f>
        <v>2581.7229315068489</v>
      </c>
      <c r="AF3521" s="41">
        <f t="shared" si="1725"/>
        <v>0</v>
      </c>
      <c r="AG3521" s="41">
        <f t="shared" si="1726"/>
        <v>0</v>
      </c>
      <c r="AH3521" s="41">
        <f t="shared" si="1727"/>
        <v>464.71012767123278</v>
      </c>
      <c r="AI3521" s="60">
        <f t="shared" si="1728"/>
        <v>103.26891726027395</v>
      </c>
      <c r="AJ3521" s="60">
        <f t="shared" si="1729"/>
        <v>580.88765958904105</v>
      </c>
      <c r="AK3521" s="60">
        <f t="shared" si="1730"/>
        <v>451.51208219178073</v>
      </c>
      <c r="AL3521" s="60">
        <f t="shared" si="1731"/>
        <v>331.86138041095882</v>
      </c>
      <c r="AM3521" s="41">
        <f t="shared" si="1732"/>
        <v>1565.7049742465751</v>
      </c>
      <c r="AN3521" s="42">
        <f t="shared" si="1733"/>
        <v>45715</v>
      </c>
      <c r="AO3521" s="43">
        <f t="shared" si="1734"/>
        <v>2581.7229315068489</v>
      </c>
    </row>
    <row r="3522" spans="1:41" s="24" customFormat="1" ht="15.75" customHeight="1" x14ac:dyDescent="0.35">
      <c r="A3522" s="36" t="s">
        <v>27</v>
      </c>
      <c r="B3522" s="36">
        <v>202602</v>
      </c>
      <c r="C3522" s="24" t="s">
        <v>736</v>
      </c>
      <c r="D3522" s="24" t="s">
        <v>119</v>
      </c>
      <c r="E3522" s="62">
        <v>45901</v>
      </c>
      <c r="F3522" s="62">
        <v>46265</v>
      </c>
      <c r="G3522" s="37" t="s">
        <v>6677</v>
      </c>
      <c r="H3522" s="36">
        <v>45992</v>
      </c>
      <c r="I3522" s="63">
        <v>34040</v>
      </c>
      <c r="J3522" s="24" t="s">
        <v>6746</v>
      </c>
      <c r="K3522" s="63">
        <f t="shared" si="1718"/>
        <v>46044</v>
      </c>
      <c r="L3522" s="55">
        <f t="shared" si="1719"/>
        <v>0.04</v>
      </c>
      <c r="M3522" s="76">
        <v>0.22500000000000001</v>
      </c>
      <c r="N3522" s="62">
        <v>46044</v>
      </c>
      <c r="O3522" s="62">
        <v>46265</v>
      </c>
      <c r="P3522" s="63"/>
      <c r="Q3522" s="63"/>
      <c r="R3522" s="78">
        <v>32</v>
      </c>
      <c r="S3522" s="63" t="str">
        <f>VLOOKUP(R3522,SA!$B$3:$C$11,2,1)</f>
        <v>26-35</v>
      </c>
      <c r="T3522" s="38" t="s">
        <v>6800</v>
      </c>
      <c r="U3522" s="24" t="s">
        <v>56</v>
      </c>
      <c r="V3522" s="24">
        <v>300000</v>
      </c>
      <c r="W3522" s="39">
        <f t="shared" si="1720"/>
        <v>300000</v>
      </c>
      <c r="X3522" s="29">
        <f t="shared" si="1721"/>
        <v>1</v>
      </c>
      <c r="Y3522" s="40">
        <f t="shared" si="1722"/>
        <v>222</v>
      </c>
      <c r="Z3522" s="38">
        <f t="shared" si="1705"/>
        <v>46081</v>
      </c>
      <c r="AA3522" s="41">
        <f t="shared" si="1723"/>
        <v>38</v>
      </c>
      <c r="AB3522" s="24" t="s">
        <v>113</v>
      </c>
      <c r="AC3522" s="41">
        <f t="shared" si="1724"/>
        <v>2508.579198904109</v>
      </c>
      <c r="AD3522" s="41">
        <v>1</v>
      </c>
      <c r="AE3522" s="72">
        <f>INDEX(SA!$C$2:$G$11,MATCH(Details!S3522,SA!$C$2:$C$11,0),MATCH(Details!V3522,SA!$C$2:$G$2,0))*Y3522/(F3522-E3522+1)</f>
        <v>2125.9145753424655</v>
      </c>
      <c r="AF3522" s="41">
        <f t="shared" si="1725"/>
        <v>0</v>
      </c>
      <c r="AG3522" s="41">
        <f t="shared" si="1726"/>
        <v>0</v>
      </c>
      <c r="AH3522" s="41">
        <f t="shared" si="1727"/>
        <v>382.66462356164379</v>
      </c>
      <c r="AI3522" s="60">
        <f t="shared" si="1728"/>
        <v>85.036583013698618</v>
      </c>
      <c r="AJ3522" s="60">
        <f t="shared" si="1729"/>
        <v>478.33077945205474</v>
      </c>
      <c r="AK3522" s="60">
        <f t="shared" si="1730"/>
        <v>363.89528767123284</v>
      </c>
      <c r="AL3522" s="60">
        <f t="shared" si="1731"/>
        <v>267.46303643835614</v>
      </c>
      <c r="AM3522" s="41">
        <f t="shared" si="1732"/>
        <v>1295.0841764383561</v>
      </c>
      <c r="AN3522" s="42">
        <f t="shared" si="1733"/>
        <v>45715</v>
      </c>
      <c r="AO3522" s="43">
        <f t="shared" si="1734"/>
        <v>2125.9145753424655</v>
      </c>
    </row>
    <row r="3523" spans="1:41" s="24" customFormat="1" ht="15.75" customHeight="1" x14ac:dyDescent="0.35">
      <c r="A3523" s="36" t="s">
        <v>27</v>
      </c>
      <c r="B3523" s="36">
        <v>202602</v>
      </c>
      <c r="C3523" s="24" t="s">
        <v>736</v>
      </c>
      <c r="D3523" s="24" t="s">
        <v>119</v>
      </c>
      <c r="E3523" s="62">
        <v>45901</v>
      </c>
      <c r="F3523" s="62">
        <v>46265</v>
      </c>
      <c r="G3523" s="37" t="s">
        <v>6678</v>
      </c>
      <c r="H3523" s="36">
        <v>45992</v>
      </c>
      <c r="I3523" s="63">
        <v>25418</v>
      </c>
      <c r="J3523" s="24" t="s">
        <v>6747</v>
      </c>
      <c r="K3523" s="63">
        <f t="shared" si="1718"/>
        <v>46044</v>
      </c>
      <c r="L3523" s="55">
        <f t="shared" si="1719"/>
        <v>0.04</v>
      </c>
      <c r="M3523" s="76">
        <v>0.22500000000000001</v>
      </c>
      <c r="N3523" s="62">
        <v>46044</v>
      </c>
      <c r="O3523" s="62">
        <v>46265</v>
      </c>
      <c r="P3523" s="63"/>
      <c r="Q3523" s="63"/>
      <c r="R3523" s="78">
        <v>56</v>
      </c>
      <c r="S3523" s="63" t="str">
        <f>VLOOKUP(R3523,SA!$B$3:$C$11,2,1)</f>
        <v>56-65</v>
      </c>
      <c r="T3523" s="38" t="s">
        <v>98</v>
      </c>
      <c r="U3523" s="24" t="s">
        <v>5815</v>
      </c>
      <c r="V3523" s="24">
        <v>300000</v>
      </c>
      <c r="W3523" s="39">
        <f t="shared" si="1720"/>
        <v>0</v>
      </c>
      <c r="X3523" s="29">
        <f t="shared" si="1721"/>
        <v>0</v>
      </c>
      <c r="Y3523" s="40">
        <f t="shared" si="1722"/>
        <v>222</v>
      </c>
      <c r="Z3523" s="38">
        <f t="shared" si="1705"/>
        <v>46081</v>
      </c>
      <c r="AA3523" s="41">
        <f t="shared" si="1723"/>
        <v>38</v>
      </c>
      <c r="AB3523" s="24" t="s">
        <v>113</v>
      </c>
      <c r="AC3523" s="41">
        <f t="shared" si="1724"/>
        <v>6588.0786904109591</v>
      </c>
      <c r="AD3523" s="41">
        <v>1</v>
      </c>
      <c r="AE3523" s="72">
        <f>INDEX(SA!$C$2:$G$11,MATCH(Details!S3523,SA!$C$2:$C$11,0),MATCH(Details!V3523,SA!$C$2:$G$2,0))*Y3523/(F3523-E3523+1)</f>
        <v>5583.1175342465758</v>
      </c>
      <c r="AF3523" s="41">
        <f t="shared" si="1725"/>
        <v>0</v>
      </c>
      <c r="AG3523" s="41">
        <f t="shared" si="1726"/>
        <v>0</v>
      </c>
      <c r="AH3523" s="41">
        <f t="shared" si="1727"/>
        <v>1004.9611561643836</v>
      </c>
      <c r="AI3523" s="60">
        <f t="shared" si="1728"/>
        <v>223.32470136986305</v>
      </c>
      <c r="AJ3523" s="60">
        <f t="shared" si="1729"/>
        <v>1256.2014452054796</v>
      </c>
      <c r="AK3523" s="60">
        <f t="shared" si="1730"/>
        <v>955.66876712328781</v>
      </c>
      <c r="AL3523" s="60">
        <f t="shared" si="1731"/>
        <v>702.41654383561649</v>
      </c>
      <c r="AM3523" s="41">
        <f t="shared" si="1732"/>
        <v>3401.1748438356167</v>
      </c>
      <c r="AN3523" s="42">
        <f t="shared" si="1733"/>
        <v>45715</v>
      </c>
      <c r="AO3523" s="43">
        <f t="shared" si="1734"/>
        <v>5583.1175342465758</v>
      </c>
    </row>
    <row r="3524" spans="1:41" s="24" customFormat="1" ht="15.75" customHeight="1" x14ac:dyDescent="0.35">
      <c r="A3524" s="36" t="s">
        <v>27</v>
      </c>
      <c r="B3524" s="36">
        <v>202602</v>
      </c>
      <c r="C3524" s="24" t="s">
        <v>736</v>
      </c>
      <c r="D3524" s="24" t="s">
        <v>119</v>
      </c>
      <c r="E3524" s="62">
        <v>45901</v>
      </c>
      <c r="F3524" s="62">
        <v>46265</v>
      </c>
      <c r="G3524" s="37" t="s">
        <v>6679</v>
      </c>
      <c r="H3524" s="36">
        <v>45992</v>
      </c>
      <c r="I3524" s="63">
        <v>34683</v>
      </c>
      <c r="J3524" s="24" t="s">
        <v>6748</v>
      </c>
      <c r="K3524" s="63">
        <f t="shared" si="1718"/>
        <v>46044</v>
      </c>
      <c r="L3524" s="55">
        <f t="shared" si="1719"/>
        <v>0.04</v>
      </c>
      <c r="M3524" s="76">
        <v>0.22500000000000001</v>
      </c>
      <c r="N3524" s="62">
        <v>46044</v>
      </c>
      <c r="O3524" s="62">
        <v>46265</v>
      </c>
      <c r="P3524" s="63"/>
      <c r="Q3524" s="63"/>
      <c r="R3524" s="78">
        <v>31</v>
      </c>
      <c r="S3524" s="63" t="str">
        <f>VLOOKUP(R3524,SA!$B$3:$C$11,2,1)</f>
        <v>26-35</v>
      </c>
      <c r="T3524" s="38" t="s">
        <v>98</v>
      </c>
      <c r="U3524" s="24" t="s">
        <v>5743</v>
      </c>
      <c r="V3524" s="24">
        <v>300000</v>
      </c>
      <c r="W3524" s="39">
        <f t="shared" si="1720"/>
        <v>0</v>
      </c>
      <c r="X3524" s="29">
        <f t="shared" si="1721"/>
        <v>0</v>
      </c>
      <c r="Y3524" s="40">
        <f t="shared" si="1722"/>
        <v>222</v>
      </c>
      <c r="Z3524" s="38">
        <f t="shared" si="1705"/>
        <v>46081</v>
      </c>
      <c r="AA3524" s="41">
        <f t="shared" si="1723"/>
        <v>38</v>
      </c>
      <c r="AB3524" s="24" t="s">
        <v>113</v>
      </c>
      <c r="AC3524" s="41">
        <f t="shared" si="1724"/>
        <v>2508.579198904109</v>
      </c>
      <c r="AD3524" s="41">
        <v>1</v>
      </c>
      <c r="AE3524" s="72">
        <f>INDEX(SA!$C$2:$G$11,MATCH(Details!S3524,SA!$C$2:$C$11,0),MATCH(Details!V3524,SA!$C$2:$G$2,0))*Y3524/(F3524-E3524+1)</f>
        <v>2125.9145753424655</v>
      </c>
      <c r="AF3524" s="41">
        <f t="shared" si="1725"/>
        <v>0</v>
      </c>
      <c r="AG3524" s="41">
        <f t="shared" si="1726"/>
        <v>0</v>
      </c>
      <c r="AH3524" s="41">
        <f t="shared" si="1727"/>
        <v>382.66462356164379</v>
      </c>
      <c r="AI3524" s="60">
        <f t="shared" si="1728"/>
        <v>85.036583013698618</v>
      </c>
      <c r="AJ3524" s="60">
        <f t="shared" si="1729"/>
        <v>478.33077945205474</v>
      </c>
      <c r="AK3524" s="60">
        <f t="shared" si="1730"/>
        <v>363.89528767123284</v>
      </c>
      <c r="AL3524" s="60">
        <f t="shared" si="1731"/>
        <v>267.46303643835614</v>
      </c>
      <c r="AM3524" s="41">
        <f t="shared" si="1732"/>
        <v>1295.0841764383561</v>
      </c>
      <c r="AN3524" s="42">
        <f t="shared" si="1733"/>
        <v>45715</v>
      </c>
      <c r="AO3524" s="43">
        <f t="shared" si="1734"/>
        <v>2125.9145753424655</v>
      </c>
    </row>
    <row r="3525" spans="1:41" s="24" customFormat="1" ht="15.75" customHeight="1" x14ac:dyDescent="0.35">
      <c r="A3525" s="36" t="s">
        <v>27</v>
      </c>
      <c r="B3525" s="36">
        <v>202602</v>
      </c>
      <c r="C3525" s="24" t="s">
        <v>736</v>
      </c>
      <c r="D3525" s="24" t="s">
        <v>119</v>
      </c>
      <c r="E3525" s="62">
        <v>45901</v>
      </c>
      <c r="F3525" s="62">
        <v>46265</v>
      </c>
      <c r="G3525" s="37" t="s">
        <v>6680</v>
      </c>
      <c r="H3525" s="36">
        <v>46122</v>
      </c>
      <c r="I3525" s="63">
        <v>32671</v>
      </c>
      <c r="J3525" s="24" t="s">
        <v>6749</v>
      </c>
      <c r="K3525" s="63">
        <f t="shared" si="1718"/>
        <v>46049</v>
      </c>
      <c r="L3525" s="55">
        <f t="shared" si="1719"/>
        <v>0.04</v>
      </c>
      <c r="M3525" s="76">
        <v>0.22500000000000001</v>
      </c>
      <c r="N3525" s="62">
        <v>46049</v>
      </c>
      <c r="O3525" s="62">
        <v>46265</v>
      </c>
      <c r="P3525" s="63"/>
      <c r="Q3525" s="63"/>
      <c r="R3525" s="78">
        <v>36</v>
      </c>
      <c r="S3525" s="63" t="str">
        <f>VLOOKUP(R3525,SA!$B$3:$C$11,2,1)</f>
        <v>36-45</v>
      </c>
      <c r="T3525" s="38" t="s">
        <v>6800</v>
      </c>
      <c r="U3525" s="24" t="s">
        <v>56</v>
      </c>
      <c r="V3525" s="24">
        <v>300000</v>
      </c>
      <c r="W3525" s="39">
        <f t="shared" si="1720"/>
        <v>300000</v>
      </c>
      <c r="X3525" s="29">
        <f t="shared" si="1721"/>
        <v>1</v>
      </c>
      <c r="Y3525" s="40">
        <f t="shared" si="1722"/>
        <v>217</v>
      </c>
      <c r="Z3525" s="38">
        <f t="shared" si="1705"/>
        <v>46081</v>
      </c>
      <c r="AA3525" s="41">
        <f t="shared" si="1723"/>
        <v>33</v>
      </c>
      <c r="AB3525" s="24" t="s">
        <v>113</v>
      </c>
      <c r="AC3525" s="41">
        <f t="shared" si="1724"/>
        <v>3043.6905128767121</v>
      </c>
      <c r="AD3525" s="41">
        <v>1</v>
      </c>
      <c r="AE3525" s="72">
        <f>INDEX(SA!$C$2:$G$11,MATCH(Details!S3525,SA!$C$2:$C$11,0),MATCH(Details!V3525,SA!$C$2:$G$2,0))*Y3525/(F3525-E3525+1)</f>
        <v>2579.3987397260271</v>
      </c>
      <c r="AF3525" s="41">
        <f t="shared" si="1725"/>
        <v>0</v>
      </c>
      <c r="AG3525" s="41">
        <f t="shared" si="1726"/>
        <v>0</v>
      </c>
      <c r="AH3525" s="41">
        <f t="shared" si="1727"/>
        <v>464.29177315068483</v>
      </c>
      <c r="AI3525" s="60">
        <f t="shared" si="1728"/>
        <v>103.17594958904108</v>
      </c>
      <c r="AJ3525" s="60">
        <f t="shared" si="1729"/>
        <v>580.36471643835614</v>
      </c>
      <c r="AK3525" s="60">
        <f t="shared" si="1730"/>
        <v>392.25879452054789</v>
      </c>
      <c r="AL3525" s="60">
        <f t="shared" si="1731"/>
        <v>288.3102139726027</v>
      </c>
      <c r="AM3525" s="41">
        <f t="shared" si="1732"/>
        <v>1607.5478597260276</v>
      </c>
      <c r="AN3525" s="42">
        <f t="shared" si="1733"/>
        <v>45715</v>
      </c>
      <c r="AO3525" s="43">
        <f t="shared" si="1734"/>
        <v>2579.3987397260271</v>
      </c>
    </row>
    <row r="3526" spans="1:41" s="24" customFormat="1" ht="15.75" customHeight="1" x14ac:dyDescent="0.35">
      <c r="A3526" s="36" t="s">
        <v>27</v>
      </c>
      <c r="B3526" s="36">
        <v>202602</v>
      </c>
      <c r="C3526" s="24" t="s">
        <v>736</v>
      </c>
      <c r="D3526" s="24" t="s">
        <v>119</v>
      </c>
      <c r="E3526" s="62">
        <v>45901</v>
      </c>
      <c r="F3526" s="62">
        <v>46265</v>
      </c>
      <c r="G3526" s="37" t="s">
        <v>6681</v>
      </c>
      <c r="H3526" s="36">
        <v>46122</v>
      </c>
      <c r="I3526" s="63">
        <v>35780</v>
      </c>
      <c r="J3526" s="24" t="s">
        <v>6750</v>
      </c>
      <c r="K3526" s="63">
        <f t="shared" si="1718"/>
        <v>46049</v>
      </c>
      <c r="L3526" s="55">
        <f t="shared" si="1719"/>
        <v>0.04</v>
      </c>
      <c r="M3526" s="76">
        <v>0.22500000000000001</v>
      </c>
      <c r="N3526" s="62">
        <v>46049</v>
      </c>
      <c r="O3526" s="62">
        <v>46265</v>
      </c>
      <c r="P3526" s="63"/>
      <c r="Q3526" s="63"/>
      <c r="R3526" s="78">
        <v>28</v>
      </c>
      <c r="S3526" s="63" t="str">
        <f>VLOOKUP(R3526,SA!$B$3:$C$11,2,1)</f>
        <v>26-35</v>
      </c>
      <c r="T3526" s="38" t="s">
        <v>98</v>
      </c>
      <c r="U3526" s="24" t="s">
        <v>5743</v>
      </c>
      <c r="V3526" s="24">
        <v>300000</v>
      </c>
      <c r="W3526" s="39">
        <f t="shared" si="1720"/>
        <v>0</v>
      </c>
      <c r="X3526" s="29">
        <f t="shared" si="1721"/>
        <v>0</v>
      </c>
      <c r="Y3526" s="40">
        <f t="shared" si="1722"/>
        <v>217</v>
      </c>
      <c r="Z3526" s="38">
        <f t="shared" si="1705"/>
        <v>46081</v>
      </c>
      <c r="AA3526" s="41">
        <f t="shared" si="1723"/>
        <v>33</v>
      </c>
      <c r="AB3526" s="24" t="s">
        <v>113</v>
      </c>
      <c r="AC3526" s="41">
        <f t="shared" si="1724"/>
        <v>2452.0796673972604</v>
      </c>
      <c r="AD3526" s="41">
        <v>1</v>
      </c>
      <c r="AE3526" s="72">
        <f>INDEX(SA!$C$2:$G$11,MATCH(Details!S3526,SA!$C$2:$C$11,0),MATCH(Details!V3526,SA!$C$2:$G$2,0))*Y3526/(F3526-E3526+1)</f>
        <v>2078.0336164383561</v>
      </c>
      <c r="AF3526" s="41">
        <f t="shared" si="1725"/>
        <v>0</v>
      </c>
      <c r="AG3526" s="41">
        <f t="shared" si="1726"/>
        <v>0</v>
      </c>
      <c r="AH3526" s="41">
        <f t="shared" si="1727"/>
        <v>374.04605095890412</v>
      </c>
      <c r="AI3526" s="60">
        <f t="shared" si="1728"/>
        <v>83.121344657534252</v>
      </c>
      <c r="AJ3526" s="60">
        <f t="shared" si="1729"/>
        <v>467.55756369863013</v>
      </c>
      <c r="AK3526" s="60">
        <f t="shared" si="1730"/>
        <v>316.01432876712329</v>
      </c>
      <c r="AL3526" s="60">
        <f t="shared" si="1731"/>
        <v>232.27053164383562</v>
      </c>
      <c r="AM3526" s="41">
        <f t="shared" si="1732"/>
        <v>1295.0841764383563</v>
      </c>
      <c r="AN3526" s="42">
        <f t="shared" si="1733"/>
        <v>45715</v>
      </c>
      <c r="AO3526" s="43">
        <f t="shared" si="1734"/>
        <v>2078.0336164383561</v>
      </c>
    </row>
    <row r="3527" spans="1:41" s="24" customFormat="1" ht="15.75" customHeight="1" x14ac:dyDescent="0.35">
      <c r="A3527" s="36" t="s">
        <v>27</v>
      </c>
      <c r="B3527" s="36">
        <v>202602</v>
      </c>
      <c r="C3527" s="24" t="s">
        <v>736</v>
      </c>
      <c r="D3527" s="24" t="s">
        <v>119</v>
      </c>
      <c r="E3527" s="62">
        <v>45901</v>
      </c>
      <c r="F3527" s="62">
        <v>46265</v>
      </c>
      <c r="G3527" s="37" t="s">
        <v>1687</v>
      </c>
      <c r="H3527" s="36">
        <v>46122</v>
      </c>
      <c r="I3527" s="63">
        <v>43730</v>
      </c>
      <c r="J3527" s="24" t="s">
        <v>6751</v>
      </c>
      <c r="K3527" s="63">
        <f t="shared" si="1718"/>
        <v>46049</v>
      </c>
      <c r="L3527" s="55">
        <f t="shared" si="1719"/>
        <v>0.04</v>
      </c>
      <c r="M3527" s="76">
        <v>0.22500000000000001</v>
      </c>
      <c r="N3527" s="62">
        <v>46049</v>
      </c>
      <c r="O3527" s="62">
        <v>46265</v>
      </c>
      <c r="P3527" s="63"/>
      <c r="Q3527" s="63"/>
      <c r="R3527" s="78">
        <v>6</v>
      </c>
      <c r="S3527" s="63" t="str">
        <f>VLOOKUP(R3527,SA!$B$3:$C$11,2,1)</f>
        <v>0-25</v>
      </c>
      <c r="T3527" s="38" t="s">
        <v>97</v>
      </c>
      <c r="U3527" s="24" t="s">
        <v>5745</v>
      </c>
      <c r="V3527" s="24">
        <v>300000</v>
      </c>
      <c r="W3527" s="39">
        <f t="shared" si="1720"/>
        <v>0</v>
      </c>
      <c r="X3527" s="29">
        <f t="shared" si="1721"/>
        <v>0</v>
      </c>
      <c r="Y3527" s="40">
        <f t="shared" si="1722"/>
        <v>217</v>
      </c>
      <c r="Z3527" s="38">
        <f t="shared" si="1705"/>
        <v>46081</v>
      </c>
      <c r="AA3527" s="41">
        <f t="shared" si="1723"/>
        <v>33</v>
      </c>
      <c r="AB3527" s="24" t="s">
        <v>113</v>
      </c>
      <c r="AC3527" s="41">
        <f t="shared" si="1724"/>
        <v>2194.0062641095892</v>
      </c>
      <c r="AD3527" s="41">
        <v>1</v>
      </c>
      <c r="AE3527" s="72">
        <f>INDEX(SA!$C$2:$G$11,MATCH(Details!S3527,SA!$C$2:$C$11,0),MATCH(Details!V3527,SA!$C$2:$G$2,0))*Y3527/(F3527-E3527+1)</f>
        <v>1859.3273424657534</v>
      </c>
      <c r="AF3527" s="41">
        <f t="shared" si="1725"/>
        <v>0</v>
      </c>
      <c r="AG3527" s="41">
        <f t="shared" si="1726"/>
        <v>0</v>
      </c>
      <c r="AH3527" s="41">
        <f t="shared" si="1727"/>
        <v>334.67892164383562</v>
      </c>
      <c r="AI3527" s="60">
        <f t="shared" si="1728"/>
        <v>74.373093698630143</v>
      </c>
      <c r="AJ3527" s="60">
        <f t="shared" si="1729"/>
        <v>418.34865205479451</v>
      </c>
      <c r="AK3527" s="60">
        <f t="shared" si="1730"/>
        <v>282.7548493150685</v>
      </c>
      <c r="AL3527" s="60">
        <f t="shared" si="1731"/>
        <v>207.82481424657533</v>
      </c>
      <c r="AM3527" s="41">
        <f t="shared" si="1732"/>
        <v>1158.7807824657534</v>
      </c>
      <c r="AN3527" s="42">
        <f t="shared" si="1733"/>
        <v>45715</v>
      </c>
      <c r="AO3527" s="43">
        <f t="shared" si="1734"/>
        <v>1859.3273424657534</v>
      </c>
    </row>
    <row r="3528" spans="1:41" s="24" customFormat="1" ht="15.75" customHeight="1" x14ac:dyDescent="0.35">
      <c r="A3528" s="36" t="s">
        <v>27</v>
      </c>
      <c r="B3528" s="36">
        <v>202602</v>
      </c>
      <c r="C3528" s="24" t="s">
        <v>736</v>
      </c>
      <c r="D3528" s="24" t="s">
        <v>119</v>
      </c>
      <c r="E3528" s="62">
        <v>45901</v>
      </c>
      <c r="F3528" s="62">
        <v>46265</v>
      </c>
      <c r="G3528" s="37" t="s">
        <v>6682</v>
      </c>
      <c r="H3528" s="36">
        <v>46122</v>
      </c>
      <c r="I3528" s="63">
        <v>25788</v>
      </c>
      <c r="J3528" s="24" t="s">
        <v>6752</v>
      </c>
      <c r="K3528" s="63">
        <f t="shared" si="1718"/>
        <v>46049</v>
      </c>
      <c r="L3528" s="55">
        <f t="shared" si="1719"/>
        <v>0.04</v>
      </c>
      <c r="M3528" s="76">
        <v>0.22500000000000001</v>
      </c>
      <c r="N3528" s="62">
        <v>46049</v>
      </c>
      <c r="O3528" s="62">
        <v>46265</v>
      </c>
      <c r="P3528" s="63"/>
      <c r="Q3528" s="63"/>
      <c r="R3528" s="78">
        <v>55</v>
      </c>
      <c r="S3528" s="63" t="str">
        <f>VLOOKUP(R3528,SA!$B$3:$C$11,2,1)</f>
        <v>46-55</v>
      </c>
      <c r="T3528" s="38" t="s">
        <v>98</v>
      </c>
      <c r="U3528" s="24" t="s">
        <v>5815</v>
      </c>
      <c r="V3528" s="24">
        <v>300000</v>
      </c>
      <c r="W3528" s="39">
        <f t="shared" si="1720"/>
        <v>0</v>
      </c>
      <c r="X3528" s="29">
        <f t="shared" si="1721"/>
        <v>0</v>
      </c>
      <c r="Y3528" s="40">
        <f t="shared" si="1722"/>
        <v>217</v>
      </c>
      <c r="Z3528" s="38">
        <f t="shared" si="1705"/>
        <v>46081</v>
      </c>
      <c r="AA3528" s="41">
        <f t="shared" si="1723"/>
        <v>33</v>
      </c>
      <c r="AB3528" s="24" t="s">
        <v>113</v>
      </c>
      <c r="AC3528" s="41">
        <f t="shared" si="1724"/>
        <v>4383.6770465753425</v>
      </c>
      <c r="AD3528" s="41">
        <v>1</v>
      </c>
      <c r="AE3528" s="72">
        <f>INDEX(SA!$C$2:$G$11,MATCH(Details!S3528,SA!$C$2:$C$11,0),MATCH(Details!V3528,SA!$C$2:$G$2,0))*Y3528/(F3528-E3528+1)</f>
        <v>3714.9805479452052</v>
      </c>
      <c r="AF3528" s="41">
        <f t="shared" si="1725"/>
        <v>0</v>
      </c>
      <c r="AG3528" s="41">
        <f t="shared" si="1726"/>
        <v>0</v>
      </c>
      <c r="AH3528" s="41">
        <f t="shared" si="1727"/>
        <v>668.69649863013694</v>
      </c>
      <c r="AI3528" s="60">
        <f t="shared" si="1728"/>
        <v>148.59922191780822</v>
      </c>
      <c r="AJ3528" s="60">
        <f t="shared" si="1729"/>
        <v>835.87062328767115</v>
      </c>
      <c r="AK3528" s="60">
        <f t="shared" si="1730"/>
        <v>564.9509589041096</v>
      </c>
      <c r="AL3528" s="60">
        <f t="shared" si="1731"/>
        <v>415.23895479452057</v>
      </c>
      <c r="AM3528" s="41">
        <f t="shared" si="1732"/>
        <v>2315.2717479452053</v>
      </c>
      <c r="AN3528" s="42">
        <f t="shared" si="1733"/>
        <v>45715</v>
      </c>
      <c r="AO3528" s="43">
        <f t="shared" si="1734"/>
        <v>3714.9805479452052</v>
      </c>
    </row>
    <row r="3529" spans="1:41" s="24" customFormat="1" ht="15.75" customHeight="1" x14ac:dyDescent="0.35">
      <c r="A3529" s="36" t="s">
        <v>27</v>
      </c>
      <c r="B3529" s="36">
        <v>202602</v>
      </c>
      <c r="C3529" s="24" t="s">
        <v>736</v>
      </c>
      <c r="D3529" s="24" t="s">
        <v>119</v>
      </c>
      <c r="E3529" s="62">
        <v>45901</v>
      </c>
      <c r="F3529" s="62">
        <v>46265</v>
      </c>
      <c r="G3529" s="37" t="s">
        <v>6683</v>
      </c>
      <c r="H3529" s="36">
        <v>46122</v>
      </c>
      <c r="I3529" s="63">
        <v>24811</v>
      </c>
      <c r="J3529" s="24" t="s">
        <v>6753</v>
      </c>
      <c r="K3529" s="63">
        <f t="shared" si="1718"/>
        <v>46049</v>
      </c>
      <c r="L3529" s="55">
        <f t="shared" si="1719"/>
        <v>0.04</v>
      </c>
      <c r="M3529" s="76">
        <v>0.22500000000000001</v>
      </c>
      <c r="N3529" s="62">
        <v>46049</v>
      </c>
      <c r="O3529" s="62">
        <v>46265</v>
      </c>
      <c r="P3529" s="63"/>
      <c r="Q3529" s="63"/>
      <c r="R3529" s="78">
        <v>58</v>
      </c>
      <c r="S3529" s="63" t="str">
        <f>VLOOKUP(R3529,SA!$B$3:$C$11,2,1)</f>
        <v>56-65</v>
      </c>
      <c r="T3529" s="38" t="s">
        <v>97</v>
      </c>
      <c r="U3529" s="24" t="s">
        <v>5816</v>
      </c>
      <c r="V3529" s="24">
        <v>300000</v>
      </c>
      <c r="W3529" s="39">
        <f t="shared" si="1720"/>
        <v>0</v>
      </c>
      <c r="X3529" s="29">
        <f t="shared" si="1721"/>
        <v>0</v>
      </c>
      <c r="Y3529" s="40">
        <f t="shared" si="1722"/>
        <v>217</v>
      </c>
      <c r="Z3529" s="38">
        <f t="shared" si="1705"/>
        <v>46081</v>
      </c>
      <c r="AA3529" s="41">
        <f t="shared" si="1723"/>
        <v>33</v>
      </c>
      <c r="AB3529" s="24" t="s">
        <v>113</v>
      </c>
      <c r="AC3529" s="41">
        <f t="shared" si="1724"/>
        <v>6439.6985397260278</v>
      </c>
      <c r="AD3529" s="41">
        <v>1</v>
      </c>
      <c r="AE3529" s="72">
        <f>INDEX(SA!$C$2:$G$11,MATCH(Details!S3529,SA!$C$2:$C$11,0),MATCH(Details!V3529,SA!$C$2:$G$2,0))*Y3529/(F3529-E3529+1)</f>
        <v>5457.3716438356169</v>
      </c>
      <c r="AF3529" s="41">
        <f t="shared" si="1725"/>
        <v>0</v>
      </c>
      <c r="AG3529" s="41">
        <f t="shared" si="1726"/>
        <v>0</v>
      </c>
      <c r="AH3529" s="41">
        <f t="shared" si="1727"/>
        <v>982.32689589041104</v>
      </c>
      <c r="AI3529" s="60">
        <f t="shared" si="1728"/>
        <v>218.29486575342469</v>
      </c>
      <c r="AJ3529" s="60">
        <f t="shared" si="1729"/>
        <v>1227.9086198630139</v>
      </c>
      <c r="AK3529" s="60">
        <f t="shared" si="1730"/>
        <v>829.92287671232884</v>
      </c>
      <c r="AL3529" s="60">
        <f t="shared" si="1731"/>
        <v>609.99331438356171</v>
      </c>
      <c r="AM3529" s="41">
        <f t="shared" si="1732"/>
        <v>3401.1748438356171</v>
      </c>
      <c r="AN3529" s="42">
        <f t="shared" si="1733"/>
        <v>45715</v>
      </c>
      <c r="AO3529" s="43">
        <f t="shared" si="1734"/>
        <v>5457.3716438356169</v>
      </c>
    </row>
    <row r="3530" spans="1:41" s="24" customFormat="1" ht="15.75" customHeight="1" x14ac:dyDescent="0.35">
      <c r="A3530" s="36" t="s">
        <v>27</v>
      </c>
      <c r="B3530" s="36">
        <v>202602</v>
      </c>
      <c r="C3530" s="24" t="s">
        <v>736</v>
      </c>
      <c r="D3530" s="24" t="s">
        <v>119</v>
      </c>
      <c r="E3530" s="62">
        <v>45901</v>
      </c>
      <c r="F3530" s="62">
        <v>46265</v>
      </c>
      <c r="G3530" s="37" t="s">
        <v>6684</v>
      </c>
      <c r="H3530" s="36">
        <v>46121</v>
      </c>
      <c r="I3530" s="63">
        <v>35979</v>
      </c>
      <c r="J3530" s="24" t="s">
        <v>6754</v>
      </c>
      <c r="K3530" s="63">
        <f t="shared" si="1718"/>
        <v>46049</v>
      </c>
      <c r="L3530" s="55">
        <f t="shared" si="1719"/>
        <v>0.04</v>
      </c>
      <c r="M3530" s="76">
        <v>0.22500000000000001</v>
      </c>
      <c r="N3530" s="62">
        <v>46049</v>
      </c>
      <c r="O3530" s="62">
        <v>46265</v>
      </c>
      <c r="P3530" s="63"/>
      <c r="Q3530" s="63"/>
      <c r="R3530" s="78">
        <v>27</v>
      </c>
      <c r="S3530" s="63" t="str">
        <f>VLOOKUP(R3530,SA!$B$3:$C$11,2,1)</f>
        <v>26-35</v>
      </c>
      <c r="T3530" s="38" t="s">
        <v>6800</v>
      </c>
      <c r="U3530" s="24" t="s">
        <v>56</v>
      </c>
      <c r="V3530" s="24">
        <v>300000</v>
      </c>
      <c r="W3530" s="39">
        <f t="shared" si="1720"/>
        <v>300000</v>
      </c>
      <c r="X3530" s="29">
        <f t="shared" si="1721"/>
        <v>1</v>
      </c>
      <c r="Y3530" s="40">
        <f t="shared" si="1722"/>
        <v>217</v>
      </c>
      <c r="Z3530" s="38">
        <f t="shared" si="1705"/>
        <v>46081</v>
      </c>
      <c r="AA3530" s="41">
        <f t="shared" si="1723"/>
        <v>33</v>
      </c>
      <c r="AB3530" s="24" t="s">
        <v>113</v>
      </c>
      <c r="AC3530" s="41">
        <f t="shared" si="1724"/>
        <v>2452.0796673972604</v>
      </c>
      <c r="AD3530" s="41">
        <v>1</v>
      </c>
      <c r="AE3530" s="72">
        <f>INDEX(SA!$C$2:$G$11,MATCH(Details!S3530,SA!$C$2:$C$11,0),MATCH(Details!V3530,SA!$C$2:$G$2,0))*Y3530/(F3530-E3530+1)</f>
        <v>2078.0336164383561</v>
      </c>
      <c r="AF3530" s="41">
        <f t="shared" si="1725"/>
        <v>0</v>
      </c>
      <c r="AG3530" s="41">
        <f t="shared" si="1726"/>
        <v>0</v>
      </c>
      <c r="AH3530" s="41">
        <f t="shared" si="1727"/>
        <v>374.04605095890412</v>
      </c>
      <c r="AI3530" s="60">
        <f t="shared" si="1728"/>
        <v>83.121344657534252</v>
      </c>
      <c r="AJ3530" s="60">
        <f t="shared" si="1729"/>
        <v>467.55756369863013</v>
      </c>
      <c r="AK3530" s="60">
        <f t="shared" si="1730"/>
        <v>316.01432876712329</v>
      </c>
      <c r="AL3530" s="60">
        <f t="shared" si="1731"/>
        <v>232.27053164383562</v>
      </c>
      <c r="AM3530" s="41">
        <f t="shared" si="1732"/>
        <v>1295.0841764383563</v>
      </c>
      <c r="AN3530" s="42">
        <f t="shared" si="1733"/>
        <v>45715</v>
      </c>
      <c r="AO3530" s="43">
        <f t="shared" si="1734"/>
        <v>2078.0336164383561</v>
      </c>
    </row>
    <row r="3531" spans="1:41" s="24" customFormat="1" ht="15.75" customHeight="1" x14ac:dyDescent="0.35">
      <c r="A3531" s="36" t="s">
        <v>27</v>
      </c>
      <c r="B3531" s="36">
        <v>202602</v>
      </c>
      <c r="C3531" s="24" t="s">
        <v>736</v>
      </c>
      <c r="D3531" s="24" t="s">
        <v>119</v>
      </c>
      <c r="E3531" s="62">
        <v>45901</v>
      </c>
      <c r="F3531" s="62">
        <v>46265</v>
      </c>
      <c r="G3531" s="37" t="s">
        <v>6685</v>
      </c>
      <c r="H3531" s="36">
        <v>46121</v>
      </c>
      <c r="I3531" s="63">
        <v>27395</v>
      </c>
      <c r="J3531" s="24" t="s">
        <v>6755</v>
      </c>
      <c r="K3531" s="63">
        <f t="shared" si="1718"/>
        <v>46049</v>
      </c>
      <c r="L3531" s="55">
        <f t="shared" si="1719"/>
        <v>0.04</v>
      </c>
      <c r="M3531" s="76">
        <v>0.22500000000000001</v>
      </c>
      <c r="N3531" s="62">
        <v>46049</v>
      </c>
      <c r="O3531" s="62">
        <v>46265</v>
      </c>
      <c r="P3531" s="63"/>
      <c r="Q3531" s="63"/>
      <c r="R3531" s="78">
        <v>51</v>
      </c>
      <c r="S3531" s="63" t="str">
        <f>VLOOKUP(R3531,SA!$B$3:$C$11,2,1)</f>
        <v>46-55</v>
      </c>
      <c r="T3531" s="38" t="s">
        <v>97</v>
      </c>
      <c r="U3531" s="24" t="s">
        <v>5816</v>
      </c>
      <c r="V3531" s="24">
        <v>300000</v>
      </c>
      <c r="W3531" s="39">
        <f t="shared" si="1720"/>
        <v>0</v>
      </c>
      <c r="X3531" s="29">
        <f t="shared" si="1721"/>
        <v>0</v>
      </c>
      <c r="Y3531" s="40">
        <f t="shared" si="1722"/>
        <v>217</v>
      </c>
      <c r="Z3531" s="38">
        <f t="shared" si="1705"/>
        <v>46081</v>
      </c>
      <c r="AA3531" s="41">
        <f t="shared" si="1723"/>
        <v>33</v>
      </c>
      <c r="AB3531" s="24" t="s">
        <v>113</v>
      </c>
      <c r="AC3531" s="41">
        <f t="shared" si="1724"/>
        <v>4383.6770465753425</v>
      </c>
      <c r="AD3531" s="41">
        <v>1</v>
      </c>
      <c r="AE3531" s="72">
        <f>INDEX(SA!$C$2:$G$11,MATCH(Details!S3531,SA!$C$2:$C$11,0),MATCH(Details!V3531,SA!$C$2:$G$2,0))*Y3531/(F3531-E3531+1)</f>
        <v>3714.9805479452052</v>
      </c>
      <c r="AF3531" s="41">
        <f t="shared" si="1725"/>
        <v>0</v>
      </c>
      <c r="AG3531" s="41">
        <f t="shared" si="1726"/>
        <v>0</v>
      </c>
      <c r="AH3531" s="41">
        <f t="shared" si="1727"/>
        <v>668.69649863013694</v>
      </c>
      <c r="AI3531" s="60">
        <f t="shared" si="1728"/>
        <v>148.59922191780822</v>
      </c>
      <c r="AJ3531" s="60">
        <f t="shared" si="1729"/>
        <v>835.87062328767115</v>
      </c>
      <c r="AK3531" s="60">
        <f t="shared" si="1730"/>
        <v>564.9509589041096</v>
      </c>
      <c r="AL3531" s="60">
        <f t="shared" si="1731"/>
        <v>415.23895479452057</v>
      </c>
      <c r="AM3531" s="41">
        <f t="shared" si="1732"/>
        <v>2315.2717479452053</v>
      </c>
      <c r="AN3531" s="42">
        <f t="shared" si="1733"/>
        <v>45715</v>
      </c>
      <c r="AO3531" s="43">
        <f t="shared" si="1734"/>
        <v>3714.9805479452052</v>
      </c>
    </row>
    <row r="3532" spans="1:41" s="24" customFormat="1" ht="15.75" customHeight="1" x14ac:dyDescent="0.35">
      <c r="A3532" s="36" t="s">
        <v>27</v>
      </c>
      <c r="B3532" s="36">
        <v>202602</v>
      </c>
      <c r="C3532" s="24" t="s">
        <v>736</v>
      </c>
      <c r="D3532" s="24" t="s">
        <v>119</v>
      </c>
      <c r="E3532" s="62">
        <v>45901</v>
      </c>
      <c r="F3532" s="62">
        <v>46265</v>
      </c>
      <c r="G3532" s="37" t="s">
        <v>6686</v>
      </c>
      <c r="H3532" s="36">
        <v>46121</v>
      </c>
      <c r="I3532" s="63">
        <v>27612</v>
      </c>
      <c r="J3532" s="24" t="s">
        <v>6756</v>
      </c>
      <c r="K3532" s="63">
        <f t="shared" si="1718"/>
        <v>46049</v>
      </c>
      <c r="L3532" s="55">
        <f t="shared" si="1719"/>
        <v>0.04</v>
      </c>
      <c r="M3532" s="76">
        <v>0.22500000000000001</v>
      </c>
      <c r="N3532" s="62">
        <v>46049</v>
      </c>
      <c r="O3532" s="62">
        <v>46265</v>
      </c>
      <c r="P3532" s="63"/>
      <c r="Q3532" s="63"/>
      <c r="R3532" s="78">
        <v>50</v>
      </c>
      <c r="S3532" s="63" t="str">
        <f>VLOOKUP(R3532,SA!$B$3:$C$11,2,1)</f>
        <v>46-55</v>
      </c>
      <c r="T3532" s="38" t="s">
        <v>98</v>
      </c>
      <c r="U3532" s="24" t="s">
        <v>5815</v>
      </c>
      <c r="V3532" s="24">
        <v>300000</v>
      </c>
      <c r="W3532" s="39">
        <f t="shared" si="1720"/>
        <v>0</v>
      </c>
      <c r="X3532" s="29">
        <f t="shared" si="1721"/>
        <v>0</v>
      </c>
      <c r="Y3532" s="40">
        <f t="shared" si="1722"/>
        <v>217</v>
      </c>
      <c r="Z3532" s="38">
        <f t="shared" si="1705"/>
        <v>46081</v>
      </c>
      <c r="AA3532" s="41">
        <f t="shared" si="1723"/>
        <v>33</v>
      </c>
      <c r="AB3532" s="24" t="s">
        <v>113</v>
      </c>
      <c r="AC3532" s="41">
        <f t="shared" si="1724"/>
        <v>4383.6770465753425</v>
      </c>
      <c r="AD3532" s="41">
        <v>1</v>
      </c>
      <c r="AE3532" s="72">
        <f>INDEX(SA!$C$2:$G$11,MATCH(Details!S3532,SA!$C$2:$C$11,0),MATCH(Details!V3532,SA!$C$2:$G$2,0))*Y3532/(F3532-E3532+1)</f>
        <v>3714.9805479452052</v>
      </c>
      <c r="AF3532" s="41">
        <f t="shared" si="1725"/>
        <v>0</v>
      </c>
      <c r="AG3532" s="41">
        <f t="shared" si="1726"/>
        <v>0</v>
      </c>
      <c r="AH3532" s="41">
        <f t="shared" si="1727"/>
        <v>668.69649863013694</v>
      </c>
      <c r="AI3532" s="60">
        <f t="shared" si="1728"/>
        <v>148.59922191780822</v>
      </c>
      <c r="AJ3532" s="60">
        <f t="shared" si="1729"/>
        <v>835.87062328767115</v>
      </c>
      <c r="AK3532" s="60">
        <f t="shared" si="1730"/>
        <v>564.9509589041096</v>
      </c>
      <c r="AL3532" s="60">
        <f t="shared" si="1731"/>
        <v>415.23895479452057</v>
      </c>
      <c r="AM3532" s="41">
        <f t="shared" si="1732"/>
        <v>2315.2717479452053</v>
      </c>
      <c r="AN3532" s="42">
        <f t="shared" si="1733"/>
        <v>45715</v>
      </c>
      <c r="AO3532" s="43">
        <f t="shared" si="1734"/>
        <v>3714.9805479452052</v>
      </c>
    </row>
    <row r="3533" spans="1:41" s="24" customFormat="1" ht="15.75" customHeight="1" x14ac:dyDescent="0.35">
      <c r="A3533" s="36" t="s">
        <v>27</v>
      </c>
      <c r="B3533" s="36">
        <v>202602</v>
      </c>
      <c r="C3533" s="24" t="s">
        <v>736</v>
      </c>
      <c r="D3533" s="24" t="s">
        <v>119</v>
      </c>
      <c r="E3533" s="62">
        <v>45901</v>
      </c>
      <c r="F3533" s="62">
        <v>46265</v>
      </c>
      <c r="G3533" s="37" t="s">
        <v>6687</v>
      </c>
      <c r="H3533" s="36">
        <v>45865</v>
      </c>
      <c r="I3533" s="63">
        <v>35175</v>
      </c>
      <c r="J3533" s="24" t="s">
        <v>6757</v>
      </c>
      <c r="K3533" s="63">
        <f t="shared" si="1718"/>
        <v>46051</v>
      </c>
      <c r="L3533" s="55">
        <f t="shared" si="1719"/>
        <v>0.04</v>
      </c>
      <c r="M3533" s="76">
        <v>0.22500000000000001</v>
      </c>
      <c r="N3533" s="62">
        <v>46051</v>
      </c>
      <c r="O3533" s="62">
        <v>46265</v>
      </c>
      <c r="P3533" s="63"/>
      <c r="Q3533" s="63"/>
      <c r="R3533" s="78">
        <v>29</v>
      </c>
      <c r="S3533" s="63" t="str">
        <f>VLOOKUP(R3533,SA!$B$3:$C$11,2,1)</f>
        <v>26-35</v>
      </c>
      <c r="T3533" s="38" t="s">
        <v>6800</v>
      </c>
      <c r="U3533" s="24" t="s">
        <v>56</v>
      </c>
      <c r="V3533" s="24">
        <v>400000</v>
      </c>
      <c r="W3533" s="39">
        <f t="shared" si="1720"/>
        <v>400000</v>
      </c>
      <c r="X3533" s="29">
        <f t="shared" si="1721"/>
        <v>1</v>
      </c>
      <c r="Y3533" s="40">
        <f t="shared" si="1722"/>
        <v>215</v>
      </c>
      <c r="Z3533" s="38">
        <f t="shared" si="1705"/>
        <v>46081</v>
      </c>
      <c r="AA3533" s="41">
        <f t="shared" si="1723"/>
        <v>31</v>
      </c>
      <c r="AB3533" s="24" t="s">
        <v>113</v>
      </c>
      <c r="AC3533" s="41">
        <f t="shared" si="1724"/>
        <v>2670.1403698630138</v>
      </c>
      <c r="AD3533" s="41">
        <v>1</v>
      </c>
      <c r="AE3533" s="72">
        <f>INDEX(SA!$C$2:$G$11,MATCH(Details!S3533,SA!$C$2:$C$11,0),MATCH(Details!V3533,SA!$C$2:$G$2,0))*Y3533/(F3533-E3533+1)</f>
        <v>2262.8308219178084</v>
      </c>
      <c r="AF3533" s="41">
        <f t="shared" si="1725"/>
        <v>0</v>
      </c>
      <c r="AG3533" s="41">
        <f t="shared" si="1726"/>
        <v>0</v>
      </c>
      <c r="AH3533" s="41">
        <f t="shared" si="1727"/>
        <v>407.30954794520551</v>
      </c>
      <c r="AI3533" s="60">
        <f t="shared" si="1728"/>
        <v>90.513232876712337</v>
      </c>
      <c r="AJ3533" s="60">
        <f t="shared" si="1729"/>
        <v>509.13693493150691</v>
      </c>
      <c r="AK3533" s="60">
        <f t="shared" si="1730"/>
        <v>326.2686301369863</v>
      </c>
      <c r="AL3533" s="60">
        <f t="shared" si="1731"/>
        <v>239.80744315068492</v>
      </c>
      <c r="AM3533" s="41">
        <f t="shared" si="1732"/>
        <v>1423.3732109589043</v>
      </c>
      <c r="AN3533" s="42">
        <f t="shared" si="1733"/>
        <v>45715</v>
      </c>
      <c r="AO3533" s="43">
        <f t="shared" si="1734"/>
        <v>2262.8308219178084</v>
      </c>
    </row>
    <row r="3534" spans="1:41" s="24" customFormat="1" ht="15.75" customHeight="1" x14ac:dyDescent="0.35">
      <c r="A3534" s="36" t="s">
        <v>27</v>
      </c>
      <c r="B3534" s="36">
        <v>202602</v>
      </c>
      <c r="C3534" s="24" t="s">
        <v>736</v>
      </c>
      <c r="D3534" s="24" t="s">
        <v>119</v>
      </c>
      <c r="E3534" s="62">
        <v>45901</v>
      </c>
      <c r="F3534" s="62">
        <v>46265</v>
      </c>
      <c r="G3534" s="37" t="s">
        <v>6688</v>
      </c>
      <c r="H3534" s="36">
        <v>45865</v>
      </c>
      <c r="I3534" s="63">
        <v>24626</v>
      </c>
      <c r="J3534" s="24" t="s">
        <v>6758</v>
      </c>
      <c r="K3534" s="63">
        <f t="shared" si="1718"/>
        <v>46051</v>
      </c>
      <c r="L3534" s="55">
        <f t="shared" si="1719"/>
        <v>0.04</v>
      </c>
      <c r="M3534" s="76">
        <v>0.22500000000000001</v>
      </c>
      <c r="N3534" s="62">
        <v>46051</v>
      </c>
      <c r="O3534" s="62">
        <v>46265</v>
      </c>
      <c r="P3534" s="63"/>
      <c r="Q3534" s="63"/>
      <c r="R3534" s="78">
        <v>58</v>
      </c>
      <c r="S3534" s="63" t="str">
        <f>VLOOKUP(R3534,SA!$B$3:$C$11,2,1)</f>
        <v>56-65</v>
      </c>
      <c r="T3534" s="38" t="s">
        <v>97</v>
      </c>
      <c r="U3534" s="24" t="s">
        <v>5816</v>
      </c>
      <c r="V3534" s="24">
        <v>400000</v>
      </c>
      <c r="W3534" s="39">
        <f t="shared" si="1720"/>
        <v>0</v>
      </c>
      <c r="X3534" s="29">
        <f t="shared" si="1721"/>
        <v>0</v>
      </c>
      <c r="Y3534" s="40">
        <f t="shared" si="1722"/>
        <v>215</v>
      </c>
      <c r="Z3534" s="38">
        <f t="shared" si="1705"/>
        <v>46081</v>
      </c>
      <c r="AA3534" s="41">
        <f t="shared" si="1723"/>
        <v>31</v>
      </c>
      <c r="AB3534" s="24" t="s">
        <v>113</v>
      </c>
      <c r="AC3534" s="41">
        <f t="shared" si="1724"/>
        <v>7015.319350684932</v>
      </c>
      <c r="AD3534" s="41">
        <v>1</v>
      </c>
      <c r="AE3534" s="72">
        <f>INDEX(SA!$C$2:$G$11,MATCH(Details!S3534,SA!$C$2:$C$11,0),MATCH(Details!V3534,SA!$C$2:$G$2,0))*Y3534/(F3534-E3534+1)</f>
        <v>5945.1858904109595</v>
      </c>
      <c r="AF3534" s="41">
        <f t="shared" si="1725"/>
        <v>0</v>
      </c>
      <c r="AG3534" s="41">
        <f t="shared" si="1726"/>
        <v>0</v>
      </c>
      <c r="AH3534" s="41">
        <f t="shared" si="1727"/>
        <v>1070.1334602739726</v>
      </c>
      <c r="AI3534" s="60">
        <f t="shared" si="1728"/>
        <v>237.8074356164384</v>
      </c>
      <c r="AJ3534" s="60">
        <f t="shared" si="1729"/>
        <v>1337.6668253424659</v>
      </c>
      <c r="AK3534" s="60">
        <f t="shared" si="1730"/>
        <v>857.21284931506852</v>
      </c>
      <c r="AL3534" s="60">
        <f t="shared" si="1731"/>
        <v>630.05144424657533</v>
      </c>
      <c r="AM3534" s="41">
        <f t="shared" si="1732"/>
        <v>3739.66018520548</v>
      </c>
      <c r="AN3534" s="42">
        <f t="shared" si="1733"/>
        <v>45715</v>
      </c>
      <c r="AO3534" s="43">
        <f t="shared" si="1734"/>
        <v>5945.1858904109595</v>
      </c>
    </row>
    <row r="3535" spans="1:41" s="24" customFormat="1" ht="15.75" customHeight="1" x14ac:dyDescent="0.35">
      <c r="A3535" s="36" t="s">
        <v>27</v>
      </c>
      <c r="B3535" s="36">
        <v>202602</v>
      </c>
      <c r="C3535" s="24" t="s">
        <v>736</v>
      </c>
      <c r="D3535" s="24" t="s">
        <v>119</v>
      </c>
      <c r="E3535" s="62">
        <v>45901</v>
      </c>
      <c r="F3535" s="62">
        <v>46265</v>
      </c>
      <c r="G3535" s="37" t="s">
        <v>6689</v>
      </c>
      <c r="H3535" s="36">
        <v>45865</v>
      </c>
      <c r="I3535" s="63">
        <v>26454</v>
      </c>
      <c r="J3535" s="24" t="s">
        <v>6759</v>
      </c>
      <c r="K3535" s="63">
        <f t="shared" si="1718"/>
        <v>46051</v>
      </c>
      <c r="L3535" s="55">
        <f t="shared" si="1719"/>
        <v>0.04</v>
      </c>
      <c r="M3535" s="76">
        <v>0.22500000000000001</v>
      </c>
      <c r="N3535" s="62">
        <v>46051</v>
      </c>
      <c r="O3535" s="62">
        <v>46265</v>
      </c>
      <c r="P3535" s="63"/>
      <c r="Q3535" s="63"/>
      <c r="R3535" s="78">
        <v>53</v>
      </c>
      <c r="S3535" s="63" t="str">
        <f>VLOOKUP(R3535,SA!$B$3:$C$11,2,1)</f>
        <v>46-55</v>
      </c>
      <c r="T3535" s="38" t="s">
        <v>98</v>
      </c>
      <c r="U3535" s="24" t="s">
        <v>5815</v>
      </c>
      <c r="V3535" s="24">
        <v>400000</v>
      </c>
      <c r="W3535" s="39">
        <f t="shared" si="1720"/>
        <v>0</v>
      </c>
      <c r="X3535" s="29">
        <f t="shared" si="1721"/>
        <v>0</v>
      </c>
      <c r="Y3535" s="40">
        <f t="shared" si="1722"/>
        <v>215</v>
      </c>
      <c r="Z3535" s="38">
        <f t="shared" si="1705"/>
        <v>46081</v>
      </c>
      <c r="AA3535" s="41">
        <f t="shared" si="1723"/>
        <v>31</v>
      </c>
      <c r="AB3535" s="24" t="s">
        <v>113</v>
      </c>
      <c r="AC3535" s="41">
        <f t="shared" si="1724"/>
        <v>4776.0727917808217</v>
      </c>
      <c r="AD3535" s="41">
        <v>1</v>
      </c>
      <c r="AE3535" s="72">
        <f>INDEX(SA!$C$2:$G$11,MATCH(Details!S3535,SA!$C$2:$C$11,0),MATCH(Details!V3535,SA!$C$2:$G$2,0))*Y3535/(F3535-E3535+1)</f>
        <v>4047.5193150684931</v>
      </c>
      <c r="AF3535" s="41">
        <f t="shared" si="1725"/>
        <v>0</v>
      </c>
      <c r="AG3535" s="41">
        <f t="shared" si="1726"/>
        <v>0</v>
      </c>
      <c r="AH3535" s="41">
        <f t="shared" si="1727"/>
        <v>728.55347671232869</v>
      </c>
      <c r="AI3535" s="60">
        <f t="shared" si="1728"/>
        <v>161.90077260273972</v>
      </c>
      <c r="AJ3535" s="60">
        <f t="shared" si="1729"/>
        <v>910.69184589041095</v>
      </c>
      <c r="AK3535" s="60">
        <f t="shared" si="1730"/>
        <v>583.59580821917802</v>
      </c>
      <c r="AL3535" s="60">
        <f t="shared" si="1731"/>
        <v>428.94291904109582</v>
      </c>
      <c r="AM3535" s="41">
        <f t="shared" si="1732"/>
        <v>2545.9837775342467</v>
      </c>
      <c r="AN3535" s="42">
        <f t="shared" si="1733"/>
        <v>45715</v>
      </c>
      <c r="AO3535" s="43">
        <f t="shared" si="1734"/>
        <v>4047.5193150684931</v>
      </c>
    </row>
    <row r="3536" spans="1:41" s="24" customFormat="1" ht="15.75" customHeight="1" x14ac:dyDescent="0.35">
      <c r="A3536" s="36" t="s">
        <v>27</v>
      </c>
      <c r="B3536" s="36">
        <v>202602</v>
      </c>
      <c r="C3536" s="24" t="s">
        <v>736</v>
      </c>
      <c r="D3536" s="24" t="s">
        <v>119</v>
      </c>
      <c r="E3536" s="62">
        <v>45901</v>
      </c>
      <c r="F3536" s="62">
        <v>46265</v>
      </c>
      <c r="G3536" s="37" t="s">
        <v>6690</v>
      </c>
      <c r="H3536" s="36">
        <v>45865</v>
      </c>
      <c r="I3536" s="63">
        <v>36161</v>
      </c>
      <c r="J3536" s="24" t="s">
        <v>6760</v>
      </c>
      <c r="K3536" s="63">
        <f t="shared" si="1718"/>
        <v>46051</v>
      </c>
      <c r="L3536" s="55">
        <f t="shared" si="1719"/>
        <v>0.04</v>
      </c>
      <c r="M3536" s="76">
        <v>0.22500000000000001</v>
      </c>
      <c r="N3536" s="62">
        <v>46051</v>
      </c>
      <c r="O3536" s="62">
        <v>46265</v>
      </c>
      <c r="P3536" s="63"/>
      <c r="Q3536" s="63"/>
      <c r="R3536" s="78">
        <v>27</v>
      </c>
      <c r="S3536" s="63" t="str">
        <f>VLOOKUP(R3536,SA!$B$3:$C$11,2,1)</f>
        <v>26-35</v>
      </c>
      <c r="T3536" s="38" t="s">
        <v>98</v>
      </c>
      <c r="U3536" s="24" t="s">
        <v>5743</v>
      </c>
      <c r="V3536" s="24">
        <v>400000</v>
      </c>
      <c r="W3536" s="39">
        <f t="shared" si="1720"/>
        <v>0</v>
      </c>
      <c r="X3536" s="29">
        <f t="shared" si="1721"/>
        <v>0</v>
      </c>
      <c r="Y3536" s="40">
        <f t="shared" si="1722"/>
        <v>215</v>
      </c>
      <c r="Z3536" s="38">
        <f t="shared" si="1705"/>
        <v>46081</v>
      </c>
      <c r="AA3536" s="41">
        <f t="shared" si="1723"/>
        <v>31</v>
      </c>
      <c r="AB3536" s="24" t="s">
        <v>113</v>
      </c>
      <c r="AC3536" s="41">
        <f t="shared" si="1724"/>
        <v>2670.1403698630138</v>
      </c>
      <c r="AD3536" s="41">
        <v>1</v>
      </c>
      <c r="AE3536" s="72">
        <f>INDEX(SA!$C$2:$G$11,MATCH(Details!S3536,SA!$C$2:$C$11,0),MATCH(Details!V3536,SA!$C$2:$G$2,0))*Y3536/(F3536-E3536+1)</f>
        <v>2262.8308219178084</v>
      </c>
      <c r="AF3536" s="41">
        <f t="shared" si="1725"/>
        <v>0</v>
      </c>
      <c r="AG3536" s="41">
        <f t="shared" si="1726"/>
        <v>0</v>
      </c>
      <c r="AH3536" s="41">
        <f t="shared" si="1727"/>
        <v>407.30954794520551</v>
      </c>
      <c r="AI3536" s="60">
        <f t="shared" si="1728"/>
        <v>90.513232876712337</v>
      </c>
      <c r="AJ3536" s="60">
        <f t="shared" si="1729"/>
        <v>509.13693493150691</v>
      </c>
      <c r="AK3536" s="60">
        <f t="shared" si="1730"/>
        <v>326.2686301369863</v>
      </c>
      <c r="AL3536" s="60">
        <f t="shared" si="1731"/>
        <v>239.80744315068492</v>
      </c>
      <c r="AM3536" s="41">
        <f t="shared" si="1732"/>
        <v>1423.3732109589043</v>
      </c>
      <c r="AN3536" s="42">
        <f t="shared" si="1733"/>
        <v>45715</v>
      </c>
      <c r="AO3536" s="43">
        <f t="shared" si="1734"/>
        <v>2262.8308219178084</v>
      </c>
    </row>
    <row r="3537" spans="1:41" s="24" customFormat="1" ht="15.75" customHeight="1" x14ac:dyDescent="0.35">
      <c r="A3537" s="36" t="s">
        <v>27</v>
      </c>
      <c r="B3537" s="36">
        <v>202602</v>
      </c>
      <c r="C3537" s="24" t="s">
        <v>736</v>
      </c>
      <c r="D3537" s="24" t="s">
        <v>119</v>
      </c>
      <c r="E3537" s="62">
        <v>45901</v>
      </c>
      <c r="F3537" s="62">
        <v>46265</v>
      </c>
      <c r="G3537" s="37" t="s">
        <v>6691</v>
      </c>
      <c r="H3537" s="36">
        <v>45997</v>
      </c>
      <c r="I3537" s="63">
        <v>32598</v>
      </c>
      <c r="J3537" s="24" t="s">
        <v>6761</v>
      </c>
      <c r="K3537" s="63">
        <f t="shared" si="1718"/>
        <v>46055</v>
      </c>
      <c r="L3537" s="55">
        <f t="shared" si="1719"/>
        <v>0.04</v>
      </c>
      <c r="M3537" s="76">
        <v>0.22500000000000001</v>
      </c>
      <c r="N3537" s="62">
        <v>46055</v>
      </c>
      <c r="O3537" s="62">
        <v>46265</v>
      </c>
      <c r="P3537" s="63"/>
      <c r="Q3537" s="63"/>
      <c r="R3537" s="78">
        <v>36</v>
      </c>
      <c r="S3537" s="63" t="str">
        <f>VLOOKUP(R3537,SA!$B$3:$C$11,2,1)</f>
        <v>36-45</v>
      </c>
      <c r="T3537" s="38" t="s">
        <v>98</v>
      </c>
      <c r="U3537" s="24" t="s">
        <v>56</v>
      </c>
      <c r="V3537" s="24">
        <v>500000</v>
      </c>
      <c r="W3537" s="39">
        <f t="shared" si="1720"/>
        <v>500000</v>
      </c>
      <c r="X3537" s="29">
        <f t="shared" si="1721"/>
        <v>1</v>
      </c>
      <c r="Y3537" s="40">
        <f t="shared" si="1722"/>
        <v>211</v>
      </c>
      <c r="Z3537" s="38">
        <f t="shared" si="1705"/>
        <v>46081</v>
      </c>
      <c r="AA3537" s="41">
        <f t="shared" si="1723"/>
        <v>27</v>
      </c>
      <c r="AB3537" s="24" t="s">
        <v>113</v>
      </c>
      <c r="AC3537" s="41">
        <f t="shared" si="1724"/>
        <v>3495.1948827397259</v>
      </c>
      <c r="AD3537" s="41">
        <v>1</v>
      </c>
      <c r="AE3537" s="72">
        <f>INDEX(SA!$C$2:$G$11,MATCH(Details!S3537,SA!$C$2:$C$11,0),MATCH(Details!V3537,SA!$C$2:$G$2,0))*Y3537/(F3537-E3537+1)</f>
        <v>2962.0295616438357</v>
      </c>
      <c r="AF3537" s="41">
        <f t="shared" si="1725"/>
        <v>0</v>
      </c>
      <c r="AG3537" s="41">
        <f t="shared" si="1726"/>
        <v>0</v>
      </c>
      <c r="AH3537" s="41">
        <f t="shared" si="1727"/>
        <v>533.16532109589036</v>
      </c>
      <c r="AI3537" s="60">
        <f t="shared" si="1728"/>
        <v>118.48118246575343</v>
      </c>
      <c r="AJ3537" s="60">
        <f t="shared" si="1729"/>
        <v>666.45665136986304</v>
      </c>
      <c r="AK3537" s="60">
        <f t="shared" si="1730"/>
        <v>379.02747945205482</v>
      </c>
      <c r="AL3537" s="60">
        <f t="shared" si="1731"/>
        <v>278.58519739726029</v>
      </c>
      <c r="AM3537" s="41">
        <f t="shared" si="1732"/>
        <v>1898.5065304109587</v>
      </c>
      <c r="AN3537" s="42">
        <f t="shared" si="1733"/>
        <v>45715</v>
      </c>
      <c r="AO3537" s="43">
        <f t="shared" si="1734"/>
        <v>2962.0295616438357</v>
      </c>
    </row>
    <row r="3538" spans="1:41" s="24" customFormat="1" ht="15.75" customHeight="1" x14ac:dyDescent="0.35">
      <c r="A3538" s="36" t="s">
        <v>27</v>
      </c>
      <c r="B3538" s="36">
        <v>202602</v>
      </c>
      <c r="C3538" s="24" t="s">
        <v>736</v>
      </c>
      <c r="D3538" s="24" t="s">
        <v>119</v>
      </c>
      <c r="E3538" s="62">
        <v>45901</v>
      </c>
      <c r="F3538" s="62">
        <v>46265</v>
      </c>
      <c r="G3538" s="37" t="s">
        <v>6692</v>
      </c>
      <c r="H3538" s="36">
        <v>45997</v>
      </c>
      <c r="I3538" s="63">
        <v>21715</v>
      </c>
      <c r="J3538" s="24" t="s">
        <v>6762</v>
      </c>
      <c r="K3538" s="63">
        <f t="shared" si="1718"/>
        <v>46055</v>
      </c>
      <c r="L3538" s="55">
        <f t="shared" si="1719"/>
        <v>0.04</v>
      </c>
      <c r="M3538" s="76">
        <v>0.22500000000000001</v>
      </c>
      <c r="N3538" s="62">
        <v>46055</v>
      </c>
      <c r="O3538" s="62">
        <v>46265</v>
      </c>
      <c r="P3538" s="63"/>
      <c r="Q3538" s="63"/>
      <c r="R3538" s="78">
        <v>66</v>
      </c>
      <c r="S3538" s="63" t="str">
        <f>VLOOKUP(R3538,SA!$B$3:$C$11,2,1)</f>
        <v>66-70</v>
      </c>
      <c r="T3538" s="38" t="s">
        <v>97</v>
      </c>
      <c r="U3538" s="24" t="s">
        <v>5816</v>
      </c>
      <c r="V3538" s="24">
        <v>500000</v>
      </c>
      <c r="W3538" s="39">
        <f t="shared" si="1720"/>
        <v>0</v>
      </c>
      <c r="X3538" s="29">
        <f t="shared" si="1721"/>
        <v>0</v>
      </c>
      <c r="Y3538" s="40">
        <f t="shared" si="1722"/>
        <v>211</v>
      </c>
      <c r="Z3538" s="38">
        <f t="shared" si="1705"/>
        <v>46081</v>
      </c>
      <c r="AA3538" s="41">
        <f t="shared" si="1723"/>
        <v>27</v>
      </c>
      <c r="AB3538" s="24" t="s">
        <v>113</v>
      </c>
      <c r="AC3538" s="41">
        <f t="shared" si="1724"/>
        <v>10817.730789589043</v>
      </c>
      <c r="AD3538" s="41">
        <v>1</v>
      </c>
      <c r="AE3538" s="72">
        <f>INDEX(SA!$C$2:$G$11,MATCH(Details!S3538,SA!$C$2:$C$11,0),MATCH(Details!V3538,SA!$C$2:$G$2,0))*Y3538/(F3538-E3538+1)</f>
        <v>9167.5684657534257</v>
      </c>
      <c r="AF3538" s="41">
        <f t="shared" si="1725"/>
        <v>0</v>
      </c>
      <c r="AG3538" s="41">
        <f t="shared" si="1726"/>
        <v>0</v>
      </c>
      <c r="AH3538" s="41">
        <f t="shared" si="1727"/>
        <v>1650.1623238356165</v>
      </c>
      <c r="AI3538" s="60">
        <f t="shared" si="1728"/>
        <v>366.70273863013705</v>
      </c>
      <c r="AJ3538" s="60">
        <f t="shared" si="1729"/>
        <v>2062.7029047945207</v>
      </c>
      <c r="AK3538" s="60">
        <f t="shared" si="1730"/>
        <v>1173.1011780821921</v>
      </c>
      <c r="AL3538" s="60">
        <f t="shared" si="1731"/>
        <v>862.22936589041115</v>
      </c>
      <c r="AM3538" s="41">
        <f t="shared" si="1732"/>
        <v>5875.9334564383562</v>
      </c>
      <c r="AN3538" s="42">
        <f t="shared" si="1733"/>
        <v>45715</v>
      </c>
      <c r="AO3538" s="43">
        <f t="shared" si="1734"/>
        <v>9167.5684657534257</v>
      </c>
    </row>
    <row r="3539" spans="1:41" s="24" customFormat="1" ht="15.75" customHeight="1" x14ac:dyDescent="0.35">
      <c r="A3539" s="36" t="s">
        <v>27</v>
      </c>
      <c r="B3539" s="36">
        <v>202602</v>
      </c>
      <c r="C3539" s="24" t="s">
        <v>736</v>
      </c>
      <c r="D3539" s="24" t="s">
        <v>119</v>
      </c>
      <c r="E3539" s="62">
        <v>45901</v>
      </c>
      <c r="F3539" s="62">
        <v>46265</v>
      </c>
      <c r="G3539" s="37" t="s">
        <v>6693</v>
      </c>
      <c r="H3539" s="36">
        <v>45997</v>
      </c>
      <c r="I3539" s="63">
        <v>25189</v>
      </c>
      <c r="J3539" s="24" t="s">
        <v>6763</v>
      </c>
      <c r="K3539" s="63">
        <f t="shared" si="1718"/>
        <v>46055</v>
      </c>
      <c r="L3539" s="55">
        <f t="shared" si="1719"/>
        <v>0.04</v>
      </c>
      <c r="M3539" s="76">
        <v>0.22500000000000001</v>
      </c>
      <c r="N3539" s="62">
        <v>46055</v>
      </c>
      <c r="O3539" s="62">
        <v>46265</v>
      </c>
      <c r="P3539" s="63"/>
      <c r="Q3539" s="63"/>
      <c r="R3539" s="78">
        <v>57</v>
      </c>
      <c r="S3539" s="63" t="str">
        <f>VLOOKUP(R3539,SA!$B$3:$C$11,2,1)</f>
        <v>56-65</v>
      </c>
      <c r="T3539" s="38" t="s">
        <v>98</v>
      </c>
      <c r="U3539" s="24" t="s">
        <v>5815</v>
      </c>
      <c r="V3539" s="24">
        <v>500000</v>
      </c>
      <c r="W3539" s="39">
        <f t="shared" si="1720"/>
        <v>0</v>
      </c>
      <c r="X3539" s="29">
        <f t="shared" si="1721"/>
        <v>0</v>
      </c>
      <c r="Y3539" s="40">
        <f t="shared" si="1722"/>
        <v>211</v>
      </c>
      <c r="Z3539" s="38">
        <f t="shared" si="1705"/>
        <v>46081</v>
      </c>
      <c r="AA3539" s="41">
        <f t="shared" si="1723"/>
        <v>27</v>
      </c>
      <c r="AB3539" s="24" t="s">
        <v>113</v>
      </c>
      <c r="AC3539" s="41">
        <f t="shared" si="1724"/>
        <v>7573.289463013698</v>
      </c>
      <c r="AD3539" s="41">
        <v>1</v>
      </c>
      <c r="AE3539" s="72">
        <f>INDEX(SA!$C$2:$G$11,MATCH(Details!S3539,SA!$C$2:$C$11,0),MATCH(Details!V3539,SA!$C$2:$G$2,0))*Y3539/(F3539-E3539+1)</f>
        <v>6418.0419178082184</v>
      </c>
      <c r="AF3539" s="41">
        <f t="shared" si="1725"/>
        <v>0</v>
      </c>
      <c r="AG3539" s="41">
        <f t="shared" si="1726"/>
        <v>0</v>
      </c>
      <c r="AH3539" s="41">
        <f t="shared" si="1727"/>
        <v>1155.2475452054794</v>
      </c>
      <c r="AI3539" s="60">
        <f t="shared" si="1728"/>
        <v>256.72167671232876</v>
      </c>
      <c r="AJ3539" s="60">
        <f t="shared" si="1729"/>
        <v>1444.0594315068493</v>
      </c>
      <c r="AK3539" s="60">
        <f t="shared" si="1730"/>
        <v>821.26602739726013</v>
      </c>
      <c r="AL3539" s="60">
        <f t="shared" si="1731"/>
        <v>603.63053013698618</v>
      </c>
      <c r="AM3539" s="41">
        <f t="shared" si="1732"/>
        <v>4113.6302794520534</v>
      </c>
      <c r="AN3539" s="42">
        <f t="shared" si="1733"/>
        <v>45715</v>
      </c>
      <c r="AO3539" s="43">
        <f t="shared" si="1734"/>
        <v>6418.0419178082184</v>
      </c>
    </row>
    <row r="3540" spans="1:41" s="24" customFormat="1" ht="15.75" customHeight="1" x14ac:dyDescent="0.35">
      <c r="A3540" s="36" t="s">
        <v>27</v>
      </c>
      <c r="B3540" s="36">
        <v>202602</v>
      </c>
      <c r="C3540" s="24" t="s">
        <v>736</v>
      </c>
      <c r="D3540" s="24" t="s">
        <v>119</v>
      </c>
      <c r="E3540" s="62">
        <v>45901</v>
      </c>
      <c r="F3540" s="62">
        <v>46265</v>
      </c>
      <c r="G3540" s="37" t="s">
        <v>6694</v>
      </c>
      <c r="H3540" s="36">
        <v>46104</v>
      </c>
      <c r="I3540" s="63">
        <v>35267</v>
      </c>
      <c r="J3540" s="24" t="s">
        <v>6764</v>
      </c>
      <c r="K3540" s="63">
        <f t="shared" si="1718"/>
        <v>46058</v>
      </c>
      <c r="L3540" s="55">
        <f t="shared" si="1719"/>
        <v>0.04</v>
      </c>
      <c r="M3540" s="76">
        <v>0.22500000000000001</v>
      </c>
      <c r="N3540" s="62">
        <v>46058</v>
      </c>
      <c r="O3540" s="62">
        <v>46265</v>
      </c>
      <c r="P3540" s="63"/>
      <c r="Q3540" s="63"/>
      <c r="R3540" s="78">
        <v>29</v>
      </c>
      <c r="S3540" s="63" t="str">
        <f>VLOOKUP(R3540,SA!$B$3:$C$11,2,1)</f>
        <v>26-35</v>
      </c>
      <c r="T3540" s="38" t="s">
        <v>97</v>
      </c>
      <c r="U3540" s="24" t="s">
        <v>56</v>
      </c>
      <c r="V3540" s="24">
        <v>400000</v>
      </c>
      <c r="W3540" s="39">
        <f t="shared" si="1720"/>
        <v>400000</v>
      </c>
      <c r="X3540" s="29">
        <f t="shared" si="1721"/>
        <v>1</v>
      </c>
      <c r="Y3540" s="40">
        <f t="shared" si="1722"/>
        <v>208</v>
      </c>
      <c r="Z3540" s="38">
        <f t="shared" si="1705"/>
        <v>46081</v>
      </c>
      <c r="AA3540" s="41">
        <f t="shared" si="1723"/>
        <v>24</v>
      </c>
      <c r="AB3540" s="24" t="s">
        <v>113</v>
      </c>
      <c r="AC3540" s="41">
        <f t="shared" si="1724"/>
        <v>2583.2055671232874</v>
      </c>
      <c r="AD3540" s="41">
        <v>1</v>
      </c>
      <c r="AE3540" s="72">
        <f>INDEX(SA!$C$2:$G$11,MATCH(Details!S3540,SA!$C$2:$C$11,0),MATCH(Details!V3540,SA!$C$2:$G$2,0))*Y3540/(F3540-E3540+1)</f>
        <v>2189.1572602739725</v>
      </c>
      <c r="AF3540" s="41">
        <f t="shared" si="1725"/>
        <v>0</v>
      </c>
      <c r="AG3540" s="41">
        <f t="shared" si="1726"/>
        <v>0</v>
      </c>
      <c r="AH3540" s="41">
        <f t="shared" si="1727"/>
        <v>394.04830684931505</v>
      </c>
      <c r="AI3540" s="60">
        <f t="shared" si="1728"/>
        <v>87.566290410958899</v>
      </c>
      <c r="AJ3540" s="60">
        <f t="shared" si="1729"/>
        <v>492.56038356164385</v>
      </c>
      <c r="AK3540" s="60">
        <f t="shared" si="1730"/>
        <v>252.59506849315068</v>
      </c>
      <c r="AL3540" s="60">
        <f t="shared" si="1731"/>
        <v>185.65737534246574</v>
      </c>
      <c r="AM3540" s="41">
        <f t="shared" si="1732"/>
        <v>1423.3732109589039</v>
      </c>
      <c r="AN3540" s="42">
        <f t="shared" si="1733"/>
        <v>45715</v>
      </c>
      <c r="AO3540" s="43">
        <f t="shared" si="1734"/>
        <v>2189.1572602739725</v>
      </c>
    </row>
    <row r="3541" spans="1:41" s="24" customFormat="1" ht="15.75" customHeight="1" x14ac:dyDescent="0.35">
      <c r="A3541" s="36" t="s">
        <v>27</v>
      </c>
      <c r="B3541" s="36">
        <v>202602</v>
      </c>
      <c r="C3541" s="24" t="s">
        <v>736</v>
      </c>
      <c r="D3541" s="24" t="s">
        <v>119</v>
      </c>
      <c r="E3541" s="62">
        <v>45901</v>
      </c>
      <c r="F3541" s="62">
        <v>46265</v>
      </c>
      <c r="G3541" s="37" t="s">
        <v>6695</v>
      </c>
      <c r="H3541" s="36">
        <v>46104</v>
      </c>
      <c r="I3541" s="63">
        <v>25358</v>
      </c>
      <c r="J3541" s="24" t="s">
        <v>6765</v>
      </c>
      <c r="K3541" s="63">
        <f t="shared" si="1718"/>
        <v>46058</v>
      </c>
      <c r="L3541" s="55">
        <f t="shared" si="1719"/>
        <v>0.04</v>
      </c>
      <c r="M3541" s="76">
        <v>0.22500000000000001</v>
      </c>
      <c r="N3541" s="62">
        <v>46058</v>
      </c>
      <c r="O3541" s="62">
        <v>46265</v>
      </c>
      <c r="P3541" s="63"/>
      <c r="Q3541" s="63"/>
      <c r="R3541" s="78">
        <v>56</v>
      </c>
      <c r="S3541" s="63" t="str">
        <f>VLOOKUP(R3541,SA!$B$3:$C$11,2,1)</f>
        <v>56-65</v>
      </c>
      <c r="T3541" s="38" t="s">
        <v>97</v>
      </c>
      <c r="U3541" s="24" t="s">
        <v>5816</v>
      </c>
      <c r="V3541" s="24">
        <v>400000</v>
      </c>
      <c r="W3541" s="39">
        <f t="shared" si="1720"/>
        <v>0</v>
      </c>
      <c r="X3541" s="29">
        <f t="shared" si="1721"/>
        <v>0</v>
      </c>
      <c r="Y3541" s="40">
        <f t="shared" si="1722"/>
        <v>208</v>
      </c>
      <c r="Z3541" s="38">
        <f t="shared" si="1705"/>
        <v>46081</v>
      </c>
      <c r="AA3541" s="41">
        <f t="shared" si="1723"/>
        <v>24</v>
      </c>
      <c r="AB3541" s="24" t="s">
        <v>113</v>
      </c>
      <c r="AC3541" s="41">
        <f t="shared" si="1724"/>
        <v>6786.9136043835615</v>
      </c>
      <c r="AD3541" s="41">
        <v>1</v>
      </c>
      <c r="AE3541" s="72">
        <f>INDEX(SA!$C$2:$G$11,MATCH(Details!S3541,SA!$C$2:$C$11,0),MATCH(Details!V3541,SA!$C$2:$G$2,0))*Y3541/(F3541-E3541+1)</f>
        <v>5751.621698630137</v>
      </c>
      <c r="AF3541" s="41">
        <f t="shared" si="1725"/>
        <v>0</v>
      </c>
      <c r="AG3541" s="41">
        <f t="shared" si="1726"/>
        <v>0</v>
      </c>
      <c r="AH3541" s="41">
        <f t="shared" si="1727"/>
        <v>1035.2919057534245</v>
      </c>
      <c r="AI3541" s="60">
        <f t="shared" si="1728"/>
        <v>230.06486794520549</v>
      </c>
      <c r="AJ3541" s="60">
        <f t="shared" si="1729"/>
        <v>1294.1148821917809</v>
      </c>
      <c r="AK3541" s="60">
        <f t="shared" si="1730"/>
        <v>663.64865753424658</v>
      </c>
      <c r="AL3541" s="60">
        <f t="shared" si="1731"/>
        <v>487.78176328767125</v>
      </c>
      <c r="AM3541" s="41">
        <f t="shared" si="1732"/>
        <v>3739.6601852054796</v>
      </c>
      <c r="AN3541" s="42">
        <f t="shared" si="1733"/>
        <v>45715</v>
      </c>
      <c r="AO3541" s="43">
        <f t="shared" si="1734"/>
        <v>5751.621698630137</v>
      </c>
    </row>
    <row r="3542" spans="1:41" s="24" customFormat="1" ht="15.75" customHeight="1" x14ac:dyDescent="0.35">
      <c r="A3542" s="36" t="s">
        <v>27</v>
      </c>
      <c r="B3542" s="36">
        <v>202602</v>
      </c>
      <c r="C3542" s="24" t="s">
        <v>736</v>
      </c>
      <c r="D3542" s="24" t="s">
        <v>119</v>
      </c>
      <c r="E3542" s="62">
        <v>45901</v>
      </c>
      <c r="F3542" s="62">
        <v>46265</v>
      </c>
      <c r="G3542" s="37" t="s">
        <v>6696</v>
      </c>
      <c r="H3542" s="36">
        <v>46104</v>
      </c>
      <c r="I3542" s="63">
        <v>27621</v>
      </c>
      <c r="J3542" s="24" t="s">
        <v>6766</v>
      </c>
      <c r="K3542" s="63">
        <f t="shared" si="1718"/>
        <v>46058</v>
      </c>
      <c r="L3542" s="55">
        <f t="shared" si="1719"/>
        <v>0.04</v>
      </c>
      <c r="M3542" s="76">
        <v>0.22500000000000001</v>
      </c>
      <c r="N3542" s="62">
        <v>46058</v>
      </c>
      <c r="O3542" s="62">
        <v>46265</v>
      </c>
      <c r="P3542" s="63"/>
      <c r="Q3542" s="63"/>
      <c r="R3542" s="78">
        <v>50</v>
      </c>
      <c r="S3542" s="63" t="str">
        <f>VLOOKUP(R3542,SA!$B$3:$C$11,2,1)</f>
        <v>46-55</v>
      </c>
      <c r="T3542" s="38" t="s">
        <v>98</v>
      </c>
      <c r="U3542" s="24" t="s">
        <v>5815</v>
      </c>
      <c r="V3542" s="24">
        <v>400000</v>
      </c>
      <c r="W3542" s="39">
        <f t="shared" si="1720"/>
        <v>0</v>
      </c>
      <c r="X3542" s="29">
        <f t="shared" si="1721"/>
        <v>0</v>
      </c>
      <c r="Y3542" s="40">
        <f t="shared" si="1722"/>
        <v>208</v>
      </c>
      <c r="Z3542" s="38">
        <f t="shared" si="1705"/>
        <v>46081</v>
      </c>
      <c r="AA3542" s="41">
        <f t="shared" si="1723"/>
        <v>24</v>
      </c>
      <c r="AB3542" s="24" t="s">
        <v>113</v>
      </c>
      <c r="AC3542" s="41">
        <f t="shared" si="1724"/>
        <v>4620.5727473972602</v>
      </c>
      <c r="AD3542" s="41">
        <v>1</v>
      </c>
      <c r="AE3542" s="72">
        <f>INDEX(SA!$C$2:$G$11,MATCH(Details!S3542,SA!$C$2:$C$11,0),MATCH(Details!V3542,SA!$C$2:$G$2,0))*Y3542/(F3542-E3542+1)</f>
        <v>3915.7396164383563</v>
      </c>
      <c r="AF3542" s="41">
        <f t="shared" si="1725"/>
        <v>0</v>
      </c>
      <c r="AG3542" s="41">
        <f t="shared" si="1726"/>
        <v>0</v>
      </c>
      <c r="AH3542" s="41">
        <f t="shared" si="1727"/>
        <v>704.83313095890412</v>
      </c>
      <c r="AI3542" s="60">
        <f t="shared" si="1728"/>
        <v>156.62958465753425</v>
      </c>
      <c r="AJ3542" s="60">
        <f t="shared" si="1729"/>
        <v>881.04141369863021</v>
      </c>
      <c r="AK3542" s="60">
        <f t="shared" si="1730"/>
        <v>451.81610958904105</v>
      </c>
      <c r="AL3542" s="60">
        <f t="shared" si="1731"/>
        <v>332.08484054794519</v>
      </c>
      <c r="AM3542" s="41">
        <f t="shared" si="1732"/>
        <v>2545.9837775342467</v>
      </c>
      <c r="AN3542" s="42">
        <f t="shared" si="1733"/>
        <v>45715</v>
      </c>
      <c r="AO3542" s="43">
        <f t="shared" si="1734"/>
        <v>3915.7396164383563</v>
      </c>
    </row>
    <row r="3543" spans="1:41" s="24" customFormat="1" ht="15.75" customHeight="1" x14ac:dyDescent="0.35">
      <c r="A3543" s="36" t="s">
        <v>27</v>
      </c>
      <c r="B3543" s="36">
        <v>202602</v>
      </c>
      <c r="C3543" s="24" t="s">
        <v>736</v>
      </c>
      <c r="D3543" s="24" t="s">
        <v>119</v>
      </c>
      <c r="E3543" s="62">
        <v>45901</v>
      </c>
      <c r="F3543" s="62">
        <v>46265</v>
      </c>
      <c r="G3543" s="37" t="s">
        <v>6697</v>
      </c>
      <c r="H3543" s="36">
        <v>46002</v>
      </c>
      <c r="I3543" s="63">
        <v>30562</v>
      </c>
      <c r="J3543" s="24" t="s">
        <v>6767</v>
      </c>
      <c r="K3543" s="63">
        <f t="shared" si="1718"/>
        <v>46058</v>
      </c>
      <c r="L3543" s="55">
        <f t="shared" si="1719"/>
        <v>0.04</v>
      </c>
      <c r="M3543" s="76">
        <v>0.22500000000000001</v>
      </c>
      <c r="N3543" s="62">
        <v>46058</v>
      </c>
      <c r="O3543" s="62">
        <v>46265</v>
      </c>
      <c r="P3543" s="63"/>
      <c r="Q3543" s="63"/>
      <c r="R3543" s="78">
        <v>42</v>
      </c>
      <c r="S3543" s="63" t="str">
        <f>VLOOKUP(R3543,SA!$B$3:$C$11,2,1)</f>
        <v>36-45</v>
      </c>
      <c r="T3543" s="38" t="s">
        <v>97</v>
      </c>
      <c r="U3543" s="24" t="s">
        <v>56</v>
      </c>
      <c r="V3543" s="24">
        <v>500000</v>
      </c>
      <c r="W3543" s="39">
        <f t="shared" si="1720"/>
        <v>500000</v>
      </c>
      <c r="X3543" s="29">
        <f t="shared" si="1721"/>
        <v>1</v>
      </c>
      <c r="Y3543" s="40">
        <f t="shared" si="1722"/>
        <v>208</v>
      </c>
      <c r="Z3543" s="38">
        <f t="shared" si="1705"/>
        <v>46081</v>
      </c>
      <c r="AA3543" s="41">
        <f t="shared" si="1723"/>
        <v>24</v>
      </c>
      <c r="AB3543" s="24" t="s">
        <v>113</v>
      </c>
      <c r="AC3543" s="41">
        <f t="shared" si="1724"/>
        <v>3445.5001687671238</v>
      </c>
      <c r="AD3543" s="41">
        <v>1</v>
      </c>
      <c r="AE3543" s="72">
        <f>INDEX(SA!$C$2:$G$11,MATCH(Details!S3543,SA!$C$2:$C$11,0),MATCH(Details!V3543,SA!$C$2:$G$2,0))*Y3543/(F3543-E3543+1)</f>
        <v>2919.9153972602744</v>
      </c>
      <c r="AF3543" s="41">
        <f t="shared" si="1725"/>
        <v>0</v>
      </c>
      <c r="AG3543" s="41">
        <f t="shared" si="1726"/>
        <v>0</v>
      </c>
      <c r="AH3543" s="41">
        <f t="shared" si="1727"/>
        <v>525.58477150684939</v>
      </c>
      <c r="AI3543" s="60">
        <f t="shared" si="1728"/>
        <v>116.79661589041098</v>
      </c>
      <c r="AJ3543" s="60">
        <f t="shared" si="1729"/>
        <v>656.98096438356174</v>
      </c>
      <c r="AK3543" s="60">
        <f t="shared" si="1730"/>
        <v>336.9133150684932</v>
      </c>
      <c r="AL3543" s="60">
        <f t="shared" si="1731"/>
        <v>247.6312865753425</v>
      </c>
      <c r="AM3543" s="41">
        <f t="shared" si="1732"/>
        <v>1898.5065304109592</v>
      </c>
      <c r="AN3543" s="42">
        <f t="shared" si="1733"/>
        <v>45715</v>
      </c>
      <c r="AO3543" s="43">
        <f t="shared" si="1734"/>
        <v>2919.9153972602744</v>
      </c>
    </row>
    <row r="3544" spans="1:41" s="24" customFormat="1" ht="15.75" customHeight="1" x14ac:dyDescent="0.35">
      <c r="A3544" s="36" t="s">
        <v>27</v>
      </c>
      <c r="B3544" s="36">
        <v>202602</v>
      </c>
      <c r="C3544" s="24" t="s">
        <v>736</v>
      </c>
      <c r="D3544" s="24" t="s">
        <v>119</v>
      </c>
      <c r="E3544" s="62">
        <v>45901</v>
      </c>
      <c r="F3544" s="62">
        <v>46265</v>
      </c>
      <c r="G3544" s="37" t="s">
        <v>6698</v>
      </c>
      <c r="H3544" s="36">
        <v>46002</v>
      </c>
      <c r="I3544" s="63">
        <v>18264</v>
      </c>
      <c r="J3544" s="24" t="s">
        <v>6768</v>
      </c>
      <c r="K3544" s="63">
        <f t="shared" si="1718"/>
        <v>46058</v>
      </c>
      <c r="L3544" s="55">
        <f t="shared" si="1719"/>
        <v>0.04</v>
      </c>
      <c r="M3544" s="76">
        <v>0.22500000000000001</v>
      </c>
      <c r="N3544" s="62">
        <v>46058</v>
      </c>
      <c r="O3544" s="62">
        <v>46265</v>
      </c>
      <c r="P3544" s="63"/>
      <c r="Q3544" s="63"/>
      <c r="R3544" s="78">
        <v>76</v>
      </c>
      <c r="S3544" s="63" t="str">
        <f>VLOOKUP(R3544,SA!$B$3:$C$11,2,1)</f>
        <v>76-80</v>
      </c>
      <c r="T3544" s="38" t="s">
        <v>98</v>
      </c>
      <c r="U3544" s="24" t="s">
        <v>5815</v>
      </c>
      <c r="V3544" s="24">
        <v>500000</v>
      </c>
      <c r="W3544" s="39">
        <f t="shared" si="1720"/>
        <v>0</v>
      </c>
      <c r="X3544" s="29">
        <f t="shared" si="1721"/>
        <v>0</v>
      </c>
      <c r="Y3544" s="40">
        <f t="shared" si="1722"/>
        <v>208</v>
      </c>
      <c r="Z3544" s="38">
        <f t="shared" si="1705"/>
        <v>46081</v>
      </c>
      <c r="AA3544" s="41">
        <f t="shared" si="1723"/>
        <v>24</v>
      </c>
      <c r="AB3544" s="24" t="s">
        <v>113</v>
      </c>
      <c r="AC3544" s="41">
        <f t="shared" si="1724"/>
        <v>16993.936105205481</v>
      </c>
      <c r="AD3544" s="41">
        <v>1</v>
      </c>
      <c r="AE3544" s="72">
        <f>INDEX(SA!$C$2:$G$11,MATCH(Details!S3544,SA!$C$2:$C$11,0),MATCH(Details!V3544,SA!$C$2:$G$2,0))*Y3544/(F3544-E3544+1)</f>
        <v>14401.640767123288</v>
      </c>
      <c r="AF3544" s="41">
        <f t="shared" si="1725"/>
        <v>0</v>
      </c>
      <c r="AG3544" s="41">
        <f t="shared" si="1726"/>
        <v>0</v>
      </c>
      <c r="AH3544" s="41">
        <f t="shared" si="1727"/>
        <v>2592.2953380821918</v>
      </c>
      <c r="AI3544" s="60">
        <f t="shared" si="1728"/>
        <v>576.06563068493153</v>
      </c>
      <c r="AJ3544" s="60">
        <f t="shared" si="1729"/>
        <v>3240.36917260274</v>
      </c>
      <c r="AK3544" s="60">
        <f t="shared" si="1730"/>
        <v>1661.7277808219178</v>
      </c>
      <c r="AL3544" s="60">
        <f t="shared" si="1731"/>
        <v>1221.3699189041095</v>
      </c>
      <c r="AM3544" s="41">
        <f t="shared" si="1732"/>
        <v>9363.8360449315078</v>
      </c>
      <c r="AN3544" s="42">
        <f t="shared" si="1733"/>
        <v>45715</v>
      </c>
      <c r="AO3544" s="43">
        <f t="shared" si="1734"/>
        <v>14401.640767123288</v>
      </c>
    </row>
    <row r="3545" spans="1:41" s="24" customFormat="1" ht="15.75" customHeight="1" x14ac:dyDescent="0.35">
      <c r="A3545" s="36" t="s">
        <v>27</v>
      </c>
      <c r="B3545" s="36">
        <v>202602</v>
      </c>
      <c r="C3545" s="24" t="s">
        <v>736</v>
      </c>
      <c r="D3545" s="24" t="s">
        <v>119</v>
      </c>
      <c r="E3545" s="62">
        <v>45901</v>
      </c>
      <c r="F3545" s="62">
        <v>46265</v>
      </c>
      <c r="G3545" s="37" t="s">
        <v>6699</v>
      </c>
      <c r="H3545" s="36">
        <v>46103</v>
      </c>
      <c r="I3545" s="63">
        <v>34254</v>
      </c>
      <c r="J3545" s="24" t="s">
        <v>6769</v>
      </c>
      <c r="K3545" s="63">
        <f t="shared" si="1718"/>
        <v>46062</v>
      </c>
      <c r="L3545" s="55">
        <f t="shared" si="1719"/>
        <v>0.04</v>
      </c>
      <c r="M3545" s="76">
        <v>0.22500000000000001</v>
      </c>
      <c r="N3545" s="62">
        <v>46062</v>
      </c>
      <c r="O3545" s="62">
        <v>46265</v>
      </c>
      <c r="P3545" s="63"/>
      <c r="Q3545" s="63"/>
      <c r="R3545" s="78">
        <v>32</v>
      </c>
      <c r="S3545" s="63" t="str">
        <f>VLOOKUP(R3545,SA!$B$3:$C$11,2,1)</f>
        <v>26-35</v>
      </c>
      <c r="T3545" s="38" t="s">
        <v>97</v>
      </c>
      <c r="U3545" s="24" t="s">
        <v>56</v>
      </c>
      <c r="V3545" s="24">
        <v>500000</v>
      </c>
      <c r="W3545" s="39">
        <f t="shared" si="1720"/>
        <v>500000</v>
      </c>
      <c r="X3545" s="29">
        <f t="shared" si="1721"/>
        <v>1</v>
      </c>
      <c r="Y3545" s="40">
        <f t="shared" si="1722"/>
        <v>204</v>
      </c>
      <c r="Z3545" s="38">
        <f t="shared" si="1705"/>
        <v>46081</v>
      </c>
      <c r="AA3545" s="41">
        <f t="shared" si="1723"/>
        <v>20</v>
      </c>
      <c r="AB3545" s="24" t="s">
        <v>113</v>
      </c>
      <c r="AC3545" s="41">
        <f t="shared" si="1724"/>
        <v>2786.8714980821915</v>
      </c>
      <c r="AD3545" s="41">
        <v>1</v>
      </c>
      <c r="AE3545" s="72">
        <f>INDEX(SA!$C$2:$G$11,MATCH(Details!S3545,SA!$C$2:$C$11,0),MATCH(Details!V3545,SA!$C$2:$G$2,0))*Y3545/(F3545-E3545+1)</f>
        <v>2361.7555068493148</v>
      </c>
      <c r="AF3545" s="41">
        <f t="shared" si="1725"/>
        <v>0</v>
      </c>
      <c r="AG3545" s="41">
        <f t="shared" si="1726"/>
        <v>0</v>
      </c>
      <c r="AH3545" s="41">
        <f t="shared" si="1727"/>
        <v>425.11599123287664</v>
      </c>
      <c r="AI3545" s="60">
        <f t="shared" si="1728"/>
        <v>94.470220273972586</v>
      </c>
      <c r="AJ3545" s="60">
        <f t="shared" si="1729"/>
        <v>531.39498904109587</v>
      </c>
      <c r="AK3545" s="60">
        <f t="shared" si="1730"/>
        <v>231.54465753424654</v>
      </c>
      <c r="AL3545" s="60">
        <f t="shared" si="1731"/>
        <v>170.1853232876712</v>
      </c>
      <c r="AM3545" s="41">
        <f t="shared" si="1732"/>
        <v>1565.7049742465751</v>
      </c>
      <c r="AN3545" s="42">
        <f t="shared" si="1733"/>
        <v>45715</v>
      </c>
      <c r="AO3545" s="43">
        <f t="shared" si="1734"/>
        <v>2361.7555068493148</v>
      </c>
    </row>
    <row r="3546" spans="1:41" s="24" customFormat="1" ht="15.75" customHeight="1" x14ac:dyDescent="0.35">
      <c r="A3546" s="36" t="s">
        <v>27</v>
      </c>
      <c r="B3546" s="36">
        <v>202602</v>
      </c>
      <c r="C3546" s="24" t="s">
        <v>736</v>
      </c>
      <c r="D3546" s="24" t="s">
        <v>119</v>
      </c>
      <c r="E3546" s="62">
        <v>45901</v>
      </c>
      <c r="F3546" s="62">
        <v>46265</v>
      </c>
      <c r="G3546" s="37" t="s">
        <v>6700</v>
      </c>
      <c r="H3546" s="36">
        <v>46103</v>
      </c>
      <c r="I3546" s="63">
        <v>34399</v>
      </c>
      <c r="J3546" s="24" t="s">
        <v>6770</v>
      </c>
      <c r="K3546" s="63">
        <f t="shared" si="1718"/>
        <v>46062</v>
      </c>
      <c r="L3546" s="55">
        <f t="shared" si="1719"/>
        <v>0.04</v>
      </c>
      <c r="M3546" s="76">
        <v>0.22500000000000001</v>
      </c>
      <c r="N3546" s="62">
        <v>46062</v>
      </c>
      <c r="O3546" s="62">
        <v>46265</v>
      </c>
      <c r="P3546" s="63"/>
      <c r="Q3546" s="63"/>
      <c r="R3546" s="78">
        <v>31</v>
      </c>
      <c r="S3546" s="63" t="str">
        <f>VLOOKUP(R3546,SA!$B$3:$C$11,2,1)</f>
        <v>26-35</v>
      </c>
      <c r="T3546" s="38" t="s">
        <v>98</v>
      </c>
      <c r="U3546" s="24" t="s">
        <v>5743</v>
      </c>
      <c r="V3546" s="24">
        <v>500000</v>
      </c>
      <c r="W3546" s="39">
        <f t="shared" si="1720"/>
        <v>0</v>
      </c>
      <c r="X3546" s="29">
        <f t="shared" si="1721"/>
        <v>0</v>
      </c>
      <c r="Y3546" s="40">
        <f t="shared" si="1722"/>
        <v>204</v>
      </c>
      <c r="Z3546" s="38">
        <f t="shared" si="1705"/>
        <v>46081</v>
      </c>
      <c r="AA3546" s="41">
        <f t="shared" si="1723"/>
        <v>20</v>
      </c>
      <c r="AB3546" s="24" t="s">
        <v>113</v>
      </c>
      <c r="AC3546" s="41">
        <f t="shared" si="1724"/>
        <v>2786.8714980821915</v>
      </c>
      <c r="AD3546" s="41">
        <v>1</v>
      </c>
      <c r="AE3546" s="72">
        <f>INDEX(SA!$C$2:$G$11,MATCH(Details!S3546,SA!$C$2:$C$11,0),MATCH(Details!V3546,SA!$C$2:$G$2,0))*Y3546/(F3546-E3546+1)</f>
        <v>2361.7555068493148</v>
      </c>
      <c r="AF3546" s="41">
        <f t="shared" si="1725"/>
        <v>0</v>
      </c>
      <c r="AG3546" s="41">
        <f t="shared" si="1726"/>
        <v>0</v>
      </c>
      <c r="AH3546" s="41">
        <f t="shared" si="1727"/>
        <v>425.11599123287664</v>
      </c>
      <c r="AI3546" s="60">
        <f t="shared" si="1728"/>
        <v>94.470220273972586</v>
      </c>
      <c r="AJ3546" s="60">
        <f t="shared" si="1729"/>
        <v>531.39498904109587</v>
      </c>
      <c r="AK3546" s="60">
        <f t="shared" si="1730"/>
        <v>231.54465753424654</v>
      </c>
      <c r="AL3546" s="60">
        <f t="shared" si="1731"/>
        <v>170.1853232876712</v>
      </c>
      <c r="AM3546" s="41">
        <f t="shared" si="1732"/>
        <v>1565.7049742465751</v>
      </c>
      <c r="AN3546" s="42">
        <f t="shared" si="1733"/>
        <v>45715</v>
      </c>
      <c r="AO3546" s="43">
        <f t="shared" si="1734"/>
        <v>2361.7555068493148</v>
      </c>
    </row>
    <row r="3547" spans="1:41" s="24" customFormat="1" ht="15.75" customHeight="1" x14ac:dyDescent="0.35">
      <c r="A3547" s="36" t="s">
        <v>27</v>
      </c>
      <c r="B3547" s="36">
        <v>202602</v>
      </c>
      <c r="C3547" s="24" t="s">
        <v>736</v>
      </c>
      <c r="D3547" s="24" t="s">
        <v>119</v>
      </c>
      <c r="E3547" s="62">
        <v>45901</v>
      </c>
      <c r="F3547" s="62">
        <v>46265</v>
      </c>
      <c r="G3547" s="37" t="s">
        <v>6701</v>
      </c>
      <c r="H3547" s="36">
        <v>46103</v>
      </c>
      <c r="I3547" s="63">
        <v>45484</v>
      </c>
      <c r="J3547" s="24" t="s">
        <v>6771</v>
      </c>
      <c r="K3547" s="63">
        <f t="shared" si="1718"/>
        <v>46062</v>
      </c>
      <c r="L3547" s="55">
        <f t="shared" si="1719"/>
        <v>0.04</v>
      </c>
      <c r="M3547" s="76">
        <v>0.22500000000000001</v>
      </c>
      <c r="N3547" s="62">
        <v>46062</v>
      </c>
      <c r="O3547" s="62">
        <v>46265</v>
      </c>
      <c r="P3547" s="63"/>
      <c r="Q3547" s="63"/>
      <c r="R3547" s="78">
        <v>1</v>
      </c>
      <c r="S3547" s="63" t="str">
        <f>VLOOKUP(R3547,SA!$B$3:$C$11,2,1)</f>
        <v>0-25</v>
      </c>
      <c r="T3547" s="38" t="s">
        <v>97</v>
      </c>
      <c r="U3547" s="24" t="s">
        <v>5745</v>
      </c>
      <c r="V3547" s="24">
        <v>500000</v>
      </c>
      <c r="W3547" s="39">
        <f t="shared" si="1720"/>
        <v>0</v>
      </c>
      <c r="X3547" s="29">
        <f t="shared" si="1721"/>
        <v>0</v>
      </c>
      <c r="Y3547" s="40">
        <f t="shared" si="1722"/>
        <v>204</v>
      </c>
      <c r="Z3547" s="38">
        <f t="shared" si="1705"/>
        <v>46081</v>
      </c>
      <c r="AA3547" s="41">
        <f t="shared" si="1723"/>
        <v>20</v>
      </c>
      <c r="AB3547" s="24" t="s">
        <v>113</v>
      </c>
      <c r="AC3547" s="41">
        <f t="shared" si="1724"/>
        <v>2486.1231846575342</v>
      </c>
      <c r="AD3547" s="41">
        <v>1</v>
      </c>
      <c r="AE3547" s="72">
        <f>INDEX(SA!$C$2:$G$11,MATCH(Details!S3547,SA!$C$2:$C$11,0),MATCH(Details!V3547,SA!$C$2:$G$2,0))*Y3547/(F3547-E3547+1)</f>
        <v>2106.8840547945206</v>
      </c>
      <c r="AF3547" s="41">
        <f t="shared" si="1725"/>
        <v>0</v>
      </c>
      <c r="AG3547" s="41">
        <f t="shared" si="1726"/>
        <v>0</v>
      </c>
      <c r="AH3547" s="41">
        <f t="shared" si="1727"/>
        <v>379.23912986301372</v>
      </c>
      <c r="AI3547" s="60">
        <f t="shared" si="1728"/>
        <v>84.275362191780829</v>
      </c>
      <c r="AJ3547" s="60">
        <f t="shared" si="1729"/>
        <v>474.04891232876713</v>
      </c>
      <c r="AK3547" s="60">
        <f t="shared" si="1730"/>
        <v>206.55726027397259</v>
      </c>
      <c r="AL3547" s="60">
        <f t="shared" si="1731"/>
        <v>151.81958630136984</v>
      </c>
      <c r="AM3547" s="41">
        <f t="shared" si="1732"/>
        <v>1396.7401939726028</v>
      </c>
      <c r="AN3547" s="42">
        <f t="shared" si="1733"/>
        <v>45715</v>
      </c>
      <c r="AO3547" s="43">
        <f t="shared" si="1734"/>
        <v>2106.8840547945206</v>
      </c>
    </row>
    <row r="3548" spans="1:41" s="24" customFormat="1" ht="15.75" customHeight="1" x14ac:dyDescent="0.35">
      <c r="A3548" s="36" t="s">
        <v>27</v>
      </c>
      <c r="B3548" s="36">
        <v>202602</v>
      </c>
      <c r="C3548" s="24" t="s">
        <v>736</v>
      </c>
      <c r="D3548" s="24" t="s">
        <v>119</v>
      </c>
      <c r="E3548" s="62">
        <v>45901</v>
      </c>
      <c r="F3548" s="62">
        <v>46265</v>
      </c>
      <c r="G3548" s="37" t="s">
        <v>6702</v>
      </c>
      <c r="H3548" s="36">
        <v>46103</v>
      </c>
      <c r="I3548" s="63">
        <v>24234</v>
      </c>
      <c r="J3548" s="24" t="s">
        <v>6772</v>
      </c>
      <c r="K3548" s="63">
        <f t="shared" si="1718"/>
        <v>46062</v>
      </c>
      <c r="L3548" s="55">
        <f t="shared" si="1719"/>
        <v>0.04</v>
      </c>
      <c r="M3548" s="76">
        <v>0.22500000000000001</v>
      </c>
      <c r="N3548" s="62">
        <v>46062</v>
      </c>
      <c r="O3548" s="62">
        <v>46265</v>
      </c>
      <c r="P3548" s="63"/>
      <c r="Q3548" s="63"/>
      <c r="R3548" s="78">
        <v>59</v>
      </c>
      <c r="S3548" s="63" t="str">
        <f>VLOOKUP(R3548,SA!$B$3:$C$11,2,1)</f>
        <v>56-65</v>
      </c>
      <c r="T3548" s="38" t="s">
        <v>98</v>
      </c>
      <c r="U3548" s="24" t="s">
        <v>5815</v>
      </c>
      <c r="V3548" s="24">
        <v>500000</v>
      </c>
      <c r="W3548" s="39">
        <f t="shared" si="1720"/>
        <v>0</v>
      </c>
      <c r="X3548" s="29">
        <f t="shared" si="1721"/>
        <v>0</v>
      </c>
      <c r="Y3548" s="40">
        <f t="shared" si="1722"/>
        <v>204</v>
      </c>
      <c r="Z3548" s="38">
        <f t="shared" si="1705"/>
        <v>46081</v>
      </c>
      <c r="AA3548" s="41">
        <f t="shared" si="1723"/>
        <v>20</v>
      </c>
      <c r="AB3548" s="24" t="s">
        <v>113</v>
      </c>
      <c r="AC3548" s="41">
        <f t="shared" si="1724"/>
        <v>7322.042893150684</v>
      </c>
      <c r="AD3548" s="41">
        <v>1</v>
      </c>
      <c r="AE3548" s="72">
        <f>INDEX(SA!$C$2:$G$11,MATCH(Details!S3548,SA!$C$2:$C$11,0),MATCH(Details!V3548,SA!$C$2:$G$2,0))*Y3548/(F3548-E3548+1)</f>
        <v>6205.1210958904103</v>
      </c>
      <c r="AF3548" s="41">
        <f t="shared" si="1725"/>
        <v>0</v>
      </c>
      <c r="AG3548" s="41">
        <f t="shared" si="1726"/>
        <v>0</v>
      </c>
      <c r="AH3548" s="41">
        <f t="shared" si="1727"/>
        <v>1116.9217972602737</v>
      </c>
      <c r="AI3548" s="60">
        <f t="shared" si="1728"/>
        <v>248.20484383561643</v>
      </c>
      <c r="AJ3548" s="60">
        <f t="shared" si="1729"/>
        <v>1396.1522465753424</v>
      </c>
      <c r="AK3548" s="60">
        <f t="shared" si="1730"/>
        <v>608.34520547945203</v>
      </c>
      <c r="AL3548" s="60">
        <f t="shared" si="1731"/>
        <v>447.13372602739724</v>
      </c>
      <c r="AM3548" s="41">
        <f t="shared" si="1732"/>
        <v>4113.6302794520543</v>
      </c>
      <c r="AN3548" s="42">
        <f t="shared" si="1733"/>
        <v>45715</v>
      </c>
      <c r="AO3548" s="43">
        <f t="shared" si="1734"/>
        <v>6205.1210958904103</v>
      </c>
    </row>
    <row r="3549" spans="1:41" s="24" customFormat="1" ht="15.75" customHeight="1" x14ac:dyDescent="0.35">
      <c r="A3549" s="36" t="s">
        <v>27</v>
      </c>
      <c r="B3549" s="36">
        <v>202602</v>
      </c>
      <c r="C3549" s="24" t="s">
        <v>736</v>
      </c>
      <c r="D3549" s="24" t="s">
        <v>119</v>
      </c>
      <c r="E3549" s="62">
        <v>45901</v>
      </c>
      <c r="F3549" s="62">
        <v>46265</v>
      </c>
      <c r="G3549" s="37" t="s">
        <v>6703</v>
      </c>
      <c r="H3549" s="36">
        <v>46103</v>
      </c>
      <c r="I3549" s="63">
        <v>21674</v>
      </c>
      <c r="J3549" s="24" t="s">
        <v>6773</v>
      </c>
      <c r="K3549" s="63">
        <f t="shared" si="1718"/>
        <v>46062</v>
      </c>
      <c r="L3549" s="55">
        <f t="shared" si="1719"/>
        <v>0.04</v>
      </c>
      <c r="M3549" s="76">
        <v>0.22500000000000001</v>
      </c>
      <c r="N3549" s="62">
        <v>46062</v>
      </c>
      <c r="O3549" s="62">
        <v>46265</v>
      </c>
      <c r="P3549" s="63"/>
      <c r="Q3549" s="63"/>
      <c r="R3549" s="78">
        <v>66</v>
      </c>
      <c r="S3549" s="63" t="str">
        <f>VLOOKUP(R3549,SA!$B$3:$C$11,2,1)</f>
        <v>66-70</v>
      </c>
      <c r="T3549" s="38" t="s">
        <v>97</v>
      </c>
      <c r="U3549" s="24" t="s">
        <v>5816</v>
      </c>
      <c r="V3549" s="24">
        <v>500000</v>
      </c>
      <c r="W3549" s="39">
        <f t="shared" si="1720"/>
        <v>0</v>
      </c>
      <c r="X3549" s="29">
        <f t="shared" si="1721"/>
        <v>0</v>
      </c>
      <c r="Y3549" s="40">
        <f t="shared" si="1722"/>
        <v>204</v>
      </c>
      <c r="Z3549" s="38">
        <f t="shared" si="1705"/>
        <v>46081</v>
      </c>
      <c r="AA3549" s="41">
        <f t="shared" si="1723"/>
        <v>20</v>
      </c>
      <c r="AB3549" s="24" t="s">
        <v>113</v>
      </c>
      <c r="AC3549" s="41">
        <f t="shared" si="1724"/>
        <v>10458.848725479453</v>
      </c>
      <c r="AD3549" s="41">
        <v>1</v>
      </c>
      <c r="AE3549" s="72">
        <f>INDEX(SA!$C$2:$G$11,MATCH(Details!S3549,SA!$C$2:$C$11,0),MATCH(Details!V3549,SA!$C$2:$G$2,0))*Y3549/(F3549-E3549+1)</f>
        <v>8863.4311232876717</v>
      </c>
      <c r="AF3549" s="41">
        <f t="shared" si="1725"/>
        <v>0</v>
      </c>
      <c r="AG3549" s="41">
        <f t="shared" si="1726"/>
        <v>0</v>
      </c>
      <c r="AH3549" s="41">
        <f t="shared" si="1727"/>
        <v>1595.4176021917808</v>
      </c>
      <c r="AI3549" s="60">
        <f t="shared" si="1728"/>
        <v>354.53724493150685</v>
      </c>
      <c r="AJ3549" s="60">
        <f t="shared" si="1729"/>
        <v>1994.2720027397261</v>
      </c>
      <c r="AK3549" s="60">
        <f t="shared" si="1730"/>
        <v>868.96383561643836</v>
      </c>
      <c r="AL3549" s="60">
        <f t="shared" si="1731"/>
        <v>638.6884191780822</v>
      </c>
      <c r="AM3549" s="41">
        <f t="shared" si="1732"/>
        <v>5875.9334564383562</v>
      </c>
      <c r="AN3549" s="42">
        <f t="shared" si="1733"/>
        <v>45715</v>
      </c>
      <c r="AO3549" s="43">
        <f t="shared" si="1734"/>
        <v>8863.4311232876717</v>
      </c>
    </row>
    <row r="3550" spans="1:41" s="24" customFormat="1" ht="15.75" customHeight="1" x14ac:dyDescent="0.35">
      <c r="A3550" s="36" t="s">
        <v>27</v>
      </c>
      <c r="B3550" s="36">
        <v>202602</v>
      </c>
      <c r="C3550" s="24" t="s">
        <v>736</v>
      </c>
      <c r="D3550" s="24" t="s">
        <v>119</v>
      </c>
      <c r="E3550" s="62">
        <v>45901</v>
      </c>
      <c r="F3550" s="62">
        <v>46265</v>
      </c>
      <c r="G3550" s="37" t="s">
        <v>6704</v>
      </c>
      <c r="H3550" s="36">
        <v>45824</v>
      </c>
      <c r="I3550" s="63">
        <v>31599</v>
      </c>
      <c r="J3550" s="24" t="s">
        <v>6774</v>
      </c>
      <c r="K3550" s="63">
        <f t="shared" si="1718"/>
        <v>46062</v>
      </c>
      <c r="L3550" s="55">
        <f t="shared" si="1719"/>
        <v>0.04</v>
      </c>
      <c r="M3550" s="76">
        <v>0.22500000000000001</v>
      </c>
      <c r="N3550" s="62">
        <v>46062</v>
      </c>
      <c r="O3550" s="62">
        <v>46265</v>
      </c>
      <c r="P3550" s="63"/>
      <c r="Q3550" s="63"/>
      <c r="R3550" s="78">
        <v>39</v>
      </c>
      <c r="S3550" s="63" t="str">
        <f>VLOOKUP(R3550,SA!$B$3:$C$11,2,1)</f>
        <v>36-45</v>
      </c>
      <c r="T3550" s="38" t="s">
        <v>97</v>
      </c>
      <c r="U3550" s="24" t="s">
        <v>56</v>
      </c>
      <c r="V3550" s="24">
        <v>500000</v>
      </c>
      <c r="W3550" s="39">
        <f t="shared" si="1720"/>
        <v>500000</v>
      </c>
      <c r="X3550" s="29">
        <f t="shared" si="1721"/>
        <v>1</v>
      </c>
      <c r="Y3550" s="40">
        <f t="shared" si="1722"/>
        <v>204</v>
      </c>
      <c r="Z3550" s="38">
        <f t="shared" si="1705"/>
        <v>46081</v>
      </c>
      <c r="AA3550" s="41">
        <f t="shared" si="1723"/>
        <v>20</v>
      </c>
      <c r="AB3550" s="24" t="s">
        <v>113</v>
      </c>
      <c r="AC3550" s="41">
        <f t="shared" si="1724"/>
        <v>3379.2405501369867</v>
      </c>
      <c r="AD3550" s="41">
        <v>1</v>
      </c>
      <c r="AE3550" s="72">
        <f>INDEX(SA!$C$2:$G$11,MATCH(Details!S3550,SA!$C$2:$C$11,0),MATCH(Details!V3550,SA!$C$2:$G$2,0))*Y3550/(F3550-E3550+1)</f>
        <v>2863.7631780821921</v>
      </c>
      <c r="AF3550" s="41">
        <f t="shared" si="1725"/>
        <v>0</v>
      </c>
      <c r="AG3550" s="41">
        <f t="shared" si="1726"/>
        <v>0</v>
      </c>
      <c r="AH3550" s="41">
        <f t="shared" si="1727"/>
        <v>515.47737205479461</v>
      </c>
      <c r="AI3550" s="60">
        <f t="shared" si="1728"/>
        <v>114.55052712328768</v>
      </c>
      <c r="AJ3550" s="60">
        <f t="shared" si="1729"/>
        <v>644.34671506849327</v>
      </c>
      <c r="AK3550" s="60">
        <f t="shared" si="1730"/>
        <v>280.76109589041101</v>
      </c>
      <c r="AL3550" s="60">
        <f t="shared" si="1731"/>
        <v>206.35940547945208</v>
      </c>
      <c r="AM3550" s="41">
        <f t="shared" si="1732"/>
        <v>1898.5065304109589</v>
      </c>
      <c r="AN3550" s="42">
        <f t="shared" si="1733"/>
        <v>45715</v>
      </c>
      <c r="AO3550" s="43">
        <f t="shared" si="1734"/>
        <v>2863.7631780821921</v>
      </c>
    </row>
    <row r="3551" spans="1:41" s="24" customFormat="1" ht="15.75" customHeight="1" x14ac:dyDescent="0.35">
      <c r="A3551" s="36" t="s">
        <v>27</v>
      </c>
      <c r="B3551" s="36">
        <v>202602</v>
      </c>
      <c r="C3551" s="24" t="s">
        <v>736</v>
      </c>
      <c r="D3551" s="24" t="s">
        <v>119</v>
      </c>
      <c r="E3551" s="62">
        <v>45901</v>
      </c>
      <c r="F3551" s="62">
        <v>46265</v>
      </c>
      <c r="G3551" s="37" t="s">
        <v>6705</v>
      </c>
      <c r="H3551" s="36">
        <v>45824</v>
      </c>
      <c r="I3551" s="63">
        <v>32537</v>
      </c>
      <c r="J3551" s="24" t="s">
        <v>6775</v>
      </c>
      <c r="K3551" s="63">
        <f t="shared" si="1718"/>
        <v>46062</v>
      </c>
      <c r="L3551" s="55">
        <f t="shared" si="1719"/>
        <v>0.04</v>
      </c>
      <c r="M3551" s="76">
        <v>0.22500000000000001</v>
      </c>
      <c r="N3551" s="62">
        <v>46062</v>
      </c>
      <c r="O3551" s="62">
        <v>46265</v>
      </c>
      <c r="P3551" s="63"/>
      <c r="Q3551" s="63"/>
      <c r="R3551" s="78">
        <v>37</v>
      </c>
      <c r="S3551" s="63" t="str">
        <f>VLOOKUP(R3551,SA!$B$3:$C$11,2,1)</f>
        <v>36-45</v>
      </c>
      <c r="T3551" s="38" t="s">
        <v>98</v>
      </c>
      <c r="U3551" s="24" t="s">
        <v>5743</v>
      </c>
      <c r="V3551" s="24">
        <v>500000</v>
      </c>
      <c r="W3551" s="39">
        <f t="shared" si="1720"/>
        <v>0</v>
      </c>
      <c r="X3551" s="29">
        <f t="shared" si="1721"/>
        <v>0</v>
      </c>
      <c r="Y3551" s="40">
        <f t="shared" si="1722"/>
        <v>204</v>
      </c>
      <c r="Z3551" s="38">
        <f t="shared" si="1705"/>
        <v>46081</v>
      </c>
      <c r="AA3551" s="41">
        <f t="shared" si="1723"/>
        <v>20</v>
      </c>
      <c r="AB3551" s="24" t="s">
        <v>113</v>
      </c>
      <c r="AC3551" s="41">
        <f t="shared" si="1724"/>
        <v>3379.2405501369867</v>
      </c>
      <c r="AD3551" s="41">
        <v>1</v>
      </c>
      <c r="AE3551" s="72">
        <f>INDEX(SA!$C$2:$G$11,MATCH(Details!S3551,SA!$C$2:$C$11,0),MATCH(Details!V3551,SA!$C$2:$G$2,0))*Y3551/(F3551-E3551+1)</f>
        <v>2863.7631780821921</v>
      </c>
      <c r="AF3551" s="41">
        <f t="shared" si="1725"/>
        <v>0</v>
      </c>
      <c r="AG3551" s="41">
        <f t="shared" si="1726"/>
        <v>0</v>
      </c>
      <c r="AH3551" s="41">
        <f t="shared" si="1727"/>
        <v>515.47737205479461</v>
      </c>
      <c r="AI3551" s="60">
        <f t="shared" si="1728"/>
        <v>114.55052712328768</v>
      </c>
      <c r="AJ3551" s="60">
        <f t="shared" si="1729"/>
        <v>644.34671506849327</v>
      </c>
      <c r="AK3551" s="60">
        <f t="shared" si="1730"/>
        <v>280.76109589041101</v>
      </c>
      <c r="AL3551" s="60">
        <f t="shared" si="1731"/>
        <v>206.35940547945208</v>
      </c>
      <c r="AM3551" s="41">
        <f t="shared" si="1732"/>
        <v>1898.5065304109589</v>
      </c>
      <c r="AN3551" s="42">
        <f t="shared" si="1733"/>
        <v>45715</v>
      </c>
      <c r="AO3551" s="43">
        <f t="shared" si="1734"/>
        <v>2863.7631780821921</v>
      </c>
    </row>
    <row r="3552" spans="1:41" s="24" customFormat="1" ht="15.75" customHeight="1" x14ac:dyDescent="0.35">
      <c r="A3552" s="36" t="s">
        <v>27</v>
      </c>
      <c r="B3552" s="36">
        <v>202602</v>
      </c>
      <c r="C3552" s="24" t="s">
        <v>736</v>
      </c>
      <c r="D3552" s="24" t="s">
        <v>119</v>
      </c>
      <c r="E3552" s="62">
        <v>45901</v>
      </c>
      <c r="F3552" s="62">
        <v>46265</v>
      </c>
      <c r="G3552" s="37" t="s">
        <v>6706</v>
      </c>
      <c r="H3552" s="36">
        <v>45824</v>
      </c>
      <c r="I3552" s="63">
        <v>42552</v>
      </c>
      <c r="J3552" s="24" t="s">
        <v>6776</v>
      </c>
      <c r="K3552" s="63">
        <f t="shared" si="1718"/>
        <v>46062</v>
      </c>
      <c r="L3552" s="55">
        <f t="shared" si="1719"/>
        <v>0.04</v>
      </c>
      <c r="M3552" s="76">
        <v>0.22500000000000001</v>
      </c>
      <c r="N3552" s="62">
        <v>46062</v>
      </c>
      <c r="O3552" s="62">
        <v>46265</v>
      </c>
      <c r="P3552" s="63"/>
      <c r="Q3552" s="63"/>
      <c r="R3552" s="78">
        <v>9</v>
      </c>
      <c r="S3552" s="63" t="str">
        <f>VLOOKUP(R3552,SA!$B$3:$C$11,2,1)</f>
        <v>0-25</v>
      </c>
      <c r="T3552" s="38" t="s">
        <v>97</v>
      </c>
      <c r="U3552" s="24" t="s">
        <v>5745</v>
      </c>
      <c r="V3552" s="24">
        <v>500000</v>
      </c>
      <c r="W3552" s="39">
        <f t="shared" si="1720"/>
        <v>0</v>
      </c>
      <c r="X3552" s="29">
        <f t="shared" si="1721"/>
        <v>0</v>
      </c>
      <c r="Y3552" s="40">
        <f t="shared" si="1722"/>
        <v>204</v>
      </c>
      <c r="Z3552" s="38">
        <f t="shared" si="1705"/>
        <v>46081</v>
      </c>
      <c r="AA3552" s="41">
        <f t="shared" si="1723"/>
        <v>20</v>
      </c>
      <c r="AB3552" s="24" t="s">
        <v>113</v>
      </c>
      <c r="AC3552" s="41">
        <f t="shared" si="1724"/>
        <v>2486.1231846575342</v>
      </c>
      <c r="AD3552" s="41">
        <v>1</v>
      </c>
      <c r="AE3552" s="72">
        <f>INDEX(SA!$C$2:$G$11,MATCH(Details!S3552,SA!$C$2:$C$11,0),MATCH(Details!V3552,SA!$C$2:$G$2,0))*Y3552/(F3552-E3552+1)</f>
        <v>2106.8840547945206</v>
      </c>
      <c r="AF3552" s="41">
        <f t="shared" si="1725"/>
        <v>0</v>
      </c>
      <c r="AG3552" s="41">
        <f t="shared" si="1726"/>
        <v>0</v>
      </c>
      <c r="AH3552" s="41">
        <f t="shared" si="1727"/>
        <v>379.23912986301372</v>
      </c>
      <c r="AI3552" s="60">
        <f t="shared" si="1728"/>
        <v>84.275362191780829</v>
      </c>
      <c r="AJ3552" s="60">
        <f t="shared" si="1729"/>
        <v>474.04891232876713</v>
      </c>
      <c r="AK3552" s="60">
        <f t="shared" si="1730"/>
        <v>206.55726027397259</v>
      </c>
      <c r="AL3552" s="60">
        <f t="shared" si="1731"/>
        <v>151.81958630136984</v>
      </c>
      <c r="AM3552" s="41">
        <f t="shared" si="1732"/>
        <v>1396.7401939726028</v>
      </c>
      <c r="AN3552" s="42">
        <f t="shared" si="1733"/>
        <v>45715</v>
      </c>
      <c r="AO3552" s="43">
        <f t="shared" si="1734"/>
        <v>2106.8840547945206</v>
      </c>
    </row>
    <row r="3553" spans="1:41" s="24" customFormat="1" ht="15.75" customHeight="1" x14ac:dyDescent="0.35">
      <c r="A3553" s="36" t="s">
        <v>27</v>
      </c>
      <c r="B3553" s="36">
        <v>202602</v>
      </c>
      <c r="C3553" s="24" t="s">
        <v>736</v>
      </c>
      <c r="D3553" s="24" t="s">
        <v>119</v>
      </c>
      <c r="E3553" s="62">
        <v>45901</v>
      </c>
      <c r="F3553" s="62">
        <v>46265</v>
      </c>
      <c r="G3553" s="37" t="s">
        <v>6707</v>
      </c>
      <c r="H3553" s="36">
        <v>45824</v>
      </c>
      <c r="I3553" s="63">
        <v>18666</v>
      </c>
      <c r="J3553" s="24" t="s">
        <v>6777</v>
      </c>
      <c r="K3553" s="63">
        <f t="shared" si="1718"/>
        <v>46062</v>
      </c>
      <c r="L3553" s="55">
        <f t="shared" si="1719"/>
        <v>0.04</v>
      </c>
      <c r="M3553" s="76">
        <v>0.22500000000000001</v>
      </c>
      <c r="N3553" s="62">
        <v>46062</v>
      </c>
      <c r="O3553" s="62">
        <v>46265</v>
      </c>
      <c r="P3553" s="63"/>
      <c r="Q3553" s="63"/>
      <c r="R3553" s="78">
        <v>75</v>
      </c>
      <c r="S3553" s="63" t="str">
        <f>VLOOKUP(R3553,SA!$B$3:$C$11,2,1)</f>
        <v>71-75</v>
      </c>
      <c r="T3553" s="38" t="s">
        <v>97</v>
      </c>
      <c r="U3553" s="24" t="s">
        <v>5816</v>
      </c>
      <c r="V3553" s="24">
        <v>500000</v>
      </c>
      <c r="W3553" s="39">
        <f t="shared" si="1720"/>
        <v>0</v>
      </c>
      <c r="X3553" s="29">
        <f t="shared" si="1721"/>
        <v>0</v>
      </c>
      <c r="Y3553" s="40">
        <f t="shared" si="1722"/>
        <v>204</v>
      </c>
      <c r="Z3553" s="38">
        <f t="shared" si="1705"/>
        <v>46081</v>
      </c>
      <c r="AA3553" s="41">
        <f t="shared" si="1723"/>
        <v>20</v>
      </c>
      <c r="AB3553" s="24" t="s">
        <v>113</v>
      </c>
      <c r="AC3553" s="41">
        <f t="shared" si="1724"/>
        <v>13266.10558027397</v>
      </c>
      <c r="AD3553" s="41">
        <v>1</v>
      </c>
      <c r="AE3553" s="72">
        <f>INDEX(SA!$C$2:$G$11,MATCH(Details!S3553,SA!$C$2:$C$11,0),MATCH(Details!V3553,SA!$C$2:$G$2,0))*Y3553/(F3553-E3553+1)</f>
        <v>11242.462356164382</v>
      </c>
      <c r="AF3553" s="41">
        <f t="shared" si="1725"/>
        <v>0</v>
      </c>
      <c r="AG3553" s="41">
        <f t="shared" si="1726"/>
        <v>0</v>
      </c>
      <c r="AH3553" s="41">
        <f t="shared" si="1727"/>
        <v>2023.6432241095888</v>
      </c>
      <c r="AI3553" s="60">
        <f t="shared" si="1728"/>
        <v>449.69849424657531</v>
      </c>
      <c r="AJ3553" s="60">
        <f t="shared" si="1729"/>
        <v>2529.5540301369861</v>
      </c>
      <c r="AK3553" s="60">
        <f t="shared" si="1730"/>
        <v>1102.2021917808217</v>
      </c>
      <c r="AL3553" s="60">
        <f t="shared" si="1731"/>
        <v>810.11861095890401</v>
      </c>
      <c r="AM3553" s="41">
        <f t="shared" si="1732"/>
        <v>7453.0912208219179</v>
      </c>
      <c r="AN3553" s="42">
        <f t="shared" si="1733"/>
        <v>45715</v>
      </c>
      <c r="AO3553" s="43">
        <f t="shared" si="1734"/>
        <v>11242.462356164382</v>
      </c>
    </row>
    <row r="3554" spans="1:41" s="24" customFormat="1" ht="15.75" customHeight="1" x14ac:dyDescent="0.35">
      <c r="A3554" s="36" t="s">
        <v>27</v>
      </c>
      <c r="B3554" s="36">
        <v>202602</v>
      </c>
      <c r="C3554" s="24" t="s">
        <v>736</v>
      </c>
      <c r="D3554" s="24" t="s">
        <v>119</v>
      </c>
      <c r="E3554" s="62">
        <v>45901</v>
      </c>
      <c r="F3554" s="62">
        <v>46265</v>
      </c>
      <c r="G3554" s="37" t="s">
        <v>6708</v>
      </c>
      <c r="H3554" s="36">
        <v>45824</v>
      </c>
      <c r="I3554" s="63">
        <v>22782</v>
      </c>
      <c r="J3554" s="24" t="s">
        <v>6778</v>
      </c>
      <c r="K3554" s="63">
        <f t="shared" si="1718"/>
        <v>46062</v>
      </c>
      <c r="L3554" s="55">
        <f t="shared" si="1719"/>
        <v>0.04</v>
      </c>
      <c r="M3554" s="76">
        <v>0.22500000000000001</v>
      </c>
      <c r="N3554" s="62">
        <v>46062</v>
      </c>
      <c r="O3554" s="62">
        <v>46265</v>
      </c>
      <c r="P3554" s="63"/>
      <c r="Q3554" s="63"/>
      <c r="R3554" s="78">
        <v>63</v>
      </c>
      <c r="S3554" s="63" t="str">
        <f>VLOOKUP(R3554,SA!$B$3:$C$11,2,1)</f>
        <v>56-65</v>
      </c>
      <c r="T3554" s="38" t="s">
        <v>98</v>
      </c>
      <c r="U3554" s="24" t="s">
        <v>5815</v>
      </c>
      <c r="V3554" s="24">
        <v>500000</v>
      </c>
      <c r="W3554" s="39">
        <f t="shared" si="1720"/>
        <v>0</v>
      </c>
      <c r="X3554" s="29">
        <f t="shared" si="1721"/>
        <v>0</v>
      </c>
      <c r="Y3554" s="40">
        <f t="shared" si="1722"/>
        <v>204</v>
      </c>
      <c r="Z3554" s="38">
        <f t="shared" si="1705"/>
        <v>46081</v>
      </c>
      <c r="AA3554" s="41">
        <f t="shared" si="1723"/>
        <v>20</v>
      </c>
      <c r="AB3554" s="24" t="s">
        <v>113</v>
      </c>
      <c r="AC3554" s="41">
        <f t="shared" si="1724"/>
        <v>7322.042893150684</v>
      </c>
      <c r="AD3554" s="41">
        <v>1</v>
      </c>
      <c r="AE3554" s="72">
        <f>INDEX(SA!$C$2:$G$11,MATCH(Details!S3554,SA!$C$2:$C$11,0),MATCH(Details!V3554,SA!$C$2:$G$2,0))*Y3554/(F3554-E3554+1)</f>
        <v>6205.1210958904103</v>
      </c>
      <c r="AF3554" s="41">
        <f t="shared" si="1725"/>
        <v>0</v>
      </c>
      <c r="AG3554" s="41">
        <f t="shared" si="1726"/>
        <v>0</v>
      </c>
      <c r="AH3554" s="41">
        <f t="shared" si="1727"/>
        <v>1116.9217972602737</v>
      </c>
      <c r="AI3554" s="60">
        <f t="shared" si="1728"/>
        <v>248.20484383561643</v>
      </c>
      <c r="AJ3554" s="60">
        <f t="shared" si="1729"/>
        <v>1396.1522465753424</v>
      </c>
      <c r="AK3554" s="60">
        <f t="shared" si="1730"/>
        <v>608.34520547945203</v>
      </c>
      <c r="AL3554" s="60">
        <f t="shared" si="1731"/>
        <v>447.13372602739724</v>
      </c>
      <c r="AM3554" s="41">
        <f t="shared" si="1732"/>
        <v>4113.6302794520543</v>
      </c>
      <c r="AN3554" s="42">
        <f t="shared" si="1733"/>
        <v>45715</v>
      </c>
      <c r="AO3554" s="43">
        <f t="shared" si="1734"/>
        <v>6205.1210958904103</v>
      </c>
    </row>
    <row r="3555" spans="1:41" s="24" customFormat="1" ht="15.75" customHeight="1" x14ac:dyDescent="0.35">
      <c r="A3555" s="36" t="s">
        <v>27</v>
      </c>
      <c r="B3555" s="36">
        <v>202602</v>
      </c>
      <c r="C3555" s="24" t="s">
        <v>736</v>
      </c>
      <c r="D3555" s="24" t="s">
        <v>119</v>
      </c>
      <c r="E3555" s="62">
        <v>45901</v>
      </c>
      <c r="F3555" s="62">
        <v>46265</v>
      </c>
      <c r="G3555" s="37" t="s">
        <v>6709</v>
      </c>
      <c r="H3555" s="36">
        <v>46123</v>
      </c>
      <c r="I3555" s="63">
        <v>35881</v>
      </c>
      <c r="J3555" s="24" t="s">
        <v>6779</v>
      </c>
      <c r="K3555" s="63">
        <f t="shared" si="1718"/>
        <v>46062</v>
      </c>
      <c r="L3555" s="55">
        <f t="shared" si="1719"/>
        <v>0.04</v>
      </c>
      <c r="M3555" s="76">
        <v>0.22500000000000001</v>
      </c>
      <c r="N3555" s="62">
        <v>46062</v>
      </c>
      <c r="O3555" s="62">
        <v>46265</v>
      </c>
      <c r="P3555" s="63"/>
      <c r="Q3555" s="63"/>
      <c r="R3555" s="78">
        <v>27</v>
      </c>
      <c r="S3555" s="63" t="str">
        <f>VLOOKUP(R3555,SA!$B$3:$C$11,2,1)</f>
        <v>26-35</v>
      </c>
      <c r="T3555" s="38" t="s">
        <v>97</v>
      </c>
      <c r="U3555" s="24" t="s">
        <v>56</v>
      </c>
      <c r="V3555" s="24">
        <v>300000</v>
      </c>
      <c r="W3555" s="39">
        <f t="shared" si="1720"/>
        <v>300000</v>
      </c>
      <c r="X3555" s="29">
        <f t="shared" si="1721"/>
        <v>1</v>
      </c>
      <c r="Y3555" s="40">
        <f t="shared" si="1722"/>
        <v>204</v>
      </c>
      <c r="Z3555" s="38">
        <f t="shared" si="1705"/>
        <v>46081</v>
      </c>
      <c r="AA3555" s="41">
        <f t="shared" si="1723"/>
        <v>20</v>
      </c>
      <c r="AB3555" s="24" t="s">
        <v>113</v>
      </c>
      <c r="AC3555" s="41">
        <f t="shared" si="1724"/>
        <v>2305.1808854794522</v>
      </c>
      <c r="AD3555" s="41">
        <v>1</v>
      </c>
      <c r="AE3555" s="72">
        <f>INDEX(SA!$C$2:$G$11,MATCH(Details!S3555,SA!$C$2:$C$11,0),MATCH(Details!V3555,SA!$C$2:$G$2,0))*Y3555/(F3555-E3555+1)</f>
        <v>1953.5431232876713</v>
      </c>
      <c r="AF3555" s="41">
        <f t="shared" si="1725"/>
        <v>0</v>
      </c>
      <c r="AG3555" s="41">
        <f t="shared" si="1726"/>
        <v>0</v>
      </c>
      <c r="AH3555" s="41">
        <f t="shared" si="1727"/>
        <v>351.63776219178084</v>
      </c>
      <c r="AI3555" s="60">
        <f t="shared" si="1728"/>
        <v>78.141724931506857</v>
      </c>
      <c r="AJ3555" s="60">
        <f t="shared" si="1729"/>
        <v>439.54720273972606</v>
      </c>
      <c r="AK3555" s="60">
        <f t="shared" si="1730"/>
        <v>191.52383561643836</v>
      </c>
      <c r="AL3555" s="60">
        <f t="shared" si="1731"/>
        <v>140.77001917808218</v>
      </c>
      <c r="AM3555" s="41">
        <f t="shared" si="1732"/>
        <v>1295.0841764383561</v>
      </c>
      <c r="AN3555" s="42">
        <f t="shared" si="1733"/>
        <v>45715</v>
      </c>
      <c r="AO3555" s="43">
        <f t="shared" si="1734"/>
        <v>1953.5431232876713</v>
      </c>
    </row>
    <row r="3556" spans="1:41" s="24" customFormat="1" ht="15.75" customHeight="1" x14ac:dyDescent="0.35">
      <c r="A3556" s="36" t="s">
        <v>27</v>
      </c>
      <c r="B3556" s="36">
        <v>202602</v>
      </c>
      <c r="C3556" s="24" t="s">
        <v>736</v>
      </c>
      <c r="D3556" s="24" t="s">
        <v>119</v>
      </c>
      <c r="E3556" s="62">
        <v>45901</v>
      </c>
      <c r="F3556" s="62">
        <v>46265</v>
      </c>
      <c r="G3556" s="37" t="s">
        <v>6710</v>
      </c>
      <c r="H3556" s="36">
        <v>46123</v>
      </c>
      <c r="I3556" s="63">
        <v>25569</v>
      </c>
      <c r="J3556" s="24" t="s">
        <v>6780</v>
      </c>
      <c r="K3556" s="63">
        <f t="shared" si="1718"/>
        <v>46062</v>
      </c>
      <c r="L3556" s="55">
        <f t="shared" si="1719"/>
        <v>0.04</v>
      </c>
      <c r="M3556" s="76">
        <v>0.22500000000000001</v>
      </c>
      <c r="N3556" s="62">
        <v>46062</v>
      </c>
      <c r="O3556" s="62">
        <v>46265</v>
      </c>
      <c r="P3556" s="63"/>
      <c r="Q3556" s="63"/>
      <c r="R3556" s="78">
        <v>56</v>
      </c>
      <c r="S3556" s="63" t="str">
        <f>VLOOKUP(R3556,SA!$B$3:$C$11,2,1)</f>
        <v>56-65</v>
      </c>
      <c r="T3556" s="38" t="s">
        <v>97</v>
      </c>
      <c r="U3556" s="24" t="s">
        <v>5816</v>
      </c>
      <c r="V3556" s="24">
        <v>300000</v>
      </c>
      <c r="W3556" s="39">
        <f t="shared" si="1720"/>
        <v>0</v>
      </c>
      <c r="X3556" s="29">
        <f t="shared" si="1721"/>
        <v>0</v>
      </c>
      <c r="Y3556" s="40">
        <f t="shared" si="1722"/>
        <v>204</v>
      </c>
      <c r="Z3556" s="38">
        <f t="shared" si="1705"/>
        <v>46081</v>
      </c>
      <c r="AA3556" s="41">
        <f t="shared" si="1723"/>
        <v>20</v>
      </c>
      <c r="AB3556" s="24" t="s">
        <v>113</v>
      </c>
      <c r="AC3556" s="41">
        <f t="shared" si="1724"/>
        <v>6053.9101479452056</v>
      </c>
      <c r="AD3556" s="41">
        <v>1</v>
      </c>
      <c r="AE3556" s="72">
        <f>INDEX(SA!$C$2:$G$11,MATCH(Details!S3556,SA!$C$2:$C$11,0),MATCH(Details!V3556,SA!$C$2:$G$2,0))*Y3556/(F3556-E3556+1)</f>
        <v>5130.4323287671232</v>
      </c>
      <c r="AF3556" s="41">
        <f t="shared" si="1725"/>
        <v>0</v>
      </c>
      <c r="AG3556" s="41">
        <f t="shared" si="1726"/>
        <v>0</v>
      </c>
      <c r="AH3556" s="41">
        <f t="shared" si="1727"/>
        <v>923.47781917808209</v>
      </c>
      <c r="AI3556" s="60">
        <f t="shared" si="1728"/>
        <v>205.21729315068492</v>
      </c>
      <c r="AJ3556" s="60">
        <f t="shared" si="1729"/>
        <v>1154.3472739726028</v>
      </c>
      <c r="AK3556" s="60">
        <f t="shared" si="1730"/>
        <v>502.98356164383557</v>
      </c>
      <c r="AL3556" s="60">
        <f t="shared" si="1731"/>
        <v>369.69291780821914</v>
      </c>
      <c r="AM3556" s="41">
        <f t="shared" si="1732"/>
        <v>3401.1748438356162</v>
      </c>
      <c r="AN3556" s="42">
        <f t="shared" si="1733"/>
        <v>45715</v>
      </c>
      <c r="AO3556" s="43">
        <f t="shared" si="1734"/>
        <v>5130.4323287671232</v>
      </c>
    </row>
    <row r="3557" spans="1:41" s="24" customFormat="1" ht="15.75" customHeight="1" x14ac:dyDescent="0.35">
      <c r="A3557" s="36" t="s">
        <v>27</v>
      </c>
      <c r="B3557" s="36">
        <v>202602</v>
      </c>
      <c r="C3557" s="24" t="s">
        <v>736</v>
      </c>
      <c r="D3557" s="24" t="s">
        <v>119</v>
      </c>
      <c r="E3557" s="62">
        <v>45901</v>
      </c>
      <c r="F3557" s="62">
        <v>46265</v>
      </c>
      <c r="G3557" s="37" t="s">
        <v>6711</v>
      </c>
      <c r="H3557" s="36">
        <v>46123</v>
      </c>
      <c r="I3557" s="63">
        <v>27395</v>
      </c>
      <c r="J3557" s="24" t="s">
        <v>6781</v>
      </c>
      <c r="K3557" s="63">
        <f t="shared" si="1718"/>
        <v>46062</v>
      </c>
      <c r="L3557" s="55">
        <f t="shared" si="1719"/>
        <v>0.04</v>
      </c>
      <c r="M3557" s="76">
        <v>0.22500000000000001</v>
      </c>
      <c r="N3557" s="62">
        <v>46062</v>
      </c>
      <c r="O3557" s="62">
        <v>46265</v>
      </c>
      <c r="P3557" s="63"/>
      <c r="Q3557" s="63"/>
      <c r="R3557" s="78">
        <v>51</v>
      </c>
      <c r="S3557" s="63" t="str">
        <f>VLOOKUP(R3557,SA!$B$3:$C$11,2,1)</f>
        <v>46-55</v>
      </c>
      <c r="T3557" s="38" t="s">
        <v>98</v>
      </c>
      <c r="U3557" s="24" t="s">
        <v>5815</v>
      </c>
      <c r="V3557" s="24">
        <v>300000</v>
      </c>
      <c r="W3557" s="39">
        <f t="shared" si="1720"/>
        <v>0</v>
      </c>
      <c r="X3557" s="29">
        <f t="shared" si="1721"/>
        <v>0</v>
      </c>
      <c r="Y3557" s="40">
        <f t="shared" si="1722"/>
        <v>204</v>
      </c>
      <c r="Z3557" s="38">
        <f t="shared" si="1705"/>
        <v>46081</v>
      </c>
      <c r="AA3557" s="41">
        <f t="shared" si="1723"/>
        <v>20</v>
      </c>
      <c r="AB3557" s="24" t="s">
        <v>113</v>
      </c>
      <c r="AC3557" s="41">
        <f t="shared" si="1724"/>
        <v>4121.0604493150686</v>
      </c>
      <c r="AD3557" s="41">
        <v>1</v>
      </c>
      <c r="AE3557" s="72">
        <f>INDEX(SA!$C$2:$G$11,MATCH(Details!S3557,SA!$C$2:$C$11,0),MATCH(Details!V3557,SA!$C$2:$G$2,0))*Y3557/(F3557-E3557+1)</f>
        <v>3492.4241095890411</v>
      </c>
      <c r="AF3557" s="41">
        <f t="shared" si="1725"/>
        <v>0</v>
      </c>
      <c r="AG3557" s="41">
        <f t="shared" si="1726"/>
        <v>0</v>
      </c>
      <c r="AH3557" s="41">
        <f t="shared" si="1727"/>
        <v>628.63633972602736</v>
      </c>
      <c r="AI3557" s="60">
        <f t="shared" si="1728"/>
        <v>139.69696438356164</v>
      </c>
      <c r="AJ3557" s="60">
        <f t="shared" si="1729"/>
        <v>785.79542465753423</v>
      </c>
      <c r="AK3557" s="60">
        <f t="shared" si="1730"/>
        <v>342.39452054794515</v>
      </c>
      <c r="AL3557" s="60">
        <f t="shared" si="1731"/>
        <v>251.65997260273969</v>
      </c>
      <c r="AM3557" s="41">
        <f t="shared" si="1732"/>
        <v>2315.2717479452053</v>
      </c>
      <c r="AN3557" s="42">
        <f t="shared" si="1733"/>
        <v>45715</v>
      </c>
      <c r="AO3557" s="43">
        <f t="shared" si="1734"/>
        <v>3492.4241095890411</v>
      </c>
    </row>
    <row r="3558" spans="1:41" s="24" customFormat="1" ht="15.75" customHeight="1" x14ac:dyDescent="0.35">
      <c r="A3558" s="36" t="s">
        <v>27</v>
      </c>
      <c r="B3558" s="36">
        <v>202602</v>
      </c>
      <c r="C3558" s="24" t="s">
        <v>736</v>
      </c>
      <c r="D3558" s="24" t="s">
        <v>119</v>
      </c>
      <c r="E3558" s="62">
        <v>45901</v>
      </c>
      <c r="F3558" s="62">
        <v>46265</v>
      </c>
      <c r="G3558" s="37" t="s">
        <v>6712</v>
      </c>
      <c r="H3558" s="36">
        <v>46119</v>
      </c>
      <c r="I3558" s="63">
        <v>33379</v>
      </c>
      <c r="J3558" s="24" t="s">
        <v>6782</v>
      </c>
      <c r="K3558" s="63">
        <f t="shared" si="1718"/>
        <v>46062</v>
      </c>
      <c r="L3558" s="55">
        <f t="shared" si="1719"/>
        <v>0.04</v>
      </c>
      <c r="M3558" s="76">
        <v>0.22500000000000001</v>
      </c>
      <c r="N3558" s="62">
        <v>46062</v>
      </c>
      <c r="O3558" s="62">
        <v>46265</v>
      </c>
      <c r="P3558" s="63"/>
      <c r="Q3558" s="63"/>
      <c r="R3558" s="78">
        <v>34</v>
      </c>
      <c r="S3558" s="63" t="str">
        <f>VLOOKUP(R3558,SA!$B$3:$C$11,2,1)</f>
        <v>26-35</v>
      </c>
      <c r="T3558" s="38" t="s">
        <v>97</v>
      </c>
      <c r="U3558" s="24" t="s">
        <v>56</v>
      </c>
      <c r="V3558" s="24">
        <v>300000</v>
      </c>
      <c r="W3558" s="39">
        <f t="shared" si="1720"/>
        <v>300000</v>
      </c>
      <c r="X3558" s="29">
        <f t="shared" si="1721"/>
        <v>1</v>
      </c>
      <c r="Y3558" s="40">
        <f t="shared" si="1722"/>
        <v>204</v>
      </c>
      <c r="Z3558" s="38">
        <f t="shared" si="1705"/>
        <v>46081</v>
      </c>
      <c r="AA3558" s="41">
        <f t="shared" si="1723"/>
        <v>20</v>
      </c>
      <c r="AB3558" s="24" t="s">
        <v>113</v>
      </c>
      <c r="AC3558" s="41">
        <f t="shared" si="1724"/>
        <v>2305.1808854794522</v>
      </c>
      <c r="AD3558" s="41">
        <v>1</v>
      </c>
      <c r="AE3558" s="72">
        <f>INDEX(SA!$C$2:$G$11,MATCH(Details!S3558,SA!$C$2:$C$11,0),MATCH(Details!V3558,SA!$C$2:$G$2,0))*Y3558/(F3558-E3558+1)</f>
        <v>1953.5431232876713</v>
      </c>
      <c r="AF3558" s="41">
        <f t="shared" si="1725"/>
        <v>0</v>
      </c>
      <c r="AG3558" s="41">
        <f t="shared" si="1726"/>
        <v>0</v>
      </c>
      <c r="AH3558" s="41">
        <f t="shared" si="1727"/>
        <v>351.63776219178084</v>
      </c>
      <c r="AI3558" s="60">
        <f t="shared" si="1728"/>
        <v>78.141724931506857</v>
      </c>
      <c r="AJ3558" s="60">
        <f t="shared" si="1729"/>
        <v>439.54720273972606</v>
      </c>
      <c r="AK3558" s="60">
        <f t="shared" si="1730"/>
        <v>191.52383561643836</v>
      </c>
      <c r="AL3558" s="60">
        <f t="shared" si="1731"/>
        <v>140.77001917808218</v>
      </c>
      <c r="AM3558" s="41">
        <f t="shared" si="1732"/>
        <v>1295.0841764383561</v>
      </c>
      <c r="AN3558" s="42">
        <f t="shared" si="1733"/>
        <v>45715</v>
      </c>
      <c r="AO3558" s="43">
        <f t="shared" si="1734"/>
        <v>1953.5431232876713</v>
      </c>
    </row>
    <row r="3559" spans="1:41" s="24" customFormat="1" ht="15.75" customHeight="1" x14ac:dyDescent="0.35">
      <c r="A3559" s="36" t="s">
        <v>27</v>
      </c>
      <c r="B3559" s="36">
        <v>202602</v>
      </c>
      <c r="C3559" s="24" t="s">
        <v>736</v>
      </c>
      <c r="D3559" s="24" t="s">
        <v>119</v>
      </c>
      <c r="E3559" s="62">
        <v>45901</v>
      </c>
      <c r="F3559" s="62">
        <v>46265</v>
      </c>
      <c r="G3559" s="37" t="s">
        <v>6713</v>
      </c>
      <c r="H3559" s="36">
        <v>46119</v>
      </c>
      <c r="I3559" s="63">
        <v>27124</v>
      </c>
      <c r="J3559" s="24" t="s">
        <v>6783</v>
      </c>
      <c r="K3559" s="63">
        <f t="shared" si="1718"/>
        <v>46062</v>
      </c>
      <c r="L3559" s="55">
        <f t="shared" si="1719"/>
        <v>0.04</v>
      </c>
      <c r="M3559" s="76">
        <v>0.22500000000000001</v>
      </c>
      <c r="N3559" s="62">
        <v>46062</v>
      </c>
      <c r="O3559" s="62">
        <v>46265</v>
      </c>
      <c r="P3559" s="63"/>
      <c r="Q3559" s="63"/>
      <c r="R3559" s="78">
        <v>51</v>
      </c>
      <c r="S3559" s="63" t="str">
        <f>VLOOKUP(R3559,SA!$B$3:$C$11,2,1)</f>
        <v>46-55</v>
      </c>
      <c r="T3559" s="38" t="s">
        <v>98</v>
      </c>
      <c r="U3559" s="24" t="s">
        <v>5815</v>
      </c>
      <c r="V3559" s="24">
        <v>300000</v>
      </c>
      <c r="W3559" s="39">
        <f t="shared" si="1720"/>
        <v>0</v>
      </c>
      <c r="X3559" s="29">
        <f t="shared" si="1721"/>
        <v>0</v>
      </c>
      <c r="Y3559" s="40">
        <f t="shared" si="1722"/>
        <v>204</v>
      </c>
      <c r="Z3559" s="38">
        <f t="shared" si="1705"/>
        <v>46081</v>
      </c>
      <c r="AA3559" s="41">
        <f t="shared" si="1723"/>
        <v>20</v>
      </c>
      <c r="AB3559" s="24" t="s">
        <v>113</v>
      </c>
      <c r="AC3559" s="41">
        <f t="shared" si="1724"/>
        <v>4121.0604493150686</v>
      </c>
      <c r="AD3559" s="41">
        <v>1</v>
      </c>
      <c r="AE3559" s="72">
        <f>INDEX(SA!$C$2:$G$11,MATCH(Details!S3559,SA!$C$2:$C$11,0),MATCH(Details!V3559,SA!$C$2:$G$2,0))*Y3559/(F3559-E3559+1)</f>
        <v>3492.4241095890411</v>
      </c>
      <c r="AF3559" s="41">
        <f t="shared" si="1725"/>
        <v>0</v>
      </c>
      <c r="AG3559" s="41">
        <f t="shared" si="1726"/>
        <v>0</v>
      </c>
      <c r="AH3559" s="41">
        <f t="shared" si="1727"/>
        <v>628.63633972602736</v>
      </c>
      <c r="AI3559" s="60">
        <f t="shared" si="1728"/>
        <v>139.69696438356164</v>
      </c>
      <c r="AJ3559" s="60">
        <f t="shared" si="1729"/>
        <v>785.79542465753423</v>
      </c>
      <c r="AK3559" s="60">
        <f t="shared" si="1730"/>
        <v>342.39452054794515</v>
      </c>
      <c r="AL3559" s="60">
        <f t="shared" si="1731"/>
        <v>251.65997260273969</v>
      </c>
      <c r="AM3559" s="41">
        <f t="shared" si="1732"/>
        <v>2315.2717479452053</v>
      </c>
      <c r="AN3559" s="42">
        <f t="shared" si="1733"/>
        <v>45715</v>
      </c>
      <c r="AO3559" s="43">
        <f t="shared" si="1734"/>
        <v>3492.4241095890411</v>
      </c>
    </row>
    <row r="3560" spans="1:41" s="24" customFormat="1" ht="15.75" customHeight="1" x14ac:dyDescent="0.35">
      <c r="A3560" s="36" t="s">
        <v>27</v>
      </c>
      <c r="B3560" s="36">
        <v>202602</v>
      </c>
      <c r="C3560" s="24" t="s">
        <v>736</v>
      </c>
      <c r="D3560" s="24" t="s">
        <v>119</v>
      </c>
      <c r="E3560" s="62">
        <v>45901</v>
      </c>
      <c r="F3560" s="62">
        <v>46265</v>
      </c>
      <c r="G3560" s="37" t="s">
        <v>6714</v>
      </c>
      <c r="H3560" s="36">
        <v>46119</v>
      </c>
      <c r="I3560" s="63">
        <v>23929</v>
      </c>
      <c r="J3560" s="24" t="s">
        <v>6784</v>
      </c>
      <c r="K3560" s="63">
        <f t="shared" si="1718"/>
        <v>46062</v>
      </c>
      <c r="L3560" s="55">
        <f t="shared" si="1719"/>
        <v>0.04</v>
      </c>
      <c r="M3560" s="76">
        <v>0.22500000000000001</v>
      </c>
      <c r="N3560" s="62">
        <v>46062</v>
      </c>
      <c r="O3560" s="62">
        <v>46265</v>
      </c>
      <c r="P3560" s="63"/>
      <c r="Q3560" s="63"/>
      <c r="R3560" s="78">
        <v>60</v>
      </c>
      <c r="S3560" s="63" t="str">
        <f>VLOOKUP(R3560,SA!$B$3:$C$11,2,1)</f>
        <v>56-65</v>
      </c>
      <c r="T3560" s="38" t="s">
        <v>97</v>
      </c>
      <c r="U3560" s="24" t="s">
        <v>5816</v>
      </c>
      <c r="V3560" s="24">
        <v>300000</v>
      </c>
      <c r="W3560" s="39">
        <f t="shared" si="1720"/>
        <v>0</v>
      </c>
      <c r="X3560" s="29">
        <f t="shared" si="1721"/>
        <v>0</v>
      </c>
      <c r="Y3560" s="40">
        <f t="shared" si="1722"/>
        <v>204</v>
      </c>
      <c r="Z3560" s="38">
        <f t="shared" si="1705"/>
        <v>46081</v>
      </c>
      <c r="AA3560" s="41">
        <f t="shared" si="1723"/>
        <v>20</v>
      </c>
      <c r="AB3560" s="24" t="s">
        <v>113</v>
      </c>
      <c r="AC3560" s="41">
        <f t="shared" si="1724"/>
        <v>6053.9101479452056</v>
      </c>
      <c r="AD3560" s="41">
        <v>1</v>
      </c>
      <c r="AE3560" s="72">
        <f>INDEX(SA!$C$2:$G$11,MATCH(Details!S3560,SA!$C$2:$C$11,0),MATCH(Details!V3560,SA!$C$2:$G$2,0))*Y3560/(F3560-E3560+1)</f>
        <v>5130.4323287671232</v>
      </c>
      <c r="AF3560" s="41">
        <f t="shared" si="1725"/>
        <v>0</v>
      </c>
      <c r="AG3560" s="41">
        <f t="shared" si="1726"/>
        <v>0</v>
      </c>
      <c r="AH3560" s="41">
        <f t="shared" si="1727"/>
        <v>923.47781917808209</v>
      </c>
      <c r="AI3560" s="60">
        <f t="shared" si="1728"/>
        <v>205.21729315068492</v>
      </c>
      <c r="AJ3560" s="60">
        <f t="shared" si="1729"/>
        <v>1154.3472739726028</v>
      </c>
      <c r="AK3560" s="60">
        <f t="shared" si="1730"/>
        <v>502.98356164383557</v>
      </c>
      <c r="AL3560" s="60">
        <f t="shared" si="1731"/>
        <v>369.69291780821914</v>
      </c>
      <c r="AM3560" s="41">
        <f t="shared" si="1732"/>
        <v>3401.1748438356162</v>
      </c>
      <c r="AN3560" s="42">
        <f t="shared" si="1733"/>
        <v>45715</v>
      </c>
      <c r="AO3560" s="43">
        <f t="shared" si="1734"/>
        <v>5130.4323287671232</v>
      </c>
    </row>
    <row r="3561" spans="1:41" s="24" customFormat="1" ht="15.75" customHeight="1" x14ac:dyDescent="0.35">
      <c r="A3561" s="36" t="s">
        <v>27</v>
      </c>
      <c r="B3561" s="36">
        <v>202602</v>
      </c>
      <c r="C3561" s="24" t="s">
        <v>736</v>
      </c>
      <c r="D3561" s="24" t="s">
        <v>119</v>
      </c>
      <c r="E3561" s="62">
        <v>45901</v>
      </c>
      <c r="F3561" s="62">
        <v>46265</v>
      </c>
      <c r="G3561" s="37" t="s">
        <v>6715</v>
      </c>
      <c r="H3561" s="36">
        <v>46219</v>
      </c>
      <c r="I3561" s="63">
        <v>32338</v>
      </c>
      <c r="J3561" s="24" t="s">
        <v>6785</v>
      </c>
      <c r="K3561" s="63">
        <f t="shared" si="1718"/>
        <v>46062</v>
      </c>
      <c r="L3561" s="55">
        <f t="shared" si="1719"/>
        <v>0.04</v>
      </c>
      <c r="M3561" s="76">
        <v>0.22500000000000001</v>
      </c>
      <c r="N3561" s="62">
        <v>46062</v>
      </c>
      <c r="O3561" s="62">
        <v>46265</v>
      </c>
      <c r="P3561" s="63"/>
      <c r="Q3561" s="63"/>
      <c r="R3561" s="78">
        <v>37</v>
      </c>
      <c r="S3561" s="63" t="str">
        <f>VLOOKUP(R3561,SA!$B$3:$C$11,2,1)</f>
        <v>36-45</v>
      </c>
      <c r="T3561" s="38" t="s">
        <v>6801</v>
      </c>
      <c r="U3561" s="24" t="s">
        <v>56</v>
      </c>
      <c r="V3561" s="24">
        <v>300000</v>
      </c>
      <c r="W3561" s="39">
        <f t="shared" si="1720"/>
        <v>300000</v>
      </c>
      <c r="X3561" s="29">
        <f t="shared" si="1721"/>
        <v>1</v>
      </c>
      <c r="Y3561" s="40">
        <f t="shared" si="1722"/>
        <v>204</v>
      </c>
      <c r="Z3561" s="38">
        <f t="shared" si="1705"/>
        <v>46081</v>
      </c>
      <c r="AA3561" s="41">
        <f t="shared" si="1723"/>
        <v>20</v>
      </c>
      <c r="AB3561" s="24" t="s">
        <v>113</v>
      </c>
      <c r="AC3561" s="41">
        <f t="shared" si="1724"/>
        <v>2861.3496065753425</v>
      </c>
      <c r="AD3561" s="41">
        <v>1</v>
      </c>
      <c r="AE3561" s="72">
        <f>INDEX(SA!$C$2:$G$11,MATCH(Details!S3561,SA!$C$2:$C$11,0),MATCH(Details!V3561,SA!$C$2:$G$2,0))*Y3561/(F3561-E3561+1)</f>
        <v>2424.8725479452055</v>
      </c>
      <c r="AF3561" s="41">
        <f t="shared" si="1725"/>
        <v>0</v>
      </c>
      <c r="AG3561" s="41">
        <f t="shared" si="1726"/>
        <v>0</v>
      </c>
      <c r="AH3561" s="41">
        <f t="shared" si="1727"/>
        <v>436.47705863013698</v>
      </c>
      <c r="AI3561" s="60">
        <f t="shared" si="1728"/>
        <v>96.994901917808221</v>
      </c>
      <c r="AJ3561" s="60">
        <f t="shared" si="1729"/>
        <v>545.59632328767123</v>
      </c>
      <c r="AK3561" s="60">
        <f t="shared" si="1730"/>
        <v>237.73260273972605</v>
      </c>
      <c r="AL3561" s="60">
        <f t="shared" si="1731"/>
        <v>174.73346301369864</v>
      </c>
      <c r="AM3561" s="41">
        <f t="shared" si="1732"/>
        <v>1607.5478597260271</v>
      </c>
      <c r="AN3561" s="42">
        <f t="shared" si="1733"/>
        <v>45715</v>
      </c>
      <c r="AO3561" s="43">
        <f t="shared" si="1734"/>
        <v>2424.8725479452055</v>
      </c>
    </row>
    <row r="3562" spans="1:41" s="24" customFormat="1" ht="15.75" customHeight="1" x14ac:dyDescent="0.35">
      <c r="A3562" s="36" t="s">
        <v>27</v>
      </c>
      <c r="B3562" s="36">
        <v>202602</v>
      </c>
      <c r="C3562" s="24" t="s">
        <v>736</v>
      </c>
      <c r="D3562" s="24" t="s">
        <v>119</v>
      </c>
      <c r="E3562" s="62">
        <v>45901</v>
      </c>
      <c r="F3562" s="62">
        <v>46265</v>
      </c>
      <c r="G3562" s="37" t="s">
        <v>6716</v>
      </c>
      <c r="H3562" s="36">
        <v>46219</v>
      </c>
      <c r="I3562" s="63">
        <v>22282</v>
      </c>
      <c r="J3562" s="24" t="s">
        <v>6786</v>
      </c>
      <c r="K3562" s="63">
        <f t="shared" si="1718"/>
        <v>46062</v>
      </c>
      <c r="L3562" s="55">
        <f t="shared" si="1719"/>
        <v>0.04</v>
      </c>
      <c r="M3562" s="76">
        <v>0.22500000000000001</v>
      </c>
      <c r="N3562" s="62">
        <v>46062</v>
      </c>
      <c r="O3562" s="62">
        <v>46265</v>
      </c>
      <c r="P3562" s="63"/>
      <c r="Q3562" s="63"/>
      <c r="R3562" s="78">
        <v>65</v>
      </c>
      <c r="S3562" s="63" t="str">
        <f>VLOOKUP(R3562,SA!$B$3:$C$11,2,1)</f>
        <v>56-65</v>
      </c>
      <c r="T3562" s="38" t="s">
        <v>6802</v>
      </c>
      <c r="U3562" s="24" t="s">
        <v>5815</v>
      </c>
      <c r="V3562" s="24">
        <v>300000</v>
      </c>
      <c r="W3562" s="39">
        <f t="shared" si="1720"/>
        <v>0</v>
      </c>
      <c r="X3562" s="29">
        <f t="shared" si="1721"/>
        <v>0</v>
      </c>
      <c r="Y3562" s="40">
        <f t="shared" si="1722"/>
        <v>204</v>
      </c>
      <c r="Z3562" s="38">
        <f t="shared" si="1705"/>
        <v>46081</v>
      </c>
      <c r="AA3562" s="41">
        <f t="shared" si="1723"/>
        <v>20</v>
      </c>
      <c r="AB3562" s="24" t="s">
        <v>113</v>
      </c>
      <c r="AC3562" s="41">
        <f t="shared" si="1724"/>
        <v>6053.9101479452056</v>
      </c>
      <c r="AD3562" s="41">
        <v>1</v>
      </c>
      <c r="AE3562" s="72">
        <f>INDEX(SA!$C$2:$G$11,MATCH(Details!S3562,SA!$C$2:$C$11,0),MATCH(Details!V3562,SA!$C$2:$G$2,0))*Y3562/(F3562-E3562+1)</f>
        <v>5130.4323287671232</v>
      </c>
      <c r="AF3562" s="41">
        <f t="shared" si="1725"/>
        <v>0</v>
      </c>
      <c r="AG3562" s="41">
        <f t="shared" si="1726"/>
        <v>0</v>
      </c>
      <c r="AH3562" s="41">
        <f t="shared" si="1727"/>
        <v>923.47781917808209</v>
      </c>
      <c r="AI3562" s="60">
        <f t="shared" si="1728"/>
        <v>205.21729315068492</v>
      </c>
      <c r="AJ3562" s="60">
        <f t="shared" si="1729"/>
        <v>1154.3472739726028</v>
      </c>
      <c r="AK3562" s="60">
        <f t="shared" si="1730"/>
        <v>502.98356164383557</v>
      </c>
      <c r="AL3562" s="60">
        <f t="shared" si="1731"/>
        <v>369.69291780821914</v>
      </c>
      <c r="AM3562" s="41">
        <f t="shared" si="1732"/>
        <v>3401.1748438356162</v>
      </c>
      <c r="AN3562" s="42">
        <f t="shared" si="1733"/>
        <v>45715</v>
      </c>
      <c r="AO3562" s="43">
        <f t="shared" si="1734"/>
        <v>5130.4323287671232</v>
      </c>
    </row>
    <row r="3563" spans="1:41" s="24" customFormat="1" ht="15.75" customHeight="1" x14ac:dyDescent="0.35">
      <c r="A3563" s="36" t="s">
        <v>27</v>
      </c>
      <c r="B3563" s="36">
        <v>202602</v>
      </c>
      <c r="C3563" s="24" t="s">
        <v>736</v>
      </c>
      <c r="D3563" s="24" t="s">
        <v>119</v>
      </c>
      <c r="E3563" s="62">
        <v>45901</v>
      </c>
      <c r="F3563" s="62">
        <v>46265</v>
      </c>
      <c r="G3563" s="37" t="s">
        <v>6717</v>
      </c>
      <c r="H3563" s="36">
        <v>46220</v>
      </c>
      <c r="I3563" s="63">
        <v>35397</v>
      </c>
      <c r="J3563" s="24" t="s">
        <v>6787</v>
      </c>
      <c r="K3563" s="63">
        <f t="shared" si="1718"/>
        <v>46062</v>
      </c>
      <c r="L3563" s="55">
        <f t="shared" si="1719"/>
        <v>0.04</v>
      </c>
      <c r="M3563" s="76">
        <v>0.22500000000000001</v>
      </c>
      <c r="N3563" s="62">
        <v>46062</v>
      </c>
      <c r="O3563" s="62">
        <v>46265</v>
      </c>
      <c r="P3563" s="63"/>
      <c r="Q3563" s="63"/>
      <c r="R3563" s="78">
        <v>29</v>
      </c>
      <c r="S3563" s="63" t="str">
        <f>VLOOKUP(R3563,SA!$B$3:$C$11,2,1)</f>
        <v>26-35</v>
      </c>
      <c r="T3563" s="38" t="s">
        <v>6801</v>
      </c>
      <c r="U3563" s="24" t="s">
        <v>56</v>
      </c>
      <c r="V3563" s="24">
        <v>300000</v>
      </c>
      <c r="W3563" s="39">
        <f t="shared" si="1720"/>
        <v>300000</v>
      </c>
      <c r="X3563" s="29">
        <f t="shared" si="1721"/>
        <v>1</v>
      </c>
      <c r="Y3563" s="40">
        <f t="shared" si="1722"/>
        <v>204</v>
      </c>
      <c r="Z3563" s="38">
        <f t="shared" si="1705"/>
        <v>46081</v>
      </c>
      <c r="AA3563" s="41">
        <f t="shared" si="1723"/>
        <v>20</v>
      </c>
      <c r="AB3563" s="24" t="s">
        <v>113</v>
      </c>
      <c r="AC3563" s="41">
        <f t="shared" si="1724"/>
        <v>2305.1808854794522</v>
      </c>
      <c r="AD3563" s="41">
        <v>1</v>
      </c>
      <c r="AE3563" s="72">
        <f>INDEX(SA!$C$2:$G$11,MATCH(Details!S3563,SA!$C$2:$C$11,0),MATCH(Details!V3563,SA!$C$2:$G$2,0))*Y3563/(F3563-E3563+1)</f>
        <v>1953.5431232876713</v>
      </c>
      <c r="AF3563" s="41">
        <f t="shared" si="1725"/>
        <v>0</v>
      </c>
      <c r="AG3563" s="41">
        <f t="shared" si="1726"/>
        <v>0</v>
      </c>
      <c r="AH3563" s="41">
        <f t="shared" si="1727"/>
        <v>351.63776219178084</v>
      </c>
      <c r="AI3563" s="60">
        <f t="shared" si="1728"/>
        <v>78.141724931506857</v>
      </c>
      <c r="AJ3563" s="60">
        <f t="shared" si="1729"/>
        <v>439.54720273972606</v>
      </c>
      <c r="AK3563" s="60">
        <f t="shared" si="1730"/>
        <v>191.52383561643836</v>
      </c>
      <c r="AL3563" s="60">
        <f t="shared" si="1731"/>
        <v>140.77001917808218</v>
      </c>
      <c r="AM3563" s="41">
        <f t="shared" si="1732"/>
        <v>1295.0841764383561</v>
      </c>
      <c r="AN3563" s="42">
        <f t="shared" si="1733"/>
        <v>45715</v>
      </c>
      <c r="AO3563" s="43">
        <f t="shared" si="1734"/>
        <v>1953.5431232876713</v>
      </c>
    </row>
    <row r="3564" spans="1:41" s="24" customFormat="1" ht="15.75" customHeight="1" x14ac:dyDescent="0.35">
      <c r="A3564" s="36" t="s">
        <v>27</v>
      </c>
      <c r="B3564" s="36">
        <v>202602</v>
      </c>
      <c r="C3564" s="24" t="s">
        <v>736</v>
      </c>
      <c r="D3564" s="24" t="s">
        <v>119</v>
      </c>
      <c r="E3564" s="62">
        <v>45901</v>
      </c>
      <c r="F3564" s="62">
        <v>46265</v>
      </c>
      <c r="G3564" s="37" t="s">
        <v>6718</v>
      </c>
      <c r="H3564" s="36">
        <v>46220</v>
      </c>
      <c r="I3564" s="63">
        <v>36901</v>
      </c>
      <c r="J3564" s="24" t="s">
        <v>6788</v>
      </c>
      <c r="K3564" s="63">
        <f t="shared" si="1718"/>
        <v>46062</v>
      </c>
      <c r="L3564" s="55">
        <f t="shared" si="1719"/>
        <v>0.04</v>
      </c>
      <c r="M3564" s="76">
        <v>0.22500000000000001</v>
      </c>
      <c r="N3564" s="62">
        <v>46062</v>
      </c>
      <c r="O3564" s="62">
        <v>46265</v>
      </c>
      <c r="P3564" s="63"/>
      <c r="Q3564" s="63"/>
      <c r="R3564" s="78">
        <v>25</v>
      </c>
      <c r="S3564" s="63" t="str">
        <f>VLOOKUP(R3564,SA!$B$3:$C$11,2,1)</f>
        <v>0-25</v>
      </c>
      <c r="T3564" s="38" t="s">
        <v>6802</v>
      </c>
      <c r="U3564" s="24" t="s">
        <v>5743</v>
      </c>
      <c r="V3564" s="24">
        <v>300000</v>
      </c>
      <c r="W3564" s="39">
        <f t="shared" si="1720"/>
        <v>0</v>
      </c>
      <c r="X3564" s="29">
        <f t="shared" si="1721"/>
        <v>0</v>
      </c>
      <c r="Y3564" s="40">
        <f t="shared" si="1722"/>
        <v>204</v>
      </c>
      <c r="Z3564" s="38">
        <f t="shared" si="1705"/>
        <v>46081</v>
      </c>
      <c r="AA3564" s="41">
        <f t="shared" si="1723"/>
        <v>20</v>
      </c>
      <c r="AB3564" s="24" t="s">
        <v>113</v>
      </c>
      <c r="AC3564" s="41">
        <f t="shared" si="1724"/>
        <v>2062.5681008219176</v>
      </c>
      <c r="AD3564" s="41">
        <v>1</v>
      </c>
      <c r="AE3564" s="72">
        <f>INDEX(SA!$C$2:$G$11,MATCH(Details!S3564,SA!$C$2:$C$11,0),MATCH(Details!V3564,SA!$C$2:$G$2,0))*Y3564/(F3564-E3564+1)</f>
        <v>1747.9390684931507</v>
      </c>
      <c r="AF3564" s="41">
        <f t="shared" si="1725"/>
        <v>0</v>
      </c>
      <c r="AG3564" s="41">
        <f t="shared" si="1726"/>
        <v>0</v>
      </c>
      <c r="AH3564" s="41">
        <f t="shared" si="1727"/>
        <v>314.6290323287671</v>
      </c>
      <c r="AI3564" s="60">
        <f t="shared" si="1728"/>
        <v>69.917562739726023</v>
      </c>
      <c r="AJ3564" s="60">
        <f t="shared" si="1729"/>
        <v>393.28629041095888</v>
      </c>
      <c r="AK3564" s="60">
        <f t="shared" si="1730"/>
        <v>171.36657534246575</v>
      </c>
      <c r="AL3564" s="60">
        <f t="shared" si="1731"/>
        <v>125.95443287671232</v>
      </c>
      <c r="AM3564" s="41">
        <f t="shared" si="1732"/>
        <v>1158.7807824657534</v>
      </c>
      <c r="AN3564" s="42">
        <f t="shared" si="1733"/>
        <v>45715</v>
      </c>
      <c r="AO3564" s="43">
        <f t="shared" si="1734"/>
        <v>1747.9390684931507</v>
      </c>
    </row>
    <row r="3565" spans="1:41" s="24" customFormat="1" ht="15.75" customHeight="1" x14ac:dyDescent="0.35">
      <c r="A3565" s="36" t="s">
        <v>27</v>
      </c>
      <c r="B3565" s="36">
        <v>202602</v>
      </c>
      <c r="C3565" s="24" t="s">
        <v>736</v>
      </c>
      <c r="D3565" s="24" t="s">
        <v>119</v>
      </c>
      <c r="E3565" s="62">
        <v>45901</v>
      </c>
      <c r="F3565" s="62">
        <v>46265</v>
      </c>
      <c r="G3565" s="37" t="s">
        <v>6719</v>
      </c>
      <c r="H3565" s="36">
        <v>46220</v>
      </c>
      <c r="I3565" s="63">
        <v>24168</v>
      </c>
      <c r="J3565" s="24" t="s">
        <v>6789</v>
      </c>
      <c r="K3565" s="63">
        <f t="shared" si="1718"/>
        <v>46062</v>
      </c>
      <c r="L3565" s="55">
        <f t="shared" si="1719"/>
        <v>0.04</v>
      </c>
      <c r="M3565" s="76">
        <v>0.22500000000000001</v>
      </c>
      <c r="N3565" s="62">
        <v>46062</v>
      </c>
      <c r="O3565" s="62">
        <v>46265</v>
      </c>
      <c r="P3565" s="63"/>
      <c r="Q3565" s="63"/>
      <c r="R3565" s="78">
        <v>59</v>
      </c>
      <c r="S3565" s="63" t="str">
        <f>VLOOKUP(R3565,SA!$B$3:$C$11,2,1)</f>
        <v>56-65</v>
      </c>
      <c r="T3565" s="38" t="s">
        <v>97</v>
      </c>
      <c r="U3565" s="24" t="s">
        <v>5816</v>
      </c>
      <c r="V3565" s="24">
        <v>300000</v>
      </c>
      <c r="W3565" s="39">
        <f t="shared" si="1720"/>
        <v>0</v>
      </c>
      <c r="X3565" s="29">
        <f t="shared" si="1721"/>
        <v>0</v>
      </c>
      <c r="Y3565" s="40">
        <f t="shared" si="1722"/>
        <v>204</v>
      </c>
      <c r="Z3565" s="38">
        <f t="shared" si="1705"/>
        <v>46081</v>
      </c>
      <c r="AA3565" s="41">
        <f t="shared" si="1723"/>
        <v>20</v>
      </c>
      <c r="AB3565" s="24" t="s">
        <v>113</v>
      </c>
      <c r="AC3565" s="41">
        <f t="shared" si="1724"/>
        <v>6053.9101479452056</v>
      </c>
      <c r="AD3565" s="41">
        <v>1</v>
      </c>
      <c r="AE3565" s="72">
        <f>INDEX(SA!$C$2:$G$11,MATCH(Details!S3565,SA!$C$2:$C$11,0),MATCH(Details!V3565,SA!$C$2:$G$2,0))*Y3565/(F3565-E3565+1)</f>
        <v>5130.4323287671232</v>
      </c>
      <c r="AF3565" s="41">
        <f t="shared" si="1725"/>
        <v>0</v>
      </c>
      <c r="AG3565" s="41">
        <f t="shared" si="1726"/>
        <v>0</v>
      </c>
      <c r="AH3565" s="41">
        <f t="shared" si="1727"/>
        <v>923.47781917808209</v>
      </c>
      <c r="AI3565" s="60">
        <f t="shared" si="1728"/>
        <v>205.21729315068492</v>
      </c>
      <c r="AJ3565" s="60">
        <f t="shared" si="1729"/>
        <v>1154.3472739726028</v>
      </c>
      <c r="AK3565" s="60">
        <f t="shared" si="1730"/>
        <v>502.98356164383557</v>
      </c>
      <c r="AL3565" s="60">
        <f t="shared" si="1731"/>
        <v>369.69291780821914</v>
      </c>
      <c r="AM3565" s="41">
        <f t="shared" si="1732"/>
        <v>3401.1748438356162</v>
      </c>
      <c r="AN3565" s="42">
        <f t="shared" si="1733"/>
        <v>45715</v>
      </c>
      <c r="AO3565" s="43">
        <f t="shared" si="1734"/>
        <v>5130.4323287671232</v>
      </c>
    </row>
    <row r="3566" spans="1:41" s="24" customFormat="1" ht="15.75" customHeight="1" x14ac:dyDescent="0.35">
      <c r="A3566" s="36" t="s">
        <v>27</v>
      </c>
      <c r="B3566" s="36">
        <v>202602</v>
      </c>
      <c r="C3566" s="24" t="s">
        <v>736</v>
      </c>
      <c r="D3566" s="24" t="s">
        <v>119</v>
      </c>
      <c r="E3566" s="62">
        <v>45901</v>
      </c>
      <c r="F3566" s="62">
        <v>46265</v>
      </c>
      <c r="G3566" s="37" t="s">
        <v>6720</v>
      </c>
      <c r="H3566" s="36">
        <v>46220</v>
      </c>
      <c r="I3566" s="63">
        <v>24473</v>
      </c>
      <c r="J3566" s="24" t="s">
        <v>6790</v>
      </c>
      <c r="K3566" s="63">
        <f t="shared" si="1718"/>
        <v>46062</v>
      </c>
      <c r="L3566" s="55">
        <f t="shared" si="1719"/>
        <v>0.04</v>
      </c>
      <c r="M3566" s="76">
        <v>0.22500000000000001</v>
      </c>
      <c r="N3566" s="62">
        <v>46062</v>
      </c>
      <c r="O3566" s="62">
        <v>46265</v>
      </c>
      <c r="P3566" s="63"/>
      <c r="Q3566" s="63"/>
      <c r="R3566" s="78">
        <v>59</v>
      </c>
      <c r="S3566" s="63" t="str">
        <f>VLOOKUP(R3566,SA!$B$3:$C$11,2,1)</f>
        <v>56-65</v>
      </c>
      <c r="T3566" s="38" t="s">
        <v>98</v>
      </c>
      <c r="U3566" s="24" t="s">
        <v>5815</v>
      </c>
      <c r="V3566" s="24">
        <v>300000</v>
      </c>
      <c r="W3566" s="39">
        <f t="shared" si="1720"/>
        <v>0</v>
      </c>
      <c r="X3566" s="29">
        <f t="shared" si="1721"/>
        <v>0</v>
      </c>
      <c r="Y3566" s="40">
        <f t="shared" si="1722"/>
        <v>204</v>
      </c>
      <c r="Z3566" s="38">
        <f t="shared" si="1705"/>
        <v>46081</v>
      </c>
      <c r="AA3566" s="41">
        <f t="shared" si="1723"/>
        <v>20</v>
      </c>
      <c r="AB3566" s="24" t="s">
        <v>113</v>
      </c>
      <c r="AC3566" s="41">
        <f t="shared" si="1724"/>
        <v>6053.9101479452056</v>
      </c>
      <c r="AD3566" s="41">
        <v>1</v>
      </c>
      <c r="AE3566" s="72">
        <f>INDEX(SA!$C$2:$G$11,MATCH(Details!S3566,SA!$C$2:$C$11,0),MATCH(Details!V3566,SA!$C$2:$G$2,0))*Y3566/(F3566-E3566+1)</f>
        <v>5130.4323287671232</v>
      </c>
      <c r="AF3566" s="41">
        <f t="shared" si="1725"/>
        <v>0</v>
      </c>
      <c r="AG3566" s="41">
        <f t="shared" si="1726"/>
        <v>0</v>
      </c>
      <c r="AH3566" s="41">
        <f t="shared" si="1727"/>
        <v>923.47781917808209</v>
      </c>
      <c r="AI3566" s="60">
        <f t="shared" si="1728"/>
        <v>205.21729315068492</v>
      </c>
      <c r="AJ3566" s="60">
        <f t="shared" si="1729"/>
        <v>1154.3472739726028</v>
      </c>
      <c r="AK3566" s="60">
        <f t="shared" si="1730"/>
        <v>502.98356164383557</v>
      </c>
      <c r="AL3566" s="60">
        <f t="shared" si="1731"/>
        <v>369.69291780821914</v>
      </c>
      <c r="AM3566" s="41">
        <f t="shared" si="1732"/>
        <v>3401.1748438356162</v>
      </c>
      <c r="AN3566" s="42">
        <f t="shared" si="1733"/>
        <v>45715</v>
      </c>
      <c r="AO3566" s="43">
        <f t="shared" si="1734"/>
        <v>5130.4323287671232</v>
      </c>
    </row>
    <row r="3567" spans="1:41" s="24" customFormat="1" ht="15.75" customHeight="1" x14ac:dyDescent="0.35">
      <c r="A3567" s="36" t="s">
        <v>27</v>
      </c>
      <c r="B3567" s="36">
        <v>202602</v>
      </c>
      <c r="C3567" s="24" t="s">
        <v>736</v>
      </c>
      <c r="D3567" s="24" t="s">
        <v>119</v>
      </c>
      <c r="E3567" s="62">
        <v>45901</v>
      </c>
      <c r="F3567" s="62">
        <v>46265</v>
      </c>
      <c r="G3567" s="37" t="s">
        <v>6721</v>
      </c>
      <c r="H3567" s="36">
        <v>46220</v>
      </c>
      <c r="I3567" s="63">
        <v>44646</v>
      </c>
      <c r="J3567" s="24" t="s">
        <v>6791</v>
      </c>
      <c r="K3567" s="63">
        <f t="shared" si="1718"/>
        <v>46062</v>
      </c>
      <c r="L3567" s="55">
        <f t="shared" si="1719"/>
        <v>0.04</v>
      </c>
      <c r="M3567" s="76">
        <v>0.22500000000000001</v>
      </c>
      <c r="N3567" s="62">
        <v>46062</v>
      </c>
      <c r="O3567" s="62">
        <v>46265</v>
      </c>
      <c r="P3567" s="63"/>
      <c r="Q3567" s="63"/>
      <c r="R3567" s="78">
        <v>3</v>
      </c>
      <c r="S3567" s="63" t="str">
        <f>VLOOKUP(R3567,SA!$B$3:$C$11,2,1)</f>
        <v>0-25</v>
      </c>
      <c r="T3567" s="38" t="s">
        <v>98</v>
      </c>
      <c r="U3567" s="24" t="s">
        <v>5746</v>
      </c>
      <c r="V3567" s="24">
        <v>300000</v>
      </c>
      <c r="W3567" s="39">
        <f t="shared" si="1720"/>
        <v>0</v>
      </c>
      <c r="X3567" s="29">
        <f t="shared" si="1721"/>
        <v>0</v>
      </c>
      <c r="Y3567" s="40">
        <f t="shared" si="1722"/>
        <v>204</v>
      </c>
      <c r="Z3567" s="38">
        <f t="shared" si="1705"/>
        <v>46081</v>
      </c>
      <c r="AA3567" s="41">
        <f t="shared" si="1723"/>
        <v>20</v>
      </c>
      <c r="AB3567" s="24" t="s">
        <v>113</v>
      </c>
      <c r="AC3567" s="41">
        <f t="shared" si="1724"/>
        <v>2062.5681008219176</v>
      </c>
      <c r="AD3567" s="41">
        <v>1</v>
      </c>
      <c r="AE3567" s="72">
        <f>INDEX(SA!$C$2:$G$11,MATCH(Details!S3567,SA!$C$2:$C$11,0),MATCH(Details!V3567,SA!$C$2:$G$2,0))*Y3567/(F3567-E3567+1)</f>
        <v>1747.9390684931507</v>
      </c>
      <c r="AF3567" s="41">
        <f t="shared" si="1725"/>
        <v>0</v>
      </c>
      <c r="AG3567" s="41">
        <f t="shared" si="1726"/>
        <v>0</v>
      </c>
      <c r="AH3567" s="41">
        <f t="shared" si="1727"/>
        <v>314.6290323287671</v>
      </c>
      <c r="AI3567" s="60">
        <f t="shared" si="1728"/>
        <v>69.917562739726023</v>
      </c>
      <c r="AJ3567" s="60">
        <f t="shared" si="1729"/>
        <v>393.28629041095888</v>
      </c>
      <c r="AK3567" s="60">
        <f t="shared" si="1730"/>
        <v>171.36657534246575</v>
      </c>
      <c r="AL3567" s="60">
        <f t="shared" si="1731"/>
        <v>125.95443287671232</v>
      </c>
      <c r="AM3567" s="41">
        <f t="shared" si="1732"/>
        <v>1158.7807824657534</v>
      </c>
      <c r="AN3567" s="42">
        <f t="shared" si="1733"/>
        <v>45715</v>
      </c>
      <c r="AO3567" s="43">
        <f t="shared" si="1734"/>
        <v>1747.9390684931507</v>
      </c>
    </row>
    <row r="3568" spans="1:41" s="24" customFormat="1" ht="15.75" customHeight="1" x14ac:dyDescent="0.35">
      <c r="A3568" s="36" t="s">
        <v>27</v>
      </c>
      <c r="B3568" s="36">
        <v>202602</v>
      </c>
      <c r="C3568" s="24" t="s">
        <v>736</v>
      </c>
      <c r="D3568" s="24" t="s">
        <v>119</v>
      </c>
      <c r="E3568" s="62">
        <v>45901</v>
      </c>
      <c r="F3568" s="62">
        <v>46265</v>
      </c>
      <c r="G3568" s="37" t="s">
        <v>6722</v>
      </c>
      <c r="H3568" s="36">
        <v>46220</v>
      </c>
      <c r="I3568" s="63">
        <v>45416</v>
      </c>
      <c r="J3568" s="24" t="s">
        <v>6792</v>
      </c>
      <c r="K3568" s="63">
        <f t="shared" si="1718"/>
        <v>46062</v>
      </c>
      <c r="L3568" s="55">
        <f t="shared" si="1719"/>
        <v>0.04</v>
      </c>
      <c r="M3568" s="76">
        <v>0.22500000000000001</v>
      </c>
      <c r="N3568" s="62">
        <v>46062</v>
      </c>
      <c r="O3568" s="62">
        <v>46265</v>
      </c>
      <c r="P3568" s="63"/>
      <c r="Q3568" s="63"/>
      <c r="R3568" s="78">
        <v>1</v>
      </c>
      <c r="S3568" s="63" t="str">
        <f>VLOOKUP(R3568,SA!$B$3:$C$11,2,1)</f>
        <v>0-25</v>
      </c>
      <c r="T3568" s="38" t="s">
        <v>97</v>
      </c>
      <c r="U3568" s="24" t="s">
        <v>6803</v>
      </c>
      <c r="V3568" s="24">
        <v>300000</v>
      </c>
      <c r="W3568" s="39">
        <f t="shared" si="1720"/>
        <v>0</v>
      </c>
      <c r="X3568" s="29">
        <f t="shared" si="1721"/>
        <v>0</v>
      </c>
      <c r="Y3568" s="40">
        <f t="shared" si="1722"/>
        <v>204</v>
      </c>
      <c r="Z3568" s="38">
        <f t="shared" si="1705"/>
        <v>46081</v>
      </c>
      <c r="AA3568" s="41">
        <f t="shared" si="1723"/>
        <v>20</v>
      </c>
      <c r="AB3568" s="24" t="s">
        <v>113</v>
      </c>
      <c r="AC3568" s="41">
        <f t="shared" si="1724"/>
        <v>2062.5681008219176</v>
      </c>
      <c r="AD3568" s="41">
        <v>1</v>
      </c>
      <c r="AE3568" s="72">
        <f>INDEX(SA!$C$2:$G$11,MATCH(Details!S3568,SA!$C$2:$C$11,0),MATCH(Details!V3568,SA!$C$2:$G$2,0))*Y3568/(F3568-E3568+1)</f>
        <v>1747.9390684931507</v>
      </c>
      <c r="AF3568" s="41">
        <f t="shared" si="1725"/>
        <v>0</v>
      </c>
      <c r="AG3568" s="41">
        <f t="shared" si="1726"/>
        <v>0</v>
      </c>
      <c r="AH3568" s="41">
        <f t="shared" si="1727"/>
        <v>314.6290323287671</v>
      </c>
      <c r="AI3568" s="60">
        <f t="shared" si="1728"/>
        <v>69.917562739726023</v>
      </c>
      <c r="AJ3568" s="60">
        <f t="shared" si="1729"/>
        <v>393.28629041095888</v>
      </c>
      <c r="AK3568" s="60">
        <f t="shared" si="1730"/>
        <v>171.36657534246575</v>
      </c>
      <c r="AL3568" s="60">
        <f t="shared" si="1731"/>
        <v>125.95443287671232</v>
      </c>
      <c r="AM3568" s="41">
        <f t="shared" si="1732"/>
        <v>1158.7807824657534</v>
      </c>
      <c r="AN3568" s="42">
        <f t="shared" si="1733"/>
        <v>45715</v>
      </c>
      <c r="AO3568" s="43">
        <f t="shared" si="1734"/>
        <v>1747.9390684931507</v>
      </c>
    </row>
    <row r="3569" spans="1:42" s="24" customFormat="1" ht="15.75" customHeight="1" x14ac:dyDescent="0.35">
      <c r="A3569" s="36" t="s">
        <v>27</v>
      </c>
      <c r="B3569" s="36">
        <v>202602</v>
      </c>
      <c r="C3569" s="24" t="s">
        <v>736</v>
      </c>
      <c r="D3569" s="24" t="s">
        <v>119</v>
      </c>
      <c r="E3569" s="62">
        <v>45901</v>
      </c>
      <c r="F3569" s="62">
        <v>46265</v>
      </c>
      <c r="G3569" s="37" t="s">
        <v>6723</v>
      </c>
      <c r="H3569" s="36">
        <v>46221</v>
      </c>
      <c r="I3569" s="63">
        <v>37641</v>
      </c>
      <c r="J3569" s="24" t="s">
        <v>6793</v>
      </c>
      <c r="K3569" s="63">
        <f t="shared" si="1718"/>
        <v>46062</v>
      </c>
      <c r="L3569" s="55">
        <f t="shared" si="1719"/>
        <v>0.04</v>
      </c>
      <c r="M3569" s="76">
        <v>0.22500000000000001</v>
      </c>
      <c r="N3569" s="62">
        <v>46062</v>
      </c>
      <c r="O3569" s="62">
        <v>46265</v>
      </c>
      <c r="P3569" s="63"/>
      <c r="Q3569" s="63"/>
      <c r="R3569" s="78">
        <v>23</v>
      </c>
      <c r="S3569" s="63" t="str">
        <f>VLOOKUP(R3569,SA!$B$3:$C$11,2,1)</f>
        <v>0-25</v>
      </c>
      <c r="T3569" s="38" t="s">
        <v>6801</v>
      </c>
      <c r="U3569" s="24" t="s">
        <v>56</v>
      </c>
      <c r="V3569" s="24">
        <v>300000</v>
      </c>
      <c r="W3569" s="39">
        <f t="shared" si="1720"/>
        <v>300000</v>
      </c>
      <c r="X3569" s="29">
        <f t="shared" si="1721"/>
        <v>1</v>
      </c>
      <c r="Y3569" s="40">
        <f t="shared" si="1722"/>
        <v>204</v>
      </c>
      <c r="Z3569" s="38">
        <f t="shared" si="1705"/>
        <v>46081</v>
      </c>
      <c r="AA3569" s="41">
        <f t="shared" si="1723"/>
        <v>20</v>
      </c>
      <c r="AB3569" s="24" t="s">
        <v>113</v>
      </c>
      <c r="AC3569" s="41">
        <f t="shared" si="1724"/>
        <v>2062.5681008219176</v>
      </c>
      <c r="AD3569" s="41">
        <v>1</v>
      </c>
      <c r="AE3569" s="72">
        <f>INDEX(SA!$C$2:$G$11,MATCH(Details!S3569,SA!$C$2:$C$11,0),MATCH(Details!V3569,SA!$C$2:$G$2,0))*Y3569/(F3569-E3569+1)</f>
        <v>1747.9390684931507</v>
      </c>
      <c r="AF3569" s="41">
        <f t="shared" si="1725"/>
        <v>0</v>
      </c>
      <c r="AG3569" s="41">
        <f t="shared" si="1726"/>
        <v>0</v>
      </c>
      <c r="AH3569" s="41">
        <f t="shared" si="1727"/>
        <v>314.6290323287671</v>
      </c>
      <c r="AI3569" s="60">
        <f t="shared" si="1728"/>
        <v>69.917562739726023</v>
      </c>
      <c r="AJ3569" s="60">
        <f t="shared" si="1729"/>
        <v>393.28629041095888</v>
      </c>
      <c r="AK3569" s="60">
        <f t="shared" si="1730"/>
        <v>171.36657534246575</v>
      </c>
      <c r="AL3569" s="60">
        <f t="shared" si="1731"/>
        <v>125.95443287671232</v>
      </c>
      <c r="AM3569" s="41">
        <f t="shared" si="1732"/>
        <v>1158.7807824657534</v>
      </c>
      <c r="AN3569" s="42">
        <f t="shared" si="1733"/>
        <v>45715</v>
      </c>
      <c r="AO3569" s="43">
        <f t="shared" si="1734"/>
        <v>1747.9390684931507</v>
      </c>
    </row>
    <row r="3570" spans="1:42" s="24" customFormat="1" ht="15.75" customHeight="1" x14ac:dyDescent="0.35">
      <c r="A3570" s="36" t="s">
        <v>27</v>
      </c>
      <c r="B3570" s="36">
        <v>202602</v>
      </c>
      <c r="C3570" s="24" t="s">
        <v>736</v>
      </c>
      <c r="D3570" s="24" t="s">
        <v>119</v>
      </c>
      <c r="E3570" s="62">
        <v>45901</v>
      </c>
      <c r="F3570" s="62">
        <v>46265</v>
      </c>
      <c r="G3570" s="37" t="s">
        <v>6724</v>
      </c>
      <c r="H3570" s="36">
        <v>46221</v>
      </c>
      <c r="I3570" s="63">
        <v>26665</v>
      </c>
      <c r="J3570" s="24" t="s">
        <v>6794</v>
      </c>
      <c r="K3570" s="63">
        <f t="shared" si="1718"/>
        <v>46062</v>
      </c>
      <c r="L3570" s="55">
        <f t="shared" si="1719"/>
        <v>0.04</v>
      </c>
      <c r="M3570" s="76">
        <v>0.22500000000000001</v>
      </c>
      <c r="N3570" s="62">
        <v>46062</v>
      </c>
      <c r="O3570" s="62">
        <v>46265</v>
      </c>
      <c r="P3570" s="63"/>
      <c r="Q3570" s="63"/>
      <c r="R3570" s="78">
        <v>53</v>
      </c>
      <c r="S3570" s="63" t="str">
        <f>VLOOKUP(R3570,SA!$B$3:$C$11,2,1)</f>
        <v>46-55</v>
      </c>
      <c r="T3570" s="38" t="s">
        <v>6801</v>
      </c>
      <c r="U3570" s="24" t="s">
        <v>5816</v>
      </c>
      <c r="V3570" s="24">
        <v>300000</v>
      </c>
      <c r="W3570" s="39">
        <f t="shared" si="1720"/>
        <v>0</v>
      </c>
      <c r="X3570" s="29">
        <f t="shared" si="1721"/>
        <v>0</v>
      </c>
      <c r="Y3570" s="40">
        <f t="shared" si="1722"/>
        <v>204</v>
      </c>
      <c r="Z3570" s="38">
        <f t="shared" ref="Z3570:Z3580" si="1735">$Z$1</f>
        <v>46081</v>
      </c>
      <c r="AA3570" s="41">
        <f t="shared" si="1723"/>
        <v>20</v>
      </c>
      <c r="AB3570" s="24" t="s">
        <v>113</v>
      </c>
      <c r="AC3570" s="41">
        <f t="shared" si="1724"/>
        <v>4121.0604493150686</v>
      </c>
      <c r="AD3570" s="41">
        <v>1</v>
      </c>
      <c r="AE3570" s="72">
        <f>INDEX(SA!$C$2:$G$11,MATCH(Details!S3570,SA!$C$2:$C$11,0),MATCH(Details!V3570,SA!$C$2:$G$2,0))*Y3570/(F3570-E3570+1)</f>
        <v>3492.4241095890411</v>
      </c>
      <c r="AF3570" s="41">
        <f t="shared" si="1725"/>
        <v>0</v>
      </c>
      <c r="AG3570" s="41">
        <f t="shared" si="1726"/>
        <v>0</v>
      </c>
      <c r="AH3570" s="41">
        <f t="shared" si="1727"/>
        <v>628.63633972602736</v>
      </c>
      <c r="AI3570" s="60">
        <f t="shared" si="1728"/>
        <v>139.69696438356164</v>
      </c>
      <c r="AJ3570" s="60">
        <f t="shared" si="1729"/>
        <v>785.79542465753423</v>
      </c>
      <c r="AK3570" s="60">
        <f t="shared" si="1730"/>
        <v>342.39452054794515</v>
      </c>
      <c r="AL3570" s="60">
        <f t="shared" si="1731"/>
        <v>251.65997260273969</v>
      </c>
      <c r="AM3570" s="41">
        <f t="shared" si="1732"/>
        <v>2315.2717479452053</v>
      </c>
      <c r="AN3570" s="42">
        <f t="shared" si="1733"/>
        <v>45715</v>
      </c>
      <c r="AO3570" s="43">
        <f t="shared" si="1734"/>
        <v>3492.4241095890411</v>
      </c>
    </row>
    <row r="3571" spans="1:42" s="24" customFormat="1" ht="15.75" customHeight="1" x14ac:dyDescent="0.35">
      <c r="A3571" s="36" t="s">
        <v>27</v>
      </c>
      <c r="B3571" s="36">
        <v>202602</v>
      </c>
      <c r="C3571" s="24" t="s">
        <v>736</v>
      </c>
      <c r="D3571" s="24" t="s">
        <v>119</v>
      </c>
      <c r="E3571" s="62">
        <v>45901</v>
      </c>
      <c r="F3571" s="62">
        <v>46265</v>
      </c>
      <c r="G3571" s="37" t="s">
        <v>6725</v>
      </c>
      <c r="H3571" s="36">
        <v>46221</v>
      </c>
      <c r="I3571" s="63">
        <v>28856</v>
      </c>
      <c r="J3571" s="24" t="s">
        <v>6795</v>
      </c>
      <c r="K3571" s="63">
        <f t="shared" ref="K3571:K3575" si="1736">N3571</f>
        <v>46062</v>
      </c>
      <c r="L3571" s="55">
        <f t="shared" ref="L3571:L3575" si="1737">IF(K3571&gt;=DATE(2022,4,1),4%,5%)</f>
        <v>0.04</v>
      </c>
      <c r="M3571" s="76">
        <v>0.22500000000000001</v>
      </c>
      <c r="N3571" s="62">
        <v>46062</v>
      </c>
      <c r="O3571" s="62">
        <v>46265</v>
      </c>
      <c r="P3571" s="63"/>
      <c r="Q3571" s="63"/>
      <c r="R3571" s="78">
        <v>47</v>
      </c>
      <c r="S3571" s="63" t="str">
        <f>VLOOKUP(R3571,SA!$B$3:$C$11,2,1)</f>
        <v>46-55</v>
      </c>
      <c r="T3571" s="38" t="s">
        <v>98</v>
      </c>
      <c r="U3571" s="24" t="s">
        <v>5815</v>
      </c>
      <c r="V3571" s="24">
        <v>300000</v>
      </c>
      <c r="W3571" s="39">
        <f t="shared" ref="W3571:W3575" si="1738">IF(U3571="self",V3571,0)</f>
        <v>0</v>
      </c>
      <c r="X3571" s="29">
        <f t="shared" ref="X3571:X3575" si="1739">IF(U3571="self",1,0)</f>
        <v>0</v>
      </c>
      <c r="Y3571" s="40">
        <f t="shared" ref="Y3571:Y3575" si="1740">O3571-N3571+1</f>
        <v>204</v>
      </c>
      <c r="Z3571" s="38">
        <f t="shared" si="1735"/>
        <v>46081</v>
      </c>
      <c r="AA3571" s="41">
        <f t="shared" ref="AA3571:AA3575" si="1741">IF(MIN((Z3571-N3571)+1,Y3571)&lt;0,0,MIN((Z3571-N3571)+1,Y3571))</f>
        <v>20</v>
      </c>
      <c r="AB3571" s="24" t="s">
        <v>113</v>
      </c>
      <c r="AC3571" s="41">
        <f t="shared" ref="AC3571:AC3575" si="1742">AE3571+AF3571+AG3571+AH3571</f>
        <v>4121.0604493150686</v>
      </c>
      <c r="AD3571" s="41">
        <v>1</v>
      </c>
      <c r="AE3571" s="72">
        <f>INDEX(SA!$C$2:$G$11,MATCH(Details!S3571,SA!$C$2:$C$11,0),MATCH(Details!V3571,SA!$C$2:$G$2,0))*Y3571/(F3571-E3571+1)</f>
        <v>3492.4241095890411</v>
      </c>
      <c r="AF3571" s="41">
        <f t="shared" ref="AF3571:AF3575" si="1743">IF(AB3571="Karnataka",AE3571*9%,0)</f>
        <v>0</v>
      </c>
      <c r="AG3571" s="41">
        <f t="shared" ref="AG3571:AG3575" si="1744">IF(AB3571="Karnataka",AE3571*9%,0)</f>
        <v>0</v>
      </c>
      <c r="AH3571" s="41">
        <f t="shared" ref="AH3571:AH3575" si="1745">IF(AF3571+AG3571&gt;0,0,AE3571*18%)</f>
        <v>628.63633972602736</v>
      </c>
      <c r="AI3571" s="60">
        <f t="shared" ref="AI3571:AI3575" si="1746">AE3571*L3571</f>
        <v>139.69696438356164</v>
      </c>
      <c r="AJ3571" s="60">
        <f t="shared" ref="AJ3571:AJ3575" si="1747">$AE3571*M3571</f>
        <v>785.79542465753423</v>
      </c>
      <c r="AK3571" s="60">
        <f t="shared" ref="AK3571:AK3575" si="1748">(AE3571)*AA3571/Y3571</f>
        <v>342.39452054794515</v>
      </c>
      <c r="AL3571" s="60">
        <f t="shared" ref="AL3571:AL3575" si="1749">AK3571*(1-L3571-M3571)</f>
        <v>251.65997260273969</v>
      </c>
      <c r="AM3571" s="41">
        <f t="shared" ref="AM3571:AM3575" si="1750">AE3571-AI3571-AL3571-AJ3571</f>
        <v>2315.2717479452053</v>
      </c>
      <c r="AN3571" s="42">
        <f t="shared" ref="AN3571:AN3575" si="1751">Z3571-366</f>
        <v>45715</v>
      </c>
      <c r="AO3571" s="43">
        <f t="shared" ref="AO3571:AO3575" si="1752">IF(AND(O3571&gt;Z3571,N3571&gt;AN3571),AE3571,0)</f>
        <v>3492.4241095890411</v>
      </c>
    </row>
    <row r="3572" spans="1:42" s="24" customFormat="1" ht="15.75" customHeight="1" x14ac:dyDescent="0.35">
      <c r="A3572" s="36" t="s">
        <v>27</v>
      </c>
      <c r="B3572" s="36">
        <v>202602</v>
      </c>
      <c r="C3572" s="24" t="s">
        <v>736</v>
      </c>
      <c r="D3572" s="24" t="s">
        <v>119</v>
      </c>
      <c r="E3572" s="62">
        <v>45901</v>
      </c>
      <c r="F3572" s="62">
        <v>46265</v>
      </c>
      <c r="G3572" s="37" t="s">
        <v>6726</v>
      </c>
      <c r="H3572" s="36">
        <v>45784</v>
      </c>
      <c r="I3572" s="63">
        <v>32458</v>
      </c>
      <c r="J3572" s="24" t="s">
        <v>6796</v>
      </c>
      <c r="K3572" s="63">
        <f t="shared" si="1736"/>
        <v>46055</v>
      </c>
      <c r="L3572" s="55">
        <f t="shared" si="1737"/>
        <v>0.04</v>
      </c>
      <c r="M3572" s="76">
        <v>0.22500000000000001</v>
      </c>
      <c r="N3572" s="62">
        <v>46055</v>
      </c>
      <c r="O3572" s="62">
        <v>46265</v>
      </c>
      <c r="P3572" s="63"/>
      <c r="Q3572" s="63"/>
      <c r="R3572" s="78">
        <v>37</v>
      </c>
      <c r="S3572" s="63" t="str">
        <f>VLOOKUP(R3572,SA!$B$3:$C$11,2,1)</f>
        <v>36-45</v>
      </c>
      <c r="T3572" s="38" t="s">
        <v>6116</v>
      </c>
      <c r="U3572" s="24" t="s">
        <v>56</v>
      </c>
      <c r="V3572" s="24">
        <v>500000</v>
      </c>
      <c r="W3572" s="39">
        <f t="shared" si="1738"/>
        <v>500000</v>
      </c>
      <c r="X3572" s="29">
        <f t="shared" si="1739"/>
        <v>1</v>
      </c>
      <c r="Y3572" s="40">
        <f t="shared" si="1740"/>
        <v>211</v>
      </c>
      <c r="Z3572" s="38">
        <f t="shared" si="1735"/>
        <v>46081</v>
      </c>
      <c r="AA3572" s="41">
        <f t="shared" si="1741"/>
        <v>27</v>
      </c>
      <c r="AB3572" s="24" t="s">
        <v>113</v>
      </c>
      <c r="AC3572" s="41">
        <f t="shared" si="1742"/>
        <v>3495.1948827397259</v>
      </c>
      <c r="AD3572" s="41">
        <v>1</v>
      </c>
      <c r="AE3572" s="72">
        <f>INDEX(SA!$C$2:$G$11,MATCH(Details!S3572,SA!$C$2:$C$11,0),MATCH(Details!V3572,SA!$C$2:$G$2,0))*Y3572/(F3572-E3572+1)</f>
        <v>2962.0295616438357</v>
      </c>
      <c r="AF3572" s="41">
        <f t="shared" si="1743"/>
        <v>0</v>
      </c>
      <c r="AG3572" s="41">
        <f t="shared" si="1744"/>
        <v>0</v>
      </c>
      <c r="AH3572" s="41">
        <f t="shared" si="1745"/>
        <v>533.16532109589036</v>
      </c>
      <c r="AI3572" s="60">
        <f t="shared" si="1746"/>
        <v>118.48118246575343</v>
      </c>
      <c r="AJ3572" s="60">
        <f t="shared" si="1747"/>
        <v>666.45665136986304</v>
      </c>
      <c r="AK3572" s="60">
        <f t="shared" si="1748"/>
        <v>379.02747945205482</v>
      </c>
      <c r="AL3572" s="60">
        <f t="shared" si="1749"/>
        <v>278.58519739726029</v>
      </c>
      <c r="AM3572" s="41">
        <f t="shared" si="1750"/>
        <v>1898.5065304109587</v>
      </c>
      <c r="AN3572" s="42">
        <f t="shared" si="1751"/>
        <v>45715</v>
      </c>
      <c r="AO3572" s="43">
        <f t="shared" si="1752"/>
        <v>2962.0295616438357</v>
      </c>
    </row>
    <row r="3573" spans="1:42" s="24" customFormat="1" ht="15.75" customHeight="1" x14ac:dyDescent="0.35">
      <c r="A3573" s="36" t="s">
        <v>27</v>
      </c>
      <c r="B3573" s="36">
        <v>202602</v>
      </c>
      <c r="C3573" s="24" t="s">
        <v>736</v>
      </c>
      <c r="D3573" s="24" t="s">
        <v>119</v>
      </c>
      <c r="E3573" s="62">
        <v>45901</v>
      </c>
      <c r="F3573" s="62">
        <v>46265</v>
      </c>
      <c r="G3573" s="37" t="s">
        <v>6727</v>
      </c>
      <c r="H3573" s="36">
        <v>45784</v>
      </c>
      <c r="I3573" s="63">
        <v>33991</v>
      </c>
      <c r="J3573" s="24" t="s">
        <v>6797</v>
      </c>
      <c r="K3573" s="63">
        <f t="shared" si="1736"/>
        <v>46055</v>
      </c>
      <c r="L3573" s="55">
        <f t="shared" si="1737"/>
        <v>0.04</v>
      </c>
      <c r="M3573" s="76">
        <v>0.22500000000000001</v>
      </c>
      <c r="N3573" s="62">
        <v>46055</v>
      </c>
      <c r="O3573" s="62">
        <v>46265</v>
      </c>
      <c r="P3573" s="63"/>
      <c r="Q3573" s="63"/>
      <c r="R3573" s="78">
        <v>33</v>
      </c>
      <c r="S3573" s="63" t="str">
        <f>VLOOKUP(R3573,SA!$B$3:$C$11,2,1)</f>
        <v>26-35</v>
      </c>
      <c r="T3573" s="38" t="s">
        <v>6115</v>
      </c>
      <c r="U3573" s="24" t="s">
        <v>5743</v>
      </c>
      <c r="V3573" s="24">
        <v>500000</v>
      </c>
      <c r="W3573" s="39">
        <f t="shared" si="1738"/>
        <v>0</v>
      </c>
      <c r="X3573" s="29">
        <f t="shared" si="1739"/>
        <v>0</v>
      </c>
      <c r="Y3573" s="40">
        <f t="shared" si="1740"/>
        <v>211</v>
      </c>
      <c r="Z3573" s="38">
        <f t="shared" si="1735"/>
        <v>46081</v>
      </c>
      <c r="AA3573" s="41">
        <f t="shared" si="1741"/>
        <v>27</v>
      </c>
      <c r="AB3573" s="24" t="s">
        <v>113</v>
      </c>
      <c r="AC3573" s="41">
        <f t="shared" si="1742"/>
        <v>2882.4994416438358</v>
      </c>
      <c r="AD3573" s="41">
        <v>1</v>
      </c>
      <c r="AE3573" s="72">
        <f>INDEX(SA!$C$2:$G$11,MATCH(Details!S3573,SA!$C$2:$C$11,0),MATCH(Details!V3573,SA!$C$2:$G$2,0))*Y3573/(F3573-E3573+1)</f>
        <v>2442.7961369863015</v>
      </c>
      <c r="AF3573" s="41">
        <f t="shared" si="1743"/>
        <v>0</v>
      </c>
      <c r="AG3573" s="41">
        <f t="shared" si="1744"/>
        <v>0</v>
      </c>
      <c r="AH3573" s="41">
        <f t="shared" si="1745"/>
        <v>439.70330465753426</v>
      </c>
      <c r="AI3573" s="60">
        <f t="shared" si="1746"/>
        <v>97.711845479452066</v>
      </c>
      <c r="AJ3573" s="60">
        <f t="shared" si="1747"/>
        <v>549.6291308219179</v>
      </c>
      <c r="AK3573" s="60">
        <f t="shared" si="1748"/>
        <v>312.58528767123289</v>
      </c>
      <c r="AL3573" s="60">
        <f t="shared" si="1749"/>
        <v>229.75018643835617</v>
      </c>
      <c r="AM3573" s="41">
        <f t="shared" si="1750"/>
        <v>1565.7049742465751</v>
      </c>
      <c r="AN3573" s="42">
        <f t="shared" si="1751"/>
        <v>45715</v>
      </c>
      <c r="AO3573" s="43">
        <f t="shared" si="1752"/>
        <v>2442.7961369863015</v>
      </c>
    </row>
    <row r="3574" spans="1:42" s="24" customFormat="1" ht="15.75" customHeight="1" x14ac:dyDescent="0.35">
      <c r="A3574" s="36" t="s">
        <v>27</v>
      </c>
      <c r="B3574" s="36">
        <v>202602</v>
      </c>
      <c r="C3574" s="24" t="s">
        <v>736</v>
      </c>
      <c r="D3574" s="24" t="s">
        <v>119</v>
      </c>
      <c r="E3574" s="62">
        <v>45901</v>
      </c>
      <c r="F3574" s="62">
        <v>46265</v>
      </c>
      <c r="G3574" s="37" t="s">
        <v>6728</v>
      </c>
      <c r="H3574" s="36">
        <v>45784</v>
      </c>
      <c r="I3574" s="63">
        <v>19598</v>
      </c>
      <c r="J3574" s="24" t="s">
        <v>6798</v>
      </c>
      <c r="K3574" s="63">
        <f t="shared" si="1736"/>
        <v>46055</v>
      </c>
      <c r="L3574" s="55">
        <f t="shared" si="1737"/>
        <v>0.04</v>
      </c>
      <c r="M3574" s="76">
        <v>0.22500000000000001</v>
      </c>
      <c r="N3574" s="62">
        <v>46055</v>
      </c>
      <c r="O3574" s="62">
        <v>46265</v>
      </c>
      <c r="P3574" s="63"/>
      <c r="Q3574" s="63"/>
      <c r="R3574" s="78">
        <v>72</v>
      </c>
      <c r="S3574" s="63" t="str">
        <f>VLOOKUP(R3574,SA!$B$3:$C$11,2,1)</f>
        <v>71-75</v>
      </c>
      <c r="T3574" s="38" t="s">
        <v>6115</v>
      </c>
      <c r="U3574" s="24" t="s">
        <v>5747</v>
      </c>
      <c r="V3574" s="24">
        <v>500000</v>
      </c>
      <c r="W3574" s="39">
        <f t="shared" si="1738"/>
        <v>0</v>
      </c>
      <c r="X3574" s="29">
        <f t="shared" si="1739"/>
        <v>0</v>
      </c>
      <c r="Y3574" s="40">
        <f t="shared" si="1740"/>
        <v>211</v>
      </c>
      <c r="Z3574" s="38">
        <f t="shared" si="1735"/>
        <v>46081</v>
      </c>
      <c r="AA3574" s="41">
        <f t="shared" si="1741"/>
        <v>27</v>
      </c>
      <c r="AB3574" s="24" t="s">
        <v>113</v>
      </c>
      <c r="AC3574" s="41">
        <f t="shared" si="1742"/>
        <v>13721.315085479451</v>
      </c>
      <c r="AD3574" s="41">
        <v>1</v>
      </c>
      <c r="AE3574" s="72">
        <f>INDEX(SA!$C$2:$G$11,MATCH(Details!S3574,SA!$C$2:$C$11,0),MATCH(Details!V3574,SA!$C$2:$G$2,0))*Y3574/(F3574-E3574+1)</f>
        <v>11628.233123287671</v>
      </c>
      <c r="AF3574" s="41">
        <f t="shared" si="1743"/>
        <v>0</v>
      </c>
      <c r="AG3574" s="41">
        <f t="shared" si="1744"/>
        <v>0</v>
      </c>
      <c r="AH3574" s="41">
        <f t="shared" si="1745"/>
        <v>2093.0819621917808</v>
      </c>
      <c r="AI3574" s="60">
        <f t="shared" si="1746"/>
        <v>465.12932493150686</v>
      </c>
      <c r="AJ3574" s="60">
        <f t="shared" si="1747"/>
        <v>2616.3524527397262</v>
      </c>
      <c r="AK3574" s="60">
        <f t="shared" si="1748"/>
        <v>1487.9729589041094</v>
      </c>
      <c r="AL3574" s="60">
        <f t="shared" si="1749"/>
        <v>1093.6601247945205</v>
      </c>
      <c r="AM3574" s="41">
        <f t="shared" si="1750"/>
        <v>7453.0912208219179</v>
      </c>
      <c r="AN3574" s="42">
        <f t="shared" si="1751"/>
        <v>45715</v>
      </c>
      <c r="AO3574" s="43">
        <f t="shared" si="1752"/>
        <v>11628.233123287671</v>
      </c>
    </row>
    <row r="3575" spans="1:42" s="24" customFormat="1" ht="15.75" customHeight="1" x14ac:dyDescent="0.35">
      <c r="A3575" s="36" t="s">
        <v>27</v>
      </c>
      <c r="B3575" s="36">
        <v>202602</v>
      </c>
      <c r="C3575" s="24" t="s">
        <v>736</v>
      </c>
      <c r="D3575" s="24" t="s">
        <v>119</v>
      </c>
      <c r="E3575" s="62">
        <v>45901</v>
      </c>
      <c r="F3575" s="62">
        <v>46265</v>
      </c>
      <c r="G3575" s="37" t="s">
        <v>6729</v>
      </c>
      <c r="H3575" s="36">
        <v>45784</v>
      </c>
      <c r="I3575" s="63">
        <v>20712</v>
      </c>
      <c r="J3575" s="24" t="s">
        <v>6799</v>
      </c>
      <c r="K3575" s="63">
        <f t="shared" si="1736"/>
        <v>46055</v>
      </c>
      <c r="L3575" s="55">
        <f t="shared" si="1737"/>
        <v>0.04</v>
      </c>
      <c r="M3575" s="76">
        <v>0.22500000000000001</v>
      </c>
      <c r="N3575" s="62">
        <v>46055</v>
      </c>
      <c r="O3575" s="62">
        <v>46265</v>
      </c>
      <c r="P3575" s="63"/>
      <c r="Q3575" s="63"/>
      <c r="R3575" s="78">
        <v>69</v>
      </c>
      <c r="S3575" s="63" t="str">
        <f>VLOOKUP(R3575,SA!$B$3:$C$11,2,1)</f>
        <v>66-70</v>
      </c>
      <c r="T3575" s="38" t="s">
        <v>6116</v>
      </c>
      <c r="U3575" s="24" t="s">
        <v>5744</v>
      </c>
      <c r="V3575" s="24">
        <v>500000</v>
      </c>
      <c r="W3575" s="39">
        <f t="shared" si="1738"/>
        <v>0</v>
      </c>
      <c r="X3575" s="29">
        <f t="shared" si="1739"/>
        <v>0</v>
      </c>
      <c r="Y3575" s="40">
        <f t="shared" si="1740"/>
        <v>211</v>
      </c>
      <c r="Z3575" s="38">
        <f t="shared" si="1735"/>
        <v>46081</v>
      </c>
      <c r="AA3575" s="41">
        <f t="shared" si="1741"/>
        <v>27</v>
      </c>
      <c r="AB3575" s="24" t="s">
        <v>113</v>
      </c>
      <c r="AC3575" s="41">
        <f t="shared" si="1742"/>
        <v>10817.730789589043</v>
      </c>
      <c r="AD3575" s="41">
        <v>1</v>
      </c>
      <c r="AE3575" s="72">
        <f>INDEX(SA!$C$2:$G$11,MATCH(Details!S3575,SA!$C$2:$C$11,0),MATCH(Details!V3575,SA!$C$2:$G$2,0))*Y3575/(F3575-E3575+1)</f>
        <v>9167.5684657534257</v>
      </c>
      <c r="AF3575" s="41">
        <f t="shared" si="1743"/>
        <v>0</v>
      </c>
      <c r="AG3575" s="41">
        <f t="shared" si="1744"/>
        <v>0</v>
      </c>
      <c r="AH3575" s="41">
        <f t="shared" si="1745"/>
        <v>1650.1623238356165</v>
      </c>
      <c r="AI3575" s="60">
        <f t="shared" si="1746"/>
        <v>366.70273863013705</v>
      </c>
      <c r="AJ3575" s="60">
        <f t="shared" si="1747"/>
        <v>2062.7029047945207</v>
      </c>
      <c r="AK3575" s="60">
        <f t="shared" si="1748"/>
        <v>1173.1011780821921</v>
      </c>
      <c r="AL3575" s="60">
        <f t="shared" si="1749"/>
        <v>862.22936589041115</v>
      </c>
      <c r="AM3575" s="41">
        <f t="shared" si="1750"/>
        <v>5875.9334564383562</v>
      </c>
      <c r="AN3575" s="42">
        <f t="shared" si="1751"/>
        <v>45715</v>
      </c>
      <c r="AO3575" s="43">
        <f t="shared" si="1752"/>
        <v>9167.5684657534257</v>
      </c>
    </row>
    <row r="3576" spans="1:42" s="24" customFormat="1" ht="15.75" customHeight="1" x14ac:dyDescent="0.35">
      <c r="A3576" s="36" t="s">
        <v>27</v>
      </c>
      <c r="B3576" s="36">
        <v>202602</v>
      </c>
      <c r="C3576" s="24" t="s">
        <v>736</v>
      </c>
      <c r="D3576" s="24" t="s">
        <v>119</v>
      </c>
      <c r="E3576" s="62">
        <v>45901</v>
      </c>
      <c r="F3576" s="62">
        <v>46265</v>
      </c>
      <c r="G3576" s="37" t="s">
        <v>6804</v>
      </c>
      <c r="H3576" s="36">
        <v>44991</v>
      </c>
      <c r="I3576" s="63">
        <v>46052</v>
      </c>
      <c r="J3576" s="24" t="s">
        <v>6809</v>
      </c>
      <c r="K3576" s="63">
        <f t="shared" ref="K3576" si="1753">N3576</f>
        <v>46052</v>
      </c>
      <c r="L3576" s="55">
        <f t="shared" ref="L3576" si="1754">IF(K3576&gt;=DATE(2022,4,1),4%,5%)</f>
        <v>0.04</v>
      </c>
      <c r="M3576" s="76">
        <v>0.22500000000000001</v>
      </c>
      <c r="N3576" s="62">
        <v>46052</v>
      </c>
      <c r="O3576" s="62">
        <v>46265</v>
      </c>
      <c r="P3576" s="63"/>
      <c r="Q3576" s="63"/>
      <c r="R3576" s="78">
        <v>0</v>
      </c>
      <c r="S3576" s="63" t="str">
        <f>VLOOKUP(R3576,SA!$B$3:$C$11,2,1)</f>
        <v>0-25</v>
      </c>
      <c r="T3576" s="38" t="s">
        <v>98</v>
      </c>
      <c r="U3576" s="24" t="s">
        <v>5746</v>
      </c>
      <c r="V3576" s="24">
        <v>400000</v>
      </c>
      <c r="W3576" s="39">
        <f t="shared" ref="W3576" si="1755">IF(U3576="self",V3576,0)</f>
        <v>0</v>
      </c>
      <c r="X3576" s="29">
        <f t="shared" ref="X3576" si="1756">IF(U3576="self",1,0)</f>
        <v>0</v>
      </c>
      <c r="Y3576" s="40">
        <f t="shared" ref="Y3576" si="1757">O3576-N3576+1</f>
        <v>214</v>
      </c>
      <c r="Z3576" s="38">
        <f t="shared" si="1735"/>
        <v>46081</v>
      </c>
      <c r="AA3576" s="41">
        <f t="shared" ref="AA3576" si="1758">IF(MIN((Z3576-N3576)+1,Y3576)&lt;0,0,MIN((Z3576-N3576)+1,Y3576))</f>
        <v>30</v>
      </c>
      <c r="AB3576" s="24" t="s">
        <v>113</v>
      </c>
      <c r="AC3576" s="41">
        <f t="shared" ref="AC3576" si="1759">AE3576+AF3576+AG3576+AH3576</f>
        <v>2370.9068208219178</v>
      </c>
      <c r="AD3576" s="41">
        <v>1</v>
      </c>
      <c r="AE3576" s="72">
        <f>INDEX(SA!$C$2:$G$11,MATCH(Details!S3576,SA!$C$2:$C$11,0),MATCH(Details!V3576,SA!$C$2:$G$2,0))*Y3576/(F3576-E3576+1)</f>
        <v>2009.2430684931505</v>
      </c>
      <c r="AF3576" s="41">
        <f t="shared" ref="AF3576" si="1760">IF(AB3576="Karnataka",AE3576*9%,0)</f>
        <v>0</v>
      </c>
      <c r="AG3576" s="41">
        <f t="shared" ref="AG3576" si="1761">IF(AB3576="Karnataka",AE3576*9%,0)</f>
        <v>0</v>
      </c>
      <c r="AH3576" s="41">
        <f t="shared" ref="AH3576" si="1762">IF(AF3576+AG3576&gt;0,0,AE3576*18%)</f>
        <v>361.66375232876709</v>
      </c>
      <c r="AI3576" s="60">
        <f t="shared" ref="AI3576" si="1763">AE3576*L3576</f>
        <v>80.369722739726029</v>
      </c>
      <c r="AJ3576" s="60">
        <f t="shared" ref="AJ3576" si="1764">$AE3576*M3576</f>
        <v>452.0796904109589</v>
      </c>
      <c r="AK3576" s="60">
        <f t="shared" ref="AK3576" si="1765">(AE3576)*AA3576/Y3576</f>
        <v>281.66958904109589</v>
      </c>
      <c r="AL3576" s="60">
        <f t="shared" ref="AL3576" si="1766">AK3576*(1-L3576-M3576)</f>
        <v>207.02714794520548</v>
      </c>
      <c r="AM3576" s="41">
        <f t="shared" ref="AM3576" si="1767">AE3576-AI3576-AL3576-AJ3576</f>
        <v>1269.7665073972601</v>
      </c>
      <c r="AN3576" s="42">
        <f t="shared" ref="AN3576" si="1768">Z3576-366</f>
        <v>45715</v>
      </c>
      <c r="AO3576" s="43">
        <f t="shared" ref="AO3576" si="1769">IF(AND(O3576&gt;Z3576,N3576&gt;AN3576),AE3576,0)</f>
        <v>2009.2430684931505</v>
      </c>
    </row>
    <row r="3577" spans="1:42" s="24" customFormat="1" ht="15.75" customHeight="1" x14ac:dyDescent="0.35">
      <c r="A3577" s="36" t="s">
        <v>27</v>
      </c>
      <c r="B3577" s="36">
        <v>202602</v>
      </c>
      <c r="C3577" s="24" t="s">
        <v>736</v>
      </c>
      <c r="D3577" s="24" t="s">
        <v>119</v>
      </c>
      <c r="E3577" s="62">
        <v>45901</v>
      </c>
      <c r="F3577" s="62">
        <v>46265</v>
      </c>
      <c r="G3577" s="37" t="s">
        <v>6805</v>
      </c>
      <c r="H3577" s="36">
        <v>652427</v>
      </c>
      <c r="I3577" s="63">
        <v>46054</v>
      </c>
      <c r="J3577" s="24" t="s">
        <v>6810</v>
      </c>
      <c r="K3577" s="63">
        <f t="shared" ref="K3577:K3580" si="1770">N3577</f>
        <v>46054</v>
      </c>
      <c r="L3577" s="55">
        <f t="shared" ref="L3577:L3580" si="1771">IF(K3577&gt;=DATE(2022,4,1),4%,5%)</f>
        <v>0.04</v>
      </c>
      <c r="M3577" s="76">
        <v>0.22500000000000001</v>
      </c>
      <c r="N3577" s="62">
        <v>46054</v>
      </c>
      <c r="O3577" s="62">
        <v>46265</v>
      </c>
      <c r="P3577" s="63"/>
      <c r="Q3577" s="63"/>
      <c r="R3577" s="78">
        <v>0</v>
      </c>
      <c r="S3577" s="63" t="str">
        <f>VLOOKUP(R3577,SA!$B$3:$C$11,2,1)</f>
        <v>0-25</v>
      </c>
      <c r="T3577" s="38" t="s">
        <v>97</v>
      </c>
      <c r="U3577" s="24" t="s">
        <v>5745</v>
      </c>
      <c r="V3577" s="24">
        <v>500000</v>
      </c>
      <c r="W3577" s="39">
        <f t="shared" ref="W3577:W3580" si="1772">IF(U3577="self",V3577,0)</f>
        <v>0</v>
      </c>
      <c r="X3577" s="29">
        <f t="shared" ref="X3577:X3580" si="1773">IF(U3577="self",1,0)</f>
        <v>0</v>
      </c>
      <c r="Y3577" s="40">
        <f t="shared" ref="Y3577:Y3580" si="1774">O3577-N3577+1</f>
        <v>212</v>
      </c>
      <c r="Z3577" s="38">
        <f t="shared" si="1735"/>
        <v>46081</v>
      </c>
      <c r="AA3577" s="41">
        <f t="shared" ref="AA3577:AA3580" si="1775">IF(MIN((Z3577-N3577)+1,Y3577)&lt;0,0,MIN((Z3577-N3577)+1,Y3577))</f>
        <v>28</v>
      </c>
      <c r="AB3577" s="24" t="s">
        <v>113</v>
      </c>
      <c r="AC3577" s="41">
        <f t="shared" ref="AC3577:AC3580" si="1776">AE3577+AF3577+AG3577+AH3577</f>
        <v>2583.6182115068491</v>
      </c>
      <c r="AD3577" s="41">
        <v>1</v>
      </c>
      <c r="AE3577" s="72">
        <f>INDEX(SA!$C$2:$G$11,MATCH(Details!S3577,SA!$C$2:$C$11,0),MATCH(Details!V3577,SA!$C$2:$G$2,0))*Y3577/(F3577-E3577+1)</f>
        <v>2189.5069589041095</v>
      </c>
      <c r="AF3577" s="41">
        <f t="shared" ref="AF3577:AF3580" si="1777">IF(AB3577="Karnataka",AE3577*9%,0)</f>
        <v>0</v>
      </c>
      <c r="AG3577" s="41">
        <f t="shared" ref="AG3577:AG3580" si="1778">IF(AB3577="Karnataka",AE3577*9%,0)</f>
        <v>0</v>
      </c>
      <c r="AH3577" s="41">
        <f t="shared" ref="AH3577:AH3580" si="1779">IF(AF3577+AG3577&gt;0,0,AE3577*18%)</f>
        <v>394.11125260273968</v>
      </c>
      <c r="AI3577" s="60">
        <f t="shared" ref="AI3577:AI3580" si="1780">AE3577*L3577</f>
        <v>87.580278356164385</v>
      </c>
      <c r="AJ3577" s="60">
        <f t="shared" ref="AJ3577:AJ3580" si="1781">$AE3577*M3577</f>
        <v>492.63906575342463</v>
      </c>
      <c r="AK3577" s="60">
        <f t="shared" ref="AK3577:AK3580" si="1782">(AE3577)*AA3577/Y3577</f>
        <v>289.18016438356165</v>
      </c>
      <c r="AL3577" s="60">
        <f t="shared" ref="AL3577:AL3580" si="1783">AK3577*(1-L3577-M3577)</f>
        <v>212.5474208219178</v>
      </c>
      <c r="AM3577" s="41">
        <f t="shared" ref="AM3577:AM3580" si="1784">AE3577-AI3577-AL3577-AJ3577</f>
        <v>1396.7401939726028</v>
      </c>
      <c r="AN3577" s="42">
        <f t="shared" ref="AN3577:AN3580" si="1785">Z3577-366</f>
        <v>45715</v>
      </c>
      <c r="AO3577" s="43">
        <f t="shared" ref="AO3577:AO3580" si="1786">IF(AND(O3577&gt;Z3577,N3577&gt;AN3577),AE3577,0)</f>
        <v>2189.5069589041095</v>
      </c>
    </row>
    <row r="3578" spans="1:42" s="24" customFormat="1" ht="15.75" customHeight="1" x14ac:dyDescent="0.35">
      <c r="A3578" s="36" t="s">
        <v>27</v>
      </c>
      <c r="B3578" s="36">
        <v>202602</v>
      </c>
      <c r="C3578" s="24" t="s">
        <v>736</v>
      </c>
      <c r="D3578" s="24" t="s">
        <v>119</v>
      </c>
      <c r="E3578" s="62">
        <v>45901</v>
      </c>
      <c r="F3578" s="62">
        <v>46265</v>
      </c>
      <c r="G3578" s="37" t="s">
        <v>6806</v>
      </c>
      <c r="H3578" s="36">
        <v>45823</v>
      </c>
      <c r="I3578" s="63">
        <v>26299</v>
      </c>
      <c r="J3578" s="24" t="s">
        <v>6811</v>
      </c>
      <c r="K3578" s="63">
        <f t="shared" si="1770"/>
        <v>46024</v>
      </c>
      <c r="L3578" s="55">
        <f t="shared" si="1771"/>
        <v>0.04</v>
      </c>
      <c r="M3578" s="76">
        <v>0.22500000000000001</v>
      </c>
      <c r="N3578" s="62">
        <v>46024</v>
      </c>
      <c r="O3578" s="62">
        <v>46265</v>
      </c>
      <c r="P3578" s="63"/>
      <c r="Q3578" s="63"/>
      <c r="R3578" s="78">
        <v>54</v>
      </c>
      <c r="S3578" s="63" t="str">
        <f>VLOOKUP(R3578,SA!$B$3:$C$11,2,1)</f>
        <v>46-55</v>
      </c>
      <c r="T3578" s="38" t="s">
        <v>98</v>
      </c>
      <c r="U3578" s="24" t="s">
        <v>6212</v>
      </c>
      <c r="V3578" s="24">
        <v>500000</v>
      </c>
      <c r="W3578" s="39">
        <f t="shared" si="1772"/>
        <v>0</v>
      </c>
      <c r="X3578" s="29">
        <f t="shared" si="1773"/>
        <v>0</v>
      </c>
      <c r="Y3578" s="40">
        <f t="shared" si="1774"/>
        <v>242</v>
      </c>
      <c r="Z3578" s="38">
        <f t="shared" si="1735"/>
        <v>46081</v>
      </c>
      <c r="AA3578" s="41">
        <f t="shared" si="1775"/>
        <v>58</v>
      </c>
      <c r="AB3578" s="24" t="s">
        <v>113</v>
      </c>
      <c r="AC3578" s="41">
        <f t="shared" si="1776"/>
        <v>5913.4468920547952</v>
      </c>
      <c r="AD3578" s="41">
        <v>1</v>
      </c>
      <c r="AE3578" s="72">
        <f>INDEX(SA!$C$2:$G$11,MATCH(Details!S3578,SA!$C$2:$C$11,0),MATCH(Details!V3578,SA!$C$2:$G$2,0))*Y3578/(F3578-E3578+1)</f>
        <v>5011.3956712328772</v>
      </c>
      <c r="AF3578" s="41">
        <f t="shared" si="1777"/>
        <v>0</v>
      </c>
      <c r="AG3578" s="41">
        <f t="shared" si="1778"/>
        <v>0</v>
      </c>
      <c r="AH3578" s="41">
        <f t="shared" si="1779"/>
        <v>902.05122082191792</v>
      </c>
      <c r="AI3578" s="60">
        <f t="shared" si="1780"/>
        <v>200.45582684931509</v>
      </c>
      <c r="AJ3578" s="60">
        <f t="shared" si="1781"/>
        <v>1127.5640260273974</v>
      </c>
      <c r="AK3578" s="60">
        <f t="shared" si="1782"/>
        <v>1201.0783013698631</v>
      </c>
      <c r="AL3578" s="60">
        <f t="shared" si="1783"/>
        <v>882.79255150684935</v>
      </c>
      <c r="AM3578" s="41">
        <f t="shared" si="1784"/>
        <v>2800.5832668493158</v>
      </c>
      <c r="AN3578" s="42">
        <f t="shared" si="1785"/>
        <v>45715</v>
      </c>
      <c r="AO3578" s="43">
        <f t="shared" si="1786"/>
        <v>5011.3956712328772</v>
      </c>
    </row>
    <row r="3579" spans="1:42" s="24" customFormat="1" ht="15.75" customHeight="1" x14ac:dyDescent="0.35">
      <c r="A3579" s="36" t="s">
        <v>27</v>
      </c>
      <c r="B3579" s="36">
        <v>202602</v>
      </c>
      <c r="C3579" s="24" t="s">
        <v>736</v>
      </c>
      <c r="D3579" s="24" t="s">
        <v>119</v>
      </c>
      <c r="E3579" s="62">
        <v>45901</v>
      </c>
      <c r="F3579" s="62">
        <v>46265</v>
      </c>
      <c r="G3579" s="37" t="s">
        <v>6807</v>
      </c>
      <c r="H3579" s="36">
        <v>45823</v>
      </c>
      <c r="I3579" s="63">
        <v>24504</v>
      </c>
      <c r="J3579" s="24" t="s">
        <v>6812</v>
      </c>
      <c r="K3579" s="63">
        <f t="shared" si="1770"/>
        <v>46024</v>
      </c>
      <c r="L3579" s="55">
        <f t="shared" si="1771"/>
        <v>0.04</v>
      </c>
      <c r="M3579" s="76">
        <v>0.22500000000000001</v>
      </c>
      <c r="N3579" s="62">
        <v>46024</v>
      </c>
      <c r="O3579" s="62">
        <v>46265</v>
      </c>
      <c r="P3579" s="63"/>
      <c r="Q3579" s="63"/>
      <c r="R3579" s="78">
        <v>58</v>
      </c>
      <c r="S3579" s="63" t="str">
        <f>VLOOKUP(R3579,SA!$B$3:$C$11,2,1)</f>
        <v>56-65</v>
      </c>
      <c r="T3579" s="38" t="s">
        <v>97</v>
      </c>
      <c r="U3579" s="24" t="s">
        <v>6211</v>
      </c>
      <c r="V3579" s="24">
        <v>500000</v>
      </c>
      <c r="W3579" s="39">
        <f t="shared" si="1772"/>
        <v>0</v>
      </c>
      <c r="X3579" s="29">
        <f t="shared" si="1773"/>
        <v>0</v>
      </c>
      <c r="Y3579" s="40">
        <f t="shared" si="1774"/>
        <v>242</v>
      </c>
      <c r="Z3579" s="38">
        <f t="shared" si="1735"/>
        <v>46081</v>
      </c>
      <c r="AA3579" s="41">
        <f t="shared" si="1775"/>
        <v>58</v>
      </c>
      <c r="AB3579" s="24" t="s">
        <v>113</v>
      </c>
      <c r="AC3579" s="41">
        <f t="shared" si="1776"/>
        <v>8685.9528438356156</v>
      </c>
      <c r="AD3579" s="41">
        <v>1</v>
      </c>
      <c r="AE3579" s="72">
        <f>INDEX(SA!$C$2:$G$11,MATCH(Details!S3579,SA!$C$2:$C$11,0),MATCH(Details!V3579,SA!$C$2:$G$2,0))*Y3579/(F3579-E3579+1)</f>
        <v>7360.9769863013689</v>
      </c>
      <c r="AF3579" s="41">
        <f t="shared" si="1777"/>
        <v>0</v>
      </c>
      <c r="AG3579" s="41">
        <f t="shared" si="1778"/>
        <v>0</v>
      </c>
      <c r="AH3579" s="41">
        <f t="shared" si="1779"/>
        <v>1324.9758575342464</v>
      </c>
      <c r="AI3579" s="60">
        <f t="shared" si="1780"/>
        <v>294.43907945205478</v>
      </c>
      <c r="AJ3579" s="60">
        <f t="shared" si="1781"/>
        <v>1656.2198219178081</v>
      </c>
      <c r="AK3579" s="60">
        <f t="shared" si="1782"/>
        <v>1764.2010958904109</v>
      </c>
      <c r="AL3579" s="60">
        <f t="shared" si="1783"/>
        <v>1296.687805479452</v>
      </c>
      <c r="AM3579" s="41">
        <f t="shared" si="1784"/>
        <v>4113.6302794520543</v>
      </c>
      <c r="AN3579" s="42">
        <f t="shared" si="1785"/>
        <v>45715</v>
      </c>
      <c r="AO3579" s="43">
        <f t="shared" si="1786"/>
        <v>7360.9769863013689</v>
      </c>
    </row>
    <row r="3580" spans="1:42" s="24" customFormat="1" ht="15.75" customHeight="1" x14ac:dyDescent="0.35">
      <c r="A3580" s="36" t="s">
        <v>27</v>
      </c>
      <c r="B3580" s="36">
        <v>202602</v>
      </c>
      <c r="C3580" s="24" t="s">
        <v>736</v>
      </c>
      <c r="D3580" s="24" t="s">
        <v>119</v>
      </c>
      <c r="E3580" s="62">
        <v>45901</v>
      </c>
      <c r="F3580" s="62">
        <v>46265</v>
      </c>
      <c r="G3580" s="37" t="s">
        <v>6808</v>
      </c>
      <c r="H3580" s="36">
        <v>652603</v>
      </c>
      <c r="I3580" s="63">
        <v>46059</v>
      </c>
      <c r="J3580" s="24" t="s">
        <v>6813</v>
      </c>
      <c r="K3580" s="63">
        <f t="shared" si="1770"/>
        <v>46059</v>
      </c>
      <c r="L3580" s="55">
        <f t="shared" si="1771"/>
        <v>0.04</v>
      </c>
      <c r="M3580" s="76">
        <v>0.22500000000000001</v>
      </c>
      <c r="N3580" s="62">
        <v>46059</v>
      </c>
      <c r="O3580" s="62">
        <v>46265</v>
      </c>
      <c r="P3580" s="63"/>
      <c r="Q3580" s="63"/>
      <c r="R3580" s="78">
        <v>0</v>
      </c>
      <c r="S3580" s="63" t="str">
        <f>VLOOKUP(R3580,SA!$B$3:$C$11,2,1)</f>
        <v>0-25</v>
      </c>
      <c r="T3580" s="38" t="s">
        <v>6115</v>
      </c>
      <c r="U3580" s="24" t="s">
        <v>5746</v>
      </c>
      <c r="V3580" s="24">
        <v>400000</v>
      </c>
      <c r="W3580" s="39">
        <f t="shared" si="1772"/>
        <v>0</v>
      </c>
      <c r="X3580" s="29">
        <f t="shared" si="1773"/>
        <v>0</v>
      </c>
      <c r="Y3580" s="40">
        <f t="shared" si="1774"/>
        <v>207</v>
      </c>
      <c r="Z3580" s="38">
        <f t="shared" si="1735"/>
        <v>46081</v>
      </c>
      <c r="AA3580" s="41">
        <f t="shared" si="1775"/>
        <v>23</v>
      </c>
      <c r="AB3580" s="24" t="s">
        <v>113</v>
      </c>
      <c r="AC3580" s="41">
        <f t="shared" si="1776"/>
        <v>2293.3537939726029</v>
      </c>
      <c r="AD3580" s="41">
        <v>1</v>
      </c>
      <c r="AE3580" s="72">
        <f>INDEX(SA!$C$2:$G$11,MATCH(Details!S3580,SA!$C$2:$C$11,0),MATCH(Details!V3580,SA!$C$2:$G$2,0))*Y3580/(F3580-E3580+1)</f>
        <v>1943.5201643835617</v>
      </c>
      <c r="AF3580" s="41">
        <f t="shared" si="1777"/>
        <v>0</v>
      </c>
      <c r="AG3580" s="41">
        <f t="shared" si="1778"/>
        <v>0</v>
      </c>
      <c r="AH3580" s="41">
        <f t="shared" si="1779"/>
        <v>349.8336295890411</v>
      </c>
      <c r="AI3580" s="60">
        <f t="shared" si="1780"/>
        <v>77.740806575342475</v>
      </c>
      <c r="AJ3580" s="60">
        <f t="shared" si="1781"/>
        <v>437.29203698630141</v>
      </c>
      <c r="AK3580" s="60">
        <f t="shared" si="1782"/>
        <v>215.94668493150687</v>
      </c>
      <c r="AL3580" s="60">
        <f t="shared" si="1783"/>
        <v>158.72081342465754</v>
      </c>
      <c r="AM3580" s="41">
        <f t="shared" si="1784"/>
        <v>1269.7665073972603</v>
      </c>
      <c r="AN3580" s="42">
        <f t="shared" si="1785"/>
        <v>45715</v>
      </c>
      <c r="AO3580" s="43">
        <f t="shared" si="1786"/>
        <v>1943.5201643835617</v>
      </c>
    </row>
    <row r="3581" spans="1:42" s="24" customFormat="1" ht="15.75" customHeight="1" x14ac:dyDescent="0.35">
      <c r="A3581" s="36" t="s">
        <v>6117</v>
      </c>
      <c r="B3581" s="36">
        <v>202602</v>
      </c>
      <c r="C3581" s="24" t="s">
        <v>736</v>
      </c>
      <c r="D3581" s="24" t="s">
        <v>119</v>
      </c>
      <c r="E3581" s="62">
        <v>45901</v>
      </c>
      <c r="F3581" s="62">
        <v>46265</v>
      </c>
      <c r="G3581" s="37" t="s">
        <v>840</v>
      </c>
      <c r="H3581" s="36">
        <v>42174</v>
      </c>
      <c r="I3581" s="63">
        <v>32581</v>
      </c>
      <c r="J3581" s="24" t="s">
        <v>3041</v>
      </c>
      <c r="K3581" s="63">
        <f t="shared" ref="K3581" si="1787">N3581</f>
        <v>45901</v>
      </c>
      <c r="L3581" s="55">
        <f t="shared" ref="L3581" si="1788">IF(K3581&gt;=DATE(2022,4,1),4%,5%)</f>
        <v>0.04</v>
      </c>
      <c r="M3581" s="76">
        <v>0.22500000000000001</v>
      </c>
      <c r="N3581" s="62">
        <v>45901</v>
      </c>
      <c r="O3581" s="62">
        <v>46265</v>
      </c>
      <c r="P3581" s="63">
        <v>46053</v>
      </c>
      <c r="Q3581" s="63">
        <f t="shared" ref="Q3581" si="1789">P3581+1</f>
        <v>46054</v>
      </c>
      <c r="R3581" s="78">
        <v>36</v>
      </c>
      <c r="S3581" s="63" t="str">
        <f>VLOOKUP(R3581,SA!$B$3:$C$11,2,1)</f>
        <v>36-45</v>
      </c>
      <c r="T3581" s="38" t="s">
        <v>98</v>
      </c>
      <c r="U3581" s="24" t="s">
        <v>5743</v>
      </c>
      <c r="V3581" s="24">
        <v>-500000</v>
      </c>
      <c r="W3581" s="39">
        <f t="shared" ref="W3581" si="1790">IF(U3581="self",V3581,0)</f>
        <v>0</v>
      </c>
      <c r="X3581" s="29">
        <f t="shared" ref="X3581" si="1791">IF(U3581="self",-1,0)</f>
        <v>0</v>
      </c>
      <c r="Y3581" s="40">
        <f t="shared" ref="Y3581" si="1792">O3581-Q3581+1</f>
        <v>212</v>
      </c>
      <c r="Z3581" s="38">
        <f t="shared" ref="Z3581:Z3607" si="1793">$Z$1</f>
        <v>46081</v>
      </c>
      <c r="AA3581" s="41">
        <f t="shared" ref="AA3581" si="1794">IF(MIN((Z3581-Q3581)+1,Y3581)&lt;0,0,MIN((Z3581-Q3581)+1,Y3581))</f>
        <v>28</v>
      </c>
      <c r="AB3581" s="24" t="s">
        <v>113</v>
      </c>
      <c r="AC3581" s="41">
        <f t="shared" ref="AC3581" si="1795">AE3581+AF3581+AG3581+AH3581</f>
        <v>-3511.7597873972609</v>
      </c>
      <c r="AD3581" s="41">
        <v>-1</v>
      </c>
      <c r="AE3581" s="61">
        <f>-INDEX(SA!$C$2:$G$11,MATCH(Details!S3581,SA!$C$2:$C$11,0),MATCH(-Details!V3581,SA!$C$2:$G$2,0))*Y3581/(F3581-E3581+1)</f>
        <v>-2976.0676164383567</v>
      </c>
      <c r="AF3581" s="41">
        <f t="shared" ref="AF3581" si="1796">IF(AB3581="Karnataka",AE3581*9%,0)</f>
        <v>0</v>
      </c>
      <c r="AG3581" s="41">
        <f t="shared" ref="AG3581" si="1797">IF(AB3581="Karnataka",AE3581*9%,0)</f>
        <v>0</v>
      </c>
      <c r="AH3581" s="41">
        <f t="shared" ref="AH3581" si="1798">IF(AF3581+AG3581&gt;0,0,AE3581*18%)</f>
        <v>-535.69217095890417</v>
      </c>
      <c r="AI3581" s="60">
        <f t="shared" ref="AI3581" si="1799">AE3581*L3581</f>
        <v>-119.04270465753427</v>
      </c>
      <c r="AJ3581" s="60">
        <f t="shared" ref="AJ3581" si="1800">$AE3581*M3581</f>
        <v>-669.61521369863033</v>
      </c>
      <c r="AK3581" s="60">
        <f t="shared" ref="AK3581" si="1801">(AE3581)*AA3581/Y3581</f>
        <v>-393.06553424657545</v>
      </c>
      <c r="AL3581" s="60">
        <f t="shared" ref="AL3581" si="1802">AK3581*(1-L3581-M3581)</f>
        <v>-288.90316767123295</v>
      </c>
      <c r="AM3581" s="41">
        <f t="shared" ref="AM3581" si="1803">AE3581-AI3581-AL3581-AJ3581</f>
        <v>-1898.5065304109594</v>
      </c>
      <c r="AN3581" s="42">
        <f t="shared" ref="AN3581" si="1804">Z3581-366</f>
        <v>45715</v>
      </c>
      <c r="AO3581" s="43">
        <f t="shared" ref="AO3581" si="1805">IF(AND(O3581&gt;Z3581,N3581&gt;AN3581),AE3581,0)</f>
        <v>-2976.0676164383567</v>
      </c>
      <c r="AP3581" s="24" t="s">
        <v>6632</v>
      </c>
    </row>
    <row r="3582" spans="1:42" s="24" customFormat="1" ht="15.75" customHeight="1" x14ac:dyDescent="0.35">
      <c r="A3582" s="36" t="s">
        <v>6117</v>
      </c>
      <c r="B3582" s="36">
        <v>202602</v>
      </c>
      <c r="C3582" s="24" t="s">
        <v>736</v>
      </c>
      <c r="D3582" s="24" t="s">
        <v>119</v>
      </c>
      <c r="E3582" s="62">
        <v>45901</v>
      </c>
      <c r="F3582" s="62">
        <v>46265</v>
      </c>
      <c r="G3582" s="37" t="s">
        <v>841</v>
      </c>
      <c r="H3582" s="36">
        <v>42174</v>
      </c>
      <c r="I3582" s="63">
        <v>42996</v>
      </c>
      <c r="J3582" s="24" t="s">
        <v>3042</v>
      </c>
      <c r="K3582" s="63">
        <f t="shared" ref="K3582:K3607" si="1806">N3582</f>
        <v>45901</v>
      </c>
      <c r="L3582" s="55">
        <f t="shared" ref="L3582:L3607" si="1807">IF(K3582&gt;=DATE(2022,4,1),4%,5%)</f>
        <v>0.04</v>
      </c>
      <c r="M3582" s="76">
        <v>0.22500000000000001</v>
      </c>
      <c r="N3582" s="62">
        <v>45901</v>
      </c>
      <c r="O3582" s="62">
        <v>46265</v>
      </c>
      <c r="P3582" s="63">
        <v>46053</v>
      </c>
      <c r="Q3582" s="63">
        <f t="shared" ref="Q3582:Q3607" si="1808">P3582+1</f>
        <v>46054</v>
      </c>
      <c r="R3582" s="78">
        <v>7</v>
      </c>
      <c r="S3582" s="63" t="str">
        <f>VLOOKUP(R3582,SA!$B$3:$C$11,2,1)</f>
        <v>0-25</v>
      </c>
      <c r="T3582" s="38" t="s">
        <v>97</v>
      </c>
      <c r="U3582" s="24" t="s">
        <v>5745</v>
      </c>
      <c r="V3582" s="24">
        <v>-500000</v>
      </c>
      <c r="W3582" s="39">
        <f t="shared" ref="W3582:W3607" si="1809">IF(U3582="self",V3582,0)</f>
        <v>0</v>
      </c>
      <c r="X3582" s="29">
        <f t="shared" ref="X3582:X3607" si="1810">IF(U3582="self",-1,0)</f>
        <v>0</v>
      </c>
      <c r="Y3582" s="40">
        <f t="shared" ref="Y3582:Y3607" si="1811">O3582-Q3582+1</f>
        <v>212</v>
      </c>
      <c r="Z3582" s="38">
        <f t="shared" si="1793"/>
        <v>46081</v>
      </c>
      <c r="AA3582" s="41">
        <f t="shared" ref="AA3582:AA3607" si="1812">IF(MIN((Z3582-Q3582)+1,Y3582)&lt;0,0,MIN((Z3582-Q3582)+1,Y3582))</f>
        <v>28</v>
      </c>
      <c r="AB3582" s="24" t="s">
        <v>113</v>
      </c>
      <c r="AC3582" s="41">
        <f t="shared" ref="AC3582:AC3607" si="1813">AE3582+AF3582+AG3582+AH3582</f>
        <v>-2583.6182115068491</v>
      </c>
      <c r="AD3582" s="41">
        <v>-1</v>
      </c>
      <c r="AE3582" s="61">
        <f>-INDEX(SA!$C$2:$G$11,MATCH(Details!S3582,SA!$C$2:$C$11,0),MATCH(-Details!V3582,SA!$C$2:$G$2,0))*Y3582/(F3582-E3582+1)</f>
        <v>-2189.5069589041095</v>
      </c>
      <c r="AF3582" s="41">
        <f t="shared" ref="AF3582:AF3607" si="1814">IF(AB3582="Karnataka",AE3582*9%,0)</f>
        <v>0</v>
      </c>
      <c r="AG3582" s="41">
        <f t="shared" ref="AG3582:AG3607" si="1815">IF(AB3582="Karnataka",AE3582*9%,0)</f>
        <v>0</v>
      </c>
      <c r="AH3582" s="41">
        <f t="shared" ref="AH3582:AH3607" si="1816">IF(AF3582+AG3582&gt;0,0,AE3582*18%)</f>
        <v>-394.11125260273968</v>
      </c>
      <c r="AI3582" s="60">
        <f t="shared" ref="AI3582:AI3607" si="1817">AE3582*L3582</f>
        <v>-87.580278356164385</v>
      </c>
      <c r="AJ3582" s="60">
        <f t="shared" ref="AJ3582:AJ3607" si="1818">$AE3582*M3582</f>
        <v>-492.63906575342463</v>
      </c>
      <c r="AK3582" s="60">
        <f t="shared" ref="AK3582:AK3607" si="1819">(AE3582)*AA3582/Y3582</f>
        <v>-289.18016438356165</v>
      </c>
      <c r="AL3582" s="60">
        <f t="shared" ref="AL3582:AL3607" si="1820">AK3582*(1-L3582-M3582)</f>
        <v>-212.5474208219178</v>
      </c>
      <c r="AM3582" s="41">
        <f t="shared" ref="AM3582:AM3607" si="1821">AE3582-AI3582-AL3582-AJ3582</f>
        <v>-1396.7401939726028</v>
      </c>
      <c r="AN3582" s="42">
        <f t="shared" ref="AN3582:AN3607" si="1822">Z3582-366</f>
        <v>45715</v>
      </c>
      <c r="AO3582" s="43">
        <f t="shared" ref="AO3582:AO3607" si="1823">IF(AND(O3582&gt;Z3582,N3582&gt;AN3582),AE3582,0)</f>
        <v>-2189.5069589041095</v>
      </c>
      <c r="AP3582" s="24" t="s">
        <v>6632</v>
      </c>
    </row>
    <row r="3583" spans="1:42" s="24" customFormat="1" ht="15.75" customHeight="1" x14ac:dyDescent="0.35">
      <c r="A3583" s="36" t="s">
        <v>6117</v>
      </c>
      <c r="B3583" s="36">
        <v>202602</v>
      </c>
      <c r="C3583" s="24" t="s">
        <v>736</v>
      </c>
      <c r="D3583" s="24" t="s">
        <v>119</v>
      </c>
      <c r="E3583" s="62">
        <v>45901</v>
      </c>
      <c r="F3583" s="62">
        <v>46265</v>
      </c>
      <c r="G3583" s="37" t="s">
        <v>842</v>
      </c>
      <c r="H3583" s="36">
        <v>42174</v>
      </c>
      <c r="I3583" s="63">
        <v>19635</v>
      </c>
      <c r="J3583" s="24" t="s">
        <v>3043</v>
      </c>
      <c r="K3583" s="63">
        <f t="shared" si="1806"/>
        <v>45901</v>
      </c>
      <c r="L3583" s="55">
        <f t="shared" si="1807"/>
        <v>0.04</v>
      </c>
      <c r="M3583" s="76">
        <v>0.22500000000000001</v>
      </c>
      <c r="N3583" s="62">
        <v>45901</v>
      </c>
      <c r="O3583" s="62">
        <v>46265</v>
      </c>
      <c r="P3583" s="63">
        <v>46053</v>
      </c>
      <c r="Q3583" s="63">
        <f t="shared" si="1808"/>
        <v>46054</v>
      </c>
      <c r="R3583" s="78">
        <v>71</v>
      </c>
      <c r="S3583" s="63" t="str">
        <f>VLOOKUP(R3583,SA!$B$3:$C$11,2,1)</f>
        <v>71-75</v>
      </c>
      <c r="T3583" s="38" t="s">
        <v>97</v>
      </c>
      <c r="U3583" s="24" t="s">
        <v>5744</v>
      </c>
      <c r="V3583" s="24">
        <v>-500000</v>
      </c>
      <c r="W3583" s="39">
        <f t="shared" si="1809"/>
        <v>0</v>
      </c>
      <c r="X3583" s="29">
        <f t="shared" si="1810"/>
        <v>0</v>
      </c>
      <c r="Y3583" s="40">
        <f t="shared" si="1811"/>
        <v>212</v>
      </c>
      <c r="Z3583" s="38">
        <f t="shared" si="1793"/>
        <v>46081</v>
      </c>
      <c r="AA3583" s="41">
        <f t="shared" si="1812"/>
        <v>28</v>
      </c>
      <c r="AB3583" s="24" t="s">
        <v>113</v>
      </c>
      <c r="AC3583" s="41">
        <f t="shared" si="1813"/>
        <v>-13786.345014794519</v>
      </c>
      <c r="AD3583" s="41">
        <v>-1</v>
      </c>
      <c r="AE3583" s="61">
        <f>-INDEX(SA!$C$2:$G$11,MATCH(Details!S3583,SA!$C$2:$C$11,0),MATCH(-Details!V3583,SA!$C$2:$G$2,0))*Y3583/(F3583-E3583+1)</f>
        <v>-11683.34323287671</v>
      </c>
      <c r="AF3583" s="41">
        <f t="shared" si="1814"/>
        <v>0</v>
      </c>
      <c r="AG3583" s="41">
        <f t="shared" si="1815"/>
        <v>0</v>
      </c>
      <c r="AH3583" s="41">
        <f t="shared" si="1816"/>
        <v>-2103.0017819178079</v>
      </c>
      <c r="AI3583" s="60">
        <f t="shared" si="1817"/>
        <v>-467.33372931506841</v>
      </c>
      <c r="AJ3583" s="60">
        <f t="shared" si="1818"/>
        <v>-2628.75222739726</v>
      </c>
      <c r="AK3583" s="60">
        <f t="shared" si="1819"/>
        <v>-1543.0830684931504</v>
      </c>
      <c r="AL3583" s="60">
        <f t="shared" si="1820"/>
        <v>-1134.1660553424656</v>
      </c>
      <c r="AM3583" s="41">
        <f t="shared" si="1821"/>
        <v>-7453.0912208219152</v>
      </c>
      <c r="AN3583" s="42">
        <f t="shared" si="1822"/>
        <v>45715</v>
      </c>
      <c r="AO3583" s="43">
        <f t="shared" si="1823"/>
        <v>-11683.34323287671</v>
      </c>
      <c r="AP3583" s="24" t="s">
        <v>6632</v>
      </c>
    </row>
    <row r="3584" spans="1:42" s="24" customFormat="1" ht="15.75" customHeight="1" x14ac:dyDescent="0.35">
      <c r="A3584" s="36" t="s">
        <v>6117</v>
      </c>
      <c r="B3584" s="36">
        <v>202602</v>
      </c>
      <c r="C3584" s="24" t="s">
        <v>736</v>
      </c>
      <c r="D3584" s="24" t="s">
        <v>119</v>
      </c>
      <c r="E3584" s="62">
        <v>45901</v>
      </c>
      <c r="F3584" s="62">
        <v>46265</v>
      </c>
      <c r="G3584" s="37" t="s">
        <v>843</v>
      </c>
      <c r="H3584" s="36">
        <v>42174</v>
      </c>
      <c r="I3584" s="63">
        <v>41900</v>
      </c>
      <c r="J3584" s="24" t="s">
        <v>3044</v>
      </c>
      <c r="K3584" s="63">
        <f t="shared" si="1806"/>
        <v>45901</v>
      </c>
      <c r="L3584" s="55">
        <f t="shared" si="1807"/>
        <v>0.04</v>
      </c>
      <c r="M3584" s="76">
        <v>0.22500000000000001</v>
      </c>
      <c r="N3584" s="62">
        <v>45901</v>
      </c>
      <c r="O3584" s="62">
        <v>46265</v>
      </c>
      <c r="P3584" s="63">
        <v>46053</v>
      </c>
      <c r="Q3584" s="63">
        <f t="shared" si="1808"/>
        <v>46054</v>
      </c>
      <c r="R3584" s="78">
        <v>10</v>
      </c>
      <c r="S3584" s="63" t="str">
        <f>VLOOKUP(R3584,SA!$B$3:$C$11,2,1)</f>
        <v>0-25</v>
      </c>
      <c r="T3584" s="38" t="s">
        <v>98</v>
      </c>
      <c r="U3584" s="24" t="s">
        <v>5746</v>
      </c>
      <c r="V3584" s="24">
        <v>-500000</v>
      </c>
      <c r="W3584" s="39">
        <f t="shared" si="1809"/>
        <v>0</v>
      </c>
      <c r="X3584" s="29">
        <f t="shared" si="1810"/>
        <v>0</v>
      </c>
      <c r="Y3584" s="40">
        <f t="shared" si="1811"/>
        <v>212</v>
      </c>
      <c r="Z3584" s="38">
        <f t="shared" si="1793"/>
        <v>46081</v>
      </c>
      <c r="AA3584" s="41">
        <f t="shared" si="1812"/>
        <v>28</v>
      </c>
      <c r="AB3584" s="24" t="s">
        <v>113</v>
      </c>
      <c r="AC3584" s="41">
        <f t="shared" si="1813"/>
        <v>-2583.6182115068491</v>
      </c>
      <c r="AD3584" s="41">
        <v>-1</v>
      </c>
      <c r="AE3584" s="61">
        <f>-INDEX(SA!$C$2:$G$11,MATCH(Details!S3584,SA!$C$2:$C$11,0),MATCH(-Details!V3584,SA!$C$2:$G$2,0))*Y3584/(F3584-E3584+1)</f>
        <v>-2189.5069589041095</v>
      </c>
      <c r="AF3584" s="41">
        <f t="shared" si="1814"/>
        <v>0</v>
      </c>
      <c r="AG3584" s="41">
        <f t="shared" si="1815"/>
        <v>0</v>
      </c>
      <c r="AH3584" s="41">
        <f t="shared" si="1816"/>
        <v>-394.11125260273968</v>
      </c>
      <c r="AI3584" s="60">
        <f t="shared" si="1817"/>
        <v>-87.580278356164385</v>
      </c>
      <c r="AJ3584" s="60">
        <f t="shared" si="1818"/>
        <v>-492.63906575342463</v>
      </c>
      <c r="AK3584" s="60">
        <f t="shared" si="1819"/>
        <v>-289.18016438356165</v>
      </c>
      <c r="AL3584" s="60">
        <f t="shared" si="1820"/>
        <v>-212.5474208219178</v>
      </c>
      <c r="AM3584" s="41">
        <f t="shared" si="1821"/>
        <v>-1396.7401939726028</v>
      </c>
      <c r="AN3584" s="42">
        <f t="shared" si="1822"/>
        <v>45715</v>
      </c>
      <c r="AO3584" s="43">
        <f t="shared" si="1823"/>
        <v>-2189.5069589041095</v>
      </c>
      <c r="AP3584" s="24" t="s">
        <v>6632</v>
      </c>
    </row>
    <row r="3585" spans="1:42" s="24" customFormat="1" ht="15.75" customHeight="1" x14ac:dyDescent="0.35">
      <c r="A3585" s="36" t="s">
        <v>6117</v>
      </c>
      <c r="B3585" s="36">
        <v>202602</v>
      </c>
      <c r="C3585" s="24" t="s">
        <v>736</v>
      </c>
      <c r="D3585" s="24" t="s">
        <v>119</v>
      </c>
      <c r="E3585" s="62">
        <v>45901</v>
      </c>
      <c r="F3585" s="62">
        <v>46265</v>
      </c>
      <c r="G3585" s="37" t="s">
        <v>844</v>
      </c>
      <c r="H3585" s="36">
        <v>42174</v>
      </c>
      <c r="I3585" s="63">
        <v>23687</v>
      </c>
      <c r="J3585" s="24" t="s">
        <v>3045</v>
      </c>
      <c r="K3585" s="63">
        <f t="shared" si="1806"/>
        <v>45901</v>
      </c>
      <c r="L3585" s="55">
        <f t="shared" si="1807"/>
        <v>0.04</v>
      </c>
      <c r="M3585" s="76">
        <v>0.22500000000000001</v>
      </c>
      <c r="N3585" s="62">
        <v>45901</v>
      </c>
      <c r="O3585" s="62">
        <v>46265</v>
      </c>
      <c r="P3585" s="63">
        <v>46053</v>
      </c>
      <c r="Q3585" s="63">
        <f t="shared" si="1808"/>
        <v>46054</v>
      </c>
      <c r="R3585" s="78">
        <v>60</v>
      </c>
      <c r="S3585" s="63" t="str">
        <f>VLOOKUP(R3585,SA!$B$3:$C$11,2,1)</f>
        <v>56-65</v>
      </c>
      <c r="T3585" s="38" t="s">
        <v>98</v>
      </c>
      <c r="U3585" s="24" t="s">
        <v>5747</v>
      </c>
      <c r="V3585" s="24">
        <v>-500000</v>
      </c>
      <c r="W3585" s="39">
        <f t="shared" si="1809"/>
        <v>0</v>
      </c>
      <c r="X3585" s="29">
        <f t="shared" si="1810"/>
        <v>0</v>
      </c>
      <c r="Y3585" s="40">
        <f t="shared" si="1811"/>
        <v>212</v>
      </c>
      <c r="Z3585" s="38">
        <f t="shared" si="1793"/>
        <v>46081</v>
      </c>
      <c r="AA3585" s="41">
        <f t="shared" si="1812"/>
        <v>28</v>
      </c>
      <c r="AB3585" s="24" t="s">
        <v>113</v>
      </c>
      <c r="AC3585" s="41">
        <f t="shared" si="1813"/>
        <v>-7609.1818301369858</v>
      </c>
      <c r="AD3585" s="41">
        <v>-1</v>
      </c>
      <c r="AE3585" s="61">
        <f>-INDEX(SA!$C$2:$G$11,MATCH(Details!S3585,SA!$C$2:$C$11,0),MATCH(-Details!V3585,SA!$C$2:$G$2,0))*Y3585/(F3585-E3585+1)</f>
        <v>-6448.4591780821911</v>
      </c>
      <c r="AF3585" s="41">
        <f t="shared" si="1814"/>
        <v>0</v>
      </c>
      <c r="AG3585" s="41">
        <f t="shared" si="1815"/>
        <v>0</v>
      </c>
      <c r="AH3585" s="41">
        <f t="shared" si="1816"/>
        <v>-1160.7226520547943</v>
      </c>
      <c r="AI3585" s="60">
        <f t="shared" si="1817"/>
        <v>-257.93836712328766</v>
      </c>
      <c r="AJ3585" s="60">
        <f t="shared" si="1818"/>
        <v>-1450.9033150684929</v>
      </c>
      <c r="AK3585" s="60">
        <f t="shared" si="1819"/>
        <v>-851.68328767123273</v>
      </c>
      <c r="AL3585" s="60">
        <f t="shared" si="1820"/>
        <v>-625.98721643835609</v>
      </c>
      <c r="AM3585" s="41">
        <f t="shared" si="1821"/>
        <v>-4113.6302794520552</v>
      </c>
      <c r="AN3585" s="42">
        <f t="shared" si="1822"/>
        <v>45715</v>
      </c>
      <c r="AO3585" s="43">
        <f t="shared" si="1823"/>
        <v>-6448.4591780821911</v>
      </c>
      <c r="AP3585" s="24" t="s">
        <v>6632</v>
      </c>
    </row>
    <row r="3586" spans="1:42" s="24" customFormat="1" ht="15.75" customHeight="1" x14ac:dyDescent="0.35">
      <c r="A3586" s="36" t="s">
        <v>6117</v>
      </c>
      <c r="B3586" s="36">
        <v>202602</v>
      </c>
      <c r="C3586" s="24" t="s">
        <v>736</v>
      </c>
      <c r="D3586" s="24" t="s">
        <v>119</v>
      </c>
      <c r="E3586" s="62">
        <v>45901</v>
      </c>
      <c r="F3586" s="62">
        <v>46265</v>
      </c>
      <c r="G3586" s="37" t="s">
        <v>525</v>
      </c>
      <c r="H3586" s="36">
        <v>42174</v>
      </c>
      <c r="I3586" s="63">
        <v>31315</v>
      </c>
      <c r="J3586" s="24" t="s">
        <v>3046</v>
      </c>
      <c r="K3586" s="63">
        <f t="shared" si="1806"/>
        <v>45901</v>
      </c>
      <c r="L3586" s="55">
        <f t="shared" si="1807"/>
        <v>0.04</v>
      </c>
      <c r="M3586" s="76">
        <v>0.22500000000000001</v>
      </c>
      <c r="N3586" s="62">
        <v>45901</v>
      </c>
      <c r="O3586" s="62">
        <v>46265</v>
      </c>
      <c r="P3586" s="63">
        <v>46053</v>
      </c>
      <c r="Q3586" s="63">
        <f t="shared" si="1808"/>
        <v>46054</v>
      </c>
      <c r="R3586" s="78">
        <v>39</v>
      </c>
      <c r="S3586" s="63" t="str">
        <f>VLOOKUP(R3586,SA!$B$3:$C$11,2,1)</f>
        <v>36-45</v>
      </c>
      <c r="T3586" s="38" t="s">
        <v>97</v>
      </c>
      <c r="U3586" s="24" t="s">
        <v>56</v>
      </c>
      <c r="V3586" s="24">
        <v>-500000</v>
      </c>
      <c r="W3586" s="39">
        <f t="shared" si="1809"/>
        <v>-500000</v>
      </c>
      <c r="X3586" s="29">
        <f t="shared" si="1810"/>
        <v>-1</v>
      </c>
      <c r="Y3586" s="40">
        <f t="shared" si="1811"/>
        <v>212</v>
      </c>
      <c r="Z3586" s="38">
        <f t="shared" si="1793"/>
        <v>46081</v>
      </c>
      <c r="AA3586" s="41">
        <f t="shared" si="1812"/>
        <v>28</v>
      </c>
      <c r="AB3586" s="24" t="s">
        <v>113</v>
      </c>
      <c r="AC3586" s="41">
        <f t="shared" si="1813"/>
        <v>-3511.7597873972609</v>
      </c>
      <c r="AD3586" s="41">
        <v>-1</v>
      </c>
      <c r="AE3586" s="61">
        <f>-INDEX(SA!$C$2:$G$11,MATCH(Details!S3586,SA!$C$2:$C$11,0),MATCH(-Details!V3586,SA!$C$2:$G$2,0))*Y3586/(F3586-E3586+1)</f>
        <v>-2976.0676164383567</v>
      </c>
      <c r="AF3586" s="41">
        <f t="shared" si="1814"/>
        <v>0</v>
      </c>
      <c r="AG3586" s="41">
        <f t="shared" si="1815"/>
        <v>0</v>
      </c>
      <c r="AH3586" s="41">
        <f t="shared" si="1816"/>
        <v>-535.69217095890417</v>
      </c>
      <c r="AI3586" s="60">
        <f t="shared" si="1817"/>
        <v>-119.04270465753427</v>
      </c>
      <c r="AJ3586" s="60">
        <f t="shared" si="1818"/>
        <v>-669.61521369863033</v>
      </c>
      <c r="AK3586" s="60">
        <f t="shared" si="1819"/>
        <v>-393.06553424657545</v>
      </c>
      <c r="AL3586" s="60">
        <f t="shared" si="1820"/>
        <v>-288.90316767123295</v>
      </c>
      <c r="AM3586" s="41">
        <f t="shared" si="1821"/>
        <v>-1898.5065304109594</v>
      </c>
      <c r="AN3586" s="42">
        <f t="shared" si="1822"/>
        <v>45715</v>
      </c>
      <c r="AO3586" s="43">
        <f t="shared" si="1823"/>
        <v>-2976.0676164383567</v>
      </c>
      <c r="AP3586" s="24" t="s">
        <v>6632</v>
      </c>
    </row>
    <row r="3587" spans="1:42" s="24" customFormat="1" ht="15.75" customHeight="1" x14ac:dyDescent="0.35">
      <c r="A3587" s="36" t="s">
        <v>6117</v>
      </c>
      <c r="B3587" s="36">
        <v>202602</v>
      </c>
      <c r="C3587" s="24" t="s">
        <v>736</v>
      </c>
      <c r="D3587" s="24" t="s">
        <v>119</v>
      </c>
      <c r="E3587" s="62">
        <v>45901</v>
      </c>
      <c r="F3587" s="62">
        <v>46265</v>
      </c>
      <c r="G3587" s="37" t="s">
        <v>908</v>
      </c>
      <c r="H3587" s="36">
        <v>42224</v>
      </c>
      <c r="I3587" s="63">
        <v>28158</v>
      </c>
      <c r="J3587" s="24" t="s">
        <v>3126</v>
      </c>
      <c r="K3587" s="63">
        <f t="shared" si="1806"/>
        <v>45901</v>
      </c>
      <c r="L3587" s="55">
        <f t="shared" si="1807"/>
        <v>0.04</v>
      </c>
      <c r="M3587" s="76">
        <v>0.22500000000000001</v>
      </c>
      <c r="N3587" s="62">
        <v>45901</v>
      </c>
      <c r="O3587" s="62">
        <v>46265</v>
      </c>
      <c r="P3587" s="63">
        <v>46050</v>
      </c>
      <c r="Q3587" s="63">
        <f t="shared" si="1808"/>
        <v>46051</v>
      </c>
      <c r="R3587" s="78">
        <v>48</v>
      </c>
      <c r="S3587" s="63" t="str">
        <f>VLOOKUP(R3587,SA!$B$3:$C$11,2,1)</f>
        <v>46-55</v>
      </c>
      <c r="T3587" s="38" t="s">
        <v>98</v>
      </c>
      <c r="U3587" s="24" t="s">
        <v>5743</v>
      </c>
      <c r="V3587" s="24">
        <v>-500000</v>
      </c>
      <c r="W3587" s="39">
        <f t="shared" si="1809"/>
        <v>0</v>
      </c>
      <c r="X3587" s="29">
        <f t="shared" si="1810"/>
        <v>0</v>
      </c>
      <c r="Y3587" s="40">
        <f t="shared" si="1811"/>
        <v>215</v>
      </c>
      <c r="Z3587" s="38">
        <f t="shared" si="1793"/>
        <v>46081</v>
      </c>
      <c r="AA3587" s="41">
        <f t="shared" si="1812"/>
        <v>31</v>
      </c>
      <c r="AB3587" s="24" t="s">
        <v>113</v>
      </c>
      <c r="AC3587" s="41">
        <f t="shared" si="1813"/>
        <v>-5253.6821561643837</v>
      </c>
      <c r="AD3587" s="41">
        <v>-1</v>
      </c>
      <c r="AE3587" s="61">
        <f>-INDEX(SA!$C$2:$G$11,MATCH(Details!S3587,SA!$C$2:$C$11,0),MATCH(-Details!V3587,SA!$C$2:$G$2,0))*Y3587/(F3587-E3587+1)</f>
        <v>-4452.2730136986302</v>
      </c>
      <c r="AF3587" s="41">
        <f t="shared" si="1814"/>
        <v>0</v>
      </c>
      <c r="AG3587" s="41">
        <f t="shared" si="1815"/>
        <v>0</v>
      </c>
      <c r="AH3587" s="41">
        <f t="shared" si="1816"/>
        <v>-801.40914246575335</v>
      </c>
      <c r="AI3587" s="60">
        <f t="shared" si="1817"/>
        <v>-178.09092054794522</v>
      </c>
      <c r="AJ3587" s="60">
        <f t="shared" si="1818"/>
        <v>-1001.7614280821919</v>
      </c>
      <c r="AK3587" s="60">
        <f t="shared" si="1819"/>
        <v>-641.95564383561646</v>
      </c>
      <c r="AL3587" s="60">
        <f t="shared" si="1820"/>
        <v>-471.83739821917811</v>
      </c>
      <c r="AM3587" s="41">
        <f t="shared" si="1821"/>
        <v>-2800.5832668493149</v>
      </c>
      <c r="AN3587" s="42">
        <f t="shared" si="1822"/>
        <v>45715</v>
      </c>
      <c r="AO3587" s="43">
        <f t="shared" si="1823"/>
        <v>-4452.2730136986302</v>
      </c>
      <c r="AP3587" s="24" t="s">
        <v>6632</v>
      </c>
    </row>
    <row r="3588" spans="1:42" s="24" customFormat="1" ht="15.75" customHeight="1" x14ac:dyDescent="0.35">
      <c r="A3588" s="36" t="s">
        <v>6117</v>
      </c>
      <c r="B3588" s="36">
        <v>202602</v>
      </c>
      <c r="C3588" s="24" t="s">
        <v>736</v>
      </c>
      <c r="D3588" s="24" t="s">
        <v>119</v>
      </c>
      <c r="E3588" s="62">
        <v>45901</v>
      </c>
      <c r="F3588" s="62">
        <v>46265</v>
      </c>
      <c r="G3588" s="37" t="s">
        <v>909</v>
      </c>
      <c r="H3588" s="36">
        <v>42224</v>
      </c>
      <c r="I3588" s="63">
        <v>37391</v>
      </c>
      <c r="J3588" s="24" t="s">
        <v>3127</v>
      </c>
      <c r="K3588" s="63">
        <f t="shared" si="1806"/>
        <v>45901</v>
      </c>
      <c r="L3588" s="55">
        <f t="shared" si="1807"/>
        <v>0.04</v>
      </c>
      <c r="M3588" s="76">
        <v>0.22500000000000001</v>
      </c>
      <c r="N3588" s="62">
        <v>45901</v>
      </c>
      <c r="O3588" s="62">
        <v>46265</v>
      </c>
      <c r="P3588" s="63">
        <v>46050</v>
      </c>
      <c r="Q3588" s="63">
        <f t="shared" si="1808"/>
        <v>46051</v>
      </c>
      <c r="R3588" s="78">
        <v>23</v>
      </c>
      <c r="S3588" s="63" t="str">
        <f>VLOOKUP(R3588,SA!$B$3:$C$11,2,1)</f>
        <v>0-25</v>
      </c>
      <c r="T3588" s="38" t="s">
        <v>98</v>
      </c>
      <c r="U3588" s="24" t="s">
        <v>5746</v>
      </c>
      <c r="V3588" s="24">
        <v>-500000</v>
      </c>
      <c r="W3588" s="39">
        <f t="shared" si="1809"/>
        <v>0</v>
      </c>
      <c r="X3588" s="29">
        <f t="shared" si="1810"/>
        <v>0</v>
      </c>
      <c r="Y3588" s="40">
        <f t="shared" si="1811"/>
        <v>215</v>
      </c>
      <c r="Z3588" s="38">
        <f t="shared" si="1793"/>
        <v>46081</v>
      </c>
      <c r="AA3588" s="41">
        <f t="shared" si="1812"/>
        <v>31</v>
      </c>
      <c r="AB3588" s="24" t="s">
        <v>113</v>
      </c>
      <c r="AC3588" s="41">
        <f t="shared" si="1813"/>
        <v>-2620.1788465753425</v>
      </c>
      <c r="AD3588" s="41">
        <v>-1</v>
      </c>
      <c r="AE3588" s="61">
        <f>-INDEX(SA!$C$2:$G$11,MATCH(Details!S3588,SA!$C$2:$C$11,0),MATCH(-Details!V3588,SA!$C$2:$G$2,0))*Y3588/(F3588-E3588+1)</f>
        <v>-2220.4905479452054</v>
      </c>
      <c r="AF3588" s="41">
        <f t="shared" si="1814"/>
        <v>0</v>
      </c>
      <c r="AG3588" s="41">
        <f t="shared" si="1815"/>
        <v>0</v>
      </c>
      <c r="AH3588" s="41">
        <f t="shared" si="1816"/>
        <v>-399.68829863013696</v>
      </c>
      <c r="AI3588" s="60">
        <f t="shared" si="1817"/>
        <v>-88.81962191780822</v>
      </c>
      <c r="AJ3588" s="60">
        <f t="shared" si="1818"/>
        <v>-499.61037328767122</v>
      </c>
      <c r="AK3588" s="60">
        <f t="shared" si="1819"/>
        <v>-320.16375342465756</v>
      </c>
      <c r="AL3588" s="60">
        <f t="shared" si="1820"/>
        <v>-235.32035876712331</v>
      </c>
      <c r="AM3588" s="41">
        <f t="shared" si="1821"/>
        <v>-1396.7401939726028</v>
      </c>
      <c r="AN3588" s="42">
        <f t="shared" si="1822"/>
        <v>45715</v>
      </c>
      <c r="AO3588" s="43">
        <f t="shared" si="1823"/>
        <v>-2220.4905479452054</v>
      </c>
      <c r="AP3588" s="24" t="s">
        <v>6632</v>
      </c>
    </row>
    <row r="3589" spans="1:42" s="24" customFormat="1" ht="15.75" customHeight="1" x14ac:dyDescent="0.35">
      <c r="A3589" s="36" t="s">
        <v>6117</v>
      </c>
      <c r="B3589" s="36">
        <v>202602</v>
      </c>
      <c r="C3589" s="24" t="s">
        <v>736</v>
      </c>
      <c r="D3589" s="24" t="s">
        <v>119</v>
      </c>
      <c r="E3589" s="62">
        <v>45901</v>
      </c>
      <c r="F3589" s="62">
        <v>46265</v>
      </c>
      <c r="G3589" s="37" t="s">
        <v>133</v>
      </c>
      <c r="H3589" s="36">
        <v>42224</v>
      </c>
      <c r="I3589" s="63">
        <v>29403</v>
      </c>
      <c r="J3589" s="24" t="s">
        <v>3128</v>
      </c>
      <c r="K3589" s="63">
        <f t="shared" si="1806"/>
        <v>45901</v>
      </c>
      <c r="L3589" s="55">
        <f t="shared" si="1807"/>
        <v>0.04</v>
      </c>
      <c r="M3589" s="76">
        <v>0.22500000000000001</v>
      </c>
      <c r="N3589" s="62">
        <v>45901</v>
      </c>
      <c r="O3589" s="62">
        <v>46265</v>
      </c>
      <c r="P3589" s="63">
        <v>46050</v>
      </c>
      <c r="Q3589" s="63">
        <f t="shared" si="1808"/>
        <v>46051</v>
      </c>
      <c r="R3589" s="78">
        <v>45</v>
      </c>
      <c r="S3589" s="63" t="str">
        <f>VLOOKUP(R3589,SA!$B$3:$C$11,2,1)</f>
        <v>36-45</v>
      </c>
      <c r="T3589" s="38" t="s">
        <v>97</v>
      </c>
      <c r="U3589" s="24" t="s">
        <v>56</v>
      </c>
      <c r="V3589" s="24">
        <v>-500000</v>
      </c>
      <c r="W3589" s="39">
        <f t="shared" si="1809"/>
        <v>-500000</v>
      </c>
      <c r="X3589" s="29">
        <f t="shared" si="1810"/>
        <v>-1</v>
      </c>
      <c r="Y3589" s="40">
        <f t="shared" si="1811"/>
        <v>215</v>
      </c>
      <c r="Z3589" s="38">
        <f t="shared" si="1793"/>
        <v>46081</v>
      </c>
      <c r="AA3589" s="41">
        <f t="shared" si="1812"/>
        <v>31</v>
      </c>
      <c r="AB3589" s="24" t="s">
        <v>113</v>
      </c>
      <c r="AC3589" s="41">
        <f t="shared" si="1813"/>
        <v>-3561.4545013698635</v>
      </c>
      <c r="AD3589" s="41">
        <v>-1</v>
      </c>
      <c r="AE3589" s="61">
        <f>-INDEX(SA!$C$2:$G$11,MATCH(Details!S3589,SA!$C$2:$C$11,0),MATCH(-Details!V3589,SA!$C$2:$G$2,0))*Y3589/(F3589-E3589+1)</f>
        <v>-3018.181780821918</v>
      </c>
      <c r="AF3589" s="41">
        <f t="shared" si="1814"/>
        <v>0</v>
      </c>
      <c r="AG3589" s="41">
        <f t="shared" si="1815"/>
        <v>0</v>
      </c>
      <c r="AH3589" s="41">
        <f t="shared" si="1816"/>
        <v>-543.27272054794526</v>
      </c>
      <c r="AI3589" s="60">
        <f t="shared" si="1817"/>
        <v>-120.72727123287672</v>
      </c>
      <c r="AJ3589" s="60">
        <f t="shared" si="1818"/>
        <v>-679.09090068493151</v>
      </c>
      <c r="AK3589" s="60">
        <f t="shared" si="1819"/>
        <v>-435.17969863013701</v>
      </c>
      <c r="AL3589" s="60">
        <f t="shared" si="1820"/>
        <v>-319.85707849315071</v>
      </c>
      <c r="AM3589" s="41">
        <f t="shared" si="1821"/>
        <v>-1898.5065304109589</v>
      </c>
      <c r="AN3589" s="42">
        <f t="shared" si="1822"/>
        <v>45715</v>
      </c>
      <c r="AO3589" s="43">
        <f t="shared" si="1823"/>
        <v>-3018.181780821918</v>
      </c>
      <c r="AP3589" s="24" t="s">
        <v>6632</v>
      </c>
    </row>
    <row r="3590" spans="1:42" s="24" customFormat="1" ht="15.75" customHeight="1" x14ac:dyDescent="0.35">
      <c r="A3590" s="36" t="s">
        <v>6117</v>
      </c>
      <c r="B3590" s="36">
        <v>202602</v>
      </c>
      <c r="C3590" s="24" t="s">
        <v>736</v>
      </c>
      <c r="D3590" s="24" t="s">
        <v>119</v>
      </c>
      <c r="E3590" s="62">
        <v>45901</v>
      </c>
      <c r="F3590" s="62">
        <v>46265</v>
      </c>
      <c r="G3590" s="37" t="s">
        <v>1346</v>
      </c>
      <c r="H3590" s="36">
        <v>362040</v>
      </c>
      <c r="I3590" s="63">
        <v>26214</v>
      </c>
      <c r="J3590" s="24" t="s">
        <v>3702</v>
      </c>
      <c r="K3590" s="63">
        <f t="shared" si="1806"/>
        <v>45901</v>
      </c>
      <c r="L3590" s="55">
        <f t="shared" si="1807"/>
        <v>0.04</v>
      </c>
      <c r="M3590" s="76">
        <v>0.22500000000000001</v>
      </c>
      <c r="N3590" s="62">
        <v>45901</v>
      </c>
      <c r="O3590" s="62">
        <v>46265</v>
      </c>
      <c r="P3590" s="63">
        <v>46053</v>
      </c>
      <c r="Q3590" s="63">
        <f t="shared" si="1808"/>
        <v>46054</v>
      </c>
      <c r="R3590" s="78">
        <v>53</v>
      </c>
      <c r="S3590" s="63" t="str">
        <f>VLOOKUP(R3590,SA!$B$3:$C$11,2,1)</f>
        <v>46-55</v>
      </c>
      <c r="T3590" s="38" t="s">
        <v>98</v>
      </c>
      <c r="U3590" s="24" t="s">
        <v>5743</v>
      </c>
      <c r="V3590" s="24">
        <v>-500000</v>
      </c>
      <c r="W3590" s="39">
        <f t="shared" si="1809"/>
        <v>0</v>
      </c>
      <c r="X3590" s="29">
        <f t="shared" si="1810"/>
        <v>0</v>
      </c>
      <c r="Y3590" s="40">
        <f t="shared" si="1811"/>
        <v>212</v>
      </c>
      <c r="Z3590" s="38">
        <f t="shared" si="1793"/>
        <v>46081</v>
      </c>
      <c r="AA3590" s="41">
        <f t="shared" si="1812"/>
        <v>28</v>
      </c>
      <c r="AB3590" s="24" t="s">
        <v>113</v>
      </c>
      <c r="AC3590" s="41">
        <f t="shared" si="1813"/>
        <v>-5180.3749632876716</v>
      </c>
      <c r="AD3590" s="41">
        <v>-1</v>
      </c>
      <c r="AE3590" s="61">
        <f>-INDEX(SA!$C$2:$G$11,MATCH(Details!S3590,SA!$C$2:$C$11,0),MATCH(-Details!V3590,SA!$C$2:$G$2,0))*Y3590/(F3590-E3590+1)</f>
        <v>-4390.1482739726034</v>
      </c>
      <c r="AF3590" s="41">
        <f t="shared" si="1814"/>
        <v>0</v>
      </c>
      <c r="AG3590" s="41">
        <f t="shared" si="1815"/>
        <v>0</v>
      </c>
      <c r="AH3590" s="41">
        <f t="shared" si="1816"/>
        <v>-790.2266893150686</v>
      </c>
      <c r="AI3590" s="60">
        <f t="shared" si="1817"/>
        <v>-175.60593095890414</v>
      </c>
      <c r="AJ3590" s="60">
        <f t="shared" si="1818"/>
        <v>-987.78336164383575</v>
      </c>
      <c r="AK3590" s="60">
        <f t="shared" si="1819"/>
        <v>-579.83090410958914</v>
      </c>
      <c r="AL3590" s="60">
        <f t="shared" si="1820"/>
        <v>-426.17571452054801</v>
      </c>
      <c r="AM3590" s="41">
        <f t="shared" si="1821"/>
        <v>-2800.5832668493154</v>
      </c>
      <c r="AN3590" s="42">
        <f t="shared" si="1822"/>
        <v>45715</v>
      </c>
      <c r="AO3590" s="43">
        <f t="shared" si="1823"/>
        <v>-4390.1482739726034</v>
      </c>
      <c r="AP3590" s="24" t="s">
        <v>6632</v>
      </c>
    </row>
    <row r="3591" spans="1:42" s="24" customFormat="1" ht="15.75" customHeight="1" x14ac:dyDescent="0.35">
      <c r="A3591" s="36" t="s">
        <v>6117</v>
      </c>
      <c r="B3591" s="36">
        <v>202602</v>
      </c>
      <c r="C3591" s="24" t="s">
        <v>736</v>
      </c>
      <c r="D3591" s="24" t="s">
        <v>119</v>
      </c>
      <c r="E3591" s="62">
        <v>45901</v>
      </c>
      <c r="F3591" s="62">
        <v>46265</v>
      </c>
      <c r="G3591" s="37" t="s">
        <v>1347</v>
      </c>
      <c r="H3591" s="36">
        <v>362040</v>
      </c>
      <c r="I3591" s="63">
        <v>37188</v>
      </c>
      <c r="J3591" s="24" t="s">
        <v>3703</v>
      </c>
      <c r="K3591" s="63">
        <f t="shared" si="1806"/>
        <v>45901</v>
      </c>
      <c r="L3591" s="55">
        <f t="shared" si="1807"/>
        <v>0.04</v>
      </c>
      <c r="M3591" s="76">
        <v>0.22500000000000001</v>
      </c>
      <c r="N3591" s="62">
        <v>45901</v>
      </c>
      <c r="O3591" s="62">
        <v>46265</v>
      </c>
      <c r="P3591" s="63">
        <v>46053</v>
      </c>
      <c r="Q3591" s="63">
        <f t="shared" si="1808"/>
        <v>46054</v>
      </c>
      <c r="R3591" s="78">
        <v>23</v>
      </c>
      <c r="S3591" s="63" t="str">
        <f>VLOOKUP(R3591,SA!$B$3:$C$11,2,1)</f>
        <v>0-25</v>
      </c>
      <c r="T3591" s="38" t="s">
        <v>98</v>
      </c>
      <c r="U3591" s="24" t="s">
        <v>5746</v>
      </c>
      <c r="V3591" s="24">
        <v>-500000</v>
      </c>
      <c r="W3591" s="39">
        <f t="shared" si="1809"/>
        <v>0</v>
      </c>
      <c r="X3591" s="29">
        <f t="shared" si="1810"/>
        <v>0</v>
      </c>
      <c r="Y3591" s="40">
        <f t="shared" si="1811"/>
        <v>212</v>
      </c>
      <c r="Z3591" s="38">
        <f t="shared" si="1793"/>
        <v>46081</v>
      </c>
      <c r="AA3591" s="41">
        <f t="shared" si="1812"/>
        <v>28</v>
      </c>
      <c r="AB3591" s="24" t="s">
        <v>113</v>
      </c>
      <c r="AC3591" s="41">
        <f t="shared" si="1813"/>
        <v>-2583.6182115068491</v>
      </c>
      <c r="AD3591" s="41">
        <v>-1</v>
      </c>
      <c r="AE3591" s="61">
        <f>-INDEX(SA!$C$2:$G$11,MATCH(Details!S3591,SA!$C$2:$C$11,0),MATCH(-Details!V3591,SA!$C$2:$G$2,0))*Y3591/(F3591-E3591+1)</f>
        <v>-2189.5069589041095</v>
      </c>
      <c r="AF3591" s="41">
        <f t="shared" si="1814"/>
        <v>0</v>
      </c>
      <c r="AG3591" s="41">
        <f t="shared" si="1815"/>
        <v>0</v>
      </c>
      <c r="AH3591" s="41">
        <f t="shared" si="1816"/>
        <v>-394.11125260273968</v>
      </c>
      <c r="AI3591" s="60">
        <f t="shared" si="1817"/>
        <v>-87.580278356164385</v>
      </c>
      <c r="AJ3591" s="60">
        <f t="shared" si="1818"/>
        <v>-492.63906575342463</v>
      </c>
      <c r="AK3591" s="60">
        <f t="shared" si="1819"/>
        <v>-289.18016438356165</v>
      </c>
      <c r="AL3591" s="60">
        <f t="shared" si="1820"/>
        <v>-212.5474208219178</v>
      </c>
      <c r="AM3591" s="41">
        <f t="shared" si="1821"/>
        <v>-1396.7401939726028</v>
      </c>
      <c r="AN3591" s="42">
        <f t="shared" si="1822"/>
        <v>45715</v>
      </c>
      <c r="AO3591" s="43">
        <f t="shared" si="1823"/>
        <v>-2189.5069589041095</v>
      </c>
      <c r="AP3591" s="24" t="s">
        <v>6632</v>
      </c>
    </row>
    <row r="3592" spans="1:42" s="24" customFormat="1" ht="15.75" customHeight="1" x14ac:dyDescent="0.35">
      <c r="A3592" s="36" t="s">
        <v>6117</v>
      </c>
      <c r="B3592" s="36">
        <v>202602</v>
      </c>
      <c r="C3592" s="24" t="s">
        <v>736</v>
      </c>
      <c r="D3592" s="24" t="s">
        <v>119</v>
      </c>
      <c r="E3592" s="62">
        <v>45901</v>
      </c>
      <c r="F3592" s="62">
        <v>46265</v>
      </c>
      <c r="G3592" s="37" t="s">
        <v>1348</v>
      </c>
      <c r="H3592" s="36">
        <v>362040</v>
      </c>
      <c r="I3592" s="63">
        <v>13361</v>
      </c>
      <c r="J3592" s="24" t="s">
        <v>3704</v>
      </c>
      <c r="K3592" s="63">
        <f t="shared" si="1806"/>
        <v>45901</v>
      </c>
      <c r="L3592" s="55">
        <f t="shared" si="1807"/>
        <v>0.04</v>
      </c>
      <c r="M3592" s="76">
        <v>0.22500000000000001</v>
      </c>
      <c r="N3592" s="62">
        <v>45901</v>
      </c>
      <c r="O3592" s="62">
        <v>46265</v>
      </c>
      <c r="P3592" s="63">
        <v>46053</v>
      </c>
      <c r="Q3592" s="63">
        <f t="shared" si="1808"/>
        <v>46054</v>
      </c>
      <c r="R3592" s="78">
        <v>89</v>
      </c>
      <c r="S3592" s="63" t="str">
        <f>VLOOKUP(R3592,SA!$B$3:$C$11,2,1)</f>
        <v>81-100</v>
      </c>
      <c r="T3592" s="38" t="s">
        <v>98</v>
      </c>
      <c r="U3592" s="24" t="s">
        <v>5747</v>
      </c>
      <c r="V3592" s="24">
        <v>-500000</v>
      </c>
      <c r="W3592" s="39">
        <f t="shared" si="1809"/>
        <v>0</v>
      </c>
      <c r="X3592" s="29">
        <f t="shared" si="1810"/>
        <v>0</v>
      </c>
      <c r="Y3592" s="40">
        <f t="shared" si="1811"/>
        <v>212</v>
      </c>
      <c r="Z3592" s="38">
        <f t="shared" si="1793"/>
        <v>46081</v>
      </c>
      <c r="AA3592" s="41">
        <f t="shared" si="1812"/>
        <v>28</v>
      </c>
      <c r="AB3592" s="24" t="s">
        <v>113</v>
      </c>
      <c r="AC3592" s="41">
        <f t="shared" si="1813"/>
        <v>-18911.225580273971</v>
      </c>
      <c r="AD3592" s="41">
        <v>-1</v>
      </c>
      <c r="AE3592" s="61">
        <f>-INDEX(SA!$C$2:$G$11,MATCH(Details!S3592,SA!$C$2:$C$11,0),MATCH(-Details!V3592,SA!$C$2:$G$2,0))*Y3592/(F3592-E3592+1)</f>
        <v>-16026.462356164382</v>
      </c>
      <c r="AF3592" s="41">
        <f t="shared" si="1814"/>
        <v>0</v>
      </c>
      <c r="AG3592" s="41">
        <f t="shared" si="1815"/>
        <v>0</v>
      </c>
      <c r="AH3592" s="41">
        <f t="shared" si="1816"/>
        <v>-2884.7632241095885</v>
      </c>
      <c r="AI3592" s="60">
        <f t="shared" si="1817"/>
        <v>-641.05849424657526</v>
      </c>
      <c r="AJ3592" s="60">
        <f t="shared" si="1818"/>
        <v>-3605.9540301369861</v>
      </c>
      <c r="AK3592" s="60">
        <f t="shared" si="1819"/>
        <v>-2116.7025753424655</v>
      </c>
      <c r="AL3592" s="60">
        <f t="shared" si="1820"/>
        <v>-1555.7763928767122</v>
      </c>
      <c r="AM3592" s="41">
        <f t="shared" si="1821"/>
        <v>-10223.673438904108</v>
      </c>
      <c r="AN3592" s="42">
        <f t="shared" si="1822"/>
        <v>45715</v>
      </c>
      <c r="AO3592" s="43">
        <f t="shared" si="1823"/>
        <v>-16026.462356164382</v>
      </c>
      <c r="AP3592" s="24" t="s">
        <v>6632</v>
      </c>
    </row>
    <row r="3593" spans="1:42" s="24" customFormat="1" ht="15.75" customHeight="1" x14ac:dyDescent="0.35">
      <c r="A3593" s="36" t="s">
        <v>6117</v>
      </c>
      <c r="B3593" s="36">
        <v>202602</v>
      </c>
      <c r="C3593" s="24" t="s">
        <v>736</v>
      </c>
      <c r="D3593" s="24" t="s">
        <v>119</v>
      </c>
      <c r="E3593" s="62">
        <v>45901</v>
      </c>
      <c r="F3593" s="62">
        <v>46265</v>
      </c>
      <c r="G3593" s="37" t="s">
        <v>1349</v>
      </c>
      <c r="H3593" s="36">
        <v>362040</v>
      </c>
      <c r="I3593" s="63">
        <v>37188</v>
      </c>
      <c r="J3593" s="24" t="s">
        <v>3705</v>
      </c>
      <c r="K3593" s="63">
        <f t="shared" si="1806"/>
        <v>45901</v>
      </c>
      <c r="L3593" s="55">
        <f t="shared" si="1807"/>
        <v>0.04</v>
      </c>
      <c r="M3593" s="76">
        <v>0.22500000000000001</v>
      </c>
      <c r="N3593" s="62">
        <v>45901</v>
      </c>
      <c r="O3593" s="62">
        <v>46265</v>
      </c>
      <c r="P3593" s="63">
        <v>46053</v>
      </c>
      <c r="Q3593" s="63">
        <f t="shared" si="1808"/>
        <v>46054</v>
      </c>
      <c r="R3593" s="78">
        <v>23</v>
      </c>
      <c r="S3593" s="63" t="str">
        <f>VLOOKUP(R3593,SA!$B$3:$C$11,2,1)</f>
        <v>0-25</v>
      </c>
      <c r="T3593" s="38" t="s">
        <v>98</v>
      </c>
      <c r="U3593" s="24" t="s">
        <v>5746</v>
      </c>
      <c r="V3593" s="24">
        <v>-500000</v>
      </c>
      <c r="W3593" s="39">
        <f t="shared" si="1809"/>
        <v>0</v>
      </c>
      <c r="X3593" s="29">
        <f t="shared" si="1810"/>
        <v>0</v>
      </c>
      <c r="Y3593" s="40">
        <f t="shared" si="1811"/>
        <v>212</v>
      </c>
      <c r="Z3593" s="38">
        <f t="shared" si="1793"/>
        <v>46081</v>
      </c>
      <c r="AA3593" s="41">
        <f t="shared" si="1812"/>
        <v>28</v>
      </c>
      <c r="AB3593" s="24" t="s">
        <v>113</v>
      </c>
      <c r="AC3593" s="41">
        <f t="shared" si="1813"/>
        <v>-2583.6182115068491</v>
      </c>
      <c r="AD3593" s="41">
        <v>-1</v>
      </c>
      <c r="AE3593" s="61">
        <f>-INDEX(SA!$C$2:$G$11,MATCH(Details!S3593,SA!$C$2:$C$11,0),MATCH(-Details!V3593,SA!$C$2:$G$2,0))*Y3593/(F3593-E3593+1)</f>
        <v>-2189.5069589041095</v>
      </c>
      <c r="AF3593" s="41">
        <f t="shared" si="1814"/>
        <v>0</v>
      </c>
      <c r="AG3593" s="41">
        <f t="shared" si="1815"/>
        <v>0</v>
      </c>
      <c r="AH3593" s="41">
        <f t="shared" si="1816"/>
        <v>-394.11125260273968</v>
      </c>
      <c r="AI3593" s="60">
        <f t="shared" si="1817"/>
        <v>-87.580278356164385</v>
      </c>
      <c r="AJ3593" s="60">
        <f t="shared" si="1818"/>
        <v>-492.63906575342463</v>
      </c>
      <c r="AK3593" s="60">
        <f t="shared" si="1819"/>
        <v>-289.18016438356165</v>
      </c>
      <c r="AL3593" s="60">
        <f t="shared" si="1820"/>
        <v>-212.5474208219178</v>
      </c>
      <c r="AM3593" s="41">
        <f t="shared" si="1821"/>
        <v>-1396.7401939726028</v>
      </c>
      <c r="AN3593" s="42">
        <f t="shared" si="1822"/>
        <v>45715</v>
      </c>
      <c r="AO3593" s="43">
        <f t="shared" si="1823"/>
        <v>-2189.5069589041095</v>
      </c>
      <c r="AP3593" s="24" t="s">
        <v>6632</v>
      </c>
    </row>
    <row r="3594" spans="1:42" s="24" customFormat="1" ht="15.75" customHeight="1" x14ac:dyDescent="0.35">
      <c r="A3594" s="36" t="s">
        <v>6117</v>
      </c>
      <c r="B3594" s="36">
        <v>202602</v>
      </c>
      <c r="C3594" s="24" t="s">
        <v>736</v>
      </c>
      <c r="D3594" s="24" t="s">
        <v>119</v>
      </c>
      <c r="E3594" s="62">
        <v>45901</v>
      </c>
      <c r="F3594" s="62">
        <v>46265</v>
      </c>
      <c r="G3594" s="37" t="s">
        <v>718</v>
      </c>
      <c r="H3594" s="36">
        <v>362040</v>
      </c>
      <c r="I3594" s="63">
        <v>22672</v>
      </c>
      <c r="J3594" s="24" t="s">
        <v>3706</v>
      </c>
      <c r="K3594" s="63">
        <f t="shared" si="1806"/>
        <v>45901</v>
      </c>
      <c r="L3594" s="55">
        <f t="shared" si="1807"/>
        <v>0.04</v>
      </c>
      <c r="M3594" s="76">
        <v>0.22500000000000001</v>
      </c>
      <c r="N3594" s="62">
        <v>45901</v>
      </c>
      <c r="O3594" s="62">
        <v>46265</v>
      </c>
      <c r="P3594" s="63">
        <v>46053</v>
      </c>
      <c r="Q3594" s="63">
        <f t="shared" si="1808"/>
        <v>46054</v>
      </c>
      <c r="R3594" s="78">
        <v>63</v>
      </c>
      <c r="S3594" s="63" t="str">
        <f>VLOOKUP(R3594,SA!$B$3:$C$11,2,1)</f>
        <v>56-65</v>
      </c>
      <c r="T3594" s="38" t="s">
        <v>97</v>
      </c>
      <c r="U3594" s="24" t="s">
        <v>56</v>
      </c>
      <c r="V3594" s="24">
        <v>-500000</v>
      </c>
      <c r="W3594" s="39">
        <f t="shared" si="1809"/>
        <v>-500000</v>
      </c>
      <c r="X3594" s="29">
        <f t="shared" si="1810"/>
        <v>-1</v>
      </c>
      <c r="Y3594" s="40">
        <f t="shared" si="1811"/>
        <v>212</v>
      </c>
      <c r="Z3594" s="38">
        <f t="shared" si="1793"/>
        <v>46081</v>
      </c>
      <c r="AA3594" s="41">
        <f t="shared" si="1812"/>
        <v>28</v>
      </c>
      <c r="AB3594" s="24" t="s">
        <v>113</v>
      </c>
      <c r="AC3594" s="41">
        <f t="shared" si="1813"/>
        <v>-7609.1818301369858</v>
      </c>
      <c r="AD3594" s="41">
        <v>-1</v>
      </c>
      <c r="AE3594" s="61">
        <f>-INDEX(SA!$C$2:$G$11,MATCH(Details!S3594,SA!$C$2:$C$11,0),MATCH(-Details!V3594,SA!$C$2:$G$2,0))*Y3594/(F3594-E3594+1)</f>
        <v>-6448.4591780821911</v>
      </c>
      <c r="AF3594" s="41">
        <f t="shared" si="1814"/>
        <v>0</v>
      </c>
      <c r="AG3594" s="41">
        <f t="shared" si="1815"/>
        <v>0</v>
      </c>
      <c r="AH3594" s="41">
        <f t="shared" si="1816"/>
        <v>-1160.7226520547943</v>
      </c>
      <c r="AI3594" s="60">
        <f t="shared" si="1817"/>
        <v>-257.93836712328766</v>
      </c>
      <c r="AJ3594" s="60">
        <f t="shared" si="1818"/>
        <v>-1450.9033150684929</v>
      </c>
      <c r="AK3594" s="60">
        <f t="shared" si="1819"/>
        <v>-851.68328767123273</v>
      </c>
      <c r="AL3594" s="60">
        <f t="shared" si="1820"/>
        <v>-625.98721643835609</v>
      </c>
      <c r="AM3594" s="41">
        <f t="shared" si="1821"/>
        <v>-4113.6302794520552</v>
      </c>
      <c r="AN3594" s="42">
        <f t="shared" si="1822"/>
        <v>45715</v>
      </c>
      <c r="AO3594" s="43">
        <f t="shared" si="1823"/>
        <v>-6448.4591780821911</v>
      </c>
      <c r="AP3594" s="24" t="s">
        <v>6632</v>
      </c>
    </row>
    <row r="3595" spans="1:42" s="24" customFormat="1" ht="15.75" customHeight="1" x14ac:dyDescent="0.35">
      <c r="A3595" s="36" t="s">
        <v>6117</v>
      </c>
      <c r="B3595" s="36">
        <v>202602</v>
      </c>
      <c r="C3595" s="24" t="s">
        <v>736</v>
      </c>
      <c r="D3595" s="24" t="s">
        <v>119</v>
      </c>
      <c r="E3595" s="62">
        <v>45901</v>
      </c>
      <c r="F3595" s="62">
        <v>46265</v>
      </c>
      <c r="G3595" s="37" t="s">
        <v>1520</v>
      </c>
      <c r="H3595" s="36">
        <v>362139</v>
      </c>
      <c r="I3595" s="63">
        <v>25569</v>
      </c>
      <c r="J3595" s="24" t="s">
        <v>3930</v>
      </c>
      <c r="K3595" s="63">
        <f t="shared" si="1806"/>
        <v>45901</v>
      </c>
      <c r="L3595" s="55">
        <f t="shared" si="1807"/>
        <v>0.04</v>
      </c>
      <c r="M3595" s="76">
        <v>0.22500000000000001</v>
      </c>
      <c r="N3595" s="62">
        <v>45901</v>
      </c>
      <c r="O3595" s="62">
        <v>46265</v>
      </c>
      <c r="P3595" s="63">
        <v>45992</v>
      </c>
      <c r="Q3595" s="63">
        <f t="shared" si="1808"/>
        <v>45993</v>
      </c>
      <c r="R3595" s="78">
        <v>55</v>
      </c>
      <c r="S3595" s="63" t="str">
        <f>VLOOKUP(R3595,SA!$B$3:$C$11,2,1)</f>
        <v>46-55</v>
      </c>
      <c r="T3595" s="38" t="s">
        <v>98</v>
      </c>
      <c r="U3595" s="24" t="s">
        <v>5747</v>
      </c>
      <c r="V3595" s="24">
        <v>-500000</v>
      </c>
      <c r="W3595" s="39">
        <f t="shared" si="1809"/>
        <v>0</v>
      </c>
      <c r="X3595" s="29">
        <f t="shared" si="1810"/>
        <v>0</v>
      </c>
      <c r="Y3595" s="40">
        <f t="shared" si="1811"/>
        <v>273</v>
      </c>
      <c r="Z3595" s="38">
        <f t="shared" si="1793"/>
        <v>46081</v>
      </c>
      <c r="AA3595" s="41">
        <f t="shared" si="1812"/>
        <v>89</v>
      </c>
      <c r="AB3595" s="24" t="s">
        <v>113</v>
      </c>
      <c r="AC3595" s="41">
        <f t="shared" si="1813"/>
        <v>-6670.9545517808219</v>
      </c>
      <c r="AD3595" s="41">
        <v>-1</v>
      </c>
      <c r="AE3595" s="61">
        <f>-INDEX(SA!$C$2:$G$11,MATCH(Details!S3595,SA!$C$2:$C$11,0),MATCH(-Details!V3595,SA!$C$2:$G$2,0))*Y3595/(F3595-E3595+1)</f>
        <v>-5653.351315068493</v>
      </c>
      <c r="AF3595" s="41">
        <f t="shared" si="1814"/>
        <v>0</v>
      </c>
      <c r="AG3595" s="41">
        <f t="shared" si="1815"/>
        <v>0</v>
      </c>
      <c r="AH3595" s="41">
        <f t="shared" si="1816"/>
        <v>-1017.6032367123287</v>
      </c>
      <c r="AI3595" s="60">
        <f t="shared" si="1817"/>
        <v>-226.13405260273973</v>
      </c>
      <c r="AJ3595" s="60">
        <f t="shared" si="1818"/>
        <v>-1272.0040458904109</v>
      </c>
      <c r="AK3595" s="60">
        <f t="shared" si="1819"/>
        <v>-1843.0339452054793</v>
      </c>
      <c r="AL3595" s="60">
        <f t="shared" si="1820"/>
        <v>-1354.6299497260272</v>
      </c>
      <c r="AM3595" s="41">
        <f t="shared" si="1821"/>
        <v>-2800.5832668493154</v>
      </c>
      <c r="AN3595" s="42">
        <f t="shared" si="1822"/>
        <v>45715</v>
      </c>
      <c r="AO3595" s="43">
        <f t="shared" si="1823"/>
        <v>-5653.351315068493</v>
      </c>
      <c r="AP3595" s="24" t="s">
        <v>6632</v>
      </c>
    </row>
    <row r="3596" spans="1:42" s="24" customFormat="1" ht="15.75" customHeight="1" x14ac:dyDescent="0.35">
      <c r="A3596" s="36" t="s">
        <v>6117</v>
      </c>
      <c r="B3596" s="36">
        <v>202602</v>
      </c>
      <c r="C3596" s="24" t="s">
        <v>736</v>
      </c>
      <c r="D3596" s="24" t="s">
        <v>119</v>
      </c>
      <c r="E3596" s="62">
        <v>45901</v>
      </c>
      <c r="F3596" s="62">
        <v>46265</v>
      </c>
      <c r="G3596" s="37" t="s">
        <v>595</v>
      </c>
      <c r="H3596" s="36">
        <v>362139</v>
      </c>
      <c r="I3596" s="63">
        <v>33180</v>
      </c>
      <c r="J3596" s="24" t="s">
        <v>3931</v>
      </c>
      <c r="K3596" s="63">
        <f t="shared" si="1806"/>
        <v>45901</v>
      </c>
      <c r="L3596" s="55">
        <f t="shared" si="1807"/>
        <v>0.04</v>
      </c>
      <c r="M3596" s="76">
        <v>0.22500000000000001</v>
      </c>
      <c r="N3596" s="62">
        <v>45901</v>
      </c>
      <c r="O3596" s="62">
        <v>46265</v>
      </c>
      <c r="P3596" s="63">
        <v>45992</v>
      </c>
      <c r="Q3596" s="63">
        <f t="shared" si="1808"/>
        <v>45993</v>
      </c>
      <c r="R3596" s="78">
        <v>34</v>
      </c>
      <c r="S3596" s="63" t="str">
        <f>VLOOKUP(R3596,SA!$B$3:$C$11,2,1)</f>
        <v>26-35</v>
      </c>
      <c r="T3596" s="38" t="s">
        <v>97</v>
      </c>
      <c r="U3596" s="24" t="s">
        <v>56</v>
      </c>
      <c r="V3596" s="24">
        <v>-500000</v>
      </c>
      <c r="W3596" s="39">
        <f t="shared" si="1809"/>
        <v>-500000</v>
      </c>
      <c r="X3596" s="29">
        <f t="shared" si="1810"/>
        <v>-1</v>
      </c>
      <c r="Y3596" s="40">
        <f t="shared" si="1811"/>
        <v>273</v>
      </c>
      <c r="Z3596" s="38">
        <f t="shared" si="1793"/>
        <v>46081</v>
      </c>
      <c r="AA3596" s="41">
        <f t="shared" si="1812"/>
        <v>89</v>
      </c>
      <c r="AB3596" s="24" t="s">
        <v>113</v>
      </c>
      <c r="AC3596" s="41">
        <f t="shared" si="1813"/>
        <v>-3729.4897989041092</v>
      </c>
      <c r="AD3596" s="41">
        <v>-1</v>
      </c>
      <c r="AE3596" s="61">
        <f>-INDEX(SA!$C$2:$G$11,MATCH(Details!S3596,SA!$C$2:$C$11,0),MATCH(-Details!V3596,SA!$C$2:$G$2,0))*Y3596/(F3596-E3596+1)</f>
        <v>-3160.5845753424655</v>
      </c>
      <c r="AF3596" s="41">
        <f t="shared" si="1814"/>
        <v>0</v>
      </c>
      <c r="AG3596" s="41">
        <f t="shared" si="1815"/>
        <v>0</v>
      </c>
      <c r="AH3596" s="41">
        <f t="shared" si="1816"/>
        <v>-568.90522356164377</v>
      </c>
      <c r="AI3596" s="60">
        <f t="shared" si="1817"/>
        <v>-126.42338301369863</v>
      </c>
      <c r="AJ3596" s="60">
        <f t="shared" si="1818"/>
        <v>-711.13152945205479</v>
      </c>
      <c r="AK3596" s="60">
        <f t="shared" si="1819"/>
        <v>-1030.3737260273972</v>
      </c>
      <c r="AL3596" s="60">
        <f t="shared" si="1820"/>
        <v>-757.32468863013696</v>
      </c>
      <c r="AM3596" s="41">
        <f t="shared" si="1821"/>
        <v>-1565.7049742465749</v>
      </c>
      <c r="AN3596" s="42">
        <f t="shared" si="1822"/>
        <v>45715</v>
      </c>
      <c r="AO3596" s="43">
        <f t="shared" si="1823"/>
        <v>-3160.5845753424655</v>
      </c>
      <c r="AP3596" s="24" t="s">
        <v>6632</v>
      </c>
    </row>
    <row r="3597" spans="1:42" s="24" customFormat="1" ht="15.75" customHeight="1" x14ac:dyDescent="0.35">
      <c r="A3597" s="36" t="s">
        <v>6117</v>
      </c>
      <c r="B3597" s="36">
        <v>202602</v>
      </c>
      <c r="C3597" s="24" t="s">
        <v>736</v>
      </c>
      <c r="D3597" s="24" t="s">
        <v>119</v>
      </c>
      <c r="E3597" s="62">
        <v>45901</v>
      </c>
      <c r="F3597" s="62">
        <v>46265</v>
      </c>
      <c r="G3597" s="37" t="s">
        <v>1941</v>
      </c>
      <c r="H3597" s="36">
        <v>652228</v>
      </c>
      <c r="I3597" s="63">
        <v>30732</v>
      </c>
      <c r="J3597" s="24" t="s">
        <v>4483</v>
      </c>
      <c r="K3597" s="63">
        <f t="shared" si="1806"/>
        <v>45901</v>
      </c>
      <c r="L3597" s="55">
        <f t="shared" si="1807"/>
        <v>0.04</v>
      </c>
      <c r="M3597" s="76">
        <v>0.22500000000000001</v>
      </c>
      <c r="N3597" s="62">
        <v>45901</v>
      </c>
      <c r="O3597" s="62">
        <v>46265</v>
      </c>
      <c r="P3597" s="63">
        <v>46053</v>
      </c>
      <c r="Q3597" s="63">
        <f t="shared" si="1808"/>
        <v>46054</v>
      </c>
      <c r="R3597" s="78">
        <v>41</v>
      </c>
      <c r="S3597" s="63" t="str">
        <f>VLOOKUP(R3597,SA!$B$3:$C$11,2,1)</f>
        <v>36-45</v>
      </c>
      <c r="T3597" s="38" t="s">
        <v>98</v>
      </c>
      <c r="U3597" s="24" t="s">
        <v>5743</v>
      </c>
      <c r="V3597" s="24">
        <v>-500000</v>
      </c>
      <c r="W3597" s="39">
        <f t="shared" si="1809"/>
        <v>0</v>
      </c>
      <c r="X3597" s="29">
        <f t="shared" si="1810"/>
        <v>0</v>
      </c>
      <c r="Y3597" s="40">
        <f t="shared" si="1811"/>
        <v>212</v>
      </c>
      <c r="Z3597" s="38">
        <f t="shared" si="1793"/>
        <v>46081</v>
      </c>
      <c r="AA3597" s="41">
        <f t="shared" si="1812"/>
        <v>28</v>
      </c>
      <c r="AB3597" s="24" t="s">
        <v>113</v>
      </c>
      <c r="AC3597" s="41">
        <f t="shared" si="1813"/>
        <v>-3511.7597873972609</v>
      </c>
      <c r="AD3597" s="41">
        <v>-1</v>
      </c>
      <c r="AE3597" s="61">
        <f>-INDEX(SA!$C$2:$G$11,MATCH(Details!S3597,SA!$C$2:$C$11,0),MATCH(-Details!V3597,SA!$C$2:$G$2,0))*Y3597/(F3597-E3597+1)</f>
        <v>-2976.0676164383567</v>
      </c>
      <c r="AF3597" s="41">
        <f t="shared" si="1814"/>
        <v>0</v>
      </c>
      <c r="AG3597" s="41">
        <f t="shared" si="1815"/>
        <v>0</v>
      </c>
      <c r="AH3597" s="41">
        <f t="shared" si="1816"/>
        <v>-535.69217095890417</v>
      </c>
      <c r="AI3597" s="60">
        <f t="shared" si="1817"/>
        <v>-119.04270465753427</v>
      </c>
      <c r="AJ3597" s="60">
        <f t="shared" si="1818"/>
        <v>-669.61521369863033</v>
      </c>
      <c r="AK3597" s="60">
        <f t="shared" si="1819"/>
        <v>-393.06553424657545</v>
      </c>
      <c r="AL3597" s="60">
        <f t="shared" si="1820"/>
        <v>-288.90316767123295</v>
      </c>
      <c r="AM3597" s="41">
        <f t="shared" si="1821"/>
        <v>-1898.5065304109594</v>
      </c>
      <c r="AN3597" s="42">
        <f t="shared" si="1822"/>
        <v>45715</v>
      </c>
      <c r="AO3597" s="43">
        <f t="shared" si="1823"/>
        <v>-2976.0676164383567</v>
      </c>
      <c r="AP3597" s="24" t="s">
        <v>6632</v>
      </c>
    </row>
    <row r="3598" spans="1:42" s="24" customFormat="1" ht="15.75" customHeight="1" x14ac:dyDescent="0.35">
      <c r="A3598" s="36" t="s">
        <v>6117</v>
      </c>
      <c r="B3598" s="36">
        <v>202602</v>
      </c>
      <c r="C3598" s="24" t="s">
        <v>736</v>
      </c>
      <c r="D3598" s="24" t="s">
        <v>119</v>
      </c>
      <c r="E3598" s="62">
        <v>45901</v>
      </c>
      <c r="F3598" s="62">
        <v>46265</v>
      </c>
      <c r="G3598" s="37" t="s">
        <v>386</v>
      </c>
      <c r="H3598" s="36">
        <v>652228</v>
      </c>
      <c r="I3598" s="63">
        <v>28491</v>
      </c>
      <c r="J3598" s="24" t="s">
        <v>4484</v>
      </c>
      <c r="K3598" s="63">
        <f t="shared" si="1806"/>
        <v>45901</v>
      </c>
      <c r="L3598" s="55">
        <f t="shared" si="1807"/>
        <v>0.04</v>
      </c>
      <c r="M3598" s="76">
        <v>0.22500000000000001</v>
      </c>
      <c r="N3598" s="62">
        <v>45901</v>
      </c>
      <c r="O3598" s="62">
        <v>46265</v>
      </c>
      <c r="P3598" s="63">
        <v>46053</v>
      </c>
      <c r="Q3598" s="63">
        <f t="shared" si="1808"/>
        <v>46054</v>
      </c>
      <c r="R3598" s="78">
        <v>47</v>
      </c>
      <c r="S3598" s="63" t="str">
        <f>VLOOKUP(R3598,SA!$B$3:$C$11,2,1)</f>
        <v>46-55</v>
      </c>
      <c r="T3598" s="38" t="s">
        <v>97</v>
      </c>
      <c r="U3598" s="24" t="s">
        <v>56</v>
      </c>
      <c r="V3598" s="24">
        <v>-500000</v>
      </c>
      <c r="W3598" s="39">
        <f t="shared" si="1809"/>
        <v>-500000</v>
      </c>
      <c r="X3598" s="29">
        <f t="shared" si="1810"/>
        <v>-1</v>
      </c>
      <c r="Y3598" s="40">
        <f t="shared" si="1811"/>
        <v>212</v>
      </c>
      <c r="Z3598" s="38">
        <f t="shared" si="1793"/>
        <v>46081</v>
      </c>
      <c r="AA3598" s="41">
        <f t="shared" si="1812"/>
        <v>28</v>
      </c>
      <c r="AB3598" s="24" t="s">
        <v>113</v>
      </c>
      <c r="AC3598" s="41">
        <f t="shared" si="1813"/>
        <v>-5180.3749632876716</v>
      </c>
      <c r="AD3598" s="41">
        <v>-1</v>
      </c>
      <c r="AE3598" s="61">
        <f>-INDEX(SA!$C$2:$G$11,MATCH(Details!S3598,SA!$C$2:$C$11,0),MATCH(-Details!V3598,SA!$C$2:$G$2,0))*Y3598/(F3598-E3598+1)</f>
        <v>-4390.1482739726034</v>
      </c>
      <c r="AF3598" s="41">
        <f t="shared" si="1814"/>
        <v>0</v>
      </c>
      <c r="AG3598" s="41">
        <f t="shared" si="1815"/>
        <v>0</v>
      </c>
      <c r="AH3598" s="41">
        <f t="shared" si="1816"/>
        <v>-790.2266893150686</v>
      </c>
      <c r="AI3598" s="60">
        <f t="shared" si="1817"/>
        <v>-175.60593095890414</v>
      </c>
      <c r="AJ3598" s="60">
        <f t="shared" si="1818"/>
        <v>-987.78336164383575</v>
      </c>
      <c r="AK3598" s="60">
        <f t="shared" si="1819"/>
        <v>-579.83090410958914</v>
      </c>
      <c r="AL3598" s="60">
        <f t="shared" si="1820"/>
        <v>-426.17571452054801</v>
      </c>
      <c r="AM3598" s="41">
        <f t="shared" si="1821"/>
        <v>-2800.5832668493154</v>
      </c>
      <c r="AN3598" s="42">
        <f t="shared" si="1822"/>
        <v>45715</v>
      </c>
      <c r="AO3598" s="43">
        <f t="shared" si="1823"/>
        <v>-4390.1482739726034</v>
      </c>
      <c r="AP3598" s="24" t="s">
        <v>6632</v>
      </c>
    </row>
    <row r="3599" spans="1:42" s="24" customFormat="1" ht="15.75" customHeight="1" x14ac:dyDescent="0.35">
      <c r="A3599" s="36" t="s">
        <v>6117</v>
      </c>
      <c r="B3599" s="36">
        <v>202602</v>
      </c>
      <c r="C3599" s="24" t="s">
        <v>736</v>
      </c>
      <c r="D3599" s="24" t="s">
        <v>119</v>
      </c>
      <c r="E3599" s="62">
        <v>45901</v>
      </c>
      <c r="F3599" s="62">
        <v>46265</v>
      </c>
      <c r="G3599" s="37" t="s">
        <v>1942</v>
      </c>
      <c r="H3599" s="36">
        <v>652228</v>
      </c>
      <c r="I3599" s="63">
        <v>41674</v>
      </c>
      <c r="J3599" s="24" t="s">
        <v>4485</v>
      </c>
      <c r="K3599" s="63">
        <f t="shared" si="1806"/>
        <v>45901</v>
      </c>
      <c r="L3599" s="55">
        <f t="shared" si="1807"/>
        <v>0.04</v>
      </c>
      <c r="M3599" s="76">
        <v>0.22500000000000001</v>
      </c>
      <c r="N3599" s="62">
        <v>45901</v>
      </c>
      <c r="O3599" s="62">
        <v>46265</v>
      </c>
      <c r="P3599" s="63">
        <v>46053</v>
      </c>
      <c r="Q3599" s="63">
        <f t="shared" si="1808"/>
        <v>46054</v>
      </c>
      <c r="R3599" s="78">
        <v>11</v>
      </c>
      <c r="S3599" s="63" t="str">
        <f>VLOOKUP(R3599,SA!$B$3:$C$11,2,1)</f>
        <v>0-25</v>
      </c>
      <c r="T3599" s="38" t="s">
        <v>97</v>
      </c>
      <c r="U3599" s="24" t="s">
        <v>5745</v>
      </c>
      <c r="V3599" s="24">
        <v>-500000</v>
      </c>
      <c r="W3599" s="39">
        <f t="shared" si="1809"/>
        <v>0</v>
      </c>
      <c r="X3599" s="29">
        <f t="shared" si="1810"/>
        <v>0</v>
      </c>
      <c r="Y3599" s="40">
        <f t="shared" si="1811"/>
        <v>212</v>
      </c>
      <c r="Z3599" s="38">
        <f t="shared" si="1793"/>
        <v>46081</v>
      </c>
      <c r="AA3599" s="41">
        <f t="shared" si="1812"/>
        <v>28</v>
      </c>
      <c r="AB3599" s="24" t="s">
        <v>113</v>
      </c>
      <c r="AC3599" s="41">
        <f t="shared" si="1813"/>
        <v>-2583.6182115068491</v>
      </c>
      <c r="AD3599" s="41">
        <v>-1</v>
      </c>
      <c r="AE3599" s="61">
        <f>-INDEX(SA!$C$2:$G$11,MATCH(Details!S3599,SA!$C$2:$C$11,0),MATCH(-Details!V3599,SA!$C$2:$G$2,0))*Y3599/(F3599-E3599+1)</f>
        <v>-2189.5069589041095</v>
      </c>
      <c r="AF3599" s="41">
        <f t="shared" si="1814"/>
        <v>0</v>
      </c>
      <c r="AG3599" s="41">
        <f t="shared" si="1815"/>
        <v>0</v>
      </c>
      <c r="AH3599" s="41">
        <f t="shared" si="1816"/>
        <v>-394.11125260273968</v>
      </c>
      <c r="AI3599" s="60">
        <f t="shared" si="1817"/>
        <v>-87.580278356164385</v>
      </c>
      <c r="AJ3599" s="60">
        <f t="shared" si="1818"/>
        <v>-492.63906575342463</v>
      </c>
      <c r="AK3599" s="60">
        <f t="shared" si="1819"/>
        <v>-289.18016438356165</v>
      </c>
      <c r="AL3599" s="60">
        <f t="shared" si="1820"/>
        <v>-212.5474208219178</v>
      </c>
      <c r="AM3599" s="41">
        <f t="shared" si="1821"/>
        <v>-1396.7401939726028</v>
      </c>
      <c r="AN3599" s="42">
        <f t="shared" si="1822"/>
        <v>45715</v>
      </c>
      <c r="AO3599" s="43">
        <f t="shared" si="1823"/>
        <v>-2189.5069589041095</v>
      </c>
      <c r="AP3599" s="24" t="s">
        <v>6632</v>
      </c>
    </row>
    <row r="3600" spans="1:42" s="24" customFormat="1" ht="15.75" customHeight="1" x14ac:dyDescent="0.35">
      <c r="A3600" s="36" t="s">
        <v>6117</v>
      </c>
      <c r="B3600" s="36">
        <v>202602</v>
      </c>
      <c r="C3600" s="24" t="s">
        <v>736</v>
      </c>
      <c r="D3600" s="24" t="s">
        <v>119</v>
      </c>
      <c r="E3600" s="62">
        <v>45901</v>
      </c>
      <c r="F3600" s="62">
        <v>46265</v>
      </c>
      <c r="G3600" s="37" t="s">
        <v>1943</v>
      </c>
      <c r="H3600" s="36">
        <v>652228</v>
      </c>
      <c r="I3600" s="63">
        <v>17593</v>
      </c>
      <c r="J3600" s="24" t="s">
        <v>4486</v>
      </c>
      <c r="K3600" s="63">
        <f t="shared" si="1806"/>
        <v>45901</v>
      </c>
      <c r="L3600" s="55">
        <f t="shared" si="1807"/>
        <v>0.04</v>
      </c>
      <c r="M3600" s="76">
        <v>0.22500000000000001</v>
      </c>
      <c r="N3600" s="62">
        <v>45901</v>
      </c>
      <c r="O3600" s="62">
        <v>46265</v>
      </c>
      <c r="P3600" s="63">
        <v>46053</v>
      </c>
      <c r="Q3600" s="63">
        <f t="shared" si="1808"/>
        <v>46054</v>
      </c>
      <c r="R3600" s="78">
        <v>77</v>
      </c>
      <c r="S3600" s="63" t="str">
        <f>VLOOKUP(R3600,SA!$B$3:$C$11,2,1)</f>
        <v>76-80</v>
      </c>
      <c r="T3600" s="38" t="s">
        <v>98</v>
      </c>
      <c r="U3600" s="24" t="s">
        <v>5747</v>
      </c>
      <c r="V3600" s="24">
        <v>-500000</v>
      </c>
      <c r="W3600" s="39">
        <f t="shared" si="1809"/>
        <v>0</v>
      </c>
      <c r="X3600" s="29">
        <f t="shared" si="1810"/>
        <v>0</v>
      </c>
      <c r="Y3600" s="40">
        <f t="shared" si="1811"/>
        <v>212</v>
      </c>
      <c r="Z3600" s="38">
        <f t="shared" si="1793"/>
        <v>46081</v>
      </c>
      <c r="AA3600" s="41">
        <f t="shared" si="1812"/>
        <v>28</v>
      </c>
      <c r="AB3600" s="24" t="s">
        <v>113</v>
      </c>
      <c r="AC3600" s="41">
        <f t="shared" si="1813"/>
        <v>-17320.742568767124</v>
      </c>
      <c r="AD3600" s="41">
        <v>-1</v>
      </c>
      <c r="AE3600" s="61">
        <f>-INDEX(SA!$C$2:$G$11,MATCH(Details!S3600,SA!$C$2:$C$11,0),MATCH(-Details!V3600,SA!$C$2:$G$2,0))*Y3600/(F3600-E3600+1)</f>
        <v>-14678.595397260275</v>
      </c>
      <c r="AF3600" s="41">
        <f t="shared" si="1814"/>
        <v>0</v>
      </c>
      <c r="AG3600" s="41">
        <f t="shared" si="1815"/>
        <v>0</v>
      </c>
      <c r="AH3600" s="41">
        <f t="shared" si="1816"/>
        <v>-2642.1471715068492</v>
      </c>
      <c r="AI3600" s="60">
        <f t="shared" si="1817"/>
        <v>-587.14381589041102</v>
      </c>
      <c r="AJ3600" s="60">
        <f t="shared" si="1818"/>
        <v>-3302.6839643835619</v>
      </c>
      <c r="AK3600" s="60">
        <f t="shared" si="1819"/>
        <v>-1938.6824109589043</v>
      </c>
      <c r="AL3600" s="60">
        <f t="shared" si="1820"/>
        <v>-1424.9315720547945</v>
      </c>
      <c r="AM3600" s="41">
        <f t="shared" si="1821"/>
        <v>-9363.8360449315078</v>
      </c>
      <c r="AN3600" s="42">
        <f t="shared" si="1822"/>
        <v>45715</v>
      </c>
      <c r="AO3600" s="43">
        <f t="shared" si="1823"/>
        <v>-14678.595397260275</v>
      </c>
      <c r="AP3600" s="24" t="s">
        <v>6632</v>
      </c>
    </row>
    <row r="3601" spans="1:42" s="24" customFormat="1" ht="15.75" customHeight="1" x14ac:dyDescent="0.35">
      <c r="A3601" s="36" t="s">
        <v>6117</v>
      </c>
      <c r="B3601" s="36">
        <v>202602</v>
      </c>
      <c r="C3601" s="24" t="s">
        <v>736</v>
      </c>
      <c r="D3601" s="24" t="s">
        <v>119</v>
      </c>
      <c r="E3601" s="62">
        <v>45901</v>
      </c>
      <c r="F3601" s="62">
        <v>46265</v>
      </c>
      <c r="G3601" s="37" t="s">
        <v>1944</v>
      </c>
      <c r="H3601" s="36">
        <v>652228</v>
      </c>
      <c r="I3601" s="63">
        <v>14796</v>
      </c>
      <c r="J3601" s="24" t="s">
        <v>4487</v>
      </c>
      <c r="K3601" s="63">
        <f t="shared" si="1806"/>
        <v>45901</v>
      </c>
      <c r="L3601" s="55">
        <f t="shared" si="1807"/>
        <v>0.04</v>
      </c>
      <c r="M3601" s="76">
        <v>0.22500000000000001</v>
      </c>
      <c r="N3601" s="62">
        <v>45901</v>
      </c>
      <c r="O3601" s="62">
        <v>46265</v>
      </c>
      <c r="P3601" s="63">
        <v>46053</v>
      </c>
      <c r="Q3601" s="63">
        <f t="shared" si="1808"/>
        <v>46054</v>
      </c>
      <c r="R3601" s="78">
        <v>85</v>
      </c>
      <c r="S3601" s="63" t="str">
        <f>VLOOKUP(R3601,SA!$B$3:$C$11,2,1)</f>
        <v>81-100</v>
      </c>
      <c r="T3601" s="38" t="s">
        <v>97</v>
      </c>
      <c r="U3601" s="24" t="s">
        <v>5744</v>
      </c>
      <c r="V3601" s="24">
        <v>-500000</v>
      </c>
      <c r="W3601" s="39">
        <f t="shared" si="1809"/>
        <v>0</v>
      </c>
      <c r="X3601" s="29">
        <f t="shared" si="1810"/>
        <v>0</v>
      </c>
      <c r="Y3601" s="40">
        <f t="shared" si="1811"/>
        <v>212</v>
      </c>
      <c r="Z3601" s="38">
        <f t="shared" si="1793"/>
        <v>46081</v>
      </c>
      <c r="AA3601" s="41">
        <f t="shared" si="1812"/>
        <v>28</v>
      </c>
      <c r="AB3601" s="24" t="s">
        <v>113</v>
      </c>
      <c r="AC3601" s="41">
        <f t="shared" si="1813"/>
        <v>-18911.225580273971</v>
      </c>
      <c r="AD3601" s="41">
        <v>-1</v>
      </c>
      <c r="AE3601" s="61">
        <f>-INDEX(SA!$C$2:$G$11,MATCH(Details!S3601,SA!$C$2:$C$11,0),MATCH(-Details!V3601,SA!$C$2:$G$2,0))*Y3601/(F3601-E3601+1)</f>
        <v>-16026.462356164382</v>
      </c>
      <c r="AF3601" s="41">
        <f t="shared" si="1814"/>
        <v>0</v>
      </c>
      <c r="AG3601" s="41">
        <f t="shared" si="1815"/>
        <v>0</v>
      </c>
      <c r="AH3601" s="41">
        <f t="shared" si="1816"/>
        <v>-2884.7632241095885</v>
      </c>
      <c r="AI3601" s="60">
        <f t="shared" si="1817"/>
        <v>-641.05849424657526</v>
      </c>
      <c r="AJ3601" s="60">
        <f t="shared" si="1818"/>
        <v>-3605.9540301369861</v>
      </c>
      <c r="AK3601" s="60">
        <f t="shared" si="1819"/>
        <v>-2116.7025753424655</v>
      </c>
      <c r="AL3601" s="60">
        <f t="shared" si="1820"/>
        <v>-1555.7763928767122</v>
      </c>
      <c r="AM3601" s="41">
        <f t="shared" si="1821"/>
        <v>-10223.673438904108</v>
      </c>
      <c r="AN3601" s="42">
        <f t="shared" si="1822"/>
        <v>45715</v>
      </c>
      <c r="AO3601" s="43">
        <f t="shared" si="1823"/>
        <v>-16026.462356164382</v>
      </c>
      <c r="AP3601" s="24" t="s">
        <v>6632</v>
      </c>
    </row>
    <row r="3602" spans="1:42" s="24" customFormat="1" ht="15.75" customHeight="1" x14ac:dyDescent="0.35">
      <c r="A3602" s="36" t="s">
        <v>6117</v>
      </c>
      <c r="B3602" s="36">
        <v>202602</v>
      </c>
      <c r="C3602" s="24" t="s">
        <v>736</v>
      </c>
      <c r="D3602" s="24" t="s">
        <v>119</v>
      </c>
      <c r="E3602" s="62">
        <v>45901</v>
      </c>
      <c r="F3602" s="62">
        <v>46265</v>
      </c>
      <c r="G3602" s="37" t="s">
        <v>2372</v>
      </c>
      <c r="H3602" s="36">
        <v>652515</v>
      </c>
      <c r="I3602" s="63">
        <v>25766</v>
      </c>
      <c r="J3602" s="24" t="s">
        <v>5045</v>
      </c>
      <c r="K3602" s="63">
        <f t="shared" si="1806"/>
        <v>45901</v>
      </c>
      <c r="L3602" s="55">
        <f t="shared" si="1807"/>
        <v>0.04</v>
      </c>
      <c r="M3602" s="76">
        <v>0.22500000000000001</v>
      </c>
      <c r="N3602" s="62">
        <v>45901</v>
      </c>
      <c r="O3602" s="62">
        <v>46265</v>
      </c>
      <c r="P3602" s="63">
        <v>46062</v>
      </c>
      <c r="Q3602" s="63">
        <f t="shared" si="1808"/>
        <v>46063</v>
      </c>
      <c r="R3602" s="78">
        <v>55</v>
      </c>
      <c r="S3602" s="63" t="str">
        <f>VLOOKUP(R3602,SA!$B$3:$C$11,2,1)</f>
        <v>46-55</v>
      </c>
      <c r="T3602" s="38" t="s">
        <v>97</v>
      </c>
      <c r="U3602" s="24" t="s">
        <v>5743</v>
      </c>
      <c r="V3602" s="24">
        <v>-400000</v>
      </c>
      <c r="W3602" s="39">
        <f t="shared" si="1809"/>
        <v>0</v>
      </c>
      <c r="X3602" s="29">
        <f t="shared" si="1810"/>
        <v>0</v>
      </c>
      <c r="Y3602" s="40">
        <f t="shared" si="1811"/>
        <v>203</v>
      </c>
      <c r="Z3602" s="38">
        <f t="shared" si="1793"/>
        <v>46081</v>
      </c>
      <c r="AA3602" s="41">
        <f t="shared" si="1812"/>
        <v>19</v>
      </c>
      <c r="AB3602" s="24" t="s">
        <v>113</v>
      </c>
      <c r="AC3602" s="41">
        <f t="shared" si="1813"/>
        <v>-4509.5012871232875</v>
      </c>
      <c r="AD3602" s="41">
        <v>-1</v>
      </c>
      <c r="AE3602" s="61">
        <f>-INDEX(SA!$C$2:$G$11,MATCH(Details!S3602,SA!$C$2:$C$11,0),MATCH(-Details!V3602,SA!$C$2:$G$2,0))*Y3602/(F3602-E3602+1)</f>
        <v>-3821.6112602739722</v>
      </c>
      <c r="AF3602" s="41">
        <f t="shared" si="1814"/>
        <v>0</v>
      </c>
      <c r="AG3602" s="41">
        <f t="shared" si="1815"/>
        <v>0</v>
      </c>
      <c r="AH3602" s="41">
        <f t="shared" si="1816"/>
        <v>-687.89002684931495</v>
      </c>
      <c r="AI3602" s="60">
        <f t="shared" si="1817"/>
        <v>-152.86445041095888</v>
      </c>
      <c r="AJ3602" s="60">
        <f t="shared" si="1818"/>
        <v>-859.86253356164377</v>
      </c>
      <c r="AK3602" s="60">
        <f t="shared" si="1819"/>
        <v>-357.6877534246575</v>
      </c>
      <c r="AL3602" s="60">
        <f t="shared" si="1820"/>
        <v>-262.90049876712328</v>
      </c>
      <c r="AM3602" s="41">
        <f t="shared" si="1821"/>
        <v>-2545.9837775342462</v>
      </c>
      <c r="AN3602" s="42">
        <f t="shared" si="1822"/>
        <v>45715</v>
      </c>
      <c r="AO3602" s="43">
        <f t="shared" si="1823"/>
        <v>-3821.6112602739722</v>
      </c>
      <c r="AP3602" s="24" t="s">
        <v>6632</v>
      </c>
    </row>
    <row r="3603" spans="1:42" s="24" customFormat="1" ht="15.75" customHeight="1" x14ac:dyDescent="0.35">
      <c r="A3603" s="36" t="s">
        <v>6117</v>
      </c>
      <c r="B3603" s="36">
        <v>202602</v>
      </c>
      <c r="C3603" s="24" t="s">
        <v>736</v>
      </c>
      <c r="D3603" s="24" t="s">
        <v>119</v>
      </c>
      <c r="E3603" s="62">
        <v>45901</v>
      </c>
      <c r="F3603" s="62">
        <v>46265</v>
      </c>
      <c r="G3603" s="37" t="s">
        <v>2373</v>
      </c>
      <c r="H3603" s="36">
        <v>652515</v>
      </c>
      <c r="I3603" s="63">
        <v>37958</v>
      </c>
      <c r="J3603" s="24" t="s">
        <v>5046</v>
      </c>
      <c r="K3603" s="63">
        <f t="shared" si="1806"/>
        <v>45901</v>
      </c>
      <c r="L3603" s="55">
        <f t="shared" si="1807"/>
        <v>0.04</v>
      </c>
      <c r="M3603" s="76">
        <v>0.22500000000000001</v>
      </c>
      <c r="N3603" s="62">
        <v>45901</v>
      </c>
      <c r="O3603" s="62">
        <v>46265</v>
      </c>
      <c r="P3603" s="63">
        <v>46062</v>
      </c>
      <c r="Q3603" s="63">
        <f t="shared" si="1808"/>
        <v>46063</v>
      </c>
      <c r="R3603" s="78">
        <v>21</v>
      </c>
      <c r="S3603" s="63" t="str">
        <f>VLOOKUP(R3603,SA!$B$3:$C$11,2,1)</f>
        <v>0-25</v>
      </c>
      <c r="T3603" s="38" t="s">
        <v>98</v>
      </c>
      <c r="U3603" s="24" t="s">
        <v>5746</v>
      </c>
      <c r="V3603" s="24">
        <v>-400000</v>
      </c>
      <c r="W3603" s="39">
        <f t="shared" si="1809"/>
        <v>0</v>
      </c>
      <c r="X3603" s="29">
        <f t="shared" si="1810"/>
        <v>0</v>
      </c>
      <c r="Y3603" s="40">
        <f t="shared" si="1811"/>
        <v>203</v>
      </c>
      <c r="Z3603" s="38">
        <f t="shared" si="1793"/>
        <v>46081</v>
      </c>
      <c r="AA3603" s="41">
        <f t="shared" si="1812"/>
        <v>19</v>
      </c>
      <c r="AB3603" s="24" t="s">
        <v>113</v>
      </c>
      <c r="AC3603" s="41">
        <f t="shared" si="1813"/>
        <v>-2249.0377786301374</v>
      </c>
      <c r="AD3603" s="41">
        <v>-1</v>
      </c>
      <c r="AE3603" s="61">
        <f>-INDEX(SA!$C$2:$G$11,MATCH(Details!S3603,SA!$C$2:$C$11,0),MATCH(-Details!V3603,SA!$C$2:$G$2,0))*Y3603/(F3603-E3603+1)</f>
        <v>-1905.9642191780824</v>
      </c>
      <c r="AF3603" s="41">
        <f t="shared" si="1814"/>
        <v>0</v>
      </c>
      <c r="AG3603" s="41">
        <f t="shared" si="1815"/>
        <v>0</v>
      </c>
      <c r="AH3603" s="41">
        <f t="shared" si="1816"/>
        <v>-343.07355945205484</v>
      </c>
      <c r="AI3603" s="60">
        <f t="shared" si="1817"/>
        <v>-76.238568767123297</v>
      </c>
      <c r="AJ3603" s="60">
        <f t="shared" si="1818"/>
        <v>-428.84194931506858</v>
      </c>
      <c r="AK3603" s="60">
        <f t="shared" si="1819"/>
        <v>-178.39073972602742</v>
      </c>
      <c r="AL3603" s="60">
        <f t="shared" si="1820"/>
        <v>-131.11719369863016</v>
      </c>
      <c r="AM3603" s="41">
        <f t="shared" si="1821"/>
        <v>-1269.7665073972603</v>
      </c>
      <c r="AN3603" s="42">
        <f t="shared" si="1822"/>
        <v>45715</v>
      </c>
      <c r="AO3603" s="43">
        <f t="shared" si="1823"/>
        <v>-1905.9642191780824</v>
      </c>
      <c r="AP3603" s="24" t="s">
        <v>6632</v>
      </c>
    </row>
    <row r="3604" spans="1:42" s="24" customFormat="1" ht="15.75" customHeight="1" x14ac:dyDescent="0.35">
      <c r="A3604" s="36" t="s">
        <v>6117</v>
      </c>
      <c r="B3604" s="36">
        <v>202602</v>
      </c>
      <c r="C3604" s="24" t="s">
        <v>736</v>
      </c>
      <c r="D3604" s="24" t="s">
        <v>119</v>
      </c>
      <c r="E3604" s="62">
        <v>45901</v>
      </c>
      <c r="F3604" s="62">
        <v>46265</v>
      </c>
      <c r="G3604" s="37" t="s">
        <v>574</v>
      </c>
      <c r="H3604" s="36">
        <v>652515</v>
      </c>
      <c r="I3604" s="63">
        <v>28660</v>
      </c>
      <c r="J3604" s="24" t="s">
        <v>5047</v>
      </c>
      <c r="K3604" s="63">
        <f t="shared" si="1806"/>
        <v>45901</v>
      </c>
      <c r="L3604" s="55">
        <f t="shared" si="1807"/>
        <v>0.04</v>
      </c>
      <c r="M3604" s="76">
        <v>0.22500000000000001</v>
      </c>
      <c r="N3604" s="62">
        <v>45901</v>
      </c>
      <c r="O3604" s="62">
        <v>46265</v>
      </c>
      <c r="P3604" s="63">
        <v>46062</v>
      </c>
      <c r="Q3604" s="63">
        <f t="shared" si="1808"/>
        <v>46063</v>
      </c>
      <c r="R3604" s="78">
        <v>47</v>
      </c>
      <c r="S3604" s="63" t="str">
        <f>VLOOKUP(R3604,SA!$B$3:$C$11,2,1)</f>
        <v>46-55</v>
      </c>
      <c r="T3604" s="38" t="s">
        <v>98</v>
      </c>
      <c r="U3604" s="24" t="s">
        <v>56</v>
      </c>
      <c r="V3604" s="24">
        <v>-400000</v>
      </c>
      <c r="W3604" s="39">
        <f t="shared" si="1809"/>
        <v>-400000</v>
      </c>
      <c r="X3604" s="29">
        <f t="shared" si="1810"/>
        <v>-1</v>
      </c>
      <c r="Y3604" s="40">
        <f t="shared" si="1811"/>
        <v>203</v>
      </c>
      <c r="Z3604" s="38">
        <f t="shared" si="1793"/>
        <v>46081</v>
      </c>
      <c r="AA3604" s="41">
        <f t="shared" si="1812"/>
        <v>19</v>
      </c>
      <c r="AB3604" s="24" t="s">
        <v>113</v>
      </c>
      <c r="AC3604" s="41">
        <f t="shared" si="1813"/>
        <v>-4509.5012871232875</v>
      </c>
      <c r="AD3604" s="41">
        <v>-1</v>
      </c>
      <c r="AE3604" s="61">
        <f>-INDEX(SA!$C$2:$G$11,MATCH(Details!S3604,SA!$C$2:$C$11,0),MATCH(-Details!V3604,SA!$C$2:$G$2,0))*Y3604/(F3604-E3604+1)</f>
        <v>-3821.6112602739722</v>
      </c>
      <c r="AF3604" s="41">
        <f t="shared" si="1814"/>
        <v>0</v>
      </c>
      <c r="AG3604" s="41">
        <f t="shared" si="1815"/>
        <v>0</v>
      </c>
      <c r="AH3604" s="41">
        <f t="shared" si="1816"/>
        <v>-687.89002684931495</v>
      </c>
      <c r="AI3604" s="60">
        <f t="shared" si="1817"/>
        <v>-152.86445041095888</v>
      </c>
      <c r="AJ3604" s="60">
        <f t="shared" si="1818"/>
        <v>-859.86253356164377</v>
      </c>
      <c r="AK3604" s="60">
        <f t="shared" si="1819"/>
        <v>-357.6877534246575</v>
      </c>
      <c r="AL3604" s="60">
        <f t="shared" si="1820"/>
        <v>-262.90049876712328</v>
      </c>
      <c r="AM3604" s="41">
        <f t="shared" si="1821"/>
        <v>-2545.9837775342462</v>
      </c>
      <c r="AN3604" s="42">
        <f t="shared" si="1822"/>
        <v>45715</v>
      </c>
      <c r="AO3604" s="43">
        <f t="shared" si="1823"/>
        <v>-3821.6112602739722</v>
      </c>
      <c r="AP3604" s="24" t="s">
        <v>6632</v>
      </c>
    </row>
    <row r="3605" spans="1:42" s="24" customFormat="1" ht="15.75" customHeight="1" x14ac:dyDescent="0.35">
      <c r="A3605" s="36" t="s">
        <v>6117</v>
      </c>
      <c r="B3605" s="36">
        <v>202602</v>
      </c>
      <c r="C3605" s="24" t="s">
        <v>736</v>
      </c>
      <c r="D3605" s="24" t="s">
        <v>119</v>
      </c>
      <c r="E3605" s="62">
        <v>45901</v>
      </c>
      <c r="F3605" s="62">
        <v>46265</v>
      </c>
      <c r="G3605" s="37" t="s">
        <v>2425</v>
      </c>
      <c r="H3605" s="36">
        <v>652536</v>
      </c>
      <c r="I3605" s="63">
        <v>23804</v>
      </c>
      <c r="J3605" s="24" t="s">
        <v>5119</v>
      </c>
      <c r="K3605" s="63">
        <f t="shared" si="1806"/>
        <v>45901</v>
      </c>
      <c r="L3605" s="55">
        <f t="shared" si="1807"/>
        <v>0.04</v>
      </c>
      <c r="M3605" s="76">
        <v>0.22500000000000001</v>
      </c>
      <c r="N3605" s="62">
        <v>45901</v>
      </c>
      <c r="O3605" s="62">
        <v>46265</v>
      </c>
      <c r="P3605" s="63">
        <v>46008</v>
      </c>
      <c r="Q3605" s="63">
        <f t="shared" si="1808"/>
        <v>46009</v>
      </c>
      <c r="R3605" s="78">
        <v>60</v>
      </c>
      <c r="S3605" s="63" t="str">
        <f>VLOOKUP(R3605,SA!$B$3:$C$11,2,1)</f>
        <v>56-65</v>
      </c>
      <c r="T3605" s="38" t="s">
        <v>97</v>
      </c>
      <c r="U3605" s="24" t="s">
        <v>5744</v>
      </c>
      <c r="V3605" s="24">
        <v>-400000</v>
      </c>
      <c r="W3605" s="39">
        <f t="shared" si="1809"/>
        <v>0</v>
      </c>
      <c r="X3605" s="29">
        <f t="shared" si="1810"/>
        <v>0</v>
      </c>
      <c r="Y3605" s="40">
        <f t="shared" si="1811"/>
        <v>257</v>
      </c>
      <c r="Z3605" s="38">
        <f t="shared" si="1793"/>
        <v>46081</v>
      </c>
      <c r="AA3605" s="41">
        <f t="shared" si="1812"/>
        <v>73</v>
      </c>
      <c r="AB3605" s="24" t="s">
        <v>113</v>
      </c>
      <c r="AC3605" s="41">
        <f t="shared" si="1813"/>
        <v>-8385.7538284931506</v>
      </c>
      <c r="AD3605" s="41">
        <v>-1</v>
      </c>
      <c r="AE3605" s="61">
        <f>-INDEX(SA!$C$2:$G$11,MATCH(Details!S3605,SA!$C$2:$C$11,0),MATCH(-Details!V3605,SA!$C$2:$G$2,0))*Y3605/(F3605-E3605+1)</f>
        <v>-7106.5710410958909</v>
      </c>
      <c r="AF3605" s="41">
        <f t="shared" si="1814"/>
        <v>0</v>
      </c>
      <c r="AG3605" s="41">
        <f t="shared" si="1815"/>
        <v>0</v>
      </c>
      <c r="AH3605" s="41">
        <f t="shared" si="1816"/>
        <v>-1279.1827873972604</v>
      </c>
      <c r="AI3605" s="60">
        <f t="shared" si="1817"/>
        <v>-284.26284164383566</v>
      </c>
      <c r="AJ3605" s="60">
        <f t="shared" si="1818"/>
        <v>-1598.9784842465756</v>
      </c>
      <c r="AK3605" s="60">
        <f t="shared" si="1819"/>
        <v>-2018.5980000000002</v>
      </c>
      <c r="AL3605" s="60">
        <f t="shared" si="1820"/>
        <v>-1483.6695300000001</v>
      </c>
      <c r="AM3605" s="41">
        <f t="shared" si="1821"/>
        <v>-3739.6601852054796</v>
      </c>
      <c r="AN3605" s="42">
        <f t="shared" si="1822"/>
        <v>45715</v>
      </c>
      <c r="AO3605" s="43">
        <f t="shared" si="1823"/>
        <v>-7106.5710410958909</v>
      </c>
      <c r="AP3605" s="24" t="s">
        <v>6632</v>
      </c>
    </row>
    <row r="3606" spans="1:42" s="24" customFormat="1" ht="15.75" customHeight="1" x14ac:dyDescent="0.35">
      <c r="A3606" s="36" t="s">
        <v>6117</v>
      </c>
      <c r="B3606" s="36">
        <v>202602</v>
      </c>
      <c r="C3606" s="24" t="s">
        <v>736</v>
      </c>
      <c r="D3606" s="24" t="s">
        <v>119</v>
      </c>
      <c r="E3606" s="62">
        <v>45901</v>
      </c>
      <c r="F3606" s="62">
        <v>46265</v>
      </c>
      <c r="G3606" s="37" t="s">
        <v>633</v>
      </c>
      <c r="H3606" s="36">
        <v>652536</v>
      </c>
      <c r="I3606" s="63">
        <v>37655</v>
      </c>
      <c r="J3606" s="24" t="s">
        <v>5120</v>
      </c>
      <c r="K3606" s="63">
        <f t="shared" si="1806"/>
        <v>45901</v>
      </c>
      <c r="L3606" s="55">
        <f t="shared" si="1807"/>
        <v>0.04</v>
      </c>
      <c r="M3606" s="76">
        <v>0.22500000000000001</v>
      </c>
      <c r="N3606" s="62">
        <v>45901</v>
      </c>
      <c r="O3606" s="62">
        <v>46265</v>
      </c>
      <c r="P3606" s="63">
        <v>46008</v>
      </c>
      <c r="Q3606" s="63">
        <f t="shared" si="1808"/>
        <v>46009</v>
      </c>
      <c r="R3606" s="78">
        <v>22</v>
      </c>
      <c r="S3606" s="63" t="str">
        <f>VLOOKUP(R3606,SA!$B$3:$C$11,2,1)</f>
        <v>0-25</v>
      </c>
      <c r="T3606" s="38" t="s">
        <v>98</v>
      </c>
      <c r="U3606" s="24" t="s">
        <v>56</v>
      </c>
      <c r="V3606" s="24">
        <v>-400000</v>
      </c>
      <c r="W3606" s="39">
        <f t="shared" si="1809"/>
        <v>-400000</v>
      </c>
      <c r="X3606" s="29">
        <f t="shared" si="1810"/>
        <v>-1</v>
      </c>
      <c r="Y3606" s="40">
        <f t="shared" si="1811"/>
        <v>257</v>
      </c>
      <c r="Z3606" s="38">
        <f t="shared" si="1793"/>
        <v>46081</v>
      </c>
      <c r="AA3606" s="41">
        <f t="shared" si="1812"/>
        <v>73</v>
      </c>
      <c r="AB3606" s="24" t="s">
        <v>113</v>
      </c>
      <c r="AC3606" s="41">
        <f t="shared" si="1813"/>
        <v>-2847.3039857534245</v>
      </c>
      <c r="AD3606" s="41">
        <v>-1</v>
      </c>
      <c r="AE3606" s="61">
        <f>-INDEX(SA!$C$2:$G$11,MATCH(Details!S3606,SA!$C$2:$C$11,0),MATCH(-Details!V3606,SA!$C$2:$G$2,0))*Y3606/(F3606-E3606+1)</f>
        <v>-2412.9694794520547</v>
      </c>
      <c r="AF3606" s="41">
        <f t="shared" si="1814"/>
        <v>0</v>
      </c>
      <c r="AG3606" s="41">
        <f t="shared" si="1815"/>
        <v>0</v>
      </c>
      <c r="AH3606" s="41">
        <f t="shared" si="1816"/>
        <v>-434.3345063013698</v>
      </c>
      <c r="AI3606" s="60">
        <f t="shared" si="1817"/>
        <v>-96.518779178082184</v>
      </c>
      <c r="AJ3606" s="60">
        <f t="shared" si="1818"/>
        <v>-542.91813287671232</v>
      </c>
      <c r="AK3606" s="60">
        <f t="shared" si="1819"/>
        <v>-685.39599999999996</v>
      </c>
      <c r="AL3606" s="60">
        <f t="shared" si="1820"/>
        <v>-503.76605999999998</v>
      </c>
      <c r="AM3606" s="41">
        <f t="shared" si="1821"/>
        <v>-1269.7665073972603</v>
      </c>
      <c r="AN3606" s="42">
        <f t="shared" si="1822"/>
        <v>45715</v>
      </c>
      <c r="AO3606" s="43">
        <f t="shared" si="1823"/>
        <v>-2412.9694794520547</v>
      </c>
      <c r="AP3606" s="24" t="s">
        <v>6632</v>
      </c>
    </row>
    <row r="3607" spans="1:42" s="24" customFormat="1" ht="15.75" customHeight="1" x14ac:dyDescent="0.35">
      <c r="A3607" s="36" t="s">
        <v>6117</v>
      </c>
      <c r="B3607" s="36">
        <v>202602</v>
      </c>
      <c r="C3607" s="24" t="s">
        <v>736</v>
      </c>
      <c r="D3607" s="24" t="s">
        <v>119</v>
      </c>
      <c r="E3607" s="62">
        <v>45901</v>
      </c>
      <c r="F3607" s="62">
        <v>46265</v>
      </c>
      <c r="G3607" s="37" t="s">
        <v>1524</v>
      </c>
      <c r="H3607" s="36">
        <v>652536</v>
      </c>
      <c r="I3607" s="63">
        <v>24108</v>
      </c>
      <c r="J3607" s="24" t="s">
        <v>5121</v>
      </c>
      <c r="K3607" s="63">
        <f t="shared" si="1806"/>
        <v>45901</v>
      </c>
      <c r="L3607" s="55">
        <f t="shared" si="1807"/>
        <v>0.04</v>
      </c>
      <c r="M3607" s="76">
        <v>0.22500000000000001</v>
      </c>
      <c r="N3607" s="62">
        <v>45901</v>
      </c>
      <c r="O3607" s="62">
        <v>46265</v>
      </c>
      <c r="P3607" s="63">
        <v>46008</v>
      </c>
      <c r="Q3607" s="63">
        <f t="shared" si="1808"/>
        <v>46009</v>
      </c>
      <c r="R3607" s="78">
        <v>59</v>
      </c>
      <c r="S3607" s="63" t="str">
        <f>VLOOKUP(R3607,SA!$B$3:$C$11,2,1)</f>
        <v>56-65</v>
      </c>
      <c r="T3607" s="38" t="s">
        <v>98</v>
      </c>
      <c r="U3607" s="24" t="s">
        <v>5747</v>
      </c>
      <c r="V3607" s="24">
        <v>-400000</v>
      </c>
      <c r="W3607" s="39">
        <f t="shared" si="1809"/>
        <v>0</v>
      </c>
      <c r="X3607" s="29">
        <f t="shared" si="1810"/>
        <v>0</v>
      </c>
      <c r="Y3607" s="40">
        <f t="shared" si="1811"/>
        <v>257</v>
      </c>
      <c r="Z3607" s="38">
        <f t="shared" si="1793"/>
        <v>46081</v>
      </c>
      <c r="AA3607" s="41">
        <f t="shared" si="1812"/>
        <v>73</v>
      </c>
      <c r="AB3607" s="24" t="s">
        <v>113</v>
      </c>
      <c r="AC3607" s="41">
        <f t="shared" si="1813"/>
        <v>-8385.7538284931506</v>
      </c>
      <c r="AD3607" s="41">
        <v>-1</v>
      </c>
      <c r="AE3607" s="61">
        <f>-INDEX(SA!$C$2:$G$11,MATCH(Details!S3607,SA!$C$2:$C$11,0),MATCH(-Details!V3607,SA!$C$2:$G$2,0))*Y3607/(F3607-E3607+1)</f>
        <v>-7106.5710410958909</v>
      </c>
      <c r="AF3607" s="41">
        <f t="shared" si="1814"/>
        <v>0</v>
      </c>
      <c r="AG3607" s="41">
        <f t="shared" si="1815"/>
        <v>0</v>
      </c>
      <c r="AH3607" s="41">
        <f t="shared" si="1816"/>
        <v>-1279.1827873972604</v>
      </c>
      <c r="AI3607" s="60">
        <f t="shared" si="1817"/>
        <v>-284.26284164383566</v>
      </c>
      <c r="AJ3607" s="60">
        <f t="shared" si="1818"/>
        <v>-1598.9784842465756</v>
      </c>
      <c r="AK3607" s="60">
        <f t="shared" si="1819"/>
        <v>-2018.5980000000002</v>
      </c>
      <c r="AL3607" s="60">
        <f t="shared" si="1820"/>
        <v>-1483.6695300000001</v>
      </c>
      <c r="AM3607" s="41">
        <f t="shared" si="1821"/>
        <v>-3739.6601852054796</v>
      </c>
      <c r="AN3607" s="42">
        <f t="shared" si="1822"/>
        <v>45715</v>
      </c>
      <c r="AO3607" s="43">
        <f t="shared" si="1823"/>
        <v>-7106.5710410958909</v>
      </c>
      <c r="AP3607" s="24" t="s">
        <v>6632</v>
      </c>
    </row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1"/>
  <sheetViews>
    <sheetView showGridLines="0" workbookViewId="0">
      <selection activeCell="C7" sqref="C7"/>
    </sheetView>
  </sheetViews>
  <sheetFormatPr defaultColWidth="14.453125" defaultRowHeight="13" x14ac:dyDescent="0.3"/>
  <cols>
    <col min="1" max="1" width="11.26953125" style="47" bestFit="1" customWidth="1"/>
    <col min="2" max="2" width="14.453125" style="47"/>
    <col min="3" max="3" width="19.6328125" style="47" bestFit="1" customWidth="1"/>
    <col min="4" max="16384" width="14.453125" style="47"/>
  </cols>
  <sheetData>
    <row r="2" spans="2:7" ht="14.5" x14ac:dyDescent="0.3">
      <c r="B2" s="20"/>
      <c r="C2" s="79" t="s">
        <v>5752</v>
      </c>
      <c r="D2" s="79">
        <v>300000</v>
      </c>
      <c r="E2" s="79">
        <v>400000</v>
      </c>
      <c r="F2" s="79">
        <v>500000</v>
      </c>
      <c r="G2" s="79">
        <v>600000</v>
      </c>
    </row>
    <row r="3" spans="2:7" ht="14.5" x14ac:dyDescent="0.3">
      <c r="B3" s="80">
        <v>0</v>
      </c>
      <c r="C3" s="81" t="s">
        <v>5753</v>
      </c>
      <c r="D3" s="82">
        <v>3127.44</v>
      </c>
      <c r="E3" s="82">
        <v>3426.98</v>
      </c>
      <c r="F3" s="82">
        <v>3769.67</v>
      </c>
      <c r="G3" s="82">
        <v>4146.63</v>
      </c>
    </row>
    <row r="4" spans="2:7" ht="14.5" x14ac:dyDescent="0.3">
      <c r="B4" s="80">
        <v>26</v>
      </c>
      <c r="C4" s="81" t="s">
        <v>5754</v>
      </c>
      <c r="D4" s="82">
        <v>3495.31</v>
      </c>
      <c r="E4" s="82">
        <v>3841.55</v>
      </c>
      <c r="F4" s="82">
        <v>4225.6899999999996</v>
      </c>
      <c r="G4" s="82">
        <v>4648.32</v>
      </c>
    </row>
    <row r="5" spans="2:7" ht="14.5" x14ac:dyDescent="0.3">
      <c r="B5" s="80">
        <v>36</v>
      </c>
      <c r="C5" s="81" t="s">
        <v>5755</v>
      </c>
      <c r="D5" s="82">
        <v>4338.62</v>
      </c>
      <c r="E5" s="82">
        <v>4658.07</v>
      </c>
      <c r="F5" s="82">
        <v>5123.8900000000003</v>
      </c>
      <c r="G5" s="82">
        <v>5636.29</v>
      </c>
    </row>
    <row r="6" spans="2:7" ht="14.5" x14ac:dyDescent="0.3">
      <c r="B6" s="80">
        <v>46</v>
      </c>
      <c r="C6" s="81" t="s">
        <v>5756</v>
      </c>
      <c r="D6" s="82">
        <v>6248.7</v>
      </c>
      <c r="E6" s="82">
        <v>6871.37</v>
      </c>
      <c r="F6" s="82">
        <v>7558.51</v>
      </c>
      <c r="G6" s="82">
        <v>8314.3700000000008</v>
      </c>
    </row>
    <row r="7" spans="2:7" ht="14.5" x14ac:dyDescent="0.3">
      <c r="B7" s="80">
        <v>56</v>
      </c>
      <c r="C7" s="81" t="s">
        <v>5757</v>
      </c>
      <c r="D7" s="82">
        <v>9179.4500000000007</v>
      </c>
      <c r="E7" s="82">
        <v>10092.99</v>
      </c>
      <c r="F7" s="82">
        <v>11102.3</v>
      </c>
      <c r="G7" s="82">
        <v>12212.54</v>
      </c>
    </row>
    <row r="8" spans="2:7" ht="14.5" x14ac:dyDescent="0.3">
      <c r="B8" s="80">
        <v>66</v>
      </c>
      <c r="C8" s="81" t="s">
        <v>5758</v>
      </c>
      <c r="D8" s="82">
        <v>13109.28</v>
      </c>
      <c r="E8" s="82">
        <v>14425.4</v>
      </c>
      <c r="F8" s="82">
        <v>15858.59</v>
      </c>
      <c r="G8" s="82">
        <v>17444.37</v>
      </c>
    </row>
    <row r="9" spans="2:7" ht="14.5" x14ac:dyDescent="0.3">
      <c r="B9" s="80">
        <v>71</v>
      </c>
      <c r="C9" s="81" t="s">
        <v>5759</v>
      </c>
      <c r="D9" s="82">
        <v>16628.13</v>
      </c>
      <c r="E9" s="82">
        <v>18286.47</v>
      </c>
      <c r="F9" s="82">
        <v>20115.189999999999</v>
      </c>
      <c r="G9" s="82">
        <v>22126.45</v>
      </c>
    </row>
    <row r="10" spans="2:7" ht="14.5" x14ac:dyDescent="0.3">
      <c r="B10" s="80">
        <v>76</v>
      </c>
      <c r="C10" s="81" t="s">
        <v>5760</v>
      </c>
      <c r="D10" s="82">
        <v>20889.05</v>
      </c>
      <c r="E10" s="82">
        <v>22974.65</v>
      </c>
      <c r="F10" s="82">
        <v>25272.11</v>
      </c>
      <c r="G10" s="82">
        <v>27799.31</v>
      </c>
    </row>
    <row r="11" spans="2:7" ht="14.5" x14ac:dyDescent="0.3">
      <c r="B11" s="80">
        <v>81</v>
      </c>
      <c r="C11" s="81" t="s">
        <v>5761</v>
      </c>
      <c r="D11" s="82">
        <v>22807.9</v>
      </c>
      <c r="E11" s="82">
        <v>25084.3</v>
      </c>
      <c r="F11" s="82">
        <v>27592.73</v>
      </c>
      <c r="G11" s="82">
        <v>30352.05</v>
      </c>
    </row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EC25-5A4D-4753-A0CF-61BC21AE18ED}">
  <dimension ref="B3:J49"/>
  <sheetViews>
    <sheetView showGridLines="0" tabSelected="1" topLeftCell="A41" workbookViewId="0">
      <selection activeCell="B49" sqref="B49"/>
    </sheetView>
  </sheetViews>
  <sheetFormatPr defaultColWidth="14.453125" defaultRowHeight="14.5" x14ac:dyDescent="0.35"/>
  <cols>
    <col min="1" max="1" width="1.453125" style="25" customWidth="1"/>
    <col min="2" max="2" width="10.7265625" style="25" customWidth="1"/>
    <col min="3" max="3" width="11.54296875" style="25" bestFit="1" customWidth="1"/>
    <col min="4" max="4" width="15.1796875" style="25" bestFit="1" customWidth="1"/>
    <col min="5" max="5" width="50.453125" style="25" customWidth="1"/>
    <col min="6" max="6" width="11.54296875" style="25" bestFit="1" customWidth="1"/>
    <col min="7" max="7" width="15.1796875" style="25" customWidth="1"/>
    <col min="8" max="8" width="10.7265625" style="25" customWidth="1"/>
    <col min="9" max="26" width="8.7265625" style="25" customWidth="1"/>
    <col min="27" max="16384" width="14.453125" style="25"/>
  </cols>
  <sheetData>
    <row r="3" spans="2:10" x14ac:dyDescent="0.35">
      <c r="E3"/>
    </row>
    <row r="5" spans="2:10" x14ac:dyDescent="0.35">
      <c r="B5" s="26" t="s">
        <v>45</v>
      </c>
      <c r="C5" s="27"/>
      <c r="D5" s="27"/>
      <c r="E5" s="27"/>
      <c r="F5" s="27"/>
      <c r="G5" s="27"/>
    </row>
    <row r="6" spans="2:10" x14ac:dyDescent="0.35">
      <c r="B6" s="26" t="s">
        <v>6656</v>
      </c>
      <c r="C6" s="27"/>
      <c r="D6" s="27"/>
      <c r="E6" s="27"/>
      <c r="F6" s="27"/>
      <c r="G6" s="27"/>
    </row>
    <row r="7" spans="2:10" s="51" customFormat="1" x14ac:dyDescent="0.25">
      <c r="B7" s="67" t="s">
        <v>0</v>
      </c>
      <c r="C7" s="68" t="s">
        <v>46</v>
      </c>
      <c r="D7" s="69" t="s">
        <v>108</v>
      </c>
      <c r="E7" s="69" t="s">
        <v>1</v>
      </c>
      <c r="F7" s="69" t="s">
        <v>47</v>
      </c>
      <c r="G7" s="69" t="s">
        <v>31</v>
      </c>
    </row>
    <row r="8" spans="2:10" ht="29" x14ac:dyDescent="0.35">
      <c r="B8" s="70">
        <v>45899</v>
      </c>
      <c r="C8" s="28"/>
      <c r="D8" s="71"/>
      <c r="E8" s="44" t="s">
        <v>731</v>
      </c>
      <c r="F8" s="45">
        <v>554877</v>
      </c>
      <c r="G8" s="46">
        <f>F8</f>
        <v>554877</v>
      </c>
    </row>
    <row r="9" spans="2:10" ht="29" x14ac:dyDescent="0.35">
      <c r="B9" s="70">
        <v>45899</v>
      </c>
      <c r="C9" s="28"/>
      <c r="D9" s="71"/>
      <c r="E9" s="44" t="s">
        <v>733</v>
      </c>
      <c r="F9" s="45">
        <v>24780000</v>
      </c>
      <c r="G9" s="46">
        <f t="shared" ref="G9:G10" si="0">G8+F9-C9</f>
        <v>25334877</v>
      </c>
    </row>
    <row r="10" spans="2:10" x14ac:dyDescent="0.35">
      <c r="B10" s="70">
        <v>45901</v>
      </c>
      <c r="C10" s="28">
        <v>554877.06400000188</v>
      </c>
      <c r="D10" s="71" t="s">
        <v>730</v>
      </c>
      <c r="E10" s="44" t="s">
        <v>729</v>
      </c>
      <c r="F10" s="45"/>
      <c r="G10" s="46">
        <f t="shared" si="0"/>
        <v>24779999.935999997</v>
      </c>
      <c r="J10" s="77"/>
    </row>
    <row r="11" spans="2:10" ht="29" x14ac:dyDescent="0.35">
      <c r="B11" s="70">
        <v>45904</v>
      </c>
      <c r="C11" s="28"/>
      <c r="D11" s="71"/>
      <c r="E11" s="44" t="s">
        <v>732</v>
      </c>
      <c r="F11" s="45">
        <v>1000000</v>
      </c>
      <c r="G11" s="46">
        <f t="shared" ref="G11" si="1">G10+F11-C11</f>
        <v>25779999.935999997</v>
      </c>
    </row>
    <row r="12" spans="2:10" x14ac:dyDescent="0.35">
      <c r="B12" s="70">
        <v>45915</v>
      </c>
      <c r="C12" s="28">
        <v>24779999.83480031</v>
      </c>
      <c r="D12" s="71" t="s">
        <v>5763</v>
      </c>
      <c r="E12" s="44" t="s">
        <v>5762</v>
      </c>
      <c r="F12" s="45"/>
      <c r="G12" s="46">
        <f t="shared" ref="G12" si="2">G11+F12-C12</f>
        <v>1000000.1011996865</v>
      </c>
    </row>
    <row r="13" spans="2:10" x14ac:dyDescent="0.35">
      <c r="B13" s="70">
        <v>45917</v>
      </c>
      <c r="C13" s="28">
        <v>5367.347999999999</v>
      </c>
      <c r="D13" s="71" t="s">
        <v>5764</v>
      </c>
      <c r="E13" s="44" t="s">
        <v>729</v>
      </c>
      <c r="F13" s="45"/>
      <c r="G13" s="46">
        <f t="shared" ref="G13" si="3">G12+F13-C13</f>
        <v>994632.75319968653</v>
      </c>
    </row>
    <row r="14" spans="2:10" x14ac:dyDescent="0.35">
      <c r="B14" s="70">
        <v>45919</v>
      </c>
      <c r="C14" s="28">
        <v>150501.11717972608</v>
      </c>
      <c r="D14" s="71" t="s">
        <v>5817</v>
      </c>
      <c r="E14" s="44" t="s">
        <v>5762</v>
      </c>
      <c r="F14" s="45"/>
      <c r="G14" s="46">
        <f t="shared" ref="G14" si="4">G13+F14-C14</f>
        <v>844131.63601996051</v>
      </c>
    </row>
    <row r="15" spans="2:10" x14ac:dyDescent="0.35">
      <c r="B15" s="70">
        <v>45919</v>
      </c>
      <c r="C15" s="28">
        <v>20518.046904109593</v>
      </c>
      <c r="D15" s="71" t="s">
        <v>5818</v>
      </c>
      <c r="E15" s="44" t="s">
        <v>729</v>
      </c>
      <c r="F15" s="45"/>
      <c r="G15" s="46">
        <f t="shared" ref="G15" si="5">G14+F15-C15</f>
        <v>823613.58911585086</v>
      </c>
    </row>
    <row r="16" spans="2:10" x14ac:dyDescent="0.35">
      <c r="B16" s="70">
        <v>45925</v>
      </c>
      <c r="C16" s="28">
        <v>728614.3058728762</v>
      </c>
      <c r="D16" s="71" t="s">
        <v>6119</v>
      </c>
      <c r="E16" s="44" t="s">
        <v>5762</v>
      </c>
      <c r="F16" s="45"/>
      <c r="G16" s="46">
        <f t="shared" ref="G16" si="6">G15+F16-C16</f>
        <v>94999.283242974663</v>
      </c>
    </row>
    <row r="17" spans="2:7" x14ac:dyDescent="0.35">
      <c r="B17" s="70">
        <v>45930</v>
      </c>
      <c r="C17" s="28">
        <v>0</v>
      </c>
      <c r="D17" s="71" t="s">
        <v>6120</v>
      </c>
      <c r="E17" s="44" t="s">
        <v>5762</v>
      </c>
      <c r="F17" s="45"/>
      <c r="G17" s="46">
        <f t="shared" ref="G17" si="7">G16+F17-C17</f>
        <v>94999.283242974663</v>
      </c>
    </row>
    <row r="18" spans="2:7" x14ac:dyDescent="0.35">
      <c r="B18" s="70">
        <v>45930</v>
      </c>
      <c r="C18" s="28"/>
      <c r="D18" s="71"/>
      <c r="E18" s="44"/>
      <c r="F18" s="45"/>
      <c r="G18" s="46">
        <f t="shared" ref="G18" si="8">G17+F18-C18</f>
        <v>94999.283242974663</v>
      </c>
    </row>
    <row r="19" spans="2:7" x14ac:dyDescent="0.35">
      <c r="B19" s="70">
        <v>45938</v>
      </c>
      <c r="C19" s="28"/>
      <c r="D19" s="71"/>
      <c r="E19" s="44" t="s">
        <v>6122</v>
      </c>
      <c r="F19" s="45">
        <v>145497</v>
      </c>
      <c r="G19" s="46">
        <f t="shared" ref="G19" si="9">G18+F19-C19</f>
        <v>240496.28324297466</v>
      </c>
    </row>
    <row r="20" spans="2:7" ht="29" x14ac:dyDescent="0.35">
      <c r="B20" s="70">
        <v>45946</v>
      </c>
      <c r="C20" s="28"/>
      <c r="D20" s="71"/>
      <c r="E20" s="44" t="s">
        <v>6123</v>
      </c>
      <c r="F20" s="45">
        <v>1000000</v>
      </c>
      <c r="G20" s="46">
        <f t="shared" ref="G20" si="10">G19+F20-C20</f>
        <v>1240496.2832429747</v>
      </c>
    </row>
    <row r="21" spans="2:7" x14ac:dyDescent="0.35">
      <c r="B21" s="70">
        <v>45957</v>
      </c>
      <c r="C21" s="28">
        <v>-22112.843187397299</v>
      </c>
      <c r="D21" s="71" t="s">
        <v>6225</v>
      </c>
      <c r="E21" s="44" t="s">
        <v>5762</v>
      </c>
      <c r="F21" s="45"/>
      <c r="G21" s="46">
        <f t="shared" ref="G21" si="11">G20+F21-C21</f>
        <v>1262609.126430372</v>
      </c>
    </row>
    <row r="22" spans="2:7" x14ac:dyDescent="0.35">
      <c r="B22" s="70">
        <v>45961</v>
      </c>
      <c r="C22" s="28"/>
      <c r="D22" s="71"/>
      <c r="E22" s="44"/>
      <c r="F22" s="45"/>
      <c r="G22" s="46">
        <f t="shared" ref="G22" si="12">G21+F22-C22</f>
        <v>1262609.126430372</v>
      </c>
    </row>
    <row r="23" spans="2:7" x14ac:dyDescent="0.35">
      <c r="B23" s="70">
        <v>45967</v>
      </c>
      <c r="C23" s="28">
        <v>846.37035616438357</v>
      </c>
      <c r="D23" s="71" t="s">
        <v>6226</v>
      </c>
      <c r="E23" s="44" t="s">
        <v>729</v>
      </c>
      <c r="F23" s="45"/>
      <c r="G23" s="46">
        <f t="shared" ref="G23" si="13">G22+F23-C23</f>
        <v>1261762.7560742076</v>
      </c>
    </row>
    <row r="24" spans="2:7" x14ac:dyDescent="0.35">
      <c r="B24" s="70">
        <v>45970</v>
      </c>
      <c r="C24" s="28">
        <v>-7614.0654136986323</v>
      </c>
      <c r="D24" s="71" t="s">
        <v>6227</v>
      </c>
      <c r="E24" s="44" t="s">
        <v>729</v>
      </c>
      <c r="F24" s="45"/>
      <c r="G24" s="46">
        <f t="shared" ref="G24" si="14">G23+F24-C24</f>
        <v>1269376.8214879062</v>
      </c>
    </row>
    <row r="25" spans="2:7" x14ac:dyDescent="0.35">
      <c r="B25" s="70">
        <v>45970</v>
      </c>
      <c r="C25" s="28">
        <v>113233.43157479451</v>
      </c>
      <c r="D25" s="71" t="s">
        <v>6287</v>
      </c>
      <c r="E25" s="44" t="s">
        <v>5762</v>
      </c>
      <c r="F25" s="45"/>
      <c r="G25" s="46">
        <f t="shared" ref="G25" si="15">G24+F25-C25</f>
        <v>1156143.3899131117</v>
      </c>
    </row>
    <row r="26" spans="2:7" x14ac:dyDescent="0.35">
      <c r="B26" s="70">
        <v>45986</v>
      </c>
      <c r="C26" s="28">
        <v>8459.256416438353</v>
      </c>
      <c r="D26" s="71" t="s">
        <v>6288</v>
      </c>
      <c r="E26" s="44" t="s">
        <v>729</v>
      </c>
      <c r="F26" s="45"/>
      <c r="G26" s="46">
        <f t="shared" ref="G26" si="16">G25+F26-C26</f>
        <v>1147684.1334966733</v>
      </c>
    </row>
    <row r="27" spans="2:7" x14ac:dyDescent="0.35">
      <c r="B27" s="70">
        <v>45986</v>
      </c>
      <c r="C27" s="28">
        <v>416469.12292821932</v>
      </c>
      <c r="D27" s="71" t="s">
        <v>6477</v>
      </c>
      <c r="E27" s="44" t="s">
        <v>5762</v>
      </c>
      <c r="F27" s="45"/>
      <c r="G27" s="46">
        <f t="shared" ref="G27" si="17">G26+F27-C27</f>
        <v>731215.01056845393</v>
      </c>
    </row>
    <row r="28" spans="2:7" x14ac:dyDescent="0.35">
      <c r="B28" s="70">
        <v>45991</v>
      </c>
      <c r="C28" s="28">
        <v>0</v>
      </c>
      <c r="D28" s="71" t="s">
        <v>6478</v>
      </c>
      <c r="E28" s="44" t="s">
        <v>729</v>
      </c>
      <c r="F28" s="45"/>
      <c r="G28" s="46">
        <f t="shared" ref="G28" si="18">G27+F28-C28</f>
        <v>731215.01056845393</v>
      </c>
    </row>
    <row r="29" spans="2:7" x14ac:dyDescent="0.35">
      <c r="B29" s="70">
        <v>45991</v>
      </c>
      <c r="C29" s="28">
        <v>0</v>
      </c>
      <c r="D29" s="71" t="s">
        <v>6480</v>
      </c>
      <c r="E29" s="44" t="s">
        <v>5762</v>
      </c>
      <c r="F29" s="45"/>
      <c r="G29" s="46">
        <f t="shared" ref="G29:G43" si="19">G28+F29-C29</f>
        <v>731215.01056845393</v>
      </c>
    </row>
    <row r="30" spans="2:7" x14ac:dyDescent="0.35">
      <c r="B30" s="70">
        <v>45991</v>
      </c>
      <c r="C30" s="28"/>
      <c r="D30" s="71"/>
      <c r="E30" s="44"/>
      <c r="F30" s="45"/>
      <c r="G30" s="46">
        <f t="shared" si="19"/>
        <v>731215.01056845393</v>
      </c>
    </row>
    <row r="31" spans="2:7" x14ac:dyDescent="0.35">
      <c r="B31" s="70">
        <v>46007</v>
      </c>
      <c r="C31" s="28">
        <v>75193.002376438366</v>
      </c>
      <c r="D31" s="71" t="s">
        <v>6526</v>
      </c>
      <c r="E31" s="44" t="s">
        <v>5762</v>
      </c>
      <c r="F31" s="45"/>
      <c r="G31" s="46">
        <f t="shared" si="19"/>
        <v>656022.00819201558</v>
      </c>
    </row>
    <row r="32" spans="2:7" x14ac:dyDescent="0.35">
      <c r="B32" s="70">
        <v>46007</v>
      </c>
      <c r="C32" s="28">
        <v>862.40219178082202</v>
      </c>
      <c r="D32" s="71" t="s">
        <v>6527</v>
      </c>
      <c r="E32" s="44" t="s">
        <v>729</v>
      </c>
      <c r="F32" s="45"/>
      <c r="G32" s="46">
        <f t="shared" si="19"/>
        <v>655159.60600023472</v>
      </c>
    </row>
    <row r="33" spans="2:8" x14ac:dyDescent="0.35">
      <c r="B33" s="70">
        <v>46007</v>
      </c>
      <c r="C33" s="28">
        <v>1848.5382136986304</v>
      </c>
      <c r="D33" s="71" t="s">
        <v>6528</v>
      </c>
      <c r="E33" s="44" t="s">
        <v>729</v>
      </c>
      <c r="F33" s="45"/>
      <c r="G33" s="46">
        <f t="shared" si="19"/>
        <v>653311.06778653606</v>
      </c>
    </row>
    <row r="34" spans="2:8" x14ac:dyDescent="0.35">
      <c r="B34" s="70">
        <v>46021</v>
      </c>
      <c r="C34" s="28">
        <v>792.56235616438357</v>
      </c>
      <c r="D34" s="71" t="s">
        <v>6529</v>
      </c>
      <c r="E34" s="44" t="s">
        <v>729</v>
      </c>
      <c r="F34" s="45"/>
      <c r="G34" s="46">
        <f t="shared" si="19"/>
        <v>652518.50543037173</v>
      </c>
    </row>
    <row r="35" spans="2:8" x14ac:dyDescent="0.35">
      <c r="B35" s="70">
        <v>46022</v>
      </c>
      <c r="C35" s="28">
        <v>3071.0933457534247</v>
      </c>
      <c r="D35" s="71" t="s">
        <v>6532</v>
      </c>
      <c r="E35" s="44" t="s">
        <v>5762</v>
      </c>
      <c r="F35" s="45"/>
      <c r="G35" s="46">
        <f t="shared" si="19"/>
        <v>649447.41208461835</v>
      </c>
    </row>
    <row r="36" spans="2:8" ht="29" x14ac:dyDescent="0.35">
      <c r="B36" s="70">
        <v>46021</v>
      </c>
      <c r="C36" s="28"/>
      <c r="D36" s="71"/>
      <c r="E36" s="44" t="s">
        <v>6653</v>
      </c>
      <c r="F36" s="45">
        <v>2205433</v>
      </c>
      <c r="G36" s="46">
        <f t="shared" si="19"/>
        <v>2854880.4120846186</v>
      </c>
    </row>
    <row r="37" spans="2:8" x14ac:dyDescent="0.35">
      <c r="B37" s="70">
        <v>46022</v>
      </c>
      <c r="C37" s="28"/>
      <c r="D37" s="71"/>
      <c r="E37" s="44"/>
      <c r="F37" s="45"/>
      <c r="G37" s="46">
        <f t="shared" si="19"/>
        <v>2854880.4120846186</v>
      </c>
    </row>
    <row r="38" spans="2:8" x14ac:dyDescent="0.35">
      <c r="B38" s="70">
        <v>46042</v>
      </c>
      <c r="C38" s="28">
        <v>126735.67591013695</v>
      </c>
      <c r="D38" s="71" t="s">
        <v>6633</v>
      </c>
      <c r="E38" s="44" t="s">
        <v>5762</v>
      </c>
      <c r="F38" s="45"/>
      <c r="G38" s="46">
        <f t="shared" si="19"/>
        <v>2728144.7361744815</v>
      </c>
    </row>
    <row r="39" spans="2:8" x14ac:dyDescent="0.35">
      <c r="B39" s="70">
        <v>46042</v>
      </c>
      <c r="C39" s="28">
        <v>183.58601643835607</v>
      </c>
      <c r="D39" s="71" t="s">
        <v>6634</v>
      </c>
      <c r="E39" s="44" t="s">
        <v>729</v>
      </c>
      <c r="F39" s="45"/>
      <c r="G39" s="46">
        <f t="shared" si="19"/>
        <v>2727961.150158043</v>
      </c>
    </row>
    <row r="40" spans="2:8" x14ac:dyDescent="0.35">
      <c r="B40" s="70">
        <v>46047</v>
      </c>
      <c r="C40" s="28">
        <v>704.84794520547939</v>
      </c>
      <c r="D40" s="71" t="s">
        <v>6635</v>
      </c>
      <c r="E40" s="44" t="s">
        <v>729</v>
      </c>
      <c r="F40" s="45"/>
      <c r="G40" s="46">
        <f t="shared" si="19"/>
        <v>2727256.3022128376</v>
      </c>
    </row>
    <row r="41" spans="2:8" x14ac:dyDescent="0.35">
      <c r="B41" s="70">
        <v>46047</v>
      </c>
      <c r="C41" s="28">
        <v>37096.867479452056</v>
      </c>
      <c r="D41" s="71" t="s">
        <v>6652</v>
      </c>
      <c r="E41" s="44" t="s">
        <v>5762</v>
      </c>
      <c r="F41" s="45"/>
      <c r="G41" s="46">
        <f t="shared" si="19"/>
        <v>2690159.4347333857</v>
      </c>
    </row>
    <row r="42" spans="2:8" x14ac:dyDescent="0.35">
      <c r="B42" s="70">
        <v>46044</v>
      </c>
      <c r="C42" s="28">
        <v>2224850.9655999984</v>
      </c>
      <c r="D42" s="71" t="s">
        <v>6654</v>
      </c>
      <c r="E42" s="44" t="s">
        <v>6655</v>
      </c>
      <c r="F42" s="45"/>
      <c r="G42" s="46">
        <f t="shared" si="19"/>
        <v>465308.46913338732</v>
      </c>
    </row>
    <row r="43" spans="2:8" x14ac:dyDescent="0.35">
      <c r="B43" s="70">
        <v>46053</v>
      </c>
      <c r="C43" s="28"/>
      <c r="D43" s="71"/>
      <c r="E43" s="44"/>
      <c r="F43" s="45"/>
      <c r="G43" s="46">
        <f t="shared" si="19"/>
        <v>465308.46913338732</v>
      </c>
    </row>
    <row r="44" spans="2:8" x14ac:dyDescent="0.35">
      <c r="B44" s="70">
        <v>46056</v>
      </c>
      <c r="C44" s="28">
        <v>0</v>
      </c>
      <c r="D44" s="71" t="s">
        <v>6657</v>
      </c>
      <c r="E44" s="44" t="s">
        <v>5762</v>
      </c>
      <c r="F44" s="45"/>
      <c r="G44" s="46">
        <f t="shared" ref="G44" si="20">G43+F44-C44</f>
        <v>465308.46913338732</v>
      </c>
    </row>
    <row r="45" spans="2:8" x14ac:dyDescent="0.35">
      <c r="B45" s="70">
        <v>46067</v>
      </c>
      <c r="C45" s="28">
        <v>-19420.0978</v>
      </c>
      <c r="D45" s="71" t="s">
        <v>6660</v>
      </c>
      <c r="E45" s="44" t="s">
        <v>6655</v>
      </c>
      <c r="F45" s="45"/>
      <c r="G45" s="46"/>
    </row>
    <row r="46" spans="2:8" x14ac:dyDescent="0.35">
      <c r="B46" s="70">
        <v>46069</v>
      </c>
      <c r="C46" s="28">
        <v>708.5579945205501</v>
      </c>
      <c r="D46" s="71" t="s">
        <v>6658</v>
      </c>
      <c r="E46" s="44" t="s">
        <v>729</v>
      </c>
      <c r="F46" s="45"/>
      <c r="G46" s="46">
        <f>G44+F46-C46</f>
        <v>464599.9111388668</v>
      </c>
    </row>
    <row r="47" spans="2:8" x14ac:dyDescent="0.35">
      <c r="B47" s="70">
        <v>46069</v>
      </c>
      <c r="C47" s="28">
        <v>1555.2723287671233</v>
      </c>
      <c r="D47" s="71" t="s">
        <v>6659</v>
      </c>
      <c r="E47" s="44" t="s">
        <v>729</v>
      </c>
      <c r="F47" s="45"/>
      <c r="G47" s="46">
        <f t="shared" ref="G47:G49" si="21">G46+F47-C47</f>
        <v>463044.63881009968</v>
      </c>
    </row>
    <row r="48" spans="2:8" x14ac:dyDescent="0.35">
      <c r="B48" s="70">
        <v>46069</v>
      </c>
      <c r="C48" s="28">
        <v>203155.07646849303</v>
      </c>
      <c r="D48" s="71" t="s">
        <v>6814</v>
      </c>
      <c r="E48" s="44" t="s">
        <v>5762</v>
      </c>
      <c r="F48" s="45"/>
      <c r="G48" s="46">
        <f t="shared" si="21"/>
        <v>259889.56234160665</v>
      </c>
      <c r="H48" s="56">
        <f>SuM!C8+SuM!C14+[1]SuM!$C$8+[1]SuM!$C$14+[2]SuM!$C$8+[2]SuM!$C$14-SUM(C8:C50)</f>
        <v>-9.3132257461547852E-8</v>
      </c>
    </row>
    <row r="49" spans="2:7" x14ac:dyDescent="0.35">
      <c r="B49" s="70">
        <v>46081</v>
      </c>
      <c r="C49" s="28"/>
      <c r="D49" s="71"/>
      <c r="E49" s="44"/>
      <c r="F49" s="45"/>
      <c r="G49" s="46">
        <f t="shared" si="21"/>
        <v>259889.56234160665</v>
      </c>
    </row>
  </sheetData>
  <conditionalFormatting sqref="D1:D1048576">
    <cfRule type="duplicateValues" dxfId="3" priority="1"/>
    <cfRule type="duplicateValues" dxfId="2" priority="4"/>
    <cfRule type="duplicateValues" dxfId="1" priority="6"/>
  </conditionalFormatting>
  <conditionalFormatting sqref="G8:G49">
    <cfRule type="cellIs" dxfId="0" priority="5" operator="lessThan">
      <formula>0</formula>
    </cfRule>
  </conditionalFormatting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3385-62C8-41D8-A50B-B5F582817804}">
  <dimension ref="A3:K3341"/>
  <sheetViews>
    <sheetView topLeftCell="G1" workbookViewId="0">
      <selection activeCell="K4" sqref="K4"/>
    </sheetView>
  </sheetViews>
  <sheetFormatPr defaultRowHeight="12.5" x14ac:dyDescent="0.25"/>
  <cols>
    <col min="1" max="1" width="13" bestFit="1" customWidth="1"/>
    <col min="2" max="2" width="21.7265625" bestFit="1" customWidth="1"/>
    <col min="3" max="3" width="34.36328125" bestFit="1" customWidth="1"/>
    <col min="4" max="4" width="9.81640625" customWidth="1"/>
    <col min="5" max="5" width="22.7265625" bestFit="1" customWidth="1"/>
    <col min="6" max="6" width="27.54296875" bestFit="1" customWidth="1"/>
    <col min="7" max="7" width="15.36328125" bestFit="1" customWidth="1"/>
    <col min="8" max="8" width="27.6328125" bestFit="1" customWidth="1"/>
    <col min="9" max="9" width="12.36328125" bestFit="1" customWidth="1"/>
    <col min="10" max="10" width="32.08984375" bestFit="1" customWidth="1"/>
  </cols>
  <sheetData>
    <row r="3" spans="1:11" x14ac:dyDescent="0.25">
      <c r="F3" s="74"/>
    </row>
    <row r="4" spans="1:11" x14ac:dyDescent="0.25">
      <c r="A4" s="52" t="s">
        <v>58</v>
      </c>
      <c r="B4" t="s">
        <v>60</v>
      </c>
      <c r="C4" t="s">
        <v>61</v>
      </c>
      <c r="D4" t="s">
        <v>112</v>
      </c>
      <c r="E4" s="52" t="s">
        <v>63</v>
      </c>
      <c r="F4" s="52" t="s">
        <v>94</v>
      </c>
      <c r="G4" s="52" t="s">
        <v>42</v>
      </c>
      <c r="H4" t="s">
        <v>107</v>
      </c>
      <c r="I4" t="s">
        <v>109</v>
      </c>
      <c r="J4" t="s">
        <v>61</v>
      </c>
      <c r="K4" t="s">
        <v>112</v>
      </c>
    </row>
    <row r="5" spans="1:11" x14ac:dyDescent="0.25">
      <c r="A5" s="53">
        <v>652306</v>
      </c>
      <c r="B5" s="84">
        <v>1</v>
      </c>
      <c r="C5" s="84">
        <v>6</v>
      </c>
      <c r="E5" t="s">
        <v>2908</v>
      </c>
      <c r="F5" t="s">
        <v>98</v>
      </c>
      <c r="G5" t="s">
        <v>5743</v>
      </c>
      <c r="H5" s="73">
        <v>0</v>
      </c>
      <c r="I5" s="75">
        <v>12212.54</v>
      </c>
      <c r="J5" s="75">
        <v>1</v>
      </c>
    </row>
    <row r="6" spans="1:11" x14ac:dyDescent="0.25">
      <c r="A6" s="53">
        <v>42342</v>
      </c>
      <c r="B6" s="84">
        <v>1</v>
      </c>
      <c r="C6" s="84">
        <v>6</v>
      </c>
      <c r="E6" t="s">
        <v>2909</v>
      </c>
      <c r="F6" t="s">
        <v>97</v>
      </c>
      <c r="G6" t="s">
        <v>56</v>
      </c>
      <c r="H6" s="73">
        <v>600000</v>
      </c>
      <c r="I6" s="75">
        <v>17444.37</v>
      </c>
      <c r="J6" s="75">
        <v>1</v>
      </c>
    </row>
    <row r="7" spans="1:11" x14ac:dyDescent="0.25">
      <c r="A7" s="53">
        <v>362025</v>
      </c>
      <c r="B7" s="84">
        <v>1</v>
      </c>
      <c r="C7" s="84">
        <v>4</v>
      </c>
      <c r="E7" t="s">
        <v>2910</v>
      </c>
      <c r="F7" t="s">
        <v>98</v>
      </c>
      <c r="G7" t="s">
        <v>5743</v>
      </c>
      <c r="H7" s="73">
        <v>0</v>
      </c>
      <c r="I7" s="75">
        <v>6248.7</v>
      </c>
      <c r="J7" s="75">
        <v>1</v>
      </c>
    </row>
    <row r="8" spans="1:11" x14ac:dyDescent="0.25">
      <c r="A8" s="53">
        <v>42179</v>
      </c>
      <c r="B8" s="84">
        <v>1</v>
      </c>
      <c r="C8" s="84">
        <v>5</v>
      </c>
      <c r="E8" t="s">
        <v>2911</v>
      </c>
      <c r="F8" t="s">
        <v>97</v>
      </c>
      <c r="G8" t="s">
        <v>5744</v>
      </c>
      <c r="H8" s="73">
        <v>0</v>
      </c>
      <c r="I8" s="75">
        <v>20889.05</v>
      </c>
      <c r="J8" s="75">
        <v>1</v>
      </c>
    </row>
    <row r="9" spans="1:11" x14ac:dyDescent="0.25">
      <c r="A9" s="53">
        <v>362125</v>
      </c>
      <c r="B9" s="84">
        <v>1</v>
      </c>
      <c r="C9" s="84">
        <v>3</v>
      </c>
      <c r="E9" t="s">
        <v>2912</v>
      </c>
      <c r="F9" t="s">
        <v>97</v>
      </c>
      <c r="G9" t="s">
        <v>5745</v>
      </c>
      <c r="H9" s="73">
        <v>0</v>
      </c>
      <c r="I9" s="75">
        <v>3127.44</v>
      </c>
      <c r="J9" s="75">
        <v>1</v>
      </c>
    </row>
    <row r="10" spans="1:11" x14ac:dyDescent="0.25">
      <c r="A10" s="53">
        <v>42131</v>
      </c>
      <c r="B10" s="84">
        <v>1</v>
      </c>
      <c r="C10" s="84">
        <v>3</v>
      </c>
      <c r="E10" t="s">
        <v>2913</v>
      </c>
      <c r="F10" t="s">
        <v>98</v>
      </c>
      <c r="G10" t="s">
        <v>5746</v>
      </c>
      <c r="H10" s="73">
        <v>0</v>
      </c>
      <c r="I10" s="75">
        <v>0</v>
      </c>
      <c r="J10" s="75">
        <v>0</v>
      </c>
    </row>
    <row r="11" spans="1:11" x14ac:dyDescent="0.25">
      <c r="A11" s="53">
        <v>550049</v>
      </c>
      <c r="B11" s="84">
        <v>1</v>
      </c>
      <c r="C11" s="84">
        <v>4</v>
      </c>
      <c r="E11" t="s">
        <v>2914</v>
      </c>
      <c r="F11" t="s">
        <v>97</v>
      </c>
      <c r="G11" t="s">
        <v>56</v>
      </c>
      <c r="H11" s="73">
        <v>300000</v>
      </c>
      <c r="I11" s="75">
        <v>6248.7</v>
      </c>
      <c r="J11" s="75">
        <v>1</v>
      </c>
    </row>
    <row r="12" spans="1:11" x14ac:dyDescent="0.25">
      <c r="A12" s="53">
        <v>652177</v>
      </c>
      <c r="B12" s="84">
        <v>1</v>
      </c>
      <c r="C12" s="84">
        <v>4</v>
      </c>
      <c r="E12" t="s">
        <v>2915</v>
      </c>
      <c r="F12" t="s">
        <v>97</v>
      </c>
      <c r="G12" t="s">
        <v>5744</v>
      </c>
      <c r="H12" s="73">
        <v>0</v>
      </c>
      <c r="I12" s="75">
        <v>18286.47</v>
      </c>
      <c r="J12" s="75">
        <v>1</v>
      </c>
    </row>
    <row r="13" spans="1:11" x14ac:dyDescent="0.25">
      <c r="A13" s="53">
        <v>362107</v>
      </c>
      <c r="B13" s="84">
        <v>1</v>
      </c>
      <c r="C13" s="84">
        <v>6</v>
      </c>
      <c r="E13" t="s">
        <v>2916</v>
      </c>
      <c r="F13" t="s">
        <v>98</v>
      </c>
      <c r="G13" t="s">
        <v>5743</v>
      </c>
      <c r="H13" s="73">
        <v>0</v>
      </c>
      <c r="I13" s="75">
        <v>6871.37</v>
      </c>
      <c r="J13" s="75">
        <v>1</v>
      </c>
    </row>
    <row r="14" spans="1:11" x14ac:dyDescent="0.25">
      <c r="A14" s="53">
        <v>42246</v>
      </c>
      <c r="B14" s="84">
        <v>1</v>
      </c>
      <c r="C14" s="84">
        <v>4</v>
      </c>
      <c r="E14" t="s">
        <v>2917</v>
      </c>
      <c r="F14" t="s">
        <v>98</v>
      </c>
      <c r="G14" t="s">
        <v>5747</v>
      </c>
      <c r="H14" s="73">
        <v>0</v>
      </c>
      <c r="I14" s="75">
        <v>18286.47</v>
      </c>
      <c r="J14" s="75">
        <v>1</v>
      </c>
    </row>
    <row r="15" spans="1:11" x14ac:dyDescent="0.25">
      <c r="A15" s="53">
        <v>42145</v>
      </c>
      <c r="B15" s="84">
        <v>1</v>
      </c>
      <c r="C15" s="84">
        <v>3</v>
      </c>
      <c r="E15" t="s">
        <v>2918</v>
      </c>
      <c r="F15" t="s">
        <v>97</v>
      </c>
      <c r="G15" t="s">
        <v>56</v>
      </c>
      <c r="H15" s="73">
        <v>400000</v>
      </c>
      <c r="I15" s="75">
        <v>6871.37</v>
      </c>
      <c r="J15" s="75">
        <v>1</v>
      </c>
    </row>
    <row r="16" spans="1:11" x14ac:dyDescent="0.25">
      <c r="A16" s="53">
        <v>42147</v>
      </c>
      <c r="B16" s="84">
        <v>1</v>
      </c>
      <c r="C16" s="84">
        <v>4</v>
      </c>
      <c r="E16" t="s">
        <v>2919</v>
      </c>
      <c r="F16" t="s">
        <v>97</v>
      </c>
      <c r="G16" t="s">
        <v>5745</v>
      </c>
      <c r="H16" s="73">
        <v>0</v>
      </c>
      <c r="I16" s="75">
        <v>0</v>
      </c>
      <c r="J16" s="75">
        <v>0</v>
      </c>
    </row>
    <row r="17" spans="1:10" x14ac:dyDescent="0.25">
      <c r="A17" s="53">
        <v>652470</v>
      </c>
      <c r="B17" s="84">
        <v>1</v>
      </c>
      <c r="C17" s="84">
        <v>3</v>
      </c>
      <c r="E17" t="s">
        <v>2920</v>
      </c>
      <c r="F17" t="s">
        <v>98</v>
      </c>
      <c r="G17" t="s">
        <v>56</v>
      </c>
      <c r="H17" s="73">
        <v>300000</v>
      </c>
      <c r="I17" s="75">
        <v>9179.4500000000007</v>
      </c>
      <c r="J17" s="75">
        <v>1</v>
      </c>
    </row>
    <row r="18" spans="1:10" x14ac:dyDescent="0.25">
      <c r="A18" s="53">
        <v>42224</v>
      </c>
      <c r="B18" s="84">
        <v>0</v>
      </c>
      <c r="C18" s="84">
        <v>0</v>
      </c>
      <c r="E18" t="s">
        <v>2921</v>
      </c>
      <c r="F18" t="s">
        <v>98</v>
      </c>
      <c r="G18" t="s">
        <v>5746</v>
      </c>
      <c r="H18" s="73">
        <v>0</v>
      </c>
      <c r="I18" s="75">
        <v>3127.44</v>
      </c>
      <c r="J18" s="75">
        <v>1</v>
      </c>
    </row>
    <row r="19" spans="1:10" x14ac:dyDescent="0.25">
      <c r="A19" s="53">
        <v>652431</v>
      </c>
      <c r="B19" s="84">
        <v>1</v>
      </c>
      <c r="C19" s="84">
        <v>3</v>
      </c>
      <c r="E19" t="s">
        <v>2922</v>
      </c>
      <c r="F19" t="s">
        <v>98</v>
      </c>
      <c r="G19" t="s">
        <v>5747</v>
      </c>
      <c r="H19" s="73">
        <v>0</v>
      </c>
      <c r="I19" s="75">
        <v>13109.28</v>
      </c>
      <c r="J19" s="75">
        <v>1</v>
      </c>
    </row>
    <row r="20" spans="1:10" x14ac:dyDescent="0.25">
      <c r="A20" s="53">
        <v>652267</v>
      </c>
      <c r="B20" s="84">
        <v>1</v>
      </c>
      <c r="C20" s="84">
        <v>6</v>
      </c>
      <c r="E20" t="s">
        <v>2923</v>
      </c>
      <c r="F20" t="s">
        <v>97</v>
      </c>
      <c r="G20" t="s">
        <v>5744</v>
      </c>
      <c r="H20" s="73">
        <v>0</v>
      </c>
      <c r="I20" s="75">
        <v>13109.28</v>
      </c>
      <c r="J20" s="75">
        <v>1</v>
      </c>
    </row>
    <row r="21" spans="1:10" x14ac:dyDescent="0.25">
      <c r="A21" s="53">
        <v>652175</v>
      </c>
      <c r="B21" s="84">
        <v>1</v>
      </c>
      <c r="C21" s="84">
        <v>6</v>
      </c>
      <c r="E21" t="s">
        <v>2924</v>
      </c>
      <c r="F21" t="s">
        <v>97</v>
      </c>
      <c r="G21" t="s">
        <v>5745</v>
      </c>
      <c r="H21" s="73">
        <v>0</v>
      </c>
      <c r="I21" s="75">
        <v>3127.44</v>
      </c>
      <c r="J21" s="75">
        <v>1</v>
      </c>
    </row>
    <row r="22" spans="1:10" x14ac:dyDescent="0.25">
      <c r="A22" s="53">
        <v>652503</v>
      </c>
      <c r="B22" s="84">
        <v>1</v>
      </c>
      <c r="C22" s="84">
        <v>5</v>
      </c>
      <c r="E22" t="s">
        <v>2925</v>
      </c>
      <c r="F22" t="s">
        <v>98</v>
      </c>
      <c r="G22" t="s">
        <v>5743</v>
      </c>
      <c r="H22" s="73">
        <v>0</v>
      </c>
      <c r="I22" s="75">
        <v>4338.62</v>
      </c>
      <c r="J22" s="75">
        <v>1</v>
      </c>
    </row>
    <row r="23" spans="1:10" x14ac:dyDescent="0.25">
      <c r="A23" s="53">
        <v>752030</v>
      </c>
      <c r="B23" s="84">
        <v>1</v>
      </c>
      <c r="C23" s="84">
        <v>3</v>
      </c>
      <c r="E23" t="s">
        <v>2926</v>
      </c>
      <c r="F23" t="s">
        <v>97</v>
      </c>
      <c r="G23" t="s">
        <v>56</v>
      </c>
      <c r="H23" s="73">
        <v>300000</v>
      </c>
      <c r="I23" s="75">
        <v>6248.7</v>
      </c>
      <c r="J23" s="75">
        <v>1</v>
      </c>
    </row>
    <row r="24" spans="1:10" x14ac:dyDescent="0.25">
      <c r="A24" s="53">
        <v>42351</v>
      </c>
      <c r="B24" s="84">
        <v>1</v>
      </c>
      <c r="C24" s="84">
        <v>4</v>
      </c>
      <c r="E24" t="s">
        <v>2927</v>
      </c>
      <c r="F24" t="s">
        <v>97</v>
      </c>
      <c r="G24" t="s">
        <v>56</v>
      </c>
      <c r="H24" s="73">
        <v>300000</v>
      </c>
      <c r="I24" s="75">
        <v>6248.7</v>
      </c>
      <c r="J24" s="75">
        <v>1</v>
      </c>
    </row>
    <row r="25" spans="1:10" x14ac:dyDescent="0.25">
      <c r="A25" s="53">
        <v>652404</v>
      </c>
      <c r="B25" s="84">
        <v>1</v>
      </c>
      <c r="C25" s="84">
        <v>3</v>
      </c>
      <c r="E25" t="s">
        <v>2928</v>
      </c>
      <c r="F25" t="s">
        <v>98</v>
      </c>
      <c r="G25" t="s">
        <v>5746</v>
      </c>
      <c r="H25" s="73">
        <v>0</v>
      </c>
      <c r="I25" s="75">
        <v>3127.44</v>
      </c>
      <c r="J25" s="75">
        <v>1</v>
      </c>
    </row>
    <row r="26" spans="1:10" x14ac:dyDescent="0.25">
      <c r="A26" s="53">
        <v>362031</v>
      </c>
      <c r="B26" s="84">
        <v>1</v>
      </c>
      <c r="C26" s="84">
        <v>6</v>
      </c>
      <c r="E26" t="s">
        <v>2929</v>
      </c>
      <c r="F26" t="s">
        <v>97</v>
      </c>
      <c r="G26" t="s">
        <v>5745</v>
      </c>
      <c r="H26" s="73">
        <v>0</v>
      </c>
      <c r="I26" s="75">
        <v>3127.44</v>
      </c>
      <c r="J26" s="75">
        <v>1</v>
      </c>
    </row>
    <row r="27" spans="1:10" x14ac:dyDescent="0.25">
      <c r="A27" s="53">
        <v>652326</v>
      </c>
      <c r="B27" s="84">
        <v>1</v>
      </c>
      <c r="C27" s="84">
        <v>4</v>
      </c>
      <c r="E27" t="s">
        <v>2930</v>
      </c>
      <c r="F27" t="s">
        <v>98</v>
      </c>
      <c r="G27" t="s">
        <v>5743</v>
      </c>
      <c r="H27" s="73">
        <v>0</v>
      </c>
      <c r="I27" s="75">
        <v>4338.62</v>
      </c>
      <c r="J27" s="75">
        <v>1</v>
      </c>
    </row>
    <row r="28" spans="1:10" x14ac:dyDescent="0.25">
      <c r="A28" s="53">
        <v>652487</v>
      </c>
      <c r="B28" s="84">
        <v>1</v>
      </c>
      <c r="C28" s="84">
        <v>3</v>
      </c>
      <c r="E28" t="s">
        <v>2931</v>
      </c>
      <c r="F28" t="s">
        <v>98</v>
      </c>
      <c r="G28" t="s">
        <v>5743</v>
      </c>
      <c r="H28" s="73">
        <v>0</v>
      </c>
      <c r="I28" s="75">
        <v>4338.62</v>
      </c>
      <c r="J28" s="75">
        <v>1</v>
      </c>
    </row>
    <row r="29" spans="1:10" x14ac:dyDescent="0.25">
      <c r="A29" s="53">
        <v>362131</v>
      </c>
      <c r="B29" s="84">
        <v>1</v>
      </c>
      <c r="C29" s="84">
        <v>3</v>
      </c>
      <c r="E29" t="s">
        <v>2932</v>
      </c>
      <c r="F29" t="s">
        <v>97</v>
      </c>
      <c r="G29" t="s">
        <v>5745</v>
      </c>
      <c r="H29" s="73">
        <v>0</v>
      </c>
      <c r="I29" s="75">
        <v>3127.44</v>
      </c>
      <c r="J29" s="75">
        <v>1</v>
      </c>
    </row>
    <row r="30" spans="1:10" x14ac:dyDescent="0.25">
      <c r="A30" s="53">
        <v>652219</v>
      </c>
      <c r="B30" s="84">
        <v>0</v>
      </c>
      <c r="C30" s="84">
        <v>0</v>
      </c>
      <c r="E30" t="s">
        <v>2933</v>
      </c>
      <c r="F30" t="s">
        <v>97</v>
      </c>
      <c r="G30" t="s">
        <v>56</v>
      </c>
      <c r="H30" s="73">
        <v>300000</v>
      </c>
      <c r="I30" s="75">
        <v>4338.62</v>
      </c>
      <c r="J30" s="75">
        <v>1</v>
      </c>
    </row>
    <row r="31" spans="1:10" x14ac:dyDescent="0.25">
      <c r="A31" s="53">
        <v>42252</v>
      </c>
      <c r="B31" s="84">
        <v>1</v>
      </c>
      <c r="C31" s="84">
        <v>4</v>
      </c>
      <c r="E31" t="s">
        <v>2934</v>
      </c>
      <c r="F31" t="s">
        <v>98</v>
      </c>
      <c r="G31" t="s">
        <v>5747</v>
      </c>
      <c r="H31" s="73">
        <v>0</v>
      </c>
      <c r="I31" s="75">
        <v>9179.4500000000007</v>
      </c>
      <c r="J31" s="75">
        <v>1</v>
      </c>
    </row>
    <row r="32" spans="1:10" x14ac:dyDescent="0.25">
      <c r="A32" s="53">
        <v>652401</v>
      </c>
      <c r="B32" s="84">
        <v>1</v>
      </c>
      <c r="C32" s="84">
        <v>3</v>
      </c>
      <c r="E32" t="s">
        <v>2935</v>
      </c>
      <c r="F32" t="s">
        <v>98</v>
      </c>
      <c r="G32" t="s">
        <v>5746</v>
      </c>
      <c r="H32" s="73">
        <v>0</v>
      </c>
      <c r="I32" s="75">
        <v>3127.44</v>
      </c>
      <c r="J32" s="75">
        <v>1</v>
      </c>
    </row>
    <row r="33" spans="1:10" x14ac:dyDescent="0.25">
      <c r="A33" s="53">
        <v>42320</v>
      </c>
      <c r="B33" s="84">
        <v>1</v>
      </c>
      <c r="C33" s="84">
        <v>4</v>
      </c>
      <c r="E33" t="s">
        <v>2936</v>
      </c>
      <c r="F33" t="s">
        <v>97</v>
      </c>
      <c r="G33" t="s">
        <v>5745</v>
      </c>
      <c r="H33" s="73">
        <v>0</v>
      </c>
      <c r="I33" s="75">
        <v>3127.44</v>
      </c>
      <c r="J33" s="75">
        <v>1</v>
      </c>
    </row>
    <row r="34" spans="1:10" x14ac:dyDescent="0.25">
      <c r="A34" s="53">
        <v>362037</v>
      </c>
      <c r="B34" s="84">
        <v>1</v>
      </c>
      <c r="C34" s="84">
        <v>5</v>
      </c>
      <c r="E34" t="s">
        <v>2937</v>
      </c>
      <c r="F34" t="s">
        <v>98</v>
      </c>
      <c r="G34" t="s">
        <v>5746</v>
      </c>
      <c r="H34" s="73">
        <v>0</v>
      </c>
      <c r="I34" s="75">
        <v>3127.44</v>
      </c>
      <c r="J34" s="75">
        <v>1</v>
      </c>
    </row>
    <row r="35" spans="1:10" x14ac:dyDescent="0.25">
      <c r="A35" s="53">
        <v>652485</v>
      </c>
      <c r="B35" s="84">
        <v>1</v>
      </c>
      <c r="C35" s="84">
        <v>3</v>
      </c>
      <c r="E35" t="s">
        <v>2938</v>
      </c>
      <c r="F35" t="s">
        <v>98</v>
      </c>
      <c r="G35" t="s">
        <v>5743</v>
      </c>
      <c r="H35" s="73">
        <v>0</v>
      </c>
      <c r="I35" s="75">
        <v>4338.62</v>
      </c>
      <c r="J35" s="75">
        <v>1</v>
      </c>
    </row>
    <row r="36" spans="1:10" x14ac:dyDescent="0.25">
      <c r="A36" s="53">
        <v>550056</v>
      </c>
      <c r="B36" s="84">
        <v>1</v>
      </c>
      <c r="C36" s="84">
        <v>5</v>
      </c>
      <c r="E36" t="s">
        <v>2939</v>
      </c>
      <c r="F36" t="s">
        <v>97</v>
      </c>
      <c r="G36" t="s">
        <v>5744</v>
      </c>
      <c r="H36" s="73">
        <v>0</v>
      </c>
      <c r="I36" s="75">
        <v>22807.9</v>
      </c>
      <c r="J36" s="75">
        <v>1</v>
      </c>
    </row>
    <row r="37" spans="1:10" x14ac:dyDescent="0.25">
      <c r="A37" s="53">
        <v>652497</v>
      </c>
      <c r="B37" s="84">
        <v>1</v>
      </c>
      <c r="C37" s="84">
        <v>4</v>
      </c>
      <c r="E37" t="s">
        <v>2940</v>
      </c>
      <c r="F37" t="s">
        <v>97</v>
      </c>
      <c r="G37" t="s">
        <v>56</v>
      </c>
      <c r="H37" s="73">
        <v>300000</v>
      </c>
      <c r="I37" s="75">
        <v>6248.7</v>
      </c>
      <c r="J37" s="75">
        <v>1</v>
      </c>
    </row>
    <row r="38" spans="1:10" x14ac:dyDescent="0.25">
      <c r="A38" s="53">
        <v>652458</v>
      </c>
      <c r="B38" s="84">
        <v>1</v>
      </c>
      <c r="C38" s="84">
        <v>5</v>
      </c>
      <c r="E38" t="s">
        <v>2941</v>
      </c>
      <c r="F38" t="s">
        <v>97</v>
      </c>
      <c r="G38" t="s">
        <v>56</v>
      </c>
      <c r="H38" s="73">
        <v>600000</v>
      </c>
      <c r="I38" s="75">
        <v>12212.54</v>
      </c>
      <c r="J38" s="75">
        <v>1</v>
      </c>
    </row>
    <row r="39" spans="1:10" x14ac:dyDescent="0.25">
      <c r="A39" s="53">
        <v>752015</v>
      </c>
      <c r="B39" s="84">
        <v>1</v>
      </c>
      <c r="C39" s="84">
        <v>4</v>
      </c>
      <c r="E39" t="s">
        <v>2942</v>
      </c>
      <c r="F39" t="s">
        <v>97</v>
      </c>
      <c r="G39" t="s">
        <v>56</v>
      </c>
      <c r="H39" s="73">
        <v>600000</v>
      </c>
      <c r="I39" s="75">
        <v>12212.54</v>
      </c>
      <c r="J39" s="75">
        <v>1</v>
      </c>
    </row>
    <row r="40" spans="1:10" x14ac:dyDescent="0.25">
      <c r="A40" s="53">
        <v>652353</v>
      </c>
      <c r="B40" s="84">
        <v>1</v>
      </c>
      <c r="C40" s="84">
        <v>3</v>
      </c>
      <c r="E40" t="s">
        <v>2943</v>
      </c>
      <c r="F40" t="s">
        <v>98</v>
      </c>
      <c r="G40" t="s">
        <v>5746</v>
      </c>
      <c r="H40" s="73">
        <v>0</v>
      </c>
      <c r="I40" s="75">
        <v>0</v>
      </c>
      <c r="J40" s="75">
        <v>0</v>
      </c>
    </row>
    <row r="41" spans="1:10" x14ac:dyDescent="0.25">
      <c r="A41" s="53">
        <v>752042</v>
      </c>
      <c r="B41" s="84">
        <v>1</v>
      </c>
      <c r="C41" s="84">
        <v>3</v>
      </c>
      <c r="E41" t="s">
        <v>2944</v>
      </c>
      <c r="F41" t="s">
        <v>97</v>
      </c>
      <c r="G41" t="s">
        <v>5748</v>
      </c>
      <c r="H41" s="73">
        <v>0</v>
      </c>
      <c r="I41" s="75">
        <v>30352.05</v>
      </c>
      <c r="J41" s="75">
        <v>1</v>
      </c>
    </row>
    <row r="42" spans="1:10" x14ac:dyDescent="0.25">
      <c r="A42" s="53">
        <v>550011</v>
      </c>
      <c r="B42" s="84">
        <v>1</v>
      </c>
      <c r="C42" s="84">
        <v>6</v>
      </c>
      <c r="E42" t="s">
        <v>2945</v>
      </c>
      <c r="F42" t="s">
        <v>97</v>
      </c>
      <c r="G42" t="s">
        <v>56</v>
      </c>
      <c r="H42" s="73">
        <v>500000</v>
      </c>
      <c r="I42" s="75">
        <v>7558.5099999999993</v>
      </c>
      <c r="J42" s="75">
        <v>1</v>
      </c>
    </row>
    <row r="43" spans="1:10" x14ac:dyDescent="0.25">
      <c r="A43" s="53">
        <v>42326</v>
      </c>
      <c r="B43" s="84">
        <v>1</v>
      </c>
      <c r="C43" s="84">
        <v>6</v>
      </c>
      <c r="E43" t="s">
        <v>2946</v>
      </c>
      <c r="F43" t="s">
        <v>98</v>
      </c>
      <c r="G43" t="s">
        <v>5743</v>
      </c>
      <c r="H43" s="73">
        <v>0</v>
      </c>
      <c r="I43" s="75">
        <v>7558.5099999999993</v>
      </c>
      <c r="J43" s="75">
        <v>1</v>
      </c>
    </row>
    <row r="44" spans="1:10" x14ac:dyDescent="0.25">
      <c r="A44" s="53">
        <v>42284</v>
      </c>
      <c r="B44" s="84">
        <v>1</v>
      </c>
      <c r="C44" s="84">
        <v>5</v>
      </c>
      <c r="E44" t="s">
        <v>2947</v>
      </c>
      <c r="F44" t="s">
        <v>97</v>
      </c>
      <c r="G44" t="s">
        <v>5744</v>
      </c>
      <c r="H44" s="73">
        <v>0</v>
      </c>
      <c r="I44" s="75">
        <v>27592.73</v>
      </c>
      <c r="J44" s="75">
        <v>1</v>
      </c>
    </row>
    <row r="45" spans="1:10" x14ac:dyDescent="0.25">
      <c r="A45" s="53">
        <v>652176</v>
      </c>
      <c r="B45" s="84">
        <v>1</v>
      </c>
      <c r="C45" s="84">
        <v>5</v>
      </c>
      <c r="E45" t="s">
        <v>2948</v>
      </c>
      <c r="F45" t="s">
        <v>97</v>
      </c>
      <c r="G45" t="s">
        <v>5745</v>
      </c>
      <c r="H45" s="73">
        <v>0</v>
      </c>
      <c r="I45" s="75">
        <v>3769.67</v>
      </c>
      <c r="J45" s="75">
        <v>1</v>
      </c>
    </row>
    <row r="46" spans="1:10" x14ac:dyDescent="0.25">
      <c r="A46" s="53">
        <v>42357</v>
      </c>
      <c r="B46" s="84">
        <v>1</v>
      </c>
      <c r="C46" s="84">
        <v>4</v>
      </c>
      <c r="E46" t="s">
        <v>2949</v>
      </c>
      <c r="F46" t="s">
        <v>98</v>
      </c>
      <c r="G46" t="s">
        <v>5747</v>
      </c>
      <c r="H46" s="73">
        <v>0</v>
      </c>
      <c r="I46" s="75">
        <v>25272.11</v>
      </c>
      <c r="J46" s="75">
        <v>1</v>
      </c>
    </row>
    <row r="47" spans="1:10" x14ac:dyDescent="0.25">
      <c r="A47" s="53">
        <v>42294</v>
      </c>
      <c r="B47" s="84">
        <v>1</v>
      </c>
      <c r="C47" s="84">
        <v>2</v>
      </c>
      <c r="E47" t="s">
        <v>2950</v>
      </c>
      <c r="F47" t="s">
        <v>98</v>
      </c>
      <c r="G47" t="s">
        <v>5747</v>
      </c>
      <c r="H47" s="73">
        <v>0</v>
      </c>
      <c r="I47" s="75">
        <v>22974.65</v>
      </c>
      <c r="J47" s="75">
        <v>1</v>
      </c>
    </row>
    <row r="48" spans="1:10" x14ac:dyDescent="0.25">
      <c r="A48" s="53">
        <v>752032</v>
      </c>
      <c r="B48" s="84">
        <v>1</v>
      </c>
      <c r="C48" s="84">
        <v>6</v>
      </c>
      <c r="E48" t="s">
        <v>2951</v>
      </c>
      <c r="F48" t="s">
        <v>97</v>
      </c>
      <c r="G48" t="s">
        <v>5744</v>
      </c>
      <c r="H48" s="73">
        <v>0</v>
      </c>
      <c r="I48" s="75">
        <v>25084.3</v>
      </c>
      <c r="J48" s="75">
        <v>1</v>
      </c>
    </row>
    <row r="49" spans="1:10" x14ac:dyDescent="0.25">
      <c r="A49" s="53">
        <v>652311</v>
      </c>
      <c r="B49" s="84">
        <v>1</v>
      </c>
      <c r="C49" s="84">
        <v>6</v>
      </c>
      <c r="E49" t="s">
        <v>2952</v>
      </c>
      <c r="F49" t="s">
        <v>97</v>
      </c>
      <c r="G49" t="s">
        <v>5745</v>
      </c>
      <c r="H49" s="73">
        <v>0</v>
      </c>
      <c r="I49" s="75">
        <v>3426.98</v>
      </c>
      <c r="J49" s="75">
        <v>1</v>
      </c>
    </row>
    <row r="50" spans="1:10" x14ac:dyDescent="0.25">
      <c r="A50" s="53">
        <v>42212</v>
      </c>
      <c r="B50" s="84">
        <v>1</v>
      </c>
      <c r="C50" s="84">
        <v>6</v>
      </c>
      <c r="E50" t="s">
        <v>2953</v>
      </c>
      <c r="F50" t="s">
        <v>98</v>
      </c>
      <c r="G50" t="s">
        <v>5743</v>
      </c>
      <c r="H50" s="73">
        <v>0</v>
      </c>
      <c r="I50" s="75">
        <v>6871.37</v>
      </c>
      <c r="J50" s="75">
        <v>1</v>
      </c>
    </row>
    <row r="51" spans="1:10" x14ac:dyDescent="0.25">
      <c r="A51" s="53">
        <v>42152</v>
      </c>
      <c r="B51" s="84">
        <v>1</v>
      </c>
      <c r="C51" s="84">
        <v>6</v>
      </c>
      <c r="E51" t="s">
        <v>2954</v>
      </c>
      <c r="F51" t="s">
        <v>97</v>
      </c>
      <c r="G51" t="s">
        <v>56</v>
      </c>
      <c r="H51" s="73">
        <v>400000</v>
      </c>
      <c r="I51" s="75">
        <v>6871.37</v>
      </c>
      <c r="J51" s="75">
        <v>1</v>
      </c>
    </row>
    <row r="52" spans="1:10" x14ac:dyDescent="0.25">
      <c r="A52" s="53">
        <v>652494</v>
      </c>
      <c r="B52" s="84">
        <v>1</v>
      </c>
      <c r="C52" s="84">
        <v>3</v>
      </c>
      <c r="E52" t="s">
        <v>2955</v>
      </c>
      <c r="F52" t="s">
        <v>97</v>
      </c>
      <c r="G52" t="s">
        <v>56</v>
      </c>
      <c r="H52" s="73">
        <v>300000</v>
      </c>
      <c r="I52" s="75">
        <v>9179.4500000000007</v>
      </c>
      <c r="J52" s="75">
        <v>1</v>
      </c>
    </row>
    <row r="53" spans="1:10" x14ac:dyDescent="0.25">
      <c r="A53" s="53">
        <v>652440</v>
      </c>
      <c r="B53" s="84">
        <v>1</v>
      </c>
      <c r="C53" s="84">
        <v>5</v>
      </c>
      <c r="E53" t="s">
        <v>2956</v>
      </c>
      <c r="F53" t="s">
        <v>98</v>
      </c>
      <c r="G53" t="s">
        <v>5743</v>
      </c>
      <c r="H53" s="73">
        <v>0</v>
      </c>
      <c r="I53" s="75">
        <v>6248.7</v>
      </c>
      <c r="J53" s="75">
        <v>1</v>
      </c>
    </row>
    <row r="54" spans="1:10" x14ac:dyDescent="0.25">
      <c r="A54" s="53">
        <v>362056</v>
      </c>
      <c r="B54" s="84">
        <v>1</v>
      </c>
      <c r="C54" s="84">
        <v>6</v>
      </c>
      <c r="E54" t="s">
        <v>2957</v>
      </c>
      <c r="F54" t="s">
        <v>97</v>
      </c>
      <c r="G54" t="s">
        <v>5745</v>
      </c>
      <c r="H54" s="73">
        <v>0</v>
      </c>
      <c r="I54" s="75">
        <v>3127.44</v>
      </c>
      <c r="J54" s="75">
        <v>1</v>
      </c>
    </row>
    <row r="55" spans="1:10" x14ac:dyDescent="0.25">
      <c r="A55" s="53">
        <v>652335</v>
      </c>
      <c r="B55" s="84">
        <v>1</v>
      </c>
      <c r="C55" s="84">
        <v>5</v>
      </c>
      <c r="E55" t="s">
        <v>2958</v>
      </c>
      <c r="F55" t="s">
        <v>98</v>
      </c>
      <c r="G55" t="s">
        <v>5747</v>
      </c>
      <c r="H55" s="73">
        <v>0</v>
      </c>
      <c r="I55" s="75">
        <v>15858.59</v>
      </c>
      <c r="J55" s="75">
        <v>1</v>
      </c>
    </row>
    <row r="56" spans="1:10" x14ac:dyDescent="0.25">
      <c r="A56" s="53">
        <v>362101</v>
      </c>
      <c r="B56" s="84">
        <v>1</v>
      </c>
      <c r="C56" s="84">
        <v>6</v>
      </c>
      <c r="E56" t="s">
        <v>2959</v>
      </c>
      <c r="F56" t="s">
        <v>98</v>
      </c>
      <c r="G56" t="s">
        <v>5746</v>
      </c>
      <c r="H56" s="73">
        <v>0</v>
      </c>
      <c r="I56" s="75">
        <v>3769.67</v>
      </c>
      <c r="J56" s="75">
        <v>1</v>
      </c>
    </row>
    <row r="57" spans="1:10" x14ac:dyDescent="0.25">
      <c r="A57" s="53">
        <v>652090</v>
      </c>
      <c r="B57" s="84">
        <v>1</v>
      </c>
      <c r="C57" s="84">
        <v>6</v>
      </c>
      <c r="E57" t="s">
        <v>2960</v>
      </c>
      <c r="F57" t="s">
        <v>98</v>
      </c>
      <c r="G57" t="s">
        <v>5743</v>
      </c>
      <c r="H57" s="73">
        <v>0</v>
      </c>
      <c r="I57" s="75">
        <v>5123.8900000000003</v>
      </c>
      <c r="J57" s="75">
        <v>1</v>
      </c>
    </row>
    <row r="58" spans="1:10" x14ac:dyDescent="0.25">
      <c r="A58" s="53">
        <v>42267</v>
      </c>
      <c r="B58" s="84">
        <v>1</v>
      </c>
      <c r="C58" s="84">
        <v>6</v>
      </c>
      <c r="E58" t="s">
        <v>2961</v>
      </c>
      <c r="F58" t="s">
        <v>97</v>
      </c>
      <c r="G58" t="s">
        <v>56</v>
      </c>
      <c r="H58" s="73">
        <v>500000</v>
      </c>
      <c r="I58" s="75">
        <v>7558.51</v>
      </c>
      <c r="J58" s="75">
        <v>1</v>
      </c>
    </row>
    <row r="59" spans="1:10" x14ac:dyDescent="0.25">
      <c r="A59" s="53">
        <v>550034</v>
      </c>
      <c r="B59" s="84">
        <v>1</v>
      </c>
      <c r="C59" s="84">
        <v>4</v>
      </c>
      <c r="E59" t="s">
        <v>2962</v>
      </c>
      <c r="F59" t="s">
        <v>97</v>
      </c>
      <c r="G59" t="s">
        <v>5745</v>
      </c>
      <c r="H59" s="73">
        <v>0</v>
      </c>
      <c r="I59" s="75">
        <v>3769.67</v>
      </c>
      <c r="J59" s="75">
        <v>1</v>
      </c>
    </row>
    <row r="60" spans="1:10" x14ac:dyDescent="0.25">
      <c r="A60" s="53">
        <v>752039</v>
      </c>
      <c r="B60" s="84">
        <v>1</v>
      </c>
      <c r="C60" s="84">
        <v>6</v>
      </c>
      <c r="E60" t="s">
        <v>2963</v>
      </c>
      <c r="F60" t="s">
        <v>97</v>
      </c>
      <c r="G60" t="s">
        <v>5744</v>
      </c>
      <c r="H60" s="73">
        <v>0</v>
      </c>
      <c r="I60" s="75">
        <v>20115.189999999999</v>
      </c>
      <c r="J60" s="75">
        <v>1</v>
      </c>
    </row>
    <row r="61" spans="1:10" x14ac:dyDescent="0.25">
      <c r="A61" s="53">
        <v>42325</v>
      </c>
      <c r="B61" s="84">
        <v>1</v>
      </c>
      <c r="C61" s="84">
        <v>5</v>
      </c>
      <c r="E61" t="s">
        <v>2964</v>
      </c>
      <c r="F61" t="s">
        <v>97</v>
      </c>
      <c r="G61" t="s">
        <v>5745</v>
      </c>
      <c r="H61" s="73">
        <v>0</v>
      </c>
      <c r="I61" s="75">
        <v>0</v>
      </c>
      <c r="J61" s="75">
        <v>0</v>
      </c>
    </row>
    <row r="62" spans="1:10" x14ac:dyDescent="0.25">
      <c r="A62" s="53">
        <v>652254</v>
      </c>
      <c r="B62" s="84">
        <v>1</v>
      </c>
      <c r="C62" s="84">
        <v>6</v>
      </c>
      <c r="E62" t="s">
        <v>2965</v>
      </c>
      <c r="F62" t="s">
        <v>98</v>
      </c>
      <c r="G62" t="s">
        <v>5749</v>
      </c>
      <c r="H62" s="73">
        <v>0</v>
      </c>
      <c r="I62" s="75">
        <v>22974.65</v>
      </c>
      <c r="J62" s="75">
        <v>1</v>
      </c>
    </row>
    <row r="63" spans="1:10" x14ac:dyDescent="0.25">
      <c r="A63" s="53">
        <v>652441</v>
      </c>
      <c r="B63" s="84">
        <v>1</v>
      </c>
      <c r="C63" s="84">
        <v>5</v>
      </c>
      <c r="E63" t="s">
        <v>2966</v>
      </c>
      <c r="F63" t="s">
        <v>98</v>
      </c>
      <c r="G63" t="s">
        <v>5743</v>
      </c>
      <c r="H63" s="73">
        <v>0</v>
      </c>
      <c r="I63" s="75">
        <v>10092.99</v>
      </c>
      <c r="J63" s="75">
        <v>1</v>
      </c>
    </row>
    <row r="64" spans="1:10" x14ac:dyDescent="0.25">
      <c r="A64" s="53">
        <v>752028</v>
      </c>
      <c r="B64" s="84">
        <v>1</v>
      </c>
      <c r="C64" s="84">
        <v>5</v>
      </c>
      <c r="E64" t="s">
        <v>2967</v>
      </c>
      <c r="F64" t="s">
        <v>97</v>
      </c>
      <c r="G64" t="s">
        <v>56</v>
      </c>
      <c r="H64" s="73">
        <v>400000</v>
      </c>
      <c r="I64" s="75">
        <v>10092.99</v>
      </c>
      <c r="J64" s="75">
        <v>1</v>
      </c>
    </row>
    <row r="65" spans="1:10" x14ac:dyDescent="0.25">
      <c r="A65" s="53">
        <v>752023</v>
      </c>
      <c r="B65" s="84">
        <v>1</v>
      </c>
      <c r="C65" s="84">
        <v>3</v>
      </c>
      <c r="E65" t="s">
        <v>2968</v>
      </c>
      <c r="F65" t="s">
        <v>97</v>
      </c>
      <c r="G65" t="s">
        <v>5744</v>
      </c>
      <c r="H65" s="73">
        <v>0</v>
      </c>
      <c r="I65" s="75">
        <v>30352.05</v>
      </c>
      <c r="J65" s="75">
        <v>1</v>
      </c>
    </row>
    <row r="66" spans="1:10" x14ac:dyDescent="0.25">
      <c r="A66" s="53">
        <v>362005</v>
      </c>
      <c r="B66" s="84">
        <v>1</v>
      </c>
      <c r="C66" s="84">
        <v>6</v>
      </c>
      <c r="E66" t="s">
        <v>2969</v>
      </c>
      <c r="F66" t="s">
        <v>98</v>
      </c>
      <c r="G66" t="s">
        <v>56</v>
      </c>
      <c r="H66" s="73">
        <v>600000</v>
      </c>
      <c r="I66" s="75">
        <v>8314.3700000000008</v>
      </c>
      <c r="J66" s="75">
        <v>1</v>
      </c>
    </row>
    <row r="67" spans="1:10" x14ac:dyDescent="0.25">
      <c r="A67" s="53">
        <v>42205</v>
      </c>
      <c r="B67" s="84">
        <v>1</v>
      </c>
      <c r="C67" s="84">
        <v>5</v>
      </c>
      <c r="E67" t="s">
        <v>2970</v>
      </c>
      <c r="F67" t="s">
        <v>98</v>
      </c>
      <c r="G67" t="s">
        <v>5747</v>
      </c>
      <c r="H67" s="73">
        <v>0</v>
      </c>
      <c r="I67" s="75">
        <v>27799.31</v>
      </c>
      <c r="J67" s="75">
        <v>1</v>
      </c>
    </row>
    <row r="68" spans="1:10" x14ac:dyDescent="0.25">
      <c r="A68" s="53">
        <v>652025</v>
      </c>
      <c r="B68" s="84">
        <v>1</v>
      </c>
      <c r="C68" s="84">
        <v>5</v>
      </c>
      <c r="E68" t="s">
        <v>2971</v>
      </c>
      <c r="F68" t="s">
        <v>97</v>
      </c>
      <c r="G68" t="s">
        <v>5748</v>
      </c>
      <c r="H68" s="73">
        <v>0</v>
      </c>
      <c r="I68" s="75">
        <v>15858.589999999998</v>
      </c>
      <c r="J68" s="75">
        <v>1</v>
      </c>
    </row>
    <row r="69" spans="1:10" x14ac:dyDescent="0.25">
      <c r="A69" s="53">
        <v>652467</v>
      </c>
      <c r="B69" s="84">
        <v>1</v>
      </c>
      <c r="C69" s="84">
        <v>3</v>
      </c>
      <c r="E69" t="s">
        <v>2972</v>
      </c>
      <c r="F69" t="s">
        <v>97</v>
      </c>
      <c r="G69" t="s">
        <v>56</v>
      </c>
      <c r="H69" s="73">
        <v>500000</v>
      </c>
      <c r="I69" s="75">
        <v>5123.8900000000003</v>
      </c>
      <c r="J69" s="75">
        <v>1</v>
      </c>
    </row>
    <row r="70" spans="1:10" x14ac:dyDescent="0.25">
      <c r="A70" s="53">
        <v>550012</v>
      </c>
      <c r="B70" s="84">
        <v>1</v>
      </c>
      <c r="C70" s="84">
        <v>4</v>
      </c>
      <c r="E70" t="s">
        <v>2973</v>
      </c>
      <c r="F70" t="s">
        <v>98</v>
      </c>
      <c r="G70" t="s">
        <v>5743</v>
      </c>
      <c r="H70" s="73">
        <v>0</v>
      </c>
      <c r="I70" s="75">
        <v>5123.8900000000003</v>
      </c>
      <c r="J70" s="75">
        <v>1</v>
      </c>
    </row>
    <row r="71" spans="1:10" x14ac:dyDescent="0.25">
      <c r="A71" s="53">
        <v>652231</v>
      </c>
      <c r="B71" s="84">
        <v>1</v>
      </c>
      <c r="C71" s="84">
        <v>5</v>
      </c>
      <c r="E71" t="s">
        <v>2974</v>
      </c>
      <c r="F71" t="s">
        <v>98</v>
      </c>
      <c r="G71" t="s">
        <v>5746</v>
      </c>
      <c r="H71" s="73">
        <v>0</v>
      </c>
      <c r="I71" s="75">
        <v>3769.67</v>
      </c>
      <c r="J71" s="75">
        <v>1</v>
      </c>
    </row>
    <row r="72" spans="1:10" x14ac:dyDescent="0.25">
      <c r="A72" s="53">
        <v>752011</v>
      </c>
      <c r="B72" s="84">
        <v>1</v>
      </c>
      <c r="C72" s="84">
        <v>5</v>
      </c>
      <c r="E72" t="s">
        <v>2975</v>
      </c>
      <c r="F72" t="s">
        <v>98</v>
      </c>
      <c r="G72" t="s">
        <v>5749</v>
      </c>
      <c r="H72" s="73">
        <v>0</v>
      </c>
      <c r="I72" s="75">
        <v>11102.3</v>
      </c>
      <c r="J72" s="75">
        <v>1</v>
      </c>
    </row>
    <row r="73" spans="1:10" x14ac:dyDescent="0.25">
      <c r="A73" s="53">
        <v>652400</v>
      </c>
      <c r="B73" s="84">
        <v>1</v>
      </c>
      <c r="C73" s="84">
        <v>3</v>
      </c>
      <c r="E73" t="s">
        <v>2976</v>
      </c>
      <c r="F73" t="s">
        <v>97</v>
      </c>
      <c r="G73" t="s">
        <v>5744</v>
      </c>
      <c r="H73" s="73">
        <v>0</v>
      </c>
      <c r="I73" s="75">
        <v>22126.45</v>
      </c>
      <c r="J73" s="75">
        <v>0</v>
      </c>
    </row>
    <row r="74" spans="1:10" x14ac:dyDescent="0.25">
      <c r="A74" s="53">
        <v>42360</v>
      </c>
      <c r="B74" s="84">
        <v>1</v>
      </c>
      <c r="C74" s="84">
        <v>5</v>
      </c>
      <c r="E74" t="s">
        <v>2977</v>
      </c>
      <c r="F74" t="s">
        <v>98</v>
      </c>
      <c r="G74" t="s">
        <v>5743</v>
      </c>
      <c r="H74" s="73">
        <v>0</v>
      </c>
      <c r="I74" s="75">
        <v>5636.29</v>
      </c>
      <c r="J74" s="75">
        <v>1</v>
      </c>
    </row>
    <row r="75" spans="1:10" x14ac:dyDescent="0.25">
      <c r="A75" s="53">
        <v>652123</v>
      </c>
      <c r="B75" s="84">
        <v>1</v>
      </c>
      <c r="C75" s="84">
        <v>5</v>
      </c>
      <c r="E75" t="s">
        <v>2978</v>
      </c>
      <c r="F75" t="s">
        <v>97</v>
      </c>
      <c r="G75" t="s">
        <v>56</v>
      </c>
      <c r="H75" s="73">
        <v>600000</v>
      </c>
      <c r="I75" s="75">
        <v>5636.29</v>
      </c>
      <c r="J75" s="75">
        <v>1</v>
      </c>
    </row>
    <row r="76" spans="1:10" x14ac:dyDescent="0.25">
      <c r="A76" s="53">
        <v>652257</v>
      </c>
      <c r="B76" s="84">
        <v>0</v>
      </c>
      <c r="C76" s="84">
        <v>0</v>
      </c>
      <c r="E76" t="s">
        <v>2979</v>
      </c>
      <c r="F76" t="s">
        <v>98</v>
      </c>
      <c r="G76" t="s">
        <v>5743</v>
      </c>
      <c r="H76" s="73">
        <v>0</v>
      </c>
      <c r="I76" s="75">
        <v>8314.3700000000008</v>
      </c>
      <c r="J76" s="75">
        <v>1</v>
      </c>
    </row>
    <row r="77" spans="1:10" x14ac:dyDescent="0.25">
      <c r="A77" s="53">
        <v>652391</v>
      </c>
      <c r="B77" s="84">
        <v>1</v>
      </c>
      <c r="C77" s="84">
        <v>4</v>
      </c>
      <c r="E77" t="s">
        <v>2980</v>
      </c>
      <c r="F77" t="s">
        <v>98</v>
      </c>
      <c r="G77" t="s">
        <v>5747</v>
      </c>
      <c r="H77" s="73">
        <v>0</v>
      </c>
      <c r="I77" s="75">
        <v>30352.05</v>
      </c>
      <c r="J77" s="75">
        <v>1</v>
      </c>
    </row>
    <row r="78" spans="1:10" x14ac:dyDescent="0.25">
      <c r="A78" s="53">
        <v>652465</v>
      </c>
      <c r="B78" s="84">
        <v>1</v>
      </c>
      <c r="C78" s="84">
        <v>5</v>
      </c>
      <c r="E78" t="s">
        <v>2981</v>
      </c>
      <c r="F78" t="s">
        <v>97</v>
      </c>
      <c r="G78" t="s">
        <v>5745</v>
      </c>
      <c r="H78" s="73">
        <v>0</v>
      </c>
      <c r="I78" s="75">
        <v>0</v>
      </c>
      <c r="J78" s="75">
        <v>0</v>
      </c>
    </row>
    <row r="79" spans="1:10" x14ac:dyDescent="0.25">
      <c r="A79" s="53">
        <v>652506</v>
      </c>
      <c r="B79" s="84">
        <v>1</v>
      </c>
      <c r="C79" s="84">
        <v>3</v>
      </c>
      <c r="E79" t="s">
        <v>2982</v>
      </c>
      <c r="F79" t="s">
        <v>97</v>
      </c>
      <c r="G79" t="s">
        <v>56</v>
      </c>
      <c r="H79" s="73">
        <v>600000</v>
      </c>
      <c r="I79" s="75">
        <v>12212.54</v>
      </c>
      <c r="J79" s="75">
        <v>1</v>
      </c>
    </row>
    <row r="80" spans="1:10" x14ac:dyDescent="0.25">
      <c r="A80" s="53">
        <v>42328</v>
      </c>
      <c r="B80" s="84">
        <v>1</v>
      </c>
      <c r="C80" s="84">
        <v>3</v>
      </c>
      <c r="E80" t="s">
        <v>2983</v>
      </c>
      <c r="F80" t="s">
        <v>98</v>
      </c>
      <c r="G80" t="s">
        <v>5743</v>
      </c>
      <c r="H80" s="73">
        <v>0</v>
      </c>
      <c r="I80" s="75">
        <v>5123.8900000000003</v>
      </c>
      <c r="J80" s="75">
        <v>1</v>
      </c>
    </row>
    <row r="81" spans="1:10" x14ac:dyDescent="0.25">
      <c r="A81" s="53">
        <v>362098</v>
      </c>
      <c r="B81" s="84">
        <v>1</v>
      </c>
      <c r="C81" s="84">
        <v>2</v>
      </c>
      <c r="E81" t="s">
        <v>2984</v>
      </c>
      <c r="F81" t="s">
        <v>98</v>
      </c>
      <c r="G81" t="s">
        <v>5746</v>
      </c>
      <c r="H81" s="73">
        <v>0</v>
      </c>
      <c r="I81" s="75">
        <v>3769.67</v>
      </c>
      <c r="J81" s="75">
        <v>1</v>
      </c>
    </row>
    <row r="82" spans="1:10" x14ac:dyDescent="0.25">
      <c r="A82" s="53">
        <v>362069</v>
      </c>
      <c r="B82" s="84">
        <v>1</v>
      </c>
      <c r="C82" s="84">
        <v>5</v>
      </c>
      <c r="E82" t="s">
        <v>2985</v>
      </c>
      <c r="F82" t="s">
        <v>98</v>
      </c>
      <c r="G82" t="s">
        <v>5747</v>
      </c>
      <c r="H82" s="73">
        <v>0</v>
      </c>
      <c r="I82" s="75">
        <v>15858.589999999998</v>
      </c>
      <c r="J82" s="75">
        <v>1</v>
      </c>
    </row>
    <row r="83" spans="1:10" x14ac:dyDescent="0.25">
      <c r="A83" s="53">
        <v>362027</v>
      </c>
      <c r="B83" s="84">
        <v>1</v>
      </c>
      <c r="C83" s="84">
        <v>6</v>
      </c>
      <c r="E83" t="s">
        <v>2986</v>
      </c>
      <c r="F83" t="s">
        <v>97</v>
      </c>
      <c r="G83" t="s">
        <v>56</v>
      </c>
      <c r="H83" s="73">
        <v>500000</v>
      </c>
      <c r="I83" s="75">
        <v>5123.8900000000003</v>
      </c>
      <c r="J83" s="75">
        <v>1</v>
      </c>
    </row>
    <row r="84" spans="1:10" x14ac:dyDescent="0.25">
      <c r="A84" s="53">
        <v>652120</v>
      </c>
      <c r="B84" s="84">
        <v>1</v>
      </c>
      <c r="C84" s="84">
        <v>4</v>
      </c>
      <c r="E84" t="s">
        <v>2987</v>
      </c>
      <c r="F84" t="s">
        <v>97</v>
      </c>
      <c r="G84" t="s">
        <v>5745</v>
      </c>
      <c r="H84" s="73">
        <v>0</v>
      </c>
      <c r="I84" s="75">
        <v>3769.67</v>
      </c>
      <c r="J84" s="75">
        <v>1</v>
      </c>
    </row>
    <row r="85" spans="1:10" x14ac:dyDescent="0.25">
      <c r="A85" s="53">
        <v>42187</v>
      </c>
      <c r="B85" s="84">
        <v>1</v>
      </c>
      <c r="C85" s="84">
        <v>5</v>
      </c>
      <c r="E85" t="s">
        <v>2988</v>
      </c>
      <c r="F85" t="s">
        <v>98</v>
      </c>
      <c r="G85" t="s">
        <v>5743</v>
      </c>
      <c r="H85" s="73">
        <v>0</v>
      </c>
      <c r="I85" s="75">
        <v>4225.6899999999996</v>
      </c>
      <c r="J85" s="75">
        <v>1</v>
      </c>
    </row>
    <row r="86" spans="1:10" x14ac:dyDescent="0.25">
      <c r="A86" s="53">
        <v>652474</v>
      </c>
      <c r="B86" s="84">
        <v>1</v>
      </c>
      <c r="C86" s="84">
        <v>3</v>
      </c>
      <c r="E86" t="s">
        <v>2989</v>
      </c>
      <c r="F86" t="s">
        <v>97</v>
      </c>
      <c r="G86" t="s">
        <v>5744</v>
      </c>
      <c r="H86" s="73">
        <v>0</v>
      </c>
      <c r="I86" s="75">
        <v>20115.189999999999</v>
      </c>
      <c r="J86" s="75">
        <v>1</v>
      </c>
    </row>
    <row r="87" spans="1:10" x14ac:dyDescent="0.25">
      <c r="A87" s="53">
        <v>652210</v>
      </c>
      <c r="B87" s="84">
        <v>1</v>
      </c>
      <c r="C87" s="84">
        <v>5</v>
      </c>
      <c r="E87" t="s">
        <v>2990</v>
      </c>
      <c r="F87" t="s">
        <v>98</v>
      </c>
      <c r="G87" t="s">
        <v>5747</v>
      </c>
      <c r="H87" s="73">
        <v>0</v>
      </c>
      <c r="I87" s="75">
        <v>11102.3</v>
      </c>
      <c r="J87" s="75">
        <v>1</v>
      </c>
    </row>
    <row r="88" spans="1:10" x14ac:dyDescent="0.25">
      <c r="A88" s="53">
        <v>362111</v>
      </c>
      <c r="B88" s="84">
        <v>1</v>
      </c>
      <c r="C88" s="84">
        <v>6</v>
      </c>
      <c r="E88" t="s">
        <v>2991</v>
      </c>
      <c r="F88" t="s">
        <v>97</v>
      </c>
      <c r="G88" t="s">
        <v>5745</v>
      </c>
      <c r="H88" s="73">
        <v>0</v>
      </c>
      <c r="I88" s="75">
        <v>3769.67</v>
      </c>
      <c r="J88" s="75">
        <v>1</v>
      </c>
    </row>
    <row r="89" spans="1:10" x14ac:dyDescent="0.25">
      <c r="A89" s="53">
        <v>652348</v>
      </c>
      <c r="B89" s="84">
        <v>1</v>
      </c>
      <c r="C89" s="84">
        <v>5</v>
      </c>
      <c r="E89" t="s">
        <v>2992</v>
      </c>
      <c r="F89" t="s">
        <v>97</v>
      </c>
      <c r="G89" t="s">
        <v>56</v>
      </c>
      <c r="H89" s="73">
        <v>500000</v>
      </c>
      <c r="I89" s="75">
        <v>5123.8900000000003</v>
      </c>
      <c r="J89" s="75">
        <v>1</v>
      </c>
    </row>
    <row r="90" spans="1:10" x14ac:dyDescent="0.25">
      <c r="A90" s="53">
        <v>42283</v>
      </c>
      <c r="B90" s="84">
        <v>0</v>
      </c>
      <c r="C90" s="84">
        <v>0</v>
      </c>
      <c r="E90" t="s">
        <v>2993</v>
      </c>
      <c r="F90" t="s">
        <v>98</v>
      </c>
      <c r="G90" t="s">
        <v>5743</v>
      </c>
      <c r="H90" s="73">
        <v>0</v>
      </c>
      <c r="I90" s="75">
        <v>5123.8900000000003</v>
      </c>
      <c r="J90" s="75">
        <v>1</v>
      </c>
    </row>
    <row r="91" spans="1:10" x14ac:dyDescent="0.25">
      <c r="A91" s="53">
        <v>752037</v>
      </c>
      <c r="B91" s="84">
        <v>1</v>
      </c>
      <c r="C91" s="84">
        <v>6</v>
      </c>
      <c r="E91" t="s">
        <v>2994</v>
      </c>
      <c r="F91" t="s">
        <v>98</v>
      </c>
      <c r="G91" t="s">
        <v>5747</v>
      </c>
      <c r="H91" s="73">
        <v>0</v>
      </c>
      <c r="I91" s="75">
        <v>11102.3</v>
      </c>
      <c r="J91" s="75">
        <v>1</v>
      </c>
    </row>
    <row r="92" spans="1:10" x14ac:dyDescent="0.25">
      <c r="A92" s="53">
        <v>42231</v>
      </c>
      <c r="B92" s="84">
        <v>1</v>
      </c>
      <c r="C92" s="84">
        <v>5</v>
      </c>
      <c r="E92" t="s">
        <v>2995</v>
      </c>
      <c r="F92" t="s">
        <v>98</v>
      </c>
      <c r="G92" t="s">
        <v>5746</v>
      </c>
      <c r="H92" s="73">
        <v>0</v>
      </c>
      <c r="I92" s="75">
        <v>3769.67</v>
      </c>
      <c r="J92" s="75">
        <v>1</v>
      </c>
    </row>
    <row r="93" spans="1:10" x14ac:dyDescent="0.25">
      <c r="A93" s="53">
        <v>652407</v>
      </c>
      <c r="B93" s="84">
        <v>1</v>
      </c>
      <c r="C93" s="84">
        <v>5</v>
      </c>
      <c r="E93" t="s">
        <v>2996</v>
      </c>
      <c r="F93" t="s">
        <v>97</v>
      </c>
      <c r="G93" t="s">
        <v>56</v>
      </c>
      <c r="H93" s="73">
        <v>500000</v>
      </c>
      <c r="I93" s="75">
        <v>5123.8900000000003</v>
      </c>
      <c r="J93" s="75">
        <v>1</v>
      </c>
    </row>
    <row r="94" spans="1:10" x14ac:dyDescent="0.25">
      <c r="A94" s="53">
        <v>41022</v>
      </c>
      <c r="B94" s="84">
        <v>1</v>
      </c>
      <c r="C94" s="84">
        <v>4</v>
      </c>
      <c r="E94" t="s">
        <v>2997</v>
      </c>
      <c r="F94" t="s">
        <v>97</v>
      </c>
      <c r="G94" t="s">
        <v>5745</v>
      </c>
      <c r="H94" s="73">
        <v>0</v>
      </c>
      <c r="I94" s="75">
        <v>3769.67</v>
      </c>
      <c r="J94" s="75">
        <v>1</v>
      </c>
    </row>
    <row r="95" spans="1:10" x14ac:dyDescent="0.25">
      <c r="A95" s="53">
        <v>652362</v>
      </c>
      <c r="B95" s="84">
        <v>1</v>
      </c>
      <c r="C95" s="84">
        <v>3</v>
      </c>
      <c r="E95" t="s">
        <v>2998</v>
      </c>
      <c r="F95" t="s">
        <v>97</v>
      </c>
      <c r="G95" t="s">
        <v>5745</v>
      </c>
      <c r="H95" s="73">
        <v>0</v>
      </c>
      <c r="I95" s="75">
        <v>3769.67</v>
      </c>
      <c r="J95" s="75">
        <v>1</v>
      </c>
    </row>
    <row r="96" spans="1:10" x14ac:dyDescent="0.25">
      <c r="A96" s="53">
        <v>652339</v>
      </c>
      <c r="B96" s="84">
        <v>1</v>
      </c>
      <c r="C96" s="84">
        <v>5</v>
      </c>
      <c r="E96" t="s">
        <v>2999</v>
      </c>
      <c r="F96" t="s">
        <v>97</v>
      </c>
      <c r="G96" t="s">
        <v>5748</v>
      </c>
      <c r="H96" s="73">
        <v>0</v>
      </c>
      <c r="I96" s="75">
        <v>20115.189999999999</v>
      </c>
      <c r="J96" s="75">
        <v>1</v>
      </c>
    </row>
    <row r="97" spans="1:10" x14ac:dyDescent="0.25">
      <c r="A97" s="53">
        <v>652021</v>
      </c>
      <c r="B97" s="84">
        <v>1</v>
      </c>
      <c r="C97" s="84">
        <v>5</v>
      </c>
      <c r="E97" t="s">
        <v>3000</v>
      </c>
      <c r="F97" t="s">
        <v>98</v>
      </c>
      <c r="G97" t="s">
        <v>5743</v>
      </c>
      <c r="H97" s="73">
        <v>0</v>
      </c>
      <c r="I97" s="75">
        <v>5123.8900000000003</v>
      </c>
      <c r="J97" s="75">
        <v>1</v>
      </c>
    </row>
    <row r="98" spans="1:10" x14ac:dyDescent="0.25">
      <c r="A98" s="53">
        <v>550030</v>
      </c>
      <c r="B98" s="84">
        <v>1</v>
      </c>
      <c r="C98" s="84">
        <v>5</v>
      </c>
      <c r="E98" t="s">
        <v>3001</v>
      </c>
      <c r="F98" t="s">
        <v>98</v>
      </c>
      <c r="G98" t="s">
        <v>5749</v>
      </c>
      <c r="H98" s="73">
        <v>0</v>
      </c>
      <c r="I98" s="75">
        <v>11102.3</v>
      </c>
      <c r="J98" s="75">
        <v>1</v>
      </c>
    </row>
    <row r="99" spans="1:10" x14ac:dyDescent="0.25">
      <c r="A99" s="53">
        <v>550045</v>
      </c>
      <c r="B99" s="84">
        <v>1</v>
      </c>
      <c r="C99" s="84">
        <v>5</v>
      </c>
      <c r="E99" t="s">
        <v>3002</v>
      </c>
      <c r="F99" t="s">
        <v>97</v>
      </c>
      <c r="G99" t="s">
        <v>56</v>
      </c>
      <c r="H99" s="73">
        <v>500000</v>
      </c>
      <c r="I99" s="75">
        <v>5123.8900000000003</v>
      </c>
      <c r="J99" s="75">
        <v>1</v>
      </c>
    </row>
    <row r="100" spans="1:10" x14ac:dyDescent="0.25">
      <c r="A100" s="53">
        <v>42048</v>
      </c>
      <c r="B100" s="84">
        <v>1</v>
      </c>
      <c r="C100" s="84">
        <v>5</v>
      </c>
      <c r="E100" t="s">
        <v>3003</v>
      </c>
      <c r="F100" t="s">
        <v>98</v>
      </c>
      <c r="G100" t="s">
        <v>5743</v>
      </c>
      <c r="H100" s="73">
        <v>0</v>
      </c>
      <c r="I100" s="75">
        <v>5123.8900000000003</v>
      </c>
      <c r="J100" s="75">
        <v>1</v>
      </c>
    </row>
    <row r="101" spans="1:10" x14ac:dyDescent="0.25">
      <c r="A101" s="53">
        <v>652333</v>
      </c>
      <c r="B101" s="84">
        <v>1</v>
      </c>
      <c r="C101" s="84">
        <v>4</v>
      </c>
      <c r="E101" t="s">
        <v>3004</v>
      </c>
      <c r="F101" t="s">
        <v>98</v>
      </c>
      <c r="G101" t="s">
        <v>5746</v>
      </c>
      <c r="H101" s="73">
        <v>0</v>
      </c>
      <c r="I101" s="75">
        <v>3769.67</v>
      </c>
      <c r="J101" s="75">
        <v>1</v>
      </c>
    </row>
    <row r="102" spans="1:10" x14ac:dyDescent="0.25">
      <c r="A102" s="53">
        <v>362064</v>
      </c>
      <c r="B102" s="84">
        <v>1</v>
      </c>
      <c r="C102" s="84">
        <v>5</v>
      </c>
      <c r="E102" t="s">
        <v>3005</v>
      </c>
      <c r="F102" t="s">
        <v>98</v>
      </c>
      <c r="G102" t="s">
        <v>5747</v>
      </c>
      <c r="H102" s="73">
        <v>0</v>
      </c>
      <c r="I102" s="75">
        <v>11102.3</v>
      </c>
      <c r="J102" s="75">
        <v>1</v>
      </c>
    </row>
    <row r="103" spans="1:10" x14ac:dyDescent="0.25">
      <c r="A103" s="53">
        <v>41029</v>
      </c>
      <c r="B103" s="84">
        <v>1</v>
      </c>
      <c r="C103" s="84">
        <v>4</v>
      </c>
      <c r="E103" t="s">
        <v>3006</v>
      </c>
      <c r="F103" t="s">
        <v>97</v>
      </c>
      <c r="G103" t="s">
        <v>5744</v>
      </c>
      <c r="H103" s="73">
        <v>0</v>
      </c>
      <c r="I103" s="75">
        <v>15858.589999999998</v>
      </c>
      <c r="J103" s="75">
        <v>1</v>
      </c>
    </row>
    <row r="104" spans="1:10" x14ac:dyDescent="0.25">
      <c r="A104" s="53">
        <v>652481</v>
      </c>
      <c r="B104" s="84">
        <v>1</v>
      </c>
      <c r="C104" s="84">
        <v>3</v>
      </c>
      <c r="E104" t="s">
        <v>3007</v>
      </c>
      <c r="F104" t="s">
        <v>97</v>
      </c>
      <c r="G104" t="s">
        <v>56</v>
      </c>
      <c r="H104" s="73">
        <v>500000</v>
      </c>
      <c r="I104" s="75">
        <v>5123.8900000000003</v>
      </c>
      <c r="J104" s="75">
        <v>1</v>
      </c>
    </row>
    <row r="105" spans="1:10" x14ac:dyDescent="0.25">
      <c r="A105" s="53">
        <v>362023</v>
      </c>
      <c r="B105" s="84">
        <v>1</v>
      </c>
      <c r="C105" s="84">
        <v>6</v>
      </c>
      <c r="E105" t="s">
        <v>3008</v>
      </c>
      <c r="F105" t="s">
        <v>98</v>
      </c>
      <c r="G105" t="s">
        <v>5743</v>
      </c>
      <c r="H105" s="73">
        <v>0</v>
      </c>
      <c r="I105" s="75">
        <v>5123.8900000000003</v>
      </c>
      <c r="J105" s="75">
        <v>1</v>
      </c>
    </row>
    <row r="106" spans="1:10" x14ac:dyDescent="0.25">
      <c r="A106" s="53">
        <v>752033</v>
      </c>
      <c r="B106" s="84">
        <v>1</v>
      </c>
      <c r="C106" s="84">
        <v>6</v>
      </c>
      <c r="E106" t="s">
        <v>3009</v>
      </c>
      <c r="F106" t="s">
        <v>97</v>
      </c>
      <c r="G106" t="s">
        <v>5745</v>
      </c>
      <c r="H106" s="73">
        <v>0</v>
      </c>
      <c r="I106" s="75">
        <v>3769.67</v>
      </c>
      <c r="J106" s="75">
        <v>1</v>
      </c>
    </row>
    <row r="107" spans="1:10" x14ac:dyDescent="0.25">
      <c r="A107" s="53">
        <v>42278</v>
      </c>
      <c r="B107" s="84">
        <v>1</v>
      </c>
      <c r="C107" s="84">
        <v>4</v>
      </c>
      <c r="E107" t="s">
        <v>3010</v>
      </c>
      <c r="F107" t="s">
        <v>98</v>
      </c>
      <c r="G107" t="s">
        <v>5746</v>
      </c>
      <c r="H107" s="73">
        <v>0</v>
      </c>
      <c r="I107" s="75">
        <v>3769.67</v>
      </c>
      <c r="J107" s="75">
        <v>1</v>
      </c>
    </row>
    <row r="108" spans="1:10" x14ac:dyDescent="0.25">
      <c r="A108" s="53">
        <v>752001</v>
      </c>
      <c r="B108" s="84">
        <v>1</v>
      </c>
      <c r="C108" s="84">
        <v>5</v>
      </c>
      <c r="E108" t="s">
        <v>3011</v>
      </c>
      <c r="F108" t="s">
        <v>98</v>
      </c>
      <c r="G108" t="s">
        <v>5747</v>
      </c>
      <c r="H108" s="73">
        <v>0</v>
      </c>
      <c r="I108" s="75">
        <v>25272.11</v>
      </c>
      <c r="J108" s="75">
        <v>1</v>
      </c>
    </row>
    <row r="109" spans="1:10" x14ac:dyDescent="0.25">
      <c r="A109" s="53">
        <v>752025</v>
      </c>
      <c r="B109" s="84">
        <v>1</v>
      </c>
      <c r="C109" s="84">
        <v>6</v>
      </c>
      <c r="E109" t="s">
        <v>3012</v>
      </c>
      <c r="F109" t="s">
        <v>97</v>
      </c>
      <c r="G109" t="s">
        <v>56</v>
      </c>
      <c r="H109" s="73">
        <v>500000</v>
      </c>
      <c r="I109" s="75">
        <v>7558.5099999999993</v>
      </c>
      <c r="J109" s="75">
        <v>1</v>
      </c>
    </row>
    <row r="110" spans="1:10" x14ac:dyDescent="0.25">
      <c r="A110" s="53">
        <v>652085</v>
      </c>
      <c r="B110" s="84">
        <v>1</v>
      </c>
      <c r="C110" s="84">
        <v>3</v>
      </c>
      <c r="E110" t="s">
        <v>3013</v>
      </c>
      <c r="F110" t="s">
        <v>98</v>
      </c>
      <c r="G110" t="s">
        <v>5743</v>
      </c>
      <c r="H110" s="73">
        <v>0</v>
      </c>
      <c r="I110" s="75">
        <v>4658.07</v>
      </c>
      <c r="J110" s="75">
        <v>1</v>
      </c>
    </row>
    <row r="111" spans="1:10" x14ac:dyDescent="0.25">
      <c r="A111" s="53">
        <v>652448</v>
      </c>
      <c r="B111" s="84">
        <v>1</v>
      </c>
      <c r="C111" s="84">
        <v>3</v>
      </c>
      <c r="E111" t="s">
        <v>3014</v>
      </c>
      <c r="F111" t="s">
        <v>97</v>
      </c>
      <c r="G111" t="s">
        <v>5744</v>
      </c>
      <c r="H111" s="73">
        <v>0</v>
      </c>
      <c r="I111" s="75">
        <v>18286.47</v>
      </c>
      <c r="J111" s="75">
        <v>1</v>
      </c>
    </row>
    <row r="112" spans="1:10" x14ac:dyDescent="0.25">
      <c r="A112" s="53">
        <v>362118</v>
      </c>
      <c r="B112" s="84">
        <v>1</v>
      </c>
      <c r="C112" s="84">
        <v>6</v>
      </c>
      <c r="E112" t="s">
        <v>3015</v>
      </c>
      <c r="F112" t="s">
        <v>98</v>
      </c>
      <c r="G112" t="s">
        <v>5746</v>
      </c>
      <c r="H112" s="73">
        <v>0</v>
      </c>
      <c r="I112" s="75">
        <v>3426.98</v>
      </c>
      <c r="J112" s="75">
        <v>1</v>
      </c>
    </row>
    <row r="113" spans="1:10" x14ac:dyDescent="0.25">
      <c r="A113" s="53">
        <v>652115</v>
      </c>
      <c r="B113" s="84">
        <v>1</v>
      </c>
      <c r="C113" s="84">
        <v>4</v>
      </c>
      <c r="E113" t="s">
        <v>3016</v>
      </c>
      <c r="F113" t="s">
        <v>97</v>
      </c>
      <c r="G113" t="s">
        <v>56</v>
      </c>
      <c r="H113" s="73">
        <v>400000</v>
      </c>
      <c r="I113" s="75">
        <v>4658.07</v>
      </c>
      <c r="J113" s="75">
        <v>1</v>
      </c>
    </row>
    <row r="114" spans="1:10" x14ac:dyDescent="0.25">
      <c r="A114" s="53">
        <v>752022</v>
      </c>
      <c r="B114" s="84">
        <v>1</v>
      </c>
      <c r="C114" s="84">
        <v>6</v>
      </c>
      <c r="E114" t="s">
        <v>3017</v>
      </c>
      <c r="F114" t="s">
        <v>97</v>
      </c>
      <c r="G114" t="s">
        <v>5744</v>
      </c>
      <c r="H114" s="73">
        <v>0</v>
      </c>
      <c r="I114" s="75">
        <v>15858.589999999998</v>
      </c>
      <c r="J114" s="75">
        <v>1</v>
      </c>
    </row>
    <row r="115" spans="1:10" x14ac:dyDescent="0.25">
      <c r="A115" s="53">
        <v>550043</v>
      </c>
      <c r="B115" s="84">
        <v>1</v>
      </c>
      <c r="C115" s="84">
        <v>4</v>
      </c>
      <c r="E115" t="s">
        <v>3018</v>
      </c>
      <c r="F115" t="s">
        <v>98</v>
      </c>
      <c r="G115" t="s">
        <v>5747</v>
      </c>
      <c r="H115" s="73">
        <v>0</v>
      </c>
      <c r="I115" s="75">
        <v>11102.3</v>
      </c>
      <c r="J115" s="75">
        <v>1</v>
      </c>
    </row>
    <row r="116" spans="1:10" x14ac:dyDescent="0.25">
      <c r="A116" s="53">
        <v>362119</v>
      </c>
      <c r="B116" s="84">
        <v>1</v>
      </c>
      <c r="C116" s="84">
        <v>5</v>
      </c>
      <c r="E116" t="s">
        <v>3019</v>
      </c>
      <c r="F116" t="s">
        <v>98</v>
      </c>
      <c r="G116" t="s">
        <v>5743</v>
      </c>
      <c r="H116" s="73">
        <v>0</v>
      </c>
      <c r="I116" s="75">
        <v>4225.6899999999996</v>
      </c>
      <c r="J116" s="75">
        <v>1</v>
      </c>
    </row>
    <row r="117" spans="1:10" x14ac:dyDescent="0.25">
      <c r="A117" s="53">
        <v>652134</v>
      </c>
      <c r="B117" s="84">
        <v>1</v>
      </c>
      <c r="C117" s="84">
        <v>5</v>
      </c>
      <c r="E117" t="s">
        <v>3020</v>
      </c>
      <c r="F117" t="s">
        <v>97</v>
      </c>
      <c r="G117" t="s">
        <v>5745</v>
      </c>
      <c r="H117" s="73">
        <v>0</v>
      </c>
      <c r="I117" s="75">
        <v>3769.67</v>
      </c>
      <c r="J117" s="75">
        <v>1</v>
      </c>
    </row>
    <row r="118" spans="1:10" x14ac:dyDescent="0.25">
      <c r="A118" s="53">
        <v>362097</v>
      </c>
      <c r="B118" s="84">
        <v>1</v>
      </c>
      <c r="C118" s="84">
        <v>5</v>
      </c>
      <c r="E118" t="s">
        <v>3021</v>
      </c>
      <c r="F118" t="s">
        <v>97</v>
      </c>
      <c r="G118" t="s">
        <v>5745</v>
      </c>
      <c r="H118" s="73">
        <v>0</v>
      </c>
      <c r="I118" s="75">
        <v>3769.67</v>
      </c>
      <c r="J118" s="75">
        <v>1</v>
      </c>
    </row>
    <row r="119" spans="1:10" x14ac:dyDescent="0.25">
      <c r="A119" s="53">
        <v>652472</v>
      </c>
      <c r="B119" s="84">
        <v>1</v>
      </c>
      <c r="C119" s="84">
        <v>3</v>
      </c>
      <c r="E119" t="s">
        <v>3022</v>
      </c>
      <c r="F119" t="s">
        <v>97</v>
      </c>
      <c r="G119" t="s">
        <v>56</v>
      </c>
      <c r="H119" s="73">
        <v>500000</v>
      </c>
      <c r="I119" s="75">
        <v>5123.8900000000003</v>
      </c>
      <c r="J119" s="75">
        <v>1</v>
      </c>
    </row>
    <row r="120" spans="1:10" x14ac:dyDescent="0.25">
      <c r="A120" s="53">
        <v>550003</v>
      </c>
      <c r="B120" s="84">
        <v>1</v>
      </c>
      <c r="C120" s="84">
        <v>2</v>
      </c>
      <c r="E120" t="s">
        <v>3023</v>
      </c>
      <c r="F120" t="s">
        <v>98</v>
      </c>
      <c r="G120" t="s">
        <v>5743</v>
      </c>
      <c r="H120" s="73">
        <v>0</v>
      </c>
      <c r="I120" s="75">
        <v>5123.8900000000003</v>
      </c>
      <c r="J120" s="75">
        <v>1</v>
      </c>
    </row>
    <row r="121" spans="1:10" x14ac:dyDescent="0.25">
      <c r="A121" s="53">
        <v>42298</v>
      </c>
      <c r="B121" s="84">
        <v>0</v>
      </c>
      <c r="C121" s="84">
        <v>0</v>
      </c>
      <c r="E121" t="s">
        <v>3024</v>
      </c>
      <c r="F121" t="s">
        <v>97</v>
      </c>
      <c r="G121" t="s">
        <v>56</v>
      </c>
      <c r="H121" s="73">
        <v>500000</v>
      </c>
      <c r="I121" s="75">
        <v>5123.8900000000003</v>
      </c>
      <c r="J121" s="75">
        <v>1</v>
      </c>
    </row>
    <row r="122" spans="1:10" x14ac:dyDescent="0.25">
      <c r="A122" s="53">
        <v>652056</v>
      </c>
      <c r="B122" s="84">
        <v>1</v>
      </c>
      <c r="C122" s="84">
        <v>5</v>
      </c>
      <c r="E122" t="s">
        <v>3025</v>
      </c>
      <c r="F122" t="s">
        <v>98</v>
      </c>
      <c r="G122" t="s">
        <v>5747</v>
      </c>
      <c r="H122" s="73">
        <v>0</v>
      </c>
      <c r="I122" s="75">
        <v>11102.3</v>
      </c>
      <c r="J122" s="75">
        <v>1</v>
      </c>
    </row>
    <row r="123" spans="1:10" x14ac:dyDescent="0.25">
      <c r="A123" s="53">
        <v>42259</v>
      </c>
      <c r="B123" s="84">
        <v>1</v>
      </c>
      <c r="C123" s="84">
        <v>4</v>
      </c>
      <c r="E123" t="s">
        <v>3026</v>
      </c>
      <c r="F123" t="s">
        <v>98</v>
      </c>
      <c r="G123" t="s">
        <v>5743</v>
      </c>
      <c r="H123" s="73">
        <v>0</v>
      </c>
      <c r="I123" s="75">
        <v>5123.8900000000003</v>
      </c>
      <c r="J123" s="75">
        <v>1</v>
      </c>
    </row>
    <row r="124" spans="1:10" x14ac:dyDescent="0.25">
      <c r="A124" s="53">
        <v>652273</v>
      </c>
      <c r="B124" s="84">
        <v>1</v>
      </c>
      <c r="C124" s="84">
        <v>4</v>
      </c>
      <c r="E124" t="s">
        <v>3027</v>
      </c>
      <c r="F124" t="s">
        <v>97</v>
      </c>
      <c r="G124" t="s">
        <v>5744</v>
      </c>
      <c r="H124" s="73">
        <v>0</v>
      </c>
      <c r="I124" s="75">
        <v>20115.189999999999</v>
      </c>
      <c r="J124" s="75">
        <v>1</v>
      </c>
    </row>
    <row r="125" spans="1:10" x14ac:dyDescent="0.25">
      <c r="A125" s="53">
        <v>42358</v>
      </c>
      <c r="B125" s="84">
        <v>1</v>
      </c>
      <c r="C125" s="84">
        <v>5</v>
      </c>
      <c r="E125" t="s">
        <v>3028</v>
      </c>
      <c r="F125" t="s">
        <v>98</v>
      </c>
      <c r="G125" t="s">
        <v>5747</v>
      </c>
      <c r="H125" s="73">
        <v>0</v>
      </c>
      <c r="I125" s="75">
        <v>15858.589999999998</v>
      </c>
      <c r="J125" s="75">
        <v>1</v>
      </c>
    </row>
    <row r="126" spans="1:10" x14ac:dyDescent="0.25">
      <c r="A126" s="53">
        <v>42257</v>
      </c>
      <c r="B126" s="84">
        <v>1</v>
      </c>
      <c r="C126" s="84">
        <v>5</v>
      </c>
      <c r="E126" t="s">
        <v>3029</v>
      </c>
      <c r="F126" t="s">
        <v>97</v>
      </c>
      <c r="G126" t="s">
        <v>56</v>
      </c>
      <c r="H126" s="73">
        <v>500000</v>
      </c>
      <c r="I126" s="75">
        <v>5123.8900000000003</v>
      </c>
      <c r="J126" s="75">
        <v>1</v>
      </c>
    </row>
    <row r="127" spans="1:10" x14ac:dyDescent="0.25">
      <c r="A127" s="53">
        <v>652344</v>
      </c>
      <c r="B127" s="84">
        <v>1</v>
      </c>
      <c r="C127" s="84">
        <v>6</v>
      </c>
      <c r="E127" t="s">
        <v>3030</v>
      </c>
      <c r="F127" t="s">
        <v>97</v>
      </c>
      <c r="G127" t="s">
        <v>5744</v>
      </c>
      <c r="H127" s="73">
        <v>0</v>
      </c>
      <c r="I127" s="75">
        <v>25272.11</v>
      </c>
      <c r="J127" s="75">
        <v>1</v>
      </c>
    </row>
    <row r="128" spans="1:10" x14ac:dyDescent="0.25">
      <c r="A128" s="53">
        <v>42349</v>
      </c>
      <c r="B128" s="84">
        <v>1</v>
      </c>
      <c r="C128" s="84">
        <v>5</v>
      </c>
      <c r="E128" t="s">
        <v>3031</v>
      </c>
      <c r="F128" t="s">
        <v>98</v>
      </c>
      <c r="G128" t="s">
        <v>5747</v>
      </c>
      <c r="H128" s="73">
        <v>0</v>
      </c>
      <c r="I128" s="75">
        <v>11102.3</v>
      </c>
      <c r="J128" s="75">
        <v>1</v>
      </c>
    </row>
    <row r="129" spans="1:10" x14ac:dyDescent="0.25">
      <c r="A129" s="53">
        <v>550065</v>
      </c>
      <c r="B129" s="84">
        <v>1</v>
      </c>
      <c r="C129" s="84">
        <v>6</v>
      </c>
      <c r="E129" t="s">
        <v>3032</v>
      </c>
      <c r="F129" t="s">
        <v>97</v>
      </c>
      <c r="G129" t="s">
        <v>56</v>
      </c>
      <c r="H129" s="73">
        <v>500000</v>
      </c>
      <c r="I129" s="75">
        <v>7558.5099999999993</v>
      </c>
      <c r="J129" s="75">
        <v>1</v>
      </c>
    </row>
    <row r="130" spans="1:10" x14ac:dyDescent="0.25">
      <c r="A130" s="53">
        <v>42260</v>
      </c>
      <c r="B130" s="84">
        <v>1</v>
      </c>
      <c r="C130" s="84">
        <v>6</v>
      </c>
      <c r="E130" t="s">
        <v>3033</v>
      </c>
      <c r="F130" t="s">
        <v>98</v>
      </c>
      <c r="G130" t="s">
        <v>5746</v>
      </c>
      <c r="H130" s="73">
        <v>0</v>
      </c>
      <c r="I130" s="75">
        <v>3769.67</v>
      </c>
      <c r="J130" s="75">
        <v>1</v>
      </c>
    </row>
    <row r="131" spans="1:10" x14ac:dyDescent="0.25">
      <c r="A131" s="53">
        <v>652420</v>
      </c>
      <c r="B131" s="84">
        <v>1</v>
      </c>
      <c r="C131" s="84">
        <v>5</v>
      </c>
      <c r="E131" t="s">
        <v>3034</v>
      </c>
      <c r="F131" t="s">
        <v>98</v>
      </c>
      <c r="G131" t="s">
        <v>5743</v>
      </c>
      <c r="H131" s="73">
        <v>0</v>
      </c>
      <c r="I131" s="75">
        <v>5123.8900000000003</v>
      </c>
      <c r="J131" s="75">
        <v>1</v>
      </c>
    </row>
    <row r="132" spans="1:10" x14ac:dyDescent="0.25">
      <c r="A132" s="53">
        <v>42140</v>
      </c>
      <c r="B132" s="84">
        <v>1</v>
      </c>
      <c r="C132" s="84">
        <v>5</v>
      </c>
      <c r="E132" t="s">
        <v>3035</v>
      </c>
      <c r="F132" t="s">
        <v>98</v>
      </c>
      <c r="G132" t="s">
        <v>5743</v>
      </c>
      <c r="H132" s="73">
        <v>0</v>
      </c>
      <c r="I132" s="75">
        <v>5123.8900000000003</v>
      </c>
      <c r="J132" s="75">
        <v>1</v>
      </c>
    </row>
    <row r="133" spans="1:10" x14ac:dyDescent="0.25">
      <c r="A133" s="53">
        <v>652190</v>
      </c>
      <c r="B133" s="84">
        <v>1</v>
      </c>
      <c r="C133" s="84">
        <v>5</v>
      </c>
      <c r="E133" t="s">
        <v>3036</v>
      </c>
      <c r="F133" t="s">
        <v>97</v>
      </c>
      <c r="G133" t="s">
        <v>5745</v>
      </c>
      <c r="H133" s="73">
        <v>0</v>
      </c>
      <c r="I133" s="75">
        <v>3769.67</v>
      </c>
      <c r="J133" s="75">
        <v>1</v>
      </c>
    </row>
    <row r="134" spans="1:10" x14ac:dyDescent="0.25">
      <c r="A134" s="53">
        <v>362058</v>
      </c>
      <c r="B134" s="84">
        <v>1</v>
      </c>
      <c r="C134" s="84">
        <v>4</v>
      </c>
      <c r="E134" t="s">
        <v>3037</v>
      </c>
      <c r="F134" t="s">
        <v>97</v>
      </c>
      <c r="G134" t="s">
        <v>56</v>
      </c>
      <c r="H134" s="73">
        <v>500000</v>
      </c>
      <c r="I134" s="75">
        <v>7558.51</v>
      </c>
      <c r="J134" s="75">
        <v>1</v>
      </c>
    </row>
    <row r="135" spans="1:10" x14ac:dyDescent="0.25">
      <c r="A135" s="53">
        <v>652073</v>
      </c>
      <c r="B135" s="84">
        <v>1</v>
      </c>
      <c r="C135" s="84">
        <v>6</v>
      </c>
      <c r="E135" t="s">
        <v>3038</v>
      </c>
      <c r="F135" t="s">
        <v>98</v>
      </c>
      <c r="G135" t="s">
        <v>5746</v>
      </c>
      <c r="H135" s="73">
        <v>0</v>
      </c>
      <c r="I135" s="75">
        <v>3769.67</v>
      </c>
      <c r="J135" s="75">
        <v>1</v>
      </c>
    </row>
    <row r="136" spans="1:10" x14ac:dyDescent="0.25">
      <c r="A136" s="53">
        <v>42293</v>
      </c>
      <c r="B136" s="84">
        <v>1</v>
      </c>
      <c r="C136" s="84">
        <v>3</v>
      </c>
      <c r="E136" t="s">
        <v>3039</v>
      </c>
      <c r="F136" t="s">
        <v>98</v>
      </c>
      <c r="G136" t="s">
        <v>5747</v>
      </c>
      <c r="H136" s="73">
        <v>0</v>
      </c>
      <c r="I136" s="75">
        <v>20115.189999999999</v>
      </c>
      <c r="J136" s="75">
        <v>1</v>
      </c>
    </row>
    <row r="137" spans="1:10" x14ac:dyDescent="0.25">
      <c r="A137" s="53">
        <v>42262</v>
      </c>
      <c r="B137" s="84">
        <v>1</v>
      </c>
      <c r="C137" s="84">
        <v>3</v>
      </c>
      <c r="E137" t="s">
        <v>3040</v>
      </c>
      <c r="F137" t="s">
        <v>97</v>
      </c>
      <c r="G137" t="s">
        <v>5744</v>
      </c>
      <c r="H137" s="73">
        <v>0</v>
      </c>
      <c r="I137" s="75">
        <v>25272.11</v>
      </c>
      <c r="J137" s="75">
        <v>1</v>
      </c>
    </row>
    <row r="138" spans="1:10" x14ac:dyDescent="0.25">
      <c r="A138" s="53">
        <v>42164</v>
      </c>
      <c r="B138" s="84">
        <v>1</v>
      </c>
      <c r="C138" s="84">
        <v>4</v>
      </c>
      <c r="E138" t="s">
        <v>3041</v>
      </c>
      <c r="F138" t="s">
        <v>98</v>
      </c>
      <c r="G138" t="s">
        <v>5743</v>
      </c>
      <c r="H138" s="73">
        <v>0</v>
      </c>
      <c r="I138" s="75">
        <v>2147.8223835616436</v>
      </c>
      <c r="J138" s="75">
        <v>0</v>
      </c>
    </row>
    <row r="139" spans="1:10" x14ac:dyDescent="0.25">
      <c r="A139" s="53">
        <v>652259</v>
      </c>
      <c r="B139" s="84">
        <v>1</v>
      </c>
      <c r="C139" s="84">
        <v>5</v>
      </c>
      <c r="E139" t="s">
        <v>3042</v>
      </c>
      <c r="F139" t="s">
        <v>97</v>
      </c>
      <c r="G139" t="s">
        <v>5745</v>
      </c>
      <c r="H139" s="73">
        <v>0</v>
      </c>
      <c r="I139" s="75">
        <v>1580.1630410958905</v>
      </c>
      <c r="J139" s="75">
        <v>0</v>
      </c>
    </row>
    <row r="140" spans="1:10" x14ac:dyDescent="0.25">
      <c r="A140" s="53">
        <v>652473</v>
      </c>
      <c r="B140" s="84">
        <v>1</v>
      </c>
      <c r="C140" s="84">
        <v>1</v>
      </c>
      <c r="E140" t="s">
        <v>3043</v>
      </c>
      <c r="F140" t="s">
        <v>97</v>
      </c>
      <c r="G140" t="s">
        <v>5744</v>
      </c>
      <c r="H140" s="73">
        <v>0</v>
      </c>
      <c r="I140" s="75">
        <v>8431.8467671232884</v>
      </c>
      <c r="J140" s="75">
        <v>0</v>
      </c>
    </row>
    <row r="141" spans="1:10" x14ac:dyDescent="0.25">
      <c r="A141" s="53">
        <v>42321</v>
      </c>
      <c r="B141" s="84">
        <v>1</v>
      </c>
      <c r="C141" s="84">
        <v>4</v>
      </c>
      <c r="E141" t="s">
        <v>3044</v>
      </c>
      <c r="F141" t="s">
        <v>98</v>
      </c>
      <c r="G141" t="s">
        <v>5746</v>
      </c>
      <c r="H141" s="73">
        <v>0</v>
      </c>
      <c r="I141" s="75">
        <v>1580.1630410958905</v>
      </c>
      <c r="J141" s="75">
        <v>0</v>
      </c>
    </row>
    <row r="142" spans="1:10" x14ac:dyDescent="0.25">
      <c r="A142" s="53">
        <v>652173</v>
      </c>
      <c r="B142" s="84">
        <v>1</v>
      </c>
      <c r="C142" s="84">
        <v>5</v>
      </c>
      <c r="E142" t="s">
        <v>3045</v>
      </c>
      <c r="F142" t="s">
        <v>98</v>
      </c>
      <c r="G142" t="s">
        <v>5747</v>
      </c>
      <c r="H142" s="73">
        <v>0</v>
      </c>
      <c r="I142" s="75">
        <v>4653.8408219178082</v>
      </c>
      <c r="J142" s="75">
        <v>0</v>
      </c>
    </row>
    <row r="143" spans="1:10" x14ac:dyDescent="0.25">
      <c r="A143" s="53">
        <v>652006</v>
      </c>
      <c r="B143" s="84">
        <v>1</v>
      </c>
      <c r="C143" s="84">
        <v>3</v>
      </c>
      <c r="E143" t="s">
        <v>3046</v>
      </c>
      <c r="F143" t="s">
        <v>97</v>
      </c>
      <c r="G143" t="s">
        <v>56</v>
      </c>
      <c r="H143" s="73">
        <v>0</v>
      </c>
      <c r="I143" s="75">
        <v>2147.8223835616436</v>
      </c>
      <c r="J143" s="75">
        <v>0</v>
      </c>
    </row>
    <row r="144" spans="1:10" x14ac:dyDescent="0.25">
      <c r="A144" s="53">
        <v>652247</v>
      </c>
      <c r="B144" s="84">
        <v>1</v>
      </c>
      <c r="C144" s="84">
        <v>5</v>
      </c>
      <c r="E144" t="s">
        <v>3047</v>
      </c>
      <c r="F144" t="s">
        <v>98</v>
      </c>
      <c r="G144" t="s">
        <v>5746</v>
      </c>
      <c r="H144" s="73">
        <v>0</v>
      </c>
      <c r="I144" s="75">
        <v>3769.67</v>
      </c>
      <c r="J144" s="75">
        <v>1</v>
      </c>
    </row>
    <row r="145" spans="1:10" x14ac:dyDescent="0.25">
      <c r="A145" s="53">
        <v>752004</v>
      </c>
      <c r="B145" s="84">
        <v>1</v>
      </c>
      <c r="C145" s="84">
        <v>5</v>
      </c>
      <c r="E145" t="s">
        <v>3048</v>
      </c>
      <c r="F145" t="s">
        <v>98</v>
      </c>
      <c r="G145" t="s">
        <v>5743</v>
      </c>
      <c r="H145" s="73">
        <v>0</v>
      </c>
      <c r="I145" s="75">
        <v>5123.8900000000003</v>
      </c>
      <c r="J145" s="75">
        <v>1</v>
      </c>
    </row>
    <row r="146" spans="1:10" x14ac:dyDescent="0.25">
      <c r="A146" s="53">
        <v>652150</v>
      </c>
      <c r="B146" s="84">
        <v>1</v>
      </c>
      <c r="C146" s="84">
        <v>6</v>
      </c>
      <c r="E146" t="s">
        <v>3049</v>
      </c>
      <c r="F146" t="s">
        <v>97</v>
      </c>
      <c r="G146" t="s">
        <v>5748</v>
      </c>
      <c r="H146" s="73">
        <v>0</v>
      </c>
      <c r="I146" s="75">
        <v>20115.189999999999</v>
      </c>
      <c r="J146" s="75">
        <v>1</v>
      </c>
    </row>
    <row r="147" spans="1:10" x14ac:dyDescent="0.25">
      <c r="A147" s="53">
        <v>652226</v>
      </c>
      <c r="B147" s="84">
        <v>1</v>
      </c>
      <c r="C147" s="84">
        <v>5</v>
      </c>
      <c r="E147" t="s">
        <v>3050</v>
      </c>
      <c r="F147" t="s">
        <v>98</v>
      </c>
      <c r="G147" t="s">
        <v>5749</v>
      </c>
      <c r="H147" s="73">
        <v>0</v>
      </c>
      <c r="I147" s="75">
        <v>15858.589999999998</v>
      </c>
      <c r="J147" s="75">
        <v>1</v>
      </c>
    </row>
    <row r="148" spans="1:10" x14ac:dyDescent="0.25">
      <c r="A148" s="53">
        <v>652238</v>
      </c>
      <c r="B148" s="84">
        <v>1</v>
      </c>
      <c r="C148" s="84">
        <v>5</v>
      </c>
      <c r="E148" t="s">
        <v>3051</v>
      </c>
      <c r="F148" t="s">
        <v>97</v>
      </c>
      <c r="G148" t="s">
        <v>56</v>
      </c>
      <c r="H148" s="73">
        <v>500000</v>
      </c>
      <c r="I148" s="75">
        <v>5123.8900000000003</v>
      </c>
      <c r="J148" s="75">
        <v>1</v>
      </c>
    </row>
    <row r="149" spans="1:10" x14ac:dyDescent="0.25">
      <c r="A149" s="53">
        <v>42255</v>
      </c>
      <c r="B149" s="84">
        <v>1</v>
      </c>
      <c r="C149" s="84">
        <v>6</v>
      </c>
      <c r="E149" t="s">
        <v>3052</v>
      </c>
      <c r="F149" t="s">
        <v>97</v>
      </c>
      <c r="G149" t="s">
        <v>5744</v>
      </c>
      <c r="H149" s="73">
        <v>0</v>
      </c>
      <c r="I149" s="75">
        <v>25272.11</v>
      </c>
      <c r="J149" s="75">
        <v>1</v>
      </c>
    </row>
    <row r="150" spans="1:10" x14ac:dyDescent="0.25">
      <c r="A150" s="53">
        <v>550008</v>
      </c>
      <c r="B150" s="84">
        <v>1</v>
      </c>
      <c r="C150" s="84">
        <v>2</v>
      </c>
      <c r="E150" t="s">
        <v>3053</v>
      </c>
      <c r="F150" t="s">
        <v>98</v>
      </c>
      <c r="G150" t="s">
        <v>5747</v>
      </c>
      <c r="H150" s="73">
        <v>0</v>
      </c>
      <c r="I150" s="75">
        <v>20115.189999999999</v>
      </c>
      <c r="J150" s="75">
        <v>1</v>
      </c>
    </row>
    <row r="151" spans="1:10" x14ac:dyDescent="0.25">
      <c r="A151" s="53">
        <v>362121</v>
      </c>
      <c r="B151" s="84">
        <v>1</v>
      </c>
      <c r="C151" s="84">
        <v>3</v>
      </c>
      <c r="E151" t="s">
        <v>3054</v>
      </c>
      <c r="F151" t="s">
        <v>97</v>
      </c>
      <c r="G151" t="s">
        <v>56</v>
      </c>
      <c r="H151" s="73">
        <v>500000</v>
      </c>
      <c r="I151" s="75">
        <v>5123.8900000000003</v>
      </c>
      <c r="J151" s="75">
        <v>1</v>
      </c>
    </row>
    <row r="152" spans="1:10" x14ac:dyDescent="0.25">
      <c r="A152" s="53">
        <v>652061</v>
      </c>
      <c r="B152" s="84">
        <v>1</v>
      </c>
      <c r="C152" s="84">
        <v>5</v>
      </c>
      <c r="E152" t="s">
        <v>3055</v>
      </c>
      <c r="F152" t="s">
        <v>98</v>
      </c>
      <c r="G152" t="s">
        <v>5743</v>
      </c>
      <c r="H152" s="73">
        <v>0</v>
      </c>
      <c r="I152" s="75">
        <v>3841.55</v>
      </c>
      <c r="J152" s="75">
        <v>1</v>
      </c>
    </row>
    <row r="153" spans="1:10" x14ac:dyDescent="0.25">
      <c r="A153" s="53">
        <v>42276</v>
      </c>
      <c r="B153" s="84">
        <v>1</v>
      </c>
      <c r="C153" s="84">
        <v>6</v>
      </c>
      <c r="E153" t="s">
        <v>3056</v>
      </c>
      <c r="F153" t="s">
        <v>98</v>
      </c>
      <c r="G153" t="s">
        <v>5747</v>
      </c>
      <c r="H153" s="73">
        <v>0</v>
      </c>
      <c r="I153" s="75">
        <v>14425.4</v>
      </c>
      <c r="J153" s="75">
        <v>1</v>
      </c>
    </row>
    <row r="154" spans="1:10" x14ac:dyDescent="0.25">
      <c r="A154" s="53">
        <v>550047</v>
      </c>
      <c r="B154" s="84">
        <v>1</v>
      </c>
      <c r="C154" s="84">
        <v>4</v>
      </c>
      <c r="E154" t="s">
        <v>3057</v>
      </c>
      <c r="F154" t="s">
        <v>97</v>
      </c>
      <c r="G154" t="s">
        <v>56</v>
      </c>
      <c r="H154" s="73">
        <v>400000</v>
      </c>
      <c r="I154" s="75">
        <v>4658.07</v>
      </c>
      <c r="J154" s="75">
        <v>1</v>
      </c>
    </row>
    <row r="155" spans="1:10" x14ac:dyDescent="0.25">
      <c r="A155" s="53">
        <v>652429</v>
      </c>
      <c r="B155" s="84">
        <v>1</v>
      </c>
      <c r="C155" s="84">
        <v>3</v>
      </c>
      <c r="E155" t="s">
        <v>3058</v>
      </c>
      <c r="F155" t="s">
        <v>97</v>
      </c>
      <c r="G155" t="s">
        <v>5744</v>
      </c>
      <c r="H155" s="73">
        <v>0</v>
      </c>
      <c r="I155" s="75">
        <v>18286.47</v>
      </c>
      <c r="J155" s="75">
        <v>1</v>
      </c>
    </row>
    <row r="156" spans="1:10" x14ac:dyDescent="0.25">
      <c r="A156" s="53">
        <v>42307</v>
      </c>
      <c r="B156" s="84">
        <v>1</v>
      </c>
      <c r="C156" s="84">
        <v>5</v>
      </c>
      <c r="E156" t="s">
        <v>3059</v>
      </c>
      <c r="F156" t="s">
        <v>97</v>
      </c>
      <c r="G156" t="s">
        <v>5745</v>
      </c>
      <c r="H156" s="73">
        <v>0</v>
      </c>
      <c r="I156" s="75">
        <v>3426.98</v>
      </c>
      <c r="J156" s="75">
        <v>1</v>
      </c>
    </row>
    <row r="157" spans="1:10" x14ac:dyDescent="0.25">
      <c r="A157" s="53">
        <v>652354</v>
      </c>
      <c r="B157" s="84">
        <v>1</v>
      </c>
      <c r="C157" s="84">
        <v>6</v>
      </c>
      <c r="E157" t="s">
        <v>3060</v>
      </c>
      <c r="F157" t="s">
        <v>98</v>
      </c>
      <c r="G157" t="s">
        <v>5743</v>
      </c>
      <c r="H157" s="73">
        <v>0</v>
      </c>
      <c r="I157" s="75">
        <v>4658.07</v>
      </c>
      <c r="J157" s="75">
        <v>1</v>
      </c>
    </row>
    <row r="158" spans="1:10" x14ac:dyDescent="0.25">
      <c r="A158" s="53">
        <v>362068</v>
      </c>
      <c r="B158" s="84">
        <v>1</v>
      </c>
      <c r="C158" s="84">
        <v>6</v>
      </c>
      <c r="E158" t="s">
        <v>3061</v>
      </c>
      <c r="F158" t="s">
        <v>97</v>
      </c>
      <c r="G158" t="s">
        <v>5745</v>
      </c>
      <c r="H158" s="73">
        <v>0</v>
      </c>
      <c r="I158" s="75">
        <v>3426.98</v>
      </c>
      <c r="J158" s="75">
        <v>1</v>
      </c>
    </row>
    <row r="159" spans="1:10" x14ac:dyDescent="0.25">
      <c r="A159" s="53">
        <v>652430</v>
      </c>
      <c r="B159" s="84">
        <v>1</v>
      </c>
      <c r="C159" s="84">
        <v>6</v>
      </c>
      <c r="E159" t="s">
        <v>3062</v>
      </c>
      <c r="F159" t="s">
        <v>97</v>
      </c>
      <c r="G159" t="s">
        <v>56</v>
      </c>
      <c r="H159" s="73">
        <v>400000</v>
      </c>
      <c r="I159" s="75">
        <v>6871.37</v>
      </c>
      <c r="J159" s="75">
        <v>1</v>
      </c>
    </row>
    <row r="160" spans="1:10" x14ac:dyDescent="0.25">
      <c r="A160" s="53">
        <v>550040</v>
      </c>
      <c r="B160" s="84">
        <v>1</v>
      </c>
      <c r="C160" s="84">
        <v>4</v>
      </c>
      <c r="E160" t="s">
        <v>3063</v>
      </c>
      <c r="F160" t="s">
        <v>98</v>
      </c>
      <c r="G160" t="s">
        <v>5747</v>
      </c>
      <c r="H160" s="73">
        <v>0</v>
      </c>
      <c r="I160" s="75">
        <v>0</v>
      </c>
      <c r="J160" s="75">
        <v>0</v>
      </c>
    </row>
    <row r="161" spans="1:10" x14ac:dyDescent="0.25">
      <c r="A161" s="53">
        <v>550038</v>
      </c>
      <c r="B161" s="84">
        <v>0</v>
      </c>
      <c r="C161" s="84">
        <v>0</v>
      </c>
      <c r="E161" t="s">
        <v>3064</v>
      </c>
      <c r="F161" t="s">
        <v>98</v>
      </c>
      <c r="G161" t="s">
        <v>5746</v>
      </c>
      <c r="H161" s="73">
        <v>0</v>
      </c>
      <c r="I161" s="75">
        <v>3426.98</v>
      </c>
      <c r="J161" s="75">
        <v>1</v>
      </c>
    </row>
    <row r="162" spans="1:10" x14ac:dyDescent="0.25">
      <c r="A162" s="53">
        <v>42306</v>
      </c>
      <c r="B162" s="84">
        <v>1</v>
      </c>
      <c r="C162" s="84">
        <v>5</v>
      </c>
      <c r="E162" t="s">
        <v>3065</v>
      </c>
      <c r="F162" t="s">
        <v>97</v>
      </c>
      <c r="G162" t="s">
        <v>56</v>
      </c>
      <c r="H162" s="73">
        <v>400000</v>
      </c>
      <c r="I162" s="75">
        <v>4658.07</v>
      </c>
      <c r="J162" s="75">
        <v>1</v>
      </c>
    </row>
    <row r="163" spans="1:10" x14ac:dyDescent="0.25">
      <c r="A163" s="53">
        <v>652269</v>
      </c>
      <c r="B163" s="84">
        <v>1</v>
      </c>
      <c r="C163" s="84">
        <v>5</v>
      </c>
      <c r="E163" t="s">
        <v>3066</v>
      </c>
      <c r="F163" t="s">
        <v>98</v>
      </c>
      <c r="G163" t="s">
        <v>5743</v>
      </c>
      <c r="H163" s="73">
        <v>0</v>
      </c>
      <c r="I163" s="75">
        <v>4658.07</v>
      </c>
      <c r="J163" s="75">
        <v>1</v>
      </c>
    </row>
    <row r="164" spans="1:10" x14ac:dyDescent="0.25">
      <c r="A164" s="53">
        <v>652495</v>
      </c>
      <c r="B164" s="84">
        <v>1</v>
      </c>
      <c r="C164" s="84">
        <v>3</v>
      </c>
      <c r="E164" t="s">
        <v>3067</v>
      </c>
      <c r="F164" t="s">
        <v>97</v>
      </c>
      <c r="G164" t="s">
        <v>5745</v>
      </c>
      <c r="H164" s="73">
        <v>0</v>
      </c>
      <c r="I164" s="75">
        <v>3426.98</v>
      </c>
      <c r="J164" s="75">
        <v>1</v>
      </c>
    </row>
    <row r="165" spans="1:10" x14ac:dyDescent="0.25">
      <c r="A165" s="53">
        <v>362082</v>
      </c>
      <c r="B165" s="84">
        <v>1</v>
      </c>
      <c r="C165" s="84">
        <v>6</v>
      </c>
      <c r="E165" t="s">
        <v>3068</v>
      </c>
      <c r="F165" t="s">
        <v>97</v>
      </c>
      <c r="G165" t="s">
        <v>5744</v>
      </c>
      <c r="H165" s="73">
        <v>0</v>
      </c>
      <c r="I165" s="75">
        <v>18286.47</v>
      </c>
      <c r="J165" s="75">
        <v>1</v>
      </c>
    </row>
    <row r="166" spans="1:10" x14ac:dyDescent="0.25">
      <c r="A166" s="53">
        <v>652291</v>
      </c>
      <c r="B166" s="84">
        <v>1</v>
      </c>
      <c r="C166" s="84">
        <v>6</v>
      </c>
      <c r="E166" t="s">
        <v>3069</v>
      </c>
      <c r="F166" t="s">
        <v>98</v>
      </c>
      <c r="G166" t="s">
        <v>5747</v>
      </c>
      <c r="H166" s="73">
        <v>0</v>
      </c>
      <c r="I166" s="75">
        <v>11102.3</v>
      </c>
      <c r="J166" s="75">
        <v>1</v>
      </c>
    </row>
    <row r="167" spans="1:10" x14ac:dyDescent="0.25">
      <c r="A167" s="53">
        <v>652170</v>
      </c>
      <c r="B167" s="84">
        <v>1</v>
      </c>
      <c r="C167" s="84">
        <v>6</v>
      </c>
      <c r="E167" t="s">
        <v>3070</v>
      </c>
      <c r="F167" t="s">
        <v>97</v>
      </c>
      <c r="G167" t="s">
        <v>56</v>
      </c>
      <c r="H167" s="73">
        <v>500000</v>
      </c>
      <c r="I167" s="75">
        <v>5123.8900000000003</v>
      </c>
      <c r="J167" s="75">
        <v>1</v>
      </c>
    </row>
    <row r="168" spans="1:10" x14ac:dyDescent="0.25">
      <c r="A168" s="53">
        <v>652094</v>
      </c>
      <c r="B168" s="84">
        <v>1</v>
      </c>
      <c r="C168" s="84">
        <v>4</v>
      </c>
      <c r="E168" t="s">
        <v>3071</v>
      </c>
      <c r="F168" t="s">
        <v>97</v>
      </c>
      <c r="G168" t="s">
        <v>5744</v>
      </c>
      <c r="H168" s="73">
        <v>0</v>
      </c>
      <c r="I168" s="75">
        <v>20115.189999999999</v>
      </c>
      <c r="J168" s="75">
        <v>1</v>
      </c>
    </row>
    <row r="169" spans="1:10" x14ac:dyDescent="0.25">
      <c r="A169" s="53">
        <v>752034</v>
      </c>
      <c r="B169" s="84">
        <v>1</v>
      </c>
      <c r="C169" s="84">
        <v>4</v>
      </c>
      <c r="E169" t="s">
        <v>3072</v>
      </c>
      <c r="F169" t="s">
        <v>97</v>
      </c>
      <c r="G169" t="s">
        <v>5745</v>
      </c>
      <c r="H169" s="73">
        <v>0</v>
      </c>
      <c r="I169" s="75">
        <v>3769.67</v>
      </c>
      <c r="J169" s="75">
        <v>1</v>
      </c>
    </row>
    <row r="170" spans="1:10" x14ac:dyDescent="0.25">
      <c r="A170" s="53">
        <v>652471</v>
      </c>
      <c r="B170" s="84">
        <v>1</v>
      </c>
      <c r="C170" s="84">
        <v>3</v>
      </c>
      <c r="E170" t="s">
        <v>3073</v>
      </c>
      <c r="F170" t="s">
        <v>98</v>
      </c>
      <c r="G170" t="s">
        <v>5746</v>
      </c>
      <c r="H170" s="73">
        <v>0</v>
      </c>
      <c r="I170" s="75">
        <v>3769.67</v>
      </c>
      <c r="J170" s="75">
        <v>1</v>
      </c>
    </row>
    <row r="171" spans="1:10" x14ac:dyDescent="0.25">
      <c r="A171" s="53">
        <v>362073</v>
      </c>
      <c r="B171" s="84">
        <v>1</v>
      </c>
      <c r="C171" s="84">
        <v>4</v>
      </c>
      <c r="E171" t="s">
        <v>3074</v>
      </c>
      <c r="F171" t="s">
        <v>98</v>
      </c>
      <c r="G171" t="s">
        <v>5743</v>
      </c>
      <c r="H171" s="73">
        <v>0</v>
      </c>
      <c r="I171" s="75">
        <v>5123.8900000000003</v>
      </c>
      <c r="J171" s="75">
        <v>1</v>
      </c>
    </row>
    <row r="172" spans="1:10" x14ac:dyDescent="0.25">
      <c r="A172" s="53">
        <v>652277</v>
      </c>
      <c r="B172" s="84">
        <v>1</v>
      </c>
      <c r="C172" s="84">
        <v>3</v>
      </c>
      <c r="E172" t="s">
        <v>3075</v>
      </c>
      <c r="F172" t="s">
        <v>97</v>
      </c>
      <c r="G172" t="s">
        <v>56</v>
      </c>
      <c r="H172" s="73">
        <v>500000</v>
      </c>
      <c r="I172" s="75">
        <v>5123.8900000000003</v>
      </c>
      <c r="J172" s="75">
        <v>1</v>
      </c>
    </row>
    <row r="173" spans="1:10" x14ac:dyDescent="0.25">
      <c r="A173" s="53">
        <v>652261</v>
      </c>
      <c r="B173" s="84">
        <v>1</v>
      </c>
      <c r="C173" s="84">
        <v>5</v>
      </c>
      <c r="E173" t="s">
        <v>3076</v>
      </c>
      <c r="F173" t="s">
        <v>98</v>
      </c>
      <c r="G173" t="s">
        <v>5747</v>
      </c>
      <c r="H173" s="73">
        <v>0</v>
      </c>
      <c r="I173" s="75">
        <v>11102.3</v>
      </c>
      <c r="J173" s="75">
        <v>1</v>
      </c>
    </row>
    <row r="174" spans="1:10" x14ac:dyDescent="0.25">
      <c r="A174" s="53">
        <v>652092</v>
      </c>
      <c r="B174" s="84">
        <v>1</v>
      </c>
      <c r="C174" s="84">
        <v>3</v>
      </c>
      <c r="E174" t="s">
        <v>3077</v>
      </c>
      <c r="F174" t="s">
        <v>97</v>
      </c>
      <c r="G174" t="s">
        <v>5745</v>
      </c>
      <c r="H174" s="73">
        <v>0</v>
      </c>
      <c r="I174" s="75">
        <v>3426.98</v>
      </c>
      <c r="J174" s="75">
        <v>1</v>
      </c>
    </row>
    <row r="175" spans="1:10" x14ac:dyDescent="0.25">
      <c r="A175" s="53">
        <v>42263</v>
      </c>
      <c r="B175" s="84">
        <v>1</v>
      </c>
      <c r="C175" s="84">
        <v>6</v>
      </c>
      <c r="E175" t="s">
        <v>3078</v>
      </c>
      <c r="F175" t="s">
        <v>98</v>
      </c>
      <c r="G175" t="s">
        <v>5747</v>
      </c>
      <c r="H175" s="73">
        <v>0</v>
      </c>
      <c r="I175" s="75">
        <v>10092.99</v>
      </c>
      <c r="J175" s="75">
        <v>1</v>
      </c>
    </row>
    <row r="176" spans="1:10" x14ac:dyDescent="0.25">
      <c r="A176" s="53">
        <v>652332</v>
      </c>
      <c r="B176" s="84">
        <v>1</v>
      </c>
      <c r="C176" s="84">
        <v>6</v>
      </c>
      <c r="E176" t="s">
        <v>3079</v>
      </c>
      <c r="F176" t="s">
        <v>98</v>
      </c>
      <c r="G176" t="s">
        <v>5743</v>
      </c>
      <c r="H176" s="73">
        <v>0</v>
      </c>
      <c r="I176" s="75">
        <v>3841.55</v>
      </c>
      <c r="J176" s="75">
        <v>1</v>
      </c>
    </row>
    <row r="177" spans="1:10" x14ac:dyDescent="0.25">
      <c r="A177" s="53">
        <v>42292</v>
      </c>
      <c r="B177" s="84">
        <v>1</v>
      </c>
      <c r="C177" s="84">
        <v>6</v>
      </c>
      <c r="E177" t="s">
        <v>3080</v>
      </c>
      <c r="F177" t="s">
        <v>97</v>
      </c>
      <c r="G177" t="s">
        <v>5744</v>
      </c>
      <c r="H177" s="73">
        <v>0</v>
      </c>
      <c r="I177" s="75">
        <v>10092.99</v>
      </c>
      <c r="J177" s="75">
        <v>1</v>
      </c>
    </row>
    <row r="178" spans="1:10" x14ac:dyDescent="0.25">
      <c r="A178" s="53">
        <v>752027</v>
      </c>
      <c r="B178" s="84">
        <v>1</v>
      </c>
      <c r="C178" s="84">
        <v>5</v>
      </c>
      <c r="E178" t="s">
        <v>3081</v>
      </c>
      <c r="F178" t="s">
        <v>97</v>
      </c>
      <c r="G178" t="s">
        <v>56</v>
      </c>
      <c r="H178" s="73">
        <v>400000</v>
      </c>
      <c r="I178" s="75">
        <v>4658.07</v>
      </c>
      <c r="J178" s="75">
        <v>1</v>
      </c>
    </row>
    <row r="179" spans="1:10" x14ac:dyDescent="0.25">
      <c r="A179" s="53">
        <v>362032</v>
      </c>
      <c r="B179" s="84">
        <v>1</v>
      </c>
      <c r="C179" s="84">
        <v>5</v>
      </c>
      <c r="E179" t="s">
        <v>3082</v>
      </c>
      <c r="F179" t="s">
        <v>97</v>
      </c>
      <c r="G179" t="s">
        <v>5745</v>
      </c>
      <c r="H179" s="73">
        <v>0</v>
      </c>
      <c r="I179" s="75">
        <v>3426.98</v>
      </c>
      <c r="J179" s="75">
        <v>1</v>
      </c>
    </row>
    <row r="180" spans="1:10" x14ac:dyDescent="0.25">
      <c r="A180" s="53">
        <v>652356</v>
      </c>
      <c r="B180" s="84">
        <v>0</v>
      </c>
      <c r="C180" s="84">
        <v>0</v>
      </c>
      <c r="E180" t="s">
        <v>3083</v>
      </c>
      <c r="F180" t="s">
        <v>97</v>
      </c>
      <c r="G180" t="s">
        <v>5744</v>
      </c>
      <c r="H180" s="73">
        <v>0</v>
      </c>
      <c r="I180" s="75">
        <v>20115.189999999999</v>
      </c>
      <c r="J180" s="75">
        <v>1</v>
      </c>
    </row>
    <row r="181" spans="1:10" x14ac:dyDescent="0.25">
      <c r="A181" s="53">
        <v>752029</v>
      </c>
      <c r="B181" s="84">
        <v>1</v>
      </c>
      <c r="C181" s="84">
        <v>4</v>
      </c>
      <c r="E181" t="s">
        <v>3084</v>
      </c>
      <c r="F181" t="s">
        <v>98</v>
      </c>
      <c r="G181" t="s">
        <v>5743</v>
      </c>
      <c r="H181" s="73">
        <v>0</v>
      </c>
      <c r="I181" s="75">
        <v>5123.8900000000003</v>
      </c>
      <c r="J181" s="75">
        <v>1</v>
      </c>
    </row>
    <row r="182" spans="1:10" x14ac:dyDescent="0.25">
      <c r="A182" s="53">
        <v>42258</v>
      </c>
      <c r="B182" s="84">
        <v>1</v>
      </c>
      <c r="C182" s="84">
        <v>4</v>
      </c>
      <c r="E182" t="s">
        <v>3085</v>
      </c>
      <c r="F182" t="s">
        <v>97</v>
      </c>
      <c r="G182" t="s">
        <v>5745</v>
      </c>
      <c r="H182" s="73">
        <v>0</v>
      </c>
      <c r="I182" s="75">
        <v>3769.67</v>
      </c>
      <c r="J182" s="75">
        <v>1</v>
      </c>
    </row>
    <row r="183" spans="1:10" x14ac:dyDescent="0.25">
      <c r="A183" s="53">
        <v>42302</v>
      </c>
      <c r="B183" s="84">
        <v>1</v>
      </c>
      <c r="C183" s="84">
        <v>3</v>
      </c>
      <c r="E183" t="s">
        <v>3086</v>
      </c>
      <c r="F183" t="s">
        <v>97</v>
      </c>
      <c r="G183" t="s">
        <v>5745</v>
      </c>
      <c r="H183" s="73">
        <v>0</v>
      </c>
      <c r="I183" s="75">
        <v>3769.67</v>
      </c>
      <c r="J183" s="75">
        <v>1</v>
      </c>
    </row>
    <row r="184" spans="1:10" x14ac:dyDescent="0.25">
      <c r="A184" s="53">
        <v>42315</v>
      </c>
      <c r="B184" s="84">
        <v>1</v>
      </c>
      <c r="C184" s="84">
        <v>4</v>
      </c>
      <c r="E184" t="s">
        <v>3087</v>
      </c>
      <c r="F184" t="s">
        <v>97</v>
      </c>
      <c r="G184" t="s">
        <v>56</v>
      </c>
      <c r="H184" s="73">
        <v>500000</v>
      </c>
      <c r="I184" s="75">
        <v>5123.8900000000003</v>
      </c>
      <c r="J184" s="75">
        <v>1</v>
      </c>
    </row>
    <row r="185" spans="1:10" x14ac:dyDescent="0.25">
      <c r="A185" s="53">
        <v>652425</v>
      </c>
      <c r="B185" s="84">
        <v>1</v>
      </c>
      <c r="C185" s="84">
        <v>5</v>
      </c>
      <c r="E185" t="s">
        <v>3088</v>
      </c>
      <c r="F185" t="s">
        <v>98</v>
      </c>
      <c r="G185" t="s">
        <v>5747</v>
      </c>
      <c r="H185" s="73">
        <v>0</v>
      </c>
      <c r="I185" s="75">
        <v>15858.589999999998</v>
      </c>
      <c r="J185" s="75">
        <v>1</v>
      </c>
    </row>
    <row r="186" spans="1:10" x14ac:dyDescent="0.25">
      <c r="A186" s="53">
        <v>652493</v>
      </c>
      <c r="B186" s="84">
        <v>1</v>
      </c>
      <c r="C186" s="84">
        <v>3</v>
      </c>
      <c r="E186" t="s">
        <v>3089</v>
      </c>
      <c r="F186" t="s">
        <v>97</v>
      </c>
      <c r="G186" t="s">
        <v>5745</v>
      </c>
      <c r="H186" s="73">
        <v>0</v>
      </c>
      <c r="I186" s="75">
        <v>3769.67</v>
      </c>
      <c r="J186" s="75">
        <v>1</v>
      </c>
    </row>
    <row r="187" spans="1:10" x14ac:dyDescent="0.25">
      <c r="A187" s="53">
        <v>42348</v>
      </c>
      <c r="B187" s="84">
        <v>1</v>
      </c>
      <c r="C187" s="84">
        <v>6</v>
      </c>
      <c r="E187" t="s">
        <v>3090</v>
      </c>
      <c r="F187" t="s">
        <v>98</v>
      </c>
      <c r="G187" t="s">
        <v>5747</v>
      </c>
      <c r="H187" s="73">
        <v>0</v>
      </c>
      <c r="I187" s="75">
        <v>15858.589999999998</v>
      </c>
      <c r="J187" s="75">
        <v>1</v>
      </c>
    </row>
    <row r="188" spans="1:10" x14ac:dyDescent="0.25">
      <c r="A188" s="53">
        <v>42329</v>
      </c>
      <c r="B188" s="84">
        <v>1</v>
      </c>
      <c r="C188" s="84">
        <v>3</v>
      </c>
      <c r="E188" t="s">
        <v>3091</v>
      </c>
      <c r="F188" t="s">
        <v>98</v>
      </c>
      <c r="G188" t="s">
        <v>5746</v>
      </c>
      <c r="H188" s="73">
        <v>0</v>
      </c>
      <c r="I188" s="75">
        <v>3769.67</v>
      </c>
      <c r="J188" s="75">
        <v>1</v>
      </c>
    </row>
    <row r="189" spans="1:10" x14ac:dyDescent="0.25">
      <c r="A189" s="53">
        <v>42095</v>
      </c>
      <c r="B189" s="84">
        <v>1</v>
      </c>
      <c r="C189" s="84">
        <v>5</v>
      </c>
      <c r="E189" t="s">
        <v>3092</v>
      </c>
      <c r="F189" t="s">
        <v>97</v>
      </c>
      <c r="G189" t="s">
        <v>56</v>
      </c>
      <c r="H189" s="73">
        <v>500000</v>
      </c>
      <c r="I189" s="75">
        <v>5123.8900000000003</v>
      </c>
      <c r="J189" s="75">
        <v>1</v>
      </c>
    </row>
    <row r="190" spans="1:10" x14ac:dyDescent="0.25">
      <c r="A190" s="53">
        <v>652417</v>
      </c>
      <c r="B190" s="84">
        <v>1</v>
      </c>
      <c r="C190" s="84">
        <v>4</v>
      </c>
      <c r="E190" t="s">
        <v>3093</v>
      </c>
      <c r="F190" t="s">
        <v>98</v>
      </c>
      <c r="G190" t="s">
        <v>5743</v>
      </c>
      <c r="H190" s="73">
        <v>0</v>
      </c>
      <c r="I190" s="75">
        <v>5123.8900000000003</v>
      </c>
      <c r="J190" s="75">
        <v>1</v>
      </c>
    </row>
    <row r="191" spans="1:10" x14ac:dyDescent="0.25">
      <c r="A191" s="53">
        <v>652484</v>
      </c>
      <c r="B191" s="84">
        <v>1</v>
      </c>
      <c r="C191" s="84">
        <v>3</v>
      </c>
      <c r="E191" t="s">
        <v>3094</v>
      </c>
      <c r="F191" t="s">
        <v>98</v>
      </c>
      <c r="G191" t="s">
        <v>5743</v>
      </c>
      <c r="H191" s="73">
        <v>0</v>
      </c>
      <c r="I191" s="75">
        <v>3841.55</v>
      </c>
      <c r="J191" s="75">
        <v>1</v>
      </c>
    </row>
    <row r="192" spans="1:10" x14ac:dyDescent="0.25">
      <c r="A192" s="53">
        <v>42327</v>
      </c>
      <c r="B192" s="84">
        <v>1</v>
      </c>
      <c r="C192" s="84">
        <v>3</v>
      </c>
      <c r="E192" t="s">
        <v>3095</v>
      </c>
      <c r="F192" t="s">
        <v>98</v>
      </c>
      <c r="G192" t="s">
        <v>5747</v>
      </c>
      <c r="H192" s="73">
        <v>0</v>
      </c>
      <c r="I192" s="75">
        <v>6871.37</v>
      </c>
      <c r="J192" s="75">
        <v>1</v>
      </c>
    </row>
    <row r="193" spans="1:10" x14ac:dyDescent="0.25">
      <c r="A193" s="53">
        <v>652321</v>
      </c>
      <c r="B193" s="84">
        <v>1</v>
      </c>
      <c r="C193" s="84">
        <v>4</v>
      </c>
      <c r="E193" t="s">
        <v>3096</v>
      </c>
      <c r="F193" t="s">
        <v>97</v>
      </c>
      <c r="G193" t="s">
        <v>56</v>
      </c>
      <c r="H193" s="73">
        <v>400000</v>
      </c>
      <c r="I193" s="75">
        <v>3841.55</v>
      </c>
      <c r="J193" s="75">
        <v>1</v>
      </c>
    </row>
    <row r="194" spans="1:10" x14ac:dyDescent="0.25">
      <c r="A194" s="53">
        <v>652052</v>
      </c>
      <c r="B194" s="84">
        <v>1</v>
      </c>
      <c r="C194" s="84">
        <v>5</v>
      </c>
      <c r="E194" t="s">
        <v>3097</v>
      </c>
      <c r="F194" t="s">
        <v>97</v>
      </c>
      <c r="G194" t="s">
        <v>5744</v>
      </c>
      <c r="H194" s="73">
        <v>0</v>
      </c>
      <c r="I194" s="75">
        <v>10092.99</v>
      </c>
      <c r="J194" s="75">
        <v>1</v>
      </c>
    </row>
    <row r="195" spans="1:10" x14ac:dyDescent="0.25">
      <c r="A195" s="53">
        <v>652288</v>
      </c>
      <c r="B195" s="84">
        <v>1</v>
      </c>
      <c r="C195" s="84">
        <v>6</v>
      </c>
      <c r="E195" t="s">
        <v>3098</v>
      </c>
      <c r="F195" t="s">
        <v>97</v>
      </c>
      <c r="G195" t="s">
        <v>5745</v>
      </c>
      <c r="H195" s="73">
        <v>0</v>
      </c>
      <c r="I195" s="75">
        <v>3426.98</v>
      </c>
      <c r="J195" s="75">
        <v>1</v>
      </c>
    </row>
    <row r="196" spans="1:10" x14ac:dyDescent="0.25">
      <c r="A196" s="53">
        <v>652099</v>
      </c>
      <c r="B196" s="84">
        <v>1</v>
      </c>
      <c r="C196" s="84">
        <v>3</v>
      </c>
      <c r="E196" t="s">
        <v>3099</v>
      </c>
      <c r="F196" t="s">
        <v>98</v>
      </c>
      <c r="G196" t="s">
        <v>5743</v>
      </c>
      <c r="H196" s="73">
        <v>0</v>
      </c>
      <c r="I196" s="75">
        <v>6871.37</v>
      </c>
      <c r="J196" s="75">
        <v>1</v>
      </c>
    </row>
    <row r="197" spans="1:10" x14ac:dyDescent="0.25">
      <c r="A197" s="53">
        <v>42312</v>
      </c>
      <c r="B197" s="84">
        <v>1</v>
      </c>
      <c r="C197" s="84">
        <v>6</v>
      </c>
      <c r="E197" t="s">
        <v>3100</v>
      </c>
      <c r="F197" t="s">
        <v>98</v>
      </c>
      <c r="G197" t="s">
        <v>5746</v>
      </c>
      <c r="H197" s="73">
        <v>0</v>
      </c>
      <c r="I197" s="75">
        <v>3426.98</v>
      </c>
      <c r="J197" s="75">
        <v>1</v>
      </c>
    </row>
    <row r="198" spans="1:10" x14ac:dyDescent="0.25">
      <c r="A198" s="53">
        <v>42217</v>
      </c>
      <c r="B198" s="84">
        <v>1</v>
      </c>
      <c r="C198" s="84">
        <v>4</v>
      </c>
      <c r="E198" t="s">
        <v>3101</v>
      </c>
      <c r="F198" t="s">
        <v>97</v>
      </c>
      <c r="G198" t="s">
        <v>56</v>
      </c>
      <c r="H198" s="73">
        <v>400000</v>
      </c>
      <c r="I198" s="75">
        <v>6871.37</v>
      </c>
      <c r="J198" s="75">
        <v>1</v>
      </c>
    </row>
    <row r="199" spans="1:10" x14ac:dyDescent="0.25">
      <c r="A199" s="53">
        <v>42286</v>
      </c>
      <c r="B199" s="84">
        <v>1</v>
      </c>
      <c r="C199" s="84">
        <v>6</v>
      </c>
      <c r="E199" t="s">
        <v>3102</v>
      </c>
      <c r="F199" t="s">
        <v>97</v>
      </c>
      <c r="G199" t="s">
        <v>5745</v>
      </c>
      <c r="H199" s="73">
        <v>0</v>
      </c>
      <c r="I199" s="75">
        <v>3426.98</v>
      </c>
      <c r="J199" s="75">
        <v>1</v>
      </c>
    </row>
    <row r="200" spans="1:10" x14ac:dyDescent="0.25">
      <c r="A200" s="53">
        <v>652263</v>
      </c>
      <c r="B200" s="84">
        <v>1</v>
      </c>
      <c r="C200" s="84">
        <v>4</v>
      </c>
      <c r="E200" t="s">
        <v>3103</v>
      </c>
      <c r="F200" t="s">
        <v>98</v>
      </c>
      <c r="G200" t="s">
        <v>5743</v>
      </c>
      <c r="H200" s="73">
        <v>0</v>
      </c>
      <c r="I200" s="75">
        <v>6871.37</v>
      </c>
      <c r="J200" s="75">
        <v>1</v>
      </c>
    </row>
    <row r="201" spans="1:10" x14ac:dyDescent="0.25">
      <c r="A201" s="53">
        <v>752007</v>
      </c>
      <c r="B201" s="84">
        <v>1</v>
      </c>
      <c r="C201" s="84">
        <v>5</v>
      </c>
      <c r="E201" t="s">
        <v>3104</v>
      </c>
      <c r="F201" t="s">
        <v>98</v>
      </c>
      <c r="G201" t="s">
        <v>5747</v>
      </c>
      <c r="H201" s="73">
        <v>0</v>
      </c>
      <c r="I201" s="75">
        <v>18286.47</v>
      </c>
      <c r="J201" s="75">
        <v>1</v>
      </c>
    </row>
    <row r="202" spans="1:10" x14ac:dyDescent="0.25">
      <c r="A202" s="53">
        <v>42311</v>
      </c>
      <c r="B202" s="84">
        <v>1</v>
      </c>
      <c r="C202" s="84">
        <v>4</v>
      </c>
      <c r="E202" t="s">
        <v>3105</v>
      </c>
      <c r="F202" t="s">
        <v>97</v>
      </c>
      <c r="G202" t="s">
        <v>56</v>
      </c>
      <c r="H202" s="73">
        <v>400000</v>
      </c>
      <c r="I202" s="75">
        <v>6871.37</v>
      </c>
      <c r="J202" s="75">
        <v>1</v>
      </c>
    </row>
    <row r="203" spans="1:10" x14ac:dyDescent="0.25">
      <c r="A203" s="53">
        <v>550050</v>
      </c>
      <c r="B203" s="84">
        <v>1</v>
      </c>
      <c r="C203" s="84">
        <v>2</v>
      </c>
      <c r="E203" t="s">
        <v>3106</v>
      </c>
      <c r="F203" t="s">
        <v>97</v>
      </c>
      <c r="G203" t="s">
        <v>5744</v>
      </c>
      <c r="H203" s="73">
        <v>0</v>
      </c>
      <c r="I203" s="75">
        <v>18286.47</v>
      </c>
      <c r="J203" s="75">
        <v>1</v>
      </c>
    </row>
    <row r="204" spans="1:10" x14ac:dyDescent="0.25">
      <c r="A204" s="53">
        <v>42310</v>
      </c>
      <c r="B204" s="84">
        <v>1</v>
      </c>
      <c r="C204" s="84">
        <v>6</v>
      </c>
      <c r="E204" t="s">
        <v>3107</v>
      </c>
      <c r="F204" t="s">
        <v>97</v>
      </c>
      <c r="G204" t="s">
        <v>5745</v>
      </c>
      <c r="H204" s="73">
        <v>0</v>
      </c>
      <c r="I204" s="75">
        <v>3426.98</v>
      </c>
      <c r="J204" s="75">
        <v>1</v>
      </c>
    </row>
    <row r="205" spans="1:10" x14ac:dyDescent="0.25">
      <c r="A205" s="53">
        <v>362085</v>
      </c>
      <c r="B205" s="84">
        <v>1</v>
      </c>
      <c r="C205" s="84">
        <v>5</v>
      </c>
      <c r="E205" t="s">
        <v>3108</v>
      </c>
      <c r="F205" t="s">
        <v>98</v>
      </c>
      <c r="G205" t="s">
        <v>5747</v>
      </c>
      <c r="H205" s="73">
        <v>0</v>
      </c>
      <c r="I205" s="75">
        <v>10092.99</v>
      </c>
      <c r="J205" s="75">
        <v>1</v>
      </c>
    </row>
    <row r="206" spans="1:10" x14ac:dyDescent="0.25">
      <c r="A206" s="53">
        <v>42275</v>
      </c>
      <c r="B206" s="84">
        <v>1</v>
      </c>
      <c r="C206" s="84">
        <v>4</v>
      </c>
      <c r="E206" t="s">
        <v>3109</v>
      </c>
      <c r="F206" t="s">
        <v>97</v>
      </c>
      <c r="G206" t="s">
        <v>56</v>
      </c>
      <c r="H206" s="73">
        <v>400000</v>
      </c>
      <c r="I206" s="75">
        <v>4658.07</v>
      </c>
      <c r="J206" s="75">
        <v>1</v>
      </c>
    </row>
    <row r="207" spans="1:10" x14ac:dyDescent="0.25">
      <c r="A207" s="53">
        <v>652080</v>
      </c>
      <c r="B207" s="84">
        <v>1</v>
      </c>
      <c r="C207" s="84">
        <v>1</v>
      </c>
      <c r="E207" t="s">
        <v>3110</v>
      </c>
      <c r="F207" t="s">
        <v>97</v>
      </c>
      <c r="G207" t="s">
        <v>5745</v>
      </c>
      <c r="H207" s="73">
        <v>0</v>
      </c>
      <c r="I207" s="75">
        <v>3426.98</v>
      </c>
      <c r="J207" s="75">
        <v>1</v>
      </c>
    </row>
    <row r="208" spans="1:10" x14ac:dyDescent="0.25">
      <c r="A208" s="53">
        <v>362033</v>
      </c>
      <c r="B208" s="84">
        <v>1</v>
      </c>
      <c r="C208" s="84">
        <v>3</v>
      </c>
      <c r="E208" t="s">
        <v>3111</v>
      </c>
      <c r="F208" t="s">
        <v>97</v>
      </c>
      <c r="G208" t="s">
        <v>5745</v>
      </c>
      <c r="H208" s="73">
        <v>0</v>
      </c>
      <c r="I208" s="75">
        <v>3426.98</v>
      </c>
      <c r="J208" s="75">
        <v>1</v>
      </c>
    </row>
    <row r="209" spans="1:10" x14ac:dyDescent="0.25">
      <c r="A209" s="53">
        <v>42277</v>
      </c>
      <c r="B209" s="84">
        <v>1</v>
      </c>
      <c r="C209" s="84">
        <v>5</v>
      </c>
      <c r="E209" t="s">
        <v>3112</v>
      </c>
      <c r="F209" t="s">
        <v>97</v>
      </c>
      <c r="G209" t="s">
        <v>5744</v>
      </c>
      <c r="H209" s="73">
        <v>0</v>
      </c>
      <c r="I209" s="75">
        <v>10092.99</v>
      </c>
      <c r="J209" s="75">
        <v>1</v>
      </c>
    </row>
    <row r="210" spans="1:10" x14ac:dyDescent="0.25">
      <c r="A210" s="53">
        <v>550036</v>
      </c>
      <c r="B210" s="84">
        <v>1</v>
      </c>
      <c r="C210" s="84">
        <v>5</v>
      </c>
      <c r="E210" t="s">
        <v>3113</v>
      </c>
      <c r="F210" t="s">
        <v>98</v>
      </c>
      <c r="G210" t="s">
        <v>5743</v>
      </c>
      <c r="H210" s="73">
        <v>0</v>
      </c>
      <c r="I210" s="75">
        <v>3841.55</v>
      </c>
      <c r="J210" s="75">
        <v>1</v>
      </c>
    </row>
    <row r="211" spans="1:10" x14ac:dyDescent="0.25">
      <c r="A211" s="53">
        <v>652034</v>
      </c>
      <c r="B211" s="84">
        <v>1</v>
      </c>
      <c r="C211" s="84">
        <v>3</v>
      </c>
      <c r="E211" t="s">
        <v>3114</v>
      </c>
      <c r="F211" t="s">
        <v>97</v>
      </c>
      <c r="G211" t="s">
        <v>5745</v>
      </c>
      <c r="H211" s="73">
        <v>0</v>
      </c>
      <c r="I211" s="75">
        <v>3426.98</v>
      </c>
      <c r="J211" s="75">
        <v>1</v>
      </c>
    </row>
    <row r="212" spans="1:10" x14ac:dyDescent="0.25">
      <c r="A212" s="53">
        <v>362100</v>
      </c>
      <c r="B212" s="84">
        <v>1</v>
      </c>
      <c r="C212" s="84">
        <v>6</v>
      </c>
      <c r="E212" t="s">
        <v>3115</v>
      </c>
      <c r="F212" t="s">
        <v>97</v>
      </c>
      <c r="G212" t="s">
        <v>5744</v>
      </c>
      <c r="H212" s="73">
        <v>0</v>
      </c>
      <c r="I212" s="75">
        <v>18286.47</v>
      </c>
      <c r="J212" s="75">
        <v>1</v>
      </c>
    </row>
    <row r="213" spans="1:10" x14ac:dyDescent="0.25">
      <c r="A213" s="53">
        <v>652480</v>
      </c>
      <c r="B213" s="84">
        <v>1</v>
      </c>
      <c r="C213" s="84">
        <v>3</v>
      </c>
      <c r="E213" t="s">
        <v>3116</v>
      </c>
      <c r="F213" t="s">
        <v>98</v>
      </c>
      <c r="G213" t="s">
        <v>5743</v>
      </c>
      <c r="H213" s="73">
        <v>0</v>
      </c>
      <c r="I213" s="75">
        <v>4658.07</v>
      </c>
      <c r="J213" s="75">
        <v>1</v>
      </c>
    </row>
    <row r="214" spans="1:10" x14ac:dyDescent="0.25">
      <c r="A214" s="53">
        <v>362113</v>
      </c>
      <c r="B214" s="84">
        <v>1</v>
      </c>
      <c r="C214" s="84">
        <v>3</v>
      </c>
      <c r="E214" t="s">
        <v>3117</v>
      </c>
      <c r="F214" t="s">
        <v>97</v>
      </c>
      <c r="G214" t="s">
        <v>5745</v>
      </c>
      <c r="H214" s="73">
        <v>0</v>
      </c>
      <c r="I214" s="75">
        <v>3426.98</v>
      </c>
      <c r="J214" s="75">
        <v>1</v>
      </c>
    </row>
    <row r="215" spans="1:10" x14ac:dyDescent="0.25">
      <c r="A215" s="53">
        <v>362115</v>
      </c>
      <c r="B215" s="84">
        <v>1</v>
      </c>
      <c r="C215" s="84">
        <v>3</v>
      </c>
      <c r="E215" t="s">
        <v>3118</v>
      </c>
      <c r="F215" t="s">
        <v>98</v>
      </c>
      <c r="G215" t="s">
        <v>5747</v>
      </c>
      <c r="H215" s="73">
        <v>0</v>
      </c>
      <c r="I215" s="75">
        <v>14425.4</v>
      </c>
      <c r="J215" s="75">
        <v>1</v>
      </c>
    </row>
    <row r="216" spans="1:10" x14ac:dyDescent="0.25">
      <c r="A216" s="53">
        <v>652374</v>
      </c>
      <c r="B216" s="84">
        <v>1</v>
      </c>
      <c r="C216" s="84">
        <v>3</v>
      </c>
      <c r="E216" t="s">
        <v>3119</v>
      </c>
      <c r="F216" t="s">
        <v>97</v>
      </c>
      <c r="G216" t="s">
        <v>56</v>
      </c>
      <c r="H216" s="73">
        <v>400000</v>
      </c>
      <c r="I216" s="75">
        <v>4658.07</v>
      </c>
      <c r="J216" s="75">
        <v>1</v>
      </c>
    </row>
    <row r="217" spans="1:10" x14ac:dyDescent="0.25">
      <c r="A217" s="53">
        <v>42191</v>
      </c>
      <c r="B217" s="84">
        <v>1</v>
      </c>
      <c r="C217" s="84">
        <v>3</v>
      </c>
      <c r="E217" t="s">
        <v>3120</v>
      </c>
      <c r="F217" t="s">
        <v>97</v>
      </c>
      <c r="G217" t="s">
        <v>5744</v>
      </c>
      <c r="H217" s="73">
        <v>0</v>
      </c>
      <c r="I217" s="75">
        <v>14425.4</v>
      </c>
      <c r="J217" s="75">
        <v>1</v>
      </c>
    </row>
    <row r="218" spans="1:10" x14ac:dyDescent="0.25">
      <c r="A218" s="53">
        <v>652475</v>
      </c>
      <c r="B218" s="84">
        <v>1</v>
      </c>
      <c r="C218" s="84">
        <v>3</v>
      </c>
      <c r="E218" t="s">
        <v>3121</v>
      </c>
      <c r="F218" t="s">
        <v>97</v>
      </c>
      <c r="G218" t="s">
        <v>5745</v>
      </c>
      <c r="H218" s="73">
        <v>0</v>
      </c>
      <c r="I218" s="75">
        <v>3426.98</v>
      </c>
      <c r="J218" s="75">
        <v>1</v>
      </c>
    </row>
    <row r="219" spans="1:10" x14ac:dyDescent="0.25">
      <c r="A219" s="53">
        <v>652451</v>
      </c>
      <c r="B219" s="84">
        <v>1</v>
      </c>
      <c r="C219" s="84">
        <v>4</v>
      </c>
      <c r="E219" t="s">
        <v>3122</v>
      </c>
      <c r="F219" t="s">
        <v>98</v>
      </c>
      <c r="G219" t="s">
        <v>5747</v>
      </c>
      <c r="H219" s="73">
        <v>0</v>
      </c>
      <c r="I219" s="75">
        <v>18286.47</v>
      </c>
      <c r="J219" s="75">
        <v>1</v>
      </c>
    </row>
    <row r="220" spans="1:10" x14ac:dyDescent="0.25">
      <c r="A220" s="53">
        <v>652133</v>
      </c>
      <c r="B220" s="84">
        <v>1</v>
      </c>
      <c r="C220" s="84">
        <v>4</v>
      </c>
      <c r="E220" t="s">
        <v>3123</v>
      </c>
      <c r="F220" t="s">
        <v>98</v>
      </c>
      <c r="G220" t="s">
        <v>5743</v>
      </c>
      <c r="H220" s="73">
        <v>0</v>
      </c>
      <c r="I220" s="75">
        <v>4658.07</v>
      </c>
      <c r="J220" s="75">
        <v>1</v>
      </c>
    </row>
    <row r="221" spans="1:10" x14ac:dyDescent="0.25">
      <c r="A221" s="53">
        <v>652139</v>
      </c>
      <c r="B221" s="84">
        <v>1</v>
      </c>
      <c r="C221" s="84">
        <v>6</v>
      </c>
      <c r="E221" t="s">
        <v>3124</v>
      </c>
      <c r="F221" t="s">
        <v>98</v>
      </c>
      <c r="G221" t="s">
        <v>5746</v>
      </c>
      <c r="H221" s="73">
        <v>0</v>
      </c>
      <c r="I221" s="75">
        <v>3426.98</v>
      </c>
      <c r="J221" s="75">
        <v>1</v>
      </c>
    </row>
    <row r="222" spans="1:10" x14ac:dyDescent="0.25">
      <c r="A222" s="53">
        <v>42338</v>
      </c>
      <c r="B222" s="84">
        <v>1</v>
      </c>
      <c r="C222" s="84">
        <v>3</v>
      </c>
      <c r="E222" t="s">
        <v>3125</v>
      </c>
      <c r="F222" t="s">
        <v>97</v>
      </c>
      <c r="G222" t="s">
        <v>56</v>
      </c>
      <c r="H222" s="73">
        <v>400000</v>
      </c>
      <c r="I222" s="75">
        <v>4658.07</v>
      </c>
      <c r="J222" s="75">
        <v>1</v>
      </c>
    </row>
    <row r="223" spans="1:10" x14ac:dyDescent="0.25">
      <c r="A223" s="53">
        <v>652246</v>
      </c>
      <c r="B223" s="84">
        <v>1</v>
      </c>
      <c r="C223" s="84">
        <v>5</v>
      </c>
      <c r="E223" t="s">
        <v>3126</v>
      </c>
      <c r="F223" t="s">
        <v>98</v>
      </c>
      <c r="G223" t="s">
        <v>5743</v>
      </c>
      <c r="H223" s="73">
        <v>0</v>
      </c>
      <c r="I223" s="75">
        <v>3106.2369863013691</v>
      </c>
      <c r="J223" s="75">
        <v>0</v>
      </c>
    </row>
    <row r="224" spans="1:10" x14ac:dyDescent="0.25">
      <c r="A224" s="53">
        <v>42285</v>
      </c>
      <c r="B224" s="84">
        <v>1</v>
      </c>
      <c r="C224" s="84">
        <v>6</v>
      </c>
      <c r="E224" t="s">
        <v>3127</v>
      </c>
      <c r="F224" t="s">
        <v>98</v>
      </c>
      <c r="G224" t="s">
        <v>5746</v>
      </c>
      <c r="H224" s="73">
        <v>0</v>
      </c>
      <c r="I224" s="75">
        <v>1549.1794520547946</v>
      </c>
      <c r="J224" s="75">
        <v>0</v>
      </c>
    </row>
    <row r="225" spans="1:10" x14ac:dyDescent="0.25">
      <c r="A225" s="53">
        <v>42304</v>
      </c>
      <c r="B225" s="84">
        <v>1</v>
      </c>
      <c r="C225" s="84">
        <v>3</v>
      </c>
      <c r="E225" t="s">
        <v>3128</v>
      </c>
      <c r="F225" t="s">
        <v>97</v>
      </c>
      <c r="G225" t="s">
        <v>56</v>
      </c>
      <c r="H225" s="73">
        <v>0</v>
      </c>
      <c r="I225" s="75">
        <v>2105.7082191780823</v>
      </c>
      <c r="J225" s="75">
        <v>0</v>
      </c>
    </row>
    <row r="226" spans="1:10" x14ac:dyDescent="0.25">
      <c r="A226" s="53">
        <v>362049</v>
      </c>
      <c r="B226" s="84">
        <v>1</v>
      </c>
      <c r="C226" s="84">
        <v>4</v>
      </c>
      <c r="E226" t="s">
        <v>3129</v>
      </c>
      <c r="F226" t="s">
        <v>98</v>
      </c>
      <c r="G226" t="s">
        <v>5747</v>
      </c>
      <c r="H226" s="73">
        <v>0</v>
      </c>
      <c r="I226" s="75">
        <v>13109.28</v>
      </c>
      <c r="J226" s="75">
        <v>1</v>
      </c>
    </row>
    <row r="227" spans="1:10" x14ac:dyDescent="0.25">
      <c r="A227" s="53">
        <v>652264</v>
      </c>
      <c r="B227" s="84">
        <v>1</v>
      </c>
      <c r="C227" s="84">
        <v>1</v>
      </c>
      <c r="E227" t="s">
        <v>3130</v>
      </c>
      <c r="F227" t="s">
        <v>98</v>
      </c>
      <c r="G227" t="s">
        <v>5743</v>
      </c>
      <c r="H227" s="73">
        <v>0</v>
      </c>
      <c r="I227" s="75">
        <v>4338.62</v>
      </c>
      <c r="J227" s="75">
        <v>1</v>
      </c>
    </row>
    <row r="228" spans="1:10" x14ac:dyDescent="0.25">
      <c r="A228" s="53">
        <v>652287</v>
      </c>
      <c r="B228" s="84">
        <v>1</v>
      </c>
      <c r="C228" s="84">
        <v>5</v>
      </c>
      <c r="E228" t="s">
        <v>3131</v>
      </c>
      <c r="F228" t="s">
        <v>98</v>
      </c>
      <c r="G228" t="s">
        <v>5746</v>
      </c>
      <c r="H228" s="73">
        <v>0</v>
      </c>
      <c r="I228" s="75">
        <v>3127.44</v>
      </c>
      <c r="J228" s="75">
        <v>1</v>
      </c>
    </row>
    <row r="229" spans="1:10" x14ac:dyDescent="0.25">
      <c r="A229" s="53">
        <v>550046</v>
      </c>
      <c r="B229" s="84">
        <v>1</v>
      </c>
      <c r="C229" s="84">
        <v>5</v>
      </c>
      <c r="E229" t="s">
        <v>3132</v>
      </c>
      <c r="F229" t="s">
        <v>97</v>
      </c>
      <c r="G229" t="s">
        <v>5744</v>
      </c>
      <c r="H229" s="73">
        <v>0</v>
      </c>
      <c r="I229" s="75">
        <v>16628.13</v>
      </c>
      <c r="J229" s="75">
        <v>1</v>
      </c>
    </row>
    <row r="230" spans="1:10" x14ac:dyDescent="0.25">
      <c r="A230" s="53">
        <v>42322</v>
      </c>
      <c r="B230" s="84">
        <v>1</v>
      </c>
      <c r="C230" s="84">
        <v>5</v>
      </c>
      <c r="E230" t="s">
        <v>3133</v>
      </c>
      <c r="F230" t="s">
        <v>97</v>
      </c>
      <c r="G230" t="s">
        <v>5745</v>
      </c>
      <c r="H230" s="73">
        <v>0</v>
      </c>
      <c r="I230" s="75">
        <v>3127.44</v>
      </c>
      <c r="J230" s="75">
        <v>1</v>
      </c>
    </row>
    <row r="231" spans="1:10" x14ac:dyDescent="0.25">
      <c r="A231" s="53">
        <v>652169</v>
      </c>
      <c r="B231" s="84">
        <v>1</v>
      </c>
      <c r="C231" s="84">
        <v>5</v>
      </c>
      <c r="E231" t="s">
        <v>3134</v>
      </c>
      <c r="F231" t="s">
        <v>97</v>
      </c>
      <c r="G231" t="s">
        <v>56</v>
      </c>
      <c r="H231" s="73">
        <v>300000</v>
      </c>
      <c r="I231" s="75">
        <v>4338.62</v>
      </c>
      <c r="J231" s="75">
        <v>1</v>
      </c>
    </row>
    <row r="232" spans="1:10" x14ac:dyDescent="0.25">
      <c r="A232" s="53">
        <v>42324</v>
      </c>
      <c r="B232" s="84">
        <v>1</v>
      </c>
      <c r="C232" s="84">
        <v>4</v>
      </c>
      <c r="E232" t="s">
        <v>3135</v>
      </c>
      <c r="F232" t="s">
        <v>97</v>
      </c>
      <c r="G232" t="s">
        <v>5745</v>
      </c>
      <c r="H232" s="73">
        <v>0</v>
      </c>
      <c r="I232" s="75">
        <v>3127.44</v>
      </c>
      <c r="J232" s="75">
        <v>1</v>
      </c>
    </row>
    <row r="233" spans="1:10" x14ac:dyDescent="0.25">
      <c r="A233" s="53">
        <v>652491</v>
      </c>
      <c r="B233" s="84">
        <v>1</v>
      </c>
      <c r="C233" s="84">
        <v>3</v>
      </c>
      <c r="E233" t="s">
        <v>3136</v>
      </c>
      <c r="F233" t="s">
        <v>98</v>
      </c>
      <c r="G233" t="s">
        <v>5747</v>
      </c>
      <c r="H233" s="73">
        <v>0</v>
      </c>
      <c r="I233" s="75">
        <v>9179.4500000000007</v>
      </c>
      <c r="J233" s="75">
        <v>1</v>
      </c>
    </row>
    <row r="234" spans="1:10" x14ac:dyDescent="0.25">
      <c r="A234" s="53">
        <v>652032</v>
      </c>
      <c r="B234" s="84">
        <v>1</v>
      </c>
      <c r="C234" s="84">
        <v>4</v>
      </c>
      <c r="E234" t="s">
        <v>3137</v>
      </c>
      <c r="F234" t="s">
        <v>97</v>
      </c>
      <c r="G234" t="s">
        <v>56</v>
      </c>
      <c r="H234" s="73">
        <v>300000</v>
      </c>
      <c r="I234" s="75">
        <v>6248.7</v>
      </c>
      <c r="J234" s="75">
        <v>1</v>
      </c>
    </row>
    <row r="235" spans="1:10" x14ac:dyDescent="0.25">
      <c r="A235" s="53">
        <v>42289</v>
      </c>
      <c r="B235" s="84">
        <v>1</v>
      </c>
      <c r="C235" s="84">
        <v>3</v>
      </c>
      <c r="E235" t="s">
        <v>3138</v>
      </c>
      <c r="F235" t="s">
        <v>98</v>
      </c>
      <c r="G235" t="s">
        <v>5743</v>
      </c>
      <c r="H235" s="73">
        <v>0</v>
      </c>
      <c r="I235" s="75">
        <v>4338.62</v>
      </c>
      <c r="J235" s="75">
        <v>1</v>
      </c>
    </row>
    <row r="236" spans="1:10" x14ac:dyDescent="0.25">
      <c r="A236" s="53">
        <v>652201</v>
      </c>
      <c r="B236" s="84">
        <v>1</v>
      </c>
      <c r="C236" s="84">
        <v>5</v>
      </c>
      <c r="E236" t="s">
        <v>3139</v>
      </c>
      <c r="F236" t="s">
        <v>98</v>
      </c>
      <c r="G236" t="s">
        <v>5746</v>
      </c>
      <c r="H236" s="73">
        <v>0</v>
      </c>
      <c r="I236" s="75">
        <v>3127.44</v>
      </c>
      <c r="J236" s="75">
        <v>1</v>
      </c>
    </row>
    <row r="237" spans="1:10" x14ac:dyDescent="0.25">
      <c r="A237" s="53">
        <v>652457</v>
      </c>
      <c r="B237" s="84">
        <v>1</v>
      </c>
      <c r="C237" s="84">
        <v>2</v>
      </c>
      <c r="E237" t="s">
        <v>3140</v>
      </c>
      <c r="F237" t="s">
        <v>97</v>
      </c>
      <c r="G237" t="s">
        <v>5745</v>
      </c>
      <c r="H237" s="73">
        <v>0</v>
      </c>
      <c r="I237" s="75">
        <v>3426.98</v>
      </c>
      <c r="J237" s="75">
        <v>1</v>
      </c>
    </row>
    <row r="238" spans="1:10" x14ac:dyDescent="0.25">
      <c r="A238" s="53">
        <v>652136</v>
      </c>
      <c r="B238" s="84">
        <v>1</v>
      </c>
      <c r="C238" s="84">
        <v>4</v>
      </c>
      <c r="E238" t="s">
        <v>3141</v>
      </c>
      <c r="F238" t="s">
        <v>98</v>
      </c>
      <c r="G238" t="s">
        <v>5743</v>
      </c>
      <c r="H238" s="73">
        <v>0</v>
      </c>
      <c r="I238" s="75">
        <v>6871.37</v>
      </c>
      <c r="J238" s="75">
        <v>1</v>
      </c>
    </row>
    <row r="239" spans="1:10" x14ac:dyDescent="0.25">
      <c r="A239" s="53">
        <v>42270</v>
      </c>
      <c r="B239" s="84">
        <v>1</v>
      </c>
      <c r="C239" s="84">
        <v>6</v>
      </c>
      <c r="E239" t="s">
        <v>3142</v>
      </c>
      <c r="F239" t="s">
        <v>97</v>
      </c>
      <c r="G239" t="s">
        <v>56</v>
      </c>
      <c r="H239" s="73">
        <v>400000</v>
      </c>
      <c r="I239" s="75">
        <v>6871.37</v>
      </c>
      <c r="J239" s="75">
        <v>1</v>
      </c>
    </row>
    <row r="240" spans="1:10" x14ac:dyDescent="0.25">
      <c r="A240" s="53">
        <v>652064</v>
      </c>
      <c r="B240" s="84">
        <v>1</v>
      </c>
      <c r="C240" s="84">
        <v>5</v>
      </c>
      <c r="E240" t="s">
        <v>3143</v>
      </c>
      <c r="F240" t="s">
        <v>97</v>
      </c>
      <c r="G240" t="s">
        <v>5745</v>
      </c>
      <c r="H240" s="73">
        <v>0</v>
      </c>
      <c r="I240" s="75">
        <v>3127.44</v>
      </c>
      <c r="J240" s="75">
        <v>1</v>
      </c>
    </row>
    <row r="241" spans="1:10" x14ac:dyDescent="0.25">
      <c r="A241" s="53">
        <v>652305</v>
      </c>
      <c r="B241" s="84">
        <v>1</v>
      </c>
      <c r="C241" s="84">
        <v>4</v>
      </c>
      <c r="E241" t="s">
        <v>3144</v>
      </c>
      <c r="F241" t="s">
        <v>98</v>
      </c>
      <c r="G241" t="s">
        <v>5747</v>
      </c>
      <c r="H241" s="73">
        <v>0</v>
      </c>
      <c r="I241" s="75">
        <v>9179.4500000000007</v>
      </c>
      <c r="J241" s="75">
        <v>1</v>
      </c>
    </row>
    <row r="242" spans="1:10" x14ac:dyDescent="0.25">
      <c r="A242" s="53">
        <v>652207</v>
      </c>
      <c r="B242" s="84">
        <v>1</v>
      </c>
      <c r="C242" s="84">
        <v>3</v>
      </c>
      <c r="E242" t="s">
        <v>3145</v>
      </c>
      <c r="F242" t="s">
        <v>97</v>
      </c>
      <c r="G242" t="s">
        <v>56</v>
      </c>
      <c r="H242" s="73">
        <v>300000</v>
      </c>
      <c r="I242" s="75">
        <v>4338.62</v>
      </c>
      <c r="J242" s="75">
        <v>1</v>
      </c>
    </row>
    <row r="243" spans="1:10" x14ac:dyDescent="0.25">
      <c r="A243" s="53">
        <v>42126</v>
      </c>
      <c r="B243" s="84">
        <v>1</v>
      </c>
      <c r="C243" s="84">
        <v>3</v>
      </c>
      <c r="E243" t="s">
        <v>3146</v>
      </c>
      <c r="F243" t="s">
        <v>98</v>
      </c>
      <c r="G243" t="s">
        <v>5743</v>
      </c>
      <c r="H243" s="73">
        <v>0</v>
      </c>
      <c r="I243" s="75">
        <v>4338.62</v>
      </c>
      <c r="J243" s="75">
        <v>1</v>
      </c>
    </row>
    <row r="244" spans="1:10" x14ac:dyDescent="0.25">
      <c r="A244" s="53">
        <v>652340</v>
      </c>
      <c r="B244" s="84">
        <v>1</v>
      </c>
      <c r="C244" s="84">
        <v>4</v>
      </c>
      <c r="E244" t="s">
        <v>3147</v>
      </c>
      <c r="F244" t="s">
        <v>98</v>
      </c>
      <c r="G244" t="s">
        <v>5746</v>
      </c>
      <c r="H244" s="73">
        <v>0</v>
      </c>
      <c r="I244" s="75">
        <v>3127.44</v>
      </c>
      <c r="J244" s="75">
        <v>1</v>
      </c>
    </row>
    <row r="245" spans="1:10" x14ac:dyDescent="0.25">
      <c r="A245" s="53">
        <v>362072</v>
      </c>
      <c r="B245" s="84">
        <v>1</v>
      </c>
      <c r="C245" s="84">
        <v>6</v>
      </c>
      <c r="E245" t="s">
        <v>3148</v>
      </c>
      <c r="F245" t="s">
        <v>97</v>
      </c>
      <c r="G245" t="s">
        <v>5744</v>
      </c>
      <c r="H245" s="73">
        <v>0</v>
      </c>
      <c r="I245" s="75">
        <v>13109.28</v>
      </c>
      <c r="J245" s="75">
        <v>1</v>
      </c>
    </row>
    <row r="246" spans="1:10" x14ac:dyDescent="0.25">
      <c r="A246" s="53">
        <v>752026</v>
      </c>
      <c r="B246" s="84">
        <v>1</v>
      </c>
      <c r="C246" s="84">
        <v>5</v>
      </c>
      <c r="E246" t="s">
        <v>3149</v>
      </c>
      <c r="F246" t="s">
        <v>98</v>
      </c>
      <c r="G246" t="s">
        <v>5743</v>
      </c>
      <c r="H246" s="73">
        <v>0</v>
      </c>
      <c r="I246" s="75">
        <v>4225.6899999999996</v>
      </c>
      <c r="J246" s="75">
        <v>1</v>
      </c>
    </row>
    <row r="247" spans="1:10" x14ac:dyDescent="0.25">
      <c r="A247" s="53">
        <v>752018</v>
      </c>
      <c r="B247" s="84">
        <v>1</v>
      </c>
      <c r="C247" s="84">
        <v>5</v>
      </c>
      <c r="E247" t="s">
        <v>3150</v>
      </c>
      <c r="F247" t="s">
        <v>97</v>
      </c>
      <c r="G247" t="s">
        <v>5745</v>
      </c>
      <c r="H247" s="73">
        <v>0</v>
      </c>
      <c r="I247" s="75">
        <v>3769.67</v>
      </c>
      <c r="J247" s="75">
        <v>1</v>
      </c>
    </row>
    <row r="248" spans="1:10" x14ac:dyDescent="0.25">
      <c r="A248" s="53">
        <v>652294</v>
      </c>
      <c r="B248" s="84">
        <v>1</v>
      </c>
      <c r="C248" s="84">
        <v>4</v>
      </c>
      <c r="E248" t="s">
        <v>3151</v>
      </c>
      <c r="F248" t="s">
        <v>98</v>
      </c>
      <c r="G248" t="s">
        <v>5747</v>
      </c>
      <c r="H248" s="73">
        <v>0</v>
      </c>
      <c r="I248" s="75">
        <v>11102.3</v>
      </c>
      <c r="J248" s="75">
        <v>1</v>
      </c>
    </row>
    <row r="249" spans="1:10" x14ac:dyDescent="0.25">
      <c r="A249" s="53">
        <v>550048</v>
      </c>
      <c r="B249" s="84">
        <v>1</v>
      </c>
      <c r="C249" s="84">
        <v>5</v>
      </c>
      <c r="E249" t="s">
        <v>3152</v>
      </c>
      <c r="F249" t="s">
        <v>98</v>
      </c>
      <c r="G249" t="s">
        <v>5746</v>
      </c>
      <c r="H249" s="73">
        <v>0</v>
      </c>
      <c r="I249" s="75">
        <v>3769.67</v>
      </c>
      <c r="J249" s="75">
        <v>1</v>
      </c>
    </row>
    <row r="250" spans="1:10" x14ac:dyDescent="0.25">
      <c r="A250" s="53">
        <v>42268</v>
      </c>
      <c r="B250" s="84">
        <v>1</v>
      </c>
      <c r="C250" s="84">
        <v>3</v>
      </c>
      <c r="E250" t="s">
        <v>3153</v>
      </c>
      <c r="F250" t="s">
        <v>97</v>
      </c>
      <c r="G250" t="s">
        <v>5744</v>
      </c>
      <c r="H250" s="73">
        <v>0</v>
      </c>
      <c r="I250" s="75">
        <v>11102.3</v>
      </c>
      <c r="J250" s="75">
        <v>1</v>
      </c>
    </row>
    <row r="251" spans="1:10" x14ac:dyDescent="0.25">
      <c r="A251" s="53">
        <v>652103</v>
      </c>
      <c r="B251" s="84">
        <v>1</v>
      </c>
      <c r="C251" s="84">
        <v>6</v>
      </c>
      <c r="E251" t="s">
        <v>3154</v>
      </c>
      <c r="F251" t="s">
        <v>97</v>
      </c>
      <c r="G251" t="s">
        <v>56</v>
      </c>
      <c r="H251" s="73">
        <v>500000</v>
      </c>
      <c r="I251" s="75">
        <v>4225.6899999999996</v>
      </c>
      <c r="J251" s="75">
        <v>1</v>
      </c>
    </row>
    <row r="252" spans="1:10" x14ac:dyDescent="0.25">
      <c r="A252" s="53">
        <v>652375</v>
      </c>
      <c r="B252" s="84">
        <v>1</v>
      </c>
      <c r="C252" s="84">
        <v>4</v>
      </c>
      <c r="E252" t="s">
        <v>3155</v>
      </c>
      <c r="F252" t="s">
        <v>98</v>
      </c>
      <c r="G252" t="s">
        <v>5747</v>
      </c>
      <c r="H252" s="73">
        <v>0</v>
      </c>
      <c r="I252" s="75">
        <v>11102.3</v>
      </c>
      <c r="J252" s="75">
        <v>1</v>
      </c>
    </row>
    <row r="253" spans="1:10" x14ac:dyDescent="0.25">
      <c r="A253" s="53">
        <v>41024</v>
      </c>
      <c r="B253" s="84">
        <v>1</v>
      </c>
      <c r="C253" s="84">
        <v>1</v>
      </c>
      <c r="E253" t="s">
        <v>3156</v>
      </c>
      <c r="F253" t="s">
        <v>97</v>
      </c>
      <c r="G253" t="s">
        <v>56</v>
      </c>
      <c r="H253" s="73">
        <v>500000</v>
      </c>
      <c r="I253" s="75">
        <v>4225.6899999999996</v>
      </c>
      <c r="J253" s="75">
        <v>1</v>
      </c>
    </row>
    <row r="254" spans="1:10" x14ac:dyDescent="0.25">
      <c r="A254" s="53">
        <v>652359</v>
      </c>
      <c r="B254" s="84">
        <v>1</v>
      </c>
      <c r="C254" s="84">
        <v>4</v>
      </c>
      <c r="E254" t="s">
        <v>3157</v>
      </c>
      <c r="F254" t="s">
        <v>98</v>
      </c>
      <c r="G254" t="s">
        <v>5743</v>
      </c>
      <c r="H254" s="73">
        <v>0</v>
      </c>
      <c r="I254" s="75">
        <v>4225.6899999999996</v>
      </c>
      <c r="J254" s="75">
        <v>1</v>
      </c>
    </row>
    <row r="255" spans="1:10" x14ac:dyDescent="0.25">
      <c r="A255" s="53">
        <v>652234</v>
      </c>
      <c r="B255" s="84">
        <v>1</v>
      </c>
      <c r="C255" s="84">
        <v>6</v>
      </c>
      <c r="E255" t="s">
        <v>3158</v>
      </c>
      <c r="F255" t="s">
        <v>97</v>
      </c>
      <c r="G255" t="s">
        <v>5744</v>
      </c>
      <c r="H255" s="73">
        <v>0</v>
      </c>
      <c r="I255" s="75">
        <v>15858.589999999998</v>
      </c>
      <c r="J255" s="75">
        <v>1</v>
      </c>
    </row>
    <row r="256" spans="1:10" x14ac:dyDescent="0.25">
      <c r="A256" s="53">
        <v>652036</v>
      </c>
      <c r="B256" s="84">
        <v>1</v>
      </c>
      <c r="C256" s="84">
        <v>5</v>
      </c>
      <c r="E256" t="s">
        <v>3159</v>
      </c>
      <c r="F256" t="s">
        <v>97</v>
      </c>
      <c r="G256" t="s">
        <v>5745</v>
      </c>
      <c r="H256" s="73">
        <v>0</v>
      </c>
      <c r="I256" s="75">
        <v>3127.44</v>
      </c>
      <c r="J256" s="75">
        <v>1</v>
      </c>
    </row>
    <row r="257" spans="1:10" x14ac:dyDescent="0.25">
      <c r="A257" s="53">
        <v>42346</v>
      </c>
      <c r="B257" s="84">
        <v>0</v>
      </c>
      <c r="C257" s="84">
        <v>0</v>
      </c>
      <c r="E257" t="s">
        <v>3160</v>
      </c>
      <c r="F257" t="s">
        <v>98</v>
      </c>
      <c r="G257" t="s">
        <v>5743</v>
      </c>
      <c r="H257" s="73">
        <v>0</v>
      </c>
      <c r="I257" s="75">
        <v>6248.7</v>
      </c>
      <c r="J257" s="75">
        <v>1</v>
      </c>
    </row>
    <row r="258" spans="1:10" x14ac:dyDescent="0.25">
      <c r="A258" s="53">
        <v>652292</v>
      </c>
      <c r="B258" s="84">
        <v>1</v>
      </c>
      <c r="C258" s="84">
        <v>6</v>
      </c>
      <c r="E258" t="s">
        <v>3161</v>
      </c>
      <c r="F258" t="s">
        <v>98</v>
      </c>
      <c r="G258" t="s">
        <v>5747</v>
      </c>
      <c r="H258" s="73">
        <v>0</v>
      </c>
      <c r="I258" s="75">
        <v>22807.9</v>
      </c>
      <c r="J258" s="75">
        <v>1</v>
      </c>
    </row>
    <row r="259" spans="1:10" x14ac:dyDescent="0.25">
      <c r="A259" s="53">
        <v>752021</v>
      </c>
      <c r="B259" s="84">
        <v>1</v>
      </c>
      <c r="C259" s="84">
        <v>5</v>
      </c>
      <c r="E259" t="s">
        <v>3162</v>
      </c>
      <c r="F259" t="s">
        <v>97</v>
      </c>
      <c r="G259" t="s">
        <v>56</v>
      </c>
      <c r="H259" s="73">
        <v>300000</v>
      </c>
      <c r="I259" s="75">
        <v>6248.7</v>
      </c>
      <c r="J259" s="75">
        <v>1</v>
      </c>
    </row>
    <row r="260" spans="1:10" x14ac:dyDescent="0.25">
      <c r="A260" s="53">
        <v>652213</v>
      </c>
      <c r="B260" s="84">
        <v>1</v>
      </c>
      <c r="C260" s="84">
        <v>6</v>
      </c>
      <c r="E260" t="s">
        <v>3163</v>
      </c>
      <c r="F260" t="s">
        <v>97</v>
      </c>
      <c r="G260" t="s">
        <v>5744</v>
      </c>
      <c r="H260" s="73">
        <v>0</v>
      </c>
      <c r="I260" s="75">
        <v>18286.47</v>
      </c>
      <c r="J260" s="75">
        <v>1</v>
      </c>
    </row>
    <row r="261" spans="1:10" x14ac:dyDescent="0.25">
      <c r="A261" s="53">
        <v>652040</v>
      </c>
      <c r="B261" s="84">
        <v>1</v>
      </c>
      <c r="C261" s="84">
        <v>3</v>
      </c>
      <c r="E261" t="s">
        <v>3164</v>
      </c>
      <c r="F261" t="s">
        <v>98</v>
      </c>
      <c r="G261" t="s">
        <v>56</v>
      </c>
      <c r="H261" s="73">
        <v>400000</v>
      </c>
      <c r="I261" s="75">
        <v>3841.55</v>
      </c>
      <c r="J261" s="75">
        <v>1</v>
      </c>
    </row>
    <row r="262" spans="1:10" x14ac:dyDescent="0.25">
      <c r="A262" s="53">
        <v>652446</v>
      </c>
      <c r="B262" s="84">
        <v>1</v>
      </c>
      <c r="C262" s="84">
        <v>3</v>
      </c>
      <c r="E262" t="s">
        <v>3165</v>
      </c>
      <c r="F262" t="s">
        <v>98</v>
      </c>
      <c r="G262" t="s">
        <v>5747</v>
      </c>
      <c r="H262" s="73">
        <v>0</v>
      </c>
      <c r="I262" s="75">
        <v>14425.4</v>
      </c>
      <c r="J262" s="75">
        <v>1</v>
      </c>
    </row>
    <row r="263" spans="1:10" x14ac:dyDescent="0.25">
      <c r="A263" s="53">
        <v>652336</v>
      </c>
      <c r="B263" s="84">
        <v>1</v>
      </c>
      <c r="C263" s="84">
        <v>5</v>
      </c>
      <c r="E263" t="s">
        <v>3166</v>
      </c>
      <c r="F263" t="s">
        <v>97</v>
      </c>
      <c r="G263" t="s">
        <v>5744</v>
      </c>
      <c r="H263" s="73">
        <v>0</v>
      </c>
      <c r="I263" s="75">
        <v>9179.4500000000007</v>
      </c>
      <c r="J263" s="75">
        <v>1</v>
      </c>
    </row>
    <row r="264" spans="1:10" x14ac:dyDescent="0.25">
      <c r="A264" s="53">
        <v>550002</v>
      </c>
      <c r="B264" s="84">
        <v>1</v>
      </c>
      <c r="C264" s="84">
        <v>2</v>
      </c>
      <c r="E264" t="s">
        <v>3167</v>
      </c>
      <c r="F264" t="s">
        <v>98</v>
      </c>
      <c r="G264" t="s">
        <v>5743</v>
      </c>
      <c r="H264" s="73">
        <v>0</v>
      </c>
      <c r="I264" s="75">
        <v>3495.31</v>
      </c>
      <c r="J264" s="75">
        <v>1</v>
      </c>
    </row>
    <row r="265" spans="1:10" x14ac:dyDescent="0.25">
      <c r="A265" s="53">
        <v>42105</v>
      </c>
      <c r="B265" s="84">
        <v>1</v>
      </c>
      <c r="C265" s="84">
        <v>6</v>
      </c>
      <c r="E265" t="s">
        <v>3168</v>
      </c>
      <c r="F265" t="s">
        <v>97</v>
      </c>
      <c r="G265" t="s">
        <v>56</v>
      </c>
      <c r="H265" s="73">
        <v>300000</v>
      </c>
      <c r="I265" s="75">
        <v>3495.31</v>
      </c>
      <c r="J265" s="75">
        <v>1</v>
      </c>
    </row>
    <row r="266" spans="1:10" x14ac:dyDescent="0.25">
      <c r="A266" s="53">
        <v>42253</v>
      </c>
      <c r="B266" s="84">
        <v>1</v>
      </c>
      <c r="C266" s="84">
        <v>4</v>
      </c>
      <c r="E266" t="s">
        <v>3169</v>
      </c>
      <c r="F266" t="s">
        <v>98</v>
      </c>
      <c r="G266" t="s">
        <v>5747</v>
      </c>
      <c r="H266" s="73">
        <v>0</v>
      </c>
      <c r="I266" s="75">
        <v>9179.4500000000007</v>
      </c>
      <c r="J266" s="75">
        <v>1</v>
      </c>
    </row>
    <row r="267" spans="1:10" x14ac:dyDescent="0.25">
      <c r="A267" s="53">
        <v>550055</v>
      </c>
      <c r="B267" s="84">
        <v>1</v>
      </c>
      <c r="C267" s="84">
        <v>3</v>
      </c>
      <c r="E267" t="s">
        <v>3170</v>
      </c>
      <c r="F267" t="s">
        <v>98</v>
      </c>
      <c r="G267" t="s">
        <v>5746</v>
      </c>
      <c r="H267" s="73">
        <v>0</v>
      </c>
      <c r="I267" s="75">
        <v>3127.44</v>
      </c>
      <c r="J267" s="75">
        <v>1</v>
      </c>
    </row>
    <row r="268" spans="1:10" x14ac:dyDescent="0.25">
      <c r="A268" s="53">
        <v>362132</v>
      </c>
      <c r="B268" s="84">
        <v>1</v>
      </c>
      <c r="C268" s="84">
        <v>4</v>
      </c>
      <c r="E268" t="s">
        <v>3171</v>
      </c>
      <c r="F268" t="s">
        <v>97</v>
      </c>
      <c r="G268" t="s">
        <v>5745</v>
      </c>
      <c r="H268" s="73">
        <v>0</v>
      </c>
      <c r="I268" s="75">
        <v>3127.44</v>
      </c>
      <c r="J268" s="75">
        <v>1</v>
      </c>
    </row>
    <row r="269" spans="1:10" x14ac:dyDescent="0.25">
      <c r="A269" s="53">
        <v>42099</v>
      </c>
      <c r="B269" s="84">
        <v>1</v>
      </c>
      <c r="C269" s="84">
        <v>3</v>
      </c>
      <c r="E269" t="s">
        <v>3172</v>
      </c>
      <c r="F269" t="s">
        <v>98</v>
      </c>
      <c r="G269" t="s">
        <v>5747</v>
      </c>
      <c r="H269" s="73">
        <v>0</v>
      </c>
      <c r="I269" s="75">
        <v>13109.28</v>
      </c>
      <c r="J269" s="75">
        <v>1</v>
      </c>
    </row>
    <row r="270" spans="1:10" x14ac:dyDescent="0.25">
      <c r="A270" s="53">
        <v>42248</v>
      </c>
      <c r="B270" s="84">
        <v>1</v>
      </c>
      <c r="C270" s="84">
        <v>3</v>
      </c>
      <c r="E270" t="s">
        <v>3173</v>
      </c>
      <c r="F270" t="s">
        <v>98</v>
      </c>
      <c r="G270" t="s">
        <v>5743</v>
      </c>
      <c r="H270" s="73">
        <v>0</v>
      </c>
      <c r="I270" s="75">
        <v>3495.31</v>
      </c>
      <c r="J270" s="75">
        <v>1</v>
      </c>
    </row>
    <row r="271" spans="1:10" x14ac:dyDescent="0.25">
      <c r="A271" s="53">
        <v>550007</v>
      </c>
      <c r="B271" s="84">
        <v>1</v>
      </c>
      <c r="C271" s="84">
        <v>4</v>
      </c>
      <c r="E271" t="s">
        <v>3174</v>
      </c>
      <c r="F271" t="s">
        <v>97</v>
      </c>
      <c r="G271" t="s">
        <v>56</v>
      </c>
      <c r="H271" s="73">
        <v>300000</v>
      </c>
      <c r="I271" s="75">
        <v>4338.62</v>
      </c>
      <c r="J271" s="75">
        <v>1</v>
      </c>
    </row>
    <row r="272" spans="1:10" x14ac:dyDescent="0.25">
      <c r="A272" s="53">
        <v>362008</v>
      </c>
      <c r="B272" s="84">
        <v>1</v>
      </c>
      <c r="C272" s="84">
        <v>5</v>
      </c>
      <c r="E272" t="s">
        <v>3175</v>
      </c>
      <c r="F272" t="s">
        <v>98</v>
      </c>
      <c r="G272" t="s">
        <v>5746</v>
      </c>
      <c r="H272" s="73">
        <v>0</v>
      </c>
      <c r="I272" s="75">
        <v>3127.44</v>
      </c>
      <c r="J272" s="75">
        <v>1</v>
      </c>
    </row>
    <row r="273" spans="1:10" x14ac:dyDescent="0.25">
      <c r="A273" s="53">
        <v>652379</v>
      </c>
      <c r="B273" s="84">
        <v>1</v>
      </c>
      <c r="C273" s="84">
        <v>4</v>
      </c>
      <c r="E273" t="s">
        <v>3176</v>
      </c>
      <c r="F273" t="s">
        <v>97</v>
      </c>
      <c r="G273" t="s">
        <v>5744</v>
      </c>
      <c r="H273" s="73">
        <v>0</v>
      </c>
      <c r="I273" s="75">
        <v>16628.13</v>
      </c>
      <c r="J273" s="75">
        <v>1</v>
      </c>
    </row>
    <row r="274" spans="1:10" x14ac:dyDescent="0.25">
      <c r="A274" s="53">
        <v>550018</v>
      </c>
      <c r="B274" s="84">
        <v>1</v>
      </c>
      <c r="C274" s="84">
        <v>6</v>
      </c>
      <c r="E274" t="s">
        <v>3177</v>
      </c>
      <c r="F274" t="s">
        <v>98</v>
      </c>
      <c r="G274" t="s">
        <v>5747</v>
      </c>
      <c r="H274" s="73">
        <v>0</v>
      </c>
      <c r="I274" s="75">
        <v>6248.7</v>
      </c>
      <c r="J274" s="75">
        <v>1</v>
      </c>
    </row>
    <row r="275" spans="1:10" x14ac:dyDescent="0.25">
      <c r="A275" s="53">
        <v>652371</v>
      </c>
      <c r="B275" s="84">
        <v>1</v>
      </c>
      <c r="C275" s="84">
        <v>5</v>
      </c>
      <c r="E275" t="s">
        <v>3178</v>
      </c>
      <c r="F275" t="s">
        <v>97</v>
      </c>
      <c r="G275" t="s">
        <v>5744</v>
      </c>
      <c r="H275" s="73">
        <v>0</v>
      </c>
      <c r="I275" s="75">
        <v>6248.7</v>
      </c>
      <c r="J275" s="75">
        <v>1</v>
      </c>
    </row>
    <row r="276" spans="1:10" x14ac:dyDescent="0.25">
      <c r="A276" s="53">
        <v>652501</v>
      </c>
      <c r="B276" s="84">
        <v>1</v>
      </c>
      <c r="C276" s="84">
        <v>5</v>
      </c>
      <c r="E276" t="s">
        <v>3179</v>
      </c>
      <c r="F276" t="s">
        <v>97</v>
      </c>
      <c r="G276" t="s">
        <v>56</v>
      </c>
      <c r="H276" s="73">
        <v>300000</v>
      </c>
      <c r="I276" s="75">
        <v>3495.31</v>
      </c>
      <c r="J276" s="75">
        <v>1</v>
      </c>
    </row>
    <row r="277" spans="1:10" x14ac:dyDescent="0.25">
      <c r="A277" s="53">
        <v>42314</v>
      </c>
      <c r="B277" s="84">
        <v>1</v>
      </c>
      <c r="C277" s="84">
        <v>4</v>
      </c>
      <c r="E277" t="s">
        <v>3180</v>
      </c>
      <c r="F277" t="s">
        <v>98</v>
      </c>
      <c r="G277" t="s">
        <v>5746</v>
      </c>
      <c r="H277" s="73">
        <v>0</v>
      </c>
      <c r="I277" s="75">
        <v>3127.44</v>
      </c>
      <c r="J277" s="75">
        <v>1</v>
      </c>
    </row>
    <row r="278" spans="1:10" x14ac:dyDescent="0.25">
      <c r="A278" s="53">
        <v>42020</v>
      </c>
      <c r="B278" s="84">
        <v>1</v>
      </c>
      <c r="C278" s="84">
        <v>1</v>
      </c>
      <c r="E278" t="s">
        <v>3181</v>
      </c>
      <c r="F278" t="s">
        <v>97</v>
      </c>
      <c r="G278" t="s">
        <v>56</v>
      </c>
      <c r="H278" s="73">
        <v>300000</v>
      </c>
      <c r="I278" s="75">
        <v>6248.7</v>
      </c>
      <c r="J278" s="75">
        <v>1</v>
      </c>
    </row>
    <row r="279" spans="1:10" x14ac:dyDescent="0.25">
      <c r="A279" s="53">
        <v>652244</v>
      </c>
      <c r="B279" s="84">
        <v>1</v>
      </c>
      <c r="C279" s="84">
        <v>5</v>
      </c>
      <c r="E279" t="s">
        <v>3182</v>
      </c>
      <c r="F279" t="s">
        <v>97</v>
      </c>
      <c r="G279" t="s">
        <v>5745</v>
      </c>
      <c r="H279" s="73">
        <v>0</v>
      </c>
      <c r="I279" s="75">
        <v>3127.44</v>
      </c>
      <c r="J279" s="75">
        <v>1</v>
      </c>
    </row>
    <row r="280" spans="1:10" x14ac:dyDescent="0.25">
      <c r="A280" s="53">
        <v>362108</v>
      </c>
      <c r="B280" s="84">
        <v>1</v>
      </c>
      <c r="C280" s="84">
        <v>5</v>
      </c>
      <c r="E280" t="s">
        <v>3183</v>
      </c>
      <c r="F280" t="s">
        <v>98</v>
      </c>
      <c r="G280" t="s">
        <v>5743</v>
      </c>
      <c r="H280" s="73">
        <v>0</v>
      </c>
      <c r="I280" s="75">
        <v>4338.62</v>
      </c>
      <c r="J280" s="75">
        <v>1</v>
      </c>
    </row>
    <row r="281" spans="1:10" x14ac:dyDescent="0.25">
      <c r="A281" s="53">
        <v>652350</v>
      </c>
      <c r="B281" s="84">
        <v>1</v>
      </c>
      <c r="C281" s="84">
        <v>4</v>
      </c>
      <c r="E281" t="s">
        <v>3184</v>
      </c>
      <c r="F281" t="s">
        <v>98</v>
      </c>
      <c r="G281" t="s">
        <v>5747</v>
      </c>
      <c r="H281" s="73">
        <v>0</v>
      </c>
      <c r="I281" s="75">
        <v>13109.28</v>
      </c>
      <c r="J281" s="75">
        <v>1</v>
      </c>
    </row>
    <row r="282" spans="1:10" x14ac:dyDescent="0.25">
      <c r="A282" s="53">
        <v>652072</v>
      </c>
      <c r="B282" s="84">
        <v>1</v>
      </c>
      <c r="C282" s="84">
        <v>6</v>
      </c>
      <c r="E282" t="s">
        <v>3185</v>
      </c>
      <c r="F282" t="s">
        <v>97</v>
      </c>
      <c r="G282" t="s">
        <v>56</v>
      </c>
      <c r="H282" s="73">
        <v>300000</v>
      </c>
      <c r="I282" s="75">
        <v>3495.31</v>
      </c>
      <c r="J282" s="75">
        <v>1</v>
      </c>
    </row>
    <row r="283" spans="1:10" x14ac:dyDescent="0.25">
      <c r="A283" s="53">
        <v>652228</v>
      </c>
      <c r="B283" s="84">
        <v>0</v>
      </c>
      <c r="C283" s="84">
        <v>0</v>
      </c>
      <c r="E283" t="s">
        <v>3186</v>
      </c>
      <c r="F283" t="s">
        <v>98</v>
      </c>
      <c r="G283" t="s">
        <v>5746</v>
      </c>
      <c r="H283" s="73">
        <v>0</v>
      </c>
      <c r="I283" s="75">
        <v>3127.44</v>
      </c>
      <c r="J283" s="75">
        <v>1</v>
      </c>
    </row>
    <row r="284" spans="1:10" x14ac:dyDescent="0.25">
      <c r="A284" s="53">
        <v>652050</v>
      </c>
      <c r="B284" s="84">
        <v>1</v>
      </c>
      <c r="C284" s="84">
        <v>4</v>
      </c>
      <c r="E284" t="s">
        <v>3187</v>
      </c>
      <c r="F284" t="s">
        <v>98</v>
      </c>
      <c r="G284" t="s">
        <v>5743</v>
      </c>
      <c r="H284" s="73">
        <v>0</v>
      </c>
      <c r="I284" s="75">
        <v>3495.31</v>
      </c>
      <c r="J284" s="75">
        <v>1</v>
      </c>
    </row>
    <row r="285" spans="1:10" x14ac:dyDescent="0.25">
      <c r="A285" s="53">
        <v>752041</v>
      </c>
      <c r="B285" s="84">
        <v>1</v>
      </c>
      <c r="C285" s="84">
        <v>4</v>
      </c>
      <c r="E285" t="s">
        <v>3188</v>
      </c>
      <c r="F285" t="s">
        <v>97</v>
      </c>
      <c r="G285" t="s">
        <v>5744</v>
      </c>
      <c r="H285" s="73">
        <v>0</v>
      </c>
      <c r="I285" s="75">
        <v>15858.589999999998</v>
      </c>
      <c r="J285" s="75">
        <v>1</v>
      </c>
    </row>
    <row r="286" spans="1:10" x14ac:dyDescent="0.25">
      <c r="A286" s="53">
        <v>550016</v>
      </c>
      <c r="B286" s="84">
        <v>1</v>
      </c>
      <c r="C286" s="84">
        <v>5</v>
      </c>
      <c r="E286" t="s">
        <v>3189</v>
      </c>
      <c r="F286" t="s">
        <v>97</v>
      </c>
      <c r="G286" t="s">
        <v>5745</v>
      </c>
      <c r="H286" s="73">
        <v>0</v>
      </c>
      <c r="I286" s="75">
        <v>3769.67</v>
      </c>
      <c r="J286" s="75">
        <v>1</v>
      </c>
    </row>
    <row r="287" spans="1:10" x14ac:dyDescent="0.25">
      <c r="A287" s="53">
        <v>42336</v>
      </c>
      <c r="B287" s="84">
        <v>1</v>
      </c>
      <c r="C287" s="84">
        <v>3</v>
      </c>
      <c r="E287" t="s">
        <v>3190</v>
      </c>
      <c r="F287" t="s">
        <v>97</v>
      </c>
      <c r="G287" t="s">
        <v>56</v>
      </c>
      <c r="H287" s="73">
        <v>500000</v>
      </c>
      <c r="I287" s="75">
        <v>7558.5099999999993</v>
      </c>
      <c r="J287" s="75">
        <v>1</v>
      </c>
    </row>
    <row r="288" spans="1:10" x14ac:dyDescent="0.25">
      <c r="A288" s="53">
        <v>550067</v>
      </c>
      <c r="B288" s="84">
        <v>1</v>
      </c>
      <c r="C288" s="84">
        <v>3</v>
      </c>
      <c r="E288" t="s">
        <v>3191</v>
      </c>
      <c r="F288" t="s">
        <v>98</v>
      </c>
      <c r="G288" t="s">
        <v>5743</v>
      </c>
      <c r="H288" s="73">
        <v>0</v>
      </c>
      <c r="I288" s="75">
        <v>5123.8900000000003</v>
      </c>
      <c r="J288" s="75">
        <v>1</v>
      </c>
    </row>
    <row r="289" spans="1:10" x14ac:dyDescent="0.25">
      <c r="A289" s="53">
        <v>652343</v>
      </c>
      <c r="B289" s="84">
        <v>1</v>
      </c>
      <c r="C289" s="84">
        <v>5</v>
      </c>
      <c r="E289" t="s">
        <v>3192</v>
      </c>
      <c r="F289" t="s">
        <v>97</v>
      </c>
      <c r="G289" t="s">
        <v>5745</v>
      </c>
      <c r="H289" s="73">
        <v>0</v>
      </c>
      <c r="I289" s="75">
        <v>3769.67</v>
      </c>
      <c r="J289" s="75">
        <v>1</v>
      </c>
    </row>
    <row r="290" spans="1:10" x14ac:dyDescent="0.25">
      <c r="A290" s="53">
        <v>362112</v>
      </c>
      <c r="B290" s="84">
        <v>1</v>
      </c>
      <c r="C290" s="84">
        <v>5</v>
      </c>
      <c r="E290" t="s">
        <v>3193</v>
      </c>
      <c r="F290" t="s">
        <v>98</v>
      </c>
      <c r="G290" t="s">
        <v>5747</v>
      </c>
      <c r="H290" s="73">
        <v>0</v>
      </c>
      <c r="I290" s="75">
        <v>11102.3</v>
      </c>
      <c r="J290" s="75">
        <v>1</v>
      </c>
    </row>
    <row r="291" spans="1:10" x14ac:dyDescent="0.25">
      <c r="A291" s="53">
        <v>652002</v>
      </c>
      <c r="B291" s="84">
        <v>1</v>
      </c>
      <c r="C291" s="84">
        <v>5</v>
      </c>
      <c r="E291" t="s">
        <v>3194</v>
      </c>
      <c r="F291" t="s">
        <v>97</v>
      </c>
      <c r="G291" t="s">
        <v>5745</v>
      </c>
      <c r="H291" s="73">
        <v>0</v>
      </c>
      <c r="I291" s="75">
        <v>3426.98</v>
      </c>
      <c r="J291" s="75">
        <v>1</v>
      </c>
    </row>
    <row r="292" spans="1:10" x14ac:dyDescent="0.25">
      <c r="A292" s="53">
        <v>42197</v>
      </c>
      <c r="B292" s="84">
        <v>1</v>
      </c>
      <c r="C292" s="84">
        <v>5</v>
      </c>
      <c r="E292" t="s">
        <v>3195</v>
      </c>
      <c r="F292" t="s">
        <v>98</v>
      </c>
      <c r="G292" t="s">
        <v>5747</v>
      </c>
      <c r="H292" s="73">
        <v>0</v>
      </c>
      <c r="I292" s="75">
        <v>10092.99</v>
      </c>
      <c r="J292" s="75">
        <v>1</v>
      </c>
    </row>
    <row r="293" spans="1:10" x14ac:dyDescent="0.25">
      <c r="A293" s="53">
        <v>550020</v>
      </c>
      <c r="B293" s="84">
        <v>1</v>
      </c>
      <c r="C293" s="84">
        <v>6</v>
      </c>
      <c r="E293" t="s">
        <v>3196</v>
      </c>
      <c r="F293" t="s">
        <v>97</v>
      </c>
      <c r="G293" t="s">
        <v>5745</v>
      </c>
      <c r="H293" s="73">
        <v>0</v>
      </c>
      <c r="I293" s="75">
        <v>3426.98</v>
      </c>
      <c r="J293" s="75">
        <v>1</v>
      </c>
    </row>
    <row r="294" spans="1:10" x14ac:dyDescent="0.25">
      <c r="A294" s="53">
        <v>42163</v>
      </c>
      <c r="B294" s="84">
        <v>1</v>
      </c>
      <c r="C294" s="84">
        <v>4</v>
      </c>
      <c r="E294" t="s">
        <v>3197</v>
      </c>
      <c r="F294" t="s">
        <v>98</v>
      </c>
      <c r="G294" t="s">
        <v>5743</v>
      </c>
      <c r="H294" s="73">
        <v>0</v>
      </c>
      <c r="I294" s="75">
        <v>3841.55</v>
      </c>
      <c r="J294" s="75">
        <v>1</v>
      </c>
    </row>
    <row r="295" spans="1:10" x14ac:dyDescent="0.25">
      <c r="A295" s="53">
        <v>652463</v>
      </c>
      <c r="B295" s="84">
        <v>1</v>
      </c>
      <c r="C295" s="84">
        <v>3</v>
      </c>
      <c r="E295" t="s">
        <v>3198</v>
      </c>
      <c r="F295" t="s">
        <v>97</v>
      </c>
      <c r="G295" t="s">
        <v>56</v>
      </c>
      <c r="H295" s="73">
        <v>400000</v>
      </c>
      <c r="I295" s="75">
        <v>4658.07</v>
      </c>
      <c r="J295" s="75">
        <v>1</v>
      </c>
    </row>
    <row r="296" spans="1:10" x14ac:dyDescent="0.25">
      <c r="A296" s="53">
        <v>752031</v>
      </c>
      <c r="B296" s="84">
        <v>1</v>
      </c>
      <c r="C296" s="84">
        <v>5</v>
      </c>
      <c r="E296" t="s">
        <v>3199</v>
      </c>
      <c r="F296" t="s">
        <v>97</v>
      </c>
      <c r="G296" t="s">
        <v>5744</v>
      </c>
      <c r="H296" s="73">
        <v>0</v>
      </c>
      <c r="I296" s="75">
        <v>10092.99</v>
      </c>
      <c r="J296" s="75">
        <v>1</v>
      </c>
    </row>
    <row r="297" spans="1:10" x14ac:dyDescent="0.25">
      <c r="A297" s="53">
        <v>362102</v>
      </c>
      <c r="B297" s="84">
        <v>1</v>
      </c>
      <c r="C297" s="84">
        <v>6</v>
      </c>
      <c r="E297" t="s">
        <v>3200</v>
      </c>
      <c r="F297" t="s">
        <v>97</v>
      </c>
      <c r="G297" t="s">
        <v>5744</v>
      </c>
      <c r="H297" s="73">
        <v>0</v>
      </c>
      <c r="I297" s="75">
        <v>7558.5099999999993</v>
      </c>
      <c r="J297" s="75">
        <v>1</v>
      </c>
    </row>
    <row r="298" spans="1:10" x14ac:dyDescent="0.25">
      <c r="A298" s="53">
        <v>550042</v>
      </c>
      <c r="B298" s="84">
        <v>1</v>
      </c>
      <c r="C298" s="84">
        <v>5</v>
      </c>
      <c r="E298" t="s">
        <v>3201</v>
      </c>
      <c r="F298" t="s">
        <v>98</v>
      </c>
      <c r="G298" t="s">
        <v>5747</v>
      </c>
      <c r="H298" s="73">
        <v>0</v>
      </c>
      <c r="I298" s="75">
        <v>11102.3</v>
      </c>
      <c r="J298" s="75">
        <v>1</v>
      </c>
    </row>
    <row r="299" spans="1:10" x14ac:dyDescent="0.25">
      <c r="A299" s="53">
        <v>752036</v>
      </c>
      <c r="B299" s="84">
        <v>1</v>
      </c>
      <c r="C299" s="84">
        <v>6</v>
      </c>
      <c r="E299" t="s">
        <v>3202</v>
      </c>
      <c r="F299" t="s">
        <v>97</v>
      </c>
      <c r="G299" t="s">
        <v>56</v>
      </c>
      <c r="H299" s="73">
        <v>500000</v>
      </c>
      <c r="I299" s="75">
        <v>4225.6899999999996</v>
      </c>
      <c r="J299" s="75">
        <v>1</v>
      </c>
    </row>
    <row r="300" spans="1:10" x14ac:dyDescent="0.25">
      <c r="A300" s="53">
        <v>362095</v>
      </c>
      <c r="B300" s="84">
        <v>1</v>
      </c>
      <c r="C300" s="84">
        <v>5</v>
      </c>
      <c r="E300" t="s">
        <v>3203</v>
      </c>
      <c r="F300" t="s">
        <v>97</v>
      </c>
      <c r="G300" t="s">
        <v>5744</v>
      </c>
      <c r="H300" s="73">
        <v>0</v>
      </c>
      <c r="I300" s="75">
        <v>10092.99</v>
      </c>
      <c r="J300" s="75">
        <v>1</v>
      </c>
    </row>
    <row r="301" spans="1:10" x14ac:dyDescent="0.25">
      <c r="A301" s="53">
        <v>752024</v>
      </c>
      <c r="B301" s="84">
        <v>1</v>
      </c>
      <c r="C301" s="84">
        <v>6</v>
      </c>
      <c r="E301" t="s">
        <v>3204</v>
      </c>
      <c r="F301" t="s">
        <v>98</v>
      </c>
      <c r="G301" t="s">
        <v>5743</v>
      </c>
      <c r="H301" s="73">
        <v>0</v>
      </c>
      <c r="I301" s="75">
        <v>3841.55</v>
      </c>
      <c r="J301" s="75">
        <v>1</v>
      </c>
    </row>
    <row r="302" spans="1:10" x14ac:dyDescent="0.25">
      <c r="A302" s="53">
        <v>652393</v>
      </c>
      <c r="B302" s="84">
        <v>1</v>
      </c>
      <c r="C302" s="84">
        <v>6</v>
      </c>
      <c r="E302" t="s">
        <v>3205</v>
      </c>
      <c r="F302" t="s">
        <v>98</v>
      </c>
      <c r="G302" t="s">
        <v>5747</v>
      </c>
      <c r="H302" s="73">
        <v>0</v>
      </c>
      <c r="I302" s="75">
        <v>6871.37</v>
      </c>
      <c r="J302" s="75">
        <v>1</v>
      </c>
    </row>
    <row r="303" spans="1:10" x14ac:dyDescent="0.25">
      <c r="A303" s="53">
        <v>42280</v>
      </c>
      <c r="B303" s="84">
        <v>1</v>
      </c>
      <c r="C303" s="84">
        <v>3</v>
      </c>
      <c r="E303" t="s">
        <v>3206</v>
      </c>
      <c r="F303" t="s">
        <v>97</v>
      </c>
      <c r="G303" t="s">
        <v>56</v>
      </c>
      <c r="H303" s="73">
        <v>400000</v>
      </c>
      <c r="I303" s="75">
        <v>3841.55</v>
      </c>
      <c r="J303" s="75">
        <v>1</v>
      </c>
    </row>
    <row r="304" spans="1:10" x14ac:dyDescent="0.25">
      <c r="A304" s="53">
        <v>41030</v>
      </c>
      <c r="B304" s="84">
        <v>1</v>
      </c>
      <c r="C304" s="84">
        <v>5</v>
      </c>
      <c r="E304" t="s">
        <v>3207</v>
      </c>
      <c r="F304" t="s">
        <v>97</v>
      </c>
      <c r="G304" t="s">
        <v>5745</v>
      </c>
      <c r="H304" s="73">
        <v>0</v>
      </c>
      <c r="I304" s="75">
        <v>3426.98</v>
      </c>
      <c r="J304" s="75">
        <v>1</v>
      </c>
    </row>
    <row r="305" spans="1:10" x14ac:dyDescent="0.25">
      <c r="A305" s="53">
        <v>42218</v>
      </c>
      <c r="B305" s="84">
        <v>1</v>
      </c>
      <c r="C305" s="84">
        <v>6</v>
      </c>
      <c r="E305" t="s">
        <v>3208</v>
      </c>
      <c r="F305" t="s">
        <v>98</v>
      </c>
      <c r="G305" t="s">
        <v>5746</v>
      </c>
      <c r="H305" s="73">
        <v>0</v>
      </c>
      <c r="I305" s="75">
        <v>3426.98</v>
      </c>
      <c r="J305" s="75">
        <v>1</v>
      </c>
    </row>
    <row r="306" spans="1:10" x14ac:dyDescent="0.25">
      <c r="A306" s="53">
        <v>652398</v>
      </c>
      <c r="B306" s="84">
        <v>1</v>
      </c>
      <c r="C306" s="84">
        <v>4</v>
      </c>
      <c r="E306" t="s">
        <v>3209</v>
      </c>
      <c r="F306" t="s">
        <v>98</v>
      </c>
      <c r="G306" t="s">
        <v>5743</v>
      </c>
      <c r="H306" s="73">
        <v>0</v>
      </c>
      <c r="I306" s="75">
        <v>6871.37</v>
      </c>
      <c r="J306" s="75">
        <v>1</v>
      </c>
    </row>
    <row r="307" spans="1:10" x14ac:dyDescent="0.25">
      <c r="A307" s="53">
        <v>652047</v>
      </c>
      <c r="B307" s="84">
        <v>1</v>
      </c>
      <c r="C307" s="84">
        <v>5</v>
      </c>
      <c r="E307" t="s">
        <v>3210</v>
      </c>
      <c r="F307" t="s">
        <v>97</v>
      </c>
      <c r="G307" t="s">
        <v>5744</v>
      </c>
      <c r="H307" s="73">
        <v>0</v>
      </c>
      <c r="I307" s="75">
        <v>0</v>
      </c>
      <c r="J307" s="75">
        <v>0</v>
      </c>
    </row>
    <row r="308" spans="1:10" x14ac:dyDescent="0.25">
      <c r="A308" s="53">
        <v>41026</v>
      </c>
      <c r="B308" s="84">
        <v>1</v>
      </c>
      <c r="C308" s="84">
        <v>6</v>
      </c>
      <c r="E308" t="s">
        <v>3211</v>
      </c>
      <c r="F308" t="s">
        <v>98</v>
      </c>
      <c r="G308" t="s">
        <v>5747</v>
      </c>
      <c r="H308" s="73">
        <v>0</v>
      </c>
      <c r="I308" s="75">
        <v>0</v>
      </c>
      <c r="J308" s="75">
        <v>0</v>
      </c>
    </row>
    <row r="309" spans="1:10" x14ac:dyDescent="0.25">
      <c r="A309" s="53">
        <v>362016</v>
      </c>
      <c r="B309" s="84">
        <v>1</v>
      </c>
      <c r="C309" s="84">
        <v>5</v>
      </c>
      <c r="E309" t="s">
        <v>3212</v>
      </c>
      <c r="F309" t="s">
        <v>97</v>
      </c>
      <c r="G309" t="s">
        <v>56</v>
      </c>
      <c r="H309" s="73">
        <v>400000</v>
      </c>
      <c r="I309" s="75">
        <v>6871.37</v>
      </c>
      <c r="J309" s="75">
        <v>1</v>
      </c>
    </row>
    <row r="310" spans="1:10" x14ac:dyDescent="0.25">
      <c r="A310" s="53">
        <v>42339</v>
      </c>
      <c r="B310" s="84">
        <v>1</v>
      </c>
      <c r="C310" s="84">
        <v>3</v>
      </c>
      <c r="E310" t="s">
        <v>3213</v>
      </c>
      <c r="F310" t="s">
        <v>97</v>
      </c>
      <c r="G310" t="s">
        <v>5744</v>
      </c>
      <c r="H310" s="73">
        <v>0</v>
      </c>
      <c r="I310" s="75">
        <v>10092.99</v>
      </c>
      <c r="J310" s="75">
        <v>1</v>
      </c>
    </row>
    <row r="311" spans="1:10" x14ac:dyDescent="0.25">
      <c r="A311" s="53">
        <v>42343</v>
      </c>
      <c r="B311" s="84">
        <v>1</v>
      </c>
      <c r="C311" s="84">
        <v>4</v>
      </c>
      <c r="E311" t="s">
        <v>3214</v>
      </c>
      <c r="F311" t="s">
        <v>98</v>
      </c>
      <c r="G311" t="s">
        <v>5743</v>
      </c>
      <c r="H311" s="73">
        <v>0</v>
      </c>
      <c r="I311" s="75">
        <v>3426.98</v>
      </c>
      <c r="J311" s="75">
        <v>1</v>
      </c>
    </row>
    <row r="312" spans="1:10" x14ac:dyDescent="0.25">
      <c r="A312" s="53">
        <v>652369</v>
      </c>
      <c r="B312" s="84">
        <v>1</v>
      </c>
      <c r="C312" s="84">
        <v>6</v>
      </c>
      <c r="E312" t="s">
        <v>3215</v>
      </c>
      <c r="F312" t="s">
        <v>97</v>
      </c>
      <c r="G312" t="s">
        <v>56</v>
      </c>
      <c r="H312" s="73">
        <v>400000</v>
      </c>
      <c r="I312" s="75">
        <v>3841.55</v>
      </c>
      <c r="J312" s="75">
        <v>1</v>
      </c>
    </row>
    <row r="313" spans="1:10" x14ac:dyDescent="0.25">
      <c r="A313" s="53">
        <v>652260</v>
      </c>
      <c r="B313" s="84">
        <v>1</v>
      </c>
      <c r="C313" s="84">
        <v>3</v>
      </c>
      <c r="E313" t="s">
        <v>3216</v>
      </c>
      <c r="F313" t="s">
        <v>98</v>
      </c>
      <c r="G313" t="s">
        <v>5747</v>
      </c>
      <c r="H313" s="73">
        <v>0</v>
      </c>
      <c r="I313" s="75">
        <v>6871.37</v>
      </c>
      <c r="J313" s="75">
        <v>1</v>
      </c>
    </row>
    <row r="314" spans="1:10" x14ac:dyDescent="0.25">
      <c r="A314" s="53">
        <v>652421</v>
      </c>
      <c r="B314" s="84">
        <v>1</v>
      </c>
      <c r="C314" s="84">
        <v>4</v>
      </c>
      <c r="E314" t="s">
        <v>3217</v>
      </c>
      <c r="F314" t="s">
        <v>97</v>
      </c>
      <c r="G314" t="s">
        <v>5745</v>
      </c>
      <c r="H314" s="73">
        <v>0</v>
      </c>
      <c r="I314" s="75">
        <v>3127.44</v>
      </c>
      <c r="J314" s="75">
        <v>1</v>
      </c>
    </row>
    <row r="315" spans="1:10" x14ac:dyDescent="0.25">
      <c r="A315" s="53">
        <v>42271</v>
      </c>
      <c r="B315" s="84">
        <v>1</v>
      </c>
      <c r="C315" s="84">
        <v>5</v>
      </c>
      <c r="E315" t="s">
        <v>3218</v>
      </c>
      <c r="F315" t="s">
        <v>98</v>
      </c>
      <c r="G315" t="s">
        <v>5747</v>
      </c>
      <c r="H315" s="73">
        <v>0</v>
      </c>
      <c r="I315" s="75">
        <v>13109.28</v>
      </c>
      <c r="J315" s="75">
        <v>1</v>
      </c>
    </row>
    <row r="316" spans="1:10" x14ac:dyDescent="0.25">
      <c r="A316" s="53">
        <v>652084</v>
      </c>
      <c r="B316" s="84">
        <v>1</v>
      </c>
      <c r="C316" s="84">
        <v>4</v>
      </c>
      <c r="E316" t="s">
        <v>3219</v>
      </c>
      <c r="F316" t="s">
        <v>98</v>
      </c>
      <c r="G316" t="s">
        <v>5746</v>
      </c>
      <c r="H316" s="73">
        <v>0</v>
      </c>
      <c r="I316" s="75">
        <v>3127.44</v>
      </c>
      <c r="J316" s="75">
        <v>1</v>
      </c>
    </row>
    <row r="317" spans="1:10" x14ac:dyDescent="0.25">
      <c r="A317" s="53">
        <v>42344</v>
      </c>
      <c r="B317" s="84">
        <v>1</v>
      </c>
      <c r="C317" s="84">
        <v>4</v>
      </c>
      <c r="E317" t="s">
        <v>3220</v>
      </c>
      <c r="F317" t="s">
        <v>98</v>
      </c>
      <c r="G317" t="s">
        <v>5743</v>
      </c>
      <c r="H317" s="73">
        <v>0</v>
      </c>
      <c r="I317" s="75">
        <v>4338.62</v>
      </c>
      <c r="J317" s="75">
        <v>1</v>
      </c>
    </row>
    <row r="318" spans="1:10" x14ac:dyDescent="0.25">
      <c r="A318" s="53">
        <v>42334</v>
      </c>
      <c r="B318" s="84">
        <v>1</v>
      </c>
      <c r="C318" s="84">
        <v>3</v>
      </c>
      <c r="E318" t="s">
        <v>3221</v>
      </c>
      <c r="F318" t="s">
        <v>97</v>
      </c>
      <c r="G318" t="s">
        <v>56</v>
      </c>
      <c r="H318" s="73">
        <v>300000</v>
      </c>
      <c r="I318" s="75">
        <v>4338.62</v>
      </c>
      <c r="J318" s="75">
        <v>1</v>
      </c>
    </row>
    <row r="319" spans="1:10" x14ac:dyDescent="0.25">
      <c r="A319" s="53">
        <v>652486</v>
      </c>
      <c r="B319" s="84">
        <v>1</v>
      </c>
      <c r="C319" s="84">
        <v>3</v>
      </c>
      <c r="E319" t="s">
        <v>3222</v>
      </c>
      <c r="F319" t="s">
        <v>97</v>
      </c>
      <c r="G319" t="s">
        <v>5744</v>
      </c>
      <c r="H319" s="73">
        <v>0</v>
      </c>
      <c r="I319" s="75">
        <v>16628.13</v>
      </c>
      <c r="J319" s="75">
        <v>1</v>
      </c>
    </row>
    <row r="320" spans="1:10" x14ac:dyDescent="0.25">
      <c r="A320" s="53">
        <v>652384</v>
      </c>
      <c r="B320" s="84">
        <v>1</v>
      </c>
      <c r="C320" s="84">
        <v>4</v>
      </c>
      <c r="E320" t="s">
        <v>3223</v>
      </c>
      <c r="F320" t="s">
        <v>97</v>
      </c>
      <c r="G320" t="s">
        <v>5744</v>
      </c>
      <c r="H320" s="73">
        <v>0</v>
      </c>
      <c r="I320" s="75">
        <v>9179.4500000000007</v>
      </c>
      <c r="J320" s="75">
        <v>1</v>
      </c>
    </row>
    <row r="321" spans="1:10" x14ac:dyDescent="0.25">
      <c r="A321" s="53">
        <v>42181</v>
      </c>
      <c r="B321" s="84">
        <v>1</v>
      </c>
      <c r="C321" s="84">
        <v>3</v>
      </c>
      <c r="E321" t="s">
        <v>3224</v>
      </c>
      <c r="F321" t="s">
        <v>97</v>
      </c>
      <c r="G321" t="s">
        <v>5745</v>
      </c>
      <c r="H321" s="73">
        <v>0</v>
      </c>
      <c r="I321" s="75">
        <v>3127.44</v>
      </c>
      <c r="J321" s="75">
        <v>1</v>
      </c>
    </row>
    <row r="322" spans="1:10" x14ac:dyDescent="0.25">
      <c r="A322" s="53">
        <v>550014</v>
      </c>
      <c r="B322" s="84">
        <v>1</v>
      </c>
      <c r="C322" s="84">
        <v>6</v>
      </c>
      <c r="E322" t="s">
        <v>3225</v>
      </c>
      <c r="F322" t="s">
        <v>97</v>
      </c>
      <c r="G322" t="s">
        <v>5745</v>
      </c>
      <c r="H322" s="73">
        <v>0</v>
      </c>
      <c r="I322" s="75">
        <v>3127.44</v>
      </c>
      <c r="J322" s="75">
        <v>1</v>
      </c>
    </row>
    <row r="323" spans="1:10" x14ac:dyDescent="0.25">
      <c r="A323" s="53">
        <v>752043</v>
      </c>
      <c r="B323" s="84">
        <v>1</v>
      </c>
      <c r="C323" s="84">
        <v>3</v>
      </c>
      <c r="E323" t="s">
        <v>3226</v>
      </c>
      <c r="F323" t="s">
        <v>97</v>
      </c>
      <c r="G323" t="s">
        <v>56</v>
      </c>
      <c r="H323" s="73">
        <v>300000</v>
      </c>
      <c r="I323" s="75">
        <v>4338.62</v>
      </c>
      <c r="J323" s="75">
        <v>1</v>
      </c>
    </row>
    <row r="324" spans="1:10" x14ac:dyDescent="0.25">
      <c r="A324" s="53">
        <v>652478</v>
      </c>
      <c r="B324" s="84">
        <v>1</v>
      </c>
      <c r="C324" s="84">
        <v>3</v>
      </c>
      <c r="E324" t="s">
        <v>3227</v>
      </c>
      <c r="F324" t="s">
        <v>98</v>
      </c>
      <c r="G324" t="s">
        <v>5743</v>
      </c>
      <c r="H324" s="73">
        <v>0</v>
      </c>
      <c r="I324" s="75">
        <v>4338.62</v>
      </c>
      <c r="J324" s="75">
        <v>1</v>
      </c>
    </row>
    <row r="325" spans="1:10" x14ac:dyDescent="0.25">
      <c r="A325" s="53">
        <v>42230</v>
      </c>
      <c r="B325" s="84">
        <v>1</v>
      </c>
      <c r="C325" s="84">
        <v>6</v>
      </c>
      <c r="E325" t="s">
        <v>3228</v>
      </c>
      <c r="F325" t="s">
        <v>98</v>
      </c>
      <c r="G325" t="s">
        <v>5747</v>
      </c>
      <c r="H325" s="73">
        <v>0</v>
      </c>
      <c r="I325" s="75">
        <v>6248.7</v>
      </c>
      <c r="J325" s="75">
        <v>1</v>
      </c>
    </row>
    <row r="326" spans="1:10" x14ac:dyDescent="0.25">
      <c r="A326" s="53">
        <v>652390</v>
      </c>
      <c r="B326" s="84">
        <v>1</v>
      </c>
      <c r="C326" s="84">
        <v>4</v>
      </c>
      <c r="E326" t="s">
        <v>3229</v>
      </c>
      <c r="F326" t="s">
        <v>98</v>
      </c>
      <c r="G326" t="s">
        <v>5747</v>
      </c>
      <c r="H326" s="73">
        <v>0</v>
      </c>
      <c r="I326" s="75">
        <v>9179.4500000000007</v>
      </c>
      <c r="J326" s="75">
        <v>1</v>
      </c>
    </row>
    <row r="327" spans="1:10" x14ac:dyDescent="0.25">
      <c r="A327" s="53">
        <v>42337</v>
      </c>
      <c r="B327" s="84">
        <v>1</v>
      </c>
      <c r="C327" s="84">
        <v>3</v>
      </c>
      <c r="E327" t="s">
        <v>3230</v>
      </c>
      <c r="F327" t="s">
        <v>97</v>
      </c>
      <c r="G327" t="s">
        <v>56</v>
      </c>
      <c r="H327" s="73">
        <v>300000</v>
      </c>
      <c r="I327" s="75">
        <v>3495.31</v>
      </c>
      <c r="J327" s="75">
        <v>1</v>
      </c>
    </row>
    <row r="328" spans="1:10" x14ac:dyDescent="0.25">
      <c r="A328" s="53">
        <v>550041</v>
      </c>
      <c r="B328" s="84">
        <v>1</v>
      </c>
      <c r="C328" s="84">
        <v>3</v>
      </c>
      <c r="E328" t="s">
        <v>3231</v>
      </c>
      <c r="F328" t="s">
        <v>98</v>
      </c>
      <c r="G328" t="s">
        <v>5743</v>
      </c>
      <c r="H328" s="73">
        <v>0</v>
      </c>
      <c r="I328" s="75">
        <v>3495.31</v>
      </c>
      <c r="J328" s="75">
        <v>1</v>
      </c>
    </row>
    <row r="329" spans="1:10" x14ac:dyDescent="0.25">
      <c r="A329" s="53">
        <v>752019</v>
      </c>
      <c r="B329" s="84">
        <v>1</v>
      </c>
      <c r="C329" s="84">
        <v>5</v>
      </c>
      <c r="E329" t="s">
        <v>3232</v>
      </c>
      <c r="F329" t="s">
        <v>98</v>
      </c>
      <c r="G329" t="s">
        <v>5747</v>
      </c>
      <c r="H329" s="73">
        <v>0</v>
      </c>
      <c r="I329" s="75">
        <v>13109.28</v>
      </c>
      <c r="J329" s="75">
        <v>1</v>
      </c>
    </row>
    <row r="330" spans="1:10" x14ac:dyDescent="0.25">
      <c r="A330" s="53">
        <v>42279</v>
      </c>
      <c r="B330" s="84">
        <v>1</v>
      </c>
      <c r="C330" s="84">
        <v>5</v>
      </c>
      <c r="E330" t="s">
        <v>3233</v>
      </c>
      <c r="F330" t="s">
        <v>98</v>
      </c>
      <c r="G330" t="s">
        <v>5743</v>
      </c>
      <c r="H330" s="73">
        <v>0</v>
      </c>
      <c r="I330" s="75">
        <v>4338.62</v>
      </c>
      <c r="J330" s="75">
        <v>1</v>
      </c>
    </row>
    <row r="331" spans="1:10" x14ac:dyDescent="0.25">
      <c r="A331" s="53">
        <v>42309</v>
      </c>
      <c r="B331" s="84">
        <v>1</v>
      </c>
      <c r="C331" s="84">
        <v>5</v>
      </c>
      <c r="E331" t="s">
        <v>3234</v>
      </c>
      <c r="F331" t="s">
        <v>97</v>
      </c>
      <c r="G331" t="s">
        <v>5744</v>
      </c>
      <c r="H331" s="73">
        <v>0</v>
      </c>
      <c r="I331" s="75">
        <v>16628.13</v>
      </c>
      <c r="J331" s="75">
        <v>1</v>
      </c>
    </row>
    <row r="332" spans="1:10" x14ac:dyDescent="0.25">
      <c r="A332" s="53">
        <v>42151</v>
      </c>
      <c r="B332" s="84">
        <v>1</v>
      </c>
      <c r="C332" s="84">
        <v>4</v>
      </c>
      <c r="E332" t="s">
        <v>3235</v>
      </c>
      <c r="F332" t="s">
        <v>97</v>
      </c>
      <c r="G332" t="s">
        <v>5745</v>
      </c>
      <c r="H332" s="73">
        <v>0</v>
      </c>
      <c r="I332" s="75">
        <v>3127.44</v>
      </c>
      <c r="J332" s="75">
        <v>1</v>
      </c>
    </row>
    <row r="333" spans="1:10" x14ac:dyDescent="0.25">
      <c r="A333" s="53">
        <v>652020</v>
      </c>
      <c r="B333" s="84">
        <v>1</v>
      </c>
      <c r="C333" s="84">
        <v>5</v>
      </c>
      <c r="E333" t="s">
        <v>3236</v>
      </c>
      <c r="F333" t="s">
        <v>97</v>
      </c>
      <c r="G333" t="s">
        <v>5745</v>
      </c>
      <c r="H333" s="73">
        <v>0</v>
      </c>
      <c r="I333" s="75">
        <v>3127.44</v>
      </c>
      <c r="J333" s="75">
        <v>1</v>
      </c>
    </row>
    <row r="334" spans="1:10" x14ac:dyDescent="0.25">
      <c r="A334" s="53">
        <v>42250</v>
      </c>
      <c r="B334" s="84">
        <v>1</v>
      </c>
      <c r="C334" s="84">
        <v>5</v>
      </c>
      <c r="E334" t="s">
        <v>3237</v>
      </c>
      <c r="F334" t="s">
        <v>97</v>
      </c>
      <c r="G334" t="s">
        <v>56</v>
      </c>
      <c r="H334" s="73">
        <v>300000</v>
      </c>
      <c r="I334" s="75">
        <v>4338.62</v>
      </c>
      <c r="J334" s="75">
        <v>1</v>
      </c>
    </row>
    <row r="335" spans="1:10" x14ac:dyDescent="0.25">
      <c r="A335" s="53">
        <v>42165</v>
      </c>
      <c r="B335" s="84">
        <v>1</v>
      </c>
      <c r="C335" s="84">
        <v>5</v>
      </c>
      <c r="E335" t="s">
        <v>3238</v>
      </c>
      <c r="F335" t="s">
        <v>98</v>
      </c>
      <c r="G335" t="s">
        <v>5743</v>
      </c>
      <c r="H335" s="73">
        <v>0</v>
      </c>
      <c r="I335" s="75">
        <v>6248.7</v>
      </c>
      <c r="J335" s="75">
        <v>1</v>
      </c>
    </row>
    <row r="336" spans="1:10" x14ac:dyDescent="0.25">
      <c r="A336" s="53">
        <v>652454</v>
      </c>
      <c r="B336" s="84">
        <v>1</v>
      </c>
      <c r="C336" s="84">
        <v>5</v>
      </c>
      <c r="E336" t="s">
        <v>3239</v>
      </c>
      <c r="F336" t="s">
        <v>97</v>
      </c>
      <c r="G336" t="s">
        <v>5745</v>
      </c>
      <c r="H336" s="73">
        <v>0</v>
      </c>
      <c r="I336" s="75">
        <v>3127.44</v>
      </c>
      <c r="J336" s="75">
        <v>1</v>
      </c>
    </row>
    <row r="337" spans="1:10" x14ac:dyDescent="0.25">
      <c r="A337" s="53">
        <v>42222</v>
      </c>
      <c r="B337" s="84">
        <v>1</v>
      </c>
      <c r="C337" s="84">
        <v>6</v>
      </c>
      <c r="E337" t="s">
        <v>3240</v>
      </c>
      <c r="F337" t="s">
        <v>98</v>
      </c>
      <c r="G337" t="s">
        <v>5746</v>
      </c>
      <c r="H337" s="73">
        <v>0</v>
      </c>
      <c r="I337" s="75">
        <v>3127.44</v>
      </c>
      <c r="J337" s="75">
        <v>1</v>
      </c>
    </row>
    <row r="338" spans="1:10" x14ac:dyDescent="0.25">
      <c r="A338" s="53">
        <v>42353</v>
      </c>
      <c r="B338" s="84">
        <v>1</v>
      </c>
      <c r="C338" s="84">
        <v>3</v>
      </c>
      <c r="E338" t="s">
        <v>3241</v>
      </c>
      <c r="F338" t="s">
        <v>97</v>
      </c>
      <c r="G338" t="s">
        <v>5744</v>
      </c>
      <c r="H338" s="73">
        <v>0</v>
      </c>
      <c r="I338" s="75">
        <v>22807.9</v>
      </c>
      <c r="J338" s="75">
        <v>1</v>
      </c>
    </row>
    <row r="339" spans="1:10" x14ac:dyDescent="0.25">
      <c r="A339" s="53">
        <v>362122</v>
      </c>
      <c r="B339" s="84">
        <v>1</v>
      </c>
      <c r="C339" s="84">
        <v>3</v>
      </c>
      <c r="E339" t="s">
        <v>3242</v>
      </c>
      <c r="F339" t="s">
        <v>98</v>
      </c>
      <c r="G339" t="s">
        <v>5747</v>
      </c>
      <c r="H339" s="73">
        <v>0</v>
      </c>
      <c r="I339" s="75">
        <v>22807.9</v>
      </c>
      <c r="J339" s="75">
        <v>1</v>
      </c>
    </row>
    <row r="340" spans="1:10" x14ac:dyDescent="0.25">
      <c r="A340" s="53">
        <v>652125</v>
      </c>
      <c r="B340" s="84">
        <v>1</v>
      </c>
      <c r="C340" s="84">
        <v>3</v>
      </c>
      <c r="E340" t="s">
        <v>3243</v>
      </c>
      <c r="F340" t="s">
        <v>97</v>
      </c>
      <c r="G340" t="s">
        <v>56</v>
      </c>
      <c r="H340" s="73">
        <v>300000</v>
      </c>
      <c r="I340" s="75">
        <v>6248.7</v>
      </c>
      <c r="J340" s="75">
        <v>1</v>
      </c>
    </row>
    <row r="341" spans="1:10" x14ac:dyDescent="0.25">
      <c r="A341" s="53">
        <v>752038</v>
      </c>
      <c r="B341" s="84">
        <v>0</v>
      </c>
      <c r="C341" s="84">
        <v>0</v>
      </c>
      <c r="E341" t="s">
        <v>3244</v>
      </c>
      <c r="F341" t="s">
        <v>98</v>
      </c>
      <c r="G341" t="s">
        <v>5747</v>
      </c>
      <c r="H341" s="73">
        <v>0</v>
      </c>
      <c r="I341" s="75">
        <v>6248.7</v>
      </c>
      <c r="J341" s="75">
        <v>1</v>
      </c>
    </row>
    <row r="342" spans="1:10" x14ac:dyDescent="0.25">
      <c r="A342" s="53">
        <v>652334</v>
      </c>
      <c r="B342" s="84">
        <v>1</v>
      </c>
      <c r="C342" s="84">
        <v>5</v>
      </c>
      <c r="E342" t="s">
        <v>3245</v>
      </c>
      <c r="F342" t="s">
        <v>97</v>
      </c>
      <c r="G342" t="s">
        <v>5744</v>
      </c>
      <c r="H342" s="73">
        <v>0</v>
      </c>
      <c r="I342" s="75">
        <v>9179.4500000000007</v>
      </c>
      <c r="J342" s="75">
        <v>1</v>
      </c>
    </row>
    <row r="343" spans="1:10" x14ac:dyDescent="0.25">
      <c r="A343" s="53">
        <v>652069</v>
      </c>
      <c r="B343" s="84">
        <v>1</v>
      </c>
      <c r="C343" s="84">
        <v>6</v>
      </c>
      <c r="E343" t="s">
        <v>3246</v>
      </c>
      <c r="F343" t="s">
        <v>97</v>
      </c>
      <c r="G343" t="s">
        <v>56</v>
      </c>
      <c r="H343" s="73">
        <v>300000</v>
      </c>
      <c r="I343" s="75">
        <v>3495.31</v>
      </c>
      <c r="J343" s="75">
        <v>1</v>
      </c>
    </row>
    <row r="344" spans="1:10" x14ac:dyDescent="0.25">
      <c r="A344" s="53">
        <v>42269</v>
      </c>
      <c r="B344" s="84">
        <v>1</v>
      </c>
      <c r="C344" s="84">
        <v>6</v>
      </c>
      <c r="E344" t="s">
        <v>3247</v>
      </c>
      <c r="F344" t="s">
        <v>98</v>
      </c>
      <c r="G344" t="s">
        <v>5743</v>
      </c>
      <c r="H344" s="73">
        <v>0</v>
      </c>
      <c r="I344" s="75">
        <v>4338.62</v>
      </c>
      <c r="J344" s="75">
        <v>1</v>
      </c>
    </row>
    <row r="345" spans="1:10" x14ac:dyDescent="0.25">
      <c r="A345" s="53">
        <v>42232</v>
      </c>
      <c r="B345" s="84">
        <v>1</v>
      </c>
      <c r="C345" s="84">
        <v>3</v>
      </c>
      <c r="E345" t="s">
        <v>3248</v>
      </c>
      <c r="F345" t="s">
        <v>98</v>
      </c>
      <c r="G345" t="s">
        <v>5746</v>
      </c>
      <c r="H345" s="73">
        <v>0</v>
      </c>
      <c r="I345" s="75">
        <v>3127.44</v>
      </c>
      <c r="J345" s="75">
        <v>1</v>
      </c>
    </row>
    <row r="346" spans="1:10" x14ac:dyDescent="0.25">
      <c r="A346" s="53">
        <v>652395</v>
      </c>
      <c r="B346" s="84">
        <v>1</v>
      </c>
      <c r="C346" s="84">
        <v>5</v>
      </c>
      <c r="E346" t="s">
        <v>3249</v>
      </c>
      <c r="F346" t="s">
        <v>98</v>
      </c>
      <c r="G346" t="s">
        <v>5746</v>
      </c>
      <c r="H346" s="73">
        <v>0</v>
      </c>
      <c r="I346" s="75">
        <v>3127.44</v>
      </c>
      <c r="J346" s="75">
        <v>1</v>
      </c>
    </row>
    <row r="347" spans="1:10" x14ac:dyDescent="0.25">
      <c r="A347" s="53">
        <v>42254</v>
      </c>
      <c r="B347" s="84">
        <v>1</v>
      </c>
      <c r="C347" s="84">
        <v>6</v>
      </c>
      <c r="E347" t="s">
        <v>3250</v>
      </c>
      <c r="F347" t="s">
        <v>98</v>
      </c>
      <c r="G347" t="s">
        <v>5747</v>
      </c>
      <c r="H347" s="73">
        <v>0</v>
      </c>
      <c r="I347" s="75">
        <v>9179.4500000000007</v>
      </c>
      <c r="J347" s="75">
        <v>1</v>
      </c>
    </row>
    <row r="348" spans="1:10" x14ac:dyDescent="0.25">
      <c r="A348" s="53">
        <v>42295</v>
      </c>
      <c r="B348" s="84">
        <v>1</v>
      </c>
      <c r="C348" s="84">
        <v>3</v>
      </c>
      <c r="E348" t="s">
        <v>3251</v>
      </c>
      <c r="F348" t="s">
        <v>97</v>
      </c>
      <c r="G348" t="s">
        <v>56</v>
      </c>
      <c r="H348" s="73">
        <v>300000</v>
      </c>
      <c r="I348" s="75">
        <v>4338.62</v>
      </c>
      <c r="J348" s="75">
        <v>1</v>
      </c>
    </row>
    <row r="349" spans="1:10" x14ac:dyDescent="0.25">
      <c r="A349" s="53">
        <v>652377</v>
      </c>
      <c r="B349" s="84">
        <v>1</v>
      </c>
      <c r="C349" s="84">
        <v>5</v>
      </c>
      <c r="E349" t="s">
        <v>3252</v>
      </c>
      <c r="F349" t="s">
        <v>97</v>
      </c>
      <c r="G349" t="s">
        <v>5744</v>
      </c>
      <c r="H349" s="73">
        <v>0</v>
      </c>
      <c r="I349" s="75">
        <v>13109.28</v>
      </c>
      <c r="J349" s="75">
        <v>1</v>
      </c>
    </row>
    <row r="350" spans="1:10" x14ac:dyDescent="0.25">
      <c r="A350" s="53">
        <v>652479</v>
      </c>
      <c r="B350" s="84">
        <v>1</v>
      </c>
      <c r="C350" s="84">
        <v>3</v>
      </c>
      <c r="E350" t="s">
        <v>3253</v>
      </c>
      <c r="F350" t="s">
        <v>98</v>
      </c>
      <c r="G350" t="s">
        <v>5747</v>
      </c>
      <c r="H350" s="73">
        <v>0</v>
      </c>
      <c r="I350" s="75">
        <v>9179.4500000000007</v>
      </c>
      <c r="J350" s="75">
        <v>1</v>
      </c>
    </row>
    <row r="351" spans="1:10" x14ac:dyDescent="0.25">
      <c r="A351" s="53">
        <v>752020</v>
      </c>
      <c r="B351" s="84">
        <v>1</v>
      </c>
      <c r="C351" s="84">
        <v>6</v>
      </c>
      <c r="E351" t="s">
        <v>3254</v>
      </c>
      <c r="F351" t="s">
        <v>98</v>
      </c>
      <c r="G351" t="s">
        <v>5743</v>
      </c>
      <c r="H351" s="73">
        <v>0</v>
      </c>
      <c r="I351" s="75">
        <v>3495.31</v>
      </c>
      <c r="J351" s="75">
        <v>1</v>
      </c>
    </row>
    <row r="352" spans="1:10" x14ac:dyDescent="0.25">
      <c r="A352" s="53">
        <v>652250</v>
      </c>
      <c r="B352" s="84">
        <v>1</v>
      </c>
      <c r="C352" s="84">
        <v>6</v>
      </c>
      <c r="E352" t="s">
        <v>3255</v>
      </c>
      <c r="F352" t="s">
        <v>97</v>
      </c>
      <c r="G352" t="s">
        <v>5745</v>
      </c>
      <c r="H352" s="73">
        <v>0</v>
      </c>
      <c r="I352" s="75">
        <v>3127.44</v>
      </c>
      <c r="J352" s="75">
        <v>1</v>
      </c>
    </row>
    <row r="353" spans="1:10" x14ac:dyDescent="0.25">
      <c r="A353" s="53">
        <v>652172</v>
      </c>
      <c r="B353" s="84">
        <v>1</v>
      </c>
      <c r="C353" s="84">
        <v>4</v>
      </c>
      <c r="E353" t="s">
        <v>3256</v>
      </c>
      <c r="F353" t="s">
        <v>97</v>
      </c>
      <c r="G353" t="s">
        <v>5745</v>
      </c>
      <c r="H353" s="73">
        <v>0</v>
      </c>
      <c r="I353" s="75">
        <v>3127.44</v>
      </c>
      <c r="J353" s="75">
        <v>1</v>
      </c>
    </row>
    <row r="354" spans="1:10" x14ac:dyDescent="0.25">
      <c r="A354" s="53">
        <v>652423</v>
      </c>
      <c r="B354" s="84">
        <v>1</v>
      </c>
      <c r="C354" s="84">
        <v>5</v>
      </c>
      <c r="E354" t="s">
        <v>3257</v>
      </c>
      <c r="F354" t="s">
        <v>97</v>
      </c>
      <c r="G354" t="s">
        <v>56</v>
      </c>
      <c r="H354" s="73">
        <v>300000</v>
      </c>
      <c r="I354" s="75">
        <v>4338.62</v>
      </c>
      <c r="J354" s="75">
        <v>1</v>
      </c>
    </row>
    <row r="355" spans="1:10" x14ac:dyDescent="0.25">
      <c r="A355" s="53">
        <v>362103</v>
      </c>
      <c r="B355" s="84">
        <v>1</v>
      </c>
      <c r="C355" s="84">
        <v>5</v>
      </c>
      <c r="E355" t="s">
        <v>3258</v>
      </c>
      <c r="F355" t="s">
        <v>97</v>
      </c>
      <c r="G355" t="s">
        <v>5744</v>
      </c>
      <c r="H355" s="73">
        <v>0</v>
      </c>
      <c r="I355" s="75">
        <v>9179.4500000000007</v>
      </c>
      <c r="J355" s="75">
        <v>1</v>
      </c>
    </row>
    <row r="356" spans="1:10" x14ac:dyDescent="0.25">
      <c r="A356" s="53">
        <v>652361</v>
      </c>
      <c r="B356" s="84">
        <v>1</v>
      </c>
      <c r="C356" s="84">
        <v>5</v>
      </c>
      <c r="E356" t="s">
        <v>3259</v>
      </c>
      <c r="F356" t="s">
        <v>97</v>
      </c>
      <c r="G356" t="s">
        <v>5745</v>
      </c>
      <c r="H356" s="73">
        <v>0</v>
      </c>
      <c r="I356" s="75">
        <v>3127.44</v>
      </c>
      <c r="J356" s="75">
        <v>1</v>
      </c>
    </row>
    <row r="357" spans="1:10" x14ac:dyDescent="0.25">
      <c r="A357" s="53">
        <v>42340</v>
      </c>
      <c r="B357" s="84">
        <v>1</v>
      </c>
      <c r="C357" s="84">
        <v>5</v>
      </c>
      <c r="E357" t="s">
        <v>3260</v>
      </c>
      <c r="F357" t="s">
        <v>98</v>
      </c>
      <c r="G357" t="s">
        <v>5747</v>
      </c>
      <c r="H357" s="73">
        <v>0</v>
      </c>
      <c r="I357" s="75">
        <v>9179.4500000000007</v>
      </c>
      <c r="J357" s="75">
        <v>1</v>
      </c>
    </row>
    <row r="358" spans="1:10" x14ac:dyDescent="0.25">
      <c r="A358" s="53">
        <v>42141</v>
      </c>
      <c r="B358" s="84">
        <v>1</v>
      </c>
      <c r="C358" s="84">
        <v>2</v>
      </c>
      <c r="E358" t="s">
        <v>3261</v>
      </c>
      <c r="F358" t="s">
        <v>98</v>
      </c>
      <c r="G358" t="s">
        <v>5743</v>
      </c>
      <c r="H358" s="73">
        <v>0</v>
      </c>
      <c r="I358" s="75">
        <v>3495.31</v>
      </c>
      <c r="J358" s="75">
        <v>1</v>
      </c>
    </row>
    <row r="359" spans="1:10" x14ac:dyDescent="0.25">
      <c r="A359" s="53">
        <v>42249</v>
      </c>
      <c r="B359" s="84">
        <v>1</v>
      </c>
      <c r="C359" s="84">
        <v>6</v>
      </c>
      <c r="E359" t="s">
        <v>3262</v>
      </c>
      <c r="F359" t="s">
        <v>97</v>
      </c>
      <c r="G359" t="s">
        <v>5744</v>
      </c>
      <c r="H359" s="73">
        <v>0</v>
      </c>
      <c r="I359" s="75">
        <v>9179.4500000000007</v>
      </c>
      <c r="J359" s="75">
        <v>1</v>
      </c>
    </row>
    <row r="360" spans="1:10" x14ac:dyDescent="0.25">
      <c r="A360" s="53">
        <v>550021</v>
      </c>
      <c r="B360" s="84">
        <v>1</v>
      </c>
      <c r="C360" s="84">
        <v>5</v>
      </c>
      <c r="E360" t="s">
        <v>3263</v>
      </c>
      <c r="F360" t="s">
        <v>97</v>
      </c>
      <c r="G360" t="s">
        <v>56</v>
      </c>
      <c r="H360" s="73">
        <v>300000</v>
      </c>
      <c r="I360" s="75">
        <v>3495.31</v>
      </c>
      <c r="J360" s="75">
        <v>1</v>
      </c>
    </row>
    <row r="361" spans="1:10" x14ac:dyDescent="0.25">
      <c r="A361" s="53">
        <v>652499</v>
      </c>
      <c r="B361" s="84">
        <v>1</v>
      </c>
      <c r="C361" s="84">
        <v>5</v>
      </c>
      <c r="E361" t="s">
        <v>3264</v>
      </c>
      <c r="F361" t="s">
        <v>98</v>
      </c>
      <c r="G361" t="s">
        <v>5747</v>
      </c>
      <c r="H361" s="73">
        <v>0</v>
      </c>
      <c r="I361" s="75">
        <v>9179.4500000000007</v>
      </c>
      <c r="J361" s="75">
        <v>1</v>
      </c>
    </row>
    <row r="362" spans="1:10" x14ac:dyDescent="0.25">
      <c r="A362" s="53">
        <v>652505</v>
      </c>
      <c r="B362" s="84">
        <v>1</v>
      </c>
      <c r="C362" s="84">
        <v>4</v>
      </c>
      <c r="E362" t="s">
        <v>3265</v>
      </c>
      <c r="F362" t="s">
        <v>97</v>
      </c>
      <c r="G362" t="s">
        <v>5744</v>
      </c>
      <c r="H362" s="73">
        <v>0</v>
      </c>
      <c r="I362" s="75">
        <v>9179.4500000000007</v>
      </c>
      <c r="J362" s="75">
        <v>1</v>
      </c>
    </row>
    <row r="363" spans="1:10" x14ac:dyDescent="0.25">
      <c r="A363" s="53">
        <v>652129</v>
      </c>
      <c r="B363" s="84">
        <v>1</v>
      </c>
      <c r="C363" s="84">
        <v>4</v>
      </c>
      <c r="E363" t="s">
        <v>3266</v>
      </c>
      <c r="F363" t="s">
        <v>98</v>
      </c>
      <c r="G363" t="s">
        <v>5743</v>
      </c>
      <c r="H363" s="73">
        <v>0</v>
      </c>
      <c r="I363" s="75">
        <v>3495.31</v>
      </c>
      <c r="J363" s="75">
        <v>1</v>
      </c>
    </row>
    <row r="364" spans="1:10" x14ac:dyDescent="0.25">
      <c r="A364" s="53">
        <v>362055</v>
      </c>
      <c r="B364" s="84">
        <v>1</v>
      </c>
      <c r="C364" s="84">
        <v>6</v>
      </c>
      <c r="E364" t="s">
        <v>3267</v>
      </c>
      <c r="F364" t="s">
        <v>97</v>
      </c>
      <c r="G364" t="s">
        <v>56</v>
      </c>
      <c r="H364" s="73">
        <v>300000</v>
      </c>
      <c r="I364" s="75">
        <v>3495.31</v>
      </c>
      <c r="J364" s="75">
        <v>1</v>
      </c>
    </row>
    <row r="365" spans="1:10" x14ac:dyDescent="0.25">
      <c r="A365" s="53">
        <v>652396</v>
      </c>
      <c r="B365" s="84">
        <v>1</v>
      </c>
      <c r="C365" s="84">
        <v>1</v>
      </c>
      <c r="E365" t="s">
        <v>3268</v>
      </c>
      <c r="F365" t="s">
        <v>98</v>
      </c>
      <c r="G365" t="s">
        <v>5743</v>
      </c>
      <c r="H365" s="73">
        <v>0</v>
      </c>
      <c r="I365" s="75">
        <v>3495.31</v>
      </c>
      <c r="J365" s="75">
        <v>1</v>
      </c>
    </row>
    <row r="366" spans="1:10" x14ac:dyDescent="0.25">
      <c r="A366" s="53">
        <v>652316</v>
      </c>
      <c r="B366" s="84">
        <v>1</v>
      </c>
      <c r="C366" s="84">
        <v>5</v>
      </c>
      <c r="E366" t="s">
        <v>3269</v>
      </c>
      <c r="F366" t="s">
        <v>98</v>
      </c>
      <c r="G366" t="s">
        <v>5747</v>
      </c>
      <c r="H366" s="73">
        <v>0</v>
      </c>
      <c r="I366" s="75">
        <v>16628.13</v>
      </c>
      <c r="J366" s="75">
        <v>1</v>
      </c>
    </row>
    <row r="367" spans="1:10" x14ac:dyDescent="0.25">
      <c r="A367" s="53">
        <v>652452</v>
      </c>
      <c r="B367" s="84">
        <v>1</v>
      </c>
      <c r="C367" s="84">
        <v>6</v>
      </c>
      <c r="E367" t="s">
        <v>3270</v>
      </c>
      <c r="F367" t="s">
        <v>98</v>
      </c>
      <c r="G367" t="s">
        <v>5746</v>
      </c>
      <c r="H367" s="73">
        <v>0</v>
      </c>
      <c r="I367" s="75">
        <v>3127.44</v>
      </c>
      <c r="J367" s="75">
        <v>1</v>
      </c>
    </row>
    <row r="368" spans="1:10" x14ac:dyDescent="0.25">
      <c r="A368" s="53">
        <v>42261</v>
      </c>
      <c r="B368" s="84">
        <v>1</v>
      </c>
      <c r="C368" s="84">
        <v>6</v>
      </c>
      <c r="E368" t="s">
        <v>3271</v>
      </c>
      <c r="F368" t="s">
        <v>97</v>
      </c>
      <c r="G368" t="s">
        <v>5744</v>
      </c>
      <c r="H368" s="73">
        <v>0</v>
      </c>
      <c r="I368" s="75">
        <v>22807.9</v>
      </c>
      <c r="J368" s="75">
        <v>1</v>
      </c>
    </row>
    <row r="369" spans="1:10" x14ac:dyDescent="0.25">
      <c r="A369" s="53">
        <v>362020</v>
      </c>
      <c r="B369" s="84">
        <v>1</v>
      </c>
      <c r="C369" s="84">
        <v>5</v>
      </c>
      <c r="E369" t="s">
        <v>3272</v>
      </c>
      <c r="F369" t="s">
        <v>97</v>
      </c>
      <c r="G369" t="s">
        <v>56</v>
      </c>
      <c r="H369" s="73">
        <v>300000</v>
      </c>
      <c r="I369" s="75">
        <v>6248.7</v>
      </c>
      <c r="J369" s="75">
        <v>1</v>
      </c>
    </row>
    <row r="370" spans="1:10" x14ac:dyDescent="0.25">
      <c r="A370" s="53">
        <v>652464</v>
      </c>
      <c r="B370" s="84">
        <v>1</v>
      </c>
      <c r="C370" s="84">
        <v>6</v>
      </c>
      <c r="E370" t="s">
        <v>3273</v>
      </c>
      <c r="F370" t="s">
        <v>98</v>
      </c>
      <c r="G370" t="s">
        <v>5743</v>
      </c>
      <c r="H370" s="73">
        <v>0</v>
      </c>
      <c r="I370" s="75">
        <v>4338.62</v>
      </c>
      <c r="J370" s="75">
        <v>1</v>
      </c>
    </row>
    <row r="371" spans="1:10" x14ac:dyDescent="0.25">
      <c r="A371" s="53">
        <v>42160</v>
      </c>
      <c r="B371" s="84">
        <v>1</v>
      </c>
      <c r="C371" s="84">
        <v>4</v>
      </c>
      <c r="E371" t="s">
        <v>3274</v>
      </c>
      <c r="F371" t="s">
        <v>98</v>
      </c>
      <c r="G371" t="s">
        <v>5747</v>
      </c>
      <c r="H371" s="73">
        <v>0</v>
      </c>
      <c r="I371" s="75">
        <v>13109.28</v>
      </c>
      <c r="J371" s="75">
        <v>1</v>
      </c>
    </row>
    <row r="372" spans="1:10" x14ac:dyDescent="0.25">
      <c r="A372" s="53">
        <v>652352</v>
      </c>
      <c r="B372" s="84">
        <v>0</v>
      </c>
      <c r="C372" s="84">
        <v>0</v>
      </c>
      <c r="E372" t="s">
        <v>3275</v>
      </c>
      <c r="F372" t="s">
        <v>98</v>
      </c>
      <c r="G372" t="s">
        <v>5746</v>
      </c>
      <c r="H372" s="73">
        <v>0</v>
      </c>
      <c r="I372" s="75">
        <v>3127.44</v>
      </c>
      <c r="J372" s="75">
        <v>1</v>
      </c>
    </row>
    <row r="373" spans="1:10" x14ac:dyDescent="0.25">
      <c r="A373" s="53">
        <v>652258</v>
      </c>
      <c r="B373" s="84">
        <v>1</v>
      </c>
      <c r="C373" s="84">
        <v>5</v>
      </c>
      <c r="E373" t="s">
        <v>3276</v>
      </c>
      <c r="F373" t="s">
        <v>97</v>
      </c>
      <c r="G373" t="s">
        <v>56</v>
      </c>
      <c r="H373" s="73">
        <v>300000</v>
      </c>
      <c r="I373" s="75">
        <v>6248.7</v>
      </c>
      <c r="J373" s="75">
        <v>1</v>
      </c>
    </row>
    <row r="374" spans="1:10" x14ac:dyDescent="0.25">
      <c r="A374" s="53">
        <v>652044</v>
      </c>
      <c r="B374" s="84">
        <v>1</v>
      </c>
      <c r="C374" s="84">
        <v>6</v>
      </c>
      <c r="E374" t="s">
        <v>3277</v>
      </c>
      <c r="F374" t="s">
        <v>98</v>
      </c>
      <c r="G374" t="s">
        <v>5743</v>
      </c>
      <c r="H374" s="73">
        <v>0</v>
      </c>
      <c r="I374" s="75">
        <v>4338.62</v>
      </c>
      <c r="J374" s="75">
        <v>1</v>
      </c>
    </row>
    <row r="375" spans="1:10" x14ac:dyDescent="0.25">
      <c r="A375" s="53">
        <v>42251</v>
      </c>
      <c r="B375" s="84">
        <v>1</v>
      </c>
      <c r="C375" s="84">
        <v>3</v>
      </c>
      <c r="E375" t="s">
        <v>3278</v>
      </c>
      <c r="F375" t="s">
        <v>97</v>
      </c>
      <c r="G375" t="s">
        <v>5744</v>
      </c>
      <c r="H375" s="73">
        <v>0</v>
      </c>
      <c r="I375" s="75">
        <v>9179.4500000000007</v>
      </c>
      <c r="J375" s="75">
        <v>1</v>
      </c>
    </row>
    <row r="376" spans="1:10" x14ac:dyDescent="0.25">
      <c r="A376" s="53">
        <v>42323</v>
      </c>
      <c r="B376" s="84">
        <v>1</v>
      </c>
      <c r="C376" s="84">
        <v>5</v>
      </c>
      <c r="E376" t="s">
        <v>3279</v>
      </c>
      <c r="F376" t="s">
        <v>98</v>
      </c>
      <c r="G376" t="s">
        <v>5746</v>
      </c>
      <c r="H376" s="73">
        <v>0</v>
      </c>
      <c r="I376" s="75">
        <v>3127.44</v>
      </c>
      <c r="J376" s="75">
        <v>1</v>
      </c>
    </row>
    <row r="377" spans="1:10" x14ac:dyDescent="0.25">
      <c r="A377" s="53">
        <v>362061</v>
      </c>
      <c r="B377" s="84">
        <v>1</v>
      </c>
      <c r="C377" s="84">
        <v>5</v>
      </c>
      <c r="E377" t="s">
        <v>3280</v>
      </c>
      <c r="F377" t="s">
        <v>98</v>
      </c>
      <c r="G377" t="s">
        <v>5747</v>
      </c>
      <c r="H377" s="73">
        <v>0</v>
      </c>
      <c r="I377" s="75">
        <v>9179.4500000000007</v>
      </c>
      <c r="J377" s="75">
        <v>1</v>
      </c>
    </row>
    <row r="378" spans="1:10" x14ac:dyDescent="0.25">
      <c r="A378" s="53">
        <v>42272</v>
      </c>
      <c r="B378" s="84">
        <v>1</v>
      </c>
      <c r="C378" s="84">
        <v>4</v>
      </c>
      <c r="E378" t="s">
        <v>3281</v>
      </c>
      <c r="F378" t="s">
        <v>97</v>
      </c>
      <c r="G378" t="s">
        <v>56</v>
      </c>
      <c r="H378" s="73">
        <v>300000</v>
      </c>
      <c r="I378" s="75">
        <v>4338.62</v>
      </c>
      <c r="J378" s="75">
        <v>1</v>
      </c>
    </row>
    <row r="379" spans="1:10" x14ac:dyDescent="0.25">
      <c r="A379" s="53">
        <v>42297</v>
      </c>
      <c r="B379" s="84">
        <v>1</v>
      </c>
      <c r="C379" s="84">
        <v>4</v>
      </c>
      <c r="E379" t="s">
        <v>3282</v>
      </c>
      <c r="F379" t="s">
        <v>98</v>
      </c>
      <c r="G379" t="s">
        <v>5746</v>
      </c>
      <c r="H379" s="73">
        <v>0</v>
      </c>
      <c r="I379" s="75">
        <v>3127.44</v>
      </c>
      <c r="J379" s="75">
        <v>1</v>
      </c>
    </row>
    <row r="380" spans="1:10" x14ac:dyDescent="0.25">
      <c r="A380" s="53">
        <v>752008</v>
      </c>
      <c r="B380" s="84">
        <v>1</v>
      </c>
      <c r="C380" s="84">
        <v>3</v>
      </c>
      <c r="E380" t="s">
        <v>3283</v>
      </c>
      <c r="F380" t="s">
        <v>98</v>
      </c>
      <c r="G380" t="s">
        <v>5746</v>
      </c>
      <c r="H380" s="73">
        <v>0</v>
      </c>
      <c r="I380" s="75">
        <v>3127.44</v>
      </c>
      <c r="J380" s="75">
        <v>1</v>
      </c>
    </row>
    <row r="381" spans="1:10" x14ac:dyDescent="0.25">
      <c r="A381" s="53">
        <v>42148</v>
      </c>
      <c r="B381" s="84">
        <v>1</v>
      </c>
      <c r="C381" s="84">
        <v>6</v>
      </c>
      <c r="E381" t="s">
        <v>3284</v>
      </c>
      <c r="F381" t="s">
        <v>97</v>
      </c>
      <c r="G381" t="s">
        <v>56</v>
      </c>
      <c r="H381" s="73">
        <v>300000</v>
      </c>
      <c r="I381" s="75">
        <v>4338.62</v>
      </c>
      <c r="J381" s="75">
        <v>1</v>
      </c>
    </row>
    <row r="382" spans="1:10" x14ac:dyDescent="0.25">
      <c r="A382" s="53">
        <v>42354</v>
      </c>
      <c r="B382" s="84">
        <v>1</v>
      </c>
      <c r="C382" s="84">
        <v>6</v>
      </c>
      <c r="E382" t="s">
        <v>3285</v>
      </c>
      <c r="F382" t="s">
        <v>97</v>
      </c>
      <c r="G382" t="s">
        <v>5744</v>
      </c>
      <c r="H382" s="73">
        <v>0</v>
      </c>
      <c r="I382" s="75">
        <v>9179.4500000000007</v>
      </c>
      <c r="J382" s="75">
        <v>1</v>
      </c>
    </row>
    <row r="383" spans="1:10" x14ac:dyDescent="0.25">
      <c r="A383" s="53">
        <v>362127</v>
      </c>
      <c r="B383" s="84">
        <v>1</v>
      </c>
      <c r="C383" s="84">
        <v>3</v>
      </c>
      <c r="E383" t="s">
        <v>3286</v>
      </c>
      <c r="F383" t="s">
        <v>98</v>
      </c>
      <c r="G383" t="s">
        <v>5747</v>
      </c>
      <c r="H383" s="73">
        <v>0</v>
      </c>
      <c r="I383" s="75">
        <v>6248.7</v>
      </c>
      <c r="J383" s="75">
        <v>1</v>
      </c>
    </row>
    <row r="384" spans="1:10" x14ac:dyDescent="0.25">
      <c r="A384" s="53">
        <v>362106</v>
      </c>
      <c r="B384" s="84">
        <v>1</v>
      </c>
      <c r="C384" s="84">
        <v>6</v>
      </c>
      <c r="E384" t="s">
        <v>3287</v>
      </c>
      <c r="F384" t="s">
        <v>98</v>
      </c>
      <c r="G384" t="s">
        <v>5743</v>
      </c>
      <c r="H384" s="73">
        <v>0</v>
      </c>
      <c r="I384" s="75">
        <v>3495.31</v>
      </c>
      <c r="J384" s="75">
        <v>1</v>
      </c>
    </row>
    <row r="385" spans="1:10" x14ac:dyDescent="0.25">
      <c r="A385" s="53">
        <v>550035</v>
      </c>
      <c r="B385" s="84">
        <v>1</v>
      </c>
      <c r="C385" s="84">
        <v>5</v>
      </c>
      <c r="E385" t="s">
        <v>3288</v>
      </c>
      <c r="F385" t="s">
        <v>98</v>
      </c>
      <c r="G385" t="s">
        <v>5746</v>
      </c>
      <c r="H385" s="73">
        <v>0</v>
      </c>
      <c r="I385" s="75">
        <v>3127.44</v>
      </c>
      <c r="J385" s="75">
        <v>1</v>
      </c>
    </row>
    <row r="386" spans="1:10" x14ac:dyDescent="0.25">
      <c r="A386" s="53">
        <v>652502</v>
      </c>
      <c r="B386" s="84">
        <v>1</v>
      </c>
      <c r="C386" s="84">
        <v>3</v>
      </c>
      <c r="E386" t="s">
        <v>3289</v>
      </c>
      <c r="F386" t="s">
        <v>98</v>
      </c>
      <c r="G386" t="s">
        <v>5743</v>
      </c>
      <c r="H386" s="73">
        <v>0</v>
      </c>
      <c r="I386" s="75">
        <v>4338.62</v>
      </c>
      <c r="J386" s="75">
        <v>1</v>
      </c>
    </row>
    <row r="387" spans="1:10" x14ac:dyDescent="0.25">
      <c r="A387" s="53">
        <v>42216</v>
      </c>
      <c r="B387" s="84">
        <v>1</v>
      </c>
      <c r="C387" s="84">
        <v>4</v>
      </c>
      <c r="E387" t="s">
        <v>3290</v>
      </c>
      <c r="F387" t="s">
        <v>97</v>
      </c>
      <c r="G387" t="s">
        <v>5744</v>
      </c>
      <c r="H387" s="73">
        <v>0</v>
      </c>
      <c r="I387" s="75">
        <v>16628.13</v>
      </c>
      <c r="J387" s="75">
        <v>1</v>
      </c>
    </row>
    <row r="388" spans="1:10" x14ac:dyDescent="0.25">
      <c r="A388" s="53">
        <v>42345</v>
      </c>
      <c r="B388" s="84">
        <v>1</v>
      </c>
      <c r="C388" s="84">
        <v>5</v>
      </c>
      <c r="E388" t="s">
        <v>3291</v>
      </c>
      <c r="F388" t="s">
        <v>97</v>
      </c>
      <c r="G388" t="s">
        <v>56</v>
      </c>
      <c r="H388" s="73">
        <v>300000</v>
      </c>
      <c r="I388" s="75">
        <v>6248.7</v>
      </c>
      <c r="J388" s="75">
        <v>1</v>
      </c>
    </row>
    <row r="389" spans="1:10" x14ac:dyDescent="0.25">
      <c r="A389" s="53">
        <v>752017</v>
      </c>
      <c r="B389" s="84">
        <v>1</v>
      </c>
      <c r="C389" s="84">
        <v>5</v>
      </c>
      <c r="E389" t="s">
        <v>3292</v>
      </c>
      <c r="F389" t="s">
        <v>97</v>
      </c>
      <c r="G389" t="s">
        <v>5745</v>
      </c>
      <c r="H389" s="73">
        <v>0</v>
      </c>
      <c r="I389" s="75">
        <v>3127.44</v>
      </c>
      <c r="J389" s="75">
        <v>1</v>
      </c>
    </row>
    <row r="390" spans="1:10" x14ac:dyDescent="0.25">
      <c r="A390" s="53">
        <v>752010</v>
      </c>
      <c r="B390" s="84">
        <v>1</v>
      </c>
      <c r="C390" s="84">
        <v>6</v>
      </c>
      <c r="E390" t="s">
        <v>3293</v>
      </c>
      <c r="F390" t="s">
        <v>98</v>
      </c>
      <c r="G390" t="s">
        <v>5743</v>
      </c>
      <c r="H390" s="73">
        <v>0</v>
      </c>
      <c r="I390" s="75">
        <v>6248.7</v>
      </c>
      <c r="J390" s="75">
        <v>1</v>
      </c>
    </row>
    <row r="391" spans="1:10" x14ac:dyDescent="0.25">
      <c r="A391" s="53">
        <v>42219</v>
      </c>
      <c r="B391" s="84">
        <v>1</v>
      </c>
      <c r="C391" s="84">
        <v>6</v>
      </c>
      <c r="E391" t="s">
        <v>3294</v>
      </c>
      <c r="F391" t="s">
        <v>97</v>
      </c>
      <c r="G391" t="s">
        <v>5745</v>
      </c>
      <c r="H391" s="73">
        <v>0</v>
      </c>
      <c r="I391" s="75">
        <v>3127.44</v>
      </c>
      <c r="J391" s="75">
        <v>1</v>
      </c>
    </row>
    <row r="392" spans="1:10" x14ac:dyDescent="0.25">
      <c r="A392" s="53">
        <v>550015</v>
      </c>
      <c r="B392" s="84">
        <v>1</v>
      </c>
      <c r="C392" s="84">
        <v>5</v>
      </c>
      <c r="E392" t="s">
        <v>3295</v>
      </c>
      <c r="F392" t="s">
        <v>97</v>
      </c>
      <c r="G392" t="s">
        <v>56</v>
      </c>
      <c r="H392" s="73">
        <v>300000</v>
      </c>
      <c r="I392" s="75">
        <v>6248.7</v>
      </c>
      <c r="J392" s="75">
        <v>1</v>
      </c>
    </row>
    <row r="393" spans="1:10" x14ac:dyDescent="0.25">
      <c r="A393" s="53">
        <v>42316</v>
      </c>
      <c r="B393" s="84">
        <v>1</v>
      </c>
      <c r="C393" s="84">
        <v>5</v>
      </c>
      <c r="E393" t="s">
        <v>3296</v>
      </c>
      <c r="F393" t="s">
        <v>97</v>
      </c>
      <c r="G393" t="s">
        <v>5744</v>
      </c>
      <c r="H393" s="73">
        <v>0</v>
      </c>
      <c r="I393" s="75">
        <v>22807.9</v>
      </c>
      <c r="J393" s="75">
        <v>1</v>
      </c>
    </row>
    <row r="394" spans="1:10" x14ac:dyDescent="0.25">
      <c r="A394" s="53">
        <v>362022</v>
      </c>
      <c r="B394" s="84">
        <v>1</v>
      </c>
      <c r="C394" s="84">
        <v>5</v>
      </c>
      <c r="E394" t="s">
        <v>3297</v>
      </c>
      <c r="F394" t="s">
        <v>97</v>
      </c>
      <c r="G394" t="s">
        <v>5744</v>
      </c>
      <c r="H394" s="73">
        <v>0</v>
      </c>
      <c r="I394" s="75">
        <v>4658.07</v>
      </c>
      <c r="J394" s="75">
        <v>1</v>
      </c>
    </row>
    <row r="395" spans="1:10" x14ac:dyDescent="0.25">
      <c r="A395" s="53">
        <v>652043</v>
      </c>
      <c r="B395" s="84">
        <v>1</v>
      </c>
      <c r="C395" s="84">
        <v>5</v>
      </c>
      <c r="E395" t="s">
        <v>3298</v>
      </c>
      <c r="F395" t="s">
        <v>98</v>
      </c>
      <c r="G395" t="s">
        <v>5747</v>
      </c>
      <c r="H395" s="73">
        <v>0</v>
      </c>
      <c r="I395" s="75">
        <v>4658.07</v>
      </c>
      <c r="J395" s="75">
        <v>1</v>
      </c>
    </row>
    <row r="396" spans="1:10" x14ac:dyDescent="0.25">
      <c r="A396" s="53">
        <v>42308</v>
      </c>
      <c r="B396" s="84">
        <v>1</v>
      </c>
      <c r="C396" s="84">
        <v>5</v>
      </c>
      <c r="E396" t="s">
        <v>3299</v>
      </c>
      <c r="F396" t="s">
        <v>98</v>
      </c>
      <c r="G396" t="s">
        <v>56</v>
      </c>
      <c r="H396" s="73">
        <v>400000</v>
      </c>
      <c r="I396" s="75">
        <v>3426.98</v>
      </c>
      <c r="J396" s="75">
        <v>1</v>
      </c>
    </row>
    <row r="397" spans="1:10" x14ac:dyDescent="0.25">
      <c r="A397" s="53">
        <v>652148</v>
      </c>
      <c r="B397" s="84">
        <v>1</v>
      </c>
      <c r="C397" s="84">
        <v>3</v>
      </c>
      <c r="E397" t="s">
        <v>3300</v>
      </c>
      <c r="F397" t="s">
        <v>97</v>
      </c>
      <c r="G397" t="s">
        <v>5744</v>
      </c>
      <c r="H397" s="73">
        <v>0</v>
      </c>
      <c r="I397" s="75">
        <v>4658.07</v>
      </c>
      <c r="J397" s="75">
        <v>1</v>
      </c>
    </row>
    <row r="398" spans="1:10" x14ac:dyDescent="0.25">
      <c r="A398" s="53">
        <v>362074</v>
      </c>
      <c r="B398" s="84">
        <v>1</v>
      </c>
      <c r="C398" s="84">
        <v>3</v>
      </c>
      <c r="E398" t="s">
        <v>3301</v>
      </c>
      <c r="F398" t="s">
        <v>98</v>
      </c>
      <c r="G398" t="s">
        <v>5747</v>
      </c>
      <c r="H398" s="73">
        <v>0</v>
      </c>
      <c r="I398" s="75">
        <v>4658.07</v>
      </c>
      <c r="J398" s="75">
        <v>1</v>
      </c>
    </row>
    <row r="399" spans="1:10" x14ac:dyDescent="0.25">
      <c r="A399" s="53">
        <v>550037</v>
      </c>
      <c r="B399" s="84">
        <v>1</v>
      </c>
      <c r="C399" s="84">
        <v>3</v>
      </c>
      <c r="E399" t="s">
        <v>3302</v>
      </c>
      <c r="F399" t="s">
        <v>98</v>
      </c>
      <c r="G399" t="s">
        <v>56</v>
      </c>
      <c r="H399" s="73">
        <v>400000</v>
      </c>
      <c r="I399" s="75">
        <v>3426.98</v>
      </c>
      <c r="J399" s="75">
        <v>1</v>
      </c>
    </row>
    <row r="400" spans="1:10" x14ac:dyDescent="0.25">
      <c r="A400" s="53">
        <v>550010</v>
      </c>
      <c r="B400" s="84">
        <v>0</v>
      </c>
      <c r="C400" s="84">
        <v>0</v>
      </c>
      <c r="E400" t="s">
        <v>3303</v>
      </c>
      <c r="F400" t="s">
        <v>98</v>
      </c>
      <c r="G400" t="s">
        <v>5747</v>
      </c>
      <c r="H400" s="73">
        <v>0</v>
      </c>
      <c r="I400" s="75">
        <v>1336.6226575342462</v>
      </c>
      <c r="J400" s="75">
        <v>0</v>
      </c>
    </row>
    <row r="401" spans="1:10" x14ac:dyDescent="0.25">
      <c r="A401" s="53">
        <v>42317</v>
      </c>
      <c r="B401" s="84">
        <v>1</v>
      </c>
      <c r="C401" s="84">
        <v>6</v>
      </c>
      <c r="E401" t="s">
        <v>3304</v>
      </c>
      <c r="F401" t="s">
        <v>97</v>
      </c>
      <c r="G401" t="s">
        <v>56</v>
      </c>
      <c r="H401" s="73">
        <v>0</v>
      </c>
      <c r="I401" s="75">
        <v>666.61802739726045</v>
      </c>
      <c r="J401" s="75">
        <v>0</v>
      </c>
    </row>
    <row r="402" spans="1:10" x14ac:dyDescent="0.25">
      <c r="A402" s="53">
        <v>652204</v>
      </c>
      <c r="B402" s="84">
        <v>1</v>
      </c>
      <c r="C402" s="84">
        <v>5</v>
      </c>
      <c r="E402" t="s">
        <v>3305</v>
      </c>
      <c r="F402" t="s">
        <v>97</v>
      </c>
      <c r="G402" t="s">
        <v>5743</v>
      </c>
      <c r="H402" s="73">
        <v>0</v>
      </c>
      <c r="I402" s="75">
        <v>4658.07</v>
      </c>
      <c r="J402" s="75">
        <v>1</v>
      </c>
    </row>
    <row r="403" spans="1:10" x14ac:dyDescent="0.25">
      <c r="A403" s="53">
        <v>42274</v>
      </c>
      <c r="B403" s="84">
        <v>1</v>
      </c>
      <c r="C403" s="84">
        <v>5</v>
      </c>
      <c r="E403" t="s">
        <v>3306</v>
      </c>
      <c r="F403" t="s">
        <v>97</v>
      </c>
      <c r="G403" t="s">
        <v>5745</v>
      </c>
      <c r="H403" s="73">
        <v>0</v>
      </c>
      <c r="I403" s="75">
        <v>3426.98</v>
      </c>
      <c r="J403" s="75">
        <v>1</v>
      </c>
    </row>
    <row r="404" spans="1:10" x14ac:dyDescent="0.25">
      <c r="A404" s="53">
        <v>42247</v>
      </c>
      <c r="B404" s="84">
        <v>1</v>
      </c>
      <c r="C404" s="84">
        <v>4</v>
      </c>
      <c r="E404" t="s">
        <v>3307</v>
      </c>
      <c r="F404" t="s">
        <v>98</v>
      </c>
      <c r="G404" t="s">
        <v>5749</v>
      </c>
      <c r="H404" s="73">
        <v>0</v>
      </c>
      <c r="I404" s="75">
        <v>10092.99</v>
      </c>
      <c r="J404" s="75">
        <v>1</v>
      </c>
    </row>
    <row r="405" spans="1:10" x14ac:dyDescent="0.25">
      <c r="A405" s="53">
        <v>42347</v>
      </c>
      <c r="B405" s="84">
        <v>1</v>
      </c>
      <c r="C405" s="84">
        <v>6</v>
      </c>
      <c r="E405" t="s">
        <v>3308</v>
      </c>
      <c r="F405" t="s">
        <v>98</v>
      </c>
      <c r="G405" t="s">
        <v>56</v>
      </c>
      <c r="H405" s="73">
        <v>400000</v>
      </c>
      <c r="I405" s="75">
        <v>4658.07</v>
      </c>
      <c r="J405" s="75">
        <v>1</v>
      </c>
    </row>
    <row r="406" spans="1:10" x14ac:dyDescent="0.25">
      <c r="A406" s="53">
        <v>652024</v>
      </c>
      <c r="B406" s="84">
        <v>1</v>
      </c>
      <c r="C406" s="84">
        <v>6</v>
      </c>
      <c r="E406" t="s">
        <v>3309</v>
      </c>
      <c r="F406" t="s">
        <v>98</v>
      </c>
      <c r="G406" t="s">
        <v>5746</v>
      </c>
      <c r="H406" s="73">
        <v>0</v>
      </c>
      <c r="I406" s="75">
        <v>3426.98</v>
      </c>
      <c r="J406" s="75">
        <v>1</v>
      </c>
    </row>
    <row r="407" spans="1:10" x14ac:dyDescent="0.25">
      <c r="A407" s="53">
        <v>652270</v>
      </c>
      <c r="B407" s="84">
        <v>1</v>
      </c>
      <c r="C407" s="84">
        <v>4</v>
      </c>
      <c r="E407" t="s">
        <v>3310</v>
      </c>
      <c r="F407" t="s">
        <v>97</v>
      </c>
      <c r="G407" t="s">
        <v>5744</v>
      </c>
      <c r="H407" s="73">
        <v>0</v>
      </c>
      <c r="I407" s="75">
        <v>10092.99</v>
      </c>
      <c r="J407" s="75">
        <v>1</v>
      </c>
    </row>
    <row r="408" spans="1:10" x14ac:dyDescent="0.25">
      <c r="A408" s="53">
        <v>652028</v>
      </c>
      <c r="B408" s="84">
        <v>1</v>
      </c>
      <c r="C408" s="84">
        <v>6</v>
      </c>
      <c r="E408" t="s">
        <v>3311</v>
      </c>
      <c r="F408" t="s">
        <v>98</v>
      </c>
      <c r="G408" t="s">
        <v>5743</v>
      </c>
      <c r="H408" s="73">
        <v>0</v>
      </c>
      <c r="I408" s="75">
        <v>3841.55</v>
      </c>
      <c r="J408" s="75">
        <v>1</v>
      </c>
    </row>
    <row r="409" spans="1:10" x14ac:dyDescent="0.25">
      <c r="A409" s="53">
        <v>42241</v>
      </c>
      <c r="B409" s="84">
        <v>1</v>
      </c>
      <c r="C409" s="84">
        <v>6</v>
      </c>
      <c r="E409" t="s">
        <v>3312</v>
      </c>
      <c r="F409" t="s">
        <v>97</v>
      </c>
      <c r="G409" t="s">
        <v>56</v>
      </c>
      <c r="H409" s="73">
        <v>400000</v>
      </c>
      <c r="I409" s="75">
        <v>3841.55</v>
      </c>
      <c r="J409" s="75">
        <v>1</v>
      </c>
    </row>
    <row r="410" spans="1:10" x14ac:dyDescent="0.25">
      <c r="A410" s="53">
        <v>362057</v>
      </c>
      <c r="B410" s="84">
        <v>1</v>
      </c>
      <c r="C410" s="84">
        <v>5</v>
      </c>
      <c r="E410" t="s">
        <v>3313</v>
      </c>
      <c r="F410" t="s">
        <v>97</v>
      </c>
      <c r="G410" t="s">
        <v>5745</v>
      </c>
      <c r="H410" s="73">
        <v>0</v>
      </c>
      <c r="I410" s="75">
        <v>3426.98</v>
      </c>
      <c r="J410" s="75">
        <v>1</v>
      </c>
    </row>
    <row r="411" spans="1:10" x14ac:dyDescent="0.25">
      <c r="A411" s="53">
        <v>550052</v>
      </c>
      <c r="B411" s="84">
        <v>1</v>
      </c>
      <c r="C411" s="84">
        <v>6</v>
      </c>
      <c r="E411" t="s">
        <v>3314</v>
      </c>
      <c r="F411" t="s">
        <v>98</v>
      </c>
      <c r="G411" t="s">
        <v>5747</v>
      </c>
      <c r="H411" s="73">
        <v>0</v>
      </c>
      <c r="I411" s="75">
        <v>10092.99</v>
      </c>
      <c r="J411" s="75">
        <v>1</v>
      </c>
    </row>
    <row r="412" spans="1:10" x14ac:dyDescent="0.25">
      <c r="A412" s="53">
        <v>652180</v>
      </c>
      <c r="B412" s="84">
        <v>1</v>
      </c>
      <c r="C412" s="84">
        <v>5</v>
      </c>
      <c r="E412" t="s">
        <v>3315</v>
      </c>
      <c r="F412" t="s">
        <v>97</v>
      </c>
      <c r="G412" t="s">
        <v>56</v>
      </c>
      <c r="H412" s="73">
        <v>400000</v>
      </c>
      <c r="I412" s="75">
        <v>4658.07</v>
      </c>
      <c r="J412" s="75">
        <v>1</v>
      </c>
    </row>
    <row r="413" spans="1:10" x14ac:dyDescent="0.25">
      <c r="A413" s="53">
        <v>42161</v>
      </c>
      <c r="B413" s="84">
        <v>1</v>
      </c>
      <c r="C413" s="84">
        <v>6</v>
      </c>
      <c r="E413" t="s">
        <v>3316</v>
      </c>
      <c r="F413" t="s">
        <v>97</v>
      </c>
      <c r="G413" t="s">
        <v>5745</v>
      </c>
      <c r="H413" s="73">
        <v>0</v>
      </c>
      <c r="I413" s="75">
        <v>3426.98</v>
      </c>
      <c r="J413" s="75">
        <v>1</v>
      </c>
    </row>
    <row r="414" spans="1:10" x14ac:dyDescent="0.25">
      <c r="A414" s="53">
        <v>362120</v>
      </c>
      <c r="B414" s="84">
        <v>1</v>
      </c>
      <c r="C414" s="84">
        <v>5</v>
      </c>
      <c r="E414" t="s">
        <v>3317</v>
      </c>
      <c r="F414" t="s">
        <v>97</v>
      </c>
      <c r="G414" t="s">
        <v>5748</v>
      </c>
      <c r="H414" s="73">
        <v>0</v>
      </c>
      <c r="I414" s="75">
        <v>25084.3</v>
      </c>
      <c r="J414" s="75">
        <v>1</v>
      </c>
    </row>
    <row r="415" spans="1:10" x14ac:dyDescent="0.25">
      <c r="A415" s="53">
        <v>550062</v>
      </c>
      <c r="B415" s="84">
        <v>1</v>
      </c>
      <c r="C415" s="84">
        <v>4</v>
      </c>
      <c r="E415" t="s">
        <v>3318</v>
      </c>
      <c r="F415" t="s">
        <v>98</v>
      </c>
      <c r="G415" t="s">
        <v>5749</v>
      </c>
      <c r="H415" s="73">
        <v>0</v>
      </c>
      <c r="I415" s="75">
        <v>10092.99</v>
      </c>
      <c r="J415" s="75">
        <v>1</v>
      </c>
    </row>
    <row r="416" spans="1:10" x14ac:dyDescent="0.25">
      <c r="A416" s="53">
        <v>652152</v>
      </c>
      <c r="B416" s="84">
        <v>1</v>
      </c>
      <c r="C416" s="84">
        <v>5</v>
      </c>
      <c r="E416" t="s">
        <v>3319</v>
      </c>
      <c r="F416" t="s">
        <v>98</v>
      </c>
      <c r="G416" t="s">
        <v>5746</v>
      </c>
      <c r="H416" s="73">
        <v>0</v>
      </c>
      <c r="I416" s="75">
        <v>3426.98</v>
      </c>
      <c r="J416" s="75">
        <v>1</v>
      </c>
    </row>
    <row r="417" spans="1:10" x14ac:dyDescent="0.25">
      <c r="A417" s="53">
        <v>362062</v>
      </c>
      <c r="B417" s="84">
        <v>1</v>
      </c>
      <c r="C417" s="84">
        <v>4</v>
      </c>
      <c r="E417" t="s">
        <v>3320</v>
      </c>
      <c r="F417" t="s">
        <v>98</v>
      </c>
      <c r="G417" t="s">
        <v>5743</v>
      </c>
      <c r="H417" s="73">
        <v>0</v>
      </c>
      <c r="I417" s="75">
        <v>3841.55</v>
      </c>
      <c r="J417" s="75">
        <v>1</v>
      </c>
    </row>
    <row r="418" spans="1:10" x14ac:dyDescent="0.25">
      <c r="A418" s="53">
        <v>550039</v>
      </c>
      <c r="B418" s="84">
        <v>1</v>
      </c>
      <c r="C418" s="84">
        <v>3</v>
      </c>
      <c r="E418" t="s">
        <v>3321</v>
      </c>
      <c r="F418" t="s">
        <v>98</v>
      </c>
      <c r="G418" t="s">
        <v>5747</v>
      </c>
      <c r="H418" s="73">
        <v>0</v>
      </c>
      <c r="I418" s="75">
        <v>4338.62</v>
      </c>
      <c r="J418" s="75">
        <v>1</v>
      </c>
    </row>
    <row r="419" spans="1:10" x14ac:dyDescent="0.25">
      <c r="A419" s="53">
        <v>362128</v>
      </c>
      <c r="B419" s="84">
        <v>1</v>
      </c>
      <c r="C419" s="84">
        <v>3</v>
      </c>
      <c r="E419" t="s">
        <v>3322</v>
      </c>
      <c r="F419" t="s">
        <v>97</v>
      </c>
      <c r="G419" t="s">
        <v>56</v>
      </c>
      <c r="H419" s="73">
        <v>300000</v>
      </c>
      <c r="I419" s="75">
        <v>3495.31</v>
      </c>
      <c r="J419" s="75">
        <v>1</v>
      </c>
    </row>
    <row r="420" spans="1:10" x14ac:dyDescent="0.25">
      <c r="A420" s="53">
        <v>41023</v>
      </c>
      <c r="B420" s="84">
        <v>1</v>
      </c>
      <c r="C420" s="84">
        <v>4</v>
      </c>
      <c r="E420" t="s">
        <v>3323</v>
      </c>
      <c r="F420" t="s">
        <v>97</v>
      </c>
      <c r="G420" t="s">
        <v>5744</v>
      </c>
      <c r="H420" s="73">
        <v>0</v>
      </c>
      <c r="I420" s="75">
        <v>6248.7</v>
      </c>
      <c r="J420" s="75">
        <v>1</v>
      </c>
    </row>
    <row r="421" spans="1:10" x14ac:dyDescent="0.25">
      <c r="A421" s="53">
        <v>41031</v>
      </c>
      <c r="B421" s="84">
        <v>1</v>
      </c>
      <c r="C421" s="84">
        <v>5</v>
      </c>
      <c r="E421" t="s">
        <v>3324</v>
      </c>
      <c r="F421" t="s">
        <v>98</v>
      </c>
      <c r="G421" t="s">
        <v>5747</v>
      </c>
      <c r="H421" s="73">
        <v>0</v>
      </c>
      <c r="I421" s="75">
        <v>6871.37</v>
      </c>
      <c r="J421" s="75">
        <v>1</v>
      </c>
    </row>
    <row r="422" spans="1:10" x14ac:dyDescent="0.25">
      <c r="A422" s="53">
        <v>362130</v>
      </c>
      <c r="B422" s="84">
        <v>1</v>
      </c>
      <c r="C422" s="84">
        <v>2</v>
      </c>
      <c r="E422" t="s">
        <v>3325</v>
      </c>
      <c r="F422" t="s">
        <v>97</v>
      </c>
      <c r="G422" t="s">
        <v>56</v>
      </c>
      <c r="H422" s="73">
        <v>400000</v>
      </c>
      <c r="I422" s="75">
        <v>3841.55</v>
      </c>
      <c r="J422" s="75">
        <v>1</v>
      </c>
    </row>
    <row r="423" spans="1:10" x14ac:dyDescent="0.25">
      <c r="A423" s="53">
        <v>652405</v>
      </c>
      <c r="B423" s="84">
        <v>1</v>
      </c>
      <c r="C423" s="84">
        <v>3</v>
      </c>
      <c r="E423" t="s">
        <v>3326</v>
      </c>
      <c r="F423" t="s">
        <v>97</v>
      </c>
      <c r="G423" t="s">
        <v>5744</v>
      </c>
      <c r="H423" s="73">
        <v>0</v>
      </c>
      <c r="I423" s="75">
        <v>6871.37</v>
      </c>
      <c r="J423" s="75">
        <v>1</v>
      </c>
    </row>
    <row r="424" spans="1:10" x14ac:dyDescent="0.25">
      <c r="A424" s="53">
        <v>362051</v>
      </c>
      <c r="B424" s="84">
        <v>1</v>
      </c>
      <c r="C424" s="84">
        <v>3</v>
      </c>
      <c r="E424" t="s">
        <v>3327</v>
      </c>
      <c r="F424" t="s">
        <v>98</v>
      </c>
      <c r="G424" t="s">
        <v>5746</v>
      </c>
      <c r="H424" s="73">
        <v>0</v>
      </c>
      <c r="I424" s="75">
        <v>3426.98</v>
      </c>
      <c r="J424" s="75">
        <v>1</v>
      </c>
    </row>
    <row r="425" spans="1:10" x14ac:dyDescent="0.25">
      <c r="A425" s="53">
        <v>652468</v>
      </c>
      <c r="B425" s="84">
        <v>1</v>
      </c>
      <c r="C425" s="84">
        <v>3</v>
      </c>
      <c r="E425" t="s">
        <v>3328</v>
      </c>
      <c r="F425" t="s">
        <v>98</v>
      </c>
      <c r="G425" t="s">
        <v>5743</v>
      </c>
      <c r="H425" s="73">
        <v>0</v>
      </c>
      <c r="I425" s="75">
        <v>3841.55</v>
      </c>
      <c r="J425" s="75">
        <v>1</v>
      </c>
    </row>
    <row r="426" spans="1:10" x14ac:dyDescent="0.25">
      <c r="A426" s="53">
        <v>652222</v>
      </c>
      <c r="B426" s="84">
        <v>1</v>
      </c>
      <c r="C426" s="84">
        <v>2</v>
      </c>
      <c r="E426" t="s">
        <v>3329</v>
      </c>
      <c r="F426" t="s">
        <v>97</v>
      </c>
      <c r="G426" t="s">
        <v>5744</v>
      </c>
      <c r="H426" s="73">
        <v>0</v>
      </c>
      <c r="I426" s="75">
        <v>11102.3</v>
      </c>
      <c r="J426" s="75">
        <v>1</v>
      </c>
    </row>
    <row r="427" spans="1:10" x14ac:dyDescent="0.25">
      <c r="A427" s="53">
        <v>42166</v>
      </c>
      <c r="B427" s="84">
        <v>1</v>
      </c>
      <c r="C427" s="84">
        <v>6</v>
      </c>
      <c r="E427" t="s">
        <v>3330</v>
      </c>
      <c r="F427" t="s">
        <v>97</v>
      </c>
      <c r="G427" t="s">
        <v>56</v>
      </c>
      <c r="H427" s="73">
        <v>500000</v>
      </c>
      <c r="I427" s="75">
        <v>4225.6899999999996</v>
      </c>
      <c r="J427" s="75">
        <v>1</v>
      </c>
    </row>
    <row r="428" spans="1:10" x14ac:dyDescent="0.25">
      <c r="A428" s="53">
        <v>652274</v>
      </c>
      <c r="B428" s="84">
        <v>1</v>
      </c>
      <c r="C428" s="84">
        <v>5</v>
      </c>
      <c r="E428" t="s">
        <v>3331</v>
      </c>
      <c r="F428" t="s">
        <v>98</v>
      </c>
      <c r="G428" t="s">
        <v>5747</v>
      </c>
      <c r="H428" s="73">
        <v>0</v>
      </c>
      <c r="I428" s="75">
        <v>7558.51</v>
      </c>
      <c r="J428" s="75">
        <v>1</v>
      </c>
    </row>
    <row r="429" spans="1:10" x14ac:dyDescent="0.25">
      <c r="A429" s="53">
        <v>652325</v>
      </c>
      <c r="B429" s="84">
        <v>1</v>
      </c>
      <c r="C429" s="84">
        <v>3</v>
      </c>
      <c r="E429" t="s">
        <v>3332</v>
      </c>
      <c r="F429" t="s">
        <v>98</v>
      </c>
      <c r="G429" t="s">
        <v>5747</v>
      </c>
      <c r="H429" s="73">
        <v>0</v>
      </c>
      <c r="I429" s="75">
        <v>11102.3</v>
      </c>
      <c r="J429" s="75">
        <v>1</v>
      </c>
    </row>
    <row r="430" spans="1:10" x14ac:dyDescent="0.25">
      <c r="A430" s="53">
        <v>652507</v>
      </c>
      <c r="B430" s="84">
        <v>1</v>
      </c>
      <c r="C430" s="84">
        <v>5</v>
      </c>
      <c r="E430" t="s">
        <v>3333</v>
      </c>
      <c r="F430" t="s">
        <v>97</v>
      </c>
      <c r="G430" t="s">
        <v>56</v>
      </c>
      <c r="H430" s="73">
        <v>500000</v>
      </c>
      <c r="I430" s="75">
        <v>4225.6899999999996</v>
      </c>
      <c r="J430" s="75">
        <v>1</v>
      </c>
    </row>
    <row r="431" spans="1:10" x14ac:dyDescent="0.25">
      <c r="A431" s="53">
        <v>652276</v>
      </c>
      <c r="B431" s="84">
        <v>1</v>
      </c>
      <c r="C431" s="84">
        <v>4</v>
      </c>
      <c r="E431" t="s">
        <v>3334</v>
      </c>
      <c r="F431" t="s">
        <v>97</v>
      </c>
      <c r="G431" t="s">
        <v>5744</v>
      </c>
      <c r="H431" s="73">
        <v>0</v>
      </c>
      <c r="I431" s="75">
        <v>7558.51</v>
      </c>
      <c r="J431" s="75">
        <v>1</v>
      </c>
    </row>
    <row r="432" spans="1:10" x14ac:dyDescent="0.25">
      <c r="A432" s="53">
        <v>42210</v>
      </c>
      <c r="B432" s="84">
        <v>1</v>
      </c>
      <c r="C432" s="84">
        <v>6</v>
      </c>
      <c r="E432" t="s">
        <v>3335</v>
      </c>
      <c r="F432" t="s">
        <v>98</v>
      </c>
      <c r="G432" t="s">
        <v>5747</v>
      </c>
      <c r="H432" s="73">
        <v>0</v>
      </c>
      <c r="I432" s="75">
        <v>7558.51</v>
      </c>
      <c r="J432" s="75">
        <v>1</v>
      </c>
    </row>
    <row r="433" spans="1:10" x14ac:dyDescent="0.25">
      <c r="A433" s="53">
        <v>42359</v>
      </c>
      <c r="B433" s="84">
        <v>1</v>
      </c>
      <c r="C433" s="84">
        <v>5</v>
      </c>
      <c r="E433" t="s">
        <v>3336</v>
      </c>
      <c r="F433" t="s">
        <v>97</v>
      </c>
      <c r="G433" t="s">
        <v>56</v>
      </c>
      <c r="H433" s="73">
        <v>500000</v>
      </c>
      <c r="I433" s="75">
        <v>3769.67</v>
      </c>
      <c r="J433" s="75">
        <v>1</v>
      </c>
    </row>
    <row r="434" spans="1:10" x14ac:dyDescent="0.25">
      <c r="A434" s="53">
        <v>42174</v>
      </c>
      <c r="B434" s="84">
        <v>0</v>
      </c>
      <c r="C434" s="84">
        <v>0</v>
      </c>
      <c r="E434" t="s">
        <v>3337</v>
      </c>
      <c r="F434" t="s">
        <v>97</v>
      </c>
      <c r="G434" t="s">
        <v>5744</v>
      </c>
      <c r="H434" s="73">
        <v>0</v>
      </c>
      <c r="I434" s="75">
        <v>7558.51</v>
      </c>
      <c r="J434" s="75">
        <v>1</v>
      </c>
    </row>
    <row r="435" spans="1:10" x14ac:dyDescent="0.25">
      <c r="A435" s="53">
        <v>652412</v>
      </c>
      <c r="B435" s="84">
        <v>1</v>
      </c>
      <c r="C435" s="84">
        <v>4</v>
      </c>
      <c r="E435" t="s">
        <v>3338</v>
      </c>
      <c r="F435" t="s">
        <v>98</v>
      </c>
      <c r="G435" t="s">
        <v>56</v>
      </c>
      <c r="H435" s="73">
        <v>500000</v>
      </c>
      <c r="I435" s="75">
        <v>3769.67</v>
      </c>
      <c r="J435" s="75">
        <v>1</v>
      </c>
    </row>
    <row r="436" spans="1:10" x14ac:dyDescent="0.25">
      <c r="A436" s="53">
        <v>42355</v>
      </c>
      <c r="B436" s="84">
        <v>1</v>
      </c>
      <c r="C436" s="84">
        <v>2</v>
      </c>
      <c r="E436" t="s">
        <v>3339</v>
      </c>
      <c r="F436" t="s">
        <v>98</v>
      </c>
      <c r="G436" t="s">
        <v>5747</v>
      </c>
      <c r="H436" s="73">
        <v>0</v>
      </c>
      <c r="I436" s="75">
        <v>7558.51</v>
      </c>
      <c r="J436" s="75">
        <v>1</v>
      </c>
    </row>
    <row r="437" spans="1:10" x14ac:dyDescent="0.25">
      <c r="A437" s="53">
        <v>652114</v>
      </c>
      <c r="B437" s="84">
        <v>1</v>
      </c>
      <c r="C437" s="84">
        <v>6</v>
      </c>
      <c r="E437" t="s">
        <v>3340</v>
      </c>
      <c r="F437" t="s">
        <v>97</v>
      </c>
      <c r="G437" t="s">
        <v>5744</v>
      </c>
      <c r="H437" s="73">
        <v>0</v>
      </c>
      <c r="I437" s="75">
        <v>11102.3</v>
      </c>
      <c r="J437" s="75">
        <v>1</v>
      </c>
    </row>
    <row r="438" spans="1:10" x14ac:dyDescent="0.25">
      <c r="A438" s="53">
        <v>550058</v>
      </c>
      <c r="B438" s="84">
        <v>1</v>
      </c>
      <c r="C438" s="84">
        <v>6</v>
      </c>
      <c r="E438" t="s">
        <v>3341</v>
      </c>
      <c r="F438" t="s">
        <v>98</v>
      </c>
      <c r="G438" t="s">
        <v>5747</v>
      </c>
      <c r="H438" s="73">
        <v>0</v>
      </c>
      <c r="I438" s="75">
        <v>7558.51</v>
      </c>
      <c r="J438" s="75">
        <v>1</v>
      </c>
    </row>
    <row r="439" spans="1:10" x14ac:dyDescent="0.25">
      <c r="A439" s="53">
        <v>362053</v>
      </c>
      <c r="B439" s="84">
        <v>1</v>
      </c>
      <c r="C439" s="84">
        <v>2</v>
      </c>
      <c r="E439" t="s">
        <v>3342</v>
      </c>
      <c r="F439" t="s">
        <v>98</v>
      </c>
      <c r="G439" t="s">
        <v>56</v>
      </c>
      <c r="H439" s="73">
        <v>500000</v>
      </c>
      <c r="I439" s="75">
        <v>4225.6899999999996</v>
      </c>
      <c r="J439" s="75">
        <v>1</v>
      </c>
    </row>
    <row r="440" spans="1:10" x14ac:dyDescent="0.25">
      <c r="A440" s="53">
        <v>652437</v>
      </c>
      <c r="B440" s="84">
        <v>1</v>
      </c>
      <c r="C440" s="84">
        <v>3</v>
      </c>
      <c r="E440" t="s">
        <v>3343</v>
      </c>
      <c r="F440" t="s">
        <v>98</v>
      </c>
      <c r="G440" t="s">
        <v>5747</v>
      </c>
      <c r="H440" s="73">
        <v>0</v>
      </c>
      <c r="I440" s="75">
        <v>282.38506849315036</v>
      </c>
      <c r="J440" s="75">
        <v>0</v>
      </c>
    </row>
    <row r="441" spans="1:10" x14ac:dyDescent="0.25">
      <c r="A441" s="53">
        <v>652296</v>
      </c>
      <c r="B441" s="84">
        <v>1</v>
      </c>
      <c r="C441" s="84">
        <v>5</v>
      </c>
      <c r="E441" t="s">
        <v>3344</v>
      </c>
      <c r="F441" t="s">
        <v>97</v>
      </c>
      <c r="G441" t="s">
        <v>5744</v>
      </c>
      <c r="H441" s="73">
        <v>0</v>
      </c>
      <c r="I441" s="75">
        <v>282.38506849315036</v>
      </c>
      <c r="J441" s="75">
        <v>0</v>
      </c>
    </row>
    <row r="442" spans="1:10" x14ac:dyDescent="0.25">
      <c r="A442" s="53">
        <v>652192</v>
      </c>
      <c r="B442" s="84">
        <v>1</v>
      </c>
      <c r="C442" s="84">
        <v>5</v>
      </c>
      <c r="E442" t="s">
        <v>3345</v>
      </c>
      <c r="F442" t="s">
        <v>97</v>
      </c>
      <c r="G442" t="s">
        <v>56</v>
      </c>
      <c r="H442" s="73">
        <v>0</v>
      </c>
      <c r="I442" s="75">
        <v>140.8347945205478</v>
      </c>
      <c r="J442" s="75">
        <v>0</v>
      </c>
    </row>
    <row r="443" spans="1:10" x14ac:dyDescent="0.25">
      <c r="A443" s="53">
        <v>42282</v>
      </c>
      <c r="B443" s="84">
        <v>1</v>
      </c>
      <c r="C443" s="84">
        <v>3</v>
      </c>
      <c r="E443" t="s">
        <v>3346</v>
      </c>
      <c r="F443" t="s">
        <v>98</v>
      </c>
      <c r="G443" t="s">
        <v>5747</v>
      </c>
      <c r="H443" s="73">
        <v>0</v>
      </c>
      <c r="I443" s="75">
        <v>6871.37</v>
      </c>
      <c r="J443" s="75">
        <v>1</v>
      </c>
    </row>
    <row r="444" spans="1:10" x14ac:dyDescent="0.25">
      <c r="A444" s="53">
        <v>42296</v>
      </c>
      <c r="B444" s="84">
        <v>1</v>
      </c>
      <c r="C444" s="84">
        <v>3</v>
      </c>
      <c r="E444" t="s">
        <v>3347</v>
      </c>
      <c r="F444" t="s">
        <v>97</v>
      </c>
      <c r="G444" t="s">
        <v>5744</v>
      </c>
      <c r="H444" s="73">
        <v>0</v>
      </c>
      <c r="I444" s="75">
        <v>10092.99</v>
      </c>
      <c r="J444" s="75">
        <v>1</v>
      </c>
    </row>
    <row r="445" spans="1:10" x14ac:dyDescent="0.25">
      <c r="A445" s="53">
        <v>42214</v>
      </c>
      <c r="B445" s="84">
        <v>1</v>
      </c>
      <c r="C445" s="84">
        <v>5</v>
      </c>
      <c r="E445" t="s">
        <v>3348</v>
      </c>
      <c r="F445" t="s">
        <v>97</v>
      </c>
      <c r="G445" t="s">
        <v>56</v>
      </c>
      <c r="H445" s="73">
        <v>400000</v>
      </c>
      <c r="I445" s="75">
        <v>3426.98</v>
      </c>
      <c r="J445" s="75">
        <v>1</v>
      </c>
    </row>
    <row r="446" spans="1:10" x14ac:dyDescent="0.25">
      <c r="A446" s="53">
        <v>42238</v>
      </c>
      <c r="B446" s="84">
        <v>1</v>
      </c>
      <c r="C446" s="84">
        <v>6</v>
      </c>
      <c r="E446" t="s">
        <v>3349</v>
      </c>
      <c r="F446" t="s">
        <v>97</v>
      </c>
      <c r="G446" t="s">
        <v>5744</v>
      </c>
      <c r="H446" s="73">
        <v>0</v>
      </c>
      <c r="I446" s="75">
        <v>6871.37</v>
      </c>
      <c r="J446" s="75">
        <v>1</v>
      </c>
    </row>
    <row r="447" spans="1:10" x14ac:dyDescent="0.25">
      <c r="A447" s="53">
        <v>362086</v>
      </c>
      <c r="B447" s="84">
        <v>1</v>
      </c>
      <c r="C447" s="84">
        <v>5</v>
      </c>
      <c r="E447" t="s">
        <v>3350</v>
      </c>
      <c r="F447" t="s">
        <v>98</v>
      </c>
      <c r="G447" t="s">
        <v>5747</v>
      </c>
      <c r="H447" s="73">
        <v>0</v>
      </c>
      <c r="I447" s="75">
        <v>6871.37</v>
      </c>
      <c r="J447" s="75">
        <v>1</v>
      </c>
    </row>
    <row r="448" spans="1:10" x14ac:dyDescent="0.25">
      <c r="A448" s="53">
        <v>550024</v>
      </c>
      <c r="B448" s="84">
        <v>1</v>
      </c>
      <c r="C448" s="84">
        <v>4</v>
      </c>
      <c r="E448" t="s">
        <v>3351</v>
      </c>
      <c r="F448" t="s">
        <v>97</v>
      </c>
      <c r="G448" t="s">
        <v>56</v>
      </c>
      <c r="H448" s="73">
        <v>400000</v>
      </c>
      <c r="I448" s="75">
        <v>3426.98</v>
      </c>
      <c r="J448" s="75">
        <v>1</v>
      </c>
    </row>
    <row r="449" spans="1:10" x14ac:dyDescent="0.25">
      <c r="A449" s="53">
        <v>362060</v>
      </c>
      <c r="B449" s="84">
        <v>1</v>
      </c>
      <c r="C449" s="84">
        <v>5</v>
      </c>
      <c r="E449" t="s">
        <v>3352</v>
      </c>
      <c r="F449" t="s">
        <v>97</v>
      </c>
      <c r="G449" t="s">
        <v>5744</v>
      </c>
      <c r="H449" s="73">
        <v>0</v>
      </c>
      <c r="I449" s="75">
        <v>18286.47</v>
      </c>
      <c r="J449" s="75">
        <v>1</v>
      </c>
    </row>
    <row r="450" spans="1:10" x14ac:dyDescent="0.25">
      <c r="A450" s="53">
        <v>652181</v>
      </c>
      <c r="B450" s="84">
        <v>1</v>
      </c>
      <c r="C450" s="84">
        <v>6</v>
      </c>
      <c r="E450" t="s">
        <v>3353</v>
      </c>
      <c r="F450" t="s">
        <v>97</v>
      </c>
      <c r="G450" t="s">
        <v>5745</v>
      </c>
      <c r="H450" s="73">
        <v>0</v>
      </c>
      <c r="I450" s="75">
        <v>3426.98</v>
      </c>
      <c r="J450" s="75">
        <v>1</v>
      </c>
    </row>
    <row r="451" spans="1:10" x14ac:dyDescent="0.25">
      <c r="A451" s="53">
        <v>362105</v>
      </c>
      <c r="B451" s="84">
        <v>1</v>
      </c>
      <c r="C451" s="84">
        <v>5</v>
      </c>
      <c r="E451" t="s">
        <v>3354</v>
      </c>
      <c r="F451" t="s">
        <v>98</v>
      </c>
      <c r="G451" t="s">
        <v>5743</v>
      </c>
      <c r="H451" s="73">
        <v>0</v>
      </c>
      <c r="I451" s="75">
        <v>4658.07</v>
      </c>
      <c r="J451" s="75">
        <v>1</v>
      </c>
    </row>
    <row r="452" spans="1:10" x14ac:dyDescent="0.25">
      <c r="A452" s="53">
        <v>42352</v>
      </c>
      <c r="B452" s="84">
        <v>1</v>
      </c>
      <c r="C452" s="84">
        <v>3</v>
      </c>
      <c r="E452" t="s">
        <v>3355</v>
      </c>
      <c r="F452" t="s">
        <v>97</v>
      </c>
      <c r="G452" t="s">
        <v>56</v>
      </c>
      <c r="H452" s="73">
        <v>400000</v>
      </c>
      <c r="I452" s="75">
        <v>6871.37</v>
      </c>
      <c r="J452" s="75">
        <v>1</v>
      </c>
    </row>
    <row r="453" spans="1:10" x14ac:dyDescent="0.25">
      <c r="A453" s="53">
        <v>362116</v>
      </c>
      <c r="B453" s="84">
        <v>1</v>
      </c>
      <c r="C453" s="84">
        <v>5</v>
      </c>
      <c r="E453" t="s">
        <v>3356</v>
      </c>
      <c r="F453" t="s">
        <v>98</v>
      </c>
      <c r="G453" t="s">
        <v>5747</v>
      </c>
      <c r="H453" s="73">
        <v>0</v>
      </c>
      <c r="I453" s="75">
        <v>14425.4</v>
      </c>
      <c r="J453" s="75">
        <v>1</v>
      </c>
    </row>
    <row r="454" spans="1:10" x14ac:dyDescent="0.25">
      <c r="A454" s="53">
        <v>550068</v>
      </c>
      <c r="B454" s="84">
        <v>1</v>
      </c>
      <c r="C454" s="84">
        <v>6</v>
      </c>
      <c r="E454" t="s">
        <v>3357</v>
      </c>
      <c r="F454" t="s">
        <v>98</v>
      </c>
      <c r="G454" t="s">
        <v>5743</v>
      </c>
      <c r="H454" s="73">
        <v>0</v>
      </c>
      <c r="I454" s="75">
        <v>3127.44</v>
      </c>
      <c r="J454" s="75">
        <v>1</v>
      </c>
    </row>
    <row r="455" spans="1:10" x14ac:dyDescent="0.25">
      <c r="A455" s="53">
        <v>752009</v>
      </c>
      <c r="B455" s="84">
        <v>1</v>
      </c>
      <c r="C455" s="84">
        <v>6</v>
      </c>
      <c r="E455" t="s">
        <v>3358</v>
      </c>
      <c r="F455" t="s">
        <v>97</v>
      </c>
      <c r="G455" t="s">
        <v>56</v>
      </c>
      <c r="H455" s="73">
        <v>300000</v>
      </c>
      <c r="I455" s="75">
        <v>3495.31</v>
      </c>
      <c r="J455" s="75">
        <v>1</v>
      </c>
    </row>
    <row r="456" spans="1:10" x14ac:dyDescent="0.25">
      <c r="A456" s="53">
        <v>652456</v>
      </c>
      <c r="B456" s="84">
        <v>1</v>
      </c>
      <c r="C456" s="84">
        <v>6</v>
      </c>
      <c r="E456" t="s">
        <v>3359</v>
      </c>
      <c r="F456" t="s">
        <v>98</v>
      </c>
      <c r="G456" t="s">
        <v>5747</v>
      </c>
      <c r="H456" s="73">
        <v>0</v>
      </c>
      <c r="I456" s="75">
        <v>6248.7</v>
      </c>
      <c r="J456" s="75">
        <v>1</v>
      </c>
    </row>
    <row r="457" spans="1:10" x14ac:dyDescent="0.25">
      <c r="A457" s="53">
        <v>42159</v>
      </c>
      <c r="B457" s="84">
        <v>1</v>
      </c>
      <c r="C457" s="84">
        <v>5</v>
      </c>
      <c r="E457" t="s">
        <v>3360</v>
      </c>
      <c r="F457" t="s">
        <v>97</v>
      </c>
      <c r="G457" t="s">
        <v>5744</v>
      </c>
      <c r="H457" s="73">
        <v>0</v>
      </c>
      <c r="I457" s="75">
        <v>9179.4500000000007</v>
      </c>
      <c r="J457" s="75">
        <v>1</v>
      </c>
    </row>
    <row r="458" spans="1:10" x14ac:dyDescent="0.25">
      <c r="A458" s="53">
        <v>652414</v>
      </c>
      <c r="B458" s="84">
        <v>1</v>
      </c>
      <c r="C458" s="84">
        <v>4</v>
      </c>
      <c r="E458" t="s">
        <v>3361</v>
      </c>
      <c r="F458" t="s">
        <v>97</v>
      </c>
      <c r="G458" t="s">
        <v>5744</v>
      </c>
      <c r="H458" s="73">
        <v>0</v>
      </c>
      <c r="I458" s="75">
        <v>9179.4500000000007</v>
      </c>
      <c r="J458" s="75">
        <v>1</v>
      </c>
    </row>
    <row r="459" spans="1:10" x14ac:dyDescent="0.25">
      <c r="A459" s="53">
        <v>42256</v>
      </c>
      <c r="B459" s="84">
        <v>1</v>
      </c>
      <c r="C459" s="84">
        <v>4</v>
      </c>
      <c r="E459" t="s">
        <v>3362</v>
      </c>
      <c r="F459" t="s">
        <v>98</v>
      </c>
      <c r="G459" t="s">
        <v>5747</v>
      </c>
      <c r="H459" s="73">
        <v>0</v>
      </c>
      <c r="I459" s="75">
        <v>6248.7</v>
      </c>
      <c r="J459" s="75">
        <v>1</v>
      </c>
    </row>
    <row r="460" spans="1:10" x14ac:dyDescent="0.25">
      <c r="A460" s="53">
        <v>42154</v>
      </c>
      <c r="B460" s="84">
        <v>1</v>
      </c>
      <c r="C460" s="84">
        <v>5</v>
      </c>
      <c r="E460" t="s">
        <v>3363</v>
      </c>
      <c r="F460" t="s">
        <v>98</v>
      </c>
      <c r="G460" t="s">
        <v>5743</v>
      </c>
      <c r="H460" s="73">
        <v>0</v>
      </c>
      <c r="I460" s="75">
        <v>3127.44</v>
      </c>
      <c r="J460" s="75">
        <v>1</v>
      </c>
    </row>
    <row r="461" spans="1:10" x14ac:dyDescent="0.25">
      <c r="A461" s="53">
        <v>42033</v>
      </c>
      <c r="B461" s="84">
        <v>1</v>
      </c>
      <c r="C461" s="84">
        <v>2</v>
      </c>
      <c r="E461" t="s">
        <v>3364</v>
      </c>
      <c r="F461" t="s">
        <v>97</v>
      </c>
      <c r="G461" t="s">
        <v>5745</v>
      </c>
      <c r="H461" s="73">
        <v>0</v>
      </c>
      <c r="I461" s="75">
        <v>3127.44</v>
      </c>
      <c r="J461" s="75">
        <v>1</v>
      </c>
    </row>
    <row r="462" spans="1:10" x14ac:dyDescent="0.25">
      <c r="A462" s="53">
        <v>42223</v>
      </c>
      <c r="B462" s="84">
        <v>1</v>
      </c>
      <c r="C462" s="84">
        <v>6</v>
      </c>
      <c r="E462" t="s">
        <v>3365</v>
      </c>
      <c r="F462" t="s">
        <v>97</v>
      </c>
      <c r="G462" t="s">
        <v>56</v>
      </c>
      <c r="H462" s="73">
        <v>300000</v>
      </c>
      <c r="I462" s="75">
        <v>3495.31</v>
      </c>
      <c r="J462" s="75">
        <v>1</v>
      </c>
    </row>
    <row r="463" spans="1:10" x14ac:dyDescent="0.25">
      <c r="A463" s="53">
        <v>652427</v>
      </c>
      <c r="B463" s="84">
        <v>1</v>
      </c>
      <c r="C463" s="84">
        <v>6</v>
      </c>
      <c r="E463" t="s">
        <v>3366</v>
      </c>
      <c r="F463" t="s">
        <v>97</v>
      </c>
      <c r="G463" t="s">
        <v>5744</v>
      </c>
      <c r="H463" s="73">
        <v>0</v>
      </c>
      <c r="I463" s="75">
        <v>9179.4500000000007</v>
      </c>
      <c r="J463" s="75">
        <v>1</v>
      </c>
    </row>
    <row r="464" spans="1:10" x14ac:dyDescent="0.25">
      <c r="A464" s="53">
        <v>652378</v>
      </c>
      <c r="B464" s="84">
        <v>1</v>
      </c>
      <c r="C464" s="84">
        <v>6</v>
      </c>
      <c r="E464" t="s">
        <v>3367</v>
      </c>
      <c r="F464" t="s">
        <v>98</v>
      </c>
      <c r="G464" t="s">
        <v>5743</v>
      </c>
      <c r="H464" s="73">
        <v>0</v>
      </c>
      <c r="I464" s="75">
        <v>3127.44</v>
      </c>
      <c r="J464" s="75">
        <v>1</v>
      </c>
    </row>
    <row r="465" spans="1:10" x14ac:dyDescent="0.25">
      <c r="A465" s="53">
        <v>850026</v>
      </c>
      <c r="B465" s="84">
        <v>1</v>
      </c>
      <c r="C465" s="84">
        <v>3</v>
      </c>
      <c r="E465" t="s">
        <v>3368</v>
      </c>
      <c r="F465" t="s">
        <v>97</v>
      </c>
      <c r="G465" t="s">
        <v>56</v>
      </c>
      <c r="H465" s="73">
        <v>300000</v>
      </c>
      <c r="I465" s="75">
        <v>3495.31</v>
      </c>
      <c r="J465" s="75">
        <v>1</v>
      </c>
    </row>
    <row r="466" spans="1:10" x14ac:dyDescent="0.25">
      <c r="A466" s="53">
        <v>550051</v>
      </c>
      <c r="B466" s="84">
        <v>1</v>
      </c>
      <c r="C466" s="84">
        <v>4</v>
      </c>
      <c r="E466" t="s">
        <v>3369</v>
      </c>
      <c r="F466" t="s">
        <v>98</v>
      </c>
      <c r="G466" t="s">
        <v>5747</v>
      </c>
      <c r="H466" s="73">
        <v>0</v>
      </c>
      <c r="I466" s="75">
        <v>9179.4500000000007</v>
      </c>
      <c r="J466" s="75">
        <v>1</v>
      </c>
    </row>
    <row r="467" spans="1:10" x14ac:dyDescent="0.25">
      <c r="A467" s="53">
        <v>652086</v>
      </c>
      <c r="B467" s="84">
        <v>1</v>
      </c>
      <c r="C467" s="84">
        <v>6</v>
      </c>
      <c r="E467" t="s">
        <v>3370</v>
      </c>
      <c r="F467" t="s">
        <v>97</v>
      </c>
      <c r="G467" t="s">
        <v>5745</v>
      </c>
      <c r="H467" s="73">
        <v>0</v>
      </c>
      <c r="I467" s="75">
        <v>3127.44</v>
      </c>
      <c r="J467" s="75">
        <v>1</v>
      </c>
    </row>
    <row r="468" spans="1:10" x14ac:dyDescent="0.25">
      <c r="A468" s="53">
        <v>550033</v>
      </c>
      <c r="B468" s="84">
        <v>1</v>
      </c>
      <c r="C468" s="84">
        <v>4</v>
      </c>
      <c r="E468" t="s">
        <v>3371</v>
      </c>
      <c r="F468" t="s">
        <v>97</v>
      </c>
      <c r="G468" t="s">
        <v>5745</v>
      </c>
      <c r="H468" s="73">
        <v>0</v>
      </c>
      <c r="I468" s="75">
        <v>3127.44</v>
      </c>
      <c r="J468" s="75">
        <v>1</v>
      </c>
    </row>
    <row r="469" spans="1:10" x14ac:dyDescent="0.25">
      <c r="A469" s="53">
        <v>652511</v>
      </c>
      <c r="B469" s="84">
        <v>1</v>
      </c>
      <c r="C469" s="84">
        <v>3</v>
      </c>
      <c r="E469" t="s">
        <v>3372</v>
      </c>
      <c r="F469" t="s">
        <v>97</v>
      </c>
      <c r="G469" t="s">
        <v>5744</v>
      </c>
      <c r="H469" s="73">
        <v>0</v>
      </c>
      <c r="I469" s="75">
        <v>9179.4500000000007</v>
      </c>
      <c r="J469" s="75">
        <v>1</v>
      </c>
    </row>
    <row r="470" spans="1:10" x14ac:dyDescent="0.25">
      <c r="A470" s="53">
        <v>362137</v>
      </c>
      <c r="B470" s="84">
        <v>1</v>
      </c>
      <c r="C470" s="84">
        <v>5</v>
      </c>
      <c r="E470" t="s">
        <v>3373</v>
      </c>
      <c r="F470" t="s">
        <v>98</v>
      </c>
      <c r="G470" t="s">
        <v>5747</v>
      </c>
      <c r="H470" s="73">
        <v>0</v>
      </c>
      <c r="I470" s="75">
        <v>6248.7</v>
      </c>
      <c r="J470" s="75">
        <v>1</v>
      </c>
    </row>
    <row r="471" spans="1:10" x14ac:dyDescent="0.25">
      <c r="A471" s="53">
        <v>362136</v>
      </c>
      <c r="B471" s="84">
        <v>0</v>
      </c>
      <c r="C471" s="84">
        <v>0</v>
      </c>
      <c r="E471" t="s">
        <v>3374</v>
      </c>
      <c r="F471" t="s">
        <v>98</v>
      </c>
      <c r="G471" t="s">
        <v>5746</v>
      </c>
      <c r="H471" s="73">
        <v>0</v>
      </c>
      <c r="I471" s="75">
        <v>3127.44</v>
      </c>
      <c r="J471" s="75">
        <v>1</v>
      </c>
    </row>
    <row r="472" spans="1:10" x14ac:dyDescent="0.25">
      <c r="A472" s="53">
        <v>652514</v>
      </c>
      <c r="B472" s="84">
        <v>1</v>
      </c>
      <c r="C472" s="84">
        <v>3</v>
      </c>
      <c r="E472" t="s">
        <v>3375</v>
      </c>
      <c r="F472" t="s">
        <v>98</v>
      </c>
      <c r="G472" t="s">
        <v>5743</v>
      </c>
      <c r="H472" s="73">
        <v>0</v>
      </c>
      <c r="I472" s="75">
        <v>3495.31</v>
      </c>
      <c r="J472" s="75">
        <v>1</v>
      </c>
    </row>
    <row r="473" spans="1:10" x14ac:dyDescent="0.25">
      <c r="A473" s="53">
        <v>652509</v>
      </c>
      <c r="B473" s="84">
        <v>0</v>
      </c>
      <c r="C473" s="84">
        <v>0</v>
      </c>
      <c r="E473" t="s">
        <v>3376</v>
      </c>
      <c r="F473" t="s">
        <v>97</v>
      </c>
      <c r="G473" t="s">
        <v>56</v>
      </c>
      <c r="H473" s="73">
        <v>300000</v>
      </c>
      <c r="I473" s="75">
        <v>3495.31</v>
      </c>
      <c r="J473" s="75">
        <v>1</v>
      </c>
    </row>
    <row r="474" spans="1:10" x14ac:dyDescent="0.25">
      <c r="A474" s="53">
        <v>42365</v>
      </c>
      <c r="B474" s="84">
        <v>1</v>
      </c>
      <c r="C474" s="84">
        <v>3</v>
      </c>
      <c r="E474" t="s">
        <v>3377</v>
      </c>
      <c r="F474" t="s">
        <v>97</v>
      </c>
      <c r="G474" t="s">
        <v>56</v>
      </c>
      <c r="H474" s="73">
        <v>300000</v>
      </c>
      <c r="I474" s="75">
        <v>4338.62</v>
      </c>
      <c r="J474" s="75">
        <v>1</v>
      </c>
    </row>
    <row r="475" spans="1:10" x14ac:dyDescent="0.25">
      <c r="A475" s="53">
        <v>652510</v>
      </c>
      <c r="B475" s="84">
        <v>1</v>
      </c>
      <c r="C475" s="84">
        <v>5</v>
      </c>
      <c r="E475" t="s">
        <v>3378</v>
      </c>
      <c r="F475" t="s">
        <v>97</v>
      </c>
      <c r="G475" t="s">
        <v>5744</v>
      </c>
      <c r="H475" s="73">
        <v>0</v>
      </c>
      <c r="I475" s="75">
        <v>13109.28</v>
      </c>
      <c r="J475" s="75">
        <v>1</v>
      </c>
    </row>
    <row r="476" spans="1:10" x14ac:dyDescent="0.25">
      <c r="A476" s="53">
        <v>752047</v>
      </c>
      <c r="B476" s="84">
        <v>1</v>
      </c>
      <c r="C476" s="84">
        <v>4</v>
      </c>
      <c r="E476" t="s">
        <v>3379</v>
      </c>
      <c r="F476" t="s">
        <v>98</v>
      </c>
      <c r="G476" t="s">
        <v>5743</v>
      </c>
      <c r="H476" s="73">
        <v>0</v>
      </c>
      <c r="I476" s="75">
        <v>3495.31</v>
      </c>
      <c r="J476" s="75">
        <v>1</v>
      </c>
    </row>
    <row r="477" spans="1:10" x14ac:dyDescent="0.25">
      <c r="A477" s="53">
        <v>752049</v>
      </c>
      <c r="B477" s="84">
        <v>1</v>
      </c>
      <c r="C477" s="84">
        <v>3</v>
      </c>
      <c r="E477" t="s">
        <v>3380</v>
      </c>
      <c r="F477" t="s">
        <v>98</v>
      </c>
      <c r="G477" t="s">
        <v>5747</v>
      </c>
      <c r="H477" s="73">
        <v>0</v>
      </c>
      <c r="I477" s="75">
        <v>9179.4500000000007</v>
      </c>
      <c r="J477" s="75">
        <v>1</v>
      </c>
    </row>
    <row r="478" spans="1:10" x14ac:dyDescent="0.25">
      <c r="A478" s="53">
        <v>42364</v>
      </c>
      <c r="B478" s="84">
        <v>1</v>
      </c>
      <c r="C478" s="84">
        <v>5</v>
      </c>
      <c r="E478" t="s">
        <v>3381</v>
      </c>
      <c r="F478" t="s">
        <v>97</v>
      </c>
      <c r="G478" t="s">
        <v>5744</v>
      </c>
      <c r="H478" s="73">
        <v>0</v>
      </c>
      <c r="I478" s="75">
        <v>13109.28</v>
      </c>
      <c r="J478" s="75">
        <v>1</v>
      </c>
    </row>
    <row r="479" spans="1:10" x14ac:dyDescent="0.25">
      <c r="A479" s="53">
        <v>652504</v>
      </c>
      <c r="B479" s="84">
        <v>0</v>
      </c>
      <c r="C479" s="84">
        <v>0</v>
      </c>
      <c r="E479" t="s">
        <v>3382</v>
      </c>
      <c r="F479" t="s">
        <v>98</v>
      </c>
      <c r="G479" t="s">
        <v>5747</v>
      </c>
      <c r="H479" s="73">
        <v>0</v>
      </c>
      <c r="I479" s="75">
        <v>9179.4500000000007</v>
      </c>
      <c r="J479" s="75">
        <v>1</v>
      </c>
    </row>
    <row r="480" spans="1:10" x14ac:dyDescent="0.25">
      <c r="A480" s="53">
        <v>652512</v>
      </c>
      <c r="B480" s="84">
        <v>1</v>
      </c>
      <c r="C480" s="84">
        <v>3</v>
      </c>
      <c r="E480" t="s">
        <v>3383</v>
      </c>
      <c r="F480" t="s">
        <v>97</v>
      </c>
      <c r="G480" t="s">
        <v>5745</v>
      </c>
      <c r="H480" s="73">
        <v>0</v>
      </c>
      <c r="I480" s="75">
        <v>3127.44</v>
      </c>
      <c r="J480" s="75">
        <v>1</v>
      </c>
    </row>
    <row r="481" spans="1:10" x14ac:dyDescent="0.25">
      <c r="A481" s="53">
        <v>42362</v>
      </c>
      <c r="B481" s="84">
        <v>1</v>
      </c>
      <c r="C481" s="84">
        <v>4</v>
      </c>
      <c r="E481" t="s">
        <v>3384</v>
      </c>
      <c r="F481" t="s">
        <v>97</v>
      </c>
      <c r="G481" t="s">
        <v>56</v>
      </c>
      <c r="H481" s="73">
        <v>300000</v>
      </c>
      <c r="I481" s="75">
        <v>4338.62</v>
      </c>
      <c r="J481" s="75">
        <v>1</v>
      </c>
    </row>
    <row r="482" spans="1:10" x14ac:dyDescent="0.25">
      <c r="A482" s="53">
        <v>42363</v>
      </c>
      <c r="B482" s="84">
        <v>1</v>
      </c>
      <c r="C482" s="84">
        <v>6</v>
      </c>
      <c r="E482" t="s">
        <v>3385</v>
      </c>
      <c r="F482" t="s">
        <v>98</v>
      </c>
      <c r="G482" t="s">
        <v>5743</v>
      </c>
      <c r="H482" s="73">
        <v>0</v>
      </c>
      <c r="I482" s="75">
        <v>3495.31</v>
      </c>
      <c r="J482" s="75">
        <v>1</v>
      </c>
    </row>
    <row r="483" spans="1:10" x14ac:dyDescent="0.25">
      <c r="A483" s="53">
        <v>752050</v>
      </c>
      <c r="B483" s="84">
        <v>1</v>
      </c>
      <c r="C483" s="84">
        <v>6</v>
      </c>
      <c r="E483" t="s">
        <v>3386</v>
      </c>
      <c r="F483" t="s">
        <v>98</v>
      </c>
      <c r="G483" t="s">
        <v>5746</v>
      </c>
      <c r="H483" s="73">
        <v>0</v>
      </c>
      <c r="I483" s="75">
        <v>3127.44</v>
      </c>
      <c r="J483" s="75">
        <v>1</v>
      </c>
    </row>
    <row r="484" spans="1:10" x14ac:dyDescent="0.25">
      <c r="A484" s="53">
        <v>752053</v>
      </c>
      <c r="B484" s="84">
        <v>1</v>
      </c>
      <c r="C484" s="84">
        <v>5</v>
      </c>
      <c r="E484" t="s">
        <v>3387</v>
      </c>
      <c r="F484" t="s">
        <v>98</v>
      </c>
      <c r="G484" t="s">
        <v>5747</v>
      </c>
      <c r="H484" s="73">
        <v>0</v>
      </c>
      <c r="I484" s="75">
        <v>9179.4500000000007</v>
      </c>
      <c r="J484" s="75">
        <v>1</v>
      </c>
    </row>
    <row r="485" spans="1:10" x14ac:dyDescent="0.25">
      <c r="A485" s="53">
        <v>752052</v>
      </c>
      <c r="B485" s="84">
        <v>1</v>
      </c>
      <c r="C485" s="84">
        <v>6</v>
      </c>
      <c r="E485" t="s">
        <v>3388</v>
      </c>
      <c r="F485" t="s">
        <v>97</v>
      </c>
      <c r="G485" t="s">
        <v>5744</v>
      </c>
      <c r="H485" s="73">
        <v>0</v>
      </c>
      <c r="I485" s="75">
        <v>13109.28</v>
      </c>
      <c r="J485" s="75">
        <v>0</v>
      </c>
    </row>
    <row r="486" spans="1:10" x14ac:dyDescent="0.25">
      <c r="A486" s="53">
        <v>752046</v>
      </c>
      <c r="B486" s="84">
        <v>1</v>
      </c>
      <c r="C486" s="84">
        <v>3</v>
      </c>
      <c r="E486" t="s">
        <v>3389</v>
      </c>
      <c r="F486" t="s">
        <v>98</v>
      </c>
      <c r="G486" t="s">
        <v>5743</v>
      </c>
      <c r="H486" s="73">
        <v>0</v>
      </c>
      <c r="I486" s="75">
        <v>4338.62</v>
      </c>
      <c r="J486" s="75">
        <v>1</v>
      </c>
    </row>
    <row r="487" spans="1:10" x14ac:dyDescent="0.25">
      <c r="A487" s="53">
        <v>42361</v>
      </c>
      <c r="B487" s="84">
        <v>1</v>
      </c>
      <c r="C487" s="84">
        <v>5</v>
      </c>
      <c r="E487" t="s">
        <v>3390</v>
      </c>
      <c r="F487" t="s">
        <v>97</v>
      </c>
      <c r="G487" t="s">
        <v>56</v>
      </c>
      <c r="H487" s="73">
        <v>300000</v>
      </c>
      <c r="I487" s="75">
        <v>4338.62</v>
      </c>
      <c r="J487" s="75">
        <v>1</v>
      </c>
    </row>
    <row r="488" spans="1:10" x14ac:dyDescent="0.25">
      <c r="A488" s="53">
        <v>652515</v>
      </c>
      <c r="B488" s="84">
        <v>0</v>
      </c>
      <c r="C488" s="84">
        <v>0</v>
      </c>
      <c r="E488" t="s">
        <v>3391</v>
      </c>
      <c r="F488" t="s">
        <v>97</v>
      </c>
      <c r="G488" t="s">
        <v>5745</v>
      </c>
      <c r="H488" s="73">
        <v>0</v>
      </c>
      <c r="I488" s="75">
        <v>3127.44</v>
      </c>
      <c r="J488" s="75">
        <v>1</v>
      </c>
    </row>
    <row r="489" spans="1:10" x14ac:dyDescent="0.25">
      <c r="A489" s="53">
        <v>850001</v>
      </c>
      <c r="B489" s="84">
        <v>1</v>
      </c>
      <c r="C489" s="84">
        <v>4</v>
      </c>
      <c r="E489" t="s">
        <v>3392</v>
      </c>
      <c r="F489" t="s">
        <v>97</v>
      </c>
      <c r="G489" t="s">
        <v>5744</v>
      </c>
      <c r="H489" s="73">
        <v>0</v>
      </c>
      <c r="I489" s="75">
        <v>13109.28</v>
      </c>
      <c r="J489" s="75">
        <v>1</v>
      </c>
    </row>
    <row r="490" spans="1:10" x14ac:dyDescent="0.25">
      <c r="A490" s="53">
        <v>752054</v>
      </c>
      <c r="B490" s="84">
        <v>0</v>
      </c>
      <c r="C490" s="84">
        <v>0</v>
      </c>
      <c r="E490" t="s">
        <v>3393</v>
      </c>
      <c r="F490" t="s">
        <v>97</v>
      </c>
      <c r="G490" t="s">
        <v>56</v>
      </c>
      <c r="H490" s="73">
        <v>300000</v>
      </c>
      <c r="I490" s="75">
        <v>3495.31</v>
      </c>
      <c r="J490" s="75">
        <v>1</v>
      </c>
    </row>
    <row r="491" spans="1:10" x14ac:dyDescent="0.25">
      <c r="A491" s="53">
        <v>850002</v>
      </c>
      <c r="B491" s="84">
        <v>1</v>
      </c>
      <c r="C491" s="84">
        <v>4</v>
      </c>
      <c r="E491" t="s">
        <v>3394</v>
      </c>
      <c r="F491" t="s">
        <v>98</v>
      </c>
      <c r="G491" t="s">
        <v>5743</v>
      </c>
      <c r="H491" s="73">
        <v>0</v>
      </c>
      <c r="I491" s="75">
        <v>3495.31</v>
      </c>
      <c r="J491" s="75">
        <v>1</v>
      </c>
    </row>
    <row r="492" spans="1:10" x14ac:dyDescent="0.25">
      <c r="A492" s="53">
        <v>550069</v>
      </c>
      <c r="B492" s="84">
        <v>1</v>
      </c>
      <c r="C492" s="84">
        <v>3</v>
      </c>
      <c r="E492" t="s">
        <v>3395</v>
      </c>
      <c r="F492" t="s">
        <v>98</v>
      </c>
      <c r="G492" t="s">
        <v>5747</v>
      </c>
      <c r="H492" s="73">
        <v>0</v>
      </c>
      <c r="I492" s="75">
        <v>9179.4500000000007</v>
      </c>
      <c r="J492" s="75">
        <v>1</v>
      </c>
    </row>
    <row r="493" spans="1:10" x14ac:dyDescent="0.25">
      <c r="A493" s="53">
        <v>850004</v>
      </c>
      <c r="B493" s="84">
        <v>1</v>
      </c>
      <c r="C493" s="84">
        <v>4</v>
      </c>
      <c r="E493" t="s">
        <v>3396</v>
      </c>
      <c r="F493" t="s">
        <v>97</v>
      </c>
      <c r="G493" t="s">
        <v>5745</v>
      </c>
      <c r="H493" s="73">
        <v>0</v>
      </c>
      <c r="I493" s="75">
        <v>3127.44</v>
      </c>
      <c r="J493" s="75">
        <v>1</v>
      </c>
    </row>
    <row r="494" spans="1:10" x14ac:dyDescent="0.25">
      <c r="A494" s="53">
        <v>850003</v>
      </c>
      <c r="B494" s="84">
        <v>1</v>
      </c>
      <c r="C494" s="84">
        <v>4</v>
      </c>
      <c r="E494" t="s">
        <v>3397</v>
      </c>
      <c r="F494" t="s">
        <v>98</v>
      </c>
      <c r="G494" t="s">
        <v>5743</v>
      </c>
      <c r="H494" s="73">
        <v>0</v>
      </c>
      <c r="I494" s="75">
        <v>3495.31</v>
      </c>
      <c r="J494" s="75">
        <v>1</v>
      </c>
    </row>
    <row r="495" spans="1:10" x14ac:dyDescent="0.25">
      <c r="A495" s="53">
        <v>652516</v>
      </c>
      <c r="B495" s="84">
        <v>1</v>
      </c>
      <c r="C495" s="84">
        <v>3</v>
      </c>
      <c r="E495" t="s">
        <v>3398</v>
      </c>
      <c r="F495" t="s">
        <v>97</v>
      </c>
      <c r="G495" t="s">
        <v>5745</v>
      </c>
      <c r="H495" s="73">
        <v>0</v>
      </c>
      <c r="I495" s="75">
        <v>3127.44</v>
      </c>
      <c r="J495" s="75">
        <v>1</v>
      </c>
    </row>
    <row r="496" spans="1:10" x14ac:dyDescent="0.25">
      <c r="A496" s="53">
        <v>362138</v>
      </c>
      <c r="B496" s="84">
        <v>1</v>
      </c>
      <c r="C496" s="84">
        <v>6</v>
      </c>
      <c r="E496" t="s">
        <v>3399</v>
      </c>
      <c r="F496" t="s">
        <v>97</v>
      </c>
      <c r="G496" t="s">
        <v>56</v>
      </c>
      <c r="H496" s="73">
        <v>300000</v>
      </c>
      <c r="I496" s="75">
        <v>3495.31</v>
      </c>
      <c r="J496" s="75">
        <v>1</v>
      </c>
    </row>
    <row r="497" spans="1:10" x14ac:dyDescent="0.25">
      <c r="A497" s="53">
        <v>850005</v>
      </c>
      <c r="B497" s="84">
        <v>1</v>
      </c>
      <c r="C497" s="84">
        <v>3</v>
      </c>
      <c r="E497" t="s">
        <v>3400</v>
      </c>
      <c r="F497" t="s">
        <v>97</v>
      </c>
      <c r="G497" t="s">
        <v>5744</v>
      </c>
      <c r="H497" s="73">
        <v>0</v>
      </c>
      <c r="I497" s="75">
        <v>9179.4500000000007</v>
      </c>
      <c r="J497" s="75">
        <v>1</v>
      </c>
    </row>
    <row r="498" spans="1:10" x14ac:dyDescent="0.25">
      <c r="A498" s="53">
        <v>850006</v>
      </c>
      <c r="B498" s="84">
        <v>1</v>
      </c>
      <c r="C498" s="84">
        <v>5</v>
      </c>
      <c r="E498" t="s">
        <v>3401</v>
      </c>
      <c r="F498" t="s">
        <v>97</v>
      </c>
      <c r="G498" t="s">
        <v>5745</v>
      </c>
      <c r="H498" s="73">
        <v>0</v>
      </c>
      <c r="I498" s="75">
        <v>3127.44</v>
      </c>
      <c r="J498" s="75">
        <v>1</v>
      </c>
    </row>
    <row r="499" spans="1:10" x14ac:dyDescent="0.25">
      <c r="A499" s="53">
        <v>652518</v>
      </c>
      <c r="B499" s="84">
        <v>1</v>
      </c>
      <c r="C499" s="84">
        <v>4</v>
      </c>
      <c r="E499" t="s">
        <v>3402</v>
      </c>
      <c r="F499" t="s">
        <v>97</v>
      </c>
      <c r="G499" t="s">
        <v>5744</v>
      </c>
      <c r="H499" s="73">
        <v>0</v>
      </c>
      <c r="I499" s="75">
        <v>13109.28</v>
      </c>
      <c r="J499" s="75">
        <v>1</v>
      </c>
    </row>
    <row r="500" spans="1:10" x14ac:dyDescent="0.25">
      <c r="A500" s="53">
        <v>652519</v>
      </c>
      <c r="B500" s="84">
        <v>1</v>
      </c>
      <c r="C500" s="84">
        <v>5</v>
      </c>
      <c r="E500" t="s">
        <v>3403</v>
      </c>
      <c r="F500" t="s">
        <v>98</v>
      </c>
      <c r="G500" t="s">
        <v>5746</v>
      </c>
      <c r="H500" s="73">
        <v>0</v>
      </c>
      <c r="I500" s="75">
        <v>3127.44</v>
      </c>
      <c r="J500" s="75">
        <v>1</v>
      </c>
    </row>
    <row r="501" spans="1:10" x14ac:dyDescent="0.25">
      <c r="A501" s="53">
        <v>652520</v>
      </c>
      <c r="B501" s="84">
        <v>1</v>
      </c>
      <c r="C501" s="84">
        <v>5</v>
      </c>
      <c r="E501" t="s">
        <v>3404</v>
      </c>
      <c r="F501" t="s">
        <v>98</v>
      </c>
      <c r="G501" t="s">
        <v>5747</v>
      </c>
      <c r="H501" s="73">
        <v>0</v>
      </c>
      <c r="I501" s="75">
        <v>6248.7</v>
      </c>
      <c r="J501" s="75">
        <v>1</v>
      </c>
    </row>
    <row r="502" spans="1:10" x14ac:dyDescent="0.25">
      <c r="A502" s="53">
        <v>652521</v>
      </c>
      <c r="B502" s="84">
        <v>1</v>
      </c>
      <c r="C502" s="84">
        <v>6</v>
      </c>
      <c r="E502" t="s">
        <v>3405</v>
      </c>
      <c r="F502" t="s">
        <v>98</v>
      </c>
      <c r="G502" t="s">
        <v>5743</v>
      </c>
      <c r="H502" s="73">
        <v>0</v>
      </c>
      <c r="I502" s="75">
        <v>3495.31</v>
      </c>
      <c r="J502" s="75">
        <v>1</v>
      </c>
    </row>
    <row r="503" spans="1:10" x14ac:dyDescent="0.25">
      <c r="A503" s="53">
        <v>652522</v>
      </c>
      <c r="B503" s="84">
        <v>1</v>
      </c>
      <c r="C503" s="84">
        <v>4</v>
      </c>
      <c r="E503" t="s">
        <v>3406</v>
      </c>
      <c r="F503" t="s">
        <v>97</v>
      </c>
      <c r="G503" t="s">
        <v>56</v>
      </c>
      <c r="H503" s="73">
        <v>300000</v>
      </c>
      <c r="I503" s="75">
        <v>4338.62</v>
      </c>
      <c r="J503" s="75">
        <v>1</v>
      </c>
    </row>
    <row r="504" spans="1:10" x14ac:dyDescent="0.25">
      <c r="A504" s="53">
        <v>850007</v>
      </c>
      <c r="B504" s="84">
        <v>1</v>
      </c>
      <c r="C504" s="84">
        <v>4</v>
      </c>
      <c r="E504" t="s">
        <v>3407</v>
      </c>
      <c r="F504" t="s">
        <v>98</v>
      </c>
      <c r="G504" t="s">
        <v>5743</v>
      </c>
      <c r="H504" s="73">
        <v>0</v>
      </c>
      <c r="I504" s="75">
        <v>6248.7</v>
      </c>
      <c r="J504" s="75">
        <v>1</v>
      </c>
    </row>
    <row r="505" spans="1:10" x14ac:dyDescent="0.25">
      <c r="A505" s="53">
        <v>752055</v>
      </c>
      <c r="B505" s="84">
        <v>1</v>
      </c>
      <c r="C505" s="84">
        <v>5</v>
      </c>
      <c r="E505" t="s">
        <v>3408</v>
      </c>
      <c r="F505" t="s">
        <v>98</v>
      </c>
      <c r="G505" t="s">
        <v>5746</v>
      </c>
      <c r="H505" s="73">
        <v>0</v>
      </c>
      <c r="I505" s="75">
        <v>3127.44</v>
      </c>
      <c r="J505" s="75">
        <v>1</v>
      </c>
    </row>
    <row r="506" spans="1:10" x14ac:dyDescent="0.25">
      <c r="A506" s="53">
        <v>850009</v>
      </c>
      <c r="B506" s="84">
        <v>1</v>
      </c>
      <c r="C506" s="84">
        <v>3</v>
      </c>
      <c r="E506" t="s">
        <v>3409</v>
      </c>
      <c r="F506" t="s">
        <v>97</v>
      </c>
      <c r="G506" t="s">
        <v>5745</v>
      </c>
      <c r="H506" s="73">
        <v>0</v>
      </c>
      <c r="I506" s="75">
        <v>3127.44</v>
      </c>
      <c r="J506" s="75">
        <v>1</v>
      </c>
    </row>
    <row r="507" spans="1:10" x14ac:dyDescent="0.25">
      <c r="A507" s="53">
        <v>550070</v>
      </c>
      <c r="B507" s="84">
        <v>1</v>
      </c>
      <c r="C507" s="84">
        <v>5</v>
      </c>
      <c r="E507" t="s">
        <v>3410</v>
      </c>
      <c r="F507" t="s">
        <v>97</v>
      </c>
      <c r="G507" t="s">
        <v>56</v>
      </c>
      <c r="H507" s="73">
        <v>300000</v>
      </c>
      <c r="I507" s="75">
        <v>6248.7</v>
      </c>
      <c r="J507" s="75">
        <v>1</v>
      </c>
    </row>
    <row r="508" spans="1:10" x14ac:dyDescent="0.25">
      <c r="A508" s="53">
        <v>42366</v>
      </c>
      <c r="B508" s="84">
        <v>1</v>
      </c>
      <c r="C508" s="84">
        <v>5</v>
      </c>
      <c r="E508" t="s">
        <v>3411</v>
      </c>
      <c r="F508" t="s">
        <v>98</v>
      </c>
      <c r="G508" t="s">
        <v>5743</v>
      </c>
      <c r="H508" s="73">
        <v>0</v>
      </c>
      <c r="I508" s="75">
        <v>4338.62</v>
      </c>
      <c r="J508" s="75">
        <v>1</v>
      </c>
    </row>
    <row r="509" spans="1:10" x14ac:dyDescent="0.25">
      <c r="A509" s="53">
        <v>652523</v>
      </c>
      <c r="B509" s="84">
        <v>1</v>
      </c>
      <c r="C509" s="84">
        <v>4</v>
      </c>
      <c r="E509" t="s">
        <v>3412</v>
      </c>
      <c r="F509" t="s">
        <v>97</v>
      </c>
      <c r="G509" t="s">
        <v>56</v>
      </c>
      <c r="H509" s="73">
        <v>300000</v>
      </c>
      <c r="I509" s="75">
        <v>4338.62</v>
      </c>
      <c r="J509" s="75">
        <v>1</v>
      </c>
    </row>
    <row r="510" spans="1:10" x14ac:dyDescent="0.25">
      <c r="A510" s="53">
        <v>362139</v>
      </c>
      <c r="B510" s="84">
        <v>0</v>
      </c>
      <c r="C510" s="84">
        <v>0</v>
      </c>
      <c r="E510" t="s">
        <v>3413</v>
      </c>
      <c r="F510" t="s">
        <v>97</v>
      </c>
      <c r="G510" t="s">
        <v>5745</v>
      </c>
      <c r="H510" s="73">
        <v>0</v>
      </c>
      <c r="I510" s="75">
        <v>3127.44</v>
      </c>
      <c r="J510" s="75">
        <v>1</v>
      </c>
    </row>
    <row r="511" spans="1:10" x14ac:dyDescent="0.25">
      <c r="A511" s="53">
        <v>42367</v>
      </c>
      <c r="B511" s="84">
        <v>1</v>
      </c>
      <c r="C511" s="84">
        <v>5</v>
      </c>
      <c r="E511" t="s">
        <v>3414</v>
      </c>
      <c r="F511" t="s">
        <v>97</v>
      </c>
      <c r="G511" t="s">
        <v>5745</v>
      </c>
      <c r="H511" s="73">
        <v>0</v>
      </c>
      <c r="I511" s="75">
        <v>3127.44</v>
      </c>
      <c r="J511" s="75">
        <v>1</v>
      </c>
    </row>
    <row r="512" spans="1:10" x14ac:dyDescent="0.25">
      <c r="A512" s="53">
        <v>850011</v>
      </c>
      <c r="B512" s="84">
        <v>1</v>
      </c>
      <c r="C512" s="84">
        <v>3</v>
      </c>
      <c r="E512" t="s">
        <v>3415</v>
      </c>
      <c r="F512" t="s">
        <v>97</v>
      </c>
      <c r="G512" t="s">
        <v>5744</v>
      </c>
      <c r="H512" s="73">
        <v>0</v>
      </c>
      <c r="I512" s="75">
        <v>9179.4500000000007</v>
      </c>
      <c r="J512" s="75">
        <v>1</v>
      </c>
    </row>
    <row r="513" spans="1:10" x14ac:dyDescent="0.25">
      <c r="A513" s="53">
        <v>850012</v>
      </c>
      <c r="B513" s="84">
        <v>1</v>
      </c>
      <c r="C513" s="84">
        <v>3</v>
      </c>
      <c r="E513" t="s">
        <v>3416</v>
      </c>
      <c r="F513" t="s">
        <v>98</v>
      </c>
      <c r="G513" t="s">
        <v>5747</v>
      </c>
      <c r="H513" s="73">
        <v>0</v>
      </c>
      <c r="I513" s="75">
        <v>6248.7</v>
      </c>
      <c r="J513" s="75">
        <v>1</v>
      </c>
    </row>
    <row r="514" spans="1:10" x14ac:dyDescent="0.25">
      <c r="A514" s="53">
        <v>362140</v>
      </c>
      <c r="B514" s="84">
        <v>1</v>
      </c>
      <c r="C514" s="84">
        <v>4</v>
      </c>
      <c r="E514" t="s">
        <v>3417</v>
      </c>
      <c r="F514" t="s">
        <v>98</v>
      </c>
      <c r="G514" t="s">
        <v>5743</v>
      </c>
      <c r="H514" s="73">
        <v>0</v>
      </c>
      <c r="I514" s="75">
        <v>3495.31</v>
      </c>
      <c r="J514" s="75">
        <v>1</v>
      </c>
    </row>
    <row r="515" spans="1:10" x14ac:dyDescent="0.25">
      <c r="A515" s="53">
        <v>652526</v>
      </c>
      <c r="B515" s="84">
        <v>1</v>
      </c>
      <c r="C515" s="84">
        <v>5</v>
      </c>
      <c r="E515" t="s">
        <v>3418</v>
      </c>
      <c r="F515" t="s">
        <v>97</v>
      </c>
      <c r="G515" t="s">
        <v>5745</v>
      </c>
      <c r="H515" s="73">
        <v>0</v>
      </c>
      <c r="I515" s="75">
        <v>3127.44</v>
      </c>
      <c r="J515" s="75">
        <v>1</v>
      </c>
    </row>
    <row r="516" spans="1:10" x14ac:dyDescent="0.25">
      <c r="A516" s="53">
        <v>550071</v>
      </c>
      <c r="B516" s="84">
        <v>1</v>
      </c>
      <c r="C516" s="84">
        <v>5</v>
      </c>
      <c r="E516" t="s">
        <v>3419</v>
      </c>
      <c r="F516" t="s">
        <v>97</v>
      </c>
      <c r="G516" t="s">
        <v>56</v>
      </c>
      <c r="H516" s="73">
        <v>300000</v>
      </c>
      <c r="I516" s="75">
        <v>4338.62</v>
      </c>
      <c r="J516" s="75">
        <v>1</v>
      </c>
    </row>
    <row r="517" spans="1:10" x14ac:dyDescent="0.25">
      <c r="A517" s="53">
        <v>652524</v>
      </c>
      <c r="B517" s="84">
        <v>1</v>
      </c>
      <c r="C517" s="84">
        <v>5</v>
      </c>
      <c r="E517" t="s">
        <v>3420</v>
      </c>
      <c r="F517" t="s">
        <v>97</v>
      </c>
      <c r="G517" t="s">
        <v>5745</v>
      </c>
      <c r="H517" s="73">
        <v>0</v>
      </c>
      <c r="I517" s="75">
        <v>3769.67</v>
      </c>
      <c r="J517" s="75">
        <v>1</v>
      </c>
    </row>
    <row r="518" spans="1:10" x14ac:dyDescent="0.25">
      <c r="A518" s="53">
        <v>362141</v>
      </c>
      <c r="B518" s="84">
        <v>1</v>
      </c>
      <c r="C518" s="84">
        <v>3</v>
      </c>
      <c r="E518" t="s">
        <v>3421</v>
      </c>
      <c r="F518" t="s">
        <v>97</v>
      </c>
      <c r="G518" t="s">
        <v>5744</v>
      </c>
      <c r="H518" s="73">
        <v>0</v>
      </c>
      <c r="I518" s="75">
        <v>20115.189999999999</v>
      </c>
      <c r="J518" s="75">
        <v>1</v>
      </c>
    </row>
    <row r="519" spans="1:10" x14ac:dyDescent="0.25">
      <c r="A519" s="53">
        <v>752057</v>
      </c>
      <c r="B519" s="84">
        <v>1</v>
      </c>
      <c r="C519" s="84">
        <v>6</v>
      </c>
      <c r="E519" t="s">
        <v>3422</v>
      </c>
      <c r="F519" t="s">
        <v>98</v>
      </c>
      <c r="G519" t="s">
        <v>5743</v>
      </c>
      <c r="H519" s="73">
        <v>0</v>
      </c>
      <c r="I519" s="75">
        <v>5123.8900000000003</v>
      </c>
      <c r="J519" s="75">
        <v>1</v>
      </c>
    </row>
    <row r="520" spans="1:10" x14ac:dyDescent="0.25">
      <c r="A520" s="53">
        <v>752056</v>
      </c>
      <c r="B520" s="84">
        <v>1</v>
      </c>
      <c r="C520" s="84">
        <v>5</v>
      </c>
      <c r="E520" t="s">
        <v>3423</v>
      </c>
      <c r="F520" t="s">
        <v>97</v>
      </c>
      <c r="G520" t="s">
        <v>56</v>
      </c>
      <c r="H520" s="73">
        <v>500000</v>
      </c>
      <c r="I520" s="75">
        <v>7558.5099999999993</v>
      </c>
      <c r="J520" s="75">
        <v>1</v>
      </c>
    </row>
    <row r="521" spans="1:10" x14ac:dyDescent="0.25">
      <c r="A521" s="53">
        <v>42368</v>
      </c>
      <c r="B521" s="84">
        <v>1</v>
      </c>
      <c r="C521" s="84">
        <v>3</v>
      </c>
      <c r="E521" t="s">
        <v>3424</v>
      </c>
      <c r="F521" t="s">
        <v>98</v>
      </c>
      <c r="G521" t="s">
        <v>5747</v>
      </c>
      <c r="H521" s="73">
        <v>0</v>
      </c>
      <c r="I521" s="75">
        <v>15858.589999999998</v>
      </c>
      <c r="J521" s="75">
        <v>1</v>
      </c>
    </row>
    <row r="522" spans="1:10" x14ac:dyDescent="0.25">
      <c r="A522" s="53">
        <v>42370</v>
      </c>
      <c r="B522" s="84">
        <v>1</v>
      </c>
      <c r="C522" s="84">
        <v>4</v>
      </c>
      <c r="E522" t="s">
        <v>3425</v>
      </c>
      <c r="F522" t="s">
        <v>97</v>
      </c>
      <c r="G522" t="s">
        <v>5745</v>
      </c>
      <c r="H522" s="73">
        <v>0</v>
      </c>
      <c r="I522" s="75">
        <v>3769.67</v>
      </c>
      <c r="J522" s="75">
        <v>1</v>
      </c>
    </row>
    <row r="523" spans="1:10" x14ac:dyDescent="0.25">
      <c r="A523" s="53">
        <v>652559</v>
      </c>
      <c r="B523" s="84">
        <v>1</v>
      </c>
      <c r="C523" s="84">
        <v>4</v>
      </c>
      <c r="E523" t="s">
        <v>3426</v>
      </c>
      <c r="F523" t="s">
        <v>97</v>
      </c>
      <c r="G523" t="s">
        <v>56</v>
      </c>
      <c r="H523" s="73">
        <v>500000</v>
      </c>
      <c r="I523" s="75">
        <v>5123.8900000000003</v>
      </c>
      <c r="J523" s="75">
        <v>1</v>
      </c>
    </row>
    <row r="524" spans="1:10" x14ac:dyDescent="0.25">
      <c r="A524" s="53">
        <v>652528</v>
      </c>
      <c r="B524" s="84">
        <v>1</v>
      </c>
      <c r="C524" s="84">
        <v>3</v>
      </c>
      <c r="E524" t="s">
        <v>3427</v>
      </c>
      <c r="F524" t="s">
        <v>98</v>
      </c>
      <c r="G524" t="s">
        <v>5746</v>
      </c>
      <c r="H524" s="73">
        <v>0</v>
      </c>
      <c r="I524" s="75">
        <v>3769.67</v>
      </c>
      <c r="J524" s="75">
        <v>1</v>
      </c>
    </row>
    <row r="525" spans="1:10" x14ac:dyDescent="0.25">
      <c r="A525" s="53">
        <v>42369</v>
      </c>
      <c r="B525" s="84">
        <v>1</v>
      </c>
      <c r="C525" s="84">
        <v>5</v>
      </c>
      <c r="E525" t="s">
        <v>3428</v>
      </c>
      <c r="F525" t="s">
        <v>98</v>
      </c>
      <c r="G525" t="s">
        <v>5743</v>
      </c>
      <c r="H525" s="73">
        <v>0</v>
      </c>
      <c r="I525" s="75">
        <v>5123.8900000000003</v>
      </c>
      <c r="J525" s="75">
        <v>1</v>
      </c>
    </row>
    <row r="526" spans="1:10" x14ac:dyDescent="0.25">
      <c r="A526" s="53">
        <v>652527</v>
      </c>
      <c r="B526" s="84">
        <v>1</v>
      </c>
      <c r="C526" s="84">
        <v>3</v>
      </c>
      <c r="E526" t="s">
        <v>3429</v>
      </c>
      <c r="F526" t="s">
        <v>97</v>
      </c>
      <c r="G526" t="s">
        <v>5745</v>
      </c>
      <c r="H526" s="73">
        <v>0</v>
      </c>
      <c r="I526" s="75">
        <v>3426.98</v>
      </c>
      <c r="J526" s="75">
        <v>1</v>
      </c>
    </row>
    <row r="527" spans="1:10" x14ac:dyDescent="0.25">
      <c r="A527" s="53">
        <v>652529</v>
      </c>
      <c r="B527" s="84">
        <v>0</v>
      </c>
      <c r="C527" s="84">
        <v>0</v>
      </c>
      <c r="E527" t="s">
        <v>3430</v>
      </c>
      <c r="F527" t="s">
        <v>98</v>
      </c>
      <c r="G527" t="s">
        <v>5747</v>
      </c>
      <c r="H527" s="73">
        <v>0</v>
      </c>
      <c r="I527" s="75">
        <v>14425.4</v>
      </c>
      <c r="J527" s="75">
        <v>1</v>
      </c>
    </row>
    <row r="528" spans="1:10" x14ac:dyDescent="0.25">
      <c r="A528" s="53">
        <v>652530</v>
      </c>
      <c r="B528" s="84">
        <v>1</v>
      </c>
      <c r="C528" s="84">
        <v>5</v>
      </c>
      <c r="E528" t="s">
        <v>3431</v>
      </c>
      <c r="F528" t="s">
        <v>97</v>
      </c>
      <c r="G528" t="s">
        <v>56</v>
      </c>
      <c r="H528" s="73">
        <v>400000</v>
      </c>
      <c r="I528" s="75">
        <v>3841.55</v>
      </c>
      <c r="J528" s="75">
        <v>1</v>
      </c>
    </row>
    <row r="529" spans="1:10" x14ac:dyDescent="0.25">
      <c r="A529" s="53">
        <v>362142</v>
      </c>
      <c r="B529" s="84">
        <v>1</v>
      </c>
      <c r="C529" s="84">
        <v>3</v>
      </c>
      <c r="E529" t="s">
        <v>3432</v>
      </c>
      <c r="F529" t="s">
        <v>97</v>
      </c>
      <c r="G529" t="s">
        <v>5744</v>
      </c>
      <c r="H529" s="73">
        <v>0</v>
      </c>
      <c r="I529" s="75">
        <v>10092.99</v>
      </c>
      <c r="J529" s="75">
        <v>1</v>
      </c>
    </row>
    <row r="530" spans="1:10" x14ac:dyDescent="0.25">
      <c r="A530" s="53">
        <v>652532</v>
      </c>
      <c r="B530" s="84">
        <v>1</v>
      </c>
      <c r="C530" s="84">
        <v>5</v>
      </c>
      <c r="E530" t="s">
        <v>3433</v>
      </c>
      <c r="F530" t="s">
        <v>98</v>
      </c>
      <c r="G530" t="s">
        <v>5743</v>
      </c>
      <c r="H530" s="73">
        <v>0</v>
      </c>
      <c r="I530" s="75">
        <v>3841.55</v>
      </c>
      <c r="J530" s="75">
        <v>1</v>
      </c>
    </row>
    <row r="531" spans="1:10" x14ac:dyDescent="0.25">
      <c r="A531" s="53">
        <v>652533</v>
      </c>
      <c r="B531" s="84">
        <v>1</v>
      </c>
      <c r="C531" s="84">
        <v>3</v>
      </c>
      <c r="E531" t="s">
        <v>3434</v>
      </c>
      <c r="F531" t="s">
        <v>98</v>
      </c>
      <c r="G531" t="s">
        <v>5746</v>
      </c>
      <c r="H531" s="73">
        <v>0</v>
      </c>
      <c r="I531" s="75">
        <v>3426.98</v>
      </c>
      <c r="J531" s="75">
        <v>1</v>
      </c>
    </row>
    <row r="532" spans="1:10" x14ac:dyDescent="0.25">
      <c r="A532" s="53">
        <v>652531</v>
      </c>
      <c r="B532" s="84">
        <v>1</v>
      </c>
      <c r="C532" s="84">
        <v>6</v>
      </c>
      <c r="E532" t="s">
        <v>3435</v>
      </c>
      <c r="F532" t="s">
        <v>97</v>
      </c>
      <c r="G532" t="s">
        <v>5744</v>
      </c>
      <c r="H532" s="73">
        <v>0</v>
      </c>
      <c r="I532" s="75">
        <v>10092.99</v>
      </c>
      <c r="J532" s="75">
        <v>1</v>
      </c>
    </row>
    <row r="533" spans="1:10" x14ac:dyDescent="0.25">
      <c r="A533" s="53">
        <v>652545</v>
      </c>
      <c r="B533" s="84">
        <v>1</v>
      </c>
      <c r="C533" s="84">
        <v>3</v>
      </c>
      <c r="E533" t="s">
        <v>3436</v>
      </c>
      <c r="F533" t="s">
        <v>98</v>
      </c>
      <c r="G533" t="s">
        <v>5746</v>
      </c>
      <c r="H533" s="73">
        <v>0</v>
      </c>
      <c r="I533" s="75">
        <v>3426.98</v>
      </c>
      <c r="J533" s="75">
        <v>1</v>
      </c>
    </row>
    <row r="534" spans="1:10" x14ac:dyDescent="0.25">
      <c r="A534" s="53">
        <v>652546</v>
      </c>
      <c r="B534" s="84">
        <v>1</v>
      </c>
      <c r="C534" s="84">
        <v>3</v>
      </c>
      <c r="E534" t="s">
        <v>3437</v>
      </c>
      <c r="F534" t="s">
        <v>98</v>
      </c>
      <c r="G534" t="s">
        <v>5747</v>
      </c>
      <c r="H534" s="73">
        <v>0</v>
      </c>
      <c r="I534" s="75">
        <v>10092.99</v>
      </c>
      <c r="J534" s="75">
        <v>1</v>
      </c>
    </row>
    <row r="535" spans="1:10" x14ac:dyDescent="0.25">
      <c r="A535" s="53">
        <v>652547</v>
      </c>
      <c r="B535" s="84">
        <v>0</v>
      </c>
      <c r="C535" s="84">
        <v>0</v>
      </c>
      <c r="E535" t="s">
        <v>3438</v>
      </c>
      <c r="F535" t="s">
        <v>97</v>
      </c>
      <c r="G535" t="s">
        <v>56</v>
      </c>
      <c r="H535" s="73">
        <v>400000</v>
      </c>
      <c r="I535" s="75">
        <v>4658.07</v>
      </c>
      <c r="J535" s="75">
        <v>1</v>
      </c>
    </row>
    <row r="536" spans="1:10" x14ac:dyDescent="0.25">
      <c r="A536" s="53">
        <v>652548</v>
      </c>
      <c r="B536" s="84">
        <v>1</v>
      </c>
      <c r="C536" s="84">
        <v>3</v>
      </c>
      <c r="E536" t="s">
        <v>3439</v>
      </c>
      <c r="F536" t="s">
        <v>98</v>
      </c>
      <c r="G536" t="s">
        <v>5743</v>
      </c>
      <c r="H536" s="73">
        <v>0</v>
      </c>
      <c r="I536" s="75">
        <v>3841.55</v>
      </c>
      <c r="J536" s="75">
        <v>1</v>
      </c>
    </row>
    <row r="537" spans="1:10" x14ac:dyDescent="0.25">
      <c r="A537" s="53">
        <v>652549</v>
      </c>
      <c r="B537" s="84">
        <v>1</v>
      </c>
      <c r="C537" s="84">
        <v>3</v>
      </c>
      <c r="E537" t="s">
        <v>3440</v>
      </c>
      <c r="F537" t="s">
        <v>98</v>
      </c>
      <c r="G537" t="s">
        <v>5747</v>
      </c>
      <c r="H537" s="73">
        <v>0</v>
      </c>
      <c r="I537" s="75">
        <v>6871.37</v>
      </c>
      <c r="J537" s="75">
        <v>1</v>
      </c>
    </row>
    <row r="538" spans="1:10" x14ac:dyDescent="0.25">
      <c r="A538" s="53">
        <v>652550</v>
      </c>
      <c r="B538" s="84">
        <v>1</v>
      </c>
      <c r="C538" s="84">
        <v>3</v>
      </c>
      <c r="E538" t="s">
        <v>3441</v>
      </c>
      <c r="F538" t="s">
        <v>97</v>
      </c>
      <c r="G538" t="s">
        <v>5744</v>
      </c>
      <c r="H538" s="73">
        <v>0</v>
      </c>
      <c r="I538" s="75">
        <v>6871.37</v>
      </c>
      <c r="J538" s="75">
        <v>1</v>
      </c>
    </row>
    <row r="539" spans="1:10" x14ac:dyDescent="0.25">
      <c r="A539" s="53">
        <v>652551</v>
      </c>
      <c r="B539" s="84">
        <v>1</v>
      </c>
      <c r="C539" s="84">
        <v>3</v>
      </c>
      <c r="E539" t="s">
        <v>3442</v>
      </c>
      <c r="F539" t="s">
        <v>97</v>
      </c>
      <c r="G539" t="s">
        <v>56</v>
      </c>
      <c r="H539" s="73">
        <v>400000</v>
      </c>
      <c r="I539" s="75">
        <v>3426.98</v>
      </c>
      <c r="J539" s="75">
        <v>1</v>
      </c>
    </row>
    <row r="540" spans="1:10" x14ac:dyDescent="0.25">
      <c r="A540" s="53">
        <v>652542</v>
      </c>
      <c r="B540" s="84">
        <v>1</v>
      </c>
      <c r="C540" s="84">
        <v>3</v>
      </c>
      <c r="E540" t="s">
        <v>3443</v>
      </c>
      <c r="F540" t="s">
        <v>97</v>
      </c>
      <c r="G540" t="s">
        <v>5744</v>
      </c>
      <c r="H540" s="73">
        <v>0</v>
      </c>
      <c r="I540" s="75">
        <v>10092.99</v>
      </c>
      <c r="J540" s="75">
        <v>1</v>
      </c>
    </row>
    <row r="541" spans="1:10" x14ac:dyDescent="0.25">
      <c r="A541" s="53">
        <v>652543</v>
      </c>
      <c r="B541" s="84">
        <v>1</v>
      </c>
      <c r="C541" s="84">
        <v>2</v>
      </c>
      <c r="E541" t="s">
        <v>3444</v>
      </c>
      <c r="F541" t="s">
        <v>98</v>
      </c>
      <c r="G541" t="s">
        <v>5747</v>
      </c>
      <c r="H541" s="73">
        <v>0</v>
      </c>
      <c r="I541" s="75">
        <v>6871.37</v>
      </c>
      <c r="J541" s="75">
        <v>1</v>
      </c>
    </row>
    <row r="542" spans="1:10" x14ac:dyDescent="0.25">
      <c r="A542" s="53">
        <v>652555</v>
      </c>
      <c r="B542" s="84">
        <v>1</v>
      </c>
      <c r="C542" s="84">
        <v>4</v>
      </c>
      <c r="E542" t="s">
        <v>3445</v>
      </c>
      <c r="F542" t="s">
        <v>97</v>
      </c>
      <c r="G542" t="s">
        <v>56</v>
      </c>
      <c r="H542" s="73">
        <v>400000</v>
      </c>
      <c r="I542" s="75">
        <v>3426.98</v>
      </c>
      <c r="J542" s="75">
        <v>1</v>
      </c>
    </row>
    <row r="543" spans="1:10" x14ac:dyDescent="0.25">
      <c r="A543" s="53">
        <v>652541</v>
      </c>
      <c r="B543" s="84">
        <v>1</v>
      </c>
      <c r="C543" s="84">
        <v>3</v>
      </c>
      <c r="E543" t="s">
        <v>3446</v>
      </c>
      <c r="F543" t="s">
        <v>98</v>
      </c>
      <c r="G543" t="s">
        <v>5747</v>
      </c>
      <c r="H543" s="73">
        <v>0</v>
      </c>
      <c r="I543" s="75">
        <v>6871.37</v>
      </c>
      <c r="J543" s="75">
        <v>1</v>
      </c>
    </row>
    <row r="544" spans="1:10" x14ac:dyDescent="0.25">
      <c r="A544" s="53">
        <v>652540</v>
      </c>
      <c r="B544" s="84">
        <v>1</v>
      </c>
      <c r="C544" s="84">
        <v>2</v>
      </c>
      <c r="E544" t="s">
        <v>3447</v>
      </c>
      <c r="F544" t="s">
        <v>97</v>
      </c>
      <c r="G544" t="s">
        <v>5744</v>
      </c>
      <c r="H544" s="73">
        <v>0</v>
      </c>
      <c r="I544" s="75">
        <v>6871.37</v>
      </c>
      <c r="J544" s="75">
        <v>1</v>
      </c>
    </row>
    <row r="545" spans="1:10" x14ac:dyDescent="0.25">
      <c r="A545" s="53">
        <v>652539</v>
      </c>
      <c r="B545" s="84">
        <v>1</v>
      </c>
      <c r="C545" s="84">
        <v>3</v>
      </c>
      <c r="E545" t="s">
        <v>3448</v>
      </c>
      <c r="F545" t="s">
        <v>97</v>
      </c>
      <c r="G545" t="s">
        <v>56</v>
      </c>
      <c r="H545" s="73">
        <v>400000</v>
      </c>
      <c r="I545" s="75">
        <v>3841.55</v>
      </c>
      <c r="J545" s="75">
        <v>1</v>
      </c>
    </row>
    <row r="546" spans="1:10" x14ac:dyDescent="0.25">
      <c r="A546" s="53">
        <v>652538</v>
      </c>
      <c r="B546" s="84">
        <v>1</v>
      </c>
      <c r="C546" s="84">
        <v>3</v>
      </c>
      <c r="E546" t="s">
        <v>3449</v>
      </c>
      <c r="F546" t="s">
        <v>98</v>
      </c>
      <c r="G546" t="s">
        <v>5747</v>
      </c>
      <c r="H546" s="73">
        <v>0</v>
      </c>
      <c r="I546" s="75">
        <v>6871.37</v>
      </c>
      <c r="J546" s="75">
        <v>1</v>
      </c>
    </row>
    <row r="547" spans="1:10" x14ac:dyDescent="0.25">
      <c r="A547" s="53">
        <v>652537</v>
      </c>
      <c r="B547" s="84">
        <v>1</v>
      </c>
      <c r="C547" s="84">
        <v>3</v>
      </c>
      <c r="E547" t="s">
        <v>3450</v>
      </c>
      <c r="F547" t="s">
        <v>97</v>
      </c>
      <c r="G547" t="s">
        <v>56</v>
      </c>
      <c r="H547" s="73">
        <v>400000</v>
      </c>
      <c r="I547" s="75">
        <v>3426.98</v>
      </c>
      <c r="J547" s="75">
        <v>1</v>
      </c>
    </row>
    <row r="548" spans="1:10" x14ac:dyDescent="0.25">
      <c r="A548" s="53">
        <v>652536</v>
      </c>
      <c r="B548" s="84">
        <v>0</v>
      </c>
      <c r="C548" s="84">
        <v>0</v>
      </c>
      <c r="E548" t="s">
        <v>3451</v>
      </c>
      <c r="F548" t="s">
        <v>97</v>
      </c>
      <c r="G548" t="s">
        <v>5744</v>
      </c>
      <c r="H548" s="73">
        <v>0</v>
      </c>
      <c r="I548" s="75">
        <v>4658.07</v>
      </c>
      <c r="J548" s="75">
        <v>1</v>
      </c>
    </row>
    <row r="549" spans="1:10" x14ac:dyDescent="0.25">
      <c r="A549" s="53">
        <v>652535</v>
      </c>
      <c r="B549" s="84">
        <v>1</v>
      </c>
      <c r="C549" s="84">
        <v>3</v>
      </c>
      <c r="E549" t="s">
        <v>3452</v>
      </c>
      <c r="F549" t="s">
        <v>97</v>
      </c>
      <c r="G549" t="s">
        <v>5744</v>
      </c>
      <c r="H549" s="73">
        <v>0</v>
      </c>
      <c r="I549" s="75">
        <v>6871.37</v>
      </c>
      <c r="J549" s="75">
        <v>1</v>
      </c>
    </row>
    <row r="550" spans="1:10" x14ac:dyDescent="0.25">
      <c r="A550" s="53">
        <v>652534</v>
      </c>
      <c r="B550" s="84">
        <v>1</v>
      </c>
      <c r="C550" s="84">
        <v>3</v>
      </c>
      <c r="E550" t="s">
        <v>3453</v>
      </c>
      <c r="F550" t="s">
        <v>98</v>
      </c>
      <c r="G550" t="s">
        <v>56</v>
      </c>
      <c r="H550" s="73">
        <v>400000</v>
      </c>
      <c r="I550" s="75">
        <v>3426.98</v>
      </c>
      <c r="J550" s="75">
        <v>1</v>
      </c>
    </row>
    <row r="551" spans="1:10" x14ac:dyDescent="0.25">
      <c r="A551" s="53">
        <v>652552</v>
      </c>
      <c r="B551" s="84">
        <v>1</v>
      </c>
      <c r="C551" s="84">
        <v>6</v>
      </c>
      <c r="E551" t="s">
        <v>3454</v>
      </c>
      <c r="F551" t="s">
        <v>98</v>
      </c>
      <c r="G551" t="s">
        <v>5747</v>
      </c>
      <c r="H551" s="73">
        <v>0</v>
      </c>
      <c r="I551" s="75">
        <v>6871.37</v>
      </c>
      <c r="J551" s="75">
        <v>1</v>
      </c>
    </row>
    <row r="552" spans="1:10" x14ac:dyDescent="0.25">
      <c r="A552" s="53">
        <v>652556</v>
      </c>
      <c r="B552" s="84">
        <v>1</v>
      </c>
      <c r="C552" s="84">
        <v>6</v>
      </c>
      <c r="E552" t="s">
        <v>3455</v>
      </c>
      <c r="F552" t="s">
        <v>98</v>
      </c>
      <c r="G552" t="s">
        <v>5747</v>
      </c>
      <c r="H552" s="73">
        <v>0</v>
      </c>
      <c r="I552" s="75">
        <v>6871.37</v>
      </c>
      <c r="J552" s="75">
        <v>1</v>
      </c>
    </row>
    <row r="553" spans="1:10" x14ac:dyDescent="0.25">
      <c r="A553" s="53">
        <v>652553</v>
      </c>
      <c r="B553" s="84">
        <v>1</v>
      </c>
      <c r="C553" s="84">
        <v>4</v>
      </c>
      <c r="E553" t="s">
        <v>3456</v>
      </c>
      <c r="F553" t="s">
        <v>97</v>
      </c>
      <c r="G553" t="s">
        <v>5744</v>
      </c>
      <c r="H553" s="73">
        <v>0</v>
      </c>
      <c r="I553" s="75">
        <v>10092.99</v>
      </c>
      <c r="J553" s="75">
        <v>1</v>
      </c>
    </row>
    <row r="554" spans="1:10" x14ac:dyDescent="0.25">
      <c r="A554" s="53">
        <v>550073</v>
      </c>
      <c r="B554" s="84">
        <v>1</v>
      </c>
      <c r="C554" s="84">
        <v>5</v>
      </c>
      <c r="E554" t="s">
        <v>3457</v>
      </c>
      <c r="F554" t="s">
        <v>98</v>
      </c>
      <c r="G554" t="s">
        <v>56</v>
      </c>
      <c r="H554" s="73">
        <v>400000</v>
      </c>
      <c r="I554" s="75">
        <v>3426.98</v>
      </c>
      <c r="J554" s="75">
        <v>1</v>
      </c>
    </row>
    <row r="555" spans="1:10" x14ac:dyDescent="0.25">
      <c r="A555" s="53">
        <v>652554</v>
      </c>
      <c r="B555" s="84">
        <v>0</v>
      </c>
      <c r="C555" s="84">
        <v>0</v>
      </c>
      <c r="E555" t="s">
        <v>3458</v>
      </c>
      <c r="F555" t="s">
        <v>97</v>
      </c>
      <c r="G555" t="s">
        <v>5744</v>
      </c>
      <c r="H555" s="73">
        <v>0</v>
      </c>
      <c r="I555" s="75">
        <v>6871.37</v>
      </c>
      <c r="J555" s="75">
        <v>1</v>
      </c>
    </row>
    <row r="556" spans="1:10" x14ac:dyDescent="0.25">
      <c r="A556" s="53">
        <v>652557</v>
      </c>
      <c r="B556" s="84">
        <v>1</v>
      </c>
      <c r="C556" s="84">
        <v>5</v>
      </c>
      <c r="E556" t="s">
        <v>3459</v>
      </c>
      <c r="F556" t="s">
        <v>98</v>
      </c>
      <c r="G556" t="s">
        <v>5747</v>
      </c>
      <c r="H556" s="73">
        <v>0</v>
      </c>
      <c r="I556" s="75">
        <v>4658.07</v>
      </c>
      <c r="J556" s="75">
        <v>1</v>
      </c>
    </row>
    <row r="557" spans="1:10" x14ac:dyDescent="0.25">
      <c r="A557" s="53">
        <v>652563</v>
      </c>
      <c r="B557" s="84">
        <v>1</v>
      </c>
      <c r="C557" s="84">
        <v>3</v>
      </c>
      <c r="E557" t="s">
        <v>3460</v>
      </c>
      <c r="F557" t="s">
        <v>97</v>
      </c>
      <c r="G557" t="s">
        <v>56</v>
      </c>
      <c r="H557" s="73">
        <v>400000</v>
      </c>
      <c r="I557" s="75">
        <v>3426.98</v>
      </c>
      <c r="J557" s="75">
        <v>1</v>
      </c>
    </row>
    <row r="558" spans="1:10" x14ac:dyDescent="0.25">
      <c r="A558" s="53">
        <v>42371</v>
      </c>
      <c r="B558" s="84">
        <v>1</v>
      </c>
      <c r="C558" s="84">
        <v>6</v>
      </c>
      <c r="E558" t="s">
        <v>3461</v>
      </c>
      <c r="F558" t="s">
        <v>97</v>
      </c>
      <c r="G558" t="s">
        <v>56</v>
      </c>
      <c r="H558" s="73">
        <v>300000</v>
      </c>
      <c r="I558" s="75">
        <v>3495.31</v>
      </c>
      <c r="J558" s="75">
        <v>1</v>
      </c>
    </row>
    <row r="559" spans="1:10" x14ac:dyDescent="0.25">
      <c r="A559" s="53">
        <v>652574</v>
      </c>
      <c r="B559" s="84">
        <v>1</v>
      </c>
      <c r="C559" s="84">
        <v>3</v>
      </c>
      <c r="E559" t="s">
        <v>3462</v>
      </c>
      <c r="F559" t="s">
        <v>98</v>
      </c>
      <c r="G559" t="s">
        <v>5747</v>
      </c>
      <c r="H559" s="73">
        <v>0</v>
      </c>
      <c r="I559" s="75">
        <v>6248.7</v>
      </c>
      <c r="J559" s="75">
        <v>1</v>
      </c>
    </row>
    <row r="560" spans="1:10" x14ac:dyDescent="0.25">
      <c r="A560" s="53">
        <v>850013</v>
      </c>
      <c r="B560" s="84">
        <v>1</v>
      </c>
      <c r="C560" s="84">
        <v>3</v>
      </c>
      <c r="E560" t="s">
        <v>3463</v>
      </c>
      <c r="F560" t="s">
        <v>97</v>
      </c>
      <c r="G560" t="s">
        <v>5744</v>
      </c>
      <c r="H560" s="73">
        <v>0</v>
      </c>
      <c r="I560" s="75">
        <v>6248.7</v>
      </c>
      <c r="J560" s="75">
        <v>1</v>
      </c>
    </row>
    <row r="561" spans="1:10" x14ac:dyDescent="0.25">
      <c r="A561" s="53">
        <v>850014</v>
      </c>
      <c r="B561" s="84">
        <v>1</v>
      </c>
      <c r="C561" s="84">
        <v>3</v>
      </c>
      <c r="E561" t="s">
        <v>3464</v>
      </c>
      <c r="F561" t="s">
        <v>98</v>
      </c>
      <c r="G561" t="s">
        <v>5743</v>
      </c>
      <c r="H561" s="73">
        <v>0</v>
      </c>
      <c r="I561" s="75">
        <v>3495.31</v>
      </c>
      <c r="J561" s="75">
        <v>1</v>
      </c>
    </row>
    <row r="562" spans="1:10" x14ac:dyDescent="0.25">
      <c r="A562" s="53">
        <v>42372</v>
      </c>
      <c r="B562" s="84">
        <v>1</v>
      </c>
      <c r="C562" s="84">
        <v>5</v>
      </c>
      <c r="E562" t="s">
        <v>3465</v>
      </c>
      <c r="F562" t="s">
        <v>98</v>
      </c>
      <c r="G562" t="s">
        <v>5747</v>
      </c>
      <c r="H562" s="73">
        <v>0</v>
      </c>
      <c r="I562" s="75">
        <v>9179.4500000000007</v>
      </c>
      <c r="J562" s="75">
        <v>1</v>
      </c>
    </row>
    <row r="563" spans="1:10" x14ac:dyDescent="0.25">
      <c r="A563" s="53">
        <v>42373</v>
      </c>
      <c r="B563" s="84">
        <v>1</v>
      </c>
      <c r="C563" s="84">
        <v>4</v>
      </c>
      <c r="E563" t="s">
        <v>3466</v>
      </c>
      <c r="F563" t="s">
        <v>98</v>
      </c>
      <c r="G563" t="s">
        <v>5746</v>
      </c>
      <c r="H563" s="73">
        <v>0</v>
      </c>
      <c r="I563" s="75">
        <v>3127.44</v>
      </c>
      <c r="J563" s="75">
        <v>1</v>
      </c>
    </row>
    <row r="564" spans="1:10" x14ac:dyDescent="0.25">
      <c r="A564" s="53">
        <v>652562</v>
      </c>
      <c r="B564" s="84">
        <v>1</v>
      </c>
      <c r="C564" s="84">
        <v>6</v>
      </c>
      <c r="E564" t="s">
        <v>3467</v>
      </c>
      <c r="F564" t="s">
        <v>97</v>
      </c>
      <c r="G564" t="s">
        <v>56</v>
      </c>
      <c r="H564" s="73">
        <v>300000</v>
      </c>
      <c r="I564" s="75">
        <v>3495.31</v>
      </c>
      <c r="J564" s="75">
        <v>1</v>
      </c>
    </row>
    <row r="565" spans="1:10" x14ac:dyDescent="0.25">
      <c r="A565" s="53">
        <v>652560</v>
      </c>
      <c r="B565" s="84">
        <v>0</v>
      </c>
      <c r="C565" s="84">
        <v>0</v>
      </c>
      <c r="E565" t="s">
        <v>3468</v>
      </c>
      <c r="F565" t="s">
        <v>97</v>
      </c>
      <c r="G565" t="s">
        <v>5744</v>
      </c>
      <c r="H565" s="73">
        <v>0</v>
      </c>
      <c r="I565" s="75">
        <v>9179.4500000000007</v>
      </c>
      <c r="J565" s="75">
        <v>1</v>
      </c>
    </row>
    <row r="566" spans="1:10" x14ac:dyDescent="0.25">
      <c r="A566" s="53">
        <v>850015</v>
      </c>
      <c r="B566" s="84">
        <v>1</v>
      </c>
      <c r="C566" s="84">
        <v>3</v>
      </c>
      <c r="E566" t="s">
        <v>3469</v>
      </c>
      <c r="F566" t="s">
        <v>98</v>
      </c>
      <c r="G566" t="s">
        <v>5746</v>
      </c>
      <c r="H566" s="73">
        <v>0</v>
      </c>
      <c r="I566" s="75">
        <v>3127.44</v>
      </c>
      <c r="J566" s="75">
        <v>1</v>
      </c>
    </row>
    <row r="567" spans="1:10" x14ac:dyDescent="0.25">
      <c r="A567" s="53">
        <v>652575</v>
      </c>
      <c r="B567" s="84">
        <v>1</v>
      </c>
      <c r="C567" s="84">
        <v>3</v>
      </c>
      <c r="E567" t="s">
        <v>3470</v>
      </c>
      <c r="F567" t="s">
        <v>97</v>
      </c>
      <c r="G567" t="s">
        <v>5744</v>
      </c>
      <c r="H567" s="73">
        <v>0</v>
      </c>
      <c r="I567" s="75">
        <v>13109.28</v>
      </c>
      <c r="J567" s="75">
        <v>1</v>
      </c>
    </row>
    <row r="568" spans="1:10" x14ac:dyDescent="0.25">
      <c r="A568" s="53">
        <v>850016</v>
      </c>
      <c r="B568" s="84">
        <v>1</v>
      </c>
      <c r="C568" s="84">
        <v>3</v>
      </c>
      <c r="E568" t="s">
        <v>3471</v>
      </c>
      <c r="F568" t="s">
        <v>98</v>
      </c>
      <c r="G568" t="s">
        <v>5747</v>
      </c>
      <c r="H568" s="73">
        <v>0</v>
      </c>
      <c r="I568" s="75">
        <v>9179.4500000000007</v>
      </c>
      <c r="J568" s="75">
        <v>1</v>
      </c>
    </row>
    <row r="569" spans="1:10" x14ac:dyDescent="0.25">
      <c r="A569" s="53">
        <v>752059</v>
      </c>
      <c r="B569" s="84">
        <v>1</v>
      </c>
      <c r="C569" s="84">
        <v>5</v>
      </c>
      <c r="E569" t="s">
        <v>3472</v>
      </c>
      <c r="F569" t="s">
        <v>97</v>
      </c>
      <c r="G569" t="s">
        <v>5745</v>
      </c>
      <c r="H569" s="73">
        <v>0</v>
      </c>
      <c r="I569" s="75">
        <v>3127.44</v>
      </c>
      <c r="J569" s="75">
        <v>1</v>
      </c>
    </row>
    <row r="570" spans="1:10" x14ac:dyDescent="0.25">
      <c r="A570" s="53">
        <v>752058</v>
      </c>
      <c r="B570" s="84">
        <v>1</v>
      </c>
      <c r="C570" s="84">
        <v>5</v>
      </c>
      <c r="E570" t="s">
        <v>3473</v>
      </c>
      <c r="F570" t="s">
        <v>97</v>
      </c>
      <c r="G570" t="s">
        <v>56</v>
      </c>
      <c r="H570" s="73">
        <v>300000</v>
      </c>
      <c r="I570" s="75">
        <v>4338.62</v>
      </c>
      <c r="J570" s="75">
        <v>1</v>
      </c>
    </row>
    <row r="571" spans="1:10" x14ac:dyDescent="0.25">
      <c r="A571" s="53">
        <v>652561</v>
      </c>
      <c r="B571" s="84">
        <v>1</v>
      </c>
      <c r="C571" s="84">
        <v>3</v>
      </c>
      <c r="E571" t="s">
        <v>3474</v>
      </c>
      <c r="F571" t="s">
        <v>98</v>
      </c>
      <c r="G571" t="s">
        <v>5743</v>
      </c>
      <c r="H571" s="73">
        <v>0</v>
      </c>
      <c r="I571" s="75">
        <v>9179.4500000000007</v>
      </c>
      <c r="J571" s="75">
        <v>1</v>
      </c>
    </row>
    <row r="572" spans="1:10" x14ac:dyDescent="0.25">
      <c r="A572" s="53">
        <v>850019</v>
      </c>
      <c r="B572" s="84">
        <v>1</v>
      </c>
      <c r="C572" s="84">
        <v>2</v>
      </c>
      <c r="E572" t="s">
        <v>3475</v>
      </c>
      <c r="F572" t="s">
        <v>97</v>
      </c>
      <c r="G572" t="s">
        <v>5744</v>
      </c>
      <c r="H572" s="73">
        <v>0</v>
      </c>
      <c r="I572" s="75">
        <v>9179.4500000000007</v>
      </c>
      <c r="J572" s="75">
        <v>1</v>
      </c>
    </row>
    <row r="573" spans="1:10" x14ac:dyDescent="0.25">
      <c r="A573" s="53">
        <v>652566</v>
      </c>
      <c r="B573" s="84">
        <v>1</v>
      </c>
      <c r="C573" s="84">
        <v>5</v>
      </c>
      <c r="E573" t="s">
        <v>3476</v>
      </c>
      <c r="F573" t="s">
        <v>97</v>
      </c>
      <c r="G573" t="s">
        <v>56</v>
      </c>
      <c r="H573" s="73">
        <v>300000</v>
      </c>
      <c r="I573" s="75">
        <v>3495.31</v>
      </c>
      <c r="J573" s="75">
        <v>1</v>
      </c>
    </row>
    <row r="574" spans="1:10" x14ac:dyDescent="0.25">
      <c r="A574" s="53">
        <v>652565</v>
      </c>
      <c r="B574" s="84">
        <v>1</v>
      </c>
      <c r="C574" s="84">
        <v>3</v>
      </c>
      <c r="E574" t="s">
        <v>3477</v>
      </c>
      <c r="F574" t="s">
        <v>98</v>
      </c>
      <c r="G574" t="s">
        <v>5747</v>
      </c>
      <c r="H574" s="73">
        <v>0</v>
      </c>
      <c r="I574" s="75">
        <v>6248.7</v>
      </c>
      <c r="J574" s="75">
        <v>1</v>
      </c>
    </row>
    <row r="575" spans="1:10" x14ac:dyDescent="0.25">
      <c r="A575" s="53">
        <v>752061</v>
      </c>
      <c r="B575" s="84">
        <v>1</v>
      </c>
      <c r="C575" s="84">
        <v>3</v>
      </c>
      <c r="E575" t="s">
        <v>3478</v>
      </c>
      <c r="F575" t="s">
        <v>98</v>
      </c>
      <c r="G575" t="s">
        <v>5743</v>
      </c>
      <c r="H575" s="73">
        <v>0</v>
      </c>
      <c r="I575" s="75">
        <v>3495.31</v>
      </c>
      <c r="J575" s="75">
        <v>1</v>
      </c>
    </row>
    <row r="576" spans="1:10" x14ac:dyDescent="0.25">
      <c r="A576" s="53">
        <v>752060</v>
      </c>
      <c r="B576" s="84">
        <v>1</v>
      </c>
      <c r="C576" s="84">
        <v>6</v>
      </c>
      <c r="E576" t="s">
        <v>3479</v>
      </c>
      <c r="F576" t="s">
        <v>98</v>
      </c>
      <c r="G576" t="s">
        <v>5747</v>
      </c>
      <c r="H576" s="73">
        <v>0</v>
      </c>
      <c r="I576" s="75">
        <v>6248.7</v>
      </c>
      <c r="J576" s="75">
        <v>1</v>
      </c>
    </row>
    <row r="577" spans="1:10" x14ac:dyDescent="0.25">
      <c r="A577" s="53">
        <v>850017</v>
      </c>
      <c r="B577" s="84">
        <v>1</v>
      </c>
      <c r="C577" s="84">
        <v>5</v>
      </c>
      <c r="E577" t="s">
        <v>3480</v>
      </c>
      <c r="F577" t="s">
        <v>98</v>
      </c>
      <c r="G577" t="s">
        <v>5743</v>
      </c>
      <c r="H577" s="73">
        <v>0</v>
      </c>
      <c r="I577" s="75">
        <v>3127.44</v>
      </c>
      <c r="J577" s="75">
        <v>1</v>
      </c>
    </row>
    <row r="578" spans="1:10" x14ac:dyDescent="0.25">
      <c r="A578" s="53">
        <v>652573</v>
      </c>
      <c r="B578" s="84">
        <v>1</v>
      </c>
      <c r="C578" s="84">
        <v>4</v>
      </c>
      <c r="E578" t="s">
        <v>3481</v>
      </c>
      <c r="F578" t="s">
        <v>97</v>
      </c>
      <c r="G578" t="s">
        <v>5744</v>
      </c>
      <c r="H578" s="73">
        <v>0</v>
      </c>
      <c r="I578" s="75">
        <v>6248.7</v>
      </c>
      <c r="J578" s="75">
        <v>1</v>
      </c>
    </row>
    <row r="579" spans="1:10" x14ac:dyDescent="0.25">
      <c r="A579" s="53">
        <v>652567</v>
      </c>
      <c r="B579" s="84">
        <v>1</v>
      </c>
      <c r="C579" s="84">
        <v>3</v>
      </c>
      <c r="E579" t="s">
        <v>3482</v>
      </c>
      <c r="F579" t="s">
        <v>97</v>
      </c>
      <c r="G579" t="s">
        <v>56</v>
      </c>
      <c r="H579" s="73">
        <v>300000</v>
      </c>
      <c r="I579" s="75">
        <v>3495.31</v>
      </c>
      <c r="J579" s="75">
        <v>1</v>
      </c>
    </row>
    <row r="580" spans="1:10" x14ac:dyDescent="0.25">
      <c r="A580" s="53">
        <v>42374</v>
      </c>
      <c r="B580" s="84">
        <v>1</v>
      </c>
      <c r="C580" s="84">
        <v>3</v>
      </c>
      <c r="E580" t="s">
        <v>3483</v>
      </c>
      <c r="F580" t="s">
        <v>97</v>
      </c>
      <c r="G580" t="s">
        <v>5744</v>
      </c>
      <c r="H580" s="73">
        <v>0</v>
      </c>
      <c r="I580" s="75">
        <v>10092.99</v>
      </c>
      <c r="J580" s="75">
        <v>1</v>
      </c>
    </row>
    <row r="581" spans="1:10" x14ac:dyDescent="0.25">
      <c r="A581" s="53">
        <v>362143</v>
      </c>
      <c r="B581" s="84">
        <v>1</v>
      </c>
      <c r="C581" s="84">
        <v>2</v>
      </c>
      <c r="E581" t="s">
        <v>3484</v>
      </c>
      <c r="F581" t="s">
        <v>98</v>
      </c>
      <c r="G581" t="s">
        <v>5743</v>
      </c>
      <c r="H581" s="73">
        <v>0</v>
      </c>
      <c r="I581" s="75">
        <v>3841.55</v>
      </c>
      <c r="J581" s="75">
        <v>1</v>
      </c>
    </row>
    <row r="582" spans="1:10" x14ac:dyDescent="0.25">
      <c r="A582" s="53">
        <v>752062</v>
      </c>
      <c r="B582" s="84">
        <v>1</v>
      </c>
      <c r="C582" s="84">
        <v>6</v>
      </c>
      <c r="E582" t="s">
        <v>3485</v>
      </c>
      <c r="F582" t="s">
        <v>98</v>
      </c>
      <c r="G582" t="s">
        <v>5747</v>
      </c>
      <c r="H582" s="73">
        <v>0</v>
      </c>
      <c r="I582" s="75">
        <v>6871.37</v>
      </c>
      <c r="J582" s="75">
        <v>1</v>
      </c>
    </row>
    <row r="583" spans="1:10" x14ac:dyDescent="0.25">
      <c r="A583" s="53">
        <v>850018</v>
      </c>
      <c r="B583" s="84">
        <v>1</v>
      </c>
      <c r="C583" s="84">
        <v>3</v>
      </c>
      <c r="E583" t="s">
        <v>3486</v>
      </c>
      <c r="F583" t="s">
        <v>97</v>
      </c>
      <c r="G583" t="s">
        <v>56</v>
      </c>
      <c r="H583" s="73">
        <v>400000</v>
      </c>
      <c r="I583" s="75">
        <v>3841.55</v>
      </c>
      <c r="J583" s="75">
        <v>1</v>
      </c>
    </row>
    <row r="584" spans="1:10" x14ac:dyDescent="0.25">
      <c r="A584" s="53">
        <v>652568</v>
      </c>
      <c r="B584" s="84">
        <v>1</v>
      </c>
      <c r="C584" s="84">
        <v>5</v>
      </c>
      <c r="E584" t="s">
        <v>3487</v>
      </c>
      <c r="F584" t="s">
        <v>97</v>
      </c>
      <c r="G584" t="s">
        <v>5744</v>
      </c>
      <c r="H584" s="73">
        <v>0</v>
      </c>
      <c r="I584" s="75">
        <v>15858.589999999998</v>
      </c>
      <c r="J584" s="75">
        <v>0</v>
      </c>
    </row>
    <row r="585" spans="1:10" x14ac:dyDescent="0.25">
      <c r="A585" s="53">
        <v>652569</v>
      </c>
      <c r="B585" s="84">
        <v>0</v>
      </c>
      <c r="C585" s="84">
        <v>0</v>
      </c>
      <c r="E585" t="s">
        <v>3488</v>
      </c>
      <c r="F585" t="s">
        <v>98</v>
      </c>
      <c r="G585" t="s">
        <v>5746</v>
      </c>
      <c r="H585" s="73">
        <v>0</v>
      </c>
      <c r="I585" s="75">
        <v>3769.67</v>
      </c>
      <c r="J585" s="75">
        <v>0</v>
      </c>
    </row>
    <row r="586" spans="1:10" x14ac:dyDescent="0.25">
      <c r="A586" s="53">
        <v>652570</v>
      </c>
      <c r="B586" s="84">
        <v>1</v>
      </c>
      <c r="C586" s="84">
        <v>6</v>
      </c>
      <c r="E586" t="s">
        <v>3489</v>
      </c>
      <c r="F586" t="s">
        <v>97</v>
      </c>
      <c r="G586" t="s">
        <v>5745</v>
      </c>
      <c r="H586" s="73">
        <v>0</v>
      </c>
      <c r="I586" s="75">
        <v>3769.67</v>
      </c>
      <c r="J586" s="75">
        <v>0</v>
      </c>
    </row>
    <row r="587" spans="1:10" x14ac:dyDescent="0.25">
      <c r="A587" s="53">
        <v>652578</v>
      </c>
      <c r="B587" s="84">
        <v>1</v>
      </c>
      <c r="C587" s="84">
        <v>2</v>
      </c>
      <c r="E587" t="s">
        <v>3490</v>
      </c>
      <c r="F587" t="s">
        <v>98</v>
      </c>
      <c r="G587" t="s">
        <v>5743</v>
      </c>
      <c r="H587" s="73">
        <v>0</v>
      </c>
      <c r="I587" s="75">
        <v>5123.8900000000003</v>
      </c>
      <c r="J587" s="75">
        <v>0</v>
      </c>
    </row>
    <row r="588" spans="1:10" x14ac:dyDescent="0.25">
      <c r="A588" s="53">
        <v>362145</v>
      </c>
      <c r="B588" s="84">
        <v>1</v>
      </c>
      <c r="C588" s="84">
        <v>4</v>
      </c>
      <c r="E588" t="s">
        <v>3491</v>
      </c>
      <c r="F588" t="s">
        <v>97</v>
      </c>
      <c r="G588" t="s">
        <v>5745</v>
      </c>
      <c r="H588" s="73">
        <v>0</v>
      </c>
      <c r="I588" s="75">
        <v>3769.67</v>
      </c>
      <c r="J588" s="75">
        <v>0</v>
      </c>
    </row>
    <row r="589" spans="1:10" x14ac:dyDescent="0.25">
      <c r="A589" s="53">
        <v>362144</v>
      </c>
      <c r="B589" s="84">
        <v>1</v>
      </c>
      <c r="C589" s="84">
        <v>3</v>
      </c>
      <c r="E589" t="s">
        <v>3492</v>
      </c>
      <c r="F589" t="s">
        <v>97</v>
      </c>
      <c r="G589" t="s">
        <v>56</v>
      </c>
      <c r="H589" s="73">
        <v>0</v>
      </c>
      <c r="I589" s="75">
        <v>5123.8900000000003</v>
      </c>
      <c r="J589" s="75">
        <v>0</v>
      </c>
    </row>
    <row r="590" spans="1:10" x14ac:dyDescent="0.25">
      <c r="A590" s="53">
        <v>652571</v>
      </c>
      <c r="B590" s="84">
        <v>1</v>
      </c>
      <c r="C590" s="84">
        <v>6</v>
      </c>
      <c r="E590" t="s">
        <v>3493</v>
      </c>
      <c r="F590" t="s">
        <v>98</v>
      </c>
      <c r="G590" t="s">
        <v>5747</v>
      </c>
      <c r="H590" s="73">
        <v>0</v>
      </c>
      <c r="I590" s="75">
        <v>11102.3</v>
      </c>
      <c r="J590" s="75">
        <v>0</v>
      </c>
    </row>
    <row r="591" spans="1:10" x14ac:dyDescent="0.25">
      <c r="A591" s="53">
        <v>652572</v>
      </c>
      <c r="B591" s="84">
        <v>1</v>
      </c>
      <c r="C591" s="84">
        <v>3</v>
      </c>
      <c r="E591" t="s">
        <v>3494</v>
      </c>
      <c r="F591" t="s">
        <v>98</v>
      </c>
      <c r="G591" t="s">
        <v>5746</v>
      </c>
      <c r="H591" s="73">
        <v>0</v>
      </c>
      <c r="I591" s="75">
        <v>3127.44</v>
      </c>
      <c r="J591" s="75">
        <v>1</v>
      </c>
    </row>
    <row r="592" spans="1:10" x14ac:dyDescent="0.25">
      <c r="A592" s="53">
        <v>550074</v>
      </c>
      <c r="B592" s="84">
        <v>1</v>
      </c>
      <c r="C592" s="84">
        <v>2</v>
      </c>
      <c r="E592" t="s">
        <v>3495</v>
      </c>
      <c r="F592" t="s">
        <v>98</v>
      </c>
      <c r="G592" t="s">
        <v>5743</v>
      </c>
      <c r="H592" s="73">
        <v>0</v>
      </c>
      <c r="I592" s="75">
        <v>3495.31</v>
      </c>
      <c r="J592" s="75">
        <v>1</v>
      </c>
    </row>
    <row r="593" spans="1:10" x14ac:dyDescent="0.25">
      <c r="A593" s="53">
        <v>42375</v>
      </c>
      <c r="B593" s="84">
        <v>1</v>
      </c>
      <c r="C593" s="84">
        <v>7</v>
      </c>
      <c r="E593" t="s">
        <v>3496</v>
      </c>
      <c r="F593" t="s">
        <v>98</v>
      </c>
      <c r="G593" t="s">
        <v>5747</v>
      </c>
      <c r="H593" s="73">
        <v>0</v>
      </c>
      <c r="I593" s="75">
        <v>9179.4500000000007</v>
      </c>
      <c r="J593" s="75">
        <v>1</v>
      </c>
    </row>
    <row r="594" spans="1:10" x14ac:dyDescent="0.25">
      <c r="A594" s="53">
        <v>362146</v>
      </c>
      <c r="B594" s="84">
        <v>1</v>
      </c>
      <c r="C594" s="84">
        <v>5</v>
      </c>
      <c r="E594" t="s">
        <v>3497</v>
      </c>
      <c r="F594" t="s">
        <v>97</v>
      </c>
      <c r="G594" t="s">
        <v>56</v>
      </c>
      <c r="H594" s="73">
        <v>300000</v>
      </c>
      <c r="I594" s="75">
        <v>3495.31</v>
      </c>
      <c r="J594" s="75">
        <v>1</v>
      </c>
    </row>
    <row r="595" spans="1:10" x14ac:dyDescent="0.25">
      <c r="A595" s="53">
        <v>652576</v>
      </c>
      <c r="B595" s="84">
        <v>1</v>
      </c>
      <c r="C595" s="84">
        <v>4</v>
      </c>
      <c r="E595" t="s">
        <v>3498</v>
      </c>
      <c r="F595" t="s">
        <v>97</v>
      </c>
      <c r="G595" t="s">
        <v>5744</v>
      </c>
      <c r="H595" s="73">
        <v>0</v>
      </c>
      <c r="I595" s="75">
        <v>13109.28</v>
      </c>
      <c r="J595" s="75">
        <v>1</v>
      </c>
    </row>
    <row r="596" spans="1:10" x14ac:dyDescent="0.25">
      <c r="A596" s="53">
        <v>42377</v>
      </c>
      <c r="B596" s="84">
        <v>1</v>
      </c>
      <c r="C596" s="84">
        <v>3</v>
      </c>
      <c r="E596" t="s">
        <v>3499</v>
      </c>
      <c r="F596" t="s">
        <v>97</v>
      </c>
      <c r="G596" t="s">
        <v>5745</v>
      </c>
      <c r="H596" s="73">
        <v>0</v>
      </c>
      <c r="I596" s="75">
        <v>3127.44</v>
      </c>
      <c r="J596" s="75">
        <v>1</v>
      </c>
    </row>
    <row r="597" spans="1:10" x14ac:dyDescent="0.25">
      <c r="A597" s="53">
        <v>42378</v>
      </c>
      <c r="B597" s="84">
        <v>1</v>
      </c>
      <c r="C597" s="84">
        <v>3</v>
      </c>
      <c r="E597" t="s">
        <v>3500</v>
      </c>
      <c r="F597" t="s">
        <v>98</v>
      </c>
      <c r="G597" t="s">
        <v>5746</v>
      </c>
      <c r="H597" s="73">
        <v>0</v>
      </c>
      <c r="I597" s="75">
        <v>3426.98</v>
      </c>
      <c r="J597" s="75">
        <v>1</v>
      </c>
    </row>
    <row r="598" spans="1:10" x14ac:dyDescent="0.25">
      <c r="A598" s="53">
        <v>652577</v>
      </c>
      <c r="B598" s="84">
        <v>1</v>
      </c>
      <c r="C598" s="84">
        <v>6</v>
      </c>
      <c r="E598" t="s">
        <v>3501</v>
      </c>
      <c r="F598" t="s">
        <v>97</v>
      </c>
      <c r="G598" t="s">
        <v>5745</v>
      </c>
      <c r="H598" s="73">
        <v>0</v>
      </c>
      <c r="I598" s="75">
        <v>3426.98</v>
      </c>
      <c r="J598" s="75">
        <v>1</v>
      </c>
    </row>
    <row r="599" spans="1:10" x14ac:dyDescent="0.25">
      <c r="A599" s="53">
        <v>652586</v>
      </c>
      <c r="B599" s="84">
        <v>1</v>
      </c>
      <c r="C599" s="84">
        <v>3</v>
      </c>
      <c r="E599" t="s">
        <v>3502</v>
      </c>
      <c r="F599" t="s">
        <v>98</v>
      </c>
      <c r="G599" t="s">
        <v>5747</v>
      </c>
      <c r="H599" s="73">
        <v>0</v>
      </c>
      <c r="I599" s="75">
        <v>10092.99</v>
      </c>
      <c r="J599" s="75">
        <v>1</v>
      </c>
    </row>
    <row r="600" spans="1:10" x14ac:dyDescent="0.25">
      <c r="A600" s="53">
        <v>752063</v>
      </c>
      <c r="B600" s="84">
        <v>1</v>
      </c>
      <c r="C600" s="84">
        <v>3</v>
      </c>
      <c r="E600" t="s">
        <v>3503</v>
      </c>
      <c r="F600" t="s">
        <v>97</v>
      </c>
      <c r="G600" t="s">
        <v>5744</v>
      </c>
      <c r="H600" s="73">
        <v>0</v>
      </c>
      <c r="I600" s="75">
        <v>14425.4</v>
      </c>
      <c r="J600" s="75">
        <v>1</v>
      </c>
    </row>
    <row r="601" spans="1:10" x14ac:dyDescent="0.25">
      <c r="A601" s="53">
        <v>42376</v>
      </c>
      <c r="B601" s="84">
        <v>1</v>
      </c>
      <c r="C601" s="84">
        <v>3</v>
      </c>
      <c r="E601" t="s">
        <v>3504</v>
      </c>
      <c r="F601" t="s">
        <v>97</v>
      </c>
      <c r="G601" t="s">
        <v>56</v>
      </c>
      <c r="H601" s="73">
        <v>400000</v>
      </c>
      <c r="I601" s="75">
        <v>4658.07</v>
      </c>
      <c r="J601" s="75">
        <v>1</v>
      </c>
    </row>
    <row r="602" spans="1:10" x14ac:dyDescent="0.25">
      <c r="A602" s="53">
        <v>652587</v>
      </c>
      <c r="B602" s="84">
        <v>1</v>
      </c>
      <c r="C602" s="84">
        <v>4</v>
      </c>
      <c r="E602" t="s">
        <v>3505</v>
      </c>
      <c r="F602" t="s">
        <v>98</v>
      </c>
      <c r="G602" t="s">
        <v>5743</v>
      </c>
      <c r="H602" s="73">
        <v>0</v>
      </c>
      <c r="I602" s="75">
        <v>4658.07</v>
      </c>
      <c r="J602" s="75">
        <v>1</v>
      </c>
    </row>
    <row r="603" spans="1:10" x14ac:dyDescent="0.25">
      <c r="A603" s="53">
        <v>752064</v>
      </c>
      <c r="B603" s="84">
        <v>0</v>
      </c>
      <c r="C603" s="84">
        <v>0</v>
      </c>
      <c r="E603" t="s">
        <v>3506</v>
      </c>
      <c r="F603" t="s">
        <v>97</v>
      </c>
      <c r="G603" t="s">
        <v>5744</v>
      </c>
      <c r="H603" s="73">
        <v>0</v>
      </c>
      <c r="I603" s="75">
        <v>7558.51</v>
      </c>
      <c r="J603" s="75">
        <v>1</v>
      </c>
    </row>
    <row r="604" spans="1:10" x14ac:dyDescent="0.25">
      <c r="A604" s="53">
        <v>652581</v>
      </c>
      <c r="B604" s="84">
        <v>1</v>
      </c>
      <c r="C604" s="84">
        <v>4</v>
      </c>
      <c r="E604" t="s">
        <v>3507</v>
      </c>
      <c r="F604" t="s">
        <v>98</v>
      </c>
      <c r="G604" t="s">
        <v>5743</v>
      </c>
      <c r="H604" s="73">
        <v>0</v>
      </c>
      <c r="I604" s="75">
        <v>3769.67</v>
      </c>
      <c r="J604" s="75">
        <v>1</v>
      </c>
    </row>
    <row r="605" spans="1:10" x14ac:dyDescent="0.25">
      <c r="A605" s="53">
        <v>652579</v>
      </c>
      <c r="B605" s="84">
        <v>1</v>
      </c>
      <c r="C605" s="84">
        <v>3</v>
      </c>
      <c r="E605" t="s">
        <v>3508</v>
      </c>
      <c r="F605" t="s">
        <v>97</v>
      </c>
      <c r="G605" t="s">
        <v>5745</v>
      </c>
      <c r="H605" s="73">
        <v>0</v>
      </c>
      <c r="I605" s="75">
        <v>3769.67</v>
      </c>
      <c r="J605" s="75">
        <v>1</v>
      </c>
    </row>
    <row r="606" spans="1:10" x14ac:dyDescent="0.25">
      <c r="A606" s="53">
        <v>362147</v>
      </c>
      <c r="B606" s="84">
        <v>1</v>
      </c>
      <c r="C606" s="84">
        <v>2</v>
      </c>
      <c r="E606" t="s">
        <v>3509</v>
      </c>
      <c r="F606" t="s">
        <v>98</v>
      </c>
      <c r="G606" t="s">
        <v>5747</v>
      </c>
      <c r="H606" s="73">
        <v>0</v>
      </c>
      <c r="I606" s="75">
        <v>7558.51</v>
      </c>
      <c r="J606" s="75">
        <v>1</v>
      </c>
    </row>
    <row r="607" spans="1:10" x14ac:dyDescent="0.25">
      <c r="A607" s="53">
        <v>652580</v>
      </c>
      <c r="B607" s="84">
        <v>1</v>
      </c>
      <c r="C607" s="84">
        <v>5</v>
      </c>
      <c r="E607" t="s">
        <v>3510</v>
      </c>
      <c r="F607" t="s">
        <v>97</v>
      </c>
      <c r="G607" t="s">
        <v>56</v>
      </c>
      <c r="H607" s="73">
        <v>500000</v>
      </c>
      <c r="I607" s="75">
        <v>4225.6899999999996</v>
      </c>
      <c r="J607" s="75">
        <v>1</v>
      </c>
    </row>
    <row r="608" spans="1:10" x14ac:dyDescent="0.25">
      <c r="A608" s="53">
        <v>652584</v>
      </c>
      <c r="B608" s="84">
        <v>1</v>
      </c>
      <c r="C608" s="84">
        <v>2</v>
      </c>
      <c r="E608" t="s">
        <v>3511</v>
      </c>
      <c r="F608" t="s">
        <v>97</v>
      </c>
      <c r="G608" t="s">
        <v>56</v>
      </c>
      <c r="H608" s="73">
        <v>0</v>
      </c>
      <c r="I608" s="75">
        <v>0</v>
      </c>
      <c r="J608" s="75">
        <v>0</v>
      </c>
    </row>
    <row r="609" spans="1:10" x14ac:dyDescent="0.25">
      <c r="A609" s="53">
        <v>652588</v>
      </c>
      <c r="B609" s="84">
        <v>1</v>
      </c>
      <c r="C609" s="84">
        <v>5</v>
      </c>
      <c r="E609" t="s">
        <v>3512</v>
      </c>
      <c r="F609" t="s">
        <v>98</v>
      </c>
      <c r="G609" t="s">
        <v>5747</v>
      </c>
      <c r="H609" s="73">
        <v>0</v>
      </c>
      <c r="I609" s="75">
        <v>0</v>
      </c>
      <c r="J609" s="75">
        <v>0</v>
      </c>
    </row>
    <row r="610" spans="1:10" x14ac:dyDescent="0.25">
      <c r="A610" s="53">
        <v>850020</v>
      </c>
      <c r="B610" s="84">
        <v>0</v>
      </c>
      <c r="C610" s="84">
        <v>0</v>
      </c>
      <c r="E610" t="s">
        <v>3513</v>
      </c>
      <c r="F610" t="s">
        <v>97</v>
      </c>
      <c r="G610" t="s">
        <v>5744</v>
      </c>
      <c r="H610" s="73">
        <v>0</v>
      </c>
      <c r="I610" s="75">
        <v>10092.99</v>
      </c>
      <c r="J610" s="75">
        <v>1</v>
      </c>
    </row>
    <row r="611" spans="1:10" x14ac:dyDescent="0.25">
      <c r="A611" s="53">
        <v>652590</v>
      </c>
      <c r="B611" s="84">
        <v>1</v>
      </c>
      <c r="C611" s="84">
        <v>3</v>
      </c>
      <c r="E611" t="s">
        <v>3514</v>
      </c>
      <c r="F611" t="s">
        <v>98</v>
      </c>
      <c r="G611" t="s">
        <v>5747</v>
      </c>
      <c r="H611" s="73">
        <v>0</v>
      </c>
      <c r="I611" s="75">
        <v>6871.37</v>
      </c>
      <c r="J611" s="75">
        <v>1</v>
      </c>
    </row>
    <row r="612" spans="1:10" x14ac:dyDescent="0.25">
      <c r="A612" s="53">
        <v>652582</v>
      </c>
      <c r="B612" s="84">
        <v>1</v>
      </c>
      <c r="C612" s="84">
        <v>4</v>
      </c>
      <c r="E612" t="s">
        <v>3515</v>
      </c>
      <c r="F612" t="s">
        <v>97</v>
      </c>
      <c r="G612" t="s">
        <v>56</v>
      </c>
      <c r="H612" s="73">
        <v>400000</v>
      </c>
      <c r="I612" s="75">
        <v>3841.55</v>
      </c>
      <c r="J612" s="75">
        <v>1</v>
      </c>
    </row>
    <row r="613" spans="1:10" x14ac:dyDescent="0.25">
      <c r="A613" s="53">
        <v>850022</v>
      </c>
      <c r="B613" s="84">
        <v>1</v>
      </c>
      <c r="C613" s="84">
        <v>3</v>
      </c>
      <c r="E613" t="s">
        <v>3516</v>
      </c>
      <c r="F613" t="s">
        <v>98</v>
      </c>
      <c r="G613" t="s">
        <v>5743</v>
      </c>
      <c r="H613" s="73">
        <v>0</v>
      </c>
      <c r="I613" s="75">
        <v>3841.55</v>
      </c>
      <c r="J613" s="75">
        <v>1</v>
      </c>
    </row>
    <row r="614" spans="1:10" x14ac:dyDescent="0.25">
      <c r="A614" s="53">
        <v>850027</v>
      </c>
      <c r="B614" s="84">
        <v>1</v>
      </c>
      <c r="C614" s="84">
        <v>3</v>
      </c>
      <c r="E614" t="s">
        <v>3517</v>
      </c>
      <c r="F614" t="s">
        <v>98</v>
      </c>
      <c r="G614" t="s">
        <v>56</v>
      </c>
      <c r="H614" s="73">
        <v>300000</v>
      </c>
      <c r="I614" s="75">
        <v>3495.31</v>
      </c>
      <c r="J614" s="75">
        <v>1</v>
      </c>
    </row>
    <row r="615" spans="1:10" x14ac:dyDescent="0.25">
      <c r="A615" s="53">
        <v>850023</v>
      </c>
      <c r="B615" s="84">
        <v>1</v>
      </c>
      <c r="C615" s="84">
        <v>3</v>
      </c>
      <c r="E615" t="s">
        <v>3518</v>
      </c>
      <c r="F615" t="s">
        <v>97</v>
      </c>
      <c r="G615" t="s">
        <v>5744</v>
      </c>
      <c r="H615" s="73">
        <v>0</v>
      </c>
      <c r="I615" s="75">
        <v>9179.4500000000007</v>
      </c>
      <c r="J615" s="75">
        <v>1</v>
      </c>
    </row>
    <row r="616" spans="1:10" x14ac:dyDescent="0.25">
      <c r="A616" s="53">
        <v>850025</v>
      </c>
      <c r="B616" s="84">
        <v>1</v>
      </c>
      <c r="C616" s="84">
        <v>3</v>
      </c>
      <c r="E616" t="s">
        <v>3519</v>
      </c>
      <c r="F616" t="s">
        <v>98</v>
      </c>
      <c r="G616" t="s">
        <v>56</v>
      </c>
      <c r="H616" s="73">
        <v>300000</v>
      </c>
      <c r="I616" s="75">
        <v>3127.44</v>
      </c>
      <c r="J616" s="75">
        <v>1</v>
      </c>
    </row>
    <row r="617" spans="1:10" x14ac:dyDescent="0.25">
      <c r="A617" s="53">
        <v>850024</v>
      </c>
      <c r="B617" s="84">
        <v>1</v>
      </c>
      <c r="C617" s="84">
        <v>5</v>
      </c>
      <c r="E617" t="s">
        <v>3520</v>
      </c>
      <c r="F617" t="s">
        <v>98</v>
      </c>
      <c r="G617" t="s">
        <v>5747</v>
      </c>
      <c r="H617" s="73">
        <v>0</v>
      </c>
      <c r="I617" s="75">
        <v>6248.7</v>
      </c>
      <c r="J617" s="75">
        <v>1</v>
      </c>
    </row>
    <row r="618" spans="1:10" x14ac:dyDescent="0.25">
      <c r="A618" s="53">
        <v>850028</v>
      </c>
      <c r="B618" s="84">
        <v>1</v>
      </c>
      <c r="C618" s="84">
        <v>6</v>
      </c>
      <c r="E618" t="s">
        <v>3521</v>
      </c>
      <c r="F618" t="s">
        <v>97</v>
      </c>
      <c r="G618" t="s">
        <v>5744</v>
      </c>
      <c r="H618" s="73">
        <v>0</v>
      </c>
      <c r="I618" s="75">
        <v>6248.7</v>
      </c>
      <c r="J618" s="75">
        <v>1</v>
      </c>
    </row>
    <row r="619" spans="1:10" x14ac:dyDescent="0.25">
      <c r="A619" s="53">
        <v>850032</v>
      </c>
      <c r="B619" s="84">
        <v>1</v>
      </c>
      <c r="C619" s="84">
        <v>4</v>
      </c>
      <c r="E619" t="s">
        <v>3522</v>
      </c>
      <c r="F619" t="s">
        <v>97</v>
      </c>
      <c r="G619" t="s">
        <v>5745</v>
      </c>
      <c r="H619" s="73">
        <v>0</v>
      </c>
      <c r="I619" s="75">
        <v>3127.44</v>
      </c>
      <c r="J619" s="75">
        <v>1</v>
      </c>
    </row>
    <row r="620" spans="1:10" x14ac:dyDescent="0.25">
      <c r="A620" s="53">
        <v>550075</v>
      </c>
      <c r="B620" s="84">
        <v>1</v>
      </c>
      <c r="C620" s="84">
        <v>5</v>
      </c>
      <c r="E620" t="s">
        <v>3523</v>
      </c>
      <c r="F620" t="s">
        <v>97</v>
      </c>
      <c r="G620" t="s">
        <v>5744</v>
      </c>
      <c r="H620" s="73">
        <v>0</v>
      </c>
      <c r="I620" s="75">
        <v>9179.4500000000007</v>
      </c>
      <c r="J620" s="75">
        <v>1</v>
      </c>
    </row>
    <row r="621" spans="1:10" x14ac:dyDescent="0.25">
      <c r="A621" s="53">
        <v>652583</v>
      </c>
      <c r="B621" s="84">
        <v>1</v>
      </c>
      <c r="C621" s="84">
        <v>6</v>
      </c>
      <c r="E621" t="s">
        <v>3524</v>
      </c>
      <c r="F621" t="s">
        <v>97</v>
      </c>
      <c r="G621" t="s">
        <v>56</v>
      </c>
      <c r="H621" s="73">
        <v>300000</v>
      </c>
      <c r="I621" s="75">
        <v>4338.62</v>
      </c>
      <c r="J621" s="75">
        <v>1</v>
      </c>
    </row>
    <row r="622" spans="1:10" x14ac:dyDescent="0.25">
      <c r="A622" s="53">
        <v>362150</v>
      </c>
      <c r="B622" s="84">
        <v>1</v>
      </c>
      <c r="C622" s="84">
        <v>6</v>
      </c>
      <c r="E622" t="s">
        <v>3525</v>
      </c>
      <c r="F622" t="s">
        <v>98</v>
      </c>
      <c r="G622" t="s">
        <v>5743</v>
      </c>
      <c r="H622" s="73">
        <v>0</v>
      </c>
      <c r="I622" s="75">
        <v>3495.31</v>
      </c>
      <c r="J622" s="75">
        <v>1</v>
      </c>
    </row>
    <row r="623" spans="1:10" x14ac:dyDescent="0.25">
      <c r="A623" s="53">
        <v>550076</v>
      </c>
      <c r="B623" s="84">
        <v>1</v>
      </c>
      <c r="C623" s="84">
        <v>6</v>
      </c>
      <c r="E623" t="s">
        <v>3526</v>
      </c>
      <c r="F623" t="s">
        <v>98</v>
      </c>
      <c r="G623" t="s">
        <v>5747</v>
      </c>
      <c r="H623" s="73">
        <v>0</v>
      </c>
      <c r="I623" s="75">
        <v>6248.7</v>
      </c>
      <c r="J623" s="75">
        <v>1</v>
      </c>
    </row>
    <row r="624" spans="1:10" x14ac:dyDescent="0.25">
      <c r="A624" s="53">
        <v>42379</v>
      </c>
      <c r="B624" s="84">
        <v>1</v>
      </c>
      <c r="C624" s="84">
        <v>6</v>
      </c>
      <c r="E624" t="s">
        <v>3527</v>
      </c>
      <c r="F624" t="s">
        <v>98</v>
      </c>
      <c r="G624" t="s">
        <v>5746</v>
      </c>
      <c r="H624" s="73">
        <v>0</v>
      </c>
      <c r="I624" s="75">
        <v>3127.44</v>
      </c>
      <c r="J624" s="75">
        <v>1</v>
      </c>
    </row>
    <row r="625" spans="1:10" x14ac:dyDescent="0.25">
      <c r="A625" s="53">
        <v>850031</v>
      </c>
      <c r="B625" s="84">
        <v>1</v>
      </c>
      <c r="C625" s="84">
        <v>5</v>
      </c>
      <c r="E625" t="s">
        <v>3528</v>
      </c>
      <c r="F625" t="s">
        <v>98</v>
      </c>
      <c r="G625" t="s">
        <v>5747</v>
      </c>
      <c r="H625" s="73">
        <v>0</v>
      </c>
      <c r="I625" s="75">
        <v>6871.37</v>
      </c>
      <c r="J625" s="75">
        <v>1</v>
      </c>
    </row>
    <row r="626" spans="1:10" x14ac:dyDescent="0.25">
      <c r="A626" s="53">
        <v>850029</v>
      </c>
      <c r="B626" s="84">
        <v>1</v>
      </c>
      <c r="C626" s="84">
        <v>2</v>
      </c>
      <c r="E626" t="s">
        <v>3529</v>
      </c>
      <c r="F626" t="s">
        <v>97</v>
      </c>
      <c r="G626" t="s">
        <v>56</v>
      </c>
      <c r="H626" s="73">
        <v>400000</v>
      </c>
      <c r="I626" s="75">
        <v>3841.55</v>
      </c>
      <c r="J626" s="75">
        <v>1</v>
      </c>
    </row>
    <row r="627" spans="1:10" x14ac:dyDescent="0.25">
      <c r="A627" s="53">
        <v>652585</v>
      </c>
      <c r="B627" s="84">
        <v>1</v>
      </c>
      <c r="C627" s="84">
        <v>3</v>
      </c>
      <c r="E627" t="s">
        <v>3530</v>
      </c>
      <c r="F627" t="s">
        <v>98</v>
      </c>
      <c r="G627" t="s">
        <v>5747</v>
      </c>
      <c r="H627" s="73">
        <v>0</v>
      </c>
      <c r="I627" s="75">
        <v>11102.3</v>
      </c>
      <c r="J627" s="75">
        <v>1</v>
      </c>
    </row>
    <row r="628" spans="1:10" x14ac:dyDescent="0.25">
      <c r="A628" s="53">
        <v>362148</v>
      </c>
      <c r="B628" s="84">
        <v>1</v>
      </c>
      <c r="C628" s="84">
        <v>5</v>
      </c>
      <c r="E628" t="s">
        <v>3531</v>
      </c>
      <c r="F628" t="s">
        <v>97</v>
      </c>
      <c r="G628" t="s">
        <v>56</v>
      </c>
      <c r="H628" s="73">
        <v>500000</v>
      </c>
      <c r="I628" s="75">
        <v>4225.6899999999996</v>
      </c>
      <c r="J628" s="75">
        <v>1</v>
      </c>
    </row>
    <row r="629" spans="1:10" x14ac:dyDescent="0.25">
      <c r="A629" s="53">
        <v>850030</v>
      </c>
      <c r="B629" s="84">
        <v>1</v>
      </c>
      <c r="C629" s="84">
        <v>3</v>
      </c>
      <c r="E629" t="s">
        <v>3532</v>
      </c>
      <c r="F629" t="s">
        <v>97</v>
      </c>
      <c r="G629" t="s">
        <v>5744</v>
      </c>
      <c r="H629" s="73">
        <v>0</v>
      </c>
      <c r="I629" s="75">
        <v>11102.3</v>
      </c>
      <c r="J629" s="75">
        <v>1</v>
      </c>
    </row>
    <row r="630" spans="1:10" x14ac:dyDescent="0.25">
      <c r="A630" s="53">
        <v>850035</v>
      </c>
      <c r="B630" s="84">
        <v>1</v>
      </c>
      <c r="C630" s="84">
        <v>4</v>
      </c>
      <c r="E630" t="s">
        <v>3533</v>
      </c>
      <c r="F630" t="s">
        <v>98</v>
      </c>
      <c r="G630" t="s">
        <v>5747</v>
      </c>
      <c r="H630" s="73">
        <v>0</v>
      </c>
      <c r="I630" s="75">
        <v>10092.99</v>
      </c>
      <c r="J630" s="75">
        <v>1</v>
      </c>
    </row>
    <row r="631" spans="1:10" x14ac:dyDescent="0.25">
      <c r="A631" s="53">
        <v>850036</v>
      </c>
      <c r="B631" s="84">
        <v>1</v>
      </c>
      <c r="C631" s="84">
        <v>3</v>
      </c>
      <c r="E631" t="s">
        <v>3534</v>
      </c>
      <c r="F631" t="s">
        <v>97</v>
      </c>
      <c r="G631" t="s">
        <v>5745</v>
      </c>
      <c r="H631" s="73">
        <v>0</v>
      </c>
      <c r="I631" s="75">
        <v>3426.98</v>
      </c>
      <c r="J631" s="75">
        <v>1</v>
      </c>
    </row>
    <row r="632" spans="1:10" x14ac:dyDescent="0.25">
      <c r="A632" s="53">
        <v>850040</v>
      </c>
      <c r="B632" s="84">
        <v>1</v>
      </c>
      <c r="C632" s="84">
        <v>3</v>
      </c>
      <c r="E632" t="s">
        <v>3535</v>
      </c>
      <c r="F632" t="s">
        <v>97</v>
      </c>
      <c r="G632" t="s">
        <v>56</v>
      </c>
      <c r="H632" s="73">
        <v>400000</v>
      </c>
      <c r="I632" s="75">
        <v>4658.07</v>
      </c>
      <c r="J632" s="75">
        <v>1</v>
      </c>
    </row>
    <row r="633" spans="1:10" x14ac:dyDescent="0.25">
      <c r="A633" s="53">
        <v>850033</v>
      </c>
      <c r="B633" s="84">
        <v>1</v>
      </c>
      <c r="C633" s="84">
        <v>3</v>
      </c>
      <c r="E633" t="s">
        <v>3536</v>
      </c>
      <c r="F633" t="s">
        <v>98</v>
      </c>
      <c r="G633" t="s">
        <v>5743</v>
      </c>
      <c r="H633" s="73">
        <v>0</v>
      </c>
      <c r="I633" s="75">
        <v>3841.55</v>
      </c>
      <c r="J633" s="75">
        <v>1</v>
      </c>
    </row>
    <row r="634" spans="1:10" x14ac:dyDescent="0.25">
      <c r="A634" s="53">
        <v>850034</v>
      </c>
      <c r="B634" s="84">
        <v>1</v>
      </c>
      <c r="C634" s="84">
        <v>3</v>
      </c>
      <c r="E634" t="s">
        <v>3537</v>
      </c>
      <c r="F634" t="s">
        <v>97</v>
      </c>
      <c r="G634" t="s">
        <v>5744</v>
      </c>
      <c r="H634" s="73">
        <v>0</v>
      </c>
      <c r="I634" s="75">
        <v>14425.4</v>
      </c>
      <c r="J634" s="75">
        <v>1</v>
      </c>
    </row>
    <row r="635" spans="1:10" x14ac:dyDescent="0.25">
      <c r="A635" s="53">
        <v>362149</v>
      </c>
      <c r="B635" s="84">
        <v>1</v>
      </c>
      <c r="C635" s="84">
        <v>5</v>
      </c>
      <c r="E635" t="s">
        <v>3538</v>
      </c>
      <c r="F635" t="s">
        <v>98</v>
      </c>
      <c r="G635" t="s">
        <v>5746</v>
      </c>
      <c r="H635" s="73">
        <v>0</v>
      </c>
      <c r="I635" s="75">
        <v>3127.44</v>
      </c>
      <c r="J635" s="75">
        <v>1</v>
      </c>
    </row>
    <row r="636" spans="1:10" x14ac:dyDescent="0.25">
      <c r="A636" s="53">
        <v>850038</v>
      </c>
      <c r="B636" s="84">
        <v>1</v>
      </c>
      <c r="C636" s="84">
        <v>3</v>
      </c>
      <c r="E636" t="s">
        <v>3539</v>
      </c>
      <c r="F636" t="s">
        <v>98</v>
      </c>
      <c r="G636" t="s">
        <v>5743</v>
      </c>
      <c r="H636" s="73">
        <v>0</v>
      </c>
      <c r="I636" s="75">
        <v>3495.31</v>
      </c>
      <c r="J636" s="75">
        <v>1</v>
      </c>
    </row>
    <row r="637" spans="1:10" x14ac:dyDescent="0.25">
      <c r="A637" s="53">
        <v>850037</v>
      </c>
      <c r="B637" s="84">
        <v>1</v>
      </c>
      <c r="C637" s="84">
        <v>3</v>
      </c>
      <c r="E637" t="s">
        <v>3540</v>
      </c>
      <c r="F637" t="s">
        <v>97</v>
      </c>
      <c r="G637" t="s">
        <v>56</v>
      </c>
      <c r="H637" s="73">
        <v>300000</v>
      </c>
      <c r="I637" s="75">
        <v>4338.62</v>
      </c>
      <c r="J637" s="75">
        <v>1</v>
      </c>
    </row>
    <row r="638" spans="1:10" x14ac:dyDescent="0.25">
      <c r="A638" s="53">
        <v>652589</v>
      </c>
      <c r="B638" s="84">
        <v>1</v>
      </c>
      <c r="C638" s="84">
        <v>3</v>
      </c>
      <c r="E638" t="s">
        <v>3541</v>
      </c>
      <c r="F638" t="s">
        <v>98</v>
      </c>
      <c r="G638" t="s">
        <v>5747</v>
      </c>
      <c r="H638" s="73">
        <v>0</v>
      </c>
      <c r="I638" s="75">
        <v>9179.4500000000007</v>
      </c>
      <c r="J638" s="75">
        <v>1</v>
      </c>
    </row>
    <row r="639" spans="1:10" x14ac:dyDescent="0.25">
      <c r="A639" s="53">
        <v>850039</v>
      </c>
      <c r="B639" s="84">
        <v>1</v>
      </c>
      <c r="C639" s="84">
        <v>5</v>
      </c>
      <c r="E639" t="s">
        <v>3542</v>
      </c>
      <c r="F639" t="s">
        <v>98</v>
      </c>
      <c r="G639" t="s">
        <v>5746</v>
      </c>
      <c r="H639" s="73">
        <v>0</v>
      </c>
      <c r="I639" s="75">
        <v>3127.44</v>
      </c>
      <c r="J639" s="75">
        <v>1</v>
      </c>
    </row>
    <row r="640" spans="1:10" x14ac:dyDescent="0.25">
      <c r="A640" s="53">
        <v>850042</v>
      </c>
      <c r="B640" s="84">
        <v>1</v>
      </c>
      <c r="C640" s="84">
        <v>3</v>
      </c>
      <c r="E640" t="s">
        <v>3543</v>
      </c>
      <c r="F640" t="s">
        <v>98</v>
      </c>
      <c r="G640" t="s">
        <v>5743</v>
      </c>
      <c r="H640" s="73">
        <v>0</v>
      </c>
      <c r="I640" s="75">
        <v>3841.55</v>
      </c>
      <c r="J640" s="75">
        <v>1</v>
      </c>
    </row>
    <row r="641" spans="1:10" x14ac:dyDescent="0.25">
      <c r="A641" s="53">
        <v>850043</v>
      </c>
      <c r="B641" s="84">
        <v>1</v>
      </c>
      <c r="C641" s="84">
        <v>4</v>
      </c>
      <c r="E641" t="s">
        <v>3544</v>
      </c>
      <c r="F641" t="s">
        <v>97</v>
      </c>
      <c r="G641" t="s">
        <v>5745</v>
      </c>
      <c r="H641" s="73">
        <v>0</v>
      </c>
      <c r="I641" s="75">
        <v>3426.98</v>
      </c>
      <c r="J641" s="75">
        <v>1</v>
      </c>
    </row>
    <row r="642" spans="1:10" x14ac:dyDescent="0.25">
      <c r="A642" s="53">
        <v>652594</v>
      </c>
      <c r="B642" s="84">
        <v>0</v>
      </c>
      <c r="C642" s="84">
        <v>0</v>
      </c>
      <c r="E642" t="s">
        <v>3545</v>
      </c>
      <c r="F642" t="s">
        <v>98</v>
      </c>
      <c r="G642" t="s">
        <v>5747</v>
      </c>
      <c r="H642" s="73">
        <v>0</v>
      </c>
      <c r="I642" s="75">
        <v>10092.99</v>
      </c>
      <c r="J642" s="75">
        <v>1</v>
      </c>
    </row>
    <row r="643" spans="1:10" x14ac:dyDescent="0.25">
      <c r="A643" s="53">
        <v>652591</v>
      </c>
      <c r="B643" s="84">
        <v>1</v>
      </c>
      <c r="C643" s="84">
        <v>1</v>
      </c>
      <c r="E643" t="s">
        <v>3546</v>
      </c>
      <c r="F643" t="s">
        <v>97</v>
      </c>
      <c r="G643" t="s">
        <v>5744</v>
      </c>
      <c r="H643" s="73">
        <v>0</v>
      </c>
      <c r="I643" s="75">
        <v>10092.99</v>
      </c>
      <c r="J643" s="75">
        <v>1</v>
      </c>
    </row>
    <row r="644" spans="1:10" x14ac:dyDescent="0.25">
      <c r="A644" s="53">
        <v>752067</v>
      </c>
      <c r="B644" s="84">
        <v>1</v>
      </c>
      <c r="C644" s="84">
        <v>4</v>
      </c>
      <c r="E644" t="s">
        <v>3547</v>
      </c>
      <c r="F644" t="s">
        <v>97</v>
      </c>
      <c r="G644" t="s">
        <v>56</v>
      </c>
      <c r="H644" s="73">
        <v>400000</v>
      </c>
      <c r="I644" s="75">
        <v>3841.55</v>
      </c>
      <c r="J644" s="75">
        <v>1</v>
      </c>
    </row>
    <row r="645" spans="1:10" x14ac:dyDescent="0.25">
      <c r="A645" s="53">
        <v>752066</v>
      </c>
      <c r="B645" s="84">
        <v>1</v>
      </c>
      <c r="C645" s="84">
        <v>3</v>
      </c>
      <c r="E645" t="s">
        <v>3548</v>
      </c>
      <c r="F645" t="s">
        <v>98</v>
      </c>
      <c r="G645" t="s">
        <v>5746</v>
      </c>
      <c r="H645" s="73">
        <v>0</v>
      </c>
      <c r="I645" s="75">
        <v>3127.44</v>
      </c>
      <c r="J645" s="75">
        <v>1</v>
      </c>
    </row>
    <row r="646" spans="1:10" x14ac:dyDescent="0.25">
      <c r="A646" s="53">
        <v>652592</v>
      </c>
      <c r="B646" s="84">
        <v>1</v>
      </c>
      <c r="C646" s="84">
        <v>3</v>
      </c>
      <c r="E646" t="s">
        <v>3549</v>
      </c>
      <c r="F646" t="s">
        <v>97</v>
      </c>
      <c r="G646" t="s">
        <v>5744</v>
      </c>
      <c r="H646" s="73">
        <v>0</v>
      </c>
      <c r="I646" s="75">
        <v>9179.4500000000007</v>
      </c>
      <c r="J646" s="75">
        <v>1</v>
      </c>
    </row>
    <row r="647" spans="1:10" x14ac:dyDescent="0.25">
      <c r="A647" s="53">
        <v>652593</v>
      </c>
      <c r="B647" s="84">
        <v>1</v>
      </c>
      <c r="C647" s="84">
        <v>3</v>
      </c>
      <c r="E647" t="s">
        <v>3550</v>
      </c>
      <c r="F647" t="s">
        <v>97</v>
      </c>
      <c r="G647" t="s">
        <v>56</v>
      </c>
      <c r="H647" s="73">
        <v>300000</v>
      </c>
      <c r="I647" s="75">
        <v>3495.31</v>
      </c>
      <c r="J647" s="75">
        <v>1</v>
      </c>
    </row>
    <row r="648" spans="1:10" x14ac:dyDescent="0.25">
      <c r="A648" s="53">
        <v>42380</v>
      </c>
      <c r="B648" s="84">
        <v>1</v>
      </c>
      <c r="C648" s="84">
        <v>5</v>
      </c>
      <c r="E648" t="s">
        <v>3551</v>
      </c>
      <c r="F648" t="s">
        <v>97</v>
      </c>
      <c r="G648" t="s">
        <v>5745</v>
      </c>
      <c r="H648" s="73">
        <v>0</v>
      </c>
      <c r="I648" s="75">
        <v>3127.44</v>
      </c>
      <c r="J648" s="75">
        <v>1</v>
      </c>
    </row>
    <row r="649" spans="1:10" x14ac:dyDescent="0.25">
      <c r="A649" s="53">
        <v>652595</v>
      </c>
      <c r="B649" s="84">
        <v>1</v>
      </c>
      <c r="C649" s="84">
        <v>4</v>
      </c>
      <c r="E649" t="s">
        <v>3552</v>
      </c>
      <c r="F649" t="s">
        <v>98</v>
      </c>
      <c r="G649" t="s">
        <v>5743</v>
      </c>
      <c r="H649" s="73">
        <v>0</v>
      </c>
      <c r="I649" s="75">
        <v>3495.31</v>
      </c>
      <c r="J649" s="75">
        <v>1</v>
      </c>
    </row>
    <row r="650" spans="1:10" x14ac:dyDescent="0.25">
      <c r="A650" s="53">
        <v>850041</v>
      </c>
      <c r="B650" s="84">
        <v>1</v>
      </c>
      <c r="C650" s="84">
        <v>4</v>
      </c>
      <c r="E650" t="s">
        <v>3553</v>
      </c>
      <c r="F650" t="s">
        <v>98</v>
      </c>
      <c r="G650" t="s">
        <v>5746</v>
      </c>
      <c r="H650" s="73">
        <v>0</v>
      </c>
      <c r="I650" s="75">
        <v>3127.44</v>
      </c>
      <c r="J650" s="75">
        <v>1</v>
      </c>
    </row>
    <row r="651" spans="1:10" x14ac:dyDescent="0.25">
      <c r="A651" s="53">
        <v>652596</v>
      </c>
      <c r="B651" s="84">
        <v>1</v>
      </c>
      <c r="C651" s="84">
        <v>3</v>
      </c>
      <c r="E651" t="s">
        <v>3554</v>
      </c>
      <c r="F651" t="s">
        <v>98</v>
      </c>
      <c r="G651" t="s">
        <v>5746</v>
      </c>
      <c r="H651" s="73">
        <v>0</v>
      </c>
      <c r="I651" s="75">
        <v>3127.44</v>
      </c>
      <c r="J651" s="75">
        <v>1</v>
      </c>
    </row>
    <row r="652" spans="1:10" x14ac:dyDescent="0.25">
      <c r="A652" s="53">
        <v>11350</v>
      </c>
      <c r="B652" s="84">
        <v>1</v>
      </c>
      <c r="C652" s="84">
        <v>2</v>
      </c>
      <c r="E652" t="s">
        <v>3555</v>
      </c>
      <c r="F652" t="s">
        <v>98</v>
      </c>
      <c r="G652" t="s">
        <v>5743</v>
      </c>
      <c r="H652" s="73">
        <v>0</v>
      </c>
      <c r="I652" s="75">
        <v>3495.31</v>
      </c>
      <c r="J652" s="75">
        <v>1</v>
      </c>
    </row>
    <row r="653" spans="1:10" x14ac:dyDescent="0.25">
      <c r="A653" s="53">
        <v>42201</v>
      </c>
      <c r="B653" s="84">
        <v>1</v>
      </c>
      <c r="C653" s="84">
        <v>3</v>
      </c>
      <c r="E653" t="s">
        <v>3556</v>
      </c>
      <c r="F653" t="s">
        <v>97</v>
      </c>
      <c r="G653" t="s">
        <v>56</v>
      </c>
      <c r="H653" s="73">
        <v>300000</v>
      </c>
      <c r="I653" s="75">
        <v>3495.31</v>
      </c>
      <c r="J653" s="75">
        <v>1</v>
      </c>
    </row>
    <row r="654" spans="1:10" x14ac:dyDescent="0.25">
      <c r="A654" s="53">
        <v>60697</v>
      </c>
      <c r="B654" s="84">
        <v>1</v>
      </c>
      <c r="C654" s="84">
        <v>3</v>
      </c>
      <c r="E654" t="s">
        <v>3557</v>
      </c>
      <c r="F654" t="s">
        <v>98</v>
      </c>
      <c r="G654" t="s">
        <v>5747</v>
      </c>
      <c r="H654" s="73">
        <v>0</v>
      </c>
      <c r="I654" s="75">
        <v>6248.7</v>
      </c>
      <c r="J654" s="75">
        <v>1</v>
      </c>
    </row>
    <row r="655" spans="1:10" x14ac:dyDescent="0.25">
      <c r="A655" s="53">
        <v>362040</v>
      </c>
      <c r="B655" s="84">
        <v>0</v>
      </c>
      <c r="C655" s="84">
        <v>0</v>
      </c>
      <c r="E655" t="s">
        <v>3558</v>
      </c>
      <c r="F655" t="s">
        <v>98</v>
      </c>
      <c r="G655" t="s">
        <v>5743</v>
      </c>
      <c r="H655" s="73">
        <v>0</v>
      </c>
      <c r="I655" s="75">
        <v>3495.31</v>
      </c>
      <c r="J655" s="75">
        <v>1</v>
      </c>
    </row>
    <row r="656" spans="1:10" x14ac:dyDescent="0.25">
      <c r="A656" s="53">
        <v>362151</v>
      </c>
      <c r="B656" s="84">
        <v>1</v>
      </c>
      <c r="C656" s="84">
        <v>3</v>
      </c>
      <c r="E656" t="s">
        <v>3559</v>
      </c>
      <c r="F656" t="s">
        <v>97</v>
      </c>
      <c r="G656" t="s">
        <v>5745</v>
      </c>
      <c r="H656" s="73">
        <v>0</v>
      </c>
      <c r="I656" s="75">
        <v>3127.44</v>
      </c>
      <c r="J656" s="75">
        <v>1</v>
      </c>
    </row>
    <row r="657" spans="1:10" x14ac:dyDescent="0.25">
      <c r="A657" s="53">
        <v>550077</v>
      </c>
      <c r="B657" s="84">
        <v>1</v>
      </c>
      <c r="C657" s="84">
        <v>3</v>
      </c>
      <c r="E657" t="s">
        <v>3560</v>
      </c>
      <c r="F657" t="s">
        <v>97</v>
      </c>
      <c r="G657" t="s">
        <v>5745</v>
      </c>
      <c r="H657" s="73">
        <v>0</v>
      </c>
      <c r="I657" s="75">
        <v>3127.44</v>
      </c>
      <c r="J657" s="75">
        <v>1</v>
      </c>
    </row>
    <row r="658" spans="1:10" x14ac:dyDescent="0.25">
      <c r="A658" s="53">
        <v>550078</v>
      </c>
      <c r="B658" s="84">
        <v>1</v>
      </c>
      <c r="C658" s="84">
        <v>3</v>
      </c>
      <c r="E658" t="s">
        <v>3561</v>
      </c>
      <c r="F658" t="s">
        <v>97</v>
      </c>
      <c r="G658" t="s">
        <v>5744</v>
      </c>
      <c r="H658" s="73">
        <v>0</v>
      </c>
      <c r="I658" s="75">
        <v>9179.4500000000007</v>
      </c>
      <c r="J658" s="75">
        <v>1</v>
      </c>
    </row>
    <row r="659" spans="1:10" x14ac:dyDescent="0.25">
      <c r="A659" s="53">
        <v>550079</v>
      </c>
      <c r="B659" s="84">
        <v>1</v>
      </c>
      <c r="C659" s="84">
        <v>4</v>
      </c>
      <c r="E659" t="s">
        <v>3562</v>
      </c>
      <c r="F659" t="s">
        <v>97</v>
      </c>
      <c r="G659" t="s">
        <v>56</v>
      </c>
      <c r="H659" s="73">
        <v>300000</v>
      </c>
      <c r="I659" s="75">
        <v>4338.62</v>
      </c>
      <c r="J659" s="75">
        <v>1</v>
      </c>
    </row>
    <row r="660" spans="1:10" x14ac:dyDescent="0.25">
      <c r="A660" s="53">
        <v>652597</v>
      </c>
      <c r="B660" s="84">
        <v>1</v>
      </c>
      <c r="C660" s="84">
        <v>5</v>
      </c>
      <c r="E660" t="s">
        <v>3563</v>
      </c>
      <c r="F660" t="s">
        <v>98</v>
      </c>
      <c r="G660" t="s">
        <v>5746</v>
      </c>
      <c r="H660" s="73">
        <v>0</v>
      </c>
      <c r="I660" s="75">
        <v>3769.67</v>
      </c>
      <c r="J660" s="75">
        <v>1</v>
      </c>
    </row>
    <row r="661" spans="1:10" x14ac:dyDescent="0.25">
      <c r="A661" s="53">
        <v>652598</v>
      </c>
      <c r="B661" s="84">
        <v>1</v>
      </c>
      <c r="C661" s="84">
        <v>4</v>
      </c>
      <c r="E661" t="s">
        <v>3564</v>
      </c>
      <c r="F661" t="s">
        <v>97</v>
      </c>
      <c r="G661" t="s">
        <v>56</v>
      </c>
      <c r="H661" s="73">
        <v>500000</v>
      </c>
      <c r="I661" s="75">
        <v>4225.6899999999996</v>
      </c>
      <c r="J661" s="75">
        <v>1</v>
      </c>
    </row>
    <row r="662" spans="1:10" x14ac:dyDescent="0.25">
      <c r="A662" s="53">
        <v>652600</v>
      </c>
      <c r="B662" s="84">
        <v>1</v>
      </c>
      <c r="C662" s="84">
        <v>6</v>
      </c>
      <c r="E662" t="s">
        <v>3565</v>
      </c>
      <c r="F662" t="s">
        <v>98</v>
      </c>
      <c r="G662" t="s">
        <v>5743</v>
      </c>
      <c r="H662" s="73">
        <v>0</v>
      </c>
      <c r="I662" s="75">
        <v>4225.6899999999996</v>
      </c>
      <c r="J662" s="75">
        <v>1</v>
      </c>
    </row>
    <row r="663" spans="1:10" x14ac:dyDescent="0.25">
      <c r="A663" s="53">
        <v>652601</v>
      </c>
      <c r="B663" s="84">
        <v>1</v>
      </c>
      <c r="C663" s="84">
        <v>2</v>
      </c>
      <c r="E663" t="s">
        <v>3566</v>
      </c>
      <c r="F663" t="s">
        <v>97</v>
      </c>
      <c r="G663" t="s">
        <v>5744</v>
      </c>
      <c r="H663" s="73">
        <v>0</v>
      </c>
      <c r="I663" s="75">
        <v>11102.3</v>
      </c>
      <c r="J663" s="75">
        <v>1</v>
      </c>
    </row>
    <row r="664" spans="1:10" x14ac:dyDescent="0.25">
      <c r="A664" s="53">
        <v>722027</v>
      </c>
      <c r="B664" s="84">
        <v>1</v>
      </c>
      <c r="C664" s="84">
        <v>5</v>
      </c>
      <c r="E664" t="s">
        <v>3567</v>
      </c>
      <c r="F664" t="s">
        <v>98</v>
      </c>
      <c r="G664" t="s">
        <v>5747</v>
      </c>
      <c r="H664" s="73">
        <v>0</v>
      </c>
      <c r="I664" s="75">
        <v>11102.3</v>
      </c>
      <c r="J664" s="75">
        <v>1</v>
      </c>
    </row>
    <row r="665" spans="1:10" x14ac:dyDescent="0.25">
      <c r="A665" s="53">
        <v>850044</v>
      </c>
      <c r="B665" s="84">
        <v>1</v>
      </c>
      <c r="C665" s="84">
        <v>3</v>
      </c>
      <c r="E665" t="s">
        <v>3568</v>
      </c>
      <c r="F665" t="s">
        <v>97</v>
      </c>
      <c r="G665" t="s">
        <v>56</v>
      </c>
      <c r="H665" s="73">
        <v>500000</v>
      </c>
      <c r="I665" s="75">
        <v>4225.6899999999996</v>
      </c>
      <c r="J665" s="75">
        <v>1</v>
      </c>
    </row>
    <row r="666" spans="1:10" x14ac:dyDescent="0.25">
      <c r="A666" s="53">
        <v>42350</v>
      </c>
      <c r="B666" s="84">
        <v>0</v>
      </c>
      <c r="C666" s="84">
        <v>0</v>
      </c>
      <c r="E666" t="s">
        <v>3569</v>
      </c>
      <c r="F666" t="s">
        <v>98</v>
      </c>
      <c r="G666" t="s">
        <v>5747</v>
      </c>
      <c r="H666" s="73">
        <v>0</v>
      </c>
      <c r="I666" s="75">
        <v>11102.3</v>
      </c>
      <c r="J666" s="75">
        <v>1</v>
      </c>
    </row>
    <row r="667" spans="1:10" x14ac:dyDescent="0.25">
      <c r="A667" s="53">
        <v>362124</v>
      </c>
      <c r="B667" s="84">
        <v>0</v>
      </c>
      <c r="C667" s="84">
        <v>0</v>
      </c>
      <c r="E667" t="s">
        <v>3570</v>
      </c>
      <c r="F667" t="s">
        <v>98</v>
      </c>
      <c r="G667" t="s">
        <v>5743</v>
      </c>
      <c r="H667" s="73">
        <v>0</v>
      </c>
      <c r="I667" s="75">
        <v>3769.67</v>
      </c>
      <c r="J667" s="75">
        <v>1</v>
      </c>
    </row>
    <row r="668" spans="1:10" x14ac:dyDescent="0.25">
      <c r="A668" s="53">
        <v>652248</v>
      </c>
      <c r="B668" s="84">
        <v>0</v>
      </c>
      <c r="C668" s="84">
        <v>0</v>
      </c>
      <c r="E668" t="s">
        <v>3571</v>
      </c>
      <c r="F668" t="s">
        <v>97</v>
      </c>
      <c r="G668" t="s">
        <v>5744</v>
      </c>
      <c r="H668" s="73">
        <v>0</v>
      </c>
      <c r="I668" s="75">
        <v>13109.28</v>
      </c>
      <c r="J668" s="75">
        <v>1</v>
      </c>
    </row>
    <row r="669" spans="1:10" x14ac:dyDescent="0.25">
      <c r="A669" s="53">
        <v>652513</v>
      </c>
      <c r="B669" s="84">
        <v>0</v>
      </c>
      <c r="C669" s="84">
        <v>0</v>
      </c>
      <c r="E669" t="s">
        <v>3572</v>
      </c>
      <c r="F669" t="s">
        <v>98</v>
      </c>
      <c r="G669" t="s">
        <v>5743</v>
      </c>
      <c r="H669" s="73">
        <v>0</v>
      </c>
      <c r="I669" s="75">
        <v>3495.31</v>
      </c>
      <c r="J669" s="75">
        <v>1</v>
      </c>
    </row>
    <row r="670" spans="1:10" x14ac:dyDescent="0.25">
      <c r="A670" s="53">
        <v>752068</v>
      </c>
      <c r="B670" s="84">
        <v>1</v>
      </c>
      <c r="C670" s="84">
        <v>6</v>
      </c>
      <c r="E670" t="s">
        <v>3573</v>
      </c>
      <c r="F670" t="s">
        <v>97</v>
      </c>
      <c r="G670" t="s">
        <v>5745</v>
      </c>
      <c r="H670" s="73">
        <v>0</v>
      </c>
      <c r="I670" s="75">
        <v>3127.44</v>
      </c>
      <c r="J670" s="75">
        <v>1</v>
      </c>
    </row>
    <row r="671" spans="1:10" x14ac:dyDescent="0.25">
      <c r="A671" s="53">
        <v>850021</v>
      </c>
      <c r="B671" s="84">
        <v>0</v>
      </c>
      <c r="C671" s="84">
        <v>0</v>
      </c>
      <c r="E671" t="s">
        <v>3574</v>
      </c>
      <c r="F671" t="s">
        <v>97</v>
      </c>
      <c r="G671" t="s">
        <v>56</v>
      </c>
      <c r="H671" s="73">
        <v>300000</v>
      </c>
      <c r="I671" s="75">
        <v>4338.62</v>
      </c>
      <c r="J671" s="75">
        <v>1</v>
      </c>
    </row>
    <row r="672" spans="1:10" x14ac:dyDescent="0.25">
      <c r="A672" s="53">
        <v>45219</v>
      </c>
      <c r="B672" s="84">
        <v>1</v>
      </c>
      <c r="C672" s="84">
        <v>3</v>
      </c>
      <c r="E672" t="s">
        <v>3575</v>
      </c>
      <c r="F672" t="s">
        <v>98</v>
      </c>
      <c r="G672" t="s">
        <v>5747</v>
      </c>
      <c r="H672" s="73">
        <v>0</v>
      </c>
      <c r="I672" s="75">
        <v>9179.4500000000007</v>
      </c>
      <c r="J672" s="75">
        <v>1</v>
      </c>
    </row>
    <row r="673" spans="1:10" x14ac:dyDescent="0.25">
      <c r="A673" s="53">
        <v>44818</v>
      </c>
      <c r="B673" s="84">
        <v>1</v>
      </c>
      <c r="C673" s="84">
        <v>3</v>
      </c>
      <c r="E673" t="s">
        <v>3576</v>
      </c>
      <c r="F673" t="s">
        <v>97</v>
      </c>
      <c r="G673" t="s">
        <v>5744</v>
      </c>
      <c r="H673" s="73">
        <v>0</v>
      </c>
      <c r="I673" s="75">
        <v>14425.4</v>
      </c>
      <c r="J673" s="75">
        <v>1</v>
      </c>
    </row>
    <row r="674" spans="1:10" x14ac:dyDescent="0.25">
      <c r="A674" s="53">
        <v>44816</v>
      </c>
      <c r="B674" s="84">
        <v>1</v>
      </c>
      <c r="C674" s="84">
        <v>2</v>
      </c>
      <c r="E674" t="s">
        <v>3577</v>
      </c>
      <c r="F674" t="s">
        <v>98</v>
      </c>
      <c r="G674" t="s">
        <v>5747</v>
      </c>
      <c r="H674" s="73">
        <v>0</v>
      </c>
      <c r="I674" s="75">
        <v>10092.99</v>
      </c>
      <c r="J674" s="75">
        <v>1</v>
      </c>
    </row>
    <row r="675" spans="1:10" x14ac:dyDescent="0.25">
      <c r="A675" s="53">
        <v>44819</v>
      </c>
      <c r="B675" s="84">
        <v>1</v>
      </c>
      <c r="C675" s="84">
        <v>3</v>
      </c>
      <c r="E675" t="s">
        <v>3578</v>
      </c>
      <c r="F675" t="s">
        <v>98</v>
      </c>
      <c r="G675" t="s">
        <v>5746</v>
      </c>
      <c r="H675" s="73">
        <v>0</v>
      </c>
      <c r="I675" s="75">
        <v>3426.98</v>
      </c>
      <c r="J675" s="75">
        <v>1</v>
      </c>
    </row>
    <row r="676" spans="1:10" x14ac:dyDescent="0.25">
      <c r="A676" s="53">
        <v>44820</v>
      </c>
      <c r="B676" s="84">
        <v>1</v>
      </c>
      <c r="C676" s="84">
        <v>2</v>
      </c>
      <c r="E676" t="s">
        <v>3579</v>
      </c>
      <c r="F676" t="s">
        <v>97</v>
      </c>
      <c r="G676" t="s">
        <v>56</v>
      </c>
      <c r="H676" s="73">
        <v>400000</v>
      </c>
      <c r="I676" s="75">
        <v>4658.07</v>
      </c>
      <c r="J676" s="75">
        <v>1</v>
      </c>
    </row>
    <row r="677" spans="1:10" x14ac:dyDescent="0.25">
      <c r="A677" s="53">
        <v>44821</v>
      </c>
      <c r="B677" s="84">
        <v>1</v>
      </c>
      <c r="C677" s="84">
        <v>3</v>
      </c>
      <c r="E677" t="s">
        <v>3580</v>
      </c>
      <c r="F677" t="s">
        <v>98</v>
      </c>
      <c r="G677" t="s">
        <v>5743</v>
      </c>
      <c r="H677" s="73">
        <v>0</v>
      </c>
      <c r="I677" s="75">
        <v>3841.55</v>
      </c>
      <c r="J677" s="75">
        <v>1</v>
      </c>
    </row>
    <row r="678" spans="1:10" x14ac:dyDescent="0.25">
      <c r="A678" s="53">
        <v>44817</v>
      </c>
      <c r="B678" s="84">
        <v>1</v>
      </c>
      <c r="C678" s="84">
        <v>3</v>
      </c>
      <c r="E678" t="s">
        <v>3581</v>
      </c>
      <c r="F678" t="s">
        <v>98</v>
      </c>
      <c r="G678" t="s">
        <v>5747</v>
      </c>
      <c r="H678" s="73">
        <v>0</v>
      </c>
      <c r="I678" s="75">
        <v>10092.99</v>
      </c>
      <c r="J678" s="75">
        <v>1</v>
      </c>
    </row>
    <row r="679" spans="1:10" x14ac:dyDescent="0.25">
      <c r="A679" s="53">
        <v>45280</v>
      </c>
      <c r="B679" s="84">
        <v>1</v>
      </c>
      <c r="C679" s="84">
        <v>6</v>
      </c>
      <c r="E679" t="s">
        <v>3582</v>
      </c>
      <c r="F679" t="s">
        <v>97</v>
      </c>
      <c r="G679" t="s">
        <v>5744</v>
      </c>
      <c r="H679" s="73">
        <v>0</v>
      </c>
      <c r="I679" s="75">
        <v>10092.99</v>
      </c>
      <c r="J679" s="75">
        <v>1</v>
      </c>
    </row>
    <row r="680" spans="1:10" x14ac:dyDescent="0.25">
      <c r="A680" s="53">
        <v>42381</v>
      </c>
      <c r="B680" s="84">
        <v>1</v>
      </c>
      <c r="C680" s="84">
        <v>4</v>
      </c>
      <c r="E680" t="s">
        <v>3583</v>
      </c>
      <c r="F680" t="s">
        <v>97</v>
      </c>
      <c r="G680" t="s">
        <v>56</v>
      </c>
      <c r="H680" s="73">
        <v>400000</v>
      </c>
      <c r="I680" s="75">
        <v>3841.55</v>
      </c>
      <c r="J680" s="75">
        <v>1</v>
      </c>
    </row>
    <row r="681" spans="1:10" x14ac:dyDescent="0.25">
      <c r="A681" s="53">
        <v>42382</v>
      </c>
      <c r="B681" s="84">
        <v>1</v>
      </c>
      <c r="C681" s="84">
        <v>5</v>
      </c>
      <c r="E681" t="s">
        <v>3584</v>
      </c>
      <c r="F681" t="s">
        <v>98</v>
      </c>
      <c r="G681" t="s">
        <v>5747</v>
      </c>
      <c r="H681" s="73">
        <v>0</v>
      </c>
      <c r="I681" s="75">
        <v>6871.37</v>
      </c>
      <c r="J681" s="75">
        <v>1</v>
      </c>
    </row>
    <row r="682" spans="1:10" x14ac:dyDescent="0.25">
      <c r="A682" s="53">
        <v>42383</v>
      </c>
      <c r="B682" s="84">
        <v>1</v>
      </c>
      <c r="C682" s="84">
        <v>3</v>
      </c>
      <c r="E682" t="s">
        <v>3585</v>
      </c>
      <c r="F682" t="s">
        <v>97</v>
      </c>
      <c r="G682" t="s">
        <v>5744</v>
      </c>
      <c r="H682" s="73">
        <v>0</v>
      </c>
      <c r="I682" s="75">
        <v>4658.07</v>
      </c>
      <c r="J682" s="75">
        <v>1</v>
      </c>
    </row>
    <row r="683" spans="1:10" x14ac:dyDescent="0.25">
      <c r="A683" s="53">
        <v>45017</v>
      </c>
      <c r="B683" s="84">
        <v>1</v>
      </c>
      <c r="C683" s="84">
        <v>2</v>
      </c>
      <c r="E683" t="s">
        <v>3586</v>
      </c>
      <c r="F683" t="s">
        <v>98</v>
      </c>
      <c r="G683" t="s">
        <v>5743</v>
      </c>
      <c r="H683" s="73">
        <v>0</v>
      </c>
      <c r="I683" s="75">
        <v>3426.98</v>
      </c>
      <c r="J683" s="75">
        <v>1</v>
      </c>
    </row>
    <row r="684" spans="1:10" x14ac:dyDescent="0.25">
      <c r="A684" s="53">
        <v>45011</v>
      </c>
      <c r="B684" s="84">
        <v>1</v>
      </c>
      <c r="C684" s="84">
        <v>3</v>
      </c>
      <c r="E684" t="s">
        <v>3587</v>
      </c>
      <c r="F684" t="s">
        <v>97</v>
      </c>
      <c r="G684" t="s">
        <v>56</v>
      </c>
      <c r="H684" s="73">
        <v>400000</v>
      </c>
      <c r="I684" s="75">
        <v>3841.55</v>
      </c>
      <c r="J684" s="75">
        <v>1</v>
      </c>
    </row>
    <row r="685" spans="1:10" x14ac:dyDescent="0.25">
      <c r="A685" s="53">
        <v>45020</v>
      </c>
      <c r="B685" s="84">
        <v>1</v>
      </c>
      <c r="C685" s="84">
        <v>4</v>
      </c>
      <c r="E685" t="s">
        <v>3588</v>
      </c>
      <c r="F685" t="s">
        <v>98</v>
      </c>
      <c r="G685" t="s">
        <v>5747</v>
      </c>
      <c r="H685" s="73">
        <v>0</v>
      </c>
      <c r="I685" s="75">
        <v>11102.3</v>
      </c>
      <c r="J685" s="75">
        <v>1</v>
      </c>
    </row>
    <row r="686" spans="1:10" x14ac:dyDescent="0.25">
      <c r="A686" s="53">
        <v>45012</v>
      </c>
      <c r="B686" s="84">
        <v>1</v>
      </c>
      <c r="C686" s="84">
        <v>3</v>
      </c>
      <c r="E686" t="s">
        <v>3589</v>
      </c>
      <c r="F686" t="s">
        <v>97</v>
      </c>
      <c r="G686" t="s">
        <v>56</v>
      </c>
      <c r="H686" s="73">
        <v>500000</v>
      </c>
      <c r="I686" s="75">
        <v>4225.6899999999996</v>
      </c>
      <c r="J686" s="75">
        <v>1</v>
      </c>
    </row>
    <row r="687" spans="1:10" x14ac:dyDescent="0.25">
      <c r="A687" s="53">
        <v>45056</v>
      </c>
      <c r="B687" s="84">
        <v>1</v>
      </c>
      <c r="C687" s="84">
        <v>6</v>
      </c>
      <c r="E687" t="s">
        <v>3590</v>
      </c>
      <c r="F687" t="s">
        <v>97</v>
      </c>
      <c r="G687" t="s">
        <v>5744</v>
      </c>
      <c r="H687" s="73">
        <v>0</v>
      </c>
      <c r="I687" s="75">
        <v>11102.3</v>
      </c>
      <c r="J687" s="75">
        <v>1</v>
      </c>
    </row>
    <row r="688" spans="1:10" x14ac:dyDescent="0.25">
      <c r="A688" s="53">
        <v>652602</v>
      </c>
      <c r="B688" s="84">
        <v>1</v>
      </c>
      <c r="C688" s="84">
        <v>2</v>
      </c>
      <c r="E688" t="s">
        <v>3591</v>
      </c>
      <c r="F688" t="s">
        <v>98</v>
      </c>
      <c r="G688" t="s">
        <v>5743</v>
      </c>
      <c r="H688" s="73">
        <v>0</v>
      </c>
      <c r="I688" s="75">
        <v>4225.6899999999996</v>
      </c>
      <c r="J688" s="75">
        <v>1</v>
      </c>
    </row>
    <row r="689" spans="1:10" x14ac:dyDescent="0.25">
      <c r="A689" s="53">
        <v>652603</v>
      </c>
      <c r="B689" s="84">
        <v>1</v>
      </c>
      <c r="C689" s="84">
        <v>6</v>
      </c>
      <c r="E689" t="s">
        <v>3592</v>
      </c>
      <c r="F689" t="s">
        <v>98</v>
      </c>
      <c r="G689" t="s">
        <v>5747</v>
      </c>
      <c r="H689" s="73">
        <v>0</v>
      </c>
      <c r="I689" s="75">
        <v>9179.4500000000007</v>
      </c>
      <c r="J689" s="75">
        <v>1</v>
      </c>
    </row>
    <row r="690" spans="1:10" x14ac:dyDescent="0.25">
      <c r="A690" s="53">
        <v>45018</v>
      </c>
      <c r="B690" s="84">
        <v>1</v>
      </c>
      <c r="C690" s="84">
        <v>4</v>
      </c>
      <c r="E690" t="s">
        <v>3593</v>
      </c>
      <c r="F690" t="s">
        <v>98</v>
      </c>
      <c r="G690" t="s">
        <v>5743</v>
      </c>
      <c r="H690" s="73">
        <v>0</v>
      </c>
      <c r="I690" s="75">
        <v>3495.31</v>
      </c>
      <c r="J690" s="75">
        <v>1</v>
      </c>
    </row>
    <row r="691" spans="1:10" x14ac:dyDescent="0.25">
      <c r="A691" s="53">
        <v>44810</v>
      </c>
      <c r="B691" s="84">
        <v>1</v>
      </c>
      <c r="C691" s="84">
        <v>2</v>
      </c>
      <c r="E691" t="s">
        <v>3594</v>
      </c>
      <c r="F691" t="s">
        <v>97</v>
      </c>
      <c r="G691" t="s">
        <v>5745</v>
      </c>
      <c r="H691" s="73">
        <v>0</v>
      </c>
      <c r="I691" s="75">
        <v>3127.44</v>
      </c>
      <c r="J691" s="75">
        <v>1</v>
      </c>
    </row>
    <row r="692" spans="1:10" x14ac:dyDescent="0.25">
      <c r="A692" s="53">
        <v>44811</v>
      </c>
      <c r="B692" s="84">
        <v>1</v>
      </c>
      <c r="C692" s="84">
        <v>3</v>
      </c>
      <c r="E692" t="s">
        <v>3595</v>
      </c>
      <c r="F692" t="s">
        <v>97</v>
      </c>
      <c r="G692" t="s">
        <v>56</v>
      </c>
      <c r="H692" s="73">
        <v>300000</v>
      </c>
      <c r="I692" s="75">
        <v>3495.31</v>
      </c>
      <c r="J692" s="75">
        <v>1</v>
      </c>
    </row>
    <row r="693" spans="1:10" x14ac:dyDescent="0.25">
      <c r="A693" s="53">
        <v>44804</v>
      </c>
      <c r="B693" s="84">
        <v>1</v>
      </c>
      <c r="C693" s="84">
        <v>3</v>
      </c>
      <c r="E693" t="s">
        <v>3596</v>
      </c>
      <c r="F693" t="s">
        <v>97</v>
      </c>
      <c r="G693" t="s">
        <v>5744</v>
      </c>
      <c r="H693" s="73">
        <v>0</v>
      </c>
      <c r="I693" s="75">
        <v>9179.4500000000007</v>
      </c>
      <c r="J693" s="75">
        <v>1</v>
      </c>
    </row>
    <row r="694" spans="1:10" x14ac:dyDescent="0.25">
      <c r="A694" s="53">
        <v>44809</v>
      </c>
      <c r="B694" s="84">
        <v>1</v>
      </c>
      <c r="C694" s="84">
        <v>3</v>
      </c>
      <c r="E694" t="s">
        <v>3597</v>
      </c>
      <c r="F694" t="s">
        <v>97</v>
      </c>
      <c r="G694" t="s">
        <v>5745</v>
      </c>
      <c r="H694" s="73">
        <v>0</v>
      </c>
      <c r="I694" s="75">
        <v>3127.44</v>
      </c>
      <c r="J694" s="75">
        <v>1</v>
      </c>
    </row>
    <row r="695" spans="1:10" x14ac:dyDescent="0.25">
      <c r="A695" s="53">
        <v>44807</v>
      </c>
      <c r="B695" s="84">
        <v>1</v>
      </c>
      <c r="C695" s="84">
        <v>3</v>
      </c>
      <c r="E695" t="s">
        <v>3598</v>
      </c>
      <c r="F695" t="s">
        <v>97</v>
      </c>
      <c r="G695" t="s">
        <v>5744</v>
      </c>
      <c r="H695" s="73">
        <v>0</v>
      </c>
      <c r="I695" s="75">
        <v>20889.05</v>
      </c>
      <c r="J695" s="75">
        <v>1</v>
      </c>
    </row>
    <row r="696" spans="1:10" x14ac:dyDescent="0.25">
      <c r="A696" s="53">
        <v>44812</v>
      </c>
      <c r="B696" s="84">
        <v>1</v>
      </c>
      <c r="C696" s="84">
        <v>3</v>
      </c>
      <c r="E696" t="s">
        <v>3599</v>
      </c>
      <c r="F696" t="s">
        <v>98</v>
      </c>
      <c r="G696" t="s">
        <v>5743</v>
      </c>
      <c r="H696" s="73">
        <v>0</v>
      </c>
      <c r="I696" s="75">
        <v>3495.31</v>
      </c>
      <c r="J696" s="75">
        <v>1</v>
      </c>
    </row>
    <row r="697" spans="1:10" x14ac:dyDescent="0.25">
      <c r="A697" s="53">
        <v>44815</v>
      </c>
      <c r="B697" s="84">
        <v>1</v>
      </c>
      <c r="C697" s="84">
        <v>3</v>
      </c>
      <c r="E697" t="s">
        <v>3600</v>
      </c>
      <c r="F697" t="s">
        <v>98</v>
      </c>
      <c r="G697" t="s">
        <v>5747</v>
      </c>
      <c r="H697" s="73">
        <v>0</v>
      </c>
      <c r="I697" s="75">
        <v>16628.13</v>
      </c>
      <c r="J697" s="75">
        <v>1</v>
      </c>
    </row>
    <row r="698" spans="1:10" x14ac:dyDescent="0.25">
      <c r="A698" s="53">
        <v>44806</v>
      </c>
      <c r="B698" s="84">
        <v>1</v>
      </c>
      <c r="C698" s="84">
        <v>3</v>
      </c>
      <c r="E698" t="s">
        <v>3601</v>
      </c>
      <c r="F698" t="s">
        <v>97</v>
      </c>
      <c r="G698" t="s">
        <v>5745</v>
      </c>
      <c r="H698" s="73">
        <v>0</v>
      </c>
      <c r="I698" s="75">
        <v>3127.44</v>
      </c>
      <c r="J698" s="75">
        <v>1</v>
      </c>
    </row>
    <row r="699" spans="1:10" x14ac:dyDescent="0.25">
      <c r="A699" s="53">
        <v>45013</v>
      </c>
      <c r="B699" s="84">
        <v>1</v>
      </c>
      <c r="C699" s="84">
        <v>3</v>
      </c>
      <c r="E699" t="s">
        <v>3602</v>
      </c>
      <c r="F699" t="s">
        <v>97</v>
      </c>
      <c r="G699" t="s">
        <v>56</v>
      </c>
      <c r="H699" s="73">
        <v>300000</v>
      </c>
      <c r="I699" s="75">
        <v>3495.31</v>
      </c>
      <c r="J699" s="75">
        <v>1</v>
      </c>
    </row>
    <row r="700" spans="1:10" x14ac:dyDescent="0.25">
      <c r="A700" s="53">
        <v>45051</v>
      </c>
      <c r="B700" s="84">
        <v>1</v>
      </c>
      <c r="C700" s="84">
        <v>4</v>
      </c>
      <c r="E700" t="s">
        <v>3603</v>
      </c>
      <c r="F700" t="s">
        <v>98</v>
      </c>
      <c r="G700" t="s">
        <v>5743</v>
      </c>
      <c r="H700" s="73">
        <v>0</v>
      </c>
      <c r="I700" s="75">
        <v>3495.31</v>
      </c>
      <c r="J700" s="75">
        <v>1</v>
      </c>
    </row>
    <row r="701" spans="1:10" x14ac:dyDescent="0.25">
      <c r="A701" s="53">
        <v>45055</v>
      </c>
      <c r="B701" s="84">
        <v>1</v>
      </c>
      <c r="C701" s="84">
        <v>3</v>
      </c>
      <c r="E701" t="s">
        <v>3604</v>
      </c>
      <c r="F701" t="s">
        <v>98</v>
      </c>
      <c r="G701" t="s">
        <v>5747</v>
      </c>
      <c r="H701" s="73">
        <v>0</v>
      </c>
      <c r="I701" s="75">
        <v>9179.4500000000007</v>
      </c>
      <c r="J701" s="75">
        <v>1</v>
      </c>
    </row>
    <row r="702" spans="1:10" x14ac:dyDescent="0.25">
      <c r="A702" s="53">
        <v>45021</v>
      </c>
      <c r="B702" s="84">
        <v>1</v>
      </c>
      <c r="C702" s="84">
        <v>5</v>
      </c>
      <c r="E702" t="s">
        <v>3605</v>
      </c>
      <c r="F702" t="s">
        <v>97</v>
      </c>
      <c r="G702" t="s">
        <v>5745</v>
      </c>
      <c r="H702" s="73">
        <v>0</v>
      </c>
      <c r="I702" s="75">
        <v>3127.44</v>
      </c>
      <c r="J702" s="75">
        <v>1</v>
      </c>
    </row>
    <row r="703" spans="1:10" x14ac:dyDescent="0.25">
      <c r="A703" s="53">
        <v>45014</v>
      </c>
      <c r="B703" s="84">
        <v>1</v>
      </c>
      <c r="C703" s="84">
        <v>4</v>
      </c>
      <c r="E703" t="s">
        <v>3606</v>
      </c>
      <c r="F703" t="s">
        <v>97</v>
      </c>
      <c r="G703" t="s">
        <v>56</v>
      </c>
      <c r="H703" s="73">
        <v>300000</v>
      </c>
      <c r="I703" s="75">
        <v>3495.31</v>
      </c>
      <c r="J703" s="75">
        <v>1</v>
      </c>
    </row>
    <row r="704" spans="1:10" x14ac:dyDescent="0.25">
      <c r="A704" s="53">
        <v>850045</v>
      </c>
      <c r="B704" s="84">
        <v>1</v>
      </c>
      <c r="C704" s="84">
        <v>3</v>
      </c>
      <c r="E704" t="s">
        <v>3607</v>
      </c>
      <c r="F704" t="s">
        <v>97</v>
      </c>
      <c r="G704" t="s">
        <v>5744</v>
      </c>
      <c r="H704" s="73">
        <v>0</v>
      </c>
      <c r="I704" s="75">
        <v>10092.99</v>
      </c>
      <c r="J704" s="75">
        <v>1</v>
      </c>
    </row>
    <row r="705" spans="1:10" x14ac:dyDescent="0.25">
      <c r="A705" s="53">
        <v>45009</v>
      </c>
      <c r="B705" s="84">
        <v>1</v>
      </c>
      <c r="C705" s="84">
        <v>3</v>
      </c>
      <c r="E705" t="s">
        <v>3608</v>
      </c>
      <c r="F705" t="s">
        <v>97</v>
      </c>
      <c r="G705" t="s">
        <v>56</v>
      </c>
      <c r="H705" s="73">
        <v>400000</v>
      </c>
      <c r="I705" s="75">
        <v>3841.55</v>
      </c>
      <c r="J705" s="75">
        <v>1</v>
      </c>
    </row>
    <row r="706" spans="1:10" x14ac:dyDescent="0.25">
      <c r="A706" s="53">
        <v>45019</v>
      </c>
      <c r="B706" s="84">
        <v>1</v>
      </c>
      <c r="C706" s="84">
        <v>3</v>
      </c>
      <c r="E706" t="s">
        <v>3609</v>
      </c>
      <c r="F706" t="s">
        <v>98</v>
      </c>
      <c r="G706" t="s">
        <v>5747</v>
      </c>
      <c r="H706" s="73">
        <v>0</v>
      </c>
      <c r="I706" s="75">
        <v>6871.37</v>
      </c>
      <c r="J706" s="75">
        <v>1</v>
      </c>
    </row>
    <row r="707" spans="1:10" x14ac:dyDescent="0.25">
      <c r="A707" s="53">
        <v>45010</v>
      </c>
      <c r="B707" s="84">
        <v>1</v>
      </c>
      <c r="C707" s="84">
        <v>2</v>
      </c>
      <c r="E707" t="s">
        <v>3610</v>
      </c>
      <c r="F707" t="s">
        <v>97</v>
      </c>
      <c r="G707" t="s">
        <v>5744</v>
      </c>
      <c r="H707" s="73">
        <v>0</v>
      </c>
      <c r="I707" s="75">
        <v>0</v>
      </c>
      <c r="J707" s="75">
        <v>0</v>
      </c>
    </row>
    <row r="708" spans="1:10" x14ac:dyDescent="0.25">
      <c r="A708" s="53">
        <v>45057</v>
      </c>
      <c r="B708" s="84">
        <v>1</v>
      </c>
      <c r="C708" s="84">
        <v>3</v>
      </c>
      <c r="E708" t="s">
        <v>3611</v>
      </c>
      <c r="F708" t="s">
        <v>97</v>
      </c>
      <c r="G708" t="s">
        <v>5745</v>
      </c>
      <c r="H708" s="73">
        <v>0</v>
      </c>
      <c r="I708" s="75">
        <v>3769.67</v>
      </c>
      <c r="J708" s="75">
        <v>1</v>
      </c>
    </row>
    <row r="709" spans="1:10" x14ac:dyDescent="0.25">
      <c r="A709" s="53">
        <v>44995</v>
      </c>
      <c r="B709" s="84">
        <v>1</v>
      </c>
      <c r="C709" s="84">
        <v>2</v>
      </c>
      <c r="E709" t="s">
        <v>3612</v>
      </c>
      <c r="F709" t="s">
        <v>97</v>
      </c>
      <c r="G709" t="s">
        <v>5745</v>
      </c>
      <c r="H709" s="73">
        <v>0</v>
      </c>
      <c r="I709" s="75">
        <v>3769.67</v>
      </c>
      <c r="J709" s="75">
        <v>1</v>
      </c>
    </row>
    <row r="710" spans="1:10" x14ac:dyDescent="0.25">
      <c r="A710" s="53">
        <v>44613</v>
      </c>
      <c r="B710" s="84">
        <v>1</v>
      </c>
      <c r="C710" s="84">
        <v>3</v>
      </c>
      <c r="E710" t="s">
        <v>3613</v>
      </c>
      <c r="F710" t="s">
        <v>98</v>
      </c>
      <c r="G710" t="s">
        <v>5746</v>
      </c>
      <c r="H710" s="73">
        <v>0</v>
      </c>
      <c r="I710" s="75">
        <v>3769.67</v>
      </c>
      <c r="J710" s="75">
        <v>1</v>
      </c>
    </row>
    <row r="711" spans="1:10" x14ac:dyDescent="0.25">
      <c r="A711" s="53">
        <v>45099</v>
      </c>
      <c r="B711" s="84">
        <v>1</v>
      </c>
      <c r="C711" s="84">
        <v>3</v>
      </c>
      <c r="E711" t="s">
        <v>3614</v>
      </c>
      <c r="F711" t="s">
        <v>98</v>
      </c>
      <c r="G711" t="s">
        <v>5743</v>
      </c>
      <c r="H711" s="73">
        <v>0</v>
      </c>
      <c r="I711" s="75">
        <v>7558.5099999999993</v>
      </c>
      <c r="J711" s="75">
        <v>1</v>
      </c>
    </row>
    <row r="712" spans="1:10" x14ac:dyDescent="0.25">
      <c r="A712" s="53">
        <v>44992</v>
      </c>
      <c r="B712" s="84">
        <v>1</v>
      </c>
      <c r="C712" s="84">
        <v>3</v>
      </c>
      <c r="E712" t="s">
        <v>3615</v>
      </c>
      <c r="F712" t="s">
        <v>97</v>
      </c>
      <c r="G712" t="s">
        <v>56</v>
      </c>
      <c r="H712" s="73">
        <v>500000</v>
      </c>
      <c r="I712" s="75">
        <v>7558.5099999999993</v>
      </c>
      <c r="J712" s="75">
        <v>1</v>
      </c>
    </row>
    <row r="713" spans="1:10" x14ac:dyDescent="0.25">
      <c r="A713" s="53">
        <v>44993</v>
      </c>
      <c r="B713" s="84">
        <v>1</v>
      </c>
      <c r="C713" s="84">
        <v>3</v>
      </c>
      <c r="E713" t="s">
        <v>3616</v>
      </c>
      <c r="F713" t="s">
        <v>97</v>
      </c>
      <c r="G713" t="s">
        <v>5744</v>
      </c>
      <c r="H713" s="73">
        <v>0</v>
      </c>
      <c r="I713" s="75">
        <v>6871.37</v>
      </c>
      <c r="J713" s="75">
        <v>1</v>
      </c>
    </row>
    <row r="714" spans="1:10" x14ac:dyDescent="0.25">
      <c r="A714" s="53">
        <v>45143</v>
      </c>
      <c r="B714" s="84">
        <v>1</v>
      </c>
      <c r="C714" s="84">
        <v>5</v>
      </c>
      <c r="E714" t="s">
        <v>3617</v>
      </c>
      <c r="F714" t="s">
        <v>98</v>
      </c>
      <c r="G714" t="s">
        <v>5747</v>
      </c>
      <c r="H714" s="73">
        <v>0</v>
      </c>
      <c r="I714" s="75">
        <v>4658.07</v>
      </c>
      <c r="J714" s="75">
        <v>1</v>
      </c>
    </row>
    <row r="715" spans="1:10" x14ac:dyDescent="0.25">
      <c r="A715" s="53">
        <v>45155</v>
      </c>
      <c r="B715" s="84">
        <v>1</v>
      </c>
      <c r="C715" s="84">
        <v>5</v>
      </c>
      <c r="E715" t="s">
        <v>3618</v>
      </c>
      <c r="F715" t="s">
        <v>97</v>
      </c>
      <c r="G715" t="s">
        <v>56</v>
      </c>
      <c r="H715" s="73">
        <v>400000</v>
      </c>
      <c r="I715" s="75">
        <v>3426.98</v>
      </c>
      <c r="J715" s="75">
        <v>1</v>
      </c>
    </row>
    <row r="716" spans="1:10" x14ac:dyDescent="0.25">
      <c r="A716" s="53">
        <v>44996</v>
      </c>
      <c r="B716" s="84">
        <v>1</v>
      </c>
      <c r="C716" s="84">
        <v>3</v>
      </c>
      <c r="E716" t="s">
        <v>3619</v>
      </c>
      <c r="F716" t="s">
        <v>98</v>
      </c>
      <c r="G716" t="s">
        <v>5743</v>
      </c>
      <c r="H716" s="73">
        <v>0</v>
      </c>
      <c r="I716" s="75">
        <v>3841.55</v>
      </c>
      <c r="J716" s="75">
        <v>1</v>
      </c>
    </row>
    <row r="717" spans="1:10" x14ac:dyDescent="0.25">
      <c r="A717" s="53">
        <v>45144</v>
      </c>
      <c r="B717" s="84">
        <v>1</v>
      </c>
      <c r="C717" s="84">
        <v>2</v>
      </c>
      <c r="E717" t="s">
        <v>3620</v>
      </c>
      <c r="F717" t="s">
        <v>97</v>
      </c>
      <c r="G717" t="s">
        <v>5744</v>
      </c>
      <c r="H717" s="73">
        <v>0</v>
      </c>
      <c r="I717" s="75">
        <v>10092.99</v>
      </c>
      <c r="J717" s="75">
        <v>1</v>
      </c>
    </row>
    <row r="718" spans="1:10" x14ac:dyDescent="0.25">
      <c r="A718" s="53">
        <v>45101</v>
      </c>
      <c r="B718" s="84">
        <v>1</v>
      </c>
      <c r="C718" s="84">
        <v>4</v>
      </c>
      <c r="E718" t="s">
        <v>3621</v>
      </c>
      <c r="F718" t="s">
        <v>97</v>
      </c>
      <c r="G718" t="s">
        <v>56</v>
      </c>
      <c r="H718" s="73">
        <v>400000</v>
      </c>
      <c r="I718" s="75">
        <v>3841.55</v>
      </c>
      <c r="J718" s="75">
        <v>1</v>
      </c>
    </row>
    <row r="719" spans="1:10" x14ac:dyDescent="0.25">
      <c r="A719" s="53" t="s">
        <v>6285</v>
      </c>
      <c r="B719" s="84">
        <v>1</v>
      </c>
      <c r="C719" s="84">
        <v>5</v>
      </c>
      <c r="E719" t="s">
        <v>3622</v>
      </c>
      <c r="F719" t="s">
        <v>97</v>
      </c>
      <c r="G719" t="s">
        <v>56</v>
      </c>
      <c r="H719" s="73">
        <v>400000</v>
      </c>
      <c r="I719" s="75">
        <v>3841.55</v>
      </c>
      <c r="J719" s="75">
        <v>1</v>
      </c>
    </row>
    <row r="720" spans="1:10" x14ac:dyDescent="0.25">
      <c r="A720" s="53" t="s">
        <v>6286</v>
      </c>
      <c r="B720" s="84">
        <v>1</v>
      </c>
      <c r="C720" s="84">
        <v>3</v>
      </c>
      <c r="E720" t="s">
        <v>3623</v>
      </c>
      <c r="F720" t="s">
        <v>98</v>
      </c>
      <c r="G720" t="s">
        <v>5747</v>
      </c>
      <c r="H720" s="73">
        <v>0</v>
      </c>
      <c r="I720" s="75">
        <v>6871.37</v>
      </c>
      <c r="J720" s="75">
        <v>1</v>
      </c>
    </row>
    <row r="721" spans="1:10" x14ac:dyDescent="0.25">
      <c r="A721" s="53">
        <v>45270</v>
      </c>
      <c r="B721" s="84">
        <v>1</v>
      </c>
      <c r="C721" s="84">
        <v>4</v>
      </c>
      <c r="E721" t="s">
        <v>3624</v>
      </c>
      <c r="F721" t="s">
        <v>97</v>
      </c>
      <c r="G721" t="s">
        <v>5744</v>
      </c>
      <c r="H721" s="73">
        <v>0</v>
      </c>
      <c r="I721" s="75">
        <v>10092.99</v>
      </c>
      <c r="J721" s="75">
        <v>1</v>
      </c>
    </row>
    <row r="722" spans="1:10" x14ac:dyDescent="0.25">
      <c r="A722" s="53">
        <v>45324</v>
      </c>
      <c r="B722" s="84">
        <v>1</v>
      </c>
      <c r="C722" s="84">
        <v>2</v>
      </c>
      <c r="E722" t="s">
        <v>3625</v>
      </c>
      <c r="F722" t="s">
        <v>98</v>
      </c>
      <c r="G722" t="s">
        <v>5746</v>
      </c>
      <c r="H722" s="73">
        <v>0</v>
      </c>
      <c r="I722" s="75">
        <v>3127.44</v>
      </c>
      <c r="J722" s="75">
        <v>1</v>
      </c>
    </row>
    <row r="723" spans="1:10" x14ac:dyDescent="0.25">
      <c r="A723" s="53">
        <v>45326</v>
      </c>
      <c r="B723" s="84">
        <v>1</v>
      </c>
      <c r="C723" s="84">
        <v>3</v>
      </c>
      <c r="E723" t="s">
        <v>3626</v>
      </c>
      <c r="F723" t="s">
        <v>97</v>
      </c>
      <c r="G723" t="s">
        <v>56</v>
      </c>
      <c r="H723" s="73">
        <v>300000</v>
      </c>
      <c r="I723" s="75">
        <v>4338.62</v>
      </c>
      <c r="J723" s="75">
        <v>1</v>
      </c>
    </row>
    <row r="724" spans="1:10" x14ac:dyDescent="0.25">
      <c r="A724" s="53">
        <v>45363</v>
      </c>
      <c r="B724" s="84">
        <v>1</v>
      </c>
      <c r="C724" s="84">
        <v>5</v>
      </c>
      <c r="E724" t="s">
        <v>3627</v>
      </c>
      <c r="F724" t="s">
        <v>98</v>
      </c>
      <c r="G724" t="s">
        <v>5747</v>
      </c>
      <c r="H724" s="73">
        <v>0</v>
      </c>
      <c r="I724" s="75">
        <v>13109.28</v>
      </c>
      <c r="J724" s="75">
        <v>1</v>
      </c>
    </row>
    <row r="725" spans="1:10" x14ac:dyDescent="0.25">
      <c r="A725" s="53">
        <v>45364</v>
      </c>
      <c r="B725" s="84">
        <v>1</v>
      </c>
      <c r="C725" s="84">
        <v>2</v>
      </c>
      <c r="E725" t="s">
        <v>3628</v>
      </c>
      <c r="F725" t="s">
        <v>98</v>
      </c>
      <c r="G725" t="s">
        <v>5743</v>
      </c>
      <c r="H725" s="73">
        <v>0</v>
      </c>
      <c r="I725" s="75">
        <v>3495.31</v>
      </c>
      <c r="J725" s="75">
        <v>1</v>
      </c>
    </row>
    <row r="726" spans="1:10" x14ac:dyDescent="0.25">
      <c r="A726" s="53">
        <v>45367</v>
      </c>
      <c r="B726" s="84">
        <v>1</v>
      </c>
      <c r="C726" s="84">
        <v>3</v>
      </c>
      <c r="E726" t="s">
        <v>3629</v>
      </c>
      <c r="F726" t="s">
        <v>97</v>
      </c>
      <c r="G726" t="s">
        <v>5745</v>
      </c>
      <c r="H726" s="73">
        <v>0</v>
      </c>
      <c r="I726" s="75">
        <v>3127.44</v>
      </c>
      <c r="J726" s="75">
        <v>1</v>
      </c>
    </row>
    <row r="727" spans="1:10" x14ac:dyDescent="0.25">
      <c r="A727" s="53">
        <v>45325</v>
      </c>
      <c r="B727" s="84">
        <v>1</v>
      </c>
      <c r="C727" s="84">
        <v>6</v>
      </c>
      <c r="E727" t="s">
        <v>3630</v>
      </c>
      <c r="F727" t="s">
        <v>97</v>
      </c>
      <c r="G727" t="s">
        <v>5744</v>
      </c>
      <c r="H727" s="73">
        <v>0</v>
      </c>
      <c r="I727" s="75">
        <v>20889.05</v>
      </c>
      <c r="J727" s="75">
        <v>1</v>
      </c>
    </row>
    <row r="728" spans="1:10" x14ac:dyDescent="0.25">
      <c r="A728" s="53">
        <v>45353</v>
      </c>
      <c r="B728" s="84">
        <v>1</v>
      </c>
      <c r="C728" s="84">
        <v>3</v>
      </c>
      <c r="E728" t="s">
        <v>3631</v>
      </c>
      <c r="F728" t="s">
        <v>97</v>
      </c>
      <c r="G728" t="s">
        <v>56</v>
      </c>
      <c r="H728" s="73">
        <v>300000</v>
      </c>
      <c r="I728" s="75">
        <v>3495.31</v>
      </c>
      <c r="J728" s="75">
        <v>1</v>
      </c>
    </row>
    <row r="729" spans="1:10" x14ac:dyDescent="0.25">
      <c r="A729" s="53">
        <v>45362</v>
      </c>
      <c r="B729" s="84">
        <v>1</v>
      </c>
      <c r="C729" s="84">
        <v>5</v>
      </c>
      <c r="E729" t="s">
        <v>3632</v>
      </c>
      <c r="F729" t="s">
        <v>98</v>
      </c>
      <c r="G729" t="s">
        <v>5743</v>
      </c>
      <c r="H729" s="73">
        <v>0</v>
      </c>
      <c r="I729" s="75">
        <v>3495.31</v>
      </c>
      <c r="J729" s="75">
        <v>1</v>
      </c>
    </row>
    <row r="730" spans="1:10" x14ac:dyDescent="0.25">
      <c r="A730" s="53">
        <v>45338</v>
      </c>
      <c r="B730" s="84">
        <v>1</v>
      </c>
      <c r="C730" s="84">
        <v>3</v>
      </c>
      <c r="E730" t="s">
        <v>3633</v>
      </c>
      <c r="F730" t="s">
        <v>97</v>
      </c>
      <c r="G730" t="s">
        <v>5745</v>
      </c>
      <c r="H730" s="73">
        <v>0</v>
      </c>
      <c r="I730" s="75">
        <v>3127.44</v>
      </c>
      <c r="J730" s="75">
        <v>1</v>
      </c>
    </row>
    <row r="731" spans="1:10" x14ac:dyDescent="0.25">
      <c r="A731" s="53">
        <v>45384</v>
      </c>
      <c r="B731" s="84">
        <v>1</v>
      </c>
      <c r="C731" s="84">
        <v>3</v>
      </c>
      <c r="E731" t="s">
        <v>3634</v>
      </c>
      <c r="F731" t="s">
        <v>97</v>
      </c>
      <c r="G731" t="s">
        <v>5744</v>
      </c>
      <c r="H731" s="73">
        <v>0</v>
      </c>
      <c r="I731" s="75">
        <v>9179.4500000000007</v>
      </c>
      <c r="J731" s="75">
        <v>1</v>
      </c>
    </row>
    <row r="732" spans="1:10" x14ac:dyDescent="0.25">
      <c r="A732" s="53">
        <v>44991</v>
      </c>
      <c r="B732" s="84">
        <v>1</v>
      </c>
      <c r="C732" s="84">
        <v>4</v>
      </c>
      <c r="E732" t="s">
        <v>3635</v>
      </c>
      <c r="F732" t="s">
        <v>98</v>
      </c>
      <c r="G732" t="s">
        <v>5747</v>
      </c>
      <c r="H732" s="73">
        <v>0</v>
      </c>
      <c r="I732" s="75">
        <v>6248.7</v>
      </c>
      <c r="J732" s="75">
        <v>1</v>
      </c>
    </row>
    <row r="733" spans="1:10" x14ac:dyDescent="0.25">
      <c r="A733" s="53">
        <v>45354</v>
      </c>
      <c r="B733" s="84">
        <v>1</v>
      </c>
      <c r="C733" s="84">
        <v>2</v>
      </c>
      <c r="E733" t="s">
        <v>3636</v>
      </c>
      <c r="F733" t="s">
        <v>98</v>
      </c>
      <c r="G733" t="s">
        <v>5743</v>
      </c>
      <c r="H733" s="73">
        <v>0</v>
      </c>
      <c r="I733" s="75">
        <v>12212.54</v>
      </c>
      <c r="J733" s="75">
        <v>1</v>
      </c>
    </row>
    <row r="734" spans="1:10" x14ac:dyDescent="0.25">
      <c r="A734" s="53">
        <v>45352</v>
      </c>
      <c r="B734" s="84">
        <v>1</v>
      </c>
      <c r="C734" s="84">
        <v>4</v>
      </c>
      <c r="E734" t="s">
        <v>3637</v>
      </c>
      <c r="F734" t="s">
        <v>98</v>
      </c>
      <c r="G734" t="s">
        <v>5747</v>
      </c>
      <c r="H734" s="73">
        <v>0</v>
      </c>
      <c r="I734" s="75">
        <v>0</v>
      </c>
      <c r="J734" s="75">
        <v>0</v>
      </c>
    </row>
    <row r="735" spans="1:10" x14ac:dyDescent="0.25">
      <c r="A735" s="53">
        <v>45457</v>
      </c>
      <c r="B735" s="84">
        <v>1</v>
      </c>
      <c r="C735" s="84">
        <v>5</v>
      </c>
      <c r="E735" t="s">
        <v>3638</v>
      </c>
      <c r="F735" t="s">
        <v>97</v>
      </c>
      <c r="G735" t="s">
        <v>5744</v>
      </c>
      <c r="H735" s="73">
        <v>0</v>
      </c>
      <c r="I735" s="75">
        <v>30352.05</v>
      </c>
      <c r="J735" s="75">
        <v>1</v>
      </c>
    </row>
    <row r="736" spans="1:10" x14ac:dyDescent="0.25">
      <c r="A736" s="53">
        <v>45485</v>
      </c>
      <c r="B736" s="84">
        <v>1</v>
      </c>
      <c r="C736" s="84">
        <v>5</v>
      </c>
      <c r="E736" t="s">
        <v>3639</v>
      </c>
      <c r="F736" t="s">
        <v>97</v>
      </c>
      <c r="G736" t="s">
        <v>56</v>
      </c>
      <c r="H736" s="73">
        <v>600000</v>
      </c>
      <c r="I736" s="75">
        <v>12212.54</v>
      </c>
      <c r="J736" s="75">
        <v>1</v>
      </c>
    </row>
    <row r="737" spans="1:10" x14ac:dyDescent="0.25">
      <c r="A737" s="53">
        <v>45493</v>
      </c>
      <c r="B737" s="84">
        <v>1</v>
      </c>
      <c r="C737" s="84">
        <v>3</v>
      </c>
      <c r="E737" t="s">
        <v>3640</v>
      </c>
      <c r="F737" t="s">
        <v>98</v>
      </c>
      <c r="G737" t="s">
        <v>5743</v>
      </c>
      <c r="H737" s="73">
        <v>0</v>
      </c>
      <c r="I737" s="75">
        <v>4338.62</v>
      </c>
      <c r="J737" s="75">
        <v>1</v>
      </c>
    </row>
    <row r="738" spans="1:10" x14ac:dyDescent="0.25">
      <c r="A738" s="53">
        <v>45458</v>
      </c>
      <c r="B738" s="84">
        <v>1</v>
      </c>
      <c r="C738" s="84">
        <v>4</v>
      </c>
      <c r="E738" t="s">
        <v>3641</v>
      </c>
      <c r="F738" t="s">
        <v>98</v>
      </c>
      <c r="G738" t="s">
        <v>5747</v>
      </c>
      <c r="H738" s="73">
        <v>0</v>
      </c>
      <c r="I738" s="75">
        <v>16628.13</v>
      </c>
      <c r="J738" s="75">
        <v>1</v>
      </c>
    </row>
    <row r="739" spans="1:10" x14ac:dyDescent="0.25">
      <c r="A739" s="53">
        <v>45094</v>
      </c>
      <c r="B739" s="84">
        <v>1</v>
      </c>
      <c r="C739" s="84">
        <v>3</v>
      </c>
      <c r="E739" t="s">
        <v>3642</v>
      </c>
      <c r="F739" t="s">
        <v>97</v>
      </c>
      <c r="G739" t="s">
        <v>5744</v>
      </c>
      <c r="H739" s="73">
        <v>0</v>
      </c>
      <c r="I739" s="75">
        <v>22807.9</v>
      </c>
      <c r="J739" s="75">
        <v>1</v>
      </c>
    </row>
    <row r="740" spans="1:10" x14ac:dyDescent="0.25">
      <c r="A740" s="53">
        <v>45492</v>
      </c>
      <c r="B740" s="84">
        <v>1</v>
      </c>
      <c r="C740" s="84">
        <v>3</v>
      </c>
      <c r="E740" t="s">
        <v>3643</v>
      </c>
      <c r="F740" t="s">
        <v>98</v>
      </c>
      <c r="G740" t="s">
        <v>5746</v>
      </c>
      <c r="H740" s="73">
        <v>0</v>
      </c>
      <c r="I740" s="75">
        <v>3127.44</v>
      </c>
      <c r="J740" s="75">
        <v>1</v>
      </c>
    </row>
    <row r="741" spans="1:10" x14ac:dyDescent="0.25">
      <c r="A741" s="53">
        <v>45552</v>
      </c>
      <c r="B741" s="84">
        <v>1</v>
      </c>
      <c r="C741" s="84">
        <v>3</v>
      </c>
      <c r="E741" t="s">
        <v>3644</v>
      </c>
      <c r="F741" t="s">
        <v>98</v>
      </c>
      <c r="G741" t="s">
        <v>5746</v>
      </c>
      <c r="H741" s="73">
        <v>0</v>
      </c>
      <c r="I741" s="75">
        <v>3127.44</v>
      </c>
      <c r="J741" s="75">
        <v>1</v>
      </c>
    </row>
    <row r="742" spans="1:10" x14ac:dyDescent="0.25">
      <c r="A742" s="53">
        <v>45553</v>
      </c>
      <c r="B742" s="84">
        <v>1</v>
      </c>
      <c r="C742" s="84">
        <v>3</v>
      </c>
      <c r="E742" t="s">
        <v>3645</v>
      </c>
      <c r="F742" t="s">
        <v>97</v>
      </c>
      <c r="G742" t="s">
        <v>56</v>
      </c>
      <c r="H742" s="73">
        <v>300000</v>
      </c>
      <c r="I742" s="75">
        <v>6248.7</v>
      </c>
      <c r="J742" s="75">
        <v>1</v>
      </c>
    </row>
    <row r="743" spans="1:10" x14ac:dyDescent="0.25">
      <c r="A743" s="53">
        <v>45571</v>
      </c>
      <c r="B743" s="84">
        <v>1</v>
      </c>
      <c r="C743" s="84">
        <v>3</v>
      </c>
      <c r="E743" t="s">
        <v>3646</v>
      </c>
      <c r="F743" t="s">
        <v>97</v>
      </c>
      <c r="G743" t="s">
        <v>5745</v>
      </c>
      <c r="H743" s="73">
        <v>0</v>
      </c>
      <c r="I743" s="75">
        <v>3127.44</v>
      </c>
      <c r="J743" s="75">
        <v>1</v>
      </c>
    </row>
    <row r="744" spans="1:10" x14ac:dyDescent="0.25">
      <c r="A744" s="53">
        <v>45570</v>
      </c>
      <c r="B744" s="84">
        <v>1</v>
      </c>
      <c r="C744" s="84">
        <v>3</v>
      </c>
      <c r="E744" t="s">
        <v>3647</v>
      </c>
      <c r="F744" t="s">
        <v>97</v>
      </c>
      <c r="G744" t="s">
        <v>56</v>
      </c>
      <c r="H744" s="73">
        <v>300000</v>
      </c>
      <c r="I744" s="75">
        <v>6248.7</v>
      </c>
      <c r="J744" s="75">
        <v>1</v>
      </c>
    </row>
    <row r="745" spans="1:10" x14ac:dyDescent="0.25">
      <c r="A745" s="53">
        <v>45569</v>
      </c>
      <c r="B745" s="84">
        <v>1</v>
      </c>
      <c r="C745" s="84">
        <v>2</v>
      </c>
      <c r="E745" t="s">
        <v>3648</v>
      </c>
      <c r="F745" t="s">
        <v>97</v>
      </c>
      <c r="G745" t="s">
        <v>5748</v>
      </c>
      <c r="H745" s="73">
        <v>0</v>
      </c>
      <c r="I745" s="75">
        <v>20889.05</v>
      </c>
      <c r="J745" s="75">
        <v>1</v>
      </c>
    </row>
    <row r="746" spans="1:10" x14ac:dyDescent="0.25">
      <c r="A746" s="53">
        <v>45568</v>
      </c>
      <c r="B746" s="84">
        <v>1</v>
      </c>
      <c r="C746" s="84">
        <v>3</v>
      </c>
      <c r="E746" t="s">
        <v>3649</v>
      </c>
      <c r="F746" t="s">
        <v>98</v>
      </c>
      <c r="G746" t="s">
        <v>5749</v>
      </c>
      <c r="H746" s="73">
        <v>0</v>
      </c>
      <c r="I746" s="75">
        <v>20889.05</v>
      </c>
      <c r="J746" s="75">
        <v>1</v>
      </c>
    </row>
    <row r="747" spans="1:10" x14ac:dyDescent="0.25">
      <c r="A747" s="53">
        <v>45487</v>
      </c>
      <c r="B747" s="84">
        <v>1</v>
      </c>
      <c r="C747" s="84">
        <v>3</v>
      </c>
      <c r="E747" t="s">
        <v>3650</v>
      </c>
      <c r="F747" t="s">
        <v>98</v>
      </c>
      <c r="G747" t="s">
        <v>5743</v>
      </c>
      <c r="H747" s="73">
        <v>0</v>
      </c>
      <c r="I747" s="75">
        <v>6248.7</v>
      </c>
      <c r="J747" s="75">
        <v>1</v>
      </c>
    </row>
    <row r="748" spans="1:10" x14ac:dyDescent="0.25">
      <c r="A748" s="53">
        <v>45488</v>
      </c>
      <c r="B748" s="84">
        <v>1</v>
      </c>
      <c r="C748" s="84">
        <v>3</v>
      </c>
      <c r="E748" t="s">
        <v>3651</v>
      </c>
      <c r="F748" t="s">
        <v>98</v>
      </c>
      <c r="G748" t="s">
        <v>5743</v>
      </c>
      <c r="H748" s="73">
        <v>0</v>
      </c>
      <c r="I748" s="75">
        <v>6248.7</v>
      </c>
      <c r="J748" s="75">
        <v>1</v>
      </c>
    </row>
    <row r="749" spans="1:10" x14ac:dyDescent="0.25">
      <c r="A749" s="53">
        <v>45416</v>
      </c>
      <c r="B749" s="84">
        <v>1</v>
      </c>
      <c r="C749" s="84">
        <v>2</v>
      </c>
      <c r="E749" t="s">
        <v>3652</v>
      </c>
      <c r="F749" t="s">
        <v>98</v>
      </c>
      <c r="G749" t="s">
        <v>5746</v>
      </c>
      <c r="H749" s="73">
        <v>0</v>
      </c>
      <c r="I749" s="75">
        <v>3127.44</v>
      </c>
      <c r="J749" s="75">
        <v>1</v>
      </c>
    </row>
    <row r="750" spans="1:10" x14ac:dyDescent="0.25">
      <c r="A750" s="53">
        <v>45495</v>
      </c>
      <c r="B750" s="84">
        <v>1</v>
      </c>
      <c r="C750" s="84">
        <v>6</v>
      </c>
      <c r="E750" t="s">
        <v>3653</v>
      </c>
      <c r="F750" t="s">
        <v>97</v>
      </c>
      <c r="G750" t="s">
        <v>56</v>
      </c>
      <c r="H750" s="73">
        <v>300000</v>
      </c>
      <c r="I750" s="75">
        <v>6248.7</v>
      </c>
      <c r="J750" s="75">
        <v>1</v>
      </c>
    </row>
    <row r="751" spans="1:10" x14ac:dyDescent="0.25">
      <c r="A751" s="53">
        <v>45681</v>
      </c>
      <c r="B751" s="84">
        <v>1</v>
      </c>
      <c r="C751" s="84">
        <v>3</v>
      </c>
      <c r="E751" t="s">
        <v>3654</v>
      </c>
      <c r="F751" t="s">
        <v>98</v>
      </c>
      <c r="G751" t="s">
        <v>5747</v>
      </c>
      <c r="H751" s="73">
        <v>0</v>
      </c>
      <c r="I751" s="75">
        <v>22807.9</v>
      </c>
      <c r="J751" s="75">
        <v>1</v>
      </c>
    </row>
    <row r="752" spans="1:10" x14ac:dyDescent="0.25">
      <c r="A752" s="53">
        <v>45424</v>
      </c>
      <c r="B752" s="84">
        <v>1</v>
      </c>
      <c r="C752" s="84">
        <v>2</v>
      </c>
      <c r="E752" t="s">
        <v>3655</v>
      </c>
      <c r="F752" t="s">
        <v>98</v>
      </c>
      <c r="G752" t="s">
        <v>5746</v>
      </c>
      <c r="H752" s="73">
        <v>0</v>
      </c>
      <c r="I752" s="75">
        <v>3127.44</v>
      </c>
      <c r="J752" s="75">
        <v>1</v>
      </c>
    </row>
    <row r="753" spans="1:10" x14ac:dyDescent="0.25">
      <c r="A753" s="53">
        <v>45688</v>
      </c>
      <c r="B753" s="84">
        <v>1</v>
      </c>
      <c r="C753" s="84">
        <v>5</v>
      </c>
      <c r="E753" t="s">
        <v>3656</v>
      </c>
      <c r="F753" t="s">
        <v>97</v>
      </c>
      <c r="G753" t="s">
        <v>5745</v>
      </c>
      <c r="H753" s="73">
        <v>0</v>
      </c>
      <c r="I753" s="75">
        <v>3127.44</v>
      </c>
      <c r="J753" s="75">
        <v>1</v>
      </c>
    </row>
    <row r="754" spans="1:10" x14ac:dyDescent="0.25">
      <c r="A754" s="53">
        <v>45701</v>
      </c>
      <c r="B754" s="84">
        <v>1</v>
      </c>
      <c r="C754" s="84">
        <v>4</v>
      </c>
      <c r="E754" t="s">
        <v>3657</v>
      </c>
      <c r="F754" t="s">
        <v>98</v>
      </c>
      <c r="G754" t="s">
        <v>5746</v>
      </c>
      <c r="H754" s="73">
        <v>0</v>
      </c>
      <c r="I754" s="75">
        <v>3127.44</v>
      </c>
      <c r="J754" s="75">
        <v>1</v>
      </c>
    </row>
    <row r="755" spans="1:10" x14ac:dyDescent="0.25">
      <c r="A755" s="53">
        <v>45700</v>
      </c>
      <c r="B755" s="84">
        <v>1</v>
      </c>
      <c r="C755" s="84">
        <v>3</v>
      </c>
      <c r="E755" t="s">
        <v>3658</v>
      </c>
      <c r="F755" t="s">
        <v>98</v>
      </c>
      <c r="G755" t="s">
        <v>5743</v>
      </c>
      <c r="H755" s="73">
        <v>0</v>
      </c>
      <c r="I755" s="75">
        <v>4338.62</v>
      </c>
      <c r="J755" s="75">
        <v>1</v>
      </c>
    </row>
    <row r="756" spans="1:10" x14ac:dyDescent="0.25">
      <c r="A756" s="53">
        <v>45708</v>
      </c>
      <c r="B756" s="84">
        <v>1</v>
      </c>
      <c r="C756" s="84">
        <v>3</v>
      </c>
      <c r="E756" t="s">
        <v>3659</v>
      </c>
      <c r="F756" t="s">
        <v>98</v>
      </c>
      <c r="G756" t="s">
        <v>5749</v>
      </c>
      <c r="H756" s="73">
        <v>0</v>
      </c>
      <c r="I756" s="75">
        <v>20889.05</v>
      </c>
      <c r="J756" s="75">
        <v>1</v>
      </c>
    </row>
    <row r="757" spans="1:10" x14ac:dyDescent="0.25">
      <c r="A757" s="53">
        <v>45779</v>
      </c>
      <c r="B757" s="84">
        <v>1</v>
      </c>
      <c r="C757" s="84">
        <v>3</v>
      </c>
      <c r="E757" t="s">
        <v>3660</v>
      </c>
      <c r="F757" t="s">
        <v>97</v>
      </c>
      <c r="G757" t="s">
        <v>56</v>
      </c>
      <c r="H757" s="73">
        <v>300000</v>
      </c>
      <c r="I757" s="75">
        <v>6248.7</v>
      </c>
      <c r="J757" s="75">
        <v>1</v>
      </c>
    </row>
    <row r="758" spans="1:10" x14ac:dyDescent="0.25">
      <c r="A758" s="53">
        <v>45789</v>
      </c>
      <c r="B758" s="84">
        <v>1</v>
      </c>
      <c r="C758" s="84">
        <v>3</v>
      </c>
      <c r="E758" t="s">
        <v>3661</v>
      </c>
      <c r="F758" t="s">
        <v>97</v>
      </c>
      <c r="G758" t="s">
        <v>5745</v>
      </c>
      <c r="H758" s="73">
        <v>0</v>
      </c>
      <c r="I758" s="75">
        <v>3426.98</v>
      </c>
      <c r="J758" s="75">
        <v>1</v>
      </c>
    </row>
    <row r="759" spans="1:10" x14ac:dyDescent="0.25">
      <c r="A759" s="53">
        <v>45783</v>
      </c>
      <c r="B759" s="84">
        <v>1</v>
      </c>
      <c r="C759" s="84">
        <v>2</v>
      </c>
      <c r="E759" t="s">
        <v>3662</v>
      </c>
      <c r="F759" t="s">
        <v>98</v>
      </c>
      <c r="G759" t="s">
        <v>5747</v>
      </c>
      <c r="H759" s="73">
        <v>0</v>
      </c>
      <c r="I759" s="75">
        <v>14425.4</v>
      </c>
      <c r="J759" s="75">
        <v>1</v>
      </c>
    </row>
    <row r="760" spans="1:10" x14ac:dyDescent="0.25">
      <c r="A760" s="53">
        <v>45780</v>
      </c>
      <c r="B760" s="84">
        <v>1</v>
      </c>
      <c r="C760" s="84">
        <v>2</v>
      </c>
      <c r="E760" t="s">
        <v>3663</v>
      </c>
      <c r="F760" t="s">
        <v>98</v>
      </c>
      <c r="G760" t="s">
        <v>5743</v>
      </c>
      <c r="H760" s="73">
        <v>0</v>
      </c>
      <c r="I760" s="75">
        <v>6871.37</v>
      </c>
      <c r="J760" s="75">
        <v>1</v>
      </c>
    </row>
    <row r="761" spans="1:10" x14ac:dyDescent="0.25">
      <c r="A761" s="53">
        <v>39041</v>
      </c>
      <c r="B761" s="84">
        <v>1</v>
      </c>
      <c r="C761" s="84">
        <v>6</v>
      </c>
      <c r="E761" t="s">
        <v>3664</v>
      </c>
      <c r="F761" t="s">
        <v>97</v>
      </c>
      <c r="G761" t="s">
        <v>5745</v>
      </c>
      <c r="H761" s="73">
        <v>0</v>
      </c>
      <c r="I761" s="75">
        <v>3426.98</v>
      </c>
      <c r="J761" s="75">
        <v>1</v>
      </c>
    </row>
    <row r="762" spans="1:10" x14ac:dyDescent="0.25">
      <c r="A762" s="53">
        <v>45489</v>
      </c>
      <c r="B762" s="84">
        <v>1</v>
      </c>
      <c r="C762" s="84">
        <v>4</v>
      </c>
      <c r="E762" t="s">
        <v>3665</v>
      </c>
      <c r="F762" t="s">
        <v>97</v>
      </c>
      <c r="G762" t="s">
        <v>56</v>
      </c>
      <c r="H762" s="73">
        <v>400000</v>
      </c>
      <c r="I762" s="75">
        <v>6871.37</v>
      </c>
      <c r="J762" s="75">
        <v>1</v>
      </c>
    </row>
    <row r="763" spans="1:10" x14ac:dyDescent="0.25">
      <c r="A763" s="53">
        <v>45772</v>
      </c>
      <c r="B763" s="84">
        <v>1</v>
      </c>
      <c r="C763" s="84">
        <v>4</v>
      </c>
      <c r="E763" t="s">
        <v>3666</v>
      </c>
      <c r="F763" t="s">
        <v>97</v>
      </c>
      <c r="G763" t="s">
        <v>5745</v>
      </c>
      <c r="H763" s="73">
        <v>0</v>
      </c>
      <c r="I763" s="75">
        <v>3127.44</v>
      </c>
      <c r="J763" s="75">
        <v>1</v>
      </c>
    </row>
    <row r="764" spans="1:10" x14ac:dyDescent="0.25">
      <c r="A764" s="53">
        <v>45771</v>
      </c>
      <c r="B764" s="84">
        <v>1</v>
      </c>
      <c r="C764" s="84">
        <v>3</v>
      </c>
      <c r="E764" t="s">
        <v>3667</v>
      </c>
      <c r="F764" t="s">
        <v>98</v>
      </c>
      <c r="G764" t="s">
        <v>5747</v>
      </c>
      <c r="H764" s="73">
        <v>0</v>
      </c>
      <c r="I764" s="75">
        <v>13109.28</v>
      </c>
      <c r="J764" s="75">
        <v>1</v>
      </c>
    </row>
    <row r="765" spans="1:10" x14ac:dyDescent="0.25">
      <c r="A765" s="53">
        <v>45774</v>
      </c>
      <c r="B765" s="84">
        <v>1</v>
      </c>
      <c r="C765" s="84">
        <v>3</v>
      </c>
      <c r="E765" t="s">
        <v>3668</v>
      </c>
      <c r="F765" t="s">
        <v>98</v>
      </c>
      <c r="G765" t="s">
        <v>5743</v>
      </c>
      <c r="H765" s="73">
        <v>0</v>
      </c>
      <c r="I765" s="75">
        <v>4338.62</v>
      </c>
      <c r="J765" s="75">
        <v>1</v>
      </c>
    </row>
    <row r="766" spans="1:10" x14ac:dyDescent="0.25">
      <c r="A766" s="53">
        <v>45846</v>
      </c>
      <c r="B766" s="84">
        <v>1</v>
      </c>
      <c r="C766" s="84">
        <v>3</v>
      </c>
      <c r="E766" t="s">
        <v>3669</v>
      </c>
      <c r="F766" t="s">
        <v>97</v>
      </c>
      <c r="G766" t="s">
        <v>5745</v>
      </c>
      <c r="H766" s="73">
        <v>0</v>
      </c>
      <c r="I766" s="75">
        <v>3127.44</v>
      </c>
      <c r="J766" s="75">
        <v>1</v>
      </c>
    </row>
    <row r="767" spans="1:10" x14ac:dyDescent="0.25">
      <c r="A767" s="53">
        <v>45956</v>
      </c>
      <c r="B767" s="84">
        <v>1</v>
      </c>
      <c r="C767" s="84">
        <v>4</v>
      </c>
      <c r="E767" t="s">
        <v>3670</v>
      </c>
      <c r="F767" t="s">
        <v>97</v>
      </c>
      <c r="G767" t="s">
        <v>5744</v>
      </c>
      <c r="H767" s="73">
        <v>0</v>
      </c>
      <c r="I767" s="75">
        <v>20889.05</v>
      </c>
      <c r="J767" s="75">
        <v>1</v>
      </c>
    </row>
    <row r="768" spans="1:10" x14ac:dyDescent="0.25">
      <c r="A768" s="53">
        <v>45955</v>
      </c>
      <c r="B768" s="84">
        <v>1</v>
      </c>
      <c r="C768" s="84">
        <v>3</v>
      </c>
      <c r="E768" t="s">
        <v>3671</v>
      </c>
      <c r="F768" t="s">
        <v>97</v>
      </c>
      <c r="G768" t="s">
        <v>56</v>
      </c>
      <c r="H768" s="73">
        <v>300000</v>
      </c>
      <c r="I768" s="75">
        <v>6248.7</v>
      </c>
      <c r="J768" s="75">
        <v>1</v>
      </c>
    </row>
    <row r="769" spans="1:10" x14ac:dyDescent="0.25">
      <c r="A769" s="53">
        <v>45782</v>
      </c>
      <c r="B769" s="84">
        <v>1</v>
      </c>
      <c r="C769" s="84">
        <v>5</v>
      </c>
      <c r="E769" t="s">
        <v>3672</v>
      </c>
      <c r="F769" t="s">
        <v>97</v>
      </c>
      <c r="G769" t="s">
        <v>5745</v>
      </c>
      <c r="H769" s="73">
        <v>0</v>
      </c>
      <c r="I769" s="75">
        <v>3127.44</v>
      </c>
      <c r="J769" s="75">
        <v>1</v>
      </c>
    </row>
    <row r="770" spans="1:10" x14ac:dyDescent="0.25">
      <c r="A770" s="53">
        <v>45731</v>
      </c>
      <c r="B770" s="84">
        <v>1</v>
      </c>
      <c r="C770" s="84">
        <v>6</v>
      </c>
      <c r="E770" t="s">
        <v>3673</v>
      </c>
      <c r="F770" t="s">
        <v>97</v>
      </c>
      <c r="G770" t="s">
        <v>56</v>
      </c>
      <c r="H770" s="73">
        <v>300000</v>
      </c>
      <c r="I770" s="75">
        <v>6248.7</v>
      </c>
      <c r="J770" s="75">
        <v>1</v>
      </c>
    </row>
    <row r="771" spans="1:10" x14ac:dyDescent="0.25">
      <c r="A771" s="53">
        <v>45823</v>
      </c>
      <c r="B771" s="84">
        <v>1</v>
      </c>
      <c r="C771" s="84">
        <v>6</v>
      </c>
      <c r="E771" t="s">
        <v>3674</v>
      </c>
      <c r="F771" t="s">
        <v>98</v>
      </c>
      <c r="G771" t="s">
        <v>5743</v>
      </c>
      <c r="H771" s="73">
        <v>0</v>
      </c>
      <c r="I771" s="75">
        <v>4338.62</v>
      </c>
      <c r="J771" s="75">
        <v>1</v>
      </c>
    </row>
    <row r="772" spans="1:10" x14ac:dyDescent="0.25">
      <c r="A772" s="53">
        <v>45787</v>
      </c>
      <c r="B772" s="84">
        <v>1</v>
      </c>
      <c r="C772" s="84">
        <v>3</v>
      </c>
      <c r="E772" t="s">
        <v>3675</v>
      </c>
      <c r="F772" t="s">
        <v>97</v>
      </c>
      <c r="G772" t="s">
        <v>5745</v>
      </c>
      <c r="H772" s="73">
        <v>0</v>
      </c>
      <c r="I772" s="75">
        <v>3127.44</v>
      </c>
      <c r="J772" s="75">
        <v>1</v>
      </c>
    </row>
    <row r="773" spans="1:10" x14ac:dyDescent="0.25">
      <c r="A773" s="53">
        <v>45993</v>
      </c>
      <c r="B773" s="84">
        <v>1</v>
      </c>
      <c r="C773" s="84">
        <v>5</v>
      </c>
      <c r="E773" t="s">
        <v>3676</v>
      </c>
      <c r="F773" t="s">
        <v>97</v>
      </c>
      <c r="G773" t="s">
        <v>5745</v>
      </c>
      <c r="H773" s="73">
        <v>0</v>
      </c>
      <c r="I773" s="75">
        <v>3127.44</v>
      </c>
      <c r="J773" s="75">
        <v>1</v>
      </c>
    </row>
    <row r="774" spans="1:10" x14ac:dyDescent="0.25">
      <c r="A774" s="53">
        <v>45781</v>
      </c>
      <c r="B774" s="84">
        <v>1</v>
      </c>
      <c r="C774" s="84">
        <v>2</v>
      </c>
      <c r="E774" t="s">
        <v>3677</v>
      </c>
      <c r="F774" t="s">
        <v>98</v>
      </c>
      <c r="G774" t="s">
        <v>5743</v>
      </c>
      <c r="H774" s="73">
        <v>0</v>
      </c>
      <c r="I774" s="75">
        <v>4338.62</v>
      </c>
      <c r="J774" s="75">
        <v>1</v>
      </c>
    </row>
    <row r="775" spans="1:10" x14ac:dyDescent="0.25">
      <c r="A775" s="53">
        <v>45415</v>
      </c>
      <c r="B775" s="84">
        <v>1</v>
      </c>
      <c r="C775" s="84">
        <v>4</v>
      </c>
      <c r="E775" t="s">
        <v>3678</v>
      </c>
      <c r="F775" t="s">
        <v>98</v>
      </c>
      <c r="G775" t="s">
        <v>5747</v>
      </c>
      <c r="H775" s="73">
        <v>0</v>
      </c>
      <c r="I775" s="75">
        <v>13109.28</v>
      </c>
      <c r="J775" s="75">
        <v>1</v>
      </c>
    </row>
    <row r="776" spans="1:10" x14ac:dyDescent="0.25">
      <c r="A776" s="53">
        <v>45770</v>
      </c>
      <c r="B776" s="84">
        <v>1</v>
      </c>
      <c r="C776" s="84">
        <v>4</v>
      </c>
      <c r="E776" t="s">
        <v>3679</v>
      </c>
      <c r="F776" t="s">
        <v>98</v>
      </c>
      <c r="G776" t="s">
        <v>5746</v>
      </c>
      <c r="H776" s="73">
        <v>0</v>
      </c>
      <c r="I776" s="75">
        <v>3127.44</v>
      </c>
      <c r="J776" s="75">
        <v>1</v>
      </c>
    </row>
    <row r="777" spans="1:10" x14ac:dyDescent="0.25">
      <c r="A777" s="53">
        <v>46001</v>
      </c>
      <c r="B777" s="84">
        <v>1</v>
      </c>
      <c r="C777" s="84">
        <v>4</v>
      </c>
      <c r="E777" t="s">
        <v>3680</v>
      </c>
      <c r="F777" t="s">
        <v>97</v>
      </c>
      <c r="G777" t="s">
        <v>5744</v>
      </c>
      <c r="H777" s="73">
        <v>0</v>
      </c>
      <c r="I777" s="75">
        <v>16628.13</v>
      </c>
      <c r="J777" s="75">
        <v>1</v>
      </c>
    </row>
    <row r="778" spans="1:10" x14ac:dyDescent="0.25">
      <c r="A778" s="53">
        <v>44966</v>
      </c>
      <c r="B778" s="84">
        <v>1</v>
      </c>
      <c r="C778" s="84">
        <v>3</v>
      </c>
      <c r="E778" t="s">
        <v>3681</v>
      </c>
      <c r="F778" t="s">
        <v>97</v>
      </c>
      <c r="G778" t="s">
        <v>56</v>
      </c>
      <c r="H778" s="73">
        <v>300000</v>
      </c>
      <c r="I778" s="75">
        <v>6248.7</v>
      </c>
      <c r="J778" s="75">
        <v>1</v>
      </c>
    </row>
    <row r="779" spans="1:10" x14ac:dyDescent="0.25">
      <c r="A779" s="53">
        <v>45994</v>
      </c>
      <c r="B779" s="84">
        <v>1</v>
      </c>
      <c r="C779" s="84">
        <v>3</v>
      </c>
      <c r="E779" t="s">
        <v>3682</v>
      </c>
      <c r="F779" t="s">
        <v>97</v>
      </c>
      <c r="G779" t="s">
        <v>5745</v>
      </c>
      <c r="H779" s="73">
        <v>0</v>
      </c>
      <c r="I779" s="75">
        <v>3127.44</v>
      </c>
      <c r="J779" s="75">
        <v>1</v>
      </c>
    </row>
    <row r="780" spans="1:10" x14ac:dyDescent="0.25">
      <c r="A780" s="53">
        <v>46091</v>
      </c>
      <c r="B780" s="84">
        <v>1</v>
      </c>
      <c r="C780" s="84">
        <v>3</v>
      </c>
      <c r="E780" t="s">
        <v>3683</v>
      </c>
      <c r="F780" t="s">
        <v>98</v>
      </c>
      <c r="G780" t="s">
        <v>5743</v>
      </c>
      <c r="H780" s="73">
        <v>0</v>
      </c>
      <c r="I780" s="75">
        <v>4338.62</v>
      </c>
      <c r="J780" s="75">
        <v>1</v>
      </c>
    </row>
    <row r="781" spans="1:10" x14ac:dyDescent="0.25">
      <c r="A781" s="53">
        <v>46089</v>
      </c>
      <c r="B781" s="84">
        <v>1</v>
      </c>
      <c r="C781" s="84">
        <v>3</v>
      </c>
      <c r="E781" t="s">
        <v>3684</v>
      </c>
      <c r="F781" t="s">
        <v>97</v>
      </c>
      <c r="G781" t="s">
        <v>5744</v>
      </c>
      <c r="H781" s="73">
        <v>0</v>
      </c>
      <c r="I781" s="75">
        <v>20889.05</v>
      </c>
      <c r="J781" s="75">
        <v>1</v>
      </c>
    </row>
    <row r="782" spans="1:10" x14ac:dyDescent="0.25">
      <c r="A782" s="53">
        <v>46112</v>
      </c>
      <c r="B782" s="84">
        <v>1</v>
      </c>
      <c r="C782" s="84">
        <v>4</v>
      </c>
      <c r="E782" t="s">
        <v>3685</v>
      </c>
      <c r="F782" t="s">
        <v>97</v>
      </c>
      <c r="G782" t="s">
        <v>5745</v>
      </c>
      <c r="H782" s="73">
        <v>0</v>
      </c>
      <c r="I782" s="75">
        <v>3127.44</v>
      </c>
      <c r="J782" s="75">
        <v>1</v>
      </c>
    </row>
    <row r="783" spans="1:10" x14ac:dyDescent="0.25">
      <c r="A783" s="53">
        <v>45992</v>
      </c>
      <c r="B783" s="84">
        <v>1</v>
      </c>
      <c r="C783" s="84">
        <v>3</v>
      </c>
      <c r="E783" t="s">
        <v>3686</v>
      </c>
      <c r="F783" t="s">
        <v>97</v>
      </c>
      <c r="G783" t="s">
        <v>56</v>
      </c>
      <c r="H783" s="73">
        <v>300000</v>
      </c>
      <c r="I783" s="75">
        <v>6248.7</v>
      </c>
      <c r="J783" s="75">
        <v>1</v>
      </c>
    </row>
    <row r="784" spans="1:10" x14ac:dyDescent="0.25">
      <c r="A784" s="53">
        <v>46122</v>
      </c>
      <c r="B784" s="84">
        <v>1</v>
      </c>
      <c r="C784" s="84">
        <v>5</v>
      </c>
      <c r="E784" t="s">
        <v>3687</v>
      </c>
      <c r="F784" t="s">
        <v>98</v>
      </c>
      <c r="G784" t="s">
        <v>5747</v>
      </c>
      <c r="H784" s="73">
        <v>0</v>
      </c>
      <c r="I784" s="75">
        <v>16628.13</v>
      </c>
      <c r="J784" s="75">
        <v>1</v>
      </c>
    </row>
    <row r="785" spans="1:10" x14ac:dyDescent="0.25">
      <c r="A785" s="53">
        <v>46121</v>
      </c>
      <c r="B785" s="84">
        <v>1</v>
      </c>
      <c r="C785" s="84">
        <v>3</v>
      </c>
      <c r="E785" t="s">
        <v>3688</v>
      </c>
      <c r="F785" t="s">
        <v>98</v>
      </c>
      <c r="G785" t="s">
        <v>5743</v>
      </c>
      <c r="H785" s="73">
        <v>0</v>
      </c>
      <c r="I785" s="75">
        <v>6248.7</v>
      </c>
      <c r="J785" s="75">
        <v>1</v>
      </c>
    </row>
    <row r="786" spans="1:10" x14ac:dyDescent="0.25">
      <c r="A786" s="53">
        <v>45865</v>
      </c>
      <c r="B786" s="84">
        <v>1</v>
      </c>
      <c r="C786" s="84">
        <v>4</v>
      </c>
      <c r="E786" t="s">
        <v>3689</v>
      </c>
      <c r="F786" t="s">
        <v>97</v>
      </c>
      <c r="G786" t="s">
        <v>5745</v>
      </c>
      <c r="H786" s="73">
        <v>0</v>
      </c>
      <c r="I786" s="75">
        <v>3127.44</v>
      </c>
      <c r="J786" s="75">
        <v>1</v>
      </c>
    </row>
    <row r="787" spans="1:10" x14ac:dyDescent="0.25">
      <c r="A787" s="53">
        <v>45997</v>
      </c>
      <c r="B787" s="84">
        <v>1</v>
      </c>
      <c r="C787" s="84">
        <v>3</v>
      </c>
      <c r="E787" t="s">
        <v>3690</v>
      </c>
      <c r="F787" t="s">
        <v>98</v>
      </c>
      <c r="G787" t="s">
        <v>5746</v>
      </c>
      <c r="H787" s="73">
        <v>0</v>
      </c>
      <c r="I787" s="75">
        <v>3127.44</v>
      </c>
      <c r="J787" s="75">
        <v>1</v>
      </c>
    </row>
    <row r="788" spans="1:10" x14ac:dyDescent="0.25">
      <c r="A788" s="53">
        <v>46104</v>
      </c>
      <c r="B788" s="84">
        <v>1</v>
      </c>
      <c r="C788" s="84">
        <v>3</v>
      </c>
      <c r="E788" t="s">
        <v>3691</v>
      </c>
      <c r="F788" t="s">
        <v>98</v>
      </c>
      <c r="G788" t="s">
        <v>5747</v>
      </c>
      <c r="H788" s="73">
        <v>0</v>
      </c>
      <c r="I788" s="75">
        <v>9179.4500000000007</v>
      </c>
      <c r="J788" s="75">
        <v>1</v>
      </c>
    </row>
    <row r="789" spans="1:10" x14ac:dyDescent="0.25">
      <c r="A789" s="53">
        <v>46002</v>
      </c>
      <c r="B789" s="84">
        <v>1</v>
      </c>
      <c r="C789" s="84">
        <v>2</v>
      </c>
      <c r="E789" t="s">
        <v>3692</v>
      </c>
      <c r="F789" t="s">
        <v>97</v>
      </c>
      <c r="G789" t="s">
        <v>56</v>
      </c>
      <c r="H789" s="73">
        <v>300000</v>
      </c>
      <c r="I789" s="75">
        <v>6248.7</v>
      </c>
      <c r="J789" s="75">
        <v>1</v>
      </c>
    </row>
    <row r="790" spans="1:10" x14ac:dyDescent="0.25">
      <c r="A790" s="53">
        <v>46103</v>
      </c>
      <c r="B790" s="84">
        <v>1</v>
      </c>
      <c r="C790" s="84">
        <v>5</v>
      </c>
      <c r="E790" t="s">
        <v>3693</v>
      </c>
      <c r="F790" t="s">
        <v>98</v>
      </c>
      <c r="G790" t="s">
        <v>5743</v>
      </c>
      <c r="H790" s="73">
        <v>0</v>
      </c>
      <c r="I790" s="75">
        <v>6248.7</v>
      </c>
      <c r="J790" s="75">
        <v>1</v>
      </c>
    </row>
    <row r="791" spans="1:10" x14ac:dyDescent="0.25">
      <c r="A791" s="53">
        <v>45824</v>
      </c>
      <c r="B791" s="84">
        <v>1</v>
      </c>
      <c r="C791" s="84">
        <v>5</v>
      </c>
      <c r="E791" t="s">
        <v>3694</v>
      </c>
      <c r="F791" t="s">
        <v>98</v>
      </c>
      <c r="G791" t="s">
        <v>5746</v>
      </c>
      <c r="H791" s="73">
        <v>0</v>
      </c>
      <c r="I791" s="75">
        <v>3127.44</v>
      </c>
      <c r="J791" s="75">
        <v>1</v>
      </c>
    </row>
    <row r="792" spans="1:10" x14ac:dyDescent="0.25">
      <c r="A792" s="53">
        <v>46123</v>
      </c>
      <c r="B792" s="84">
        <v>1</v>
      </c>
      <c r="C792" s="84">
        <v>3</v>
      </c>
      <c r="E792" t="s">
        <v>3695</v>
      </c>
      <c r="F792" t="s">
        <v>97</v>
      </c>
      <c r="G792" t="s">
        <v>56</v>
      </c>
      <c r="H792" s="73">
        <v>300000</v>
      </c>
      <c r="I792" s="75">
        <v>6248.7</v>
      </c>
      <c r="J792" s="75">
        <v>1</v>
      </c>
    </row>
    <row r="793" spans="1:10" x14ac:dyDescent="0.25">
      <c r="A793" s="53">
        <v>46119</v>
      </c>
      <c r="B793" s="84">
        <v>1</v>
      </c>
      <c r="C793" s="84">
        <v>3</v>
      </c>
      <c r="E793" t="s">
        <v>3696</v>
      </c>
      <c r="F793" t="s">
        <v>97</v>
      </c>
      <c r="G793" t="s">
        <v>5744</v>
      </c>
      <c r="H793" s="73">
        <v>0</v>
      </c>
      <c r="I793" s="75">
        <v>0</v>
      </c>
      <c r="J793" s="75">
        <v>0</v>
      </c>
    </row>
    <row r="794" spans="1:10" x14ac:dyDescent="0.25">
      <c r="A794" s="53">
        <v>46219</v>
      </c>
      <c r="B794" s="84">
        <v>1</v>
      </c>
      <c r="C794" s="84">
        <v>2</v>
      </c>
      <c r="E794" t="s">
        <v>3697</v>
      </c>
      <c r="F794" t="s">
        <v>97</v>
      </c>
      <c r="G794" t="s">
        <v>5745</v>
      </c>
      <c r="H794" s="73">
        <v>0</v>
      </c>
      <c r="I794" s="75">
        <v>3127.44</v>
      </c>
      <c r="J794" s="75">
        <v>1</v>
      </c>
    </row>
    <row r="795" spans="1:10" x14ac:dyDescent="0.25">
      <c r="A795" s="53">
        <v>46220</v>
      </c>
      <c r="B795" s="84">
        <v>1</v>
      </c>
      <c r="C795" s="84">
        <v>6</v>
      </c>
      <c r="E795" t="s">
        <v>3698</v>
      </c>
      <c r="F795" t="s">
        <v>98</v>
      </c>
      <c r="G795" t="s">
        <v>5747</v>
      </c>
      <c r="H795" s="73">
        <v>0</v>
      </c>
      <c r="I795" s="75">
        <v>13109.28</v>
      </c>
      <c r="J795" s="75">
        <v>1</v>
      </c>
    </row>
    <row r="796" spans="1:10" x14ac:dyDescent="0.25">
      <c r="A796" s="53">
        <v>46221</v>
      </c>
      <c r="B796" s="84">
        <v>1</v>
      </c>
      <c r="C796" s="84">
        <v>3</v>
      </c>
      <c r="E796" t="s">
        <v>3699</v>
      </c>
      <c r="F796" t="s">
        <v>97</v>
      </c>
      <c r="G796" t="s">
        <v>56</v>
      </c>
      <c r="H796" s="73">
        <v>300000</v>
      </c>
      <c r="I796" s="75">
        <v>6248.7</v>
      </c>
      <c r="J796" s="75">
        <v>1</v>
      </c>
    </row>
    <row r="797" spans="1:10" x14ac:dyDescent="0.25">
      <c r="A797" s="53">
        <v>45784</v>
      </c>
      <c r="B797" s="84">
        <v>1</v>
      </c>
      <c r="C797" s="84">
        <v>4</v>
      </c>
      <c r="E797" t="s">
        <v>3700</v>
      </c>
      <c r="F797" t="s">
        <v>98</v>
      </c>
      <c r="G797" t="s">
        <v>5743</v>
      </c>
      <c r="H797" s="73">
        <v>0</v>
      </c>
      <c r="I797" s="75">
        <v>4338.62</v>
      </c>
      <c r="J797" s="75">
        <v>1</v>
      </c>
    </row>
    <row r="798" spans="1:10" x14ac:dyDescent="0.25">
      <c r="A798" s="53" t="s">
        <v>59</v>
      </c>
      <c r="B798" s="84">
        <v>759</v>
      </c>
      <c r="C798" s="84">
        <v>3167</v>
      </c>
      <c r="E798" t="s">
        <v>3701</v>
      </c>
      <c r="F798" t="s">
        <v>97</v>
      </c>
      <c r="G798" t="s">
        <v>5745</v>
      </c>
      <c r="H798" s="73">
        <v>0</v>
      </c>
      <c r="I798" s="75">
        <v>3127.44</v>
      </c>
      <c r="J798" s="75">
        <v>1</v>
      </c>
    </row>
    <row r="799" spans="1:10" x14ac:dyDescent="0.25">
      <c r="E799" t="s">
        <v>3702</v>
      </c>
      <c r="F799" t="s">
        <v>98</v>
      </c>
      <c r="G799" t="s">
        <v>5743</v>
      </c>
      <c r="H799" s="73">
        <v>0</v>
      </c>
      <c r="I799" s="75">
        <v>3168.3617260273959</v>
      </c>
      <c r="J799" s="75">
        <v>0</v>
      </c>
    </row>
    <row r="800" spans="1:10" x14ac:dyDescent="0.25">
      <c r="E800" t="s">
        <v>3703</v>
      </c>
      <c r="F800" t="s">
        <v>98</v>
      </c>
      <c r="G800" t="s">
        <v>5746</v>
      </c>
      <c r="H800" s="73">
        <v>0</v>
      </c>
      <c r="I800" s="75">
        <v>1580.1630410958905</v>
      </c>
      <c r="J800" s="75">
        <v>0</v>
      </c>
    </row>
    <row r="801" spans="5:10" x14ac:dyDescent="0.25">
      <c r="E801" t="s">
        <v>3704</v>
      </c>
      <c r="F801" t="s">
        <v>98</v>
      </c>
      <c r="G801" t="s">
        <v>5747</v>
      </c>
      <c r="H801" s="73">
        <v>0</v>
      </c>
      <c r="I801" s="75">
        <v>11566.267643835617</v>
      </c>
      <c r="J801" s="75">
        <v>0</v>
      </c>
    </row>
    <row r="802" spans="5:10" x14ac:dyDescent="0.25">
      <c r="E802" t="s">
        <v>3705</v>
      </c>
      <c r="F802" t="s">
        <v>98</v>
      </c>
      <c r="G802" t="s">
        <v>5746</v>
      </c>
      <c r="H802" s="73">
        <v>0</v>
      </c>
      <c r="I802" s="75">
        <v>1580.1630410958905</v>
      </c>
      <c r="J802" s="75">
        <v>0</v>
      </c>
    </row>
    <row r="803" spans="5:10" x14ac:dyDescent="0.25">
      <c r="E803" t="s">
        <v>3706</v>
      </c>
      <c r="F803" t="s">
        <v>97</v>
      </c>
      <c r="G803" t="s">
        <v>56</v>
      </c>
      <c r="H803" s="73">
        <v>0</v>
      </c>
      <c r="I803" s="75">
        <v>4653.8408219178082</v>
      </c>
      <c r="J803" s="75">
        <v>0</v>
      </c>
    </row>
    <row r="804" spans="5:10" x14ac:dyDescent="0.25">
      <c r="E804" t="s">
        <v>3707</v>
      </c>
      <c r="F804" t="s">
        <v>98</v>
      </c>
      <c r="G804" t="s">
        <v>5747</v>
      </c>
      <c r="H804" s="73">
        <v>0</v>
      </c>
      <c r="I804" s="75">
        <v>16628.13</v>
      </c>
      <c r="J804" s="75">
        <v>1</v>
      </c>
    </row>
    <row r="805" spans="5:10" x14ac:dyDescent="0.25">
      <c r="E805" t="s">
        <v>3708</v>
      </c>
      <c r="F805" t="s">
        <v>98</v>
      </c>
      <c r="G805" t="s">
        <v>5743</v>
      </c>
      <c r="H805" s="73">
        <v>0</v>
      </c>
      <c r="I805" s="75">
        <v>6248.7</v>
      </c>
      <c r="J805" s="75">
        <v>1</v>
      </c>
    </row>
    <row r="806" spans="5:10" x14ac:dyDescent="0.25">
      <c r="E806" t="s">
        <v>3709</v>
      </c>
      <c r="F806" t="s">
        <v>97</v>
      </c>
      <c r="G806" t="s">
        <v>5745</v>
      </c>
      <c r="H806" s="73">
        <v>0</v>
      </c>
      <c r="I806" s="75">
        <v>3127.44</v>
      </c>
      <c r="J806" s="75">
        <v>1</v>
      </c>
    </row>
    <row r="807" spans="5:10" x14ac:dyDescent="0.25">
      <c r="E807" t="s">
        <v>3710</v>
      </c>
      <c r="F807" t="s">
        <v>97</v>
      </c>
      <c r="G807" t="s">
        <v>56</v>
      </c>
      <c r="H807" s="73">
        <v>300000</v>
      </c>
      <c r="I807" s="75">
        <v>6248.7</v>
      </c>
      <c r="J807" s="75">
        <v>1</v>
      </c>
    </row>
    <row r="808" spans="5:10" x14ac:dyDescent="0.25">
      <c r="E808" t="s">
        <v>3711</v>
      </c>
      <c r="F808" t="s">
        <v>98</v>
      </c>
      <c r="G808" t="s">
        <v>5743</v>
      </c>
      <c r="H808" s="73">
        <v>0</v>
      </c>
      <c r="I808" s="75">
        <v>6871.37</v>
      </c>
      <c r="J808" s="75">
        <v>1</v>
      </c>
    </row>
    <row r="809" spans="5:10" x14ac:dyDescent="0.25">
      <c r="E809" t="s">
        <v>3712</v>
      </c>
      <c r="F809" t="s">
        <v>97</v>
      </c>
      <c r="G809" t="s">
        <v>5745</v>
      </c>
      <c r="H809" s="73">
        <v>0</v>
      </c>
      <c r="I809" s="75">
        <v>3426.98</v>
      </c>
      <c r="J809" s="75">
        <v>1</v>
      </c>
    </row>
    <row r="810" spans="5:10" x14ac:dyDescent="0.25">
      <c r="E810" t="s">
        <v>3713</v>
      </c>
      <c r="F810" t="s">
        <v>97</v>
      </c>
      <c r="G810" t="s">
        <v>56</v>
      </c>
      <c r="H810" s="73">
        <v>400000</v>
      </c>
      <c r="I810" s="75">
        <v>10092.99</v>
      </c>
      <c r="J810" s="75">
        <v>1</v>
      </c>
    </row>
    <row r="811" spans="5:10" x14ac:dyDescent="0.25">
      <c r="E811" t="s">
        <v>3714</v>
      </c>
      <c r="F811" t="s">
        <v>98</v>
      </c>
      <c r="G811" t="s">
        <v>5743</v>
      </c>
      <c r="H811" s="73">
        <v>0</v>
      </c>
      <c r="I811" s="75">
        <v>4338.62</v>
      </c>
      <c r="J811" s="75">
        <v>1</v>
      </c>
    </row>
    <row r="812" spans="5:10" x14ac:dyDescent="0.25">
      <c r="E812" t="s">
        <v>3715</v>
      </c>
      <c r="F812" t="s">
        <v>97</v>
      </c>
      <c r="G812" t="s">
        <v>56</v>
      </c>
      <c r="H812" s="73">
        <v>300000</v>
      </c>
      <c r="I812" s="75">
        <v>6248.7</v>
      </c>
      <c r="J812" s="75">
        <v>1</v>
      </c>
    </row>
    <row r="813" spans="5:10" x14ac:dyDescent="0.25">
      <c r="E813" t="s">
        <v>3716</v>
      </c>
      <c r="F813" t="s">
        <v>98</v>
      </c>
      <c r="G813" t="s">
        <v>5746</v>
      </c>
      <c r="H813" s="73">
        <v>0</v>
      </c>
      <c r="I813" s="75">
        <v>3769.67</v>
      </c>
      <c r="J813" s="75">
        <v>1</v>
      </c>
    </row>
    <row r="814" spans="5:10" x14ac:dyDescent="0.25">
      <c r="E814" t="s">
        <v>3717</v>
      </c>
      <c r="F814" t="s">
        <v>98</v>
      </c>
      <c r="G814" t="s">
        <v>5743</v>
      </c>
      <c r="H814" s="73">
        <v>0</v>
      </c>
      <c r="I814" s="75">
        <v>7558.51</v>
      </c>
      <c r="J814" s="75">
        <v>1</v>
      </c>
    </row>
    <row r="815" spans="5:10" x14ac:dyDescent="0.25">
      <c r="E815" t="s">
        <v>3718</v>
      </c>
      <c r="F815" t="s">
        <v>97</v>
      </c>
      <c r="G815" t="s">
        <v>5748</v>
      </c>
      <c r="H815" s="73">
        <v>0</v>
      </c>
      <c r="I815" s="75">
        <v>25272.11</v>
      </c>
      <c r="J815" s="75">
        <v>1</v>
      </c>
    </row>
    <row r="816" spans="5:10" x14ac:dyDescent="0.25">
      <c r="E816" t="s">
        <v>3719</v>
      </c>
      <c r="F816" t="s">
        <v>98</v>
      </c>
      <c r="G816" t="s">
        <v>5749</v>
      </c>
      <c r="H816" s="73">
        <v>0</v>
      </c>
      <c r="I816" s="75">
        <v>15858.59</v>
      </c>
      <c r="J816" s="75">
        <v>1</v>
      </c>
    </row>
    <row r="817" spans="5:10" x14ac:dyDescent="0.25">
      <c r="E817" t="s">
        <v>3720</v>
      </c>
      <c r="F817" t="s">
        <v>98</v>
      </c>
      <c r="G817" t="s">
        <v>5746</v>
      </c>
      <c r="H817" s="73">
        <v>0</v>
      </c>
      <c r="I817" s="75">
        <v>3769.67</v>
      </c>
      <c r="J817" s="75">
        <v>1</v>
      </c>
    </row>
    <row r="818" spans="5:10" x14ac:dyDescent="0.25">
      <c r="E818" t="s">
        <v>3721</v>
      </c>
      <c r="F818" t="s">
        <v>97</v>
      </c>
      <c r="G818" t="s">
        <v>56</v>
      </c>
      <c r="H818" s="73">
        <v>500000</v>
      </c>
      <c r="I818" s="75">
        <v>7558.51</v>
      </c>
      <c r="J818" s="75">
        <v>1</v>
      </c>
    </row>
    <row r="819" spans="5:10" x14ac:dyDescent="0.25">
      <c r="E819" t="s">
        <v>3722</v>
      </c>
      <c r="F819" t="s">
        <v>97</v>
      </c>
      <c r="G819" t="s">
        <v>5745</v>
      </c>
      <c r="H819" s="73">
        <v>0</v>
      </c>
      <c r="I819" s="75">
        <v>3127.44</v>
      </c>
      <c r="J819" s="75">
        <v>1</v>
      </c>
    </row>
    <row r="820" spans="5:10" x14ac:dyDescent="0.25">
      <c r="E820" t="s">
        <v>3723</v>
      </c>
      <c r="F820" t="s">
        <v>98</v>
      </c>
      <c r="G820" t="s">
        <v>5747</v>
      </c>
      <c r="H820" s="73">
        <v>0</v>
      </c>
      <c r="I820" s="75">
        <v>16628.13</v>
      </c>
      <c r="J820" s="75">
        <v>1</v>
      </c>
    </row>
    <row r="821" spans="5:10" x14ac:dyDescent="0.25">
      <c r="E821" t="s">
        <v>3724</v>
      </c>
      <c r="F821" t="s">
        <v>97</v>
      </c>
      <c r="G821" t="s">
        <v>56</v>
      </c>
      <c r="H821" s="73">
        <v>300000</v>
      </c>
      <c r="I821" s="75">
        <v>6248.7</v>
      </c>
      <c r="J821" s="75">
        <v>1</v>
      </c>
    </row>
    <row r="822" spans="5:10" x14ac:dyDescent="0.25">
      <c r="E822" t="s">
        <v>3725</v>
      </c>
      <c r="F822" t="s">
        <v>97</v>
      </c>
      <c r="G822" t="s">
        <v>5744</v>
      </c>
      <c r="H822" s="73">
        <v>0</v>
      </c>
      <c r="I822" s="75">
        <v>20889.05</v>
      </c>
      <c r="J822" s="75">
        <v>1</v>
      </c>
    </row>
    <row r="823" spans="5:10" x14ac:dyDescent="0.25">
      <c r="E823" t="s">
        <v>3726</v>
      </c>
      <c r="F823" t="s">
        <v>98</v>
      </c>
      <c r="G823" t="s">
        <v>5746</v>
      </c>
      <c r="H823" s="73">
        <v>0</v>
      </c>
      <c r="I823" s="75">
        <v>3127.44</v>
      </c>
      <c r="J823" s="75">
        <v>1</v>
      </c>
    </row>
    <row r="824" spans="5:10" x14ac:dyDescent="0.25">
      <c r="E824" t="s">
        <v>3727</v>
      </c>
      <c r="F824" t="s">
        <v>98</v>
      </c>
      <c r="G824" t="s">
        <v>5743</v>
      </c>
      <c r="H824" s="73">
        <v>0</v>
      </c>
      <c r="I824" s="75">
        <v>6248.7</v>
      </c>
      <c r="J824" s="75">
        <v>1</v>
      </c>
    </row>
    <row r="825" spans="5:10" x14ac:dyDescent="0.25">
      <c r="E825" t="s">
        <v>3728</v>
      </c>
      <c r="F825" t="s">
        <v>98</v>
      </c>
      <c r="G825" t="s">
        <v>5743</v>
      </c>
      <c r="H825" s="73">
        <v>0</v>
      </c>
      <c r="I825" s="75">
        <v>4338.62</v>
      </c>
      <c r="J825" s="75">
        <v>1</v>
      </c>
    </row>
    <row r="826" spans="5:10" x14ac:dyDescent="0.25">
      <c r="E826" t="s">
        <v>3729</v>
      </c>
      <c r="F826" t="s">
        <v>97</v>
      </c>
      <c r="G826" t="s">
        <v>5745</v>
      </c>
      <c r="H826" s="73">
        <v>0</v>
      </c>
      <c r="I826" s="75">
        <v>3127.44</v>
      </c>
      <c r="J826" s="75">
        <v>1</v>
      </c>
    </row>
    <row r="827" spans="5:10" x14ac:dyDescent="0.25">
      <c r="E827" t="s">
        <v>3730</v>
      </c>
      <c r="F827" t="s">
        <v>98</v>
      </c>
      <c r="G827" t="s">
        <v>5746</v>
      </c>
      <c r="H827" s="73">
        <v>0</v>
      </c>
      <c r="I827" s="75">
        <v>3127.44</v>
      </c>
      <c r="J827" s="75">
        <v>1</v>
      </c>
    </row>
    <row r="828" spans="5:10" x14ac:dyDescent="0.25">
      <c r="E828" t="s">
        <v>3731</v>
      </c>
      <c r="F828" t="s">
        <v>98</v>
      </c>
      <c r="G828" t="s">
        <v>5747</v>
      </c>
      <c r="H828" s="73">
        <v>0</v>
      </c>
      <c r="I828" s="75">
        <v>13109.28</v>
      </c>
      <c r="J828" s="75">
        <v>1</v>
      </c>
    </row>
    <row r="829" spans="5:10" x14ac:dyDescent="0.25">
      <c r="E829" t="s">
        <v>3732</v>
      </c>
      <c r="F829" t="s">
        <v>97</v>
      </c>
      <c r="G829" t="s">
        <v>56</v>
      </c>
      <c r="H829" s="73">
        <v>300000</v>
      </c>
      <c r="I829" s="75">
        <v>6248.7</v>
      </c>
      <c r="J829" s="75">
        <v>1</v>
      </c>
    </row>
    <row r="830" spans="5:10" x14ac:dyDescent="0.25">
      <c r="E830" t="s">
        <v>3733</v>
      </c>
      <c r="F830" t="s">
        <v>98</v>
      </c>
      <c r="G830" t="s">
        <v>5747</v>
      </c>
      <c r="H830" s="73">
        <v>0</v>
      </c>
      <c r="I830" s="75">
        <v>13109.28</v>
      </c>
      <c r="J830" s="75">
        <v>1</v>
      </c>
    </row>
    <row r="831" spans="5:10" x14ac:dyDescent="0.25">
      <c r="E831" t="s">
        <v>3734</v>
      </c>
      <c r="F831" t="s">
        <v>98</v>
      </c>
      <c r="G831" t="s">
        <v>5743</v>
      </c>
      <c r="H831" s="73">
        <v>0</v>
      </c>
      <c r="I831" s="75">
        <v>4338.62</v>
      </c>
      <c r="J831" s="75">
        <v>1</v>
      </c>
    </row>
    <row r="832" spans="5:10" x14ac:dyDescent="0.25">
      <c r="E832" t="s">
        <v>3735</v>
      </c>
      <c r="F832" t="s">
        <v>98</v>
      </c>
      <c r="G832" t="s">
        <v>5746</v>
      </c>
      <c r="H832" s="73">
        <v>0</v>
      </c>
      <c r="I832" s="75">
        <v>3127.44</v>
      </c>
      <c r="J832" s="75">
        <v>1</v>
      </c>
    </row>
    <row r="833" spans="5:10" x14ac:dyDescent="0.25">
      <c r="E833" t="s">
        <v>3736</v>
      </c>
      <c r="F833" t="s">
        <v>97</v>
      </c>
      <c r="G833" t="s">
        <v>56</v>
      </c>
      <c r="H833" s="73">
        <v>300000</v>
      </c>
      <c r="I833" s="75">
        <v>6248.7</v>
      </c>
      <c r="J833" s="75">
        <v>1</v>
      </c>
    </row>
    <row r="834" spans="5:10" x14ac:dyDescent="0.25">
      <c r="E834" t="s">
        <v>3737</v>
      </c>
      <c r="F834" t="s">
        <v>97</v>
      </c>
      <c r="G834" t="s">
        <v>5748</v>
      </c>
      <c r="H834" s="73">
        <v>0</v>
      </c>
      <c r="I834" s="75">
        <v>20889.05</v>
      </c>
      <c r="J834" s="75">
        <v>1</v>
      </c>
    </row>
    <row r="835" spans="5:10" x14ac:dyDescent="0.25">
      <c r="E835" t="s">
        <v>3738</v>
      </c>
      <c r="F835" t="s">
        <v>98</v>
      </c>
      <c r="G835" t="s">
        <v>5746</v>
      </c>
      <c r="H835" s="73">
        <v>0</v>
      </c>
      <c r="I835" s="75">
        <v>3127.44</v>
      </c>
      <c r="J835" s="75">
        <v>1</v>
      </c>
    </row>
    <row r="836" spans="5:10" x14ac:dyDescent="0.25">
      <c r="E836" t="s">
        <v>3739</v>
      </c>
      <c r="F836" t="s">
        <v>97</v>
      </c>
      <c r="G836" t="s">
        <v>56</v>
      </c>
      <c r="H836" s="73">
        <v>300000</v>
      </c>
      <c r="I836" s="75">
        <v>6248.7</v>
      </c>
      <c r="J836" s="75">
        <v>1</v>
      </c>
    </row>
    <row r="837" spans="5:10" x14ac:dyDescent="0.25">
      <c r="E837" t="s">
        <v>3740</v>
      </c>
      <c r="F837" t="s">
        <v>98</v>
      </c>
      <c r="G837" t="s">
        <v>5743</v>
      </c>
      <c r="H837" s="73">
        <v>0</v>
      </c>
      <c r="I837" s="75">
        <v>4338.62</v>
      </c>
      <c r="J837" s="75">
        <v>1</v>
      </c>
    </row>
    <row r="838" spans="5:10" x14ac:dyDescent="0.25">
      <c r="E838" t="s">
        <v>3741</v>
      </c>
      <c r="F838" t="s">
        <v>98</v>
      </c>
      <c r="G838" t="s">
        <v>5749</v>
      </c>
      <c r="H838" s="73">
        <v>0</v>
      </c>
      <c r="I838" s="75">
        <v>16628.13</v>
      </c>
      <c r="J838" s="75">
        <v>1</v>
      </c>
    </row>
    <row r="839" spans="5:10" x14ac:dyDescent="0.25">
      <c r="E839" t="s">
        <v>3742</v>
      </c>
      <c r="F839" t="s">
        <v>98</v>
      </c>
      <c r="G839" t="s">
        <v>5747</v>
      </c>
      <c r="H839" s="73">
        <v>0</v>
      </c>
      <c r="I839" s="75">
        <v>13109.28</v>
      </c>
      <c r="J839" s="75">
        <v>1</v>
      </c>
    </row>
    <row r="840" spans="5:10" x14ac:dyDescent="0.25">
      <c r="E840" t="s">
        <v>3743</v>
      </c>
      <c r="F840" t="s">
        <v>97</v>
      </c>
      <c r="G840" t="s">
        <v>5745</v>
      </c>
      <c r="H840" s="73">
        <v>0</v>
      </c>
      <c r="I840" s="75">
        <v>3127.44</v>
      </c>
      <c r="J840" s="75">
        <v>1</v>
      </c>
    </row>
    <row r="841" spans="5:10" x14ac:dyDescent="0.25">
      <c r="E841" t="s">
        <v>3744</v>
      </c>
      <c r="F841" t="s">
        <v>98</v>
      </c>
      <c r="G841" t="s">
        <v>5743</v>
      </c>
      <c r="H841" s="73">
        <v>0</v>
      </c>
      <c r="I841" s="75">
        <v>4338.62</v>
      </c>
      <c r="J841" s="75">
        <v>1</v>
      </c>
    </row>
    <row r="842" spans="5:10" x14ac:dyDescent="0.25">
      <c r="E842" t="s">
        <v>3745</v>
      </c>
      <c r="F842" t="s">
        <v>97</v>
      </c>
      <c r="G842" t="s">
        <v>56</v>
      </c>
      <c r="H842" s="73">
        <v>300000</v>
      </c>
      <c r="I842" s="75">
        <v>6248.7</v>
      </c>
      <c r="J842" s="75">
        <v>1</v>
      </c>
    </row>
    <row r="843" spans="5:10" x14ac:dyDescent="0.25">
      <c r="E843" t="s">
        <v>3746</v>
      </c>
      <c r="F843" t="s">
        <v>98</v>
      </c>
      <c r="G843" t="s">
        <v>5746</v>
      </c>
      <c r="H843" s="73">
        <v>0</v>
      </c>
      <c r="I843" s="75">
        <v>3127.44</v>
      </c>
      <c r="J843" s="75">
        <v>1</v>
      </c>
    </row>
    <row r="844" spans="5:10" x14ac:dyDescent="0.25">
      <c r="E844" t="s">
        <v>3747</v>
      </c>
      <c r="F844" t="s">
        <v>98</v>
      </c>
      <c r="G844" t="s">
        <v>5743</v>
      </c>
      <c r="H844" s="73">
        <v>0</v>
      </c>
      <c r="I844" s="75">
        <v>7558.51</v>
      </c>
      <c r="J844" s="75">
        <v>1</v>
      </c>
    </row>
    <row r="845" spans="5:10" x14ac:dyDescent="0.25">
      <c r="E845" t="s">
        <v>3748</v>
      </c>
      <c r="F845" t="s">
        <v>97</v>
      </c>
      <c r="G845" t="s">
        <v>5745</v>
      </c>
      <c r="H845" s="73">
        <v>0</v>
      </c>
      <c r="I845" s="75">
        <v>3769.67</v>
      </c>
      <c r="J845" s="75">
        <v>1</v>
      </c>
    </row>
    <row r="846" spans="5:10" x14ac:dyDescent="0.25">
      <c r="E846" t="s">
        <v>3749</v>
      </c>
      <c r="F846" t="s">
        <v>98</v>
      </c>
      <c r="G846" t="s">
        <v>5749</v>
      </c>
      <c r="H846" s="73">
        <v>0</v>
      </c>
      <c r="I846" s="75">
        <v>27592.73</v>
      </c>
      <c r="J846" s="75">
        <v>1</v>
      </c>
    </row>
    <row r="847" spans="5:10" x14ac:dyDescent="0.25">
      <c r="E847" t="s">
        <v>3750</v>
      </c>
      <c r="F847" t="s">
        <v>97</v>
      </c>
      <c r="G847" t="s">
        <v>56</v>
      </c>
      <c r="H847" s="73">
        <v>500000</v>
      </c>
      <c r="I847" s="75">
        <v>11102.3</v>
      </c>
      <c r="J847" s="75">
        <v>1</v>
      </c>
    </row>
    <row r="848" spans="5:10" x14ac:dyDescent="0.25">
      <c r="E848" t="s">
        <v>3751</v>
      </c>
      <c r="F848" t="s">
        <v>98</v>
      </c>
      <c r="G848" t="s">
        <v>5743</v>
      </c>
      <c r="H848" s="73">
        <v>0</v>
      </c>
      <c r="I848" s="75">
        <v>7558.5099999999993</v>
      </c>
      <c r="J848" s="75">
        <v>1</v>
      </c>
    </row>
    <row r="849" spans="5:10" x14ac:dyDescent="0.25">
      <c r="E849" t="s">
        <v>3752</v>
      </c>
      <c r="F849" t="s">
        <v>97</v>
      </c>
      <c r="G849" t="s">
        <v>5745</v>
      </c>
      <c r="H849" s="73">
        <v>0</v>
      </c>
      <c r="I849" s="75">
        <v>3769.67</v>
      </c>
      <c r="J849" s="75">
        <v>1</v>
      </c>
    </row>
    <row r="850" spans="5:10" x14ac:dyDescent="0.25">
      <c r="E850" t="s">
        <v>3753</v>
      </c>
      <c r="F850" t="s">
        <v>97</v>
      </c>
      <c r="G850" t="s">
        <v>5745</v>
      </c>
      <c r="H850" s="73">
        <v>0</v>
      </c>
      <c r="I850" s="75">
        <v>3769.67</v>
      </c>
      <c r="J850" s="75">
        <v>1</v>
      </c>
    </row>
    <row r="851" spans="5:10" x14ac:dyDescent="0.25">
      <c r="E851" t="s">
        <v>3754</v>
      </c>
      <c r="F851" t="s">
        <v>98</v>
      </c>
      <c r="G851" t="s">
        <v>5747</v>
      </c>
      <c r="H851" s="73">
        <v>0</v>
      </c>
      <c r="I851" s="75">
        <v>25272.11</v>
      </c>
      <c r="J851" s="75">
        <v>1</v>
      </c>
    </row>
    <row r="852" spans="5:10" x14ac:dyDescent="0.25">
      <c r="E852" t="s">
        <v>3755</v>
      </c>
      <c r="F852" t="s">
        <v>97</v>
      </c>
      <c r="G852" t="s">
        <v>56</v>
      </c>
      <c r="H852" s="73">
        <v>500000</v>
      </c>
      <c r="I852" s="75">
        <v>7558.5099999999993</v>
      </c>
      <c r="J852" s="75">
        <v>1</v>
      </c>
    </row>
    <row r="853" spans="5:10" x14ac:dyDescent="0.25">
      <c r="E853" t="s">
        <v>3756</v>
      </c>
      <c r="F853" t="s">
        <v>97</v>
      </c>
      <c r="G853" t="s">
        <v>56</v>
      </c>
      <c r="H853" s="73">
        <v>400000</v>
      </c>
      <c r="I853" s="75">
        <v>6871.37</v>
      </c>
      <c r="J853" s="75">
        <v>1</v>
      </c>
    </row>
    <row r="854" spans="5:10" x14ac:dyDescent="0.25">
      <c r="E854" t="s">
        <v>3757</v>
      </c>
      <c r="F854" t="s">
        <v>98</v>
      </c>
      <c r="G854" t="s">
        <v>5743</v>
      </c>
      <c r="H854" s="73">
        <v>0</v>
      </c>
      <c r="I854" s="75">
        <v>6871.37</v>
      </c>
      <c r="J854" s="75">
        <v>1</v>
      </c>
    </row>
    <row r="855" spans="5:10" x14ac:dyDescent="0.25">
      <c r="E855" t="s">
        <v>3758</v>
      </c>
      <c r="F855" t="s">
        <v>98</v>
      </c>
      <c r="G855" t="s">
        <v>5746</v>
      </c>
      <c r="H855" s="73">
        <v>0</v>
      </c>
      <c r="I855" s="75">
        <v>3426.98</v>
      </c>
      <c r="J855" s="75">
        <v>1</v>
      </c>
    </row>
    <row r="856" spans="5:10" x14ac:dyDescent="0.25">
      <c r="E856" t="s">
        <v>3759</v>
      </c>
      <c r="F856" t="s">
        <v>98</v>
      </c>
      <c r="G856" t="s">
        <v>5746</v>
      </c>
      <c r="H856" s="73">
        <v>0</v>
      </c>
      <c r="I856" s="75">
        <v>3426.98</v>
      </c>
      <c r="J856" s="75">
        <v>1</v>
      </c>
    </row>
    <row r="857" spans="5:10" x14ac:dyDescent="0.25">
      <c r="E857" t="s">
        <v>3760</v>
      </c>
      <c r="F857" t="s">
        <v>98</v>
      </c>
      <c r="G857" t="s">
        <v>5747</v>
      </c>
      <c r="H857" s="73">
        <v>0</v>
      </c>
      <c r="I857" s="75">
        <v>14425.4</v>
      </c>
      <c r="J857" s="75">
        <v>1</v>
      </c>
    </row>
    <row r="858" spans="5:10" x14ac:dyDescent="0.25">
      <c r="E858" t="s">
        <v>3761</v>
      </c>
      <c r="F858" t="s">
        <v>97</v>
      </c>
      <c r="G858" t="s">
        <v>5744</v>
      </c>
      <c r="H858" s="73">
        <v>0</v>
      </c>
      <c r="I858" s="75">
        <v>22974.65</v>
      </c>
      <c r="J858" s="75">
        <v>1</v>
      </c>
    </row>
    <row r="859" spans="5:10" x14ac:dyDescent="0.25">
      <c r="E859" t="s">
        <v>3762</v>
      </c>
      <c r="F859" t="s">
        <v>98</v>
      </c>
      <c r="G859" t="s">
        <v>5746</v>
      </c>
      <c r="H859" s="73">
        <v>0</v>
      </c>
      <c r="I859" s="75">
        <v>3426.98</v>
      </c>
      <c r="J859" s="75">
        <v>1</v>
      </c>
    </row>
    <row r="860" spans="5:10" x14ac:dyDescent="0.25">
      <c r="E860" t="s">
        <v>3763</v>
      </c>
      <c r="F860" t="s">
        <v>98</v>
      </c>
      <c r="G860" t="s">
        <v>5743</v>
      </c>
      <c r="H860" s="73">
        <v>0</v>
      </c>
      <c r="I860" s="75">
        <v>6871.37</v>
      </c>
      <c r="J860" s="75">
        <v>1</v>
      </c>
    </row>
    <row r="861" spans="5:10" x14ac:dyDescent="0.25">
      <c r="E861" t="s">
        <v>3764</v>
      </c>
      <c r="F861" t="s">
        <v>98</v>
      </c>
      <c r="G861" t="s">
        <v>5747</v>
      </c>
      <c r="H861" s="73">
        <v>0</v>
      </c>
      <c r="I861" s="75">
        <v>22974.65</v>
      </c>
      <c r="J861" s="75">
        <v>1</v>
      </c>
    </row>
    <row r="862" spans="5:10" x14ac:dyDescent="0.25">
      <c r="E862" t="s">
        <v>3765</v>
      </c>
      <c r="F862" t="s">
        <v>98</v>
      </c>
      <c r="G862" t="s">
        <v>5746</v>
      </c>
      <c r="H862" s="73">
        <v>0</v>
      </c>
      <c r="I862" s="75">
        <v>3426.98</v>
      </c>
      <c r="J862" s="75">
        <v>1</v>
      </c>
    </row>
    <row r="863" spans="5:10" x14ac:dyDescent="0.25">
      <c r="E863" t="s">
        <v>3766</v>
      </c>
      <c r="F863" t="s">
        <v>97</v>
      </c>
      <c r="G863" t="s">
        <v>56</v>
      </c>
      <c r="H863" s="73">
        <v>400000</v>
      </c>
      <c r="I863" s="75">
        <v>6871.37</v>
      </c>
      <c r="J863" s="75">
        <v>1</v>
      </c>
    </row>
    <row r="864" spans="5:10" x14ac:dyDescent="0.25">
      <c r="E864" t="s">
        <v>3767</v>
      </c>
      <c r="F864" t="s">
        <v>97</v>
      </c>
      <c r="G864" t="s">
        <v>5745</v>
      </c>
      <c r="H864" s="73">
        <v>0</v>
      </c>
      <c r="I864" s="75">
        <v>3426.98</v>
      </c>
      <c r="J864" s="75">
        <v>1</v>
      </c>
    </row>
    <row r="865" spans="5:10" x14ac:dyDescent="0.25">
      <c r="E865" t="s">
        <v>3768</v>
      </c>
      <c r="F865" t="s">
        <v>98</v>
      </c>
      <c r="G865" t="s">
        <v>5743</v>
      </c>
      <c r="H865" s="73">
        <v>0</v>
      </c>
      <c r="I865" s="75">
        <v>6871.37</v>
      </c>
      <c r="J865" s="75">
        <v>1</v>
      </c>
    </row>
    <row r="866" spans="5:10" x14ac:dyDescent="0.25">
      <c r="E866" t="s">
        <v>3769</v>
      </c>
      <c r="F866" t="s">
        <v>98</v>
      </c>
      <c r="G866" t="s">
        <v>5747</v>
      </c>
      <c r="H866" s="73">
        <v>0</v>
      </c>
      <c r="I866" s="75">
        <v>18286.47</v>
      </c>
      <c r="J866" s="75">
        <v>1</v>
      </c>
    </row>
    <row r="867" spans="5:10" x14ac:dyDescent="0.25">
      <c r="E867" t="s">
        <v>3770</v>
      </c>
      <c r="F867" t="s">
        <v>97</v>
      </c>
      <c r="G867" t="s">
        <v>56</v>
      </c>
      <c r="H867" s="73">
        <v>400000</v>
      </c>
      <c r="I867" s="75">
        <v>6871.37</v>
      </c>
      <c r="J867" s="75">
        <v>1</v>
      </c>
    </row>
    <row r="868" spans="5:10" x14ac:dyDescent="0.25">
      <c r="E868" t="s">
        <v>3771</v>
      </c>
      <c r="F868" t="s">
        <v>97</v>
      </c>
      <c r="G868" t="s">
        <v>5744</v>
      </c>
      <c r="H868" s="73">
        <v>0</v>
      </c>
      <c r="I868" s="75">
        <v>25084.3</v>
      </c>
      <c r="J868" s="75">
        <v>1</v>
      </c>
    </row>
    <row r="869" spans="5:10" x14ac:dyDescent="0.25">
      <c r="E869" t="s">
        <v>3772</v>
      </c>
      <c r="F869" t="s">
        <v>97</v>
      </c>
      <c r="G869" t="s">
        <v>5745</v>
      </c>
      <c r="H869" s="73">
        <v>0</v>
      </c>
      <c r="I869" s="75">
        <v>3426.98</v>
      </c>
      <c r="J869" s="75">
        <v>1</v>
      </c>
    </row>
    <row r="870" spans="5:10" x14ac:dyDescent="0.25">
      <c r="E870" t="s">
        <v>3773</v>
      </c>
      <c r="F870" t="s">
        <v>98</v>
      </c>
      <c r="G870" t="s">
        <v>5747</v>
      </c>
      <c r="H870" s="73">
        <v>0</v>
      </c>
      <c r="I870" s="75">
        <v>18286.47</v>
      </c>
      <c r="J870" s="75">
        <v>1</v>
      </c>
    </row>
    <row r="871" spans="5:10" x14ac:dyDescent="0.25">
      <c r="E871" t="s">
        <v>3774</v>
      </c>
      <c r="F871" t="s">
        <v>97</v>
      </c>
      <c r="G871" t="s">
        <v>5745</v>
      </c>
      <c r="H871" s="73">
        <v>0</v>
      </c>
      <c r="I871" s="75">
        <v>3426.98</v>
      </c>
      <c r="J871" s="75">
        <v>1</v>
      </c>
    </row>
    <row r="872" spans="5:10" x14ac:dyDescent="0.25">
      <c r="E872" t="s">
        <v>3775</v>
      </c>
      <c r="F872" t="s">
        <v>98</v>
      </c>
      <c r="G872" t="s">
        <v>5743</v>
      </c>
      <c r="H872" s="73">
        <v>0</v>
      </c>
      <c r="I872" s="75">
        <v>6871.37</v>
      </c>
      <c r="J872" s="75">
        <v>1</v>
      </c>
    </row>
    <row r="873" spans="5:10" x14ac:dyDescent="0.25">
      <c r="E873" t="s">
        <v>3776</v>
      </c>
      <c r="F873" t="s">
        <v>97</v>
      </c>
      <c r="G873" t="s">
        <v>56</v>
      </c>
      <c r="H873" s="73">
        <v>400000</v>
      </c>
      <c r="I873" s="75">
        <v>6871.37</v>
      </c>
      <c r="J873" s="75">
        <v>1</v>
      </c>
    </row>
    <row r="874" spans="5:10" x14ac:dyDescent="0.25">
      <c r="E874" t="s">
        <v>3777</v>
      </c>
      <c r="F874" t="s">
        <v>98</v>
      </c>
      <c r="G874" t="s">
        <v>5746</v>
      </c>
      <c r="H874" s="73">
        <v>0</v>
      </c>
      <c r="I874" s="75">
        <v>3426.98</v>
      </c>
      <c r="J874" s="75">
        <v>1</v>
      </c>
    </row>
    <row r="875" spans="5:10" x14ac:dyDescent="0.25">
      <c r="E875" t="s">
        <v>3778</v>
      </c>
      <c r="F875" t="s">
        <v>98</v>
      </c>
      <c r="G875" t="s">
        <v>5743</v>
      </c>
      <c r="H875" s="73">
        <v>0</v>
      </c>
      <c r="I875" s="75">
        <v>10092.99</v>
      </c>
      <c r="J875" s="75">
        <v>1</v>
      </c>
    </row>
    <row r="876" spans="5:10" x14ac:dyDescent="0.25">
      <c r="E876" t="s">
        <v>3779</v>
      </c>
      <c r="F876" t="s">
        <v>97</v>
      </c>
      <c r="G876" t="s">
        <v>56</v>
      </c>
      <c r="H876" s="73">
        <v>400000</v>
      </c>
      <c r="I876" s="75">
        <v>6871.37</v>
      </c>
      <c r="J876" s="75">
        <v>1</v>
      </c>
    </row>
    <row r="877" spans="5:10" x14ac:dyDescent="0.25">
      <c r="E877" t="s">
        <v>3780</v>
      </c>
      <c r="F877" t="s">
        <v>97</v>
      </c>
      <c r="G877" t="s">
        <v>5745</v>
      </c>
      <c r="H877" s="73">
        <v>0</v>
      </c>
      <c r="I877" s="75">
        <v>3426.98</v>
      </c>
      <c r="J877" s="75">
        <v>1</v>
      </c>
    </row>
    <row r="878" spans="5:10" x14ac:dyDescent="0.25">
      <c r="E878" t="s">
        <v>3781</v>
      </c>
      <c r="F878" t="s">
        <v>97</v>
      </c>
      <c r="G878" t="s">
        <v>5743</v>
      </c>
      <c r="H878" s="73">
        <v>0</v>
      </c>
      <c r="I878" s="75">
        <v>4658.07</v>
      </c>
      <c r="J878" s="75">
        <v>1</v>
      </c>
    </row>
    <row r="879" spans="5:10" x14ac:dyDescent="0.25">
      <c r="E879" t="s">
        <v>3782</v>
      </c>
      <c r="F879" t="s">
        <v>97</v>
      </c>
      <c r="G879" t="s">
        <v>5745</v>
      </c>
      <c r="H879" s="73">
        <v>0</v>
      </c>
      <c r="I879" s="75">
        <v>3426.98</v>
      </c>
      <c r="J879" s="75">
        <v>1</v>
      </c>
    </row>
    <row r="880" spans="5:10" x14ac:dyDescent="0.25">
      <c r="E880" t="s">
        <v>3783</v>
      </c>
      <c r="F880" t="s">
        <v>98</v>
      </c>
      <c r="G880" t="s">
        <v>5747</v>
      </c>
      <c r="H880" s="73">
        <v>0</v>
      </c>
      <c r="I880" s="75">
        <v>10092.99</v>
      </c>
      <c r="J880" s="75">
        <v>1</v>
      </c>
    </row>
    <row r="881" spans="5:10" x14ac:dyDescent="0.25">
      <c r="E881" t="s">
        <v>3784</v>
      </c>
      <c r="F881" t="s">
        <v>97</v>
      </c>
      <c r="G881" t="s">
        <v>5744</v>
      </c>
      <c r="H881" s="73">
        <v>0</v>
      </c>
      <c r="I881" s="75">
        <v>18286.47</v>
      </c>
      <c r="J881" s="75">
        <v>1</v>
      </c>
    </row>
    <row r="882" spans="5:10" x14ac:dyDescent="0.25">
      <c r="E882" t="s">
        <v>3785</v>
      </c>
      <c r="F882" t="s">
        <v>98</v>
      </c>
      <c r="G882" t="s">
        <v>56</v>
      </c>
      <c r="H882" s="73">
        <v>400000</v>
      </c>
      <c r="I882" s="75">
        <v>3841.55</v>
      </c>
      <c r="J882" s="75">
        <v>1</v>
      </c>
    </row>
    <row r="883" spans="5:10" x14ac:dyDescent="0.25">
      <c r="E883" t="s">
        <v>3786</v>
      </c>
      <c r="F883" t="s">
        <v>97</v>
      </c>
      <c r="G883" t="s">
        <v>5745</v>
      </c>
      <c r="H883" s="73">
        <v>0</v>
      </c>
      <c r="I883" s="75">
        <v>3769.67</v>
      </c>
      <c r="J883" s="75">
        <v>1</v>
      </c>
    </row>
    <row r="884" spans="5:10" x14ac:dyDescent="0.25">
      <c r="E884" t="s">
        <v>3787</v>
      </c>
      <c r="F884" t="s">
        <v>98</v>
      </c>
      <c r="G884" t="s">
        <v>5743</v>
      </c>
      <c r="H884" s="73">
        <v>0</v>
      </c>
      <c r="I884" s="75">
        <v>5123.8900000000003</v>
      </c>
      <c r="J884" s="75">
        <v>1</v>
      </c>
    </row>
    <row r="885" spans="5:10" x14ac:dyDescent="0.25">
      <c r="E885" t="s">
        <v>3788</v>
      </c>
      <c r="F885" t="s">
        <v>97</v>
      </c>
      <c r="G885" t="s">
        <v>5745</v>
      </c>
      <c r="H885" s="73">
        <v>0</v>
      </c>
      <c r="I885" s="75">
        <v>3769.67</v>
      </c>
      <c r="J885" s="75">
        <v>1</v>
      </c>
    </row>
    <row r="886" spans="5:10" x14ac:dyDescent="0.25">
      <c r="E886" t="s">
        <v>3789</v>
      </c>
      <c r="F886" t="s">
        <v>97</v>
      </c>
      <c r="G886" t="s">
        <v>56</v>
      </c>
      <c r="H886" s="73">
        <v>500000</v>
      </c>
      <c r="I886" s="75">
        <v>7558.5099999999993</v>
      </c>
      <c r="J886" s="75">
        <v>1</v>
      </c>
    </row>
    <row r="887" spans="5:10" x14ac:dyDescent="0.25">
      <c r="E887" t="s">
        <v>3790</v>
      </c>
      <c r="F887" t="s">
        <v>97</v>
      </c>
      <c r="G887" t="s">
        <v>5744</v>
      </c>
      <c r="H887" s="73">
        <v>0</v>
      </c>
      <c r="I887" s="75">
        <v>20115.189999999999</v>
      </c>
      <c r="J887" s="75">
        <v>1</v>
      </c>
    </row>
    <row r="888" spans="5:10" x14ac:dyDescent="0.25">
      <c r="E888" t="s">
        <v>3791</v>
      </c>
      <c r="F888" t="s">
        <v>97</v>
      </c>
      <c r="G888" t="s">
        <v>5745</v>
      </c>
      <c r="H888" s="73">
        <v>0</v>
      </c>
      <c r="I888" s="75">
        <v>3426.98</v>
      </c>
      <c r="J888" s="75">
        <v>1</v>
      </c>
    </row>
    <row r="889" spans="5:10" x14ac:dyDescent="0.25">
      <c r="E889" t="s">
        <v>3792</v>
      </c>
      <c r="F889" t="s">
        <v>97</v>
      </c>
      <c r="G889" t="s">
        <v>56</v>
      </c>
      <c r="H889" s="73">
        <v>400000</v>
      </c>
      <c r="I889" s="75">
        <v>6871.37</v>
      </c>
      <c r="J889" s="75">
        <v>1</v>
      </c>
    </row>
    <row r="890" spans="5:10" x14ac:dyDescent="0.25">
      <c r="E890" t="s">
        <v>3793</v>
      </c>
      <c r="F890" t="s">
        <v>98</v>
      </c>
      <c r="G890" t="s">
        <v>5749</v>
      </c>
      <c r="H890" s="73">
        <v>0</v>
      </c>
      <c r="I890" s="75">
        <v>22974.65</v>
      </c>
      <c r="J890" s="75">
        <v>1</v>
      </c>
    </row>
    <row r="891" spans="5:10" x14ac:dyDescent="0.25">
      <c r="E891" t="s">
        <v>3794</v>
      </c>
      <c r="F891" t="s">
        <v>98</v>
      </c>
      <c r="G891" t="s">
        <v>5743</v>
      </c>
      <c r="H891" s="73">
        <v>0</v>
      </c>
      <c r="I891" s="75">
        <v>4658.07</v>
      </c>
      <c r="J891" s="75">
        <v>1</v>
      </c>
    </row>
    <row r="892" spans="5:10" x14ac:dyDescent="0.25">
      <c r="E892" t="s">
        <v>3795</v>
      </c>
      <c r="F892" t="s">
        <v>98</v>
      </c>
      <c r="G892" t="s">
        <v>5746</v>
      </c>
      <c r="H892" s="73">
        <v>0</v>
      </c>
      <c r="I892" s="75">
        <v>3426.98</v>
      </c>
      <c r="J892" s="75">
        <v>1</v>
      </c>
    </row>
    <row r="893" spans="5:10" x14ac:dyDescent="0.25">
      <c r="E893" t="s">
        <v>3796</v>
      </c>
      <c r="F893" t="s">
        <v>98</v>
      </c>
      <c r="G893" t="s">
        <v>5743</v>
      </c>
      <c r="H893" s="73">
        <v>0</v>
      </c>
      <c r="I893" s="75">
        <v>4338.62</v>
      </c>
      <c r="J893" s="75">
        <v>1</v>
      </c>
    </row>
    <row r="894" spans="5:10" x14ac:dyDescent="0.25">
      <c r="E894" t="s">
        <v>3797</v>
      </c>
      <c r="F894" t="s">
        <v>97</v>
      </c>
      <c r="G894" t="s">
        <v>56</v>
      </c>
      <c r="H894" s="73">
        <v>300000</v>
      </c>
      <c r="I894" s="75">
        <v>4338.62</v>
      </c>
      <c r="J894" s="75">
        <v>1</v>
      </c>
    </row>
    <row r="895" spans="5:10" x14ac:dyDescent="0.25">
      <c r="E895" t="s">
        <v>3798</v>
      </c>
      <c r="F895" t="s">
        <v>98</v>
      </c>
      <c r="G895" t="s">
        <v>5747</v>
      </c>
      <c r="H895" s="73">
        <v>0</v>
      </c>
      <c r="I895" s="75">
        <v>9179.4500000000007</v>
      </c>
      <c r="J895" s="75">
        <v>1</v>
      </c>
    </row>
    <row r="896" spans="5:10" x14ac:dyDescent="0.25">
      <c r="E896" t="s">
        <v>3799</v>
      </c>
      <c r="F896" t="s">
        <v>97</v>
      </c>
      <c r="G896" t="s">
        <v>5745</v>
      </c>
      <c r="H896" s="73">
        <v>0</v>
      </c>
      <c r="I896" s="75">
        <v>3127.44</v>
      </c>
      <c r="J896" s="75">
        <v>1</v>
      </c>
    </row>
    <row r="897" spans="5:10" x14ac:dyDescent="0.25">
      <c r="E897" t="s">
        <v>3800</v>
      </c>
      <c r="F897" t="s">
        <v>97</v>
      </c>
      <c r="G897" t="s">
        <v>5744</v>
      </c>
      <c r="H897" s="73">
        <v>0</v>
      </c>
      <c r="I897" s="75">
        <v>20889.05</v>
      </c>
      <c r="J897" s="75">
        <v>1</v>
      </c>
    </row>
    <row r="898" spans="5:10" x14ac:dyDescent="0.25">
      <c r="E898" t="s">
        <v>3801</v>
      </c>
      <c r="F898" t="s">
        <v>97</v>
      </c>
      <c r="G898" t="s">
        <v>5745</v>
      </c>
      <c r="H898" s="73">
        <v>0</v>
      </c>
      <c r="I898" s="75">
        <v>3127.44</v>
      </c>
      <c r="J898" s="75">
        <v>1</v>
      </c>
    </row>
    <row r="899" spans="5:10" x14ac:dyDescent="0.25">
      <c r="E899" t="s">
        <v>3802</v>
      </c>
      <c r="F899" t="s">
        <v>98</v>
      </c>
      <c r="G899" t="s">
        <v>5746</v>
      </c>
      <c r="H899" s="73">
        <v>0</v>
      </c>
      <c r="I899" s="75">
        <v>3127.44</v>
      </c>
      <c r="J899" s="75">
        <v>1</v>
      </c>
    </row>
    <row r="900" spans="5:10" x14ac:dyDescent="0.25">
      <c r="E900" t="s">
        <v>3803</v>
      </c>
      <c r="F900" t="s">
        <v>98</v>
      </c>
      <c r="G900" t="s">
        <v>5743</v>
      </c>
      <c r="H900" s="73">
        <v>0</v>
      </c>
      <c r="I900" s="75">
        <v>3495.31</v>
      </c>
      <c r="J900" s="75">
        <v>1</v>
      </c>
    </row>
    <row r="901" spans="5:10" x14ac:dyDescent="0.25">
      <c r="E901" t="s">
        <v>3804</v>
      </c>
      <c r="F901" t="s">
        <v>97</v>
      </c>
      <c r="G901" t="s">
        <v>56</v>
      </c>
      <c r="H901" s="73">
        <v>300000</v>
      </c>
      <c r="I901" s="75">
        <v>4338.62</v>
      </c>
      <c r="J901" s="75">
        <v>1</v>
      </c>
    </row>
    <row r="902" spans="5:10" x14ac:dyDescent="0.25">
      <c r="E902" t="s">
        <v>3805</v>
      </c>
      <c r="F902" t="s">
        <v>97</v>
      </c>
      <c r="G902" t="s">
        <v>5744</v>
      </c>
      <c r="H902" s="73">
        <v>0</v>
      </c>
      <c r="I902" s="75">
        <v>13109.28</v>
      </c>
      <c r="J902" s="75">
        <v>1</v>
      </c>
    </row>
    <row r="903" spans="5:10" x14ac:dyDescent="0.25">
      <c r="E903" t="s">
        <v>3806</v>
      </c>
      <c r="F903" t="s">
        <v>98</v>
      </c>
      <c r="G903" t="s">
        <v>5747</v>
      </c>
      <c r="H903" s="73">
        <v>0</v>
      </c>
      <c r="I903" s="75">
        <v>9179.4500000000007</v>
      </c>
      <c r="J903" s="75">
        <v>1</v>
      </c>
    </row>
    <row r="904" spans="5:10" x14ac:dyDescent="0.25">
      <c r="E904" t="s">
        <v>3807</v>
      </c>
      <c r="F904" t="s">
        <v>97</v>
      </c>
      <c r="G904" t="s">
        <v>56</v>
      </c>
      <c r="H904" s="73">
        <v>300000</v>
      </c>
      <c r="I904" s="75">
        <v>4338.62</v>
      </c>
      <c r="J904" s="75">
        <v>1</v>
      </c>
    </row>
    <row r="905" spans="5:10" x14ac:dyDescent="0.25">
      <c r="E905" t="s">
        <v>3808</v>
      </c>
      <c r="F905" t="s">
        <v>98</v>
      </c>
      <c r="G905" t="s">
        <v>5747</v>
      </c>
      <c r="H905" s="73">
        <v>0</v>
      </c>
      <c r="I905" s="75">
        <v>10092.99</v>
      </c>
      <c r="J905" s="75">
        <v>1</v>
      </c>
    </row>
    <row r="906" spans="5:10" x14ac:dyDescent="0.25">
      <c r="E906" t="s">
        <v>3809</v>
      </c>
      <c r="F906" t="s">
        <v>97</v>
      </c>
      <c r="G906" t="s">
        <v>5745</v>
      </c>
      <c r="H906" s="73">
        <v>0</v>
      </c>
      <c r="I906" s="75">
        <v>3426.98</v>
      </c>
      <c r="J906" s="75">
        <v>1</v>
      </c>
    </row>
    <row r="907" spans="5:10" x14ac:dyDescent="0.25">
      <c r="E907" t="s">
        <v>3810</v>
      </c>
      <c r="F907" t="s">
        <v>98</v>
      </c>
      <c r="G907" t="s">
        <v>5743</v>
      </c>
      <c r="H907" s="73">
        <v>0</v>
      </c>
      <c r="I907" s="75">
        <v>4658.07</v>
      </c>
      <c r="J907" s="75">
        <v>1</v>
      </c>
    </row>
    <row r="908" spans="5:10" x14ac:dyDescent="0.25">
      <c r="E908" t="s">
        <v>3811</v>
      </c>
      <c r="F908" t="s">
        <v>97</v>
      </c>
      <c r="G908" t="s">
        <v>5744</v>
      </c>
      <c r="H908" s="73">
        <v>0</v>
      </c>
      <c r="I908" s="75">
        <v>14425.4</v>
      </c>
      <c r="J908" s="75">
        <v>1</v>
      </c>
    </row>
    <row r="909" spans="5:10" x14ac:dyDescent="0.25">
      <c r="E909" t="s">
        <v>3812</v>
      </c>
      <c r="F909" t="s">
        <v>97</v>
      </c>
      <c r="G909" t="s">
        <v>56</v>
      </c>
      <c r="H909" s="73">
        <v>400000</v>
      </c>
      <c r="I909" s="75">
        <v>6871.37</v>
      </c>
      <c r="J909" s="75">
        <v>1</v>
      </c>
    </row>
    <row r="910" spans="5:10" x14ac:dyDescent="0.25">
      <c r="E910" t="s">
        <v>3813</v>
      </c>
      <c r="F910" t="s">
        <v>98</v>
      </c>
      <c r="G910" t="s">
        <v>5746</v>
      </c>
      <c r="H910" s="73">
        <v>0</v>
      </c>
      <c r="I910" s="75">
        <v>3426.98</v>
      </c>
      <c r="J910" s="75">
        <v>1</v>
      </c>
    </row>
    <row r="911" spans="5:10" x14ac:dyDescent="0.25">
      <c r="E911" t="s">
        <v>3814</v>
      </c>
      <c r="F911" t="s">
        <v>98</v>
      </c>
      <c r="G911" t="s">
        <v>5747</v>
      </c>
      <c r="H911" s="73">
        <v>0</v>
      </c>
      <c r="I911" s="75">
        <v>13109.28</v>
      </c>
      <c r="J911" s="75">
        <v>1</v>
      </c>
    </row>
    <row r="912" spans="5:10" x14ac:dyDescent="0.25">
      <c r="E912" t="s">
        <v>3815</v>
      </c>
      <c r="F912" t="s">
        <v>98</v>
      </c>
      <c r="G912" t="s">
        <v>5746</v>
      </c>
      <c r="H912" s="73">
        <v>0</v>
      </c>
      <c r="I912" s="75">
        <v>3127.44</v>
      </c>
      <c r="J912" s="75">
        <v>1</v>
      </c>
    </row>
    <row r="913" spans="5:10" x14ac:dyDescent="0.25">
      <c r="E913" t="s">
        <v>3816</v>
      </c>
      <c r="F913" t="s">
        <v>98</v>
      </c>
      <c r="G913" t="s">
        <v>5743</v>
      </c>
      <c r="H913" s="73">
        <v>0</v>
      </c>
      <c r="I913" s="75">
        <v>4338.62</v>
      </c>
      <c r="J913" s="75">
        <v>1</v>
      </c>
    </row>
    <row r="914" spans="5:10" x14ac:dyDescent="0.25">
      <c r="E914" t="s">
        <v>3817</v>
      </c>
      <c r="F914" t="s">
        <v>97</v>
      </c>
      <c r="G914" t="s">
        <v>5745</v>
      </c>
      <c r="H914" s="73">
        <v>0</v>
      </c>
      <c r="I914" s="75">
        <v>3127.44</v>
      </c>
      <c r="J914" s="75">
        <v>1</v>
      </c>
    </row>
    <row r="915" spans="5:10" x14ac:dyDescent="0.25">
      <c r="E915" t="s">
        <v>3818</v>
      </c>
      <c r="F915" t="s">
        <v>97</v>
      </c>
      <c r="G915" t="s">
        <v>5744</v>
      </c>
      <c r="H915" s="73">
        <v>0</v>
      </c>
      <c r="I915" s="75">
        <v>9179.4500000000007</v>
      </c>
      <c r="J915" s="75">
        <v>1</v>
      </c>
    </row>
    <row r="916" spans="5:10" x14ac:dyDescent="0.25">
      <c r="E916" t="s">
        <v>3819</v>
      </c>
      <c r="F916" t="s">
        <v>97</v>
      </c>
      <c r="G916" t="s">
        <v>56</v>
      </c>
      <c r="H916" s="73">
        <v>300000</v>
      </c>
      <c r="I916" s="75">
        <v>4338.62</v>
      </c>
      <c r="J916" s="75">
        <v>1</v>
      </c>
    </row>
    <row r="917" spans="5:10" x14ac:dyDescent="0.25">
      <c r="E917" t="s">
        <v>3820</v>
      </c>
      <c r="F917" t="s">
        <v>98</v>
      </c>
      <c r="G917" t="s">
        <v>5746</v>
      </c>
      <c r="H917" s="73">
        <v>0</v>
      </c>
      <c r="I917" s="75">
        <v>3127.44</v>
      </c>
      <c r="J917" s="75">
        <v>1</v>
      </c>
    </row>
    <row r="918" spans="5:10" x14ac:dyDescent="0.25">
      <c r="E918" t="s">
        <v>3821</v>
      </c>
      <c r="F918" t="s">
        <v>98</v>
      </c>
      <c r="G918" t="s">
        <v>5743</v>
      </c>
      <c r="H918" s="73">
        <v>0</v>
      </c>
      <c r="I918" s="75">
        <v>4338.62</v>
      </c>
      <c r="J918" s="75">
        <v>1</v>
      </c>
    </row>
    <row r="919" spans="5:10" x14ac:dyDescent="0.25">
      <c r="E919" t="s">
        <v>3822</v>
      </c>
      <c r="F919" t="s">
        <v>97</v>
      </c>
      <c r="G919" t="s">
        <v>56</v>
      </c>
      <c r="H919" s="73">
        <v>300000</v>
      </c>
      <c r="I919" s="75">
        <v>4338.62</v>
      </c>
      <c r="J919" s="75">
        <v>1</v>
      </c>
    </row>
    <row r="920" spans="5:10" x14ac:dyDescent="0.25">
      <c r="E920" t="s">
        <v>3823</v>
      </c>
      <c r="F920" t="s">
        <v>97</v>
      </c>
      <c r="G920" t="s">
        <v>5744</v>
      </c>
      <c r="H920" s="73">
        <v>0</v>
      </c>
      <c r="I920" s="75">
        <v>22807.9</v>
      </c>
      <c r="J920" s="75">
        <v>1</v>
      </c>
    </row>
    <row r="921" spans="5:10" x14ac:dyDescent="0.25">
      <c r="E921" t="s">
        <v>3824</v>
      </c>
      <c r="F921" t="s">
        <v>98</v>
      </c>
      <c r="G921" t="s">
        <v>5747</v>
      </c>
      <c r="H921" s="73">
        <v>0</v>
      </c>
      <c r="I921" s="75">
        <v>22807.9</v>
      </c>
      <c r="J921" s="75">
        <v>1</v>
      </c>
    </row>
    <row r="922" spans="5:10" x14ac:dyDescent="0.25">
      <c r="E922" t="s">
        <v>3825</v>
      </c>
      <c r="F922" t="s">
        <v>98</v>
      </c>
      <c r="G922" t="s">
        <v>5746</v>
      </c>
      <c r="H922" s="73">
        <v>0</v>
      </c>
      <c r="I922" s="75">
        <v>3127.44</v>
      </c>
      <c r="J922" s="75">
        <v>1</v>
      </c>
    </row>
    <row r="923" spans="5:10" x14ac:dyDescent="0.25">
      <c r="E923" t="s">
        <v>3826</v>
      </c>
      <c r="F923" t="s">
        <v>97</v>
      </c>
      <c r="G923" t="s">
        <v>5744</v>
      </c>
      <c r="H923" s="73">
        <v>0</v>
      </c>
      <c r="I923" s="75">
        <v>11102.3</v>
      </c>
      <c r="J923" s="75">
        <v>1</v>
      </c>
    </row>
    <row r="924" spans="5:10" x14ac:dyDescent="0.25">
      <c r="E924" t="s">
        <v>3827</v>
      </c>
      <c r="F924" t="s">
        <v>98</v>
      </c>
      <c r="G924" t="s">
        <v>5747</v>
      </c>
      <c r="H924" s="73">
        <v>0</v>
      </c>
      <c r="I924" s="75">
        <v>11102.3</v>
      </c>
      <c r="J924" s="75">
        <v>1</v>
      </c>
    </row>
    <row r="925" spans="5:10" x14ac:dyDescent="0.25">
      <c r="E925" t="s">
        <v>3828</v>
      </c>
      <c r="F925" t="s">
        <v>97</v>
      </c>
      <c r="G925" t="s">
        <v>5745</v>
      </c>
      <c r="H925" s="73">
        <v>0</v>
      </c>
      <c r="I925" s="75">
        <v>3769.67</v>
      </c>
      <c r="J925" s="75">
        <v>1</v>
      </c>
    </row>
    <row r="926" spans="5:10" x14ac:dyDescent="0.25">
      <c r="E926" t="s">
        <v>3829</v>
      </c>
      <c r="F926" t="s">
        <v>98</v>
      </c>
      <c r="G926" t="s">
        <v>5743</v>
      </c>
      <c r="H926" s="73">
        <v>0</v>
      </c>
      <c r="I926" s="75">
        <v>5123.8900000000003</v>
      </c>
      <c r="J926" s="75">
        <v>1</v>
      </c>
    </row>
    <row r="927" spans="5:10" x14ac:dyDescent="0.25">
      <c r="E927" t="s">
        <v>3830</v>
      </c>
      <c r="F927" t="s">
        <v>97</v>
      </c>
      <c r="G927" t="s">
        <v>56</v>
      </c>
      <c r="H927" s="73">
        <v>500000</v>
      </c>
      <c r="I927" s="75">
        <v>5123.8900000000003</v>
      </c>
      <c r="J927" s="75">
        <v>1</v>
      </c>
    </row>
    <row r="928" spans="5:10" x14ac:dyDescent="0.25">
      <c r="E928" t="s">
        <v>3831</v>
      </c>
      <c r="F928" t="s">
        <v>98</v>
      </c>
      <c r="G928" t="s">
        <v>5747</v>
      </c>
      <c r="H928" s="73">
        <v>0</v>
      </c>
      <c r="I928" s="75">
        <v>11102.3</v>
      </c>
      <c r="J928" s="75">
        <v>1</v>
      </c>
    </row>
    <row r="929" spans="5:10" x14ac:dyDescent="0.25">
      <c r="E929" t="s">
        <v>3832</v>
      </c>
      <c r="F929" t="s">
        <v>97</v>
      </c>
      <c r="G929" t="s">
        <v>56</v>
      </c>
      <c r="H929" s="73">
        <v>500000</v>
      </c>
      <c r="I929" s="75">
        <v>4225.6899999999996</v>
      </c>
      <c r="J929" s="75">
        <v>1</v>
      </c>
    </row>
    <row r="930" spans="5:10" x14ac:dyDescent="0.25">
      <c r="E930" t="s">
        <v>3833</v>
      </c>
      <c r="F930" t="s">
        <v>97</v>
      </c>
      <c r="G930" t="s">
        <v>5745</v>
      </c>
      <c r="H930" s="73">
        <v>0</v>
      </c>
      <c r="I930" s="75">
        <v>3769.67</v>
      </c>
      <c r="J930" s="75">
        <v>1</v>
      </c>
    </row>
    <row r="931" spans="5:10" x14ac:dyDescent="0.25">
      <c r="E931" t="s">
        <v>3834</v>
      </c>
      <c r="F931" t="s">
        <v>97</v>
      </c>
      <c r="G931" t="s">
        <v>5744</v>
      </c>
      <c r="H931" s="73">
        <v>0</v>
      </c>
      <c r="I931" s="75">
        <v>15858.589999999998</v>
      </c>
      <c r="J931" s="75">
        <v>1</v>
      </c>
    </row>
    <row r="932" spans="5:10" x14ac:dyDescent="0.25">
      <c r="E932" t="s">
        <v>3835</v>
      </c>
      <c r="F932" t="s">
        <v>98</v>
      </c>
      <c r="G932" t="s">
        <v>5743</v>
      </c>
      <c r="H932" s="73">
        <v>0</v>
      </c>
      <c r="I932" s="75">
        <v>4225.6899999999996</v>
      </c>
      <c r="J932" s="75">
        <v>1</v>
      </c>
    </row>
    <row r="933" spans="5:10" x14ac:dyDescent="0.25">
      <c r="E933" t="s">
        <v>3836</v>
      </c>
      <c r="F933" t="s">
        <v>98</v>
      </c>
      <c r="G933" t="s">
        <v>5749</v>
      </c>
      <c r="H933" s="73">
        <v>0</v>
      </c>
      <c r="I933" s="75">
        <v>11102.3</v>
      </c>
      <c r="J933" s="75">
        <v>1</v>
      </c>
    </row>
    <row r="934" spans="5:10" x14ac:dyDescent="0.25">
      <c r="E934" t="s">
        <v>3837</v>
      </c>
      <c r="F934" t="s">
        <v>98</v>
      </c>
      <c r="G934" t="s">
        <v>5746</v>
      </c>
      <c r="H934" s="73">
        <v>0</v>
      </c>
      <c r="I934" s="75">
        <v>3769.67</v>
      </c>
      <c r="J934" s="75">
        <v>1</v>
      </c>
    </row>
    <row r="935" spans="5:10" x14ac:dyDescent="0.25">
      <c r="E935" t="s">
        <v>3838</v>
      </c>
      <c r="F935" t="s">
        <v>97</v>
      </c>
      <c r="G935" t="s">
        <v>56</v>
      </c>
      <c r="H935" s="73">
        <v>500000</v>
      </c>
      <c r="I935" s="75">
        <v>5123.8900000000003</v>
      </c>
      <c r="J935" s="75">
        <v>1</v>
      </c>
    </row>
    <row r="936" spans="5:10" x14ac:dyDescent="0.25">
      <c r="E936" t="s">
        <v>3839</v>
      </c>
      <c r="F936" t="s">
        <v>98</v>
      </c>
      <c r="G936" t="s">
        <v>5743</v>
      </c>
      <c r="H936" s="73">
        <v>0</v>
      </c>
      <c r="I936" s="75">
        <v>5123.8900000000003</v>
      </c>
      <c r="J936" s="75">
        <v>1</v>
      </c>
    </row>
    <row r="937" spans="5:10" x14ac:dyDescent="0.25">
      <c r="E937" t="s">
        <v>3840</v>
      </c>
      <c r="F937" t="s">
        <v>97</v>
      </c>
      <c r="G937" t="s">
        <v>5748</v>
      </c>
      <c r="H937" s="73">
        <v>0</v>
      </c>
      <c r="I937" s="75">
        <v>15858.589999999998</v>
      </c>
      <c r="J937" s="75">
        <v>1</v>
      </c>
    </row>
    <row r="938" spans="5:10" x14ac:dyDescent="0.25">
      <c r="E938" t="s">
        <v>3841</v>
      </c>
      <c r="F938" t="s">
        <v>97</v>
      </c>
      <c r="G938" t="s">
        <v>5745</v>
      </c>
      <c r="H938" s="73">
        <v>0</v>
      </c>
      <c r="I938" s="75">
        <v>3769.67</v>
      </c>
      <c r="J938" s="75">
        <v>1</v>
      </c>
    </row>
    <row r="939" spans="5:10" x14ac:dyDescent="0.25">
      <c r="E939" t="s">
        <v>3842</v>
      </c>
      <c r="F939" t="s">
        <v>98</v>
      </c>
      <c r="G939" t="s">
        <v>5743</v>
      </c>
      <c r="H939" s="73">
        <v>0</v>
      </c>
      <c r="I939" s="75">
        <v>3127.44</v>
      </c>
      <c r="J939" s="75">
        <v>1</v>
      </c>
    </row>
    <row r="940" spans="5:10" x14ac:dyDescent="0.25">
      <c r="E940" t="s">
        <v>3843</v>
      </c>
      <c r="F940" t="s">
        <v>98</v>
      </c>
      <c r="G940" t="s">
        <v>5747</v>
      </c>
      <c r="H940" s="73">
        <v>0</v>
      </c>
      <c r="I940" s="75">
        <v>6248.7</v>
      </c>
      <c r="J940" s="75">
        <v>1</v>
      </c>
    </row>
    <row r="941" spans="5:10" x14ac:dyDescent="0.25">
      <c r="E941" t="s">
        <v>3844</v>
      </c>
      <c r="F941" t="s">
        <v>97</v>
      </c>
      <c r="G941" t="s">
        <v>5744</v>
      </c>
      <c r="H941" s="73">
        <v>0</v>
      </c>
      <c r="I941" s="75">
        <v>9179.4500000000007</v>
      </c>
      <c r="J941" s="75">
        <v>1</v>
      </c>
    </row>
    <row r="942" spans="5:10" x14ac:dyDescent="0.25">
      <c r="E942" t="s">
        <v>3845</v>
      </c>
      <c r="F942" t="s">
        <v>97</v>
      </c>
      <c r="G942" t="s">
        <v>56</v>
      </c>
      <c r="H942" s="73">
        <v>300000</v>
      </c>
      <c r="I942" s="75">
        <v>3495.31</v>
      </c>
      <c r="J942" s="75">
        <v>1</v>
      </c>
    </row>
    <row r="943" spans="5:10" x14ac:dyDescent="0.25">
      <c r="E943" t="s">
        <v>3846</v>
      </c>
      <c r="F943" t="s">
        <v>97</v>
      </c>
      <c r="G943" t="s">
        <v>56</v>
      </c>
      <c r="H943" s="73">
        <v>400000</v>
      </c>
      <c r="I943" s="75">
        <v>4658.07</v>
      </c>
      <c r="J943" s="75">
        <v>1</v>
      </c>
    </row>
    <row r="944" spans="5:10" x14ac:dyDescent="0.25">
      <c r="E944" t="s">
        <v>3847</v>
      </c>
      <c r="F944" t="s">
        <v>97</v>
      </c>
      <c r="G944" t="s">
        <v>5748</v>
      </c>
      <c r="H944" s="73">
        <v>0</v>
      </c>
      <c r="I944" s="75">
        <v>14425.4</v>
      </c>
      <c r="J944" s="75">
        <v>1</v>
      </c>
    </row>
    <row r="945" spans="5:10" x14ac:dyDescent="0.25">
      <c r="E945" t="s">
        <v>3848</v>
      </c>
      <c r="F945" t="s">
        <v>97</v>
      </c>
      <c r="G945" t="s">
        <v>5745</v>
      </c>
      <c r="H945" s="73">
        <v>0</v>
      </c>
      <c r="I945" s="75">
        <v>3426.98</v>
      </c>
      <c r="J945" s="75">
        <v>1</v>
      </c>
    </row>
    <row r="946" spans="5:10" x14ac:dyDescent="0.25">
      <c r="E946" t="s">
        <v>3849</v>
      </c>
      <c r="F946" t="s">
        <v>98</v>
      </c>
      <c r="G946" t="s">
        <v>5743</v>
      </c>
      <c r="H946" s="73">
        <v>0</v>
      </c>
      <c r="I946" s="75">
        <v>4658.07</v>
      </c>
      <c r="J946" s="75">
        <v>1</v>
      </c>
    </row>
    <row r="947" spans="5:10" x14ac:dyDescent="0.25">
      <c r="E947" t="s">
        <v>3850</v>
      </c>
      <c r="F947" t="s">
        <v>98</v>
      </c>
      <c r="G947" t="s">
        <v>5749</v>
      </c>
      <c r="H947" s="73">
        <v>0</v>
      </c>
      <c r="I947" s="75">
        <v>22974.65</v>
      </c>
      <c r="J947" s="75">
        <v>1</v>
      </c>
    </row>
    <row r="948" spans="5:10" x14ac:dyDescent="0.25">
      <c r="E948" t="s">
        <v>3851</v>
      </c>
      <c r="F948" t="s">
        <v>98</v>
      </c>
      <c r="G948" t="s">
        <v>5743</v>
      </c>
      <c r="H948" s="73">
        <v>0</v>
      </c>
      <c r="I948" s="75">
        <v>3495.31</v>
      </c>
      <c r="J948" s="75">
        <v>1</v>
      </c>
    </row>
    <row r="949" spans="5:10" x14ac:dyDescent="0.25">
      <c r="E949" t="s">
        <v>3852</v>
      </c>
      <c r="F949" t="s">
        <v>98</v>
      </c>
      <c r="G949" t="s">
        <v>5746</v>
      </c>
      <c r="H949" s="73">
        <v>0</v>
      </c>
      <c r="I949" s="75">
        <v>3127.44</v>
      </c>
      <c r="J949" s="75">
        <v>1</v>
      </c>
    </row>
    <row r="950" spans="5:10" x14ac:dyDescent="0.25">
      <c r="E950" t="s">
        <v>3853</v>
      </c>
      <c r="F950" t="s">
        <v>98</v>
      </c>
      <c r="G950" t="s">
        <v>5747</v>
      </c>
      <c r="H950" s="73">
        <v>0</v>
      </c>
      <c r="I950" s="75">
        <v>6248.7</v>
      </c>
      <c r="J950" s="75">
        <v>1</v>
      </c>
    </row>
    <row r="951" spans="5:10" x14ac:dyDescent="0.25">
      <c r="E951" t="s">
        <v>3854</v>
      </c>
      <c r="F951" t="s">
        <v>97</v>
      </c>
      <c r="G951" t="s">
        <v>5744</v>
      </c>
      <c r="H951" s="73">
        <v>0</v>
      </c>
      <c r="I951" s="75">
        <v>9179.4500000000007</v>
      </c>
      <c r="J951" s="75">
        <v>1</v>
      </c>
    </row>
    <row r="952" spans="5:10" x14ac:dyDescent="0.25">
      <c r="E952" t="s">
        <v>3855</v>
      </c>
      <c r="F952" t="s">
        <v>97</v>
      </c>
      <c r="G952" t="s">
        <v>5745</v>
      </c>
      <c r="H952" s="73">
        <v>0</v>
      </c>
      <c r="I952" s="75">
        <v>3127.44</v>
      </c>
      <c r="J952" s="75">
        <v>1</v>
      </c>
    </row>
    <row r="953" spans="5:10" x14ac:dyDescent="0.25">
      <c r="E953" t="s">
        <v>3856</v>
      </c>
      <c r="F953" t="s">
        <v>97</v>
      </c>
      <c r="G953" t="s">
        <v>56</v>
      </c>
      <c r="H953" s="73">
        <v>300000</v>
      </c>
      <c r="I953" s="75">
        <v>3495.31</v>
      </c>
      <c r="J953" s="75">
        <v>1</v>
      </c>
    </row>
    <row r="954" spans="5:10" x14ac:dyDescent="0.25">
      <c r="E954" t="s">
        <v>3857</v>
      </c>
      <c r="F954" t="s">
        <v>98</v>
      </c>
      <c r="G954" t="s">
        <v>5743</v>
      </c>
      <c r="H954" s="73">
        <v>0</v>
      </c>
      <c r="I954" s="75">
        <v>3495.31</v>
      </c>
      <c r="J954" s="75">
        <v>1</v>
      </c>
    </row>
    <row r="955" spans="5:10" x14ac:dyDescent="0.25">
      <c r="E955" t="s">
        <v>3858</v>
      </c>
      <c r="F955" t="s">
        <v>97</v>
      </c>
      <c r="G955" t="s">
        <v>5744</v>
      </c>
      <c r="H955" s="73">
        <v>0</v>
      </c>
      <c r="I955" s="75">
        <v>9179.4500000000007</v>
      </c>
      <c r="J955" s="75">
        <v>1</v>
      </c>
    </row>
    <row r="956" spans="5:10" x14ac:dyDescent="0.25">
      <c r="E956" t="s">
        <v>3859</v>
      </c>
      <c r="F956" t="s">
        <v>97</v>
      </c>
      <c r="G956" t="s">
        <v>56</v>
      </c>
      <c r="H956" s="73">
        <v>300000</v>
      </c>
      <c r="I956" s="75">
        <v>3495.31</v>
      </c>
      <c r="J956" s="75">
        <v>1</v>
      </c>
    </row>
    <row r="957" spans="5:10" x14ac:dyDescent="0.25">
      <c r="E957" t="s">
        <v>3860</v>
      </c>
      <c r="F957" t="s">
        <v>98</v>
      </c>
      <c r="G957" t="s">
        <v>5746</v>
      </c>
      <c r="H957" s="73">
        <v>0</v>
      </c>
      <c r="I957" s="75">
        <v>3127.44</v>
      </c>
      <c r="J957" s="75">
        <v>1</v>
      </c>
    </row>
    <row r="958" spans="5:10" x14ac:dyDescent="0.25">
      <c r="E958" t="s">
        <v>3861</v>
      </c>
      <c r="F958" t="s">
        <v>98</v>
      </c>
      <c r="G958" t="s">
        <v>5747</v>
      </c>
      <c r="H958" s="73">
        <v>0</v>
      </c>
      <c r="I958" s="75">
        <v>6248.7000000000007</v>
      </c>
      <c r="J958" s="75">
        <v>1</v>
      </c>
    </row>
    <row r="959" spans="5:10" x14ac:dyDescent="0.25">
      <c r="E959" t="s">
        <v>3862</v>
      </c>
      <c r="F959" t="s">
        <v>98</v>
      </c>
      <c r="G959" t="s">
        <v>5747</v>
      </c>
      <c r="H959" s="73">
        <v>0</v>
      </c>
      <c r="I959" s="75">
        <v>6871.37</v>
      </c>
      <c r="J959" s="75">
        <v>1</v>
      </c>
    </row>
    <row r="960" spans="5:10" x14ac:dyDescent="0.25">
      <c r="E960" t="s">
        <v>3863</v>
      </c>
      <c r="F960" t="s">
        <v>97</v>
      </c>
      <c r="G960" t="s">
        <v>5744</v>
      </c>
      <c r="H960" s="73">
        <v>0</v>
      </c>
      <c r="I960" s="75">
        <v>0</v>
      </c>
      <c r="J960" s="75">
        <v>0</v>
      </c>
    </row>
    <row r="961" spans="5:10" x14ac:dyDescent="0.25">
      <c r="E961" t="s">
        <v>3864</v>
      </c>
      <c r="F961" t="s">
        <v>97</v>
      </c>
      <c r="G961" t="s">
        <v>56</v>
      </c>
      <c r="H961" s="73">
        <v>400000</v>
      </c>
      <c r="I961" s="75">
        <v>3841.55</v>
      </c>
      <c r="J961" s="75">
        <v>1</v>
      </c>
    </row>
    <row r="962" spans="5:10" x14ac:dyDescent="0.25">
      <c r="E962" t="s">
        <v>3865</v>
      </c>
      <c r="F962" t="s">
        <v>98</v>
      </c>
      <c r="G962" t="s">
        <v>5747</v>
      </c>
      <c r="H962" s="73">
        <v>0</v>
      </c>
      <c r="I962" s="75">
        <v>16628.13</v>
      </c>
      <c r="J962" s="75">
        <v>1</v>
      </c>
    </row>
    <row r="963" spans="5:10" x14ac:dyDescent="0.25">
      <c r="E963" t="s">
        <v>3866</v>
      </c>
      <c r="F963" t="s">
        <v>97</v>
      </c>
      <c r="G963" t="s">
        <v>5744</v>
      </c>
      <c r="H963" s="73">
        <v>0</v>
      </c>
      <c r="I963" s="75">
        <v>0</v>
      </c>
      <c r="J963" s="75">
        <v>0</v>
      </c>
    </row>
    <row r="964" spans="5:10" x14ac:dyDescent="0.25">
      <c r="E964" t="s">
        <v>3867</v>
      </c>
      <c r="F964" t="s">
        <v>97</v>
      </c>
      <c r="G964" t="s">
        <v>56</v>
      </c>
      <c r="H964" s="73">
        <v>300000</v>
      </c>
      <c r="I964" s="75">
        <v>3495.31</v>
      </c>
      <c r="J964" s="75">
        <v>1</v>
      </c>
    </row>
    <row r="965" spans="5:10" x14ac:dyDescent="0.25">
      <c r="E965" t="s">
        <v>3868</v>
      </c>
      <c r="F965" t="s">
        <v>97</v>
      </c>
      <c r="G965" t="s">
        <v>5744</v>
      </c>
      <c r="H965" s="73">
        <v>0</v>
      </c>
      <c r="I965" s="75">
        <v>11102.3</v>
      </c>
      <c r="J965" s="75">
        <v>1</v>
      </c>
    </row>
    <row r="966" spans="5:10" x14ac:dyDescent="0.25">
      <c r="E966" t="s">
        <v>3869</v>
      </c>
      <c r="F966" t="s">
        <v>98</v>
      </c>
      <c r="G966" t="s">
        <v>5747</v>
      </c>
      <c r="H966" s="73">
        <v>0</v>
      </c>
      <c r="I966" s="75">
        <v>7558.5099999999993</v>
      </c>
      <c r="J966" s="75">
        <v>1</v>
      </c>
    </row>
    <row r="967" spans="5:10" x14ac:dyDescent="0.25">
      <c r="E967" t="s">
        <v>3870</v>
      </c>
      <c r="F967" t="s">
        <v>97</v>
      </c>
      <c r="G967" t="s">
        <v>5745</v>
      </c>
      <c r="H967" s="73">
        <v>0</v>
      </c>
      <c r="I967" s="75">
        <v>3769.67</v>
      </c>
      <c r="J967" s="75">
        <v>1</v>
      </c>
    </row>
    <row r="968" spans="5:10" x14ac:dyDescent="0.25">
      <c r="E968" t="s">
        <v>3871</v>
      </c>
      <c r="F968" t="s">
        <v>98</v>
      </c>
      <c r="G968" t="s">
        <v>5743</v>
      </c>
      <c r="H968" s="73">
        <v>0</v>
      </c>
      <c r="I968" s="75">
        <v>4225.6899999999996</v>
      </c>
      <c r="J968" s="75">
        <v>1</v>
      </c>
    </row>
    <row r="969" spans="5:10" x14ac:dyDescent="0.25">
      <c r="E969" t="s">
        <v>3872</v>
      </c>
      <c r="F969" t="s">
        <v>97</v>
      </c>
      <c r="G969" t="s">
        <v>56</v>
      </c>
      <c r="H969" s="73">
        <v>500000</v>
      </c>
      <c r="I969" s="75">
        <v>4225.6899999999996</v>
      </c>
      <c r="J969" s="75">
        <v>1</v>
      </c>
    </row>
    <row r="970" spans="5:10" x14ac:dyDescent="0.25">
      <c r="E970" t="s">
        <v>3873</v>
      </c>
      <c r="F970" t="s">
        <v>98</v>
      </c>
      <c r="G970" t="s">
        <v>5746</v>
      </c>
      <c r="H970" s="73">
        <v>0</v>
      </c>
      <c r="I970" s="75">
        <v>3769.67</v>
      </c>
      <c r="J970" s="75">
        <v>1</v>
      </c>
    </row>
    <row r="971" spans="5:10" x14ac:dyDescent="0.25">
      <c r="E971" t="s">
        <v>3874</v>
      </c>
      <c r="F971" t="s">
        <v>97</v>
      </c>
      <c r="G971" t="s">
        <v>5745</v>
      </c>
      <c r="H971" s="73">
        <v>0</v>
      </c>
      <c r="I971" s="75">
        <v>3769.67</v>
      </c>
      <c r="J971" s="75">
        <v>1</v>
      </c>
    </row>
    <row r="972" spans="5:10" x14ac:dyDescent="0.25">
      <c r="E972" t="s">
        <v>3875</v>
      </c>
      <c r="F972" t="s">
        <v>97</v>
      </c>
      <c r="G972" t="s">
        <v>5744</v>
      </c>
      <c r="H972" s="73">
        <v>0</v>
      </c>
      <c r="I972" s="75">
        <v>15858.589999999998</v>
      </c>
      <c r="J972" s="75">
        <v>1</v>
      </c>
    </row>
    <row r="973" spans="5:10" x14ac:dyDescent="0.25">
      <c r="E973" t="s">
        <v>3876</v>
      </c>
      <c r="F973" t="s">
        <v>98</v>
      </c>
      <c r="G973" t="s">
        <v>5743</v>
      </c>
      <c r="H973" s="73">
        <v>0</v>
      </c>
      <c r="I973" s="75">
        <v>4225.6899999999996</v>
      </c>
      <c r="J973" s="75">
        <v>1</v>
      </c>
    </row>
    <row r="974" spans="5:10" x14ac:dyDescent="0.25">
      <c r="E974" t="s">
        <v>3877</v>
      </c>
      <c r="F974" t="s">
        <v>98</v>
      </c>
      <c r="G974" t="s">
        <v>5747</v>
      </c>
      <c r="H974" s="73">
        <v>0</v>
      </c>
      <c r="I974" s="75">
        <v>11102.3</v>
      </c>
      <c r="J974" s="75">
        <v>1</v>
      </c>
    </row>
    <row r="975" spans="5:10" x14ac:dyDescent="0.25">
      <c r="E975" t="s">
        <v>3878</v>
      </c>
      <c r="F975" t="s">
        <v>97</v>
      </c>
      <c r="G975" t="s">
        <v>56</v>
      </c>
      <c r="H975" s="73">
        <v>500000</v>
      </c>
      <c r="I975" s="75">
        <v>5123.8900000000003</v>
      </c>
      <c r="J975" s="75">
        <v>1</v>
      </c>
    </row>
    <row r="976" spans="5:10" x14ac:dyDescent="0.25">
      <c r="E976" t="s">
        <v>3879</v>
      </c>
      <c r="F976" t="s">
        <v>97</v>
      </c>
      <c r="G976" t="s">
        <v>5745</v>
      </c>
      <c r="H976" s="73">
        <v>0</v>
      </c>
      <c r="I976" s="75">
        <v>3127.44</v>
      </c>
      <c r="J976" s="75">
        <v>1</v>
      </c>
    </row>
    <row r="977" spans="5:10" x14ac:dyDescent="0.25">
      <c r="E977" t="s">
        <v>3880</v>
      </c>
      <c r="F977" t="s">
        <v>98</v>
      </c>
      <c r="G977" t="s">
        <v>5747</v>
      </c>
      <c r="H977" s="73">
        <v>0</v>
      </c>
      <c r="I977" s="75">
        <v>6248.7</v>
      </c>
      <c r="J977" s="75">
        <v>1</v>
      </c>
    </row>
    <row r="978" spans="5:10" x14ac:dyDescent="0.25">
      <c r="E978" t="s">
        <v>3881</v>
      </c>
      <c r="F978" t="s">
        <v>97</v>
      </c>
      <c r="G978" t="s">
        <v>5744</v>
      </c>
      <c r="H978" s="73">
        <v>0</v>
      </c>
      <c r="I978" s="75">
        <v>9179.4500000000007</v>
      </c>
      <c r="J978" s="75">
        <v>1</v>
      </c>
    </row>
    <row r="979" spans="5:10" x14ac:dyDescent="0.25">
      <c r="E979" t="s">
        <v>3882</v>
      </c>
      <c r="F979" t="s">
        <v>98</v>
      </c>
      <c r="G979" t="s">
        <v>5743</v>
      </c>
      <c r="H979" s="73">
        <v>0</v>
      </c>
      <c r="I979" s="75">
        <v>3495.31</v>
      </c>
      <c r="J979" s="75">
        <v>1</v>
      </c>
    </row>
    <row r="980" spans="5:10" x14ac:dyDescent="0.25">
      <c r="E980" t="s">
        <v>3883</v>
      </c>
      <c r="F980" t="s">
        <v>97</v>
      </c>
      <c r="G980" t="s">
        <v>56</v>
      </c>
      <c r="H980" s="73">
        <v>300000</v>
      </c>
      <c r="I980" s="75">
        <v>3495.31</v>
      </c>
      <c r="J980" s="75">
        <v>1</v>
      </c>
    </row>
    <row r="981" spans="5:10" x14ac:dyDescent="0.25">
      <c r="E981" t="s">
        <v>3884</v>
      </c>
      <c r="F981" t="s">
        <v>98</v>
      </c>
      <c r="G981" t="s">
        <v>5747</v>
      </c>
      <c r="H981" s="73">
        <v>0</v>
      </c>
      <c r="I981" s="75">
        <v>6248.7000000000007</v>
      </c>
      <c r="J981" s="75">
        <v>1</v>
      </c>
    </row>
    <row r="982" spans="5:10" x14ac:dyDescent="0.25">
      <c r="E982" t="s">
        <v>3885</v>
      </c>
      <c r="F982" t="s">
        <v>97</v>
      </c>
      <c r="G982" t="s">
        <v>5745</v>
      </c>
      <c r="H982" s="73">
        <v>0</v>
      </c>
      <c r="I982" s="75">
        <v>3127.44</v>
      </c>
      <c r="J982" s="75">
        <v>1</v>
      </c>
    </row>
    <row r="983" spans="5:10" x14ac:dyDescent="0.25">
      <c r="E983" t="s">
        <v>3886</v>
      </c>
      <c r="F983" t="s">
        <v>98</v>
      </c>
      <c r="G983" t="s">
        <v>5743</v>
      </c>
      <c r="H983" s="73">
        <v>0</v>
      </c>
      <c r="I983" s="75">
        <v>3495.31</v>
      </c>
      <c r="J983" s="75">
        <v>1</v>
      </c>
    </row>
    <row r="984" spans="5:10" x14ac:dyDescent="0.25">
      <c r="E984" t="s">
        <v>3887</v>
      </c>
      <c r="F984" t="s">
        <v>97</v>
      </c>
      <c r="G984" t="s">
        <v>5744</v>
      </c>
      <c r="H984" s="73">
        <v>0</v>
      </c>
      <c r="I984" s="75">
        <v>0</v>
      </c>
      <c r="J984" s="75">
        <v>0</v>
      </c>
    </row>
    <row r="985" spans="5:10" x14ac:dyDescent="0.25">
      <c r="E985" t="s">
        <v>3888</v>
      </c>
      <c r="F985" t="s">
        <v>97</v>
      </c>
      <c r="G985" t="s">
        <v>5745</v>
      </c>
      <c r="H985" s="73">
        <v>0</v>
      </c>
      <c r="I985" s="75">
        <v>3127.44</v>
      </c>
      <c r="J985" s="75">
        <v>1</v>
      </c>
    </row>
    <row r="986" spans="5:10" x14ac:dyDescent="0.25">
      <c r="E986" t="s">
        <v>3889</v>
      </c>
      <c r="F986" t="s">
        <v>97</v>
      </c>
      <c r="G986" t="s">
        <v>56</v>
      </c>
      <c r="H986" s="73">
        <v>300000</v>
      </c>
      <c r="I986" s="75">
        <v>4338.62</v>
      </c>
      <c r="J986" s="75">
        <v>1</v>
      </c>
    </row>
    <row r="987" spans="5:10" x14ac:dyDescent="0.25">
      <c r="E987" t="s">
        <v>3890</v>
      </c>
      <c r="F987" t="s">
        <v>97</v>
      </c>
      <c r="G987" t="s">
        <v>5744</v>
      </c>
      <c r="H987" s="73">
        <v>0</v>
      </c>
      <c r="I987" s="75">
        <v>9179.4500000000007</v>
      </c>
      <c r="J987" s="75">
        <v>1</v>
      </c>
    </row>
    <row r="988" spans="5:10" x14ac:dyDescent="0.25">
      <c r="E988" t="s">
        <v>3891</v>
      </c>
      <c r="F988" t="s">
        <v>97</v>
      </c>
      <c r="G988" t="s">
        <v>56</v>
      </c>
      <c r="H988" s="73">
        <v>300000</v>
      </c>
      <c r="I988" s="75">
        <v>3495.31</v>
      </c>
      <c r="J988" s="75">
        <v>1</v>
      </c>
    </row>
    <row r="989" spans="5:10" x14ac:dyDescent="0.25">
      <c r="E989" t="s">
        <v>3892</v>
      </c>
      <c r="F989" t="s">
        <v>98</v>
      </c>
      <c r="G989" t="s">
        <v>5747</v>
      </c>
      <c r="H989" s="73">
        <v>0</v>
      </c>
      <c r="I989" s="75">
        <v>6248.7</v>
      </c>
      <c r="J989" s="75">
        <v>1</v>
      </c>
    </row>
    <row r="990" spans="5:10" x14ac:dyDescent="0.25">
      <c r="E990" t="s">
        <v>3893</v>
      </c>
      <c r="F990" t="s">
        <v>98</v>
      </c>
      <c r="G990" t="s">
        <v>5747</v>
      </c>
      <c r="H990" s="73">
        <v>0</v>
      </c>
      <c r="I990" s="75">
        <v>20115.189999999999</v>
      </c>
      <c r="J990" s="75">
        <v>1</v>
      </c>
    </row>
    <row r="991" spans="5:10" x14ac:dyDescent="0.25">
      <c r="E991" t="s">
        <v>3894</v>
      </c>
      <c r="F991" t="s">
        <v>97</v>
      </c>
      <c r="G991" t="s">
        <v>56</v>
      </c>
      <c r="H991" s="73">
        <v>500000</v>
      </c>
      <c r="I991" s="75">
        <v>5123.8900000000003</v>
      </c>
      <c r="J991" s="75">
        <v>1</v>
      </c>
    </row>
    <row r="992" spans="5:10" x14ac:dyDescent="0.25">
      <c r="E992" t="s">
        <v>3895</v>
      </c>
      <c r="F992" t="s">
        <v>98</v>
      </c>
      <c r="G992" t="s">
        <v>5743</v>
      </c>
      <c r="H992" s="73">
        <v>0</v>
      </c>
      <c r="I992" s="75">
        <v>5123.8900000000003</v>
      </c>
      <c r="J992" s="75">
        <v>1</v>
      </c>
    </row>
    <row r="993" spans="5:10" x14ac:dyDescent="0.25">
      <c r="E993" t="s">
        <v>3896</v>
      </c>
      <c r="F993" t="s">
        <v>97</v>
      </c>
      <c r="G993" t="s">
        <v>5744</v>
      </c>
      <c r="H993" s="73">
        <v>0</v>
      </c>
      <c r="I993" s="75">
        <v>0</v>
      </c>
      <c r="J993" s="75">
        <v>0</v>
      </c>
    </row>
    <row r="994" spans="5:10" x14ac:dyDescent="0.25">
      <c r="E994" t="s">
        <v>3897</v>
      </c>
      <c r="F994" t="s">
        <v>98</v>
      </c>
      <c r="G994" t="s">
        <v>5747</v>
      </c>
      <c r="H994" s="73">
        <v>0</v>
      </c>
      <c r="I994" s="75">
        <v>0</v>
      </c>
      <c r="J994" s="75">
        <v>0</v>
      </c>
    </row>
    <row r="995" spans="5:10" x14ac:dyDescent="0.25">
      <c r="E995" t="s">
        <v>3898</v>
      </c>
      <c r="F995" t="s">
        <v>97</v>
      </c>
      <c r="G995" t="s">
        <v>56</v>
      </c>
      <c r="H995" s="73">
        <v>0</v>
      </c>
      <c r="I995" s="75">
        <v>0</v>
      </c>
      <c r="J995" s="75">
        <v>0</v>
      </c>
    </row>
    <row r="996" spans="5:10" x14ac:dyDescent="0.25">
      <c r="E996" t="s">
        <v>3899</v>
      </c>
      <c r="F996" t="s">
        <v>97</v>
      </c>
      <c r="G996" t="s">
        <v>56</v>
      </c>
      <c r="H996" s="73">
        <v>400000</v>
      </c>
      <c r="I996" s="75">
        <v>3841.55</v>
      </c>
      <c r="J996" s="75">
        <v>1</v>
      </c>
    </row>
    <row r="997" spans="5:10" x14ac:dyDescent="0.25">
      <c r="E997" t="s">
        <v>3900</v>
      </c>
      <c r="F997" t="s">
        <v>98</v>
      </c>
      <c r="G997" t="s">
        <v>5747</v>
      </c>
      <c r="H997" s="73">
        <v>0</v>
      </c>
      <c r="I997" s="75">
        <v>6871.37</v>
      </c>
      <c r="J997" s="75">
        <v>1</v>
      </c>
    </row>
    <row r="998" spans="5:10" x14ac:dyDescent="0.25">
      <c r="E998" t="s">
        <v>3901</v>
      </c>
      <c r="F998" t="s">
        <v>97</v>
      </c>
      <c r="G998" t="s">
        <v>5744</v>
      </c>
      <c r="H998" s="73">
        <v>0</v>
      </c>
      <c r="I998" s="75">
        <v>14425.4</v>
      </c>
      <c r="J998" s="75">
        <v>1</v>
      </c>
    </row>
    <row r="999" spans="5:10" x14ac:dyDescent="0.25">
      <c r="E999" t="s">
        <v>3902</v>
      </c>
      <c r="F999" t="s">
        <v>98</v>
      </c>
      <c r="G999" t="s">
        <v>5747</v>
      </c>
      <c r="H999" s="73">
        <v>0</v>
      </c>
      <c r="I999" s="75">
        <v>10092.99</v>
      </c>
      <c r="J999" s="75">
        <v>1</v>
      </c>
    </row>
    <row r="1000" spans="5:10" x14ac:dyDescent="0.25">
      <c r="E1000" t="s">
        <v>3903</v>
      </c>
      <c r="F1000" t="s">
        <v>97</v>
      </c>
      <c r="G1000" t="s">
        <v>5744</v>
      </c>
      <c r="H1000" s="73">
        <v>0</v>
      </c>
      <c r="I1000" s="75">
        <v>10092.99</v>
      </c>
      <c r="J1000" s="75">
        <v>1</v>
      </c>
    </row>
    <row r="1001" spans="5:10" x14ac:dyDescent="0.25">
      <c r="E1001" t="s">
        <v>3904</v>
      </c>
      <c r="F1001" t="s">
        <v>97</v>
      </c>
      <c r="G1001" t="s">
        <v>56</v>
      </c>
      <c r="H1001" s="73">
        <v>400000</v>
      </c>
      <c r="I1001" s="75">
        <v>3426.98</v>
      </c>
      <c r="J1001" s="75">
        <v>1</v>
      </c>
    </row>
    <row r="1002" spans="5:10" x14ac:dyDescent="0.25">
      <c r="E1002" t="s">
        <v>3905</v>
      </c>
      <c r="F1002" t="s">
        <v>97</v>
      </c>
      <c r="G1002" t="s">
        <v>5744</v>
      </c>
      <c r="H1002" s="73">
        <v>0</v>
      </c>
      <c r="I1002" s="75">
        <v>6248.7</v>
      </c>
      <c r="J1002" s="75">
        <v>1</v>
      </c>
    </row>
    <row r="1003" spans="5:10" x14ac:dyDescent="0.25">
      <c r="E1003" t="s">
        <v>3906</v>
      </c>
      <c r="F1003" t="s">
        <v>98</v>
      </c>
      <c r="G1003" t="s">
        <v>5747</v>
      </c>
      <c r="H1003" s="73">
        <v>0</v>
      </c>
      <c r="I1003" s="75">
        <v>6248.7</v>
      </c>
      <c r="J1003" s="75">
        <v>1</v>
      </c>
    </row>
    <row r="1004" spans="5:10" x14ac:dyDescent="0.25">
      <c r="E1004" t="s">
        <v>3907</v>
      </c>
      <c r="F1004" t="s">
        <v>97</v>
      </c>
      <c r="G1004" t="s">
        <v>56</v>
      </c>
      <c r="H1004" s="73">
        <v>300000</v>
      </c>
      <c r="I1004" s="75">
        <v>3495.31</v>
      </c>
      <c r="J1004" s="75">
        <v>1</v>
      </c>
    </row>
    <row r="1005" spans="5:10" x14ac:dyDescent="0.25">
      <c r="E1005" t="s">
        <v>3908</v>
      </c>
      <c r="F1005" t="s">
        <v>98</v>
      </c>
      <c r="G1005" t="s">
        <v>5747</v>
      </c>
      <c r="H1005" s="73">
        <v>0</v>
      </c>
      <c r="I1005" s="75">
        <v>9179.4500000000007</v>
      </c>
      <c r="J1005" s="75">
        <v>1</v>
      </c>
    </row>
    <row r="1006" spans="5:10" x14ac:dyDescent="0.25">
      <c r="E1006" t="s">
        <v>3909</v>
      </c>
      <c r="F1006" t="s">
        <v>97</v>
      </c>
      <c r="G1006" t="s">
        <v>56</v>
      </c>
      <c r="H1006" s="73">
        <v>300000</v>
      </c>
      <c r="I1006" s="75">
        <v>3495.31</v>
      </c>
      <c r="J1006" s="75">
        <v>1</v>
      </c>
    </row>
    <row r="1007" spans="5:10" x14ac:dyDescent="0.25">
      <c r="E1007" t="s">
        <v>3910</v>
      </c>
      <c r="F1007" t="s">
        <v>98</v>
      </c>
      <c r="G1007" t="s">
        <v>56</v>
      </c>
      <c r="H1007" s="73">
        <v>300000</v>
      </c>
      <c r="I1007" s="75">
        <v>3127.44</v>
      </c>
      <c r="J1007" s="75">
        <v>1</v>
      </c>
    </row>
    <row r="1008" spans="5:10" x14ac:dyDescent="0.25">
      <c r="E1008" t="s">
        <v>3911</v>
      </c>
      <c r="F1008" t="s">
        <v>97</v>
      </c>
      <c r="G1008" t="s">
        <v>5744</v>
      </c>
      <c r="H1008" s="73">
        <v>0</v>
      </c>
      <c r="I1008" s="75">
        <v>6248.7</v>
      </c>
      <c r="J1008" s="75">
        <v>1</v>
      </c>
    </row>
    <row r="1009" spans="5:10" x14ac:dyDescent="0.25">
      <c r="E1009" t="s">
        <v>3912</v>
      </c>
      <c r="F1009" t="s">
        <v>98</v>
      </c>
      <c r="G1009" t="s">
        <v>5747</v>
      </c>
      <c r="H1009" s="73">
        <v>0</v>
      </c>
      <c r="I1009" s="75">
        <v>4338.62</v>
      </c>
      <c r="J1009" s="75">
        <v>1</v>
      </c>
    </row>
    <row r="1010" spans="5:10" x14ac:dyDescent="0.25">
      <c r="E1010" t="s">
        <v>3913</v>
      </c>
      <c r="F1010" t="s">
        <v>98</v>
      </c>
      <c r="G1010" t="s">
        <v>5747</v>
      </c>
      <c r="H1010" s="73">
        <v>0</v>
      </c>
      <c r="I1010" s="75">
        <v>9179.4500000000007</v>
      </c>
      <c r="J1010" s="75">
        <v>1</v>
      </c>
    </row>
    <row r="1011" spans="5:10" x14ac:dyDescent="0.25">
      <c r="E1011" t="s">
        <v>3914</v>
      </c>
      <c r="F1011" t="s">
        <v>98</v>
      </c>
      <c r="G1011" t="s">
        <v>5743</v>
      </c>
      <c r="H1011" s="73">
        <v>0</v>
      </c>
      <c r="I1011" s="75">
        <v>3495.31</v>
      </c>
      <c r="J1011" s="75">
        <v>1</v>
      </c>
    </row>
    <row r="1012" spans="5:10" x14ac:dyDescent="0.25">
      <c r="E1012" t="s">
        <v>3915</v>
      </c>
      <c r="F1012" t="s">
        <v>97</v>
      </c>
      <c r="G1012" t="s">
        <v>56</v>
      </c>
      <c r="H1012" s="73">
        <v>300000</v>
      </c>
      <c r="I1012" s="75">
        <v>3495.31</v>
      </c>
      <c r="J1012" s="75">
        <v>1</v>
      </c>
    </row>
    <row r="1013" spans="5:10" x14ac:dyDescent="0.25">
      <c r="E1013" t="s">
        <v>3916</v>
      </c>
      <c r="F1013" t="s">
        <v>97</v>
      </c>
      <c r="G1013" t="s">
        <v>5744</v>
      </c>
      <c r="H1013" s="73">
        <v>0</v>
      </c>
      <c r="I1013" s="75">
        <v>13109.28</v>
      </c>
      <c r="J1013" s="75">
        <v>1</v>
      </c>
    </row>
    <row r="1014" spans="5:10" x14ac:dyDescent="0.25">
      <c r="E1014" t="s">
        <v>3917</v>
      </c>
      <c r="F1014" t="s">
        <v>97</v>
      </c>
      <c r="G1014" t="s">
        <v>5744</v>
      </c>
      <c r="H1014" s="73">
        <v>0</v>
      </c>
      <c r="I1014" s="75">
        <v>0</v>
      </c>
      <c r="J1014" s="75">
        <v>0</v>
      </c>
    </row>
    <row r="1015" spans="5:10" x14ac:dyDescent="0.25">
      <c r="E1015" t="s">
        <v>3918</v>
      </c>
      <c r="F1015" t="s">
        <v>98</v>
      </c>
      <c r="G1015" t="s">
        <v>5747</v>
      </c>
      <c r="H1015" s="73">
        <v>0</v>
      </c>
      <c r="I1015" s="75">
        <v>0</v>
      </c>
      <c r="J1015" s="75">
        <v>0</v>
      </c>
    </row>
    <row r="1016" spans="5:10" x14ac:dyDescent="0.25">
      <c r="E1016" t="s">
        <v>3919</v>
      </c>
      <c r="F1016" t="s">
        <v>97</v>
      </c>
      <c r="G1016" t="s">
        <v>56</v>
      </c>
      <c r="H1016" s="73">
        <v>0</v>
      </c>
      <c r="I1016" s="75">
        <v>0</v>
      </c>
      <c r="J1016" s="75">
        <v>0</v>
      </c>
    </row>
    <row r="1017" spans="5:10" x14ac:dyDescent="0.25">
      <c r="E1017" t="s">
        <v>3920</v>
      </c>
      <c r="F1017" t="s">
        <v>98</v>
      </c>
      <c r="G1017" t="s">
        <v>5747</v>
      </c>
      <c r="H1017" s="73">
        <v>0</v>
      </c>
      <c r="I1017" s="75">
        <v>6248.7</v>
      </c>
      <c r="J1017" s="75">
        <v>1</v>
      </c>
    </row>
    <row r="1018" spans="5:10" x14ac:dyDescent="0.25">
      <c r="E1018" t="s">
        <v>3921</v>
      </c>
      <c r="F1018" t="s">
        <v>98</v>
      </c>
      <c r="G1018" t="s">
        <v>5743</v>
      </c>
      <c r="H1018" s="73">
        <v>0</v>
      </c>
      <c r="I1018" s="75">
        <v>3495.31</v>
      </c>
      <c r="J1018" s="75">
        <v>1</v>
      </c>
    </row>
    <row r="1019" spans="5:10" x14ac:dyDescent="0.25">
      <c r="E1019" t="s">
        <v>3922</v>
      </c>
      <c r="F1019" t="s">
        <v>97</v>
      </c>
      <c r="G1019" t="s">
        <v>5744</v>
      </c>
      <c r="H1019" s="73">
        <v>0</v>
      </c>
      <c r="I1019" s="75">
        <v>9179.4500000000007</v>
      </c>
      <c r="J1019" s="75">
        <v>1</v>
      </c>
    </row>
    <row r="1020" spans="5:10" x14ac:dyDescent="0.25">
      <c r="E1020" t="s">
        <v>3923</v>
      </c>
      <c r="F1020" t="s">
        <v>97</v>
      </c>
      <c r="G1020" t="s">
        <v>56</v>
      </c>
      <c r="H1020" s="73">
        <v>300000</v>
      </c>
      <c r="I1020" s="75">
        <v>4338.62</v>
      </c>
      <c r="J1020" s="75">
        <v>1</v>
      </c>
    </row>
    <row r="1021" spans="5:10" x14ac:dyDescent="0.25">
      <c r="E1021" t="s">
        <v>3924</v>
      </c>
      <c r="F1021" t="s">
        <v>98</v>
      </c>
      <c r="G1021" t="s">
        <v>5743</v>
      </c>
      <c r="H1021" s="73">
        <v>0</v>
      </c>
      <c r="I1021" s="75">
        <v>5123.8900000000003</v>
      </c>
      <c r="J1021" s="75">
        <v>1</v>
      </c>
    </row>
    <row r="1022" spans="5:10" x14ac:dyDescent="0.25">
      <c r="E1022" t="s">
        <v>3925</v>
      </c>
      <c r="F1022" t="s">
        <v>97</v>
      </c>
      <c r="G1022" t="s">
        <v>5745</v>
      </c>
      <c r="H1022" s="73">
        <v>0</v>
      </c>
      <c r="I1022" s="75">
        <v>3769.67</v>
      </c>
      <c r="J1022" s="75">
        <v>1</v>
      </c>
    </row>
    <row r="1023" spans="5:10" x14ac:dyDescent="0.25">
      <c r="E1023" t="s">
        <v>3926</v>
      </c>
      <c r="F1023" t="s">
        <v>97</v>
      </c>
      <c r="G1023" t="s">
        <v>5745</v>
      </c>
      <c r="H1023" s="73">
        <v>0</v>
      </c>
      <c r="I1023" s="75">
        <v>3769.67</v>
      </c>
      <c r="J1023" s="75">
        <v>1</v>
      </c>
    </row>
    <row r="1024" spans="5:10" x14ac:dyDescent="0.25">
      <c r="E1024" t="s">
        <v>3927</v>
      </c>
      <c r="F1024" t="s">
        <v>97</v>
      </c>
      <c r="G1024" t="s">
        <v>56</v>
      </c>
      <c r="H1024" s="73">
        <v>500000</v>
      </c>
      <c r="I1024" s="75">
        <v>5123.8900000000003</v>
      </c>
      <c r="J1024" s="75">
        <v>1</v>
      </c>
    </row>
    <row r="1025" spans="5:10" x14ac:dyDescent="0.25">
      <c r="E1025" t="s">
        <v>3928</v>
      </c>
      <c r="F1025" t="s">
        <v>98</v>
      </c>
      <c r="G1025" t="s">
        <v>5747</v>
      </c>
      <c r="H1025" s="73">
        <v>0</v>
      </c>
      <c r="I1025" s="75">
        <v>11102.3</v>
      </c>
      <c r="J1025" s="75">
        <v>1</v>
      </c>
    </row>
    <row r="1026" spans="5:10" x14ac:dyDescent="0.25">
      <c r="E1026" t="s">
        <v>3929</v>
      </c>
      <c r="F1026" t="s">
        <v>97</v>
      </c>
      <c r="G1026" t="s">
        <v>5744</v>
      </c>
      <c r="H1026" s="73">
        <v>0</v>
      </c>
      <c r="I1026" s="75">
        <v>11102.3</v>
      </c>
      <c r="J1026" s="75">
        <v>1</v>
      </c>
    </row>
    <row r="1027" spans="5:10" x14ac:dyDescent="0.25">
      <c r="E1027" t="s">
        <v>3930</v>
      </c>
      <c r="F1027" t="s">
        <v>98</v>
      </c>
      <c r="G1027" t="s">
        <v>5747</v>
      </c>
      <c r="H1027" s="73">
        <v>0</v>
      </c>
      <c r="I1027" s="75">
        <v>1905.1586849315063</v>
      </c>
      <c r="J1027" s="75">
        <v>0</v>
      </c>
    </row>
    <row r="1028" spans="5:10" x14ac:dyDescent="0.25">
      <c r="E1028" t="s">
        <v>3931</v>
      </c>
      <c r="F1028" t="s">
        <v>97</v>
      </c>
      <c r="G1028" t="s">
        <v>56</v>
      </c>
      <c r="H1028" s="73">
        <v>0</v>
      </c>
      <c r="I1028" s="75">
        <v>1065.1054246575341</v>
      </c>
      <c r="J1028" s="75">
        <v>0</v>
      </c>
    </row>
    <row r="1029" spans="5:10" x14ac:dyDescent="0.25">
      <c r="E1029" t="s">
        <v>3932</v>
      </c>
      <c r="F1029" t="s">
        <v>98</v>
      </c>
      <c r="G1029" t="s">
        <v>5747</v>
      </c>
      <c r="H1029" s="73">
        <v>0</v>
      </c>
      <c r="I1029" s="75">
        <v>6248.7</v>
      </c>
      <c r="J1029" s="75">
        <v>1</v>
      </c>
    </row>
    <row r="1030" spans="5:10" x14ac:dyDescent="0.25">
      <c r="E1030" t="s">
        <v>3933</v>
      </c>
      <c r="F1030" t="s">
        <v>97</v>
      </c>
      <c r="G1030" t="s">
        <v>5744</v>
      </c>
      <c r="H1030" s="73">
        <v>0</v>
      </c>
      <c r="I1030" s="75">
        <v>9179.4500000000007</v>
      </c>
      <c r="J1030" s="75">
        <v>1</v>
      </c>
    </row>
    <row r="1031" spans="5:10" x14ac:dyDescent="0.25">
      <c r="E1031" t="s">
        <v>3934</v>
      </c>
      <c r="F1031" t="s">
        <v>97</v>
      </c>
      <c r="G1031" t="s">
        <v>56</v>
      </c>
      <c r="H1031" s="73">
        <v>300000</v>
      </c>
      <c r="I1031" s="75">
        <v>3495.31</v>
      </c>
      <c r="J1031" s="75">
        <v>1</v>
      </c>
    </row>
    <row r="1032" spans="5:10" x14ac:dyDescent="0.25">
      <c r="E1032" t="s">
        <v>3935</v>
      </c>
      <c r="F1032" t="s">
        <v>97</v>
      </c>
      <c r="G1032" t="s">
        <v>5744</v>
      </c>
      <c r="H1032" s="73">
        <v>0</v>
      </c>
      <c r="I1032" s="75">
        <v>15858.589999999998</v>
      </c>
      <c r="J1032" s="75">
        <v>1</v>
      </c>
    </row>
    <row r="1033" spans="5:10" x14ac:dyDescent="0.25">
      <c r="E1033" t="s">
        <v>3936</v>
      </c>
      <c r="F1033" t="s">
        <v>98</v>
      </c>
      <c r="G1033" t="s">
        <v>5747</v>
      </c>
      <c r="H1033" s="73">
        <v>0</v>
      </c>
      <c r="I1033" s="75">
        <v>7558.5099999999993</v>
      </c>
      <c r="J1033" s="75">
        <v>1</v>
      </c>
    </row>
    <row r="1034" spans="5:10" x14ac:dyDescent="0.25">
      <c r="E1034" t="s">
        <v>3937</v>
      </c>
      <c r="F1034" t="s">
        <v>97</v>
      </c>
      <c r="G1034" t="s">
        <v>56</v>
      </c>
      <c r="H1034" s="73">
        <v>500000</v>
      </c>
      <c r="I1034" s="75">
        <v>4225.6899999999996</v>
      </c>
      <c r="J1034" s="75">
        <v>1</v>
      </c>
    </row>
    <row r="1035" spans="5:10" x14ac:dyDescent="0.25">
      <c r="E1035" t="s">
        <v>3938</v>
      </c>
      <c r="F1035" t="s">
        <v>97</v>
      </c>
      <c r="G1035" t="s">
        <v>5744</v>
      </c>
      <c r="H1035" s="73">
        <v>0</v>
      </c>
      <c r="I1035" s="75">
        <v>9179.4500000000007</v>
      </c>
      <c r="J1035" s="75">
        <v>1</v>
      </c>
    </row>
    <row r="1036" spans="5:10" x14ac:dyDescent="0.25">
      <c r="E1036" t="s">
        <v>3939</v>
      </c>
      <c r="F1036" t="s">
        <v>98</v>
      </c>
      <c r="G1036" t="s">
        <v>5747</v>
      </c>
      <c r="H1036" s="73">
        <v>0</v>
      </c>
      <c r="I1036" s="75">
        <v>6248.7</v>
      </c>
      <c r="J1036" s="75">
        <v>1</v>
      </c>
    </row>
    <row r="1037" spans="5:10" x14ac:dyDescent="0.25">
      <c r="E1037" t="s">
        <v>3940</v>
      </c>
      <c r="F1037" t="s">
        <v>97</v>
      </c>
      <c r="G1037" t="s">
        <v>56</v>
      </c>
      <c r="H1037" s="73">
        <v>300000</v>
      </c>
      <c r="I1037" s="75">
        <v>3495.31</v>
      </c>
      <c r="J1037" s="75">
        <v>1</v>
      </c>
    </row>
    <row r="1038" spans="5:10" x14ac:dyDescent="0.25">
      <c r="E1038" t="s">
        <v>3941</v>
      </c>
      <c r="F1038" t="s">
        <v>98</v>
      </c>
      <c r="G1038" t="s">
        <v>5747</v>
      </c>
      <c r="H1038" s="73">
        <v>0</v>
      </c>
      <c r="I1038" s="75">
        <v>10092.99</v>
      </c>
      <c r="J1038" s="75">
        <v>1</v>
      </c>
    </row>
    <row r="1039" spans="5:10" x14ac:dyDescent="0.25">
      <c r="E1039" t="s">
        <v>3942</v>
      </c>
      <c r="F1039" t="s">
        <v>97</v>
      </c>
      <c r="G1039" t="s">
        <v>56</v>
      </c>
      <c r="H1039" s="73">
        <v>400000</v>
      </c>
      <c r="I1039" s="75">
        <v>4658.07</v>
      </c>
      <c r="J1039" s="75">
        <v>1</v>
      </c>
    </row>
    <row r="1040" spans="5:10" x14ac:dyDescent="0.25">
      <c r="E1040" t="s">
        <v>3943</v>
      </c>
      <c r="F1040" t="s">
        <v>98</v>
      </c>
      <c r="G1040" t="s">
        <v>5747</v>
      </c>
      <c r="H1040" s="73">
        <v>0</v>
      </c>
      <c r="I1040" s="75">
        <v>6871.37</v>
      </c>
      <c r="J1040" s="75">
        <v>1</v>
      </c>
    </row>
    <row r="1041" spans="5:10" x14ac:dyDescent="0.25">
      <c r="E1041" t="s">
        <v>3944</v>
      </c>
      <c r="F1041" t="s">
        <v>97</v>
      </c>
      <c r="G1041" t="s">
        <v>5744</v>
      </c>
      <c r="H1041" s="73">
        <v>0</v>
      </c>
      <c r="I1041" s="75">
        <v>10092.99</v>
      </c>
      <c r="J1041" s="75">
        <v>1</v>
      </c>
    </row>
    <row r="1042" spans="5:10" x14ac:dyDescent="0.25">
      <c r="E1042" t="s">
        <v>3945</v>
      </c>
      <c r="F1042" t="s">
        <v>97</v>
      </c>
      <c r="G1042" t="s">
        <v>56</v>
      </c>
      <c r="H1042" s="73">
        <v>400000</v>
      </c>
      <c r="I1042" s="75">
        <v>3426.98</v>
      </c>
      <c r="J1042" s="75">
        <v>1</v>
      </c>
    </row>
    <row r="1043" spans="5:10" x14ac:dyDescent="0.25">
      <c r="E1043" t="s">
        <v>3946</v>
      </c>
      <c r="F1043" t="s">
        <v>97</v>
      </c>
      <c r="G1043" t="s">
        <v>5744</v>
      </c>
      <c r="H1043" s="73">
        <v>0</v>
      </c>
      <c r="I1043" s="75">
        <v>20115.189999999999</v>
      </c>
      <c r="J1043" s="75">
        <v>1</v>
      </c>
    </row>
    <row r="1044" spans="5:10" x14ac:dyDescent="0.25">
      <c r="E1044" t="s">
        <v>3947</v>
      </c>
      <c r="F1044" t="s">
        <v>98</v>
      </c>
      <c r="G1044" t="s">
        <v>5746</v>
      </c>
      <c r="H1044" s="73">
        <v>0</v>
      </c>
      <c r="I1044" s="75">
        <v>3769.67</v>
      </c>
      <c r="J1044" s="75">
        <v>1</v>
      </c>
    </row>
    <row r="1045" spans="5:10" x14ac:dyDescent="0.25">
      <c r="E1045" t="s">
        <v>3948</v>
      </c>
      <c r="F1045" t="s">
        <v>98</v>
      </c>
      <c r="G1045" t="s">
        <v>5743</v>
      </c>
      <c r="H1045" s="73">
        <v>0</v>
      </c>
      <c r="I1045" s="75">
        <v>4225.6899999999996</v>
      </c>
      <c r="J1045" s="75">
        <v>1</v>
      </c>
    </row>
    <row r="1046" spans="5:10" x14ac:dyDescent="0.25">
      <c r="E1046" t="s">
        <v>3949</v>
      </c>
      <c r="F1046" t="s">
        <v>97</v>
      </c>
      <c r="G1046" t="s">
        <v>56</v>
      </c>
      <c r="H1046" s="73">
        <v>500000</v>
      </c>
      <c r="I1046" s="75">
        <v>4225.6899999999996</v>
      </c>
      <c r="J1046" s="75">
        <v>1</v>
      </c>
    </row>
    <row r="1047" spans="5:10" x14ac:dyDescent="0.25">
      <c r="E1047" t="s">
        <v>3950</v>
      </c>
      <c r="F1047" t="s">
        <v>98</v>
      </c>
      <c r="G1047" t="s">
        <v>5747</v>
      </c>
      <c r="H1047" s="73">
        <v>0</v>
      </c>
      <c r="I1047" s="75">
        <v>15858.589999999998</v>
      </c>
      <c r="J1047" s="75">
        <v>1</v>
      </c>
    </row>
    <row r="1048" spans="5:10" x14ac:dyDescent="0.25">
      <c r="E1048" t="s">
        <v>3951</v>
      </c>
      <c r="F1048" t="s">
        <v>97</v>
      </c>
      <c r="G1048" t="s">
        <v>5745</v>
      </c>
      <c r="H1048" s="73">
        <v>0</v>
      </c>
      <c r="I1048" s="75">
        <v>3769.67</v>
      </c>
      <c r="J1048" s="75">
        <v>1</v>
      </c>
    </row>
    <row r="1049" spans="5:10" x14ac:dyDescent="0.25">
      <c r="E1049" t="s">
        <v>3952</v>
      </c>
      <c r="F1049" t="s">
        <v>98</v>
      </c>
      <c r="G1049" t="s">
        <v>5743</v>
      </c>
      <c r="H1049" s="73">
        <v>0</v>
      </c>
      <c r="I1049" s="75">
        <v>4225.6899999999996</v>
      </c>
      <c r="J1049" s="75">
        <v>1</v>
      </c>
    </row>
    <row r="1050" spans="5:10" x14ac:dyDescent="0.25">
      <c r="E1050" t="s">
        <v>3953</v>
      </c>
      <c r="F1050" t="s">
        <v>97</v>
      </c>
      <c r="G1050" t="s">
        <v>5744</v>
      </c>
      <c r="H1050" s="73">
        <v>0</v>
      </c>
      <c r="I1050" s="75">
        <v>15858.589999999998</v>
      </c>
      <c r="J1050" s="75">
        <v>1</v>
      </c>
    </row>
    <row r="1051" spans="5:10" x14ac:dyDescent="0.25">
      <c r="E1051" t="s">
        <v>3954</v>
      </c>
      <c r="F1051" t="s">
        <v>97</v>
      </c>
      <c r="G1051" t="s">
        <v>56</v>
      </c>
      <c r="H1051" s="73">
        <v>500000</v>
      </c>
      <c r="I1051" s="75">
        <v>4225.6899999999996</v>
      </c>
      <c r="J1051" s="75">
        <v>1</v>
      </c>
    </row>
    <row r="1052" spans="5:10" x14ac:dyDescent="0.25">
      <c r="E1052" t="s">
        <v>3955</v>
      </c>
      <c r="F1052" t="s">
        <v>98</v>
      </c>
      <c r="G1052" t="s">
        <v>56</v>
      </c>
      <c r="H1052" s="73">
        <v>500000</v>
      </c>
      <c r="I1052" s="75">
        <v>4225.6899999999996</v>
      </c>
      <c r="J1052" s="75">
        <v>1</v>
      </c>
    </row>
    <row r="1053" spans="5:10" x14ac:dyDescent="0.25">
      <c r="E1053" t="s">
        <v>3956</v>
      </c>
      <c r="F1053" t="s">
        <v>97</v>
      </c>
      <c r="G1053" t="s">
        <v>5743</v>
      </c>
      <c r="H1053" s="73">
        <v>0</v>
      </c>
      <c r="I1053" s="75">
        <v>5123.8900000000003</v>
      </c>
      <c r="J1053" s="75">
        <v>1</v>
      </c>
    </row>
    <row r="1054" spans="5:10" x14ac:dyDescent="0.25">
      <c r="E1054" t="s">
        <v>3957</v>
      </c>
      <c r="F1054" t="s">
        <v>98</v>
      </c>
      <c r="G1054" t="s">
        <v>5747</v>
      </c>
      <c r="H1054" s="73">
        <v>0</v>
      </c>
      <c r="I1054" s="75">
        <v>15858.589999999998</v>
      </c>
      <c r="J1054" s="75">
        <v>1</v>
      </c>
    </row>
    <row r="1055" spans="5:10" x14ac:dyDescent="0.25">
      <c r="E1055" t="s">
        <v>3958</v>
      </c>
      <c r="F1055" t="s">
        <v>97</v>
      </c>
      <c r="G1055" t="s">
        <v>5744</v>
      </c>
      <c r="H1055" s="73">
        <v>0</v>
      </c>
      <c r="I1055" s="75">
        <v>20115.189999999999</v>
      </c>
      <c r="J1055" s="75">
        <v>1</v>
      </c>
    </row>
    <row r="1056" spans="5:10" x14ac:dyDescent="0.25">
      <c r="E1056" t="s">
        <v>3959</v>
      </c>
      <c r="F1056" t="s">
        <v>97</v>
      </c>
      <c r="G1056" t="s">
        <v>5745</v>
      </c>
      <c r="H1056" s="73">
        <v>0</v>
      </c>
      <c r="I1056" s="75">
        <v>3769.67</v>
      </c>
      <c r="J1056" s="75">
        <v>1</v>
      </c>
    </row>
    <row r="1057" spans="5:10" x14ac:dyDescent="0.25">
      <c r="E1057" t="s">
        <v>3960</v>
      </c>
      <c r="F1057" t="s">
        <v>98</v>
      </c>
      <c r="G1057" t="s">
        <v>5743</v>
      </c>
      <c r="H1057" s="73">
        <v>0</v>
      </c>
      <c r="I1057" s="75">
        <v>5123.8900000000003</v>
      </c>
      <c r="J1057" s="75">
        <v>1</v>
      </c>
    </row>
    <row r="1058" spans="5:10" x14ac:dyDescent="0.25">
      <c r="E1058" t="s">
        <v>3961</v>
      </c>
      <c r="F1058" t="s">
        <v>97</v>
      </c>
      <c r="G1058" t="s">
        <v>56</v>
      </c>
      <c r="H1058" s="73">
        <v>500000</v>
      </c>
      <c r="I1058" s="75">
        <v>5123.8900000000003</v>
      </c>
      <c r="J1058" s="75">
        <v>1</v>
      </c>
    </row>
    <row r="1059" spans="5:10" x14ac:dyDescent="0.25">
      <c r="E1059" t="s">
        <v>3962</v>
      </c>
      <c r="F1059" t="s">
        <v>98</v>
      </c>
      <c r="G1059" t="s">
        <v>5743</v>
      </c>
      <c r="H1059" s="73">
        <v>0</v>
      </c>
      <c r="I1059" s="75">
        <v>3495.31</v>
      </c>
      <c r="J1059" s="75">
        <v>1</v>
      </c>
    </row>
    <row r="1060" spans="5:10" x14ac:dyDescent="0.25">
      <c r="E1060" t="s">
        <v>3963</v>
      </c>
      <c r="F1060" t="s">
        <v>97</v>
      </c>
      <c r="G1060" t="s">
        <v>5744</v>
      </c>
      <c r="H1060" s="73">
        <v>0</v>
      </c>
      <c r="I1060" s="75">
        <v>9179.4500000000007</v>
      </c>
      <c r="J1060" s="75">
        <v>1</v>
      </c>
    </row>
    <row r="1061" spans="5:10" x14ac:dyDescent="0.25">
      <c r="E1061" t="s">
        <v>3964</v>
      </c>
      <c r="F1061" t="s">
        <v>97</v>
      </c>
      <c r="G1061" t="s">
        <v>56</v>
      </c>
      <c r="H1061" s="73">
        <v>300000</v>
      </c>
      <c r="I1061" s="75">
        <v>3495.31</v>
      </c>
      <c r="J1061" s="75">
        <v>1</v>
      </c>
    </row>
    <row r="1062" spans="5:10" x14ac:dyDescent="0.25">
      <c r="E1062" t="s">
        <v>3965</v>
      </c>
      <c r="F1062" t="s">
        <v>98</v>
      </c>
      <c r="G1062" t="s">
        <v>5747</v>
      </c>
      <c r="H1062" s="73">
        <v>0</v>
      </c>
      <c r="I1062" s="75">
        <v>9179.4500000000007</v>
      </c>
      <c r="J1062" s="75">
        <v>1</v>
      </c>
    </row>
    <row r="1063" spans="5:10" x14ac:dyDescent="0.25">
      <c r="E1063" t="s">
        <v>3966</v>
      </c>
      <c r="F1063" t="s">
        <v>97</v>
      </c>
      <c r="G1063" t="s">
        <v>5745</v>
      </c>
      <c r="H1063" s="73">
        <v>0</v>
      </c>
      <c r="I1063" s="75">
        <v>3769.67</v>
      </c>
      <c r="J1063" s="75">
        <v>1</v>
      </c>
    </row>
    <row r="1064" spans="5:10" x14ac:dyDescent="0.25">
      <c r="E1064" t="s">
        <v>3967</v>
      </c>
      <c r="F1064" t="s">
        <v>98</v>
      </c>
      <c r="G1064" t="s">
        <v>5743</v>
      </c>
      <c r="H1064" s="73">
        <v>0</v>
      </c>
      <c r="I1064" s="75">
        <v>5123.8900000000003</v>
      </c>
      <c r="J1064" s="75">
        <v>1</v>
      </c>
    </row>
    <row r="1065" spans="5:10" x14ac:dyDescent="0.25">
      <c r="E1065" t="s">
        <v>3968</v>
      </c>
      <c r="F1065" t="s">
        <v>98</v>
      </c>
      <c r="G1065" t="s">
        <v>5747</v>
      </c>
      <c r="H1065" s="73">
        <v>0</v>
      </c>
      <c r="I1065" s="75">
        <v>0</v>
      </c>
      <c r="J1065" s="75">
        <v>0</v>
      </c>
    </row>
    <row r="1066" spans="5:10" x14ac:dyDescent="0.25">
      <c r="E1066" t="s">
        <v>3969</v>
      </c>
      <c r="F1066" t="s">
        <v>97</v>
      </c>
      <c r="G1066" t="s">
        <v>5745</v>
      </c>
      <c r="H1066" s="73">
        <v>0</v>
      </c>
      <c r="I1066" s="75">
        <v>3769.67</v>
      </c>
      <c r="J1066" s="75">
        <v>1</v>
      </c>
    </row>
    <row r="1067" spans="5:10" x14ac:dyDescent="0.25">
      <c r="E1067" t="s">
        <v>3970</v>
      </c>
      <c r="F1067" t="s">
        <v>97</v>
      </c>
      <c r="G1067" t="s">
        <v>56</v>
      </c>
      <c r="H1067" s="73">
        <v>500000</v>
      </c>
      <c r="I1067" s="75">
        <v>5123.8900000000003</v>
      </c>
      <c r="J1067" s="75">
        <v>1</v>
      </c>
    </row>
    <row r="1068" spans="5:10" x14ac:dyDescent="0.25">
      <c r="E1068" t="s">
        <v>3971</v>
      </c>
      <c r="F1068" t="s">
        <v>97</v>
      </c>
      <c r="G1068" t="s">
        <v>56</v>
      </c>
      <c r="H1068" s="73">
        <v>300000</v>
      </c>
      <c r="I1068" s="75">
        <v>3495.31</v>
      </c>
      <c r="J1068" s="75">
        <v>1</v>
      </c>
    </row>
    <row r="1069" spans="5:10" x14ac:dyDescent="0.25">
      <c r="E1069" t="s">
        <v>3972</v>
      </c>
      <c r="F1069" t="s">
        <v>98</v>
      </c>
      <c r="G1069" t="s">
        <v>5743</v>
      </c>
      <c r="H1069" s="73">
        <v>0</v>
      </c>
      <c r="I1069" s="75">
        <v>3495.31</v>
      </c>
      <c r="J1069" s="75">
        <v>1</v>
      </c>
    </row>
    <row r="1070" spans="5:10" x14ac:dyDescent="0.25">
      <c r="E1070" t="s">
        <v>3973</v>
      </c>
      <c r="F1070" t="s">
        <v>97</v>
      </c>
      <c r="G1070" t="s">
        <v>5745</v>
      </c>
      <c r="H1070" s="73">
        <v>0</v>
      </c>
      <c r="I1070" s="75">
        <v>3127.44</v>
      </c>
      <c r="J1070" s="75">
        <v>1</v>
      </c>
    </row>
    <row r="1071" spans="5:10" x14ac:dyDescent="0.25">
      <c r="E1071" t="s">
        <v>3974</v>
      </c>
      <c r="F1071" t="s">
        <v>98</v>
      </c>
      <c r="G1071" t="s">
        <v>5743</v>
      </c>
      <c r="H1071" s="73">
        <v>0</v>
      </c>
      <c r="I1071" s="75">
        <v>10092.99</v>
      </c>
      <c r="J1071" s="75">
        <v>1</v>
      </c>
    </row>
    <row r="1072" spans="5:10" x14ac:dyDescent="0.25">
      <c r="E1072" t="s">
        <v>3975</v>
      </c>
      <c r="F1072" t="s">
        <v>97</v>
      </c>
      <c r="G1072" t="s">
        <v>56</v>
      </c>
      <c r="H1072" s="73">
        <v>400000</v>
      </c>
      <c r="I1072" s="75">
        <v>10092.99</v>
      </c>
      <c r="J1072" s="75">
        <v>1</v>
      </c>
    </row>
    <row r="1073" spans="5:10" x14ac:dyDescent="0.25">
      <c r="E1073" t="s">
        <v>3976</v>
      </c>
      <c r="F1073" t="s">
        <v>98</v>
      </c>
      <c r="G1073" t="s">
        <v>5743</v>
      </c>
      <c r="H1073" s="73">
        <v>0</v>
      </c>
      <c r="I1073" s="75">
        <v>6871.369999999999</v>
      </c>
      <c r="J1073" s="75">
        <v>1</v>
      </c>
    </row>
    <row r="1074" spans="5:10" x14ac:dyDescent="0.25">
      <c r="E1074" t="s">
        <v>3977</v>
      </c>
      <c r="F1074" t="s">
        <v>97</v>
      </c>
      <c r="G1074" t="s">
        <v>56</v>
      </c>
      <c r="H1074" s="73">
        <v>400000</v>
      </c>
      <c r="I1074" s="75">
        <v>10092.99</v>
      </c>
      <c r="J1074" s="75">
        <v>1</v>
      </c>
    </row>
    <row r="1075" spans="5:10" x14ac:dyDescent="0.25">
      <c r="E1075" t="s">
        <v>3978</v>
      </c>
      <c r="F1075" t="s">
        <v>97</v>
      </c>
      <c r="G1075" t="s">
        <v>56</v>
      </c>
      <c r="H1075" s="73">
        <v>400000</v>
      </c>
      <c r="I1075" s="75">
        <v>6871.37</v>
      </c>
      <c r="J1075" s="75">
        <v>1</v>
      </c>
    </row>
    <row r="1076" spans="5:10" x14ac:dyDescent="0.25">
      <c r="E1076" t="s">
        <v>3979</v>
      </c>
      <c r="F1076" t="s">
        <v>98</v>
      </c>
      <c r="G1076" t="s">
        <v>5747</v>
      </c>
      <c r="H1076" s="73">
        <v>0</v>
      </c>
      <c r="I1076" s="75">
        <v>18286.47</v>
      </c>
      <c r="J1076" s="75">
        <v>1</v>
      </c>
    </row>
    <row r="1077" spans="5:10" x14ac:dyDescent="0.25">
      <c r="E1077" t="s">
        <v>3980</v>
      </c>
      <c r="F1077" t="s">
        <v>98</v>
      </c>
      <c r="G1077" t="s">
        <v>5743</v>
      </c>
      <c r="H1077" s="73">
        <v>0</v>
      </c>
      <c r="I1077" s="75">
        <v>6871.37</v>
      </c>
      <c r="J1077" s="75">
        <v>1</v>
      </c>
    </row>
    <row r="1078" spans="5:10" x14ac:dyDescent="0.25">
      <c r="E1078" t="s">
        <v>3981</v>
      </c>
      <c r="F1078" t="s">
        <v>97</v>
      </c>
      <c r="G1078" t="s">
        <v>5744</v>
      </c>
      <c r="H1078" s="73">
        <v>0</v>
      </c>
      <c r="I1078" s="75">
        <v>22974.65</v>
      </c>
      <c r="J1078" s="75">
        <v>1</v>
      </c>
    </row>
    <row r="1079" spans="5:10" x14ac:dyDescent="0.25">
      <c r="E1079" t="s">
        <v>3982</v>
      </c>
      <c r="F1079" t="s">
        <v>98</v>
      </c>
      <c r="G1079" t="s">
        <v>5743</v>
      </c>
      <c r="H1079" s="73">
        <v>0</v>
      </c>
      <c r="I1079" s="75">
        <v>10092.99</v>
      </c>
      <c r="J1079" s="75">
        <v>1</v>
      </c>
    </row>
    <row r="1080" spans="5:10" x14ac:dyDescent="0.25">
      <c r="E1080" t="s">
        <v>3983</v>
      </c>
      <c r="F1080" t="s">
        <v>98</v>
      </c>
      <c r="G1080" t="s">
        <v>5746</v>
      </c>
      <c r="H1080" s="73">
        <v>0</v>
      </c>
      <c r="I1080" s="75">
        <v>0</v>
      </c>
      <c r="J1080" s="75">
        <v>0</v>
      </c>
    </row>
    <row r="1081" spans="5:10" x14ac:dyDescent="0.25">
      <c r="E1081" t="s">
        <v>3984</v>
      </c>
      <c r="F1081" t="s">
        <v>97</v>
      </c>
      <c r="G1081" t="s">
        <v>56</v>
      </c>
      <c r="H1081" s="73">
        <v>400000</v>
      </c>
      <c r="I1081" s="75">
        <v>6871.37</v>
      </c>
      <c r="J1081" s="75">
        <v>1</v>
      </c>
    </row>
    <row r="1082" spans="5:10" x14ac:dyDescent="0.25">
      <c r="E1082" t="s">
        <v>3985</v>
      </c>
      <c r="F1082" t="s">
        <v>98</v>
      </c>
      <c r="G1082" t="s">
        <v>5747</v>
      </c>
      <c r="H1082" s="73">
        <v>0</v>
      </c>
      <c r="I1082" s="75">
        <v>8447.1162191780822</v>
      </c>
      <c r="J1082" s="75">
        <v>0</v>
      </c>
    </row>
    <row r="1083" spans="5:10" x14ac:dyDescent="0.25">
      <c r="E1083" t="s">
        <v>3986</v>
      </c>
      <c r="F1083" t="s">
        <v>97</v>
      </c>
      <c r="G1083" t="s">
        <v>5744</v>
      </c>
      <c r="H1083" s="73">
        <v>0</v>
      </c>
      <c r="I1083" s="75">
        <v>8447.1162191780822</v>
      </c>
      <c r="J1083" s="75">
        <v>0</v>
      </c>
    </row>
    <row r="1084" spans="5:10" x14ac:dyDescent="0.25">
      <c r="E1084" t="s">
        <v>3987</v>
      </c>
      <c r="F1084" t="s">
        <v>97</v>
      </c>
      <c r="G1084" t="s">
        <v>56</v>
      </c>
      <c r="H1084" s="73">
        <v>0</v>
      </c>
      <c r="I1084" s="75">
        <v>3710.9057534246567</v>
      </c>
      <c r="J1084" s="75">
        <v>0</v>
      </c>
    </row>
    <row r="1085" spans="5:10" x14ac:dyDescent="0.25">
      <c r="E1085" t="s">
        <v>3988</v>
      </c>
      <c r="F1085" t="s">
        <v>98</v>
      </c>
      <c r="G1085" t="s">
        <v>5743</v>
      </c>
      <c r="H1085" s="73">
        <v>0</v>
      </c>
      <c r="I1085" s="75">
        <v>2526.4060821917801</v>
      </c>
      <c r="J1085" s="75">
        <v>0</v>
      </c>
    </row>
    <row r="1086" spans="5:10" x14ac:dyDescent="0.25">
      <c r="E1086" t="s">
        <v>3989</v>
      </c>
      <c r="F1086" t="s">
        <v>97</v>
      </c>
      <c r="G1086" t="s">
        <v>5744</v>
      </c>
      <c r="H1086" s="73">
        <v>0</v>
      </c>
      <c r="I1086" s="75">
        <v>11102.3</v>
      </c>
      <c r="J1086" s="75">
        <v>1</v>
      </c>
    </row>
    <row r="1087" spans="5:10" x14ac:dyDescent="0.25">
      <c r="E1087" t="s">
        <v>3990</v>
      </c>
      <c r="F1087" t="s">
        <v>97</v>
      </c>
      <c r="G1087" t="s">
        <v>5745</v>
      </c>
      <c r="H1087" s="73">
        <v>0</v>
      </c>
      <c r="I1087" s="75">
        <v>3769.67</v>
      </c>
      <c r="J1087" s="75">
        <v>1</v>
      </c>
    </row>
    <row r="1088" spans="5:10" x14ac:dyDescent="0.25">
      <c r="E1088" t="s">
        <v>3991</v>
      </c>
      <c r="F1088" t="s">
        <v>97</v>
      </c>
      <c r="G1088" t="s">
        <v>56</v>
      </c>
      <c r="H1088" s="73">
        <v>500000</v>
      </c>
      <c r="I1088" s="75">
        <v>5123.8900000000003</v>
      </c>
      <c r="J1088" s="75">
        <v>1</v>
      </c>
    </row>
    <row r="1089" spans="5:10" x14ac:dyDescent="0.25">
      <c r="E1089" t="s">
        <v>3992</v>
      </c>
      <c r="F1089" t="s">
        <v>98</v>
      </c>
      <c r="G1089" t="s">
        <v>5747</v>
      </c>
      <c r="H1089" s="73">
        <v>0</v>
      </c>
      <c r="I1089" s="75">
        <v>11102.3</v>
      </c>
      <c r="J1089" s="75">
        <v>1</v>
      </c>
    </row>
    <row r="1090" spans="5:10" x14ac:dyDescent="0.25">
      <c r="E1090" t="s">
        <v>3993</v>
      </c>
      <c r="F1090" t="s">
        <v>98</v>
      </c>
      <c r="G1090" t="s">
        <v>5743</v>
      </c>
      <c r="H1090" s="73">
        <v>0</v>
      </c>
      <c r="I1090" s="75">
        <v>5123.8900000000003</v>
      </c>
      <c r="J1090" s="75">
        <v>1</v>
      </c>
    </row>
    <row r="1091" spans="5:10" x14ac:dyDescent="0.25">
      <c r="E1091" t="s">
        <v>3994</v>
      </c>
      <c r="F1091" t="s">
        <v>97</v>
      </c>
      <c r="G1091" t="s">
        <v>5745</v>
      </c>
      <c r="H1091" s="73">
        <v>0</v>
      </c>
      <c r="I1091" s="75">
        <v>3769.67</v>
      </c>
      <c r="J1091" s="75">
        <v>1</v>
      </c>
    </row>
    <row r="1092" spans="5:10" x14ac:dyDescent="0.25">
      <c r="E1092" t="s">
        <v>3995</v>
      </c>
      <c r="F1092" t="s">
        <v>97</v>
      </c>
      <c r="G1092" t="s">
        <v>56</v>
      </c>
      <c r="H1092" s="73">
        <v>400000</v>
      </c>
      <c r="I1092" s="75">
        <v>4658.07</v>
      </c>
      <c r="J1092" s="75">
        <v>1</v>
      </c>
    </row>
    <row r="1093" spans="5:10" x14ac:dyDescent="0.25">
      <c r="E1093" t="s">
        <v>3996</v>
      </c>
      <c r="F1093" t="s">
        <v>98</v>
      </c>
      <c r="G1093" t="s">
        <v>5743</v>
      </c>
      <c r="H1093" s="73">
        <v>0</v>
      </c>
      <c r="I1093" s="75">
        <v>4658.07</v>
      </c>
      <c r="J1093" s="75">
        <v>1</v>
      </c>
    </row>
    <row r="1094" spans="5:10" x14ac:dyDescent="0.25">
      <c r="E1094" t="s">
        <v>3997</v>
      </c>
      <c r="F1094" t="s">
        <v>97</v>
      </c>
      <c r="G1094" t="s">
        <v>5745</v>
      </c>
      <c r="H1094" s="73">
        <v>0</v>
      </c>
      <c r="I1094" s="75">
        <v>3426.98</v>
      </c>
      <c r="J1094" s="75">
        <v>1</v>
      </c>
    </row>
    <row r="1095" spans="5:10" x14ac:dyDescent="0.25">
      <c r="E1095" t="s">
        <v>3998</v>
      </c>
      <c r="F1095" t="s">
        <v>97</v>
      </c>
      <c r="G1095" t="s">
        <v>5745</v>
      </c>
      <c r="H1095" s="73">
        <v>0</v>
      </c>
      <c r="I1095" s="75">
        <v>3426.98</v>
      </c>
      <c r="J1095" s="75">
        <v>1</v>
      </c>
    </row>
    <row r="1096" spans="5:10" x14ac:dyDescent="0.25">
      <c r="E1096" t="s">
        <v>3999</v>
      </c>
      <c r="F1096" t="s">
        <v>97</v>
      </c>
      <c r="G1096" t="s">
        <v>56</v>
      </c>
      <c r="H1096" s="73">
        <v>400000</v>
      </c>
      <c r="I1096" s="75">
        <v>4658.07</v>
      </c>
      <c r="J1096" s="75">
        <v>1</v>
      </c>
    </row>
    <row r="1097" spans="5:10" x14ac:dyDescent="0.25">
      <c r="E1097" t="s">
        <v>4000</v>
      </c>
      <c r="F1097" t="s">
        <v>98</v>
      </c>
      <c r="G1097" t="s">
        <v>5746</v>
      </c>
      <c r="H1097" s="73">
        <v>0</v>
      </c>
      <c r="I1097" s="75">
        <v>3426.98</v>
      </c>
      <c r="J1097" s="75">
        <v>1</v>
      </c>
    </row>
    <row r="1098" spans="5:10" x14ac:dyDescent="0.25">
      <c r="E1098" t="s">
        <v>4001</v>
      </c>
      <c r="F1098" t="s">
        <v>98</v>
      </c>
      <c r="G1098" t="s">
        <v>5746</v>
      </c>
      <c r="H1098" s="73">
        <v>0</v>
      </c>
      <c r="I1098" s="75">
        <v>3426.98</v>
      </c>
      <c r="J1098" s="75">
        <v>1</v>
      </c>
    </row>
    <row r="1099" spans="5:10" x14ac:dyDescent="0.25">
      <c r="E1099" t="s">
        <v>4002</v>
      </c>
      <c r="F1099" t="s">
        <v>98</v>
      </c>
      <c r="G1099" t="s">
        <v>5747</v>
      </c>
      <c r="H1099" s="73">
        <v>0</v>
      </c>
      <c r="I1099" s="75">
        <v>10092.99</v>
      </c>
      <c r="J1099" s="75">
        <v>1</v>
      </c>
    </row>
    <row r="1100" spans="5:10" x14ac:dyDescent="0.25">
      <c r="E1100" t="s">
        <v>4003</v>
      </c>
      <c r="F1100" t="s">
        <v>97</v>
      </c>
      <c r="G1100" t="s">
        <v>5744</v>
      </c>
      <c r="H1100" s="73">
        <v>0</v>
      </c>
      <c r="I1100" s="75">
        <v>10092.99</v>
      </c>
      <c r="J1100" s="75">
        <v>1</v>
      </c>
    </row>
    <row r="1101" spans="5:10" x14ac:dyDescent="0.25">
      <c r="E1101" t="s">
        <v>4004</v>
      </c>
      <c r="F1101" t="s">
        <v>98</v>
      </c>
      <c r="G1101" t="s">
        <v>5743</v>
      </c>
      <c r="H1101" s="73">
        <v>0</v>
      </c>
      <c r="I1101" s="75">
        <v>3841.55</v>
      </c>
      <c r="J1101" s="75">
        <v>1</v>
      </c>
    </row>
    <row r="1102" spans="5:10" x14ac:dyDescent="0.25">
      <c r="E1102" t="s">
        <v>4005</v>
      </c>
      <c r="F1102" t="s">
        <v>98</v>
      </c>
      <c r="G1102" t="s">
        <v>5746</v>
      </c>
      <c r="H1102" s="73">
        <v>0</v>
      </c>
      <c r="I1102" s="75">
        <v>3426.98</v>
      </c>
      <c r="J1102" s="75">
        <v>1</v>
      </c>
    </row>
    <row r="1103" spans="5:10" x14ac:dyDescent="0.25">
      <c r="E1103" t="s">
        <v>4006</v>
      </c>
      <c r="F1103" t="s">
        <v>98</v>
      </c>
      <c r="G1103" t="s">
        <v>5747</v>
      </c>
      <c r="H1103" s="73">
        <v>0</v>
      </c>
      <c r="I1103" s="75">
        <v>18286.47</v>
      </c>
      <c r="J1103" s="75">
        <v>1</v>
      </c>
    </row>
    <row r="1104" spans="5:10" x14ac:dyDescent="0.25">
      <c r="E1104" t="s">
        <v>4007</v>
      </c>
      <c r="F1104" t="s">
        <v>97</v>
      </c>
      <c r="G1104" t="s">
        <v>5745</v>
      </c>
      <c r="H1104" s="73">
        <v>0</v>
      </c>
      <c r="I1104" s="75">
        <v>3426.98</v>
      </c>
      <c r="J1104" s="75">
        <v>1</v>
      </c>
    </row>
    <row r="1105" spans="5:10" x14ac:dyDescent="0.25">
      <c r="E1105" t="s">
        <v>4008</v>
      </c>
      <c r="F1105" t="s">
        <v>98</v>
      </c>
      <c r="G1105" t="s">
        <v>5743</v>
      </c>
      <c r="H1105" s="73">
        <v>0</v>
      </c>
      <c r="I1105" s="75">
        <v>3841.55</v>
      </c>
      <c r="J1105" s="75">
        <v>1</v>
      </c>
    </row>
    <row r="1106" spans="5:10" x14ac:dyDescent="0.25">
      <c r="E1106" t="s">
        <v>4009</v>
      </c>
      <c r="F1106" t="s">
        <v>97</v>
      </c>
      <c r="G1106" t="s">
        <v>56</v>
      </c>
      <c r="H1106" s="73">
        <v>400000</v>
      </c>
      <c r="I1106" s="75">
        <v>4658.07</v>
      </c>
      <c r="J1106" s="75">
        <v>1</v>
      </c>
    </row>
    <row r="1107" spans="5:10" x14ac:dyDescent="0.25">
      <c r="E1107" t="s">
        <v>4010</v>
      </c>
      <c r="F1107" t="s">
        <v>98</v>
      </c>
      <c r="G1107" t="s">
        <v>5747</v>
      </c>
      <c r="H1107" s="73">
        <v>0</v>
      </c>
      <c r="I1107" s="75">
        <v>6871.37</v>
      </c>
      <c r="J1107" s="75">
        <v>1</v>
      </c>
    </row>
    <row r="1108" spans="5:10" x14ac:dyDescent="0.25">
      <c r="E1108" t="s">
        <v>4011</v>
      </c>
      <c r="F1108" t="s">
        <v>98</v>
      </c>
      <c r="G1108" t="s">
        <v>5743</v>
      </c>
      <c r="H1108" s="73">
        <v>0</v>
      </c>
      <c r="I1108" s="75">
        <v>3841.55</v>
      </c>
      <c r="J1108" s="75">
        <v>1</v>
      </c>
    </row>
    <row r="1109" spans="5:10" x14ac:dyDescent="0.25">
      <c r="E1109" t="s">
        <v>4012</v>
      </c>
      <c r="F1109" t="s">
        <v>98</v>
      </c>
      <c r="G1109" t="s">
        <v>5746</v>
      </c>
      <c r="H1109" s="73">
        <v>0</v>
      </c>
      <c r="I1109" s="75">
        <v>3426.98</v>
      </c>
      <c r="J1109" s="75">
        <v>1</v>
      </c>
    </row>
    <row r="1110" spans="5:10" x14ac:dyDescent="0.25">
      <c r="E1110" t="s">
        <v>4013</v>
      </c>
      <c r="F1110" t="s">
        <v>97</v>
      </c>
      <c r="G1110" t="s">
        <v>56</v>
      </c>
      <c r="H1110" s="73">
        <v>400000</v>
      </c>
      <c r="I1110" s="75">
        <v>4658.07</v>
      </c>
      <c r="J1110" s="75">
        <v>1</v>
      </c>
    </row>
    <row r="1111" spans="5:10" x14ac:dyDescent="0.25">
      <c r="E1111" t="s">
        <v>4014</v>
      </c>
      <c r="F1111" t="s">
        <v>97</v>
      </c>
      <c r="G1111" t="s">
        <v>5745</v>
      </c>
      <c r="H1111" s="73">
        <v>0</v>
      </c>
      <c r="I1111" s="75">
        <v>3426.98</v>
      </c>
      <c r="J1111" s="75">
        <v>1</v>
      </c>
    </row>
    <row r="1112" spans="5:10" x14ac:dyDescent="0.25">
      <c r="E1112" t="s">
        <v>4015</v>
      </c>
      <c r="F1112" t="s">
        <v>97</v>
      </c>
      <c r="G1112" t="s">
        <v>5745</v>
      </c>
      <c r="H1112" s="73">
        <v>0</v>
      </c>
      <c r="I1112" s="75">
        <v>3769.67</v>
      </c>
      <c r="J1112" s="75">
        <v>1</v>
      </c>
    </row>
    <row r="1113" spans="5:10" x14ac:dyDescent="0.25">
      <c r="E1113" t="s">
        <v>4016</v>
      </c>
      <c r="F1113" t="s">
        <v>98</v>
      </c>
      <c r="G1113" t="s">
        <v>5746</v>
      </c>
      <c r="H1113" s="73">
        <v>0</v>
      </c>
      <c r="I1113" s="75">
        <v>3769.67</v>
      </c>
      <c r="J1113" s="75">
        <v>1</v>
      </c>
    </row>
    <row r="1114" spans="5:10" x14ac:dyDescent="0.25">
      <c r="E1114" t="s">
        <v>4017</v>
      </c>
      <c r="F1114" t="s">
        <v>98</v>
      </c>
      <c r="G1114" t="s">
        <v>5743</v>
      </c>
      <c r="H1114" s="73">
        <v>0</v>
      </c>
      <c r="I1114" s="75">
        <v>5123.8900000000003</v>
      </c>
      <c r="J1114" s="75">
        <v>1</v>
      </c>
    </row>
    <row r="1115" spans="5:10" x14ac:dyDescent="0.25">
      <c r="E1115" t="s">
        <v>4018</v>
      </c>
      <c r="F1115" t="s">
        <v>98</v>
      </c>
      <c r="G1115" t="s">
        <v>5747</v>
      </c>
      <c r="H1115" s="73">
        <v>0</v>
      </c>
      <c r="I1115" s="75">
        <v>25272.11</v>
      </c>
      <c r="J1115" s="75">
        <v>1</v>
      </c>
    </row>
    <row r="1116" spans="5:10" x14ac:dyDescent="0.25">
      <c r="E1116" t="s">
        <v>4019</v>
      </c>
      <c r="F1116" t="s">
        <v>97</v>
      </c>
      <c r="G1116" t="s">
        <v>5744</v>
      </c>
      <c r="H1116" s="73">
        <v>0</v>
      </c>
      <c r="I1116" s="75">
        <v>25272.11</v>
      </c>
      <c r="J1116" s="75">
        <v>1</v>
      </c>
    </row>
    <row r="1117" spans="5:10" x14ac:dyDescent="0.25">
      <c r="E1117" t="s">
        <v>4020</v>
      </c>
      <c r="F1117" t="s">
        <v>97</v>
      </c>
      <c r="G1117" t="s">
        <v>56</v>
      </c>
      <c r="H1117" s="73">
        <v>500000</v>
      </c>
      <c r="I1117" s="75">
        <v>5123.8900000000003</v>
      </c>
      <c r="J1117" s="75">
        <v>1</v>
      </c>
    </row>
    <row r="1118" spans="5:10" x14ac:dyDescent="0.25">
      <c r="E1118" t="s">
        <v>4021</v>
      </c>
      <c r="F1118" t="s">
        <v>98</v>
      </c>
      <c r="G1118" t="s">
        <v>5743</v>
      </c>
      <c r="H1118" s="73">
        <v>0</v>
      </c>
      <c r="I1118" s="75">
        <v>6871.37</v>
      </c>
      <c r="J1118" s="75">
        <v>1</v>
      </c>
    </row>
    <row r="1119" spans="5:10" x14ac:dyDescent="0.25">
      <c r="E1119" t="s">
        <v>4022</v>
      </c>
      <c r="F1119" t="s">
        <v>97</v>
      </c>
      <c r="G1119" t="s">
        <v>5744</v>
      </c>
      <c r="H1119" s="73">
        <v>0</v>
      </c>
      <c r="I1119" s="75">
        <v>22974.65</v>
      </c>
      <c r="J1119" s="75">
        <v>1</v>
      </c>
    </row>
    <row r="1120" spans="5:10" x14ac:dyDescent="0.25">
      <c r="E1120" t="s">
        <v>4023</v>
      </c>
      <c r="F1120" t="s">
        <v>98</v>
      </c>
      <c r="G1120" t="s">
        <v>5746</v>
      </c>
      <c r="H1120" s="73">
        <v>0</v>
      </c>
      <c r="I1120" s="75">
        <v>3426.98</v>
      </c>
      <c r="J1120" s="75">
        <v>1</v>
      </c>
    </row>
    <row r="1121" spans="5:10" x14ac:dyDescent="0.25">
      <c r="E1121" t="s">
        <v>4024</v>
      </c>
      <c r="F1121" t="s">
        <v>97</v>
      </c>
      <c r="G1121" t="s">
        <v>5745</v>
      </c>
      <c r="H1121" s="73">
        <v>0</v>
      </c>
      <c r="I1121" s="75">
        <v>3426.98</v>
      </c>
      <c r="J1121" s="75">
        <v>1</v>
      </c>
    </row>
    <row r="1122" spans="5:10" x14ac:dyDescent="0.25">
      <c r="E1122" t="s">
        <v>4025</v>
      </c>
      <c r="F1122" t="s">
        <v>97</v>
      </c>
      <c r="G1122" t="s">
        <v>56</v>
      </c>
      <c r="H1122" s="73">
        <v>400000</v>
      </c>
      <c r="I1122" s="75">
        <v>4658.07</v>
      </c>
      <c r="J1122" s="75">
        <v>1</v>
      </c>
    </row>
    <row r="1123" spans="5:10" x14ac:dyDescent="0.25">
      <c r="E1123" t="s">
        <v>4026</v>
      </c>
      <c r="F1123" t="s">
        <v>98</v>
      </c>
      <c r="G1123" t="s">
        <v>5747</v>
      </c>
      <c r="H1123" s="73">
        <v>0</v>
      </c>
      <c r="I1123" s="75">
        <v>14425.4</v>
      </c>
      <c r="J1123" s="75">
        <v>1</v>
      </c>
    </row>
    <row r="1124" spans="5:10" x14ac:dyDescent="0.25">
      <c r="E1124" t="s">
        <v>4027</v>
      </c>
      <c r="F1124" t="s">
        <v>97</v>
      </c>
      <c r="G1124" t="s">
        <v>5744</v>
      </c>
      <c r="H1124" s="73">
        <v>0</v>
      </c>
      <c r="I1124" s="75">
        <v>20115.189999999999</v>
      </c>
      <c r="J1124" s="75">
        <v>1</v>
      </c>
    </row>
    <row r="1125" spans="5:10" x14ac:dyDescent="0.25">
      <c r="E1125" t="s">
        <v>4028</v>
      </c>
      <c r="F1125" t="s">
        <v>98</v>
      </c>
      <c r="G1125" t="s">
        <v>5746</v>
      </c>
      <c r="H1125" s="73">
        <v>0</v>
      </c>
      <c r="I1125" s="75">
        <v>3769.67</v>
      </c>
      <c r="J1125" s="75">
        <v>1</v>
      </c>
    </row>
    <row r="1126" spans="5:10" x14ac:dyDescent="0.25">
      <c r="E1126" t="s">
        <v>4029</v>
      </c>
      <c r="F1126" t="s">
        <v>97</v>
      </c>
      <c r="G1126" t="s">
        <v>56</v>
      </c>
      <c r="H1126" s="73">
        <v>500000</v>
      </c>
      <c r="I1126" s="75">
        <v>5123.8900000000003</v>
      </c>
      <c r="J1126" s="75">
        <v>1</v>
      </c>
    </row>
    <row r="1127" spans="5:10" x14ac:dyDescent="0.25">
      <c r="E1127" t="s">
        <v>4030</v>
      </c>
      <c r="F1127" t="s">
        <v>98</v>
      </c>
      <c r="G1127" t="s">
        <v>5743</v>
      </c>
      <c r="H1127" s="73">
        <v>0</v>
      </c>
      <c r="I1127" s="75">
        <v>5123.8900000000003</v>
      </c>
      <c r="J1127" s="75">
        <v>1</v>
      </c>
    </row>
    <row r="1128" spans="5:10" x14ac:dyDescent="0.25">
      <c r="E1128" t="s">
        <v>4031</v>
      </c>
      <c r="F1128" t="s">
        <v>97</v>
      </c>
      <c r="G1128" t="s">
        <v>5745</v>
      </c>
      <c r="H1128" s="73">
        <v>0</v>
      </c>
      <c r="I1128" s="75">
        <v>3769.67</v>
      </c>
      <c r="J1128" s="75">
        <v>1</v>
      </c>
    </row>
    <row r="1129" spans="5:10" x14ac:dyDescent="0.25">
      <c r="E1129" t="s">
        <v>4032</v>
      </c>
      <c r="F1129" t="s">
        <v>98</v>
      </c>
      <c r="G1129" t="s">
        <v>5747</v>
      </c>
      <c r="H1129" s="73">
        <v>0</v>
      </c>
      <c r="I1129" s="75">
        <v>11102.3</v>
      </c>
      <c r="J1129" s="75">
        <v>1</v>
      </c>
    </row>
    <row r="1130" spans="5:10" x14ac:dyDescent="0.25">
      <c r="E1130" t="s">
        <v>4033</v>
      </c>
      <c r="F1130" t="s">
        <v>98</v>
      </c>
      <c r="G1130" t="s">
        <v>5743</v>
      </c>
      <c r="H1130" s="73">
        <v>0</v>
      </c>
      <c r="I1130" s="75">
        <v>5123.8900000000003</v>
      </c>
      <c r="J1130" s="75">
        <v>1</v>
      </c>
    </row>
    <row r="1131" spans="5:10" x14ac:dyDescent="0.25">
      <c r="E1131" t="s">
        <v>4034</v>
      </c>
      <c r="F1131" t="s">
        <v>97</v>
      </c>
      <c r="G1131" t="s">
        <v>5745</v>
      </c>
      <c r="H1131" s="73">
        <v>0</v>
      </c>
      <c r="I1131" s="75">
        <v>3769.67</v>
      </c>
      <c r="J1131" s="75">
        <v>1</v>
      </c>
    </row>
    <row r="1132" spans="5:10" x14ac:dyDescent="0.25">
      <c r="E1132" t="s">
        <v>4035</v>
      </c>
      <c r="F1132" t="s">
        <v>97</v>
      </c>
      <c r="G1132" t="s">
        <v>56</v>
      </c>
      <c r="H1132" s="73">
        <v>500000</v>
      </c>
      <c r="I1132" s="75">
        <v>5123.8900000000003</v>
      </c>
      <c r="J1132" s="75">
        <v>1</v>
      </c>
    </row>
    <row r="1133" spans="5:10" x14ac:dyDescent="0.25">
      <c r="E1133" t="s">
        <v>4036</v>
      </c>
      <c r="F1133" t="s">
        <v>97</v>
      </c>
      <c r="G1133" t="s">
        <v>5745</v>
      </c>
      <c r="H1133" s="73">
        <v>0</v>
      </c>
      <c r="I1133" s="75">
        <v>3769.67</v>
      </c>
      <c r="J1133" s="75">
        <v>1</v>
      </c>
    </row>
    <row r="1134" spans="5:10" x14ac:dyDescent="0.25">
      <c r="E1134" t="s">
        <v>4037</v>
      </c>
      <c r="F1134" t="s">
        <v>98</v>
      </c>
      <c r="G1134" t="s">
        <v>5747</v>
      </c>
      <c r="H1134" s="73">
        <v>0</v>
      </c>
      <c r="I1134" s="75">
        <v>11102.3</v>
      </c>
      <c r="J1134" s="75">
        <v>1</v>
      </c>
    </row>
    <row r="1135" spans="5:10" x14ac:dyDescent="0.25">
      <c r="E1135" t="s">
        <v>4038</v>
      </c>
      <c r="F1135" t="s">
        <v>98</v>
      </c>
      <c r="G1135" t="s">
        <v>5743</v>
      </c>
      <c r="H1135" s="73">
        <v>0</v>
      </c>
      <c r="I1135" s="75">
        <v>4225.6899999999996</v>
      </c>
      <c r="J1135" s="75">
        <v>1</v>
      </c>
    </row>
    <row r="1136" spans="5:10" x14ac:dyDescent="0.25">
      <c r="E1136" t="s">
        <v>4039</v>
      </c>
      <c r="F1136" t="s">
        <v>97</v>
      </c>
      <c r="G1136" t="s">
        <v>56</v>
      </c>
      <c r="H1136" s="73">
        <v>500000</v>
      </c>
      <c r="I1136" s="75">
        <v>5123.8900000000003</v>
      </c>
      <c r="J1136" s="75">
        <v>1</v>
      </c>
    </row>
    <row r="1137" spans="5:10" x14ac:dyDescent="0.25">
      <c r="E1137" t="s">
        <v>4040</v>
      </c>
      <c r="F1137" t="s">
        <v>98</v>
      </c>
      <c r="G1137" t="s">
        <v>5746</v>
      </c>
      <c r="H1137" s="73">
        <v>0</v>
      </c>
      <c r="I1137" s="75">
        <v>3769.67</v>
      </c>
      <c r="J1137" s="75">
        <v>1</v>
      </c>
    </row>
    <row r="1138" spans="5:10" x14ac:dyDescent="0.25">
      <c r="E1138" t="s">
        <v>4041</v>
      </c>
      <c r="F1138" t="s">
        <v>98</v>
      </c>
      <c r="G1138" t="s">
        <v>5743</v>
      </c>
      <c r="H1138" s="73">
        <v>0</v>
      </c>
      <c r="I1138" s="75">
        <v>6248.7</v>
      </c>
      <c r="J1138" s="75">
        <v>1</v>
      </c>
    </row>
    <row r="1139" spans="5:10" x14ac:dyDescent="0.25">
      <c r="E1139" t="s">
        <v>4042</v>
      </c>
      <c r="F1139" t="s">
        <v>97</v>
      </c>
      <c r="G1139" t="s">
        <v>5745</v>
      </c>
      <c r="H1139" s="73">
        <v>0</v>
      </c>
      <c r="I1139" s="75">
        <v>3127.44</v>
      </c>
      <c r="J1139" s="75">
        <v>1</v>
      </c>
    </row>
    <row r="1140" spans="5:10" x14ac:dyDescent="0.25">
      <c r="E1140" t="s">
        <v>4043</v>
      </c>
      <c r="F1140" t="s">
        <v>98</v>
      </c>
      <c r="G1140" t="s">
        <v>5747</v>
      </c>
      <c r="H1140" s="73">
        <v>0</v>
      </c>
      <c r="I1140" s="75">
        <v>20889.05</v>
      </c>
      <c r="J1140" s="75">
        <v>1</v>
      </c>
    </row>
    <row r="1141" spans="5:10" x14ac:dyDescent="0.25">
      <c r="E1141" t="s">
        <v>4044</v>
      </c>
      <c r="F1141" t="s">
        <v>97</v>
      </c>
      <c r="G1141" t="s">
        <v>56</v>
      </c>
      <c r="H1141" s="73">
        <v>300000</v>
      </c>
      <c r="I1141" s="75">
        <v>6248.7</v>
      </c>
      <c r="J1141" s="75">
        <v>1</v>
      </c>
    </row>
    <row r="1142" spans="5:10" x14ac:dyDescent="0.25">
      <c r="E1142" t="s">
        <v>4045</v>
      </c>
      <c r="F1142" t="s">
        <v>98</v>
      </c>
      <c r="G1142" t="s">
        <v>5746</v>
      </c>
      <c r="H1142" s="73">
        <v>0</v>
      </c>
      <c r="I1142" s="75">
        <v>3127.44</v>
      </c>
      <c r="J1142" s="75">
        <v>1</v>
      </c>
    </row>
    <row r="1143" spans="5:10" x14ac:dyDescent="0.25">
      <c r="E1143" t="s">
        <v>4046</v>
      </c>
      <c r="F1143" t="s">
        <v>97</v>
      </c>
      <c r="G1143" t="s">
        <v>56</v>
      </c>
      <c r="H1143" s="73">
        <v>300000</v>
      </c>
      <c r="I1143" s="75">
        <v>6248.7</v>
      </c>
      <c r="J1143" s="75">
        <v>1</v>
      </c>
    </row>
    <row r="1144" spans="5:10" x14ac:dyDescent="0.25">
      <c r="E1144" t="s">
        <v>4047</v>
      </c>
      <c r="F1144" t="s">
        <v>98</v>
      </c>
      <c r="G1144" t="s">
        <v>5746</v>
      </c>
      <c r="H1144" s="73">
        <v>0</v>
      </c>
      <c r="I1144" s="75">
        <v>3127.44</v>
      </c>
      <c r="J1144" s="75">
        <v>1</v>
      </c>
    </row>
    <row r="1145" spans="5:10" x14ac:dyDescent="0.25">
      <c r="E1145" t="s">
        <v>4048</v>
      </c>
      <c r="F1145" t="s">
        <v>98</v>
      </c>
      <c r="G1145" t="s">
        <v>5743</v>
      </c>
      <c r="H1145" s="73">
        <v>0</v>
      </c>
      <c r="I1145" s="75">
        <v>6248.7</v>
      </c>
      <c r="J1145" s="75">
        <v>1</v>
      </c>
    </row>
    <row r="1146" spans="5:10" x14ac:dyDescent="0.25">
      <c r="E1146" t="s">
        <v>4049</v>
      </c>
      <c r="F1146" t="s">
        <v>97</v>
      </c>
      <c r="G1146" t="s">
        <v>5745</v>
      </c>
      <c r="H1146" s="73">
        <v>0</v>
      </c>
      <c r="I1146" s="75">
        <v>3127.44</v>
      </c>
      <c r="J1146" s="75">
        <v>1</v>
      </c>
    </row>
    <row r="1147" spans="5:10" x14ac:dyDescent="0.25">
      <c r="E1147" t="s">
        <v>4050</v>
      </c>
      <c r="F1147" t="s">
        <v>98</v>
      </c>
      <c r="G1147" t="s">
        <v>5743</v>
      </c>
      <c r="H1147" s="73">
        <v>0</v>
      </c>
      <c r="I1147" s="75">
        <v>6248.7</v>
      </c>
      <c r="J1147" s="75">
        <v>1</v>
      </c>
    </row>
    <row r="1148" spans="5:10" x14ac:dyDescent="0.25">
      <c r="E1148" t="s">
        <v>4051</v>
      </c>
      <c r="F1148" t="s">
        <v>98</v>
      </c>
      <c r="G1148" t="s">
        <v>5746</v>
      </c>
      <c r="H1148" s="73">
        <v>0</v>
      </c>
      <c r="I1148" s="75">
        <v>3127.44</v>
      </c>
      <c r="J1148" s="75">
        <v>1</v>
      </c>
    </row>
    <row r="1149" spans="5:10" x14ac:dyDescent="0.25">
      <c r="E1149" t="s">
        <v>4052</v>
      </c>
      <c r="F1149" t="s">
        <v>97</v>
      </c>
      <c r="G1149" t="s">
        <v>56</v>
      </c>
      <c r="H1149" s="73">
        <v>300000</v>
      </c>
      <c r="I1149" s="75">
        <v>6248.7</v>
      </c>
      <c r="J1149" s="75">
        <v>1</v>
      </c>
    </row>
    <row r="1150" spans="5:10" x14ac:dyDescent="0.25">
      <c r="E1150" t="s">
        <v>4053</v>
      </c>
      <c r="F1150" t="s">
        <v>98</v>
      </c>
      <c r="G1150" t="s">
        <v>5747</v>
      </c>
      <c r="H1150" s="73">
        <v>0</v>
      </c>
      <c r="I1150" s="75">
        <v>22807.9</v>
      </c>
      <c r="J1150" s="75">
        <v>1</v>
      </c>
    </row>
    <row r="1151" spans="5:10" x14ac:dyDescent="0.25">
      <c r="E1151" t="s">
        <v>4054</v>
      </c>
      <c r="F1151" t="s">
        <v>98</v>
      </c>
      <c r="G1151" t="s">
        <v>5747</v>
      </c>
      <c r="H1151" s="73">
        <v>0</v>
      </c>
      <c r="I1151" s="75">
        <v>20889.05</v>
      </c>
      <c r="J1151" s="75">
        <v>1</v>
      </c>
    </row>
    <row r="1152" spans="5:10" x14ac:dyDescent="0.25">
      <c r="E1152" t="s">
        <v>4055</v>
      </c>
      <c r="F1152" t="s">
        <v>97</v>
      </c>
      <c r="G1152" t="s">
        <v>56</v>
      </c>
      <c r="H1152" s="73">
        <v>300000</v>
      </c>
      <c r="I1152" s="75">
        <v>6248.7</v>
      </c>
      <c r="J1152" s="75">
        <v>1</v>
      </c>
    </row>
    <row r="1153" spans="5:10" x14ac:dyDescent="0.25">
      <c r="E1153" t="s">
        <v>4056</v>
      </c>
      <c r="F1153" t="s">
        <v>97</v>
      </c>
      <c r="G1153" t="s">
        <v>5745</v>
      </c>
      <c r="H1153" s="73">
        <v>0</v>
      </c>
      <c r="I1153" s="75">
        <v>3127.44</v>
      </c>
      <c r="J1153" s="75">
        <v>1</v>
      </c>
    </row>
    <row r="1154" spans="5:10" x14ac:dyDescent="0.25">
      <c r="E1154" t="s">
        <v>4057</v>
      </c>
      <c r="F1154" t="s">
        <v>97</v>
      </c>
      <c r="G1154" t="s">
        <v>5745</v>
      </c>
      <c r="H1154" s="73">
        <v>0</v>
      </c>
      <c r="I1154" s="75">
        <v>3127.44</v>
      </c>
      <c r="J1154" s="75">
        <v>1</v>
      </c>
    </row>
    <row r="1155" spans="5:10" x14ac:dyDescent="0.25">
      <c r="E1155" t="s">
        <v>4058</v>
      </c>
      <c r="F1155" t="s">
        <v>98</v>
      </c>
      <c r="G1155" t="s">
        <v>5743</v>
      </c>
      <c r="H1155" s="73">
        <v>0</v>
      </c>
      <c r="I1155" s="75">
        <v>4338.62</v>
      </c>
      <c r="J1155" s="75">
        <v>1</v>
      </c>
    </row>
    <row r="1156" spans="5:10" x14ac:dyDescent="0.25">
      <c r="E1156" t="s">
        <v>4059</v>
      </c>
      <c r="F1156" t="s">
        <v>97</v>
      </c>
      <c r="G1156" t="s">
        <v>5745</v>
      </c>
      <c r="H1156" s="73">
        <v>0</v>
      </c>
      <c r="I1156" s="75">
        <v>0</v>
      </c>
      <c r="J1156" s="75">
        <v>0</v>
      </c>
    </row>
    <row r="1157" spans="5:10" x14ac:dyDescent="0.25">
      <c r="E1157" t="s">
        <v>4060</v>
      </c>
      <c r="F1157" t="s">
        <v>97</v>
      </c>
      <c r="G1157" t="s">
        <v>5744</v>
      </c>
      <c r="H1157" s="73">
        <v>0</v>
      </c>
      <c r="I1157" s="75">
        <v>22807.9</v>
      </c>
      <c r="J1157" s="75">
        <v>1</v>
      </c>
    </row>
    <row r="1158" spans="5:10" x14ac:dyDescent="0.25">
      <c r="E1158" t="s">
        <v>4061</v>
      </c>
      <c r="F1158" t="s">
        <v>98</v>
      </c>
      <c r="G1158" t="s">
        <v>5743</v>
      </c>
      <c r="H1158" s="73">
        <v>0</v>
      </c>
      <c r="I1158" s="75">
        <v>6248.7</v>
      </c>
      <c r="J1158" s="75">
        <v>1</v>
      </c>
    </row>
    <row r="1159" spans="5:10" x14ac:dyDescent="0.25">
      <c r="E1159" t="s">
        <v>4062</v>
      </c>
      <c r="F1159" t="s">
        <v>97</v>
      </c>
      <c r="G1159" t="s">
        <v>56</v>
      </c>
      <c r="H1159" s="73">
        <v>300000</v>
      </c>
      <c r="I1159" s="75">
        <v>6248.7</v>
      </c>
      <c r="J1159" s="75">
        <v>1</v>
      </c>
    </row>
    <row r="1160" spans="5:10" x14ac:dyDescent="0.25">
      <c r="E1160" t="s">
        <v>4063</v>
      </c>
      <c r="F1160" t="s">
        <v>98</v>
      </c>
      <c r="G1160" t="s">
        <v>5743</v>
      </c>
      <c r="H1160" s="73">
        <v>0</v>
      </c>
      <c r="I1160" s="75">
        <v>616.31013698630068</v>
      </c>
      <c r="J1160" s="75">
        <v>0</v>
      </c>
    </row>
    <row r="1161" spans="5:10" x14ac:dyDescent="0.25">
      <c r="E1161" t="s">
        <v>4064</v>
      </c>
      <c r="F1161" t="s">
        <v>97</v>
      </c>
      <c r="G1161" t="s">
        <v>56</v>
      </c>
      <c r="H1161" s="73">
        <v>0</v>
      </c>
      <c r="I1161" s="75">
        <v>905.37041095890345</v>
      </c>
      <c r="J1161" s="75">
        <v>0</v>
      </c>
    </row>
    <row r="1162" spans="5:10" x14ac:dyDescent="0.25">
      <c r="E1162" t="s">
        <v>4065</v>
      </c>
      <c r="F1162" t="s">
        <v>97</v>
      </c>
      <c r="G1162" t="s">
        <v>56</v>
      </c>
      <c r="H1162" s="73">
        <v>300000</v>
      </c>
      <c r="I1162" s="75">
        <v>6248.7</v>
      </c>
      <c r="J1162" s="75">
        <v>1</v>
      </c>
    </row>
    <row r="1163" spans="5:10" x14ac:dyDescent="0.25">
      <c r="E1163" t="s">
        <v>4066</v>
      </c>
      <c r="F1163" t="s">
        <v>97</v>
      </c>
      <c r="G1163" t="s">
        <v>5745</v>
      </c>
      <c r="H1163" s="73">
        <v>0</v>
      </c>
      <c r="I1163" s="75">
        <v>0</v>
      </c>
      <c r="J1163" s="75">
        <v>0</v>
      </c>
    </row>
    <row r="1164" spans="5:10" x14ac:dyDescent="0.25">
      <c r="E1164" t="s">
        <v>4067</v>
      </c>
      <c r="F1164" t="s">
        <v>98</v>
      </c>
      <c r="G1164" t="s">
        <v>5743</v>
      </c>
      <c r="H1164" s="73">
        <v>0</v>
      </c>
      <c r="I1164" s="75">
        <v>6248.7</v>
      </c>
      <c r="J1164" s="75">
        <v>1</v>
      </c>
    </row>
    <row r="1165" spans="5:10" x14ac:dyDescent="0.25">
      <c r="E1165" t="s">
        <v>4068</v>
      </c>
      <c r="F1165" t="s">
        <v>98</v>
      </c>
      <c r="G1165" t="s">
        <v>5747</v>
      </c>
      <c r="H1165" s="73">
        <v>0</v>
      </c>
      <c r="I1165" s="75">
        <v>16628.13</v>
      </c>
      <c r="J1165" s="75">
        <v>1</v>
      </c>
    </row>
    <row r="1166" spans="5:10" x14ac:dyDescent="0.25">
      <c r="E1166" t="s">
        <v>4069</v>
      </c>
      <c r="F1166" t="s">
        <v>98</v>
      </c>
      <c r="G1166" t="s">
        <v>5746</v>
      </c>
      <c r="H1166" s="73">
        <v>0</v>
      </c>
      <c r="I1166" s="75">
        <v>3127.44</v>
      </c>
      <c r="J1166" s="75">
        <v>1</v>
      </c>
    </row>
    <row r="1167" spans="5:10" x14ac:dyDescent="0.25">
      <c r="E1167" t="s">
        <v>4070</v>
      </c>
      <c r="F1167" t="s">
        <v>98</v>
      </c>
      <c r="G1167" t="s">
        <v>5743</v>
      </c>
      <c r="H1167" s="73">
        <v>0</v>
      </c>
      <c r="I1167" s="75">
        <v>4338.62</v>
      </c>
      <c r="J1167" s="75">
        <v>1</v>
      </c>
    </row>
    <row r="1168" spans="5:10" x14ac:dyDescent="0.25">
      <c r="E1168" t="s">
        <v>4071</v>
      </c>
      <c r="F1168" t="s">
        <v>97</v>
      </c>
      <c r="G1168" t="s">
        <v>56</v>
      </c>
      <c r="H1168" s="73">
        <v>300000</v>
      </c>
      <c r="I1168" s="75">
        <v>6248.7</v>
      </c>
      <c r="J1168" s="75">
        <v>1</v>
      </c>
    </row>
    <row r="1169" spans="5:10" x14ac:dyDescent="0.25">
      <c r="E1169" t="s">
        <v>4072</v>
      </c>
      <c r="F1169" t="s">
        <v>97</v>
      </c>
      <c r="G1169" t="s">
        <v>5745</v>
      </c>
      <c r="H1169" s="73">
        <v>0</v>
      </c>
      <c r="I1169" s="75">
        <v>3127.44</v>
      </c>
      <c r="J1169" s="75">
        <v>1</v>
      </c>
    </row>
    <row r="1170" spans="5:10" x14ac:dyDescent="0.25">
      <c r="E1170" t="s">
        <v>4073</v>
      </c>
      <c r="F1170" t="s">
        <v>97</v>
      </c>
      <c r="G1170" t="s">
        <v>5745</v>
      </c>
      <c r="H1170" s="73">
        <v>0</v>
      </c>
      <c r="I1170" s="75">
        <v>3127.44</v>
      </c>
      <c r="J1170" s="75">
        <v>1</v>
      </c>
    </row>
    <row r="1171" spans="5:10" x14ac:dyDescent="0.25">
      <c r="E1171" t="s">
        <v>4074</v>
      </c>
      <c r="F1171" t="s">
        <v>98</v>
      </c>
      <c r="G1171" t="s">
        <v>5743</v>
      </c>
      <c r="H1171" s="73">
        <v>0</v>
      </c>
      <c r="I1171" s="75">
        <v>6248.7</v>
      </c>
      <c r="J1171" s="75">
        <v>1</v>
      </c>
    </row>
    <row r="1172" spans="5:10" x14ac:dyDescent="0.25">
      <c r="E1172" t="s">
        <v>4075</v>
      </c>
      <c r="F1172" t="s">
        <v>97</v>
      </c>
      <c r="G1172" t="s">
        <v>56</v>
      </c>
      <c r="H1172" s="73">
        <v>300000</v>
      </c>
      <c r="I1172" s="75">
        <v>6248.7</v>
      </c>
      <c r="J1172" s="75">
        <v>1</v>
      </c>
    </row>
    <row r="1173" spans="5:10" x14ac:dyDescent="0.25">
      <c r="E1173" t="s">
        <v>4076</v>
      </c>
      <c r="F1173" t="s">
        <v>97</v>
      </c>
      <c r="G1173" t="s">
        <v>5744</v>
      </c>
      <c r="H1173" s="73">
        <v>0</v>
      </c>
      <c r="I1173" s="75">
        <v>22807.9</v>
      </c>
      <c r="J1173" s="75">
        <v>1</v>
      </c>
    </row>
    <row r="1174" spans="5:10" x14ac:dyDescent="0.25">
      <c r="E1174" t="s">
        <v>4077</v>
      </c>
      <c r="F1174" t="s">
        <v>98</v>
      </c>
      <c r="G1174" t="s">
        <v>5747</v>
      </c>
      <c r="H1174" s="73">
        <v>0</v>
      </c>
      <c r="I1174" s="75">
        <v>20889.05</v>
      </c>
      <c r="J1174" s="75">
        <v>1</v>
      </c>
    </row>
    <row r="1175" spans="5:10" x14ac:dyDescent="0.25">
      <c r="E1175" t="s">
        <v>4078</v>
      </c>
      <c r="F1175" t="s">
        <v>97</v>
      </c>
      <c r="G1175" t="s">
        <v>56</v>
      </c>
      <c r="H1175" s="73">
        <v>300000</v>
      </c>
      <c r="I1175" s="75">
        <v>6248.7</v>
      </c>
      <c r="J1175" s="75">
        <v>1</v>
      </c>
    </row>
    <row r="1176" spans="5:10" x14ac:dyDescent="0.25">
      <c r="E1176" t="s">
        <v>4079</v>
      </c>
      <c r="F1176" t="s">
        <v>98</v>
      </c>
      <c r="G1176" t="s">
        <v>5746</v>
      </c>
      <c r="H1176" s="73">
        <v>0</v>
      </c>
      <c r="I1176" s="75">
        <v>3127.44</v>
      </c>
      <c r="J1176" s="75">
        <v>1</v>
      </c>
    </row>
    <row r="1177" spans="5:10" x14ac:dyDescent="0.25">
      <c r="E1177" t="s">
        <v>4080</v>
      </c>
      <c r="F1177" t="s">
        <v>98</v>
      </c>
      <c r="G1177" t="s">
        <v>5743</v>
      </c>
      <c r="H1177" s="73">
        <v>0</v>
      </c>
      <c r="I1177" s="75">
        <v>9179.4500000000007</v>
      </c>
      <c r="J1177" s="75">
        <v>1</v>
      </c>
    </row>
    <row r="1178" spans="5:10" x14ac:dyDescent="0.25">
      <c r="E1178" t="s">
        <v>4081</v>
      </c>
      <c r="F1178" t="s">
        <v>97</v>
      </c>
      <c r="G1178" t="s">
        <v>5745</v>
      </c>
      <c r="H1178" s="73">
        <v>0</v>
      </c>
      <c r="I1178" s="75">
        <v>3127.44</v>
      </c>
      <c r="J1178" s="75">
        <v>1</v>
      </c>
    </row>
    <row r="1179" spans="5:10" x14ac:dyDescent="0.25">
      <c r="E1179" t="s">
        <v>4082</v>
      </c>
      <c r="F1179" t="s">
        <v>98</v>
      </c>
      <c r="G1179" t="s">
        <v>5743</v>
      </c>
      <c r="H1179" s="73">
        <v>0</v>
      </c>
      <c r="I1179" s="75">
        <v>6248.7</v>
      </c>
      <c r="J1179" s="75">
        <v>1</v>
      </c>
    </row>
    <row r="1180" spans="5:10" x14ac:dyDescent="0.25">
      <c r="E1180" t="s">
        <v>4083</v>
      </c>
      <c r="F1180" t="s">
        <v>97</v>
      </c>
      <c r="G1180" t="s">
        <v>5745</v>
      </c>
      <c r="H1180" s="73">
        <v>0</v>
      </c>
      <c r="I1180" s="75">
        <v>3127.44</v>
      </c>
      <c r="J1180" s="75">
        <v>1</v>
      </c>
    </row>
    <row r="1181" spans="5:10" x14ac:dyDescent="0.25">
      <c r="E1181" t="s">
        <v>4084</v>
      </c>
      <c r="F1181" t="s">
        <v>97</v>
      </c>
      <c r="G1181" t="s">
        <v>56</v>
      </c>
      <c r="H1181" s="73">
        <v>300000</v>
      </c>
      <c r="I1181" s="75">
        <v>6248.7</v>
      </c>
      <c r="J1181" s="75">
        <v>1</v>
      </c>
    </row>
    <row r="1182" spans="5:10" x14ac:dyDescent="0.25">
      <c r="E1182" t="s">
        <v>4085</v>
      </c>
      <c r="F1182" t="s">
        <v>98</v>
      </c>
      <c r="G1182" t="s">
        <v>5743</v>
      </c>
      <c r="H1182" s="73">
        <v>0</v>
      </c>
      <c r="I1182" s="75">
        <v>4338.62</v>
      </c>
      <c r="J1182" s="75">
        <v>1</v>
      </c>
    </row>
    <row r="1183" spans="5:10" x14ac:dyDescent="0.25">
      <c r="E1183" t="s">
        <v>4086</v>
      </c>
      <c r="F1183" t="s">
        <v>97</v>
      </c>
      <c r="G1183" t="s">
        <v>5745</v>
      </c>
      <c r="H1183" s="73">
        <v>0</v>
      </c>
      <c r="I1183" s="75">
        <v>3127.44</v>
      </c>
      <c r="J1183" s="75">
        <v>1</v>
      </c>
    </row>
    <row r="1184" spans="5:10" x14ac:dyDescent="0.25">
      <c r="E1184" t="s">
        <v>4087</v>
      </c>
      <c r="F1184" t="s">
        <v>98</v>
      </c>
      <c r="G1184" t="s">
        <v>5747</v>
      </c>
      <c r="H1184" s="73">
        <v>0</v>
      </c>
      <c r="I1184" s="75">
        <v>22807.9</v>
      </c>
      <c r="J1184" s="75">
        <v>1</v>
      </c>
    </row>
    <row r="1185" spans="5:10" x14ac:dyDescent="0.25">
      <c r="E1185" t="s">
        <v>4088</v>
      </c>
      <c r="F1185" t="s">
        <v>98</v>
      </c>
      <c r="G1185" t="s">
        <v>5746</v>
      </c>
      <c r="H1185" s="73">
        <v>0</v>
      </c>
      <c r="I1185" s="75">
        <v>3127.44</v>
      </c>
      <c r="J1185" s="75">
        <v>1</v>
      </c>
    </row>
    <row r="1186" spans="5:10" x14ac:dyDescent="0.25">
      <c r="E1186" t="s">
        <v>4089</v>
      </c>
      <c r="F1186" t="s">
        <v>97</v>
      </c>
      <c r="G1186" t="s">
        <v>56</v>
      </c>
      <c r="H1186" s="73">
        <v>300000</v>
      </c>
      <c r="I1186" s="75">
        <v>6248.7</v>
      </c>
      <c r="J1186" s="75">
        <v>1</v>
      </c>
    </row>
    <row r="1187" spans="5:10" x14ac:dyDescent="0.25">
      <c r="E1187" t="s">
        <v>4090</v>
      </c>
      <c r="F1187" t="s">
        <v>98</v>
      </c>
      <c r="G1187" t="s">
        <v>5743</v>
      </c>
      <c r="H1187" s="73">
        <v>0</v>
      </c>
      <c r="I1187" s="75">
        <v>6248.7</v>
      </c>
      <c r="J1187" s="75">
        <v>1</v>
      </c>
    </row>
    <row r="1188" spans="5:10" x14ac:dyDescent="0.25">
      <c r="E1188" t="s">
        <v>4091</v>
      </c>
      <c r="F1188" t="s">
        <v>98</v>
      </c>
      <c r="G1188" t="s">
        <v>5747</v>
      </c>
      <c r="H1188" s="73">
        <v>0</v>
      </c>
      <c r="I1188" s="75">
        <v>22807.9</v>
      </c>
      <c r="J1188" s="75">
        <v>1</v>
      </c>
    </row>
    <row r="1189" spans="5:10" x14ac:dyDescent="0.25">
      <c r="E1189" t="s">
        <v>4092</v>
      </c>
      <c r="F1189" t="s">
        <v>98</v>
      </c>
      <c r="G1189" t="s">
        <v>5746</v>
      </c>
      <c r="H1189" s="73">
        <v>0</v>
      </c>
      <c r="I1189" s="75">
        <v>3127.44</v>
      </c>
      <c r="J1189" s="75">
        <v>1</v>
      </c>
    </row>
    <row r="1190" spans="5:10" x14ac:dyDescent="0.25">
      <c r="E1190" t="s">
        <v>4093</v>
      </c>
      <c r="F1190" t="s">
        <v>97</v>
      </c>
      <c r="G1190" t="s">
        <v>56</v>
      </c>
      <c r="H1190" s="73">
        <v>300000</v>
      </c>
      <c r="I1190" s="75">
        <v>9179.4500000000007</v>
      </c>
      <c r="J1190" s="75">
        <v>1</v>
      </c>
    </row>
    <row r="1191" spans="5:10" x14ac:dyDescent="0.25">
      <c r="E1191" t="s">
        <v>4094</v>
      </c>
      <c r="F1191" t="s">
        <v>97</v>
      </c>
      <c r="G1191" t="s">
        <v>5745</v>
      </c>
      <c r="H1191" s="73">
        <v>0</v>
      </c>
      <c r="I1191" s="75">
        <v>3127.44</v>
      </c>
      <c r="J1191" s="75">
        <v>1</v>
      </c>
    </row>
    <row r="1192" spans="5:10" x14ac:dyDescent="0.25">
      <c r="E1192" t="s">
        <v>4095</v>
      </c>
      <c r="F1192" t="s">
        <v>98</v>
      </c>
      <c r="G1192" t="s">
        <v>5743</v>
      </c>
      <c r="H1192" s="73">
        <v>0</v>
      </c>
      <c r="I1192" s="75">
        <v>6248.7</v>
      </c>
      <c r="J1192" s="75">
        <v>1</v>
      </c>
    </row>
    <row r="1193" spans="5:10" x14ac:dyDescent="0.25">
      <c r="E1193" t="s">
        <v>4096</v>
      </c>
      <c r="F1193" t="s">
        <v>97</v>
      </c>
      <c r="G1193" t="s">
        <v>5745</v>
      </c>
      <c r="H1193" s="73">
        <v>0</v>
      </c>
      <c r="I1193" s="75">
        <v>3127.44</v>
      </c>
      <c r="J1193" s="75">
        <v>1</v>
      </c>
    </row>
    <row r="1194" spans="5:10" x14ac:dyDescent="0.25">
      <c r="E1194" t="s">
        <v>4097</v>
      </c>
      <c r="F1194" t="s">
        <v>98</v>
      </c>
      <c r="G1194" t="s">
        <v>5746</v>
      </c>
      <c r="H1194" s="73">
        <v>0</v>
      </c>
      <c r="I1194" s="75">
        <v>3127.44</v>
      </c>
      <c r="J1194" s="75">
        <v>1</v>
      </c>
    </row>
    <row r="1195" spans="5:10" x14ac:dyDescent="0.25">
      <c r="E1195" t="s">
        <v>4098</v>
      </c>
      <c r="F1195" t="s">
        <v>97</v>
      </c>
      <c r="G1195" t="s">
        <v>56</v>
      </c>
      <c r="H1195" s="73">
        <v>300000</v>
      </c>
      <c r="I1195" s="75">
        <v>6248.7</v>
      </c>
      <c r="J1195" s="75">
        <v>1</v>
      </c>
    </row>
    <row r="1196" spans="5:10" x14ac:dyDescent="0.25">
      <c r="E1196" t="s">
        <v>4099</v>
      </c>
      <c r="F1196" t="s">
        <v>97</v>
      </c>
      <c r="G1196" t="s">
        <v>5744</v>
      </c>
      <c r="H1196" s="73">
        <v>0</v>
      </c>
      <c r="I1196" s="75">
        <v>22807.9</v>
      </c>
      <c r="J1196" s="75">
        <v>1</v>
      </c>
    </row>
    <row r="1197" spans="5:10" x14ac:dyDescent="0.25">
      <c r="E1197" t="s">
        <v>4100</v>
      </c>
      <c r="F1197" t="s">
        <v>97</v>
      </c>
      <c r="G1197" t="s">
        <v>5745</v>
      </c>
      <c r="H1197" s="73">
        <v>0</v>
      </c>
      <c r="I1197" s="75">
        <v>3127.44</v>
      </c>
      <c r="J1197" s="75">
        <v>1</v>
      </c>
    </row>
    <row r="1198" spans="5:10" x14ac:dyDescent="0.25">
      <c r="E1198" t="s">
        <v>4101</v>
      </c>
      <c r="F1198" t="s">
        <v>97</v>
      </c>
      <c r="G1198" t="s">
        <v>5745</v>
      </c>
      <c r="H1198" s="73">
        <v>0</v>
      </c>
      <c r="I1198" s="75">
        <v>3127.44</v>
      </c>
      <c r="J1198" s="75">
        <v>1</v>
      </c>
    </row>
    <row r="1199" spans="5:10" x14ac:dyDescent="0.25">
      <c r="E1199" t="s">
        <v>4102</v>
      </c>
      <c r="F1199" t="s">
        <v>98</v>
      </c>
      <c r="G1199" t="s">
        <v>5743</v>
      </c>
      <c r="H1199" s="73">
        <v>0</v>
      </c>
      <c r="I1199" s="75">
        <v>4338.62</v>
      </c>
      <c r="J1199" s="75">
        <v>1</v>
      </c>
    </row>
    <row r="1200" spans="5:10" x14ac:dyDescent="0.25">
      <c r="E1200" t="s">
        <v>4103</v>
      </c>
      <c r="F1200" t="s">
        <v>97</v>
      </c>
      <c r="G1200" t="s">
        <v>56</v>
      </c>
      <c r="H1200" s="73">
        <v>300000</v>
      </c>
      <c r="I1200" s="75">
        <v>6248.7</v>
      </c>
      <c r="J1200" s="75">
        <v>1</v>
      </c>
    </row>
    <row r="1201" spans="5:10" x14ac:dyDescent="0.25">
      <c r="E1201" t="s">
        <v>4104</v>
      </c>
      <c r="F1201" t="s">
        <v>98</v>
      </c>
      <c r="G1201" t="s">
        <v>5743</v>
      </c>
      <c r="H1201" s="73">
        <v>0</v>
      </c>
      <c r="I1201" s="75">
        <v>6248.7</v>
      </c>
      <c r="J1201" s="75">
        <v>1</v>
      </c>
    </row>
    <row r="1202" spans="5:10" x14ac:dyDescent="0.25">
      <c r="E1202" t="s">
        <v>4105</v>
      </c>
      <c r="F1202" t="s">
        <v>98</v>
      </c>
      <c r="G1202" t="s">
        <v>5746</v>
      </c>
      <c r="H1202" s="73">
        <v>0</v>
      </c>
      <c r="I1202" s="75">
        <v>3127.44</v>
      </c>
      <c r="J1202" s="75">
        <v>1</v>
      </c>
    </row>
    <row r="1203" spans="5:10" x14ac:dyDescent="0.25">
      <c r="E1203" t="s">
        <v>4106</v>
      </c>
      <c r="F1203" t="s">
        <v>97</v>
      </c>
      <c r="G1203" t="s">
        <v>5745</v>
      </c>
      <c r="H1203" s="73">
        <v>0</v>
      </c>
      <c r="I1203" s="75">
        <v>3127.44</v>
      </c>
      <c r="J1203" s="75">
        <v>1</v>
      </c>
    </row>
    <row r="1204" spans="5:10" x14ac:dyDescent="0.25">
      <c r="E1204" t="s">
        <v>4107</v>
      </c>
      <c r="F1204" t="s">
        <v>97</v>
      </c>
      <c r="G1204" t="s">
        <v>56</v>
      </c>
      <c r="H1204" s="73">
        <v>300000</v>
      </c>
      <c r="I1204" s="75">
        <v>6248.7</v>
      </c>
      <c r="J1204" s="75">
        <v>1</v>
      </c>
    </row>
    <row r="1205" spans="5:10" x14ac:dyDescent="0.25">
      <c r="E1205" t="s">
        <v>4108</v>
      </c>
      <c r="F1205" t="s">
        <v>98</v>
      </c>
      <c r="G1205" t="s">
        <v>5743</v>
      </c>
      <c r="H1205" s="73">
        <v>0</v>
      </c>
      <c r="I1205" s="75">
        <v>6248.7</v>
      </c>
      <c r="J1205" s="75">
        <v>1</v>
      </c>
    </row>
    <row r="1206" spans="5:10" x14ac:dyDescent="0.25">
      <c r="E1206" t="s">
        <v>4109</v>
      </c>
      <c r="F1206" t="s">
        <v>97</v>
      </c>
      <c r="G1206" t="s">
        <v>56</v>
      </c>
      <c r="H1206" s="73">
        <v>300000</v>
      </c>
      <c r="I1206" s="75">
        <v>6248.7</v>
      </c>
      <c r="J1206" s="75">
        <v>1</v>
      </c>
    </row>
    <row r="1207" spans="5:10" x14ac:dyDescent="0.25">
      <c r="E1207" t="s">
        <v>4110</v>
      </c>
      <c r="F1207" t="s">
        <v>98</v>
      </c>
      <c r="G1207" t="s">
        <v>5743</v>
      </c>
      <c r="H1207" s="73">
        <v>0</v>
      </c>
      <c r="I1207" s="75">
        <v>4338.62</v>
      </c>
      <c r="J1207" s="75">
        <v>1</v>
      </c>
    </row>
    <row r="1208" spans="5:10" x14ac:dyDescent="0.25">
      <c r="E1208" t="s">
        <v>4111</v>
      </c>
      <c r="F1208" t="s">
        <v>97</v>
      </c>
      <c r="G1208" t="s">
        <v>5745</v>
      </c>
      <c r="H1208" s="73">
        <v>0</v>
      </c>
      <c r="I1208" s="75">
        <v>3127.44</v>
      </c>
      <c r="J1208" s="75">
        <v>1</v>
      </c>
    </row>
    <row r="1209" spans="5:10" x14ac:dyDescent="0.25">
      <c r="E1209" t="s">
        <v>4112</v>
      </c>
      <c r="F1209" t="s">
        <v>98</v>
      </c>
      <c r="G1209" t="s">
        <v>5746</v>
      </c>
      <c r="H1209" s="73">
        <v>0</v>
      </c>
      <c r="I1209" s="75">
        <v>3127.44</v>
      </c>
      <c r="J1209" s="75">
        <v>1</v>
      </c>
    </row>
    <row r="1210" spans="5:10" x14ac:dyDescent="0.25">
      <c r="E1210" t="s">
        <v>4113</v>
      </c>
      <c r="F1210" t="s">
        <v>97</v>
      </c>
      <c r="G1210" t="s">
        <v>56</v>
      </c>
      <c r="H1210" s="73">
        <v>300000</v>
      </c>
      <c r="I1210" s="75">
        <v>6248.7</v>
      </c>
      <c r="J1210" s="75">
        <v>1</v>
      </c>
    </row>
    <row r="1211" spans="5:10" x14ac:dyDescent="0.25">
      <c r="E1211" t="s">
        <v>4114</v>
      </c>
      <c r="F1211" t="s">
        <v>97</v>
      </c>
      <c r="G1211" t="s">
        <v>5745</v>
      </c>
      <c r="H1211" s="73">
        <v>0</v>
      </c>
      <c r="I1211" s="75">
        <v>3127.44</v>
      </c>
      <c r="J1211" s="75">
        <v>1</v>
      </c>
    </row>
    <row r="1212" spans="5:10" x14ac:dyDescent="0.25">
      <c r="E1212" t="s">
        <v>4115</v>
      </c>
      <c r="F1212" t="s">
        <v>98</v>
      </c>
      <c r="G1212" t="s">
        <v>5747</v>
      </c>
      <c r="H1212" s="73">
        <v>0</v>
      </c>
      <c r="I1212" s="75">
        <v>9179.4500000000007</v>
      </c>
      <c r="J1212" s="75">
        <v>1</v>
      </c>
    </row>
    <row r="1213" spans="5:10" x14ac:dyDescent="0.25">
      <c r="E1213" t="s">
        <v>4116</v>
      </c>
      <c r="F1213" t="s">
        <v>97</v>
      </c>
      <c r="G1213" t="s">
        <v>56</v>
      </c>
      <c r="H1213" s="73">
        <v>300000</v>
      </c>
      <c r="I1213" s="75">
        <v>4338.62</v>
      </c>
      <c r="J1213" s="75">
        <v>1</v>
      </c>
    </row>
    <row r="1214" spans="5:10" x14ac:dyDescent="0.25">
      <c r="E1214" t="s">
        <v>4117</v>
      </c>
      <c r="F1214" t="s">
        <v>97</v>
      </c>
      <c r="G1214" t="s">
        <v>5744</v>
      </c>
      <c r="H1214" s="73">
        <v>0</v>
      </c>
      <c r="I1214" s="75">
        <v>9179.4500000000007</v>
      </c>
      <c r="J1214" s="75">
        <v>1</v>
      </c>
    </row>
    <row r="1215" spans="5:10" x14ac:dyDescent="0.25">
      <c r="E1215" t="s">
        <v>4118</v>
      </c>
      <c r="F1215" t="s">
        <v>98</v>
      </c>
      <c r="G1215" t="s">
        <v>5743</v>
      </c>
      <c r="H1215" s="73">
        <v>0</v>
      </c>
      <c r="I1215" s="75">
        <v>3495.31</v>
      </c>
      <c r="J1215" s="75">
        <v>1</v>
      </c>
    </row>
    <row r="1216" spans="5:10" x14ac:dyDescent="0.25">
      <c r="E1216" t="s">
        <v>4119</v>
      </c>
      <c r="F1216" t="s">
        <v>97</v>
      </c>
      <c r="G1216" t="s">
        <v>5745</v>
      </c>
      <c r="H1216" s="73">
        <v>0</v>
      </c>
      <c r="I1216" s="75">
        <v>3127.44</v>
      </c>
      <c r="J1216" s="75">
        <v>1</v>
      </c>
    </row>
    <row r="1217" spans="5:10" x14ac:dyDescent="0.25">
      <c r="E1217" t="s">
        <v>4120</v>
      </c>
      <c r="F1217" t="s">
        <v>98</v>
      </c>
      <c r="G1217" t="s">
        <v>5747</v>
      </c>
      <c r="H1217" s="73">
        <v>0</v>
      </c>
      <c r="I1217" s="75">
        <v>11102.3</v>
      </c>
      <c r="J1217" s="75">
        <v>1</v>
      </c>
    </row>
    <row r="1218" spans="5:10" x14ac:dyDescent="0.25">
      <c r="E1218" t="s">
        <v>4121</v>
      </c>
      <c r="F1218" t="s">
        <v>97</v>
      </c>
      <c r="G1218" t="s">
        <v>5744</v>
      </c>
      <c r="H1218" s="73">
        <v>0</v>
      </c>
      <c r="I1218" s="75">
        <v>11102.3</v>
      </c>
      <c r="J1218" s="75">
        <v>1</v>
      </c>
    </row>
    <row r="1219" spans="5:10" x14ac:dyDescent="0.25">
      <c r="E1219" t="s">
        <v>4122</v>
      </c>
      <c r="F1219" t="s">
        <v>97</v>
      </c>
      <c r="G1219" t="s">
        <v>56</v>
      </c>
      <c r="H1219" s="73">
        <v>500000</v>
      </c>
      <c r="I1219" s="75">
        <v>4225.6899999999996</v>
      </c>
      <c r="J1219" s="75">
        <v>1</v>
      </c>
    </row>
    <row r="1220" spans="5:10" x14ac:dyDescent="0.25">
      <c r="E1220" t="s">
        <v>4123</v>
      </c>
      <c r="F1220" t="s">
        <v>98</v>
      </c>
      <c r="G1220" t="s">
        <v>5743</v>
      </c>
      <c r="H1220" s="73">
        <v>0</v>
      </c>
      <c r="I1220" s="75">
        <v>3841.55</v>
      </c>
      <c r="J1220" s="75">
        <v>1</v>
      </c>
    </row>
    <row r="1221" spans="5:10" x14ac:dyDescent="0.25">
      <c r="E1221" t="s">
        <v>4124</v>
      </c>
      <c r="F1221" t="s">
        <v>98</v>
      </c>
      <c r="G1221" t="s">
        <v>5747</v>
      </c>
      <c r="H1221" s="73">
        <v>0</v>
      </c>
      <c r="I1221" s="75">
        <v>14425.4</v>
      </c>
      <c r="J1221" s="75">
        <v>1</v>
      </c>
    </row>
    <row r="1222" spans="5:10" x14ac:dyDescent="0.25">
      <c r="E1222" t="s">
        <v>4125</v>
      </c>
      <c r="F1222" t="s">
        <v>97</v>
      </c>
      <c r="G1222" t="s">
        <v>5744</v>
      </c>
      <c r="H1222" s="73">
        <v>0</v>
      </c>
      <c r="I1222" s="75">
        <v>18286.47</v>
      </c>
      <c r="J1222" s="75">
        <v>1</v>
      </c>
    </row>
    <row r="1223" spans="5:10" x14ac:dyDescent="0.25">
      <c r="E1223" t="s">
        <v>4126</v>
      </c>
      <c r="F1223" t="s">
        <v>97</v>
      </c>
      <c r="G1223" t="s">
        <v>56</v>
      </c>
      <c r="H1223" s="73">
        <v>400000</v>
      </c>
      <c r="I1223" s="75">
        <v>4658.07</v>
      </c>
      <c r="J1223" s="75">
        <v>1</v>
      </c>
    </row>
    <row r="1224" spans="5:10" x14ac:dyDescent="0.25">
      <c r="E1224" t="s">
        <v>4127</v>
      </c>
      <c r="F1224" t="s">
        <v>97</v>
      </c>
      <c r="G1224" t="s">
        <v>5745</v>
      </c>
      <c r="H1224" s="73">
        <v>0</v>
      </c>
      <c r="I1224" s="75">
        <v>3426.98</v>
      </c>
      <c r="J1224" s="75">
        <v>1</v>
      </c>
    </row>
    <row r="1225" spans="5:10" x14ac:dyDescent="0.25">
      <c r="E1225" t="s">
        <v>4128</v>
      </c>
      <c r="F1225" t="s">
        <v>98</v>
      </c>
      <c r="G1225" t="s">
        <v>5743</v>
      </c>
      <c r="H1225" s="73">
        <v>0</v>
      </c>
      <c r="I1225" s="75">
        <v>3841.55</v>
      </c>
      <c r="J1225" s="75">
        <v>1</v>
      </c>
    </row>
    <row r="1226" spans="5:10" x14ac:dyDescent="0.25">
      <c r="E1226" t="s">
        <v>4129</v>
      </c>
      <c r="F1226" t="s">
        <v>97</v>
      </c>
      <c r="G1226" t="s">
        <v>5744</v>
      </c>
      <c r="H1226" s="73">
        <v>0</v>
      </c>
      <c r="I1226" s="75">
        <v>6871.37</v>
      </c>
      <c r="J1226" s="75">
        <v>1</v>
      </c>
    </row>
    <row r="1227" spans="5:10" x14ac:dyDescent="0.25">
      <c r="E1227" t="s">
        <v>4130</v>
      </c>
      <c r="F1227" t="s">
        <v>98</v>
      </c>
      <c r="G1227" t="s">
        <v>5747</v>
      </c>
      <c r="H1227" s="73">
        <v>0</v>
      </c>
      <c r="I1227" s="75">
        <v>6871.37</v>
      </c>
      <c r="J1227" s="75">
        <v>1</v>
      </c>
    </row>
    <row r="1228" spans="5:10" x14ac:dyDescent="0.25">
      <c r="E1228" t="s">
        <v>4131</v>
      </c>
      <c r="F1228" t="s">
        <v>97</v>
      </c>
      <c r="G1228" t="s">
        <v>5745</v>
      </c>
      <c r="H1228" s="73">
        <v>0</v>
      </c>
      <c r="I1228" s="75">
        <v>3426.98</v>
      </c>
      <c r="J1228" s="75">
        <v>1</v>
      </c>
    </row>
    <row r="1229" spans="5:10" x14ac:dyDescent="0.25">
      <c r="E1229" t="s">
        <v>4132</v>
      </c>
      <c r="F1229" t="s">
        <v>97</v>
      </c>
      <c r="G1229" t="s">
        <v>56</v>
      </c>
      <c r="H1229" s="73">
        <v>400000</v>
      </c>
      <c r="I1229" s="75">
        <v>3841.55</v>
      </c>
      <c r="J1229" s="75">
        <v>1</v>
      </c>
    </row>
    <row r="1230" spans="5:10" x14ac:dyDescent="0.25">
      <c r="E1230" t="s">
        <v>4133</v>
      </c>
      <c r="F1230" t="s">
        <v>97</v>
      </c>
      <c r="G1230" t="s">
        <v>5745</v>
      </c>
      <c r="H1230" s="73">
        <v>0</v>
      </c>
      <c r="I1230" s="75">
        <v>0</v>
      </c>
      <c r="J1230" s="75">
        <v>0</v>
      </c>
    </row>
    <row r="1231" spans="5:10" x14ac:dyDescent="0.25">
      <c r="E1231" t="s">
        <v>4134</v>
      </c>
      <c r="F1231" t="s">
        <v>98</v>
      </c>
      <c r="G1231" t="s">
        <v>5747</v>
      </c>
      <c r="H1231" s="73">
        <v>0</v>
      </c>
      <c r="I1231" s="75">
        <v>16628.13</v>
      </c>
      <c r="J1231" s="75">
        <v>1</v>
      </c>
    </row>
    <row r="1232" spans="5:10" x14ac:dyDescent="0.25">
      <c r="E1232" t="s">
        <v>4135</v>
      </c>
      <c r="F1232" t="s">
        <v>98</v>
      </c>
      <c r="G1232" t="s">
        <v>5743</v>
      </c>
      <c r="H1232" s="73">
        <v>0</v>
      </c>
      <c r="I1232" s="75">
        <v>6248.7</v>
      </c>
      <c r="J1232" s="75">
        <v>1</v>
      </c>
    </row>
    <row r="1233" spans="5:10" x14ac:dyDescent="0.25">
      <c r="E1233" t="s">
        <v>4136</v>
      </c>
      <c r="F1233" t="s">
        <v>97</v>
      </c>
      <c r="G1233" t="s">
        <v>5744</v>
      </c>
      <c r="H1233" s="73">
        <v>0</v>
      </c>
      <c r="I1233" s="75">
        <v>16628.13</v>
      </c>
      <c r="J1233" s="75">
        <v>1</v>
      </c>
    </row>
    <row r="1234" spans="5:10" x14ac:dyDescent="0.25">
      <c r="E1234" t="s">
        <v>4137</v>
      </c>
      <c r="F1234" t="s">
        <v>97</v>
      </c>
      <c r="G1234" t="s">
        <v>56</v>
      </c>
      <c r="H1234" s="73">
        <v>300000</v>
      </c>
      <c r="I1234" s="75">
        <v>6248.7</v>
      </c>
      <c r="J1234" s="75">
        <v>1</v>
      </c>
    </row>
    <row r="1235" spans="5:10" x14ac:dyDescent="0.25">
      <c r="E1235" t="s">
        <v>4138</v>
      </c>
      <c r="F1235" t="s">
        <v>98</v>
      </c>
      <c r="G1235" t="s">
        <v>5746</v>
      </c>
      <c r="H1235" s="73">
        <v>0</v>
      </c>
      <c r="I1235" s="75">
        <v>3426.98</v>
      </c>
      <c r="J1235" s="75">
        <v>1</v>
      </c>
    </row>
    <row r="1236" spans="5:10" x14ac:dyDescent="0.25">
      <c r="E1236" t="s">
        <v>4139</v>
      </c>
      <c r="F1236" t="s">
        <v>97</v>
      </c>
      <c r="G1236" t="s">
        <v>5744</v>
      </c>
      <c r="H1236" s="73">
        <v>0</v>
      </c>
      <c r="I1236" s="75">
        <v>14425.4</v>
      </c>
      <c r="J1236" s="75">
        <v>1</v>
      </c>
    </row>
    <row r="1237" spans="5:10" x14ac:dyDescent="0.25">
      <c r="E1237" t="s">
        <v>4140</v>
      </c>
      <c r="F1237" t="s">
        <v>97</v>
      </c>
      <c r="G1237" t="s">
        <v>5745</v>
      </c>
      <c r="H1237" s="73">
        <v>0</v>
      </c>
      <c r="I1237" s="75">
        <v>3426.98</v>
      </c>
      <c r="J1237" s="75">
        <v>1</v>
      </c>
    </row>
    <row r="1238" spans="5:10" x14ac:dyDescent="0.25">
      <c r="E1238" t="s">
        <v>4141</v>
      </c>
      <c r="F1238" t="s">
        <v>98</v>
      </c>
      <c r="G1238" t="s">
        <v>5743</v>
      </c>
      <c r="H1238" s="73">
        <v>0</v>
      </c>
      <c r="I1238" s="75">
        <v>4658.07</v>
      </c>
      <c r="J1238" s="75">
        <v>1</v>
      </c>
    </row>
    <row r="1239" spans="5:10" x14ac:dyDescent="0.25">
      <c r="E1239" t="s">
        <v>4142</v>
      </c>
      <c r="F1239" t="s">
        <v>97</v>
      </c>
      <c r="G1239" t="s">
        <v>56</v>
      </c>
      <c r="H1239" s="73">
        <v>400000</v>
      </c>
      <c r="I1239" s="75">
        <v>4658.07</v>
      </c>
      <c r="J1239" s="75">
        <v>1</v>
      </c>
    </row>
    <row r="1240" spans="5:10" x14ac:dyDescent="0.25">
      <c r="E1240" t="s">
        <v>4143</v>
      </c>
      <c r="F1240" t="s">
        <v>98</v>
      </c>
      <c r="G1240" t="s">
        <v>5747</v>
      </c>
      <c r="H1240" s="73">
        <v>0</v>
      </c>
      <c r="I1240" s="75">
        <v>10092.99</v>
      </c>
      <c r="J1240" s="75">
        <v>1</v>
      </c>
    </row>
    <row r="1241" spans="5:10" x14ac:dyDescent="0.25">
      <c r="E1241" t="s">
        <v>4144</v>
      </c>
      <c r="F1241" t="s">
        <v>97</v>
      </c>
      <c r="G1241" t="s">
        <v>5744</v>
      </c>
      <c r="H1241" s="73">
        <v>0</v>
      </c>
      <c r="I1241" s="75">
        <v>6248.7</v>
      </c>
      <c r="J1241" s="75">
        <v>1</v>
      </c>
    </row>
    <row r="1242" spans="5:10" x14ac:dyDescent="0.25">
      <c r="E1242" t="s">
        <v>4145</v>
      </c>
      <c r="F1242" t="s">
        <v>98</v>
      </c>
      <c r="G1242" t="s">
        <v>5747</v>
      </c>
      <c r="H1242" s="73">
        <v>0</v>
      </c>
      <c r="I1242" s="75">
        <v>4338.62</v>
      </c>
      <c r="J1242" s="75">
        <v>1</v>
      </c>
    </row>
    <row r="1243" spans="5:10" x14ac:dyDescent="0.25">
      <c r="E1243" t="s">
        <v>4146</v>
      </c>
      <c r="F1243" t="s">
        <v>97</v>
      </c>
      <c r="G1243" t="s">
        <v>56</v>
      </c>
      <c r="H1243" s="73">
        <v>300000</v>
      </c>
      <c r="I1243" s="75">
        <v>3127.44</v>
      </c>
      <c r="J1243" s="75">
        <v>1</v>
      </c>
    </row>
    <row r="1244" spans="5:10" x14ac:dyDescent="0.25">
      <c r="E1244" t="s">
        <v>4147</v>
      </c>
      <c r="F1244" t="s">
        <v>97</v>
      </c>
      <c r="G1244" t="s">
        <v>5745</v>
      </c>
      <c r="H1244" s="73">
        <v>0</v>
      </c>
      <c r="I1244" s="75">
        <v>3127.44</v>
      </c>
      <c r="J1244" s="75">
        <v>1</v>
      </c>
    </row>
    <row r="1245" spans="5:10" x14ac:dyDescent="0.25">
      <c r="E1245" t="s">
        <v>4148</v>
      </c>
      <c r="F1245" t="s">
        <v>98</v>
      </c>
      <c r="G1245" t="s">
        <v>5743</v>
      </c>
      <c r="H1245" s="73">
        <v>0</v>
      </c>
      <c r="I1245" s="75">
        <v>3495.31</v>
      </c>
      <c r="J1245" s="75">
        <v>1</v>
      </c>
    </row>
    <row r="1246" spans="5:10" x14ac:dyDescent="0.25">
      <c r="E1246" t="s">
        <v>4149</v>
      </c>
      <c r="F1246" t="s">
        <v>98</v>
      </c>
      <c r="G1246" t="s">
        <v>5747</v>
      </c>
      <c r="H1246" s="73">
        <v>0</v>
      </c>
      <c r="I1246" s="75">
        <v>6248.7</v>
      </c>
      <c r="J1246" s="75">
        <v>1</v>
      </c>
    </row>
    <row r="1247" spans="5:10" x14ac:dyDescent="0.25">
      <c r="E1247" t="s">
        <v>4150</v>
      </c>
      <c r="F1247" t="s">
        <v>98</v>
      </c>
      <c r="G1247" t="s">
        <v>5746</v>
      </c>
      <c r="H1247" s="73">
        <v>0</v>
      </c>
      <c r="I1247" s="75">
        <v>3127.44</v>
      </c>
      <c r="J1247" s="75">
        <v>1</v>
      </c>
    </row>
    <row r="1248" spans="5:10" x14ac:dyDescent="0.25">
      <c r="E1248" t="s">
        <v>4151</v>
      </c>
      <c r="F1248" t="s">
        <v>97</v>
      </c>
      <c r="G1248" t="s">
        <v>56</v>
      </c>
      <c r="H1248" s="73">
        <v>300000</v>
      </c>
      <c r="I1248" s="75">
        <v>3495.31</v>
      </c>
      <c r="J1248" s="75">
        <v>1</v>
      </c>
    </row>
    <row r="1249" spans="5:10" x14ac:dyDescent="0.25">
      <c r="E1249" t="s">
        <v>4152</v>
      </c>
      <c r="F1249" t="s">
        <v>97</v>
      </c>
      <c r="G1249" t="s">
        <v>5744</v>
      </c>
      <c r="H1249" s="73">
        <v>0</v>
      </c>
      <c r="I1249" s="75">
        <v>6248.7</v>
      </c>
      <c r="J1249" s="75">
        <v>1</v>
      </c>
    </row>
    <row r="1250" spans="5:10" x14ac:dyDescent="0.25">
      <c r="E1250" t="s">
        <v>4153</v>
      </c>
      <c r="F1250" t="s">
        <v>98</v>
      </c>
      <c r="G1250" t="s">
        <v>5747</v>
      </c>
      <c r="H1250" s="73">
        <v>0</v>
      </c>
      <c r="I1250" s="75">
        <v>10092.99</v>
      </c>
      <c r="J1250" s="75">
        <v>1</v>
      </c>
    </row>
    <row r="1251" spans="5:10" x14ac:dyDescent="0.25">
      <c r="E1251" t="s">
        <v>4154</v>
      </c>
      <c r="F1251" t="s">
        <v>97</v>
      </c>
      <c r="G1251" t="s">
        <v>56</v>
      </c>
      <c r="H1251" s="73">
        <v>400000</v>
      </c>
      <c r="I1251" s="75">
        <v>4658.07</v>
      </c>
      <c r="J1251" s="75">
        <v>1</v>
      </c>
    </row>
    <row r="1252" spans="5:10" x14ac:dyDescent="0.25">
      <c r="E1252" t="s">
        <v>4155</v>
      </c>
      <c r="F1252" t="s">
        <v>97</v>
      </c>
      <c r="G1252" t="s">
        <v>5745</v>
      </c>
      <c r="H1252" s="73">
        <v>0</v>
      </c>
      <c r="I1252" s="75">
        <v>3769.67</v>
      </c>
      <c r="J1252" s="75">
        <v>1</v>
      </c>
    </row>
    <row r="1253" spans="5:10" x14ac:dyDescent="0.25">
      <c r="E1253" t="s">
        <v>4156</v>
      </c>
      <c r="F1253" t="s">
        <v>97</v>
      </c>
      <c r="G1253" t="s">
        <v>5744</v>
      </c>
      <c r="H1253" s="73">
        <v>0</v>
      </c>
      <c r="I1253" s="75">
        <v>11102.3</v>
      </c>
      <c r="J1253" s="75">
        <v>1</v>
      </c>
    </row>
    <row r="1254" spans="5:10" x14ac:dyDescent="0.25">
      <c r="E1254" t="s">
        <v>4157</v>
      </c>
      <c r="F1254" t="s">
        <v>98</v>
      </c>
      <c r="G1254" t="s">
        <v>5747</v>
      </c>
      <c r="H1254" s="73">
        <v>0</v>
      </c>
      <c r="I1254" s="75">
        <v>11102.3</v>
      </c>
      <c r="J1254" s="75">
        <v>1</v>
      </c>
    </row>
    <row r="1255" spans="5:10" x14ac:dyDescent="0.25">
      <c r="E1255" t="s">
        <v>4158</v>
      </c>
      <c r="F1255" t="s">
        <v>97</v>
      </c>
      <c r="G1255" t="s">
        <v>56</v>
      </c>
      <c r="H1255" s="73">
        <v>500000</v>
      </c>
      <c r="I1255" s="75">
        <v>4225.6899999999996</v>
      </c>
      <c r="J1255" s="75">
        <v>1</v>
      </c>
    </row>
    <row r="1256" spans="5:10" x14ac:dyDescent="0.25">
      <c r="E1256" t="s">
        <v>4159</v>
      </c>
      <c r="F1256" t="s">
        <v>98</v>
      </c>
      <c r="G1256" t="s">
        <v>5743</v>
      </c>
      <c r="H1256" s="73">
        <v>0</v>
      </c>
      <c r="I1256" s="75">
        <v>4225.6899999999996</v>
      </c>
      <c r="J1256" s="75">
        <v>1</v>
      </c>
    </row>
    <row r="1257" spans="5:10" x14ac:dyDescent="0.25">
      <c r="E1257" t="s">
        <v>4160</v>
      </c>
      <c r="F1257" t="s">
        <v>97</v>
      </c>
      <c r="G1257" t="s">
        <v>5744</v>
      </c>
      <c r="H1257" s="73">
        <v>0</v>
      </c>
      <c r="I1257" s="75">
        <v>20115.189999999999</v>
      </c>
      <c r="J1257" s="75">
        <v>1</v>
      </c>
    </row>
    <row r="1258" spans="5:10" x14ac:dyDescent="0.25">
      <c r="E1258" t="s">
        <v>4161</v>
      </c>
      <c r="F1258" t="s">
        <v>98</v>
      </c>
      <c r="G1258" t="s">
        <v>5747</v>
      </c>
      <c r="H1258" s="73">
        <v>0</v>
      </c>
      <c r="I1258" s="75">
        <v>15858.589999999998</v>
      </c>
      <c r="J1258" s="75">
        <v>1</v>
      </c>
    </row>
    <row r="1259" spans="5:10" x14ac:dyDescent="0.25">
      <c r="E1259" t="s">
        <v>4162</v>
      </c>
      <c r="F1259" t="s">
        <v>97</v>
      </c>
      <c r="G1259" t="s">
        <v>5745</v>
      </c>
      <c r="H1259" s="73">
        <v>0</v>
      </c>
      <c r="I1259" s="75">
        <v>3769.67</v>
      </c>
      <c r="J1259" s="75">
        <v>1</v>
      </c>
    </row>
    <row r="1260" spans="5:10" x14ac:dyDescent="0.25">
      <c r="E1260" t="s">
        <v>4163</v>
      </c>
      <c r="F1260" t="s">
        <v>98</v>
      </c>
      <c r="G1260" t="s">
        <v>5743</v>
      </c>
      <c r="H1260" s="73">
        <v>0</v>
      </c>
      <c r="I1260" s="75">
        <v>5123.8900000000003</v>
      </c>
      <c r="J1260" s="75">
        <v>1</v>
      </c>
    </row>
    <row r="1261" spans="5:10" x14ac:dyDescent="0.25">
      <c r="E1261" t="s">
        <v>4164</v>
      </c>
      <c r="F1261" t="s">
        <v>97</v>
      </c>
      <c r="G1261" t="s">
        <v>56</v>
      </c>
      <c r="H1261" s="73">
        <v>500000</v>
      </c>
      <c r="I1261" s="75">
        <v>5123.8900000000003</v>
      </c>
      <c r="J1261" s="75">
        <v>1</v>
      </c>
    </row>
    <row r="1262" spans="5:10" x14ac:dyDescent="0.25">
      <c r="E1262" t="s">
        <v>4165</v>
      </c>
      <c r="F1262" t="s">
        <v>97</v>
      </c>
      <c r="G1262" t="s">
        <v>5744</v>
      </c>
      <c r="H1262" s="73">
        <v>0</v>
      </c>
      <c r="I1262" s="75">
        <v>10092.99</v>
      </c>
      <c r="J1262" s="75">
        <v>1</v>
      </c>
    </row>
    <row r="1263" spans="5:10" x14ac:dyDescent="0.25">
      <c r="E1263" t="s">
        <v>4166</v>
      </c>
      <c r="F1263" t="s">
        <v>98</v>
      </c>
      <c r="G1263" t="s">
        <v>5743</v>
      </c>
      <c r="H1263" s="73">
        <v>0</v>
      </c>
      <c r="I1263" s="75">
        <v>3426.98</v>
      </c>
      <c r="J1263" s="75">
        <v>1</v>
      </c>
    </row>
    <row r="1264" spans="5:10" x14ac:dyDescent="0.25">
      <c r="E1264" t="s">
        <v>4167</v>
      </c>
      <c r="F1264" t="s">
        <v>97</v>
      </c>
      <c r="G1264" t="s">
        <v>5745</v>
      </c>
      <c r="H1264" s="73">
        <v>0</v>
      </c>
      <c r="I1264" s="75">
        <v>3426.98</v>
      </c>
      <c r="J1264" s="75">
        <v>1</v>
      </c>
    </row>
    <row r="1265" spans="5:10" x14ac:dyDescent="0.25">
      <c r="E1265" t="s">
        <v>4168</v>
      </c>
      <c r="F1265" t="s">
        <v>97</v>
      </c>
      <c r="G1265" t="s">
        <v>56</v>
      </c>
      <c r="H1265" s="73">
        <v>400000</v>
      </c>
      <c r="I1265" s="75">
        <v>3841.55</v>
      </c>
      <c r="J1265" s="75">
        <v>1</v>
      </c>
    </row>
    <row r="1266" spans="5:10" x14ac:dyDescent="0.25">
      <c r="E1266" t="s">
        <v>4169</v>
      </c>
      <c r="F1266" t="s">
        <v>98</v>
      </c>
      <c r="G1266" t="s">
        <v>5747</v>
      </c>
      <c r="H1266" s="73">
        <v>0</v>
      </c>
      <c r="I1266" s="75">
        <v>6871.37</v>
      </c>
      <c r="J1266" s="75">
        <v>1</v>
      </c>
    </row>
    <row r="1267" spans="5:10" x14ac:dyDescent="0.25">
      <c r="E1267" t="s">
        <v>4170</v>
      </c>
      <c r="F1267" t="s">
        <v>98</v>
      </c>
      <c r="G1267" t="s">
        <v>5747</v>
      </c>
      <c r="H1267" s="73">
        <v>0</v>
      </c>
      <c r="I1267" s="75">
        <v>6871.37</v>
      </c>
      <c r="J1267" s="75">
        <v>1</v>
      </c>
    </row>
    <row r="1268" spans="5:10" x14ac:dyDescent="0.25">
      <c r="E1268" t="s">
        <v>4171</v>
      </c>
      <c r="F1268" t="s">
        <v>97</v>
      </c>
      <c r="G1268" t="s">
        <v>56</v>
      </c>
      <c r="H1268" s="73">
        <v>400000</v>
      </c>
      <c r="I1268" s="75">
        <v>3841.55</v>
      </c>
      <c r="J1268" s="75">
        <v>1</v>
      </c>
    </row>
    <row r="1269" spans="5:10" x14ac:dyDescent="0.25">
      <c r="E1269" t="s">
        <v>4172</v>
      </c>
      <c r="F1269" t="s">
        <v>97</v>
      </c>
      <c r="G1269" t="s">
        <v>56</v>
      </c>
      <c r="H1269" s="73">
        <v>400000</v>
      </c>
      <c r="I1269" s="75">
        <v>3841.55</v>
      </c>
      <c r="J1269" s="75">
        <v>1</v>
      </c>
    </row>
    <row r="1270" spans="5:10" x14ac:dyDescent="0.25">
      <c r="E1270" t="s">
        <v>4173</v>
      </c>
      <c r="F1270" t="s">
        <v>98</v>
      </c>
      <c r="G1270" t="s">
        <v>5746</v>
      </c>
      <c r="H1270" s="73">
        <v>0</v>
      </c>
      <c r="I1270" s="75">
        <v>3426.98</v>
      </c>
      <c r="J1270" s="75">
        <v>1</v>
      </c>
    </row>
    <row r="1271" spans="5:10" x14ac:dyDescent="0.25">
      <c r="E1271" t="s">
        <v>4174</v>
      </c>
      <c r="F1271" t="s">
        <v>98</v>
      </c>
      <c r="G1271" t="s">
        <v>5743</v>
      </c>
      <c r="H1271" s="73">
        <v>0</v>
      </c>
      <c r="I1271" s="75">
        <v>4658.07</v>
      </c>
      <c r="J1271" s="75">
        <v>1</v>
      </c>
    </row>
    <row r="1272" spans="5:10" x14ac:dyDescent="0.25">
      <c r="E1272" t="s">
        <v>4175</v>
      </c>
      <c r="F1272" t="s">
        <v>97</v>
      </c>
      <c r="G1272" t="s">
        <v>5745</v>
      </c>
      <c r="H1272" s="73">
        <v>0</v>
      </c>
      <c r="I1272" s="75">
        <v>3426.98</v>
      </c>
      <c r="J1272" s="75">
        <v>1</v>
      </c>
    </row>
    <row r="1273" spans="5:10" x14ac:dyDescent="0.25">
      <c r="E1273" t="s">
        <v>4176</v>
      </c>
      <c r="F1273" t="s">
        <v>97</v>
      </c>
      <c r="G1273" t="s">
        <v>5744</v>
      </c>
      <c r="H1273" s="73">
        <v>0</v>
      </c>
      <c r="I1273" s="75">
        <v>10092.99</v>
      </c>
      <c r="J1273" s="75">
        <v>1</v>
      </c>
    </row>
    <row r="1274" spans="5:10" x14ac:dyDescent="0.25">
      <c r="E1274" t="s">
        <v>4177</v>
      </c>
      <c r="F1274" t="s">
        <v>97</v>
      </c>
      <c r="G1274" t="s">
        <v>5744</v>
      </c>
      <c r="H1274" s="73">
        <v>0</v>
      </c>
      <c r="I1274" s="75">
        <v>10092.99</v>
      </c>
      <c r="J1274" s="75">
        <v>1</v>
      </c>
    </row>
    <row r="1275" spans="5:10" x14ac:dyDescent="0.25">
      <c r="E1275" t="s">
        <v>4178</v>
      </c>
      <c r="F1275" t="s">
        <v>98</v>
      </c>
      <c r="G1275" t="s">
        <v>5746</v>
      </c>
      <c r="H1275" s="73">
        <v>0</v>
      </c>
      <c r="I1275" s="75">
        <v>3426.98</v>
      </c>
      <c r="J1275" s="75">
        <v>1</v>
      </c>
    </row>
    <row r="1276" spans="5:10" x14ac:dyDescent="0.25">
      <c r="E1276" t="s">
        <v>4179</v>
      </c>
      <c r="F1276" t="s">
        <v>98</v>
      </c>
      <c r="G1276" t="s">
        <v>5747</v>
      </c>
      <c r="H1276" s="73">
        <v>0</v>
      </c>
      <c r="I1276" s="75">
        <v>10092.99</v>
      </c>
      <c r="J1276" s="75">
        <v>1</v>
      </c>
    </row>
    <row r="1277" spans="5:10" x14ac:dyDescent="0.25">
      <c r="E1277" t="s">
        <v>4180</v>
      </c>
      <c r="F1277" t="s">
        <v>98</v>
      </c>
      <c r="G1277" t="s">
        <v>5746</v>
      </c>
      <c r="H1277" s="73">
        <v>0</v>
      </c>
      <c r="I1277" s="75">
        <v>3426.98</v>
      </c>
      <c r="J1277" s="75">
        <v>1</v>
      </c>
    </row>
    <row r="1278" spans="5:10" x14ac:dyDescent="0.25">
      <c r="E1278" t="s">
        <v>4181</v>
      </c>
      <c r="F1278" t="s">
        <v>98</v>
      </c>
      <c r="G1278" t="s">
        <v>5743</v>
      </c>
      <c r="H1278" s="73">
        <v>0</v>
      </c>
      <c r="I1278" s="75">
        <v>3841.55</v>
      </c>
      <c r="J1278" s="75">
        <v>1</v>
      </c>
    </row>
    <row r="1279" spans="5:10" x14ac:dyDescent="0.25">
      <c r="E1279" t="s">
        <v>4182</v>
      </c>
      <c r="F1279" t="s">
        <v>97</v>
      </c>
      <c r="G1279" t="s">
        <v>56</v>
      </c>
      <c r="H1279" s="73">
        <v>400000</v>
      </c>
      <c r="I1279" s="75">
        <v>3841.55</v>
      </c>
      <c r="J1279" s="75">
        <v>1</v>
      </c>
    </row>
    <row r="1280" spans="5:10" x14ac:dyDescent="0.25">
      <c r="E1280" t="s">
        <v>4183</v>
      </c>
      <c r="F1280" t="s">
        <v>97</v>
      </c>
      <c r="G1280" t="s">
        <v>56</v>
      </c>
      <c r="H1280" s="73">
        <v>300000</v>
      </c>
      <c r="I1280" s="75">
        <v>3127.44</v>
      </c>
      <c r="J1280" s="75">
        <v>1</v>
      </c>
    </row>
    <row r="1281" spans="5:10" x14ac:dyDescent="0.25">
      <c r="E1281" t="s">
        <v>4184</v>
      </c>
      <c r="F1281" t="s">
        <v>97</v>
      </c>
      <c r="G1281" t="s">
        <v>5744</v>
      </c>
      <c r="H1281" s="73">
        <v>0</v>
      </c>
      <c r="I1281" s="75">
        <v>6248.7</v>
      </c>
      <c r="J1281" s="75">
        <v>1</v>
      </c>
    </row>
    <row r="1282" spans="5:10" x14ac:dyDescent="0.25">
      <c r="E1282" t="s">
        <v>4185</v>
      </c>
      <c r="F1282" t="s">
        <v>98</v>
      </c>
      <c r="G1282" t="s">
        <v>5747</v>
      </c>
      <c r="H1282" s="73">
        <v>0</v>
      </c>
      <c r="I1282" s="75">
        <v>4338.62</v>
      </c>
      <c r="J1282" s="75">
        <v>1</v>
      </c>
    </row>
    <row r="1283" spans="5:10" x14ac:dyDescent="0.25">
      <c r="E1283" t="s">
        <v>4186</v>
      </c>
      <c r="F1283" t="s">
        <v>97</v>
      </c>
      <c r="G1283" t="s">
        <v>56</v>
      </c>
      <c r="H1283" s="73">
        <v>300000</v>
      </c>
      <c r="I1283" s="75">
        <v>3495.31</v>
      </c>
      <c r="J1283" s="75">
        <v>1</v>
      </c>
    </row>
    <row r="1284" spans="5:10" x14ac:dyDescent="0.25">
      <c r="E1284" t="s">
        <v>4187</v>
      </c>
      <c r="F1284" t="s">
        <v>97</v>
      </c>
      <c r="G1284" t="s">
        <v>5744</v>
      </c>
      <c r="H1284" s="73">
        <v>0</v>
      </c>
      <c r="I1284" s="75">
        <v>9179.4500000000007</v>
      </c>
      <c r="J1284" s="75">
        <v>1</v>
      </c>
    </row>
    <row r="1285" spans="5:10" x14ac:dyDescent="0.25">
      <c r="E1285" t="s">
        <v>4188</v>
      </c>
      <c r="F1285" t="s">
        <v>98</v>
      </c>
      <c r="G1285" t="s">
        <v>5747</v>
      </c>
      <c r="H1285" s="73">
        <v>0</v>
      </c>
      <c r="I1285" s="75">
        <v>6248.7</v>
      </c>
      <c r="J1285" s="75">
        <v>1</v>
      </c>
    </row>
    <row r="1286" spans="5:10" x14ac:dyDescent="0.25">
      <c r="E1286" t="s">
        <v>4189</v>
      </c>
      <c r="F1286" t="s">
        <v>97</v>
      </c>
      <c r="G1286" t="s">
        <v>56</v>
      </c>
      <c r="H1286" s="73">
        <v>300000</v>
      </c>
      <c r="I1286" s="75">
        <v>4338.62</v>
      </c>
      <c r="J1286" s="75">
        <v>1</v>
      </c>
    </row>
    <row r="1287" spans="5:10" x14ac:dyDescent="0.25">
      <c r="E1287" t="s">
        <v>4190</v>
      </c>
      <c r="F1287" t="s">
        <v>98</v>
      </c>
      <c r="G1287" t="s">
        <v>5743</v>
      </c>
      <c r="H1287" s="73">
        <v>0</v>
      </c>
      <c r="I1287" s="75">
        <v>4338.62</v>
      </c>
      <c r="J1287" s="75">
        <v>1</v>
      </c>
    </row>
    <row r="1288" spans="5:10" x14ac:dyDescent="0.25">
      <c r="E1288" t="s">
        <v>4191</v>
      </c>
      <c r="F1288" t="s">
        <v>98</v>
      </c>
      <c r="G1288" t="s">
        <v>5746</v>
      </c>
      <c r="H1288" s="73">
        <v>0</v>
      </c>
      <c r="I1288" s="75">
        <v>3127.44</v>
      </c>
      <c r="J1288" s="75">
        <v>1</v>
      </c>
    </row>
    <row r="1289" spans="5:10" x14ac:dyDescent="0.25">
      <c r="E1289" t="s">
        <v>4192</v>
      </c>
      <c r="F1289" t="s">
        <v>97</v>
      </c>
      <c r="G1289" t="s">
        <v>5745</v>
      </c>
      <c r="H1289" s="73">
        <v>0</v>
      </c>
      <c r="I1289" s="75">
        <v>3127.44</v>
      </c>
      <c r="J1289" s="75">
        <v>1</v>
      </c>
    </row>
    <row r="1290" spans="5:10" x14ac:dyDescent="0.25">
      <c r="E1290" t="s">
        <v>4193</v>
      </c>
      <c r="F1290" t="s">
        <v>98</v>
      </c>
      <c r="G1290" t="s">
        <v>5747</v>
      </c>
      <c r="H1290" s="73">
        <v>0</v>
      </c>
      <c r="I1290" s="75">
        <v>30352.05</v>
      </c>
      <c r="J1290" s="75">
        <v>1</v>
      </c>
    </row>
    <row r="1291" spans="5:10" x14ac:dyDescent="0.25">
      <c r="E1291" t="s">
        <v>4194</v>
      </c>
      <c r="F1291" t="s">
        <v>98</v>
      </c>
      <c r="G1291" t="s">
        <v>5746</v>
      </c>
      <c r="H1291" s="73">
        <v>0</v>
      </c>
      <c r="I1291" s="75">
        <v>4146.63</v>
      </c>
      <c r="J1291" s="75">
        <v>1</v>
      </c>
    </row>
    <row r="1292" spans="5:10" x14ac:dyDescent="0.25">
      <c r="E1292" t="s">
        <v>4195</v>
      </c>
      <c r="F1292" t="s">
        <v>97</v>
      </c>
      <c r="G1292" t="s">
        <v>5744</v>
      </c>
      <c r="H1292" s="73">
        <v>0</v>
      </c>
      <c r="I1292" s="75">
        <v>30352.05</v>
      </c>
      <c r="J1292" s="75">
        <v>1</v>
      </c>
    </row>
    <row r="1293" spans="5:10" x14ac:dyDescent="0.25">
      <c r="E1293" t="s">
        <v>4196</v>
      </c>
      <c r="F1293" t="s">
        <v>98</v>
      </c>
      <c r="G1293" t="s">
        <v>5743</v>
      </c>
      <c r="H1293" s="73">
        <v>0</v>
      </c>
      <c r="I1293" s="75">
        <v>8314.3700000000008</v>
      </c>
      <c r="J1293" s="75">
        <v>1</v>
      </c>
    </row>
    <row r="1294" spans="5:10" x14ac:dyDescent="0.25">
      <c r="E1294" t="s">
        <v>4197</v>
      </c>
      <c r="F1294" t="s">
        <v>97</v>
      </c>
      <c r="G1294" t="s">
        <v>56</v>
      </c>
      <c r="H1294" s="73">
        <v>600000</v>
      </c>
      <c r="I1294" s="75">
        <v>8314.3700000000008</v>
      </c>
      <c r="J1294" s="75">
        <v>1</v>
      </c>
    </row>
    <row r="1295" spans="5:10" x14ac:dyDescent="0.25">
      <c r="E1295" t="s">
        <v>4198</v>
      </c>
      <c r="F1295" t="s">
        <v>98</v>
      </c>
      <c r="G1295" t="s">
        <v>5743</v>
      </c>
      <c r="H1295" s="73">
        <v>0</v>
      </c>
      <c r="I1295" s="75">
        <v>7558.5099999999993</v>
      </c>
      <c r="J1295" s="75">
        <v>1</v>
      </c>
    </row>
    <row r="1296" spans="5:10" x14ac:dyDescent="0.25">
      <c r="E1296" t="s">
        <v>4199</v>
      </c>
      <c r="F1296" t="s">
        <v>97</v>
      </c>
      <c r="G1296" t="s">
        <v>56</v>
      </c>
      <c r="H1296" s="73">
        <v>500000</v>
      </c>
      <c r="I1296" s="75">
        <v>11102.3</v>
      </c>
      <c r="J1296" s="75">
        <v>1</v>
      </c>
    </row>
    <row r="1297" spans="5:10" x14ac:dyDescent="0.25">
      <c r="E1297" t="s">
        <v>4200</v>
      </c>
      <c r="F1297" t="s">
        <v>97</v>
      </c>
      <c r="G1297" t="s">
        <v>5745</v>
      </c>
      <c r="H1297" s="73">
        <v>0</v>
      </c>
      <c r="I1297" s="75">
        <v>3769.67</v>
      </c>
      <c r="J1297" s="75">
        <v>1</v>
      </c>
    </row>
    <row r="1298" spans="5:10" x14ac:dyDescent="0.25">
      <c r="E1298" t="s">
        <v>4201</v>
      </c>
      <c r="F1298" t="s">
        <v>97</v>
      </c>
      <c r="G1298" t="s">
        <v>5745</v>
      </c>
      <c r="H1298" s="73">
        <v>0</v>
      </c>
      <c r="I1298" s="75">
        <v>4146.63</v>
      </c>
      <c r="J1298" s="75">
        <v>1</v>
      </c>
    </row>
    <row r="1299" spans="5:10" x14ac:dyDescent="0.25">
      <c r="E1299" t="s">
        <v>4202</v>
      </c>
      <c r="F1299" t="s">
        <v>98</v>
      </c>
      <c r="G1299" t="s">
        <v>5747</v>
      </c>
      <c r="H1299" s="73">
        <v>0</v>
      </c>
      <c r="I1299" s="75">
        <v>27799.31</v>
      </c>
      <c r="J1299" s="75">
        <v>1</v>
      </c>
    </row>
    <row r="1300" spans="5:10" x14ac:dyDescent="0.25">
      <c r="E1300" t="s">
        <v>4203</v>
      </c>
      <c r="F1300" t="s">
        <v>98</v>
      </c>
      <c r="G1300" t="s">
        <v>5743</v>
      </c>
      <c r="H1300" s="73">
        <v>0</v>
      </c>
      <c r="I1300" s="75">
        <v>5636.29</v>
      </c>
      <c r="J1300" s="75">
        <v>1</v>
      </c>
    </row>
    <row r="1301" spans="5:10" x14ac:dyDescent="0.25">
      <c r="E1301" t="s">
        <v>4204</v>
      </c>
      <c r="F1301" t="s">
        <v>97</v>
      </c>
      <c r="G1301" t="s">
        <v>5744</v>
      </c>
      <c r="H1301" s="73">
        <v>0</v>
      </c>
      <c r="I1301" s="75">
        <v>27799.31</v>
      </c>
      <c r="J1301" s="75">
        <v>1</v>
      </c>
    </row>
    <row r="1302" spans="5:10" x14ac:dyDescent="0.25">
      <c r="E1302" t="s">
        <v>4205</v>
      </c>
      <c r="F1302" t="s">
        <v>97</v>
      </c>
      <c r="G1302" t="s">
        <v>56</v>
      </c>
      <c r="H1302" s="73">
        <v>600000</v>
      </c>
      <c r="I1302" s="75">
        <v>8314.3700000000008</v>
      </c>
      <c r="J1302" s="75">
        <v>1</v>
      </c>
    </row>
    <row r="1303" spans="5:10" x14ac:dyDescent="0.25">
      <c r="E1303" t="s">
        <v>4206</v>
      </c>
      <c r="F1303" t="s">
        <v>97</v>
      </c>
      <c r="G1303" t="s">
        <v>56</v>
      </c>
      <c r="H1303" s="73">
        <v>500000</v>
      </c>
      <c r="I1303" s="75">
        <v>11102.3</v>
      </c>
      <c r="J1303" s="75">
        <v>1</v>
      </c>
    </row>
    <row r="1304" spans="5:10" x14ac:dyDescent="0.25">
      <c r="E1304" t="s">
        <v>4207</v>
      </c>
      <c r="F1304" t="s">
        <v>98</v>
      </c>
      <c r="G1304" t="s">
        <v>5743</v>
      </c>
      <c r="H1304" s="73">
        <v>0</v>
      </c>
      <c r="I1304" s="75">
        <v>7558.5099999999993</v>
      </c>
      <c r="J1304" s="75">
        <v>1</v>
      </c>
    </row>
    <row r="1305" spans="5:10" x14ac:dyDescent="0.25">
      <c r="E1305" t="s">
        <v>4208</v>
      </c>
      <c r="F1305" t="s">
        <v>98</v>
      </c>
      <c r="G1305" t="s">
        <v>5746</v>
      </c>
      <c r="H1305" s="73">
        <v>0</v>
      </c>
      <c r="I1305" s="75">
        <v>3769.67</v>
      </c>
      <c r="J1305" s="75">
        <v>1</v>
      </c>
    </row>
    <row r="1306" spans="5:10" x14ac:dyDescent="0.25">
      <c r="E1306" t="s">
        <v>4209</v>
      </c>
      <c r="F1306" t="s">
        <v>98</v>
      </c>
      <c r="G1306" t="s">
        <v>5747</v>
      </c>
      <c r="H1306" s="73">
        <v>0</v>
      </c>
      <c r="I1306" s="75">
        <v>25272.11</v>
      </c>
      <c r="J1306" s="75">
        <v>1</v>
      </c>
    </row>
    <row r="1307" spans="5:10" x14ac:dyDescent="0.25">
      <c r="E1307" t="s">
        <v>4210</v>
      </c>
      <c r="F1307" t="s">
        <v>97</v>
      </c>
      <c r="G1307" t="s">
        <v>5745</v>
      </c>
      <c r="H1307" s="73">
        <v>0</v>
      </c>
      <c r="I1307" s="75">
        <v>3769.67</v>
      </c>
      <c r="J1307" s="75">
        <v>1</v>
      </c>
    </row>
    <row r="1308" spans="5:10" x14ac:dyDescent="0.25">
      <c r="E1308" t="s">
        <v>4211</v>
      </c>
      <c r="F1308" t="s">
        <v>98</v>
      </c>
      <c r="G1308" t="s">
        <v>5746</v>
      </c>
      <c r="H1308" s="73">
        <v>0</v>
      </c>
      <c r="I1308" s="75">
        <v>4146.63</v>
      </c>
      <c r="J1308" s="75">
        <v>1</v>
      </c>
    </row>
    <row r="1309" spans="5:10" x14ac:dyDescent="0.25">
      <c r="E1309" t="s">
        <v>4212</v>
      </c>
      <c r="F1309" t="s">
        <v>98</v>
      </c>
      <c r="G1309" t="s">
        <v>5746</v>
      </c>
      <c r="H1309" s="73">
        <v>0</v>
      </c>
      <c r="I1309" s="75">
        <v>4146.63</v>
      </c>
      <c r="J1309" s="75">
        <v>1</v>
      </c>
    </row>
    <row r="1310" spans="5:10" x14ac:dyDescent="0.25">
      <c r="E1310" t="s">
        <v>4213</v>
      </c>
      <c r="F1310" t="s">
        <v>97</v>
      </c>
      <c r="G1310" t="s">
        <v>5744</v>
      </c>
      <c r="H1310" s="73">
        <v>0</v>
      </c>
      <c r="I1310" s="75">
        <v>27799.31</v>
      </c>
      <c r="J1310" s="75">
        <v>1</v>
      </c>
    </row>
    <row r="1311" spans="5:10" x14ac:dyDescent="0.25">
      <c r="E1311" t="s">
        <v>4214</v>
      </c>
      <c r="F1311" t="s">
        <v>98</v>
      </c>
      <c r="G1311" t="s">
        <v>5743</v>
      </c>
      <c r="H1311" s="73">
        <v>0</v>
      </c>
      <c r="I1311" s="75">
        <v>8314.3700000000008</v>
      </c>
      <c r="J1311" s="75">
        <v>1</v>
      </c>
    </row>
    <row r="1312" spans="5:10" x14ac:dyDescent="0.25">
      <c r="E1312" t="s">
        <v>4215</v>
      </c>
      <c r="F1312" t="s">
        <v>98</v>
      </c>
      <c r="G1312" t="s">
        <v>5747</v>
      </c>
      <c r="H1312" s="73">
        <v>0</v>
      </c>
      <c r="I1312" s="75">
        <v>22126.45</v>
      </c>
      <c r="J1312" s="75">
        <v>1</v>
      </c>
    </row>
    <row r="1313" spans="5:10" x14ac:dyDescent="0.25">
      <c r="E1313" t="s">
        <v>4216</v>
      </c>
      <c r="F1313" t="s">
        <v>97</v>
      </c>
      <c r="G1313" t="s">
        <v>56</v>
      </c>
      <c r="H1313" s="73">
        <v>600000</v>
      </c>
      <c r="I1313" s="75">
        <v>8314.3700000000008</v>
      </c>
      <c r="J1313" s="75">
        <v>1</v>
      </c>
    </row>
    <row r="1314" spans="5:10" x14ac:dyDescent="0.25">
      <c r="E1314" t="s">
        <v>4217</v>
      </c>
      <c r="F1314" t="s">
        <v>97</v>
      </c>
      <c r="G1314" t="s">
        <v>56</v>
      </c>
      <c r="H1314" s="73">
        <v>500000</v>
      </c>
      <c r="I1314" s="75">
        <v>5123.8900000000003</v>
      </c>
      <c r="J1314" s="75">
        <v>1</v>
      </c>
    </row>
    <row r="1315" spans="5:10" x14ac:dyDescent="0.25">
      <c r="E1315" t="s">
        <v>4218</v>
      </c>
      <c r="F1315" t="s">
        <v>98</v>
      </c>
      <c r="G1315" t="s">
        <v>5747</v>
      </c>
      <c r="H1315" s="73">
        <v>0</v>
      </c>
      <c r="I1315" s="75">
        <v>15858.589999999998</v>
      </c>
      <c r="J1315" s="75">
        <v>1</v>
      </c>
    </row>
    <row r="1316" spans="5:10" x14ac:dyDescent="0.25">
      <c r="E1316" t="s">
        <v>4219</v>
      </c>
      <c r="F1316" t="s">
        <v>97</v>
      </c>
      <c r="G1316" t="s">
        <v>5744</v>
      </c>
      <c r="H1316" s="73">
        <v>0</v>
      </c>
      <c r="I1316" s="75">
        <v>15858.589999999998</v>
      </c>
      <c r="J1316" s="75">
        <v>1</v>
      </c>
    </row>
    <row r="1317" spans="5:10" x14ac:dyDescent="0.25">
      <c r="E1317" t="s">
        <v>4220</v>
      </c>
      <c r="F1317" t="s">
        <v>98</v>
      </c>
      <c r="G1317" t="s">
        <v>5743</v>
      </c>
      <c r="H1317" s="73">
        <v>0</v>
      </c>
      <c r="I1317" s="75">
        <v>5123.8900000000003</v>
      </c>
      <c r="J1317" s="75">
        <v>1</v>
      </c>
    </row>
    <row r="1318" spans="5:10" x14ac:dyDescent="0.25">
      <c r="E1318" t="s">
        <v>4221</v>
      </c>
      <c r="F1318" t="s">
        <v>98</v>
      </c>
      <c r="G1318" t="s">
        <v>5746</v>
      </c>
      <c r="H1318" s="73">
        <v>0</v>
      </c>
      <c r="I1318" s="75">
        <v>3769.67</v>
      </c>
      <c r="J1318" s="75">
        <v>1</v>
      </c>
    </row>
    <row r="1319" spans="5:10" x14ac:dyDescent="0.25">
      <c r="E1319" t="s">
        <v>4222</v>
      </c>
      <c r="F1319" t="s">
        <v>98</v>
      </c>
      <c r="G1319" t="s">
        <v>5746</v>
      </c>
      <c r="H1319" s="73">
        <v>0</v>
      </c>
      <c r="I1319" s="75">
        <v>4146.63</v>
      </c>
      <c r="J1319" s="75">
        <v>1</v>
      </c>
    </row>
    <row r="1320" spans="5:10" x14ac:dyDescent="0.25">
      <c r="E1320" t="s">
        <v>4223</v>
      </c>
      <c r="F1320" t="s">
        <v>98</v>
      </c>
      <c r="G1320" t="s">
        <v>5749</v>
      </c>
      <c r="H1320" s="73">
        <v>0</v>
      </c>
      <c r="I1320" s="75">
        <v>17444.369999999995</v>
      </c>
      <c r="J1320" s="75">
        <v>1</v>
      </c>
    </row>
    <row r="1321" spans="5:10" x14ac:dyDescent="0.25">
      <c r="E1321" t="s">
        <v>4224</v>
      </c>
      <c r="F1321" t="s">
        <v>97</v>
      </c>
      <c r="G1321" t="s">
        <v>56</v>
      </c>
      <c r="H1321" s="73">
        <v>600000</v>
      </c>
      <c r="I1321" s="75">
        <v>8314.369999999999</v>
      </c>
      <c r="J1321" s="75">
        <v>1</v>
      </c>
    </row>
    <row r="1322" spans="5:10" x14ac:dyDescent="0.25">
      <c r="E1322" t="s">
        <v>4225</v>
      </c>
      <c r="F1322" t="s">
        <v>98</v>
      </c>
      <c r="G1322" t="s">
        <v>5743</v>
      </c>
      <c r="H1322" s="73">
        <v>0</v>
      </c>
      <c r="I1322" s="75">
        <v>8314.369999999999</v>
      </c>
      <c r="J1322" s="75">
        <v>1</v>
      </c>
    </row>
    <row r="1323" spans="5:10" x14ac:dyDescent="0.25">
      <c r="E1323" t="s">
        <v>4226</v>
      </c>
      <c r="F1323" t="s">
        <v>97</v>
      </c>
      <c r="G1323" t="s">
        <v>5745</v>
      </c>
      <c r="H1323" s="73">
        <v>0</v>
      </c>
      <c r="I1323" s="75">
        <v>4146.63</v>
      </c>
      <c r="J1323" s="75">
        <v>1</v>
      </c>
    </row>
    <row r="1324" spans="5:10" x14ac:dyDescent="0.25">
      <c r="E1324" t="s">
        <v>4227</v>
      </c>
      <c r="F1324" t="s">
        <v>97</v>
      </c>
      <c r="G1324" t="s">
        <v>5748</v>
      </c>
      <c r="H1324" s="73">
        <v>0</v>
      </c>
      <c r="I1324" s="75">
        <v>17444.369999999995</v>
      </c>
      <c r="J1324" s="75">
        <v>1</v>
      </c>
    </row>
    <row r="1325" spans="5:10" x14ac:dyDescent="0.25">
      <c r="E1325" t="s">
        <v>4228</v>
      </c>
      <c r="F1325" t="s">
        <v>97</v>
      </c>
      <c r="G1325" t="s">
        <v>5743</v>
      </c>
      <c r="H1325" s="73">
        <v>0</v>
      </c>
      <c r="I1325" s="75">
        <v>6871.37</v>
      </c>
      <c r="J1325" s="75">
        <v>1</v>
      </c>
    </row>
    <row r="1326" spans="5:10" x14ac:dyDescent="0.25">
      <c r="E1326" t="s">
        <v>4229</v>
      </c>
      <c r="F1326" t="s">
        <v>98</v>
      </c>
      <c r="G1326" t="s">
        <v>5747</v>
      </c>
      <c r="H1326" s="73">
        <v>0</v>
      </c>
      <c r="I1326" s="75">
        <v>0</v>
      </c>
      <c r="J1326" s="75">
        <v>0</v>
      </c>
    </row>
    <row r="1327" spans="5:10" x14ac:dyDescent="0.25">
      <c r="E1327" t="s">
        <v>4230</v>
      </c>
      <c r="F1327" t="s">
        <v>98</v>
      </c>
      <c r="G1327" t="s">
        <v>5746</v>
      </c>
      <c r="H1327" s="73">
        <v>0</v>
      </c>
      <c r="I1327" s="75">
        <v>3426.98</v>
      </c>
      <c r="J1327" s="75">
        <v>1</v>
      </c>
    </row>
    <row r="1328" spans="5:10" x14ac:dyDescent="0.25">
      <c r="E1328" t="s">
        <v>4231</v>
      </c>
      <c r="F1328" t="s">
        <v>98</v>
      </c>
      <c r="G1328" t="s">
        <v>56</v>
      </c>
      <c r="H1328" s="73">
        <v>400000</v>
      </c>
      <c r="I1328" s="75">
        <v>6871.37</v>
      </c>
      <c r="J1328" s="75">
        <v>1</v>
      </c>
    </row>
    <row r="1329" spans="5:10" x14ac:dyDescent="0.25">
      <c r="E1329" t="s">
        <v>4232</v>
      </c>
      <c r="F1329" t="s">
        <v>98</v>
      </c>
      <c r="G1329" t="s">
        <v>5747</v>
      </c>
      <c r="H1329" s="73">
        <v>0</v>
      </c>
      <c r="I1329" s="75">
        <v>22974.65</v>
      </c>
      <c r="J1329" s="75">
        <v>1</v>
      </c>
    </row>
    <row r="1330" spans="5:10" x14ac:dyDescent="0.25">
      <c r="E1330" t="s">
        <v>4233</v>
      </c>
      <c r="F1330" t="s">
        <v>98</v>
      </c>
      <c r="G1330" t="s">
        <v>5743</v>
      </c>
      <c r="H1330" s="73">
        <v>0</v>
      </c>
      <c r="I1330" s="75">
        <v>6871.37</v>
      </c>
      <c r="J1330" s="75">
        <v>1</v>
      </c>
    </row>
    <row r="1331" spans="5:10" x14ac:dyDescent="0.25">
      <c r="E1331" t="s">
        <v>4234</v>
      </c>
      <c r="F1331" t="s">
        <v>97</v>
      </c>
      <c r="G1331" t="s">
        <v>56</v>
      </c>
      <c r="H1331" s="73">
        <v>400000</v>
      </c>
      <c r="I1331" s="75">
        <v>10092.99</v>
      </c>
      <c r="J1331" s="75">
        <v>1</v>
      </c>
    </row>
    <row r="1332" spans="5:10" x14ac:dyDescent="0.25">
      <c r="E1332" t="s">
        <v>4235</v>
      </c>
      <c r="F1332" t="s">
        <v>97</v>
      </c>
      <c r="G1332" t="s">
        <v>5744</v>
      </c>
      <c r="H1332" s="73">
        <v>0</v>
      </c>
      <c r="I1332" s="75">
        <v>0</v>
      </c>
      <c r="J1332" s="75">
        <v>0</v>
      </c>
    </row>
    <row r="1333" spans="5:10" x14ac:dyDescent="0.25">
      <c r="E1333" t="s">
        <v>4236</v>
      </c>
      <c r="F1333" t="s">
        <v>98</v>
      </c>
      <c r="G1333" t="s">
        <v>5743</v>
      </c>
      <c r="H1333" s="73">
        <v>0</v>
      </c>
      <c r="I1333" s="75">
        <v>7558.5099999999993</v>
      </c>
      <c r="J1333" s="75">
        <v>1</v>
      </c>
    </row>
    <row r="1334" spans="5:10" x14ac:dyDescent="0.25">
      <c r="E1334" t="s">
        <v>4237</v>
      </c>
      <c r="F1334" t="s">
        <v>97</v>
      </c>
      <c r="G1334" t="s">
        <v>5745</v>
      </c>
      <c r="H1334" s="73">
        <v>0</v>
      </c>
      <c r="I1334" s="75">
        <v>3769.67</v>
      </c>
      <c r="J1334" s="75">
        <v>1</v>
      </c>
    </row>
    <row r="1335" spans="5:10" x14ac:dyDescent="0.25">
      <c r="E1335" t="s">
        <v>4238</v>
      </c>
      <c r="F1335" t="s">
        <v>98</v>
      </c>
      <c r="G1335" t="s">
        <v>5747</v>
      </c>
      <c r="H1335" s="73">
        <v>0</v>
      </c>
      <c r="I1335" s="75">
        <v>25272.11</v>
      </c>
      <c r="J1335" s="75">
        <v>1</v>
      </c>
    </row>
    <row r="1336" spans="5:10" x14ac:dyDescent="0.25">
      <c r="E1336" t="s">
        <v>4239</v>
      </c>
      <c r="F1336" t="s">
        <v>97</v>
      </c>
      <c r="G1336" t="s">
        <v>5745</v>
      </c>
      <c r="H1336" s="73">
        <v>0</v>
      </c>
      <c r="I1336" s="75">
        <v>3769.67</v>
      </c>
      <c r="J1336" s="75">
        <v>1</v>
      </c>
    </row>
    <row r="1337" spans="5:10" x14ac:dyDescent="0.25">
      <c r="E1337" t="s">
        <v>4240</v>
      </c>
      <c r="F1337" t="s">
        <v>97</v>
      </c>
      <c r="G1337" t="s">
        <v>56</v>
      </c>
      <c r="H1337" s="73">
        <v>500000</v>
      </c>
      <c r="I1337" s="75">
        <v>11102.3</v>
      </c>
      <c r="J1337" s="75">
        <v>1</v>
      </c>
    </row>
    <row r="1338" spans="5:10" x14ac:dyDescent="0.25">
      <c r="E1338" t="s">
        <v>4241</v>
      </c>
      <c r="F1338" t="s">
        <v>98</v>
      </c>
      <c r="G1338" t="s">
        <v>5747</v>
      </c>
      <c r="H1338" s="73">
        <v>0</v>
      </c>
      <c r="I1338" s="75">
        <v>20115.189999999999</v>
      </c>
      <c r="J1338" s="75">
        <v>1</v>
      </c>
    </row>
    <row r="1339" spans="5:10" x14ac:dyDescent="0.25">
      <c r="E1339" t="s">
        <v>4242</v>
      </c>
      <c r="F1339" t="s">
        <v>97</v>
      </c>
      <c r="G1339" t="s">
        <v>5744</v>
      </c>
      <c r="H1339" s="73">
        <v>0</v>
      </c>
      <c r="I1339" s="75">
        <v>20115.189999999999</v>
      </c>
      <c r="J1339" s="75">
        <v>0</v>
      </c>
    </row>
    <row r="1340" spans="5:10" x14ac:dyDescent="0.25">
      <c r="E1340" t="s">
        <v>4243</v>
      </c>
      <c r="F1340" t="s">
        <v>97</v>
      </c>
      <c r="G1340" t="s">
        <v>56</v>
      </c>
      <c r="H1340" s="73">
        <v>500000</v>
      </c>
      <c r="I1340" s="75">
        <v>7558.5099999999993</v>
      </c>
      <c r="J1340" s="75">
        <v>1</v>
      </c>
    </row>
    <row r="1341" spans="5:10" x14ac:dyDescent="0.25">
      <c r="E1341" t="s">
        <v>4244</v>
      </c>
      <c r="F1341" t="s">
        <v>98</v>
      </c>
      <c r="G1341" t="s">
        <v>5743</v>
      </c>
      <c r="H1341" s="73">
        <v>0</v>
      </c>
      <c r="I1341" s="75">
        <v>5123.8900000000003</v>
      </c>
      <c r="J1341" s="75">
        <v>1</v>
      </c>
    </row>
    <row r="1342" spans="5:10" x14ac:dyDescent="0.25">
      <c r="E1342" t="s">
        <v>4245</v>
      </c>
      <c r="F1342" t="s">
        <v>97</v>
      </c>
      <c r="G1342" t="s">
        <v>5744</v>
      </c>
      <c r="H1342" s="73">
        <v>0</v>
      </c>
      <c r="I1342" s="75">
        <v>0</v>
      </c>
      <c r="J1342" s="75">
        <v>0</v>
      </c>
    </row>
    <row r="1343" spans="5:10" x14ac:dyDescent="0.25">
      <c r="E1343" t="s">
        <v>4246</v>
      </c>
      <c r="F1343" t="s">
        <v>98</v>
      </c>
      <c r="G1343" t="s">
        <v>5743</v>
      </c>
      <c r="H1343" s="73">
        <v>0</v>
      </c>
      <c r="I1343" s="75">
        <v>5123.8900000000003</v>
      </c>
      <c r="J1343" s="75">
        <v>1</v>
      </c>
    </row>
    <row r="1344" spans="5:10" x14ac:dyDescent="0.25">
      <c r="E1344" t="s">
        <v>4247</v>
      </c>
      <c r="F1344" t="s">
        <v>98</v>
      </c>
      <c r="G1344" t="s">
        <v>5746</v>
      </c>
      <c r="H1344" s="73">
        <v>0</v>
      </c>
      <c r="I1344" s="75">
        <v>3769.67</v>
      </c>
      <c r="J1344" s="75">
        <v>1</v>
      </c>
    </row>
    <row r="1345" spans="5:10" x14ac:dyDescent="0.25">
      <c r="E1345" t="s">
        <v>4248</v>
      </c>
      <c r="F1345" t="s">
        <v>97</v>
      </c>
      <c r="G1345" t="s">
        <v>56</v>
      </c>
      <c r="H1345" s="73">
        <v>500000</v>
      </c>
      <c r="I1345" s="75">
        <v>7558.5099999999993</v>
      </c>
      <c r="J1345" s="75">
        <v>1</v>
      </c>
    </row>
    <row r="1346" spans="5:10" x14ac:dyDescent="0.25">
      <c r="E1346" t="s">
        <v>4249</v>
      </c>
      <c r="F1346" t="s">
        <v>97</v>
      </c>
      <c r="G1346" t="s">
        <v>5744</v>
      </c>
      <c r="H1346" s="73">
        <v>0</v>
      </c>
      <c r="I1346" s="75">
        <v>25272.11</v>
      </c>
      <c r="J1346" s="75">
        <v>1</v>
      </c>
    </row>
    <row r="1347" spans="5:10" x14ac:dyDescent="0.25">
      <c r="E1347" t="s">
        <v>4250</v>
      </c>
      <c r="F1347" t="s">
        <v>97</v>
      </c>
      <c r="G1347" t="s">
        <v>56</v>
      </c>
      <c r="H1347" s="73">
        <v>500000</v>
      </c>
      <c r="I1347" s="75">
        <v>5123.8900000000003</v>
      </c>
      <c r="J1347" s="75">
        <v>1</v>
      </c>
    </row>
    <row r="1348" spans="5:10" x14ac:dyDescent="0.25">
      <c r="E1348" t="s">
        <v>4251</v>
      </c>
      <c r="F1348" t="s">
        <v>98</v>
      </c>
      <c r="G1348" t="s">
        <v>5746</v>
      </c>
      <c r="H1348" s="73">
        <v>0</v>
      </c>
      <c r="I1348" s="75">
        <v>3769.67</v>
      </c>
      <c r="J1348" s="75">
        <v>1</v>
      </c>
    </row>
    <row r="1349" spans="5:10" x14ac:dyDescent="0.25">
      <c r="E1349" t="s">
        <v>4252</v>
      </c>
      <c r="F1349" t="s">
        <v>98</v>
      </c>
      <c r="G1349" t="s">
        <v>5743</v>
      </c>
      <c r="H1349" s="73">
        <v>0</v>
      </c>
      <c r="I1349" s="75">
        <v>5123.8900000000003</v>
      </c>
      <c r="J1349" s="75">
        <v>1</v>
      </c>
    </row>
    <row r="1350" spans="5:10" x14ac:dyDescent="0.25">
      <c r="E1350" t="s">
        <v>4253</v>
      </c>
      <c r="F1350" t="s">
        <v>97</v>
      </c>
      <c r="G1350" t="s">
        <v>5745</v>
      </c>
      <c r="H1350" s="73">
        <v>0</v>
      </c>
      <c r="I1350" s="75">
        <v>3769.67</v>
      </c>
      <c r="J1350" s="75">
        <v>1</v>
      </c>
    </row>
    <row r="1351" spans="5:10" x14ac:dyDescent="0.25">
      <c r="E1351" t="s">
        <v>4254</v>
      </c>
      <c r="F1351" t="s">
        <v>98</v>
      </c>
      <c r="G1351" t="s">
        <v>5747</v>
      </c>
      <c r="H1351" s="73">
        <v>0</v>
      </c>
      <c r="I1351" s="75">
        <v>20115.189999999999</v>
      </c>
      <c r="J1351" s="75">
        <v>1</v>
      </c>
    </row>
    <row r="1352" spans="5:10" x14ac:dyDescent="0.25">
      <c r="E1352" t="s">
        <v>4255</v>
      </c>
      <c r="F1352" t="s">
        <v>97</v>
      </c>
      <c r="G1352" t="s">
        <v>5744</v>
      </c>
      <c r="H1352" s="73">
        <v>0</v>
      </c>
      <c r="I1352" s="75">
        <v>20115.189999999999</v>
      </c>
      <c r="J1352" s="75">
        <v>1</v>
      </c>
    </row>
    <row r="1353" spans="5:10" x14ac:dyDescent="0.25">
      <c r="E1353" t="s">
        <v>4256</v>
      </c>
      <c r="F1353" t="s">
        <v>98</v>
      </c>
      <c r="G1353" t="s">
        <v>5743</v>
      </c>
      <c r="H1353" s="73">
        <v>0</v>
      </c>
      <c r="I1353" s="75">
        <v>5123.8900000000003</v>
      </c>
      <c r="J1353" s="75">
        <v>1</v>
      </c>
    </row>
    <row r="1354" spans="5:10" x14ac:dyDescent="0.25">
      <c r="E1354" t="s">
        <v>4257</v>
      </c>
      <c r="F1354" t="s">
        <v>98</v>
      </c>
      <c r="G1354" t="s">
        <v>5747</v>
      </c>
      <c r="H1354" s="73">
        <v>0</v>
      </c>
      <c r="I1354" s="75">
        <v>20115.189999999999</v>
      </c>
      <c r="J1354" s="75">
        <v>1</v>
      </c>
    </row>
    <row r="1355" spans="5:10" x14ac:dyDescent="0.25">
      <c r="E1355" t="s">
        <v>4258</v>
      </c>
      <c r="F1355" t="s">
        <v>97</v>
      </c>
      <c r="G1355" t="s">
        <v>5745</v>
      </c>
      <c r="H1355" s="73">
        <v>0</v>
      </c>
      <c r="I1355" s="75">
        <v>3769.67</v>
      </c>
      <c r="J1355" s="75">
        <v>1</v>
      </c>
    </row>
    <row r="1356" spans="5:10" x14ac:dyDescent="0.25">
      <c r="E1356" t="s">
        <v>4259</v>
      </c>
      <c r="F1356" t="s">
        <v>97</v>
      </c>
      <c r="G1356" t="s">
        <v>56</v>
      </c>
      <c r="H1356" s="73">
        <v>500000</v>
      </c>
      <c r="I1356" s="75">
        <v>7558.5099999999993</v>
      </c>
      <c r="J1356" s="75">
        <v>1</v>
      </c>
    </row>
    <row r="1357" spans="5:10" x14ac:dyDescent="0.25">
      <c r="E1357" t="s">
        <v>4260</v>
      </c>
      <c r="F1357" t="s">
        <v>98</v>
      </c>
      <c r="G1357" t="s">
        <v>5746</v>
      </c>
      <c r="H1357" s="73">
        <v>0</v>
      </c>
      <c r="I1357" s="75">
        <v>3769.67</v>
      </c>
      <c r="J1357" s="75">
        <v>1</v>
      </c>
    </row>
    <row r="1358" spans="5:10" x14ac:dyDescent="0.25">
      <c r="E1358" t="s">
        <v>4261</v>
      </c>
      <c r="F1358" t="s">
        <v>98</v>
      </c>
      <c r="G1358" t="s">
        <v>5747</v>
      </c>
      <c r="H1358" s="73">
        <v>0</v>
      </c>
      <c r="I1358" s="75">
        <v>27592.73</v>
      </c>
      <c r="J1358" s="75">
        <v>1</v>
      </c>
    </row>
    <row r="1359" spans="5:10" x14ac:dyDescent="0.25">
      <c r="E1359" t="s">
        <v>4262</v>
      </c>
      <c r="F1359" t="s">
        <v>97</v>
      </c>
      <c r="G1359" t="s">
        <v>56</v>
      </c>
      <c r="H1359" s="73">
        <v>500000</v>
      </c>
      <c r="I1359" s="75">
        <v>5123.8900000000003</v>
      </c>
      <c r="J1359" s="75">
        <v>1</v>
      </c>
    </row>
    <row r="1360" spans="5:10" x14ac:dyDescent="0.25">
      <c r="E1360" t="s">
        <v>4263</v>
      </c>
      <c r="F1360" t="s">
        <v>98</v>
      </c>
      <c r="G1360" t="s">
        <v>5743</v>
      </c>
      <c r="H1360" s="73">
        <v>0</v>
      </c>
      <c r="I1360" s="75">
        <v>5123.8900000000003</v>
      </c>
      <c r="J1360" s="75">
        <v>1</v>
      </c>
    </row>
    <row r="1361" spans="5:10" x14ac:dyDescent="0.25">
      <c r="E1361" t="s">
        <v>4264</v>
      </c>
      <c r="F1361" t="s">
        <v>97</v>
      </c>
      <c r="G1361" t="s">
        <v>5745</v>
      </c>
      <c r="H1361" s="73">
        <v>0</v>
      </c>
      <c r="I1361" s="75">
        <v>3769.67</v>
      </c>
      <c r="J1361" s="75">
        <v>1</v>
      </c>
    </row>
    <row r="1362" spans="5:10" x14ac:dyDescent="0.25">
      <c r="E1362" t="s">
        <v>4265</v>
      </c>
      <c r="F1362" t="s">
        <v>97</v>
      </c>
      <c r="G1362" t="s">
        <v>5744</v>
      </c>
      <c r="H1362" s="73">
        <v>0</v>
      </c>
      <c r="I1362" s="75">
        <v>27592.73</v>
      </c>
      <c r="J1362" s="75">
        <v>1</v>
      </c>
    </row>
    <row r="1363" spans="5:10" x14ac:dyDescent="0.25">
      <c r="E1363" t="s">
        <v>4266</v>
      </c>
      <c r="F1363" t="s">
        <v>98</v>
      </c>
      <c r="G1363" t="s">
        <v>5743</v>
      </c>
      <c r="H1363" s="73">
        <v>0</v>
      </c>
      <c r="I1363" s="75">
        <v>5123.8900000000003</v>
      </c>
      <c r="J1363" s="75">
        <v>1</v>
      </c>
    </row>
    <row r="1364" spans="5:10" x14ac:dyDescent="0.25">
      <c r="E1364" t="s">
        <v>4267</v>
      </c>
      <c r="F1364" t="s">
        <v>97</v>
      </c>
      <c r="G1364" t="s">
        <v>56</v>
      </c>
      <c r="H1364" s="73">
        <v>500000</v>
      </c>
      <c r="I1364" s="75">
        <v>7558.5099999999993</v>
      </c>
      <c r="J1364" s="75">
        <v>1</v>
      </c>
    </row>
    <row r="1365" spans="5:10" x14ac:dyDescent="0.25">
      <c r="E1365" t="s">
        <v>4268</v>
      </c>
      <c r="F1365" t="s">
        <v>98</v>
      </c>
      <c r="G1365" t="s">
        <v>5747</v>
      </c>
      <c r="H1365" s="73">
        <v>0</v>
      </c>
      <c r="I1365" s="75">
        <v>20115.189999999999</v>
      </c>
      <c r="J1365" s="75">
        <v>1</v>
      </c>
    </row>
    <row r="1366" spans="5:10" x14ac:dyDescent="0.25">
      <c r="E1366" t="s">
        <v>4269</v>
      </c>
      <c r="F1366" t="s">
        <v>98</v>
      </c>
      <c r="G1366" t="s">
        <v>5747</v>
      </c>
      <c r="H1366" s="73">
        <v>0</v>
      </c>
      <c r="I1366" s="75">
        <v>11102.3</v>
      </c>
      <c r="J1366" s="75">
        <v>1</v>
      </c>
    </row>
    <row r="1367" spans="5:10" x14ac:dyDescent="0.25">
      <c r="E1367" t="s">
        <v>4270</v>
      </c>
      <c r="F1367" t="s">
        <v>97</v>
      </c>
      <c r="G1367" t="s">
        <v>5745</v>
      </c>
      <c r="H1367" s="73">
        <v>0</v>
      </c>
      <c r="I1367" s="75">
        <v>3769.67</v>
      </c>
      <c r="J1367" s="75">
        <v>1</v>
      </c>
    </row>
    <row r="1368" spans="5:10" x14ac:dyDescent="0.25">
      <c r="E1368" t="s">
        <v>4271</v>
      </c>
      <c r="F1368" t="s">
        <v>97</v>
      </c>
      <c r="G1368" t="s">
        <v>5745</v>
      </c>
      <c r="H1368" s="73">
        <v>0</v>
      </c>
      <c r="I1368" s="75">
        <v>3769.67</v>
      </c>
      <c r="J1368" s="75">
        <v>1</v>
      </c>
    </row>
    <row r="1369" spans="5:10" x14ac:dyDescent="0.25">
      <c r="E1369" t="s">
        <v>4272</v>
      </c>
      <c r="F1369" t="s">
        <v>98</v>
      </c>
      <c r="G1369" t="s">
        <v>5743</v>
      </c>
      <c r="H1369" s="73">
        <v>0</v>
      </c>
      <c r="I1369" s="75">
        <v>4225.6899999999996</v>
      </c>
      <c r="J1369" s="75">
        <v>1</v>
      </c>
    </row>
    <row r="1370" spans="5:10" x14ac:dyDescent="0.25">
      <c r="E1370" t="s">
        <v>4273</v>
      </c>
      <c r="F1370" t="s">
        <v>97</v>
      </c>
      <c r="G1370" t="s">
        <v>56</v>
      </c>
      <c r="H1370" s="73">
        <v>500000</v>
      </c>
      <c r="I1370" s="75">
        <v>5123.8900000000003</v>
      </c>
      <c r="J1370" s="75">
        <v>1</v>
      </c>
    </row>
    <row r="1371" spans="5:10" x14ac:dyDescent="0.25">
      <c r="E1371" t="s">
        <v>4274</v>
      </c>
      <c r="F1371" t="s">
        <v>97</v>
      </c>
      <c r="G1371" t="s">
        <v>5744</v>
      </c>
      <c r="H1371" s="73">
        <v>0</v>
      </c>
      <c r="I1371" s="75">
        <v>11102.3</v>
      </c>
      <c r="J1371" s="75">
        <v>1</v>
      </c>
    </row>
    <row r="1372" spans="5:10" x14ac:dyDescent="0.25">
      <c r="E1372" t="s">
        <v>4275</v>
      </c>
      <c r="F1372" t="s">
        <v>98</v>
      </c>
      <c r="G1372" t="s">
        <v>5747</v>
      </c>
      <c r="H1372" s="73">
        <v>0</v>
      </c>
      <c r="I1372" s="75">
        <v>11102.3</v>
      </c>
      <c r="J1372" s="75">
        <v>1</v>
      </c>
    </row>
    <row r="1373" spans="5:10" x14ac:dyDescent="0.25">
      <c r="E1373" t="s">
        <v>4276</v>
      </c>
      <c r="F1373" t="s">
        <v>98</v>
      </c>
      <c r="G1373" t="s">
        <v>5746</v>
      </c>
      <c r="H1373" s="73">
        <v>0</v>
      </c>
      <c r="I1373" s="75">
        <v>3769.67</v>
      </c>
      <c r="J1373" s="75">
        <v>1</v>
      </c>
    </row>
    <row r="1374" spans="5:10" x14ac:dyDescent="0.25">
      <c r="E1374" t="s">
        <v>4277</v>
      </c>
      <c r="F1374" t="s">
        <v>97</v>
      </c>
      <c r="G1374" t="s">
        <v>56</v>
      </c>
      <c r="H1374" s="73">
        <v>500000</v>
      </c>
      <c r="I1374" s="75">
        <v>5123.8900000000003</v>
      </c>
      <c r="J1374" s="75">
        <v>1</v>
      </c>
    </row>
    <row r="1375" spans="5:10" x14ac:dyDescent="0.25">
      <c r="E1375" t="s">
        <v>4278</v>
      </c>
      <c r="F1375" t="s">
        <v>98</v>
      </c>
      <c r="G1375" t="s">
        <v>5747</v>
      </c>
      <c r="H1375" s="73">
        <v>0</v>
      </c>
      <c r="I1375" s="75">
        <v>22974.65</v>
      </c>
      <c r="J1375" s="75">
        <v>1</v>
      </c>
    </row>
    <row r="1376" spans="5:10" x14ac:dyDescent="0.25">
      <c r="E1376" t="s">
        <v>4279</v>
      </c>
      <c r="F1376" t="s">
        <v>97</v>
      </c>
      <c r="G1376" t="s">
        <v>5743</v>
      </c>
      <c r="H1376" s="73">
        <v>0</v>
      </c>
      <c r="I1376" s="75">
        <v>6871.37</v>
      </c>
      <c r="J1376" s="75">
        <v>1</v>
      </c>
    </row>
    <row r="1377" spans="5:10" x14ac:dyDescent="0.25">
      <c r="E1377" t="s">
        <v>4280</v>
      </c>
      <c r="F1377" t="s">
        <v>98</v>
      </c>
      <c r="G1377" t="s">
        <v>56</v>
      </c>
      <c r="H1377" s="73">
        <v>400000</v>
      </c>
      <c r="I1377" s="75">
        <v>6871.37</v>
      </c>
      <c r="J1377" s="75">
        <v>1</v>
      </c>
    </row>
    <row r="1378" spans="5:10" x14ac:dyDescent="0.25">
      <c r="E1378" t="s">
        <v>4281</v>
      </c>
      <c r="F1378" t="s">
        <v>97</v>
      </c>
      <c r="G1378" t="s">
        <v>5744</v>
      </c>
      <c r="H1378" s="73">
        <v>0</v>
      </c>
      <c r="I1378" s="75">
        <v>25084.3</v>
      </c>
      <c r="J1378" s="75">
        <v>1</v>
      </c>
    </row>
    <row r="1379" spans="5:10" x14ac:dyDescent="0.25">
      <c r="E1379" t="s">
        <v>4282</v>
      </c>
      <c r="F1379" t="s">
        <v>98</v>
      </c>
      <c r="G1379" t="s">
        <v>5746</v>
      </c>
      <c r="H1379" s="73">
        <v>0</v>
      </c>
      <c r="I1379" s="75">
        <v>3426.98</v>
      </c>
      <c r="J1379" s="75">
        <v>1</v>
      </c>
    </row>
    <row r="1380" spans="5:10" x14ac:dyDescent="0.25">
      <c r="E1380" t="s">
        <v>4283</v>
      </c>
      <c r="F1380" t="s">
        <v>97</v>
      </c>
      <c r="G1380" t="s">
        <v>5744</v>
      </c>
      <c r="H1380" s="73">
        <v>0</v>
      </c>
      <c r="I1380" s="75">
        <v>25272.11</v>
      </c>
      <c r="J1380" s="75">
        <v>1</v>
      </c>
    </row>
    <row r="1381" spans="5:10" x14ac:dyDescent="0.25">
      <c r="E1381" t="s">
        <v>4284</v>
      </c>
      <c r="F1381" t="s">
        <v>98</v>
      </c>
      <c r="G1381" t="s">
        <v>5747</v>
      </c>
      <c r="H1381" s="73">
        <v>0</v>
      </c>
      <c r="I1381" s="75">
        <v>20115.189999999999</v>
      </c>
      <c r="J1381" s="75">
        <v>1</v>
      </c>
    </row>
    <row r="1382" spans="5:10" x14ac:dyDescent="0.25">
      <c r="E1382" t="s">
        <v>4285</v>
      </c>
      <c r="F1382" t="s">
        <v>97</v>
      </c>
      <c r="G1382" t="s">
        <v>5745</v>
      </c>
      <c r="H1382" s="73">
        <v>0</v>
      </c>
      <c r="I1382" s="75">
        <v>3769.67</v>
      </c>
      <c r="J1382" s="75">
        <v>1</v>
      </c>
    </row>
    <row r="1383" spans="5:10" x14ac:dyDescent="0.25">
      <c r="E1383" t="s">
        <v>4286</v>
      </c>
      <c r="F1383" t="s">
        <v>98</v>
      </c>
      <c r="G1383" t="s">
        <v>5743</v>
      </c>
      <c r="H1383" s="73">
        <v>0</v>
      </c>
      <c r="I1383" s="75">
        <v>5123.8900000000003</v>
      </c>
      <c r="J1383" s="75">
        <v>1</v>
      </c>
    </row>
    <row r="1384" spans="5:10" x14ac:dyDescent="0.25">
      <c r="E1384" t="s">
        <v>4287</v>
      </c>
      <c r="F1384" t="s">
        <v>98</v>
      </c>
      <c r="G1384" t="s">
        <v>5746</v>
      </c>
      <c r="H1384" s="73">
        <v>0</v>
      </c>
      <c r="I1384" s="75">
        <v>3769.67</v>
      </c>
      <c r="J1384" s="75">
        <v>1</v>
      </c>
    </row>
    <row r="1385" spans="5:10" x14ac:dyDescent="0.25">
      <c r="E1385" t="s">
        <v>4288</v>
      </c>
      <c r="F1385" t="s">
        <v>97</v>
      </c>
      <c r="G1385" t="s">
        <v>56</v>
      </c>
      <c r="H1385" s="73">
        <v>500000</v>
      </c>
      <c r="I1385" s="75">
        <v>5123.8900000000003</v>
      </c>
      <c r="J1385" s="75">
        <v>1</v>
      </c>
    </row>
    <row r="1386" spans="5:10" x14ac:dyDescent="0.25">
      <c r="E1386" t="s">
        <v>4289</v>
      </c>
      <c r="F1386" t="s">
        <v>97</v>
      </c>
      <c r="G1386" t="s">
        <v>5744</v>
      </c>
      <c r="H1386" s="73">
        <v>0</v>
      </c>
      <c r="I1386" s="75">
        <v>20115.189999999999</v>
      </c>
      <c r="J1386" s="75">
        <v>1</v>
      </c>
    </row>
    <row r="1387" spans="5:10" x14ac:dyDescent="0.25">
      <c r="E1387" t="s">
        <v>4290</v>
      </c>
      <c r="F1387" t="s">
        <v>98</v>
      </c>
      <c r="G1387" t="s">
        <v>5746</v>
      </c>
      <c r="H1387" s="73">
        <v>0</v>
      </c>
      <c r="I1387" s="75">
        <v>3769.67</v>
      </c>
      <c r="J1387" s="75">
        <v>1</v>
      </c>
    </row>
    <row r="1388" spans="5:10" x14ac:dyDescent="0.25">
      <c r="E1388" t="s">
        <v>4291</v>
      </c>
      <c r="F1388" t="s">
        <v>98</v>
      </c>
      <c r="G1388" t="s">
        <v>5747</v>
      </c>
      <c r="H1388" s="73">
        <v>0</v>
      </c>
      <c r="I1388" s="75">
        <v>20115.189999999999</v>
      </c>
      <c r="J1388" s="75">
        <v>1</v>
      </c>
    </row>
    <row r="1389" spans="5:10" x14ac:dyDescent="0.25">
      <c r="E1389" t="s">
        <v>4292</v>
      </c>
      <c r="F1389" t="s">
        <v>98</v>
      </c>
      <c r="G1389" t="s">
        <v>5743</v>
      </c>
      <c r="H1389" s="73">
        <v>0</v>
      </c>
      <c r="I1389" s="75">
        <v>5123.8900000000003</v>
      </c>
      <c r="J1389" s="75">
        <v>1</v>
      </c>
    </row>
    <row r="1390" spans="5:10" x14ac:dyDescent="0.25">
      <c r="E1390" t="s">
        <v>4293</v>
      </c>
      <c r="F1390" t="s">
        <v>97</v>
      </c>
      <c r="G1390" t="s">
        <v>56</v>
      </c>
      <c r="H1390" s="73">
        <v>500000</v>
      </c>
      <c r="I1390" s="75">
        <v>5123.8900000000003</v>
      </c>
      <c r="J1390" s="75">
        <v>1</v>
      </c>
    </row>
    <row r="1391" spans="5:10" x14ac:dyDescent="0.25">
      <c r="E1391" t="s">
        <v>4294</v>
      </c>
      <c r="F1391" t="s">
        <v>98</v>
      </c>
      <c r="G1391" t="s">
        <v>5746</v>
      </c>
      <c r="H1391" s="73">
        <v>0</v>
      </c>
      <c r="I1391" s="75">
        <v>4146.63</v>
      </c>
      <c r="J1391" s="75">
        <v>1</v>
      </c>
    </row>
    <row r="1392" spans="5:10" x14ac:dyDescent="0.25">
      <c r="E1392" t="s">
        <v>4295</v>
      </c>
      <c r="F1392" t="s">
        <v>98</v>
      </c>
      <c r="G1392" t="s">
        <v>5746</v>
      </c>
      <c r="H1392" s="73">
        <v>0</v>
      </c>
      <c r="I1392" s="75">
        <v>4146.63</v>
      </c>
      <c r="J1392" s="75">
        <v>1</v>
      </c>
    </row>
    <row r="1393" spans="5:10" x14ac:dyDescent="0.25">
      <c r="E1393" t="s">
        <v>4296</v>
      </c>
      <c r="F1393" t="s">
        <v>98</v>
      </c>
      <c r="G1393" t="s">
        <v>5749</v>
      </c>
      <c r="H1393" s="73">
        <v>0</v>
      </c>
      <c r="I1393" s="75">
        <v>30352.05</v>
      </c>
      <c r="J1393" s="75">
        <v>1</v>
      </c>
    </row>
    <row r="1394" spans="5:10" x14ac:dyDescent="0.25">
      <c r="E1394" t="s">
        <v>4297</v>
      </c>
      <c r="F1394" t="s">
        <v>97</v>
      </c>
      <c r="G1394" t="s">
        <v>56</v>
      </c>
      <c r="H1394" s="73">
        <v>600000</v>
      </c>
      <c r="I1394" s="75">
        <v>8314.3700000000008</v>
      </c>
      <c r="J1394" s="75">
        <v>1</v>
      </c>
    </row>
    <row r="1395" spans="5:10" x14ac:dyDescent="0.25">
      <c r="E1395" t="s">
        <v>4298</v>
      </c>
      <c r="F1395" t="s">
        <v>97</v>
      </c>
      <c r="G1395" t="s">
        <v>5748</v>
      </c>
      <c r="H1395" s="73">
        <v>0</v>
      </c>
      <c r="I1395" s="75">
        <v>30352.05</v>
      </c>
      <c r="J1395" s="75">
        <v>1</v>
      </c>
    </row>
    <row r="1396" spans="5:10" x14ac:dyDescent="0.25">
      <c r="E1396" t="s">
        <v>4299</v>
      </c>
      <c r="F1396" t="s">
        <v>98</v>
      </c>
      <c r="G1396" t="s">
        <v>5743</v>
      </c>
      <c r="H1396" s="73">
        <v>0</v>
      </c>
      <c r="I1396" s="75">
        <v>8314.3700000000008</v>
      </c>
      <c r="J1396" s="75">
        <v>1</v>
      </c>
    </row>
    <row r="1397" spans="5:10" x14ac:dyDescent="0.25">
      <c r="E1397" t="s">
        <v>4300</v>
      </c>
      <c r="F1397" t="s">
        <v>97</v>
      </c>
      <c r="G1397" t="s">
        <v>56</v>
      </c>
      <c r="H1397" s="73">
        <v>600000</v>
      </c>
      <c r="I1397" s="75">
        <v>12212.54</v>
      </c>
      <c r="J1397" s="75">
        <v>1</v>
      </c>
    </row>
    <row r="1398" spans="5:10" x14ac:dyDescent="0.25">
      <c r="E1398" t="s">
        <v>4301</v>
      </c>
      <c r="F1398" t="s">
        <v>98</v>
      </c>
      <c r="G1398" t="s">
        <v>5747</v>
      </c>
      <c r="H1398" s="73">
        <v>0</v>
      </c>
      <c r="I1398" s="75">
        <v>22974.65</v>
      </c>
      <c r="J1398" s="75">
        <v>1</v>
      </c>
    </row>
    <row r="1399" spans="5:10" x14ac:dyDescent="0.25">
      <c r="E1399" t="s">
        <v>4302</v>
      </c>
      <c r="F1399" t="s">
        <v>98</v>
      </c>
      <c r="G1399" t="s">
        <v>5743</v>
      </c>
      <c r="H1399" s="73">
        <v>0</v>
      </c>
      <c r="I1399" s="75">
        <v>6871.37</v>
      </c>
      <c r="J1399" s="75">
        <v>1</v>
      </c>
    </row>
    <row r="1400" spans="5:10" x14ac:dyDescent="0.25">
      <c r="E1400" t="s">
        <v>4303</v>
      </c>
      <c r="F1400" t="s">
        <v>98</v>
      </c>
      <c r="G1400" t="s">
        <v>5746</v>
      </c>
      <c r="H1400" s="73">
        <v>0</v>
      </c>
      <c r="I1400" s="75">
        <v>3426.98</v>
      </c>
      <c r="J1400" s="75">
        <v>1</v>
      </c>
    </row>
    <row r="1401" spans="5:10" x14ac:dyDescent="0.25">
      <c r="E1401" t="s">
        <v>4304</v>
      </c>
      <c r="F1401" t="s">
        <v>97</v>
      </c>
      <c r="G1401" t="s">
        <v>56</v>
      </c>
      <c r="H1401" s="73">
        <v>400000</v>
      </c>
      <c r="I1401" s="75">
        <v>10092.99</v>
      </c>
      <c r="J1401" s="75">
        <v>1</v>
      </c>
    </row>
    <row r="1402" spans="5:10" x14ac:dyDescent="0.25">
      <c r="E1402" t="s">
        <v>4305</v>
      </c>
      <c r="F1402" t="s">
        <v>98</v>
      </c>
      <c r="G1402" t="s">
        <v>5743</v>
      </c>
      <c r="H1402" s="73">
        <v>0</v>
      </c>
      <c r="I1402" s="75">
        <v>6871.37</v>
      </c>
      <c r="J1402" s="75">
        <v>1</v>
      </c>
    </row>
    <row r="1403" spans="5:10" x14ac:dyDescent="0.25">
      <c r="E1403" t="s">
        <v>4306</v>
      </c>
      <c r="F1403" t="s">
        <v>98</v>
      </c>
      <c r="G1403" t="s">
        <v>5746</v>
      </c>
      <c r="H1403" s="73">
        <v>0</v>
      </c>
      <c r="I1403" s="75">
        <v>3426.98</v>
      </c>
      <c r="J1403" s="75">
        <v>1</v>
      </c>
    </row>
    <row r="1404" spans="5:10" x14ac:dyDescent="0.25">
      <c r="E1404" t="s">
        <v>4307</v>
      </c>
      <c r="F1404" t="s">
        <v>97</v>
      </c>
      <c r="G1404" t="s">
        <v>56</v>
      </c>
      <c r="H1404" s="73">
        <v>400000</v>
      </c>
      <c r="I1404" s="75">
        <v>10092.99</v>
      </c>
      <c r="J1404" s="75">
        <v>1</v>
      </c>
    </row>
    <row r="1405" spans="5:10" x14ac:dyDescent="0.25">
      <c r="E1405" t="s">
        <v>4308</v>
      </c>
      <c r="F1405" t="s">
        <v>97</v>
      </c>
      <c r="G1405" t="s">
        <v>56</v>
      </c>
      <c r="H1405" s="73">
        <v>400000</v>
      </c>
      <c r="I1405" s="75">
        <v>4658.07</v>
      </c>
      <c r="J1405" s="75">
        <v>1</v>
      </c>
    </row>
    <row r="1406" spans="5:10" x14ac:dyDescent="0.25">
      <c r="E1406" t="s">
        <v>4309</v>
      </c>
      <c r="F1406" t="s">
        <v>97</v>
      </c>
      <c r="G1406" t="s">
        <v>5744</v>
      </c>
      <c r="H1406" s="73">
        <v>0</v>
      </c>
      <c r="I1406" s="75">
        <v>10092.99</v>
      </c>
      <c r="J1406" s="75">
        <v>1</v>
      </c>
    </row>
    <row r="1407" spans="5:10" x14ac:dyDescent="0.25">
      <c r="E1407" t="s">
        <v>4310</v>
      </c>
      <c r="F1407" t="s">
        <v>98</v>
      </c>
      <c r="G1407" t="s">
        <v>5746</v>
      </c>
      <c r="H1407" s="73">
        <v>0</v>
      </c>
      <c r="I1407" s="75">
        <v>3426.98</v>
      </c>
      <c r="J1407" s="75">
        <v>1</v>
      </c>
    </row>
    <row r="1408" spans="5:10" x14ac:dyDescent="0.25">
      <c r="E1408" t="s">
        <v>4311</v>
      </c>
      <c r="F1408" t="s">
        <v>98</v>
      </c>
      <c r="G1408" t="s">
        <v>5747</v>
      </c>
      <c r="H1408" s="73">
        <v>0</v>
      </c>
      <c r="I1408" s="75">
        <v>10092.99</v>
      </c>
      <c r="J1408" s="75">
        <v>1</v>
      </c>
    </row>
    <row r="1409" spans="5:10" x14ac:dyDescent="0.25">
      <c r="E1409" t="s">
        <v>4312</v>
      </c>
      <c r="F1409" t="s">
        <v>98</v>
      </c>
      <c r="G1409" t="s">
        <v>5746</v>
      </c>
      <c r="H1409" s="73">
        <v>0</v>
      </c>
      <c r="I1409" s="75">
        <v>3426.98</v>
      </c>
      <c r="J1409" s="75">
        <v>1</v>
      </c>
    </row>
    <row r="1410" spans="5:10" x14ac:dyDescent="0.25">
      <c r="E1410" t="s">
        <v>4313</v>
      </c>
      <c r="F1410" t="s">
        <v>98</v>
      </c>
      <c r="G1410" t="s">
        <v>5743</v>
      </c>
      <c r="H1410" s="73">
        <v>0</v>
      </c>
      <c r="I1410" s="75">
        <v>3841.55</v>
      </c>
      <c r="J1410" s="75">
        <v>1</v>
      </c>
    </row>
    <row r="1411" spans="5:10" x14ac:dyDescent="0.25">
      <c r="E1411" t="s">
        <v>4314</v>
      </c>
      <c r="F1411" t="s">
        <v>98</v>
      </c>
      <c r="G1411" t="s">
        <v>5743</v>
      </c>
      <c r="H1411" s="73">
        <v>0</v>
      </c>
      <c r="I1411" s="75">
        <v>4225.6899999999996</v>
      </c>
      <c r="J1411" s="75">
        <v>1</v>
      </c>
    </row>
    <row r="1412" spans="5:10" x14ac:dyDescent="0.25">
      <c r="E1412" t="s">
        <v>4315</v>
      </c>
      <c r="F1412" t="s">
        <v>97</v>
      </c>
      <c r="G1412" t="s">
        <v>5744</v>
      </c>
      <c r="H1412" s="73">
        <v>0</v>
      </c>
      <c r="I1412" s="75">
        <v>20115.189999999999</v>
      </c>
      <c r="J1412" s="75">
        <v>1</v>
      </c>
    </row>
    <row r="1413" spans="5:10" x14ac:dyDescent="0.25">
      <c r="E1413" t="s">
        <v>4316</v>
      </c>
      <c r="F1413" t="s">
        <v>98</v>
      </c>
      <c r="G1413" t="s">
        <v>5746</v>
      </c>
      <c r="H1413" s="73">
        <v>0</v>
      </c>
      <c r="I1413" s="75">
        <v>3769.67</v>
      </c>
      <c r="J1413" s="75">
        <v>1</v>
      </c>
    </row>
    <row r="1414" spans="5:10" x14ac:dyDescent="0.25">
      <c r="E1414" t="s">
        <v>4317</v>
      </c>
      <c r="F1414" t="s">
        <v>98</v>
      </c>
      <c r="G1414" t="s">
        <v>5747</v>
      </c>
      <c r="H1414" s="73">
        <v>0</v>
      </c>
      <c r="I1414" s="75">
        <v>15858.59</v>
      </c>
      <c r="J1414" s="75">
        <v>1</v>
      </c>
    </row>
    <row r="1415" spans="5:10" x14ac:dyDescent="0.25">
      <c r="E1415" t="s">
        <v>4318</v>
      </c>
      <c r="F1415" t="s">
        <v>97</v>
      </c>
      <c r="G1415" t="s">
        <v>56</v>
      </c>
      <c r="H1415" s="73">
        <v>500000</v>
      </c>
      <c r="I1415" s="75">
        <v>5123.8900000000003</v>
      </c>
      <c r="J1415" s="75">
        <v>1</v>
      </c>
    </row>
    <row r="1416" spans="5:10" x14ac:dyDescent="0.25">
      <c r="E1416" t="s">
        <v>4319</v>
      </c>
      <c r="F1416" t="s">
        <v>98</v>
      </c>
      <c r="G1416" t="s">
        <v>5743</v>
      </c>
      <c r="H1416" s="73">
        <v>0</v>
      </c>
      <c r="I1416" s="75">
        <v>4658.07</v>
      </c>
      <c r="J1416" s="75">
        <v>1</v>
      </c>
    </row>
    <row r="1417" spans="5:10" x14ac:dyDescent="0.25">
      <c r="E1417" t="s">
        <v>4320</v>
      </c>
      <c r="F1417" t="s">
        <v>98</v>
      </c>
      <c r="G1417" t="s">
        <v>5746</v>
      </c>
      <c r="H1417" s="73">
        <v>0</v>
      </c>
      <c r="I1417" s="75">
        <v>3426.98</v>
      </c>
      <c r="J1417" s="75">
        <v>1</v>
      </c>
    </row>
    <row r="1418" spans="5:10" x14ac:dyDescent="0.25">
      <c r="E1418" t="s">
        <v>4321</v>
      </c>
      <c r="F1418" t="s">
        <v>97</v>
      </c>
      <c r="G1418" t="s">
        <v>56</v>
      </c>
      <c r="H1418" s="73">
        <v>400000</v>
      </c>
      <c r="I1418" s="75">
        <v>4658.07</v>
      </c>
      <c r="J1418" s="75">
        <v>1</v>
      </c>
    </row>
    <row r="1419" spans="5:10" x14ac:dyDescent="0.25">
      <c r="E1419" t="s">
        <v>4322</v>
      </c>
      <c r="F1419" t="s">
        <v>97</v>
      </c>
      <c r="G1419" t="s">
        <v>56</v>
      </c>
      <c r="H1419" s="73">
        <v>400000</v>
      </c>
      <c r="I1419" s="75">
        <v>6871.37</v>
      </c>
      <c r="J1419" s="75">
        <v>1</v>
      </c>
    </row>
    <row r="1420" spans="5:10" x14ac:dyDescent="0.25">
      <c r="E1420" t="s">
        <v>4323</v>
      </c>
      <c r="F1420" t="s">
        <v>98</v>
      </c>
      <c r="G1420" t="s">
        <v>5746</v>
      </c>
      <c r="H1420" s="73">
        <v>0</v>
      </c>
      <c r="I1420" s="75">
        <v>3426.98</v>
      </c>
      <c r="J1420" s="75">
        <v>1</v>
      </c>
    </row>
    <row r="1421" spans="5:10" x14ac:dyDescent="0.25">
      <c r="E1421" t="s">
        <v>4324</v>
      </c>
      <c r="F1421" t="s">
        <v>97</v>
      </c>
      <c r="G1421" t="s">
        <v>5745</v>
      </c>
      <c r="H1421" s="73">
        <v>0</v>
      </c>
      <c r="I1421" s="75">
        <v>3426.98</v>
      </c>
      <c r="J1421" s="75">
        <v>1</v>
      </c>
    </row>
    <row r="1422" spans="5:10" x14ac:dyDescent="0.25">
      <c r="E1422" t="s">
        <v>4325</v>
      </c>
      <c r="F1422" t="s">
        <v>98</v>
      </c>
      <c r="G1422" t="s">
        <v>5743</v>
      </c>
      <c r="H1422" s="73">
        <v>0</v>
      </c>
      <c r="I1422" s="75">
        <v>4658.07</v>
      </c>
      <c r="J1422" s="75">
        <v>1</v>
      </c>
    </row>
    <row r="1423" spans="5:10" x14ac:dyDescent="0.25">
      <c r="E1423" t="s">
        <v>4326</v>
      </c>
      <c r="F1423" t="s">
        <v>98</v>
      </c>
      <c r="G1423" t="s">
        <v>5743</v>
      </c>
      <c r="H1423" s="73">
        <v>0</v>
      </c>
      <c r="I1423" s="75">
        <v>3841.55</v>
      </c>
      <c r="J1423" s="75">
        <v>1</v>
      </c>
    </row>
    <row r="1424" spans="5:10" x14ac:dyDescent="0.25">
      <c r="E1424" t="s">
        <v>4327</v>
      </c>
      <c r="F1424" t="s">
        <v>97</v>
      </c>
      <c r="G1424" t="s">
        <v>56</v>
      </c>
      <c r="H1424" s="73">
        <v>400000</v>
      </c>
      <c r="I1424" s="75">
        <v>4658.07</v>
      </c>
      <c r="J1424" s="75">
        <v>1</v>
      </c>
    </row>
    <row r="1425" spans="5:10" x14ac:dyDescent="0.25">
      <c r="E1425" t="s">
        <v>4328</v>
      </c>
      <c r="F1425" t="s">
        <v>98</v>
      </c>
      <c r="G1425" t="s">
        <v>5747</v>
      </c>
      <c r="H1425" s="73">
        <v>0</v>
      </c>
      <c r="I1425" s="75">
        <v>22974.65</v>
      </c>
      <c r="J1425" s="75">
        <v>1</v>
      </c>
    </row>
    <row r="1426" spans="5:10" x14ac:dyDescent="0.25">
      <c r="E1426" t="s">
        <v>4329</v>
      </c>
      <c r="F1426" t="s">
        <v>98</v>
      </c>
      <c r="G1426" t="s">
        <v>5747</v>
      </c>
      <c r="H1426" s="73">
        <v>0</v>
      </c>
      <c r="I1426" s="75">
        <v>25272.11</v>
      </c>
      <c r="J1426" s="75">
        <v>1</v>
      </c>
    </row>
    <row r="1427" spans="5:10" x14ac:dyDescent="0.25">
      <c r="E1427" t="s">
        <v>4330</v>
      </c>
      <c r="F1427" t="s">
        <v>97</v>
      </c>
      <c r="G1427" t="s">
        <v>5745</v>
      </c>
      <c r="H1427" s="73">
        <v>0</v>
      </c>
      <c r="I1427" s="75">
        <v>3769.67</v>
      </c>
      <c r="J1427" s="75">
        <v>1</v>
      </c>
    </row>
    <row r="1428" spans="5:10" x14ac:dyDescent="0.25">
      <c r="E1428" t="s">
        <v>4331</v>
      </c>
      <c r="F1428" t="s">
        <v>98</v>
      </c>
      <c r="G1428" t="s">
        <v>5743</v>
      </c>
      <c r="H1428" s="73">
        <v>0</v>
      </c>
      <c r="I1428" s="75">
        <v>5123.8900000000003</v>
      </c>
      <c r="J1428" s="75">
        <v>1</v>
      </c>
    </row>
    <row r="1429" spans="5:10" x14ac:dyDescent="0.25">
      <c r="E1429" t="s">
        <v>4332</v>
      </c>
      <c r="F1429" t="s">
        <v>97</v>
      </c>
      <c r="G1429" t="s">
        <v>5744</v>
      </c>
      <c r="H1429" s="73">
        <v>0</v>
      </c>
      <c r="I1429" s="75">
        <v>27592.73</v>
      </c>
      <c r="J1429" s="75">
        <v>1</v>
      </c>
    </row>
    <row r="1430" spans="5:10" x14ac:dyDescent="0.25">
      <c r="E1430" t="s">
        <v>4333</v>
      </c>
      <c r="F1430" t="s">
        <v>97</v>
      </c>
      <c r="G1430" t="s">
        <v>5745</v>
      </c>
      <c r="H1430" s="73">
        <v>0</v>
      </c>
      <c r="I1430" s="75">
        <v>3769.67</v>
      </c>
      <c r="J1430" s="75">
        <v>1</v>
      </c>
    </row>
    <row r="1431" spans="5:10" x14ac:dyDescent="0.25">
      <c r="E1431" t="s">
        <v>4334</v>
      </c>
      <c r="F1431" t="s">
        <v>97</v>
      </c>
      <c r="G1431" t="s">
        <v>56</v>
      </c>
      <c r="H1431" s="73">
        <v>500000</v>
      </c>
      <c r="I1431" s="75">
        <v>7558.51</v>
      </c>
      <c r="J1431" s="75">
        <v>1</v>
      </c>
    </row>
    <row r="1432" spans="5:10" x14ac:dyDescent="0.25">
      <c r="E1432" t="s">
        <v>4335</v>
      </c>
      <c r="F1432" t="s">
        <v>98</v>
      </c>
      <c r="G1432" t="s">
        <v>5746</v>
      </c>
      <c r="H1432" s="73">
        <v>0</v>
      </c>
      <c r="I1432" s="75">
        <v>3426.98</v>
      </c>
      <c r="J1432" s="75">
        <v>1</v>
      </c>
    </row>
    <row r="1433" spans="5:10" x14ac:dyDescent="0.25">
      <c r="E1433" t="s">
        <v>4336</v>
      </c>
      <c r="F1433" t="s">
        <v>98</v>
      </c>
      <c r="G1433" t="s">
        <v>5743</v>
      </c>
      <c r="H1433" s="73">
        <v>0</v>
      </c>
      <c r="I1433" s="75">
        <v>6871.37</v>
      </c>
      <c r="J1433" s="75">
        <v>1</v>
      </c>
    </row>
    <row r="1434" spans="5:10" x14ac:dyDescent="0.25">
      <c r="E1434" t="s">
        <v>4337</v>
      </c>
      <c r="F1434" t="s">
        <v>98</v>
      </c>
      <c r="G1434" t="s">
        <v>5747</v>
      </c>
      <c r="H1434" s="73">
        <v>0</v>
      </c>
      <c r="I1434" s="75">
        <v>10092.99</v>
      </c>
      <c r="J1434" s="75">
        <v>1</v>
      </c>
    </row>
    <row r="1435" spans="5:10" x14ac:dyDescent="0.25">
      <c r="E1435" t="s">
        <v>4338</v>
      </c>
      <c r="F1435" t="s">
        <v>97</v>
      </c>
      <c r="G1435" t="s">
        <v>5744</v>
      </c>
      <c r="H1435" s="73">
        <v>0</v>
      </c>
      <c r="I1435" s="75">
        <v>14425.4</v>
      </c>
      <c r="J1435" s="75">
        <v>1</v>
      </c>
    </row>
    <row r="1436" spans="5:10" x14ac:dyDescent="0.25">
      <c r="E1436" t="s">
        <v>4339</v>
      </c>
      <c r="F1436" t="s">
        <v>97</v>
      </c>
      <c r="G1436" t="s">
        <v>5745</v>
      </c>
      <c r="H1436" s="73">
        <v>0</v>
      </c>
      <c r="I1436" s="75">
        <v>3426.98</v>
      </c>
      <c r="J1436" s="75">
        <v>1</v>
      </c>
    </row>
    <row r="1437" spans="5:10" x14ac:dyDescent="0.25">
      <c r="E1437" t="s">
        <v>4340</v>
      </c>
      <c r="F1437" t="s">
        <v>97</v>
      </c>
      <c r="G1437" t="s">
        <v>56</v>
      </c>
      <c r="H1437" s="73">
        <v>400000</v>
      </c>
      <c r="I1437" s="75">
        <v>4658.07</v>
      </c>
      <c r="J1437" s="75">
        <v>1</v>
      </c>
    </row>
    <row r="1438" spans="5:10" x14ac:dyDescent="0.25">
      <c r="E1438" t="s">
        <v>4341</v>
      </c>
      <c r="F1438" t="s">
        <v>98</v>
      </c>
      <c r="G1438" t="s">
        <v>5747</v>
      </c>
      <c r="H1438" s="73">
        <v>0</v>
      </c>
      <c r="I1438" s="75">
        <v>10092.99</v>
      </c>
      <c r="J1438" s="75">
        <v>1</v>
      </c>
    </row>
    <row r="1439" spans="5:10" x14ac:dyDescent="0.25">
      <c r="E1439" t="s">
        <v>4342</v>
      </c>
      <c r="F1439" t="s">
        <v>98</v>
      </c>
      <c r="G1439" t="s">
        <v>5743</v>
      </c>
      <c r="H1439" s="73">
        <v>0</v>
      </c>
      <c r="I1439" s="75">
        <v>4658.07</v>
      </c>
      <c r="J1439" s="75">
        <v>1</v>
      </c>
    </row>
    <row r="1440" spans="5:10" x14ac:dyDescent="0.25">
      <c r="E1440" t="s">
        <v>4343</v>
      </c>
      <c r="F1440" t="s">
        <v>97</v>
      </c>
      <c r="G1440" t="s">
        <v>5745</v>
      </c>
      <c r="H1440" s="73">
        <v>0</v>
      </c>
      <c r="I1440" s="75">
        <v>3426.98</v>
      </c>
      <c r="J1440" s="75">
        <v>1</v>
      </c>
    </row>
    <row r="1441" spans="5:10" x14ac:dyDescent="0.25">
      <c r="E1441" t="s">
        <v>4344</v>
      </c>
      <c r="F1441" t="s">
        <v>97</v>
      </c>
      <c r="G1441" t="s">
        <v>56</v>
      </c>
      <c r="H1441" s="73">
        <v>400000</v>
      </c>
      <c r="I1441" s="75">
        <v>4658.07</v>
      </c>
      <c r="J1441" s="75">
        <v>1</v>
      </c>
    </row>
    <row r="1442" spans="5:10" x14ac:dyDescent="0.25">
      <c r="E1442" t="s">
        <v>4345</v>
      </c>
      <c r="F1442" t="s">
        <v>98</v>
      </c>
      <c r="G1442" t="s">
        <v>5743</v>
      </c>
      <c r="H1442" s="73">
        <v>0</v>
      </c>
      <c r="I1442" s="75">
        <v>4658.07</v>
      </c>
      <c r="J1442" s="75">
        <v>1</v>
      </c>
    </row>
    <row r="1443" spans="5:10" x14ac:dyDescent="0.25">
      <c r="E1443" t="s">
        <v>4346</v>
      </c>
      <c r="F1443" t="s">
        <v>97</v>
      </c>
      <c r="G1443" t="s">
        <v>5745</v>
      </c>
      <c r="H1443" s="73">
        <v>0</v>
      </c>
      <c r="I1443" s="75">
        <v>3426.98</v>
      </c>
      <c r="J1443" s="75">
        <v>1</v>
      </c>
    </row>
    <row r="1444" spans="5:10" x14ac:dyDescent="0.25">
      <c r="E1444" t="s">
        <v>4347</v>
      </c>
      <c r="F1444" t="s">
        <v>97</v>
      </c>
      <c r="G1444" t="s">
        <v>56</v>
      </c>
      <c r="H1444" s="73">
        <v>400000</v>
      </c>
      <c r="I1444" s="75">
        <v>6871.37</v>
      </c>
      <c r="J1444" s="75">
        <v>1</v>
      </c>
    </row>
    <row r="1445" spans="5:10" x14ac:dyDescent="0.25">
      <c r="E1445" t="s">
        <v>4348</v>
      </c>
      <c r="F1445" t="s">
        <v>98</v>
      </c>
      <c r="G1445" t="s">
        <v>5746</v>
      </c>
      <c r="H1445" s="73">
        <v>0</v>
      </c>
      <c r="I1445" s="75">
        <v>3426.98</v>
      </c>
      <c r="J1445" s="75">
        <v>1</v>
      </c>
    </row>
    <row r="1446" spans="5:10" x14ac:dyDescent="0.25">
      <c r="E1446" t="s">
        <v>4349</v>
      </c>
      <c r="F1446" t="s">
        <v>98</v>
      </c>
      <c r="G1446" t="s">
        <v>5743</v>
      </c>
      <c r="H1446" s="73">
        <v>0</v>
      </c>
      <c r="I1446" s="75">
        <v>4658.07</v>
      </c>
      <c r="J1446" s="75">
        <v>1</v>
      </c>
    </row>
    <row r="1447" spans="5:10" x14ac:dyDescent="0.25">
      <c r="E1447" t="s">
        <v>4350</v>
      </c>
      <c r="F1447" t="s">
        <v>98</v>
      </c>
      <c r="G1447" t="s">
        <v>5747</v>
      </c>
      <c r="H1447" s="73">
        <v>0</v>
      </c>
      <c r="I1447" s="75">
        <v>14425.4</v>
      </c>
      <c r="J1447" s="75">
        <v>1</v>
      </c>
    </row>
    <row r="1448" spans="5:10" x14ac:dyDescent="0.25">
      <c r="E1448" t="s">
        <v>4351</v>
      </c>
      <c r="F1448" t="s">
        <v>97</v>
      </c>
      <c r="G1448" t="s">
        <v>56</v>
      </c>
      <c r="H1448" s="73">
        <v>400000</v>
      </c>
      <c r="I1448" s="75">
        <v>4658.07</v>
      </c>
      <c r="J1448" s="75">
        <v>1</v>
      </c>
    </row>
    <row r="1449" spans="5:10" x14ac:dyDescent="0.25">
      <c r="E1449" t="s">
        <v>4352</v>
      </c>
      <c r="F1449" t="s">
        <v>98</v>
      </c>
      <c r="G1449" t="s">
        <v>5746</v>
      </c>
      <c r="H1449" s="73">
        <v>0</v>
      </c>
      <c r="I1449" s="75">
        <v>3426.98</v>
      </c>
      <c r="J1449" s="75">
        <v>1</v>
      </c>
    </row>
    <row r="1450" spans="5:10" x14ac:dyDescent="0.25">
      <c r="E1450" t="s">
        <v>4353</v>
      </c>
      <c r="F1450" t="s">
        <v>98</v>
      </c>
      <c r="G1450" t="s">
        <v>5746</v>
      </c>
      <c r="H1450" s="73">
        <v>0</v>
      </c>
      <c r="I1450" s="75">
        <v>3426.98</v>
      </c>
      <c r="J1450" s="75">
        <v>1</v>
      </c>
    </row>
    <row r="1451" spans="5:10" x14ac:dyDescent="0.25">
      <c r="E1451" t="s">
        <v>4354</v>
      </c>
      <c r="F1451" t="s">
        <v>97</v>
      </c>
      <c r="G1451" t="s">
        <v>5745</v>
      </c>
      <c r="H1451" s="73">
        <v>0</v>
      </c>
      <c r="I1451" s="75">
        <v>3426.98</v>
      </c>
      <c r="J1451" s="75">
        <v>1</v>
      </c>
    </row>
    <row r="1452" spans="5:10" x14ac:dyDescent="0.25">
      <c r="E1452" t="s">
        <v>4355</v>
      </c>
      <c r="F1452" t="s">
        <v>98</v>
      </c>
      <c r="G1452" t="s">
        <v>5743</v>
      </c>
      <c r="H1452" s="73">
        <v>0</v>
      </c>
      <c r="I1452" s="75">
        <v>4658.07</v>
      </c>
      <c r="J1452" s="75">
        <v>1</v>
      </c>
    </row>
    <row r="1453" spans="5:10" x14ac:dyDescent="0.25">
      <c r="E1453" t="s">
        <v>4356</v>
      </c>
      <c r="F1453" t="s">
        <v>97</v>
      </c>
      <c r="G1453" t="s">
        <v>56</v>
      </c>
      <c r="H1453" s="73">
        <v>400000</v>
      </c>
      <c r="I1453" s="75">
        <v>6871.37</v>
      </c>
      <c r="J1453" s="75">
        <v>1</v>
      </c>
    </row>
    <row r="1454" spans="5:10" x14ac:dyDescent="0.25">
      <c r="E1454" t="s">
        <v>4357</v>
      </c>
      <c r="F1454" t="s">
        <v>97</v>
      </c>
      <c r="G1454" t="s">
        <v>5744</v>
      </c>
      <c r="H1454" s="73">
        <v>0</v>
      </c>
      <c r="I1454" s="75">
        <v>25272.11</v>
      </c>
      <c r="J1454" s="75">
        <v>1</v>
      </c>
    </row>
    <row r="1455" spans="5:10" x14ac:dyDescent="0.25">
      <c r="E1455" t="s">
        <v>4358</v>
      </c>
      <c r="F1455" t="s">
        <v>98</v>
      </c>
      <c r="G1455" t="s">
        <v>5747</v>
      </c>
      <c r="H1455" s="73">
        <v>0</v>
      </c>
      <c r="I1455" s="75">
        <v>20115.189999999999</v>
      </c>
      <c r="J1455" s="75">
        <v>1</v>
      </c>
    </row>
    <row r="1456" spans="5:10" x14ac:dyDescent="0.25">
      <c r="E1456" t="s">
        <v>4359</v>
      </c>
      <c r="F1456" t="s">
        <v>97</v>
      </c>
      <c r="G1456" t="s">
        <v>56</v>
      </c>
      <c r="H1456" s="73">
        <v>500000</v>
      </c>
      <c r="I1456" s="75">
        <v>7558.5099999999993</v>
      </c>
      <c r="J1456" s="75">
        <v>1</v>
      </c>
    </row>
    <row r="1457" spans="5:10" x14ac:dyDescent="0.25">
      <c r="E1457" t="s">
        <v>4360</v>
      </c>
      <c r="F1457" t="s">
        <v>98</v>
      </c>
      <c r="G1457" t="s">
        <v>5743</v>
      </c>
      <c r="H1457" s="73">
        <v>0</v>
      </c>
      <c r="I1457" s="75">
        <v>5123.8900000000003</v>
      </c>
      <c r="J1457" s="75">
        <v>1</v>
      </c>
    </row>
    <row r="1458" spans="5:10" x14ac:dyDescent="0.25">
      <c r="E1458" t="s">
        <v>4361</v>
      </c>
      <c r="F1458" t="s">
        <v>98</v>
      </c>
      <c r="G1458" t="s">
        <v>5743</v>
      </c>
      <c r="H1458" s="73">
        <v>0</v>
      </c>
      <c r="I1458" s="75">
        <v>4225.6899999999996</v>
      </c>
      <c r="J1458" s="75">
        <v>1</v>
      </c>
    </row>
    <row r="1459" spans="5:10" x14ac:dyDescent="0.25">
      <c r="E1459" t="s">
        <v>4362</v>
      </c>
      <c r="F1459" t="s">
        <v>97</v>
      </c>
      <c r="G1459" t="s">
        <v>5745</v>
      </c>
      <c r="H1459" s="73">
        <v>0</v>
      </c>
      <c r="I1459" s="75">
        <v>3769.67</v>
      </c>
      <c r="J1459" s="75">
        <v>1</v>
      </c>
    </row>
    <row r="1460" spans="5:10" x14ac:dyDescent="0.25">
      <c r="E1460" t="s">
        <v>4363</v>
      </c>
      <c r="F1460" t="s">
        <v>97</v>
      </c>
      <c r="G1460" t="s">
        <v>56</v>
      </c>
      <c r="H1460" s="73">
        <v>500000</v>
      </c>
      <c r="I1460" s="75">
        <v>5123.8900000000003</v>
      </c>
      <c r="J1460" s="75">
        <v>1</v>
      </c>
    </row>
    <row r="1461" spans="5:10" x14ac:dyDescent="0.25">
      <c r="E1461" t="s">
        <v>4364</v>
      </c>
      <c r="F1461" t="s">
        <v>97</v>
      </c>
      <c r="G1461" t="s">
        <v>5745</v>
      </c>
      <c r="H1461" s="73">
        <v>0</v>
      </c>
      <c r="I1461" s="75">
        <v>3769.67</v>
      </c>
      <c r="J1461" s="75">
        <v>1</v>
      </c>
    </row>
    <row r="1462" spans="5:10" x14ac:dyDescent="0.25">
      <c r="E1462" t="s">
        <v>4365</v>
      </c>
      <c r="F1462" t="s">
        <v>97</v>
      </c>
      <c r="G1462" t="s">
        <v>5745</v>
      </c>
      <c r="H1462" s="73">
        <v>0</v>
      </c>
      <c r="I1462" s="75">
        <v>3769.67</v>
      </c>
      <c r="J1462" s="75">
        <v>1</v>
      </c>
    </row>
    <row r="1463" spans="5:10" x14ac:dyDescent="0.25">
      <c r="E1463" t="s">
        <v>4366</v>
      </c>
      <c r="F1463" t="s">
        <v>98</v>
      </c>
      <c r="G1463" t="s">
        <v>5743</v>
      </c>
      <c r="H1463" s="73">
        <v>0</v>
      </c>
      <c r="I1463" s="75">
        <v>5123.8900000000003</v>
      </c>
      <c r="J1463" s="75">
        <v>1</v>
      </c>
    </row>
    <row r="1464" spans="5:10" x14ac:dyDescent="0.25">
      <c r="E1464" t="s">
        <v>4367</v>
      </c>
      <c r="F1464" t="s">
        <v>98</v>
      </c>
      <c r="G1464" t="s">
        <v>5747</v>
      </c>
      <c r="H1464" s="73">
        <v>0</v>
      </c>
      <c r="I1464" s="75">
        <v>11102.3</v>
      </c>
      <c r="J1464" s="75">
        <v>1</v>
      </c>
    </row>
    <row r="1465" spans="5:10" x14ac:dyDescent="0.25">
      <c r="E1465" t="s">
        <v>4368</v>
      </c>
      <c r="F1465" t="s">
        <v>97</v>
      </c>
      <c r="G1465" t="s">
        <v>5744</v>
      </c>
      <c r="H1465" s="73">
        <v>0</v>
      </c>
      <c r="I1465" s="75">
        <v>15858.589999999998</v>
      </c>
      <c r="J1465" s="75">
        <v>1</v>
      </c>
    </row>
    <row r="1466" spans="5:10" x14ac:dyDescent="0.25">
      <c r="E1466" t="s">
        <v>4369</v>
      </c>
      <c r="F1466" t="s">
        <v>97</v>
      </c>
      <c r="G1466" t="s">
        <v>56</v>
      </c>
      <c r="H1466" s="73">
        <v>500000</v>
      </c>
      <c r="I1466" s="75">
        <v>5123.8900000000003</v>
      </c>
      <c r="J1466" s="75">
        <v>1</v>
      </c>
    </row>
    <row r="1467" spans="5:10" x14ac:dyDescent="0.25">
      <c r="E1467" t="s">
        <v>4370</v>
      </c>
      <c r="F1467" t="s">
        <v>98</v>
      </c>
      <c r="G1467" t="s">
        <v>5743</v>
      </c>
      <c r="H1467" s="73">
        <v>0</v>
      </c>
      <c r="I1467" s="75">
        <v>8314.3700000000008</v>
      </c>
      <c r="J1467" s="75">
        <v>1</v>
      </c>
    </row>
    <row r="1468" spans="5:10" x14ac:dyDescent="0.25">
      <c r="E1468" t="s">
        <v>4371</v>
      </c>
      <c r="F1468" t="s">
        <v>97</v>
      </c>
      <c r="G1468" t="s">
        <v>5748</v>
      </c>
      <c r="H1468" s="73">
        <v>0</v>
      </c>
      <c r="I1468" s="75">
        <v>30352.05</v>
      </c>
      <c r="J1468" s="75">
        <v>1</v>
      </c>
    </row>
    <row r="1469" spans="5:10" x14ac:dyDescent="0.25">
      <c r="E1469" t="s">
        <v>4372</v>
      </c>
      <c r="F1469" t="s">
        <v>98</v>
      </c>
      <c r="G1469" t="s">
        <v>5749</v>
      </c>
      <c r="H1469" s="73">
        <v>0</v>
      </c>
      <c r="I1469" s="75">
        <v>30352.05</v>
      </c>
      <c r="J1469" s="75">
        <v>1</v>
      </c>
    </row>
    <row r="1470" spans="5:10" x14ac:dyDescent="0.25">
      <c r="E1470" t="s">
        <v>4373</v>
      </c>
      <c r="F1470" t="s">
        <v>97</v>
      </c>
      <c r="G1470" t="s">
        <v>56</v>
      </c>
      <c r="H1470" s="73">
        <v>600000</v>
      </c>
      <c r="I1470" s="75">
        <v>12212.54</v>
      </c>
      <c r="J1470" s="75">
        <v>1</v>
      </c>
    </row>
    <row r="1471" spans="5:10" x14ac:dyDescent="0.25">
      <c r="E1471" t="s">
        <v>4374</v>
      </c>
      <c r="F1471" t="s">
        <v>97</v>
      </c>
      <c r="G1471" t="s">
        <v>5744</v>
      </c>
      <c r="H1471" s="73">
        <v>0</v>
      </c>
      <c r="I1471" s="75">
        <v>0</v>
      </c>
      <c r="J1471" s="75">
        <v>0</v>
      </c>
    </row>
    <row r="1472" spans="5:10" x14ac:dyDescent="0.25">
      <c r="E1472" t="s">
        <v>4375</v>
      </c>
      <c r="F1472" t="s">
        <v>97</v>
      </c>
      <c r="G1472" t="s">
        <v>5745</v>
      </c>
      <c r="H1472" s="73">
        <v>0</v>
      </c>
      <c r="I1472" s="75">
        <v>3769.67</v>
      </c>
      <c r="J1472" s="75">
        <v>1</v>
      </c>
    </row>
    <row r="1473" spans="5:10" x14ac:dyDescent="0.25">
      <c r="E1473" t="s">
        <v>4376</v>
      </c>
      <c r="F1473" t="s">
        <v>98</v>
      </c>
      <c r="G1473" t="s">
        <v>5743</v>
      </c>
      <c r="H1473" s="73">
        <v>0</v>
      </c>
      <c r="I1473" s="75">
        <v>5123.8900000000003</v>
      </c>
      <c r="J1473" s="75">
        <v>1</v>
      </c>
    </row>
    <row r="1474" spans="5:10" x14ac:dyDescent="0.25">
      <c r="E1474" t="s">
        <v>4377</v>
      </c>
      <c r="F1474" t="s">
        <v>98</v>
      </c>
      <c r="G1474" t="s">
        <v>5746</v>
      </c>
      <c r="H1474" s="73">
        <v>0</v>
      </c>
      <c r="I1474" s="75">
        <v>3769.67</v>
      </c>
      <c r="J1474" s="75">
        <v>1</v>
      </c>
    </row>
    <row r="1475" spans="5:10" x14ac:dyDescent="0.25">
      <c r="E1475" t="s">
        <v>4378</v>
      </c>
      <c r="F1475" t="s">
        <v>97</v>
      </c>
      <c r="G1475" t="s">
        <v>56</v>
      </c>
      <c r="H1475" s="73">
        <v>500000</v>
      </c>
      <c r="I1475" s="75">
        <v>5123.8900000000003</v>
      </c>
      <c r="J1475" s="75">
        <v>1</v>
      </c>
    </row>
    <row r="1476" spans="5:10" x14ac:dyDescent="0.25">
      <c r="E1476" t="s">
        <v>4379</v>
      </c>
      <c r="F1476" t="s">
        <v>98</v>
      </c>
      <c r="G1476" t="s">
        <v>56</v>
      </c>
      <c r="H1476" s="73">
        <v>500000</v>
      </c>
      <c r="I1476" s="75">
        <v>5123.8900000000003</v>
      </c>
      <c r="J1476" s="75">
        <v>1</v>
      </c>
    </row>
    <row r="1477" spans="5:10" x14ac:dyDescent="0.25">
      <c r="E1477" t="s">
        <v>4380</v>
      </c>
      <c r="F1477" t="s">
        <v>97</v>
      </c>
      <c r="G1477" t="s">
        <v>5745</v>
      </c>
      <c r="H1477" s="73">
        <v>0</v>
      </c>
      <c r="I1477" s="75">
        <v>3769.67</v>
      </c>
      <c r="J1477" s="75">
        <v>1</v>
      </c>
    </row>
    <row r="1478" spans="5:10" x14ac:dyDescent="0.25">
      <c r="E1478" t="s">
        <v>4381</v>
      </c>
      <c r="F1478" t="s">
        <v>97</v>
      </c>
      <c r="G1478" t="s">
        <v>5743</v>
      </c>
      <c r="H1478" s="73">
        <v>0</v>
      </c>
      <c r="I1478" s="75">
        <v>5123.8900000000003</v>
      </c>
      <c r="J1478" s="75">
        <v>1</v>
      </c>
    </row>
    <row r="1479" spans="5:10" x14ac:dyDescent="0.25">
      <c r="E1479" t="s">
        <v>4382</v>
      </c>
      <c r="F1479" t="s">
        <v>97</v>
      </c>
      <c r="G1479" t="s">
        <v>5745</v>
      </c>
      <c r="H1479" s="73">
        <v>0</v>
      </c>
      <c r="I1479" s="75">
        <v>3769.67</v>
      </c>
      <c r="J1479" s="75">
        <v>1</v>
      </c>
    </row>
    <row r="1480" spans="5:10" x14ac:dyDescent="0.25">
      <c r="E1480" t="s">
        <v>4383</v>
      </c>
      <c r="F1480" t="s">
        <v>98</v>
      </c>
      <c r="G1480" t="s">
        <v>5747</v>
      </c>
      <c r="H1480" s="73">
        <v>0</v>
      </c>
      <c r="I1480" s="75">
        <v>11102.3</v>
      </c>
      <c r="J1480" s="75">
        <v>1</v>
      </c>
    </row>
    <row r="1481" spans="5:10" x14ac:dyDescent="0.25">
      <c r="E1481" t="s">
        <v>4384</v>
      </c>
      <c r="F1481" t="s">
        <v>98</v>
      </c>
      <c r="G1481" t="s">
        <v>5746</v>
      </c>
      <c r="H1481" s="73">
        <v>0</v>
      </c>
      <c r="I1481" s="75">
        <v>3769.67</v>
      </c>
      <c r="J1481" s="75">
        <v>1</v>
      </c>
    </row>
    <row r="1482" spans="5:10" x14ac:dyDescent="0.25">
      <c r="E1482" t="s">
        <v>4385</v>
      </c>
      <c r="F1482" t="s">
        <v>98</v>
      </c>
      <c r="G1482" t="s">
        <v>5743</v>
      </c>
      <c r="H1482" s="73">
        <v>0</v>
      </c>
      <c r="I1482" s="75">
        <v>4225.6899999999996</v>
      </c>
      <c r="J1482" s="75">
        <v>1</v>
      </c>
    </row>
    <row r="1483" spans="5:10" x14ac:dyDescent="0.25">
      <c r="E1483" t="s">
        <v>4386</v>
      </c>
      <c r="F1483" t="s">
        <v>97</v>
      </c>
      <c r="G1483" t="s">
        <v>5744</v>
      </c>
      <c r="H1483" s="73">
        <v>0</v>
      </c>
      <c r="I1483" s="75">
        <v>20115.189999999999</v>
      </c>
      <c r="J1483" s="75">
        <v>1</v>
      </c>
    </row>
    <row r="1484" spans="5:10" x14ac:dyDescent="0.25">
      <c r="E1484" t="s">
        <v>4387</v>
      </c>
      <c r="F1484" t="s">
        <v>97</v>
      </c>
      <c r="G1484" t="s">
        <v>56</v>
      </c>
      <c r="H1484" s="73">
        <v>500000</v>
      </c>
      <c r="I1484" s="75">
        <v>5123.8900000000003</v>
      </c>
      <c r="J1484" s="75">
        <v>1</v>
      </c>
    </row>
    <row r="1485" spans="5:10" x14ac:dyDescent="0.25">
      <c r="E1485" t="s">
        <v>4388</v>
      </c>
      <c r="F1485" t="s">
        <v>97</v>
      </c>
      <c r="G1485" t="s">
        <v>5745</v>
      </c>
      <c r="H1485" s="73">
        <v>0</v>
      </c>
      <c r="I1485" s="75">
        <v>3426.98</v>
      </c>
      <c r="J1485" s="75">
        <v>1</v>
      </c>
    </row>
    <row r="1486" spans="5:10" x14ac:dyDescent="0.25">
      <c r="E1486" t="s">
        <v>4389</v>
      </c>
      <c r="F1486" t="s">
        <v>97</v>
      </c>
      <c r="G1486" t="s">
        <v>56</v>
      </c>
      <c r="H1486" s="73">
        <v>400000</v>
      </c>
      <c r="I1486" s="75">
        <v>4658.07</v>
      </c>
      <c r="J1486" s="75">
        <v>1</v>
      </c>
    </row>
    <row r="1487" spans="5:10" x14ac:dyDescent="0.25">
      <c r="E1487" t="s">
        <v>4390</v>
      </c>
      <c r="F1487" t="s">
        <v>98</v>
      </c>
      <c r="G1487" t="s">
        <v>5749</v>
      </c>
      <c r="H1487" s="73">
        <v>0</v>
      </c>
      <c r="I1487" s="75">
        <v>14425.4</v>
      </c>
      <c r="J1487" s="75">
        <v>1</v>
      </c>
    </row>
    <row r="1488" spans="5:10" x14ac:dyDescent="0.25">
      <c r="E1488" t="s">
        <v>4391</v>
      </c>
      <c r="F1488" t="s">
        <v>98</v>
      </c>
      <c r="G1488" t="s">
        <v>5743</v>
      </c>
      <c r="H1488" s="73">
        <v>0</v>
      </c>
      <c r="I1488" s="75">
        <v>3841.55</v>
      </c>
      <c r="J1488" s="75">
        <v>1</v>
      </c>
    </row>
    <row r="1489" spans="5:10" x14ac:dyDescent="0.25">
      <c r="E1489" t="s">
        <v>4392</v>
      </c>
      <c r="F1489" t="s">
        <v>97</v>
      </c>
      <c r="G1489" t="s">
        <v>5745</v>
      </c>
      <c r="H1489" s="73">
        <v>0</v>
      </c>
      <c r="I1489" s="75">
        <v>3426.98</v>
      </c>
      <c r="J1489" s="75">
        <v>1</v>
      </c>
    </row>
    <row r="1490" spans="5:10" x14ac:dyDescent="0.25">
      <c r="E1490" t="s">
        <v>4393</v>
      </c>
      <c r="F1490" t="s">
        <v>98</v>
      </c>
      <c r="G1490" t="s">
        <v>5746</v>
      </c>
      <c r="H1490" s="73">
        <v>0</v>
      </c>
      <c r="I1490" s="75">
        <v>3769.67</v>
      </c>
      <c r="J1490" s="75">
        <v>1</v>
      </c>
    </row>
    <row r="1491" spans="5:10" x14ac:dyDescent="0.25">
      <c r="E1491" t="s">
        <v>4394</v>
      </c>
      <c r="F1491" t="s">
        <v>98</v>
      </c>
      <c r="G1491" t="s">
        <v>5747</v>
      </c>
      <c r="H1491" s="73">
        <v>0</v>
      </c>
      <c r="I1491" s="75">
        <v>20115.189999999999</v>
      </c>
      <c r="J1491" s="75">
        <v>1</v>
      </c>
    </row>
    <row r="1492" spans="5:10" x14ac:dyDescent="0.25">
      <c r="E1492" t="s">
        <v>4395</v>
      </c>
      <c r="F1492" t="s">
        <v>97</v>
      </c>
      <c r="G1492" t="s">
        <v>5745</v>
      </c>
      <c r="H1492" s="73">
        <v>0</v>
      </c>
      <c r="I1492" s="75">
        <v>3769.67</v>
      </c>
      <c r="J1492" s="75">
        <v>1</v>
      </c>
    </row>
    <row r="1493" spans="5:10" x14ac:dyDescent="0.25">
      <c r="E1493" t="s">
        <v>4396</v>
      </c>
      <c r="F1493" t="s">
        <v>97</v>
      </c>
      <c r="G1493" t="s">
        <v>56</v>
      </c>
      <c r="H1493" s="73">
        <v>500000</v>
      </c>
      <c r="I1493" s="75">
        <v>5123.8900000000003</v>
      </c>
      <c r="J1493" s="75">
        <v>1</v>
      </c>
    </row>
    <row r="1494" spans="5:10" x14ac:dyDescent="0.25">
      <c r="E1494" t="s">
        <v>4397</v>
      </c>
      <c r="F1494" t="s">
        <v>98</v>
      </c>
      <c r="G1494" t="s">
        <v>5743</v>
      </c>
      <c r="H1494" s="73">
        <v>0</v>
      </c>
      <c r="I1494" s="75">
        <v>5123.8900000000003</v>
      </c>
      <c r="J1494" s="75">
        <v>1</v>
      </c>
    </row>
    <row r="1495" spans="5:10" x14ac:dyDescent="0.25">
      <c r="E1495" t="s">
        <v>4398</v>
      </c>
      <c r="F1495" t="s">
        <v>98</v>
      </c>
      <c r="G1495" t="s">
        <v>5743</v>
      </c>
      <c r="H1495" s="73">
        <v>0</v>
      </c>
      <c r="I1495" s="75">
        <v>5123.8900000000003</v>
      </c>
      <c r="J1495" s="75">
        <v>1</v>
      </c>
    </row>
    <row r="1496" spans="5:10" x14ac:dyDescent="0.25">
      <c r="E1496" t="s">
        <v>4399</v>
      </c>
      <c r="F1496" t="s">
        <v>97</v>
      </c>
      <c r="G1496" t="s">
        <v>5744</v>
      </c>
      <c r="H1496" s="73">
        <v>0</v>
      </c>
      <c r="I1496" s="75">
        <v>11102.3</v>
      </c>
      <c r="J1496" s="75">
        <v>1</v>
      </c>
    </row>
    <row r="1497" spans="5:10" x14ac:dyDescent="0.25">
      <c r="E1497" t="s">
        <v>4400</v>
      </c>
      <c r="F1497" t="s">
        <v>98</v>
      </c>
      <c r="G1497" t="s">
        <v>5746</v>
      </c>
      <c r="H1497" s="73">
        <v>0</v>
      </c>
      <c r="I1497" s="75">
        <v>3769.67</v>
      </c>
      <c r="J1497" s="75">
        <v>1</v>
      </c>
    </row>
    <row r="1498" spans="5:10" x14ac:dyDescent="0.25">
      <c r="E1498" t="s">
        <v>4401</v>
      </c>
      <c r="F1498" t="s">
        <v>98</v>
      </c>
      <c r="G1498" t="s">
        <v>5747</v>
      </c>
      <c r="H1498" s="73">
        <v>0</v>
      </c>
      <c r="I1498" s="75">
        <v>11102.3</v>
      </c>
      <c r="J1498" s="75">
        <v>1</v>
      </c>
    </row>
    <row r="1499" spans="5:10" x14ac:dyDescent="0.25">
      <c r="E1499" t="s">
        <v>4402</v>
      </c>
      <c r="F1499" t="s">
        <v>97</v>
      </c>
      <c r="G1499" t="s">
        <v>5745</v>
      </c>
      <c r="H1499" s="73">
        <v>0</v>
      </c>
      <c r="I1499" s="75">
        <v>3769.67</v>
      </c>
      <c r="J1499" s="75">
        <v>1</v>
      </c>
    </row>
    <row r="1500" spans="5:10" x14ac:dyDescent="0.25">
      <c r="E1500" t="s">
        <v>4403</v>
      </c>
      <c r="F1500" t="s">
        <v>97</v>
      </c>
      <c r="G1500" t="s">
        <v>56</v>
      </c>
      <c r="H1500" s="73">
        <v>500000</v>
      </c>
      <c r="I1500" s="75">
        <v>5123.8900000000003</v>
      </c>
      <c r="J1500" s="75">
        <v>1</v>
      </c>
    </row>
    <row r="1501" spans="5:10" x14ac:dyDescent="0.25">
      <c r="E1501" t="s">
        <v>4404</v>
      </c>
      <c r="F1501" t="s">
        <v>98</v>
      </c>
      <c r="G1501" t="s">
        <v>5746</v>
      </c>
      <c r="H1501" s="73">
        <v>0</v>
      </c>
      <c r="I1501" s="75">
        <v>3426.98</v>
      </c>
      <c r="J1501" s="75">
        <v>1</v>
      </c>
    </row>
    <row r="1502" spans="5:10" x14ac:dyDescent="0.25">
      <c r="E1502" t="s">
        <v>4405</v>
      </c>
      <c r="F1502" t="s">
        <v>98</v>
      </c>
      <c r="G1502" t="s">
        <v>5747</v>
      </c>
      <c r="H1502" s="73">
        <v>0</v>
      </c>
      <c r="I1502" s="75">
        <v>22974.65</v>
      </c>
      <c r="J1502" s="75">
        <v>1</v>
      </c>
    </row>
    <row r="1503" spans="5:10" x14ac:dyDescent="0.25">
      <c r="E1503" t="s">
        <v>4406</v>
      </c>
      <c r="F1503" t="s">
        <v>98</v>
      </c>
      <c r="G1503" t="s">
        <v>5743</v>
      </c>
      <c r="H1503" s="73">
        <v>0</v>
      </c>
      <c r="I1503" s="75">
        <v>6871.37</v>
      </c>
      <c r="J1503" s="75">
        <v>1</v>
      </c>
    </row>
    <row r="1504" spans="5:10" x14ac:dyDescent="0.25">
      <c r="E1504" t="s">
        <v>4407</v>
      </c>
      <c r="F1504" t="s">
        <v>97</v>
      </c>
      <c r="G1504" t="s">
        <v>56</v>
      </c>
      <c r="H1504" s="73">
        <v>400000</v>
      </c>
      <c r="I1504" s="75">
        <v>6871.37</v>
      </c>
      <c r="J1504" s="75">
        <v>1</v>
      </c>
    </row>
    <row r="1505" spans="5:10" x14ac:dyDescent="0.25">
      <c r="E1505" t="s">
        <v>4408</v>
      </c>
      <c r="F1505" t="s">
        <v>97</v>
      </c>
      <c r="G1505" t="s">
        <v>5744</v>
      </c>
      <c r="H1505" s="73">
        <v>0</v>
      </c>
      <c r="I1505" s="75">
        <v>25272.11</v>
      </c>
      <c r="J1505" s="75">
        <v>1</v>
      </c>
    </row>
    <row r="1506" spans="5:10" x14ac:dyDescent="0.25">
      <c r="E1506" t="s">
        <v>4409</v>
      </c>
      <c r="F1506" t="s">
        <v>97</v>
      </c>
      <c r="G1506" t="s">
        <v>5745</v>
      </c>
      <c r="H1506" s="73">
        <v>0</v>
      </c>
      <c r="I1506" s="75">
        <v>3769.67</v>
      </c>
      <c r="J1506" s="75">
        <v>1</v>
      </c>
    </row>
    <row r="1507" spans="5:10" x14ac:dyDescent="0.25">
      <c r="E1507" t="s">
        <v>4410</v>
      </c>
      <c r="F1507" t="s">
        <v>98</v>
      </c>
      <c r="G1507" t="s">
        <v>5747</v>
      </c>
      <c r="H1507" s="73">
        <v>0</v>
      </c>
      <c r="I1507" s="75">
        <v>15858.589999999998</v>
      </c>
      <c r="J1507" s="75">
        <v>1</v>
      </c>
    </row>
    <row r="1508" spans="5:10" x14ac:dyDescent="0.25">
      <c r="E1508" t="s">
        <v>4411</v>
      </c>
      <c r="F1508" t="s">
        <v>98</v>
      </c>
      <c r="G1508" t="s">
        <v>5743</v>
      </c>
      <c r="H1508" s="73">
        <v>0</v>
      </c>
      <c r="I1508" s="75">
        <v>5123.8900000000003</v>
      </c>
      <c r="J1508" s="75">
        <v>1</v>
      </c>
    </row>
    <row r="1509" spans="5:10" x14ac:dyDescent="0.25">
      <c r="E1509" t="s">
        <v>4412</v>
      </c>
      <c r="F1509" t="s">
        <v>97</v>
      </c>
      <c r="G1509" t="s">
        <v>56</v>
      </c>
      <c r="H1509" s="73">
        <v>500000</v>
      </c>
      <c r="I1509" s="75">
        <v>5123.8900000000003</v>
      </c>
      <c r="J1509" s="75">
        <v>1</v>
      </c>
    </row>
    <row r="1510" spans="5:10" x14ac:dyDescent="0.25">
      <c r="E1510" t="s">
        <v>4413</v>
      </c>
      <c r="F1510" t="s">
        <v>98</v>
      </c>
      <c r="G1510" t="s">
        <v>5746</v>
      </c>
      <c r="H1510" s="73">
        <v>0</v>
      </c>
      <c r="I1510" s="75">
        <v>3769.67</v>
      </c>
      <c r="J1510" s="75">
        <v>1</v>
      </c>
    </row>
    <row r="1511" spans="5:10" x14ac:dyDescent="0.25">
      <c r="E1511" t="s">
        <v>4414</v>
      </c>
      <c r="F1511" t="s">
        <v>98</v>
      </c>
      <c r="G1511" t="s">
        <v>5743</v>
      </c>
      <c r="H1511" s="73">
        <v>0</v>
      </c>
      <c r="I1511" s="75">
        <v>5123.8900000000003</v>
      </c>
      <c r="J1511" s="75">
        <v>1</v>
      </c>
    </row>
    <row r="1512" spans="5:10" x14ac:dyDescent="0.25">
      <c r="E1512" t="s">
        <v>4415</v>
      </c>
      <c r="F1512" t="s">
        <v>97</v>
      </c>
      <c r="G1512" t="s">
        <v>5745</v>
      </c>
      <c r="H1512" s="73">
        <v>0</v>
      </c>
      <c r="I1512" s="75">
        <v>3769.67</v>
      </c>
      <c r="J1512" s="75">
        <v>1</v>
      </c>
    </row>
    <row r="1513" spans="5:10" x14ac:dyDescent="0.25">
      <c r="E1513" t="s">
        <v>4416</v>
      </c>
      <c r="F1513" t="s">
        <v>98</v>
      </c>
      <c r="G1513" t="s">
        <v>5747</v>
      </c>
      <c r="H1513" s="73">
        <v>0</v>
      </c>
      <c r="I1513" s="75">
        <v>11102.3</v>
      </c>
      <c r="J1513" s="75">
        <v>1</v>
      </c>
    </row>
    <row r="1514" spans="5:10" x14ac:dyDescent="0.25">
      <c r="E1514" t="s">
        <v>4417</v>
      </c>
      <c r="F1514" t="s">
        <v>97</v>
      </c>
      <c r="G1514" t="s">
        <v>56</v>
      </c>
      <c r="H1514" s="73">
        <v>500000</v>
      </c>
      <c r="I1514" s="75">
        <v>5123.8900000000003</v>
      </c>
      <c r="J1514" s="75">
        <v>1</v>
      </c>
    </row>
    <row r="1515" spans="5:10" x14ac:dyDescent="0.25">
      <c r="E1515" t="s">
        <v>4418</v>
      </c>
      <c r="F1515" t="s">
        <v>97</v>
      </c>
      <c r="G1515" t="s">
        <v>5744</v>
      </c>
      <c r="H1515" s="73">
        <v>0</v>
      </c>
      <c r="I1515" s="75">
        <v>27592.73</v>
      </c>
      <c r="J1515" s="75">
        <v>1</v>
      </c>
    </row>
    <row r="1516" spans="5:10" x14ac:dyDescent="0.25">
      <c r="E1516" t="s">
        <v>4419</v>
      </c>
      <c r="F1516" t="s">
        <v>98</v>
      </c>
      <c r="G1516" t="s">
        <v>5743</v>
      </c>
      <c r="H1516" s="73">
        <v>0</v>
      </c>
      <c r="I1516" s="75">
        <v>5123.8900000000003</v>
      </c>
      <c r="J1516" s="75">
        <v>1</v>
      </c>
    </row>
    <row r="1517" spans="5:10" x14ac:dyDescent="0.25">
      <c r="E1517" t="s">
        <v>4420</v>
      </c>
      <c r="F1517" t="s">
        <v>97</v>
      </c>
      <c r="G1517" t="s">
        <v>5744</v>
      </c>
      <c r="H1517" s="73">
        <v>0</v>
      </c>
      <c r="I1517" s="75">
        <v>15858.589999999998</v>
      </c>
      <c r="J1517" s="75">
        <v>1</v>
      </c>
    </row>
    <row r="1518" spans="5:10" x14ac:dyDescent="0.25">
      <c r="E1518" t="s">
        <v>4421</v>
      </c>
      <c r="F1518" t="s">
        <v>98</v>
      </c>
      <c r="G1518" t="s">
        <v>5747</v>
      </c>
      <c r="H1518" s="73">
        <v>0</v>
      </c>
      <c r="I1518" s="75">
        <v>11102.3</v>
      </c>
      <c r="J1518" s="75">
        <v>1</v>
      </c>
    </row>
    <row r="1519" spans="5:10" x14ac:dyDescent="0.25">
      <c r="E1519" t="s">
        <v>4422</v>
      </c>
      <c r="F1519" t="s">
        <v>97</v>
      </c>
      <c r="G1519" t="s">
        <v>5745</v>
      </c>
      <c r="H1519" s="73">
        <v>0</v>
      </c>
      <c r="I1519" s="75">
        <v>3769.67</v>
      </c>
      <c r="J1519" s="75">
        <v>1</v>
      </c>
    </row>
    <row r="1520" spans="5:10" x14ac:dyDescent="0.25">
      <c r="E1520" t="s">
        <v>4423</v>
      </c>
      <c r="F1520" t="s">
        <v>97</v>
      </c>
      <c r="G1520" t="s">
        <v>56</v>
      </c>
      <c r="H1520" s="73">
        <v>500000</v>
      </c>
      <c r="I1520" s="75">
        <v>5123.8900000000003</v>
      </c>
      <c r="J1520" s="75">
        <v>1</v>
      </c>
    </row>
    <row r="1521" spans="5:10" x14ac:dyDescent="0.25">
      <c r="E1521" t="s">
        <v>4424</v>
      </c>
      <c r="F1521" t="s">
        <v>98</v>
      </c>
      <c r="G1521" t="s">
        <v>5747</v>
      </c>
      <c r="H1521" s="73">
        <v>0</v>
      </c>
      <c r="I1521" s="75">
        <v>14425.4</v>
      </c>
      <c r="J1521" s="75">
        <v>1</v>
      </c>
    </row>
    <row r="1522" spans="5:10" x14ac:dyDescent="0.25">
      <c r="E1522" t="s">
        <v>4425</v>
      </c>
      <c r="F1522" t="s">
        <v>98</v>
      </c>
      <c r="G1522" t="s">
        <v>5746</v>
      </c>
      <c r="H1522" s="73">
        <v>0</v>
      </c>
      <c r="I1522" s="75">
        <v>3426.98</v>
      </c>
      <c r="J1522" s="75">
        <v>1</v>
      </c>
    </row>
    <row r="1523" spans="5:10" x14ac:dyDescent="0.25">
      <c r="E1523" t="s">
        <v>4426</v>
      </c>
      <c r="F1523" t="s">
        <v>97</v>
      </c>
      <c r="G1523" t="s">
        <v>56</v>
      </c>
      <c r="H1523" s="73">
        <v>400000</v>
      </c>
      <c r="I1523" s="75">
        <v>4658.07</v>
      </c>
      <c r="J1523" s="75">
        <v>1</v>
      </c>
    </row>
    <row r="1524" spans="5:10" x14ac:dyDescent="0.25">
      <c r="E1524" t="s">
        <v>4427</v>
      </c>
      <c r="F1524" t="s">
        <v>98</v>
      </c>
      <c r="G1524" t="s">
        <v>5743</v>
      </c>
      <c r="H1524" s="73">
        <v>0</v>
      </c>
      <c r="I1524" s="75">
        <v>3841.55</v>
      </c>
      <c r="J1524" s="75">
        <v>1</v>
      </c>
    </row>
    <row r="1525" spans="5:10" x14ac:dyDescent="0.25">
      <c r="E1525" t="s">
        <v>4428</v>
      </c>
      <c r="F1525" t="s">
        <v>98</v>
      </c>
      <c r="G1525" t="s">
        <v>5747</v>
      </c>
      <c r="H1525" s="73">
        <v>0</v>
      </c>
      <c r="I1525" s="75">
        <v>20115.189999999999</v>
      </c>
      <c r="J1525" s="75">
        <v>1</v>
      </c>
    </row>
    <row r="1526" spans="5:10" x14ac:dyDescent="0.25">
      <c r="E1526" t="s">
        <v>4429</v>
      </c>
      <c r="F1526" t="s">
        <v>98</v>
      </c>
      <c r="G1526" t="s">
        <v>5743</v>
      </c>
      <c r="H1526" s="73">
        <v>0</v>
      </c>
      <c r="I1526" s="75">
        <v>7558.5099999999993</v>
      </c>
      <c r="J1526" s="75">
        <v>1</v>
      </c>
    </row>
    <row r="1527" spans="5:10" x14ac:dyDescent="0.25">
      <c r="E1527" t="s">
        <v>4430</v>
      </c>
      <c r="F1527" t="s">
        <v>97</v>
      </c>
      <c r="G1527" t="s">
        <v>5744</v>
      </c>
      <c r="H1527" s="73">
        <v>0</v>
      </c>
      <c r="I1527" s="75">
        <v>27592.73</v>
      </c>
      <c r="J1527" s="75">
        <v>1</v>
      </c>
    </row>
    <row r="1528" spans="5:10" x14ac:dyDescent="0.25">
      <c r="E1528" t="s">
        <v>4431</v>
      </c>
      <c r="F1528" t="s">
        <v>98</v>
      </c>
      <c r="G1528" t="s">
        <v>5746</v>
      </c>
      <c r="H1528" s="73">
        <v>0</v>
      </c>
      <c r="I1528" s="75">
        <v>3769.67</v>
      </c>
      <c r="J1528" s="75">
        <v>1</v>
      </c>
    </row>
    <row r="1529" spans="5:10" x14ac:dyDescent="0.25">
      <c r="E1529" t="s">
        <v>4432</v>
      </c>
      <c r="F1529" t="s">
        <v>97</v>
      </c>
      <c r="G1529" t="s">
        <v>56</v>
      </c>
      <c r="H1529" s="73">
        <v>500000</v>
      </c>
      <c r="I1529" s="75">
        <v>7558.5099999999993</v>
      </c>
      <c r="J1529" s="75">
        <v>1</v>
      </c>
    </row>
    <row r="1530" spans="5:10" x14ac:dyDescent="0.25">
      <c r="E1530" t="s">
        <v>4433</v>
      </c>
      <c r="F1530" t="s">
        <v>98</v>
      </c>
      <c r="G1530" t="s">
        <v>5743</v>
      </c>
      <c r="H1530" s="73">
        <v>0</v>
      </c>
      <c r="I1530" s="75">
        <v>5123.8900000000003</v>
      </c>
      <c r="J1530" s="75">
        <v>1</v>
      </c>
    </row>
    <row r="1531" spans="5:10" x14ac:dyDescent="0.25">
      <c r="E1531" t="s">
        <v>4434</v>
      </c>
      <c r="F1531" t="s">
        <v>97</v>
      </c>
      <c r="G1531" t="s">
        <v>5744</v>
      </c>
      <c r="H1531" s="73">
        <v>0</v>
      </c>
      <c r="I1531" s="75">
        <v>15858.589999999998</v>
      </c>
      <c r="J1531" s="75">
        <v>1</v>
      </c>
    </row>
    <row r="1532" spans="5:10" x14ac:dyDescent="0.25">
      <c r="E1532" t="s">
        <v>4435</v>
      </c>
      <c r="F1532" t="s">
        <v>98</v>
      </c>
      <c r="G1532" t="s">
        <v>5746</v>
      </c>
      <c r="H1532" s="73">
        <v>0</v>
      </c>
      <c r="I1532" s="75">
        <v>3769.67</v>
      </c>
      <c r="J1532" s="75">
        <v>1</v>
      </c>
    </row>
    <row r="1533" spans="5:10" x14ac:dyDescent="0.25">
      <c r="E1533" t="s">
        <v>4436</v>
      </c>
      <c r="F1533" t="s">
        <v>97</v>
      </c>
      <c r="G1533" t="s">
        <v>5745</v>
      </c>
      <c r="H1533" s="73">
        <v>0</v>
      </c>
      <c r="I1533" s="75">
        <v>3769.67</v>
      </c>
      <c r="J1533" s="75">
        <v>1</v>
      </c>
    </row>
    <row r="1534" spans="5:10" x14ac:dyDescent="0.25">
      <c r="E1534" t="s">
        <v>4437</v>
      </c>
      <c r="F1534" t="s">
        <v>97</v>
      </c>
      <c r="G1534" t="s">
        <v>56</v>
      </c>
      <c r="H1534" s="73">
        <v>500000</v>
      </c>
      <c r="I1534" s="75">
        <v>5123.8900000000003</v>
      </c>
      <c r="J1534" s="75">
        <v>1</v>
      </c>
    </row>
    <row r="1535" spans="5:10" x14ac:dyDescent="0.25">
      <c r="E1535" t="s">
        <v>4438</v>
      </c>
      <c r="F1535" t="s">
        <v>98</v>
      </c>
      <c r="G1535" t="s">
        <v>5747</v>
      </c>
      <c r="H1535" s="73">
        <v>0</v>
      </c>
      <c r="I1535" s="75">
        <v>11102.3</v>
      </c>
      <c r="J1535" s="75">
        <v>1</v>
      </c>
    </row>
    <row r="1536" spans="5:10" x14ac:dyDescent="0.25">
      <c r="E1536" t="s">
        <v>4439</v>
      </c>
      <c r="F1536" t="s">
        <v>98</v>
      </c>
      <c r="G1536" t="s">
        <v>5743</v>
      </c>
      <c r="H1536" s="73">
        <v>0</v>
      </c>
      <c r="I1536" s="75">
        <v>3841.55</v>
      </c>
      <c r="J1536" s="75">
        <v>1</v>
      </c>
    </row>
    <row r="1537" spans="5:10" x14ac:dyDescent="0.25">
      <c r="E1537" t="s">
        <v>4440</v>
      </c>
      <c r="F1537" t="s">
        <v>97</v>
      </c>
      <c r="G1537" t="s">
        <v>56</v>
      </c>
      <c r="H1537" s="73">
        <v>400000</v>
      </c>
      <c r="I1537" s="75">
        <v>4658.07</v>
      </c>
      <c r="J1537" s="75">
        <v>1</v>
      </c>
    </row>
    <row r="1538" spans="5:10" x14ac:dyDescent="0.25">
      <c r="E1538" t="s">
        <v>4441</v>
      </c>
      <c r="F1538" t="s">
        <v>98</v>
      </c>
      <c r="G1538" t="s">
        <v>5747</v>
      </c>
      <c r="H1538" s="73">
        <v>0</v>
      </c>
      <c r="I1538" s="75">
        <v>10092.99</v>
      </c>
      <c r="J1538" s="75">
        <v>1</v>
      </c>
    </row>
    <row r="1539" spans="5:10" x14ac:dyDescent="0.25">
      <c r="E1539" t="s">
        <v>4442</v>
      </c>
      <c r="F1539" t="s">
        <v>98</v>
      </c>
      <c r="G1539" t="s">
        <v>5746</v>
      </c>
      <c r="H1539" s="73">
        <v>0</v>
      </c>
      <c r="I1539" s="75">
        <v>3426.98</v>
      </c>
      <c r="J1539" s="75">
        <v>1</v>
      </c>
    </row>
    <row r="1540" spans="5:10" x14ac:dyDescent="0.25">
      <c r="E1540" t="s">
        <v>4443</v>
      </c>
      <c r="F1540" t="s">
        <v>97</v>
      </c>
      <c r="G1540" t="s">
        <v>5745</v>
      </c>
      <c r="H1540" s="73">
        <v>0</v>
      </c>
      <c r="I1540" s="75">
        <v>3426.98</v>
      </c>
      <c r="J1540" s="75">
        <v>1</v>
      </c>
    </row>
    <row r="1541" spans="5:10" x14ac:dyDescent="0.25">
      <c r="E1541" t="s">
        <v>4444</v>
      </c>
      <c r="F1541" t="s">
        <v>98</v>
      </c>
      <c r="G1541" t="s">
        <v>5743</v>
      </c>
      <c r="H1541" s="73">
        <v>0</v>
      </c>
      <c r="I1541" s="75">
        <v>5123.8900000000003</v>
      </c>
      <c r="J1541" s="75">
        <v>1</v>
      </c>
    </row>
    <row r="1542" spans="5:10" x14ac:dyDescent="0.25">
      <c r="E1542" t="s">
        <v>4445</v>
      </c>
      <c r="F1542" t="s">
        <v>97</v>
      </c>
      <c r="G1542" t="s">
        <v>5744</v>
      </c>
      <c r="H1542" s="73">
        <v>0</v>
      </c>
      <c r="I1542" s="75">
        <v>25272.11</v>
      </c>
      <c r="J1542" s="75">
        <v>1</v>
      </c>
    </row>
    <row r="1543" spans="5:10" x14ac:dyDescent="0.25">
      <c r="E1543" t="s">
        <v>4446</v>
      </c>
      <c r="F1543" t="s">
        <v>98</v>
      </c>
      <c r="G1543" t="s">
        <v>5747</v>
      </c>
      <c r="H1543" s="73">
        <v>0</v>
      </c>
      <c r="I1543" s="75">
        <v>15858.589999999998</v>
      </c>
      <c r="J1543" s="75">
        <v>1</v>
      </c>
    </row>
    <row r="1544" spans="5:10" x14ac:dyDescent="0.25">
      <c r="E1544" t="s">
        <v>4447</v>
      </c>
      <c r="F1544" t="s">
        <v>97</v>
      </c>
      <c r="G1544" t="s">
        <v>56</v>
      </c>
      <c r="H1544" s="73">
        <v>500000</v>
      </c>
      <c r="I1544" s="75">
        <v>5123.8900000000003</v>
      </c>
      <c r="J1544" s="75">
        <v>1</v>
      </c>
    </row>
    <row r="1545" spans="5:10" x14ac:dyDescent="0.25">
      <c r="E1545" t="s">
        <v>4448</v>
      </c>
      <c r="F1545" t="s">
        <v>97</v>
      </c>
      <c r="G1545" t="s">
        <v>5745</v>
      </c>
      <c r="H1545" s="73">
        <v>0</v>
      </c>
      <c r="I1545" s="75">
        <v>3769.67</v>
      </c>
      <c r="J1545" s="75">
        <v>1</v>
      </c>
    </row>
    <row r="1546" spans="5:10" x14ac:dyDescent="0.25">
      <c r="E1546" t="s">
        <v>4449</v>
      </c>
      <c r="F1546" t="s">
        <v>97</v>
      </c>
      <c r="G1546" t="s">
        <v>5744</v>
      </c>
      <c r="H1546" s="73">
        <v>0</v>
      </c>
      <c r="I1546" s="75">
        <v>27799.31</v>
      </c>
      <c r="J1546" s="75">
        <v>1</v>
      </c>
    </row>
    <row r="1547" spans="5:10" x14ac:dyDescent="0.25">
      <c r="E1547" t="s">
        <v>4450</v>
      </c>
      <c r="F1547" t="s">
        <v>98</v>
      </c>
      <c r="G1547" t="s">
        <v>5743</v>
      </c>
      <c r="H1547" s="73">
        <v>0</v>
      </c>
      <c r="I1547" s="75">
        <v>8314.3700000000008</v>
      </c>
      <c r="J1547" s="75">
        <v>1</v>
      </c>
    </row>
    <row r="1548" spans="5:10" x14ac:dyDescent="0.25">
      <c r="E1548" t="s">
        <v>4451</v>
      </c>
      <c r="F1548" t="s">
        <v>97</v>
      </c>
      <c r="G1548" t="s">
        <v>5745</v>
      </c>
      <c r="H1548" s="73">
        <v>0</v>
      </c>
      <c r="I1548" s="75">
        <v>4146.63</v>
      </c>
      <c r="J1548" s="75">
        <v>1</v>
      </c>
    </row>
    <row r="1549" spans="5:10" x14ac:dyDescent="0.25">
      <c r="E1549" t="s">
        <v>4452</v>
      </c>
      <c r="F1549" t="s">
        <v>98</v>
      </c>
      <c r="G1549" t="s">
        <v>5746</v>
      </c>
      <c r="H1549" s="73">
        <v>0</v>
      </c>
      <c r="I1549" s="75">
        <v>4146.63</v>
      </c>
      <c r="J1549" s="75">
        <v>1</v>
      </c>
    </row>
    <row r="1550" spans="5:10" x14ac:dyDescent="0.25">
      <c r="E1550" t="s">
        <v>4453</v>
      </c>
      <c r="F1550" t="s">
        <v>97</v>
      </c>
      <c r="G1550" t="s">
        <v>56</v>
      </c>
      <c r="H1550" s="73">
        <v>600000</v>
      </c>
      <c r="I1550" s="75">
        <v>12212.54</v>
      </c>
      <c r="J1550" s="75">
        <v>1</v>
      </c>
    </row>
    <row r="1551" spans="5:10" x14ac:dyDescent="0.25">
      <c r="E1551" t="s">
        <v>4454</v>
      </c>
      <c r="F1551" t="s">
        <v>97</v>
      </c>
      <c r="G1551" t="s">
        <v>5744</v>
      </c>
      <c r="H1551" s="73">
        <v>0</v>
      </c>
      <c r="I1551" s="75">
        <v>25272.11</v>
      </c>
      <c r="J1551" s="75">
        <v>1</v>
      </c>
    </row>
    <row r="1552" spans="5:10" x14ac:dyDescent="0.25">
      <c r="E1552" t="s">
        <v>4455</v>
      </c>
      <c r="F1552" t="s">
        <v>98</v>
      </c>
      <c r="G1552" t="s">
        <v>5747</v>
      </c>
      <c r="H1552" s="73">
        <v>0</v>
      </c>
      <c r="I1552" s="75">
        <v>25272.11</v>
      </c>
      <c r="J1552" s="75">
        <v>1</v>
      </c>
    </row>
    <row r="1553" spans="5:10" x14ac:dyDescent="0.25">
      <c r="E1553" t="s">
        <v>4456</v>
      </c>
      <c r="F1553" t="s">
        <v>98</v>
      </c>
      <c r="G1553" t="s">
        <v>5743</v>
      </c>
      <c r="H1553" s="73">
        <v>0</v>
      </c>
      <c r="I1553" s="75">
        <v>7558.5099999999993</v>
      </c>
      <c r="J1553" s="75">
        <v>1</v>
      </c>
    </row>
    <row r="1554" spans="5:10" x14ac:dyDescent="0.25">
      <c r="E1554" t="s">
        <v>4457</v>
      </c>
      <c r="F1554" t="s">
        <v>98</v>
      </c>
      <c r="G1554" t="s">
        <v>5746</v>
      </c>
      <c r="H1554" s="73">
        <v>0</v>
      </c>
      <c r="I1554" s="75">
        <v>3769.67</v>
      </c>
      <c r="J1554" s="75">
        <v>1</v>
      </c>
    </row>
    <row r="1555" spans="5:10" x14ac:dyDescent="0.25">
      <c r="E1555" t="s">
        <v>4458</v>
      </c>
      <c r="F1555" t="s">
        <v>97</v>
      </c>
      <c r="G1555" t="s">
        <v>56</v>
      </c>
      <c r="H1555" s="73">
        <v>500000</v>
      </c>
      <c r="I1555" s="75">
        <v>7558.5099999999993</v>
      </c>
      <c r="J1555" s="75">
        <v>1</v>
      </c>
    </row>
    <row r="1556" spans="5:10" x14ac:dyDescent="0.25">
      <c r="E1556" t="s">
        <v>4459</v>
      </c>
      <c r="F1556" t="s">
        <v>97</v>
      </c>
      <c r="G1556" t="s">
        <v>5744</v>
      </c>
      <c r="H1556" s="73">
        <v>0</v>
      </c>
      <c r="I1556" s="75">
        <v>15858.589999999998</v>
      </c>
      <c r="J1556" s="75">
        <v>1</v>
      </c>
    </row>
    <row r="1557" spans="5:10" x14ac:dyDescent="0.25">
      <c r="E1557" t="s">
        <v>4460</v>
      </c>
      <c r="F1557" t="s">
        <v>98</v>
      </c>
      <c r="G1557" t="s">
        <v>5747</v>
      </c>
      <c r="H1557" s="73">
        <v>0</v>
      </c>
      <c r="I1557" s="75">
        <v>11102.3</v>
      </c>
      <c r="J1557" s="75">
        <v>1</v>
      </c>
    </row>
    <row r="1558" spans="5:10" x14ac:dyDescent="0.25">
      <c r="E1558" t="s">
        <v>4461</v>
      </c>
      <c r="F1558" t="s">
        <v>98</v>
      </c>
      <c r="G1558" t="s">
        <v>56</v>
      </c>
      <c r="H1558" s="73">
        <v>500000</v>
      </c>
      <c r="I1558" s="75">
        <v>4225.6899999999996</v>
      </c>
      <c r="J1558" s="75">
        <v>1</v>
      </c>
    </row>
    <row r="1559" spans="5:10" x14ac:dyDescent="0.25">
      <c r="E1559" t="s">
        <v>4462</v>
      </c>
      <c r="F1559" t="s">
        <v>97</v>
      </c>
      <c r="G1559" t="s">
        <v>5745</v>
      </c>
      <c r="H1559" s="73">
        <v>0</v>
      </c>
      <c r="I1559" s="75">
        <v>3426.98</v>
      </c>
      <c r="J1559" s="75">
        <v>1</v>
      </c>
    </row>
    <row r="1560" spans="5:10" x14ac:dyDescent="0.25">
      <c r="E1560" t="s">
        <v>4463</v>
      </c>
      <c r="F1560" t="s">
        <v>97</v>
      </c>
      <c r="G1560" t="s">
        <v>5744</v>
      </c>
      <c r="H1560" s="73">
        <v>0</v>
      </c>
      <c r="I1560" s="75">
        <v>22974.65</v>
      </c>
      <c r="J1560" s="75">
        <v>1</v>
      </c>
    </row>
    <row r="1561" spans="5:10" x14ac:dyDescent="0.25">
      <c r="E1561" t="s">
        <v>4464</v>
      </c>
      <c r="F1561" t="s">
        <v>97</v>
      </c>
      <c r="G1561" t="s">
        <v>56</v>
      </c>
      <c r="H1561" s="73">
        <v>400000</v>
      </c>
      <c r="I1561" s="75">
        <v>6871.37</v>
      </c>
      <c r="J1561" s="75">
        <v>1</v>
      </c>
    </row>
    <row r="1562" spans="5:10" x14ac:dyDescent="0.25">
      <c r="E1562" t="s">
        <v>4465</v>
      </c>
      <c r="F1562" t="s">
        <v>98</v>
      </c>
      <c r="G1562" t="s">
        <v>5743</v>
      </c>
      <c r="H1562" s="73">
        <v>0</v>
      </c>
      <c r="I1562" s="75">
        <v>4658.07</v>
      </c>
      <c r="J1562" s="75">
        <v>1</v>
      </c>
    </row>
    <row r="1563" spans="5:10" x14ac:dyDescent="0.25">
      <c r="E1563" t="s">
        <v>4466</v>
      </c>
      <c r="F1563" t="s">
        <v>97</v>
      </c>
      <c r="G1563" t="s">
        <v>5745</v>
      </c>
      <c r="H1563" s="73">
        <v>0</v>
      </c>
      <c r="I1563" s="75">
        <v>3426.98</v>
      </c>
      <c r="J1563" s="75">
        <v>1</v>
      </c>
    </row>
    <row r="1564" spans="5:10" x14ac:dyDescent="0.25">
      <c r="E1564" t="s">
        <v>4467</v>
      </c>
      <c r="F1564" t="s">
        <v>98</v>
      </c>
      <c r="G1564" t="s">
        <v>5746</v>
      </c>
      <c r="H1564" s="73">
        <v>0</v>
      </c>
      <c r="I1564" s="75">
        <v>4146.63</v>
      </c>
      <c r="J1564" s="75">
        <v>1</v>
      </c>
    </row>
    <row r="1565" spans="5:10" x14ac:dyDescent="0.25">
      <c r="E1565" t="s">
        <v>4468</v>
      </c>
      <c r="F1565" t="s">
        <v>98</v>
      </c>
      <c r="G1565" t="s">
        <v>5743</v>
      </c>
      <c r="H1565" s="73">
        <v>0</v>
      </c>
      <c r="I1565" s="75">
        <v>5636.29</v>
      </c>
      <c r="J1565" s="75">
        <v>1</v>
      </c>
    </row>
    <row r="1566" spans="5:10" x14ac:dyDescent="0.25">
      <c r="E1566" t="s">
        <v>4469</v>
      </c>
      <c r="F1566" t="s">
        <v>97</v>
      </c>
      <c r="G1566" t="s">
        <v>56</v>
      </c>
      <c r="H1566" s="73">
        <v>600000</v>
      </c>
      <c r="I1566" s="75">
        <v>8314.3700000000008</v>
      </c>
      <c r="J1566" s="75">
        <v>1</v>
      </c>
    </row>
    <row r="1567" spans="5:10" x14ac:dyDescent="0.25">
      <c r="E1567" t="s">
        <v>4470</v>
      </c>
      <c r="F1567" t="s">
        <v>98</v>
      </c>
      <c r="G1567" t="s">
        <v>5746</v>
      </c>
      <c r="H1567" s="73">
        <v>0</v>
      </c>
      <c r="I1567" s="75">
        <v>4146.63</v>
      </c>
      <c r="J1567" s="75">
        <v>1</v>
      </c>
    </row>
    <row r="1568" spans="5:10" x14ac:dyDescent="0.25">
      <c r="E1568" t="s">
        <v>4471</v>
      </c>
      <c r="F1568" t="s">
        <v>97</v>
      </c>
      <c r="G1568" t="s">
        <v>5744</v>
      </c>
      <c r="H1568" s="73">
        <v>0</v>
      </c>
      <c r="I1568" s="75">
        <v>30352.05</v>
      </c>
      <c r="J1568" s="75">
        <v>1</v>
      </c>
    </row>
    <row r="1569" spans="5:10" x14ac:dyDescent="0.25">
      <c r="E1569" t="s">
        <v>4472</v>
      </c>
      <c r="F1569" t="s">
        <v>98</v>
      </c>
      <c r="G1569" t="s">
        <v>5747</v>
      </c>
      <c r="H1569" s="73">
        <v>0</v>
      </c>
      <c r="I1569" s="75">
        <v>27799.31</v>
      </c>
      <c r="J1569" s="75">
        <v>1</v>
      </c>
    </row>
    <row r="1570" spans="5:10" x14ac:dyDescent="0.25">
      <c r="E1570" t="s">
        <v>4473</v>
      </c>
      <c r="F1570" t="s">
        <v>98</v>
      </c>
      <c r="G1570" t="s">
        <v>5746</v>
      </c>
      <c r="H1570" s="73">
        <v>0</v>
      </c>
      <c r="I1570" s="75">
        <v>196.2293972602738</v>
      </c>
      <c r="J1570" s="75">
        <v>0</v>
      </c>
    </row>
    <row r="1571" spans="5:10" x14ac:dyDescent="0.25">
      <c r="E1571" t="s">
        <v>4474</v>
      </c>
      <c r="F1571" t="s">
        <v>98</v>
      </c>
      <c r="G1571" t="s">
        <v>5743</v>
      </c>
      <c r="H1571" s="73">
        <v>0</v>
      </c>
      <c r="I1571" s="75">
        <v>266.72304109589004</v>
      </c>
      <c r="J1571" s="75">
        <v>0</v>
      </c>
    </row>
    <row r="1572" spans="5:10" x14ac:dyDescent="0.25">
      <c r="E1572" t="s">
        <v>4475</v>
      </c>
      <c r="F1572" t="s">
        <v>97</v>
      </c>
      <c r="G1572" t="s">
        <v>56</v>
      </c>
      <c r="H1572" s="73">
        <v>0</v>
      </c>
      <c r="I1572" s="75">
        <v>266.72304109589004</v>
      </c>
      <c r="J1572" s="75">
        <v>0</v>
      </c>
    </row>
    <row r="1573" spans="5:10" x14ac:dyDescent="0.25">
      <c r="E1573" t="s">
        <v>4476</v>
      </c>
      <c r="F1573" t="s">
        <v>98</v>
      </c>
      <c r="G1573" t="s">
        <v>5743</v>
      </c>
      <c r="H1573" s="73">
        <v>0</v>
      </c>
      <c r="I1573" s="75">
        <v>12212.54</v>
      </c>
      <c r="J1573" s="75">
        <v>1</v>
      </c>
    </row>
    <row r="1574" spans="5:10" x14ac:dyDescent="0.25">
      <c r="E1574" t="s">
        <v>4477</v>
      </c>
      <c r="F1574" t="s">
        <v>97</v>
      </c>
      <c r="G1574" t="s">
        <v>56</v>
      </c>
      <c r="H1574" s="73">
        <v>600000</v>
      </c>
      <c r="I1574" s="75">
        <v>12212.54</v>
      </c>
      <c r="J1574" s="75">
        <v>1</v>
      </c>
    </row>
    <row r="1575" spans="5:10" x14ac:dyDescent="0.25">
      <c r="E1575" t="s">
        <v>4478</v>
      </c>
      <c r="F1575" t="s">
        <v>97</v>
      </c>
      <c r="G1575" t="s">
        <v>5745</v>
      </c>
      <c r="H1575" s="73">
        <v>0</v>
      </c>
      <c r="I1575" s="75">
        <v>3769.67</v>
      </c>
      <c r="J1575" s="75">
        <v>1</v>
      </c>
    </row>
    <row r="1576" spans="5:10" x14ac:dyDescent="0.25">
      <c r="E1576" t="s">
        <v>4479</v>
      </c>
      <c r="F1576" t="s">
        <v>97</v>
      </c>
      <c r="G1576" t="s">
        <v>5745</v>
      </c>
      <c r="H1576" s="73">
        <v>0</v>
      </c>
      <c r="I1576" s="75">
        <v>3769.67</v>
      </c>
      <c r="J1576" s="75">
        <v>1</v>
      </c>
    </row>
    <row r="1577" spans="5:10" x14ac:dyDescent="0.25">
      <c r="E1577" t="s">
        <v>4480</v>
      </c>
      <c r="F1577" t="s">
        <v>98</v>
      </c>
      <c r="G1577" t="s">
        <v>5743</v>
      </c>
      <c r="H1577" s="73">
        <v>0</v>
      </c>
      <c r="I1577" s="75">
        <v>7558.5099999999993</v>
      </c>
      <c r="J1577" s="75">
        <v>1</v>
      </c>
    </row>
    <row r="1578" spans="5:10" x14ac:dyDescent="0.25">
      <c r="E1578" t="s">
        <v>4481</v>
      </c>
      <c r="F1578" t="s">
        <v>98</v>
      </c>
      <c r="G1578" t="s">
        <v>5747</v>
      </c>
      <c r="H1578" s="73">
        <v>0</v>
      </c>
      <c r="I1578" s="75">
        <v>20115.189999999999</v>
      </c>
      <c r="J1578" s="75">
        <v>1</v>
      </c>
    </row>
    <row r="1579" spans="5:10" x14ac:dyDescent="0.25">
      <c r="E1579" t="s">
        <v>4482</v>
      </c>
      <c r="F1579" t="s">
        <v>97</v>
      </c>
      <c r="G1579" t="s">
        <v>56</v>
      </c>
      <c r="H1579" s="73">
        <v>500000</v>
      </c>
      <c r="I1579" s="75">
        <v>7558.5099999999993</v>
      </c>
      <c r="J1579" s="75">
        <v>1</v>
      </c>
    </row>
    <row r="1580" spans="5:10" x14ac:dyDescent="0.25">
      <c r="E1580" t="s">
        <v>4483</v>
      </c>
      <c r="F1580" t="s">
        <v>98</v>
      </c>
      <c r="G1580" t="s">
        <v>5743</v>
      </c>
      <c r="H1580" s="73">
        <v>0</v>
      </c>
      <c r="I1580" s="75">
        <v>2147.8223835616436</v>
      </c>
      <c r="J1580" s="75">
        <v>0</v>
      </c>
    </row>
    <row r="1581" spans="5:10" x14ac:dyDescent="0.25">
      <c r="E1581" t="s">
        <v>4484</v>
      </c>
      <c r="F1581" t="s">
        <v>97</v>
      </c>
      <c r="G1581" t="s">
        <v>56</v>
      </c>
      <c r="H1581" s="73">
        <v>0</v>
      </c>
      <c r="I1581" s="75">
        <v>3168.3617260273959</v>
      </c>
      <c r="J1581" s="75">
        <v>0</v>
      </c>
    </row>
    <row r="1582" spans="5:10" x14ac:dyDescent="0.25">
      <c r="E1582" t="s">
        <v>4485</v>
      </c>
      <c r="F1582" t="s">
        <v>97</v>
      </c>
      <c r="G1582" t="s">
        <v>5745</v>
      </c>
      <c r="H1582" s="73">
        <v>0</v>
      </c>
      <c r="I1582" s="75">
        <v>1580.1630410958905</v>
      </c>
      <c r="J1582" s="75">
        <v>0</v>
      </c>
    </row>
    <row r="1583" spans="5:10" x14ac:dyDescent="0.25">
      <c r="E1583" t="s">
        <v>4486</v>
      </c>
      <c r="F1583" t="s">
        <v>98</v>
      </c>
      <c r="G1583" t="s">
        <v>5747</v>
      </c>
      <c r="H1583" s="73">
        <v>0</v>
      </c>
      <c r="I1583" s="75">
        <v>10593.514602739726</v>
      </c>
      <c r="J1583" s="75">
        <v>0</v>
      </c>
    </row>
    <row r="1584" spans="5:10" x14ac:dyDescent="0.25">
      <c r="E1584" t="s">
        <v>4487</v>
      </c>
      <c r="F1584" t="s">
        <v>97</v>
      </c>
      <c r="G1584" t="s">
        <v>5744</v>
      </c>
      <c r="H1584" s="73">
        <v>0</v>
      </c>
      <c r="I1584" s="75">
        <v>11566.267643835617</v>
      </c>
      <c r="J1584" s="75">
        <v>0</v>
      </c>
    </row>
    <row r="1585" spans="5:10" x14ac:dyDescent="0.25">
      <c r="E1585" t="s">
        <v>4488</v>
      </c>
      <c r="F1585" t="s">
        <v>97</v>
      </c>
      <c r="G1585" t="s">
        <v>5745</v>
      </c>
      <c r="H1585" s="73">
        <v>0</v>
      </c>
      <c r="I1585" s="75">
        <v>3769.67</v>
      </c>
      <c r="J1585" s="75">
        <v>1</v>
      </c>
    </row>
    <row r="1586" spans="5:10" x14ac:dyDescent="0.25">
      <c r="E1586" t="s">
        <v>4489</v>
      </c>
      <c r="F1586" t="s">
        <v>97</v>
      </c>
      <c r="G1586" t="s">
        <v>56</v>
      </c>
      <c r="H1586" s="73">
        <v>500000</v>
      </c>
      <c r="I1586" s="75">
        <v>7558.5099999999993</v>
      </c>
      <c r="J1586" s="75">
        <v>1</v>
      </c>
    </row>
    <row r="1587" spans="5:10" x14ac:dyDescent="0.25">
      <c r="E1587" t="s">
        <v>4490</v>
      </c>
      <c r="F1587" t="s">
        <v>98</v>
      </c>
      <c r="G1587" t="s">
        <v>5743</v>
      </c>
      <c r="H1587" s="73">
        <v>0</v>
      </c>
      <c r="I1587" s="75">
        <v>7558.5099999999993</v>
      </c>
      <c r="J1587" s="75">
        <v>1</v>
      </c>
    </row>
    <row r="1588" spans="5:10" x14ac:dyDescent="0.25">
      <c r="E1588" t="s">
        <v>4491</v>
      </c>
      <c r="F1588" t="s">
        <v>98</v>
      </c>
      <c r="G1588" t="s">
        <v>5747</v>
      </c>
      <c r="H1588" s="73">
        <v>0</v>
      </c>
      <c r="I1588" s="75">
        <v>25272.11</v>
      </c>
      <c r="J1588" s="75">
        <v>1</v>
      </c>
    </row>
    <row r="1589" spans="5:10" x14ac:dyDescent="0.25">
      <c r="E1589" t="s">
        <v>4492</v>
      </c>
      <c r="F1589" t="s">
        <v>97</v>
      </c>
      <c r="G1589" t="s">
        <v>5745</v>
      </c>
      <c r="H1589" s="73">
        <v>0</v>
      </c>
      <c r="I1589" s="75">
        <v>3769.67</v>
      </c>
      <c r="J1589" s="75">
        <v>1</v>
      </c>
    </row>
    <row r="1590" spans="5:10" x14ac:dyDescent="0.25">
      <c r="E1590" t="s">
        <v>4493</v>
      </c>
      <c r="F1590" t="s">
        <v>97</v>
      </c>
      <c r="G1590" t="s">
        <v>5745</v>
      </c>
      <c r="H1590" s="73">
        <v>0</v>
      </c>
      <c r="I1590" s="75">
        <v>3127.44</v>
      </c>
      <c r="J1590" s="75">
        <v>1</v>
      </c>
    </row>
    <row r="1591" spans="5:10" x14ac:dyDescent="0.25">
      <c r="E1591" t="s">
        <v>4494</v>
      </c>
      <c r="F1591" t="s">
        <v>98</v>
      </c>
      <c r="G1591" t="s">
        <v>5747</v>
      </c>
      <c r="H1591" s="73">
        <v>0</v>
      </c>
      <c r="I1591" s="75">
        <v>9179.4500000000007</v>
      </c>
      <c r="J1591" s="75">
        <v>1</v>
      </c>
    </row>
    <row r="1592" spans="5:10" x14ac:dyDescent="0.25">
      <c r="E1592" t="s">
        <v>4495</v>
      </c>
      <c r="F1592" t="s">
        <v>98</v>
      </c>
      <c r="G1592" t="s">
        <v>5743</v>
      </c>
      <c r="H1592" s="73">
        <v>0</v>
      </c>
      <c r="I1592" s="75">
        <v>3495.31</v>
      </c>
      <c r="J1592" s="75">
        <v>1</v>
      </c>
    </row>
    <row r="1593" spans="5:10" x14ac:dyDescent="0.25">
      <c r="E1593" t="s">
        <v>4496</v>
      </c>
      <c r="F1593" t="s">
        <v>97</v>
      </c>
      <c r="G1593" t="s">
        <v>5744</v>
      </c>
      <c r="H1593" s="73">
        <v>0</v>
      </c>
      <c r="I1593" s="75">
        <v>9179.4500000000007</v>
      </c>
      <c r="J1593" s="75">
        <v>1</v>
      </c>
    </row>
    <row r="1594" spans="5:10" x14ac:dyDescent="0.25">
      <c r="E1594" t="s">
        <v>4497</v>
      </c>
      <c r="F1594" t="s">
        <v>97</v>
      </c>
      <c r="G1594" t="s">
        <v>56</v>
      </c>
      <c r="H1594" s="73">
        <v>300000</v>
      </c>
      <c r="I1594" s="75">
        <v>3495.31</v>
      </c>
      <c r="J1594" s="75">
        <v>1</v>
      </c>
    </row>
    <row r="1595" spans="5:10" x14ac:dyDescent="0.25">
      <c r="E1595" t="s">
        <v>4498</v>
      </c>
      <c r="F1595" t="s">
        <v>97</v>
      </c>
      <c r="G1595" t="s">
        <v>5745</v>
      </c>
      <c r="H1595" s="73">
        <v>0</v>
      </c>
      <c r="I1595" s="75">
        <v>3769.67</v>
      </c>
      <c r="J1595" s="75">
        <v>1</v>
      </c>
    </row>
    <row r="1596" spans="5:10" x14ac:dyDescent="0.25">
      <c r="E1596" t="s">
        <v>4499</v>
      </c>
      <c r="F1596" t="s">
        <v>97</v>
      </c>
      <c r="G1596" t="s">
        <v>5744</v>
      </c>
      <c r="H1596" s="73">
        <v>0</v>
      </c>
      <c r="I1596" s="75">
        <v>20115.189999999999</v>
      </c>
      <c r="J1596" s="75">
        <v>1</v>
      </c>
    </row>
    <row r="1597" spans="5:10" x14ac:dyDescent="0.25">
      <c r="E1597" t="s">
        <v>4500</v>
      </c>
      <c r="F1597" t="s">
        <v>97</v>
      </c>
      <c r="G1597" t="s">
        <v>56</v>
      </c>
      <c r="H1597" s="73">
        <v>500000</v>
      </c>
      <c r="I1597" s="75">
        <v>5123.8900000000003</v>
      </c>
      <c r="J1597" s="75">
        <v>1</v>
      </c>
    </row>
    <row r="1598" spans="5:10" x14ac:dyDescent="0.25">
      <c r="E1598" t="s">
        <v>4501</v>
      </c>
      <c r="F1598" t="s">
        <v>98</v>
      </c>
      <c r="G1598" t="s">
        <v>5747</v>
      </c>
      <c r="H1598" s="73">
        <v>0</v>
      </c>
      <c r="I1598" s="75">
        <v>11102.3</v>
      </c>
      <c r="J1598" s="75">
        <v>1</v>
      </c>
    </row>
    <row r="1599" spans="5:10" x14ac:dyDescent="0.25">
      <c r="E1599" t="s">
        <v>4502</v>
      </c>
      <c r="F1599" t="s">
        <v>98</v>
      </c>
      <c r="G1599" t="s">
        <v>5743</v>
      </c>
      <c r="H1599" s="73">
        <v>0</v>
      </c>
      <c r="I1599" s="75">
        <v>4225.6899999999996</v>
      </c>
      <c r="J1599" s="75">
        <v>1</v>
      </c>
    </row>
    <row r="1600" spans="5:10" x14ac:dyDescent="0.25">
      <c r="E1600" t="s">
        <v>4503</v>
      </c>
      <c r="F1600" t="s">
        <v>98</v>
      </c>
      <c r="G1600" t="s">
        <v>5747</v>
      </c>
      <c r="H1600" s="73">
        <v>0</v>
      </c>
      <c r="I1600" s="75">
        <v>27592.73</v>
      </c>
      <c r="J1600" s="75">
        <v>1</v>
      </c>
    </row>
    <row r="1601" spans="5:10" x14ac:dyDescent="0.25">
      <c r="E1601" t="s">
        <v>4504</v>
      </c>
      <c r="F1601" t="s">
        <v>98</v>
      </c>
      <c r="G1601" t="s">
        <v>5743</v>
      </c>
      <c r="H1601" s="73">
        <v>0</v>
      </c>
      <c r="I1601" s="75">
        <v>7558.5099999999993</v>
      </c>
      <c r="J1601" s="75">
        <v>1</v>
      </c>
    </row>
    <row r="1602" spans="5:10" x14ac:dyDescent="0.25">
      <c r="E1602" t="s">
        <v>4505</v>
      </c>
      <c r="F1602" t="s">
        <v>97</v>
      </c>
      <c r="G1602" t="s">
        <v>56</v>
      </c>
      <c r="H1602" s="73">
        <v>500000</v>
      </c>
      <c r="I1602" s="75">
        <v>7558.5099999999993</v>
      </c>
      <c r="J1602" s="75">
        <v>1</v>
      </c>
    </row>
    <row r="1603" spans="5:10" x14ac:dyDescent="0.25">
      <c r="E1603" t="s">
        <v>4506</v>
      </c>
      <c r="F1603" t="s">
        <v>97</v>
      </c>
      <c r="G1603" t="s">
        <v>5744</v>
      </c>
      <c r="H1603" s="73">
        <v>0</v>
      </c>
      <c r="I1603" s="75">
        <v>27592.73</v>
      </c>
      <c r="J1603" s="75">
        <v>1</v>
      </c>
    </row>
    <row r="1604" spans="5:10" x14ac:dyDescent="0.25">
      <c r="E1604" t="s">
        <v>4507</v>
      </c>
      <c r="F1604" t="s">
        <v>97</v>
      </c>
      <c r="G1604" t="s">
        <v>5745</v>
      </c>
      <c r="H1604" s="73">
        <v>0</v>
      </c>
      <c r="I1604" s="75">
        <v>3769.67</v>
      </c>
      <c r="J1604" s="75">
        <v>1</v>
      </c>
    </row>
    <row r="1605" spans="5:10" x14ac:dyDescent="0.25">
      <c r="E1605" t="s">
        <v>4508</v>
      </c>
      <c r="F1605" t="s">
        <v>97</v>
      </c>
      <c r="G1605" t="s">
        <v>5745</v>
      </c>
      <c r="H1605" s="73">
        <v>0</v>
      </c>
      <c r="I1605" s="75">
        <v>3426.98</v>
      </c>
      <c r="J1605" s="75">
        <v>1</v>
      </c>
    </row>
    <row r="1606" spans="5:10" x14ac:dyDescent="0.25">
      <c r="E1606" t="s">
        <v>4509</v>
      </c>
      <c r="F1606" t="s">
        <v>98</v>
      </c>
      <c r="G1606" t="s">
        <v>5743</v>
      </c>
      <c r="H1606" s="73">
        <v>0</v>
      </c>
      <c r="I1606" s="75">
        <v>3841.55</v>
      </c>
      <c r="J1606" s="75">
        <v>1</v>
      </c>
    </row>
    <row r="1607" spans="5:10" x14ac:dyDescent="0.25">
      <c r="E1607" t="s">
        <v>4510</v>
      </c>
      <c r="F1607" t="s">
        <v>97</v>
      </c>
      <c r="G1607" t="s">
        <v>5744</v>
      </c>
      <c r="H1607" s="73">
        <v>0</v>
      </c>
      <c r="I1607" s="75">
        <v>14425.4</v>
      </c>
      <c r="J1607" s="75">
        <v>1</v>
      </c>
    </row>
    <row r="1608" spans="5:10" x14ac:dyDescent="0.25">
      <c r="E1608" t="s">
        <v>4511</v>
      </c>
      <c r="F1608" t="s">
        <v>97</v>
      </c>
      <c r="G1608" t="s">
        <v>5745</v>
      </c>
      <c r="H1608" s="73">
        <v>0</v>
      </c>
      <c r="I1608" s="75">
        <v>3426.98</v>
      </c>
      <c r="J1608" s="75">
        <v>1</v>
      </c>
    </row>
    <row r="1609" spans="5:10" x14ac:dyDescent="0.25">
      <c r="E1609" t="s">
        <v>4512</v>
      </c>
      <c r="F1609" t="s">
        <v>97</v>
      </c>
      <c r="G1609" t="s">
        <v>56</v>
      </c>
      <c r="H1609" s="73">
        <v>400000</v>
      </c>
      <c r="I1609" s="75">
        <v>4658.07</v>
      </c>
      <c r="J1609" s="75">
        <v>1</v>
      </c>
    </row>
    <row r="1610" spans="5:10" x14ac:dyDescent="0.25">
      <c r="E1610" t="s">
        <v>4513</v>
      </c>
      <c r="F1610" t="s">
        <v>98</v>
      </c>
      <c r="G1610" t="s">
        <v>5747</v>
      </c>
      <c r="H1610" s="73">
        <v>0</v>
      </c>
      <c r="I1610" s="75">
        <v>0</v>
      </c>
      <c r="J1610" s="75">
        <v>0</v>
      </c>
    </row>
    <row r="1611" spans="5:10" x14ac:dyDescent="0.25">
      <c r="E1611" t="s">
        <v>4514</v>
      </c>
      <c r="F1611" t="s">
        <v>98</v>
      </c>
      <c r="G1611" t="s">
        <v>5743</v>
      </c>
      <c r="H1611" s="73">
        <v>0</v>
      </c>
      <c r="I1611" s="75">
        <v>3495.31</v>
      </c>
      <c r="J1611" s="75">
        <v>1</v>
      </c>
    </row>
    <row r="1612" spans="5:10" x14ac:dyDescent="0.25">
      <c r="E1612" t="s">
        <v>4515</v>
      </c>
      <c r="F1612" t="s">
        <v>97</v>
      </c>
      <c r="G1612" t="s">
        <v>5744</v>
      </c>
      <c r="H1612" s="73">
        <v>0</v>
      </c>
      <c r="I1612" s="75">
        <v>9179.4500000000007</v>
      </c>
      <c r="J1612" s="75">
        <v>1</v>
      </c>
    </row>
    <row r="1613" spans="5:10" x14ac:dyDescent="0.25">
      <c r="E1613" t="s">
        <v>4516</v>
      </c>
      <c r="F1613" t="s">
        <v>97</v>
      </c>
      <c r="G1613" t="s">
        <v>5745</v>
      </c>
      <c r="H1613" s="73">
        <v>0</v>
      </c>
      <c r="I1613" s="75">
        <v>3127.44</v>
      </c>
      <c r="J1613" s="75">
        <v>1</v>
      </c>
    </row>
    <row r="1614" spans="5:10" x14ac:dyDescent="0.25">
      <c r="E1614" t="s">
        <v>4517</v>
      </c>
      <c r="F1614" t="s">
        <v>98</v>
      </c>
      <c r="G1614" t="s">
        <v>5747</v>
      </c>
      <c r="H1614" s="73">
        <v>0</v>
      </c>
      <c r="I1614" s="75">
        <v>9179.4500000000007</v>
      </c>
      <c r="J1614" s="75">
        <v>1</v>
      </c>
    </row>
    <row r="1615" spans="5:10" x14ac:dyDescent="0.25">
      <c r="E1615" t="s">
        <v>4518</v>
      </c>
      <c r="F1615" t="s">
        <v>97</v>
      </c>
      <c r="G1615" t="s">
        <v>56</v>
      </c>
      <c r="H1615" s="73">
        <v>300000</v>
      </c>
      <c r="I1615" s="75">
        <v>3495.31</v>
      </c>
      <c r="J1615" s="75">
        <v>1</v>
      </c>
    </row>
    <row r="1616" spans="5:10" x14ac:dyDescent="0.25">
      <c r="E1616" t="s">
        <v>4519</v>
      </c>
      <c r="F1616" t="s">
        <v>97</v>
      </c>
      <c r="G1616" t="s">
        <v>5744</v>
      </c>
      <c r="H1616" s="73">
        <v>0</v>
      </c>
      <c r="I1616" s="75">
        <v>0</v>
      </c>
      <c r="J1616" s="75">
        <v>0</v>
      </c>
    </row>
    <row r="1617" spans="5:10" x14ac:dyDescent="0.25">
      <c r="E1617" t="s">
        <v>4520</v>
      </c>
      <c r="F1617" t="s">
        <v>97</v>
      </c>
      <c r="G1617" t="s">
        <v>5745</v>
      </c>
      <c r="H1617" s="73">
        <v>0</v>
      </c>
      <c r="I1617" s="75">
        <v>0</v>
      </c>
      <c r="J1617" s="75">
        <v>0</v>
      </c>
    </row>
    <row r="1618" spans="5:10" x14ac:dyDescent="0.25">
      <c r="E1618" t="s">
        <v>4521</v>
      </c>
      <c r="F1618" t="s">
        <v>98</v>
      </c>
      <c r="G1618" t="s">
        <v>5743</v>
      </c>
      <c r="H1618" s="73">
        <v>0</v>
      </c>
      <c r="I1618" s="75">
        <v>0</v>
      </c>
      <c r="J1618" s="75">
        <v>0</v>
      </c>
    </row>
    <row r="1619" spans="5:10" x14ac:dyDescent="0.25">
      <c r="E1619" t="s">
        <v>4522</v>
      </c>
      <c r="F1619" t="s">
        <v>97</v>
      </c>
      <c r="G1619" t="s">
        <v>56</v>
      </c>
      <c r="H1619" s="73">
        <v>0</v>
      </c>
      <c r="I1619" s="75">
        <v>0</v>
      </c>
      <c r="J1619" s="75">
        <v>0</v>
      </c>
    </row>
    <row r="1620" spans="5:10" x14ac:dyDescent="0.25">
      <c r="E1620" t="s">
        <v>4523</v>
      </c>
      <c r="F1620" t="s">
        <v>98</v>
      </c>
      <c r="G1620" t="s">
        <v>5747</v>
      </c>
      <c r="H1620" s="73">
        <v>0</v>
      </c>
      <c r="I1620" s="75">
        <v>0</v>
      </c>
      <c r="J1620" s="75">
        <v>0</v>
      </c>
    </row>
    <row r="1621" spans="5:10" x14ac:dyDescent="0.25">
      <c r="E1621" t="s">
        <v>4524</v>
      </c>
      <c r="F1621" t="s">
        <v>97</v>
      </c>
      <c r="G1621" t="s">
        <v>5744</v>
      </c>
      <c r="H1621" s="73">
        <v>0</v>
      </c>
      <c r="I1621" s="75">
        <v>9179.4500000000007</v>
      </c>
      <c r="J1621" s="75">
        <v>1</v>
      </c>
    </row>
    <row r="1622" spans="5:10" x14ac:dyDescent="0.25">
      <c r="E1622" t="s">
        <v>4525</v>
      </c>
      <c r="F1622" t="s">
        <v>98</v>
      </c>
      <c r="G1622" t="s">
        <v>5743</v>
      </c>
      <c r="H1622" s="73">
        <v>0</v>
      </c>
      <c r="I1622" s="75">
        <v>3495.31</v>
      </c>
      <c r="J1622" s="75">
        <v>1</v>
      </c>
    </row>
    <row r="1623" spans="5:10" x14ac:dyDescent="0.25">
      <c r="E1623" t="s">
        <v>4526</v>
      </c>
      <c r="F1623" t="s">
        <v>97</v>
      </c>
      <c r="G1623" t="s">
        <v>56</v>
      </c>
      <c r="H1623" s="73">
        <v>300000</v>
      </c>
      <c r="I1623" s="75">
        <v>3495.31</v>
      </c>
      <c r="J1623" s="75">
        <v>1</v>
      </c>
    </row>
    <row r="1624" spans="5:10" x14ac:dyDescent="0.25">
      <c r="E1624" t="s">
        <v>4527</v>
      </c>
      <c r="F1624" t="s">
        <v>98</v>
      </c>
      <c r="G1624" t="s">
        <v>5747</v>
      </c>
      <c r="H1624" s="73">
        <v>0</v>
      </c>
      <c r="I1624" s="75">
        <v>9179.4500000000007</v>
      </c>
      <c r="J1624" s="75">
        <v>1</v>
      </c>
    </row>
    <row r="1625" spans="5:10" x14ac:dyDescent="0.25">
      <c r="E1625" t="s">
        <v>4528</v>
      </c>
      <c r="F1625" t="s">
        <v>98</v>
      </c>
      <c r="G1625" t="s">
        <v>5746</v>
      </c>
      <c r="H1625" s="73">
        <v>0</v>
      </c>
      <c r="I1625" s="75">
        <v>3127.44</v>
      </c>
      <c r="J1625" s="75">
        <v>1</v>
      </c>
    </row>
    <row r="1626" spans="5:10" x14ac:dyDescent="0.25">
      <c r="E1626" t="s">
        <v>4529</v>
      </c>
      <c r="F1626" t="s">
        <v>97</v>
      </c>
      <c r="G1626" t="s">
        <v>5744</v>
      </c>
      <c r="H1626" s="73">
        <v>0</v>
      </c>
      <c r="I1626" s="75">
        <v>9179.4500000000007</v>
      </c>
      <c r="J1626" s="75">
        <v>1</v>
      </c>
    </row>
    <row r="1627" spans="5:10" x14ac:dyDescent="0.25">
      <c r="E1627" t="s">
        <v>4530</v>
      </c>
      <c r="F1627" t="s">
        <v>98</v>
      </c>
      <c r="G1627" t="s">
        <v>5743</v>
      </c>
      <c r="H1627" s="73">
        <v>0</v>
      </c>
      <c r="I1627" s="75">
        <v>3495.31</v>
      </c>
      <c r="J1627" s="75">
        <v>1</v>
      </c>
    </row>
    <row r="1628" spans="5:10" x14ac:dyDescent="0.25">
      <c r="E1628" t="s">
        <v>4531</v>
      </c>
      <c r="F1628" t="s">
        <v>98</v>
      </c>
      <c r="G1628" t="s">
        <v>5746</v>
      </c>
      <c r="H1628" s="73">
        <v>0</v>
      </c>
      <c r="I1628" s="75">
        <v>3127.44</v>
      </c>
      <c r="J1628" s="75">
        <v>1</v>
      </c>
    </row>
    <row r="1629" spans="5:10" x14ac:dyDescent="0.25">
      <c r="E1629" t="s">
        <v>4532</v>
      </c>
      <c r="F1629" t="s">
        <v>97</v>
      </c>
      <c r="G1629" t="s">
        <v>56</v>
      </c>
      <c r="H1629" s="73">
        <v>300000</v>
      </c>
      <c r="I1629" s="75">
        <v>3495.31</v>
      </c>
      <c r="J1629" s="75">
        <v>1</v>
      </c>
    </row>
    <row r="1630" spans="5:10" x14ac:dyDescent="0.25">
      <c r="E1630" t="s">
        <v>4533</v>
      </c>
      <c r="F1630" t="s">
        <v>98</v>
      </c>
      <c r="G1630" t="s">
        <v>5747</v>
      </c>
      <c r="H1630" s="73">
        <v>0</v>
      </c>
      <c r="I1630" s="75">
        <v>9179.4500000000007</v>
      </c>
      <c r="J1630" s="75">
        <v>1</v>
      </c>
    </row>
    <row r="1631" spans="5:10" x14ac:dyDescent="0.25">
      <c r="E1631" t="s">
        <v>4534</v>
      </c>
      <c r="F1631" t="s">
        <v>97</v>
      </c>
      <c r="G1631" t="s">
        <v>5745</v>
      </c>
      <c r="H1631" s="73">
        <v>0</v>
      </c>
      <c r="I1631" s="75">
        <v>51.639315068493488</v>
      </c>
      <c r="J1631" s="75">
        <v>0</v>
      </c>
    </row>
    <row r="1632" spans="5:10" x14ac:dyDescent="0.25">
      <c r="E1632" t="s">
        <v>4535</v>
      </c>
      <c r="F1632" t="s">
        <v>98</v>
      </c>
      <c r="G1632" t="s">
        <v>5749</v>
      </c>
      <c r="H1632" s="73">
        <v>0</v>
      </c>
      <c r="I1632" s="75">
        <v>152.08630136986358</v>
      </c>
      <c r="J1632" s="75">
        <v>0</v>
      </c>
    </row>
    <row r="1633" spans="5:10" x14ac:dyDescent="0.25">
      <c r="E1633" t="s">
        <v>4536</v>
      </c>
      <c r="F1633" t="s">
        <v>97</v>
      </c>
      <c r="G1633" t="s">
        <v>5748</v>
      </c>
      <c r="H1633" s="73">
        <v>0</v>
      </c>
      <c r="I1633" s="75">
        <v>152.08630136986358</v>
      </c>
      <c r="J1633" s="75">
        <v>0</v>
      </c>
    </row>
    <row r="1634" spans="5:10" x14ac:dyDescent="0.25">
      <c r="E1634" t="s">
        <v>4537</v>
      </c>
      <c r="F1634" t="s">
        <v>98</v>
      </c>
      <c r="G1634" t="s">
        <v>5746</v>
      </c>
      <c r="H1634" s="73">
        <v>0</v>
      </c>
      <c r="I1634" s="75">
        <v>51.639315068493488</v>
      </c>
      <c r="J1634" s="75">
        <v>0</v>
      </c>
    </row>
    <row r="1635" spans="5:10" x14ac:dyDescent="0.25">
      <c r="E1635" t="s">
        <v>4538</v>
      </c>
      <c r="F1635" t="s">
        <v>97</v>
      </c>
      <c r="G1635" t="s">
        <v>5745</v>
      </c>
      <c r="H1635" s="73">
        <v>0</v>
      </c>
      <c r="I1635" s="75">
        <v>51.639315068493488</v>
      </c>
      <c r="J1635" s="75">
        <v>0</v>
      </c>
    </row>
    <row r="1636" spans="5:10" x14ac:dyDescent="0.25">
      <c r="E1636" t="s">
        <v>4539</v>
      </c>
      <c r="F1636" t="s">
        <v>98</v>
      </c>
      <c r="G1636" t="s">
        <v>5743</v>
      </c>
      <c r="H1636" s="73">
        <v>0</v>
      </c>
      <c r="I1636" s="75">
        <v>70.190273972602881</v>
      </c>
      <c r="J1636" s="75">
        <v>0</v>
      </c>
    </row>
    <row r="1637" spans="5:10" x14ac:dyDescent="0.25">
      <c r="E1637" t="s">
        <v>4540</v>
      </c>
      <c r="F1637" t="s">
        <v>97</v>
      </c>
      <c r="G1637" t="s">
        <v>56</v>
      </c>
      <c r="H1637" s="73">
        <v>0</v>
      </c>
      <c r="I1637" s="75">
        <v>70.190273972602881</v>
      </c>
      <c r="J1637" s="75">
        <v>0</v>
      </c>
    </row>
    <row r="1638" spans="5:10" x14ac:dyDescent="0.25">
      <c r="E1638" t="s">
        <v>4541</v>
      </c>
      <c r="F1638" t="s">
        <v>98</v>
      </c>
      <c r="G1638" t="s">
        <v>5743</v>
      </c>
      <c r="H1638" s="73">
        <v>0</v>
      </c>
      <c r="I1638" s="75">
        <v>3495.31</v>
      </c>
      <c r="J1638" s="75">
        <v>1</v>
      </c>
    </row>
    <row r="1639" spans="5:10" x14ac:dyDescent="0.25">
      <c r="E1639" t="s">
        <v>4542</v>
      </c>
      <c r="F1639" t="s">
        <v>97</v>
      </c>
      <c r="G1639" t="s">
        <v>5745</v>
      </c>
      <c r="H1639" s="73">
        <v>0</v>
      </c>
      <c r="I1639" s="75">
        <v>3127.44</v>
      </c>
      <c r="J1639" s="75">
        <v>1</v>
      </c>
    </row>
    <row r="1640" spans="5:10" x14ac:dyDescent="0.25">
      <c r="E1640" t="s">
        <v>4543</v>
      </c>
      <c r="F1640" t="s">
        <v>97</v>
      </c>
      <c r="G1640" t="s">
        <v>5744</v>
      </c>
      <c r="H1640" s="73">
        <v>0</v>
      </c>
      <c r="I1640" s="75">
        <v>9179.4500000000007</v>
      </c>
      <c r="J1640" s="75">
        <v>1</v>
      </c>
    </row>
    <row r="1641" spans="5:10" x14ac:dyDescent="0.25">
      <c r="E1641" t="s">
        <v>4544</v>
      </c>
      <c r="F1641" t="s">
        <v>98</v>
      </c>
      <c r="G1641" t="s">
        <v>5747</v>
      </c>
      <c r="H1641" s="73">
        <v>0</v>
      </c>
      <c r="I1641" s="75">
        <v>9179.4500000000007</v>
      </c>
      <c r="J1641" s="75">
        <v>1</v>
      </c>
    </row>
    <row r="1642" spans="5:10" x14ac:dyDescent="0.25">
      <c r="E1642" t="s">
        <v>4545</v>
      </c>
      <c r="F1642" t="s">
        <v>97</v>
      </c>
      <c r="G1642" t="s">
        <v>56</v>
      </c>
      <c r="H1642" s="73">
        <v>300000</v>
      </c>
      <c r="I1642" s="75">
        <v>3495.31</v>
      </c>
      <c r="J1642" s="75">
        <v>1</v>
      </c>
    </row>
    <row r="1643" spans="5:10" x14ac:dyDescent="0.25">
      <c r="E1643" t="s">
        <v>4546</v>
      </c>
      <c r="F1643" t="s">
        <v>98</v>
      </c>
      <c r="G1643" t="s">
        <v>5747</v>
      </c>
      <c r="H1643" s="73">
        <v>0</v>
      </c>
      <c r="I1643" s="75">
        <v>25084.3</v>
      </c>
      <c r="J1643" s="75">
        <v>1</v>
      </c>
    </row>
    <row r="1644" spans="5:10" x14ac:dyDescent="0.25">
      <c r="E1644" t="s">
        <v>4547</v>
      </c>
      <c r="F1644" t="s">
        <v>98</v>
      </c>
      <c r="G1644" t="s">
        <v>5743</v>
      </c>
      <c r="H1644" s="73">
        <v>0</v>
      </c>
      <c r="I1644" s="75">
        <v>6871.37</v>
      </c>
      <c r="J1644" s="75">
        <v>1</v>
      </c>
    </row>
    <row r="1645" spans="5:10" x14ac:dyDescent="0.25">
      <c r="E1645" t="s">
        <v>4548</v>
      </c>
      <c r="F1645" t="s">
        <v>98</v>
      </c>
      <c r="G1645" t="s">
        <v>5746</v>
      </c>
      <c r="H1645" s="73">
        <v>0</v>
      </c>
      <c r="I1645" s="75">
        <v>3426.98</v>
      </c>
      <c r="J1645" s="75">
        <v>1</v>
      </c>
    </row>
    <row r="1646" spans="5:10" x14ac:dyDescent="0.25">
      <c r="E1646" t="s">
        <v>4549</v>
      </c>
      <c r="F1646" t="s">
        <v>98</v>
      </c>
      <c r="G1646" t="s">
        <v>5746</v>
      </c>
      <c r="H1646" s="73">
        <v>0</v>
      </c>
      <c r="I1646" s="75">
        <v>3426.98</v>
      </c>
      <c r="J1646" s="75">
        <v>1</v>
      </c>
    </row>
    <row r="1647" spans="5:10" x14ac:dyDescent="0.25">
      <c r="E1647" t="s">
        <v>4550</v>
      </c>
      <c r="F1647" t="s">
        <v>97</v>
      </c>
      <c r="G1647" t="s">
        <v>56</v>
      </c>
      <c r="H1647" s="73">
        <v>400000</v>
      </c>
      <c r="I1647" s="75">
        <v>6871.37</v>
      </c>
      <c r="J1647" s="75">
        <v>1</v>
      </c>
    </row>
    <row r="1648" spans="5:10" x14ac:dyDescent="0.25">
      <c r="E1648" t="s">
        <v>4551</v>
      </c>
      <c r="F1648" t="s">
        <v>98</v>
      </c>
      <c r="G1648" t="s">
        <v>5743</v>
      </c>
      <c r="H1648" s="73">
        <v>0</v>
      </c>
      <c r="I1648" s="75">
        <v>10092.99</v>
      </c>
      <c r="J1648" s="75">
        <v>1</v>
      </c>
    </row>
    <row r="1649" spans="5:10" x14ac:dyDescent="0.25">
      <c r="E1649" t="s">
        <v>4552</v>
      </c>
      <c r="F1649" t="s">
        <v>98</v>
      </c>
      <c r="G1649" t="s">
        <v>5747</v>
      </c>
      <c r="H1649" s="73">
        <v>0</v>
      </c>
      <c r="I1649" s="75">
        <v>25084.3</v>
      </c>
      <c r="J1649" s="75">
        <v>1</v>
      </c>
    </row>
    <row r="1650" spans="5:10" x14ac:dyDescent="0.25">
      <c r="E1650" t="s">
        <v>4553</v>
      </c>
      <c r="F1650" t="s">
        <v>97</v>
      </c>
      <c r="G1650" t="s">
        <v>5744</v>
      </c>
      <c r="H1650" s="73">
        <v>0</v>
      </c>
      <c r="I1650" s="75">
        <v>0</v>
      </c>
      <c r="J1650" s="75">
        <v>0</v>
      </c>
    </row>
    <row r="1651" spans="5:10" x14ac:dyDescent="0.25">
      <c r="E1651" t="s">
        <v>4554</v>
      </c>
      <c r="F1651" t="s">
        <v>97</v>
      </c>
      <c r="G1651" t="s">
        <v>56</v>
      </c>
      <c r="H1651" s="73">
        <v>400000</v>
      </c>
      <c r="I1651" s="75">
        <v>10092.99</v>
      </c>
      <c r="J1651" s="75">
        <v>1</v>
      </c>
    </row>
    <row r="1652" spans="5:10" x14ac:dyDescent="0.25">
      <c r="E1652" t="s">
        <v>4555</v>
      </c>
      <c r="F1652" t="s">
        <v>98</v>
      </c>
      <c r="G1652" t="s">
        <v>5743</v>
      </c>
      <c r="H1652" s="73">
        <v>0</v>
      </c>
      <c r="I1652" s="75">
        <v>3841.55</v>
      </c>
      <c r="J1652" s="75">
        <v>1</v>
      </c>
    </row>
    <row r="1653" spans="5:10" x14ac:dyDescent="0.25">
      <c r="E1653" t="s">
        <v>4556</v>
      </c>
      <c r="F1653" t="s">
        <v>98</v>
      </c>
      <c r="G1653" t="s">
        <v>5747</v>
      </c>
      <c r="H1653" s="73">
        <v>0</v>
      </c>
      <c r="I1653" s="75">
        <v>10092.99</v>
      </c>
      <c r="J1653" s="75">
        <v>1</v>
      </c>
    </row>
    <row r="1654" spans="5:10" x14ac:dyDescent="0.25">
      <c r="E1654" t="s">
        <v>4557</v>
      </c>
      <c r="F1654" t="s">
        <v>97</v>
      </c>
      <c r="G1654" t="s">
        <v>5744</v>
      </c>
      <c r="H1654" s="73">
        <v>0</v>
      </c>
      <c r="I1654" s="75">
        <v>14425.4</v>
      </c>
      <c r="J1654" s="75">
        <v>1</v>
      </c>
    </row>
    <row r="1655" spans="5:10" x14ac:dyDescent="0.25">
      <c r="E1655" t="s">
        <v>4558</v>
      </c>
      <c r="F1655" t="s">
        <v>97</v>
      </c>
      <c r="G1655" t="s">
        <v>56</v>
      </c>
      <c r="H1655" s="73">
        <v>400000</v>
      </c>
      <c r="I1655" s="75">
        <v>4658.07</v>
      </c>
      <c r="J1655" s="75">
        <v>1</v>
      </c>
    </row>
    <row r="1656" spans="5:10" x14ac:dyDescent="0.25">
      <c r="E1656" t="s">
        <v>4559</v>
      </c>
      <c r="F1656" t="s">
        <v>97</v>
      </c>
      <c r="G1656" t="s">
        <v>5745</v>
      </c>
      <c r="H1656" s="73">
        <v>0</v>
      </c>
      <c r="I1656" s="75">
        <v>3426.98</v>
      </c>
      <c r="J1656" s="75">
        <v>1</v>
      </c>
    </row>
    <row r="1657" spans="5:10" x14ac:dyDescent="0.25">
      <c r="E1657" t="s">
        <v>4560</v>
      </c>
      <c r="F1657" t="s">
        <v>98</v>
      </c>
      <c r="G1657" t="s">
        <v>5747</v>
      </c>
      <c r="H1657" s="73">
        <v>0</v>
      </c>
      <c r="I1657" s="75">
        <v>0</v>
      </c>
      <c r="J1657" s="75">
        <v>0</v>
      </c>
    </row>
    <row r="1658" spans="5:10" x14ac:dyDescent="0.25">
      <c r="E1658" t="s">
        <v>4561</v>
      </c>
      <c r="F1658" t="s">
        <v>97</v>
      </c>
      <c r="G1658" t="s">
        <v>5745</v>
      </c>
      <c r="H1658" s="73">
        <v>0</v>
      </c>
      <c r="I1658" s="75">
        <v>3426.98</v>
      </c>
      <c r="J1658" s="75">
        <v>1</v>
      </c>
    </row>
    <row r="1659" spans="5:10" x14ac:dyDescent="0.25">
      <c r="E1659" t="s">
        <v>4562</v>
      </c>
      <c r="F1659" t="s">
        <v>98</v>
      </c>
      <c r="G1659" t="s">
        <v>5746</v>
      </c>
      <c r="H1659" s="73">
        <v>0</v>
      </c>
      <c r="I1659" s="75">
        <v>3426.98</v>
      </c>
      <c r="J1659" s="75">
        <v>1</v>
      </c>
    </row>
    <row r="1660" spans="5:10" x14ac:dyDescent="0.25">
      <c r="E1660" t="s">
        <v>4563</v>
      </c>
      <c r="F1660" t="s">
        <v>97</v>
      </c>
      <c r="G1660" t="s">
        <v>56</v>
      </c>
      <c r="H1660" s="73">
        <v>400000</v>
      </c>
      <c r="I1660" s="75">
        <v>6871.37</v>
      </c>
      <c r="J1660" s="75">
        <v>1</v>
      </c>
    </row>
    <row r="1661" spans="5:10" x14ac:dyDescent="0.25">
      <c r="E1661" t="s">
        <v>4564</v>
      </c>
      <c r="F1661" t="s">
        <v>98</v>
      </c>
      <c r="G1661" t="s">
        <v>5743</v>
      </c>
      <c r="H1661" s="73">
        <v>0</v>
      </c>
      <c r="I1661" s="75">
        <v>4658.07</v>
      </c>
      <c r="J1661" s="75">
        <v>1</v>
      </c>
    </row>
    <row r="1662" spans="5:10" x14ac:dyDescent="0.25">
      <c r="E1662" t="s">
        <v>4565</v>
      </c>
      <c r="F1662" t="s">
        <v>97</v>
      </c>
      <c r="G1662" t="s">
        <v>56</v>
      </c>
      <c r="H1662" s="73">
        <v>400000</v>
      </c>
      <c r="I1662" s="75">
        <v>4658.07</v>
      </c>
      <c r="J1662" s="75">
        <v>1</v>
      </c>
    </row>
    <row r="1663" spans="5:10" x14ac:dyDescent="0.25">
      <c r="E1663" t="s">
        <v>4566</v>
      </c>
      <c r="F1663" t="s">
        <v>97</v>
      </c>
      <c r="G1663" t="s">
        <v>5744</v>
      </c>
      <c r="H1663" s="73">
        <v>0</v>
      </c>
      <c r="I1663" s="75">
        <v>9179.4500000000007</v>
      </c>
      <c r="J1663" s="75">
        <v>1</v>
      </c>
    </row>
    <row r="1664" spans="5:10" x14ac:dyDescent="0.25">
      <c r="E1664" t="s">
        <v>4567</v>
      </c>
      <c r="F1664" t="s">
        <v>98</v>
      </c>
      <c r="G1664" t="s">
        <v>5746</v>
      </c>
      <c r="H1664" s="73">
        <v>0</v>
      </c>
      <c r="I1664" s="75">
        <v>3127.44</v>
      </c>
      <c r="J1664" s="75">
        <v>1</v>
      </c>
    </row>
    <row r="1665" spans="5:10" x14ac:dyDescent="0.25">
      <c r="E1665" t="s">
        <v>4568</v>
      </c>
      <c r="F1665" t="s">
        <v>98</v>
      </c>
      <c r="G1665" t="s">
        <v>5746</v>
      </c>
      <c r="H1665" s="73">
        <v>0</v>
      </c>
      <c r="I1665" s="75">
        <v>3127.44</v>
      </c>
      <c r="J1665" s="75">
        <v>1</v>
      </c>
    </row>
    <row r="1666" spans="5:10" x14ac:dyDescent="0.25">
      <c r="E1666" t="s">
        <v>4569</v>
      </c>
      <c r="F1666" t="s">
        <v>98</v>
      </c>
      <c r="G1666" t="s">
        <v>5747</v>
      </c>
      <c r="H1666" s="73">
        <v>0</v>
      </c>
      <c r="I1666" s="75">
        <v>6248.7</v>
      </c>
      <c r="J1666" s="75">
        <v>1</v>
      </c>
    </row>
    <row r="1667" spans="5:10" x14ac:dyDescent="0.25">
      <c r="E1667" t="s">
        <v>4570</v>
      </c>
      <c r="F1667" t="s">
        <v>98</v>
      </c>
      <c r="G1667" t="s">
        <v>5743</v>
      </c>
      <c r="H1667" s="73">
        <v>0</v>
      </c>
      <c r="I1667" s="75">
        <v>3495.31</v>
      </c>
      <c r="J1667" s="75">
        <v>1</v>
      </c>
    </row>
    <row r="1668" spans="5:10" x14ac:dyDescent="0.25">
      <c r="E1668" t="s">
        <v>4571</v>
      </c>
      <c r="F1668" t="s">
        <v>97</v>
      </c>
      <c r="G1668" t="s">
        <v>56</v>
      </c>
      <c r="H1668" s="73">
        <v>300000</v>
      </c>
      <c r="I1668" s="75">
        <v>3495.31</v>
      </c>
      <c r="J1668" s="75">
        <v>1</v>
      </c>
    </row>
    <row r="1669" spans="5:10" x14ac:dyDescent="0.25">
      <c r="E1669" t="s">
        <v>4572</v>
      </c>
      <c r="F1669" t="s">
        <v>97</v>
      </c>
      <c r="G1669" t="s">
        <v>5745</v>
      </c>
      <c r="H1669" s="73">
        <v>0</v>
      </c>
      <c r="I1669" s="75">
        <v>3127.44</v>
      </c>
      <c r="J1669" s="75">
        <v>1</v>
      </c>
    </row>
    <row r="1670" spans="5:10" x14ac:dyDescent="0.25">
      <c r="E1670" t="s">
        <v>4573</v>
      </c>
      <c r="F1670" t="s">
        <v>97</v>
      </c>
      <c r="G1670" t="s">
        <v>5744</v>
      </c>
      <c r="H1670" s="73">
        <v>0</v>
      </c>
      <c r="I1670" s="75">
        <v>9179.4500000000007</v>
      </c>
      <c r="J1670" s="75">
        <v>1</v>
      </c>
    </row>
    <row r="1671" spans="5:10" x14ac:dyDescent="0.25">
      <c r="E1671" t="s">
        <v>4574</v>
      </c>
      <c r="F1671" t="s">
        <v>98</v>
      </c>
      <c r="G1671" t="s">
        <v>5747</v>
      </c>
      <c r="H1671" s="73">
        <v>0</v>
      </c>
      <c r="I1671" s="75">
        <v>6248.7</v>
      </c>
      <c r="J1671" s="75">
        <v>1</v>
      </c>
    </row>
    <row r="1672" spans="5:10" x14ac:dyDescent="0.25">
      <c r="E1672" t="s">
        <v>4575</v>
      </c>
      <c r="F1672" t="s">
        <v>97</v>
      </c>
      <c r="G1672" t="s">
        <v>56</v>
      </c>
      <c r="H1672" s="73">
        <v>300000</v>
      </c>
      <c r="I1672" s="75">
        <v>3495.31</v>
      </c>
      <c r="J1672" s="75">
        <v>1</v>
      </c>
    </row>
    <row r="1673" spans="5:10" x14ac:dyDescent="0.25">
      <c r="E1673" t="s">
        <v>4576</v>
      </c>
      <c r="F1673" t="s">
        <v>98</v>
      </c>
      <c r="G1673" t="s">
        <v>5743</v>
      </c>
      <c r="H1673" s="73">
        <v>0</v>
      </c>
      <c r="I1673" s="75">
        <v>3495.31</v>
      </c>
      <c r="J1673" s="75">
        <v>1</v>
      </c>
    </row>
    <row r="1674" spans="5:10" x14ac:dyDescent="0.25">
      <c r="E1674" t="s">
        <v>4577</v>
      </c>
      <c r="F1674" t="s">
        <v>97</v>
      </c>
      <c r="G1674" t="s">
        <v>56</v>
      </c>
      <c r="H1674" s="73">
        <v>300000</v>
      </c>
      <c r="I1674" s="75">
        <v>3495.31</v>
      </c>
      <c r="J1674" s="75">
        <v>1</v>
      </c>
    </row>
    <row r="1675" spans="5:10" x14ac:dyDescent="0.25">
      <c r="E1675" t="s">
        <v>4578</v>
      </c>
      <c r="F1675" t="s">
        <v>98</v>
      </c>
      <c r="G1675" t="s">
        <v>5746</v>
      </c>
      <c r="H1675" s="73">
        <v>0</v>
      </c>
      <c r="I1675" s="75">
        <v>3127.44</v>
      </c>
      <c r="J1675" s="75">
        <v>1</v>
      </c>
    </row>
    <row r="1676" spans="5:10" x14ac:dyDescent="0.25">
      <c r="E1676" t="s">
        <v>4579</v>
      </c>
      <c r="F1676" t="s">
        <v>98</v>
      </c>
      <c r="G1676" t="s">
        <v>5743</v>
      </c>
      <c r="H1676" s="73">
        <v>0</v>
      </c>
      <c r="I1676" s="75">
        <v>3495.31</v>
      </c>
      <c r="J1676" s="75">
        <v>1</v>
      </c>
    </row>
    <row r="1677" spans="5:10" x14ac:dyDescent="0.25">
      <c r="E1677" t="s">
        <v>4580</v>
      </c>
      <c r="F1677" t="s">
        <v>98</v>
      </c>
      <c r="G1677" t="s">
        <v>5747</v>
      </c>
      <c r="H1677" s="73">
        <v>0</v>
      </c>
      <c r="I1677" s="75">
        <v>9179.4500000000007</v>
      </c>
      <c r="J1677" s="75">
        <v>1</v>
      </c>
    </row>
    <row r="1678" spans="5:10" x14ac:dyDescent="0.25">
      <c r="E1678" t="s">
        <v>4581</v>
      </c>
      <c r="F1678" t="s">
        <v>98</v>
      </c>
      <c r="G1678" t="s">
        <v>5746</v>
      </c>
      <c r="H1678" s="73">
        <v>0</v>
      </c>
      <c r="I1678" s="75">
        <v>3426.98</v>
      </c>
      <c r="J1678" s="75">
        <v>1</v>
      </c>
    </row>
    <row r="1679" spans="5:10" x14ac:dyDescent="0.25">
      <c r="E1679" t="s">
        <v>4582</v>
      </c>
      <c r="F1679" t="s">
        <v>97</v>
      </c>
      <c r="G1679" t="s">
        <v>5745</v>
      </c>
      <c r="H1679" s="73">
        <v>0</v>
      </c>
      <c r="I1679" s="75">
        <v>3426.98</v>
      </c>
      <c r="J1679" s="75">
        <v>1</v>
      </c>
    </row>
    <row r="1680" spans="5:10" x14ac:dyDescent="0.25">
      <c r="E1680" t="s">
        <v>4583</v>
      </c>
      <c r="F1680" t="s">
        <v>98</v>
      </c>
      <c r="G1680" t="s">
        <v>5743</v>
      </c>
      <c r="H1680" s="73">
        <v>0</v>
      </c>
      <c r="I1680" s="75">
        <v>4658.07</v>
      </c>
      <c r="J1680" s="75">
        <v>1</v>
      </c>
    </row>
    <row r="1681" spans="5:10" x14ac:dyDescent="0.25">
      <c r="E1681" t="s">
        <v>4584</v>
      </c>
      <c r="F1681" t="s">
        <v>97</v>
      </c>
      <c r="G1681" t="s">
        <v>56</v>
      </c>
      <c r="H1681" s="73">
        <v>400000</v>
      </c>
      <c r="I1681" s="75">
        <v>4658.07</v>
      </c>
      <c r="J1681" s="75">
        <v>1</v>
      </c>
    </row>
    <row r="1682" spans="5:10" x14ac:dyDescent="0.25">
      <c r="E1682" t="s">
        <v>4585</v>
      </c>
      <c r="F1682" t="s">
        <v>98</v>
      </c>
      <c r="G1682" t="s">
        <v>5749</v>
      </c>
      <c r="H1682" s="73">
        <v>0</v>
      </c>
      <c r="I1682" s="75">
        <v>7558.5099999999993</v>
      </c>
      <c r="J1682" s="75">
        <v>1</v>
      </c>
    </row>
    <row r="1683" spans="5:10" x14ac:dyDescent="0.25">
      <c r="E1683" t="s">
        <v>4586</v>
      </c>
      <c r="F1683" t="s">
        <v>98</v>
      </c>
      <c r="G1683" t="s">
        <v>5743</v>
      </c>
      <c r="H1683" s="73">
        <v>0</v>
      </c>
      <c r="I1683" s="75">
        <v>4225.6899999999996</v>
      </c>
      <c r="J1683" s="75">
        <v>1</v>
      </c>
    </row>
    <row r="1684" spans="5:10" x14ac:dyDescent="0.25">
      <c r="E1684" t="s">
        <v>4587</v>
      </c>
      <c r="F1684" t="s">
        <v>98</v>
      </c>
      <c r="G1684" t="s">
        <v>5746</v>
      </c>
      <c r="H1684" s="73">
        <v>0</v>
      </c>
      <c r="I1684" s="75">
        <v>3769.67</v>
      </c>
      <c r="J1684" s="75">
        <v>1</v>
      </c>
    </row>
    <row r="1685" spans="5:10" x14ac:dyDescent="0.25">
      <c r="E1685" t="s">
        <v>4588</v>
      </c>
      <c r="F1685" t="s">
        <v>97</v>
      </c>
      <c r="G1685" t="s">
        <v>56</v>
      </c>
      <c r="H1685" s="73">
        <v>500000</v>
      </c>
      <c r="I1685" s="75">
        <v>5123.8900000000003</v>
      </c>
      <c r="J1685" s="75">
        <v>1</v>
      </c>
    </row>
    <row r="1686" spans="5:10" x14ac:dyDescent="0.25">
      <c r="E1686" t="s">
        <v>4589</v>
      </c>
      <c r="F1686" t="s">
        <v>97</v>
      </c>
      <c r="G1686" t="s">
        <v>5748</v>
      </c>
      <c r="H1686" s="73">
        <v>0</v>
      </c>
      <c r="I1686" s="75">
        <v>11102.3</v>
      </c>
      <c r="J1686" s="75">
        <v>1</v>
      </c>
    </row>
    <row r="1687" spans="5:10" x14ac:dyDescent="0.25">
      <c r="E1687" t="s">
        <v>4590</v>
      </c>
      <c r="F1687" t="s">
        <v>98</v>
      </c>
      <c r="G1687" t="s">
        <v>5747</v>
      </c>
      <c r="H1687" s="73">
        <v>0</v>
      </c>
      <c r="I1687" s="75">
        <v>13109.28</v>
      </c>
      <c r="J1687" s="75">
        <v>1</v>
      </c>
    </row>
    <row r="1688" spans="5:10" x14ac:dyDescent="0.25">
      <c r="E1688" t="s">
        <v>4591</v>
      </c>
      <c r="F1688" t="s">
        <v>98</v>
      </c>
      <c r="G1688" t="s">
        <v>5743</v>
      </c>
      <c r="H1688" s="73">
        <v>0</v>
      </c>
      <c r="I1688" s="75">
        <v>3127.44</v>
      </c>
      <c r="J1688" s="75">
        <v>1</v>
      </c>
    </row>
    <row r="1689" spans="5:10" x14ac:dyDescent="0.25">
      <c r="E1689" t="s">
        <v>4592</v>
      </c>
      <c r="F1689" t="s">
        <v>97</v>
      </c>
      <c r="G1689" t="s">
        <v>56</v>
      </c>
      <c r="H1689" s="73">
        <v>300000</v>
      </c>
      <c r="I1689" s="75">
        <v>3495.31</v>
      </c>
      <c r="J1689" s="75">
        <v>1</v>
      </c>
    </row>
    <row r="1690" spans="5:10" x14ac:dyDescent="0.25">
      <c r="E1690" t="s">
        <v>4593</v>
      </c>
      <c r="F1690" t="s">
        <v>97</v>
      </c>
      <c r="G1690" t="s">
        <v>5744</v>
      </c>
      <c r="H1690" s="73">
        <v>0</v>
      </c>
      <c r="I1690" s="75">
        <v>16628.13</v>
      </c>
      <c r="J1690" s="75">
        <v>1</v>
      </c>
    </row>
    <row r="1691" spans="5:10" x14ac:dyDescent="0.25">
      <c r="E1691" t="s">
        <v>4594</v>
      </c>
      <c r="F1691" t="s">
        <v>97</v>
      </c>
      <c r="G1691" t="s">
        <v>5744</v>
      </c>
      <c r="H1691" s="73">
        <v>0</v>
      </c>
      <c r="I1691" s="75">
        <v>6248.7</v>
      </c>
      <c r="J1691" s="75">
        <v>1</v>
      </c>
    </row>
    <row r="1692" spans="5:10" x14ac:dyDescent="0.25">
      <c r="E1692" t="s">
        <v>4595</v>
      </c>
      <c r="F1692" t="s">
        <v>98</v>
      </c>
      <c r="G1692" t="s">
        <v>5747</v>
      </c>
      <c r="H1692" s="73">
        <v>0</v>
      </c>
      <c r="I1692" s="75">
        <v>6248.7</v>
      </c>
      <c r="J1692" s="75">
        <v>1</v>
      </c>
    </row>
    <row r="1693" spans="5:10" x14ac:dyDescent="0.25">
      <c r="E1693" t="s">
        <v>4596</v>
      </c>
      <c r="F1693" t="s">
        <v>97</v>
      </c>
      <c r="G1693" t="s">
        <v>56</v>
      </c>
      <c r="H1693" s="73">
        <v>300000</v>
      </c>
      <c r="I1693" s="75">
        <v>3495.31</v>
      </c>
      <c r="J1693" s="75">
        <v>1</v>
      </c>
    </row>
    <row r="1694" spans="5:10" x14ac:dyDescent="0.25">
      <c r="E1694" t="s">
        <v>4597</v>
      </c>
      <c r="F1694" t="s">
        <v>97</v>
      </c>
      <c r="G1694" t="s">
        <v>5745</v>
      </c>
      <c r="H1694" s="73">
        <v>0</v>
      </c>
      <c r="I1694" s="75">
        <v>3426.98</v>
      </c>
      <c r="J1694" s="75">
        <v>1</v>
      </c>
    </row>
    <row r="1695" spans="5:10" x14ac:dyDescent="0.25">
      <c r="E1695" t="s">
        <v>4598</v>
      </c>
      <c r="F1695" t="s">
        <v>98</v>
      </c>
      <c r="G1695" t="s">
        <v>5747</v>
      </c>
      <c r="H1695" s="73">
        <v>0</v>
      </c>
      <c r="I1695" s="75">
        <v>6871.37</v>
      </c>
      <c r="J1695" s="75">
        <v>1</v>
      </c>
    </row>
    <row r="1696" spans="5:10" x14ac:dyDescent="0.25">
      <c r="E1696" t="s">
        <v>4599</v>
      </c>
      <c r="F1696" t="s">
        <v>97</v>
      </c>
      <c r="G1696" t="s">
        <v>56</v>
      </c>
      <c r="H1696" s="73">
        <v>400000</v>
      </c>
      <c r="I1696" s="75">
        <v>3841.55</v>
      </c>
      <c r="J1696" s="75">
        <v>1</v>
      </c>
    </row>
    <row r="1697" spans="5:10" x14ac:dyDescent="0.25">
      <c r="E1697" t="s">
        <v>4600</v>
      </c>
      <c r="F1697" t="s">
        <v>98</v>
      </c>
      <c r="G1697" t="s">
        <v>5743</v>
      </c>
      <c r="H1697" s="73">
        <v>0</v>
      </c>
      <c r="I1697" s="75">
        <v>3841.55</v>
      </c>
      <c r="J1697" s="75">
        <v>1</v>
      </c>
    </row>
    <row r="1698" spans="5:10" x14ac:dyDescent="0.25">
      <c r="E1698" t="s">
        <v>4601</v>
      </c>
      <c r="F1698" t="s">
        <v>97</v>
      </c>
      <c r="G1698" t="s">
        <v>5744</v>
      </c>
      <c r="H1698" s="73">
        <v>0</v>
      </c>
      <c r="I1698" s="75">
        <v>10092.99</v>
      </c>
      <c r="J1698" s="75">
        <v>1</v>
      </c>
    </row>
    <row r="1699" spans="5:10" x14ac:dyDescent="0.25">
      <c r="E1699" t="s">
        <v>4602</v>
      </c>
      <c r="F1699" t="s">
        <v>97</v>
      </c>
      <c r="G1699" t="s">
        <v>5744</v>
      </c>
      <c r="H1699" s="73">
        <v>0</v>
      </c>
      <c r="I1699" s="75">
        <v>22974.65</v>
      </c>
      <c r="J1699" s="75">
        <v>1</v>
      </c>
    </row>
    <row r="1700" spans="5:10" x14ac:dyDescent="0.25">
      <c r="E1700" t="s">
        <v>4603</v>
      </c>
      <c r="F1700" t="s">
        <v>98</v>
      </c>
      <c r="G1700" t="s">
        <v>5747</v>
      </c>
      <c r="H1700" s="73">
        <v>0</v>
      </c>
      <c r="I1700" s="75">
        <v>22974.65</v>
      </c>
      <c r="J1700" s="75">
        <v>1</v>
      </c>
    </row>
    <row r="1701" spans="5:10" x14ac:dyDescent="0.25">
      <c r="E1701" t="s">
        <v>4604</v>
      </c>
      <c r="F1701" t="s">
        <v>97</v>
      </c>
      <c r="G1701" t="s">
        <v>5745</v>
      </c>
      <c r="H1701" s="73">
        <v>0</v>
      </c>
      <c r="I1701" s="75">
        <v>3426.98</v>
      </c>
      <c r="J1701" s="75">
        <v>1</v>
      </c>
    </row>
    <row r="1702" spans="5:10" x14ac:dyDescent="0.25">
      <c r="E1702" t="s">
        <v>4605</v>
      </c>
      <c r="F1702" t="s">
        <v>98</v>
      </c>
      <c r="G1702" t="s">
        <v>5743</v>
      </c>
      <c r="H1702" s="73">
        <v>0</v>
      </c>
      <c r="I1702" s="75">
        <v>4658.07</v>
      </c>
      <c r="J1702" s="75">
        <v>1</v>
      </c>
    </row>
    <row r="1703" spans="5:10" x14ac:dyDescent="0.25">
      <c r="E1703" t="s">
        <v>4606</v>
      </c>
      <c r="F1703" t="s">
        <v>97</v>
      </c>
      <c r="G1703" t="s">
        <v>5745</v>
      </c>
      <c r="H1703" s="73">
        <v>0</v>
      </c>
      <c r="I1703" s="75">
        <v>3426.98</v>
      </c>
      <c r="J1703" s="75">
        <v>1</v>
      </c>
    </row>
    <row r="1704" spans="5:10" x14ac:dyDescent="0.25">
      <c r="E1704" t="s">
        <v>4607</v>
      </c>
      <c r="F1704" t="s">
        <v>97</v>
      </c>
      <c r="G1704" t="s">
        <v>56</v>
      </c>
      <c r="H1704" s="73">
        <v>400000</v>
      </c>
      <c r="I1704" s="75">
        <v>6871.37</v>
      </c>
      <c r="J1704" s="75">
        <v>1</v>
      </c>
    </row>
    <row r="1705" spans="5:10" x14ac:dyDescent="0.25">
      <c r="E1705" t="s">
        <v>4608</v>
      </c>
      <c r="F1705" t="s">
        <v>97</v>
      </c>
      <c r="G1705" t="s">
        <v>5745</v>
      </c>
      <c r="H1705" s="73">
        <v>0</v>
      </c>
      <c r="I1705" s="75">
        <v>3426.98</v>
      </c>
      <c r="J1705" s="75">
        <v>1</v>
      </c>
    </row>
    <row r="1706" spans="5:10" x14ac:dyDescent="0.25">
      <c r="E1706" t="s">
        <v>4609</v>
      </c>
      <c r="F1706" t="s">
        <v>98</v>
      </c>
      <c r="G1706" t="s">
        <v>5743</v>
      </c>
      <c r="H1706" s="73">
        <v>0</v>
      </c>
      <c r="I1706" s="75">
        <v>4658.07</v>
      </c>
      <c r="J1706" s="75">
        <v>1</v>
      </c>
    </row>
    <row r="1707" spans="5:10" x14ac:dyDescent="0.25">
      <c r="E1707" t="s">
        <v>4610</v>
      </c>
      <c r="F1707" t="s">
        <v>98</v>
      </c>
      <c r="G1707" t="s">
        <v>5747</v>
      </c>
      <c r="H1707" s="73">
        <v>0</v>
      </c>
      <c r="I1707" s="75">
        <v>10092.99</v>
      </c>
      <c r="J1707" s="75">
        <v>1</v>
      </c>
    </row>
    <row r="1708" spans="5:10" x14ac:dyDescent="0.25">
      <c r="E1708" t="s">
        <v>4611</v>
      </c>
      <c r="F1708" t="s">
        <v>97</v>
      </c>
      <c r="G1708" t="s">
        <v>5744</v>
      </c>
      <c r="H1708" s="73">
        <v>0</v>
      </c>
      <c r="I1708" s="75">
        <v>14425.4</v>
      </c>
      <c r="J1708" s="75">
        <v>1</v>
      </c>
    </row>
    <row r="1709" spans="5:10" x14ac:dyDescent="0.25">
      <c r="E1709" t="s">
        <v>4612</v>
      </c>
      <c r="F1709" t="s">
        <v>97</v>
      </c>
      <c r="G1709" t="s">
        <v>5745</v>
      </c>
      <c r="H1709" s="73">
        <v>0</v>
      </c>
      <c r="I1709" s="75">
        <v>3426.98</v>
      </c>
      <c r="J1709" s="75">
        <v>1</v>
      </c>
    </row>
    <row r="1710" spans="5:10" x14ac:dyDescent="0.25">
      <c r="E1710" t="s">
        <v>4613</v>
      </c>
      <c r="F1710" t="s">
        <v>97</v>
      </c>
      <c r="G1710" t="s">
        <v>56</v>
      </c>
      <c r="H1710" s="73">
        <v>400000</v>
      </c>
      <c r="I1710" s="75">
        <v>4658.07</v>
      </c>
      <c r="J1710" s="75">
        <v>1</v>
      </c>
    </row>
    <row r="1711" spans="5:10" x14ac:dyDescent="0.25">
      <c r="E1711" t="s">
        <v>4614</v>
      </c>
      <c r="F1711" t="s">
        <v>98</v>
      </c>
      <c r="G1711" t="s">
        <v>5746</v>
      </c>
      <c r="H1711" s="73">
        <v>0</v>
      </c>
      <c r="I1711" s="75">
        <v>3769.67</v>
      </c>
      <c r="J1711" s="75">
        <v>1</v>
      </c>
    </row>
    <row r="1712" spans="5:10" x14ac:dyDescent="0.25">
      <c r="E1712" t="s">
        <v>4615</v>
      </c>
      <c r="F1712" t="s">
        <v>97</v>
      </c>
      <c r="G1712" t="s">
        <v>5745</v>
      </c>
      <c r="H1712" s="73">
        <v>0</v>
      </c>
      <c r="I1712" s="75">
        <v>3769.67</v>
      </c>
      <c r="J1712" s="75">
        <v>1</v>
      </c>
    </row>
    <row r="1713" spans="5:10" x14ac:dyDescent="0.25">
      <c r="E1713" t="s">
        <v>4616</v>
      </c>
      <c r="F1713" t="s">
        <v>98</v>
      </c>
      <c r="G1713" t="s">
        <v>5747</v>
      </c>
      <c r="H1713" s="73">
        <v>0</v>
      </c>
      <c r="I1713" s="75">
        <v>20115.189999999999</v>
      </c>
      <c r="J1713" s="75">
        <v>1</v>
      </c>
    </row>
    <row r="1714" spans="5:10" x14ac:dyDescent="0.25">
      <c r="E1714" t="s">
        <v>4617</v>
      </c>
      <c r="F1714" t="s">
        <v>98</v>
      </c>
      <c r="G1714" t="s">
        <v>5743</v>
      </c>
      <c r="H1714" s="73">
        <v>0</v>
      </c>
      <c r="I1714" s="75">
        <v>7558.5099999999993</v>
      </c>
      <c r="J1714" s="75">
        <v>1</v>
      </c>
    </row>
    <row r="1715" spans="5:10" x14ac:dyDescent="0.25">
      <c r="E1715" t="s">
        <v>4618</v>
      </c>
      <c r="F1715" t="s">
        <v>97</v>
      </c>
      <c r="G1715" t="s">
        <v>5744</v>
      </c>
      <c r="H1715" s="73">
        <v>0</v>
      </c>
      <c r="I1715" s="75">
        <v>25272.11</v>
      </c>
      <c r="J1715" s="75">
        <v>1</v>
      </c>
    </row>
    <row r="1716" spans="5:10" x14ac:dyDescent="0.25">
      <c r="E1716" t="s">
        <v>4619</v>
      </c>
      <c r="F1716" t="s">
        <v>97</v>
      </c>
      <c r="G1716" t="s">
        <v>56</v>
      </c>
      <c r="H1716" s="73">
        <v>500000</v>
      </c>
      <c r="I1716" s="75">
        <v>7558.5099999999993</v>
      </c>
      <c r="J1716" s="75">
        <v>1</v>
      </c>
    </row>
    <row r="1717" spans="5:10" x14ac:dyDescent="0.25">
      <c r="E1717" t="s">
        <v>4620</v>
      </c>
      <c r="F1717" t="s">
        <v>98</v>
      </c>
      <c r="G1717" t="s">
        <v>5747</v>
      </c>
      <c r="H1717" s="73">
        <v>0</v>
      </c>
      <c r="I1717" s="75">
        <v>22126.45</v>
      </c>
      <c r="J1717" s="75">
        <v>1</v>
      </c>
    </row>
    <row r="1718" spans="5:10" x14ac:dyDescent="0.25">
      <c r="E1718" t="s">
        <v>4621</v>
      </c>
      <c r="F1718" t="s">
        <v>98</v>
      </c>
      <c r="G1718" t="s">
        <v>5743</v>
      </c>
      <c r="H1718" s="73">
        <v>0</v>
      </c>
      <c r="I1718" s="75">
        <v>8314.3700000000008</v>
      </c>
      <c r="J1718" s="75">
        <v>1</v>
      </c>
    </row>
    <row r="1719" spans="5:10" x14ac:dyDescent="0.25">
      <c r="E1719" t="s">
        <v>4622</v>
      </c>
      <c r="F1719" t="s">
        <v>97</v>
      </c>
      <c r="G1719" t="s">
        <v>56</v>
      </c>
      <c r="H1719" s="73">
        <v>600000</v>
      </c>
      <c r="I1719" s="75">
        <v>8314.3700000000008</v>
      </c>
      <c r="J1719" s="75">
        <v>1</v>
      </c>
    </row>
    <row r="1720" spans="5:10" x14ac:dyDescent="0.25">
      <c r="E1720" t="s">
        <v>4623</v>
      </c>
      <c r="F1720" t="s">
        <v>97</v>
      </c>
      <c r="G1720" t="s">
        <v>5745</v>
      </c>
      <c r="H1720" s="73">
        <v>0</v>
      </c>
      <c r="I1720" s="75">
        <v>4146.63</v>
      </c>
      <c r="J1720" s="75">
        <v>1</v>
      </c>
    </row>
    <row r="1721" spans="5:10" x14ac:dyDescent="0.25">
      <c r="E1721" t="s">
        <v>4624</v>
      </c>
      <c r="F1721" t="s">
        <v>97</v>
      </c>
      <c r="G1721" t="s">
        <v>5744</v>
      </c>
      <c r="H1721" s="73">
        <v>0</v>
      </c>
      <c r="I1721" s="75">
        <v>25272.11</v>
      </c>
      <c r="J1721" s="75">
        <v>1</v>
      </c>
    </row>
    <row r="1722" spans="5:10" x14ac:dyDescent="0.25">
      <c r="E1722" t="s">
        <v>4625</v>
      </c>
      <c r="F1722" t="s">
        <v>98</v>
      </c>
      <c r="G1722" t="s">
        <v>5747</v>
      </c>
      <c r="H1722" s="73">
        <v>0</v>
      </c>
      <c r="I1722" s="75">
        <v>20115.189999999999</v>
      </c>
      <c r="J1722" s="75">
        <v>1</v>
      </c>
    </row>
    <row r="1723" spans="5:10" x14ac:dyDescent="0.25">
      <c r="E1723" t="s">
        <v>4626</v>
      </c>
      <c r="F1723" t="s">
        <v>98</v>
      </c>
      <c r="G1723" t="s">
        <v>5746</v>
      </c>
      <c r="H1723" s="73">
        <v>0</v>
      </c>
      <c r="I1723" s="75">
        <v>3769.67</v>
      </c>
      <c r="J1723" s="75">
        <v>1</v>
      </c>
    </row>
    <row r="1724" spans="5:10" x14ac:dyDescent="0.25">
      <c r="E1724" t="s">
        <v>4627</v>
      </c>
      <c r="F1724" t="s">
        <v>98</v>
      </c>
      <c r="G1724" t="s">
        <v>5743</v>
      </c>
      <c r="H1724" s="73">
        <v>0</v>
      </c>
      <c r="I1724" s="75">
        <v>5123.8900000000003</v>
      </c>
      <c r="J1724" s="75">
        <v>1</v>
      </c>
    </row>
    <row r="1725" spans="5:10" x14ac:dyDescent="0.25">
      <c r="E1725" t="s">
        <v>4628</v>
      </c>
      <c r="F1725" t="s">
        <v>97</v>
      </c>
      <c r="G1725" t="s">
        <v>56</v>
      </c>
      <c r="H1725" s="73">
        <v>500000</v>
      </c>
      <c r="I1725" s="75">
        <v>5123.8900000000003</v>
      </c>
      <c r="J1725" s="75">
        <v>1</v>
      </c>
    </row>
    <row r="1726" spans="5:10" x14ac:dyDescent="0.25">
      <c r="E1726" t="s">
        <v>4629</v>
      </c>
      <c r="F1726" t="s">
        <v>98</v>
      </c>
      <c r="G1726" t="s">
        <v>5747</v>
      </c>
      <c r="H1726" s="73">
        <v>0</v>
      </c>
      <c r="I1726" s="75">
        <v>15858.589999999998</v>
      </c>
      <c r="J1726" s="75">
        <v>1</v>
      </c>
    </row>
    <row r="1727" spans="5:10" x14ac:dyDescent="0.25">
      <c r="E1727" t="s">
        <v>4630</v>
      </c>
      <c r="F1727" t="s">
        <v>97</v>
      </c>
      <c r="G1727" t="s">
        <v>56</v>
      </c>
      <c r="H1727" s="73">
        <v>500000</v>
      </c>
      <c r="I1727" s="75">
        <v>5123.8900000000003</v>
      </c>
      <c r="J1727" s="75">
        <v>1</v>
      </c>
    </row>
    <row r="1728" spans="5:10" x14ac:dyDescent="0.25">
      <c r="E1728" t="s">
        <v>4631</v>
      </c>
      <c r="F1728" t="s">
        <v>98</v>
      </c>
      <c r="G1728" t="s">
        <v>5743</v>
      </c>
      <c r="H1728" s="73">
        <v>0</v>
      </c>
      <c r="I1728" s="75">
        <v>4225.6899999999996</v>
      </c>
      <c r="J1728" s="75">
        <v>1</v>
      </c>
    </row>
    <row r="1729" spans="5:10" x14ac:dyDescent="0.25">
      <c r="E1729" t="s">
        <v>4632</v>
      </c>
      <c r="F1729" t="s">
        <v>97</v>
      </c>
      <c r="G1729" t="s">
        <v>5745</v>
      </c>
      <c r="H1729" s="73">
        <v>0</v>
      </c>
      <c r="I1729" s="75">
        <v>3769.67</v>
      </c>
      <c r="J1729" s="75">
        <v>1</v>
      </c>
    </row>
    <row r="1730" spans="5:10" x14ac:dyDescent="0.25">
      <c r="E1730" t="s">
        <v>4633</v>
      </c>
      <c r="F1730" t="s">
        <v>98</v>
      </c>
      <c r="G1730" t="s">
        <v>5743</v>
      </c>
      <c r="H1730" s="73">
        <v>0</v>
      </c>
      <c r="I1730" s="75">
        <v>3841.55</v>
      </c>
      <c r="J1730" s="75">
        <v>1</v>
      </c>
    </row>
    <row r="1731" spans="5:10" x14ac:dyDescent="0.25">
      <c r="E1731" t="s">
        <v>4634</v>
      </c>
      <c r="F1731" t="s">
        <v>97</v>
      </c>
      <c r="G1731" t="s">
        <v>5744</v>
      </c>
      <c r="H1731" s="73">
        <v>0</v>
      </c>
      <c r="I1731" s="75">
        <v>10092.99</v>
      </c>
      <c r="J1731" s="75">
        <v>1</v>
      </c>
    </row>
    <row r="1732" spans="5:10" x14ac:dyDescent="0.25">
      <c r="E1732" t="s">
        <v>4635</v>
      </c>
      <c r="F1732" t="s">
        <v>98</v>
      </c>
      <c r="G1732" t="s">
        <v>5746</v>
      </c>
      <c r="H1732" s="73">
        <v>0</v>
      </c>
      <c r="I1732" s="75">
        <v>3426.98</v>
      </c>
      <c r="J1732" s="75">
        <v>1</v>
      </c>
    </row>
    <row r="1733" spans="5:10" x14ac:dyDescent="0.25">
      <c r="E1733" t="s">
        <v>4636</v>
      </c>
      <c r="F1733" t="s">
        <v>98</v>
      </c>
      <c r="G1733" t="s">
        <v>5747</v>
      </c>
      <c r="H1733" s="73">
        <v>0</v>
      </c>
      <c r="I1733" s="75">
        <v>10092.99</v>
      </c>
      <c r="J1733" s="75">
        <v>1</v>
      </c>
    </row>
    <row r="1734" spans="5:10" x14ac:dyDescent="0.25">
      <c r="E1734" t="s">
        <v>4637</v>
      </c>
      <c r="F1734" t="s">
        <v>98</v>
      </c>
      <c r="G1734" t="s">
        <v>5746</v>
      </c>
      <c r="H1734" s="73">
        <v>0</v>
      </c>
      <c r="I1734" s="75">
        <v>3426.98</v>
      </c>
      <c r="J1734" s="75">
        <v>1</v>
      </c>
    </row>
    <row r="1735" spans="5:10" x14ac:dyDescent="0.25">
      <c r="E1735" t="s">
        <v>4638</v>
      </c>
      <c r="F1735" t="s">
        <v>97</v>
      </c>
      <c r="G1735" t="s">
        <v>56</v>
      </c>
      <c r="H1735" s="73">
        <v>400000</v>
      </c>
      <c r="I1735" s="75">
        <v>3841.55</v>
      </c>
      <c r="J1735" s="75">
        <v>1</v>
      </c>
    </row>
    <row r="1736" spans="5:10" x14ac:dyDescent="0.25">
      <c r="E1736" t="s">
        <v>4639</v>
      </c>
      <c r="F1736" t="s">
        <v>97</v>
      </c>
      <c r="G1736" t="s">
        <v>5745</v>
      </c>
      <c r="H1736" s="73">
        <v>0</v>
      </c>
      <c r="I1736" s="75">
        <v>3769.67</v>
      </c>
      <c r="J1736" s="75">
        <v>1</v>
      </c>
    </row>
    <row r="1737" spans="5:10" x14ac:dyDescent="0.25">
      <c r="E1737" t="s">
        <v>4640</v>
      </c>
      <c r="F1737" t="s">
        <v>97</v>
      </c>
      <c r="G1737" t="s">
        <v>5744</v>
      </c>
      <c r="H1737" s="73">
        <v>0</v>
      </c>
      <c r="I1737" s="75">
        <v>20115.189999999999</v>
      </c>
      <c r="J1737" s="75">
        <v>1</v>
      </c>
    </row>
    <row r="1738" spans="5:10" x14ac:dyDescent="0.25">
      <c r="E1738" t="s">
        <v>4641</v>
      </c>
      <c r="F1738" t="s">
        <v>98</v>
      </c>
      <c r="G1738" t="s">
        <v>5747</v>
      </c>
      <c r="H1738" s="73">
        <v>0</v>
      </c>
      <c r="I1738" s="75">
        <v>15858.59</v>
      </c>
      <c r="J1738" s="75">
        <v>1</v>
      </c>
    </row>
    <row r="1739" spans="5:10" x14ac:dyDescent="0.25">
      <c r="E1739" t="s">
        <v>4642</v>
      </c>
      <c r="F1739" t="s">
        <v>97</v>
      </c>
      <c r="G1739" t="s">
        <v>5745</v>
      </c>
      <c r="H1739" s="73">
        <v>0</v>
      </c>
      <c r="I1739" s="75">
        <v>3769.67</v>
      </c>
      <c r="J1739" s="75">
        <v>1</v>
      </c>
    </row>
    <row r="1740" spans="5:10" x14ac:dyDescent="0.25">
      <c r="E1740" t="s">
        <v>4643</v>
      </c>
      <c r="F1740" t="s">
        <v>98</v>
      </c>
      <c r="G1740" t="s">
        <v>5743</v>
      </c>
      <c r="H1740" s="73">
        <v>0</v>
      </c>
      <c r="I1740" s="75">
        <v>4225.6899999999996</v>
      </c>
      <c r="J1740" s="75">
        <v>1</v>
      </c>
    </row>
    <row r="1741" spans="5:10" x14ac:dyDescent="0.25">
      <c r="E1741" t="s">
        <v>4644</v>
      </c>
      <c r="F1741" t="s">
        <v>97</v>
      </c>
      <c r="G1741" t="s">
        <v>56</v>
      </c>
      <c r="H1741" s="73">
        <v>500000</v>
      </c>
      <c r="I1741" s="75">
        <v>5123.8900000000003</v>
      </c>
      <c r="J1741" s="75">
        <v>1</v>
      </c>
    </row>
    <row r="1742" spans="5:10" x14ac:dyDescent="0.25">
      <c r="E1742" t="s">
        <v>4645</v>
      </c>
      <c r="F1742" t="s">
        <v>98</v>
      </c>
      <c r="G1742" t="s">
        <v>5747</v>
      </c>
      <c r="H1742" s="73">
        <v>0</v>
      </c>
      <c r="I1742" s="75">
        <v>14425.4</v>
      </c>
      <c r="J1742" s="75">
        <v>1</v>
      </c>
    </row>
    <row r="1743" spans="5:10" x14ac:dyDescent="0.25">
      <c r="E1743" t="s">
        <v>4646</v>
      </c>
      <c r="F1743" t="s">
        <v>97</v>
      </c>
      <c r="G1743" t="s">
        <v>5744</v>
      </c>
      <c r="H1743" s="73">
        <v>0</v>
      </c>
      <c r="I1743" s="75">
        <v>18286.47</v>
      </c>
      <c r="J1743" s="75">
        <v>1</v>
      </c>
    </row>
    <row r="1744" spans="5:10" x14ac:dyDescent="0.25">
      <c r="E1744" t="s">
        <v>4647</v>
      </c>
      <c r="F1744" t="s">
        <v>97</v>
      </c>
      <c r="G1744" t="s">
        <v>56</v>
      </c>
      <c r="H1744" s="73">
        <v>400000</v>
      </c>
      <c r="I1744" s="75">
        <v>4658.07</v>
      </c>
      <c r="J1744" s="75">
        <v>1</v>
      </c>
    </row>
    <row r="1745" spans="5:10" x14ac:dyDescent="0.25">
      <c r="E1745" t="s">
        <v>4648</v>
      </c>
      <c r="F1745" t="s">
        <v>97</v>
      </c>
      <c r="G1745" t="s">
        <v>5745</v>
      </c>
      <c r="H1745" s="73">
        <v>0</v>
      </c>
      <c r="I1745" s="75">
        <v>3426.98</v>
      </c>
      <c r="J1745" s="75">
        <v>1</v>
      </c>
    </row>
    <row r="1746" spans="5:10" x14ac:dyDescent="0.25">
      <c r="E1746" t="s">
        <v>4649</v>
      </c>
      <c r="F1746" t="s">
        <v>98</v>
      </c>
      <c r="G1746" t="s">
        <v>5743</v>
      </c>
      <c r="H1746" s="73">
        <v>0</v>
      </c>
      <c r="I1746" s="75">
        <v>3841.55</v>
      </c>
      <c r="J1746" s="75">
        <v>1</v>
      </c>
    </row>
    <row r="1747" spans="5:10" x14ac:dyDescent="0.25">
      <c r="E1747" t="s">
        <v>4650</v>
      </c>
      <c r="F1747" t="s">
        <v>98</v>
      </c>
      <c r="G1747" t="s">
        <v>5746</v>
      </c>
      <c r="H1747" s="73">
        <v>0</v>
      </c>
      <c r="I1747" s="75">
        <v>3426.98</v>
      </c>
      <c r="J1747" s="75">
        <v>1</v>
      </c>
    </row>
    <row r="1748" spans="5:10" x14ac:dyDescent="0.25">
      <c r="E1748" t="s">
        <v>4651</v>
      </c>
      <c r="F1748" t="s">
        <v>98</v>
      </c>
      <c r="G1748" t="s">
        <v>5743</v>
      </c>
      <c r="H1748" s="73">
        <v>0</v>
      </c>
      <c r="I1748" s="75">
        <v>4658.07</v>
      </c>
      <c r="J1748" s="75">
        <v>1</v>
      </c>
    </row>
    <row r="1749" spans="5:10" x14ac:dyDescent="0.25">
      <c r="E1749" t="s">
        <v>4652</v>
      </c>
      <c r="F1749" t="s">
        <v>97</v>
      </c>
      <c r="G1749" t="s">
        <v>5744</v>
      </c>
      <c r="H1749" s="73">
        <v>0</v>
      </c>
      <c r="I1749" s="75">
        <v>0</v>
      </c>
      <c r="J1749" s="75">
        <v>0</v>
      </c>
    </row>
    <row r="1750" spans="5:10" x14ac:dyDescent="0.25">
      <c r="E1750" t="s">
        <v>4653</v>
      </c>
      <c r="F1750" t="s">
        <v>97</v>
      </c>
      <c r="G1750" t="s">
        <v>5745</v>
      </c>
      <c r="H1750" s="73">
        <v>0</v>
      </c>
      <c r="I1750" s="75">
        <v>3426.98</v>
      </c>
      <c r="J1750" s="75">
        <v>1</v>
      </c>
    </row>
    <row r="1751" spans="5:10" x14ac:dyDescent="0.25">
      <c r="E1751" t="s">
        <v>4654</v>
      </c>
      <c r="F1751" t="s">
        <v>97</v>
      </c>
      <c r="G1751" t="s">
        <v>56</v>
      </c>
      <c r="H1751" s="73">
        <v>400000</v>
      </c>
      <c r="I1751" s="75">
        <v>4658.07</v>
      </c>
      <c r="J1751" s="75">
        <v>1</v>
      </c>
    </row>
    <row r="1752" spans="5:10" x14ac:dyDescent="0.25">
      <c r="E1752" t="s">
        <v>4655</v>
      </c>
      <c r="F1752" t="s">
        <v>98</v>
      </c>
      <c r="G1752" t="s">
        <v>5747</v>
      </c>
      <c r="H1752" s="73">
        <v>0</v>
      </c>
      <c r="I1752" s="75">
        <v>10092.99</v>
      </c>
      <c r="J1752" s="75">
        <v>1</v>
      </c>
    </row>
    <row r="1753" spans="5:10" x14ac:dyDescent="0.25">
      <c r="E1753" t="s">
        <v>4656</v>
      </c>
      <c r="F1753" t="s">
        <v>97</v>
      </c>
      <c r="G1753" t="s">
        <v>56</v>
      </c>
      <c r="H1753" s="73">
        <v>400000</v>
      </c>
      <c r="I1753" s="75">
        <v>3841.55</v>
      </c>
      <c r="J1753" s="75">
        <v>1</v>
      </c>
    </row>
    <row r="1754" spans="5:10" x14ac:dyDescent="0.25">
      <c r="E1754" t="s">
        <v>4657</v>
      </c>
      <c r="F1754" t="s">
        <v>97</v>
      </c>
      <c r="G1754" t="s">
        <v>5744</v>
      </c>
      <c r="H1754" s="73">
        <v>0</v>
      </c>
      <c r="I1754" s="75">
        <v>14425.4</v>
      </c>
      <c r="J1754" s="75">
        <v>1</v>
      </c>
    </row>
    <row r="1755" spans="5:10" x14ac:dyDescent="0.25">
      <c r="E1755" t="s">
        <v>4658</v>
      </c>
      <c r="F1755" t="s">
        <v>97</v>
      </c>
      <c r="G1755" t="s">
        <v>56</v>
      </c>
      <c r="H1755" s="73">
        <v>400000</v>
      </c>
      <c r="I1755" s="75">
        <v>3841.55</v>
      </c>
      <c r="J1755" s="75">
        <v>1</v>
      </c>
    </row>
    <row r="1756" spans="5:10" x14ac:dyDescent="0.25">
      <c r="E1756" t="s">
        <v>4659</v>
      </c>
      <c r="F1756" t="s">
        <v>98</v>
      </c>
      <c r="G1756" t="s">
        <v>5747</v>
      </c>
      <c r="H1756" s="73">
        <v>0</v>
      </c>
      <c r="I1756" s="75">
        <v>6871.37</v>
      </c>
      <c r="J1756" s="75">
        <v>1</v>
      </c>
    </row>
    <row r="1757" spans="5:10" x14ac:dyDescent="0.25">
      <c r="E1757" t="s">
        <v>4660</v>
      </c>
      <c r="F1757" t="s">
        <v>97</v>
      </c>
      <c r="G1757" t="s">
        <v>5744</v>
      </c>
      <c r="H1757" s="73">
        <v>0</v>
      </c>
      <c r="I1757" s="75">
        <v>14425.4</v>
      </c>
      <c r="J1757" s="75">
        <v>1</v>
      </c>
    </row>
    <row r="1758" spans="5:10" x14ac:dyDescent="0.25">
      <c r="E1758" t="s">
        <v>4661</v>
      </c>
      <c r="F1758" t="s">
        <v>97</v>
      </c>
      <c r="G1758" t="s">
        <v>5744</v>
      </c>
      <c r="H1758" s="73">
        <v>0</v>
      </c>
      <c r="I1758" s="75">
        <v>22974.65</v>
      </c>
      <c r="J1758" s="75">
        <v>1</v>
      </c>
    </row>
    <row r="1759" spans="5:10" x14ac:dyDescent="0.25">
      <c r="E1759" t="s">
        <v>4662</v>
      </c>
      <c r="F1759" t="s">
        <v>98</v>
      </c>
      <c r="G1759" t="s">
        <v>5746</v>
      </c>
      <c r="H1759" s="73">
        <v>0</v>
      </c>
      <c r="I1759" s="75">
        <v>3426.98</v>
      </c>
      <c r="J1759" s="75">
        <v>1</v>
      </c>
    </row>
    <row r="1760" spans="5:10" x14ac:dyDescent="0.25">
      <c r="E1760" t="s">
        <v>4663</v>
      </c>
      <c r="F1760" t="s">
        <v>98</v>
      </c>
      <c r="G1760" t="s">
        <v>5743</v>
      </c>
      <c r="H1760" s="73">
        <v>0</v>
      </c>
      <c r="I1760" s="75">
        <v>4658.07</v>
      </c>
      <c r="J1760" s="75">
        <v>1</v>
      </c>
    </row>
    <row r="1761" spans="5:10" x14ac:dyDescent="0.25">
      <c r="E1761" t="s">
        <v>4664</v>
      </c>
      <c r="F1761" t="s">
        <v>97</v>
      </c>
      <c r="G1761" t="s">
        <v>5745</v>
      </c>
      <c r="H1761" s="73">
        <v>0</v>
      </c>
      <c r="I1761" s="75">
        <v>3426.98</v>
      </c>
      <c r="J1761" s="75">
        <v>1</v>
      </c>
    </row>
    <row r="1762" spans="5:10" x14ac:dyDescent="0.25">
      <c r="E1762" t="s">
        <v>4665</v>
      </c>
      <c r="F1762" t="s">
        <v>98</v>
      </c>
      <c r="G1762" t="s">
        <v>5747</v>
      </c>
      <c r="H1762" s="73">
        <v>0</v>
      </c>
      <c r="I1762" s="75">
        <v>22974.65</v>
      </c>
      <c r="J1762" s="75">
        <v>1</v>
      </c>
    </row>
    <row r="1763" spans="5:10" x14ac:dyDescent="0.25">
      <c r="E1763" t="s">
        <v>4666</v>
      </c>
      <c r="F1763" t="s">
        <v>97</v>
      </c>
      <c r="G1763" t="s">
        <v>56</v>
      </c>
      <c r="H1763" s="73">
        <v>400000</v>
      </c>
      <c r="I1763" s="75">
        <v>6871.37</v>
      </c>
      <c r="J1763" s="75">
        <v>1</v>
      </c>
    </row>
    <row r="1764" spans="5:10" x14ac:dyDescent="0.25">
      <c r="E1764" t="s">
        <v>4667</v>
      </c>
      <c r="F1764" t="s">
        <v>97</v>
      </c>
      <c r="G1764" t="s">
        <v>5745</v>
      </c>
      <c r="H1764" s="73">
        <v>0</v>
      </c>
      <c r="I1764" s="75">
        <v>3769.67</v>
      </c>
      <c r="J1764" s="75">
        <v>1</v>
      </c>
    </row>
    <row r="1765" spans="5:10" x14ac:dyDescent="0.25">
      <c r="E1765" t="s">
        <v>4668</v>
      </c>
      <c r="F1765" t="s">
        <v>97</v>
      </c>
      <c r="G1765" t="s">
        <v>56</v>
      </c>
      <c r="H1765" s="73">
        <v>500000</v>
      </c>
      <c r="I1765" s="75">
        <v>5123.8900000000003</v>
      </c>
      <c r="J1765" s="75">
        <v>1</v>
      </c>
    </row>
    <row r="1766" spans="5:10" x14ac:dyDescent="0.25">
      <c r="E1766" t="s">
        <v>4669</v>
      </c>
      <c r="F1766" t="s">
        <v>97</v>
      </c>
      <c r="G1766" t="s">
        <v>5744</v>
      </c>
      <c r="H1766" s="73">
        <v>0</v>
      </c>
      <c r="I1766" s="75">
        <v>15858.589999999998</v>
      </c>
      <c r="J1766" s="75">
        <v>1</v>
      </c>
    </row>
    <row r="1767" spans="5:10" x14ac:dyDescent="0.25">
      <c r="E1767" t="s">
        <v>4670</v>
      </c>
      <c r="F1767" t="s">
        <v>98</v>
      </c>
      <c r="G1767" t="s">
        <v>5743</v>
      </c>
      <c r="H1767" s="73">
        <v>0</v>
      </c>
      <c r="I1767" s="75">
        <v>4225.6899999999996</v>
      </c>
      <c r="J1767" s="75">
        <v>1</v>
      </c>
    </row>
    <row r="1768" spans="5:10" x14ac:dyDescent="0.25">
      <c r="E1768" t="s">
        <v>4671</v>
      </c>
      <c r="F1768" t="s">
        <v>98</v>
      </c>
      <c r="G1768" t="s">
        <v>5746</v>
      </c>
      <c r="H1768" s="73">
        <v>0</v>
      </c>
      <c r="I1768" s="75">
        <v>3426.98</v>
      </c>
      <c r="J1768" s="75">
        <v>1</v>
      </c>
    </row>
    <row r="1769" spans="5:10" x14ac:dyDescent="0.25">
      <c r="E1769" t="s">
        <v>4672</v>
      </c>
      <c r="F1769" t="s">
        <v>98</v>
      </c>
      <c r="G1769" t="s">
        <v>56</v>
      </c>
      <c r="H1769" s="73">
        <v>400000</v>
      </c>
      <c r="I1769" s="75">
        <v>4658.07</v>
      </c>
      <c r="J1769" s="75">
        <v>1</v>
      </c>
    </row>
    <row r="1770" spans="5:10" x14ac:dyDescent="0.25">
      <c r="E1770" t="s">
        <v>4673</v>
      </c>
      <c r="F1770" t="s">
        <v>98</v>
      </c>
      <c r="G1770" t="s">
        <v>5747</v>
      </c>
      <c r="H1770" s="73">
        <v>0</v>
      </c>
      <c r="I1770" s="75">
        <v>14425.4</v>
      </c>
      <c r="J1770" s="75">
        <v>1</v>
      </c>
    </row>
    <row r="1771" spans="5:10" x14ac:dyDescent="0.25">
      <c r="E1771" t="s">
        <v>4674</v>
      </c>
      <c r="F1771" t="s">
        <v>97</v>
      </c>
      <c r="G1771" t="s">
        <v>5743</v>
      </c>
      <c r="H1771" s="73">
        <v>0</v>
      </c>
      <c r="I1771" s="75">
        <v>4658.07</v>
      </c>
      <c r="J1771" s="75">
        <v>1</v>
      </c>
    </row>
    <row r="1772" spans="5:10" x14ac:dyDescent="0.25">
      <c r="E1772" t="s">
        <v>4675</v>
      </c>
      <c r="F1772" t="s">
        <v>97</v>
      </c>
      <c r="G1772" t="s">
        <v>5744</v>
      </c>
      <c r="H1772" s="73">
        <v>0</v>
      </c>
      <c r="I1772" s="75">
        <v>18286.47</v>
      </c>
      <c r="J1772" s="75">
        <v>1</v>
      </c>
    </row>
    <row r="1773" spans="5:10" x14ac:dyDescent="0.25">
      <c r="E1773" t="s">
        <v>4676</v>
      </c>
      <c r="F1773" t="s">
        <v>97</v>
      </c>
      <c r="G1773" t="s">
        <v>5745</v>
      </c>
      <c r="H1773" s="73">
        <v>0</v>
      </c>
      <c r="I1773" s="75">
        <v>3426.98</v>
      </c>
      <c r="J1773" s="75">
        <v>1</v>
      </c>
    </row>
    <row r="1774" spans="5:10" x14ac:dyDescent="0.25">
      <c r="E1774" t="s">
        <v>4677</v>
      </c>
      <c r="F1774" t="s">
        <v>97</v>
      </c>
      <c r="G1774" t="s">
        <v>56</v>
      </c>
      <c r="H1774" s="73">
        <v>400000</v>
      </c>
      <c r="I1774" s="75">
        <v>6871.37</v>
      </c>
      <c r="J1774" s="75">
        <v>1</v>
      </c>
    </row>
    <row r="1775" spans="5:10" x14ac:dyDescent="0.25">
      <c r="E1775" t="s">
        <v>4678</v>
      </c>
      <c r="F1775" t="s">
        <v>98</v>
      </c>
      <c r="G1775" t="s">
        <v>5743</v>
      </c>
      <c r="H1775" s="73">
        <v>0</v>
      </c>
      <c r="I1775" s="75">
        <v>4658.07</v>
      </c>
      <c r="J1775" s="75">
        <v>1</v>
      </c>
    </row>
    <row r="1776" spans="5:10" x14ac:dyDescent="0.25">
      <c r="E1776" t="s">
        <v>4679</v>
      </c>
      <c r="F1776" t="s">
        <v>98</v>
      </c>
      <c r="G1776" t="s">
        <v>5747</v>
      </c>
      <c r="H1776" s="73">
        <v>0</v>
      </c>
      <c r="I1776" s="75">
        <v>18286.47</v>
      </c>
      <c r="J1776" s="75">
        <v>1</v>
      </c>
    </row>
    <row r="1777" spans="5:10" x14ac:dyDescent="0.25">
      <c r="E1777" t="s">
        <v>4680</v>
      </c>
      <c r="F1777" t="s">
        <v>98</v>
      </c>
      <c r="G1777" t="s">
        <v>5746</v>
      </c>
      <c r="H1777" s="73">
        <v>0</v>
      </c>
      <c r="I1777" s="75">
        <v>3426.98</v>
      </c>
      <c r="J1777" s="75">
        <v>1</v>
      </c>
    </row>
    <row r="1778" spans="5:10" x14ac:dyDescent="0.25">
      <c r="E1778" t="s">
        <v>4681</v>
      </c>
      <c r="F1778" t="s">
        <v>98</v>
      </c>
      <c r="G1778" t="s">
        <v>5743</v>
      </c>
      <c r="H1778" s="73">
        <v>0</v>
      </c>
      <c r="I1778" s="75">
        <v>6871.37</v>
      </c>
      <c r="J1778" s="75">
        <v>1</v>
      </c>
    </row>
    <row r="1779" spans="5:10" x14ac:dyDescent="0.25">
      <c r="E1779" t="s">
        <v>4682</v>
      </c>
      <c r="F1779" t="s">
        <v>97</v>
      </c>
      <c r="G1779" t="s">
        <v>5745</v>
      </c>
      <c r="H1779" s="73">
        <v>0</v>
      </c>
      <c r="I1779" s="75">
        <v>3426.98</v>
      </c>
      <c r="J1779" s="75">
        <v>1</v>
      </c>
    </row>
    <row r="1780" spans="5:10" x14ac:dyDescent="0.25">
      <c r="E1780" t="s">
        <v>4683</v>
      </c>
      <c r="F1780" t="s">
        <v>97</v>
      </c>
      <c r="G1780" t="s">
        <v>56</v>
      </c>
      <c r="H1780" s="73">
        <v>400000</v>
      </c>
      <c r="I1780" s="75">
        <v>6871.37</v>
      </c>
      <c r="J1780" s="75">
        <v>1</v>
      </c>
    </row>
    <row r="1781" spans="5:10" x14ac:dyDescent="0.25">
      <c r="E1781" t="s">
        <v>4684</v>
      </c>
      <c r="F1781" t="s">
        <v>98</v>
      </c>
      <c r="G1781" t="s">
        <v>5746</v>
      </c>
      <c r="H1781" s="73">
        <v>0</v>
      </c>
      <c r="I1781" s="75">
        <v>3426.98</v>
      </c>
      <c r="J1781" s="75">
        <v>1</v>
      </c>
    </row>
    <row r="1782" spans="5:10" x14ac:dyDescent="0.25">
      <c r="E1782" t="s">
        <v>4685</v>
      </c>
      <c r="F1782" t="s">
        <v>98</v>
      </c>
      <c r="G1782" t="s">
        <v>5747</v>
      </c>
      <c r="H1782" s="73">
        <v>0</v>
      </c>
      <c r="I1782" s="75">
        <v>25084.3</v>
      </c>
      <c r="J1782" s="75">
        <v>1</v>
      </c>
    </row>
    <row r="1783" spans="5:10" x14ac:dyDescent="0.25">
      <c r="E1783" t="s">
        <v>4686</v>
      </c>
      <c r="F1783" t="s">
        <v>97</v>
      </c>
      <c r="G1783" t="s">
        <v>5744</v>
      </c>
      <c r="H1783" s="73">
        <v>0</v>
      </c>
      <c r="I1783" s="75">
        <v>11102.3</v>
      </c>
      <c r="J1783" s="75">
        <v>1</v>
      </c>
    </row>
    <row r="1784" spans="5:10" x14ac:dyDescent="0.25">
      <c r="E1784" t="s">
        <v>4687</v>
      </c>
      <c r="F1784" t="s">
        <v>98</v>
      </c>
      <c r="G1784" t="s">
        <v>5747</v>
      </c>
      <c r="H1784" s="73">
        <v>0</v>
      </c>
      <c r="I1784" s="75">
        <v>7558.5099999999993</v>
      </c>
      <c r="J1784" s="75">
        <v>1</v>
      </c>
    </row>
    <row r="1785" spans="5:10" x14ac:dyDescent="0.25">
      <c r="E1785" t="s">
        <v>4688</v>
      </c>
      <c r="F1785" t="s">
        <v>98</v>
      </c>
      <c r="G1785" t="s">
        <v>5743</v>
      </c>
      <c r="H1785" s="73">
        <v>0</v>
      </c>
      <c r="I1785" s="75">
        <v>4225.6899999999996</v>
      </c>
      <c r="J1785" s="75">
        <v>1</v>
      </c>
    </row>
    <row r="1786" spans="5:10" x14ac:dyDescent="0.25">
      <c r="E1786" t="s">
        <v>4689</v>
      </c>
      <c r="F1786" t="s">
        <v>97</v>
      </c>
      <c r="G1786" t="s">
        <v>56</v>
      </c>
      <c r="H1786" s="73">
        <v>500000</v>
      </c>
      <c r="I1786" s="75">
        <v>4225.6899999999996</v>
      </c>
      <c r="J1786" s="75">
        <v>1</v>
      </c>
    </row>
    <row r="1787" spans="5:10" x14ac:dyDescent="0.25">
      <c r="E1787" t="s">
        <v>4690</v>
      </c>
      <c r="F1787" t="s">
        <v>97</v>
      </c>
      <c r="G1787" t="s">
        <v>5745</v>
      </c>
      <c r="H1787" s="73">
        <v>0</v>
      </c>
      <c r="I1787" s="75">
        <v>3769.67</v>
      </c>
      <c r="J1787" s="75">
        <v>1</v>
      </c>
    </row>
    <row r="1788" spans="5:10" x14ac:dyDescent="0.25">
      <c r="E1788" t="s">
        <v>4691</v>
      </c>
      <c r="F1788" t="s">
        <v>98</v>
      </c>
      <c r="G1788" t="s">
        <v>5747</v>
      </c>
      <c r="H1788" s="73">
        <v>0</v>
      </c>
      <c r="I1788" s="75">
        <v>10092.99</v>
      </c>
      <c r="J1788" s="75">
        <v>1</v>
      </c>
    </row>
    <row r="1789" spans="5:10" x14ac:dyDescent="0.25">
      <c r="E1789" t="s">
        <v>4692</v>
      </c>
      <c r="F1789" t="s">
        <v>97</v>
      </c>
      <c r="G1789" t="s">
        <v>5744</v>
      </c>
      <c r="H1789" s="73">
        <v>0</v>
      </c>
      <c r="I1789" s="75">
        <v>10092.99</v>
      </c>
      <c r="J1789" s="75">
        <v>1</v>
      </c>
    </row>
    <row r="1790" spans="5:10" x14ac:dyDescent="0.25">
      <c r="E1790" t="s">
        <v>4693</v>
      </c>
      <c r="F1790" t="s">
        <v>97</v>
      </c>
      <c r="G1790" t="s">
        <v>56</v>
      </c>
      <c r="H1790" s="73">
        <v>400000</v>
      </c>
      <c r="I1790" s="75">
        <v>4658.07</v>
      </c>
      <c r="J1790" s="75">
        <v>1</v>
      </c>
    </row>
    <row r="1791" spans="5:10" x14ac:dyDescent="0.25">
      <c r="E1791" t="s">
        <v>4694</v>
      </c>
      <c r="F1791" t="s">
        <v>98</v>
      </c>
      <c r="G1791" t="s">
        <v>5749</v>
      </c>
      <c r="H1791" s="73">
        <v>0</v>
      </c>
      <c r="I1791" s="75">
        <v>18286.47</v>
      </c>
      <c r="J1791" s="75">
        <v>1</v>
      </c>
    </row>
    <row r="1792" spans="5:10" x14ac:dyDescent="0.25">
      <c r="E1792" t="s">
        <v>4695</v>
      </c>
      <c r="F1792" t="s">
        <v>98</v>
      </c>
      <c r="G1792" t="s">
        <v>5746</v>
      </c>
      <c r="H1792" s="73">
        <v>0</v>
      </c>
      <c r="I1792" s="75">
        <v>3426.98</v>
      </c>
      <c r="J1792" s="75">
        <v>1</v>
      </c>
    </row>
    <row r="1793" spans="5:10" x14ac:dyDescent="0.25">
      <c r="E1793" t="s">
        <v>4696</v>
      </c>
      <c r="F1793" t="s">
        <v>98</v>
      </c>
      <c r="G1793" t="s">
        <v>5746</v>
      </c>
      <c r="H1793" s="73">
        <v>0</v>
      </c>
      <c r="I1793" s="75">
        <v>3426.98</v>
      </c>
      <c r="J1793" s="75">
        <v>1</v>
      </c>
    </row>
    <row r="1794" spans="5:10" x14ac:dyDescent="0.25">
      <c r="E1794" t="s">
        <v>4697</v>
      </c>
      <c r="F1794" t="s">
        <v>97</v>
      </c>
      <c r="G1794" t="s">
        <v>5743</v>
      </c>
      <c r="H1794" s="73">
        <v>0</v>
      </c>
      <c r="I1794" s="75">
        <v>6871.37</v>
      </c>
      <c r="J1794" s="75">
        <v>1</v>
      </c>
    </row>
    <row r="1795" spans="5:10" x14ac:dyDescent="0.25">
      <c r="E1795" t="s">
        <v>4698</v>
      </c>
      <c r="F1795" t="s">
        <v>98</v>
      </c>
      <c r="G1795" t="s">
        <v>56</v>
      </c>
      <c r="H1795" s="73">
        <v>400000</v>
      </c>
      <c r="I1795" s="75">
        <v>4658.07</v>
      </c>
      <c r="J1795" s="75">
        <v>1</v>
      </c>
    </row>
    <row r="1796" spans="5:10" x14ac:dyDescent="0.25">
      <c r="E1796" t="s">
        <v>4699</v>
      </c>
      <c r="F1796" t="s">
        <v>97</v>
      </c>
      <c r="G1796" t="s">
        <v>5744</v>
      </c>
      <c r="H1796" s="73">
        <v>0</v>
      </c>
      <c r="I1796" s="75">
        <v>11102.3</v>
      </c>
      <c r="J1796" s="75">
        <v>1</v>
      </c>
    </row>
    <row r="1797" spans="5:10" x14ac:dyDescent="0.25">
      <c r="E1797" t="s">
        <v>4700</v>
      </c>
      <c r="F1797" t="s">
        <v>98</v>
      </c>
      <c r="G1797" t="s">
        <v>5746</v>
      </c>
      <c r="H1797" s="73">
        <v>0</v>
      </c>
      <c r="I1797" s="75">
        <v>3769.67</v>
      </c>
      <c r="J1797" s="75">
        <v>1</v>
      </c>
    </row>
    <row r="1798" spans="5:10" x14ac:dyDescent="0.25">
      <c r="E1798" t="s">
        <v>4701</v>
      </c>
      <c r="F1798" t="s">
        <v>98</v>
      </c>
      <c r="G1798" t="s">
        <v>5747</v>
      </c>
      <c r="H1798" s="73">
        <v>0</v>
      </c>
      <c r="I1798" s="75">
        <v>7558.5099999999993</v>
      </c>
      <c r="J1798" s="75">
        <v>1</v>
      </c>
    </row>
    <row r="1799" spans="5:10" x14ac:dyDescent="0.25">
      <c r="E1799" t="s">
        <v>4702</v>
      </c>
      <c r="F1799" t="s">
        <v>98</v>
      </c>
      <c r="G1799" t="s">
        <v>5743</v>
      </c>
      <c r="H1799" s="73">
        <v>0</v>
      </c>
      <c r="I1799" s="75">
        <v>4225.6899999999996</v>
      </c>
      <c r="J1799" s="75">
        <v>1</v>
      </c>
    </row>
    <row r="1800" spans="5:10" x14ac:dyDescent="0.25">
      <c r="E1800" t="s">
        <v>4703</v>
      </c>
      <c r="F1800" t="s">
        <v>98</v>
      </c>
      <c r="G1800" t="s">
        <v>5746</v>
      </c>
      <c r="H1800" s="73">
        <v>0</v>
      </c>
      <c r="I1800" s="75">
        <v>3769.67</v>
      </c>
      <c r="J1800" s="75">
        <v>1</v>
      </c>
    </row>
    <row r="1801" spans="5:10" x14ac:dyDescent="0.25">
      <c r="E1801" t="s">
        <v>4704</v>
      </c>
      <c r="F1801" t="s">
        <v>97</v>
      </c>
      <c r="G1801" t="s">
        <v>56</v>
      </c>
      <c r="H1801" s="73">
        <v>500000</v>
      </c>
      <c r="I1801" s="75">
        <v>4225.6899999999996</v>
      </c>
      <c r="J1801" s="75">
        <v>1</v>
      </c>
    </row>
    <row r="1802" spans="5:10" x14ac:dyDescent="0.25">
      <c r="E1802" t="s">
        <v>4705</v>
      </c>
      <c r="F1802" t="s">
        <v>98</v>
      </c>
      <c r="G1802" t="s">
        <v>5747</v>
      </c>
      <c r="H1802" s="73">
        <v>0</v>
      </c>
      <c r="I1802" s="75">
        <v>14425.4</v>
      </c>
      <c r="J1802" s="75">
        <v>1</v>
      </c>
    </row>
    <row r="1803" spans="5:10" x14ac:dyDescent="0.25">
      <c r="E1803" t="s">
        <v>4706</v>
      </c>
      <c r="F1803" t="s">
        <v>97</v>
      </c>
      <c r="G1803" t="s">
        <v>5744</v>
      </c>
      <c r="H1803" s="73">
        <v>0</v>
      </c>
      <c r="I1803" s="75">
        <v>22974.65</v>
      </c>
      <c r="J1803" s="75">
        <v>1</v>
      </c>
    </row>
    <row r="1804" spans="5:10" x14ac:dyDescent="0.25">
      <c r="E1804" t="s">
        <v>4707</v>
      </c>
      <c r="F1804" t="s">
        <v>98</v>
      </c>
      <c r="G1804" t="s">
        <v>5743</v>
      </c>
      <c r="H1804" s="73">
        <v>0</v>
      </c>
      <c r="I1804" s="75">
        <v>4658.07</v>
      </c>
      <c r="J1804" s="75">
        <v>1</v>
      </c>
    </row>
    <row r="1805" spans="5:10" x14ac:dyDescent="0.25">
      <c r="E1805" t="s">
        <v>4708</v>
      </c>
      <c r="F1805" t="s">
        <v>97</v>
      </c>
      <c r="G1805" t="s">
        <v>56</v>
      </c>
      <c r="H1805" s="73">
        <v>400000</v>
      </c>
      <c r="I1805" s="75">
        <v>4658.07</v>
      </c>
      <c r="J1805" s="75">
        <v>1</v>
      </c>
    </row>
    <row r="1806" spans="5:10" x14ac:dyDescent="0.25">
      <c r="E1806" t="s">
        <v>4709</v>
      </c>
      <c r="F1806" t="s">
        <v>98</v>
      </c>
      <c r="G1806" t="s">
        <v>5746</v>
      </c>
      <c r="H1806" s="73">
        <v>0</v>
      </c>
      <c r="I1806" s="75">
        <v>3426.98</v>
      </c>
      <c r="J1806" s="75">
        <v>1</v>
      </c>
    </row>
    <row r="1807" spans="5:10" x14ac:dyDescent="0.25">
      <c r="E1807" t="s">
        <v>4710</v>
      </c>
      <c r="F1807" t="s">
        <v>98</v>
      </c>
      <c r="G1807" t="s">
        <v>5743</v>
      </c>
      <c r="H1807" s="73">
        <v>0</v>
      </c>
      <c r="I1807" s="75">
        <v>4225.6899999999996</v>
      </c>
      <c r="J1807" s="75">
        <v>1</v>
      </c>
    </row>
    <row r="1808" spans="5:10" x14ac:dyDescent="0.25">
      <c r="E1808" t="s">
        <v>4711</v>
      </c>
      <c r="F1808" t="s">
        <v>97</v>
      </c>
      <c r="G1808" t="s">
        <v>5745</v>
      </c>
      <c r="H1808" s="73">
        <v>0</v>
      </c>
      <c r="I1808" s="75">
        <v>3769.67</v>
      </c>
      <c r="J1808" s="75">
        <v>1</v>
      </c>
    </row>
    <row r="1809" spans="5:10" x14ac:dyDescent="0.25">
      <c r="E1809" t="s">
        <v>4712</v>
      </c>
      <c r="F1809" t="s">
        <v>98</v>
      </c>
      <c r="G1809" t="s">
        <v>5747</v>
      </c>
      <c r="H1809" s="73">
        <v>0</v>
      </c>
      <c r="I1809" s="75">
        <v>11102.3</v>
      </c>
      <c r="J1809" s="75">
        <v>1</v>
      </c>
    </row>
    <row r="1810" spans="5:10" x14ac:dyDescent="0.25">
      <c r="E1810" t="s">
        <v>4713</v>
      </c>
      <c r="F1810" t="s">
        <v>97</v>
      </c>
      <c r="G1810" t="s">
        <v>56</v>
      </c>
      <c r="H1810" s="73">
        <v>500000</v>
      </c>
      <c r="I1810" s="75">
        <v>4225.6899999999996</v>
      </c>
      <c r="J1810" s="75">
        <v>1</v>
      </c>
    </row>
    <row r="1811" spans="5:10" x14ac:dyDescent="0.25">
      <c r="E1811" t="s">
        <v>4714</v>
      </c>
      <c r="F1811" t="s">
        <v>97</v>
      </c>
      <c r="G1811" t="s">
        <v>5745</v>
      </c>
      <c r="H1811" s="73">
        <v>0</v>
      </c>
      <c r="I1811" s="75">
        <v>600.89512328767114</v>
      </c>
      <c r="J1811" s="75">
        <v>0</v>
      </c>
    </row>
    <row r="1812" spans="5:10" x14ac:dyDescent="0.25">
      <c r="E1812" t="s">
        <v>4715</v>
      </c>
      <c r="F1812" t="s">
        <v>98</v>
      </c>
      <c r="G1812" t="s">
        <v>5743</v>
      </c>
      <c r="H1812" s="73">
        <v>0</v>
      </c>
      <c r="I1812" s="75">
        <v>673.58684931506832</v>
      </c>
      <c r="J1812" s="75">
        <v>0</v>
      </c>
    </row>
    <row r="1813" spans="5:10" x14ac:dyDescent="0.25">
      <c r="E1813" t="s">
        <v>4716</v>
      </c>
      <c r="F1813" t="s">
        <v>97</v>
      </c>
      <c r="G1813" t="s">
        <v>5745</v>
      </c>
      <c r="H1813" s="73">
        <v>0</v>
      </c>
      <c r="I1813" s="75">
        <v>600.89512328767114</v>
      </c>
      <c r="J1813" s="75">
        <v>0</v>
      </c>
    </row>
    <row r="1814" spans="5:10" x14ac:dyDescent="0.25">
      <c r="E1814" t="s">
        <v>4717</v>
      </c>
      <c r="F1814" t="s">
        <v>98</v>
      </c>
      <c r="G1814" t="s">
        <v>5747</v>
      </c>
      <c r="H1814" s="73">
        <v>0</v>
      </c>
      <c r="I1814" s="75">
        <v>1204.8429589041098</v>
      </c>
      <c r="J1814" s="75">
        <v>0</v>
      </c>
    </row>
    <row r="1815" spans="5:10" x14ac:dyDescent="0.25">
      <c r="E1815" t="s">
        <v>4718</v>
      </c>
      <c r="F1815" t="s">
        <v>97</v>
      </c>
      <c r="G1815" t="s">
        <v>5744</v>
      </c>
      <c r="H1815" s="73">
        <v>0</v>
      </c>
      <c r="I1815" s="75">
        <v>1769.7297534246572</v>
      </c>
      <c r="J1815" s="75">
        <v>0</v>
      </c>
    </row>
    <row r="1816" spans="5:10" x14ac:dyDescent="0.25">
      <c r="E1816" t="s">
        <v>4719</v>
      </c>
      <c r="F1816" t="s">
        <v>97</v>
      </c>
      <c r="G1816" t="s">
        <v>56</v>
      </c>
      <c r="H1816" s="73">
        <v>0</v>
      </c>
      <c r="I1816" s="75">
        <v>816.75747945205512</v>
      </c>
      <c r="J1816" s="75">
        <v>0</v>
      </c>
    </row>
    <row r="1817" spans="5:10" x14ac:dyDescent="0.25">
      <c r="E1817" t="s">
        <v>4720</v>
      </c>
      <c r="F1817" t="s">
        <v>97</v>
      </c>
      <c r="G1817" t="s">
        <v>5743</v>
      </c>
      <c r="H1817" s="73">
        <v>0</v>
      </c>
      <c r="I1817" s="75">
        <v>5123.8900000000003</v>
      </c>
      <c r="J1817" s="75">
        <v>1</v>
      </c>
    </row>
    <row r="1818" spans="5:10" x14ac:dyDescent="0.25">
      <c r="E1818" t="s">
        <v>4721</v>
      </c>
      <c r="F1818" t="s">
        <v>98</v>
      </c>
      <c r="G1818" t="s">
        <v>5747</v>
      </c>
      <c r="H1818" s="73">
        <v>0</v>
      </c>
      <c r="I1818" s="75">
        <v>11102.3</v>
      </c>
      <c r="J1818" s="75">
        <v>1</v>
      </c>
    </row>
    <row r="1819" spans="5:10" x14ac:dyDescent="0.25">
      <c r="E1819" t="s">
        <v>4722</v>
      </c>
      <c r="F1819" t="s">
        <v>98</v>
      </c>
      <c r="G1819" t="s">
        <v>56</v>
      </c>
      <c r="H1819" s="73">
        <v>500000</v>
      </c>
      <c r="I1819" s="75">
        <v>4225.6899999999996</v>
      </c>
      <c r="J1819" s="75">
        <v>1</v>
      </c>
    </row>
    <row r="1820" spans="5:10" x14ac:dyDescent="0.25">
      <c r="E1820" t="s">
        <v>4723</v>
      </c>
      <c r="F1820" t="s">
        <v>97</v>
      </c>
      <c r="G1820" t="s">
        <v>5745</v>
      </c>
      <c r="H1820" s="73">
        <v>0</v>
      </c>
      <c r="I1820" s="75">
        <v>3426.98</v>
      </c>
      <c r="J1820" s="75">
        <v>1</v>
      </c>
    </row>
    <row r="1821" spans="5:10" x14ac:dyDescent="0.25">
      <c r="E1821" t="s">
        <v>4724</v>
      </c>
      <c r="F1821" t="s">
        <v>97</v>
      </c>
      <c r="G1821" t="s">
        <v>5744</v>
      </c>
      <c r="H1821" s="73">
        <v>0</v>
      </c>
      <c r="I1821" s="75">
        <v>14425.4</v>
      </c>
      <c r="J1821" s="75">
        <v>1</v>
      </c>
    </row>
    <row r="1822" spans="5:10" x14ac:dyDescent="0.25">
      <c r="E1822" t="s">
        <v>4725</v>
      </c>
      <c r="F1822" t="s">
        <v>98</v>
      </c>
      <c r="G1822" t="s">
        <v>5747</v>
      </c>
      <c r="H1822" s="73">
        <v>0</v>
      </c>
      <c r="I1822" s="75">
        <v>10092.99</v>
      </c>
      <c r="J1822" s="75">
        <v>1</v>
      </c>
    </row>
    <row r="1823" spans="5:10" x14ac:dyDescent="0.25">
      <c r="E1823" t="s">
        <v>4726</v>
      </c>
      <c r="F1823" t="s">
        <v>97</v>
      </c>
      <c r="G1823" t="s">
        <v>5745</v>
      </c>
      <c r="H1823" s="73">
        <v>0</v>
      </c>
      <c r="I1823" s="75">
        <v>3426.98</v>
      </c>
      <c r="J1823" s="75">
        <v>1</v>
      </c>
    </row>
    <row r="1824" spans="5:10" x14ac:dyDescent="0.25">
      <c r="E1824" t="s">
        <v>4727</v>
      </c>
      <c r="F1824" t="s">
        <v>98</v>
      </c>
      <c r="G1824" t="s">
        <v>5743</v>
      </c>
      <c r="H1824" s="73">
        <v>0</v>
      </c>
      <c r="I1824" s="75">
        <v>4658.07</v>
      </c>
      <c r="J1824" s="75">
        <v>1</v>
      </c>
    </row>
    <row r="1825" spans="5:10" x14ac:dyDescent="0.25">
      <c r="E1825" t="s">
        <v>4728</v>
      </c>
      <c r="F1825" t="s">
        <v>97</v>
      </c>
      <c r="G1825" t="s">
        <v>56</v>
      </c>
      <c r="H1825" s="73">
        <v>400000</v>
      </c>
      <c r="I1825" s="75">
        <v>4658.07</v>
      </c>
      <c r="J1825" s="75">
        <v>1</v>
      </c>
    </row>
    <row r="1826" spans="5:10" x14ac:dyDescent="0.25">
      <c r="E1826" t="s">
        <v>4729</v>
      </c>
      <c r="F1826" t="s">
        <v>97</v>
      </c>
      <c r="G1826" t="s">
        <v>56</v>
      </c>
      <c r="H1826" s="73">
        <v>0</v>
      </c>
      <c r="I1826" s="75">
        <v>0</v>
      </c>
      <c r="J1826" s="75">
        <v>0</v>
      </c>
    </row>
    <row r="1827" spans="5:10" x14ac:dyDescent="0.25">
      <c r="E1827" t="s">
        <v>4730</v>
      </c>
      <c r="F1827" t="s">
        <v>97</v>
      </c>
      <c r="G1827" t="s">
        <v>5744</v>
      </c>
      <c r="H1827" s="73">
        <v>0</v>
      </c>
      <c r="I1827" s="75">
        <v>0</v>
      </c>
      <c r="J1827" s="75">
        <v>0</v>
      </c>
    </row>
    <row r="1828" spans="5:10" x14ac:dyDescent="0.25">
      <c r="E1828" t="s">
        <v>4731</v>
      </c>
      <c r="F1828" t="s">
        <v>97</v>
      </c>
      <c r="G1828" t="s">
        <v>5745</v>
      </c>
      <c r="H1828" s="73">
        <v>0</v>
      </c>
      <c r="I1828" s="75">
        <v>0</v>
      </c>
      <c r="J1828" s="75">
        <v>0</v>
      </c>
    </row>
    <row r="1829" spans="5:10" x14ac:dyDescent="0.25">
      <c r="E1829" t="s">
        <v>4732</v>
      </c>
      <c r="F1829" t="s">
        <v>98</v>
      </c>
      <c r="G1829" t="s">
        <v>5743</v>
      </c>
      <c r="H1829" s="73">
        <v>0</v>
      </c>
      <c r="I1829" s="75">
        <v>0</v>
      </c>
      <c r="J1829" s="75">
        <v>0</v>
      </c>
    </row>
    <row r="1830" spans="5:10" x14ac:dyDescent="0.25">
      <c r="E1830" t="s">
        <v>4733</v>
      </c>
      <c r="F1830" t="s">
        <v>98</v>
      </c>
      <c r="G1830" t="s">
        <v>5747</v>
      </c>
      <c r="H1830" s="73">
        <v>0</v>
      </c>
      <c r="I1830" s="75">
        <v>11102.3</v>
      </c>
      <c r="J1830" s="75">
        <v>1</v>
      </c>
    </row>
    <row r="1831" spans="5:10" x14ac:dyDescent="0.25">
      <c r="E1831" t="s">
        <v>4734</v>
      </c>
      <c r="F1831" t="s">
        <v>98</v>
      </c>
      <c r="G1831" t="s">
        <v>5743</v>
      </c>
      <c r="H1831" s="73">
        <v>0</v>
      </c>
      <c r="I1831" s="75">
        <v>4225.6899999999996</v>
      </c>
      <c r="J1831" s="75">
        <v>1</v>
      </c>
    </row>
    <row r="1832" spans="5:10" x14ac:dyDescent="0.25">
      <c r="E1832" t="s">
        <v>4735</v>
      </c>
      <c r="F1832" t="s">
        <v>97</v>
      </c>
      <c r="G1832" t="s">
        <v>56</v>
      </c>
      <c r="H1832" s="73">
        <v>500000</v>
      </c>
      <c r="I1832" s="75">
        <v>4225.6899999999996</v>
      </c>
      <c r="J1832" s="75">
        <v>1</v>
      </c>
    </row>
    <row r="1833" spans="5:10" x14ac:dyDescent="0.25">
      <c r="E1833" t="s">
        <v>4736</v>
      </c>
      <c r="F1833" t="s">
        <v>98</v>
      </c>
      <c r="G1833" t="s">
        <v>5743</v>
      </c>
      <c r="H1833" s="73">
        <v>0</v>
      </c>
      <c r="I1833" s="75">
        <v>3841.55</v>
      </c>
      <c r="J1833" s="75">
        <v>1</v>
      </c>
    </row>
    <row r="1834" spans="5:10" x14ac:dyDescent="0.25">
      <c r="E1834" t="s">
        <v>4737</v>
      </c>
      <c r="F1834" t="s">
        <v>98</v>
      </c>
      <c r="G1834" t="s">
        <v>5747</v>
      </c>
      <c r="H1834" s="73">
        <v>0</v>
      </c>
      <c r="I1834" s="75">
        <v>6871.37</v>
      </c>
      <c r="J1834" s="75">
        <v>1</v>
      </c>
    </row>
    <row r="1835" spans="5:10" x14ac:dyDescent="0.25">
      <c r="E1835" t="s">
        <v>4738</v>
      </c>
      <c r="F1835" t="s">
        <v>97</v>
      </c>
      <c r="G1835" t="s">
        <v>5744</v>
      </c>
      <c r="H1835" s="73">
        <v>0</v>
      </c>
      <c r="I1835" s="75">
        <v>10092.99</v>
      </c>
      <c r="J1835" s="75">
        <v>1</v>
      </c>
    </row>
    <row r="1836" spans="5:10" x14ac:dyDescent="0.25">
      <c r="E1836" t="s">
        <v>4739</v>
      </c>
      <c r="F1836" t="s">
        <v>97</v>
      </c>
      <c r="G1836" t="s">
        <v>56</v>
      </c>
      <c r="H1836" s="73">
        <v>400000</v>
      </c>
      <c r="I1836" s="75">
        <v>3841.55</v>
      </c>
      <c r="J1836" s="75">
        <v>1</v>
      </c>
    </row>
    <row r="1837" spans="5:10" x14ac:dyDescent="0.25">
      <c r="E1837" t="s">
        <v>4740</v>
      </c>
      <c r="F1837" t="s">
        <v>98</v>
      </c>
      <c r="G1837" t="s">
        <v>5747</v>
      </c>
      <c r="H1837" s="73">
        <v>0</v>
      </c>
      <c r="I1837" s="75">
        <v>6871.37</v>
      </c>
      <c r="J1837" s="75">
        <v>1</v>
      </c>
    </row>
    <row r="1838" spans="5:10" x14ac:dyDescent="0.25">
      <c r="E1838" t="s">
        <v>4741</v>
      </c>
      <c r="F1838" t="s">
        <v>97</v>
      </c>
      <c r="G1838" t="s">
        <v>5744</v>
      </c>
      <c r="H1838" s="73">
        <v>0</v>
      </c>
      <c r="I1838" s="75">
        <v>6871.37</v>
      </c>
      <c r="J1838" s="75">
        <v>1</v>
      </c>
    </row>
    <row r="1839" spans="5:10" x14ac:dyDescent="0.25">
      <c r="E1839" t="s">
        <v>4742</v>
      </c>
      <c r="F1839" t="s">
        <v>98</v>
      </c>
      <c r="G1839" t="s">
        <v>56</v>
      </c>
      <c r="H1839" s="73">
        <v>400000</v>
      </c>
      <c r="I1839" s="75">
        <v>3841.55</v>
      </c>
      <c r="J1839" s="75">
        <v>1</v>
      </c>
    </row>
    <row r="1840" spans="5:10" x14ac:dyDescent="0.25">
      <c r="E1840" t="s">
        <v>4743</v>
      </c>
      <c r="F1840" t="s">
        <v>98</v>
      </c>
      <c r="G1840" t="s">
        <v>5747</v>
      </c>
      <c r="H1840" s="73">
        <v>0</v>
      </c>
      <c r="I1840" s="75">
        <v>10092.99</v>
      </c>
      <c r="J1840" s="75">
        <v>1</v>
      </c>
    </row>
    <row r="1841" spans="5:10" x14ac:dyDescent="0.25">
      <c r="E1841" t="s">
        <v>4744</v>
      </c>
      <c r="F1841" t="s">
        <v>97</v>
      </c>
      <c r="G1841" t="s">
        <v>5744</v>
      </c>
      <c r="H1841" s="73">
        <v>0</v>
      </c>
      <c r="I1841" s="75">
        <v>22974.65</v>
      </c>
      <c r="J1841" s="75">
        <v>1</v>
      </c>
    </row>
    <row r="1842" spans="5:10" x14ac:dyDescent="0.25">
      <c r="E1842" t="s">
        <v>4745</v>
      </c>
      <c r="F1842" t="s">
        <v>97</v>
      </c>
      <c r="G1842" t="s">
        <v>56</v>
      </c>
      <c r="H1842" s="73">
        <v>400000</v>
      </c>
      <c r="I1842" s="75">
        <v>4658.07</v>
      </c>
      <c r="J1842" s="75">
        <v>1</v>
      </c>
    </row>
    <row r="1843" spans="5:10" x14ac:dyDescent="0.25">
      <c r="E1843" t="s">
        <v>4746</v>
      </c>
      <c r="F1843" t="s">
        <v>97</v>
      </c>
      <c r="G1843" t="s">
        <v>5745</v>
      </c>
      <c r="H1843" s="73">
        <v>0</v>
      </c>
      <c r="I1843" s="75">
        <v>3426.98</v>
      </c>
      <c r="J1843" s="75">
        <v>1</v>
      </c>
    </row>
    <row r="1844" spans="5:10" x14ac:dyDescent="0.25">
      <c r="E1844" t="s">
        <v>4747</v>
      </c>
      <c r="F1844" t="s">
        <v>97</v>
      </c>
      <c r="G1844" t="s">
        <v>5745</v>
      </c>
      <c r="H1844" s="73">
        <v>0</v>
      </c>
      <c r="I1844" s="75">
        <v>3426.98</v>
      </c>
      <c r="J1844" s="75">
        <v>1</v>
      </c>
    </row>
    <row r="1845" spans="5:10" x14ac:dyDescent="0.25">
      <c r="E1845" t="s">
        <v>4748</v>
      </c>
      <c r="F1845" t="s">
        <v>98</v>
      </c>
      <c r="G1845" t="s">
        <v>5743</v>
      </c>
      <c r="H1845" s="73">
        <v>0</v>
      </c>
      <c r="I1845" s="75">
        <v>3841.55</v>
      </c>
      <c r="J1845" s="75">
        <v>1</v>
      </c>
    </row>
    <row r="1846" spans="5:10" x14ac:dyDescent="0.25">
      <c r="E1846" t="s">
        <v>4749</v>
      </c>
      <c r="F1846" t="s">
        <v>97</v>
      </c>
      <c r="G1846" t="s">
        <v>5745</v>
      </c>
      <c r="H1846" s="73">
        <v>0</v>
      </c>
      <c r="I1846" s="75">
        <v>3426.98</v>
      </c>
      <c r="J1846" s="75">
        <v>1</v>
      </c>
    </row>
    <row r="1847" spans="5:10" x14ac:dyDescent="0.25">
      <c r="E1847" t="s">
        <v>4750</v>
      </c>
      <c r="F1847" t="s">
        <v>98</v>
      </c>
      <c r="G1847" t="s">
        <v>5746</v>
      </c>
      <c r="H1847" s="73">
        <v>0</v>
      </c>
      <c r="I1847" s="75">
        <v>3426.98</v>
      </c>
      <c r="J1847" s="75">
        <v>1</v>
      </c>
    </row>
    <row r="1848" spans="5:10" x14ac:dyDescent="0.25">
      <c r="E1848" t="s">
        <v>4751</v>
      </c>
      <c r="F1848" t="s">
        <v>97</v>
      </c>
      <c r="G1848" t="s">
        <v>56</v>
      </c>
      <c r="H1848" s="73">
        <v>400000</v>
      </c>
      <c r="I1848" s="75">
        <v>4658.07</v>
      </c>
      <c r="J1848" s="75">
        <v>1</v>
      </c>
    </row>
    <row r="1849" spans="5:10" x14ac:dyDescent="0.25">
      <c r="E1849" t="s">
        <v>4752</v>
      </c>
      <c r="F1849" t="s">
        <v>98</v>
      </c>
      <c r="G1849" t="s">
        <v>5747</v>
      </c>
      <c r="H1849" s="73">
        <v>0</v>
      </c>
      <c r="I1849" s="75">
        <v>18286.47</v>
      </c>
      <c r="J1849" s="75">
        <v>1</v>
      </c>
    </row>
    <row r="1850" spans="5:10" x14ac:dyDescent="0.25">
      <c r="E1850" t="s">
        <v>4753</v>
      </c>
      <c r="F1850" t="s">
        <v>98</v>
      </c>
      <c r="G1850" t="s">
        <v>5743</v>
      </c>
      <c r="H1850" s="73">
        <v>0</v>
      </c>
      <c r="I1850" s="75">
        <v>4658.07</v>
      </c>
      <c r="J1850" s="75">
        <v>1</v>
      </c>
    </row>
    <row r="1851" spans="5:10" x14ac:dyDescent="0.25">
      <c r="E1851" t="s">
        <v>4754</v>
      </c>
      <c r="F1851" t="s">
        <v>97</v>
      </c>
      <c r="G1851" t="s">
        <v>5744</v>
      </c>
      <c r="H1851" s="73">
        <v>0</v>
      </c>
      <c r="I1851" s="75">
        <v>11102.3</v>
      </c>
      <c r="J1851" s="75">
        <v>1</v>
      </c>
    </row>
    <row r="1852" spans="5:10" x14ac:dyDescent="0.25">
      <c r="E1852" t="s">
        <v>4755</v>
      </c>
      <c r="F1852" t="s">
        <v>98</v>
      </c>
      <c r="G1852" t="s">
        <v>5747</v>
      </c>
      <c r="H1852" s="73">
        <v>0</v>
      </c>
      <c r="I1852" s="75">
        <v>11102.3</v>
      </c>
      <c r="J1852" s="75">
        <v>1</v>
      </c>
    </row>
    <row r="1853" spans="5:10" x14ac:dyDescent="0.25">
      <c r="E1853" t="s">
        <v>4756</v>
      </c>
      <c r="F1853" t="s">
        <v>97</v>
      </c>
      <c r="G1853" t="s">
        <v>56</v>
      </c>
      <c r="H1853" s="73">
        <v>500000</v>
      </c>
      <c r="I1853" s="75">
        <v>4225.6899999999996</v>
      </c>
      <c r="J1853" s="75">
        <v>1</v>
      </c>
    </row>
    <row r="1854" spans="5:10" x14ac:dyDescent="0.25">
      <c r="E1854" t="s">
        <v>4757</v>
      </c>
      <c r="F1854" t="s">
        <v>97</v>
      </c>
      <c r="G1854" t="s">
        <v>5744</v>
      </c>
      <c r="H1854" s="73">
        <v>0</v>
      </c>
      <c r="I1854" s="75">
        <v>14425.4</v>
      </c>
      <c r="J1854" s="75">
        <v>1</v>
      </c>
    </row>
    <row r="1855" spans="5:10" x14ac:dyDescent="0.25">
      <c r="E1855" t="s">
        <v>4758</v>
      </c>
      <c r="F1855" t="s">
        <v>98</v>
      </c>
      <c r="G1855" t="s">
        <v>5747</v>
      </c>
      <c r="H1855" s="73">
        <v>0</v>
      </c>
      <c r="I1855" s="75">
        <v>10092.99</v>
      </c>
      <c r="J1855" s="75">
        <v>1</v>
      </c>
    </row>
    <row r="1856" spans="5:10" x14ac:dyDescent="0.25">
      <c r="E1856" t="s">
        <v>4759</v>
      </c>
      <c r="F1856" t="s">
        <v>98</v>
      </c>
      <c r="G1856" t="s">
        <v>5743</v>
      </c>
      <c r="H1856" s="73">
        <v>0</v>
      </c>
      <c r="I1856" s="75">
        <v>3841.55</v>
      </c>
      <c r="J1856" s="75">
        <v>1</v>
      </c>
    </row>
    <row r="1857" spans="5:10" x14ac:dyDescent="0.25">
      <c r="E1857" t="s">
        <v>4760</v>
      </c>
      <c r="F1857" t="s">
        <v>97</v>
      </c>
      <c r="G1857" t="s">
        <v>56</v>
      </c>
      <c r="H1857" s="73">
        <v>400000</v>
      </c>
      <c r="I1857" s="75">
        <v>4658.07</v>
      </c>
      <c r="J1857" s="75">
        <v>1</v>
      </c>
    </row>
    <row r="1858" spans="5:10" x14ac:dyDescent="0.25">
      <c r="E1858" t="s">
        <v>4761</v>
      </c>
      <c r="F1858" t="s">
        <v>98</v>
      </c>
      <c r="G1858" t="s">
        <v>5743</v>
      </c>
      <c r="H1858" s="73">
        <v>0</v>
      </c>
      <c r="I1858" s="75">
        <v>3841.55</v>
      </c>
      <c r="J1858" s="75">
        <v>1</v>
      </c>
    </row>
    <row r="1859" spans="5:10" x14ac:dyDescent="0.25">
      <c r="E1859" t="s">
        <v>4762</v>
      </c>
      <c r="F1859" t="s">
        <v>97</v>
      </c>
      <c r="G1859" t="s">
        <v>5744</v>
      </c>
      <c r="H1859" s="73">
        <v>0</v>
      </c>
      <c r="I1859" s="75">
        <v>10092.99</v>
      </c>
      <c r="J1859" s="75">
        <v>1</v>
      </c>
    </row>
    <row r="1860" spans="5:10" x14ac:dyDescent="0.25">
      <c r="E1860" t="s">
        <v>4763</v>
      </c>
      <c r="F1860" t="s">
        <v>97</v>
      </c>
      <c r="G1860" t="s">
        <v>56</v>
      </c>
      <c r="H1860" s="73">
        <v>400000</v>
      </c>
      <c r="I1860" s="75">
        <v>3841.55</v>
      </c>
      <c r="J1860" s="75">
        <v>1</v>
      </c>
    </row>
    <row r="1861" spans="5:10" x14ac:dyDescent="0.25">
      <c r="E1861" t="s">
        <v>4764</v>
      </c>
      <c r="F1861" t="s">
        <v>98</v>
      </c>
      <c r="G1861" t="s">
        <v>5746</v>
      </c>
      <c r="H1861" s="73">
        <v>0</v>
      </c>
      <c r="I1861" s="75">
        <v>3426.98</v>
      </c>
      <c r="J1861" s="75">
        <v>1</v>
      </c>
    </row>
    <row r="1862" spans="5:10" x14ac:dyDescent="0.25">
      <c r="E1862" t="s">
        <v>4765</v>
      </c>
      <c r="F1862" t="s">
        <v>98</v>
      </c>
      <c r="G1862" t="s">
        <v>5747</v>
      </c>
      <c r="H1862" s="73">
        <v>0</v>
      </c>
      <c r="I1862" s="75">
        <v>10092.99</v>
      </c>
      <c r="J1862" s="75">
        <v>1</v>
      </c>
    </row>
    <row r="1863" spans="5:10" x14ac:dyDescent="0.25">
      <c r="E1863" t="s">
        <v>4766</v>
      </c>
      <c r="F1863" t="s">
        <v>97</v>
      </c>
      <c r="G1863" t="s">
        <v>5745</v>
      </c>
      <c r="H1863" s="73">
        <v>0</v>
      </c>
      <c r="I1863" s="75">
        <v>3426.98</v>
      </c>
      <c r="J1863" s="75">
        <v>1</v>
      </c>
    </row>
    <row r="1864" spans="5:10" x14ac:dyDescent="0.25">
      <c r="E1864" t="s">
        <v>4767</v>
      </c>
      <c r="F1864" t="s">
        <v>98</v>
      </c>
      <c r="G1864" t="s">
        <v>5743</v>
      </c>
      <c r="H1864" s="73">
        <v>0</v>
      </c>
      <c r="I1864" s="75">
        <v>3841.55</v>
      </c>
      <c r="J1864" s="75">
        <v>1</v>
      </c>
    </row>
    <row r="1865" spans="5:10" x14ac:dyDescent="0.25">
      <c r="E1865" t="s">
        <v>4768</v>
      </c>
      <c r="F1865" t="s">
        <v>97</v>
      </c>
      <c r="G1865" t="s">
        <v>56</v>
      </c>
      <c r="H1865" s="73">
        <v>400000</v>
      </c>
      <c r="I1865" s="75">
        <v>4658.07</v>
      </c>
      <c r="J1865" s="75">
        <v>1</v>
      </c>
    </row>
    <row r="1866" spans="5:10" x14ac:dyDescent="0.25">
      <c r="E1866" t="s">
        <v>4769</v>
      </c>
      <c r="F1866" t="s">
        <v>97</v>
      </c>
      <c r="G1866" t="s">
        <v>5744</v>
      </c>
      <c r="H1866" s="73">
        <v>0</v>
      </c>
      <c r="I1866" s="75">
        <v>18286.47</v>
      </c>
      <c r="J1866" s="75">
        <v>1</v>
      </c>
    </row>
    <row r="1867" spans="5:10" x14ac:dyDescent="0.25">
      <c r="E1867" t="s">
        <v>4770</v>
      </c>
      <c r="F1867" t="s">
        <v>98</v>
      </c>
      <c r="G1867" t="s">
        <v>5747</v>
      </c>
      <c r="H1867" s="73">
        <v>0</v>
      </c>
      <c r="I1867" s="75">
        <v>14425.4</v>
      </c>
      <c r="J1867" s="75">
        <v>1</v>
      </c>
    </row>
    <row r="1868" spans="5:10" x14ac:dyDescent="0.25">
      <c r="E1868" t="s">
        <v>4771</v>
      </c>
      <c r="F1868" t="s">
        <v>98</v>
      </c>
      <c r="G1868" t="s">
        <v>5746</v>
      </c>
      <c r="H1868" s="73">
        <v>0</v>
      </c>
      <c r="I1868" s="75">
        <v>3426.98</v>
      </c>
      <c r="J1868" s="75">
        <v>1</v>
      </c>
    </row>
    <row r="1869" spans="5:10" x14ac:dyDescent="0.25">
      <c r="E1869" t="s">
        <v>4772</v>
      </c>
      <c r="F1869" t="s">
        <v>97</v>
      </c>
      <c r="G1869" t="s">
        <v>5744</v>
      </c>
      <c r="H1869" s="73">
        <v>0</v>
      </c>
      <c r="I1869" s="75">
        <v>10092.99</v>
      </c>
      <c r="J1869" s="75">
        <v>1</v>
      </c>
    </row>
    <row r="1870" spans="5:10" x14ac:dyDescent="0.25">
      <c r="E1870" t="s">
        <v>4773</v>
      </c>
      <c r="F1870" t="s">
        <v>98</v>
      </c>
      <c r="G1870" t="s">
        <v>5743</v>
      </c>
      <c r="H1870" s="73">
        <v>0</v>
      </c>
      <c r="I1870" s="75">
        <v>4658.07</v>
      </c>
      <c r="J1870" s="75">
        <v>1</v>
      </c>
    </row>
    <row r="1871" spans="5:10" x14ac:dyDescent="0.25">
      <c r="E1871" t="s">
        <v>4774</v>
      </c>
      <c r="F1871" t="s">
        <v>97</v>
      </c>
      <c r="G1871" t="s">
        <v>56</v>
      </c>
      <c r="H1871" s="73">
        <v>400000</v>
      </c>
      <c r="I1871" s="75">
        <v>4658.07</v>
      </c>
      <c r="J1871" s="75">
        <v>1</v>
      </c>
    </row>
    <row r="1872" spans="5:10" x14ac:dyDescent="0.25">
      <c r="E1872" t="s">
        <v>4775</v>
      </c>
      <c r="F1872" t="s">
        <v>98</v>
      </c>
      <c r="G1872" t="s">
        <v>5747</v>
      </c>
      <c r="H1872" s="73">
        <v>0</v>
      </c>
      <c r="I1872" s="75">
        <v>10092.99</v>
      </c>
      <c r="J1872" s="75">
        <v>1</v>
      </c>
    </row>
    <row r="1873" spans="5:10" x14ac:dyDescent="0.25">
      <c r="E1873" t="s">
        <v>4776</v>
      </c>
      <c r="F1873" t="s">
        <v>97</v>
      </c>
      <c r="G1873" t="s">
        <v>5745</v>
      </c>
      <c r="H1873" s="73">
        <v>0</v>
      </c>
      <c r="I1873" s="75">
        <v>3769.67</v>
      </c>
      <c r="J1873" s="75">
        <v>1</v>
      </c>
    </row>
    <row r="1874" spans="5:10" x14ac:dyDescent="0.25">
      <c r="E1874" t="s">
        <v>4777</v>
      </c>
      <c r="F1874" t="s">
        <v>98</v>
      </c>
      <c r="G1874" t="s">
        <v>5747</v>
      </c>
      <c r="H1874" s="73">
        <v>0</v>
      </c>
      <c r="I1874" s="75">
        <v>11102.3</v>
      </c>
      <c r="J1874" s="75">
        <v>1</v>
      </c>
    </row>
    <row r="1875" spans="5:10" x14ac:dyDescent="0.25">
      <c r="E1875" t="s">
        <v>4778</v>
      </c>
      <c r="F1875" t="s">
        <v>98</v>
      </c>
      <c r="G1875" t="s">
        <v>56</v>
      </c>
      <c r="H1875" s="73">
        <v>500000</v>
      </c>
      <c r="I1875" s="75">
        <v>5123.8900000000003</v>
      </c>
      <c r="J1875" s="75">
        <v>1</v>
      </c>
    </row>
    <row r="1876" spans="5:10" x14ac:dyDescent="0.25">
      <c r="E1876" t="s">
        <v>4779</v>
      </c>
      <c r="F1876" t="s">
        <v>97</v>
      </c>
      <c r="G1876" t="s">
        <v>5743</v>
      </c>
      <c r="H1876" s="73">
        <v>0</v>
      </c>
      <c r="I1876" s="75">
        <v>5123.8900000000003</v>
      </c>
      <c r="J1876" s="75">
        <v>1</v>
      </c>
    </row>
    <row r="1877" spans="5:10" x14ac:dyDescent="0.25">
      <c r="E1877" t="s">
        <v>4780</v>
      </c>
      <c r="F1877" t="s">
        <v>98</v>
      </c>
      <c r="G1877" t="s">
        <v>5743</v>
      </c>
      <c r="H1877" s="73">
        <v>0</v>
      </c>
      <c r="I1877" s="75">
        <v>3769.67</v>
      </c>
      <c r="J1877" s="75">
        <v>1</v>
      </c>
    </row>
    <row r="1878" spans="5:10" x14ac:dyDescent="0.25">
      <c r="E1878" t="s">
        <v>4781</v>
      </c>
      <c r="F1878" t="s">
        <v>97</v>
      </c>
      <c r="G1878" t="s">
        <v>5744</v>
      </c>
      <c r="H1878" s="73">
        <v>0</v>
      </c>
      <c r="I1878" s="75">
        <v>11102.3</v>
      </c>
      <c r="J1878" s="75">
        <v>1</v>
      </c>
    </row>
    <row r="1879" spans="5:10" x14ac:dyDescent="0.25">
      <c r="E1879" t="s">
        <v>4782</v>
      </c>
      <c r="F1879" t="s">
        <v>97</v>
      </c>
      <c r="G1879" t="s">
        <v>56</v>
      </c>
      <c r="H1879" s="73">
        <v>500000</v>
      </c>
      <c r="I1879" s="75">
        <v>4225.6899999999996</v>
      </c>
      <c r="J1879" s="75">
        <v>1</v>
      </c>
    </row>
    <row r="1880" spans="5:10" x14ac:dyDescent="0.25">
      <c r="E1880" t="s">
        <v>4783</v>
      </c>
      <c r="F1880" t="s">
        <v>98</v>
      </c>
      <c r="G1880" t="s">
        <v>5747</v>
      </c>
      <c r="H1880" s="73">
        <v>0</v>
      </c>
      <c r="I1880" s="75">
        <v>11102.3</v>
      </c>
      <c r="J1880" s="75">
        <v>1</v>
      </c>
    </row>
    <row r="1881" spans="5:10" x14ac:dyDescent="0.25">
      <c r="E1881" t="s">
        <v>4784</v>
      </c>
      <c r="F1881" t="s">
        <v>98</v>
      </c>
      <c r="G1881" t="s">
        <v>5743</v>
      </c>
      <c r="H1881" s="73">
        <v>0</v>
      </c>
      <c r="I1881" s="75">
        <v>7558.5099999999993</v>
      </c>
      <c r="J1881" s="75">
        <v>1</v>
      </c>
    </row>
    <row r="1882" spans="5:10" x14ac:dyDescent="0.25">
      <c r="E1882" t="s">
        <v>4785</v>
      </c>
      <c r="F1882" t="s">
        <v>98</v>
      </c>
      <c r="G1882" t="s">
        <v>5747</v>
      </c>
      <c r="H1882" s="73">
        <v>0</v>
      </c>
      <c r="I1882" s="75">
        <v>25272.11</v>
      </c>
      <c r="J1882" s="75">
        <v>1</v>
      </c>
    </row>
    <row r="1883" spans="5:10" x14ac:dyDescent="0.25">
      <c r="E1883" t="s">
        <v>4786</v>
      </c>
      <c r="F1883" t="s">
        <v>98</v>
      </c>
      <c r="G1883" t="s">
        <v>5746</v>
      </c>
      <c r="H1883" s="73">
        <v>0</v>
      </c>
      <c r="I1883" s="75">
        <v>3769.67</v>
      </c>
      <c r="J1883" s="75">
        <v>1</v>
      </c>
    </row>
    <row r="1884" spans="5:10" x14ac:dyDescent="0.25">
      <c r="E1884" t="s">
        <v>4787</v>
      </c>
      <c r="F1884" t="s">
        <v>97</v>
      </c>
      <c r="G1884" t="s">
        <v>56</v>
      </c>
      <c r="H1884" s="73">
        <v>500000</v>
      </c>
      <c r="I1884" s="75">
        <v>7558.5099999999993</v>
      </c>
      <c r="J1884" s="75">
        <v>1</v>
      </c>
    </row>
    <row r="1885" spans="5:10" x14ac:dyDescent="0.25">
      <c r="E1885" t="s">
        <v>4788</v>
      </c>
      <c r="F1885" t="s">
        <v>98</v>
      </c>
      <c r="G1885" t="s">
        <v>5746</v>
      </c>
      <c r="H1885" s="73">
        <v>0</v>
      </c>
      <c r="I1885" s="75">
        <v>3426.98</v>
      </c>
      <c r="J1885" s="75">
        <v>1</v>
      </c>
    </row>
    <row r="1886" spans="5:10" x14ac:dyDescent="0.25">
      <c r="E1886" t="s">
        <v>4789</v>
      </c>
      <c r="F1886" t="s">
        <v>97</v>
      </c>
      <c r="G1886" t="s">
        <v>5745</v>
      </c>
      <c r="H1886" s="73">
        <v>0</v>
      </c>
      <c r="I1886" s="75">
        <v>3426.98</v>
      </c>
      <c r="J1886" s="75">
        <v>1</v>
      </c>
    </row>
    <row r="1887" spans="5:10" x14ac:dyDescent="0.25">
      <c r="E1887" t="s">
        <v>4790</v>
      </c>
      <c r="F1887" t="s">
        <v>98</v>
      </c>
      <c r="G1887" t="s">
        <v>5747</v>
      </c>
      <c r="H1887" s="73">
        <v>0</v>
      </c>
      <c r="I1887" s="75">
        <v>18286.47</v>
      </c>
      <c r="J1887" s="75">
        <v>1</v>
      </c>
    </row>
    <row r="1888" spans="5:10" x14ac:dyDescent="0.25">
      <c r="E1888" t="s">
        <v>4791</v>
      </c>
      <c r="F1888" t="s">
        <v>97</v>
      </c>
      <c r="G1888" t="s">
        <v>5744</v>
      </c>
      <c r="H1888" s="73">
        <v>0</v>
      </c>
      <c r="I1888" s="75">
        <v>14425.4</v>
      </c>
      <c r="J1888" s="75">
        <v>1</v>
      </c>
    </row>
    <row r="1889" spans="5:10" x14ac:dyDescent="0.25">
      <c r="E1889" t="s">
        <v>4792</v>
      </c>
      <c r="F1889" t="s">
        <v>97</v>
      </c>
      <c r="G1889" t="s">
        <v>56</v>
      </c>
      <c r="H1889" s="73">
        <v>400000</v>
      </c>
      <c r="I1889" s="75">
        <v>6871.37</v>
      </c>
      <c r="J1889" s="75">
        <v>1</v>
      </c>
    </row>
    <row r="1890" spans="5:10" x14ac:dyDescent="0.25">
      <c r="E1890" t="s">
        <v>4793</v>
      </c>
      <c r="F1890" t="s">
        <v>98</v>
      </c>
      <c r="G1890" t="s">
        <v>5743</v>
      </c>
      <c r="H1890" s="73">
        <v>0</v>
      </c>
      <c r="I1890" s="75">
        <v>4658.07</v>
      </c>
      <c r="J1890" s="75">
        <v>1</v>
      </c>
    </row>
    <row r="1891" spans="5:10" x14ac:dyDescent="0.25">
      <c r="E1891" t="s">
        <v>4794</v>
      </c>
      <c r="F1891" t="s">
        <v>98</v>
      </c>
      <c r="G1891" t="s">
        <v>5743</v>
      </c>
      <c r="H1891" s="73">
        <v>0</v>
      </c>
      <c r="I1891" s="75">
        <v>4225.6899999999996</v>
      </c>
      <c r="J1891" s="75">
        <v>1</v>
      </c>
    </row>
    <row r="1892" spans="5:10" x14ac:dyDescent="0.25">
      <c r="E1892" t="s">
        <v>4795</v>
      </c>
      <c r="F1892" t="s">
        <v>98</v>
      </c>
      <c r="G1892" t="s">
        <v>5746</v>
      </c>
      <c r="H1892" s="73">
        <v>0</v>
      </c>
      <c r="I1892" s="75">
        <v>3769.67</v>
      </c>
      <c r="J1892" s="75">
        <v>1</v>
      </c>
    </row>
    <row r="1893" spans="5:10" x14ac:dyDescent="0.25">
      <c r="E1893" t="s">
        <v>4796</v>
      </c>
      <c r="F1893" t="s">
        <v>97</v>
      </c>
      <c r="G1893" t="s">
        <v>56</v>
      </c>
      <c r="H1893" s="73">
        <v>500000</v>
      </c>
      <c r="I1893" s="75">
        <v>4225.6899999999996</v>
      </c>
      <c r="J1893" s="75">
        <v>1</v>
      </c>
    </row>
    <row r="1894" spans="5:10" x14ac:dyDescent="0.25">
      <c r="E1894" t="s">
        <v>4797</v>
      </c>
      <c r="F1894" t="s">
        <v>97</v>
      </c>
      <c r="G1894" t="s">
        <v>5744</v>
      </c>
      <c r="H1894" s="73">
        <v>0</v>
      </c>
      <c r="I1894" s="75">
        <v>11102.3</v>
      </c>
      <c r="J1894" s="75">
        <v>1</v>
      </c>
    </row>
    <row r="1895" spans="5:10" x14ac:dyDescent="0.25">
      <c r="E1895" t="s">
        <v>4798</v>
      </c>
      <c r="F1895" t="s">
        <v>98</v>
      </c>
      <c r="G1895" t="s">
        <v>5746</v>
      </c>
      <c r="H1895" s="73">
        <v>0</v>
      </c>
      <c r="I1895" s="75">
        <v>3769.67</v>
      </c>
      <c r="J1895" s="75">
        <v>1</v>
      </c>
    </row>
    <row r="1896" spans="5:10" x14ac:dyDescent="0.25">
      <c r="E1896" t="s">
        <v>4799</v>
      </c>
      <c r="F1896" t="s">
        <v>98</v>
      </c>
      <c r="G1896" t="s">
        <v>56</v>
      </c>
      <c r="H1896" s="73">
        <v>400000</v>
      </c>
      <c r="I1896" s="75">
        <v>3841.55</v>
      </c>
      <c r="J1896" s="75">
        <v>1</v>
      </c>
    </row>
    <row r="1897" spans="5:10" x14ac:dyDescent="0.25">
      <c r="E1897" t="s">
        <v>4800</v>
      </c>
      <c r="F1897" t="s">
        <v>98</v>
      </c>
      <c r="G1897" t="s">
        <v>5746</v>
      </c>
      <c r="H1897" s="73">
        <v>0</v>
      </c>
      <c r="I1897" s="75">
        <v>4146.63</v>
      </c>
      <c r="J1897" s="75">
        <v>1</v>
      </c>
    </row>
    <row r="1898" spans="5:10" x14ac:dyDescent="0.25">
      <c r="E1898" t="s">
        <v>4801</v>
      </c>
      <c r="F1898" t="s">
        <v>98</v>
      </c>
      <c r="G1898" t="s">
        <v>5746</v>
      </c>
      <c r="H1898" s="73">
        <v>0</v>
      </c>
      <c r="I1898" s="75">
        <v>4146.63</v>
      </c>
      <c r="J1898" s="75">
        <v>1</v>
      </c>
    </row>
    <row r="1899" spans="5:10" x14ac:dyDescent="0.25">
      <c r="E1899" t="s">
        <v>4802</v>
      </c>
      <c r="F1899" t="s">
        <v>98</v>
      </c>
      <c r="G1899" t="s">
        <v>5743</v>
      </c>
      <c r="H1899" s="73">
        <v>0</v>
      </c>
      <c r="I1899" s="75">
        <v>5636.29</v>
      </c>
      <c r="J1899" s="75">
        <v>1</v>
      </c>
    </row>
    <row r="1900" spans="5:10" x14ac:dyDescent="0.25">
      <c r="E1900" t="s">
        <v>4803</v>
      </c>
      <c r="F1900" t="s">
        <v>97</v>
      </c>
      <c r="G1900" t="s">
        <v>56</v>
      </c>
      <c r="H1900" s="73">
        <v>600000</v>
      </c>
      <c r="I1900" s="75">
        <v>8314.3700000000008</v>
      </c>
      <c r="J1900" s="75">
        <v>1</v>
      </c>
    </row>
    <row r="1901" spans="5:10" x14ac:dyDescent="0.25">
      <c r="E1901" t="s">
        <v>4804</v>
      </c>
      <c r="F1901" t="s">
        <v>97</v>
      </c>
      <c r="G1901" t="s">
        <v>56</v>
      </c>
      <c r="H1901" s="73">
        <v>500000</v>
      </c>
      <c r="I1901" s="75">
        <v>5123.8900000000003</v>
      </c>
      <c r="J1901" s="75">
        <v>1</v>
      </c>
    </row>
    <row r="1902" spans="5:10" x14ac:dyDescent="0.25">
      <c r="E1902" t="s">
        <v>4805</v>
      </c>
      <c r="F1902" t="s">
        <v>98</v>
      </c>
      <c r="G1902" t="s">
        <v>5749</v>
      </c>
      <c r="H1902" s="73">
        <v>0</v>
      </c>
      <c r="I1902" s="75">
        <v>20115.189999999999</v>
      </c>
      <c r="J1902" s="75">
        <v>1</v>
      </c>
    </row>
    <row r="1903" spans="5:10" x14ac:dyDescent="0.25">
      <c r="E1903" t="s">
        <v>4806</v>
      </c>
      <c r="F1903" t="s">
        <v>98</v>
      </c>
      <c r="G1903" t="s">
        <v>5743</v>
      </c>
      <c r="H1903" s="73">
        <v>0</v>
      </c>
      <c r="I1903" s="75">
        <v>5123.8900000000003</v>
      </c>
      <c r="J1903" s="75">
        <v>1</v>
      </c>
    </row>
    <row r="1904" spans="5:10" x14ac:dyDescent="0.25">
      <c r="E1904" t="s">
        <v>4807</v>
      </c>
      <c r="F1904" t="s">
        <v>97</v>
      </c>
      <c r="G1904" t="s">
        <v>5744</v>
      </c>
      <c r="H1904" s="73">
        <v>0</v>
      </c>
      <c r="I1904" s="75">
        <v>10092.99</v>
      </c>
      <c r="J1904" s="75">
        <v>1</v>
      </c>
    </row>
    <row r="1905" spans="5:10" x14ac:dyDescent="0.25">
      <c r="E1905" t="s">
        <v>4808</v>
      </c>
      <c r="F1905" t="s">
        <v>98</v>
      </c>
      <c r="G1905" t="s">
        <v>5747</v>
      </c>
      <c r="H1905" s="73">
        <v>0</v>
      </c>
      <c r="I1905" s="75">
        <v>6871.37</v>
      </c>
      <c r="J1905" s="75">
        <v>1</v>
      </c>
    </row>
    <row r="1906" spans="5:10" x14ac:dyDescent="0.25">
      <c r="E1906" t="s">
        <v>4809</v>
      </c>
      <c r="F1906" t="s">
        <v>97</v>
      </c>
      <c r="G1906" t="s">
        <v>56</v>
      </c>
      <c r="H1906" s="73">
        <v>400000</v>
      </c>
      <c r="I1906" s="75">
        <v>3426.98</v>
      </c>
      <c r="J1906" s="75">
        <v>1</v>
      </c>
    </row>
    <row r="1907" spans="5:10" x14ac:dyDescent="0.25">
      <c r="E1907" t="s">
        <v>4810</v>
      </c>
      <c r="F1907" t="s">
        <v>98</v>
      </c>
      <c r="G1907" t="s">
        <v>5743</v>
      </c>
      <c r="H1907" s="73">
        <v>0</v>
      </c>
      <c r="I1907" s="75">
        <v>4225.6899999999996</v>
      </c>
      <c r="J1907" s="75">
        <v>1</v>
      </c>
    </row>
    <row r="1908" spans="5:10" x14ac:dyDescent="0.25">
      <c r="E1908" t="s">
        <v>4811</v>
      </c>
      <c r="F1908" t="s">
        <v>98</v>
      </c>
      <c r="G1908" t="s">
        <v>5747</v>
      </c>
      <c r="H1908" s="73">
        <v>0</v>
      </c>
      <c r="I1908" s="75">
        <v>11102.3</v>
      </c>
      <c r="J1908" s="75">
        <v>1</v>
      </c>
    </row>
    <row r="1909" spans="5:10" x14ac:dyDescent="0.25">
      <c r="E1909" t="s">
        <v>4812</v>
      </c>
      <c r="F1909" t="s">
        <v>97</v>
      </c>
      <c r="G1909" t="s">
        <v>56</v>
      </c>
      <c r="H1909" s="73">
        <v>500000</v>
      </c>
      <c r="I1909" s="75">
        <v>4225.6899999999996</v>
      </c>
      <c r="J1909" s="75">
        <v>1</v>
      </c>
    </row>
    <row r="1910" spans="5:10" x14ac:dyDescent="0.25">
      <c r="E1910" t="s">
        <v>4813</v>
      </c>
      <c r="F1910" t="s">
        <v>97</v>
      </c>
      <c r="G1910" t="s">
        <v>5744</v>
      </c>
      <c r="H1910" s="73">
        <v>0</v>
      </c>
      <c r="I1910" s="75">
        <v>18286.47</v>
      </c>
      <c r="J1910" s="75">
        <v>1</v>
      </c>
    </row>
    <row r="1911" spans="5:10" x14ac:dyDescent="0.25">
      <c r="E1911" t="s">
        <v>4814</v>
      </c>
      <c r="F1911" t="s">
        <v>98</v>
      </c>
      <c r="G1911" t="s">
        <v>5747</v>
      </c>
      <c r="H1911" s="73">
        <v>0</v>
      </c>
      <c r="I1911" s="75">
        <v>18286.47</v>
      </c>
      <c r="J1911" s="75">
        <v>1</v>
      </c>
    </row>
    <row r="1912" spans="5:10" x14ac:dyDescent="0.25">
      <c r="E1912" t="s">
        <v>4815</v>
      </c>
      <c r="F1912" t="s">
        <v>97</v>
      </c>
      <c r="G1912" t="s">
        <v>56</v>
      </c>
      <c r="H1912" s="73">
        <v>400000</v>
      </c>
      <c r="I1912" s="75">
        <v>3841.55</v>
      </c>
      <c r="J1912" s="75">
        <v>1</v>
      </c>
    </row>
    <row r="1913" spans="5:10" x14ac:dyDescent="0.25">
      <c r="E1913" t="s">
        <v>4816</v>
      </c>
      <c r="F1913" t="s">
        <v>97</v>
      </c>
      <c r="G1913" t="s">
        <v>56</v>
      </c>
      <c r="H1913" s="73">
        <v>500000</v>
      </c>
      <c r="I1913" s="75">
        <v>5123.8900000000003</v>
      </c>
      <c r="J1913" s="75">
        <v>1</v>
      </c>
    </row>
    <row r="1914" spans="5:10" x14ac:dyDescent="0.25">
      <c r="E1914" t="s">
        <v>4817</v>
      </c>
      <c r="F1914" t="s">
        <v>98</v>
      </c>
      <c r="G1914" t="s">
        <v>5746</v>
      </c>
      <c r="H1914" s="73">
        <v>0</v>
      </c>
      <c r="I1914" s="75">
        <v>3769.67</v>
      </c>
      <c r="J1914" s="75">
        <v>1</v>
      </c>
    </row>
    <row r="1915" spans="5:10" x14ac:dyDescent="0.25">
      <c r="E1915" t="s">
        <v>4818</v>
      </c>
      <c r="F1915" t="s">
        <v>98</v>
      </c>
      <c r="G1915" t="s">
        <v>5747</v>
      </c>
      <c r="H1915" s="73">
        <v>0</v>
      </c>
      <c r="I1915" s="75">
        <v>15858.589999999998</v>
      </c>
      <c r="J1915" s="75">
        <v>1</v>
      </c>
    </row>
    <row r="1916" spans="5:10" x14ac:dyDescent="0.25">
      <c r="E1916" t="s">
        <v>4819</v>
      </c>
      <c r="F1916" t="s">
        <v>97</v>
      </c>
      <c r="G1916" t="s">
        <v>5744</v>
      </c>
      <c r="H1916" s="73">
        <v>0</v>
      </c>
      <c r="I1916" s="75">
        <v>20115.189999999999</v>
      </c>
      <c r="J1916" s="75">
        <v>1</v>
      </c>
    </row>
    <row r="1917" spans="5:10" x14ac:dyDescent="0.25">
      <c r="E1917" t="s">
        <v>4820</v>
      </c>
      <c r="F1917" t="s">
        <v>98</v>
      </c>
      <c r="G1917" t="s">
        <v>5743</v>
      </c>
      <c r="H1917" s="73">
        <v>0</v>
      </c>
      <c r="I1917" s="75">
        <v>4225.6899999999996</v>
      </c>
      <c r="J1917" s="75">
        <v>1</v>
      </c>
    </row>
    <row r="1918" spans="5:10" x14ac:dyDescent="0.25">
      <c r="E1918" t="s">
        <v>4821</v>
      </c>
      <c r="F1918" t="s">
        <v>97</v>
      </c>
      <c r="G1918" t="s">
        <v>56</v>
      </c>
      <c r="H1918" s="73">
        <v>400000</v>
      </c>
      <c r="I1918" s="75">
        <v>3841.55</v>
      </c>
      <c r="J1918" s="75">
        <v>1</v>
      </c>
    </row>
    <row r="1919" spans="5:10" x14ac:dyDescent="0.25">
      <c r="E1919" t="s">
        <v>4822</v>
      </c>
      <c r="F1919" t="s">
        <v>98</v>
      </c>
      <c r="G1919" t="s">
        <v>5747</v>
      </c>
      <c r="H1919" s="73">
        <v>0</v>
      </c>
      <c r="I1919" s="75">
        <v>10092.99</v>
      </c>
      <c r="J1919" s="75">
        <v>1</v>
      </c>
    </row>
    <row r="1920" spans="5:10" x14ac:dyDescent="0.25">
      <c r="E1920" t="s">
        <v>4823</v>
      </c>
      <c r="F1920" t="s">
        <v>97</v>
      </c>
      <c r="G1920" t="s">
        <v>5744</v>
      </c>
      <c r="H1920" s="73">
        <v>0</v>
      </c>
      <c r="I1920" s="75">
        <v>14425.4</v>
      </c>
      <c r="J1920" s="75">
        <v>1</v>
      </c>
    </row>
    <row r="1921" spans="5:10" x14ac:dyDescent="0.25">
      <c r="E1921" t="s">
        <v>4824</v>
      </c>
      <c r="F1921" t="s">
        <v>97</v>
      </c>
      <c r="G1921" t="s">
        <v>56</v>
      </c>
      <c r="H1921" s="73">
        <v>400000</v>
      </c>
      <c r="I1921" s="75">
        <v>4658.07</v>
      </c>
      <c r="J1921" s="75">
        <v>1</v>
      </c>
    </row>
    <row r="1922" spans="5:10" x14ac:dyDescent="0.25">
      <c r="E1922" t="s">
        <v>4825</v>
      </c>
      <c r="F1922" t="s">
        <v>98</v>
      </c>
      <c r="G1922" t="s">
        <v>5743</v>
      </c>
      <c r="H1922" s="73">
        <v>0</v>
      </c>
      <c r="I1922" s="75">
        <v>3841.55</v>
      </c>
      <c r="J1922" s="75">
        <v>1</v>
      </c>
    </row>
    <row r="1923" spans="5:10" x14ac:dyDescent="0.25">
      <c r="E1923" t="s">
        <v>4826</v>
      </c>
      <c r="F1923" t="s">
        <v>98</v>
      </c>
      <c r="G1923" t="s">
        <v>5747</v>
      </c>
      <c r="H1923" s="73">
        <v>0</v>
      </c>
      <c r="I1923" s="75">
        <v>0</v>
      </c>
      <c r="J1923" s="75">
        <v>0</v>
      </c>
    </row>
    <row r="1924" spans="5:10" x14ac:dyDescent="0.25">
      <c r="E1924" t="s">
        <v>4827</v>
      </c>
      <c r="F1924" t="s">
        <v>97</v>
      </c>
      <c r="G1924" t="s">
        <v>56</v>
      </c>
      <c r="H1924" s="73">
        <v>400000</v>
      </c>
      <c r="I1924" s="75">
        <v>3841.55</v>
      </c>
      <c r="J1924" s="75">
        <v>1</v>
      </c>
    </row>
    <row r="1925" spans="5:10" x14ac:dyDescent="0.25">
      <c r="E1925" t="s">
        <v>4828</v>
      </c>
      <c r="F1925" t="s">
        <v>98</v>
      </c>
      <c r="G1925" t="s">
        <v>5743</v>
      </c>
      <c r="H1925" s="73">
        <v>0</v>
      </c>
      <c r="I1925" s="75">
        <v>3841.55</v>
      </c>
      <c r="J1925" s="75">
        <v>1</v>
      </c>
    </row>
    <row r="1926" spans="5:10" x14ac:dyDescent="0.25">
      <c r="E1926" t="s">
        <v>4829</v>
      </c>
      <c r="F1926" t="s">
        <v>98</v>
      </c>
      <c r="G1926" t="s">
        <v>5743</v>
      </c>
      <c r="H1926" s="73">
        <v>0</v>
      </c>
      <c r="I1926" s="75">
        <v>4225.6899999999996</v>
      </c>
      <c r="J1926" s="75">
        <v>1</v>
      </c>
    </row>
    <row r="1927" spans="5:10" x14ac:dyDescent="0.25">
      <c r="E1927" t="s">
        <v>4830</v>
      </c>
      <c r="F1927" t="s">
        <v>97</v>
      </c>
      <c r="G1927" t="s">
        <v>5744</v>
      </c>
      <c r="H1927" s="73">
        <v>0</v>
      </c>
      <c r="I1927" s="75">
        <v>11102.3</v>
      </c>
      <c r="J1927" s="75">
        <v>1</v>
      </c>
    </row>
    <row r="1928" spans="5:10" x14ac:dyDescent="0.25">
      <c r="E1928" t="s">
        <v>4831</v>
      </c>
      <c r="F1928" t="s">
        <v>97</v>
      </c>
      <c r="G1928" t="s">
        <v>5745</v>
      </c>
      <c r="H1928" s="73">
        <v>0</v>
      </c>
      <c r="I1928" s="75">
        <v>3769.67</v>
      </c>
      <c r="J1928" s="75">
        <v>1</v>
      </c>
    </row>
    <row r="1929" spans="5:10" x14ac:dyDescent="0.25">
      <c r="E1929" t="s">
        <v>4832</v>
      </c>
      <c r="F1929" t="s">
        <v>97</v>
      </c>
      <c r="G1929" t="s">
        <v>56</v>
      </c>
      <c r="H1929" s="73">
        <v>500000</v>
      </c>
      <c r="I1929" s="75">
        <v>5123.8900000000003</v>
      </c>
      <c r="J1929" s="75">
        <v>1</v>
      </c>
    </row>
    <row r="1930" spans="5:10" x14ac:dyDescent="0.25">
      <c r="E1930" t="s">
        <v>4833</v>
      </c>
      <c r="F1930" t="s">
        <v>98</v>
      </c>
      <c r="G1930" t="s">
        <v>5747</v>
      </c>
      <c r="H1930" s="73">
        <v>0</v>
      </c>
      <c r="I1930" s="75">
        <v>11102.3</v>
      </c>
      <c r="J1930" s="75">
        <v>1</v>
      </c>
    </row>
    <row r="1931" spans="5:10" x14ac:dyDescent="0.25">
      <c r="E1931" t="s">
        <v>4834</v>
      </c>
      <c r="F1931" t="s">
        <v>97</v>
      </c>
      <c r="G1931" t="s">
        <v>56</v>
      </c>
      <c r="H1931" s="73">
        <v>400000</v>
      </c>
      <c r="I1931" s="75">
        <v>4658.07</v>
      </c>
      <c r="J1931" s="75">
        <v>1</v>
      </c>
    </row>
    <row r="1932" spans="5:10" x14ac:dyDescent="0.25">
      <c r="E1932" t="s">
        <v>4835</v>
      </c>
      <c r="F1932" t="s">
        <v>98</v>
      </c>
      <c r="G1932" t="s">
        <v>5747</v>
      </c>
      <c r="H1932" s="73">
        <v>0</v>
      </c>
      <c r="I1932" s="75">
        <v>10092.99</v>
      </c>
      <c r="J1932" s="75">
        <v>1</v>
      </c>
    </row>
    <row r="1933" spans="5:10" x14ac:dyDescent="0.25">
      <c r="E1933" t="s">
        <v>4836</v>
      </c>
      <c r="F1933" t="s">
        <v>98</v>
      </c>
      <c r="G1933" t="s">
        <v>5743</v>
      </c>
      <c r="H1933" s="73">
        <v>0</v>
      </c>
      <c r="I1933" s="75">
        <v>4658.07</v>
      </c>
      <c r="J1933" s="75">
        <v>1</v>
      </c>
    </row>
    <row r="1934" spans="5:10" x14ac:dyDescent="0.25">
      <c r="E1934" t="s">
        <v>4837</v>
      </c>
      <c r="F1934" t="s">
        <v>98</v>
      </c>
      <c r="G1934" t="s">
        <v>5746</v>
      </c>
      <c r="H1934" s="73">
        <v>0</v>
      </c>
      <c r="I1934" s="75">
        <v>3426.98</v>
      </c>
      <c r="J1934" s="75">
        <v>1</v>
      </c>
    </row>
    <row r="1935" spans="5:10" x14ac:dyDescent="0.25">
      <c r="E1935" t="s">
        <v>4838</v>
      </c>
      <c r="F1935" t="s">
        <v>98</v>
      </c>
      <c r="G1935" t="s">
        <v>5746</v>
      </c>
      <c r="H1935" s="73">
        <v>0</v>
      </c>
      <c r="I1935" s="75">
        <v>3769.67</v>
      </c>
      <c r="J1935" s="75">
        <v>1</v>
      </c>
    </row>
    <row r="1936" spans="5:10" x14ac:dyDescent="0.25">
      <c r="E1936" t="s">
        <v>4839</v>
      </c>
      <c r="F1936" t="s">
        <v>97</v>
      </c>
      <c r="G1936" t="s">
        <v>5743</v>
      </c>
      <c r="H1936" s="73">
        <v>0</v>
      </c>
      <c r="I1936" s="75">
        <v>5123.8900000000003</v>
      </c>
      <c r="J1936" s="75">
        <v>1</v>
      </c>
    </row>
    <row r="1937" spans="5:10" x14ac:dyDescent="0.25">
      <c r="E1937" t="s">
        <v>4840</v>
      </c>
      <c r="F1937" t="s">
        <v>98</v>
      </c>
      <c r="G1937" t="s">
        <v>5747</v>
      </c>
      <c r="H1937" s="73">
        <v>0</v>
      </c>
      <c r="I1937" s="75">
        <v>15858.589999999998</v>
      </c>
      <c r="J1937" s="75">
        <v>1</v>
      </c>
    </row>
    <row r="1938" spans="5:10" x14ac:dyDescent="0.25">
      <c r="E1938" t="s">
        <v>4841</v>
      </c>
      <c r="F1938" t="s">
        <v>97</v>
      </c>
      <c r="G1938" t="s">
        <v>5744</v>
      </c>
      <c r="H1938" s="73">
        <v>0</v>
      </c>
      <c r="I1938" s="75">
        <v>15858.589999999998</v>
      </c>
      <c r="J1938" s="75">
        <v>1</v>
      </c>
    </row>
    <row r="1939" spans="5:10" x14ac:dyDescent="0.25">
      <c r="E1939" t="s">
        <v>4842</v>
      </c>
      <c r="F1939" t="s">
        <v>98</v>
      </c>
      <c r="G1939" t="s">
        <v>56</v>
      </c>
      <c r="H1939" s="73">
        <v>500000</v>
      </c>
      <c r="I1939" s="75">
        <v>5123.8900000000003</v>
      </c>
      <c r="J1939" s="75">
        <v>1</v>
      </c>
    </row>
    <row r="1940" spans="5:10" x14ac:dyDescent="0.25">
      <c r="E1940" t="s">
        <v>4843</v>
      </c>
      <c r="F1940" t="s">
        <v>98</v>
      </c>
      <c r="G1940" t="s">
        <v>5746</v>
      </c>
      <c r="H1940" s="73">
        <v>0</v>
      </c>
      <c r="I1940" s="75">
        <v>3769.67</v>
      </c>
      <c r="J1940" s="75">
        <v>1</v>
      </c>
    </row>
    <row r="1941" spans="5:10" x14ac:dyDescent="0.25">
      <c r="E1941" t="s">
        <v>4844</v>
      </c>
      <c r="F1941" t="s">
        <v>98</v>
      </c>
      <c r="G1941" t="s">
        <v>5746</v>
      </c>
      <c r="H1941" s="73">
        <v>0</v>
      </c>
      <c r="I1941" s="75">
        <v>3769.67</v>
      </c>
      <c r="J1941" s="75">
        <v>1</v>
      </c>
    </row>
    <row r="1942" spans="5:10" x14ac:dyDescent="0.25">
      <c r="E1942" t="s">
        <v>4845</v>
      </c>
      <c r="F1942" t="s">
        <v>98</v>
      </c>
      <c r="G1942" t="s">
        <v>5747</v>
      </c>
      <c r="H1942" s="73">
        <v>0</v>
      </c>
      <c r="I1942" s="75">
        <v>11102.3</v>
      </c>
      <c r="J1942" s="75">
        <v>1</v>
      </c>
    </row>
    <row r="1943" spans="5:10" x14ac:dyDescent="0.25">
      <c r="E1943" t="s">
        <v>4846</v>
      </c>
      <c r="F1943" t="s">
        <v>98</v>
      </c>
      <c r="G1943" t="s">
        <v>5743</v>
      </c>
      <c r="H1943" s="73">
        <v>0</v>
      </c>
      <c r="I1943" s="75">
        <v>4225.6899999999996</v>
      </c>
      <c r="J1943" s="75">
        <v>1</v>
      </c>
    </row>
    <row r="1944" spans="5:10" x14ac:dyDescent="0.25">
      <c r="E1944" t="s">
        <v>4847</v>
      </c>
      <c r="F1944" t="s">
        <v>97</v>
      </c>
      <c r="G1944" t="s">
        <v>56</v>
      </c>
      <c r="H1944" s="73">
        <v>500000</v>
      </c>
      <c r="I1944" s="75">
        <v>5123.8900000000003</v>
      </c>
      <c r="J1944" s="75">
        <v>1</v>
      </c>
    </row>
    <row r="1945" spans="5:10" x14ac:dyDescent="0.25">
      <c r="E1945" t="s">
        <v>4848</v>
      </c>
      <c r="F1945" t="s">
        <v>97</v>
      </c>
      <c r="G1945" t="s">
        <v>5744</v>
      </c>
      <c r="H1945" s="73">
        <v>0</v>
      </c>
      <c r="I1945" s="75">
        <v>20115.189999999999</v>
      </c>
      <c r="J1945" s="75">
        <v>1</v>
      </c>
    </row>
    <row r="1946" spans="5:10" x14ac:dyDescent="0.25">
      <c r="E1946" t="s">
        <v>4849</v>
      </c>
      <c r="F1946" t="s">
        <v>98</v>
      </c>
      <c r="G1946" t="s">
        <v>5746</v>
      </c>
      <c r="H1946" s="73">
        <v>0</v>
      </c>
      <c r="I1946" s="75">
        <v>3769.67</v>
      </c>
      <c r="J1946" s="75">
        <v>1</v>
      </c>
    </row>
    <row r="1947" spans="5:10" x14ac:dyDescent="0.25">
      <c r="E1947" t="s">
        <v>4850</v>
      </c>
      <c r="F1947" t="s">
        <v>97</v>
      </c>
      <c r="G1947" t="s">
        <v>56</v>
      </c>
      <c r="H1947" s="73">
        <v>500000</v>
      </c>
      <c r="I1947" s="75">
        <v>5123.8900000000003</v>
      </c>
      <c r="J1947" s="75">
        <v>1</v>
      </c>
    </row>
    <row r="1948" spans="5:10" x14ac:dyDescent="0.25">
      <c r="E1948" t="s">
        <v>4851</v>
      </c>
      <c r="F1948" t="s">
        <v>98</v>
      </c>
      <c r="G1948" t="s">
        <v>5747</v>
      </c>
      <c r="H1948" s="73">
        <v>0</v>
      </c>
      <c r="I1948" s="75">
        <v>11102.3</v>
      </c>
      <c r="J1948" s="75">
        <v>1</v>
      </c>
    </row>
    <row r="1949" spans="5:10" x14ac:dyDescent="0.25">
      <c r="E1949" t="s">
        <v>4852</v>
      </c>
      <c r="F1949" t="s">
        <v>98</v>
      </c>
      <c r="G1949" t="s">
        <v>5743</v>
      </c>
      <c r="H1949" s="73">
        <v>0</v>
      </c>
      <c r="I1949" s="75">
        <v>4225.6899999999996</v>
      </c>
      <c r="J1949" s="75">
        <v>1</v>
      </c>
    </row>
    <row r="1950" spans="5:10" x14ac:dyDescent="0.25">
      <c r="E1950" t="s">
        <v>4853</v>
      </c>
      <c r="F1950" t="s">
        <v>97</v>
      </c>
      <c r="G1950" t="s">
        <v>56</v>
      </c>
      <c r="H1950" s="73">
        <v>400000</v>
      </c>
      <c r="I1950" s="75">
        <v>3841.55</v>
      </c>
      <c r="J1950" s="75">
        <v>1</v>
      </c>
    </row>
    <row r="1951" spans="5:10" x14ac:dyDescent="0.25">
      <c r="E1951" t="s">
        <v>4854</v>
      </c>
      <c r="F1951" t="s">
        <v>98</v>
      </c>
      <c r="G1951" t="s">
        <v>5747</v>
      </c>
      <c r="H1951" s="73">
        <v>0</v>
      </c>
      <c r="I1951" s="75">
        <v>10092.99</v>
      </c>
      <c r="J1951" s="75">
        <v>1</v>
      </c>
    </row>
    <row r="1952" spans="5:10" x14ac:dyDescent="0.25">
      <c r="E1952" t="s">
        <v>4855</v>
      </c>
      <c r="F1952" t="s">
        <v>97</v>
      </c>
      <c r="G1952" t="s">
        <v>5745</v>
      </c>
      <c r="H1952" s="73">
        <v>0</v>
      </c>
      <c r="I1952" s="75">
        <v>3426.98</v>
      </c>
      <c r="J1952" s="75">
        <v>1</v>
      </c>
    </row>
    <row r="1953" spans="5:10" x14ac:dyDescent="0.25">
      <c r="E1953" t="s">
        <v>4856</v>
      </c>
      <c r="F1953" t="s">
        <v>97</v>
      </c>
      <c r="G1953" t="s">
        <v>5744</v>
      </c>
      <c r="H1953" s="73">
        <v>0</v>
      </c>
      <c r="I1953" s="75">
        <v>10092.99</v>
      </c>
      <c r="J1953" s="75">
        <v>1</v>
      </c>
    </row>
    <row r="1954" spans="5:10" x14ac:dyDescent="0.25">
      <c r="E1954" t="s">
        <v>4857</v>
      </c>
      <c r="F1954" t="s">
        <v>98</v>
      </c>
      <c r="G1954" t="s">
        <v>5746</v>
      </c>
      <c r="H1954" s="73">
        <v>0</v>
      </c>
      <c r="I1954" s="75">
        <v>3426.98</v>
      </c>
      <c r="J1954" s="75">
        <v>1</v>
      </c>
    </row>
    <row r="1955" spans="5:10" x14ac:dyDescent="0.25">
      <c r="E1955" t="s">
        <v>4858</v>
      </c>
      <c r="F1955" t="s">
        <v>97</v>
      </c>
      <c r="G1955" t="s">
        <v>56</v>
      </c>
      <c r="H1955" s="73">
        <v>400000</v>
      </c>
      <c r="I1955" s="75">
        <v>4658.07</v>
      </c>
      <c r="J1955" s="75">
        <v>1</v>
      </c>
    </row>
    <row r="1956" spans="5:10" x14ac:dyDescent="0.25">
      <c r="E1956" t="s">
        <v>4859</v>
      </c>
      <c r="F1956" t="s">
        <v>98</v>
      </c>
      <c r="G1956" t="s">
        <v>5743</v>
      </c>
      <c r="H1956" s="73">
        <v>0</v>
      </c>
      <c r="I1956" s="75">
        <v>3841.55</v>
      </c>
      <c r="J1956" s="75">
        <v>1</v>
      </c>
    </row>
    <row r="1957" spans="5:10" x14ac:dyDescent="0.25">
      <c r="E1957" t="s">
        <v>4860</v>
      </c>
      <c r="F1957" t="s">
        <v>98</v>
      </c>
      <c r="G1957" t="s">
        <v>5747</v>
      </c>
      <c r="H1957" s="73">
        <v>0</v>
      </c>
      <c r="I1957" s="75">
        <v>10092.99</v>
      </c>
      <c r="J1957" s="75">
        <v>1</v>
      </c>
    </row>
    <row r="1958" spans="5:10" x14ac:dyDescent="0.25">
      <c r="E1958" t="s">
        <v>4861</v>
      </c>
      <c r="F1958" t="s">
        <v>97</v>
      </c>
      <c r="G1958" t="s">
        <v>5744</v>
      </c>
      <c r="H1958" s="73">
        <v>0</v>
      </c>
      <c r="I1958" s="75">
        <v>10092.99</v>
      </c>
      <c r="J1958" s="75">
        <v>1</v>
      </c>
    </row>
    <row r="1959" spans="5:10" x14ac:dyDescent="0.25">
      <c r="E1959" t="s">
        <v>4862</v>
      </c>
      <c r="F1959" t="s">
        <v>97</v>
      </c>
      <c r="G1959" t="s">
        <v>56</v>
      </c>
      <c r="H1959" s="73">
        <v>400000</v>
      </c>
      <c r="I1959" s="75">
        <v>3841.55</v>
      </c>
      <c r="J1959" s="75">
        <v>1</v>
      </c>
    </row>
    <row r="1960" spans="5:10" x14ac:dyDescent="0.25">
      <c r="E1960" t="s">
        <v>4863</v>
      </c>
      <c r="F1960" t="s">
        <v>98</v>
      </c>
      <c r="G1960" t="s">
        <v>5747</v>
      </c>
      <c r="H1960" s="73">
        <v>0</v>
      </c>
      <c r="I1960" s="75">
        <v>6871.37</v>
      </c>
      <c r="J1960" s="75">
        <v>1</v>
      </c>
    </row>
    <row r="1961" spans="5:10" x14ac:dyDescent="0.25">
      <c r="E1961" t="s">
        <v>4864</v>
      </c>
      <c r="F1961" t="s">
        <v>98</v>
      </c>
      <c r="G1961" t="s">
        <v>5747</v>
      </c>
      <c r="H1961" s="73">
        <v>0</v>
      </c>
      <c r="I1961" s="75">
        <v>10092.99</v>
      </c>
      <c r="J1961" s="75">
        <v>1</v>
      </c>
    </row>
    <row r="1962" spans="5:10" x14ac:dyDescent="0.25">
      <c r="E1962" t="s">
        <v>4865</v>
      </c>
      <c r="F1962" t="s">
        <v>97</v>
      </c>
      <c r="G1962" t="s">
        <v>56</v>
      </c>
      <c r="H1962" s="73">
        <v>400000</v>
      </c>
      <c r="I1962" s="75">
        <v>4658.07</v>
      </c>
      <c r="J1962" s="75">
        <v>1</v>
      </c>
    </row>
    <row r="1963" spans="5:10" x14ac:dyDescent="0.25">
      <c r="E1963" t="s">
        <v>4866</v>
      </c>
      <c r="F1963" t="s">
        <v>97</v>
      </c>
      <c r="G1963" t="s">
        <v>5744</v>
      </c>
      <c r="H1963" s="73">
        <v>0</v>
      </c>
      <c r="I1963" s="75">
        <v>0</v>
      </c>
      <c r="J1963" s="75">
        <v>0</v>
      </c>
    </row>
    <row r="1964" spans="5:10" x14ac:dyDescent="0.25">
      <c r="E1964" t="s">
        <v>4867</v>
      </c>
      <c r="F1964" t="s">
        <v>98</v>
      </c>
      <c r="G1964" t="s">
        <v>5743</v>
      </c>
      <c r="H1964" s="73">
        <v>0</v>
      </c>
      <c r="I1964" s="75">
        <v>4658.07</v>
      </c>
      <c r="J1964" s="75">
        <v>1</v>
      </c>
    </row>
    <row r="1965" spans="5:10" x14ac:dyDescent="0.25">
      <c r="E1965" t="s">
        <v>4868</v>
      </c>
      <c r="F1965" t="s">
        <v>98</v>
      </c>
      <c r="G1965" t="s">
        <v>5743</v>
      </c>
      <c r="H1965" s="73">
        <v>0</v>
      </c>
      <c r="I1965" s="75">
        <v>4225.6899999999996</v>
      </c>
      <c r="J1965" s="75">
        <v>1</v>
      </c>
    </row>
    <row r="1966" spans="5:10" x14ac:dyDescent="0.25">
      <c r="E1966" t="s">
        <v>4869</v>
      </c>
      <c r="F1966" t="s">
        <v>97</v>
      </c>
      <c r="G1966" t="s">
        <v>5745</v>
      </c>
      <c r="H1966" s="73">
        <v>0</v>
      </c>
      <c r="I1966" s="75">
        <v>3769.67</v>
      </c>
      <c r="J1966" s="75">
        <v>1</v>
      </c>
    </row>
    <row r="1967" spans="5:10" x14ac:dyDescent="0.25">
      <c r="E1967" t="s">
        <v>4870</v>
      </c>
      <c r="F1967" t="s">
        <v>98</v>
      </c>
      <c r="G1967" t="s">
        <v>5747</v>
      </c>
      <c r="H1967" s="73">
        <v>0</v>
      </c>
      <c r="I1967" s="75">
        <v>11102.3</v>
      </c>
      <c r="J1967" s="75">
        <v>1</v>
      </c>
    </row>
    <row r="1968" spans="5:10" x14ac:dyDescent="0.25">
      <c r="E1968" t="s">
        <v>4871</v>
      </c>
      <c r="F1968" t="s">
        <v>97</v>
      </c>
      <c r="G1968" t="s">
        <v>5744</v>
      </c>
      <c r="H1968" s="73">
        <v>0</v>
      </c>
      <c r="I1968" s="75">
        <v>11102.3</v>
      </c>
      <c r="J1968" s="75">
        <v>1</v>
      </c>
    </row>
    <row r="1969" spans="5:10" x14ac:dyDescent="0.25">
      <c r="E1969" t="s">
        <v>4872</v>
      </c>
      <c r="F1969" t="s">
        <v>97</v>
      </c>
      <c r="G1969" t="s">
        <v>56</v>
      </c>
      <c r="H1969" s="73">
        <v>500000</v>
      </c>
      <c r="I1969" s="75">
        <v>4225.6899999999996</v>
      </c>
      <c r="J1969" s="75">
        <v>1</v>
      </c>
    </row>
    <row r="1970" spans="5:10" x14ac:dyDescent="0.25">
      <c r="E1970" t="s">
        <v>4873</v>
      </c>
      <c r="F1970" t="s">
        <v>98</v>
      </c>
      <c r="G1970" t="s">
        <v>5747</v>
      </c>
      <c r="H1970" s="73">
        <v>0</v>
      </c>
      <c r="I1970" s="75">
        <v>7558.51</v>
      </c>
      <c r="J1970" s="75">
        <v>1</v>
      </c>
    </row>
    <row r="1971" spans="5:10" x14ac:dyDescent="0.25">
      <c r="E1971" t="s">
        <v>4874</v>
      </c>
      <c r="F1971" t="s">
        <v>97</v>
      </c>
      <c r="G1971" t="s">
        <v>5745</v>
      </c>
      <c r="H1971" s="73">
        <v>0</v>
      </c>
      <c r="I1971" s="75">
        <v>3769.67</v>
      </c>
      <c r="J1971" s="75">
        <v>1</v>
      </c>
    </row>
    <row r="1972" spans="5:10" x14ac:dyDescent="0.25">
      <c r="E1972" t="s">
        <v>4875</v>
      </c>
      <c r="F1972" t="s">
        <v>97</v>
      </c>
      <c r="G1972" t="s">
        <v>5744</v>
      </c>
      <c r="H1972" s="73">
        <v>0</v>
      </c>
      <c r="I1972" s="75">
        <v>7558.51</v>
      </c>
      <c r="J1972" s="75">
        <v>1</v>
      </c>
    </row>
    <row r="1973" spans="5:10" x14ac:dyDescent="0.25">
      <c r="E1973" t="s">
        <v>4876</v>
      </c>
      <c r="F1973" t="s">
        <v>98</v>
      </c>
      <c r="G1973" t="s">
        <v>5743</v>
      </c>
      <c r="H1973" s="73">
        <v>0</v>
      </c>
      <c r="I1973" s="75">
        <v>4225.6899999999996</v>
      </c>
      <c r="J1973" s="75">
        <v>1</v>
      </c>
    </row>
    <row r="1974" spans="5:10" x14ac:dyDescent="0.25">
      <c r="E1974" t="s">
        <v>4877</v>
      </c>
      <c r="F1974" t="s">
        <v>97</v>
      </c>
      <c r="G1974" t="s">
        <v>56</v>
      </c>
      <c r="H1974" s="73">
        <v>500000</v>
      </c>
      <c r="I1974" s="75">
        <v>4225.6899999999996</v>
      </c>
      <c r="J1974" s="75">
        <v>1</v>
      </c>
    </row>
    <row r="1975" spans="5:10" x14ac:dyDescent="0.25">
      <c r="E1975" t="s">
        <v>4878</v>
      </c>
      <c r="F1975" t="s">
        <v>97</v>
      </c>
      <c r="G1975" t="s">
        <v>5744</v>
      </c>
      <c r="H1975" s="73">
        <v>0</v>
      </c>
      <c r="I1975" s="75">
        <v>10092.99</v>
      </c>
      <c r="J1975" s="75">
        <v>1</v>
      </c>
    </row>
    <row r="1976" spans="5:10" x14ac:dyDescent="0.25">
      <c r="E1976" t="s">
        <v>4879</v>
      </c>
      <c r="F1976" t="s">
        <v>98</v>
      </c>
      <c r="G1976" t="s">
        <v>5747</v>
      </c>
      <c r="H1976" s="73">
        <v>0</v>
      </c>
      <c r="I1976" s="75">
        <v>10092.99</v>
      </c>
      <c r="J1976" s="75">
        <v>1</v>
      </c>
    </row>
    <row r="1977" spans="5:10" x14ac:dyDescent="0.25">
      <c r="E1977" t="s">
        <v>4880</v>
      </c>
      <c r="F1977" t="s">
        <v>97</v>
      </c>
      <c r="G1977" t="s">
        <v>56</v>
      </c>
      <c r="H1977" s="73">
        <v>400000</v>
      </c>
      <c r="I1977" s="75">
        <v>3426.98</v>
      </c>
      <c r="J1977" s="75">
        <v>1</v>
      </c>
    </row>
    <row r="1978" spans="5:10" x14ac:dyDescent="0.25">
      <c r="E1978" t="s">
        <v>4881</v>
      </c>
      <c r="F1978" t="s">
        <v>98</v>
      </c>
      <c r="G1978" t="s">
        <v>5747</v>
      </c>
      <c r="H1978" s="73">
        <v>0</v>
      </c>
      <c r="I1978" s="75">
        <v>10092.99</v>
      </c>
      <c r="J1978" s="75">
        <v>1</v>
      </c>
    </row>
    <row r="1979" spans="5:10" x14ac:dyDescent="0.25">
      <c r="E1979" t="s">
        <v>4882</v>
      </c>
      <c r="F1979" t="s">
        <v>97</v>
      </c>
      <c r="G1979" t="s">
        <v>5744</v>
      </c>
      <c r="H1979" s="73">
        <v>0</v>
      </c>
      <c r="I1979" s="75">
        <v>14425.4</v>
      </c>
      <c r="J1979" s="75">
        <v>1</v>
      </c>
    </row>
    <row r="1980" spans="5:10" x14ac:dyDescent="0.25">
      <c r="E1980" t="s">
        <v>4883</v>
      </c>
      <c r="F1980" t="s">
        <v>97</v>
      </c>
      <c r="G1980" t="s">
        <v>56</v>
      </c>
      <c r="H1980" s="73">
        <v>400000</v>
      </c>
      <c r="I1980" s="75">
        <v>3841.55</v>
      </c>
      <c r="J1980" s="75">
        <v>1</v>
      </c>
    </row>
    <row r="1981" spans="5:10" x14ac:dyDescent="0.25">
      <c r="E1981" t="s">
        <v>4884</v>
      </c>
      <c r="F1981" t="s">
        <v>98</v>
      </c>
      <c r="G1981" t="s">
        <v>5743</v>
      </c>
      <c r="H1981" s="73">
        <v>0</v>
      </c>
      <c r="I1981" s="75">
        <v>3841.55</v>
      </c>
      <c r="J1981" s="75">
        <v>1</v>
      </c>
    </row>
    <row r="1982" spans="5:10" x14ac:dyDescent="0.25">
      <c r="E1982" t="s">
        <v>4885</v>
      </c>
      <c r="F1982" t="s">
        <v>97</v>
      </c>
      <c r="G1982" t="s">
        <v>5744</v>
      </c>
      <c r="H1982" s="73">
        <v>0</v>
      </c>
      <c r="I1982" s="75">
        <v>14425.4</v>
      </c>
      <c r="J1982" s="75">
        <v>1</v>
      </c>
    </row>
    <row r="1983" spans="5:10" x14ac:dyDescent="0.25">
      <c r="E1983" t="s">
        <v>4886</v>
      </c>
      <c r="F1983" t="s">
        <v>98</v>
      </c>
      <c r="G1983" t="s">
        <v>5747</v>
      </c>
      <c r="H1983" s="73">
        <v>0</v>
      </c>
      <c r="I1983" s="75">
        <v>10092.99</v>
      </c>
      <c r="J1983" s="75">
        <v>1</v>
      </c>
    </row>
    <row r="1984" spans="5:10" x14ac:dyDescent="0.25">
      <c r="E1984" t="s">
        <v>4887</v>
      </c>
      <c r="F1984" t="s">
        <v>97</v>
      </c>
      <c r="G1984" t="s">
        <v>56</v>
      </c>
      <c r="H1984" s="73">
        <v>400000</v>
      </c>
      <c r="I1984" s="75">
        <v>3841.55</v>
      </c>
      <c r="J1984" s="75">
        <v>1</v>
      </c>
    </row>
    <row r="1985" spans="5:10" x14ac:dyDescent="0.25">
      <c r="E1985" t="s">
        <v>4888</v>
      </c>
      <c r="F1985" t="s">
        <v>98</v>
      </c>
      <c r="G1985" t="s">
        <v>56</v>
      </c>
      <c r="H1985" s="73">
        <v>400000</v>
      </c>
      <c r="I1985" s="75">
        <v>4658.07</v>
      </c>
      <c r="J1985" s="75">
        <v>1</v>
      </c>
    </row>
    <row r="1986" spans="5:10" x14ac:dyDescent="0.25">
      <c r="E1986" t="s">
        <v>4889</v>
      </c>
      <c r="F1986" t="s">
        <v>98</v>
      </c>
      <c r="G1986" t="s">
        <v>5746</v>
      </c>
      <c r="H1986" s="73">
        <v>0</v>
      </c>
      <c r="I1986" s="75">
        <v>3426.98</v>
      </c>
      <c r="J1986" s="75">
        <v>1</v>
      </c>
    </row>
    <row r="1987" spans="5:10" x14ac:dyDescent="0.25">
      <c r="E1987" t="s">
        <v>4890</v>
      </c>
      <c r="F1987" t="s">
        <v>98</v>
      </c>
      <c r="G1987" t="s">
        <v>5747</v>
      </c>
      <c r="H1987" s="73">
        <v>0</v>
      </c>
      <c r="I1987" s="75">
        <v>10092.99</v>
      </c>
      <c r="J1987" s="75">
        <v>1</v>
      </c>
    </row>
    <row r="1988" spans="5:10" x14ac:dyDescent="0.25">
      <c r="E1988" t="s">
        <v>4891</v>
      </c>
      <c r="F1988" t="s">
        <v>98</v>
      </c>
      <c r="G1988" t="s">
        <v>5746</v>
      </c>
      <c r="H1988" s="73">
        <v>0</v>
      </c>
      <c r="I1988" s="75">
        <v>3426.98</v>
      </c>
      <c r="J1988" s="75">
        <v>1</v>
      </c>
    </row>
    <row r="1989" spans="5:10" x14ac:dyDescent="0.25">
      <c r="E1989" t="s">
        <v>4892</v>
      </c>
      <c r="F1989" t="s">
        <v>97</v>
      </c>
      <c r="G1989" t="s">
        <v>5744</v>
      </c>
      <c r="H1989" s="73">
        <v>0</v>
      </c>
      <c r="I1989" s="75">
        <v>14425.4</v>
      </c>
      <c r="J1989" s="75">
        <v>1</v>
      </c>
    </row>
    <row r="1990" spans="5:10" x14ac:dyDescent="0.25">
      <c r="E1990" t="s">
        <v>4893</v>
      </c>
      <c r="F1990" t="s">
        <v>97</v>
      </c>
      <c r="G1990" t="s">
        <v>5743</v>
      </c>
      <c r="H1990" s="73">
        <v>0</v>
      </c>
      <c r="I1990" s="75">
        <v>4658.07</v>
      </c>
      <c r="J1990" s="75">
        <v>1</v>
      </c>
    </row>
    <row r="1991" spans="5:10" x14ac:dyDescent="0.25">
      <c r="E1991" t="s">
        <v>4894</v>
      </c>
      <c r="F1991" t="s">
        <v>97</v>
      </c>
      <c r="G1991" t="s">
        <v>5745</v>
      </c>
      <c r="H1991" s="73">
        <v>0</v>
      </c>
      <c r="I1991" s="75">
        <v>3769.67</v>
      </c>
      <c r="J1991" s="75">
        <v>1</v>
      </c>
    </row>
    <row r="1992" spans="5:10" x14ac:dyDescent="0.25">
      <c r="E1992" t="s">
        <v>4895</v>
      </c>
      <c r="F1992" t="s">
        <v>98</v>
      </c>
      <c r="G1992" t="s">
        <v>5743</v>
      </c>
      <c r="H1992" s="73">
        <v>0</v>
      </c>
      <c r="I1992" s="75">
        <v>5123.8900000000003</v>
      </c>
      <c r="J1992" s="75">
        <v>1</v>
      </c>
    </row>
    <row r="1993" spans="5:10" x14ac:dyDescent="0.25">
      <c r="E1993" t="s">
        <v>4896</v>
      </c>
      <c r="F1993" t="s">
        <v>97</v>
      </c>
      <c r="G1993" t="s">
        <v>56</v>
      </c>
      <c r="H1993" s="73">
        <v>500000</v>
      </c>
      <c r="I1993" s="75">
        <v>5123.8900000000003</v>
      </c>
      <c r="J1993" s="75">
        <v>1</v>
      </c>
    </row>
    <row r="1994" spans="5:10" x14ac:dyDescent="0.25">
      <c r="E1994" t="s">
        <v>4897</v>
      </c>
      <c r="F1994" t="s">
        <v>98</v>
      </c>
      <c r="G1994" t="s">
        <v>5747</v>
      </c>
      <c r="H1994" s="73">
        <v>0</v>
      </c>
      <c r="I1994" s="75">
        <v>15858.589999999998</v>
      </c>
      <c r="J1994" s="75">
        <v>1</v>
      </c>
    </row>
    <row r="1995" spans="5:10" x14ac:dyDescent="0.25">
      <c r="E1995" t="s">
        <v>4898</v>
      </c>
      <c r="F1995" t="s">
        <v>97</v>
      </c>
      <c r="G1995" t="s">
        <v>5744</v>
      </c>
      <c r="H1995" s="73">
        <v>0</v>
      </c>
      <c r="I1995" s="75">
        <v>20115.189999999999</v>
      </c>
      <c r="J1995" s="75">
        <v>1</v>
      </c>
    </row>
    <row r="1996" spans="5:10" x14ac:dyDescent="0.25">
      <c r="E1996" t="s">
        <v>4899</v>
      </c>
      <c r="F1996" t="s">
        <v>98</v>
      </c>
      <c r="G1996" t="s">
        <v>5743</v>
      </c>
      <c r="H1996" s="73">
        <v>0</v>
      </c>
      <c r="I1996" s="75">
        <v>3841.55</v>
      </c>
      <c r="J1996" s="75">
        <v>1</v>
      </c>
    </row>
    <row r="1997" spans="5:10" x14ac:dyDescent="0.25">
      <c r="E1997" t="s">
        <v>4900</v>
      </c>
      <c r="F1997" t="s">
        <v>98</v>
      </c>
      <c r="G1997" t="s">
        <v>5746</v>
      </c>
      <c r="H1997" s="73">
        <v>0</v>
      </c>
      <c r="I1997" s="75">
        <v>3426.98</v>
      </c>
      <c r="J1997" s="75">
        <v>1</v>
      </c>
    </row>
    <row r="1998" spans="5:10" x14ac:dyDescent="0.25">
      <c r="E1998" t="s">
        <v>4901</v>
      </c>
      <c r="F1998" t="s">
        <v>98</v>
      </c>
      <c r="G1998" t="s">
        <v>5746</v>
      </c>
      <c r="H1998" s="73">
        <v>0</v>
      </c>
      <c r="I1998" s="75">
        <v>3426.98</v>
      </c>
      <c r="J1998" s="75">
        <v>1</v>
      </c>
    </row>
    <row r="1999" spans="5:10" x14ac:dyDescent="0.25">
      <c r="E1999" t="s">
        <v>4902</v>
      </c>
      <c r="F1999" t="s">
        <v>98</v>
      </c>
      <c r="G1999" t="s">
        <v>5747</v>
      </c>
      <c r="H1999" s="73">
        <v>0</v>
      </c>
      <c r="I1999" s="75">
        <v>10092.99</v>
      </c>
      <c r="J1999" s="75">
        <v>1</v>
      </c>
    </row>
    <row r="2000" spans="5:10" x14ac:dyDescent="0.25">
      <c r="E2000" t="s">
        <v>4903</v>
      </c>
      <c r="F2000" t="s">
        <v>97</v>
      </c>
      <c r="G2000" t="s">
        <v>5744</v>
      </c>
      <c r="H2000" s="73">
        <v>0</v>
      </c>
      <c r="I2000" s="75">
        <v>10092.99</v>
      </c>
      <c r="J2000" s="75">
        <v>1</v>
      </c>
    </row>
    <row r="2001" spans="5:10" x14ac:dyDescent="0.25">
      <c r="E2001" t="s">
        <v>4904</v>
      </c>
      <c r="F2001" t="s">
        <v>97</v>
      </c>
      <c r="G2001" t="s">
        <v>56</v>
      </c>
      <c r="H2001" s="73">
        <v>400000</v>
      </c>
      <c r="I2001" s="75">
        <v>4658.07</v>
      </c>
      <c r="J2001" s="75">
        <v>1</v>
      </c>
    </row>
    <row r="2002" spans="5:10" x14ac:dyDescent="0.25">
      <c r="E2002" t="s">
        <v>4905</v>
      </c>
      <c r="F2002" t="s">
        <v>97</v>
      </c>
      <c r="G2002" t="s">
        <v>56</v>
      </c>
      <c r="H2002" s="73">
        <v>400000</v>
      </c>
      <c r="I2002" s="75">
        <v>3426.98</v>
      </c>
      <c r="J2002" s="75">
        <v>1</v>
      </c>
    </row>
    <row r="2003" spans="5:10" x14ac:dyDescent="0.25">
      <c r="E2003" t="s">
        <v>4906</v>
      </c>
      <c r="F2003" t="s">
        <v>98</v>
      </c>
      <c r="G2003" t="s">
        <v>5747</v>
      </c>
      <c r="H2003" s="73">
        <v>0</v>
      </c>
      <c r="I2003" s="75">
        <v>6871.37</v>
      </c>
      <c r="J2003" s="75">
        <v>1</v>
      </c>
    </row>
    <row r="2004" spans="5:10" x14ac:dyDescent="0.25">
      <c r="E2004" t="s">
        <v>4907</v>
      </c>
      <c r="F2004" t="s">
        <v>98</v>
      </c>
      <c r="G2004" t="s">
        <v>5747</v>
      </c>
      <c r="H2004" s="73">
        <v>0</v>
      </c>
      <c r="I2004" s="75">
        <v>14425.4</v>
      </c>
      <c r="J2004" s="75">
        <v>1</v>
      </c>
    </row>
    <row r="2005" spans="5:10" x14ac:dyDescent="0.25">
      <c r="E2005" t="s">
        <v>4908</v>
      </c>
      <c r="F2005" t="s">
        <v>97</v>
      </c>
      <c r="G2005" t="s">
        <v>5744</v>
      </c>
      <c r="H2005" s="73">
        <v>0</v>
      </c>
      <c r="I2005" s="75">
        <v>14425.4</v>
      </c>
      <c r="J2005" s="75">
        <v>1</v>
      </c>
    </row>
    <row r="2006" spans="5:10" x14ac:dyDescent="0.25">
      <c r="E2006" t="s">
        <v>4909</v>
      </c>
      <c r="F2006" t="s">
        <v>97</v>
      </c>
      <c r="G2006" t="s">
        <v>5745</v>
      </c>
      <c r="H2006" s="73">
        <v>0</v>
      </c>
      <c r="I2006" s="75">
        <v>3426.98</v>
      </c>
      <c r="J2006" s="75">
        <v>1</v>
      </c>
    </row>
    <row r="2007" spans="5:10" x14ac:dyDescent="0.25">
      <c r="E2007" t="s">
        <v>4910</v>
      </c>
      <c r="F2007" t="s">
        <v>97</v>
      </c>
      <c r="G2007" t="s">
        <v>56</v>
      </c>
      <c r="H2007" s="73">
        <v>400000</v>
      </c>
      <c r="I2007" s="75">
        <v>4658.07</v>
      </c>
      <c r="J2007" s="75">
        <v>1</v>
      </c>
    </row>
    <row r="2008" spans="5:10" x14ac:dyDescent="0.25">
      <c r="E2008" t="s">
        <v>4911</v>
      </c>
      <c r="F2008" t="s">
        <v>98</v>
      </c>
      <c r="G2008" t="s">
        <v>5743</v>
      </c>
      <c r="H2008" s="73">
        <v>0</v>
      </c>
      <c r="I2008" s="75">
        <v>4658.07</v>
      </c>
      <c r="J2008" s="75">
        <v>1</v>
      </c>
    </row>
    <row r="2009" spans="5:10" x14ac:dyDescent="0.25">
      <c r="E2009" t="s">
        <v>4912</v>
      </c>
      <c r="F2009" t="s">
        <v>97</v>
      </c>
      <c r="G2009" t="s">
        <v>5744</v>
      </c>
      <c r="H2009" s="73">
        <v>0</v>
      </c>
      <c r="I2009" s="75">
        <v>14425.4</v>
      </c>
      <c r="J2009" s="75">
        <v>1</v>
      </c>
    </row>
    <row r="2010" spans="5:10" x14ac:dyDescent="0.25">
      <c r="E2010" t="s">
        <v>4913</v>
      </c>
      <c r="F2010" t="s">
        <v>98</v>
      </c>
      <c r="G2010" t="s">
        <v>5747</v>
      </c>
      <c r="H2010" s="73">
        <v>0</v>
      </c>
      <c r="I2010" s="75">
        <v>10092.99</v>
      </c>
      <c r="J2010" s="75">
        <v>1</v>
      </c>
    </row>
    <row r="2011" spans="5:10" x14ac:dyDescent="0.25">
      <c r="E2011" t="s">
        <v>4914</v>
      </c>
      <c r="F2011" t="s">
        <v>97</v>
      </c>
      <c r="G2011" t="s">
        <v>56</v>
      </c>
      <c r="H2011" s="73">
        <v>400000</v>
      </c>
      <c r="I2011" s="75">
        <v>3426.98</v>
      </c>
      <c r="J2011" s="75">
        <v>1</v>
      </c>
    </row>
    <row r="2012" spans="5:10" x14ac:dyDescent="0.25">
      <c r="E2012" t="s">
        <v>4915</v>
      </c>
      <c r="F2012" t="s">
        <v>98</v>
      </c>
      <c r="G2012" t="s">
        <v>5746</v>
      </c>
      <c r="H2012" s="73">
        <v>0</v>
      </c>
      <c r="I2012" s="75">
        <v>3426.98</v>
      </c>
      <c r="J2012" s="75">
        <v>1</v>
      </c>
    </row>
    <row r="2013" spans="5:10" x14ac:dyDescent="0.25">
      <c r="E2013" t="s">
        <v>4916</v>
      </c>
      <c r="F2013" t="s">
        <v>97</v>
      </c>
      <c r="G2013" t="s">
        <v>5744</v>
      </c>
      <c r="H2013" s="73">
        <v>0</v>
      </c>
      <c r="I2013" s="75">
        <v>14425.4</v>
      </c>
      <c r="J2013" s="75">
        <v>1</v>
      </c>
    </row>
    <row r="2014" spans="5:10" x14ac:dyDescent="0.25">
      <c r="E2014" t="s">
        <v>4917</v>
      </c>
      <c r="F2014" t="s">
        <v>98</v>
      </c>
      <c r="G2014" t="s">
        <v>5747</v>
      </c>
      <c r="H2014" s="73">
        <v>0</v>
      </c>
      <c r="I2014" s="75">
        <v>14425.4</v>
      </c>
      <c r="J2014" s="75">
        <v>1</v>
      </c>
    </row>
    <row r="2015" spans="5:10" x14ac:dyDescent="0.25">
      <c r="E2015" t="s">
        <v>4918</v>
      </c>
      <c r="F2015" t="s">
        <v>97</v>
      </c>
      <c r="G2015" t="s">
        <v>5745</v>
      </c>
      <c r="H2015" s="73">
        <v>0</v>
      </c>
      <c r="I2015" s="75">
        <v>3426.98</v>
      </c>
      <c r="J2015" s="75">
        <v>1</v>
      </c>
    </row>
    <row r="2016" spans="5:10" x14ac:dyDescent="0.25">
      <c r="E2016" t="s">
        <v>4919</v>
      </c>
      <c r="F2016" t="s">
        <v>98</v>
      </c>
      <c r="G2016" t="s">
        <v>56</v>
      </c>
      <c r="H2016" s="73">
        <v>400000</v>
      </c>
      <c r="I2016" s="75">
        <v>4658.07</v>
      </c>
      <c r="J2016" s="75">
        <v>1</v>
      </c>
    </row>
    <row r="2017" spans="5:10" x14ac:dyDescent="0.25">
      <c r="E2017" t="s">
        <v>4920</v>
      </c>
      <c r="F2017" t="s">
        <v>97</v>
      </c>
      <c r="G2017" t="s">
        <v>5743</v>
      </c>
      <c r="H2017" s="73">
        <v>0</v>
      </c>
      <c r="I2017" s="75">
        <v>4658.07</v>
      </c>
      <c r="J2017" s="75">
        <v>1</v>
      </c>
    </row>
    <row r="2018" spans="5:10" x14ac:dyDescent="0.25">
      <c r="E2018" t="s">
        <v>4921</v>
      </c>
      <c r="F2018" t="s">
        <v>97</v>
      </c>
      <c r="G2018" t="s">
        <v>5744</v>
      </c>
      <c r="H2018" s="73">
        <v>0</v>
      </c>
      <c r="I2018" s="75">
        <v>22974.65</v>
      </c>
      <c r="J2018" s="75">
        <v>1</v>
      </c>
    </row>
    <row r="2019" spans="5:10" x14ac:dyDescent="0.25">
      <c r="E2019" t="s">
        <v>4922</v>
      </c>
      <c r="F2019" t="s">
        <v>97</v>
      </c>
      <c r="G2019" t="s">
        <v>5745</v>
      </c>
      <c r="H2019" s="73">
        <v>0</v>
      </c>
      <c r="I2019" s="75">
        <v>3426.98</v>
      </c>
      <c r="J2019" s="75">
        <v>1</v>
      </c>
    </row>
    <row r="2020" spans="5:10" x14ac:dyDescent="0.25">
      <c r="E2020" t="s">
        <v>4923</v>
      </c>
      <c r="F2020" t="s">
        <v>98</v>
      </c>
      <c r="G2020" t="s">
        <v>5747</v>
      </c>
      <c r="H2020" s="73">
        <v>0</v>
      </c>
      <c r="I2020" s="75">
        <v>10092.99</v>
      </c>
      <c r="J2020" s="75">
        <v>1</v>
      </c>
    </row>
    <row r="2021" spans="5:10" x14ac:dyDescent="0.25">
      <c r="E2021" t="s">
        <v>4924</v>
      </c>
      <c r="F2021" t="s">
        <v>97</v>
      </c>
      <c r="G2021" t="s">
        <v>5743</v>
      </c>
      <c r="H2021" s="73">
        <v>0</v>
      </c>
      <c r="I2021" s="75">
        <v>4658.07</v>
      </c>
      <c r="J2021" s="75">
        <v>1</v>
      </c>
    </row>
    <row r="2022" spans="5:10" x14ac:dyDescent="0.25">
      <c r="E2022" t="s">
        <v>4925</v>
      </c>
      <c r="F2022" t="s">
        <v>98</v>
      </c>
      <c r="G2022" t="s">
        <v>56</v>
      </c>
      <c r="H2022" s="73">
        <v>400000</v>
      </c>
      <c r="I2022" s="75">
        <v>4658.07</v>
      </c>
      <c r="J2022" s="75">
        <v>1</v>
      </c>
    </row>
    <row r="2023" spans="5:10" x14ac:dyDescent="0.25">
      <c r="E2023" t="s">
        <v>4926</v>
      </c>
      <c r="F2023" t="s">
        <v>97</v>
      </c>
      <c r="G2023" t="s">
        <v>5744</v>
      </c>
      <c r="H2023" s="73">
        <v>0</v>
      </c>
      <c r="I2023" s="75">
        <v>14425.4</v>
      </c>
      <c r="J2023" s="75">
        <v>1</v>
      </c>
    </row>
    <row r="2024" spans="5:10" x14ac:dyDescent="0.25">
      <c r="E2024" t="s">
        <v>4927</v>
      </c>
      <c r="F2024" t="s">
        <v>98</v>
      </c>
      <c r="G2024" t="s">
        <v>5747</v>
      </c>
      <c r="H2024" s="73">
        <v>0</v>
      </c>
      <c r="I2024" s="75">
        <v>10092.99</v>
      </c>
      <c r="J2024" s="75">
        <v>1</v>
      </c>
    </row>
    <row r="2025" spans="5:10" x14ac:dyDescent="0.25">
      <c r="E2025" t="s">
        <v>4928</v>
      </c>
      <c r="F2025" t="s">
        <v>97</v>
      </c>
      <c r="G2025" t="s">
        <v>56</v>
      </c>
      <c r="H2025" s="73">
        <v>400000</v>
      </c>
      <c r="I2025" s="75">
        <v>3841.55</v>
      </c>
      <c r="J2025" s="75">
        <v>1</v>
      </c>
    </row>
    <row r="2026" spans="5:10" x14ac:dyDescent="0.25">
      <c r="E2026" t="s">
        <v>4929</v>
      </c>
      <c r="F2026" t="s">
        <v>98</v>
      </c>
      <c r="G2026" t="s">
        <v>5747</v>
      </c>
      <c r="H2026" s="73">
        <v>0</v>
      </c>
      <c r="I2026" s="75">
        <v>10092.99</v>
      </c>
      <c r="J2026" s="75">
        <v>1</v>
      </c>
    </row>
    <row r="2027" spans="5:10" x14ac:dyDescent="0.25">
      <c r="E2027" t="s">
        <v>4930</v>
      </c>
      <c r="F2027" t="s">
        <v>97</v>
      </c>
      <c r="G2027" t="s">
        <v>5744</v>
      </c>
      <c r="H2027" s="73">
        <v>0</v>
      </c>
      <c r="I2027" s="75">
        <v>14425.4</v>
      </c>
      <c r="J2027" s="75">
        <v>1</v>
      </c>
    </row>
    <row r="2028" spans="5:10" x14ac:dyDescent="0.25">
      <c r="E2028" t="s">
        <v>4931</v>
      </c>
      <c r="F2028" t="s">
        <v>98</v>
      </c>
      <c r="G2028" t="s">
        <v>56</v>
      </c>
      <c r="H2028" s="73">
        <v>400000</v>
      </c>
      <c r="I2028" s="75">
        <v>3841.55</v>
      </c>
      <c r="J2028" s="75">
        <v>1</v>
      </c>
    </row>
    <row r="2029" spans="5:10" x14ac:dyDescent="0.25">
      <c r="E2029" t="s">
        <v>4932</v>
      </c>
      <c r="F2029" t="s">
        <v>97</v>
      </c>
      <c r="G2029" t="s">
        <v>5744</v>
      </c>
      <c r="H2029" s="73">
        <v>0</v>
      </c>
      <c r="I2029" s="75">
        <v>10092.99</v>
      </c>
      <c r="J2029" s="75">
        <v>1</v>
      </c>
    </row>
    <row r="2030" spans="5:10" x14ac:dyDescent="0.25">
      <c r="E2030" t="s">
        <v>4933</v>
      </c>
      <c r="F2030" t="s">
        <v>98</v>
      </c>
      <c r="G2030" t="s">
        <v>5747</v>
      </c>
      <c r="H2030" s="73">
        <v>0</v>
      </c>
      <c r="I2030" s="75">
        <v>6871.37</v>
      </c>
      <c r="J2030" s="75">
        <v>1</v>
      </c>
    </row>
    <row r="2031" spans="5:10" x14ac:dyDescent="0.25">
      <c r="E2031" t="s">
        <v>4934</v>
      </c>
      <c r="F2031" t="s">
        <v>97</v>
      </c>
      <c r="G2031" t="s">
        <v>56</v>
      </c>
      <c r="H2031" s="73">
        <v>400000</v>
      </c>
      <c r="I2031" s="75">
        <v>3426.98</v>
      </c>
      <c r="J2031" s="75">
        <v>1</v>
      </c>
    </row>
    <row r="2032" spans="5:10" x14ac:dyDescent="0.25">
      <c r="E2032" t="s">
        <v>4935</v>
      </c>
      <c r="F2032" t="s">
        <v>98</v>
      </c>
      <c r="G2032" t="s">
        <v>5747</v>
      </c>
      <c r="H2032" s="73">
        <v>0</v>
      </c>
      <c r="I2032" s="75">
        <v>4658.07</v>
      </c>
      <c r="J2032" s="75">
        <v>1</v>
      </c>
    </row>
    <row r="2033" spans="5:10" x14ac:dyDescent="0.25">
      <c r="E2033" t="s">
        <v>4936</v>
      </c>
      <c r="F2033" t="s">
        <v>97</v>
      </c>
      <c r="G2033" t="s">
        <v>5744</v>
      </c>
      <c r="H2033" s="73">
        <v>0</v>
      </c>
      <c r="I2033" s="75">
        <v>6871.37</v>
      </c>
      <c r="J2033" s="75">
        <v>1</v>
      </c>
    </row>
    <row r="2034" spans="5:10" x14ac:dyDescent="0.25">
      <c r="E2034" t="s">
        <v>4937</v>
      </c>
      <c r="F2034" t="s">
        <v>97</v>
      </c>
      <c r="G2034" t="s">
        <v>56</v>
      </c>
      <c r="H2034" s="73">
        <v>400000</v>
      </c>
      <c r="I2034" s="75">
        <v>3426.98</v>
      </c>
      <c r="J2034" s="75">
        <v>1</v>
      </c>
    </row>
    <row r="2035" spans="5:10" x14ac:dyDescent="0.25">
      <c r="E2035" t="s">
        <v>4938</v>
      </c>
      <c r="F2035" t="s">
        <v>97</v>
      </c>
      <c r="G2035" t="s">
        <v>5744</v>
      </c>
      <c r="H2035" s="73">
        <v>0</v>
      </c>
      <c r="I2035" s="75">
        <v>10092.99</v>
      </c>
      <c r="J2035" s="75">
        <v>1</v>
      </c>
    </row>
    <row r="2036" spans="5:10" x14ac:dyDescent="0.25">
      <c r="E2036" t="s">
        <v>4939</v>
      </c>
      <c r="F2036" t="s">
        <v>98</v>
      </c>
      <c r="G2036" t="s">
        <v>5747</v>
      </c>
      <c r="H2036" s="73">
        <v>0</v>
      </c>
      <c r="I2036" s="75">
        <v>6871.37</v>
      </c>
      <c r="J2036" s="75">
        <v>1</v>
      </c>
    </row>
    <row r="2037" spans="5:10" x14ac:dyDescent="0.25">
      <c r="E2037" t="s">
        <v>4940</v>
      </c>
      <c r="F2037" t="s">
        <v>98</v>
      </c>
      <c r="G2037" t="s">
        <v>56</v>
      </c>
      <c r="H2037" s="73">
        <v>400000</v>
      </c>
      <c r="I2037" s="75">
        <v>3426.98</v>
      </c>
      <c r="J2037" s="75">
        <v>1</v>
      </c>
    </row>
    <row r="2038" spans="5:10" x14ac:dyDescent="0.25">
      <c r="E2038" t="s">
        <v>4941</v>
      </c>
      <c r="F2038" t="s">
        <v>98</v>
      </c>
      <c r="G2038" t="s">
        <v>5747</v>
      </c>
      <c r="H2038" s="73">
        <v>0</v>
      </c>
      <c r="I2038" s="75">
        <v>0</v>
      </c>
      <c r="J2038" s="75">
        <v>0</v>
      </c>
    </row>
    <row r="2039" spans="5:10" x14ac:dyDescent="0.25">
      <c r="E2039" t="s">
        <v>4942</v>
      </c>
      <c r="F2039" t="s">
        <v>97</v>
      </c>
      <c r="G2039" t="s">
        <v>56</v>
      </c>
      <c r="H2039" s="73">
        <v>400000</v>
      </c>
      <c r="I2039" s="75">
        <v>3426.98</v>
      </c>
      <c r="J2039" s="75">
        <v>1</v>
      </c>
    </row>
    <row r="2040" spans="5:10" x14ac:dyDescent="0.25">
      <c r="E2040" t="s">
        <v>4943</v>
      </c>
      <c r="F2040" t="s">
        <v>98</v>
      </c>
      <c r="G2040" t="s">
        <v>5747</v>
      </c>
      <c r="H2040" s="73">
        <v>0</v>
      </c>
      <c r="I2040" s="75">
        <v>6871.37</v>
      </c>
      <c r="J2040" s="75">
        <v>1</v>
      </c>
    </row>
    <row r="2041" spans="5:10" x14ac:dyDescent="0.25">
      <c r="E2041" t="s">
        <v>4944</v>
      </c>
      <c r="F2041" t="s">
        <v>97</v>
      </c>
      <c r="G2041" t="s">
        <v>5744</v>
      </c>
      <c r="H2041" s="73">
        <v>0</v>
      </c>
      <c r="I2041" s="75">
        <v>10092.99</v>
      </c>
      <c r="J2041" s="75">
        <v>1</v>
      </c>
    </row>
    <row r="2042" spans="5:10" x14ac:dyDescent="0.25">
      <c r="E2042" t="s">
        <v>4945</v>
      </c>
      <c r="F2042" t="s">
        <v>98</v>
      </c>
      <c r="G2042" t="s">
        <v>56</v>
      </c>
      <c r="H2042" s="73">
        <v>400000</v>
      </c>
      <c r="I2042" s="75">
        <v>3426.98</v>
      </c>
      <c r="J2042" s="75">
        <v>1</v>
      </c>
    </row>
    <row r="2043" spans="5:10" x14ac:dyDescent="0.25">
      <c r="E2043" t="s">
        <v>4946</v>
      </c>
      <c r="F2043" t="s">
        <v>97</v>
      </c>
      <c r="G2043" t="s">
        <v>5744</v>
      </c>
      <c r="H2043" s="73">
        <v>0</v>
      </c>
      <c r="I2043" s="75">
        <v>6871.37</v>
      </c>
      <c r="J2043" s="75">
        <v>1</v>
      </c>
    </row>
    <row r="2044" spans="5:10" x14ac:dyDescent="0.25">
      <c r="E2044" t="s">
        <v>4947</v>
      </c>
      <c r="F2044" t="s">
        <v>98</v>
      </c>
      <c r="G2044" t="s">
        <v>56</v>
      </c>
      <c r="H2044" s="73">
        <v>400000</v>
      </c>
      <c r="I2044" s="75">
        <v>3426.98</v>
      </c>
      <c r="J2044" s="75">
        <v>1</v>
      </c>
    </row>
    <row r="2045" spans="5:10" x14ac:dyDescent="0.25">
      <c r="E2045" t="s">
        <v>4948</v>
      </c>
      <c r="F2045" t="s">
        <v>98</v>
      </c>
      <c r="G2045" t="s">
        <v>5747</v>
      </c>
      <c r="H2045" s="73">
        <v>0</v>
      </c>
      <c r="I2045" s="75">
        <v>4658.07</v>
      </c>
      <c r="J2045" s="75">
        <v>1</v>
      </c>
    </row>
    <row r="2046" spans="5:10" x14ac:dyDescent="0.25">
      <c r="E2046" t="s">
        <v>4949</v>
      </c>
      <c r="F2046" t="s">
        <v>98</v>
      </c>
      <c r="G2046" t="s">
        <v>5747</v>
      </c>
      <c r="H2046" s="73">
        <v>0</v>
      </c>
      <c r="I2046" s="75">
        <v>6871.37</v>
      </c>
      <c r="J2046" s="75">
        <v>1</v>
      </c>
    </row>
    <row r="2047" spans="5:10" x14ac:dyDescent="0.25">
      <c r="E2047" t="s">
        <v>4950</v>
      </c>
      <c r="F2047" t="s">
        <v>97</v>
      </c>
      <c r="G2047" t="s">
        <v>5744</v>
      </c>
      <c r="H2047" s="73">
        <v>0</v>
      </c>
      <c r="I2047" s="75">
        <v>6871.37</v>
      </c>
      <c r="J2047" s="75">
        <v>1</v>
      </c>
    </row>
    <row r="2048" spans="5:10" x14ac:dyDescent="0.25">
      <c r="E2048" t="s">
        <v>4951</v>
      </c>
      <c r="F2048" t="s">
        <v>97</v>
      </c>
      <c r="G2048" t="s">
        <v>56</v>
      </c>
      <c r="H2048" s="73">
        <v>400000</v>
      </c>
      <c r="I2048" s="75">
        <v>3426.98</v>
      </c>
      <c r="J2048" s="75">
        <v>1</v>
      </c>
    </row>
    <row r="2049" spans="5:10" x14ac:dyDescent="0.25">
      <c r="E2049" t="s">
        <v>4952</v>
      </c>
      <c r="F2049" t="s">
        <v>98</v>
      </c>
      <c r="G2049" t="s">
        <v>5747</v>
      </c>
      <c r="H2049" s="73">
        <v>0</v>
      </c>
      <c r="I2049" s="75">
        <v>6871.37</v>
      </c>
      <c r="J2049" s="75">
        <v>1</v>
      </c>
    </row>
    <row r="2050" spans="5:10" x14ac:dyDescent="0.25">
      <c r="E2050" t="s">
        <v>4953</v>
      </c>
      <c r="F2050" t="s">
        <v>97</v>
      </c>
      <c r="G2050" t="s">
        <v>56</v>
      </c>
      <c r="H2050" s="73">
        <v>400000</v>
      </c>
      <c r="I2050" s="75">
        <v>3426.98</v>
      </c>
      <c r="J2050" s="75">
        <v>1</v>
      </c>
    </row>
    <row r="2051" spans="5:10" x14ac:dyDescent="0.25">
      <c r="E2051" t="s">
        <v>4954</v>
      </c>
      <c r="F2051" t="s">
        <v>97</v>
      </c>
      <c r="G2051" t="s">
        <v>5744</v>
      </c>
      <c r="H2051" s="73">
        <v>0</v>
      </c>
      <c r="I2051" s="75">
        <v>10092.99</v>
      </c>
      <c r="J2051" s="75">
        <v>1</v>
      </c>
    </row>
    <row r="2052" spans="5:10" x14ac:dyDescent="0.25">
      <c r="E2052" t="s">
        <v>4955</v>
      </c>
      <c r="F2052" t="s">
        <v>97</v>
      </c>
      <c r="G2052" t="s">
        <v>5744</v>
      </c>
      <c r="H2052" s="73">
        <v>0</v>
      </c>
      <c r="I2052" s="75">
        <v>10092.99</v>
      </c>
      <c r="J2052" s="75">
        <v>1</v>
      </c>
    </row>
    <row r="2053" spans="5:10" x14ac:dyDescent="0.25">
      <c r="E2053" t="s">
        <v>4956</v>
      </c>
      <c r="F2053" t="s">
        <v>98</v>
      </c>
      <c r="G2053" t="s">
        <v>5747</v>
      </c>
      <c r="H2053" s="73">
        <v>0</v>
      </c>
      <c r="I2053" s="75">
        <v>6871.37</v>
      </c>
      <c r="J2053" s="75">
        <v>1</v>
      </c>
    </row>
    <row r="2054" spans="5:10" x14ac:dyDescent="0.25">
      <c r="E2054" t="s">
        <v>4957</v>
      </c>
      <c r="F2054" t="s">
        <v>97</v>
      </c>
      <c r="G2054" t="s">
        <v>56</v>
      </c>
      <c r="H2054" s="73">
        <v>400000</v>
      </c>
      <c r="I2054" s="75">
        <v>3426.98</v>
      </c>
      <c r="J2054" s="75">
        <v>1</v>
      </c>
    </row>
    <row r="2055" spans="5:10" x14ac:dyDescent="0.25">
      <c r="E2055" t="s">
        <v>4958</v>
      </c>
      <c r="F2055" t="s">
        <v>97</v>
      </c>
      <c r="G2055" t="s">
        <v>5744</v>
      </c>
      <c r="H2055" s="73">
        <v>0</v>
      </c>
      <c r="I2055" s="75">
        <v>10092.99</v>
      </c>
      <c r="J2055" s="75">
        <v>1</v>
      </c>
    </row>
    <row r="2056" spans="5:10" x14ac:dyDescent="0.25">
      <c r="E2056" t="s">
        <v>4959</v>
      </c>
      <c r="F2056" t="s">
        <v>98</v>
      </c>
      <c r="G2056" t="s">
        <v>5747</v>
      </c>
      <c r="H2056" s="73">
        <v>0</v>
      </c>
      <c r="I2056" s="75">
        <v>6871.37</v>
      </c>
      <c r="J2056" s="75">
        <v>1</v>
      </c>
    </row>
    <row r="2057" spans="5:10" x14ac:dyDescent="0.25">
      <c r="E2057" t="s">
        <v>4960</v>
      </c>
      <c r="F2057" t="s">
        <v>97</v>
      </c>
      <c r="G2057" t="s">
        <v>56</v>
      </c>
      <c r="H2057" s="73">
        <v>400000</v>
      </c>
      <c r="I2057" s="75">
        <v>3426.98</v>
      </c>
      <c r="J2057" s="75">
        <v>1</v>
      </c>
    </row>
    <row r="2058" spans="5:10" x14ac:dyDescent="0.25">
      <c r="E2058" t="s">
        <v>4961</v>
      </c>
      <c r="F2058" t="s">
        <v>98</v>
      </c>
      <c r="G2058" t="s">
        <v>5747</v>
      </c>
      <c r="H2058" s="73">
        <v>0</v>
      </c>
      <c r="I2058" s="75">
        <v>6871.37</v>
      </c>
      <c r="J2058" s="75">
        <v>1</v>
      </c>
    </row>
    <row r="2059" spans="5:10" x14ac:dyDescent="0.25">
      <c r="E2059" t="s">
        <v>4962</v>
      </c>
      <c r="F2059" t="s">
        <v>97</v>
      </c>
      <c r="G2059" t="s">
        <v>5744</v>
      </c>
      <c r="H2059" s="73">
        <v>0</v>
      </c>
      <c r="I2059" s="75">
        <v>6871.37</v>
      </c>
      <c r="J2059" s="75">
        <v>1</v>
      </c>
    </row>
    <row r="2060" spans="5:10" x14ac:dyDescent="0.25">
      <c r="E2060" t="s">
        <v>4963</v>
      </c>
      <c r="F2060" t="s">
        <v>98</v>
      </c>
      <c r="G2060" t="s">
        <v>56</v>
      </c>
      <c r="H2060" s="73">
        <v>400000</v>
      </c>
      <c r="I2060" s="75">
        <v>3426.98</v>
      </c>
      <c r="J2060" s="75">
        <v>1</v>
      </c>
    </row>
    <row r="2061" spans="5:10" x14ac:dyDescent="0.25">
      <c r="E2061" t="s">
        <v>4964</v>
      </c>
      <c r="F2061" t="s">
        <v>98</v>
      </c>
      <c r="G2061" t="s">
        <v>5747</v>
      </c>
      <c r="H2061" s="73">
        <v>0</v>
      </c>
      <c r="I2061" s="75">
        <v>6871.37</v>
      </c>
      <c r="J2061" s="75">
        <v>1</v>
      </c>
    </row>
    <row r="2062" spans="5:10" x14ac:dyDescent="0.25">
      <c r="E2062" t="s">
        <v>4965</v>
      </c>
      <c r="F2062" t="s">
        <v>97</v>
      </c>
      <c r="G2062" t="s">
        <v>5744</v>
      </c>
      <c r="H2062" s="73">
        <v>0</v>
      </c>
      <c r="I2062" s="75">
        <v>6871.37</v>
      </c>
      <c r="J2062" s="75">
        <v>1</v>
      </c>
    </row>
    <row r="2063" spans="5:10" x14ac:dyDescent="0.25">
      <c r="E2063" t="s">
        <v>4966</v>
      </c>
      <c r="F2063" t="s">
        <v>97</v>
      </c>
      <c r="G2063" t="s">
        <v>56</v>
      </c>
      <c r="H2063" s="73">
        <v>400000</v>
      </c>
      <c r="I2063" s="75">
        <v>3426.98</v>
      </c>
      <c r="J2063" s="75">
        <v>1</v>
      </c>
    </row>
    <row r="2064" spans="5:10" x14ac:dyDescent="0.25">
      <c r="E2064" t="s">
        <v>4967</v>
      </c>
      <c r="F2064" t="s">
        <v>98</v>
      </c>
      <c r="G2064" t="s">
        <v>5747</v>
      </c>
      <c r="H2064" s="73">
        <v>0</v>
      </c>
      <c r="I2064" s="75">
        <v>6871.37</v>
      </c>
      <c r="J2064" s="75">
        <v>1</v>
      </c>
    </row>
    <row r="2065" spans="5:10" x14ac:dyDescent="0.25">
      <c r="E2065" t="s">
        <v>4968</v>
      </c>
      <c r="F2065" t="s">
        <v>97</v>
      </c>
      <c r="G2065" t="s">
        <v>5744</v>
      </c>
      <c r="H2065" s="73">
        <v>0</v>
      </c>
      <c r="I2065" s="75">
        <v>10092.99</v>
      </c>
      <c r="J2065" s="75">
        <v>1</v>
      </c>
    </row>
    <row r="2066" spans="5:10" x14ac:dyDescent="0.25">
      <c r="E2066" t="s">
        <v>4969</v>
      </c>
      <c r="F2066" t="s">
        <v>97</v>
      </c>
      <c r="G2066" t="s">
        <v>56</v>
      </c>
      <c r="H2066" s="73">
        <v>400000</v>
      </c>
      <c r="I2066" s="75">
        <v>3426.98</v>
      </c>
      <c r="J2066" s="75">
        <v>1</v>
      </c>
    </row>
    <row r="2067" spans="5:10" x14ac:dyDescent="0.25">
      <c r="E2067" t="s">
        <v>4970</v>
      </c>
      <c r="F2067" t="s">
        <v>97</v>
      </c>
      <c r="G2067" t="s">
        <v>5744</v>
      </c>
      <c r="H2067" s="73">
        <v>0</v>
      </c>
      <c r="I2067" s="75">
        <v>6871.37</v>
      </c>
      <c r="J2067" s="75">
        <v>1</v>
      </c>
    </row>
    <row r="2068" spans="5:10" x14ac:dyDescent="0.25">
      <c r="E2068" t="s">
        <v>4971</v>
      </c>
      <c r="F2068" t="s">
        <v>98</v>
      </c>
      <c r="G2068" t="s">
        <v>5747</v>
      </c>
      <c r="H2068" s="73">
        <v>0</v>
      </c>
      <c r="I2068" s="75">
        <v>6871.37</v>
      </c>
      <c r="J2068" s="75">
        <v>1</v>
      </c>
    </row>
    <row r="2069" spans="5:10" x14ac:dyDescent="0.25">
      <c r="E2069" t="s">
        <v>4972</v>
      </c>
      <c r="F2069" t="s">
        <v>98</v>
      </c>
      <c r="G2069" t="s">
        <v>56</v>
      </c>
      <c r="H2069" s="73">
        <v>400000</v>
      </c>
      <c r="I2069" s="75">
        <v>3426.98</v>
      </c>
      <c r="J2069" s="75">
        <v>1</v>
      </c>
    </row>
    <row r="2070" spans="5:10" x14ac:dyDescent="0.25">
      <c r="E2070" t="s">
        <v>4973</v>
      </c>
      <c r="F2070" t="s">
        <v>97</v>
      </c>
      <c r="G2070" t="s">
        <v>5744</v>
      </c>
      <c r="H2070" s="73">
        <v>0</v>
      </c>
      <c r="I2070" s="75">
        <v>10092.99</v>
      </c>
      <c r="J2070" s="75">
        <v>1</v>
      </c>
    </row>
    <row r="2071" spans="5:10" x14ac:dyDescent="0.25">
      <c r="E2071" t="s">
        <v>4974</v>
      </c>
      <c r="F2071" t="s">
        <v>98</v>
      </c>
      <c r="G2071" t="s">
        <v>5747</v>
      </c>
      <c r="H2071" s="73">
        <v>0</v>
      </c>
      <c r="I2071" s="75">
        <v>10092.99</v>
      </c>
      <c r="J2071" s="75">
        <v>1</v>
      </c>
    </row>
    <row r="2072" spans="5:10" x14ac:dyDescent="0.25">
      <c r="E2072" t="s">
        <v>4975</v>
      </c>
      <c r="F2072" t="s">
        <v>97</v>
      </c>
      <c r="G2072" t="s">
        <v>56</v>
      </c>
      <c r="H2072" s="73">
        <v>400000</v>
      </c>
      <c r="I2072" s="75">
        <v>3426.98</v>
      </c>
      <c r="J2072" s="75">
        <v>1</v>
      </c>
    </row>
    <row r="2073" spans="5:10" x14ac:dyDescent="0.25">
      <c r="E2073" t="s">
        <v>4976</v>
      </c>
      <c r="F2073" t="s">
        <v>97</v>
      </c>
      <c r="G2073" t="s">
        <v>5744</v>
      </c>
      <c r="H2073" s="73">
        <v>0</v>
      </c>
      <c r="I2073" s="75">
        <v>6871.37</v>
      </c>
      <c r="J2073" s="75">
        <v>1</v>
      </c>
    </row>
    <row r="2074" spans="5:10" x14ac:dyDescent="0.25">
      <c r="E2074" t="s">
        <v>4977</v>
      </c>
      <c r="F2074" t="s">
        <v>98</v>
      </c>
      <c r="G2074" t="s">
        <v>5747</v>
      </c>
      <c r="H2074" s="73">
        <v>0</v>
      </c>
      <c r="I2074" s="75">
        <v>4658.07</v>
      </c>
      <c r="J2074" s="75">
        <v>1</v>
      </c>
    </row>
    <row r="2075" spans="5:10" x14ac:dyDescent="0.25">
      <c r="E2075" t="s">
        <v>4978</v>
      </c>
      <c r="F2075" t="s">
        <v>97</v>
      </c>
      <c r="G2075" t="s">
        <v>56</v>
      </c>
      <c r="H2075" s="73">
        <v>400000</v>
      </c>
      <c r="I2075" s="75">
        <v>3426.98</v>
      </c>
      <c r="J2075" s="75">
        <v>1</v>
      </c>
    </row>
    <row r="2076" spans="5:10" x14ac:dyDescent="0.25">
      <c r="E2076" t="s">
        <v>4979</v>
      </c>
      <c r="F2076" t="s">
        <v>97</v>
      </c>
      <c r="G2076" t="s">
        <v>5744</v>
      </c>
      <c r="H2076" s="73">
        <v>0</v>
      </c>
      <c r="I2076" s="75">
        <v>6871.37</v>
      </c>
      <c r="J2076" s="75">
        <v>1</v>
      </c>
    </row>
    <row r="2077" spans="5:10" x14ac:dyDescent="0.25">
      <c r="E2077" t="s">
        <v>4980</v>
      </c>
      <c r="F2077" t="s">
        <v>98</v>
      </c>
      <c r="G2077" t="s">
        <v>5747</v>
      </c>
      <c r="H2077" s="73">
        <v>0</v>
      </c>
      <c r="I2077" s="75">
        <v>4658.07</v>
      </c>
      <c r="J2077" s="75">
        <v>1</v>
      </c>
    </row>
    <row r="2078" spans="5:10" x14ac:dyDescent="0.25">
      <c r="E2078" t="s">
        <v>4981</v>
      </c>
      <c r="F2078" t="s">
        <v>97</v>
      </c>
      <c r="G2078" t="s">
        <v>56</v>
      </c>
      <c r="H2078" s="73">
        <v>400000</v>
      </c>
      <c r="I2078" s="75">
        <v>3426.98</v>
      </c>
      <c r="J2078" s="75">
        <v>1</v>
      </c>
    </row>
    <row r="2079" spans="5:10" x14ac:dyDescent="0.25">
      <c r="E2079" t="s">
        <v>4982</v>
      </c>
      <c r="F2079" t="s">
        <v>98</v>
      </c>
      <c r="G2079" t="s">
        <v>56</v>
      </c>
      <c r="H2079" s="73">
        <v>400000</v>
      </c>
      <c r="I2079" s="75">
        <v>3426.98</v>
      </c>
      <c r="J2079" s="75">
        <v>1</v>
      </c>
    </row>
    <row r="2080" spans="5:10" x14ac:dyDescent="0.25">
      <c r="E2080" t="s">
        <v>4983</v>
      </c>
      <c r="F2080" t="s">
        <v>98</v>
      </c>
      <c r="G2080" t="s">
        <v>5747</v>
      </c>
      <c r="H2080" s="73">
        <v>0</v>
      </c>
      <c r="I2080" s="75">
        <v>6871.37</v>
      </c>
      <c r="J2080" s="75">
        <v>1</v>
      </c>
    </row>
    <row r="2081" spans="5:10" x14ac:dyDescent="0.25">
      <c r="E2081" t="s">
        <v>4984</v>
      </c>
      <c r="F2081" t="s">
        <v>97</v>
      </c>
      <c r="G2081" t="s">
        <v>5744</v>
      </c>
      <c r="H2081" s="73">
        <v>0</v>
      </c>
      <c r="I2081" s="75">
        <v>10092.99</v>
      </c>
      <c r="J2081" s="75">
        <v>1</v>
      </c>
    </row>
    <row r="2082" spans="5:10" x14ac:dyDescent="0.25">
      <c r="E2082" t="s">
        <v>4985</v>
      </c>
      <c r="F2082" t="s">
        <v>98</v>
      </c>
      <c r="G2082" t="s">
        <v>5743</v>
      </c>
      <c r="H2082" s="73">
        <v>0</v>
      </c>
      <c r="I2082" s="75">
        <v>3841.55</v>
      </c>
      <c r="J2082" s="75">
        <v>1</v>
      </c>
    </row>
    <row r="2083" spans="5:10" x14ac:dyDescent="0.25">
      <c r="E2083" t="s">
        <v>4986</v>
      </c>
      <c r="F2083" t="s">
        <v>98</v>
      </c>
      <c r="G2083" t="s">
        <v>5747</v>
      </c>
      <c r="H2083" s="73">
        <v>0</v>
      </c>
      <c r="I2083" s="75">
        <v>6871.37</v>
      </c>
      <c r="J2083" s="75">
        <v>1</v>
      </c>
    </row>
    <row r="2084" spans="5:10" x14ac:dyDescent="0.25">
      <c r="E2084" t="s">
        <v>4987</v>
      </c>
      <c r="F2084" t="s">
        <v>97</v>
      </c>
      <c r="G2084" t="s">
        <v>5744</v>
      </c>
      <c r="H2084" s="73">
        <v>0</v>
      </c>
      <c r="I2084" s="75">
        <v>10092.99</v>
      </c>
      <c r="J2084" s="75">
        <v>1</v>
      </c>
    </row>
    <row r="2085" spans="5:10" x14ac:dyDescent="0.25">
      <c r="E2085" t="s">
        <v>4988</v>
      </c>
      <c r="F2085" t="s">
        <v>97</v>
      </c>
      <c r="G2085" t="s">
        <v>56</v>
      </c>
      <c r="H2085" s="73">
        <v>400000</v>
      </c>
      <c r="I2085" s="75">
        <v>3841.55</v>
      </c>
      <c r="J2085" s="75">
        <v>1</v>
      </c>
    </row>
    <row r="2086" spans="5:10" x14ac:dyDescent="0.25">
      <c r="E2086" t="s">
        <v>4989</v>
      </c>
      <c r="F2086" t="s">
        <v>98</v>
      </c>
      <c r="G2086" t="s">
        <v>5747</v>
      </c>
      <c r="H2086" s="73">
        <v>0</v>
      </c>
      <c r="I2086" s="75">
        <v>10092.99</v>
      </c>
      <c r="J2086" s="75">
        <v>1</v>
      </c>
    </row>
    <row r="2087" spans="5:10" x14ac:dyDescent="0.25">
      <c r="E2087" t="s">
        <v>4990</v>
      </c>
      <c r="F2087" t="s">
        <v>97</v>
      </c>
      <c r="G2087" t="s">
        <v>56</v>
      </c>
      <c r="H2087" s="73">
        <v>400000</v>
      </c>
      <c r="I2087" s="75">
        <v>4658.07</v>
      </c>
      <c r="J2087" s="75">
        <v>1</v>
      </c>
    </row>
    <row r="2088" spans="5:10" x14ac:dyDescent="0.25">
      <c r="E2088" t="s">
        <v>4991</v>
      </c>
      <c r="F2088" t="s">
        <v>98</v>
      </c>
      <c r="G2088" t="s">
        <v>5746</v>
      </c>
      <c r="H2088" s="73">
        <v>0</v>
      </c>
      <c r="I2088" s="75">
        <v>3426.98</v>
      </c>
      <c r="J2088" s="75">
        <v>1</v>
      </c>
    </row>
    <row r="2089" spans="5:10" x14ac:dyDescent="0.25">
      <c r="E2089" t="s">
        <v>4992</v>
      </c>
      <c r="F2089" t="s">
        <v>98</v>
      </c>
      <c r="G2089" t="s">
        <v>5743</v>
      </c>
      <c r="H2089" s="73">
        <v>0</v>
      </c>
      <c r="I2089" s="75">
        <v>4658.07</v>
      </c>
      <c r="J2089" s="75">
        <v>1</v>
      </c>
    </row>
    <row r="2090" spans="5:10" x14ac:dyDescent="0.25">
      <c r="E2090" t="s">
        <v>4993</v>
      </c>
      <c r="F2090" t="s">
        <v>97</v>
      </c>
      <c r="G2090" t="s">
        <v>5744</v>
      </c>
      <c r="H2090" s="73">
        <v>0</v>
      </c>
      <c r="I2090" s="75">
        <v>14425.4</v>
      </c>
      <c r="J2090" s="75">
        <v>1</v>
      </c>
    </row>
    <row r="2091" spans="5:10" x14ac:dyDescent="0.25">
      <c r="E2091" t="s">
        <v>4994</v>
      </c>
      <c r="F2091" t="s">
        <v>98</v>
      </c>
      <c r="G2091" t="s">
        <v>5743</v>
      </c>
      <c r="H2091" s="73">
        <v>0</v>
      </c>
      <c r="I2091" s="75">
        <v>6871.37</v>
      </c>
      <c r="J2091" s="75">
        <v>1</v>
      </c>
    </row>
    <row r="2092" spans="5:10" x14ac:dyDescent="0.25">
      <c r="E2092" t="s">
        <v>4995</v>
      </c>
      <c r="F2092" t="s">
        <v>97</v>
      </c>
      <c r="G2092" t="s">
        <v>5745</v>
      </c>
      <c r="H2092" s="73">
        <v>0</v>
      </c>
      <c r="I2092" s="75">
        <v>3426.98</v>
      </c>
      <c r="J2092" s="75">
        <v>1</v>
      </c>
    </row>
    <row r="2093" spans="5:10" x14ac:dyDescent="0.25">
      <c r="E2093" t="s">
        <v>4996</v>
      </c>
      <c r="F2093" t="s">
        <v>98</v>
      </c>
      <c r="G2093" t="s">
        <v>5747</v>
      </c>
      <c r="H2093" s="73">
        <v>0</v>
      </c>
      <c r="I2093" s="75">
        <v>18286.47</v>
      </c>
      <c r="J2093" s="75">
        <v>1</v>
      </c>
    </row>
    <row r="2094" spans="5:10" x14ac:dyDescent="0.25">
      <c r="E2094" t="s">
        <v>4997</v>
      </c>
      <c r="F2094" t="s">
        <v>98</v>
      </c>
      <c r="G2094" t="s">
        <v>5746</v>
      </c>
      <c r="H2094" s="73">
        <v>0</v>
      </c>
      <c r="I2094" s="75">
        <v>3426.98</v>
      </c>
      <c r="J2094" s="75">
        <v>1</v>
      </c>
    </row>
    <row r="2095" spans="5:10" x14ac:dyDescent="0.25">
      <c r="E2095" t="s">
        <v>4998</v>
      </c>
      <c r="F2095" t="s">
        <v>97</v>
      </c>
      <c r="G2095" t="s">
        <v>56</v>
      </c>
      <c r="H2095" s="73">
        <v>400000</v>
      </c>
      <c r="I2095" s="75">
        <v>6871.37</v>
      </c>
      <c r="J2095" s="75">
        <v>1</v>
      </c>
    </row>
    <row r="2096" spans="5:10" x14ac:dyDescent="0.25">
      <c r="E2096" t="s">
        <v>4999</v>
      </c>
      <c r="F2096" t="s">
        <v>98</v>
      </c>
      <c r="G2096" t="s">
        <v>5747</v>
      </c>
      <c r="H2096" s="73">
        <v>0</v>
      </c>
      <c r="I2096" s="75">
        <v>4658.07</v>
      </c>
      <c r="J2096" s="75">
        <v>1</v>
      </c>
    </row>
    <row r="2097" spans="5:10" x14ac:dyDescent="0.25">
      <c r="E2097" t="s">
        <v>5000</v>
      </c>
      <c r="F2097" t="s">
        <v>97</v>
      </c>
      <c r="G2097" t="s">
        <v>5744</v>
      </c>
      <c r="H2097" s="73">
        <v>0</v>
      </c>
      <c r="I2097" s="75">
        <v>4658.07</v>
      </c>
      <c r="J2097" s="75">
        <v>1</v>
      </c>
    </row>
    <row r="2098" spans="5:10" x14ac:dyDescent="0.25">
      <c r="E2098" t="s">
        <v>5001</v>
      </c>
      <c r="F2098" t="s">
        <v>97</v>
      </c>
      <c r="G2098" t="s">
        <v>56</v>
      </c>
      <c r="H2098" s="73">
        <v>400000</v>
      </c>
      <c r="I2098" s="75">
        <v>3426.98</v>
      </c>
      <c r="J2098" s="75">
        <v>1</v>
      </c>
    </row>
    <row r="2099" spans="5:10" x14ac:dyDescent="0.25">
      <c r="E2099" t="s">
        <v>5002</v>
      </c>
      <c r="F2099" t="s">
        <v>98</v>
      </c>
      <c r="G2099" t="s">
        <v>5746</v>
      </c>
      <c r="H2099" s="73">
        <v>0</v>
      </c>
      <c r="I2099" s="75">
        <v>3426.98</v>
      </c>
      <c r="J2099" s="75">
        <v>1</v>
      </c>
    </row>
    <row r="2100" spans="5:10" x14ac:dyDescent="0.25">
      <c r="E2100" t="s">
        <v>5003</v>
      </c>
      <c r="F2100" t="s">
        <v>97</v>
      </c>
      <c r="G2100" t="s">
        <v>56</v>
      </c>
      <c r="H2100" s="73">
        <v>400000</v>
      </c>
      <c r="I2100" s="75">
        <v>6871.37</v>
      </c>
      <c r="J2100" s="75">
        <v>1</v>
      </c>
    </row>
    <row r="2101" spans="5:10" x14ac:dyDescent="0.25">
      <c r="E2101" t="s">
        <v>5004</v>
      </c>
      <c r="F2101" t="s">
        <v>98</v>
      </c>
      <c r="G2101" t="s">
        <v>5743</v>
      </c>
      <c r="H2101" s="73">
        <v>0</v>
      </c>
      <c r="I2101" s="75">
        <v>3841.55</v>
      </c>
      <c r="J2101" s="75">
        <v>1</v>
      </c>
    </row>
    <row r="2102" spans="5:10" x14ac:dyDescent="0.25">
      <c r="E2102" t="s">
        <v>5005</v>
      </c>
      <c r="F2102" t="s">
        <v>98</v>
      </c>
      <c r="G2102" t="s">
        <v>5746</v>
      </c>
      <c r="H2102" s="73">
        <v>0</v>
      </c>
      <c r="I2102" s="75">
        <v>3426.98</v>
      </c>
      <c r="J2102" s="75">
        <v>1</v>
      </c>
    </row>
    <row r="2103" spans="5:10" x14ac:dyDescent="0.25">
      <c r="E2103" t="s">
        <v>5006</v>
      </c>
      <c r="F2103" t="s">
        <v>98</v>
      </c>
      <c r="G2103" t="s">
        <v>5747</v>
      </c>
      <c r="H2103" s="73">
        <v>0</v>
      </c>
      <c r="I2103" s="75">
        <v>22974.65</v>
      </c>
      <c r="J2103" s="75">
        <v>1</v>
      </c>
    </row>
    <row r="2104" spans="5:10" x14ac:dyDescent="0.25">
      <c r="E2104" t="s">
        <v>5007</v>
      </c>
      <c r="F2104" t="s">
        <v>97</v>
      </c>
      <c r="G2104" t="s">
        <v>5744</v>
      </c>
      <c r="H2104" s="73">
        <v>0</v>
      </c>
      <c r="I2104" s="75">
        <v>592.82465753424549</v>
      </c>
      <c r="J2104" s="75">
        <v>0</v>
      </c>
    </row>
    <row r="2105" spans="5:10" x14ac:dyDescent="0.25">
      <c r="E2105" t="s">
        <v>5008</v>
      </c>
      <c r="F2105" t="s">
        <v>98</v>
      </c>
      <c r="G2105" t="s">
        <v>5747</v>
      </c>
      <c r="H2105" s="73">
        <v>0</v>
      </c>
      <c r="I2105" s="75">
        <v>414.7804109589033</v>
      </c>
      <c r="J2105" s="75">
        <v>0</v>
      </c>
    </row>
    <row r="2106" spans="5:10" x14ac:dyDescent="0.25">
      <c r="E2106" t="s">
        <v>5009</v>
      </c>
      <c r="F2106" t="s">
        <v>98</v>
      </c>
      <c r="G2106" t="s">
        <v>5746</v>
      </c>
      <c r="H2106" s="73">
        <v>0</v>
      </c>
      <c r="I2106" s="75">
        <v>140.8347945205478</v>
      </c>
      <c r="J2106" s="75">
        <v>0</v>
      </c>
    </row>
    <row r="2107" spans="5:10" x14ac:dyDescent="0.25">
      <c r="E2107" t="s">
        <v>5010</v>
      </c>
      <c r="F2107" t="s">
        <v>97</v>
      </c>
      <c r="G2107" t="s">
        <v>56</v>
      </c>
      <c r="H2107" s="73">
        <v>0</v>
      </c>
      <c r="I2107" s="75">
        <v>191.42753424657531</v>
      </c>
      <c r="J2107" s="75">
        <v>0</v>
      </c>
    </row>
    <row r="2108" spans="5:10" x14ac:dyDescent="0.25">
      <c r="E2108" t="s">
        <v>5011</v>
      </c>
      <c r="F2108" t="s">
        <v>98</v>
      </c>
      <c r="G2108" t="s">
        <v>5743</v>
      </c>
      <c r="H2108" s="73">
        <v>0</v>
      </c>
      <c r="I2108" s="75">
        <v>282.38506849315036</v>
      </c>
      <c r="J2108" s="75">
        <v>0</v>
      </c>
    </row>
    <row r="2109" spans="5:10" x14ac:dyDescent="0.25">
      <c r="E2109" t="s">
        <v>5012</v>
      </c>
      <c r="F2109" t="s">
        <v>98</v>
      </c>
      <c r="G2109" t="s">
        <v>5747</v>
      </c>
      <c r="H2109" s="73">
        <v>0</v>
      </c>
      <c r="I2109" s="75">
        <v>6871.37</v>
      </c>
      <c r="J2109" s="75">
        <v>1</v>
      </c>
    </row>
    <row r="2110" spans="5:10" x14ac:dyDescent="0.25">
      <c r="E2110" t="s">
        <v>5013</v>
      </c>
      <c r="F2110" t="s">
        <v>98</v>
      </c>
      <c r="G2110" t="s">
        <v>56</v>
      </c>
      <c r="H2110" s="73">
        <v>400000</v>
      </c>
      <c r="I2110" s="75">
        <v>3841.55</v>
      </c>
      <c r="J2110" s="75">
        <v>1</v>
      </c>
    </row>
    <row r="2111" spans="5:10" x14ac:dyDescent="0.25">
      <c r="E2111" t="s">
        <v>5014</v>
      </c>
      <c r="F2111" t="s">
        <v>98</v>
      </c>
      <c r="G2111" t="s">
        <v>5746</v>
      </c>
      <c r="H2111" s="73">
        <v>0</v>
      </c>
      <c r="I2111" s="75">
        <v>3426.98</v>
      </c>
      <c r="J2111" s="75">
        <v>1</v>
      </c>
    </row>
    <row r="2112" spans="5:10" x14ac:dyDescent="0.25">
      <c r="E2112" t="s">
        <v>5015</v>
      </c>
      <c r="F2112" t="s">
        <v>97</v>
      </c>
      <c r="G2112" t="s">
        <v>5745</v>
      </c>
      <c r="H2112" s="73">
        <v>0</v>
      </c>
      <c r="I2112" s="75">
        <v>3426.98</v>
      </c>
      <c r="J2112" s="75">
        <v>1</v>
      </c>
    </row>
    <row r="2113" spans="5:10" x14ac:dyDescent="0.25">
      <c r="E2113" t="s">
        <v>5016</v>
      </c>
      <c r="F2113" t="s">
        <v>98</v>
      </c>
      <c r="G2113" t="s">
        <v>56</v>
      </c>
      <c r="H2113" s="73">
        <v>400000</v>
      </c>
      <c r="I2113" s="75">
        <v>3841.55</v>
      </c>
      <c r="J2113" s="75">
        <v>1</v>
      </c>
    </row>
    <row r="2114" spans="5:10" x14ac:dyDescent="0.25">
      <c r="E2114" t="s">
        <v>5017</v>
      </c>
      <c r="F2114" t="s">
        <v>97</v>
      </c>
      <c r="G2114" t="s">
        <v>56</v>
      </c>
      <c r="H2114" s="73">
        <v>500000</v>
      </c>
      <c r="I2114" s="75">
        <v>4225.6899999999996</v>
      </c>
      <c r="J2114" s="75">
        <v>1</v>
      </c>
    </row>
    <row r="2115" spans="5:10" x14ac:dyDescent="0.25">
      <c r="E2115" t="s">
        <v>5018</v>
      </c>
      <c r="F2115" t="s">
        <v>98</v>
      </c>
      <c r="G2115" t="s">
        <v>5743</v>
      </c>
      <c r="H2115" s="73">
        <v>0</v>
      </c>
      <c r="I2115" s="75">
        <v>4225.6899999999996</v>
      </c>
      <c r="J2115" s="75">
        <v>1</v>
      </c>
    </row>
    <row r="2116" spans="5:10" x14ac:dyDescent="0.25">
      <c r="E2116" t="s">
        <v>5019</v>
      </c>
      <c r="F2116" t="s">
        <v>97</v>
      </c>
      <c r="G2116" t="s">
        <v>5745</v>
      </c>
      <c r="H2116" s="73">
        <v>0</v>
      </c>
      <c r="I2116" s="75">
        <v>3769.67</v>
      </c>
      <c r="J2116" s="75">
        <v>1</v>
      </c>
    </row>
    <row r="2117" spans="5:10" x14ac:dyDescent="0.25">
      <c r="E2117" t="s">
        <v>5020</v>
      </c>
      <c r="F2117" t="s">
        <v>98</v>
      </c>
      <c r="G2117" t="s">
        <v>5747</v>
      </c>
      <c r="H2117" s="73">
        <v>0</v>
      </c>
      <c r="I2117" s="75">
        <v>11102.3</v>
      </c>
      <c r="J2117" s="75">
        <v>1</v>
      </c>
    </row>
    <row r="2118" spans="5:10" x14ac:dyDescent="0.25">
      <c r="E2118" t="s">
        <v>5021</v>
      </c>
      <c r="F2118" t="s">
        <v>97</v>
      </c>
      <c r="G2118" t="s">
        <v>5744</v>
      </c>
      <c r="H2118" s="73">
        <v>0</v>
      </c>
      <c r="I2118" s="75">
        <v>11102.3</v>
      </c>
      <c r="J2118" s="75">
        <v>1</v>
      </c>
    </row>
    <row r="2119" spans="5:10" x14ac:dyDescent="0.25">
      <c r="E2119" t="s">
        <v>5022</v>
      </c>
      <c r="F2119" t="s">
        <v>98</v>
      </c>
      <c r="G2119" t="s">
        <v>5743</v>
      </c>
      <c r="H2119" s="73">
        <v>0</v>
      </c>
      <c r="I2119" s="75">
        <v>347.31698630136952</v>
      </c>
      <c r="J2119" s="75">
        <v>0</v>
      </c>
    </row>
    <row r="2120" spans="5:10" x14ac:dyDescent="0.25">
      <c r="E2120" t="s">
        <v>5023</v>
      </c>
      <c r="F2120" t="s">
        <v>97</v>
      </c>
      <c r="G2120" t="s">
        <v>5745</v>
      </c>
      <c r="H2120" s="73">
        <v>0</v>
      </c>
      <c r="I2120" s="75">
        <v>309.83589041095911</v>
      </c>
      <c r="J2120" s="75">
        <v>0</v>
      </c>
    </row>
    <row r="2121" spans="5:10" x14ac:dyDescent="0.25">
      <c r="E2121" t="s">
        <v>5024</v>
      </c>
      <c r="F2121" t="s">
        <v>97</v>
      </c>
      <c r="G2121" t="s">
        <v>5744</v>
      </c>
      <c r="H2121" s="73">
        <v>0</v>
      </c>
      <c r="I2121" s="75">
        <v>1653.3032876712314</v>
      </c>
      <c r="J2121" s="75">
        <v>0</v>
      </c>
    </row>
    <row r="2122" spans="5:10" x14ac:dyDescent="0.25">
      <c r="E2122" t="s">
        <v>5025</v>
      </c>
      <c r="F2122" t="s">
        <v>98</v>
      </c>
      <c r="G2122" t="s">
        <v>5747</v>
      </c>
      <c r="H2122" s="73">
        <v>0</v>
      </c>
      <c r="I2122" s="75">
        <v>912.51780821917782</v>
      </c>
      <c r="J2122" s="75">
        <v>0</v>
      </c>
    </row>
    <row r="2123" spans="5:10" x14ac:dyDescent="0.25">
      <c r="E2123" t="s">
        <v>5026</v>
      </c>
      <c r="F2123" t="s">
        <v>97</v>
      </c>
      <c r="G2123" t="s">
        <v>5745</v>
      </c>
      <c r="H2123" s="73">
        <v>0</v>
      </c>
      <c r="I2123" s="75">
        <v>309.83589041095911</v>
      </c>
      <c r="J2123" s="75">
        <v>0</v>
      </c>
    </row>
    <row r="2124" spans="5:10" x14ac:dyDescent="0.25">
      <c r="E2124" t="s">
        <v>5027</v>
      </c>
      <c r="F2124" t="s">
        <v>97</v>
      </c>
      <c r="G2124" t="s">
        <v>56</v>
      </c>
      <c r="H2124" s="73">
        <v>0</v>
      </c>
      <c r="I2124" s="75">
        <v>421.14164383561638</v>
      </c>
      <c r="J2124" s="75">
        <v>0</v>
      </c>
    </row>
    <row r="2125" spans="5:10" x14ac:dyDescent="0.25">
      <c r="E2125" t="s">
        <v>5028</v>
      </c>
      <c r="F2125" t="s">
        <v>97</v>
      </c>
      <c r="G2125" t="s">
        <v>5744</v>
      </c>
      <c r="H2125" s="73">
        <v>0</v>
      </c>
      <c r="I2125" s="75">
        <v>10092.99</v>
      </c>
      <c r="J2125" s="75">
        <v>1</v>
      </c>
    </row>
    <row r="2126" spans="5:10" x14ac:dyDescent="0.25">
      <c r="E2126" t="s">
        <v>5029</v>
      </c>
      <c r="F2126" t="s">
        <v>98</v>
      </c>
      <c r="G2126" t="s">
        <v>5747</v>
      </c>
      <c r="H2126" s="73">
        <v>0</v>
      </c>
      <c r="I2126" s="75">
        <v>10092.99</v>
      </c>
      <c r="J2126" s="75">
        <v>1</v>
      </c>
    </row>
    <row r="2127" spans="5:10" x14ac:dyDescent="0.25">
      <c r="E2127" t="s">
        <v>5030</v>
      </c>
      <c r="F2127" t="s">
        <v>97</v>
      </c>
      <c r="G2127" t="s">
        <v>56</v>
      </c>
      <c r="H2127" s="73">
        <v>400000</v>
      </c>
      <c r="I2127" s="75">
        <v>3841.55</v>
      </c>
      <c r="J2127" s="75">
        <v>1</v>
      </c>
    </row>
    <row r="2128" spans="5:10" x14ac:dyDescent="0.25">
      <c r="E2128" t="s">
        <v>5031</v>
      </c>
      <c r="F2128" t="s">
        <v>98</v>
      </c>
      <c r="G2128" t="s">
        <v>5743</v>
      </c>
      <c r="H2128" s="73">
        <v>0</v>
      </c>
      <c r="I2128" s="75">
        <v>4225.6899999999996</v>
      </c>
      <c r="J2128" s="75">
        <v>1</v>
      </c>
    </row>
    <row r="2129" spans="5:10" x14ac:dyDescent="0.25">
      <c r="E2129" t="s">
        <v>5032</v>
      </c>
      <c r="F2129" t="s">
        <v>97</v>
      </c>
      <c r="G2129" t="s">
        <v>5745</v>
      </c>
      <c r="H2129" s="73">
        <v>0</v>
      </c>
      <c r="I2129" s="75">
        <v>3769.67</v>
      </c>
      <c r="J2129" s="75">
        <v>1</v>
      </c>
    </row>
    <row r="2130" spans="5:10" x14ac:dyDescent="0.25">
      <c r="E2130" t="s">
        <v>5033</v>
      </c>
      <c r="F2130" t="s">
        <v>97</v>
      </c>
      <c r="G2130" t="s">
        <v>56</v>
      </c>
      <c r="H2130" s="73">
        <v>500000</v>
      </c>
      <c r="I2130" s="75">
        <v>5123.8900000000003</v>
      </c>
      <c r="J2130" s="75">
        <v>1</v>
      </c>
    </row>
    <row r="2131" spans="5:10" x14ac:dyDescent="0.25">
      <c r="E2131" t="s">
        <v>5034</v>
      </c>
      <c r="F2131" t="s">
        <v>97</v>
      </c>
      <c r="G2131" t="s">
        <v>56</v>
      </c>
      <c r="H2131" s="73">
        <v>400000</v>
      </c>
      <c r="I2131" s="75">
        <v>3841.55</v>
      </c>
      <c r="J2131" s="75">
        <v>1</v>
      </c>
    </row>
    <row r="2132" spans="5:10" x14ac:dyDescent="0.25">
      <c r="E2132" t="s">
        <v>5035</v>
      </c>
      <c r="F2132" t="s">
        <v>98</v>
      </c>
      <c r="G2132" t="s">
        <v>5747</v>
      </c>
      <c r="H2132" s="73">
        <v>0</v>
      </c>
      <c r="I2132" s="75">
        <v>10092.99</v>
      </c>
      <c r="J2132" s="75">
        <v>1</v>
      </c>
    </row>
    <row r="2133" spans="5:10" x14ac:dyDescent="0.25">
      <c r="E2133" t="s">
        <v>5036</v>
      </c>
      <c r="F2133" t="s">
        <v>97</v>
      </c>
      <c r="G2133" t="s">
        <v>5744</v>
      </c>
      <c r="H2133" s="73">
        <v>0</v>
      </c>
      <c r="I2133" s="75">
        <v>10092.99</v>
      </c>
      <c r="J2133" s="75">
        <v>1</v>
      </c>
    </row>
    <row r="2134" spans="5:10" x14ac:dyDescent="0.25">
      <c r="E2134" t="s">
        <v>5037</v>
      </c>
      <c r="F2134" t="s">
        <v>98</v>
      </c>
      <c r="G2134" t="s">
        <v>5743</v>
      </c>
      <c r="H2134" s="73">
        <v>0</v>
      </c>
      <c r="I2134" s="75">
        <v>0</v>
      </c>
      <c r="J2134" s="75">
        <v>0</v>
      </c>
    </row>
    <row r="2135" spans="5:10" x14ac:dyDescent="0.25">
      <c r="E2135" t="s">
        <v>5038</v>
      </c>
      <c r="F2135" t="s">
        <v>97</v>
      </c>
      <c r="G2135" t="s">
        <v>56</v>
      </c>
      <c r="H2135" s="73">
        <v>0</v>
      </c>
      <c r="I2135" s="75">
        <v>0</v>
      </c>
      <c r="J2135" s="75">
        <v>0</v>
      </c>
    </row>
    <row r="2136" spans="5:10" x14ac:dyDescent="0.25">
      <c r="E2136" t="s">
        <v>5039</v>
      </c>
      <c r="F2136" t="s">
        <v>98</v>
      </c>
      <c r="G2136" t="s">
        <v>5746</v>
      </c>
      <c r="H2136" s="73">
        <v>0</v>
      </c>
      <c r="I2136" s="75">
        <v>0</v>
      </c>
      <c r="J2136" s="75">
        <v>0</v>
      </c>
    </row>
    <row r="2137" spans="5:10" x14ac:dyDescent="0.25">
      <c r="E2137" t="s">
        <v>5040</v>
      </c>
      <c r="F2137" t="s">
        <v>97</v>
      </c>
      <c r="G2137" t="s">
        <v>5744</v>
      </c>
      <c r="H2137" s="73">
        <v>0</v>
      </c>
      <c r="I2137" s="75">
        <v>0</v>
      </c>
      <c r="J2137" s="75">
        <v>0</v>
      </c>
    </row>
    <row r="2138" spans="5:10" x14ac:dyDescent="0.25">
      <c r="E2138" t="s">
        <v>5041</v>
      </c>
      <c r="F2138" t="s">
        <v>98</v>
      </c>
      <c r="G2138" t="s">
        <v>5747</v>
      </c>
      <c r="H2138" s="73">
        <v>0</v>
      </c>
      <c r="I2138" s="75">
        <v>0</v>
      </c>
      <c r="J2138" s="75">
        <v>0</v>
      </c>
    </row>
    <row r="2139" spans="5:10" x14ac:dyDescent="0.25">
      <c r="E2139" t="s">
        <v>5042</v>
      </c>
      <c r="F2139" t="s">
        <v>98</v>
      </c>
      <c r="G2139" t="s">
        <v>5747</v>
      </c>
      <c r="H2139" s="73">
        <v>0</v>
      </c>
      <c r="I2139" s="75">
        <v>15858.589999999998</v>
      </c>
      <c r="J2139" s="75">
        <v>1</v>
      </c>
    </row>
    <row r="2140" spans="5:10" x14ac:dyDescent="0.25">
      <c r="E2140" t="s">
        <v>5043</v>
      </c>
      <c r="F2140" t="s">
        <v>97</v>
      </c>
      <c r="G2140" t="s">
        <v>5744</v>
      </c>
      <c r="H2140" s="73">
        <v>0</v>
      </c>
      <c r="I2140" s="75">
        <v>20115.189999999999</v>
      </c>
      <c r="J2140" s="75">
        <v>1</v>
      </c>
    </row>
    <row r="2141" spans="5:10" x14ac:dyDescent="0.25">
      <c r="E2141" t="s">
        <v>5044</v>
      </c>
      <c r="F2141" t="s">
        <v>97</v>
      </c>
      <c r="G2141" t="s">
        <v>56</v>
      </c>
      <c r="H2141" s="73">
        <v>500000</v>
      </c>
      <c r="I2141" s="75">
        <v>4225.6899999999996</v>
      </c>
      <c r="J2141" s="75">
        <v>1</v>
      </c>
    </row>
    <row r="2142" spans="5:10" x14ac:dyDescent="0.25">
      <c r="E2142" t="s">
        <v>5045</v>
      </c>
      <c r="F2142" t="s">
        <v>97</v>
      </c>
      <c r="G2142" t="s">
        <v>5743</v>
      </c>
      <c r="H2142" s="73">
        <v>0</v>
      </c>
      <c r="I2142" s="75">
        <v>3049.7587397260277</v>
      </c>
      <c r="J2142" s="75">
        <v>0</v>
      </c>
    </row>
    <row r="2143" spans="5:10" x14ac:dyDescent="0.25">
      <c r="E2143" t="s">
        <v>5046</v>
      </c>
      <c r="F2143" t="s">
        <v>98</v>
      </c>
      <c r="G2143" t="s">
        <v>5746</v>
      </c>
      <c r="H2143" s="73">
        <v>0</v>
      </c>
      <c r="I2143" s="75">
        <v>1521.0157808219176</v>
      </c>
      <c r="J2143" s="75">
        <v>0</v>
      </c>
    </row>
    <row r="2144" spans="5:10" x14ac:dyDescent="0.25">
      <c r="E2144" t="s">
        <v>5047</v>
      </c>
      <c r="F2144" t="s">
        <v>98</v>
      </c>
      <c r="G2144" t="s">
        <v>56</v>
      </c>
      <c r="H2144" s="73">
        <v>0</v>
      </c>
      <c r="I2144" s="75">
        <v>3049.7587397260277</v>
      </c>
      <c r="J2144" s="75">
        <v>0</v>
      </c>
    </row>
    <row r="2145" spans="5:10" x14ac:dyDescent="0.25">
      <c r="E2145" t="s">
        <v>5048</v>
      </c>
      <c r="F2145" t="s">
        <v>98</v>
      </c>
      <c r="G2145" t="s">
        <v>5747</v>
      </c>
      <c r="H2145" s="73">
        <v>0</v>
      </c>
      <c r="I2145" s="75">
        <v>6871.37</v>
      </c>
      <c r="J2145" s="75">
        <v>1</v>
      </c>
    </row>
    <row r="2146" spans="5:10" x14ac:dyDescent="0.25">
      <c r="E2146" t="s">
        <v>5049</v>
      </c>
      <c r="F2146" t="s">
        <v>97</v>
      </c>
      <c r="G2146" t="s">
        <v>5744</v>
      </c>
      <c r="H2146" s="73">
        <v>0</v>
      </c>
      <c r="I2146" s="75">
        <v>6871.37</v>
      </c>
      <c r="J2146" s="75">
        <v>1</v>
      </c>
    </row>
    <row r="2147" spans="5:10" x14ac:dyDescent="0.25">
      <c r="E2147" t="s">
        <v>5050</v>
      </c>
      <c r="F2147" t="s">
        <v>97</v>
      </c>
      <c r="G2147" t="s">
        <v>56</v>
      </c>
      <c r="H2147" s="73">
        <v>400000</v>
      </c>
      <c r="I2147" s="75">
        <v>3841.55</v>
      </c>
      <c r="J2147" s="75">
        <v>1</v>
      </c>
    </row>
    <row r="2148" spans="5:10" x14ac:dyDescent="0.25">
      <c r="E2148" t="s">
        <v>5051</v>
      </c>
      <c r="F2148" t="s">
        <v>97</v>
      </c>
      <c r="G2148" t="s">
        <v>56</v>
      </c>
      <c r="H2148" s="73">
        <v>400000</v>
      </c>
      <c r="I2148" s="75">
        <v>3841.55</v>
      </c>
      <c r="J2148" s="75">
        <v>1</v>
      </c>
    </row>
    <row r="2149" spans="5:10" x14ac:dyDescent="0.25">
      <c r="E2149" t="s">
        <v>5052</v>
      </c>
      <c r="F2149" t="s">
        <v>98</v>
      </c>
      <c r="G2149" t="s">
        <v>5743</v>
      </c>
      <c r="H2149" s="73">
        <v>0</v>
      </c>
      <c r="I2149" s="75">
        <v>3841.55</v>
      </c>
      <c r="J2149" s="75">
        <v>1</v>
      </c>
    </row>
    <row r="2150" spans="5:10" x14ac:dyDescent="0.25">
      <c r="E2150" t="s">
        <v>5053</v>
      </c>
      <c r="F2150" t="s">
        <v>97</v>
      </c>
      <c r="G2150" t="s">
        <v>5744</v>
      </c>
      <c r="H2150" s="73">
        <v>0</v>
      </c>
      <c r="I2150" s="75">
        <v>0</v>
      </c>
      <c r="J2150" s="75">
        <v>0</v>
      </c>
    </row>
    <row r="2151" spans="5:10" x14ac:dyDescent="0.25">
      <c r="E2151" t="s">
        <v>5054</v>
      </c>
      <c r="F2151" t="s">
        <v>98</v>
      </c>
      <c r="G2151" t="s">
        <v>5747</v>
      </c>
      <c r="H2151" s="73">
        <v>0</v>
      </c>
      <c r="I2151" s="75">
        <v>10092.99</v>
      </c>
      <c r="J2151" s="75">
        <v>1</v>
      </c>
    </row>
    <row r="2152" spans="5:10" x14ac:dyDescent="0.25">
      <c r="E2152" t="s">
        <v>5055</v>
      </c>
      <c r="F2152" t="s">
        <v>98</v>
      </c>
      <c r="G2152" t="s">
        <v>5746</v>
      </c>
      <c r="H2152" s="73">
        <v>0</v>
      </c>
      <c r="I2152" s="75">
        <v>3426.98</v>
      </c>
      <c r="J2152" s="75">
        <v>1</v>
      </c>
    </row>
    <row r="2153" spans="5:10" x14ac:dyDescent="0.25">
      <c r="E2153" t="s">
        <v>5056</v>
      </c>
      <c r="F2153" t="s">
        <v>98</v>
      </c>
      <c r="G2153" t="s">
        <v>5747</v>
      </c>
      <c r="H2153" s="73">
        <v>0</v>
      </c>
      <c r="I2153" s="75">
        <v>6871.37</v>
      </c>
      <c r="J2153" s="75">
        <v>1</v>
      </c>
    </row>
    <row r="2154" spans="5:10" x14ac:dyDescent="0.25">
      <c r="E2154" t="s">
        <v>5057</v>
      </c>
      <c r="F2154" t="s">
        <v>97</v>
      </c>
      <c r="G2154" t="s">
        <v>56</v>
      </c>
      <c r="H2154" s="73">
        <v>400000</v>
      </c>
      <c r="I2154" s="75">
        <v>3841.55</v>
      </c>
      <c r="J2154" s="75">
        <v>1</v>
      </c>
    </row>
    <row r="2155" spans="5:10" x14ac:dyDescent="0.25">
      <c r="E2155" t="s">
        <v>5058</v>
      </c>
      <c r="F2155" t="s">
        <v>97</v>
      </c>
      <c r="G2155" t="s">
        <v>5745</v>
      </c>
      <c r="H2155" s="73">
        <v>0</v>
      </c>
      <c r="I2155" s="75">
        <v>3426.98</v>
      </c>
      <c r="J2155" s="75">
        <v>1</v>
      </c>
    </row>
    <row r="2156" spans="5:10" x14ac:dyDescent="0.25">
      <c r="E2156" t="s">
        <v>5059</v>
      </c>
      <c r="F2156" t="s">
        <v>98</v>
      </c>
      <c r="G2156" t="s">
        <v>5743</v>
      </c>
      <c r="H2156" s="73">
        <v>0</v>
      </c>
      <c r="I2156" s="75">
        <v>3841.55</v>
      </c>
      <c r="J2156" s="75">
        <v>1</v>
      </c>
    </row>
    <row r="2157" spans="5:10" x14ac:dyDescent="0.25">
      <c r="E2157" t="s">
        <v>5060</v>
      </c>
      <c r="F2157" t="s">
        <v>97</v>
      </c>
      <c r="G2157" t="s">
        <v>5744</v>
      </c>
      <c r="H2157" s="73">
        <v>0</v>
      </c>
      <c r="I2157" s="75">
        <v>14425.4</v>
      </c>
      <c r="J2157" s="75">
        <v>1</v>
      </c>
    </row>
    <row r="2158" spans="5:10" x14ac:dyDescent="0.25">
      <c r="E2158" t="s">
        <v>5061</v>
      </c>
      <c r="F2158" t="s">
        <v>98</v>
      </c>
      <c r="G2158" t="s">
        <v>5743</v>
      </c>
      <c r="H2158" s="73">
        <v>0</v>
      </c>
      <c r="I2158" s="75">
        <v>3841.55</v>
      </c>
      <c r="J2158" s="75">
        <v>1</v>
      </c>
    </row>
    <row r="2159" spans="5:10" x14ac:dyDescent="0.25">
      <c r="E2159" t="s">
        <v>5062</v>
      </c>
      <c r="F2159" t="s">
        <v>98</v>
      </c>
      <c r="G2159" t="s">
        <v>5747</v>
      </c>
      <c r="H2159" s="73">
        <v>0</v>
      </c>
      <c r="I2159" s="75">
        <v>6871.37</v>
      </c>
      <c r="J2159" s="75">
        <v>1</v>
      </c>
    </row>
    <row r="2160" spans="5:10" x14ac:dyDescent="0.25">
      <c r="E2160" t="s">
        <v>5063</v>
      </c>
      <c r="F2160" t="s">
        <v>97</v>
      </c>
      <c r="G2160" t="s">
        <v>5744</v>
      </c>
      <c r="H2160" s="73">
        <v>0</v>
      </c>
      <c r="I2160" s="75">
        <v>10092.99</v>
      </c>
      <c r="J2160" s="75">
        <v>1</v>
      </c>
    </row>
    <row r="2161" spans="5:10" x14ac:dyDescent="0.25">
      <c r="E2161" t="s">
        <v>5064</v>
      </c>
      <c r="F2161" t="s">
        <v>97</v>
      </c>
      <c r="G2161" t="s">
        <v>5745</v>
      </c>
      <c r="H2161" s="73">
        <v>0</v>
      </c>
      <c r="I2161" s="75">
        <v>3426.98</v>
      </c>
      <c r="J2161" s="75">
        <v>1</v>
      </c>
    </row>
    <row r="2162" spans="5:10" x14ac:dyDescent="0.25">
      <c r="E2162" t="s">
        <v>5065</v>
      </c>
      <c r="F2162" t="s">
        <v>97</v>
      </c>
      <c r="G2162" t="s">
        <v>56</v>
      </c>
      <c r="H2162" s="73">
        <v>400000</v>
      </c>
      <c r="I2162" s="75">
        <v>3841.55</v>
      </c>
      <c r="J2162" s="75">
        <v>1</v>
      </c>
    </row>
    <row r="2163" spans="5:10" x14ac:dyDescent="0.25">
      <c r="E2163" t="s">
        <v>5066</v>
      </c>
      <c r="F2163" t="s">
        <v>98</v>
      </c>
      <c r="G2163" t="s">
        <v>5747</v>
      </c>
      <c r="H2163" s="73">
        <v>0</v>
      </c>
      <c r="I2163" s="75">
        <v>10092.99</v>
      </c>
      <c r="J2163" s="75">
        <v>1</v>
      </c>
    </row>
    <row r="2164" spans="5:10" x14ac:dyDescent="0.25">
      <c r="E2164" t="s">
        <v>5067</v>
      </c>
      <c r="F2164" t="s">
        <v>98</v>
      </c>
      <c r="G2164" t="s">
        <v>5743</v>
      </c>
      <c r="H2164" s="73">
        <v>0</v>
      </c>
      <c r="I2164" s="75">
        <v>3426.98</v>
      </c>
      <c r="J2164" s="75">
        <v>1</v>
      </c>
    </row>
    <row r="2165" spans="5:10" x14ac:dyDescent="0.25">
      <c r="E2165" t="s">
        <v>5068</v>
      </c>
      <c r="F2165" t="s">
        <v>97</v>
      </c>
      <c r="G2165" t="s">
        <v>5744</v>
      </c>
      <c r="H2165" s="73">
        <v>0</v>
      </c>
      <c r="I2165" s="75">
        <v>14425.4</v>
      </c>
      <c r="J2165" s="75">
        <v>1</v>
      </c>
    </row>
    <row r="2166" spans="5:10" x14ac:dyDescent="0.25">
      <c r="E2166" t="s">
        <v>5069</v>
      </c>
      <c r="F2166" t="s">
        <v>97</v>
      </c>
      <c r="G2166" t="s">
        <v>56</v>
      </c>
      <c r="H2166" s="73">
        <v>400000</v>
      </c>
      <c r="I2166" s="75">
        <v>3841.55</v>
      </c>
      <c r="J2166" s="75">
        <v>1</v>
      </c>
    </row>
    <row r="2167" spans="5:10" x14ac:dyDescent="0.25">
      <c r="E2167" t="s">
        <v>5070</v>
      </c>
      <c r="F2167" t="s">
        <v>98</v>
      </c>
      <c r="G2167" t="s">
        <v>5746</v>
      </c>
      <c r="H2167" s="73">
        <v>0</v>
      </c>
      <c r="I2167" s="75">
        <v>3426.98</v>
      </c>
      <c r="J2167" s="75">
        <v>1</v>
      </c>
    </row>
    <row r="2168" spans="5:10" x14ac:dyDescent="0.25">
      <c r="E2168" t="s">
        <v>5071</v>
      </c>
      <c r="F2168" t="s">
        <v>98</v>
      </c>
      <c r="G2168" t="s">
        <v>5747</v>
      </c>
      <c r="H2168" s="73">
        <v>0</v>
      </c>
      <c r="I2168" s="75">
        <v>6871.37</v>
      </c>
      <c r="J2168" s="75">
        <v>1</v>
      </c>
    </row>
    <row r="2169" spans="5:10" x14ac:dyDescent="0.25">
      <c r="E2169" t="s">
        <v>5072</v>
      </c>
      <c r="F2169" t="s">
        <v>97</v>
      </c>
      <c r="G2169" t="s">
        <v>5744</v>
      </c>
      <c r="H2169" s="73">
        <v>0</v>
      </c>
      <c r="I2169" s="75">
        <v>10092.99</v>
      </c>
      <c r="J2169" s="75">
        <v>1</v>
      </c>
    </row>
    <row r="2170" spans="5:10" x14ac:dyDescent="0.25">
      <c r="E2170" t="s">
        <v>5073</v>
      </c>
      <c r="F2170" t="s">
        <v>98</v>
      </c>
      <c r="G2170" t="s">
        <v>5743</v>
      </c>
      <c r="H2170" s="73">
        <v>0</v>
      </c>
      <c r="I2170" s="75">
        <v>3841.55</v>
      </c>
      <c r="J2170" s="75">
        <v>1</v>
      </c>
    </row>
    <row r="2171" spans="5:10" x14ac:dyDescent="0.25">
      <c r="E2171" t="s">
        <v>5074</v>
      </c>
      <c r="F2171" t="s">
        <v>97</v>
      </c>
      <c r="G2171" t="s">
        <v>56</v>
      </c>
      <c r="H2171" s="73">
        <v>400000</v>
      </c>
      <c r="I2171" s="75">
        <v>3841.55</v>
      </c>
      <c r="J2171" s="75">
        <v>1</v>
      </c>
    </row>
    <row r="2172" spans="5:10" x14ac:dyDescent="0.25">
      <c r="E2172" t="s">
        <v>5075</v>
      </c>
      <c r="F2172" t="s">
        <v>97</v>
      </c>
      <c r="G2172" t="s">
        <v>5743</v>
      </c>
      <c r="H2172" s="73">
        <v>0</v>
      </c>
      <c r="I2172" s="75">
        <v>3841.55</v>
      </c>
      <c r="J2172" s="75">
        <v>1</v>
      </c>
    </row>
    <row r="2173" spans="5:10" x14ac:dyDescent="0.25">
      <c r="E2173" t="s">
        <v>5076</v>
      </c>
      <c r="F2173" t="s">
        <v>98</v>
      </c>
      <c r="G2173" t="s">
        <v>56</v>
      </c>
      <c r="H2173" s="73">
        <v>400000</v>
      </c>
      <c r="I2173" s="75">
        <v>3841.55</v>
      </c>
      <c r="J2173" s="75">
        <v>1</v>
      </c>
    </row>
    <row r="2174" spans="5:10" x14ac:dyDescent="0.25">
      <c r="E2174" t="s">
        <v>5077</v>
      </c>
      <c r="F2174" t="s">
        <v>97</v>
      </c>
      <c r="G2174" t="s">
        <v>5745</v>
      </c>
      <c r="H2174" s="73">
        <v>0</v>
      </c>
      <c r="I2174" s="75">
        <v>3769.67</v>
      </c>
      <c r="J2174" s="75">
        <v>1</v>
      </c>
    </row>
    <row r="2175" spans="5:10" x14ac:dyDescent="0.25">
      <c r="E2175" t="s">
        <v>5078</v>
      </c>
      <c r="F2175" t="s">
        <v>97</v>
      </c>
      <c r="G2175" t="s">
        <v>5744</v>
      </c>
      <c r="H2175" s="73">
        <v>0</v>
      </c>
      <c r="I2175" s="75">
        <v>20115.189999999999</v>
      </c>
      <c r="J2175" s="75">
        <v>1</v>
      </c>
    </row>
    <row r="2176" spans="5:10" x14ac:dyDescent="0.25">
      <c r="E2176" t="s">
        <v>5079</v>
      </c>
      <c r="F2176" t="s">
        <v>98</v>
      </c>
      <c r="G2176" t="s">
        <v>5747</v>
      </c>
      <c r="H2176" s="73">
        <v>0</v>
      </c>
      <c r="I2176" s="75">
        <v>15858.589999999998</v>
      </c>
      <c r="J2176" s="75">
        <v>1</v>
      </c>
    </row>
    <row r="2177" spans="5:10" x14ac:dyDescent="0.25">
      <c r="E2177" t="s">
        <v>5080</v>
      </c>
      <c r="F2177" t="s">
        <v>97</v>
      </c>
      <c r="G2177" t="s">
        <v>56</v>
      </c>
      <c r="H2177" s="73">
        <v>500000</v>
      </c>
      <c r="I2177" s="75">
        <v>5123.8900000000003</v>
      </c>
      <c r="J2177" s="75">
        <v>1</v>
      </c>
    </row>
    <row r="2178" spans="5:10" x14ac:dyDescent="0.25">
      <c r="E2178" t="s">
        <v>5081</v>
      </c>
      <c r="F2178" t="s">
        <v>98</v>
      </c>
      <c r="G2178" t="s">
        <v>5743</v>
      </c>
      <c r="H2178" s="73">
        <v>0</v>
      </c>
      <c r="I2178" s="75">
        <v>5123.8900000000003</v>
      </c>
      <c r="J2178" s="75">
        <v>1</v>
      </c>
    </row>
    <row r="2179" spans="5:10" x14ac:dyDescent="0.25">
      <c r="E2179" t="s">
        <v>5082</v>
      </c>
      <c r="F2179" t="s">
        <v>98</v>
      </c>
      <c r="G2179" t="s">
        <v>5743</v>
      </c>
      <c r="H2179" s="73">
        <v>0</v>
      </c>
      <c r="I2179" s="75">
        <v>4225.6899999999996</v>
      </c>
      <c r="J2179" s="75">
        <v>1</v>
      </c>
    </row>
    <row r="2180" spans="5:10" x14ac:dyDescent="0.25">
      <c r="E2180" t="s">
        <v>5083</v>
      </c>
      <c r="F2180" t="s">
        <v>98</v>
      </c>
      <c r="G2180" t="s">
        <v>5747</v>
      </c>
      <c r="H2180" s="73">
        <v>0</v>
      </c>
      <c r="I2180" s="75">
        <v>11102.3</v>
      </c>
      <c r="J2180" s="75">
        <v>1</v>
      </c>
    </row>
    <row r="2181" spans="5:10" x14ac:dyDescent="0.25">
      <c r="E2181" t="s">
        <v>5084</v>
      </c>
      <c r="F2181" t="s">
        <v>97</v>
      </c>
      <c r="G2181" t="s">
        <v>5744</v>
      </c>
      <c r="H2181" s="73">
        <v>0</v>
      </c>
      <c r="I2181" s="75">
        <v>11102.3</v>
      </c>
      <c r="J2181" s="75">
        <v>1</v>
      </c>
    </row>
    <row r="2182" spans="5:10" x14ac:dyDescent="0.25">
      <c r="E2182" t="s">
        <v>5085</v>
      </c>
      <c r="F2182" t="s">
        <v>97</v>
      </c>
      <c r="G2182" t="s">
        <v>56</v>
      </c>
      <c r="H2182" s="73">
        <v>500000</v>
      </c>
      <c r="I2182" s="75">
        <v>4225.6899999999996</v>
      </c>
      <c r="J2182" s="75">
        <v>1</v>
      </c>
    </row>
    <row r="2183" spans="5:10" x14ac:dyDescent="0.25">
      <c r="E2183" t="s">
        <v>5086</v>
      </c>
      <c r="F2183" t="s">
        <v>97</v>
      </c>
      <c r="G2183" t="s">
        <v>56</v>
      </c>
      <c r="H2183" s="73">
        <v>500000</v>
      </c>
      <c r="I2183" s="75">
        <v>4225.6899999999996</v>
      </c>
      <c r="J2183" s="75">
        <v>1</v>
      </c>
    </row>
    <row r="2184" spans="5:10" x14ac:dyDescent="0.25">
      <c r="E2184" t="s">
        <v>5087</v>
      </c>
      <c r="F2184" t="s">
        <v>98</v>
      </c>
      <c r="G2184" t="s">
        <v>5747</v>
      </c>
      <c r="H2184" s="73">
        <v>0</v>
      </c>
      <c r="I2184" s="75">
        <v>7558.5099999999993</v>
      </c>
      <c r="J2184" s="75">
        <v>1</v>
      </c>
    </row>
    <row r="2185" spans="5:10" x14ac:dyDescent="0.25">
      <c r="E2185" t="s">
        <v>5088</v>
      </c>
      <c r="F2185" t="s">
        <v>97</v>
      </c>
      <c r="G2185" t="s">
        <v>5744</v>
      </c>
      <c r="H2185" s="73">
        <v>0</v>
      </c>
      <c r="I2185" s="75">
        <v>11102.3</v>
      </c>
      <c r="J2185" s="75">
        <v>1</v>
      </c>
    </row>
    <row r="2186" spans="5:10" x14ac:dyDescent="0.25">
      <c r="E2186" t="s">
        <v>5089</v>
      </c>
      <c r="F2186" t="s">
        <v>97</v>
      </c>
      <c r="G2186" t="s">
        <v>5744</v>
      </c>
      <c r="H2186" s="73">
        <v>0</v>
      </c>
      <c r="I2186" s="75">
        <v>6871.37</v>
      </c>
      <c r="J2186" s="75">
        <v>1</v>
      </c>
    </row>
    <row r="2187" spans="5:10" x14ac:dyDescent="0.25">
      <c r="E2187" t="s">
        <v>5090</v>
      </c>
      <c r="F2187" t="s">
        <v>98</v>
      </c>
      <c r="G2187" t="s">
        <v>5747</v>
      </c>
      <c r="H2187" s="73">
        <v>0</v>
      </c>
      <c r="I2187" s="75">
        <v>4658.07</v>
      </c>
      <c r="J2187" s="75">
        <v>1</v>
      </c>
    </row>
    <row r="2188" spans="5:10" x14ac:dyDescent="0.25">
      <c r="E2188" t="s">
        <v>5091</v>
      </c>
      <c r="F2188" t="s">
        <v>97</v>
      </c>
      <c r="G2188" t="s">
        <v>56</v>
      </c>
      <c r="H2188" s="73">
        <v>400000</v>
      </c>
      <c r="I2188" s="75">
        <v>3426.98</v>
      </c>
      <c r="J2188" s="75">
        <v>1</v>
      </c>
    </row>
    <row r="2189" spans="5:10" x14ac:dyDescent="0.25">
      <c r="E2189" t="s">
        <v>5092</v>
      </c>
      <c r="F2189" t="s">
        <v>98</v>
      </c>
      <c r="G2189" t="s">
        <v>5747</v>
      </c>
      <c r="H2189" s="73">
        <v>0</v>
      </c>
      <c r="I2189" s="75">
        <v>0</v>
      </c>
      <c r="J2189" s="75">
        <v>0</v>
      </c>
    </row>
    <row r="2190" spans="5:10" x14ac:dyDescent="0.25">
      <c r="E2190" t="s">
        <v>5093</v>
      </c>
      <c r="F2190" t="s">
        <v>97</v>
      </c>
      <c r="G2190" t="s">
        <v>56</v>
      </c>
      <c r="H2190" s="73">
        <v>0</v>
      </c>
      <c r="I2190" s="75">
        <v>0</v>
      </c>
      <c r="J2190" s="75">
        <v>0</v>
      </c>
    </row>
    <row r="2191" spans="5:10" x14ac:dyDescent="0.25">
      <c r="E2191" t="s">
        <v>5094</v>
      </c>
      <c r="F2191" t="s">
        <v>97</v>
      </c>
      <c r="G2191" t="s">
        <v>5744</v>
      </c>
      <c r="H2191" s="73">
        <v>0</v>
      </c>
      <c r="I2191" s="75">
        <v>0</v>
      </c>
      <c r="J2191" s="75">
        <v>0</v>
      </c>
    </row>
    <row r="2192" spans="5:10" x14ac:dyDescent="0.25">
      <c r="E2192" t="s">
        <v>5095</v>
      </c>
      <c r="F2192" t="s">
        <v>97</v>
      </c>
      <c r="G2192" t="s">
        <v>5744</v>
      </c>
      <c r="H2192" s="73">
        <v>0</v>
      </c>
      <c r="I2192" s="75">
        <v>14425.4</v>
      </c>
      <c r="J2192" s="75">
        <v>1</v>
      </c>
    </row>
    <row r="2193" spans="5:10" x14ac:dyDescent="0.25">
      <c r="E2193" t="s">
        <v>5096</v>
      </c>
      <c r="F2193" t="s">
        <v>97</v>
      </c>
      <c r="G2193" t="s">
        <v>5745</v>
      </c>
      <c r="H2193" s="73">
        <v>0</v>
      </c>
      <c r="I2193" s="75">
        <v>3426.98</v>
      </c>
      <c r="J2193" s="75">
        <v>1</v>
      </c>
    </row>
    <row r="2194" spans="5:10" x14ac:dyDescent="0.25">
      <c r="E2194" t="s">
        <v>5097</v>
      </c>
      <c r="F2194" t="s">
        <v>98</v>
      </c>
      <c r="G2194" t="s">
        <v>5743</v>
      </c>
      <c r="H2194" s="73">
        <v>0</v>
      </c>
      <c r="I2194" s="75">
        <v>3841.55</v>
      </c>
      <c r="J2194" s="75">
        <v>1</v>
      </c>
    </row>
    <row r="2195" spans="5:10" x14ac:dyDescent="0.25">
      <c r="E2195" t="s">
        <v>5098</v>
      </c>
      <c r="F2195" t="s">
        <v>98</v>
      </c>
      <c r="G2195" t="s">
        <v>5747</v>
      </c>
      <c r="H2195" s="73">
        <v>0</v>
      </c>
      <c r="I2195" s="75">
        <v>10092.99</v>
      </c>
      <c r="J2195" s="75">
        <v>1</v>
      </c>
    </row>
    <row r="2196" spans="5:10" x14ac:dyDescent="0.25">
      <c r="E2196" t="s">
        <v>5099</v>
      </c>
      <c r="F2196" t="s">
        <v>97</v>
      </c>
      <c r="G2196" t="s">
        <v>56</v>
      </c>
      <c r="H2196" s="73">
        <v>400000</v>
      </c>
      <c r="I2196" s="75">
        <v>3841.55</v>
      </c>
      <c r="J2196" s="75">
        <v>1</v>
      </c>
    </row>
    <row r="2197" spans="5:10" x14ac:dyDescent="0.25">
      <c r="E2197" t="s">
        <v>5100</v>
      </c>
      <c r="F2197" t="s">
        <v>98</v>
      </c>
      <c r="G2197" t="s">
        <v>5743</v>
      </c>
      <c r="H2197" s="73">
        <v>0</v>
      </c>
      <c r="I2197" s="75">
        <v>3841.55</v>
      </c>
      <c r="J2197" s="75">
        <v>1</v>
      </c>
    </row>
    <row r="2198" spans="5:10" x14ac:dyDescent="0.25">
      <c r="E2198" t="s">
        <v>5101</v>
      </c>
      <c r="F2198" t="s">
        <v>97</v>
      </c>
      <c r="G2198" t="s">
        <v>56</v>
      </c>
      <c r="H2198" s="73">
        <v>400000</v>
      </c>
      <c r="I2198" s="75">
        <v>3841.55</v>
      </c>
      <c r="J2198" s="75">
        <v>1</v>
      </c>
    </row>
    <row r="2199" spans="5:10" x14ac:dyDescent="0.25">
      <c r="E2199" t="s">
        <v>5102</v>
      </c>
      <c r="F2199" t="s">
        <v>97</v>
      </c>
      <c r="G2199" t="s">
        <v>5745</v>
      </c>
      <c r="H2199" s="73">
        <v>0</v>
      </c>
      <c r="I2199" s="75">
        <v>3426.98</v>
      </c>
      <c r="J2199" s="75">
        <v>1</v>
      </c>
    </row>
    <row r="2200" spans="5:10" x14ac:dyDescent="0.25">
      <c r="E2200" t="s">
        <v>5103</v>
      </c>
      <c r="F2200" t="s">
        <v>98</v>
      </c>
      <c r="G2200" t="s">
        <v>5747</v>
      </c>
      <c r="H2200" s="73">
        <v>0</v>
      </c>
      <c r="I2200" s="75">
        <v>10092.99</v>
      </c>
      <c r="J2200" s="75">
        <v>1</v>
      </c>
    </row>
    <row r="2201" spans="5:10" x14ac:dyDescent="0.25">
      <c r="E2201" t="s">
        <v>5104</v>
      </c>
      <c r="F2201" t="s">
        <v>97</v>
      </c>
      <c r="G2201" t="s">
        <v>5745</v>
      </c>
      <c r="H2201" s="73">
        <v>0</v>
      </c>
      <c r="I2201" s="75">
        <v>3426.98</v>
      </c>
      <c r="J2201" s="75">
        <v>1</v>
      </c>
    </row>
    <row r="2202" spans="5:10" x14ac:dyDescent="0.25">
      <c r="E2202" t="s">
        <v>5105</v>
      </c>
      <c r="F2202" t="s">
        <v>97</v>
      </c>
      <c r="G2202" t="s">
        <v>5744</v>
      </c>
      <c r="H2202" s="73">
        <v>0</v>
      </c>
      <c r="I2202" s="75">
        <v>18286.47</v>
      </c>
      <c r="J2202" s="75">
        <v>1</v>
      </c>
    </row>
    <row r="2203" spans="5:10" x14ac:dyDescent="0.25">
      <c r="E2203" t="s">
        <v>5106</v>
      </c>
      <c r="F2203" t="s">
        <v>97</v>
      </c>
      <c r="G2203" t="s">
        <v>5744</v>
      </c>
      <c r="H2203" s="73">
        <v>0</v>
      </c>
      <c r="I2203" s="75">
        <v>6871.37</v>
      </c>
      <c r="J2203" s="75">
        <v>1</v>
      </c>
    </row>
    <row r="2204" spans="5:10" x14ac:dyDescent="0.25">
      <c r="E2204" t="s">
        <v>5107</v>
      </c>
      <c r="F2204" t="s">
        <v>98</v>
      </c>
      <c r="G2204" t="s">
        <v>5747</v>
      </c>
      <c r="H2204" s="73">
        <v>0</v>
      </c>
      <c r="I2204" s="75">
        <v>6871.37</v>
      </c>
      <c r="J2204" s="75">
        <v>1</v>
      </c>
    </row>
    <row r="2205" spans="5:10" x14ac:dyDescent="0.25">
      <c r="E2205" t="s">
        <v>5108</v>
      </c>
      <c r="F2205" t="s">
        <v>97</v>
      </c>
      <c r="G2205" t="s">
        <v>56</v>
      </c>
      <c r="H2205" s="73">
        <v>400000</v>
      </c>
      <c r="I2205" s="75">
        <v>3841.55</v>
      </c>
      <c r="J2205" s="75">
        <v>1</v>
      </c>
    </row>
    <row r="2206" spans="5:10" x14ac:dyDescent="0.25">
      <c r="E2206" t="s">
        <v>5109</v>
      </c>
      <c r="F2206" t="s">
        <v>98</v>
      </c>
      <c r="G2206" t="s">
        <v>5743</v>
      </c>
      <c r="H2206" s="73">
        <v>0</v>
      </c>
      <c r="I2206" s="75">
        <v>3841.55</v>
      </c>
      <c r="J2206" s="75">
        <v>1</v>
      </c>
    </row>
    <row r="2207" spans="5:10" x14ac:dyDescent="0.25">
      <c r="E2207" t="s">
        <v>5110</v>
      </c>
      <c r="F2207" t="s">
        <v>97</v>
      </c>
      <c r="G2207" t="s">
        <v>5744</v>
      </c>
      <c r="H2207" s="73">
        <v>0</v>
      </c>
      <c r="I2207" s="75">
        <v>10092.99</v>
      </c>
      <c r="J2207" s="75">
        <v>1</v>
      </c>
    </row>
    <row r="2208" spans="5:10" x14ac:dyDescent="0.25">
      <c r="E2208" t="s">
        <v>5111</v>
      </c>
      <c r="F2208" t="s">
        <v>98</v>
      </c>
      <c r="G2208" t="s">
        <v>5747</v>
      </c>
      <c r="H2208" s="73">
        <v>0</v>
      </c>
      <c r="I2208" s="75">
        <v>6871.37</v>
      </c>
      <c r="J2208" s="75">
        <v>1</v>
      </c>
    </row>
    <row r="2209" spans="5:10" x14ac:dyDescent="0.25">
      <c r="E2209" t="s">
        <v>5112</v>
      </c>
      <c r="F2209" t="s">
        <v>97</v>
      </c>
      <c r="G2209" t="s">
        <v>56</v>
      </c>
      <c r="H2209" s="73">
        <v>400000</v>
      </c>
      <c r="I2209" s="75">
        <v>3841.55</v>
      </c>
      <c r="J2209" s="75">
        <v>1</v>
      </c>
    </row>
    <row r="2210" spans="5:10" x14ac:dyDescent="0.25">
      <c r="E2210" t="s">
        <v>5113</v>
      </c>
      <c r="F2210" t="s">
        <v>97</v>
      </c>
      <c r="G2210" t="s">
        <v>5744</v>
      </c>
      <c r="H2210" s="73">
        <v>0</v>
      </c>
      <c r="I2210" s="75">
        <v>6871.37</v>
      </c>
      <c r="J2210" s="75">
        <v>1</v>
      </c>
    </row>
    <row r="2211" spans="5:10" x14ac:dyDescent="0.25">
      <c r="E2211" t="s">
        <v>5114</v>
      </c>
      <c r="F2211" t="s">
        <v>98</v>
      </c>
      <c r="G2211" t="s">
        <v>5747</v>
      </c>
      <c r="H2211" s="73">
        <v>0</v>
      </c>
      <c r="I2211" s="75">
        <v>4658.07</v>
      </c>
      <c r="J2211" s="75">
        <v>1</v>
      </c>
    </row>
    <row r="2212" spans="5:10" x14ac:dyDescent="0.25">
      <c r="E2212" t="s">
        <v>5115</v>
      </c>
      <c r="F2212" t="s">
        <v>97</v>
      </c>
      <c r="G2212" t="s">
        <v>56</v>
      </c>
      <c r="H2212" s="73">
        <v>400000</v>
      </c>
      <c r="I2212" s="75">
        <v>3426.98</v>
      </c>
      <c r="J2212" s="75">
        <v>1</v>
      </c>
    </row>
    <row r="2213" spans="5:10" x14ac:dyDescent="0.25">
      <c r="E2213" t="s">
        <v>5116</v>
      </c>
      <c r="F2213" t="s">
        <v>98</v>
      </c>
      <c r="G2213" t="s">
        <v>5747</v>
      </c>
      <c r="H2213" s="73">
        <v>0</v>
      </c>
      <c r="I2213" s="75">
        <v>4658.07</v>
      </c>
      <c r="J2213" s="75">
        <v>1</v>
      </c>
    </row>
    <row r="2214" spans="5:10" x14ac:dyDescent="0.25">
      <c r="E2214" t="s">
        <v>5117</v>
      </c>
      <c r="F2214" t="s">
        <v>97</v>
      </c>
      <c r="G2214" t="s">
        <v>5744</v>
      </c>
      <c r="H2214" s="73">
        <v>0</v>
      </c>
      <c r="I2214" s="75">
        <v>6871.37</v>
      </c>
      <c r="J2214" s="75">
        <v>1</v>
      </c>
    </row>
    <row r="2215" spans="5:10" x14ac:dyDescent="0.25">
      <c r="E2215" t="s">
        <v>5118</v>
      </c>
      <c r="F2215" t="s">
        <v>98</v>
      </c>
      <c r="G2215" t="s">
        <v>56</v>
      </c>
      <c r="H2215" s="73">
        <v>400000</v>
      </c>
      <c r="I2215" s="75">
        <v>3426.98</v>
      </c>
      <c r="J2215" s="75">
        <v>1</v>
      </c>
    </row>
    <row r="2216" spans="5:10" x14ac:dyDescent="0.25">
      <c r="E2216" t="s">
        <v>5119</v>
      </c>
      <c r="F2216" t="s">
        <v>97</v>
      </c>
      <c r="G2216" t="s">
        <v>5744</v>
      </c>
      <c r="H2216" s="73">
        <v>0</v>
      </c>
      <c r="I2216" s="75">
        <v>2986.4189589041089</v>
      </c>
      <c r="J2216" s="75">
        <v>0</v>
      </c>
    </row>
    <row r="2217" spans="5:10" x14ac:dyDescent="0.25">
      <c r="E2217" t="s">
        <v>5120</v>
      </c>
      <c r="F2217" t="s">
        <v>98</v>
      </c>
      <c r="G2217" t="s">
        <v>56</v>
      </c>
      <c r="H2217" s="73">
        <v>0</v>
      </c>
      <c r="I2217" s="75">
        <v>1014.0105205479454</v>
      </c>
      <c r="J2217" s="75">
        <v>0</v>
      </c>
    </row>
    <row r="2218" spans="5:10" x14ac:dyDescent="0.25">
      <c r="E2218" t="s">
        <v>5121</v>
      </c>
      <c r="F2218" t="s">
        <v>98</v>
      </c>
      <c r="G2218" t="s">
        <v>5747</v>
      </c>
      <c r="H2218" s="73">
        <v>0</v>
      </c>
      <c r="I2218" s="75">
        <v>2986.4189589041089</v>
      </c>
      <c r="J2218" s="75">
        <v>0</v>
      </c>
    </row>
    <row r="2219" spans="5:10" x14ac:dyDescent="0.25">
      <c r="E2219" t="s">
        <v>5122</v>
      </c>
      <c r="F2219" t="s">
        <v>98</v>
      </c>
      <c r="G2219" t="s">
        <v>5747</v>
      </c>
      <c r="H2219" s="73">
        <v>0</v>
      </c>
      <c r="I2219" s="75">
        <v>4658.07</v>
      </c>
      <c r="J2219" s="75">
        <v>1</v>
      </c>
    </row>
    <row r="2220" spans="5:10" x14ac:dyDescent="0.25">
      <c r="E2220" t="s">
        <v>5123</v>
      </c>
      <c r="F2220" t="s">
        <v>97</v>
      </c>
      <c r="G2220" t="s">
        <v>56</v>
      </c>
      <c r="H2220" s="73">
        <v>400000</v>
      </c>
      <c r="I2220" s="75">
        <v>3426.98</v>
      </c>
      <c r="J2220" s="75">
        <v>1</v>
      </c>
    </row>
    <row r="2221" spans="5:10" x14ac:dyDescent="0.25">
      <c r="E2221" t="s">
        <v>5124</v>
      </c>
      <c r="F2221" t="s">
        <v>97</v>
      </c>
      <c r="G2221" t="s">
        <v>5744</v>
      </c>
      <c r="H2221" s="73">
        <v>0</v>
      </c>
      <c r="I2221" s="75">
        <v>6871.37</v>
      </c>
      <c r="J2221" s="75">
        <v>1</v>
      </c>
    </row>
    <row r="2222" spans="5:10" x14ac:dyDescent="0.25">
      <c r="E2222" t="s">
        <v>5125</v>
      </c>
      <c r="F2222" t="s">
        <v>97</v>
      </c>
      <c r="G2222" t="s">
        <v>5744</v>
      </c>
      <c r="H2222" s="73">
        <v>0</v>
      </c>
      <c r="I2222" s="75">
        <v>6871.37</v>
      </c>
      <c r="J2222" s="75">
        <v>1</v>
      </c>
    </row>
    <row r="2223" spans="5:10" x14ac:dyDescent="0.25">
      <c r="E2223" t="s">
        <v>5126</v>
      </c>
      <c r="F2223" t="s">
        <v>97</v>
      </c>
      <c r="G2223" t="s">
        <v>56</v>
      </c>
      <c r="H2223" s="73">
        <v>400000</v>
      </c>
      <c r="I2223" s="75">
        <v>3426.98</v>
      </c>
      <c r="J2223" s="75">
        <v>1</v>
      </c>
    </row>
    <row r="2224" spans="5:10" x14ac:dyDescent="0.25">
      <c r="E2224" t="s">
        <v>5127</v>
      </c>
      <c r="F2224" t="s">
        <v>98</v>
      </c>
      <c r="G2224" t="s">
        <v>5747</v>
      </c>
      <c r="H2224" s="73">
        <v>0</v>
      </c>
      <c r="I2224" s="75">
        <v>6871.37</v>
      </c>
      <c r="J2224" s="75">
        <v>1</v>
      </c>
    </row>
    <row r="2225" spans="5:10" x14ac:dyDescent="0.25">
      <c r="E2225" t="s">
        <v>5128</v>
      </c>
      <c r="F2225" t="s">
        <v>97</v>
      </c>
      <c r="G2225" t="s">
        <v>56</v>
      </c>
      <c r="H2225" s="73">
        <v>400000</v>
      </c>
      <c r="I2225" s="75">
        <v>3426.98</v>
      </c>
      <c r="J2225" s="75">
        <v>1</v>
      </c>
    </row>
    <row r="2226" spans="5:10" x14ac:dyDescent="0.25">
      <c r="E2226" t="s">
        <v>5129</v>
      </c>
      <c r="F2226" t="s">
        <v>97</v>
      </c>
      <c r="G2226" t="s">
        <v>5744</v>
      </c>
      <c r="H2226" s="73">
        <v>0</v>
      </c>
      <c r="I2226" s="75">
        <v>6871.37</v>
      </c>
      <c r="J2226" s="75">
        <v>1</v>
      </c>
    </row>
    <row r="2227" spans="5:10" x14ac:dyDescent="0.25">
      <c r="E2227" t="s">
        <v>5130</v>
      </c>
      <c r="F2227" t="s">
        <v>98</v>
      </c>
      <c r="G2227" t="s">
        <v>5747</v>
      </c>
      <c r="H2227" s="73">
        <v>0</v>
      </c>
      <c r="I2227" s="75">
        <v>6871.37</v>
      </c>
      <c r="J2227" s="75">
        <v>1</v>
      </c>
    </row>
    <row r="2228" spans="5:10" x14ac:dyDescent="0.25">
      <c r="E2228" t="s">
        <v>5131</v>
      </c>
      <c r="F2228" t="s">
        <v>97</v>
      </c>
      <c r="G2228" t="s">
        <v>56</v>
      </c>
      <c r="H2228" s="73">
        <v>400000</v>
      </c>
      <c r="I2228" s="75">
        <v>3426.98</v>
      </c>
      <c r="J2228" s="75">
        <v>1</v>
      </c>
    </row>
    <row r="2229" spans="5:10" x14ac:dyDescent="0.25">
      <c r="E2229" t="s">
        <v>5132</v>
      </c>
      <c r="F2229" t="s">
        <v>98</v>
      </c>
      <c r="G2229" t="s">
        <v>5747</v>
      </c>
      <c r="H2229" s="73">
        <v>0</v>
      </c>
      <c r="I2229" s="75">
        <v>4658.07</v>
      </c>
      <c r="J2229" s="75">
        <v>1</v>
      </c>
    </row>
    <row r="2230" spans="5:10" x14ac:dyDescent="0.25">
      <c r="E2230" t="s">
        <v>5133</v>
      </c>
      <c r="F2230" t="s">
        <v>97</v>
      </c>
      <c r="G2230" t="s">
        <v>5744</v>
      </c>
      <c r="H2230" s="73">
        <v>0</v>
      </c>
      <c r="I2230" s="75">
        <v>4658.07</v>
      </c>
      <c r="J2230" s="75">
        <v>1</v>
      </c>
    </row>
    <row r="2231" spans="5:10" x14ac:dyDescent="0.25">
      <c r="E2231" t="s">
        <v>5134</v>
      </c>
      <c r="F2231" t="s">
        <v>97</v>
      </c>
      <c r="G2231" t="s">
        <v>56</v>
      </c>
      <c r="H2231" s="73">
        <v>400000</v>
      </c>
      <c r="I2231" s="75">
        <v>3426.98</v>
      </c>
      <c r="J2231" s="75">
        <v>1</v>
      </c>
    </row>
    <row r="2232" spans="5:10" x14ac:dyDescent="0.25">
      <c r="E2232" t="s">
        <v>5135</v>
      </c>
      <c r="F2232" t="s">
        <v>98</v>
      </c>
      <c r="G2232" t="s">
        <v>5747</v>
      </c>
      <c r="H2232" s="73">
        <v>0</v>
      </c>
      <c r="I2232" s="75">
        <v>4658.07</v>
      </c>
      <c r="J2232" s="75">
        <v>1</v>
      </c>
    </row>
    <row r="2233" spans="5:10" x14ac:dyDescent="0.25">
      <c r="E2233" t="s">
        <v>5136</v>
      </c>
      <c r="F2233" t="s">
        <v>97</v>
      </c>
      <c r="G2233" t="s">
        <v>5744</v>
      </c>
      <c r="H2233" s="73">
        <v>0</v>
      </c>
      <c r="I2233" s="75">
        <v>6871.37</v>
      </c>
      <c r="J2233" s="75">
        <v>1</v>
      </c>
    </row>
    <row r="2234" spans="5:10" x14ac:dyDescent="0.25">
      <c r="E2234" t="s">
        <v>5137</v>
      </c>
      <c r="F2234" t="s">
        <v>98</v>
      </c>
      <c r="G2234" t="s">
        <v>5747</v>
      </c>
      <c r="H2234" s="73">
        <v>0</v>
      </c>
      <c r="I2234" s="75">
        <v>6871.37</v>
      </c>
      <c r="J2234" s="75">
        <v>1</v>
      </c>
    </row>
    <row r="2235" spans="5:10" x14ac:dyDescent="0.25">
      <c r="E2235" t="s">
        <v>5138</v>
      </c>
      <c r="F2235" t="s">
        <v>97</v>
      </c>
      <c r="G2235" t="s">
        <v>56</v>
      </c>
      <c r="H2235" s="73">
        <v>400000</v>
      </c>
      <c r="I2235" s="75">
        <v>3426.98</v>
      </c>
      <c r="J2235" s="75">
        <v>1</v>
      </c>
    </row>
    <row r="2236" spans="5:10" x14ac:dyDescent="0.25">
      <c r="E2236" t="s">
        <v>5139</v>
      </c>
      <c r="F2236" t="s">
        <v>97</v>
      </c>
      <c r="G2236" t="s">
        <v>56</v>
      </c>
      <c r="H2236" s="73">
        <v>400000</v>
      </c>
      <c r="I2236" s="75">
        <v>3426.98</v>
      </c>
      <c r="J2236" s="75">
        <v>1</v>
      </c>
    </row>
    <row r="2237" spans="5:10" x14ac:dyDescent="0.25">
      <c r="E2237" t="s">
        <v>5140</v>
      </c>
      <c r="F2237" t="s">
        <v>98</v>
      </c>
      <c r="G2237" t="s">
        <v>5747</v>
      </c>
      <c r="H2237" s="73">
        <v>0</v>
      </c>
      <c r="I2237" s="75">
        <v>4658.07</v>
      </c>
      <c r="J2237" s="75">
        <v>1</v>
      </c>
    </row>
    <row r="2238" spans="5:10" x14ac:dyDescent="0.25">
      <c r="E2238" t="s">
        <v>5141</v>
      </c>
      <c r="F2238" t="s">
        <v>97</v>
      </c>
      <c r="G2238" t="s">
        <v>5744</v>
      </c>
      <c r="H2238" s="73">
        <v>0</v>
      </c>
      <c r="I2238" s="75">
        <v>6871.37</v>
      </c>
      <c r="J2238" s="75">
        <v>1</v>
      </c>
    </row>
    <row r="2239" spans="5:10" x14ac:dyDescent="0.25">
      <c r="E2239" t="s">
        <v>5142</v>
      </c>
      <c r="F2239" t="s">
        <v>98</v>
      </c>
      <c r="G2239" t="s">
        <v>5747</v>
      </c>
      <c r="H2239" s="73">
        <v>0</v>
      </c>
      <c r="I2239" s="75">
        <v>6871.37</v>
      </c>
      <c r="J2239" s="75">
        <v>1</v>
      </c>
    </row>
    <row r="2240" spans="5:10" x14ac:dyDescent="0.25">
      <c r="E2240" t="s">
        <v>5143</v>
      </c>
      <c r="F2240" t="s">
        <v>97</v>
      </c>
      <c r="G2240" t="s">
        <v>56</v>
      </c>
      <c r="H2240" s="73">
        <v>400000</v>
      </c>
      <c r="I2240" s="75">
        <v>3426.98</v>
      </c>
      <c r="J2240" s="75">
        <v>1</v>
      </c>
    </row>
    <row r="2241" spans="5:10" x14ac:dyDescent="0.25">
      <c r="E2241" t="s">
        <v>5144</v>
      </c>
      <c r="F2241" t="s">
        <v>97</v>
      </c>
      <c r="G2241" t="s">
        <v>5744</v>
      </c>
      <c r="H2241" s="73">
        <v>0</v>
      </c>
      <c r="I2241" s="75">
        <v>6871.37</v>
      </c>
      <c r="J2241" s="75">
        <v>1</v>
      </c>
    </row>
    <row r="2242" spans="5:10" x14ac:dyDescent="0.25">
      <c r="E2242" t="s">
        <v>5145</v>
      </c>
      <c r="F2242" t="s">
        <v>97</v>
      </c>
      <c r="G2242" t="s">
        <v>56</v>
      </c>
      <c r="H2242" s="73">
        <v>400000</v>
      </c>
      <c r="I2242" s="75">
        <v>3426.98</v>
      </c>
      <c r="J2242" s="75">
        <v>1</v>
      </c>
    </row>
    <row r="2243" spans="5:10" x14ac:dyDescent="0.25">
      <c r="E2243" t="s">
        <v>5146</v>
      </c>
      <c r="F2243" t="s">
        <v>98</v>
      </c>
      <c r="G2243" t="s">
        <v>5747</v>
      </c>
      <c r="H2243" s="73">
        <v>0</v>
      </c>
      <c r="I2243" s="75">
        <v>6871.37</v>
      </c>
      <c r="J2243" s="75">
        <v>1</v>
      </c>
    </row>
    <row r="2244" spans="5:10" x14ac:dyDescent="0.25">
      <c r="E2244" t="s">
        <v>5147</v>
      </c>
      <c r="F2244" t="s">
        <v>98</v>
      </c>
      <c r="G2244" t="s">
        <v>5747</v>
      </c>
      <c r="H2244" s="73">
        <v>0</v>
      </c>
      <c r="I2244" s="75">
        <v>1073.0632602739724</v>
      </c>
      <c r="J2244" s="75">
        <v>0</v>
      </c>
    </row>
    <row r="2245" spans="5:10" x14ac:dyDescent="0.25">
      <c r="E2245" t="s">
        <v>5148</v>
      </c>
      <c r="F2245" t="s">
        <v>97</v>
      </c>
      <c r="G2245" t="s">
        <v>5744</v>
      </c>
      <c r="H2245" s="73">
        <v>0</v>
      </c>
      <c r="I2245" s="75">
        <v>1576.1655616438347</v>
      </c>
      <c r="J2245" s="75">
        <v>0</v>
      </c>
    </row>
    <row r="2246" spans="5:10" x14ac:dyDescent="0.25">
      <c r="E2246" t="s">
        <v>5149</v>
      </c>
      <c r="F2246" t="s">
        <v>98</v>
      </c>
      <c r="G2246" t="s">
        <v>56</v>
      </c>
      <c r="H2246" s="73">
        <v>0</v>
      </c>
      <c r="I2246" s="75">
        <v>535.17221917808183</v>
      </c>
      <c r="J2246" s="75">
        <v>0</v>
      </c>
    </row>
    <row r="2247" spans="5:10" x14ac:dyDescent="0.25">
      <c r="E2247" t="s">
        <v>5150</v>
      </c>
      <c r="F2247" t="s">
        <v>97</v>
      </c>
      <c r="G2247" t="s">
        <v>5744</v>
      </c>
      <c r="H2247" s="73">
        <v>0</v>
      </c>
      <c r="I2247" s="75">
        <v>4658.07</v>
      </c>
      <c r="J2247" s="75">
        <v>1</v>
      </c>
    </row>
    <row r="2248" spans="5:10" x14ac:dyDescent="0.25">
      <c r="E2248" t="s">
        <v>5151</v>
      </c>
      <c r="F2248" t="s">
        <v>98</v>
      </c>
      <c r="G2248" t="s">
        <v>5747</v>
      </c>
      <c r="H2248" s="73">
        <v>0</v>
      </c>
      <c r="I2248" s="75">
        <v>4658.07</v>
      </c>
      <c r="J2248" s="75">
        <v>1</v>
      </c>
    </row>
    <row r="2249" spans="5:10" x14ac:dyDescent="0.25">
      <c r="E2249" t="s">
        <v>5152</v>
      </c>
      <c r="F2249" t="s">
        <v>98</v>
      </c>
      <c r="G2249" t="s">
        <v>56</v>
      </c>
      <c r="H2249" s="73">
        <v>400000</v>
      </c>
      <c r="I2249" s="75">
        <v>3426.98</v>
      </c>
      <c r="J2249" s="75">
        <v>1</v>
      </c>
    </row>
    <row r="2250" spans="5:10" x14ac:dyDescent="0.25">
      <c r="E2250" t="s">
        <v>5153</v>
      </c>
      <c r="F2250" t="s">
        <v>97</v>
      </c>
      <c r="G2250" t="s">
        <v>5744</v>
      </c>
      <c r="H2250" s="73">
        <v>0</v>
      </c>
      <c r="I2250" s="75">
        <v>14425.4</v>
      </c>
      <c r="J2250" s="75">
        <v>1</v>
      </c>
    </row>
    <row r="2251" spans="5:10" x14ac:dyDescent="0.25">
      <c r="E2251" t="s">
        <v>5154</v>
      </c>
      <c r="F2251" t="s">
        <v>98</v>
      </c>
      <c r="G2251" t="s">
        <v>5747</v>
      </c>
      <c r="H2251" s="73">
        <v>0</v>
      </c>
      <c r="I2251" s="75">
        <v>10092.99</v>
      </c>
      <c r="J2251" s="75">
        <v>1</v>
      </c>
    </row>
    <row r="2252" spans="5:10" x14ac:dyDescent="0.25">
      <c r="E2252" t="s">
        <v>5155</v>
      </c>
      <c r="F2252" t="s">
        <v>97</v>
      </c>
      <c r="G2252" t="s">
        <v>56</v>
      </c>
      <c r="H2252" s="73">
        <v>400000</v>
      </c>
      <c r="I2252" s="75">
        <v>3426.98</v>
      </c>
      <c r="J2252" s="75">
        <v>1</v>
      </c>
    </row>
    <row r="2253" spans="5:10" x14ac:dyDescent="0.25">
      <c r="E2253" t="s">
        <v>5156</v>
      </c>
      <c r="F2253" t="s">
        <v>97</v>
      </c>
      <c r="G2253" t="s">
        <v>56</v>
      </c>
      <c r="H2253" s="73">
        <v>400000</v>
      </c>
      <c r="I2253" s="75">
        <v>3426.98</v>
      </c>
      <c r="J2253" s="75">
        <v>1</v>
      </c>
    </row>
    <row r="2254" spans="5:10" x14ac:dyDescent="0.25">
      <c r="E2254" t="s">
        <v>5157</v>
      </c>
      <c r="F2254" t="s">
        <v>97</v>
      </c>
      <c r="G2254" t="s">
        <v>5744</v>
      </c>
      <c r="H2254" s="73">
        <v>0</v>
      </c>
      <c r="I2254" s="75">
        <v>10092.99</v>
      </c>
      <c r="J2254" s="75">
        <v>1</v>
      </c>
    </row>
    <row r="2255" spans="5:10" x14ac:dyDescent="0.25">
      <c r="E2255" t="s">
        <v>5158</v>
      </c>
      <c r="F2255" t="s">
        <v>98</v>
      </c>
      <c r="G2255" t="s">
        <v>5747</v>
      </c>
      <c r="H2255" s="73">
        <v>0</v>
      </c>
      <c r="I2255" s="75">
        <v>6871.37</v>
      </c>
      <c r="J2255" s="75">
        <v>1</v>
      </c>
    </row>
    <row r="2256" spans="5:10" x14ac:dyDescent="0.25">
      <c r="E2256" t="s">
        <v>5159</v>
      </c>
      <c r="F2256" t="s">
        <v>97</v>
      </c>
      <c r="G2256" t="s">
        <v>5744</v>
      </c>
      <c r="H2256" s="73">
        <v>0</v>
      </c>
      <c r="I2256" s="75">
        <v>10092.99</v>
      </c>
      <c r="J2256" s="75">
        <v>1</v>
      </c>
    </row>
    <row r="2257" spans="5:10" x14ac:dyDescent="0.25">
      <c r="E2257" t="s">
        <v>5160</v>
      </c>
      <c r="F2257" t="s">
        <v>98</v>
      </c>
      <c r="G2257" t="s">
        <v>5747</v>
      </c>
      <c r="H2257" s="73">
        <v>0</v>
      </c>
      <c r="I2257" s="75">
        <v>6871.37</v>
      </c>
      <c r="J2257" s="75">
        <v>1</v>
      </c>
    </row>
    <row r="2258" spans="5:10" x14ac:dyDescent="0.25">
      <c r="E2258" t="s">
        <v>5161</v>
      </c>
      <c r="F2258" t="s">
        <v>97</v>
      </c>
      <c r="G2258" t="s">
        <v>56</v>
      </c>
      <c r="H2258" s="73">
        <v>400000</v>
      </c>
      <c r="I2258" s="75">
        <v>3426.98</v>
      </c>
      <c r="J2258" s="75">
        <v>1</v>
      </c>
    </row>
    <row r="2259" spans="5:10" x14ac:dyDescent="0.25">
      <c r="E2259" t="s">
        <v>5162</v>
      </c>
      <c r="F2259" t="s">
        <v>97</v>
      </c>
      <c r="G2259" t="s">
        <v>5744</v>
      </c>
      <c r="H2259" s="73">
        <v>0</v>
      </c>
      <c r="I2259" s="75">
        <v>7558.5099999999993</v>
      </c>
      <c r="J2259" s="75">
        <v>1</v>
      </c>
    </row>
    <row r="2260" spans="5:10" x14ac:dyDescent="0.25">
      <c r="E2260" t="s">
        <v>5163</v>
      </c>
      <c r="F2260" t="s">
        <v>98</v>
      </c>
      <c r="G2260" t="s">
        <v>5746</v>
      </c>
      <c r="H2260" s="73">
        <v>0</v>
      </c>
      <c r="I2260" s="75">
        <v>3769.67</v>
      </c>
      <c r="J2260" s="75">
        <v>1</v>
      </c>
    </row>
    <row r="2261" spans="5:10" x14ac:dyDescent="0.25">
      <c r="E2261" t="s">
        <v>5164</v>
      </c>
      <c r="F2261" t="s">
        <v>97</v>
      </c>
      <c r="G2261" t="s">
        <v>5745</v>
      </c>
      <c r="H2261" s="73">
        <v>0</v>
      </c>
      <c r="I2261" s="75">
        <v>3769.67</v>
      </c>
      <c r="J2261" s="75">
        <v>1</v>
      </c>
    </row>
    <row r="2262" spans="5:10" x14ac:dyDescent="0.25">
      <c r="E2262" t="s">
        <v>5165</v>
      </c>
      <c r="F2262" t="s">
        <v>97</v>
      </c>
      <c r="G2262" t="s">
        <v>56</v>
      </c>
      <c r="H2262" s="73">
        <v>500000</v>
      </c>
      <c r="I2262" s="75">
        <v>5123.8900000000003</v>
      </c>
      <c r="J2262" s="75">
        <v>1</v>
      </c>
    </row>
    <row r="2263" spans="5:10" x14ac:dyDescent="0.25">
      <c r="E2263" t="s">
        <v>5166</v>
      </c>
      <c r="F2263" t="s">
        <v>98</v>
      </c>
      <c r="G2263" t="s">
        <v>5743</v>
      </c>
      <c r="H2263" s="73">
        <v>0</v>
      </c>
      <c r="I2263" s="75">
        <v>5123.8900000000003</v>
      </c>
      <c r="J2263" s="75">
        <v>1</v>
      </c>
    </row>
    <row r="2264" spans="5:10" x14ac:dyDescent="0.25">
      <c r="E2264" t="s">
        <v>5167</v>
      </c>
      <c r="F2264" t="s">
        <v>98</v>
      </c>
      <c r="G2264" t="s">
        <v>5747</v>
      </c>
      <c r="H2264" s="73">
        <v>0</v>
      </c>
      <c r="I2264" s="75">
        <v>7558.5099999999993</v>
      </c>
      <c r="J2264" s="75">
        <v>1</v>
      </c>
    </row>
    <row r="2265" spans="5:10" x14ac:dyDescent="0.25">
      <c r="E2265" t="s">
        <v>5168</v>
      </c>
      <c r="F2265" t="s">
        <v>98</v>
      </c>
      <c r="G2265" t="s">
        <v>5743</v>
      </c>
      <c r="H2265" s="73">
        <v>0</v>
      </c>
      <c r="I2265" s="75">
        <v>4225.6899999999996</v>
      </c>
      <c r="J2265" s="75">
        <v>1</v>
      </c>
    </row>
    <row r="2266" spans="5:10" x14ac:dyDescent="0.25">
      <c r="E2266" t="s">
        <v>5169</v>
      </c>
      <c r="F2266" t="s">
        <v>98</v>
      </c>
      <c r="G2266" t="s">
        <v>5747</v>
      </c>
      <c r="H2266" s="73">
        <v>0</v>
      </c>
      <c r="I2266" s="75">
        <v>11102.3</v>
      </c>
      <c r="J2266" s="75">
        <v>1</v>
      </c>
    </row>
    <row r="2267" spans="5:10" x14ac:dyDescent="0.25">
      <c r="E2267" t="s">
        <v>5170</v>
      </c>
      <c r="F2267" t="s">
        <v>97</v>
      </c>
      <c r="G2267" t="s">
        <v>5744</v>
      </c>
      <c r="H2267" s="73">
        <v>0</v>
      </c>
      <c r="I2267" s="75">
        <v>15858.589999999998</v>
      </c>
      <c r="J2267" s="75">
        <v>1</v>
      </c>
    </row>
    <row r="2268" spans="5:10" x14ac:dyDescent="0.25">
      <c r="E2268" t="s">
        <v>5171</v>
      </c>
      <c r="F2268" t="s">
        <v>97</v>
      </c>
      <c r="G2268" t="s">
        <v>56</v>
      </c>
      <c r="H2268" s="73">
        <v>500000</v>
      </c>
      <c r="I2268" s="75">
        <v>4225.6899999999996</v>
      </c>
      <c r="J2268" s="75">
        <v>1</v>
      </c>
    </row>
    <row r="2269" spans="5:10" x14ac:dyDescent="0.25">
      <c r="E2269" t="s">
        <v>5172</v>
      </c>
      <c r="F2269" t="s">
        <v>97</v>
      </c>
      <c r="G2269" t="s">
        <v>5744</v>
      </c>
      <c r="H2269" s="73">
        <v>0</v>
      </c>
      <c r="I2269" s="75">
        <v>3771.7402739726022</v>
      </c>
      <c r="J2269" s="75">
        <v>0</v>
      </c>
    </row>
    <row r="2270" spans="5:10" x14ac:dyDescent="0.25">
      <c r="E2270" t="s">
        <v>5173</v>
      </c>
      <c r="F2270" t="s">
        <v>98</v>
      </c>
      <c r="G2270" t="s">
        <v>5747</v>
      </c>
      <c r="H2270" s="73">
        <v>0</v>
      </c>
      <c r="I2270" s="75">
        <v>2567.8225753424649</v>
      </c>
      <c r="J2270" s="75">
        <v>0</v>
      </c>
    </row>
    <row r="2271" spans="5:10" x14ac:dyDescent="0.25">
      <c r="E2271" t="s">
        <v>5174</v>
      </c>
      <c r="F2271" t="s">
        <v>97</v>
      </c>
      <c r="G2271" t="s">
        <v>56</v>
      </c>
      <c r="H2271" s="73">
        <v>0</v>
      </c>
      <c r="I2271" s="75">
        <v>1435.5768767123286</v>
      </c>
      <c r="J2271" s="75">
        <v>0</v>
      </c>
    </row>
    <row r="2272" spans="5:10" x14ac:dyDescent="0.25">
      <c r="E2272" t="s">
        <v>5175</v>
      </c>
      <c r="F2272" t="s">
        <v>97</v>
      </c>
      <c r="G2272" t="s">
        <v>5745</v>
      </c>
      <c r="H2272" s="73">
        <v>0</v>
      </c>
      <c r="I2272" s="75">
        <v>3426.98</v>
      </c>
      <c r="J2272" s="75">
        <v>1</v>
      </c>
    </row>
    <row r="2273" spans="5:10" x14ac:dyDescent="0.25">
      <c r="E2273" t="s">
        <v>5176</v>
      </c>
      <c r="F2273" t="s">
        <v>98</v>
      </c>
      <c r="G2273" t="s">
        <v>5747</v>
      </c>
      <c r="H2273" s="73">
        <v>0</v>
      </c>
      <c r="I2273" s="75">
        <v>22974.65</v>
      </c>
      <c r="J2273" s="75">
        <v>1</v>
      </c>
    </row>
    <row r="2274" spans="5:10" x14ac:dyDescent="0.25">
      <c r="E2274" t="s">
        <v>5177</v>
      </c>
      <c r="F2274" t="s">
        <v>98</v>
      </c>
      <c r="G2274" t="s">
        <v>5743</v>
      </c>
      <c r="H2274" s="73">
        <v>0</v>
      </c>
      <c r="I2274" s="75">
        <v>6871.37</v>
      </c>
      <c r="J2274" s="75">
        <v>1</v>
      </c>
    </row>
    <row r="2275" spans="5:10" x14ac:dyDescent="0.25">
      <c r="E2275" t="s">
        <v>5178</v>
      </c>
      <c r="F2275" t="s">
        <v>97</v>
      </c>
      <c r="G2275" t="s">
        <v>56</v>
      </c>
      <c r="H2275" s="73">
        <v>400000</v>
      </c>
      <c r="I2275" s="75">
        <v>4658.07</v>
      </c>
      <c r="J2275" s="75">
        <v>1</v>
      </c>
    </row>
    <row r="2276" spans="5:10" x14ac:dyDescent="0.25">
      <c r="E2276" t="s">
        <v>5179</v>
      </c>
      <c r="F2276" t="s">
        <v>98</v>
      </c>
      <c r="G2276" t="s">
        <v>5747</v>
      </c>
      <c r="H2276" s="73">
        <v>0</v>
      </c>
      <c r="I2276" s="75">
        <v>15858.589999999998</v>
      </c>
      <c r="J2276" s="75">
        <v>1</v>
      </c>
    </row>
    <row r="2277" spans="5:10" x14ac:dyDescent="0.25">
      <c r="E2277" t="s">
        <v>5180</v>
      </c>
      <c r="F2277" t="s">
        <v>98</v>
      </c>
      <c r="G2277" t="s">
        <v>5746</v>
      </c>
      <c r="H2277" s="73">
        <v>0</v>
      </c>
      <c r="I2277" s="75">
        <v>3769.67</v>
      </c>
      <c r="J2277" s="75">
        <v>1</v>
      </c>
    </row>
    <row r="2278" spans="5:10" x14ac:dyDescent="0.25">
      <c r="E2278" t="s">
        <v>5181</v>
      </c>
      <c r="F2278" t="s">
        <v>97</v>
      </c>
      <c r="G2278" t="s">
        <v>5745</v>
      </c>
      <c r="H2278" s="73">
        <v>0</v>
      </c>
      <c r="I2278" s="75">
        <v>3769.67</v>
      </c>
      <c r="J2278" s="75">
        <v>1</v>
      </c>
    </row>
    <row r="2279" spans="5:10" x14ac:dyDescent="0.25">
      <c r="E2279" t="s">
        <v>5182</v>
      </c>
      <c r="F2279" t="s">
        <v>97</v>
      </c>
      <c r="G2279" t="s">
        <v>56</v>
      </c>
      <c r="H2279" s="73">
        <v>500000</v>
      </c>
      <c r="I2279" s="75">
        <v>5123.8900000000003</v>
      </c>
      <c r="J2279" s="75">
        <v>1</v>
      </c>
    </row>
    <row r="2280" spans="5:10" x14ac:dyDescent="0.25">
      <c r="E2280" t="s">
        <v>5183</v>
      </c>
      <c r="F2280" t="s">
        <v>97</v>
      </c>
      <c r="G2280" t="s">
        <v>5744</v>
      </c>
      <c r="H2280" s="73">
        <v>0</v>
      </c>
      <c r="I2280" s="75">
        <v>20115.189999999999</v>
      </c>
      <c r="J2280" s="75">
        <v>1</v>
      </c>
    </row>
    <row r="2281" spans="5:10" x14ac:dyDescent="0.25">
      <c r="E2281" t="s">
        <v>5184</v>
      </c>
      <c r="F2281" t="s">
        <v>98</v>
      </c>
      <c r="G2281" t="s">
        <v>5743</v>
      </c>
      <c r="H2281" s="73">
        <v>0</v>
      </c>
      <c r="I2281" s="75">
        <v>5123.8900000000003</v>
      </c>
      <c r="J2281" s="75">
        <v>1</v>
      </c>
    </row>
    <row r="2282" spans="5:10" x14ac:dyDescent="0.25">
      <c r="E2282" t="s">
        <v>5185</v>
      </c>
      <c r="F2282" t="s">
        <v>98</v>
      </c>
      <c r="G2282" t="s">
        <v>5747</v>
      </c>
      <c r="H2282" s="73">
        <v>0</v>
      </c>
      <c r="I2282" s="75">
        <v>11102.3</v>
      </c>
      <c r="J2282" s="75">
        <v>1</v>
      </c>
    </row>
    <row r="2283" spans="5:10" x14ac:dyDescent="0.25">
      <c r="E2283" t="s">
        <v>5186</v>
      </c>
      <c r="F2283" t="s">
        <v>98</v>
      </c>
      <c r="G2283" t="s">
        <v>5746</v>
      </c>
      <c r="H2283" s="73">
        <v>0</v>
      </c>
      <c r="I2283" s="75">
        <v>3769.67</v>
      </c>
      <c r="J2283" s="75">
        <v>1</v>
      </c>
    </row>
    <row r="2284" spans="5:10" x14ac:dyDescent="0.25">
      <c r="E2284" t="s">
        <v>5187</v>
      </c>
      <c r="F2284" t="s">
        <v>97</v>
      </c>
      <c r="G2284" t="s">
        <v>56</v>
      </c>
      <c r="H2284" s="73">
        <v>500000</v>
      </c>
      <c r="I2284" s="75">
        <v>4225.6899999999996</v>
      </c>
      <c r="J2284" s="75">
        <v>1</v>
      </c>
    </row>
    <row r="2285" spans="5:10" x14ac:dyDescent="0.25">
      <c r="E2285" t="s">
        <v>5188</v>
      </c>
      <c r="F2285" t="s">
        <v>97</v>
      </c>
      <c r="G2285" t="s">
        <v>5744</v>
      </c>
      <c r="H2285" s="73">
        <v>0</v>
      </c>
      <c r="I2285" s="75">
        <v>11102.3</v>
      </c>
      <c r="J2285" s="75">
        <v>1</v>
      </c>
    </row>
    <row r="2286" spans="5:10" x14ac:dyDescent="0.25">
      <c r="E2286" t="s">
        <v>5189</v>
      </c>
      <c r="F2286" t="s">
        <v>98</v>
      </c>
      <c r="G2286" t="s">
        <v>5743</v>
      </c>
      <c r="H2286" s="73">
        <v>0</v>
      </c>
      <c r="I2286" s="75">
        <v>4225.6899999999996</v>
      </c>
      <c r="J2286" s="75">
        <v>1</v>
      </c>
    </row>
    <row r="2287" spans="5:10" x14ac:dyDescent="0.25">
      <c r="E2287" t="s">
        <v>5190</v>
      </c>
      <c r="F2287" t="s">
        <v>97</v>
      </c>
      <c r="G2287" t="s">
        <v>5745</v>
      </c>
      <c r="H2287" s="73">
        <v>0</v>
      </c>
      <c r="I2287" s="75">
        <v>3769.67</v>
      </c>
      <c r="J2287" s="75">
        <v>1</v>
      </c>
    </row>
    <row r="2288" spans="5:10" x14ac:dyDescent="0.25">
      <c r="E2288" t="s">
        <v>5191</v>
      </c>
      <c r="F2288" t="s">
        <v>98</v>
      </c>
      <c r="G2288" t="s">
        <v>5746</v>
      </c>
      <c r="H2288" s="73">
        <v>0</v>
      </c>
      <c r="I2288" s="75">
        <v>3769.67</v>
      </c>
      <c r="J2288" s="75">
        <v>1</v>
      </c>
    </row>
    <row r="2289" spans="5:10" x14ac:dyDescent="0.25">
      <c r="E2289" t="s">
        <v>5192</v>
      </c>
      <c r="F2289" t="s">
        <v>98</v>
      </c>
      <c r="G2289" t="s">
        <v>5743</v>
      </c>
      <c r="H2289" s="73">
        <v>0</v>
      </c>
      <c r="I2289" s="75">
        <v>5123.8900000000003</v>
      </c>
      <c r="J2289" s="75">
        <v>1</v>
      </c>
    </row>
    <row r="2290" spans="5:10" x14ac:dyDescent="0.25">
      <c r="E2290" t="s">
        <v>5193</v>
      </c>
      <c r="F2290" t="s">
        <v>97</v>
      </c>
      <c r="G2290" t="s">
        <v>56</v>
      </c>
      <c r="H2290" s="73">
        <v>500000</v>
      </c>
      <c r="I2290" s="75">
        <v>5123.8900000000003</v>
      </c>
      <c r="J2290" s="75">
        <v>1</v>
      </c>
    </row>
    <row r="2291" spans="5:10" x14ac:dyDescent="0.25">
      <c r="E2291" t="s">
        <v>5194</v>
      </c>
      <c r="F2291" t="s">
        <v>98</v>
      </c>
      <c r="G2291" t="s">
        <v>5743</v>
      </c>
      <c r="H2291" s="73">
        <v>0</v>
      </c>
      <c r="I2291" s="75">
        <v>2712.7803013698622</v>
      </c>
      <c r="J2291" s="75">
        <v>0</v>
      </c>
    </row>
    <row r="2292" spans="5:10" x14ac:dyDescent="0.25">
      <c r="E2292" t="s">
        <v>5195</v>
      </c>
      <c r="F2292" t="s">
        <v>97</v>
      </c>
      <c r="G2292" t="s">
        <v>5745</v>
      </c>
      <c r="H2292" s="73">
        <v>0</v>
      </c>
      <c r="I2292" s="75">
        <v>1352.9500547945204</v>
      </c>
      <c r="J2292" s="75">
        <v>0</v>
      </c>
    </row>
    <row r="2293" spans="5:10" x14ac:dyDescent="0.25">
      <c r="E2293" t="s">
        <v>5196</v>
      </c>
      <c r="F2293" t="s">
        <v>97</v>
      </c>
      <c r="G2293" t="s">
        <v>5745</v>
      </c>
      <c r="H2293" s="73">
        <v>0</v>
      </c>
      <c r="I2293" s="75">
        <v>1352.9500547945204</v>
      </c>
      <c r="J2293" s="75">
        <v>0</v>
      </c>
    </row>
    <row r="2294" spans="5:10" x14ac:dyDescent="0.25">
      <c r="E2294" t="s">
        <v>5197</v>
      </c>
      <c r="F2294" t="s">
        <v>97</v>
      </c>
      <c r="G2294" t="s">
        <v>56</v>
      </c>
      <c r="H2294" s="73">
        <v>0</v>
      </c>
      <c r="I2294" s="75">
        <v>2712.7803013698622</v>
      </c>
      <c r="J2294" s="75">
        <v>0</v>
      </c>
    </row>
    <row r="2295" spans="5:10" x14ac:dyDescent="0.25">
      <c r="E2295" t="s">
        <v>5198</v>
      </c>
      <c r="F2295" t="s">
        <v>97</v>
      </c>
      <c r="G2295" t="s">
        <v>5744</v>
      </c>
      <c r="H2295" s="73">
        <v>0</v>
      </c>
      <c r="I2295" s="75">
        <v>6871.37</v>
      </c>
      <c r="J2295" s="75">
        <v>1</v>
      </c>
    </row>
    <row r="2296" spans="5:10" x14ac:dyDescent="0.25">
      <c r="E2296" t="s">
        <v>5199</v>
      </c>
      <c r="F2296" t="s">
        <v>98</v>
      </c>
      <c r="G2296" t="s">
        <v>5747</v>
      </c>
      <c r="H2296" s="73">
        <v>0</v>
      </c>
      <c r="I2296" s="75">
        <v>6871.37</v>
      </c>
      <c r="J2296" s="75">
        <v>1</v>
      </c>
    </row>
    <row r="2297" spans="5:10" x14ac:dyDescent="0.25">
      <c r="E2297" t="s">
        <v>5200</v>
      </c>
      <c r="F2297" t="s">
        <v>97</v>
      </c>
      <c r="G2297" t="s">
        <v>56</v>
      </c>
      <c r="H2297" s="73">
        <v>400000</v>
      </c>
      <c r="I2297" s="75">
        <v>3841.55</v>
      </c>
      <c r="J2297" s="75">
        <v>1</v>
      </c>
    </row>
    <row r="2298" spans="5:10" x14ac:dyDescent="0.25">
      <c r="E2298" t="s">
        <v>5201</v>
      </c>
      <c r="F2298" t="s">
        <v>98</v>
      </c>
      <c r="G2298" t="s">
        <v>5746</v>
      </c>
      <c r="H2298" s="73">
        <v>0</v>
      </c>
      <c r="I2298" s="75">
        <v>3769.67</v>
      </c>
      <c r="J2298" s="75">
        <v>1</v>
      </c>
    </row>
    <row r="2299" spans="5:10" x14ac:dyDescent="0.25">
      <c r="E2299" t="s">
        <v>5202</v>
      </c>
      <c r="F2299" t="s">
        <v>98</v>
      </c>
      <c r="G2299" t="s">
        <v>5746</v>
      </c>
      <c r="H2299" s="73">
        <v>0</v>
      </c>
      <c r="I2299" s="75">
        <v>3769.67</v>
      </c>
      <c r="J2299" s="75">
        <v>1</v>
      </c>
    </row>
    <row r="2300" spans="5:10" x14ac:dyDescent="0.25">
      <c r="E2300" t="s">
        <v>5203</v>
      </c>
      <c r="F2300" t="s">
        <v>98</v>
      </c>
      <c r="G2300" t="s">
        <v>5747</v>
      </c>
      <c r="H2300" s="73">
        <v>0</v>
      </c>
      <c r="I2300" s="75">
        <v>7558.5099999999993</v>
      </c>
      <c r="J2300" s="75">
        <v>1</v>
      </c>
    </row>
    <row r="2301" spans="5:10" x14ac:dyDescent="0.25">
      <c r="E2301" t="s">
        <v>5204</v>
      </c>
      <c r="F2301" t="s">
        <v>98</v>
      </c>
      <c r="G2301" t="s">
        <v>5743</v>
      </c>
      <c r="H2301" s="73">
        <v>0</v>
      </c>
      <c r="I2301" s="75">
        <v>4225.6899999999996</v>
      </c>
      <c r="J2301" s="75">
        <v>1</v>
      </c>
    </row>
    <row r="2302" spans="5:10" x14ac:dyDescent="0.25">
      <c r="E2302" t="s">
        <v>5205</v>
      </c>
      <c r="F2302" t="s">
        <v>97</v>
      </c>
      <c r="G2302" t="s">
        <v>5744</v>
      </c>
      <c r="H2302" s="73">
        <v>0</v>
      </c>
      <c r="I2302" s="75">
        <v>11102.3</v>
      </c>
      <c r="J2302" s="75">
        <v>1</v>
      </c>
    </row>
    <row r="2303" spans="5:10" x14ac:dyDescent="0.25">
      <c r="E2303" t="s">
        <v>5206</v>
      </c>
      <c r="F2303" t="s">
        <v>97</v>
      </c>
      <c r="G2303" t="s">
        <v>56</v>
      </c>
      <c r="H2303" s="73">
        <v>500000</v>
      </c>
      <c r="I2303" s="75">
        <v>5123.8900000000003</v>
      </c>
      <c r="J2303" s="75">
        <v>1</v>
      </c>
    </row>
    <row r="2304" spans="5:10" x14ac:dyDescent="0.25">
      <c r="E2304" t="s">
        <v>5207</v>
      </c>
      <c r="F2304" t="s">
        <v>98</v>
      </c>
      <c r="G2304" t="s">
        <v>5747</v>
      </c>
      <c r="H2304" s="73">
        <v>0</v>
      </c>
      <c r="I2304" s="75">
        <v>7558.5099999999993</v>
      </c>
      <c r="J2304" s="75">
        <v>1</v>
      </c>
    </row>
    <row r="2305" spans="5:10" x14ac:dyDescent="0.25">
      <c r="E2305" t="s">
        <v>5208</v>
      </c>
      <c r="F2305" t="s">
        <v>97</v>
      </c>
      <c r="G2305" t="s">
        <v>5744</v>
      </c>
      <c r="H2305" s="73">
        <v>0</v>
      </c>
      <c r="I2305" s="75">
        <v>11102.3</v>
      </c>
      <c r="J2305" s="75">
        <v>1</v>
      </c>
    </row>
    <row r="2306" spans="5:10" x14ac:dyDescent="0.25">
      <c r="E2306" t="s">
        <v>5209</v>
      </c>
      <c r="F2306" t="s">
        <v>97</v>
      </c>
      <c r="G2306" t="s">
        <v>56</v>
      </c>
      <c r="H2306" s="73">
        <v>500000</v>
      </c>
      <c r="I2306" s="75">
        <v>4225.6899999999996</v>
      </c>
      <c r="J2306" s="75">
        <v>1</v>
      </c>
    </row>
    <row r="2307" spans="5:10" x14ac:dyDescent="0.25">
      <c r="E2307" t="s">
        <v>5210</v>
      </c>
      <c r="F2307" t="s">
        <v>97</v>
      </c>
      <c r="G2307" t="s">
        <v>5744</v>
      </c>
      <c r="H2307" s="73">
        <v>0</v>
      </c>
      <c r="I2307" s="75">
        <v>14425.4</v>
      </c>
      <c r="J2307" s="75">
        <v>1</v>
      </c>
    </row>
    <row r="2308" spans="5:10" x14ac:dyDescent="0.25">
      <c r="E2308" t="s">
        <v>5211</v>
      </c>
      <c r="F2308" t="s">
        <v>98</v>
      </c>
      <c r="G2308" t="s">
        <v>5747</v>
      </c>
      <c r="H2308" s="73">
        <v>0</v>
      </c>
      <c r="I2308" s="75">
        <v>10092.99</v>
      </c>
      <c r="J2308" s="75">
        <v>1</v>
      </c>
    </row>
    <row r="2309" spans="5:10" x14ac:dyDescent="0.25">
      <c r="E2309" t="s">
        <v>5212</v>
      </c>
      <c r="F2309" t="s">
        <v>97</v>
      </c>
      <c r="G2309" t="s">
        <v>56</v>
      </c>
      <c r="H2309" s="73">
        <v>400000</v>
      </c>
      <c r="I2309" s="75">
        <v>3841.55</v>
      </c>
      <c r="J2309" s="75">
        <v>1</v>
      </c>
    </row>
    <row r="2310" spans="5:10" x14ac:dyDescent="0.25">
      <c r="E2310" t="s">
        <v>5213</v>
      </c>
      <c r="F2310" t="s">
        <v>97</v>
      </c>
      <c r="G2310" t="s">
        <v>5745</v>
      </c>
      <c r="H2310" s="73">
        <v>0</v>
      </c>
      <c r="I2310" s="75">
        <v>3769.67</v>
      </c>
      <c r="J2310" s="75">
        <v>1</v>
      </c>
    </row>
    <row r="2311" spans="5:10" x14ac:dyDescent="0.25">
      <c r="E2311" t="s">
        <v>5214</v>
      </c>
      <c r="F2311" t="s">
        <v>98</v>
      </c>
      <c r="G2311" t="s">
        <v>5746</v>
      </c>
      <c r="H2311" s="73">
        <v>0</v>
      </c>
      <c r="I2311" s="75">
        <v>3769.67</v>
      </c>
      <c r="J2311" s="75">
        <v>1</v>
      </c>
    </row>
    <row r="2312" spans="5:10" x14ac:dyDescent="0.25">
      <c r="E2312" t="s">
        <v>5215</v>
      </c>
      <c r="F2312" t="s">
        <v>98</v>
      </c>
      <c r="G2312" t="s">
        <v>5747</v>
      </c>
      <c r="H2312" s="73">
        <v>0</v>
      </c>
      <c r="I2312" s="75">
        <v>25272.11</v>
      </c>
      <c r="J2312" s="75">
        <v>1</v>
      </c>
    </row>
    <row r="2313" spans="5:10" x14ac:dyDescent="0.25">
      <c r="E2313" t="s">
        <v>5216</v>
      </c>
      <c r="F2313" t="s">
        <v>98</v>
      </c>
      <c r="G2313" t="s">
        <v>5743</v>
      </c>
      <c r="H2313" s="73">
        <v>0</v>
      </c>
      <c r="I2313" s="75">
        <v>5123.8900000000003</v>
      </c>
      <c r="J2313" s="75">
        <v>1</v>
      </c>
    </row>
    <row r="2314" spans="5:10" x14ac:dyDescent="0.25">
      <c r="E2314" t="s">
        <v>5217</v>
      </c>
      <c r="F2314" t="s">
        <v>97</v>
      </c>
      <c r="G2314" t="s">
        <v>56</v>
      </c>
      <c r="H2314" s="73">
        <v>500000</v>
      </c>
      <c r="I2314" s="75">
        <v>7558.5099999999993</v>
      </c>
      <c r="J2314" s="75">
        <v>1</v>
      </c>
    </row>
    <row r="2315" spans="5:10" x14ac:dyDescent="0.25">
      <c r="E2315" t="s">
        <v>5218</v>
      </c>
      <c r="F2315" t="s">
        <v>97</v>
      </c>
      <c r="G2315" t="s">
        <v>5744</v>
      </c>
      <c r="H2315" s="73">
        <v>0</v>
      </c>
      <c r="I2315" s="75">
        <v>6871.37</v>
      </c>
      <c r="J2315" s="75">
        <v>1</v>
      </c>
    </row>
    <row r="2316" spans="5:10" x14ac:dyDescent="0.25">
      <c r="E2316" t="s">
        <v>5219</v>
      </c>
      <c r="F2316" t="s">
        <v>98</v>
      </c>
      <c r="G2316" t="s">
        <v>5747</v>
      </c>
      <c r="H2316" s="73">
        <v>0</v>
      </c>
      <c r="I2316" s="75">
        <v>4658.07</v>
      </c>
      <c r="J2316" s="75">
        <v>1</v>
      </c>
    </row>
    <row r="2317" spans="5:10" x14ac:dyDescent="0.25">
      <c r="E2317" t="s">
        <v>5220</v>
      </c>
      <c r="F2317" t="s">
        <v>97</v>
      </c>
      <c r="G2317" t="s">
        <v>56</v>
      </c>
      <c r="H2317" s="73">
        <v>400000</v>
      </c>
      <c r="I2317" s="75">
        <v>3426.98</v>
      </c>
      <c r="J2317" s="75">
        <v>1</v>
      </c>
    </row>
    <row r="2318" spans="5:10" x14ac:dyDescent="0.25">
      <c r="E2318" t="s">
        <v>5221</v>
      </c>
      <c r="F2318" t="s">
        <v>97</v>
      </c>
      <c r="G2318" t="s">
        <v>5744</v>
      </c>
      <c r="H2318" s="73">
        <v>0</v>
      </c>
      <c r="I2318" s="75">
        <v>18286.47</v>
      </c>
      <c r="J2318" s="75">
        <v>1</v>
      </c>
    </row>
    <row r="2319" spans="5:10" x14ac:dyDescent="0.25">
      <c r="E2319" t="s">
        <v>5222</v>
      </c>
      <c r="F2319" t="s">
        <v>98</v>
      </c>
      <c r="G2319" t="s">
        <v>5747</v>
      </c>
      <c r="H2319" s="73">
        <v>0</v>
      </c>
      <c r="I2319" s="75">
        <v>10092.99</v>
      </c>
      <c r="J2319" s="75">
        <v>1</v>
      </c>
    </row>
    <row r="2320" spans="5:10" x14ac:dyDescent="0.25">
      <c r="E2320" t="s">
        <v>5223</v>
      </c>
      <c r="F2320" t="s">
        <v>98</v>
      </c>
      <c r="G2320" t="s">
        <v>5743</v>
      </c>
      <c r="H2320" s="73">
        <v>0</v>
      </c>
      <c r="I2320" s="75">
        <v>3426.98</v>
      </c>
      <c r="J2320" s="75">
        <v>1</v>
      </c>
    </row>
    <row r="2321" spans="5:10" x14ac:dyDescent="0.25">
      <c r="E2321" t="s">
        <v>5224</v>
      </c>
      <c r="F2321" t="s">
        <v>97</v>
      </c>
      <c r="G2321" t="s">
        <v>5745</v>
      </c>
      <c r="H2321" s="73">
        <v>0</v>
      </c>
      <c r="I2321" s="75">
        <v>3426.98</v>
      </c>
      <c r="J2321" s="75">
        <v>1</v>
      </c>
    </row>
    <row r="2322" spans="5:10" x14ac:dyDescent="0.25">
      <c r="E2322" t="s">
        <v>5225</v>
      </c>
      <c r="F2322" t="s">
        <v>97</v>
      </c>
      <c r="G2322" t="s">
        <v>56</v>
      </c>
      <c r="H2322" s="73">
        <v>400000</v>
      </c>
      <c r="I2322" s="75">
        <v>3841.55</v>
      </c>
      <c r="J2322" s="75">
        <v>1</v>
      </c>
    </row>
    <row r="2323" spans="5:10" x14ac:dyDescent="0.25">
      <c r="E2323" t="s">
        <v>5226</v>
      </c>
      <c r="F2323" t="s">
        <v>97</v>
      </c>
      <c r="G2323" t="s">
        <v>5744</v>
      </c>
      <c r="H2323" s="73">
        <v>0</v>
      </c>
      <c r="I2323" s="75">
        <v>1807.2644383561646</v>
      </c>
      <c r="J2323" s="75">
        <v>0</v>
      </c>
    </row>
    <row r="2324" spans="5:10" x14ac:dyDescent="0.25">
      <c r="E2324" t="s">
        <v>5227</v>
      </c>
      <c r="F2324" t="s">
        <v>98</v>
      </c>
      <c r="G2324" t="s">
        <v>5747</v>
      </c>
      <c r="H2324" s="73">
        <v>0</v>
      </c>
      <c r="I2324" s="75">
        <v>1807.2644383561646</v>
      </c>
      <c r="J2324" s="75">
        <v>0</v>
      </c>
    </row>
    <row r="2325" spans="5:10" x14ac:dyDescent="0.25">
      <c r="E2325" t="s">
        <v>5228</v>
      </c>
      <c r="F2325" t="s">
        <v>98</v>
      </c>
      <c r="G2325" t="s">
        <v>5743</v>
      </c>
      <c r="H2325" s="73">
        <v>0</v>
      </c>
      <c r="I2325" s="75">
        <v>901.34268493150694</v>
      </c>
      <c r="J2325" s="75">
        <v>0</v>
      </c>
    </row>
    <row r="2326" spans="5:10" x14ac:dyDescent="0.25">
      <c r="E2326" t="s">
        <v>5229</v>
      </c>
      <c r="F2326" t="s">
        <v>97</v>
      </c>
      <c r="G2326" t="s">
        <v>56</v>
      </c>
      <c r="H2326" s="73">
        <v>0</v>
      </c>
      <c r="I2326" s="75">
        <v>1010.3802739726029</v>
      </c>
      <c r="J2326" s="75">
        <v>0</v>
      </c>
    </row>
    <row r="2327" spans="5:10" x14ac:dyDescent="0.25">
      <c r="E2327" t="s">
        <v>5230</v>
      </c>
      <c r="F2327" t="s">
        <v>97</v>
      </c>
      <c r="G2327" t="s">
        <v>5745</v>
      </c>
      <c r="H2327" s="73">
        <v>0</v>
      </c>
      <c r="I2327" s="75">
        <v>3426.98</v>
      </c>
      <c r="J2327" s="75">
        <v>1</v>
      </c>
    </row>
    <row r="2328" spans="5:10" x14ac:dyDescent="0.25">
      <c r="E2328" t="s">
        <v>5231</v>
      </c>
      <c r="F2328" t="s">
        <v>98</v>
      </c>
      <c r="G2328" t="s">
        <v>5743</v>
      </c>
      <c r="H2328" s="73">
        <v>0</v>
      </c>
      <c r="I2328" s="75">
        <v>4658.07</v>
      </c>
      <c r="J2328" s="75">
        <v>1</v>
      </c>
    </row>
    <row r="2329" spans="5:10" x14ac:dyDescent="0.25">
      <c r="E2329" t="s">
        <v>5232</v>
      </c>
      <c r="F2329" t="s">
        <v>97</v>
      </c>
      <c r="G2329" t="s">
        <v>56</v>
      </c>
      <c r="H2329" s="73">
        <v>400000</v>
      </c>
      <c r="I2329" s="75">
        <v>4658.07</v>
      </c>
      <c r="J2329" s="75">
        <v>1</v>
      </c>
    </row>
    <row r="2330" spans="5:10" x14ac:dyDescent="0.25">
      <c r="E2330" t="s">
        <v>5233</v>
      </c>
      <c r="F2330" t="s">
        <v>98</v>
      </c>
      <c r="G2330" t="s">
        <v>5747</v>
      </c>
      <c r="H2330" s="73">
        <v>0</v>
      </c>
      <c r="I2330" s="75">
        <v>14425.4</v>
      </c>
      <c r="J2330" s="75">
        <v>1</v>
      </c>
    </row>
    <row r="2331" spans="5:10" x14ac:dyDescent="0.25">
      <c r="E2331" t="s">
        <v>5234</v>
      </c>
      <c r="F2331" t="s">
        <v>98</v>
      </c>
      <c r="G2331" t="s">
        <v>5746</v>
      </c>
      <c r="H2331" s="73">
        <v>0</v>
      </c>
      <c r="I2331" s="75">
        <v>3426.98</v>
      </c>
      <c r="J2331" s="75">
        <v>1</v>
      </c>
    </row>
    <row r="2332" spans="5:10" x14ac:dyDescent="0.25">
      <c r="E2332" t="s">
        <v>5235</v>
      </c>
      <c r="F2332" t="s">
        <v>97</v>
      </c>
      <c r="G2332" t="s">
        <v>5744</v>
      </c>
      <c r="H2332" s="73">
        <v>0</v>
      </c>
      <c r="I2332" s="75">
        <v>14425.4</v>
      </c>
      <c r="J2332" s="75">
        <v>1</v>
      </c>
    </row>
    <row r="2333" spans="5:10" x14ac:dyDescent="0.25">
      <c r="E2333" t="s">
        <v>5236</v>
      </c>
      <c r="F2333" t="s">
        <v>98</v>
      </c>
      <c r="G2333" t="s">
        <v>5746</v>
      </c>
      <c r="H2333" s="73">
        <v>0</v>
      </c>
      <c r="I2333" s="75">
        <v>4146.63</v>
      </c>
      <c r="J2333" s="75">
        <v>1</v>
      </c>
    </row>
    <row r="2334" spans="5:10" x14ac:dyDescent="0.25">
      <c r="E2334" t="s">
        <v>5237</v>
      </c>
      <c r="F2334" t="s">
        <v>98</v>
      </c>
      <c r="G2334" t="s">
        <v>5747</v>
      </c>
      <c r="H2334" s="73">
        <v>0</v>
      </c>
      <c r="I2334" s="75">
        <v>17444.37</v>
      </c>
      <c r="J2334" s="75">
        <v>1</v>
      </c>
    </row>
    <row r="2335" spans="5:10" x14ac:dyDescent="0.25">
      <c r="E2335" t="s">
        <v>5238</v>
      </c>
      <c r="F2335" t="s">
        <v>97</v>
      </c>
      <c r="G2335" t="s">
        <v>5745</v>
      </c>
      <c r="H2335" s="73">
        <v>0</v>
      </c>
      <c r="I2335" s="75">
        <v>4146.63</v>
      </c>
      <c r="J2335" s="75">
        <v>1</v>
      </c>
    </row>
    <row r="2336" spans="5:10" x14ac:dyDescent="0.25">
      <c r="E2336" t="s">
        <v>5239</v>
      </c>
      <c r="F2336" t="s">
        <v>97</v>
      </c>
      <c r="G2336" t="s">
        <v>56</v>
      </c>
      <c r="H2336" s="73">
        <v>600000</v>
      </c>
      <c r="I2336" s="75">
        <v>5636.29</v>
      </c>
      <c r="J2336" s="75">
        <v>1</v>
      </c>
    </row>
    <row r="2337" spans="5:10" x14ac:dyDescent="0.25">
      <c r="E2337" t="s">
        <v>5240</v>
      </c>
      <c r="F2337" t="s">
        <v>98</v>
      </c>
      <c r="G2337" t="s">
        <v>5743</v>
      </c>
      <c r="H2337" s="73">
        <v>0</v>
      </c>
      <c r="I2337" s="75">
        <v>5636.29</v>
      </c>
      <c r="J2337" s="75">
        <v>1</v>
      </c>
    </row>
    <row r="2338" spans="5:10" x14ac:dyDescent="0.25">
      <c r="E2338" t="s">
        <v>5241</v>
      </c>
      <c r="F2338" t="s">
        <v>97</v>
      </c>
      <c r="G2338" t="s">
        <v>5744</v>
      </c>
      <c r="H2338" s="73">
        <v>0</v>
      </c>
      <c r="I2338" s="75">
        <v>27799.31</v>
      </c>
      <c r="J2338" s="75">
        <v>1</v>
      </c>
    </row>
    <row r="2339" spans="5:10" x14ac:dyDescent="0.25">
      <c r="E2339" t="s">
        <v>5242</v>
      </c>
      <c r="F2339" t="s">
        <v>98</v>
      </c>
      <c r="G2339" t="s">
        <v>5743</v>
      </c>
      <c r="H2339" s="73">
        <v>0</v>
      </c>
      <c r="I2339" s="75">
        <v>3841.55</v>
      </c>
      <c r="J2339" s="75">
        <v>1</v>
      </c>
    </row>
    <row r="2340" spans="5:10" x14ac:dyDescent="0.25">
      <c r="E2340" t="s">
        <v>5243</v>
      </c>
      <c r="F2340" t="s">
        <v>98</v>
      </c>
      <c r="G2340" t="s">
        <v>5746</v>
      </c>
      <c r="H2340" s="73">
        <v>0</v>
      </c>
      <c r="I2340" s="75">
        <v>3426.98</v>
      </c>
      <c r="J2340" s="75">
        <v>1</v>
      </c>
    </row>
    <row r="2341" spans="5:10" x14ac:dyDescent="0.25">
      <c r="E2341" t="s">
        <v>5244</v>
      </c>
      <c r="F2341" t="s">
        <v>97</v>
      </c>
      <c r="G2341" t="s">
        <v>56</v>
      </c>
      <c r="H2341" s="73">
        <v>400000</v>
      </c>
      <c r="I2341" s="75">
        <v>4658.07</v>
      </c>
      <c r="J2341" s="75">
        <v>1</v>
      </c>
    </row>
    <row r="2342" spans="5:10" x14ac:dyDescent="0.25">
      <c r="E2342" t="s">
        <v>5245</v>
      </c>
      <c r="F2342" t="s">
        <v>98</v>
      </c>
      <c r="G2342" t="s">
        <v>5743</v>
      </c>
      <c r="H2342" s="73">
        <v>0</v>
      </c>
      <c r="I2342" s="75">
        <v>5123.8900000000003</v>
      </c>
      <c r="J2342" s="75">
        <v>1</v>
      </c>
    </row>
    <row r="2343" spans="5:10" x14ac:dyDescent="0.25">
      <c r="E2343" t="s">
        <v>5246</v>
      </c>
      <c r="F2343" t="s">
        <v>97</v>
      </c>
      <c r="G2343" t="s">
        <v>5744</v>
      </c>
      <c r="H2343" s="73">
        <v>0</v>
      </c>
      <c r="I2343" s="75">
        <v>11102.3</v>
      </c>
      <c r="J2343" s="75">
        <v>1</v>
      </c>
    </row>
    <row r="2344" spans="5:10" x14ac:dyDescent="0.25">
      <c r="E2344" t="s">
        <v>5247</v>
      </c>
      <c r="F2344" t="s">
        <v>98</v>
      </c>
      <c r="G2344" t="s">
        <v>5747</v>
      </c>
      <c r="H2344" s="73">
        <v>0</v>
      </c>
      <c r="I2344" s="75">
        <v>11102.3</v>
      </c>
      <c r="J2344" s="75">
        <v>1</v>
      </c>
    </row>
    <row r="2345" spans="5:10" x14ac:dyDescent="0.25">
      <c r="E2345" t="s">
        <v>5248</v>
      </c>
      <c r="F2345" t="s">
        <v>97</v>
      </c>
      <c r="G2345" t="s">
        <v>56</v>
      </c>
      <c r="H2345" s="73">
        <v>500000</v>
      </c>
      <c r="I2345" s="75">
        <v>5123.8900000000003</v>
      </c>
      <c r="J2345" s="75">
        <v>1</v>
      </c>
    </row>
    <row r="2346" spans="5:10" x14ac:dyDescent="0.25">
      <c r="E2346" t="s">
        <v>5249</v>
      </c>
      <c r="F2346" t="s">
        <v>98</v>
      </c>
      <c r="G2346" t="s">
        <v>5746</v>
      </c>
      <c r="H2346" s="73">
        <v>0</v>
      </c>
      <c r="I2346" s="75">
        <v>3769.67</v>
      </c>
      <c r="J2346" s="75">
        <v>1</v>
      </c>
    </row>
    <row r="2347" spans="5:10" x14ac:dyDescent="0.25">
      <c r="E2347" t="s">
        <v>5250</v>
      </c>
      <c r="F2347" t="s">
        <v>98</v>
      </c>
      <c r="G2347" t="s">
        <v>5743</v>
      </c>
      <c r="H2347" s="73">
        <v>0</v>
      </c>
      <c r="I2347" s="75">
        <v>5123.8900000000003</v>
      </c>
      <c r="J2347" s="75">
        <v>1</v>
      </c>
    </row>
    <row r="2348" spans="5:10" x14ac:dyDescent="0.25">
      <c r="E2348" t="s">
        <v>5251</v>
      </c>
      <c r="F2348" t="s">
        <v>97</v>
      </c>
      <c r="G2348" t="s">
        <v>56</v>
      </c>
      <c r="H2348" s="73">
        <v>500000</v>
      </c>
      <c r="I2348" s="75">
        <v>5123.8900000000003</v>
      </c>
      <c r="J2348" s="75">
        <v>1</v>
      </c>
    </row>
    <row r="2349" spans="5:10" x14ac:dyDescent="0.25">
      <c r="E2349" t="s">
        <v>5252</v>
      </c>
      <c r="F2349" t="s">
        <v>97</v>
      </c>
      <c r="G2349" t="s">
        <v>56</v>
      </c>
      <c r="H2349" s="73">
        <v>400000</v>
      </c>
      <c r="I2349" s="75">
        <v>3841.55</v>
      </c>
      <c r="J2349" s="75">
        <v>1</v>
      </c>
    </row>
    <row r="2350" spans="5:10" x14ac:dyDescent="0.25">
      <c r="E2350" t="s">
        <v>5253</v>
      </c>
      <c r="F2350" t="s">
        <v>97</v>
      </c>
      <c r="G2350" t="s">
        <v>5744</v>
      </c>
      <c r="H2350" s="73">
        <v>0</v>
      </c>
      <c r="I2350" s="75">
        <v>10092.99</v>
      </c>
      <c r="J2350" s="75">
        <v>1</v>
      </c>
    </row>
    <row r="2351" spans="5:10" x14ac:dyDescent="0.25">
      <c r="E2351" t="s">
        <v>5254</v>
      </c>
      <c r="F2351" t="s">
        <v>98</v>
      </c>
      <c r="G2351" t="s">
        <v>5747</v>
      </c>
      <c r="H2351" s="73">
        <v>0</v>
      </c>
      <c r="I2351" s="75">
        <v>6871.37</v>
      </c>
      <c r="J2351" s="75">
        <v>1</v>
      </c>
    </row>
    <row r="2352" spans="5:10" x14ac:dyDescent="0.25">
      <c r="E2352" t="s">
        <v>5255</v>
      </c>
      <c r="F2352" t="s">
        <v>97</v>
      </c>
      <c r="G2352" t="s">
        <v>5744</v>
      </c>
      <c r="H2352" s="73">
        <v>0</v>
      </c>
      <c r="I2352" s="75">
        <v>6871.37</v>
      </c>
      <c r="J2352" s="75">
        <v>1</v>
      </c>
    </row>
    <row r="2353" spans="5:10" x14ac:dyDescent="0.25">
      <c r="E2353" t="s">
        <v>5256</v>
      </c>
      <c r="F2353" t="s">
        <v>98</v>
      </c>
      <c r="G2353" t="s">
        <v>5747</v>
      </c>
      <c r="H2353" s="73">
        <v>0</v>
      </c>
      <c r="I2353" s="75">
        <v>4658.07</v>
      </c>
      <c r="J2353" s="75">
        <v>1</v>
      </c>
    </row>
    <row r="2354" spans="5:10" x14ac:dyDescent="0.25">
      <c r="E2354" t="s">
        <v>5257</v>
      </c>
      <c r="F2354" t="s">
        <v>97</v>
      </c>
      <c r="G2354" t="s">
        <v>56</v>
      </c>
      <c r="H2354" s="73">
        <v>400000</v>
      </c>
      <c r="I2354" s="75">
        <v>3426.98</v>
      </c>
      <c r="J2354" s="75">
        <v>1</v>
      </c>
    </row>
    <row r="2355" spans="5:10" x14ac:dyDescent="0.25">
      <c r="E2355" t="s">
        <v>5258</v>
      </c>
      <c r="F2355" t="s">
        <v>98</v>
      </c>
      <c r="G2355" t="s">
        <v>5747</v>
      </c>
      <c r="H2355" s="73">
        <v>0</v>
      </c>
      <c r="I2355" s="75">
        <v>11102.3</v>
      </c>
      <c r="J2355" s="75">
        <v>1</v>
      </c>
    </row>
    <row r="2356" spans="5:10" x14ac:dyDescent="0.25">
      <c r="E2356" t="s">
        <v>5259</v>
      </c>
      <c r="F2356" t="s">
        <v>98</v>
      </c>
      <c r="G2356" t="s">
        <v>5746</v>
      </c>
      <c r="H2356" s="73">
        <v>0</v>
      </c>
      <c r="I2356" s="75">
        <v>3769.67</v>
      </c>
      <c r="J2356" s="75">
        <v>1</v>
      </c>
    </row>
    <row r="2357" spans="5:10" x14ac:dyDescent="0.25">
      <c r="E2357" t="s">
        <v>5260</v>
      </c>
      <c r="F2357" t="s">
        <v>97</v>
      </c>
      <c r="G2357" t="s">
        <v>5744</v>
      </c>
      <c r="H2357" s="73">
        <v>0</v>
      </c>
      <c r="I2357" s="75">
        <v>15858.589999999998</v>
      </c>
      <c r="J2357" s="75">
        <v>1</v>
      </c>
    </row>
    <row r="2358" spans="5:10" x14ac:dyDescent="0.25">
      <c r="E2358" t="s">
        <v>5261</v>
      </c>
      <c r="F2358" t="s">
        <v>97</v>
      </c>
      <c r="G2358" t="s">
        <v>56</v>
      </c>
      <c r="H2358" s="73">
        <v>500000</v>
      </c>
      <c r="I2358" s="75">
        <v>5123.8900000000003</v>
      </c>
      <c r="J2358" s="75">
        <v>1</v>
      </c>
    </row>
    <row r="2359" spans="5:10" x14ac:dyDescent="0.25">
      <c r="E2359" t="s">
        <v>5262</v>
      </c>
      <c r="F2359" t="s">
        <v>98</v>
      </c>
      <c r="G2359" t="s">
        <v>5743</v>
      </c>
      <c r="H2359" s="73">
        <v>0</v>
      </c>
      <c r="I2359" s="75">
        <v>4225.6899999999996</v>
      </c>
      <c r="J2359" s="75">
        <v>1</v>
      </c>
    </row>
    <row r="2360" spans="5:10" x14ac:dyDescent="0.25">
      <c r="E2360" t="s">
        <v>5263</v>
      </c>
      <c r="F2360" t="s">
        <v>98</v>
      </c>
      <c r="G2360" t="s">
        <v>5746</v>
      </c>
      <c r="H2360" s="73">
        <v>0</v>
      </c>
      <c r="I2360" s="75">
        <v>3769.67</v>
      </c>
      <c r="J2360" s="75">
        <v>1</v>
      </c>
    </row>
    <row r="2361" spans="5:10" x14ac:dyDescent="0.25">
      <c r="E2361" t="s">
        <v>5264</v>
      </c>
      <c r="F2361" t="s">
        <v>98</v>
      </c>
      <c r="G2361" t="s">
        <v>5747</v>
      </c>
      <c r="H2361" s="73">
        <v>0</v>
      </c>
      <c r="I2361" s="75">
        <v>11102.3</v>
      </c>
      <c r="J2361" s="75">
        <v>1</v>
      </c>
    </row>
    <row r="2362" spans="5:10" x14ac:dyDescent="0.25">
      <c r="E2362" t="s">
        <v>5265</v>
      </c>
      <c r="F2362" t="s">
        <v>97</v>
      </c>
      <c r="G2362" t="s">
        <v>56</v>
      </c>
      <c r="H2362" s="73">
        <v>500000</v>
      </c>
      <c r="I2362" s="75">
        <v>4225.6899999999996</v>
      </c>
      <c r="J2362" s="75">
        <v>1</v>
      </c>
    </row>
    <row r="2363" spans="5:10" x14ac:dyDescent="0.25">
      <c r="E2363" t="s">
        <v>5266</v>
      </c>
      <c r="F2363" t="s">
        <v>97</v>
      </c>
      <c r="G2363" t="s">
        <v>5744</v>
      </c>
      <c r="H2363" s="73">
        <v>0</v>
      </c>
      <c r="I2363" s="75">
        <v>6871.37</v>
      </c>
      <c r="J2363" s="75">
        <v>1</v>
      </c>
    </row>
    <row r="2364" spans="5:10" x14ac:dyDescent="0.25">
      <c r="E2364" t="s">
        <v>5267</v>
      </c>
      <c r="F2364" t="s">
        <v>97</v>
      </c>
      <c r="G2364" t="s">
        <v>56</v>
      </c>
      <c r="H2364" s="73">
        <v>400000</v>
      </c>
      <c r="I2364" s="75">
        <v>3841.55</v>
      </c>
      <c r="J2364" s="75">
        <v>1</v>
      </c>
    </row>
    <row r="2365" spans="5:10" x14ac:dyDescent="0.25">
      <c r="E2365" t="s">
        <v>5268</v>
      </c>
      <c r="F2365" t="s">
        <v>98</v>
      </c>
      <c r="G2365" t="s">
        <v>5747</v>
      </c>
      <c r="H2365" s="73">
        <v>0</v>
      </c>
      <c r="I2365" s="75">
        <v>6871.37</v>
      </c>
      <c r="J2365" s="75">
        <v>1</v>
      </c>
    </row>
    <row r="2366" spans="5:10" x14ac:dyDescent="0.25">
      <c r="E2366" t="s">
        <v>5269</v>
      </c>
      <c r="F2366" t="s">
        <v>97</v>
      </c>
      <c r="G2366" t="s">
        <v>5744</v>
      </c>
      <c r="H2366" s="73">
        <v>0</v>
      </c>
      <c r="I2366" s="75">
        <v>18286.47</v>
      </c>
      <c r="J2366" s="75">
        <v>1</v>
      </c>
    </row>
    <row r="2367" spans="5:10" x14ac:dyDescent="0.25">
      <c r="E2367" t="s">
        <v>5270</v>
      </c>
      <c r="F2367" t="s">
        <v>98</v>
      </c>
      <c r="G2367" t="s">
        <v>5747</v>
      </c>
      <c r="H2367" s="73">
        <v>0</v>
      </c>
      <c r="I2367" s="75">
        <v>10092.99</v>
      </c>
      <c r="J2367" s="75">
        <v>1</v>
      </c>
    </row>
    <row r="2368" spans="5:10" x14ac:dyDescent="0.25">
      <c r="E2368" t="s">
        <v>5271</v>
      </c>
      <c r="F2368" t="s">
        <v>98</v>
      </c>
      <c r="G2368" t="s">
        <v>5743</v>
      </c>
      <c r="H2368" s="73">
        <v>0</v>
      </c>
      <c r="I2368" s="75">
        <v>3841.55</v>
      </c>
      <c r="J2368" s="75">
        <v>1</v>
      </c>
    </row>
    <row r="2369" spans="5:10" x14ac:dyDescent="0.25">
      <c r="E2369" t="s">
        <v>5272</v>
      </c>
      <c r="F2369" t="s">
        <v>97</v>
      </c>
      <c r="G2369" t="s">
        <v>56</v>
      </c>
      <c r="H2369" s="73">
        <v>400000</v>
      </c>
      <c r="I2369" s="75">
        <v>4658.07</v>
      </c>
      <c r="J2369" s="75">
        <v>1</v>
      </c>
    </row>
    <row r="2370" spans="5:10" x14ac:dyDescent="0.25">
      <c r="E2370" t="s">
        <v>5273</v>
      </c>
      <c r="F2370" t="s">
        <v>97</v>
      </c>
      <c r="G2370" t="s">
        <v>5745</v>
      </c>
      <c r="H2370" s="73">
        <v>0</v>
      </c>
      <c r="I2370" s="75">
        <v>3426.98</v>
      </c>
      <c r="J2370" s="75">
        <v>1</v>
      </c>
    </row>
    <row r="2371" spans="5:10" x14ac:dyDescent="0.25">
      <c r="E2371" t="s">
        <v>5274</v>
      </c>
      <c r="F2371" t="s">
        <v>97</v>
      </c>
      <c r="G2371" t="s">
        <v>5748</v>
      </c>
      <c r="H2371" s="73">
        <v>0</v>
      </c>
      <c r="I2371" s="75">
        <v>10092.99</v>
      </c>
      <c r="J2371" s="75">
        <v>1</v>
      </c>
    </row>
    <row r="2372" spans="5:10" x14ac:dyDescent="0.25">
      <c r="E2372" t="s">
        <v>5275</v>
      </c>
      <c r="F2372" t="s">
        <v>98</v>
      </c>
      <c r="G2372" t="s">
        <v>5749</v>
      </c>
      <c r="H2372" s="73">
        <v>0</v>
      </c>
      <c r="I2372" s="75">
        <v>6871.37</v>
      </c>
      <c r="J2372" s="75">
        <v>1</v>
      </c>
    </row>
    <row r="2373" spans="5:10" x14ac:dyDescent="0.25">
      <c r="E2373" t="s">
        <v>5276</v>
      </c>
      <c r="F2373" t="s">
        <v>97</v>
      </c>
      <c r="G2373" t="s">
        <v>5743</v>
      </c>
      <c r="H2373" s="73">
        <v>0</v>
      </c>
      <c r="I2373" s="75">
        <v>3841.55</v>
      </c>
      <c r="J2373" s="75">
        <v>1</v>
      </c>
    </row>
    <row r="2374" spans="5:10" x14ac:dyDescent="0.25">
      <c r="E2374" t="s">
        <v>5277</v>
      </c>
      <c r="F2374" t="s">
        <v>98</v>
      </c>
      <c r="G2374" t="s">
        <v>56</v>
      </c>
      <c r="H2374" s="73">
        <v>400000</v>
      </c>
      <c r="I2374" s="75">
        <v>3841.55</v>
      </c>
      <c r="J2374" s="75">
        <v>1</v>
      </c>
    </row>
    <row r="2375" spans="5:10" x14ac:dyDescent="0.25">
      <c r="E2375" t="s">
        <v>5278</v>
      </c>
      <c r="F2375" t="s">
        <v>98</v>
      </c>
      <c r="G2375" t="s">
        <v>5743</v>
      </c>
      <c r="H2375" s="73">
        <v>0</v>
      </c>
      <c r="I2375" s="75">
        <v>3841.55</v>
      </c>
      <c r="J2375" s="75">
        <v>1</v>
      </c>
    </row>
    <row r="2376" spans="5:10" x14ac:dyDescent="0.25">
      <c r="E2376" t="s">
        <v>5279</v>
      </c>
      <c r="F2376" t="s">
        <v>98</v>
      </c>
      <c r="G2376" t="s">
        <v>5746</v>
      </c>
      <c r="H2376" s="73">
        <v>0</v>
      </c>
      <c r="I2376" s="75">
        <v>3426.98</v>
      </c>
      <c r="J2376" s="75">
        <v>1</v>
      </c>
    </row>
    <row r="2377" spans="5:10" x14ac:dyDescent="0.25">
      <c r="E2377" t="s">
        <v>5280</v>
      </c>
      <c r="F2377" t="s">
        <v>97</v>
      </c>
      <c r="G2377" t="s">
        <v>5745</v>
      </c>
      <c r="H2377" s="73">
        <v>0</v>
      </c>
      <c r="I2377" s="75">
        <v>3426.98</v>
      </c>
      <c r="J2377" s="75">
        <v>1</v>
      </c>
    </row>
    <row r="2378" spans="5:10" x14ac:dyDescent="0.25">
      <c r="E2378" t="s">
        <v>5281</v>
      </c>
      <c r="F2378" t="s">
        <v>97</v>
      </c>
      <c r="G2378" t="s">
        <v>56</v>
      </c>
      <c r="H2378" s="73">
        <v>400000</v>
      </c>
      <c r="I2378" s="75">
        <v>4658.07</v>
      </c>
      <c r="J2378" s="75">
        <v>1</v>
      </c>
    </row>
    <row r="2379" spans="5:10" x14ac:dyDescent="0.25">
      <c r="E2379" t="s">
        <v>5282</v>
      </c>
      <c r="F2379" t="s">
        <v>98</v>
      </c>
      <c r="G2379" t="s">
        <v>5743</v>
      </c>
      <c r="H2379" s="73">
        <v>0</v>
      </c>
      <c r="I2379" s="75">
        <v>8314.3700000000008</v>
      </c>
      <c r="J2379" s="75">
        <v>1</v>
      </c>
    </row>
    <row r="2380" spans="5:10" x14ac:dyDescent="0.25">
      <c r="E2380" t="s">
        <v>5283</v>
      </c>
      <c r="F2380" t="s">
        <v>97</v>
      </c>
      <c r="G2380" t="s">
        <v>5748</v>
      </c>
      <c r="H2380" s="73">
        <v>0</v>
      </c>
      <c r="I2380" s="75">
        <v>30352.05</v>
      </c>
      <c r="J2380" s="75">
        <v>1</v>
      </c>
    </row>
    <row r="2381" spans="5:10" x14ac:dyDescent="0.25">
      <c r="E2381" t="s">
        <v>5284</v>
      </c>
      <c r="F2381" t="s">
        <v>97</v>
      </c>
      <c r="G2381" t="s">
        <v>5745</v>
      </c>
      <c r="H2381" s="73">
        <v>0</v>
      </c>
      <c r="I2381" s="75">
        <v>4146.63</v>
      </c>
      <c r="J2381" s="75">
        <v>1</v>
      </c>
    </row>
    <row r="2382" spans="5:10" x14ac:dyDescent="0.25">
      <c r="E2382" t="s">
        <v>5285</v>
      </c>
      <c r="F2382" t="s">
        <v>98</v>
      </c>
      <c r="G2382" t="s">
        <v>5746</v>
      </c>
      <c r="H2382" s="73">
        <v>0</v>
      </c>
      <c r="I2382" s="75">
        <v>4146.63</v>
      </c>
      <c r="J2382" s="75">
        <v>1</v>
      </c>
    </row>
    <row r="2383" spans="5:10" x14ac:dyDescent="0.25">
      <c r="E2383" t="s">
        <v>5286</v>
      </c>
      <c r="F2383" t="s">
        <v>98</v>
      </c>
      <c r="G2383" t="s">
        <v>5749</v>
      </c>
      <c r="H2383" s="73">
        <v>0</v>
      </c>
      <c r="I2383" s="75">
        <v>30352.05</v>
      </c>
      <c r="J2383" s="75">
        <v>1</v>
      </c>
    </row>
    <row r="2384" spans="5:10" x14ac:dyDescent="0.25">
      <c r="E2384" t="s">
        <v>5287</v>
      </c>
      <c r="F2384" t="s">
        <v>97</v>
      </c>
      <c r="G2384" t="s">
        <v>56</v>
      </c>
      <c r="H2384" s="73">
        <v>600000</v>
      </c>
      <c r="I2384" s="75">
        <v>12212.54</v>
      </c>
      <c r="J2384" s="75">
        <v>1</v>
      </c>
    </row>
    <row r="2385" spans="5:10" x14ac:dyDescent="0.25">
      <c r="E2385" t="s">
        <v>5288</v>
      </c>
      <c r="F2385" t="s">
        <v>98</v>
      </c>
      <c r="G2385" t="s">
        <v>5747</v>
      </c>
      <c r="H2385" s="73">
        <v>0</v>
      </c>
      <c r="I2385" s="75">
        <v>10092.99</v>
      </c>
      <c r="J2385" s="75">
        <v>1</v>
      </c>
    </row>
    <row r="2386" spans="5:10" x14ac:dyDescent="0.25">
      <c r="E2386" t="s">
        <v>5289</v>
      </c>
      <c r="F2386" t="s">
        <v>98</v>
      </c>
      <c r="G2386" t="s">
        <v>56</v>
      </c>
      <c r="H2386" s="73">
        <v>400000</v>
      </c>
      <c r="I2386" s="75">
        <v>3841.55</v>
      </c>
      <c r="J2386" s="75">
        <v>1</v>
      </c>
    </row>
    <row r="2387" spans="5:10" x14ac:dyDescent="0.25">
      <c r="E2387" t="s">
        <v>5290</v>
      </c>
      <c r="F2387" t="s">
        <v>98</v>
      </c>
      <c r="G2387" t="s">
        <v>5747</v>
      </c>
      <c r="H2387" s="73">
        <v>0</v>
      </c>
      <c r="I2387" s="75">
        <v>6871.37</v>
      </c>
      <c r="J2387" s="75">
        <v>1</v>
      </c>
    </row>
    <row r="2388" spans="5:10" x14ac:dyDescent="0.25">
      <c r="E2388" t="s">
        <v>5291</v>
      </c>
      <c r="F2388" t="s">
        <v>97</v>
      </c>
      <c r="G2388" t="s">
        <v>56</v>
      </c>
      <c r="H2388" s="73">
        <v>400000</v>
      </c>
      <c r="I2388" s="75">
        <v>3841.55</v>
      </c>
      <c r="J2388" s="75">
        <v>1</v>
      </c>
    </row>
    <row r="2389" spans="5:10" x14ac:dyDescent="0.25">
      <c r="E2389" t="s">
        <v>5292</v>
      </c>
      <c r="F2389" t="s">
        <v>97</v>
      </c>
      <c r="G2389" t="s">
        <v>5744</v>
      </c>
      <c r="H2389" s="73">
        <v>0</v>
      </c>
      <c r="I2389" s="75">
        <v>10092.99</v>
      </c>
      <c r="J2389" s="75">
        <v>1</v>
      </c>
    </row>
    <row r="2390" spans="5:10" x14ac:dyDescent="0.25">
      <c r="E2390" t="s">
        <v>5293</v>
      </c>
      <c r="F2390" t="s">
        <v>97</v>
      </c>
      <c r="G2390" t="s">
        <v>56</v>
      </c>
      <c r="H2390" s="73">
        <v>500000</v>
      </c>
      <c r="I2390" s="75">
        <v>5123.8900000000003</v>
      </c>
      <c r="J2390" s="75">
        <v>1</v>
      </c>
    </row>
    <row r="2391" spans="5:10" x14ac:dyDescent="0.25">
      <c r="E2391" t="s">
        <v>5294</v>
      </c>
      <c r="F2391" t="s">
        <v>98</v>
      </c>
      <c r="G2391" t="s">
        <v>5747</v>
      </c>
      <c r="H2391" s="73">
        <v>0</v>
      </c>
      <c r="I2391" s="75">
        <v>15858.589999999998</v>
      </c>
      <c r="J2391" s="75">
        <v>1</v>
      </c>
    </row>
    <row r="2392" spans="5:10" x14ac:dyDescent="0.25">
      <c r="E2392" t="s">
        <v>5295</v>
      </c>
      <c r="F2392" t="s">
        <v>98</v>
      </c>
      <c r="G2392" t="s">
        <v>5743</v>
      </c>
      <c r="H2392" s="73">
        <v>0</v>
      </c>
      <c r="I2392" s="75">
        <v>4225.6899999999996</v>
      </c>
      <c r="J2392" s="75">
        <v>1</v>
      </c>
    </row>
    <row r="2393" spans="5:10" x14ac:dyDescent="0.25">
      <c r="E2393" t="s">
        <v>5296</v>
      </c>
      <c r="F2393" t="s">
        <v>97</v>
      </c>
      <c r="G2393" t="s">
        <v>5744</v>
      </c>
      <c r="H2393" s="73">
        <v>0</v>
      </c>
      <c r="I2393" s="75">
        <v>15858.589999999998</v>
      </c>
      <c r="J2393" s="75">
        <v>1</v>
      </c>
    </row>
    <row r="2394" spans="5:10" x14ac:dyDescent="0.25">
      <c r="E2394" t="s">
        <v>5297</v>
      </c>
      <c r="F2394" t="s">
        <v>98</v>
      </c>
      <c r="G2394" t="s">
        <v>5747</v>
      </c>
      <c r="H2394" s="73">
        <v>0</v>
      </c>
      <c r="I2394" s="75">
        <v>11102.3</v>
      </c>
      <c r="J2394" s="75">
        <v>1</v>
      </c>
    </row>
    <row r="2395" spans="5:10" x14ac:dyDescent="0.25">
      <c r="E2395" t="s">
        <v>5298</v>
      </c>
      <c r="F2395" t="s">
        <v>97</v>
      </c>
      <c r="G2395" t="s">
        <v>56</v>
      </c>
      <c r="H2395" s="73">
        <v>500000</v>
      </c>
      <c r="I2395" s="75">
        <v>4225.6899999999996</v>
      </c>
      <c r="J2395" s="75">
        <v>1</v>
      </c>
    </row>
    <row r="2396" spans="5:10" x14ac:dyDescent="0.25">
      <c r="E2396" t="s">
        <v>5299</v>
      </c>
      <c r="F2396" t="s">
        <v>98</v>
      </c>
      <c r="G2396" t="s">
        <v>5743</v>
      </c>
      <c r="H2396" s="73">
        <v>0</v>
      </c>
      <c r="I2396" s="75">
        <v>4225.6899999999996</v>
      </c>
      <c r="J2396" s="75">
        <v>1</v>
      </c>
    </row>
    <row r="2397" spans="5:10" x14ac:dyDescent="0.25">
      <c r="E2397" t="s">
        <v>5300</v>
      </c>
      <c r="F2397" t="s">
        <v>97</v>
      </c>
      <c r="G2397" t="s">
        <v>5745</v>
      </c>
      <c r="H2397" s="73">
        <v>0</v>
      </c>
      <c r="I2397" s="75">
        <v>3769.67</v>
      </c>
      <c r="J2397" s="75">
        <v>1</v>
      </c>
    </row>
    <row r="2398" spans="5:10" x14ac:dyDescent="0.25">
      <c r="E2398" t="s">
        <v>5301</v>
      </c>
      <c r="F2398" t="s">
        <v>97</v>
      </c>
      <c r="G2398" t="s">
        <v>5743</v>
      </c>
      <c r="H2398" s="73">
        <v>0</v>
      </c>
      <c r="I2398" s="75">
        <v>5123.8900000000003</v>
      </c>
      <c r="J2398" s="75">
        <v>1</v>
      </c>
    </row>
    <row r="2399" spans="5:10" x14ac:dyDescent="0.25">
      <c r="E2399" t="s">
        <v>5302</v>
      </c>
      <c r="F2399" t="s">
        <v>98</v>
      </c>
      <c r="G2399" t="s">
        <v>5747</v>
      </c>
      <c r="H2399" s="73">
        <v>0</v>
      </c>
      <c r="I2399" s="75">
        <v>11102.3</v>
      </c>
      <c r="J2399" s="75">
        <v>1</v>
      </c>
    </row>
    <row r="2400" spans="5:10" x14ac:dyDescent="0.25">
      <c r="E2400" t="s">
        <v>5303</v>
      </c>
      <c r="F2400" t="s">
        <v>97</v>
      </c>
      <c r="G2400" t="s">
        <v>5744</v>
      </c>
      <c r="H2400" s="73">
        <v>0</v>
      </c>
      <c r="I2400" s="75">
        <v>11102.3</v>
      </c>
      <c r="J2400" s="75">
        <v>1</v>
      </c>
    </row>
    <row r="2401" spans="5:10" x14ac:dyDescent="0.25">
      <c r="E2401" t="s">
        <v>5304</v>
      </c>
      <c r="F2401" t="s">
        <v>98</v>
      </c>
      <c r="G2401" t="s">
        <v>56</v>
      </c>
      <c r="H2401" s="73">
        <v>500000</v>
      </c>
      <c r="I2401" s="75">
        <v>5123.8900000000003</v>
      </c>
      <c r="J2401" s="75">
        <v>1</v>
      </c>
    </row>
    <row r="2402" spans="5:10" x14ac:dyDescent="0.25">
      <c r="E2402" t="s">
        <v>5305</v>
      </c>
      <c r="F2402" t="s">
        <v>98</v>
      </c>
      <c r="G2402" t="s">
        <v>56</v>
      </c>
      <c r="H2402" s="73">
        <v>400000</v>
      </c>
      <c r="I2402" s="75">
        <v>3426.98</v>
      </c>
      <c r="J2402" s="75">
        <v>1</v>
      </c>
    </row>
    <row r="2403" spans="5:10" x14ac:dyDescent="0.25">
      <c r="E2403" t="s">
        <v>5306</v>
      </c>
      <c r="F2403" t="s">
        <v>97</v>
      </c>
      <c r="G2403" t="s">
        <v>5744</v>
      </c>
      <c r="H2403" s="73">
        <v>0</v>
      </c>
      <c r="I2403" s="75">
        <v>10092.99</v>
      </c>
      <c r="J2403" s="75">
        <v>1</v>
      </c>
    </row>
    <row r="2404" spans="5:10" x14ac:dyDescent="0.25">
      <c r="E2404" t="s">
        <v>5307</v>
      </c>
      <c r="F2404" t="s">
        <v>98</v>
      </c>
      <c r="G2404" t="s">
        <v>5747</v>
      </c>
      <c r="H2404" s="73">
        <v>0</v>
      </c>
      <c r="I2404" s="75">
        <v>6871.37</v>
      </c>
      <c r="J2404" s="75">
        <v>1</v>
      </c>
    </row>
    <row r="2405" spans="5:10" x14ac:dyDescent="0.25">
      <c r="E2405" t="s">
        <v>5308</v>
      </c>
      <c r="F2405" t="s">
        <v>97</v>
      </c>
      <c r="G2405" t="s">
        <v>5744</v>
      </c>
      <c r="H2405" s="73">
        <v>0</v>
      </c>
      <c r="I2405" s="75">
        <v>20115.189999999999</v>
      </c>
      <c r="J2405" s="75">
        <v>1</v>
      </c>
    </row>
    <row r="2406" spans="5:10" x14ac:dyDescent="0.25">
      <c r="E2406" t="s">
        <v>5309</v>
      </c>
      <c r="F2406" t="s">
        <v>98</v>
      </c>
      <c r="G2406" t="s">
        <v>5747</v>
      </c>
      <c r="H2406" s="73">
        <v>0</v>
      </c>
      <c r="I2406" s="75">
        <v>11102.3</v>
      </c>
      <c r="J2406" s="75">
        <v>1</v>
      </c>
    </row>
    <row r="2407" spans="5:10" x14ac:dyDescent="0.25">
      <c r="E2407" t="s">
        <v>5310</v>
      </c>
      <c r="F2407" t="s">
        <v>97</v>
      </c>
      <c r="G2407" t="s">
        <v>56</v>
      </c>
      <c r="H2407" s="73">
        <v>500000</v>
      </c>
      <c r="I2407" s="75">
        <v>4225.6899999999996</v>
      </c>
      <c r="J2407" s="75">
        <v>1</v>
      </c>
    </row>
    <row r="2408" spans="5:10" x14ac:dyDescent="0.25">
      <c r="E2408" t="s">
        <v>5311</v>
      </c>
      <c r="F2408" t="s">
        <v>97</v>
      </c>
      <c r="G2408" t="s">
        <v>56</v>
      </c>
      <c r="H2408" s="73">
        <v>400000</v>
      </c>
      <c r="I2408" s="75">
        <v>3841.55</v>
      </c>
      <c r="J2408" s="75">
        <v>1</v>
      </c>
    </row>
    <row r="2409" spans="5:10" x14ac:dyDescent="0.25">
      <c r="E2409" t="s">
        <v>5312</v>
      </c>
      <c r="F2409" t="s">
        <v>98</v>
      </c>
      <c r="G2409" t="s">
        <v>5747</v>
      </c>
      <c r="H2409" s="73">
        <v>0</v>
      </c>
      <c r="I2409" s="75">
        <v>11102.3</v>
      </c>
      <c r="J2409" s="75">
        <v>1</v>
      </c>
    </row>
    <row r="2410" spans="5:10" x14ac:dyDescent="0.25">
      <c r="E2410" t="s">
        <v>5313</v>
      </c>
      <c r="F2410" t="s">
        <v>97</v>
      </c>
      <c r="G2410" t="s">
        <v>5744</v>
      </c>
      <c r="H2410" s="73">
        <v>0</v>
      </c>
      <c r="I2410" s="75">
        <v>11102.3</v>
      </c>
      <c r="J2410" s="75">
        <v>1</v>
      </c>
    </row>
    <row r="2411" spans="5:10" x14ac:dyDescent="0.25">
      <c r="E2411" t="s">
        <v>5314</v>
      </c>
      <c r="F2411" t="s">
        <v>98</v>
      </c>
      <c r="G2411" t="s">
        <v>56</v>
      </c>
      <c r="H2411" s="73">
        <v>500000</v>
      </c>
      <c r="I2411" s="75">
        <v>4225.6899999999996</v>
      </c>
      <c r="J2411" s="75">
        <v>1</v>
      </c>
    </row>
    <row r="2412" spans="5:10" x14ac:dyDescent="0.25">
      <c r="E2412" t="s">
        <v>5315</v>
      </c>
      <c r="F2412" t="s">
        <v>98</v>
      </c>
      <c r="G2412" t="s">
        <v>56</v>
      </c>
      <c r="H2412" s="73">
        <v>400000</v>
      </c>
      <c r="I2412" s="75">
        <v>3841.55</v>
      </c>
      <c r="J2412" s="75">
        <v>1</v>
      </c>
    </row>
    <row r="2413" spans="5:10" x14ac:dyDescent="0.25">
      <c r="E2413" t="s">
        <v>5316</v>
      </c>
      <c r="F2413" t="s">
        <v>97</v>
      </c>
      <c r="G2413" t="s">
        <v>5744</v>
      </c>
      <c r="H2413" s="73">
        <v>0</v>
      </c>
      <c r="I2413" s="75">
        <v>10092.99</v>
      </c>
      <c r="J2413" s="75">
        <v>1</v>
      </c>
    </row>
    <row r="2414" spans="5:10" x14ac:dyDescent="0.25">
      <c r="E2414" t="s">
        <v>5317</v>
      </c>
      <c r="F2414" t="s">
        <v>98</v>
      </c>
      <c r="G2414" t="s">
        <v>5747</v>
      </c>
      <c r="H2414" s="73">
        <v>0</v>
      </c>
      <c r="I2414" s="75">
        <v>6871.37</v>
      </c>
      <c r="J2414" s="75">
        <v>1</v>
      </c>
    </row>
    <row r="2415" spans="5:10" x14ac:dyDescent="0.25">
      <c r="E2415" t="s">
        <v>5318</v>
      </c>
      <c r="F2415" t="s">
        <v>97</v>
      </c>
      <c r="G2415" t="s">
        <v>56</v>
      </c>
      <c r="H2415" s="73">
        <v>0</v>
      </c>
      <c r="I2415" s="75">
        <v>1164.2343013698628</v>
      </c>
      <c r="J2415" s="75">
        <v>0</v>
      </c>
    </row>
    <row r="2416" spans="5:10" x14ac:dyDescent="0.25">
      <c r="E2416" t="s">
        <v>5319</v>
      </c>
      <c r="F2416" t="s">
        <v>97</v>
      </c>
      <c r="G2416" t="s">
        <v>5744</v>
      </c>
      <c r="H2416" s="73">
        <v>0</v>
      </c>
      <c r="I2416" s="75">
        <v>3428.8513972602741</v>
      </c>
      <c r="J2416" s="75">
        <v>0</v>
      </c>
    </row>
    <row r="2417" spans="5:10" x14ac:dyDescent="0.25">
      <c r="E2417" t="s">
        <v>5320</v>
      </c>
      <c r="F2417" t="s">
        <v>98</v>
      </c>
      <c r="G2417" t="s">
        <v>5747</v>
      </c>
      <c r="H2417" s="73">
        <v>0</v>
      </c>
      <c r="I2417" s="75">
        <v>2334.3832328767121</v>
      </c>
      <c r="J2417" s="75">
        <v>0</v>
      </c>
    </row>
    <row r="2418" spans="5:10" x14ac:dyDescent="0.25">
      <c r="E2418" t="s">
        <v>5321</v>
      </c>
      <c r="F2418" t="s">
        <v>97</v>
      </c>
      <c r="G2418" t="s">
        <v>56</v>
      </c>
      <c r="H2418" s="73">
        <v>400000</v>
      </c>
      <c r="I2418" s="75">
        <v>3841.55</v>
      </c>
      <c r="J2418" s="75">
        <v>1</v>
      </c>
    </row>
    <row r="2419" spans="5:10" x14ac:dyDescent="0.25">
      <c r="E2419" t="s">
        <v>5322</v>
      </c>
      <c r="F2419" t="s">
        <v>98</v>
      </c>
      <c r="G2419" t="s">
        <v>5743</v>
      </c>
      <c r="H2419" s="73">
        <v>0</v>
      </c>
      <c r="I2419" s="75">
        <v>3841.55</v>
      </c>
      <c r="J2419" s="75">
        <v>1</v>
      </c>
    </row>
    <row r="2420" spans="5:10" x14ac:dyDescent="0.25">
      <c r="E2420" t="s">
        <v>5323</v>
      </c>
      <c r="F2420" t="s">
        <v>97</v>
      </c>
      <c r="G2420" t="s">
        <v>5744</v>
      </c>
      <c r="H2420" s="73">
        <v>0</v>
      </c>
      <c r="I2420" s="75">
        <v>14425.4</v>
      </c>
      <c r="J2420" s="75">
        <v>1</v>
      </c>
    </row>
    <row r="2421" spans="5:10" x14ac:dyDescent="0.25">
      <c r="E2421" t="s">
        <v>5324</v>
      </c>
      <c r="F2421" t="s">
        <v>98</v>
      </c>
      <c r="G2421" t="s">
        <v>5747</v>
      </c>
      <c r="H2421" s="73">
        <v>0</v>
      </c>
      <c r="I2421" s="75">
        <v>14425.4</v>
      </c>
      <c r="J2421" s="75">
        <v>1</v>
      </c>
    </row>
    <row r="2422" spans="5:10" x14ac:dyDescent="0.25">
      <c r="E2422" t="s">
        <v>5325</v>
      </c>
      <c r="F2422" t="s">
        <v>98</v>
      </c>
      <c r="G2422" t="s">
        <v>56</v>
      </c>
      <c r="H2422" s="73">
        <v>400000</v>
      </c>
      <c r="I2422" s="75">
        <v>3841.55</v>
      </c>
      <c r="J2422" s="75">
        <v>1</v>
      </c>
    </row>
    <row r="2423" spans="5:10" x14ac:dyDescent="0.25">
      <c r="E2423" t="s">
        <v>5326</v>
      </c>
      <c r="F2423" t="s">
        <v>97</v>
      </c>
      <c r="G2423" t="s">
        <v>5744</v>
      </c>
      <c r="H2423" s="73">
        <v>0</v>
      </c>
      <c r="I2423" s="75">
        <v>6871.37</v>
      </c>
      <c r="J2423" s="75">
        <v>1</v>
      </c>
    </row>
    <row r="2424" spans="5:10" x14ac:dyDescent="0.25">
      <c r="E2424" t="s">
        <v>5327</v>
      </c>
      <c r="F2424" t="s">
        <v>98</v>
      </c>
      <c r="G2424" t="s">
        <v>5747</v>
      </c>
      <c r="H2424" s="73">
        <v>0</v>
      </c>
      <c r="I2424" s="75">
        <v>4658.07</v>
      </c>
      <c r="J2424" s="75">
        <v>1</v>
      </c>
    </row>
    <row r="2425" spans="5:10" x14ac:dyDescent="0.25">
      <c r="E2425" t="s">
        <v>5328</v>
      </c>
      <c r="F2425" t="s">
        <v>98</v>
      </c>
      <c r="G2425" t="s">
        <v>56</v>
      </c>
      <c r="H2425" s="73">
        <v>500000</v>
      </c>
      <c r="I2425" s="75">
        <v>5123.8900000000003</v>
      </c>
      <c r="J2425" s="75">
        <v>1</v>
      </c>
    </row>
    <row r="2426" spans="5:10" x14ac:dyDescent="0.25">
      <c r="E2426" t="s">
        <v>5329</v>
      </c>
      <c r="F2426" t="s">
        <v>97</v>
      </c>
      <c r="G2426" t="s">
        <v>5743</v>
      </c>
      <c r="H2426" s="73">
        <v>0</v>
      </c>
      <c r="I2426" s="75">
        <v>5123.8900000000003</v>
      </c>
      <c r="J2426" s="75">
        <v>1</v>
      </c>
    </row>
    <row r="2427" spans="5:10" x14ac:dyDescent="0.25">
      <c r="E2427" t="s">
        <v>5330</v>
      </c>
      <c r="F2427" t="s">
        <v>98</v>
      </c>
      <c r="G2427" t="s">
        <v>5746</v>
      </c>
      <c r="H2427" s="73">
        <v>0</v>
      </c>
      <c r="I2427" s="75">
        <v>3769.67</v>
      </c>
      <c r="J2427" s="75">
        <v>1</v>
      </c>
    </row>
    <row r="2428" spans="5:10" x14ac:dyDescent="0.25">
      <c r="E2428" t="s">
        <v>5331</v>
      </c>
      <c r="F2428" t="s">
        <v>97</v>
      </c>
      <c r="G2428" t="s">
        <v>5744</v>
      </c>
      <c r="H2428" s="73">
        <v>0</v>
      </c>
      <c r="I2428" s="75">
        <v>15858.589999999998</v>
      </c>
      <c r="J2428" s="75">
        <v>1</v>
      </c>
    </row>
    <row r="2429" spans="5:10" x14ac:dyDescent="0.25">
      <c r="E2429" t="s">
        <v>5332</v>
      </c>
      <c r="F2429" t="s">
        <v>98</v>
      </c>
      <c r="G2429" t="s">
        <v>5747</v>
      </c>
      <c r="H2429" s="73">
        <v>0</v>
      </c>
      <c r="I2429" s="75">
        <v>15858.589999999998</v>
      </c>
      <c r="J2429" s="75">
        <v>1</v>
      </c>
    </row>
    <row r="2430" spans="5:10" x14ac:dyDescent="0.25">
      <c r="E2430" t="s">
        <v>5333</v>
      </c>
      <c r="F2430" t="s">
        <v>97</v>
      </c>
      <c r="G2430" t="s">
        <v>56</v>
      </c>
      <c r="H2430" s="73">
        <v>500000</v>
      </c>
      <c r="I2430" s="75">
        <v>4225.6899999999996</v>
      </c>
      <c r="J2430" s="75">
        <v>1</v>
      </c>
    </row>
    <row r="2431" spans="5:10" x14ac:dyDescent="0.25">
      <c r="E2431" t="s">
        <v>5334</v>
      </c>
      <c r="F2431" t="s">
        <v>98</v>
      </c>
      <c r="G2431" t="s">
        <v>5747</v>
      </c>
      <c r="H2431" s="73">
        <v>0</v>
      </c>
      <c r="I2431" s="75">
        <v>11102.3</v>
      </c>
      <c r="J2431" s="75">
        <v>1</v>
      </c>
    </row>
    <row r="2432" spans="5:10" x14ac:dyDescent="0.25">
      <c r="E2432" t="s">
        <v>5335</v>
      </c>
      <c r="F2432" t="s">
        <v>97</v>
      </c>
      <c r="G2432" t="s">
        <v>5744</v>
      </c>
      <c r="H2432" s="73">
        <v>0</v>
      </c>
      <c r="I2432" s="75">
        <v>11102.3</v>
      </c>
      <c r="J2432" s="75">
        <v>1</v>
      </c>
    </row>
    <row r="2433" spans="5:10" x14ac:dyDescent="0.25">
      <c r="E2433" t="s">
        <v>5336</v>
      </c>
      <c r="F2433" t="s">
        <v>98</v>
      </c>
      <c r="G2433" t="s">
        <v>5743</v>
      </c>
      <c r="H2433" s="73">
        <v>0</v>
      </c>
      <c r="I2433" s="75">
        <v>3769.67</v>
      </c>
      <c r="J2433" s="75">
        <v>1</v>
      </c>
    </row>
    <row r="2434" spans="5:10" x14ac:dyDescent="0.25">
      <c r="E2434" t="s">
        <v>5337</v>
      </c>
      <c r="F2434" t="s">
        <v>97</v>
      </c>
      <c r="G2434" t="s">
        <v>56</v>
      </c>
      <c r="H2434" s="73">
        <v>400000</v>
      </c>
      <c r="I2434" s="75">
        <v>3841.55</v>
      </c>
      <c r="J2434" s="75">
        <v>1</v>
      </c>
    </row>
    <row r="2435" spans="5:10" x14ac:dyDescent="0.25">
      <c r="E2435" t="s">
        <v>5338</v>
      </c>
      <c r="F2435" t="s">
        <v>97</v>
      </c>
      <c r="G2435" t="s">
        <v>5744</v>
      </c>
      <c r="H2435" s="73">
        <v>0</v>
      </c>
      <c r="I2435" s="75">
        <v>10092.99</v>
      </c>
      <c r="J2435" s="75">
        <v>1</v>
      </c>
    </row>
    <row r="2436" spans="5:10" x14ac:dyDescent="0.25">
      <c r="E2436" t="s">
        <v>5339</v>
      </c>
      <c r="F2436" t="s">
        <v>98</v>
      </c>
      <c r="G2436" t="s">
        <v>5747</v>
      </c>
      <c r="H2436" s="73">
        <v>0</v>
      </c>
      <c r="I2436" s="75">
        <v>6871.37</v>
      </c>
      <c r="J2436" s="75">
        <v>1</v>
      </c>
    </row>
    <row r="2437" spans="5:10" x14ac:dyDescent="0.25">
      <c r="E2437" t="s">
        <v>5340</v>
      </c>
      <c r="F2437" t="s">
        <v>98</v>
      </c>
      <c r="G2437" t="s">
        <v>5743</v>
      </c>
      <c r="H2437" s="73">
        <v>0</v>
      </c>
      <c r="I2437" s="75">
        <v>3841.55</v>
      </c>
      <c r="J2437" s="75">
        <v>1</v>
      </c>
    </row>
    <row r="2438" spans="5:10" x14ac:dyDescent="0.25">
      <c r="E2438" t="s">
        <v>5341</v>
      </c>
      <c r="F2438" t="s">
        <v>98</v>
      </c>
      <c r="G2438" t="s">
        <v>5746</v>
      </c>
      <c r="H2438" s="73">
        <v>0</v>
      </c>
      <c r="I2438" s="75">
        <v>3426.98</v>
      </c>
      <c r="J2438" s="75">
        <v>1</v>
      </c>
    </row>
    <row r="2439" spans="5:10" x14ac:dyDescent="0.25">
      <c r="E2439" t="s">
        <v>5342</v>
      </c>
      <c r="F2439" t="s">
        <v>97</v>
      </c>
      <c r="G2439" t="s">
        <v>56</v>
      </c>
      <c r="H2439" s="73">
        <v>400000</v>
      </c>
      <c r="I2439" s="75">
        <v>4658.07</v>
      </c>
      <c r="J2439" s="75">
        <v>1</v>
      </c>
    </row>
    <row r="2440" spans="5:10" x14ac:dyDescent="0.25">
      <c r="E2440" t="s">
        <v>5343</v>
      </c>
      <c r="F2440" t="s">
        <v>98</v>
      </c>
      <c r="G2440" t="s">
        <v>5747</v>
      </c>
      <c r="H2440" s="73">
        <v>0</v>
      </c>
      <c r="I2440" s="75">
        <v>14425.4</v>
      </c>
      <c r="J2440" s="75">
        <v>1</v>
      </c>
    </row>
    <row r="2441" spans="5:10" x14ac:dyDescent="0.25">
      <c r="E2441" t="s">
        <v>5344</v>
      </c>
      <c r="F2441" t="s">
        <v>98</v>
      </c>
      <c r="G2441" t="s">
        <v>5746</v>
      </c>
      <c r="H2441" s="73">
        <v>0</v>
      </c>
      <c r="I2441" s="75">
        <v>3769.67</v>
      </c>
      <c r="J2441" s="75">
        <v>1</v>
      </c>
    </row>
    <row r="2442" spans="5:10" x14ac:dyDescent="0.25">
      <c r="E2442" t="s">
        <v>5345</v>
      </c>
      <c r="F2442" t="s">
        <v>98</v>
      </c>
      <c r="G2442" t="s">
        <v>5749</v>
      </c>
      <c r="H2442" s="73">
        <v>0</v>
      </c>
      <c r="I2442" s="75">
        <v>15858.589999999998</v>
      </c>
      <c r="J2442" s="75">
        <v>1</v>
      </c>
    </row>
    <row r="2443" spans="5:10" x14ac:dyDescent="0.25">
      <c r="E2443" t="s">
        <v>5346</v>
      </c>
      <c r="F2443" t="s">
        <v>98</v>
      </c>
      <c r="G2443" t="s">
        <v>5743</v>
      </c>
      <c r="H2443" s="73">
        <v>0</v>
      </c>
      <c r="I2443" s="75">
        <v>7558.5099999999993</v>
      </c>
      <c r="J2443" s="75">
        <v>1</v>
      </c>
    </row>
    <row r="2444" spans="5:10" x14ac:dyDescent="0.25">
      <c r="E2444" t="s">
        <v>5347</v>
      </c>
      <c r="F2444" t="s">
        <v>97</v>
      </c>
      <c r="G2444" t="s">
        <v>56</v>
      </c>
      <c r="H2444" s="73">
        <v>500000</v>
      </c>
      <c r="I2444" s="75">
        <v>11102.3</v>
      </c>
      <c r="J2444" s="75">
        <v>1</v>
      </c>
    </row>
    <row r="2445" spans="5:10" x14ac:dyDescent="0.25">
      <c r="E2445" t="s">
        <v>5348</v>
      </c>
      <c r="F2445" t="s">
        <v>97</v>
      </c>
      <c r="G2445" t="s">
        <v>5748</v>
      </c>
      <c r="H2445" s="73">
        <v>0</v>
      </c>
      <c r="I2445" s="75">
        <v>20115.189999999999</v>
      </c>
      <c r="J2445" s="75">
        <v>1</v>
      </c>
    </row>
    <row r="2446" spans="5:10" x14ac:dyDescent="0.25">
      <c r="E2446" t="s">
        <v>5349</v>
      </c>
      <c r="F2446" t="s">
        <v>97</v>
      </c>
      <c r="G2446" t="s">
        <v>56</v>
      </c>
      <c r="H2446" s="73">
        <v>300000</v>
      </c>
      <c r="I2446" s="75">
        <v>3495.31</v>
      </c>
      <c r="J2446" s="75">
        <v>1</v>
      </c>
    </row>
    <row r="2447" spans="5:10" x14ac:dyDescent="0.25">
      <c r="E2447" t="s">
        <v>5350</v>
      </c>
      <c r="F2447" t="s">
        <v>98</v>
      </c>
      <c r="G2447" t="s">
        <v>5747</v>
      </c>
      <c r="H2447" s="73">
        <v>0</v>
      </c>
      <c r="I2447" s="75">
        <v>9179.4500000000007</v>
      </c>
      <c r="J2447" s="75">
        <v>1</v>
      </c>
    </row>
    <row r="2448" spans="5:10" x14ac:dyDescent="0.25">
      <c r="E2448" t="s">
        <v>5351</v>
      </c>
      <c r="F2448" t="s">
        <v>98</v>
      </c>
      <c r="G2448" t="s">
        <v>5743</v>
      </c>
      <c r="H2448" s="73">
        <v>0</v>
      </c>
      <c r="I2448" s="75">
        <v>3495.31</v>
      </c>
      <c r="J2448" s="75">
        <v>1</v>
      </c>
    </row>
    <row r="2449" spans="5:10" x14ac:dyDescent="0.25">
      <c r="E2449" t="s">
        <v>5352</v>
      </c>
      <c r="F2449" t="s">
        <v>97</v>
      </c>
      <c r="G2449" t="s">
        <v>5744</v>
      </c>
      <c r="H2449" s="73">
        <v>0</v>
      </c>
      <c r="I2449" s="75">
        <v>9179.4500000000007</v>
      </c>
      <c r="J2449" s="75">
        <v>1</v>
      </c>
    </row>
    <row r="2450" spans="5:10" x14ac:dyDescent="0.25">
      <c r="E2450" t="s">
        <v>5353</v>
      </c>
      <c r="F2450" t="s">
        <v>97</v>
      </c>
      <c r="G2450" t="s">
        <v>5745</v>
      </c>
      <c r="H2450" s="73">
        <v>0</v>
      </c>
      <c r="I2450" s="75">
        <v>3127.44</v>
      </c>
      <c r="J2450" s="75">
        <v>1</v>
      </c>
    </row>
    <row r="2451" spans="5:10" x14ac:dyDescent="0.25">
      <c r="E2451" t="s">
        <v>5354</v>
      </c>
      <c r="F2451" t="s">
        <v>97</v>
      </c>
      <c r="G2451" t="s">
        <v>5744</v>
      </c>
      <c r="H2451" s="73">
        <v>0</v>
      </c>
      <c r="I2451" s="75">
        <v>9179.4500000000007</v>
      </c>
      <c r="J2451" s="75">
        <v>1</v>
      </c>
    </row>
    <row r="2452" spans="5:10" x14ac:dyDescent="0.25">
      <c r="E2452" t="s">
        <v>5355</v>
      </c>
      <c r="F2452" t="s">
        <v>97</v>
      </c>
      <c r="G2452" t="s">
        <v>56</v>
      </c>
      <c r="H2452" s="73">
        <v>300000</v>
      </c>
      <c r="I2452" s="75">
        <v>3495.31</v>
      </c>
      <c r="J2452" s="75">
        <v>1</v>
      </c>
    </row>
    <row r="2453" spans="5:10" x14ac:dyDescent="0.25">
      <c r="E2453" t="s">
        <v>5356</v>
      </c>
      <c r="F2453" t="s">
        <v>98</v>
      </c>
      <c r="G2453" t="s">
        <v>5746</v>
      </c>
      <c r="H2453" s="73">
        <v>0</v>
      </c>
      <c r="I2453" s="75">
        <v>3127.44</v>
      </c>
      <c r="J2453" s="75">
        <v>1</v>
      </c>
    </row>
    <row r="2454" spans="5:10" x14ac:dyDescent="0.25">
      <c r="E2454" t="s">
        <v>5357</v>
      </c>
      <c r="F2454" t="s">
        <v>98</v>
      </c>
      <c r="G2454" t="s">
        <v>5747</v>
      </c>
      <c r="H2454" s="73">
        <v>0</v>
      </c>
      <c r="I2454" s="75">
        <v>9179.4500000000007</v>
      </c>
      <c r="J2454" s="75">
        <v>1</v>
      </c>
    </row>
    <row r="2455" spans="5:10" x14ac:dyDescent="0.25">
      <c r="E2455" t="s">
        <v>5358</v>
      </c>
      <c r="F2455" t="s">
        <v>98</v>
      </c>
      <c r="G2455" t="s">
        <v>5743</v>
      </c>
      <c r="H2455" s="73">
        <v>0</v>
      </c>
      <c r="I2455" s="75">
        <v>3495.31</v>
      </c>
      <c r="J2455" s="75">
        <v>1</v>
      </c>
    </row>
    <row r="2456" spans="5:10" x14ac:dyDescent="0.25">
      <c r="E2456" t="s">
        <v>5359</v>
      </c>
      <c r="F2456" t="s">
        <v>97</v>
      </c>
      <c r="G2456" t="s">
        <v>5745</v>
      </c>
      <c r="H2456" s="73">
        <v>0</v>
      </c>
      <c r="I2456" s="75">
        <v>3426.98</v>
      </c>
      <c r="J2456" s="75">
        <v>1</v>
      </c>
    </row>
    <row r="2457" spans="5:10" x14ac:dyDescent="0.25">
      <c r="E2457" t="s">
        <v>5360</v>
      </c>
      <c r="F2457" t="s">
        <v>98</v>
      </c>
      <c r="G2457" t="s">
        <v>5743</v>
      </c>
      <c r="H2457" s="73">
        <v>0</v>
      </c>
      <c r="I2457" s="75">
        <v>3426.98</v>
      </c>
      <c r="J2457" s="75">
        <v>1</v>
      </c>
    </row>
    <row r="2458" spans="5:10" x14ac:dyDescent="0.25">
      <c r="E2458" t="s">
        <v>5361</v>
      </c>
      <c r="F2458" t="s">
        <v>98</v>
      </c>
      <c r="G2458" t="s">
        <v>5747</v>
      </c>
      <c r="H2458" s="73">
        <v>0</v>
      </c>
      <c r="I2458" s="75">
        <v>10092.99</v>
      </c>
      <c r="J2458" s="75">
        <v>1</v>
      </c>
    </row>
    <row r="2459" spans="5:10" x14ac:dyDescent="0.25">
      <c r="E2459" t="s">
        <v>5362</v>
      </c>
      <c r="F2459" t="s">
        <v>97</v>
      </c>
      <c r="G2459" t="s">
        <v>5744</v>
      </c>
      <c r="H2459" s="73">
        <v>0</v>
      </c>
      <c r="I2459" s="75">
        <v>10092.99</v>
      </c>
      <c r="J2459" s="75">
        <v>1</v>
      </c>
    </row>
    <row r="2460" spans="5:10" x14ac:dyDescent="0.25">
      <c r="E2460" t="s">
        <v>5363</v>
      </c>
      <c r="F2460" t="s">
        <v>97</v>
      </c>
      <c r="G2460" t="s">
        <v>56</v>
      </c>
      <c r="H2460" s="73">
        <v>400000</v>
      </c>
      <c r="I2460" s="75">
        <v>3841.55</v>
      </c>
      <c r="J2460" s="75">
        <v>1</v>
      </c>
    </row>
    <row r="2461" spans="5:10" x14ac:dyDescent="0.25">
      <c r="E2461" t="s">
        <v>5364</v>
      </c>
      <c r="F2461" t="s">
        <v>97</v>
      </c>
      <c r="G2461" t="s">
        <v>5744</v>
      </c>
      <c r="H2461" s="73">
        <v>0</v>
      </c>
      <c r="I2461" s="75">
        <v>6248.7</v>
      </c>
      <c r="J2461" s="75">
        <v>1</v>
      </c>
    </row>
    <row r="2462" spans="5:10" x14ac:dyDescent="0.25">
      <c r="E2462" t="s">
        <v>5365</v>
      </c>
      <c r="F2462" t="s">
        <v>97</v>
      </c>
      <c r="G2462" t="s">
        <v>56</v>
      </c>
      <c r="H2462" s="73">
        <v>300000</v>
      </c>
      <c r="I2462" s="75">
        <v>3495.31</v>
      </c>
      <c r="J2462" s="75">
        <v>1</v>
      </c>
    </row>
    <row r="2463" spans="5:10" x14ac:dyDescent="0.25">
      <c r="E2463" t="s">
        <v>5366</v>
      </c>
      <c r="F2463" t="s">
        <v>98</v>
      </c>
      <c r="G2463" t="s">
        <v>5747</v>
      </c>
      <c r="H2463" s="73">
        <v>0</v>
      </c>
      <c r="I2463" s="75">
        <v>6248.7</v>
      </c>
      <c r="J2463" s="75">
        <v>1</v>
      </c>
    </row>
    <row r="2464" spans="5:10" x14ac:dyDescent="0.25">
      <c r="E2464" t="s">
        <v>5367</v>
      </c>
      <c r="F2464" t="s">
        <v>97</v>
      </c>
      <c r="G2464" t="s">
        <v>5744</v>
      </c>
      <c r="H2464" s="73">
        <v>0</v>
      </c>
      <c r="I2464" s="75">
        <v>14425.4</v>
      </c>
      <c r="J2464" s="75">
        <v>1</v>
      </c>
    </row>
    <row r="2465" spans="5:10" x14ac:dyDescent="0.25">
      <c r="E2465" t="s">
        <v>5368</v>
      </c>
      <c r="F2465" t="s">
        <v>98</v>
      </c>
      <c r="G2465" t="s">
        <v>5743</v>
      </c>
      <c r="H2465" s="73">
        <v>0</v>
      </c>
      <c r="I2465" s="75">
        <v>4658.07</v>
      </c>
      <c r="J2465" s="75">
        <v>1</v>
      </c>
    </row>
    <row r="2466" spans="5:10" x14ac:dyDescent="0.25">
      <c r="E2466" t="s">
        <v>5369</v>
      </c>
      <c r="F2466" t="s">
        <v>98</v>
      </c>
      <c r="G2466" t="s">
        <v>5746</v>
      </c>
      <c r="H2466" s="73">
        <v>0</v>
      </c>
      <c r="I2466" s="75">
        <v>3426.98</v>
      </c>
      <c r="J2466" s="75">
        <v>1</v>
      </c>
    </row>
    <row r="2467" spans="5:10" x14ac:dyDescent="0.25">
      <c r="E2467" t="s">
        <v>5370</v>
      </c>
      <c r="F2467" t="s">
        <v>97</v>
      </c>
      <c r="G2467" t="s">
        <v>56</v>
      </c>
      <c r="H2467" s="73">
        <v>400000</v>
      </c>
      <c r="I2467" s="75">
        <v>4658.07</v>
      </c>
      <c r="J2467" s="75">
        <v>1</v>
      </c>
    </row>
    <row r="2468" spans="5:10" x14ac:dyDescent="0.25">
      <c r="E2468" t="s">
        <v>5371</v>
      </c>
      <c r="F2468" t="s">
        <v>98</v>
      </c>
      <c r="G2468" t="s">
        <v>5747</v>
      </c>
      <c r="H2468" s="73">
        <v>0</v>
      </c>
      <c r="I2468" s="75">
        <v>14425.4</v>
      </c>
      <c r="J2468" s="75">
        <v>1</v>
      </c>
    </row>
    <row r="2469" spans="5:10" x14ac:dyDescent="0.25">
      <c r="E2469" t="s">
        <v>5372</v>
      </c>
      <c r="F2469" t="s">
        <v>97</v>
      </c>
      <c r="G2469" t="s">
        <v>5745</v>
      </c>
      <c r="H2469" s="73">
        <v>0</v>
      </c>
      <c r="I2469" s="75">
        <v>3426.98</v>
      </c>
      <c r="J2469" s="75">
        <v>1</v>
      </c>
    </row>
    <row r="2470" spans="5:10" x14ac:dyDescent="0.25">
      <c r="E2470" t="s">
        <v>5373</v>
      </c>
      <c r="F2470" t="s">
        <v>97</v>
      </c>
      <c r="G2470" t="s">
        <v>5744</v>
      </c>
      <c r="H2470" s="73">
        <v>0</v>
      </c>
      <c r="I2470" s="75">
        <v>6871.37</v>
      </c>
      <c r="J2470" s="75">
        <v>1</v>
      </c>
    </row>
    <row r="2471" spans="5:10" x14ac:dyDescent="0.25">
      <c r="E2471" t="s">
        <v>5374</v>
      </c>
      <c r="F2471" t="s">
        <v>97</v>
      </c>
      <c r="G2471" t="s">
        <v>5745</v>
      </c>
      <c r="H2471" s="73">
        <v>0</v>
      </c>
      <c r="I2471" s="75">
        <v>3426.98</v>
      </c>
      <c r="J2471" s="75">
        <v>1</v>
      </c>
    </row>
    <row r="2472" spans="5:10" x14ac:dyDescent="0.25">
      <c r="E2472" t="s">
        <v>5375</v>
      </c>
      <c r="F2472" t="s">
        <v>98</v>
      </c>
      <c r="G2472" t="s">
        <v>5743</v>
      </c>
      <c r="H2472" s="73">
        <v>0</v>
      </c>
      <c r="I2472" s="75">
        <v>3426.98</v>
      </c>
      <c r="J2472" s="75">
        <v>1</v>
      </c>
    </row>
    <row r="2473" spans="5:10" x14ac:dyDescent="0.25">
      <c r="E2473" t="s">
        <v>5376</v>
      </c>
      <c r="F2473" t="s">
        <v>97</v>
      </c>
      <c r="G2473" t="s">
        <v>56</v>
      </c>
      <c r="H2473" s="73">
        <v>400000</v>
      </c>
      <c r="I2473" s="75">
        <v>3841.55</v>
      </c>
      <c r="J2473" s="75">
        <v>1</v>
      </c>
    </row>
    <row r="2474" spans="5:10" x14ac:dyDescent="0.25">
      <c r="E2474" t="s">
        <v>5377</v>
      </c>
      <c r="F2474" t="s">
        <v>98</v>
      </c>
      <c r="G2474" t="s">
        <v>5747</v>
      </c>
      <c r="H2474" s="73">
        <v>0</v>
      </c>
      <c r="I2474" s="75">
        <v>6871.37</v>
      </c>
      <c r="J2474" s="75">
        <v>1</v>
      </c>
    </row>
    <row r="2475" spans="5:10" x14ac:dyDescent="0.25">
      <c r="E2475" t="s">
        <v>5378</v>
      </c>
      <c r="F2475" t="s">
        <v>98</v>
      </c>
      <c r="G2475" t="s">
        <v>5743</v>
      </c>
      <c r="H2475" s="73">
        <v>0</v>
      </c>
      <c r="I2475" s="75">
        <v>5123.8900000000003</v>
      </c>
      <c r="J2475" s="75">
        <v>1</v>
      </c>
    </row>
    <row r="2476" spans="5:10" x14ac:dyDescent="0.25">
      <c r="E2476" t="s">
        <v>5379</v>
      </c>
      <c r="F2476" t="s">
        <v>97</v>
      </c>
      <c r="G2476" t="s">
        <v>5744</v>
      </c>
      <c r="H2476" s="73">
        <v>0</v>
      </c>
      <c r="I2476" s="75">
        <v>27592.73</v>
      </c>
      <c r="J2476" s="75">
        <v>1</v>
      </c>
    </row>
    <row r="2477" spans="5:10" x14ac:dyDescent="0.25">
      <c r="E2477" t="s">
        <v>5380</v>
      </c>
      <c r="F2477" t="s">
        <v>98</v>
      </c>
      <c r="G2477" t="s">
        <v>5746</v>
      </c>
      <c r="H2477" s="73">
        <v>0</v>
      </c>
      <c r="I2477" s="75">
        <v>3769.67</v>
      </c>
      <c r="J2477" s="75">
        <v>1</v>
      </c>
    </row>
    <row r="2478" spans="5:10" x14ac:dyDescent="0.25">
      <c r="E2478" t="s">
        <v>5381</v>
      </c>
      <c r="F2478" t="s">
        <v>98</v>
      </c>
      <c r="G2478" t="s">
        <v>5747</v>
      </c>
      <c r="H2478" s="73">
        <v>0</v>
      </c>
      <c r="I2478" s="75">
        <v>15858.589999999998</v>
      </c>
      <c r="J2478" s="75">
        <v>1</v>
      </c>
    </row>
    <row r="2479" spans="5:10" x14ac:dyDescent="0.25">
      <c r="E2479" t="s">
        <v>5382</v>
      </c>
      <c r="F2479" t="s">
        <v>97</v>
      </c>
      <c r="G2479" t="s">
        <v>56</v>
      </c>
      <c r="H2479" s="73">
        <v>500000</v>
      </c>
      <c r="I2479" s="75">
        <v>5123.8900000000003</v>
      </c>
      <c r="J2479" s="75">
        <v>1</v>
      </c>
    </row>
    <row r="2480" spans="5:10" x14ac:dyDescent="0.25">
      <c r="E2480" t="s">
        <v>5383</v>
      </c>
      <c r="F2480" t="s">
        <v>97</v>
      </c>
      <c r="G2480" t="s">
        <v>5744</v>
      </c>
      <c r="H2480" s="73">
        <v>0</v>
      </c>
      <c r="I2480" s="75">
        <v>6248.7</v>
      </c>
      <c r="J2480" s="75">
        <v>1</v>
      </c>
    </row>
    <row r="2481" spans="5:10" x14ac:dyDescent="0.25">
      <c r="E2481" t="s">
        <v>5384</v>
      </c>
      <c r="F2481" t="s">
        <v>98</v>
      </c>
      <c r="G2481" t="s">
        <v>5747</v>
      </c>
      <c r="H2481" s="73">
        <v>0</v>
      </c>
      <c r="I2481" s="75">
        <v>6248.7</v>
      </c>
      <c r="J2481" s="75">
        <v>1</v>
      </c>
    </row>
    <row r="2482" spans="5:10" x14ac:dyDescent="0.25">
      <c r="E2482" t="s">
        <v>5385</v>
      </c>
      <c r="F2482" t="s">
        <v>97</v>
      </c>
      <c r="G2482" t="s">
        <v>56</v>
      </c>
      <c r="H2482" s="73">
        <v>300000</v>
      </c>
      <c r="I2482" s="75">
        <v>3495.31</v>
      </c>
      <c r="J2482" s="75">
        <v>1</v>
      </c>
    </row>
    <row r="2483" spans="5:10" x14ac:dyDescent="0.25">
      <c r="E2483" t="s">
        <v>5386</v>
      </c>
      <c r="F2483" t="s">
        <v>98</v>
      </c>
      <c r="G2483" t="s">
        <v>5743</v>
      </c>
      <c r="H2483" s="73">
        <v>0</v>
      </c>
      <c r="I2483" s="75">
        <v>3127.44</v>
      </c>
      <c r="J2483" s="75">
        <v>1</v>
      </c>
    </row>
    <row r="2484" spans="5:10" x14ac:dyDescent="0.25">
      <c r="E2484" t="s">
        <v>5387</v>
      </c>
      <c r="F2484" t="s">
        <v>97</v>
      </c>
      <c r="G2484" t="s">
        <v>5745</v>
      </c>
      <c r="H2484" s="73">
        <v>0</v>
      </c>
      <c r="I2484" s="75">
        <v>3127.44</v>
      </c>
      <c r="J2484" s="75">
        <v>1</v>
      </c>
    </row>
    <row r="2485" spans="5:10" x14ac:dyDescent="0.25">
      <c r="E2485" t="s">
        <v>5388</v>
      </c>
      <c r="F2485" t="s">
        <v>98</v>
      </c>
      <c r="G2485" t="s">
        <v>5747</v>
      </c>
      <c r="H2485" s="73">
        <v>0</v>
      </c>
      <c r="I2485" s="75">
        <v>9179.4500000000007</v>
      </c>
      <c r="J2485" s="75">
        <v>1</v>
      </c>
    </row>
    <row r="2486" spans="5:10" x14ac:dyDescent="0.25">
      <c r="E2486" t="s">
        <v>5389</v>
      </c>
      <c r="F2486" t="s">
        <v>98</v>
      </c>
      <c r="G2486" t="s">
        <v>5743</v>
      </c>
      <c r="H2486" s="73">
        <v>0</v>
      </c>
      <c r="I2486" s="75">
        <v>3495.31</v>
      </c>
      <c r="J2486" s="75">
        <v>1</v>
      </c>
    </row>
    <row r="2487" spans="5:10" x14ac:dyDescent="0.25">
      <c r="E2487" t="s">
        <v>5390</v>
      </c>
      <c r="F2487" t="s">
        <v>97</v>
      </c>
      <c r="G2487" t="s">
        <v>56</v>
      </c>
      <c r="H2487" s="73">
        <v>300000</v>
      </c>
      <c r="I2487" s="75">
        <v>3495.31</v>
      </c>
      <c r="J2487" s="75">
        <v>1</v>
      </c>
    </row>
    <row r="2488" spans="5:10" x14ac:dyDescent="0.25">
      <c r="E2488" t="s">
        <v>5391</v>
      </c>
      <c r="F2488" t="s">
        <v>98</v>
      </c>
      <c r="G2488" t="s">
        <v>5746</v>
      </c>
      <c r="H2488" s="73">
        <v>0</v>
      </c>
      <c r="I2488" s="75">
        <v>3127.44</v>
      </c>
      <c r="J2488" s="75">
        <v>1</v>
      </c>
    </row>
    <row r="2489" spans="5:10" x14ac:dyDescent="0.25">
      <c r="E2489" t="s">
        <v>5392</v>
      </c>
      <c r="F2489" t="s">
        <v>98</v>
      </c>
      <c r="G2489" t="s">
        <v>5746</v>
      </c>
      <c r="H2489" s="73">
        <v>0</v>
      </c>
      <c r="I2489" s="75">
        <v>3127.44</v>
      </c>
      <c r="J2489" s="75">
        <v>1</v>
      </c>
    </row>
    <row r="2490" spans="5:10" x14ac:dyDescent="0.25">
      <c r="E2490" t="s">
        <v>5393</v>
      </c>
      <c r="F2490" t="s">
        <v>97</v>
      </c>
      <c r="G2490" t="s">
        <v>5744</v>
      </c>
      <c r="H2490" s="73">
        <v>0</v>
      </c>
      <c r="I2490" s="75">
        <v>9179.4500000000007</v>
      </c>
      <c r="J2490" s="75">
        <v>1</v>
      </c>
    </row>
    <row r="2491" spans="5:10" x14ac:dyDescent="0.25">
      <c r="E2491" t="s">
        <v>5394</v>
      </c>
      <c r="F2491" t="s">
        <v>97</v>
      </c>
      <c r="G2491" t="s">
        <v>56</v>
      </c>
      <c r="H2491" s="73">
        <v>300000</v>
      </c>
      <c r="I2491" s="75">
        <v>3495.31</v>
      </c>
      <c r="J2491" s="75">
        <v>1</v>
      </c>
    </row>
    <row r="2492" spans="5:10" x14ac:dyDescent="0.25">
      <c r="E2492" t="s">
        <v>5395</v>
      </c>
      <c r="F2492" t="s">
        <v>98</v>
      </c>
      <c r="G2492" t="s">
        <v>5747</v>
      </c>
      <c r="H2492" s="73">
        <v>0</v>
      </c>
      <c r="I2492" s="75">
        <v>9179.4500000000007</v>
      </c>
      <c r="J2492" s="75">
        <v>1</v>
      </c>
    </row>
    <row r="2493" spans="5:10" x14ac:dyDescent="0.25">
      <c r="E2493" t="s">
        <v>5396</v>
      </c>
      <c r="F2493" t="s">
        <v>98</v>
      </c>
      <c r="G2493" t="s">
        <v>5743</v>
      </c>
      <c r="H2493" s="73">
        <v>0</v>
      </c>
      <c r="I2493" s="75">
        <v>3495.31</v>
      </c>
      <c r="J2493" s="75">
        <v>1</v>
      </c>
    </row>
    <row r="2494" spans="5:10" x14ac:dyDescent="0.25">
      <c r="E2494" t="s">
        <v>5397</v>
      </c>
      <c r="F2494" t="s">
        <v>98</v>
      </c>
      <c r="G2494" t="s">
        <v>5747</v>
      </c>
      <c r="H2494" s="73">
        <v>0</v>
      </c>
      <c r="I2494" s="75">
        <v>9179.4500000000007</v>
      </c>
      <c r="J2494" s="75">
        <v>1</v>
      </c>
    </row>
    <row r="2495" spans="5:10" x14ac:dyDescent="0.25">
      <c r="E2495" t="s">
        <v>5398</v>
      </c>
      <c r="F2495" t="s">
        <v>97</v>
      </c>
      <c r="G2495" t="s">
        <v>5744</v>
      </c>
      <c r="H2495" s="73">
        <v>0</v>
      </c>
      <c r="I2495" s="75">
        <v>9179.4500000000007</v>
      </c>
      <c r="J2495" s="75">
        <v>1</v>
      </c>
    </row>
    <row r="2496" spans="5:10" x14ac:dyDescent="0.25">
      <c r="E2496" t="s">
        <v>5399</v>
      </c>
      <c r="F2496" t="s">
        <v>98</v>
      </c>
      <c r="G2496" t="s">
        <v>5743</v>
      </c>
      <c r="H2496" s="73">
        <v>0</v>
      </c>
      <c r="I2496" s="75">
        <v>3495.31</v>
      </c>
      <c r="J2496" s="75">
        <v>1</v>
      </c>
    </row>
    <row r="2497" spans="5:10" x14ac:dyDescent="0.25">
      <c r="E2497" t="s">
        <v>5400</v>
      </c>
      <c r="F2497" t="s">
        <v>98</v>
      </c>
      <c r="G2497" t="s">
        <v>5746</v>
      </c>
      <c r="H2497" s="73">
        <v>0</v>
      </c>
      <c r="I2497" s="75">
        <v>3127.44</v>
      </c>
      <c r="J2497" s="75">
        <v>1</v>
      </c>
    </row>
    <row r="2498" spans="5:10" x14ac:dyDescent="0.25">
      <c r="E2498" t="s">
        <v>5401</v>
      </c>
      <c r="F2498" t="s">
        <v>97</v>
      </c>
      <c r="G2498" t="s">
        <v>56</v>
      </c>
      <c r="H2498" s="73">
        <v>300000</v>
      </c>
      <c r="I2498" s="75">
        <v>3495.31</v>
      </c>
      <c r="J2498" s="75">
        <v>1</v>
      </c>
    </row>
    <row r="2499" spans="5:10" x14ac:dyDescent="0.25">
      <c r="E2499" t="s">
        <v>5402</v>
      </c>
      <c r="F2499" t="s">
        <v>98</v>
      </c>
      <c r="G2499" t="s">
        <v>5746</v>
      </c>
      <c r="H2499" s="73">
        <v>0</v>
      </c>
      <c r="I2499" s="75">
        <v>3127.44</v>
      </c>
      <c r="J2499" s="75">
        <v>1</v>
      </c>
    </row>
    <row r="2500" spans="5:10" x14ac:dyDescent="0.25">
      <c r="E2500" t="s">
        <v>5403</v>
      </c>
      <c r="F2500" t="s">
        <v>98</v>
      </c>
      <c r="G2500" t="s">
        <v>5746</v>
      </c>
      <c r="H2500" s="73">
        <v>0</v>
      </c>
      <c r="I2500" s="75">
        <v>3127.44</v>
      </c>
      <c r="J2500" s="75">
        <v>1</v>
      </c>
    </row>
    <row r="2501" spans="5:10" x14ac:dyDescent="0.25">
      <c r="E2501" t="s">
        <v>5404</v>
      </c>
      <c r="F2501" t="s">
        <v>98</v>
      </c>
      <c r="G2501" t="s">
        <v>5747</v>
      </c>
      <c r="H2501" s="73">
        <v>0</v>
      </c>
      <c r="I2501" s="75">
        <v>6248.7</v>
      </c>
      <c r="J2501" s="75">
        <v>1</v>
      </c>
    </row>
    <row r="2502" spans="5:10" x14ac:dyDescent="0.25">
      <c r="E2502" t="s">
        <v>5405</v>
      </c>
      <c r="F2502" t="s">
        <v>98</v>
      </c>
      <c r="G2502" t="s">
        <v>5743</v>
      </c>
      <c r="H2502" s="73">
        <v>0</v>
      </c>
      <c r="I2502" s="75">
        <v>3495.31</v>
      </c>
      <c r="J2502" s="75">
        <v>1</v>
      </c>
    </row>
    <row r="2503" spans="5:10" x14ac:dyDescent="0.25">
      <c r="E2503" t="s">
        <v>5406</v>
      </c>
      <c r="F2503" t="s">
        <v>97</v>
      </c>
      <c r="G2503" t="s">
        <v>56</v>
      </c>
      <c r="H2503" s="73">
        <v>300000</v>
      </c>
      <c r="I2503" s="75">
        <v>3495.31</v>
      </c>
      <c r="J2503" s="75">
        <v>1</v>
      </c>
    </row>
    <row r="2504" spans="5:10" x14ac:dyDescent="0.25">
      <c r="E2504" t="s">
        <v>5407</v>
      </c>
      <c r="F2504" t="s">
        <v>97</v>
      </c>
      <c r="G2504" t="s">
        <v>5744</v>
      </c>
      <c r="H2504" s="73">
        <v>0</v>
      </c>
      <c r="I2504" s="75">
        <v>9179.4500000000007</v>
      </c>
      <c r="J2504" s="75">
        <v>1</v>
      </c>
    </row>
    <row r="2505" spans="5:10" x14ac:dyDescent="0.25">
      <c r="E2505" t="s">
        <v>5408</v>
      </c>
      <c r="F2505" t="s">
        <v>97</v>
      </c>
      <c r="G2505" t="s">
        <v>5745</v>
      </c>
      <c r="H2505" s="73">
        <v>0</v>
      </c>
      <c r="I2505" s="75">
        <v>3127.44</v>
      </c>
      <c r="J2505" s="75">
        <v>1</v>
      </c>
    </row>
    <row r="2506" spans="5:10" x14ac:dyDescent="0.25">
      <c r="E2506" t="s">
        <v>5409</v>
      </c>
      <c r="F2506" t="s">
        <v>97</v>
      </c>
      <c r="G2506" t="s">
        <v>5744</v>
      </c>
      <c r="H2506" s="73">
        <v>0</v>
      </c>
      <c r="I2506" s="75">
        <v>9179.4500000000007</v>
      </c>
      <c r="J2506" s="75">
        <v>1</v>
      </c>
    </row>
    <row r="2507" spans="5:10" x14ac:dyDescent="0.25">
      <c r="E2507" t="s">
        <v>5410</v>
      </c>
      <c r="F2507" t="s">
        <v>98</v>
      </c>
      <c r="G2507" t="s">
        <v>5743</v>
      </c>
      <c r="H2507" s="73">
        <v>0</v>
      </c>
      <c r="I2507" s="75">
        <v>3495.31</v>
      </c>
      <c r="J2507" s="75">
        <v>1</v>
      </c>
    </row>
    <row r="2508" spans="5:10" x14ac:dyDescent="0.25">
      <c r="E2508" t="s">
        <v>5411</v>
      </c>
      <c r="F2508" t="s">
        <v>97</v>
      </c>
      <c r="G2508" t="s">
        <v>56</v>
      </c>
      <c r="H2508" s="73">
        <v>300000</v>
      </c>
      <c r="I2508" s="75">
        <v>3495.31</v>
      </c>
      <c r="J2508" s="75">
        <v>1</v>
      </c>
    </row>
    <row r="2509" spans="5:10" x14ac:dyDescent="0.25">
      <c r="E2509" t="s">
        <v>5412</v>
      </c>
      <c r="F2509" t="s">
        <v>98</v>
      </c>
      <c r="G2509" t="s">
        <v>5747</v>
      </c>
      <c r="H2509" s="73">
        <v>0</v>
      </c>
      <c r="I2509" s="75">
        <v>6248.7</v>
      </c>
      <c r="J2509" s="75">
        <v>1</v>
      </c>
    </row>
    <row r="2510" spans="5:10" x14ac:dyDescent="0.25">
      <c r="E2510" t="s">
        <v>5413</v>
      </c>
      <c r="F2510" t="s">
        <v>97</v>
      </c>
      <c r="G2510" t="s">
        <v>56</v>
      </c>
      <c r="H2510" s="73">
        <v>300000</v>
      </c>
      <c r="I2510" s="75">
        <v>3495.31</v>
      </c>
      <c r="J2510" s="75">
        <v>1</v>
      </c>
    </row>
    <row r="2511" spans="5:10" x14ac:dyDescent="0.25">
      <c r="E2511" t="s">
        <v>5414</v>
      </c>
      <c r="F2511" t="s">
        <v>97</v>
      </c>
      <c r="G2511" t="s">
        <v>5745</v>
      </c>
      <c r="H2511" s="73">
        <v>0</v>
      </c>
      <c r="I2511" s="75">
        <v>3127.44</v>
      </c>
      <c r="J2511" s="75">
        <v>1</v>
      </c>
    </row>
    <row r="2512" spans="5:10" x14ac:dyDescent="0.25">
      <c r="E2512" t="s">
        <v>5415</v>
      </c>
      <c r="F2512" t="s">
        <v>98</v>
      </c>
      <c r="G2512" t="s">
        <v>5747</v>
      </c>
      <c r="H2512" s="73">
        <v>0</v>
      </c>
      <c r="I2512" s="75">
        <v>9179.4500000000007</v>
      </c>
      <c r="J2512" s="75">
        <v>1</v>
      </c>
    </row>
    <row r="2513" spans="5:10" x14ac:dyDescent="0.25">
      <c r="E2513" t="s">
        <v>5416</v>
      </c>
      <c r="F2513" t="s">
        <v>97</v>
      </c>
      <c r="G2513" t="s">
        <v>5745</v>
      </c>
      <c r="H2513" s="73">
        <v>0</v>
      </c>
      <c r="I2513" s="75">
        <v>3127.44</v>
      </c>
      <c r="J2513" s="75">
        <v>1</v>
      </c>
    </row>
    <row r="2514" spans="5:10" x14ac:dyDescent="0.25">
      <c r="E2514" t="s">
        <v>5417</v>
      </c>
      <c r="F2514" t="s">
        <v>98</v>
      </c>
      <c r="G2514" t="s">
        <v>5743</v>
      </c>
      <c r="H2514" s="73">
        <v>0</v>
      </c>
      <c r="I2514" s="75">
        <v>3495.31</v>
      </c>
      <c r="J2514" s="75">
        <v>1</v>
      </c>
    </row>
    <row r="2515" spans="5:10" x14ac:dyDescent="0.25">
      <c r="E2515" t="s">
        <v>5418</v>
      </c>
      <c r="F2515" t="s">
        <v>97</v>
      </c>
      <c r="G2515" t="s">
        <v>5744</v>
      </c>
      <c r="H2515" s="73">
        <v>0</v>
      </c>
      <c r="I2515" s="75">
        <v>9179.4500000000007</v>
      </c>
      <c r="J2515" s="75">
        <v>1</v>
      </c>
    </row>
    <row r="2516" spans="5:10" x14ac:dyDescent="0.25">
      <c r="E2516" t="s">
        <v>5419</v>
      </c>
      <c r="F2516" t="s">
        <v>98</v>
      </c>
      <c r="G2516" t="s">
        <v>5747</v>
      </c>
      <c r="H2516" s="73">
        <v>0</v>
      </c>
      <c r="I2516" s="75">
        <v>9179.4500000000007</v>
      </c>
      <c r="J2516" s="75">
        <v>1</v>
      </c>
    </row>
    <row r="2517" spans="5:10" x14ac:dyDescent="0.25">
      <c r="E2517" t="s">
        <v>5420</v>
      </c>
      <c r="F2517" t="s">
        <v>97</v>
      </c>
      <c r="G2517" t="s">
        <v>5744</v>
      </c>
      <c r="H2517" s="73">
        <v>0</v>
      </c>
      <c r="I2517" s="75">
        <v>6248.7</v>
      </c>
      <c r="J2517" s="75">
        <v>1</v>
      </c>
    </row>
    <row r="2518" spans="5:10" x14ac:dyDescent="0.25">
      <c r="E2518" t="s">
        <v>5421</v>
      </c>
      <c r="F2518" t="s">
        <v>97</v>
      </c>
      <c r="G2518" t="s">
        <v>56</v>
      </c>
      <c r="H2518" s="73">
        <v>300000</v>
      </c>
      <c r="I2518" s="75">
        <v>3495.31</v>
      </c>
      <c r="J2518" s="75">
        <v>1</v>
      </c>
    </row>
    <row r="2519" spans="5:10" x14ac:dyDescent="0.25">
      <c r="E2519" t="s">
        <v>5422</v>
      </c>
      <c r="F2519" t="s">
        <v>97</v>
      </c>
      <c r="G2519" t="s">
        <v>5745</v>
      </c>
      <c r="H2519" s="73">
        <v>0</v>
      </c>
      <c r="I2519" s="75">
        <v>3426.98</v>
      </c>
      <c r="J2519" s="75">
        <v>1</v>
      </c>
    </row>
    <row r="2520" spans="5:10" x14ac:dyDescent="0.25">
      <c r="E2520" t="s">
        <v>5423</v>
      </c>
      <c r="F2520" t="s">
        <v>98</v>
      </c>
      <c r="G2520" t="s">
        <v>5746</v>
      </c>
      <c r="H2520" s="73">
        <v>0</v>
      </c>
      <c r="I2520" s="75">
        <v>3426.98</v>
      </c>
      <c r="J2520" s="75">
        <v>1</v>
      </c>
    </row>
    <row r="2521" spans="5:10" x14ac:dyDescent="0.25">
      <c r="E2521" t="s">
        <v>5424</v>
      </c>
      <c r="F2521" t="s">
        <v>98</v>
      </c>
      <c r="G2521" t="s">
        <v>5747</v>
      </c>
      <c r="H2521" s="73">
        <v>0</v>
      </c>
      <c r="I2521" s="75">
        <v>10092.99</v>
      </c>
      <c r="J2521" s="75">
        <v>1</v>
      </c>
    </row>
    <row r="2522" spans="5:10" x14ac:dyDescent="0.25">
      <c r="E2522" t="s">
        <v>5425</v>
      </c>
      <c r="F2522" t="s">
        <v>97</v>
      </c>
      <c r="G2522" t="s">
        <v>56</v>
      </c>
      <c r="H2522" s="73">
        <v>400000</v>
      </c>
      <c r="I2522" s="75">
        <v>3841.55</v>
      </c>
      <c r="J2522" s="75">
        <v>1</v>
      </c>
    </row>
    <row r="2523" spans="5:10" x14ac:dyDescent="0.25">
      <c r="E2523" t="s">
        <v>5426</v>
      </c>
      <c r="F2523" t="s">
        <v>97</v>
      </c>
      <c r="G2523" t="s">
        <v>5744</v>
      </c>
      <c r="H2523" s="73">
        <v>0</v>
      </c>
      <c r="I2523" s="75">
        <v>10092.99</v>
      </c>
      <c r="J2523" s="75">
        <v>1</v>
      </c>
    </row>
    <row r="2524" spans="5:10" x14ac:dyDescent="0.25">
      <c r="E2524" t="s">
        <v>5427</v>
      </c>
      <c r="F2524" t="s">
        <v>98</v>
      </c>
      <c r="G2524" t="s">
        <v>5743</v>
      </c>
      <c r="H2524" s="73">
        <v>0</v>
      </c>
      <c r="I2524" s="75">
        <v>3841.55</v>
      </c>
      <c r="J2524" s="75">
        <v>1</v>
      </c>
    </row>
    <row r="2525" spans="5:10" x14ac:dyDescent="0.25">
      <c r="E2525" t="s">
        <v>5428</v>
      </c>
      <c r="F2525" t="s">
        <v>98</v>
      </c>
      <c r="G2525" t="s">
        <v>5747</v>
      </c>
      <c r="H2525" s="73">
        <v>0</v>
      </c>
      <c r="I2525" s="75">
        <v>9179.4500000000007</v>
      </c>
      <c r="J2525" s="75">
        <v>1</v>
      </c>
    </row>
    <row r="2526" spans="5:10" x14ac:dyDescent="0.25">
      <c r="E2526" t="s">
        <v>5429</v>
      </c>
      <c r="F2526" t="s">
        <v>98</v>
      </c>
      <c r="G2526" t="s">
        <v>5743</v>
      </c>
      <c r="H2526" s="73">
        <v>0</v>
      </c>
      <c r="I2526" s="75">
        <v>3495.31</v>
      </c>
      <c r="J2526" s="75">
        <v>1</v>
      </c>
    </row>
    <row r="2527" spans="5:10" x14ac:dyDescent="0.25">
      <c r="E2527" t="s">
        <v>5430</v>
      </c>
      <c r="F2527" t="s">
        <v>97</v>
      </c>
      <c r="G2527" t="s">
        <v>5744</v>
      </c>
      <c r="H2527" s="73">
        <v>0</v>
      </c>
      <c r="I2527" s="75">
        <v>9179.4500000000007</v>
      </c>
      <c r="J2527" s="75">
        <v>1</v>
      </c>
    </row>
    <row r="2528" spans="5:10" x14ac:dyDescent="0.25">
      <c r="E2528" t="s">
        <v>5431</v>
      </c>
      <c r="F2528" t="s">
        <v>97</v>
      </c>
      <c r="G2528" t="s">
        <v>56</v>
      </c>
      <c r="H2528" s="73">
        <v>300000</v>
      </c>
      <c r="I2528" s="75">
        <v>3495.31</v>
      </c>
      <c r="J2528" s="75">
        <v>1</v>
      </c>
    </row>
    <row r="2529" spans="5:10" x14ac:dyDescent="0.25">
      <c r="E2529" t="s">
        <v>5432</v>
      </c>
      <c r="F2529" t="s">
        <v>98</v>
      </c>
      <c r="G2529" t="s">
        <v>5746</v>
      </c>
      <c r="H2529" s="73">
        <v>0</v>
      </c>
      <c r="I2529" s="75">
        <v>3127.44</v>
      </c>
      <c r="J2529" s="75">
        <v>1</v>
      </c>
    </row>
    <row r="2530" spans="5:10" x14ac:dyDescent="0.25">
      <c r="E2530" t="s">
        <v>5433</v>
      </c>
      <c r="F2530" t="s">
        <v>97</v>
      </c>
      <c r="G2530" t="s">
        <v>5745</v>
      </c>
      <c r="H2530" s="73">
        <v>0</v>
      </c>
      <c r="I2530" s="75">
        <v>3127.44</v>
      </c>
      <c r="J2530" s="75">
        <v>1</v>
      </c>
    </row>
    <row r="2531" spans="5:10" x14ac:dyDescent="0.25">
      <c r="E2531" t="s">
        <v>5434</v>
      </c>
      <c r="F2531" t="s">
        <v>98</v>
      </c>
      <c r="G2531" t="s">
        <v>5743</v>
      </c>
      <c r="H2531" s="73">
        <v>0</v>
      </c>
      <c r="I2531" s="75">
        <v>3495.31</v>
      </c>
      <c r="J2531" s="75">
        <v>1</v>
      </c>
    </row>
    <row r="2532" spans="5:10" x14ac:dyDescent="0.25">
      <c r="E2532" t="s">
        <v>5435</v>
      </c>
      <c r="F2532" t="s">
        <v>97</v>
      </c>
      <c r="G2532" t="s">
        <v>5745</v>
      </c>
      <c r="H2532" s="73">
        <v>0</v>
      </c>
      <c r="I2532" s="75">
        <v>3127.44</v>
      </c>
      <c r="J2532" s="75">
        <v>1</v>
      </c>
    </row>
    <row r="2533" spans="5:10" x14ac:dyDescent="0.25">
      <c r="E2533" t="s">
        <v>5436</v>
      </c>
      <c r="F2533" t="s">
        <v>98</v>
      </c>
      <c r="G2533" t="s">
        <v>5747</v>
      </c>
      <c r="H2533" s="73">
        <v>0</v>
      </c>
      <c r="I2533" s="75">
        <v>9179.4500000000007</v>
      </c>
      <c r="J2533" s="75">
        <v>1</v>
      </c>
    </row>
    <row r="2534" spans="5:10" x14ac:dyDescent="0.25">
      <c r="E2534" t="s">
        <v>5437</v>
      </c>
      <c r="F2534" t="s">
        <v>98</v>
      </c>
      <c r="G2534" t="s">
        <v>5746</v>
      </c>
      <c r="H2534" s="73">
        <v>0</v>
      </c>
      <c r="I2534" s="75">
        <v>3127.44</v>
      </c>
      <c r="J2534" s="75">
        <v>1</v>
      </c>
    </row>
    <row r="2535" spans="5:10" x14ac:dyDescent="0.25">
      <c r="E2535" t="s">
        <v>5438</v>
      </c>
      <c r="F2535" t="s">
        <v>97</v>
      </c>
      <c r="G2535" t="s">
        <v>56</v>
      </c>
      <c r="H2535" s="73">
        <v>300000</v>
      </c>
      <c r="I2535" s="75">
        <v>4338.62</v>
      </c>
      <c r="J2535" s="75">
        <v>1</v>
      </c>
    </row>
    <row r="2536" spans="5:10" x14ac:dyDescent="0.25">
      <c r="E2536" t="s">
        <v>5439</v>
      </c>
      <c r="F2536" t="s">
        <v>97</v>
      </c>
      <c r="G2536" t="s">
        <v>5744</v>
      </c>
      <c r="H2536" s="73">
        <v>0</v>
      </c>
      <c r="I2536" s="75">
        <v>9179.4500000000007</v>
      </c>
      <c r="J2536" s="75">
        <v>1</v>
      </c>
    </row>
    <row r="2537" spans="5:10" x14ac:dyDescent="0.25">
      <c r="E2537" t="s">
        <v>5440</v>
      </c>
      <c r="F2537" t="s">
        <v>98</v>
      </c>
      <c r="G2537" t="s">
        <v>5743</v>
      </c>
      <c r="H2537" s="73">
        <v>0</v>
      </c>
      <c r="I2537" s="75">
        <v>3495.31</v>
      </c>
      <c r="J2537" s="75">
        <v>1</v>
      </c>
    </row>
    <row r="2538" spans="5:10" x14ac:dyDescent="0.25">
      <c r="E2538" t="s">
        <v>5441</v>
      </c>
      <c r="F2538" t="s">
        <v>97</v>
      </c>
      <c r="G2538" t="s">
        <v>56</v>
      </c>
      <c r="H2538" s="73">
        <v>300000</v>
      </c>
      <c r="I2538" s="75">
        <v>3495.31</v>
      </c>
      <c r="J2538" s="75">
        <v>1</v>
      </c>
    </row>
    <row r="2539" spans="5:10" x14ac:dyDescent="0.25">
      <c r="E2539" t="s">
        <v>5442</v>
      </c>
      <c r="F2539" t="s">
        <v>97</v>
      </c>
      <c r="G2539" t="s">
        <v>5745</v>
      </c>
      <c r="H2539" s="73">
        <v>0</v>
      </c>
      <c r="I2539" s="75">
        <v>3127.44</v>
      </c>
      <c r="J2539" s="75">
        <v>1</v>
      </c>
    </row>
    <row r="2540" spans="5:10" x14ac:dyDescent="0.25">
      <c r="E2540" t="s">
        <v>5443</v>
      </c>
      <c r="F2540" t="s">
        <v>98</v>
      </c>
      <c r="G2540" t="s">
        <v>5747</v>
      </c>
      <c r="H2540" s="73">
        <v>0</v>
      </c>
      <c r="I2540" s="75">
        <v>9179.4500000000007</v>
      </c>
      <c r="J2540" s="75">
        <v>1</v>
      </c>
    </row>
    <row r="2541" spans="5:10" x14ac:dyDescent="0.25">
      <c r="E2541" t="s">
        <v>5444</v>
      </c>
      <c r="F2541" t="s">
        <v>98</v>
      </c>
      <c r="G2541" t="s">
        <v>5743</v>
      </c>
      <c r="H2541" s="73">
        <v>0</v>
      </c>
      <c r="I2541" s="75">
        <v>3495.31</v>
      </c>
      <c r="J2541" s="75">
        <v>1</v>
      </c>
    </row>
    <row r="2542" spans="5:10" x14ac:dyDescent="0.25">
      <c r="E2542" t="s">
        <v>5445</v>
      </c>
      <c r="F2542" t="s">
        <v>97</v>
      </c>
      <c r="G2542" t="s">
        <v>5744</v>
      </c>
      <c r="H2542" s="73">
        <v>0</v>
      </c>
      <c r="I2542" s="75">
        <v>6248.7</v>
      </c>
      <c r="J2542" s="75">
        <v>1</v>
      </c>
    </row>
    <row r="2543" spans="5:10" x14ac:dyDescent="0.25">
      <c r="E2543" t="s">
        <v>5446</v>
      </c>
      <c r="F2543" t="s">
        <v>97</v>
      </c>
      <c r="G2543" t="s">
        <v>5745</v>
      </c>
      <c r="H2543" s="73">
        <v>0</v>
      </c>
      <c r="I2543" s="75">
        <v>3127.44</v>
      </c>
      <c r="J2543" s="75">
        <v>1</v>
      </c>
    </row>
    <row r="2544" spans="5:10" x14ac:dyDescent="0.25">
      <c r="E2544" t="s">
        <v>5447</v>
      </c>
      <c r="F2544" t="s">
        <v>98</v>
      </c>
      <c r="G2544" t="s">
        <v>5746</v>
      </c>
      <c r="H2544" s="73">
        <v>0</v>
      </c>
      <c r="I2544" s="75">
        <v>3127.44</v>
      </c>
      <c r="J2544" s="75">
        <v>1</v>
      </c>
    </row>
    <row r="2545" spans="5:10" x14ac:dyDescent="0.25">
      <c r="E2545" t="s">
        <v>5448</v>
      </c>
      <c r="F2545" t="s">
        <v>97</v>
      </c>
      <c r="G2545" t="s">
        <v>56</v>
      </c>
      <c r="H2545" s="73">
        <v>300000</v>
      </c>
      <c r="I2545" s="75">
        <v>3495.31</v>
      </c>
      <c r="J2545" s="75">
        <v>1</v>
      </c>
    </row>
    <row r="2546" spans="5:10" x14ac:dyDescent="0.25">
      <c r="E2546" t="s">
        <v>5449</v>
      </c>
      <c r="F2546" t="s">
        <v>97</v>
      </c>
      <c r="G2546" t="s">
        <v>5745</v>
      </c>
      <c r="H2546" s="73">
        <v>0</v>
      </c>
      <c r="I2546" s="75">
        <v>3426.98</v>
      </c>
      <c r="J2546" s="75">
        <v>1</v>
      </c>
    </row>
    <row r="2547" spans="5:10" x14ac:dyDescent="0.25">
      <c r="E2547" t="s">
        <v>5450</v>
      </c>
      <c r="F2547" t="s">
        <v>98</v>
      </c>
      <c r="G2547" t="s">
        <v>5747</v>
      </c>
      <c r="H2547" s="73">
        <v>0</v>
      </c>
      <c r="I2547" s="75">
        <v>10092.99</v>
      </c>
      <c r="J2547" s="75">
        <v>1</v>
      </c>
    </row>
    <row r="2548" spans="5:10" x14ac:dyDescent="0.25">
      <c r="E2548" t="s">
        <v>5451</v>
      </c>
      <c r="F2548" t="s">
        <v>98</v>
      </c>
      <c r="G2548" t="s">
        <v>5743</v>
      </c>
      <c r="H2548" s="73">
        <v>0</v>
      </c>
      <c r="I2548" s="75">
        <v>3841.55</v>
      </c>
      <c r="J2548" s="75">
        <v>1</v>
      </c>
    </row>
    <row r="2549" spans="5:10" x14ac:dyDescent="0.25">
      <c r="E2549" t="s">
        <v>5452</v>
      </c>
      <c r="F2549" t="s">
        <v>97</v>
      </c>
      <c r="G2549" t="s">
        <v>56</v>
      </c>
      <c r="H2549" s="73">
        <v>400000</v>
      </c>
      <c r="I2549" s="75">
        <v>4658.07</v>
      </c>
      <c r="J2549" s="75">
        <v>1</v>
      </c>
    </row>
    <row r="2550" spans="5:10" x14ac:dyDescent="0.25">
      <c r="E2550" t="s">
        <v>5453</v>
      </c>
      <c r="F2550" t="s">
        <v>98</v>
      </c>
      <c r="G2550" t="s">
        <v>5747</v>
      </c>
      <c r="H2550" s="73">
        <v>0</v>
      </c>
      <c r="I2550" s="75">
        <v>4658.07</v>
      </c>
      <c r="J2550" s="75">
        <v>1</v>
      </c>
    </row>
    <row r="2551" spans="5:10" x14ac:dyDescent="0.25">
      <c r="E2551" t="s">
        <v>5454</v>
      </c>
      <c r="F2551" t="s">
        <v>97</v>
      </c>
      <c r="G2551" t="s">
        <v>5744</v>
      </c>
      <c r="H2551" s="73">
        <v>0</v>
      </c>
      <c r="I2551" s="75">
        <v>4658.07</v>
      </c>
      <c r="J2551" s="75">
        <v>1</v>
      </c>
    </row>
    <row r="2552" spans="5:10" x14ac:dyDescent="0.25">
      <c r="E2552" t="s">
        <v>5455</v>
      </c>
      <c r="F2552" t="s">
        <v>97</v>
      </c>
      <c r="G2552" t="s">
        <v>56</v>
      </c>
      <c r="H2552" s="73">
        <v>400000</v>
      </c>
      <c r="I2552" s="75">
        <v>3841.55</v>
      </c>
      <c r="J2552" s="75">
        <v>1</v>
      </c>
    </row>
    <row r="2553" spans="5:10" x14ac:dyDescent="0.25">
      <c r="E2553" t="s">
        <v>5456</v>
      </c>
      <c r="F2553" t="s">
        <v>98</v>
      </c>
      <c r="G2553" t="s">
        <v>5743</v>
      </c>
      <c r="H2553" s="73">
        <v>0</v>
      </c>
      <c r="I2553" s="75">
        <v>3495.31</v>
      </c>
      <c r="J2553" s="75">
        <v>1</v>
      </c>
    </row>
    <row r="2554" spans="5:10" x14ac:dyDescent="0.25">
      <c r="E2554" t="s">
        <v>5457</v>
      </c>
      <c r="F2554" t="s">
        <v>98</v>
      </c>
      <c r="G2554" t="s">
        <v>5747</v>
      </c>
      <c r="H2554" s="73">
        <v>0</v>
      </c>
      <c r="I2554" s="75">
        <v>9179.4500000000007</v>
      </c>
      <c r="J2554" s="75">
        <v>1</v>
      </c>
    </row>
    <row r="2555" spans="5:10" x14ac:dyDescent="0.25">
      <c r="E2555" t="s">
        <v>5458</v>
      </c>
      <c r="F2555" t="s">
        <v>97</v>
      </c>
      <c r="G2555" t="s">
        <v>5745</v>
      </c>
      <c r="H2555" s="73">
        <v>0</v>
      </c>
      <c r="I2555" s="75">
        <v>3127.44</v>
      </c>
      <c r="J2555" s="75">
        <v>1</v>
      </c>
    </row>
    <row r="2556" spans="5:10" x14ac:dyDescent="0.25">
      <c r="E2556" t="s">
        <v>5459</v>
      </c>
      <c r="F2556" t="s">
        <v>97</v>
      </c>
      <c r="G2556" t="s">
        <v>56</v>
      </c>
      <c r="H2556" s="73">
        <v>300000</v>
      </c>
      <c r="I2556" s="75">
        <v>3495.31</v>
      </c>
      <c r="J2556" s="75">
        <v>1</v>
      </c>
    </row>
    <row r="2557" spans="5:10" x14ac:dyDescent="0.25">
      <c r="E2557" t="s">
        <v>5460</v>
      </c>
      <c r="F2557" t="s">
        <v>97</v>
      </c>
      <c r="G2557" t="s">
        <v>5744</v>
      </c>
      <c r="H2557" s="73">
        <v>0</v>
      </c>
      <c r="I2557" s="75">
        <v>13109.28</v>
      </c>
      <c r="J2557" s="75">
        <v>1</v>
      </c>
    </row>
    <row r="2558" spans="5:10" x14ac:dyDescent="0.25">
      <c r="E2558" t="s">
        <v>5461</v>
      </c>
      <c r="F2558" t="s">
        <v>97</v>
      </c>
      <c r="G2558" t="s">
        <v>5745</v>
      </c>
      <c r="H2558" s="73">
        <v>0</v>
      </c>
      <c r="I2558" s="75">
        <v>3426.98</v>
      </c>
      <c r="J2558" s="75">
        <v>1</v>
      </c>
    </row>
    <row r="2559" spans="5:10" x14ac:dyDescent="0.25">
      <c r="E2559" t="s">
        <v>5462</v>
      </c>
      <c r="F2559" t="s">
        <v>98</v>
      </c>
      <c r="G2559" t="s">
        <v>5746</v>
      </c>
      <c r="H2559" s="73">
        <v>0</v>
      </c>
      <c r="I2559" s="75">
        <v>3426.98</v>
      </c>
      <c r="J2559" s="75">
        <v>1</v>
      </c>
    </row>
    <row r="2560" spans="5:10" x14ac:dyDescent="0.25">
      <c r="E2560" t="s">
        <v>5463</v>
      </c>
      <c r="F2560" t="s">
        <v>97</v>
      </c>
      <c r="G2560" t="s">
        <v>5744</v>
      </c>
      <c r="H2560" s="73">
        <v>0</v>
      </c>
      <c r="I2560" s="75">
        <v>10092.99</v>
      </c>
      <c r="J2560" s="75">
        <v>1</v>
      </c>
    </row>
    <row r="2561" spans="5:10" x14ac:dyDescent="0.25">
      <c r="E2561" t="s">
        <v>5464</v>
      </c>
      <c r="F2561" t="s">
        <v>98</v>
      </c>
      <c r="G2561" t="s">
        <v>5743</v>
      </c>
      <c r="H2561" s="73">
        <v>0</v>
      </c>
      <c r="I2561" s="75">
        <v>3841.55</v>
      </c>
      <c r="J2561" s="75">
        <v>1</v>
      </c>
    </row>
    <row r="2562" spans="5:10" x14ac:dyDescent="0.25">
      <c r="E2562" t="s">
        <v>5465</v>
      </c>
      <c r="F2562" t="s">
        <v>97</v>
      </c>
      <c r="G2562" t="s">
        <v>56</v>
      </c>
      <c r="H2562" s="73">
        <v>400000</v>
      </c>
      <c r="I2562" s="75">
        <v>4658.07</v>
      </c>
      <c r="J2562" s="75">
        <v>1</v>
      </c>
    </row>
    <row r="2563" spans="5:10" x14ac:dyDescent="0.25">
      <c r="E2563" t="s">
        <v>5466</v>
      </c>
      <c r="F2563" t="s">
        <v>98</v>
      </c>
      <c r="G2563" t="s">
        <v>5747</v>
      </c>
      <c r="H2563" s="73">
        <v>0</v>
      </c>
      <c r="I2563" s="75">
        <v>10092.99</v>
      </c>
      <c r="J2563" s="75">
        <v>1</v>
      </c>
    </row>
    <row r="2564" spans="5:10" x14ac:dyDescent="0.25">
      <c r="E2564" t="s">
        <v>5467</v>
      </c>
      <c r="F2564" t="s">
        <v>97</v>
      </c>
      <c r="G2564" t="s">
        <v>5745</v>
      </c>
      <c r="H2564" s="73">
        <v>0</v>
      </c>
      <c r="I2564" s="75">
        <v>3426.98</v>
      </c>
      <c r="J2564" s="75">
        <v>1</v>
      </c>
    </row>
    <row r="2565" spans="5:10" x14ac:dyDescent="0.25">
      <c r="E2565" t="s">
        <v>5468</v>
      </c>
      <c r="F2565" t="s">
        <v>97</v>
      </c>
      <c r="G2565" t="s">
        <v>5744</v>
      </c>
      <c r="H2565" s="73">
        <v>0</v>
      </c>
      <c r="I2565" s="75">
        <v>18286.47</v>
      </c>
      <c r="J2565" s="75">
        <v>1</v>
      </c>
    </row>
    <row r="2566" spans="5:10" x14ac:dyDescent="0.25">
      <c r="E2566" t="s">
        <v>5469</v>
      </c>
      <c r="F2566" t="s">
        <v>97</v>
      </c>
      <c r="G2566" t="s">
        <v>56</v>
      </c>
      <c r="H2566" s="73">
        <v>400000</v>
      </c>
      <c r="I2566" s="75">
        <v>3841.55</v>
      </c>
      <c r="J2566" s="75">
        <v>1</v>
      </c>
    </row>
    <row r="2567" spans="5:10" x14ac:dyDescent="0.25">
      <c r="E2567" t="s">
        <v>5470</v>
      </c>
      <c r="F2567" t="s">
        <v>98</v>
      </c>
      <c r="G2567" t="s">
        <v>5743</v>
      </c>
      <c r="H2567" s="73">
        <v>0</v>
      </c>
      <c r="I2567" s="75">
        <v>3841.55</v>
      </c>
      <c r="J2567" s="75">
        <v>1</v>
      </c>
    </row>
    <row r="2568" spans="5:10" x14ac:dyDescent="0.25">
      <c r="E2568" t="s">
        <v>5471</v>
      </c>
      <c r="F2568" t="s">
        <v>98</v>
      </c>
      <c r="G2568" t="s">
        <v>5747</v>
      </c>
      <c r="H2568" s="73">
        <v>0</v>
      </c>
      <c r="I2568" s="75">
        <v>10092.99</v>
      </c>
      <c r="J2568" s="75">
        <v>1</v>
      </c>
    </row>
    <row r="2569" spans="5:10" x14ac:dyDescent="0.25">
      <c r="E2569" t="s">
        <v>5472</v>
      </c>
      <c r="F2569" t="s">
        <v>98</v>
      </c>
      <c r="G2569" t="s">
        <v>5743</v>
      </c>
      <c r="H2569" s="73">
        <v>0</v>
      </c>
      <c r="I2569" s="75">
        <v>3841.55</v>
      </c>
      <c r="J2569" s="75">
        <v>1</v>
      </c>
    </row>
    <row r="2570" spans="5:10" x14ac:dyDescent="0.25">
      <c r="E2570" t="s">
        <v>5473</v>
      </c>
      <c r="F2570" t="s">
        <v>98</v>
      </c>
      <c r="G2570" t="s">
        <v>5746</v>
      </c>
      <c r="H2570" s="73">
        <v>0</v>
      </c>
      <c r="I2570" s="75">
        <v>3426.98</v>
      </c>
      <c r="J2570" s="75">
        <v>1</v>
      </c>
    </row>
    <row r="2571" spans="5:10" x14ac:dyDescent="0.25">
      <c r="E2571" t="s">
        <v>5474</v>
      </c>
      <c r="F2571" t="s">
        <v>97</v>
      </c>
      <c r="G2571" t="s">
        <v>56</v>
      </c>
      <c r="H2571" s="73">
        <v>400000</v>
      </c>
      <c r="I2571" s="75">
        <v>4658.07</v>
      </c>
      <c r="J2571" s="75">
        <v>1</v>
      </c>
    </row>
    <row r="2572" spans="5:10" x14ac:dyDescent="0.25">
      <c r="E2572" t="s">
        <v>5475</v>
      </c>
      <c r="F2572" t="s">
        <v>98</v>
      </c>
      <c r="G2572" t="s">
        <v>5747</v>
      </c>
      <c r="H2572" s="73">
        <v>0</v>
      </c>
      <c r="I2572" s="75">
        <v>10092.99</v>
      </c>
      <c r="J2572" s="75">
        <v>1</v>
      </c>
    </row>
    <row r="2573" spans="5:10" x14ac:dyDescent="0.25">
      <c r="E2573" t="s">
        <v>5476</v>
      </c>
      <c r="F2573" t="s">
        <v>97</v>
      </c>
      <c r="G2573" t="s">
        <v>5745</v>
      </c>
      <c r="H2573" s="73">
        <v>0</v>
      </c>
      <c r="I2573" s="75">
        <v>3769.67</v>
      </c>
      <c r="J2573" s="75">
        <v>1</v>
      </c>
    </row>
    <row r="2574" spans="5:10" x14ac:dyDescent="0.25">
      <c r="E2574" t="s">
        <v>5477</v>
      </c>
      <c r="F2574" t="s">
        <v>98</v>
      </c>
      <c r="G2574" t="s">
        <v>5747</v>
      </c>
      <c r="H2574" s="73">
        <v>0</v>
      </c>
      <c r="I2574" s="75">
        <v>11102.3</v>
      </c>
      <c r="J2574" s="75">
        <v>1</v>
      </c>
    </row>
    <row r="2575" spans="5:10" x14ac:dyDescent="0.25">
      <c r="E2575" t="s">
        <v>5478</v>
      </c>
      <c r="F2575" t="s">
        <v>98</v>
      </c>
      <c r="G2575" t="s">
        <v>5746</v>
      </c>
      <c r="H2575" s="73">
        <v>0</v>
      </c>
      <c r="I2575" s="75">
        <v>3769.67</v>
      </c>
      <c r="J2575" s="75">
        <v>1</v>
      </c>
    </row>
    <row r="2576" spans="5:10" x14ac:dyDescent="0.25">
      <c r="E2576" t="s">
        <v>5479</v>
      </c>
      <c r="F2576" t="s">
        <v>97</v>
      </c>
      <c r="G2576" t="s">
        <v>56</v>
      </c>
      <c r="H2576" s="73">
        <v>500000</v>
      </c>
      <c r="I2576" s="75">
        <v>5123.8900000000003</v>
      </c>
      <c r="J2576" s="75">
        <v>1</v>
      </c>
    </row>
    <row r="2577" spans="5:10" x14ac:dyDescent="0.25">
      <c r="E2577" t="s">
        <v>5480</v>
      </c>
      <c r="F2577" t="s">
        <v>98</v>
      </c>
      <c r="G2577" t="s">
        <v>5743</v>
      </c>
      <c r="H2577" s="73">
        <v>0</v>
      </c>
      <c r="I2577" s="75">
        <v>5123.8900000000003</v>
      </c>
      <c r="J2577" s="75">
        <v>1</v>
      </c>
    </row>
    <row r="2578" spans="5:10" x14ac:dyDescent="0.25">
      <c r="E2578" t="s">
        <v>5481</v>
      </c>
      <c r="F2578" t="s">
        <v>97</v>
      </c>
      <c r="G2578" t="s">
        <v>5744</v>
      </c>
      <c r="H2578" s="73">
        <v>0</v>
      </c>
      <c r="I2578" s="75">
        <v>15858.589999999998</v>
      </c>
      <c r="J2578" s="75">
        <v>1</v>
      </c>
    </row>
    <row r="2579" spans="5:10" x14ac:dyDescent="0.25">
      <c r="E2579" t="s">
        <v>5482</v>
      </c>
      <c r="F2579" t="s">
        <v>98</v>
      </c>
      <c r="G2579" t="s">
        <v>5746</v>
      </c>
      <c r="H2579" s="73">
        <v>0</v>
      </c>
      <c r="I2579" s="75">
        <v>3127.44</v>
      </c>
      <c r="J2579" s="75">
        <v>1</v>
      </c>
    </row>
    <row r="2580" spans="5:10" x14ac:dyDescent="0.25">
      <c r="E2580" t="s">
        <v>5483</v>
      </c>
      <c r="F2580" t="s">
        <v>98</v>
      </c>
      <c r="G2580" t="s">
        <v>5747</v>
      </c>
      <c r="H2580" s="73">
        <v>0</v>
      </c>
      <c r="I2580" s="75">
        <v>9179.4500000000007</v>
      </c>
      <c r="J2580" s="75">
        <v>1</v>
      </c>
    </row>
    <row r="2581" spans="5:10" x14ac:dyDescent="0.25">
      <c r="E2581" t="s">
        <v>5484</v>
      </c>
      <c r="F2581" t="s">
        <v>97</v>
      </c>
      <c r="G2581" t="s">
        <v>5744</v>
      </c>
      <c r="H2581" s="73">
        <v>0</v>
      </c>
      <c r="I2581" s="75">
        <v>9179.4500000000007</v>
      </c>
      <c r="J2581" s="75">
        <v>1</v>
      </c>
    </row>
    <row r="2582" spans="5:10" x14ac:dyDescent="0.25">
      <c r="E2582" t="s">
        <v>5485</v>
      </c>
      <c r="F2582" t="s">
        <v>98</v>
      </c>
      <c r="G2582" t="s">
        <v>5743</v>
      </c>
      <c r="H2582" s="73">
        <v>0</v>
      </c>
      <c r="I2582" s="75">
        <v>3495.31</v>
      </c>
      <c r="J2582" s="75">
        <v>1</v>
      </c>
    </row>
    <row r="2583" spans="5:10" x14ac:dyDescent="0.25">
      <c r="E2583" t="s">
        <v>5486</v>
      </c>
      <c r="F2583" t="s">
        <v>97</v>
      </c>
      <c r="G2583" t="s">
        <v>56</v>
      </c>
      <c r="H2583" s="73">
        <v>300000</v>
      </c>
      <c r="I2583" s="75">
        <v>3495.31</v>
      </c>
      <c r="J2583" s="75">
        <v>1</v>
      </c>
    </row>
    <row r="2584" spans="5:10" x14ac:dyDescent="0.25">
      <c r="E2584" t="s">
        <v>5487</v>
      </c>
      <c r="F2584" t="s">
        <v>98</v>
      </c>
      <c r="G2584" t="s">
        <v>5746</v>
      </c>
      <c r="H2584" s="73">
        <v>0</v>
      </c>
      <c r="I2584" s="75">
        <v>3127.44</v>
      </c>
      <c r="J2584" s="75">
        <v>1</v>
      </c>
    </row>
    <row r="2585" spans="5:10" x14ac:dyDescent="0.25">
      <c r="E2585" t="s">
        <v>5488</v>
      </c>
      <c r="F2585" t="s">
        <v>97</v>
      </c>
      <c r="G2585" t="s">
        <v>5744</v>
      </c>
      <c r="H2585" s="73">
        <v>0</v>
      </c>
      <c r="I2585" s="75">
        <v>289.9154520547936</v>
      </c>
      <c r="J2585" s="75">
        <v>0</v>
      </c>
    </row>
    <row r="2586" spans="5:10" x14ac:dyDescent="0.25">
      <c r="E2586" t="s">
        <v>5489</v>
      </c>
      <c r="F2586" t="s">
        <v>98</v>
      </c>
      <c r="G2586" t="s">
        <v>5743</v>
      </c>
      <c r="H2586" s="73">
        <v>0</v>
      </c>
      <c r="I2586" s="75">
        <v>162.08126027397248</v>
      </c>
      <c r="J2586" s="75">
        <v>0</v>
      </c>
    </row>
    <row r="2587" spans="5:10" x14ac:dyDescent="0.25">
      <c r="E2587" t="s">
        <v>5490</v>
      </c>
      <c r="F2587" t="s">
        <v>98</v>
      </c>
      <c r="G2587" t="s">
        <v>5747</v>
      </c>
      <c r="H2587" s="73">
        <v>0</v>
      </c>
      <c r="I2587" s="75">
        <v>289.9154520547936</v>
      </c>
      <c r="J2587" s="75">
        <v>0</v>
      </c>
    </row>
    <row r="2588" spans="5:10" x14ac:dyDescent="0.25">
      <c r="E2588" t="s">
        <v>5491</v>
      </c>
      <c r="F2588" t="s">
        <v>97</v>
      </c>
      <c r="G2588" t="s">
        <v>56</v>
      </c>
      <c r="H2588" s="73">
        <v>0</v>
      </c>
      <c r="I2588" s="75">
        <v>162.08126027397248</v>
      </c>
      <c r="J2588" s="75">
        <v>0</v>
      </c>
    </row>
    <row r="2589" spans="5:10" x14ac:dyDescent="0.25">
      <c r="E2589" t="s">
        <v>5492</v>
      </c>
      <c r="F2589" t="s">
        <v>97</v>
      </c>
      <c r="G2589" t="s">
        <v>5745</v>
      </c>
      <c r="H2589" s="73">
        <v>0</v>
      </c>
      <c r="I2589" s="75">
        <v>3426.98</v>
      </c>
      <c r="J2589" s="75">
        <v>1</v>
      </c>
    </row>
    <row r="2590" spans="5:10" x14ac:dyDescent="0.25">
      <c r="E2590" t="s">
        <v>5493</v>
      </c>
      <c r="F2590" t="s">
        <v>97</v>
      </c>
      <c r="G2590" t="s">
        <v>5744</v>
      </c>
      <c r="H2590" s="73">
        <v>0</v>
      </c>
      <c r="I2590" s="75">
        <v>10092.99</v>
      </c>
      <c r="J2590" s="75">
        <v>1</v>
      </c>
    </row>
    <row r="2591" spans="5:10" x14ac:dyDescent="0.25">
      <c r="E2591" t="s">
        <v>5494</v>
      </c>
      <c r="F2591" t="s">
        <v>97</v>
      </c>
      <c r="G2591" t="s">
        <v>56</v>
      </c>
      <c r="H2591" s="73">
        <v>400000</v>
      </c>
      <c r="I2591" s="75">
        <v>3841.55</v>
      </c>
      <c r="J2591" s="75">
        <v>1</v>
      </c>
    </row>
    <row r="2592" spans="5:10" x14ac:dyDescent="0.25">
      <c r="E2592" t="s">
        <v>5495</v>
      </c>
      <c r="F2592" t="s">
        <v>97</v>
      </c>
      <c r="G2592" t="s">
        <v>5745</v>
      </c>
      <c r="H2592" s="73">
        <v>0</v>
      </c>
      <c r="I2592" s="75">
        <v>3426.98</v>
      </c>
      <c r="J2592" s="75">
        <v>1</v>
      </c>
    </row>
    <row r="2593" spans="5:10" x14ac:dyDescent="0.25">
      <c r="E2593" t="s">
        <v>5496</v>
      </c>
      <c r="F2593" t="s">
        <v>98</v>
      </c>
      <c r="G2593" t="s">
        <v>5747</v>
      </c>
      <c r="H2593" s="73">
        <v>0</v>
      </c>
      <c r="I2593" s="75">
        <v>6871.37</v>
      </c>
      <c r="J2593" s="75">
        <v>1</v>
      </c>
    </row>
    <row r="2594" spans="5:10" x14ac:dyDescent="0.25">
      <c r="E2594" t="s">
        <v>5497</v>
      </c>
      <c r="F2594" t="s">
        <v>98</v>
      </c>
      <c r="G2594" t="s">
        <v>5743</v>
      </c>
      <c r="H2594" s="73">
        <v>0</v>
      </c>
      <c r="I2594" s="75">
        <v>3841.55</v>
      </c>
      <c r="J2594" s="75">
        <v>1</v>
      </c>
    </row>
    <row r="2595" spans="5:10" x14ac:dyDescent="0.25">
      <c r="E2595" t="s">
        <v>5498</v>
      </c>
      <c r="F2595" t="s">
        <v>97</v>
      </c>
      <c r="G2595" t="s">
        <v>5744</v>
      </c>
      <c r="H2595" s="73">
        <v>0</v>
      </c>
      <c r="I2595" s="75">
        <v>9179.4500000000007</v>
      </c>
      <c r="J2595" s="75">
        <v>1</v>
      </c>
    </row>
    <row r="2596" spans="5:10" x14ac:dyDescent="0.25">
      <c r="E2596" t="s">
        <v>5499</v>
      </c>
      <c r="F2596" t="s">
        <v>98</v>
      </c>
      <c r="G2596" t="s">
        <v>5747</v>
      </c>
      <c r="H2596" s="73">
        <v>0</v>
      </c>
      <c r="I2596" s="75">
        <v>9179.4500000000007</v>
      </c>
      <c r="J2596" s="75">
        <v>1</v>
      </c>
    </row>
    <row r="2597" spans="5:10" x14ac:dyDescent="0.25">
      <c r="E2597" t="s">
        <v>5500</v>
      </c>
      <c r="F2597" t="s">
        <v>97</v>
      </c>
      <c r="G2597" t="s">
        <v>56</v>
      </c>
      <c r="H2597" s="73">
        <v>300000</v>
      </c>
      <c r="I2597" s="75">
        <v>3495.31</v>
      </c>
      <c r="J2597" s="75">
        <v>1</v>
      </c>
    </row>
    <row r="2598" spans="5:10" x14ac:dyDescent="0.25">
      <c r="E2598" t="s">
        <v>5501</v>
      </c>
      <c r="F2598" t="s">
        <v>98</v>
      </c>
      <c r="G2598" t="s">
        <v>5743</v>
      </c>
      <c r="H2598" s="73">
        <v>0</v>
      </c>
      <c r="I2598" s="75">
        <v>3495.31</v>
      </c>
      <c r="J2598" s="75">
        <v>1</v>
      </c>
    </row>
    <row r="2599" spans="5:10" x14ac:dyDescent="0.25">
      <c r="E2599" t="s">
        <v>5502</v>
      </c>
      <c r="F2599" t="s">
        <v>98</v>
      </c>
      <c r="G2599" t="s">
        <v>5747</v>
      </c>
      <c r="H2599" s="73">
        <v>0</v>
      </c>
      <c r="I2599" s="75">
        <v>6248.7</v>
      </c>
      <c r="J2599" s="75">
        <v>1</v>
      </c>
    </row>
    <row r="2600" spans="5:10" x14ac:dyDescent="0.25">
      <c r="E2600" t="s">
        <v>5503</v>
      </c>
      <c r="F2600" t="s">
        <v>97</v>
      </c>
      <c r="G2600" t="s">
        <v>56</v>
      </c>
      <c r="H2600" s="73">
        <v>300000</v>
      </c>
      <c r="I2600" s="75">
        <v>3495.31</v>
      </c>
      <c r="J2600" s="75">
        <v>1</v>
      </c>
    </row>
    <row r="2601" spans="5:10" x14ac:dyDescent="0.25">
      <c r="E2601" t="s">
        <v>5504</v>
      </c>
      <c r="F2601" t="s">
        <v>97</v>
      </c>
      <c r="G2601" t="s">
        <v>5744</v>
      </c>
      <c r="H2601" s="73">
        <v>0</v>
      </c>
      <c r="I2601" s="75">
        <v>9179.4500000000007</v>
      </c>
      <c r="J2601" s="75">
        <v>1</v>
      </c>
    </row>
    <row r="2602" spans="5:10" x14ac:dyDescent="0.25">
      <c r="E2602" t="s">
        <v>5505</v>
      </c>
      <c r="F2602" t="s">
        <v>98</v>
      </c>
      <c r="G2602" t="s">
        <v>5747</v>
      </c>
      <c r="H2602" s="73">
        <v>0</v>
      </c>
      <c r="I2602" s="75">
        <v>9179.4500000000007</v>
      </c>
      <c r="J2602" s="75">
        <v>1</v>
      </c>
    </row>
    <row r="2603" spans="5:10" x14ac:dyDescent="0.25">
      <c r="E2603" t="s">
        <v>5506</v>
      </c>
      <c r="F2603" t="s">
        <v>97</v>
      </c>
      <c r="G2603" t="s">
        <v>56</v>
      </c>
      <c r="H2603" s="73">
        <v>300000</v>
      </c>
      <c r="I2603" s="75">
        <v>3127.44</v>
      </c>
      <c r="J2603" s="75">
        <v>1</v>
      </c>
    </row>
    <row r="2604" spans="5:10" x14ac:dyDescent="0.25">
      <c r="E2604" t="s">
        <v>5507</v>
      </c>
      <c r="F2604" t="s">
        <v>97</v>
      </c>
      <c r="G2604" t="s">
        <v>5744</v>
      </c>
      <c r="H2604" s="73">
        <v>0</v>
      </c>
      <c r="I2604" s="75">
        <v>9179.4500000000007</v>
      </c>
      <c r="J2604" s="75">
        <v>1</v>
      </c>
    </row>
    <row r="2605" spans="5:10" x14ac:dyDescent="0.25">
      <c r="E2605" t="s">
        <v>5508</v>
      </c>
      <c r="F2605" t="s">
        <v>97</v>
      </c>
      <c r="G2605" t="s">
        <v>5744</v>
      </c>
      <c r="H2605" s="73">
        <v>0</v>
      </c>
      <c r="I2605" s="75">
        <v>10092.99</v>
      </c>
      <c r="J2605" s="75">
        <v>1</v>
      </c>
    </row>
    <row r="2606" spans="5:10" x14ac:dyDescent="0.25">
      <c r="E2606" t="s">
        <v>5509</v>
      </c>
      <c r="F2606" t="s">
        <v>97</v>
      </c>
      <c r="G2606" t="s">
        <v>56</v>
      </c>
      <c r="H2606" s="73">
        <v>400000</v>
      </c>
      <c r="I2606" s="75">
        <v>3426.98</v>
      </c>
      <c r="J2606" s="75">
        <v>1</v>
      </c>
    </row>
    <row r="2607" spans="5:10" x14ac:dyDescent="0.25">
      <c r="E2607" t="s">
        <v>5510</v>
      </c>
      <c r="F2607" t="s">
        <v>98</v>
      </c>
      <c r="G2607" t="s">
        <v>5747</v>
      </c>
      <c r="H2607" s="73">
        <v>0</v>
      </c>
      <c r="I2607" s="75">
        <v>6871.37</v>
      </c>
      <c r="J2607" s="75">
        <v>1</v>
      </c>
    </row>
    <row r="2608" spans="5:10" x14ac:dyDescent="0.25">
      <c r="E2608" t="s">
        <v>5511</v>
      </c>
      <c r="F2608" t="s">
        <v>98</v>
      </c>
      <c r="G2608" t="s">
        <v>5743</v>
      </c>
      <c r="H2608" s="73">
        <v>0</v>
      </c>
      <c r="I2608" s="75">
        <v>5123.8900000000003</v>
      </c>
      <c r="J2608" s="75">
        <v>1</v>
      </c>
    </row>
    <row r="2609" spans="5:10" x14ac:dyDescent="0.25">
      <c r="E2609" t="s">
        <v>5512</v>
      </c>
      <c r="F2609" t="s">
        <v>98</v>
      </c>
      <c r="G2609" t="s">
        <v>5747</v>
      </c>
      <c r="H2609" s="73">
        <v>0</v>
      </c>
      <c r="I2609" s="75">
        <v>15858.589999999998</v>
      </c>
      <c r="J2609" s="75">
        <v>1</v>
      </c>
    </row>
    <row r="2610" spans="5:10" x14ac:dyDescent="0.25">
      <c r="E2610" t="s">
        <v>5513</v>
      </c>
      <c r="F2610" t="s">
        <v>98</v>
      </c>
      <c r="G2610" t="s">
        <v>5746</v>
      </c>
      <c r="H2610" s="73">
        <v>0</v>
      </c>
      <c r="I2610" s="75">
        <v>3769.67</v>
      </c>
      <c r="J2610" s="75">
        <v>1</v>
      </c>
    </row>
    <row r="2611" spans="5:10" x14ac:dyDescent="0.25">
      <c r="E2611" t="s">
        <v>5514</v>
      </c>
      <c r="F2611" t="s">
        <v>97</v>
      </c>
      <c r="G2611" t="s">
        <v>56</v>
      </c>
      <c r="H2611" s="73">
        <v>500000</v>
      </c>
      <c r="I2611" s="75">
        <v>5123.8900000000003</v>
      </c>
      <c r="J2611" s="75">
        <v>1</v>
      </c>
    </row>
    <row r="2612" spans="5:10" x14ac:dyDescent="0.25">
      <c r="E2612" t="s">
        <v>5515</v>
      </c>
      <c r="F2612" t="s">
        <v>97</v>
      </c>
      <c r="G2612" t="s">
        <v>56</v>
      </c>
      <c r="H2612" s="73">
        <v>300000</v>
      </c>
      <c r="I2612" s="75">
        <v>3127.44</v>
      </c>
      <c r="J2612" s="75">
        <v>1</v>
      </c>
    </row>
    <row r="2613" spans="5:10" x14ac:dyDescent="0.25">
      <c r="E2613" t="s">
        <v>5516</v>
      </c>
      <c r="F2613" t="s">
        <v>97</v>
      </c>
      <c r="G2613" t="s">
        <v>5744</v>
      </c>
      <c r="H2613" s="73">
        <v>0</v>
      </c>
      <c r="I2613" s="75">
        <v>9179.4500000000007</v>
      </c>
      <c r="J2613" s="75">
        <v>1</v>
      </c>
    </row>
    <row r="2614" spans="5:10" x14ac:dyDescent="0.25">
      <c r="E2614" t="s">
        <v>5517</v>
      </c>
      <c r="F2614" t="s">
        <v>98</v>
      </c>
      <c r="G2614" t="s">
        <v>5747</v>
      </c>
      <c r="H2614" s="73">
        <v>0</v>
      </c>
      <c r="I2614" s="75">
        <v>6248.7</v>
      </c>
      <c r="J2614" s="75">
        <v>1</v>
      </c>
    </row>
    <row r="2615" spans="5:10" x14ac:dyDescent="0.25">
      <c r="E2615" t="s">
        <v>5518</v>
      </c>
      <c r="F2615" t="s">
        <v>98</v>
      </c>
      <c r="G2615" t="s">
        <v>5747</v>
      </c>
      <c r="H2615" s="73">
        <v>0</v>
      </c>
      <c r="I2615" s="75">
        <v>6248.7</v>
      </c>
      <c r="J2615" s="75">
        <v>1</v>
      </c>
    </row>
    <row r="2616" spans="5:10" x14ac:dyDescent="0.25">
      <c r="E2616" t="s">
        <v>5519</v>
      </c>
      <c r="F2616" t="s">
        <v>97</v>
      </c>
      <c r="G2616" t="s">
        <v>5744</v>
      </c>
      <c r="H2616" s="73">
        <v>0</v>
      </c>
      <c r="I2616" s="75">
        <v>6248.7</v>
      </c>
      <c r="J2616" s="75">
        <v>1</v>
      </c>
    </row>
    <row r="2617" spans="5:10" x14ac:dyDescent="0.25">
      <c r="E2617" t="s">
        <v>5520</v>
      </c>
      <c r="F2617" t="s">
        <v>97</v>
      </c>
      <c r="G2617" t="s">
        <v>5745</v>
      </c>
      <c r="H2617" s="73">
        <v>0</v>
      </c>
      <c r="I2617" s="75">
        <v>3127.44</v>
      </c>
      <c r="J2617" s="75">
        <v>1</v>
      </c>
    </row>
    <row r="2618" spans="5:10" x14ac:dyDescent="0.25">
      <c r="E2618" t="s">
        <v>5521</v>
      </c>
      <c r="F2618" t="s">
        <v>97</v>
      </c>
      <c r="G2618" t="s">
        <v>56</v>
      </c>
      <c r="H2618" s="73">
        <v>300000</v>
      </c>
      <c r="I2618" s="75">
        <v>3495.31</v>
      </c>
      <c r="J2618" s="75">
        <v>1</v>
      </c>
    </row>
    <row r="2619" spans="5:10" x14ac:dyDescent="0.25">
      <c r="E2619" t="s">
        <v>5522</v>
      </c>
      <c r="F2619" t="s">
        <v>98</v>
      </c>
      <c r="G2619" t="s">
        <v>5743</v>
      </c>
      <c r="H2619" s="73">
        <v>0</v>
      </c>
      <c r="I2619" s="75">
        <v>3127.44</v>
      </c>
      <c r="J2619" s="75">
        <v>1</v>
      </c>
    </row>
    <row r="2620" spans="5:10" x14ac:dyDescent="0.25">
      <c r="E2620" t="s">
        <v>5523</v>
      </c>
      <c r="F2620" t="s">
        <v>97</v>
      </c>
      <c r="G2620" t="s">
        <v>5745</v>
      </c>
      <c r="H2620" s="73">
        <v>0</v>
      </c>
      <c r="I2620" s="75">
        <v>3127.44</v>
      </c>
      <c r="J2620" s="75">
        <v>1</v>
      </c>
    </row>
    <row r="2621" spans="5:10" x14ac:dyDescent="0.25">
      <c r="E2621" t="s">
        <v>5524</v>
      </c>
      <c r="F2621" t="s">
        <v>98</v>
      </c>
      <c r="G2621" t="s">
        <v>5747</v>
      </c>
      <c r="H2621" s="73">
        <v>0</v>
      </c>
      <c r="I2621" s="75">
        <v>6248.7</v>
      </c>
      <c r="J2621" s="75">
        <v>1</v>
      </c>
    </row>
    <row r="2622" spans="5:10" x14ac:dyDescent="0.25">
      <c r="E2622" t="s">
        <v>5525</v>
      </c>
      <c r="F2622" t="s">
        <v>97</v>
      </c>
      <c r="G2622" t="s">
        <v>56</v>
      </c>
      <c r="H2622" s="73">
        <v>300000</v>
      </c>
      <c r="I2622" s="75">
        <v>3495.31</v>
      </c>
      <c r="J2622" s="75">
        <v>1</v>
      </c>
    </row>
    <row r="2623" spans="5:10" x14ac:dyDescent="0.25">
      <c r="E2623" t="s">
        <v>5526</v>
      </c>
      <c r="F2623" t="s">
        <v>98</v>
      </c>
      <c r="G2623" t="s">
        <v>5746</v>
      </c>
      <c r="H2623" s="73">
        <v>0</v>
      </c>
      <c r="I2623" s="75">
        <v>3127.44</v>
      </c>
      <c r="J2623" s="75">
        <v>1</v>
      </c>
    </row>
    <row r="2624" spans="5:10" x14ac:dyDescent="0.25">
      <c r="E2624" t="s">
        <v>5527</v>
      </c>
      <c r="F2624" t="s">
        <v>97</v>
      </c>
      <c r="G2624" t="s">
        <v>5744</v>
      </c>
      <c r="H2624" s="73">
        <v>0</v>
      </c>
      <c r="I2624" s="75">
        <v>6248.7</v>
      </c>
      <c r="J2624" s="75">
        <v>1</v>
      </c>
    </row>
    <row r="2625" spans="5:10" x14ac:dyDescent="0.25">
      <c r="E2625" t="s">
        <v>5528</v>
      </c>
      <c r="F2625" t="s">
        <v>98</v>
      </c>
      <c r="G2625" t="s">
        <v>5743</v>
      </c>
      <c r="H2625" s="73">
        <v>0</v>
      </c>
      <c r="I2625" s="75">
        <v>3495.31</v>
      </c>
      <c r="J2625" s="75">
        <v>1</v>
      </c>
    </row>
    <row r="2626" spans="5:10" x14ac:dyDescent="0.25">
      <c r="E2626" t="s">
        <v>5529</v>
      </c>
      <c r="F2626" t="s">
        <v>98</v>
      </c>
      <c r="G2626" t="s">
        <v>5743</v>
      </c>
      <c r="H2626" s="73">
        <v>0</v>
      </c>
      <c r="I2626" s="75">
        <v>3495.31</v>
      </c>
      <c r="J2626" s="75">
        <v>1</v>
      </c>
    </row>
    <row r="2627" spans="5:10" x14ac:dyDescent="0.25">
      <c r="E2627" t="s">
        <v>5530</v>
      </c>
      <c r="F2627" t="s">
        <v>98</v>
      </c>
      <c r="G2627" t="s">
        <v>5746</v>
      </c>
      <c r="H2627" s="73">
        <v>0</v>
      </c>
      <c r="I2627" s="75">
        <v>3127.44</v>
      </c>
      <c r="J2627" s="75">
        <v>1</v>
      </c>
    </row>
    <row r="2628" spans="5:10" x14ac:dyDescent="0.25">
      <c r="E2628" t="s">
        <v>5531</v>
      </c>
      <c r="F2628" t="s">
        <v>98</v>
      </c>
      <c r="G2628" t="s">
        <v>5746</v>
      </c>
      <c r="H2628" s="73">
        <v>0</v>
      </c>
      <c r="I2628" s="75">
        <v>3127.44</v>
      </c>
      <c r="J2628" s="75">
        <v>1</v>
      </c>
    </row>
    <row r="2629" spans="5:10" x14ac:dyDescent="0.25">
      <c r="E2629" t="s">
        <v>5532</v>
      </c>
      <c r="F2629" t="s">
        <v>97</v>
      </c>
      <c r="G2629" t="s">
        <v>5744</v>
      </c>
      <c r="H2629" s="73">
        <v>0</v>
      </c>
      <c r="I2629" s="75">
        <v>13109.28</v>
      </c>
      <c r="J2629" s="75">
        <v>1</v>
      </c>
    </row>
    <row r="2630" spans="5:10" x14ac:dyDescent="0.25">
      <c r="E2630" t="s">
        <v>5533</v>
      </c>
      <c r="F2630" t="s">
        <v>97</v>
      </c>
      <c r="G2630" t="s">
        <v>56</v>
      </c>
      <c r="H2630" s="73">
        <v>300000</v>
      </c>
      <c r="I2630" s="75">
        <v>3495.31</v>
      </c>
      <c r="J2630" s="75">
        <v>1</v>
      </c>
    </row>
    <row r="2631" spans="5:10" x14ac:dyDescent="0.25">
      <c r="E2631" t="s">
        <v>5534</v>
      </c>
      <c r="F2631" t="s">
        <v>97</v>
      </c>
      <c r="G2631" t="s">
        <v>56</v>
      </c>
      <c r="H2631" s="73">
        <v>0</v>
      </c>
      <c r="I2631" s="75">
        <v>411.77624657534216</v>
      </c>
      <c r="J2631" s="75">
        <v>0</v>
      </c>
    </row>
    <row r="2632" spans="5:10" x14ac:dyDescent="0.25">
      <c r="E2632" t="s">
        <v>5535</v>
      </c>
      <c r="F2632" t="s">
        <v>98</v>
      </c>
      <c r="G2632" t="s">
        <v>5747</v>
      </c>
      <c r="H2632" s="73">
        <v>0</v>
      </c>
      <c r="I2632" s="75">
        <v>736.1482191780824</v>
      </c>
      <c r="J2632" s="75">
        <v>0</v>
      </c>
    </row>
    <row r="2633" spans="5:10" x14ac:dyDescent="0.25">
      <c r="E2633" t="s">
        <v>5536</v>
      </c>
      <c r="F2633" t="s">
        <v>97</v>
      </c>
      <c r="G2633" t="s">
        <v>5744</v>
      </c>
      <c r="H2633" s="73">
        <v>0</v>
      </c>
      <c r="I2633" s="75">
        <v>736.1482191780824</v>
      </c>
      <c r="J2633" s="75">
        <v>0</v>
      </c>
    </row>
    <row r="2634" spans="5:10" x14ac:dyDescent="0.25">
      <c r="E2634" t="s">
        <v>5537</v>
      </c>
      <c r="F2634" t="s">
        <v>98</v>
      </c>
      <c r="G2634" t="s">
        <v>5747</v>
      </c>
      <c r="H2634" s="73">
        <v>0</v>
      </c>
      <c r="I2634" s="75">
        <v>6871.37</v>
      </c>
      <c r="J2634" s="75">
        <v>1</v>
      </c>
    </row>
    <row r="2635" spans="5:10" x14ac:dyDescent="0.25">
      <c r="E2635" t="s">
        <v>5538</v>
      </c>
      <c r="F2635" t="s">
        <v>97</v>
      </c>
      <c r="G2635" t="s">
        <v>56</v>
      </c>
      <c r="H2635" s="73">
        <v>400000</v>
      </c>
      <c r="I2635" s="75">
        <v>3841.55</v>
      </c>
      <c r="J2635" s="75">
        <v>1</v>
      </c>
    </row>
    <row r="2636" spans="5:10" x14ac:dyDescent="0.25">
      <c r="E2636" t="s">
        <v>5539</v>
      </c>
      <c r="F2636" t="s">
        <v>98</v>
      </c>
      <c r="G2636" t="s">
        <v>5746</v>
      </c>
      <c r="H2636" s="73">
        <v>0</v>
      </c>
      <c r="I2636" s="75">
        <v>3426.98</v>
      </c>
      <c r="J2636" s="75">
        <v>1</v>
      </c>
    </row>
    <row r="2637" spans="5:10" x14ac:dyDescent="0.25">
      <c r="E2637" t="s">
        <v>5540</v>
      </c>
      <c r="F2637" t="s">
        <v>97</v>
      </c>
      <c r="G2637" t="s">
        <v>5744</v>
      </c>
      <c r="H2637" s="73">
        <v>0</v>
      </c>
      <c r="I2637" s="75">
        <v>10092.99</v>
      </c>
      <c r="J2637" s="75">
        <v>1</v>
      </c>
    </row>
    <row r="2638" spans="5:10" x14ac:dyDescent="0.25">
      <c r="E2638" t="s">
        <v>5541</v>
      </c>
      <c r="F2638" t="s">
        <v>98</v>
      </c>
      <c r="G2638" t="s">
        <v>5743</v>
      </c>
      <c r="H2638" s="73">
        <v>0</v>
      </c>
      <c r="I2638" s="75">
        <v>3841.55</v>
      </c>
      <c r="J2638" s="75">
        <v>1</v>
      </c>
    </row>
    <row r="2639" spans="5:10" x14ac:dyDescent="0.25">
      <c r="E2639" t="s">
        <v>5542</v>
      </c>
      <c r="F2639" t="s">
        <v>97</v>
      </c>
      <c r="G2639" t="s">
        <v>5745</v>
      </c>
      <c r="H2639" s="73">
        <v>0</v>
      </c>
      <c r="I2639" s="75">
        <v>3127.44</v>
      </c>
      <c r="J2639" s="75">
        <v>1</v>
      </c>
    </row>
    <row r="2640" spans="5:10" x14ac:dyDescent="0.25">
      <c r="E2640" t="s">
        <v>5543</v>
      </c>
      <c r="F2640" t="s">
        <v>98</v>
      </c>
      <c r="G2640" t="s">
        <v>5747</v>
      </c>
      <c r="H2640" s="73">
        <v>0</v>
      </c>
      <c r="I2640" s="75">
        <v>6248.7</v>
      </c>
      <c r="J2640" s="75">
        <v>1</v>
      </c>
    </row>
    <row r="2641" spans="5:10" x14ac:dyDescent="0.25">
      <c r="E2641" t="s">
        <v>5544</v>
      </c>
      <c r="F2641" t="s">
        <v>97</v>
      </c>
      <c r="G2641" t="s">
        <v>56</v>
      </c>
      <c r="H2641" s="73">
        <v>300000</v>
      </c>
      <c r="I2641" s="75">
        <v>3495.31</v>
      </c>
      <c r="J2641" s="75">
        <v>1</v>
      </c>
    </row>
    <row r="2642" spans="5:10" x14ac:dyDescent="0.25">
      <c r="E2642" t="s">
        <v>5545</v>
      </c>
      <c r="F2642" t="s">
        <v>97</v>
      </c>
      <c r="G2642" t="s">
        <v>5744</v>
      </c>
      <c r="H2642" s="73">
        <v>0</v>
      </c>
      <c r="I2642" s="75">
        <v>9179.4500000000007</v>
      </c>
      <c r="J2642" s="75">
        <v>1</v>
      </c>
    </row>
    <row r="2643" spans="5:10" x14ac:dyDescent="0.25">
      <c r="E2643" t="s">
        <v>5546</v>
      </c>
      <c r="F2643" t="s">
        <v>98</v>
      </c>
      <c r="G2643" t="s">
        <v>5743</v>
      </c>
      <c r="H2643" s="73">
        <v>0</v>
      </c>
      <c r="I2643" s="75">
        <v>3495.31</v>
      </c>
      <c r="J2643" s="75">
        <v>1</v>
      </c>
    </row>
    <row r="2644" spans="5:10" x14ac:dyDescent="0.25">
      <c r="E2644" t="s">
        <v>5547</v>
      </c>
      <c r="F2644" t="s">
        <v>98</v>
      </c>
      <c r="G2644" t="s">
        <v>5747</v>
      </c>
      <c r="H2644" s="73">
        <v>0</v>
      </c>
      <c r="I2644" s="75">
        <v>6248.7</v>
      </c>
      <c r="J2644" s="75">
        <v>1</v>
      </c>
    </row>
    <row r="2645" spans="5:10" x14ac:dyDescent="0.25">
      <c r="E2645" t="s">
        <v>5548</v>
      </c>
      <c r="F2645" t="s">
        <v>97</v>
      </c>
      <c r="G2645" t="s">
        <v>56</v>
      </c>
      <c r="H2645" s="73">
        <v>300000</v>
      </c>
      <c r="I2645" s="75">
        <v>4338.62</v>
      </c>
      <c r="J2645" s="75">
        <v>1</v>
      </c>
    </row>
    <row r="2646" spans="5:10" x14ac:dyDescent="0.25">
      <c r="E2646" t="s">
        <v>5549</v>
      </c>
      <c r="F2646" t="s">
        <v>97</v>
      </c>
      <c r="G2646" t="s">
        <v>5744</v>
      </c>
      <c r="H2646" s="73">
        <v>0</v>
      </c>
      <c r="I2646" s="75">
        <v>9179.4500000000007</v>
      </c>
      <c r="J2646" s="75">
        <v>1</v>
      </c>
    </row>
    <row r="2647" spans="5:10" x14ac:dyDescent="0.25">
      <c r="E2647" t="s">
        <v>5550</v>
      </c>
      <c r="F2647" t="s">
        <v>98</v>
      </c>
      <c r="G2647" t="s">
        <v>5743</v>
      </c>
      <c r="H2647" s="73">
        <v>0</v>
      </c>
      <c r="I2647" s="75">
        <v>3495.31</v>
      </c>
      <c r="J2647" s="75">
        <v>1</v>
      </c>
    </row>
    <row r="2648" spans="5:10" x14ac:dyDescent="0.25">
      <c r="E2648" t="s">
        <v>5551</v>
      </c>
      <c r="F2648" t="s">
        <v>97</v>
      </c>
      <c r="G2648" t="s">
        <v>5745</v>
      </c>
      <c r="H2648" s="73">
        <v>0</v>
      </c>
      <c r="I2648" s="75">
        <v>3127.44</v>
      </c>
      <c r="J2648" s="75">
        <v>1</v>
      </c>
    </row>
    <row r="2649" spans="5:10" x14ac:dyDescent="0.25">
      <c r="E2649" t="s">
        <v>5552</v>
      </c>
      <c r="F2649" t="s">
        <v>98</v>
      </c>
      <c r="G2649" t="s">
        <v>5746</v>
      </c>
      <c r="H2649" s="73">
        <v>0</v>
      </c>
      <c r="I2649" s="75">
        <v>3127.44</v>
      </c>
      <c r="J2649" s="75">
        <v>1</v>
      </c>
    </row>
    <row r="2650" spans="5:10" x14ac:dyDescent="0.25">
      <c r="E2650" t="s">
        <v>5553</v>
      </c>
      <c r="F2650" t="s">
        <v>98</v>
      </c>
      <c r="G2650" t="s">
        <v>5743</v>
      </c>
      <c r="H2650" s="73">
        <v>0</v>
      </c>
      <c r="I2650" s="75">
        <v>3127.44</v>
      </c>
      <c r="J2650" s="75">
        <v>1</v>
      </c>
    </row>
    <row r="2651" spans="5:10" x14ac:dyDescent="0.25">
      <c r="E2651" t="s">
        <v>5554</v>
      </c>
      <c r="F2651" t="s">
        <v>98</v>
      </c>
      <c r="G2651" t="s">
        <v>5746</v>
      </c>
      <c r="H2651" s="73">
        <v>0</v>
      </c>
      <c r="I2651" s="75">
        <v>3127.44</v>
      </c>
      <c r="J2651" s="75">
        <v>1</v>
      </c>
    </row>
    <row r="2652" spans="5:10" x14ac:dyDescent="0.25">
      <c r="E2652" t="s">
        <v>5555</v>
      </c>
      <c r="F2652" t="s">
        <v>97</v>
      </c>
      <c r="G2652" t="s">
        <v>5744</v>
      </c>
      <c r="H2652" s="73">
        <v>0</v>
      </c>
      <c r="I2652" s="75">
        <v>6248.7</v>
      </c>
      <c r="J2652" s="75">
        <v>1</v>
      </c>
    </row>
    <row r="2653" spans="5:10" x14ac:dyDescent="0.25">
      <c r="E2653" t="s">
        <v>5556</v>
      </c>
      <c r="F2653" t="s">
        <v>98</v>
      </c>
      <c r="G2653" t="s">
        <v>5747</v>
      </c>
      <c r="H2653" s="73">
        <v>0</v>
      </c>
      <c r="I2653" s="75">
        <v>6248.7</v>
      </c>
      <c r="J2653" s="75">
        <v>1</v>
      </c>
    </row>
    <row r="2654" spans="5:10" x14ac:dyDescent="0.25">
      <c r="E2654" t="s">
        <v>5557</v>
      </c>
      <c r="F2654" t="s">
        <v>97</v>
      </c>
      <c r="G2654" t="s">
        <v>56</v>
      </c>
      <c r="H2654" s="73">
        <v>300000</v>
      </c>
      <c r="I2654" s="75">
        <v>3495.31</v>
      </c>
      <c r="J2654" s="75">
        <v>1</v>
      </c>
    </row>
    <row r="2655" spans="5:10" x14ac:dyDescent="0.25">
      <c r="E2655" t="s">
        <v>5558</v>
      </c>
      <c r="F2655" t="s">
        <v>97</v>
      </c>
      <c r="G2655" t="s">
        <v>5745</v>
      </c>
      <c r="H2655" s="73">
        <v>0</v>
      </c>
      <c r="I2655" s="75">
        <v>3426.98</v>
      </c>
      <c r="J2655" s="75">
        <v>1</v>
      </c>
    </row>
    <row r="2656" spans="5:10" x14ac:dyDescent="0.25">
      <c r="E2656" t="s">
        <v>5559</v>
      </c>
      <c r="F2656" t="s">
        <v>98</v>
      </c>
      <c r="G2656" t="s">
        <v>5747</v>
      </c>
      <c r="H2656" s="73">
        <v>0</v>
      </c>
      <c r="I2656" s="75">
        <v>10092.99</v>
      </c>
      <c r="J2656" s="75">
        <v>1</v>
      </c>
    </row>
    <row r="2657" spans="5:10" x14ac:dyDescent="0.25">
      <c r="E2657" t="s">
        <v>5560</v>
      </c>
      <c r="F2657" t="s">
        <v>98</v>
      </c>
      <c r="G2657" t="s">
        <v>5743</v>
      </c>
      <c r="H2657" s="73">
        <v>0</v>
      </c>
      <c r="I2657" s="75">
        <v>3841.55</v>
      </c>
      <c r="J2657" s="75">
        <v>1</v>
      </c>
    </row>
    <row r="2658" spans="5:10" x14ac:dyDescent="0.25">
      <c r="E2658" t="s">
        <v>5561</v>
      </c>
      <c r="F2658" t="s">
        <v>97</v>
      </c>
      <c r="G2658" t="s">
        <v>5744</v>
      </c>
      <c r="H2658" s="73">
        <v>0</v>
      </c>
      <c r="I2658" s="75">
        <v>10092.99</v>
      </c>
      <c r="J2658" s="75">
        <v>1</v>
      </c>
    </row>
    <row r="2659" spans="5:10" x14ac:dyDescent="0.25">
      <c r="E2659" t="s">
        <v>5562</v>
      </c>
      <c r="F2659" t="s">
        <v>97</v>
      </c>
      <c r="G2659" t="s">
        <v>56</v>
      </c>
      <c r="H2659" s="73">
        <v>400000</v>
      </c>
      <c r="I2659" s="75">
        <v>3841.55</v>
      </c>
      <c r="J2659" s="75">
        <v>1</v>
      </c>
    </row>
    <row r="2660" spans="5:10" x14ac:dyDescent="0.25">
      <c r="E2660" t="s">
        <v>5563</v>
      </c>
      <c r="F2660" t="s">
        <v>97</v>
      </c>
      <c r="G2660" t="s">
        <v>5744</v>
      </c>
      <c r="H2660" s="73">
        <v>0</v>
      </c>
      <c r="I2660" s="75">
        <v>13109.28</v>
      </c>
      <c r="J2660" s="75">
        <v>1</v>
      </c>
    </row>
    <row r="2661" spans="5:10" x14ac:dyDescent="0.25">
      <c r="E2661" t="s">
        <v>5564</v>
      </c>
      <c r="F2661" t="s">
        <v>97</v>
      </c>
      <c r="G2661" t="s">
        <v>5745</v>
      </c>
      <c r="H2661" s="73">
        <v>0</v>
      </c>
      <c r="I2661" s="75">
        <v>3127.44</v>
      </c>
      <c r="J2661" s="75">
        <v>1</v>
      </c>
    </row>
    <row r="2662" spans="5:10" x14ac:dyDescent="0.25">
      <c r="E2662" t="s">
        <v>5565</v>
      </c>
      <c r="F2662" t="s">
        <v>97</v>
      </c>
      <c r="G2662" t="s">
        <v>5745</v>
      </c>
      <c r="H2662" s="73">
        <v>0</v>
      </c>
      <c r="I2662" s="75">
        <v>3127.44</v>
      </c>
      <c r="J2662" s="75">
        <v>1</v>
      </c>
    </row>
    <row r="2663" spans="5:10" x14ac:dyDescent="0.25">
      <c r="E2663" t="s">
        <v>5566</v>
      </c>
      <c r="F2663" t="s">
        <v>98</v>
      </c>
      <c r="G2663" t="s">
        <v>5743</v>
      </c>
      <c r="H2663" s="73">
        <v>0</v>
      </c>
      <c r="I2663" s="75">
        <v>3495.31</v>
      </c>
      <c r="J2663" s="75">
        <v>1</v>
      </c>
    </row>
    <row r="2664" spans="5:10" x14ac:dyDescent="0.25">
      <c r="E2664" t="s">
        <v>5567</v>
      </c>
      <c r="F2664" t="s">
        <v>98</v>
      </c>
      <c r="G2664" t="s">
        <v>5747</v>
      </c>
      <c r="H2664" s="73">
        <v>0</v>
      </c>
      <c r="I2664" s="75">
        <v>13109.28</v>
      </c>
      <c r="J2664" s="75">
        <v>1</v>
      </c>
    </row>
    <row r="2665" spans="5:10" x14ac:dyDescent="0.25">
      <c r="E2665" t="s">
        <v>5568</v>
      </c>
      <c r="F2665" t="s">
        <v>97</v>
      </c>
      <c r="G2665" t="s">
        <v>56</v>
      </c>
      <c r="H2665" s="73">
        <v>300000</v>
      </c>
      <c r="I2665" s="75">
        <v>4338.62</v>
      </c>
      <c r="J2665" s="75">
        <v>1</v>
      </c>
    </row>
    <row r="2666" spans="5:10" x14ac:dyDescent="0.25">
      <c r="E2666" t="s">
        <v>5569</v>
      </c>
      <c r="F2666" t="s">
        <v>98</v>
      </c>
      <c r="G2666" t="s">
        <v>5747</v>
      </c>
      <c r="H2666" s="73">
        <v>0</v>
      </c>
      <c r="I2666" s="75">
        <v>6248.7</v>
      </c>
      <c r="J2666" s="75">
        <v>1</v>
      </c>
    </row>
    <row r="2667" spans="5:10" x14ac:dyDescent="0.25">
      <c r="E2667" t="s">
        <v>5570</v>
      </c>
      <c r="F2667" t="s">
        <v>97</v>
      </c>
      <c r="G2667" t="s">
        <v>5744</v>
      </c>
      <c r="H2667" s="73">
        <v>0</v>
      </c>
      <c r="I2667" s="75">
        <v>6248.7</v>
      </c>
      <c r="J2667" s="75">
        <v>1</v>
      </c>
    </row>
    <row r="2668" spans="5:10" x14ac:dyDescent="0.25">
      <c r="E2668" t="s">
        <v>5571</v>
      </c>
      <c r="F2668" t="s">
        <v>97</v>
      </c>
      <c r="G2668" t="s">
        <v>56</v>
      </c>
      <c r="H2668" s="73">
        <v>300000</v>
      </c>
      <c r="I2668" s="75">
        <v>3127.44</v>
      </c>
      <c r="J2668" s="75">
        <v>1</v>
      </c>
    </row>
    <row r="2669" spans="5:10" x14ac:dyDescent="0.25">
      <c r="E2669" t="s">
        <v>5572</v>
      </c>
      <c r="F2669" t="s">
        <v>98</v>
      </c>
      <c r="G2669" t="s">
        <v>5743</v>
      </c>
      <c r="H2669" s="73">
        <v>0</v>
      </c>
      <c r="I2669" s="75">
        <v>3495.31</v>
      </c>
      <c r="J2669" s="75">
        <v>1</v>
      </c>
    </row>
    <row r="2670" spans="5:10" x14ac:dyDescent="0.25">
      <c r="E2670" t="s">
        <v>5573</v>
      </c>
      <c r="F2670" t="s">
        <v>97</v>
      </c>
      <c r="G2670" t="s">
        <v>56</v>
      </c>
      <c r="H2670" s="73">
        <v>300000</v>
      </c>
      <c r="I2670" s="75">
        <v>3495.31</v>
      </c>
      <c r="J2670" s="75">
        <v>1</v>
      </c>
    </row>
    <row r="2671" spans="5:10" x14ac:dyDescent="0.25">
      <c r="E2671" t="s">
        <v>5574</v>
      </c>
      <c r="F2671" t="s">
        <v>98</v>
      </c>
      <c r="G2671" t="s">
        <v>5746</v>
      </c>
      <c r="H2671" s="73">
        <v>0</v>
      </c>
      <c r="I2671" s="75">
        <v>3127.44</v>
      </c>
      <c r="J2671" s="75">
        <v>1</v>
      </c>
    </row>
    <row r="2672" spans="5:10" x14ac:dyDescent="0.25">
      <c r="E2672" t="s">
        <v>5575</v>
      </c>
      <c r="F2672" t="s">
        <v>98</v>
      </c>
      <c r="G2672" t="s">
        <v>5746</v>
      </c>
      <c r="H2672" s="73">
        <v>0</v>
      </c>
      <c r="I2672" s="75">
        <v>3127.44</v>
      </c>
      <c r="J2672" s="75">
        <v>1</v>
      </c>
    </row>
    <row r="2673" spans="5:10" x14ac:dyDescent="0.25">
      <c r="E2673" t="s">
        <v>5576</v>
      </c>
      <c r="F2673" t="s">
        <v>98</v>
      </c>
      <c r="G2673" t="s">
        <v>5747</v>
      </c>
      <c r="H2673" s="73">
        <v>0</v>
      </c>
      <c r="I2673" s="75">
        <v>6248.7</v>
      </c>
      <c r="J2673" s="75">
        <v>1</v>
      </c>
    </row>
    <row r="2674" spans="5:10" x14ac:dyDescent="0.25">
      <c r="E2674" t="s">
        <v>5577</v>
      </c>
      <c r="F2674" t="s">
        <v>97</v>
      </c>
      <c r="G2674" t="s">
        <v>5744</v>
      </c>
      <c r="H2674" s="73">
        <v>0</v>
      </c>
      <c r="I2674" s="75">
        <v>9179.4500000000007</v>
      </c>
      <c r="J2674" s="75">
        <v>1</v>
      </c>
    </row>
    <row r="2675" spans="5:10" x14ac:dyDescent="0.25">
      <c r="E2675" t="s">
        <v>5578</v>
      </c>
      <c r="F2675" t="s">
        <v>98</v>
      </c>
      <c r="G2675" t="s">
        <v>5747</v>
      </c>
      <c r="H2675" s="73">
        <v>0</v>
      </c>
      <c r="I2675" s="75">
        <v>4338.62</v>
      </c>
      <c r="J2675" s="75">
        <v>1</v>
      </c>
    </row>
    <row r="2676" spans="5:10" x14ac:dyDescent="0.25">
      <c r="E2676" t="s">
        <v>5579</v>
      </c>
      <c r="F2676" t="s">
        <v>97</v>
      </c>
      <c r="G2676" t="s">
        <v>56</v>
      </c>
      <c r="H2676" s="73">
        <v>300000</v>
      </c>
      <c r="I2676" s="75">
        <v>3127.44</v>
      </c>
      <c r="J2676" s="75">
        <v>1</v>
      </c>
    </row>
    <row r="2677" spans="5:10" x14ac:dyDescent="0.25">
      <c r="E2677" t="s">
        <v>5580</v>
      </c>
      <c r="F2677" t="s">
        <v>97</v>
      </c>
      <c r="G2677" t="s">
        <v>5744</v>
      </c>
      <c r="H2677" s="73">
        <v>0</v>
      </c>
      <c r="I2677" s="75">
        <v>6248.7</v>
      </c>
      <c r="J2677" s="75">
        <v>1</v>
      </c>
    </row>
    <row r="2678" spans="5:10" x14ac:dyDescent="0.25">
      <c r="E2678" t="s">
        <v>5581</v>
      </c>
      <c r="F2678" t="s">
        <v>98</v>
      </c>
      <c r="G2678" t="s">
        <v>5747</v>
      </c>
      <c r="H2678" s="73">
        <v>0</v>
      </c>
      <c r="I2678" s="75">
        <v>1008.18501369863</v>
      </c>
      <c r="J2678" s="75">
        <v>0</v>
      </c>
    </row>
    <row r="2679" spans="5:10" x14ac:dyDescent="0.25">
      <c r="E2679" t="s">
        <v>5582</v>
      </c>
      <c r="F2679" t="s">
        <v>97</v>
      </c>
      <c r="G2679" t="s">
        <v>56</v>
      </c>
      <c r="H2679" s="73">
        <v>0</v>
      </c>
      <c r="I2679" s="75">
        <v>831.45876712328754</v>
      </c>
      <c r="J2679" s="75">
        <v>0</v>
      </c>
    </row>
    <row r="2680" spans="5:10" x14ac:dyDescent="0.25">
      <c r="E2680" t="s">
        <v>5583</v>
      </c>
      <c r="F2680" t="s">
        <v>97</v>
      </c>
      <c r="G2680" t="s">
        <v>5744</v>
      </c>
      <c r="H2680" s="73">
        <v>0</v>
      </c>
      <c r="I2680" s="75">
        <v>2184.5101643835615</v>
      </c>
      <c r="J2680" s="75">
        <v>0</v>
      </c>
    </row>
    <row r="2681" spans="5:10" x14ac:dyDescent="0.25">
      <c r="E2681" t="s">
        <v>5584</v>
      </c>
      <c r="F2681" t="s">
        <v>98</v>
      </c>
      <c r="G2681" t="s">
        <v>5747</v>
      </c>
      <c r="H2681" s="73">
        <v>0</v>
      </c>
      <c r="I2681" s="75">
        <v>6248.7</v>
      </c>
      <c r="J2681" s="75">
        <v>1</v>
      </c>
    </row>
    <row r="2682" spans="5:10" x14ac:dyDescent="0.25">
      <c r="E2682" t="s">
        <v>5585</v>
      </c>
      <c r="F2682" t="s">
        <v>97</v>
      </c>
      <c r="G2682" t="s">
        <v>56</v>
      </c>
      <c r="H2682" s="73">
        <v>300000</v>
      </c>
      <c r="I2682" s="75">
        <v>3127.44</v>
      </c>
      <c r="J2682" s="75">
        <v>1</v>
      </c>
    </row>
    <row r="2683" spans="5:10" x14ac:dyDescent="0.25">
      <c r="E2683" t="s">
        <v>5586</v>
      </c>
      <c r="F2683" t="s">
        <v>97</v>
      </c>
      <c r="G2683" t="s">
        <v>5744</v>
      </c>
      <c r="H2683" s="73">
        <v>0</v>
      </c>
      <c r="I2683" s="75">
        <v>9179.4500000000007</v>
      </c>
      <c r="J2683" s="75">
        <v>1</v>
      </c>
    </row>
    <row r="2684" spans="5:10" x14ac:dyDescent="0.25">
      <c r="E2684" t="s">
        <v>5587</v>
      </c>
      <c r="F2684" t="s">
        <v>98</v>
      </c>
      <c r="G2684" t="s">
        <v>5743</v>
      </c>
      <c r="H2684" s="73">
        <v>0</v>
      </c>
      <c r="I2684" s="75">
        <v>3127.44</v>
      </c>
      <c r="J2684" s="75">
        <v>1</v>
      </c>
    </row>
    <row r="2685" spans="5:10" x14ac:dyDescent="0.25">
      <c r="E2685" t="s">
        <v>5588</v>
      </c>
      <c r="F2685" t="s">
        <v>97</v>
      </c>
      <c r="G2685" t="s">
        <v>56</v>
      </c>
      <c r="H2685" s="73">
        <v>300000</v>
      </c>
      <c r="I2685" s="75">
        <v>3127.44</v>
      </c>
      <c r="J2685" s="75">
        <v>1</v>
      </c>
    </row>
    <row r="2686" spans="5:10" x14ac:dyDescent="0.25">
      <c r="E2686" t="s">
        <v>5589</v>
      </c>
      <c r="F2686" t="s">
        <v>98</v>
      </c>
      <c r="G2686" t="s">
        <v>5747</v>
      </c>
      <c r="H2686" s="73">
        <v>0</v>
      </c>
      <c r="I2686" s="75">
        <v>4338.62</v>
      </c>
      <c r="J2686" s="75">
        <v>1</v>
      </c>
    </row>
    <row r="2687" spans="5:10" x14ac:dyDescent="0.25">
      <c r="E2687" t="s">
        <v>5590</v>
      </c>
      <c r="F2687" t="s">
        <v>97</v>
      </c>
      <c r="G2687" t="s">
        <v>5744</v>
      </c>
      <c r="H2687" s="73">
        <v>0</v>
      </c>
      <c r="I2687" s="75">
        <v>4338.62</v>
      </c>
      <c r="J2687" s="75">
        <v>1</v>
      </c>
    </row>
    <row r="2688" spans="5:10" x14ac:dyDescent="0.25">
      <c r="E2688" t="s">
        <v>5591</v>
      </c>
      <c r="F2688" t="s">
        <v>97</v>
      </c>
      <c r="G2688" t="s">
        <v>56</v>
      </c>
      <c r="H2688" s="73">
        <v>400000</v>
      </c>
      <c r="I2688" s="75">
        <v>3841.55</v>
      </c>
      <c r="J2688" s="75">
        <v>1</v>
      </c>
    </row>
    <row r="2689" spans="5:10" x14ac:dyDescent="0.25">
      <c r="E2689" t="s">
        <v>5592</v>
      </c>
      <c r="F2689" t="s">
        <v>98</v>
      </c>
      <c r="G2689" t="s">
        <v>5743</v>
      </c>
      <c r="H2689" s="73">
        <v>0</v>
      </c>
      <c r="I2689" s="75">
        <v>3841.55</v>
      </c>
      <c r="J2689" s="75">
        <v>1</v>
      </c>
    </row>
    <row r="2690" spans="5:10" x14ac:dyDescent="0.25">
      <c r="E2690" t="s">
        <v>5593</v>
      </c>
      <c r="F2690" t="s">
        <v>98</v>
      </c>
      <c r="G2690" t="s">
        <v>5746</v>
      </c>
      <c r="H2690" s="73">
        <v>0</v>
      </c>
      <c r="I2690" s="75">
        <v>3426.98</v>
      </c>
      <c r="J2690" s="75">
        <v>1</v>
      </c>
    </row>
    <row r="2691" spans="5:10" x14ac:dyDescent="0.25">
      <c r="E2691" t="s">
        <v>5594</v>
      </c>
      <c r="F2691" t="s">
        <v>98</v>
      </c>
      <c r="G2691" t="s">
        <v>5746</v>
      </c>
      <c r="H2691" s="73">
        <v>0</v>
      </c>
      <c r="I2691" s="75">
        <v>3426.98</v>
      </c>
      <c r="J2691" s="75">
        <v>1</v>
      </c>
    </row>
    <row r="2692" spans="5:10" x14ac:dyDescent="0.25">
      <c r="E2692" t="s">
        <v>5595</v>
      </c>
      <c r="F2692" t="s">
        <v>97</v>
      </c>
      <c r="G2692" t="s">
        <v>5744</v>
      </c>
      <c r="H2692" s="73">
        <v>0</v>
      </c>
      <c r="I2692" s="75">
        <v>22974.65</v>
      </c>
      <c r="J2692" s="75">
        <v>1</v>
      </c>
    </row>
    <row r="2693" spans="5:10" x14ac:dyDescent="0.25">
      <c r="E2693" t="s">
        <v>5596</v>
      </c>
      <c r="F2693" t="s">
        <v>98</v>
      </c>
      <c r="G2693" t="s">
        <v>5747</v>
      </c>
      <c r="H2693" s="73">
        <v>0</v>
      </c>
      <c r="I2693" s="75">
        <v>22974.65</v>
      </c>
      <c r="J2693" s="75">
        <v>1</v>
      </c>
    </row>
    <row r="2694" spans="5:10" x14ac:dyDescent="0.25">
      <c r="E2694" t="s">
        <v>5597</v>
      </c>
      <c r="F2694" t="s">
        <v>97</v>
      </c>
      <c r="G2694" t="s">
        <v>5744</v>
      </c>
      <c r="H2694" s="73">
        <v>0</v>
      </c>
      <c r="I2694" s="75">
        <v>10092.99</v>
      </c>
      <c r="J2694" s="75">
        <v>1</v>
      </c>
    </row>
    <row r="2695" spans="5:10" x14ac:dyDescent="0.25">
      <c r="E2695" t="s">
        <v>5598</v>
      </c>
      <c r="F2695" t="s">
        <v>98</v>
      </c>
      <c r="G2695" t="s">
        <v>5743</v>
      </c>
      <c r="H2695" s="73">
        <v>0</v>
      </c>
      <c r="I2695" s="75">
        <v>3841.55</v>
      </c>
      <c r="J2695" s="75">
        <v>1</v>
      </c>
    </row>
    <row r="2696" spans="5:10" x14ac:dyDescent="0.25">
      <c r="E2696" t="s">
        <v>5599</v>
      </c>
      <c r="F2696" t="s">
        <v>98</v>
      </c>
      <c r="G2696" t="s">
        <v>5747</v>
      </c>
      <c r="H2696" s="73">
        <v>0</v>
      </c>
      <c r="I2696" s="75">
        <v>6871.37</v>
      </c>
      <c r="J2696" s="75">
        <v>1</v>
      </c>
    </row>
    <row r="2697" spans="5:10" x14ac:dyDescent="0.25">
      <c r="E2697" t="s">
        <v>5600</v>
      </c>
      <c r="F2697" t="s">
        <v>97</v>
      </c>
      <c r="G2697" t="s">
        <v>56</v>
      </c>
      <c r="H2697" s="73">
        <v>400000</v>
      </c>
      <c r="I2697" s="75">
        <v>3841.55</v>
      </c>
      <c r="J2697" s="75">
        <v>1</v>
      </c>
    </row>
    <row r="2698" spans="5:10" x14ac:dyDescent="0.25">
      <c r="E2698" t="s">
        <v>5601</v>
      </c>
      <c r="F2698" t="s">
        <v>98</v>
      </c>
      <c r="G2698" t="s">
        <v>5747</v>
      </c>
      <c r="H2698" s="73">
        <v>0</v>
      </c>
      <c r="I2698" s="75">
        <v>9179.4500000000007</v>
      </c>
      <c r="J2698" s="75">
        <v>1</v>
      </c>
    </row>
    <row r="2699" spans="5:10" x14ac:dyDescent="0.25">
      <c r="E2699" t="s">
        <v>5602</v>
      </c>
      <c r="F2699" t="s">
        <v>97</v>
      </c>
      <c r="G2699" t="s">
        <v>5744</v>
      </c>
      <c r="H2699" s="73">
        <v>0</v>
      </c>
      <c r="I2699" s="75">
        <v>13109.28</v>
      </c>
      <c r="J2699" s="75">
        <v>1</v>
      </c>
    </row>
    <row r="2700" spans="5:10" x14ac:dyDescent="0.25">
      <c r="E2700" t="s">
        <v>5603</v>
      </c>
      <c r="F2700" t="s">
        <v>98</v>
      </c>
      <c r="G2700" t="s">
        <v>5743</v>
      </c>
      <c r="H2700" s="73">
        <v>0</v>
      </c>
      <c r="I2700" s="75">
        <v>3495.31</v>
      </c>
      <c r="J2700" s="75">
        <v>1</v>
      </c>
    </row>
    <row r="2701" spans="5:10" x14ac:dyDescent="0.25">
      <c r="E2701" t="s">
        <v>5604</v>
      </c>
      <c r="F2701" t="s">
        <v>97</v>
      </c>
      <c r="G2701" t="s">
        <v>56</v>
      </c>
      <c r="H2701" s="73">
        <v>300000</v>
      </c>
      <c r="I2701" s="75">
        <v>4338.62</v>
      </c>
      <c r="J2701" s="75">
        <v>1</v>
      </c>
    </row>
    <row r="2702" spans="5:10" x14ac:dyDescent="0.25">
      <c r="E2702" t="s">
        <v>5605</v>
      </c>
      <c r="F2702" t="s">
        <v>98</v>
      </c>
      <c r="G2702" t="s">
        <v>5746</v>
      </c>
      <c r="H2702" s="73">
        <v>0</v>
      </c>
      <c r="I2702" s="75">
        <v>3769.67</v>
      </c>
      <c r="J2702" s="75">
        <v>1</v>
      </c>
    </row>
    <row r="2703" spans="5:10" x14ac:dyDescent="0.25">
      <c r="E2703" t="s">
        <v>5606</v>
      </c>
      <c r="F2703" t="s">
        <v>97</v>
      </c>
      <c r="G2703" t="s">
        <v>5744</v>
      </c>
      <c r="H2703" s="73">
        <v>0</v>
      </c>
      <c r="I2703" s="75">
        <v>25272.11</v>
      </c>
      <c r="J2703" s="75">
        <v>1</v>
      </c>
    </row>
    <row r="2704" spans="5:10" x14ac:dyDescent="0.25">
      <c r="E2704" t="s">
        <v>5607</v>
      </c>
      <c r="F2704" t="s">
        <v>98</v>
      </c>
      <c r="G2704" t="s">
        <v>5743</v>
      </c>
      <c r="H2704" s="73">
        <v>0</v>
      </c>
      <c r="I2704" s="75">
        <v>4225.6899999999996</v>
      </c>
      <c r="J2704" s="75">
        <v>1</v>
      </c>
    </row>
    <row r="2705" spans="5:10" x14ac:dyDescent="0.25">
      <c r="E2705" t="s">
        <v>5608</v>
      </c>
      <c r="F2705" t="s">
        <v>97</v>
      </c>
      <c r="G2705" t="s">
        <v>56</v>
      </c>
      <c r="H2705" s="73">
        <v>500000</v>
      </c>
      <c r="I2705" s="75">
        <v>4225.6899999999996</v>
      </c>
      <c r="J2705" s="75">
        <v>1</v>
      </c>
    </row>
    <row r="2706" spans="5:10" x14ac:dyDescent="0.25">
      <c r="E2706" t="s">
        <v>5609</v>
      </c>
      <c r="F2706" t="s">
        <v>98</v>
      </c>
      <c r="G2706" t="s">
        <v>5747</v>
      </c>
      <c r="H2706" s="73">
        <v>0</v>
      </c>
      <c r="I2706" s="75">
        <v>18286.47</v>
      </c>
      <c r="J2706" s="75">
        <v>1</v>
      </c>
    </row>
    <row r="2707" spans="5:10" x14ac:dyDescent="0.25">
      <c r="E2707" t="s">
        <v>5610</v>
      </c>
      <c r="F2707" t="s">
        <v>97</v>
      </c>
      <c r="G2707" t="s">
        <v>5745</v>
      </c>
      <c r="H2707" s="73">
        <v>0</v>
      </c>
      <c r="I2707" s="75">
        <v>3426.98</v>
      </c>
      <c r="J2707" s="75">
        <v>1</v>
      </c>
    </row>
    <row r="2708" spans="5:10" x14ac:dyDescent="0.25">
      <c r="E2708" t="s">
        <v>5611</v>
      </c>
      <c r="F2708" t="s">
        <v>98</v>
      </c>
      <c r="G2708" t="s">
        <v>5743</v>
      </c>
      <c r="H2708" s="73">
        <v>0</v>
      </c>
      <c r="I2708" s="75">
        <v>4658.07</v>
      </c>
      <c r="J2708" s="75">
        <v>1</v>
      </c>
    </row>
    <row r="2709" spans="5:10" x14ac:dyDescent="0.25">
      <c r="E2709" t="s">
        <v>5612</v>
      </c>
      <c r="F2709" t="s">
        <v>97</v>
      </c>
      <c r="G2709" t="s">
        <v>56</v>
      </c>
      <c r="H2709" s="73">
        <v>400000</v>
      </c>
      <c r="I2709" s="75">
        <v>4658.07</v>
      </c>
      <c r="J2709" s="75">
        <v>1</v>
      </c>
    </row>
    <row r="2710" spans="5:10" x14ac:dyDescent="0.25">
      <c r="E2710" t="s">
        <v>5613</v>
      </c>
      <c r="F2710" t="s">
        <v>98</v>
      </c>
      <c r="G2710" t="s">
        <v>5747</v>
      </c>
      <c r="H2710" s="73">
        <v>0</v>
      </c>
      <c r="I2710" s="75">
        <v>6248.7</v>
      </c>
      <c r="J2710" s="75">
        <v>1</v>
      </c>
    </row>
    <row r="2711" spans="5:10" x14ac:dyDescent="0.25">
      <c r="E2711" t="s">
        <v>5614</v>
      </c>
      <c r="F2711" t="s">
        <v>97</v>
      </c>
      <c r="G2711" t="s">
        <v>5744</v>
      </c>
      <c r="H2711" s="73">
        <v>0</v>
      </c>
      <c r="I2711" s="75">
        <v>6248.7</v>
      </c>
      <c r="J2711" s="75">
        <v>1</v>
      </c>
    </row>
    <row r="2712" spans="5:10" x14ac:dyDescent="0.25">
      <c r="E2712" t="s">
        <v>5615</v>
      </c>
      <c r="F2712" t="s">
        <v>97</v>
      </c>
      <c r="G2712" t="s">
        <v>56</v>
      </c>
      <c r="H2712" s="73">
        <v>300000</v>
      </c>
      <c r="I2712" s="75">
        <v>3495.31</v>
      </c>
      <c r="J2712" s="75">
        <v>1</v>
      </c>
    </row>
    <row r="2713" spans="5:10" x14ac:dyDescent="0.25">
      <c r="E2713" t="s">
        <v>5616</v>
      </c>
      <c r="F2713" t="s">
        <v>98</v>
      </c>
      <c r="G2713" t="s">
        <v>5743</v>
      </c>
      <c r="H2713" s="73">
        <v>0</v>
      </c>
      <c r="I2713" s="75">
        <v>3841.55</v>
      </c>
      <c r="J2713" s="75">
        <v>1</v>
      </c>
    </row>
    <row r="2714" spans="5:10" x14ac:dyDescent="0.25">
      <c r="E2714" t="s">
        <v>5617</v>
      </c>
      <c r="F2714" t="s">
        <v>98</v>
      </c>
      <c r="G2714" t="s">
        <v>5746</v>
      </c>
      <c r="H2714" s="73">
        <v>0</v>
      </c>
      <c r="I2714" s="75">
        <v>3426.98</v>
      </c>
      <c r="J2714" s="75">
        <v>1</v>
      </c>
    </row>
    <row r="2715" spans="5:10" x14ac:dyDescent="0.25">
      <c r="E2715" t="s">
        <v>5618</v>
      </c>
      <c r="F2715" t="s">
        <v>98</v>
      </c>
      <c r="G2715" t="s">
        <v>5747</v>
      </c>
      <c r="H2715" s="73">
        <v>0</v>
      </c>
      <c r="I2715" s="75">
        <v>10092.99</v>
      </c>
      <c r="J2715" s="75">
        <v>1</v>
      </c>
    </row>
    <row r="2716" spans="5:10" x14ac:dyDescent="0.25">
      <c r="E2716" t="s">
        <v>5619</v>
      </c>
      <c r="F2716" t="s">
        <v>97</v>
      </c>
      <c r="G2716" t="s">
        <v>5744</v>
      </c>
      <c r="H2716" s="73">
        <v>0</v>
      </c>
      <c r="I2716" s="75">
        <v>18286.47</v>
      </c>
      <c r="J2716" s="75">
        <v>1</v>
      </c>
    </row>
    <row r="2717" spans="5:10" x14ac:dyDescent="0.25">
      <c r="E2717" t="s">
        <v>5620</v>
      </c>
      <c r="F2717" t="s">
        <v>97</v>
      </c>
      <c r="G2717" t="s">
        <v>56</v>
      </c>
      <c r="H2717" s="73">
        <v>400000</v>
      </c>
      <c r="I2717" s="75">
        <v>3841.55</v>
      </c>
      <c r="J2717" s="75">
        <v>1</v>
      </c>
    </row>
    <row r="2718" spans="5:10" x14ac:dyDescent="0.25">
      <c r="E2718" t="s">
        <v>5621</v>
      </c>
      <c r="F2718" t="s">
        <v>97</v>
      </c>
      <c r="G2718" t="s">
        <v>56</v>
      </c>
      <c r="H2718" s="73">
        <v>500000</v>
      </c>
      <c r="I2718" s="75">
        <v>4225.6899999999996</v>
      </c>
      <c r="J2718" s="75">
        <v>1</v>
      </c>
    </row>
    <row r="2719" spans="5:10" x14ac:dyDescent="0.25">
      <c r="E2719" t="s">
        <v>5622</v>
      </c>
      <c r="F2719" t="s">
        <v>97</v>
      </c>
      <c r="G2719" t="s">
        <v>5744</v>
      </c>
      <c r="H2719" s="73">
        <v>0</v>
      </c>
      <c r="I2719" s="75">
        <v>11102.3</v>
      </c>
      <c r="J2719" s="75">
        <v>1</v>
      </c>
    </row>
    <row r="2720" spans="5:10" x14ac:dyDescent="0.25">
      <c r="E2720" t="s">
        <v>5623</v>
      </c>
      <c r="F2720" t="s">
        <v>98</v>
      </c>
      <c r="G2720" t="s">
        <v>5747</v>
      </c>
      <c r="H2720" s="73">
        <v>0</v>
      </c>
      <c r="I2720" s="75">
        <v>11102.3</v>
      </c>
      <c r="J2720" s="75">
        <v>1</v>
      </c>
    </row>
    <row r="2721" spans="5:10" x14ac:dyDescent="0.25">
      <c r="E2721" t="s">
        <v>5624</v>
      </c>
      <c r="F2721" t="s">
        <v>98</v>
      </c>
      <c r="G2721" t="s">
        <v>5743</v>
      </c>
      <c r="H2721" s="73">
        <v>0</v>
      </c>
      <c r="I2721" s="75">
        <v>4225.6899999999996</v>
      </c>
      <c r="J2721" s="75">
        <v>1</v>
      </c>
    </row>
    <row r="2722" spans="5:10" x14ac:dyDescent="0.25">
      <c r="E2722" t="s">
        <v>5625</v>
      </c>
      <c r="F2722" t="s">
        <v>98</v>
      </c>
      <c r="G2722" t="s">
        <v>5743</v>
      </c>
      <c r="H2722" s="73">
        <v>0</v>
      </c>
      <c r="I2722" s="75">
        <v>3495.31</v>
      </c>
      <c r="J2722" s="75">
        <v>1</v>
      </c>
    </row>
    <row r="2723" spans="5:10" x14ac:dyDescent="0.25">
      <c r="E2723" t="s">
        <v>5626</v>
      </c>
      <c r="F2723" t="s">
        <v>97</v>
      </c>
      <c r="G2723" t="s">
        <v>5745</v>
      </c>
      <c r="H2723" s="73">
        <v>0</v>
      </c>
      <c r="I2723" s="75">
        <v>3127.44</v>
      </c>
      <c r="J2723" s="75">
        <v>1</v>
      </c>
    </row>
    <row r="2724" spans="5:10" x14ac:dyDescent="0.25">
      <c r="E2724" t="s">
        <v>5627</v>
      </c>
      <c r="F2724" t="s">
        <v>97</v>
      </c>
      <c r="G2724" t="s">
        <v>56</v>
      </c>
      <c r="H2724" s="73">
        <v>300000</v>
      </c>
      <c r="I2724" s="75">
        <v>4338.62</v>
      </c>
      <c r="J2724" s="75">
        <v>1</v>
      </c>
    </row>
    <row r="2725" spans="5:10" x14ac:dyDescent="0.25">
      <c r="E2725" t="s">
        <v>5628</v>
      </c>
      <c r="F2725" t="s">
        <v>98</v>
      </c>
      <c r="G2725" t="s">
        <v>5747</v>
      </c>
      <c r="H2725" s="73">
        <v>0</v>
      </c>
      <c r="I2725" s="75">
        <v>9179.4500000000007</v>
      </c>
      <c r="J2725" s="75">
        <v>1</v>
      </c>
    </row>
    <row r="2726" spans="5:10" x14ac:dyDescent="0.25">
      <c r="E2726" t="s">
        <v>5629</v>
      </c>
      <c r="F2726" t="s">
        <v>97</v>
      </c>
      <c r="G2726" t="s">
        <v>56</v>
      </c>
      <c r="H2726" s="73">
        <v>300000</v>
      </c>
      <c r="I2726" s="75">
        <v>3495.31</v>
      </c>
      <c r="J2726" s="75">
        <v>1</v>
      </c>
    </row>
    <row r="2727" spans="5:10" x14ac:dyDescent="0.25">
      <c r="E2727" t="s">
        <v>5630</v>
      </c>
      <c r="F2727" t="s">
        <v>97</v>
      </c>
      <c r="G2727" t="s">
        <v>5744</v>
      </c>
      <c r="H2727" s="73">
        <v>0</v>
      </c>
      <c r="I2727" s="75">
        <v>9179.4500000000007</v>
      </c>
      <c r="J2727" s="75">
        <v>1</v>
      </c>
    </row>
    <row r="2728" spans="5:10" x14ac:dyDescent="0.25">
      <c r="E2728" t="s">
        <v>5631</v>
      </c>
      <c r="F2728" t="s">
        <v>97</v>
      </c>
      <c r="G2728" t="s">
        <v>5744</v>
      </c>
      <c r="H2728" s="73">
        <v>0</v>
      </c>
      <c r="I2728" s="75">
        <v>9179.4500000000007</v>
      </c>
      <c r="J2728" s="75">
        <v>1</v>
      </c>
    </row>
    <row r="2729" spans="5:10" x14ac:dyDescent="0.25">
      <c r="E2729" t="s">
        <v>5632</v>
      </c>
      <c r="F2729" t="s">
        <v>98</v>
      </c>
      <c r="G2729" t="s">
        <v>5747</v>
      </c>
      <c r="H2729" s="73">
        <v>0</v>
      </c>
      <c r="I2729" s="75">
        <v>6248.7</v>
      </c>
      <c r="J2729" s="75">
        <v>1</v>
      </c>
    </row>
    <row r="2730" spans="5:10" x14ac:dyDescent="0.25">
      <c r="E2730" t="s">
        <v>5633</v>
      </c>
      <c r="F2730" t="s">
        <v>97</v>
      </c>
      <c r="G2730" t="s">
        <v>56</v>
      </c>
      <c r="H2730" s="73">
        <v>300000</v>
      </c>
      <c r="I2730" s="75">
        <v>3495.31</v>
      </c>
      <c r="J2730" s="75">
        <v>1</v>
      </c>
    </row>
    <row r="2731" spans="5:10" x14ac:dyDescent="0.25">
      <c r="E2731" t="s">
        <v>5634</v>
      </c>
      <c r="F2731" t="s">
        <v>98</v>
      </c>
      <c r="G2731" t="s">
        <v>5747</v>
      </c>
      <c r="H2731" s="73">
        <v>0</v>
      </c>
      <c r="I2731" s="75">
        <v>6248.7</v>
      </c>
      <c r="J2731" s="75">
        <v>1</v>
      </c>
    </row>
    <row r="2732" spans="5:10" x14ac:dyDescent="0.25">
      <c r="E2732" t="s">
        <v>5635</v>
      </c>
      <c r="F2732" t="s">
        <v>97</v>
      </c>
      <c r="G2732" t="s">
        <v>5744</v>
      </c>
      <c r="H2732" s="73">
        <v>0</v>
      </c>
      <c r="I2732" s="75">
        <v>6248.7</v>
      </c>
      <c r="J2732" s="75">
        <v>1</v>
      </c>
    </row>
    <row r="2733" spans="5:10" x14ac:dyDescent="0.25">
      <c r="E2733" t="s">
        <v>5636</v>
      </c>
      <c r="F2733" t="s">
        <v>97</v>
      </c>
      <c r="G2733" t="s">
        <v>56</v>
      </c>
      <c r="H2733" s="73">
        <v>300000</v>
      </c>
      <c r="I2733" s="75">
        <v>3127.44</v>
      </c>
      <c r="J2733" s="75">
        <v>1</v>
      </c>
    </row>
    <row r="2734" spans="5:10" x14ac:dyDescent="0.25">
      <c r="E2734" t="s">
        <v>5637</v>
      </c>
      <c r="F2734" t="s">
        <v>97</v>
      </c>
      <c r="G2734" t="s">
        <v>56</v>
      </c>
      <c r="H2734" s="73">
        <v>300000</v>
      </c>
      <c r="I2734" s="75">
        <v>3495.31</v>
      </c>
      <c r="J2734" s="75">
        <v>1</v>
      </c>
    </row>
    <row r="2735" spans="5:10" x14ac:dyDescent="0.25">
      <c r="E2735" t="s">
        <v>5638</v>
      </c>
      <c r="F2735" t="s">
        <v>98</v>
      </c>
      <c r="G2735" t="s">
        <v>5747</v>
      </c>
      <c r="H2735" s="73">
        <v>0</v>
      </c>
      <c r="I2735" s="75">
        <v>6248.7</v>
      </c>
      <c r="J2735" s="75">
        <v>1</v>
      </c>
    </row>
    <row r="2736" spans="5:10" x14ac:dyDescent="0.25">
      <c r="E2736" t="s">
        <v>5639</v>
      </c>
      <c r="F2736" t="s">
        <v>97</v>
      </c>
      <c r="G2736" t="s">
        <v>5744</v>
      </c>
      <c r="H2736" s="73">
        <v>0</v>
      </c>
      <c r="I2736" s="75">
        <v>9179.4500000000007</v>
      </c>
      <c r="J2736" s="75">
        <v>1</v>
      </c>
    </row>
    <row r="2737" spans="5:10" x14ac:dyDescent="0.25">
      <c r="E2737" t="s">
        <v>5640</v>
      </c>
      <c r="F2737" t="s">
        <v>98</v>
      </c>
      <c r="G2737" t="s">
        <v>5747</v>
      </c>
      <c r="H2737" s="73">
        <v>0</v>
      </c>
      <c r="I2737" s="75">
        <v>4338.62</v>
      </c>
      <c r="J2737" s="75">
        <v>1</v>
      </c>
    </row>
    <row r="2738" spans="5:10" x14ac:dyDescent="0.25">
      <c r="E2738" t="s">
        <v>5641</v>
      </c>
      <c r="F2738" t="s">
        <v>97</v>
      </c>
      <c r="G2738" t="s">
        <v>5744</v>
      </c>
      <c r="H2738" s="73">
        <v>0</v>
      </c>
      <c r="I2738" s="75">
        <v>6248.7</v>
      </c>
      <c r="J2738" s="75">
        <v>1</v>
      </c>
    </row>
    <row r="2739" spans="5:10" x14ac:dyDescent="0.25">
      <c r="E2739" t="s">
        <v>5642</v>
      </c>
      <c r="F2739" t="s">
        <v>97</v>
      </c>
      <c r="G2739" t="s">
        <v>56</v>
      </c>
      <c r="H2739" s="73">
        <v>300000</v>
      </c>
      <c r="I2739" s="75">
        <v>3495.31</v>
      </c>
      <c r="J2739" s="75">
        <v>1</v>
      </c>
    </row>
    <row r="2740" spans="5:10" x14ac:dyDescent="0.25">
      <c r="E2740" t="s">
        <v>5643</v>
      </c>
      <c r="F2740" t="s">
        <v>98</v>
      </c>
      <c r="G2740" t="s">
        <v>5747</v>
      </c>
      <c r="H2740" s="73">
        <v>0</v>
      </c>
      <c r="I2740" s="75">
        <v>11102.3</v>
      </c>
      <c r="J2740" s="75">
        <v>1</v>
      </c>
    </row>
    <row r="2741" spans="5:10" x14ac:dyDescent="0.25">
      <c r="E2741" t="s">
        <v>5644</v>
      </c>
      <c r="F2741" t="s">
        <v>98</v>
      </c>
      <c r="G2741" t="s">
        <v>5743</v>
      </c>
      <c r="H2741" s="73">
        <v>0</v>
      </c>
      <c r="I2741" s="75">
        <v>4225.6899999999996</v>
      </c>
      <c r="J2741" s="75">
        <v>1</v>
      </c>
    </row>
    <row r="2742" spans="5:10" x14ac:dyDescent="0.25">
      <c r="E2742" t="s">
        <v>5645</v>
      </c>
      <c r="F2742" t="s">
        <v>97</v>
      </c>
      <c r="G2742" t="s">
        <v>56</v>
      </c>
      <c r="H2742" s="73">
        <v>500000</v>
      </c>
      <c r="I2742" s="75">
        <v>4225.6899999999996</v>
      </c>
      <c r="J2742" s="75">
        <v>1</v>
      </c>
    </row>
    <row r="2743" spans="5:10" x14ac:dyDescent="0.25">
      <c r="E2743" t="s">
        <v>5646</v>
      </c>
      <c r="F2743" t="s">
        <v>98</v>
      </c>
      <c r="G2743" t="s">
        <v>5743</v>
      </c>
      <c r="H2743" s="73">
        <v>0</v>
      </c>
      <c r="I2743" s="75">
        <v>3495.31</v>
      </c>
      <c r="J2743" s="75">
        <v>1</v>
      </c>
    </row>
    <row r="2744" spans="5:10" x14ac:dyDescent="0.25">
      <c r="E2744" t="s">
        <v>5647</v>
      </c>
      <c r="F2744" t="s">
        <v>98</v>
      </c>
      <c r="G2744" t="s">
        <v>5747</v>
      </c>
      <c r="H2744" s="73">
        <v>0</v>
      </c>
      <c r="I2744" s="75">
        <v>16628.13</v>
      </c>
      <c r="J2744" s="75">
        <v>1</v>
      </c>
    </row>
    <row r="2745" spans="5:10" x14ac:dyDescent="0.25">
      <c r="E2745" t="s">
        <v>5648</v>
      </c>
      <c r="F2745" t="s">
        <v>97</v>
      </c>
      <c r="G2745" t="s">
        <v>56</v>
      </c>
      <c r="H2745" s="73">
        <v>300000</v>
      </c>
      <c r="I2745" s="75">
        <v>4338.62</v>
      </c>
      <c r="J2745" s="75">
        <v>1</v>
      </c>
    </row>
    <row r="2746" spans="5:10" x14ac:dyDescent="0.25">
      <c r="E2746" t="s">
        <v>5649</v>
      </c>
      <c r="F2746" t="s">
        <v>97</v>
      </c>
      <c r="G2746" t="s">
        <v>5745</v>
      </c>
      <c r="H2746" s="73">
        <v>0</v>
      </c>
      <c r="I2746" s="75">
        <v>3127.44</v>
      </c>
      <c r="J2746" s="75">
        <v>1</v>
      </c>
    </row>
    <row r="2747" spans="5:10" x14ac:dyDescent="0.25">
      <c r="E2747" t="s">
        <v>5650</v>
      </c>
      <c r="F2747" t="s">
        <v>98</v>
      </c>
      <c r="G2747" t="s">
        <v>5746</v>
      </c>
      <c r="H2747" s="73">
        <v>0</v>
      </c>
      <c r="I2747" s="75">
        <v>3127.44</v>
      </c>
      <c r="J2747" s="75">
        <v>1</v>
      </c>
    </row>
    <row r="2748" spans="5:10" x14ac:dyDescent="0.25">
      <c r="E2748" t="s">
        <v>5651</v>
      </c>
      <c r="F2748" t="s">
        <v>98</v>
      </c>
      <c r="G2748" t="s">
        <v>5747</v>
      </c>
      <c r="H2748" s="73">
        <v>0</v>
      </c>
      <c r="I2748" s="75">
        <v>10092.99</v>
      </c>
      <c r="J2748" s="75">
        <v>1</v>
      </c>
    </row>
    <row r="2749" spans="5:10" x14ac:dyDescent="0.25">
      <c r="E2749" t="s">
        <v>5652</v>
      </c>
      <c r="F2749" t="s">
        <v>97</v>
      </c>
      <c r="G2749" t="s">
        <v>5744</v>
      </c>
      <c r="H2749" s="73">
        <v>0</v>
      </c>
      <c r="I2749" s="75">
        <v>10092.99</v>
      </c>
      <c r="J2749" s="75">
        <v>1</v>
      </c>
    </row>
    <row r="2750" spans="5:10" x14ac:dyDescent="0.25">
      <c r="E2750" t="s">
        <v>5653</v>
      </c>
      <c r="F2750" t="s">
        <v>97</v>
      </c>
      <c r="G2750" t="s">
        <v>56</v>
      </c>
      <c r="H2750" s="73">
        <v>400000</v>
      </c>
      <c r="I2750" s="75">
        <v>3841.55</v>
      </c>
      <c r="J2750" s="75">
        <v>1</v>
      </c>
    </row>
    <row r="2751" spans="5:10" x14ac:dyDescent="0.25">
      <c r="E2751" t="s">
        <v>5654</v>
      </c>
      <c r="F2751" t="s">
        <v>98</v>
      </c>
      <c r="G2751" t="s">
        <v>5747</v>
      </c>
      <c r="H2751" s="73">
        <v>0</v>
      </c>
      <c r="I2751" s="75">
        <v>10092.99</v>
      </c>
      <c r="J2751" s="75">
        <v>1</v>
      </c>
    </row>
    <row r="2752" spans="5:10" x14ac:dyDescent="0.25">
      <c r="E2752" t="s">
        <v>5655</v>
      </c>
      <c r="F2752" t="s">
        <v>98</v>
      </c>
      <c r="G2752" t="s">
        <v>56</v>
      </c>
      <c r="H2752" s="73">
        <v>400000</v>
      </c>
      <c r="I2752" s="75">
        <v>3841.55</v>
      </c>
      <c r="J2752" s="75">
        <v>1</v>
      </c>
    </row>
    <row r="2753" spans="5:10" x14ac:dyDescent="0.25">
      <c r="E2753" t="s">
        <v>5656</v>
      </c>
      <c r="F2753" t="s">
        <v>97</v>
      </c>
      <c r="G2753" t="s">
        <v>5744</v>
      </c>
      <c r="H2753" s="73">
        <v>0</v>
      </c>
      <c r="I2753" s="75">
        <v>0</v>
      </c>
      <c r="J2753" s="75">
        <v>0</v>
      </c>
    </row>
    <row r="2754" spans="5:10" x14ac:dyDescent="0.25">
      <c r="E2754" t="s">
        <v>5657</v>
      </c>
      <c r="F2754" t="s">
        <v>98</v>
      </c>
      <c r="G2754" t="s">
        <v>5747</v>
      </c>
      <c r="H2754" s="73">
        <v>0</v>
      </c>
      <c r="I2754" s="75">
        <v>0</v>
      </c>
      <c r="J2754" s="75">
        <v>0</v>
      </c>
    </row>
    <row r="2755" spans="5:10" x14ac:dyDescent="0.25">
      <c r="E2755" t="s">
        <v>5658</v>
      </c>
      <c r="F2755" t="s">
        <v>97</v>
      </c>
      <c r="G2755" t="s">
        <v>56</v>
      </c>
      <c r="H2755" s="73">
        <v>0</v>
      </c>
      <c r="I2755" s="75">
        <v>0</v>
      </c>
      <c r="J2755" s="75">
        <v>0</v>
      </c>
    </row>
    <row r="2756" spans="5:10" x14ac:dyDescent="0.25">
      <c r="E2756" t="s">
        <v>5659</v>
      </c>
      <c r="F2756" t="s">
        <v>98</v>
      </c>
      <c r="G2756" t="s">
        <v>5747</v>
      </c>
      <c r="H2756" s="73">
        <v>0</v>
      </c>
      <c r="I2756" s="75">
        <v>0</v>
      </c>
      <c r="J2756" s="75">
        <v>0</v>
      </c>
    </row>
    <row r="2757" spans="5:10" x14ac:dyDescent="0.25">
      <c r="E2757" t="s">
        <v>5660</v>
      </c>
      <c r="F2757" t="s">
        <v>97</v>
      </c>
      <c r="G2757" t="s">
        <v>56</v>
      </c>
      <c r="H2757" s="73">
        <v>0</v>
      </c>
      <c r="I2757" s="75">
        <v>0</v>
      </c>
      <c r="J2757" s="75">
        <v>0</v>
      </c>
    </row>
    <row r="2758" spans="5:10" x14ac:dyDescent="0.25">
      <c r="E2758" t="s">
        <v>5661</v>
      </c>
      <c r="F2758" t="s">
        <v>98</v>
      </c>
      <c r="G2758" t="s">
        <v>5747</v>
      </c>
      <c r="H2758" s="73">
        <v>0</v>
      </c>
      <c r="I2758" s="75">
        <v>6248.7</v>
      </c>
      <c r="J2758" s="75">
        <v>1</v>
      </c>
    </row>
    <row r="2759" spans="5:10" x14ac:dyDescent="0.25">
      <c r="E2759" t="s">
        <v>5662</v>
      </c>
      <c r="F2759" t="s">
        <v>97</v>
      </c>
      <c r="G2759" t="s">
        <v>56</v>
      </c>
      <c r="H2759" s="73">
        <v>300000</v>
      </c>
      <c r="I2759" s="75">
        <v>3495.31</v>
      </c>
      <c r="J2759" s="75">
        <v>1</v>
      </c>
    </row>
    <row r="2760" spans="5:10" x14ac:dyDescent="0.25">
      <c r="E2760" t="s">
        <v>5663</v>
      </c>
      <c r="F2760" t="s">
        <v>97</v>
      </c>
      <c r="G2760" t="s">
        <v>5744</v>
      </c>
      <c r="H2760" s="73">
        <v>0</v>
      </c>
      <c r="I2760" s="75">
        <v>6248.7</v>
      </c>
      <c r="J2760" s="75">
        <v>1</v>
      </c>
    </row>
    <row r="2761" spans="5:10" x14ac:dyDescent="0.25">
      <c r="E2761" t="s">
        <v>5664</v>
      </c>
      <c r="F2761" t="s">
        <v>98</v>
      </c>
      <c r="G2761" t="s">
        <v>5747</v>
      </c>
      <c r="H2761" s="73">
        <v>0</v>
      </c>
      <c r="I2761" s="75">
        <v>6248.7</v>
      </c>
      <c r="J2761" s="75">
        <v>1</v>
      </c>
    </row>
    <row r="2762" spans="5:10" x14ac:dyDescent="0.25">
      <c r="E2762" t="s">
        <v>5665</v>
      </c>
      <c r="F2762" t="s">
        <v>97</v>
      </c>
      <c r="G2762" t="s">
        <v>5744</v>
      </c>
      <c r="H2762" s="73">
        <v>0</v>
      </c>
      <c r="I2762" s="75">
        <v>9179.4500000000007</v>
      </c>
      <c r="J2762" s="75">
        <v>1</v>
      </c>
    </row>
    <row r="2763" spans="5:10" x14ac:dyDescent="0.25">
      <c r="E2763" t="s">
        <v>5666</v>
      </c>
      <c r="F2763" t="s">
        <v>97</v>
      </c>
      <c r="G2763" t="s">
        <v>56</v>
      </c>
      <c r="H2763" s="73">
        <v>300000</v>
      </c>
      <c r="I2763" s="75">
        <v>3495.31</v>
      </c>
      <c r="J2763" s="75">
        <v>1</v>
      </c>
    </row>
    <row r="2764" spans="5:10" x14ac:dyDescent="0.25">
      <c r="E2764" t="s">
        <v>5667</v>
      </c>
      <c r="F2764" t="s">
        <v>98</v>
      </c>
      <c r="G2764" t="s">
        <v>5746</v>
      </c>
      <c r="H2764" s="73">
        <v>0</v>
      </c>
      <c r="I2764" s="75">
        <v>3127.44</v>
      </c>
      <c r="J2764" s="75">
        <v>1</v>
      </c>
    </row>
    <row r="2765" spans="5:10" x14ac:dyDescent="0.25">
      <c r="E2765" t="s">
        <v>5668</v>
      </c>
      <c r="F2765" t="s">
        <v>98</v>
      </c>
      <c r="G2765" t="s">
        <v>5743</v>
      </c>
      <c r="H2765" s="73">
        <v>0</v>
      </c>
      <c r="I2765" s="75">
        <v>3127.44</v>
      </c>
      <c r="J2765" s="75">
        <v>1</v>
      </c>
    </row>
    <row r="2766" spans="5:10" x14ac:dyDescent="0.25">
      <c r="E2766" t="s">
        <v>5669</v>
      </c>
      <c r="F2766" t="s">
        <v>97</v>
      </c>
      <c r="G2766" t="s">
        <v>5744</v>
      </c>
      <c r="H2766" s="73">
        <v>0</v>
      </c>
      <c r="I2766" s="75">
        <v>9179.4500000000007</v>
      </c>
      <c r="J2766" s="75">
        <v>1</v>
      </c>
    </row>
    <row r="2767" spans="5:10" x14ac:dyDescent="0.25">
      <c r="E2767" t="s">
        <v>5670</v>
      </c>
      <c r="F2767" t="s">
        <v>98</v>
      </c>
      <c r="G2767" t="s">
        <v>5747</v>
      </c>
      <c r="H2767" s="73">
        <v>0</v>
      </c>
      <c r="I2767" s="75">
        <v>6248.7</v>
      </c>
      <c r="J2767" s="75">
        <v>1</v>
      </c>
    </row>
    <row r="2768" spans="5:10" x14ac:dyDescent="0.25">
      <c r="E2768" t="s">
        <v>5671</v>
      </c>
      <c r="F2768" t="s">
        <v>97</v>
      </c>
      <c r="G2768" t="s">
        <v>56</v>
      </c>
      <c r="H2768" s="73">
        <v>300000</v>
      </c>
      <c r="I2768" s="75">
        <v>3495.31</v>
      </c>
      <c r="J2768" s="75">
        <v>1</v>
      </c>
    </row>
    <row r="2769" spans="5:10" x14ac:dyDescent="0.25">
      <c r="E2769" t="s">
        <v>5672</v>
      </c>
      <c r="F2769" t="s">
        <v>98</v>
      </c>
      <c r="G2769" t="s">
        <v>5747</v>
      </c>
      <c r="H2769" s="73">
        <v>0</v>
      </c>
      <c r="I2769" s="75">
        <v>0</v>
      </c>
      <c r="J2769" s="75">
        <v>0</v>
      </c>
    </row>
    <row r="2770" spans="5:10" x14ac:dyDescent="0.25">
      <c r="E2770" t="s">
        <v>5673</v>
      </c>
      <c r="F2770" t="s">
        <v>97</v>
      </c>
      <c r="G2770" t="s">
        <v>56</v>
      </c>
      <c r="H2770" s="73">
        <v>300000</v>
      </c>
      <c r="I2770" s="75">
        <v>3495.31</v>
      </c>
      <c r="J2770" s="75">
        <v>1</v>
      </c>
    </row>
    <row r="2771" spans="5:10" x14ac:dyDescent="0.25">
      <c r="E2771" t="s">
        <v>5674</v>
      </c>
      <c r="F2771" t="s">
        <v>97</v>
      </c>
      <c r="G2771" t="s">
        <v>5744</v>
      </c>
      <c r="H2771" s="73">
        <v>0</v>
      </c>
      <c r="I2771" s="75">
        <v>0</v>
      </c>
      <c r="J2771" s="75">
        <v>0</v>
      </c>
    </row>
    <row r="2772" spans="5:10" x14ac:dyDescent="0.25">
      <c r="E2772" t="s">
        <v>5675</v>
      </c>
      <c r="F2772" t="s">
        <v>97</v>
      </c>
      <c r="G2772" t="s">
        <v>5745</v>
      </c>
      <c r="H2772" s="73">
        <v>0</v>
      </c>
      <c r="I2772" s="75">
        <v>3127.44</v>
      </c>
      <c r="J2772" s="75">
        <v>1</v>
      </c>
    </row>
    <row r="2773" spans="5:10" x14ac:dyDescent="0.25">
      <c r="E2773" t="s">
        <v>5676</v>
      </c>
      <c r="F2773" t="s">
        <v>98</v>
      </c>
      <c r="G2773" t="s">
        <v>5743</v>
      </c>
      <c r="H2773" s="73">
        <v>0</v>
      </c>
      <c r="I2773" s="75">
        <v>3495.31</v>
      </c>
      <c r="J2773" s="75">
        <v>1</v>
      </c>
    </row>
    <row r="2774" spans="5:10" x14ac:dyDescent="0.25">
      <c r="E2774" t="s">
        <v>5677</v>
      </c>
      <c r="F2774" t="s">
        <v>97</v>
      </c>
      <c r="G2774" t="s">
        <v>5743</v>
      </c>
      <c r="H2774" s="73">
        <v>0</v>
      </c>
      <c r="I2774" s="75">
        <v>3841.55</v>
      </c>
      <c r="J2774" s="75">
        <v>1</v>
      </c>
    </row>
    <row r="2775" spans="5:10" x14ac:dyDescent="0.25">
      <c r="E2775" t="s">
        <v>5678</v>
      </c>
      <c r="F2775" t="s">
        <v>98</v>
      </c>
      <c r="G2775" t="s">
        <v>5747</v>
      </c>
      <c r="H2775" s="73">
        <v>0</v>
      </c>
      <c r="I2775" s="75">
        <v>6871.37</v>
      </c>
      <c r="J2775" s="75">
        <v>1</v>
      </c>
    </row>
    <row r="2776" spans="5:10" x14ac:dyDescent="0.25">
      <c r="E2776" t="s">
        <v>5679</v>
      </c>
      <c r="F2776" t="s">
        <v>98</v>
      </c>
      <c r="G2776" t="s">
        <v>56</v>
      </c>
      <c r="H2776" s="73">
        <v>400000</v>
      </c>
      <c r="I2776" s="75">
        <v>3841.55</v>
      </c>
      <c r="J2776" s="75">
        <v>1</v>
      </c>
    </row>
    <row r="2777" spans="5:10" x14ac:dyDescent="0.25">
      <c r="E2777" t="s">
        <v>5680</v>
      </c>
      <c r="F2777" t="s">
        <v>98</v>
      </c>
      <c r="G2777" t="s">
        <v>5747</v>
      </c>
      <c r="H2777" s="73">
        <v>0</v>
      </c>
      <c r="I2777" s="75">
        <v>6248.7</v>
      </c>
      <c r="J2777" s="75">
        <v>1</v>
      </c>
    </row>
    <row r="2778" spans="5:10" x14ac:dyDescent="0.25">
      <c r="E2778" t="s">
        <v>5681</v>
      </c>
      <c r="F2778" t="s">
        <v>97</v>
      </c>
      <c r="G2778" t="s">
        <v>5744</v>
      </c>
      <c r="H2778" s="73">
        <v>0</v>
      </c>
      <c r="I2778" s="75">
        <v>6248.7</v>
      </c>
      <c r="J2778" s="75">
        <v>1</v>
      </c>
    </row>
    <row r="2779" spans="5:10" x14ac:dyDescent="0.25">
      <c r="E2779" t="s">
        <v>5682</v>
      </c>
      <c r="F2779" t="s">
        <v>97</v>
      </c>
      <c r="G2779" t="s">
        <v>56</v>
      </c>
      <c r="H2779" s="73">
        <v>300000</v>
      </c>
      <c r="I2779" s="75">
        <v>3495.31</v>
      </c>
      <c r="J2779" s="75">
        <v>1</v>
      </c>
    </row>
    <row r="2780" spans="5:10" x14ac:dyDescent="0.25">
      <c r="E2780" t="s">
        <v>5683</v>
      </c>
      <c r="F2780" t="s">
        <v>97</v>
      </c>
      <c r="G2780" t="s">
        <v>5745</v>
      </c>
      <c r="H2780" s="73">
        <v>0</v>
      </c>
      <c r="I2780" s="75">
        <v>3127.44</v>
      </c>
      <c r="J2780" s="75">
        <v>1</v>
      </c>
    </row>
    <row r="2781" spans="5:10" x14ac:dyDescent="0.25">
      <c r="E2781" t="s">
        <v>5684</v>
      </c>
      <c r="F2781" t="s">
        <v>98</v>
      </c>
      <c r="G2781" t="s">
        <v>5743</v>
      </c>
      <c r="H2781" s="73">
        <v>0</v>
      </c>
      <c r="I2781" s="75">
        <v>3495.31</v>
      </c>
      <c r="J2781" s="75">
        <v>1</v>
      </c>
    </row>
    <row r="2782" spans="5:10" x14ac:dyDescent="0.25">
      <c r="E2782" t="s">
        <v>5685</v>
      </c>
      <c r="F2782" t="s">
        <v>97</v>
      </c>
      <c r="G2782" t="s">
        <v>56</v>
      </c>
      <c r="H2782" s="73">
        <v>300000</v>
      </c>
      <c r="I2782" s="75">
        <v>4338.62</v>
      </c>
      <c r="J2782" s="75">
        <v>1</v>
      </c>
    </row>
    <row r="2783" spans="5:10" x14ac:dyDescent="0.25">
      <c r="E2783" t="s">
        <v>5686</v>
      </c>
      <c r="F2783" t="s">
        <v>97</v>
      </c>
      <c r="G2783" t="s">
        <v>5744</v>
      </c>
      <c r="H2783" s="73">
        <v>0</v>
      </c>
      <c r="I2783" s="75">
        <v>20889.05</v>
      </c>
      <c r="J2783" s="75">
        <v>1</v>
      </c>
    </row>
    <row r="2784" spans="5:10" x14ac:dyDescent="0.25">
      <c r="E2784" t="s">
        <v>5687</v>
      </c>
      <c r="F2784" t="s">
        <v>98</v>
      </c>
      <c r="G2784" t="s">
        <v>5747</v>
      </c>
      <c r="H2784" s="73">
        <v>0</v>
      </c>
      <c r="I2784" s="75">
        <v>16628.13</v>
      </c>
      <c r="J2784" s="75">
        <v>1</v>
      </c>
    </row>
    <row r="2785" spans="5:10" x14ac:dyDescent="0.25">
      <c r="E2785" t="s">
        <v>5688</v>
      </c>
      <c r="F2785" t="s">
        <v>98</v>
      </c>
      <c r="G2785" t="s">
        <v>5746</v>
      </c>
      <c r="H2785" s="73">
        <v>0</v>
      </c>
      <c r="I2785" s="75">
        <v>3127.44</v>
      </c>
      <c r="J2785" s="75">
        <v>1</v>
      </c>
    </row>
    <row r="2786" spans="5:10" x14ac:dyDescent="0.25">
      <c r="E2786" t="s">
        <v>5689</v>
      </c>
      <c r="F2786" t="s">
        <v>98</v>
      </c>
      <c r="G2786" t="s">
        <v>5747</v>
      </c>
      <c r="H2786" s="73">
        <v>0</v>
      </c>
      <c r="I2786" s="75">
        <v>6248.7</v>
      </c>
      <c r="J2786" s="75">
        <v>1</v>
      </c>
    </row>
    <row r="2787" spans="5:10" x14ac:dyDescent="0.25">
      <c r="E2787" t="s">
        <v>5690</v>
      </c>
      <c r="F2787" t="s">
        <v>97</v>
      </c>
      <c r="G2787" t="s">
        <v>56</v>
      </c>
      <c r="H2787" s="73">
        <v>300000</v>
      </c>
      <c r="I2787" s="75">
        <v>3127.44</v>
      </c>
      <c r="J2787" s="75">
        <v>1</v>
      </c>
    </row>
    <row r="2788" spans="5:10" x14ac:dyDescent="0.25">
      <c r="E2788" t="s">
        <v>5691</v>
      </c>
      <c r="F2788" t="s">
        <v>98</v>
      </c>
      <c r="G2788" t="s">
        <v>5747</v>
      </c>
      <c r="H2788" s="73">
        <v>0</v>
      </c>
      <c r="I2788" s="75">
        <v>6248.7</v>
      </c>
      <c r="J2788" s="75">
        <v>1</v>
      </c>
    </row>
    <row r="2789" spans="5:10" x14ac:dyDescent="0.25">
      <c r="E2789" t="s">
        <v>5692</v>
      </c>
      <c r="F2789" t="s">
        <v>97</v>
      </c>
      <c r="G2789" t="s">
        <v>5744</v>
      </c>
      <c r="H2789" s="73">
        <v>0</v>
      </c>
      <c r="I2789" s="75">
        <v>6248.7</v>
      </c>
      <c r="J2789" s="75">
        <v>1</v>
      </c>
    </row>
    <row r="2790" spans="5:10" x14ac:dyDescent="0.25">
      <c r="E2790" t="s">
        <v>5693</v>
      </c>
      <c r="F2790" t="s">
        <v>97</v>
      </c>
      <c r="G2790" t="s">
        <v>56</v>
      </c>
      <c r="H2790" s="73">
        <v>300000</v>
      </c>
      <c r="I2790" s="75">
        <v>3127.44</v>
      </c>
      <c r="J2790" s="75">
        <v>1</v>
      </c>
    </row>
    <row r="2791" spans="5:10" x14ac:dyDescent="0.25">
      <c r="E2791" t="s">
        <v>5694</v>
      </c>
      <c r="F2791" t="s">
        <v>97</v>
      </c>
      <c r="G2791" t="s">
        <v>5744</v>
      </c>
      <c r="H2791" s="73">
        <v>0</v>
      </c>
      <c r="I2791" s="75">
        <v>13109.28</v>
      </c>
      <c r="J2791" s="75">
        <v>1</v>
      </c>
    </row>
    <row r="2792" spans="5:10" x14ac:dyDescent="0.25">
      <c r="E2792" t="s">
        <v>5695</v>
      </c>
      <c r="F2792" t="s">
        <v>97</v>
      </c>
      <c r="G2792" t="s">
        <v>5745</v>
      </c>
      <c r="H2792" s="73">
        <v>0</v>
      </c>
      <c r="I2792" s="75">
        <v>3127.44</v>
      </c>
      <c r="J2792" s="75">
        <v>1</v>
      </c>
    </row>
    <row r="2793" spans="5:10" x14ac:dyDescent="0.25">
      <c r="E2793" t="s">
        <v>5696</v>
      </c>
      <c r="F2793" t="s">
        <v>97</v>
      </c>
      <c r="G2793" t="s">
        <v>56</v>
      </c>
      <c r="H2793" s="73">
        <v>300000</v>
      </c>
      <c r="I2793" s="75">
        <v>4338.62</v>
      </c>
      <c r="J2793" s="75">
        <v>1</v>
      </c>
    </row>
    <row r="2794" spans="5:10" x14ac:dyDescent="0.25">
      <c r="E2794" t="s">
        <v>5697</v>
      </c>
      <c r="F2794" t="s">
        <v>98</v>
      </c>
      <c r="G2794" t="s">
        <v>5746</v>
      </c>
      <c r="H2794" s="73">
        <v>0</v>
      </c>
      <c r="I2794" s="75">
        <v>3127.44</v>
      </c>
      <c r="J2794" s="75">
        <v>1</v>
      </c>
    </row>
    <row r="2795" spans="5:10" x14ac:dyDescent="0.25">
      <c r="E2795" t="s">
        <v>5698</v>
      </c>
      <c r="F2795" t="s">
        <v>98</v>
      </c>
      <c r="G2795" t="s">
        <v>5743</v>
      </c>
      <c r="H2795" s="73">
        <v>0</v>
      </c>
      <c r="I2795" s="75">
        <v>3495.31</v>
      </c>
      <c r="J2795" s="75">
        <v>1</v>
      </c>
    </row>
    <row r="2796" spans="5:10" x14ac:dyDescent="0.25">
      <c r="E2796" t="s">
        <v>5699</v>
      </c>
      <c r="F2796" t="s">
        <v>97</v>
      </c>
      <c r="G2796" t="s">
        <v>5745</v>
      </c>
      <c r="H2796" s="73">
        <v>0</v>
      </c>
      <c r="I2796" s="75">
        <v>3127.44</v>
      </c>
      <c r="J2796" s="75">
        <v>1</v>
      </c>
    </row>
    <row r="2797" spans="5:10" x14ac:dyDescent="0.25">
      <c r="E2797" t="s">
        <v>5700</v>
      </c>
      <c r="F2797" t="s">
        <v>97</v>
      </c>
      <c r="G2797" t="s">
        <v>5745</v>
      </c>
      <c r="H2797" s="73">
        <v>0</v>
      </c>
      <c r="I2797" s="75">
        <v>3127.44</v>
      </c>
      <c r="J2797" s="75">
        <v>1</v>
      </c>
    </row>
    <row r="2798" spans="5:10" x14ac:dyDescent="0.25">
      <c r="E2798" t="s">
        <v>5701</v>
      </c>
      <c r="F2798" t="s">
        <v>98</v>
      </c>
      <c r="G2798" t="s">
        <v>5743</v>
      </c>
      <c r="H2798" s="73">
        <v>0</v>
      </c>
      <c r="I2798" s="75">
        <v>4338.62</v>
      </c>
      <c r="J2798" s="75">
        <v>1</v>
      </c>
    </row>
    <row r="2799" spans="5:10" x14ac:dyDescent="0.25">
      <c r="E2799" t="s">
        <v>5702</v>
      </c>
      <c r="F2799" t="s">
        <v>97</v>
      </c>
      <c r="G2799" t="s">
        <v>56</v>
      </c>
      <c r="H2799" s="73">
        <v>300000</v>
      </c>
      <c r="I2799" s="75">
        <v>4338.62</v>
      </c>
      <c r="J2799" s="75">
        <v>1</v>
      </c>
    </row>
    <row r="2800" spans="5:10" x14ac:dyDescent="0.25">
      <c r="E2800" t="s">
        <v>5703</v>
      </c>
      <c r="F2800" t="s">
        <v>97</v>
      </c>
      <c r="G2800" t="s">
        <v>5744</v>
      </c>
      <c r="H2800" s="73">
        <v>0</v>
      </c>
      <c r="I2800" s="75">
        <v>6871.37</v>
      </c>
      <c r="J2800" s="75">
        <v>1</v>
      </c>
    </row>
    <row r="2801" spans="5:10" x14ac:dyDescent="0.25">
      <c r="E2801" t="s">
        <v>5704</v>
      </c>
      <c r="F2801" t="s">
        <v>97</v>
      </c>
      <c r="G2801" t="s">
        <v>56</v>
      </c>
      <c r="H2801" s="73">
        <v>400000</v>
      </c>
      <c r="I2801" s="75">
        <v>3841.55</v>
      </c>
      <c r="J2801" s="75">
        <v>1</v>
      </c>
    </row>
    <row r="2802" spans="5:10" x14ac:dyDescent="0.25">
      <c r="E2802" t="s">
        <v>5705</v>
      </c>
      <c r="F2802" t="s">
        <v>98</v>
      </c>
      <c r="G2802" t="s">
        <v>5747</v>
      </c>
      <c r="H2802" s="73">
        <v>0</v>
      </c>
      <c r="I2802" s="75">
        <v>4658.07</v>
      </c>
      <c r="J2802" s="75">
        <v>1</v>
      </c>
    </row>
    <row r="2803" spans="5:10" x14ac:dyDescent="0.25">
      <c r="E2803" t="s">
        <v>5706</v>
      </c>
      <c r="F2803" t="s">
        <v>97</v>
      </c>
      <c r="G2803" t="s">
        <v>5744</v>
      </c>
      <c r="H2803" s="73">
        <v>0</v>
      </c>
      <c r="I2803" s="75">
        <v>6248.7</v>
      </c>
      <c r="J2803" s="75">
        <v>1</v>
      </c>
    </row>
    <row r="2804" spans="5:10" x14ac:dyDescent="0.25">
      <c r="E2804" t="s">
        <v>5707</v>
      </c>
      <c r="F2804" t="s">
        <v>98</v>
      </c>
      <c r="G2804" t="s">
        <v>5747</v>
      </c>
      <c r="H2804" s="73">
        <v>0</v>
      </c>
      <c r="I2804" s="75">
        <v>4338.62</v>
      </c>
      <c r="J2804" s="75">
        <v>1</v>
      </c>
    </row>
    <row r="2805" spans="5:10" x14ac:dyDescent="0.25">
      <c r="E2805" t="s">
        <v>5708</v>
      </c>
      <c r="F2805" t="s">
        <v>97</v>
      </c>
      <c r="G2805" t="s">
        <v>56</v>
      </c>
      <c r="H2805" s="73">
        <v>300000</v>
      </c>
      <c r="I2805" s="75">
        <v>3127.44</v>
      </c>
      <c r="J2805" s="75">
        <v>1</v>
      </c>
    </row>
    <row r="2806" spans="5:10" x14ac:dyDescent="0.25">
      <c r="E2806" t="s">
        <v>5709</v>
      </c>
      <c r="F2806" t="s">
        <v>97</v>
      </c>
      <c r="G2806" t="s">
        <v>5744</v>
      </c>
      <c r="H2806" s="73">
        <v>0</v>
      </c>
      <c r="I2806" s="75">
        <v>9179.4500000000007</v>
      </c>
      <c r="J2806" s="75">
        <v>1</v>
      </c>
    </row>
    <row r="2807" spans="5:10" x14ac:dyDescent="0.25">
      <c r="E2807" t="s">
        <v>5710</v>
      </c>
      <c r="F2807" t="s">
        <v>97</v>
      </c>
      <c r="G2807" t="s">
        <v>56</v>
      </c>
      <c r="H2807" s="73">
        <v>300000</v>
      </c>
      <c r="I2807" s="75">
        <v>3495.31</v>
      </c>
      <c r="J2807" s="75">
        <v>1</v>
      </c>
    </row>
    <row r="2808" spans="5:10" x14ac:dyDescent="0.25">
      <c r="E2808" t="s">
        <v>5711</v>
      </c>
      <c r="F2808" t="s">
        <v>98</v>
      </c>
      <c r="G2808" t="s">
        <v>5747</v>
      </c>
      <c r="H2808" s="73">
        <v>0</v>
      </c>
      <c r="I2808" s="75">
        <v>6248.7</v>
      </c>
      <c r="J2808" s="75">
        <v>1</v>
      </c>
    </row>
    <row r="2809" spans="5:10" x14ac:dyDescent="0.25">
      <c r="E2809" t="s">
        <v>5712</v>
      </c>
      <c r="F2809" t="s">
        <v>98</v>
      </c>
      <c r="G2809" t="s">
        <v>5743</v>
      </c>
      <c r="H2809" s="73">
        <v>0</v>
      </c>
      <c r="I2809" s="75">
        <v>3127.44</v>
      </c>
      <c r="J2809" s="75">
        <v>1</v>
      </c>
    </row>
    <row r="2810" spans="5:10" x14ac:dyDescent="0.25">
      <c r="E2810" t="s">
        <v>5713</v>
      </c>
      <c r="F2810" t="s">
        <v>97</v>
      </c>
      <c r="G2810" t="s">
        <v>56</v>
      </c>
      <c r="H2810" s="73">
        <v>300000</v>
      </c>
      <c r="I2810" s="75">
        <v>3495.31</v>
      </c>
      <c r="J2810" s="75">
        <v>1</v>
      </c>
    </row>
    <row r="2811" spans="5:10" x14ac:dyDescent="0.25">
      <c r="E2811" t="s">
        <v>5714</v>
      </c>
      <c r="F2811" t="s">
        <v>97</v>
      </c>
      <c r="G2811" t="s">
        <v>5744</v>
      </c>
      <c r="H2811" s="73">
        <v>0</v>
      </c>
      <c r="I2811" s="75">
        <v>6248.7</v>
      </c>
      <c r="J2811" s="75">
        <v>1</v>
      </c>
    </row>
    <row r="2812" spans="5:10" x14ac:dyDescent="0.25">
      <c r="E2812" t="s">
        <v>5715</v>
      </c>
      <c r="F2812" t="s">
        <v>98</v>
      </c>
      <c r="G2812" t="s">
        <v>5747</v>
      </c>
      <c r="H2812" s="73">
        <v>0</v>
      </c>
      <c r="I2812" s="75">
        <v>6248.7</v>
      </c>
      <c r="J2812" s="75">
        <v>1</v>
      </c>
    </row>
    <row r="2813" spans="5:10" x14ac:dyDescent="0.25">
      <c r="E2813" t="s">
        <v>5716</v>
      </c>
      <c r="F2813" t="s">
        <v>98</v>
      </c>
      <c r="G2813" t="s">
        <v>5747</v>
      </c>
      <c r="H2813" s="73">
        <v>0</v>
      </c>
      <c r="I2813" s="75">
        <v>6248.7</v>
      </c>
      <c r="J2813" s="75">
        <v>1</v>
      </c>
    </row>
    <row r="2814" spans="5:10" x14ac:dyDescent="0.25">
      <c r="E2814" t="s">
        <v>5717</v>
      </c>
      <c r="F2814" t="s">
        <v>97</v>
      </c>
      <c r="G2814" t="s">
        <v>56</v>
      </c>
      <c r="H2814" s="73">
        <v>300000</v>
      </c>
      <c r="I2814" s="75">
        <v>3495.31</v>
      </c>
      <c r="J2814" s="75">
        <v>1</v>
      </c>
    </row>
    <row r="2815" spans="5:10" x14ac:dyDescent="0.25">
      <c r="E2815" t="s">
        <v>5718</v>
      </c>
      <c r="F2815" t="s">
        <v>97</v>
      </c>
      <c r="G2815" t="s">
        <v>5744</v>
      </c>
      <c r="H2815" s="73">
        <v>0</v>
      </c>
      <c r="I2815" s="75">
        <v>9179.4500000000007</v>
      </c>
      <c r="J2815" s="75">
        <v>1</v>
      </c>
    </row>
    <row r="2816" spans="5:10" x14ac:dyDescent="0.25">
      <c r="E2816" t="s">
        <v>5719</v>
      </c>
      <c r="F2816" t="s">
        <v>98</v>
      </c>
      <c r="G2816" t="s">
        <v>5747</v>
      </c>
      <c r="H2816" s="73">
        <v>0</v>
      </c>
      <c r="I2816" s="75">
        <v>13109.28</v>
      </c>
      <c r="J2816" s="75">
        <v>1</v>
      </c>
    </row>
    <row r="2817" spans="5:10" x14ac:dyDescent="0.25">
      <c r="E2817" t="s">
        <v>5720</v>
      </c>
      <c r="F2817" t="s">
        <v>97</v>
      </c>
      <c r="G2817" t="s">
        <v>5744</v>
      </c>
      <c r="H2817" s="73">
        <v>0</v>
      </c>
      <c r="I2817" s="75">
        <v>16628.13</v>
      </c>
      <c r="J2817" s="75">
        <v>1</v>
      </c>
    </row>
    <row r="2818" spans="5:10" x14ac:dyDescent="0.25">
      <c r="E2818" t="s">
        <v>5721</v>
      </c>
      <c r="F2818" t="s">
        <v>97</v>
      </c>
      <c r="G2818" t="s">
        <v>56</v>
      </c>
      <c r="H2818" s="73">
        <v>300000</v>
      </c>
      <c r="I2818" s="75">
        <v>4338.62</v>
      </c>
      <c r="J2818" s="75">
        <v>1</v>
      </c>
    </row>
    <row r="2819" spans="5:10" x14ac:dyDescent="0.25">
      <c r="E2819" t="s">
        <v>5722</v>
      </c>
      <c r="F2819" t="s">
        <v>98</v>
      </c>
      <c r="G2819" t="s">
        <v>5746</v>
      </c>
      <c r="H2819" s="73">
        <v>0</v>
      </c>
      <c r="I2819" s="75">
        <v>3127.44</v>
      </c>
      <c r="J2819" s="75">
        <v>1</v>
      </c>
    </row>
    <row r="2820" spans="5:10" x14ac:dyDescent="0.25">
      <c r="E2820" t="s">
        <v>5723</v>
      </c>
      <c r="F2820" t="s">
        <v>98</v>
      </c>
      <c r="G2820" t="s">
        <v>5747</v>
      </c>
      <c r="H2820" s="73">
        <v>0</v>
      </c>
      <c r="I2820" s="75">
        <v>6248.7</v>
      </c>
      <c r="J2820" s="75">
        <v>1</v>
      </c>
    </row>
    <row r="2821" spans="5:10" x14ac:dyDescent="0.25">
      <c r="E2821" t="s">
        <v>5724</v>
      </c>
      <c r="F2821" t="s">
        <v>97</v>
      </c>
      <c r="G2821" t="s">
        <v>5744</v>
      </c>
      <c r="H2821" s="73">
        <v>0</v>
      </c>
      <c r="I2821" s="75">
        <v>9179.4500000000007</v>
      </c>
      <c r="J2821" s="75">
        <v>1</v>
      </c>
    </row>
    <row r="2822" spans="5:10" x14ac:dyDescent="0.25">
      <c r="E2822" t="s">
        <v>5725</v>
      </c>
      <c r="F2822" t="s">
        <v>98</v>
      </c>
      <c r="G2822" t="s">
        <v>5743</v>
      </c>
      <c r="H2822" s="73">
        <v>0</v>
      </c>
      <c r="I2822" s="75">
        <v>3495.31</v>
      </c>
      <c r="J2822" s="75">
        <v>1</v>
      </c>
    </row>
    <row r="2823" spans="5:10" x14ac:dyDescent="0.25">
      <c r="E2823" t="s">
        <v>5726</v>
      </c>
      <c r="F2823" t="s">
        <v>97</v>
      </c>
      <c r="G2823" t="s">
        <v>56</v>
      </c>
      <c r="H2823" s="73">
        <v>300000</v>
      </c>
      <c r="I2823" s="75">
        <v>3495.31</v>
      </c>
      <c r="J2823" s="75">
        <v>1</v>
      </c>
    </row>
    <row r="2824" spans="5:10" x14ac:dyDescent="0.25">
      <c r="E2824" t="s">
        <v>5727</v>
      </c>
      <c r="F2824" t="s">
        <v>98</v>
      </c>
      <c r="G2824" t="s">
        <v>5747</v>
      </c>
      <c r="H2824" s="73">
        <v>0</v>
      </c>
      <c r="I2824" s="75">
        <v>6871.37</v>
      </c>
      <c r="J2824" s="75">
        <v>1</v>
      </c>
    </row>
    <row r="2825" spans="5:10" x14ac:dyDescent="0.25">
      <c r="E2825" t="s">
        <v>5728</v>
      </c>
      <c r="F2825" t="s">
        <v>97</v>
      </c>
      <c r="G2825" t="s">
        <v>5744</v>
      </c>
      <c r="H2825" s="73">
        <v>0</v>
      </c>
      <c r="I2825" s="75">
        <v>14425.4</v>
      </c>
      <c r="J2825" s="75">
        <v>1</v>
      </c>
    </row>
    <row r="2826" spans="5:10" x14ac:dyDescent="0.25">
      <c r="E2826" t="s">
        <v>5729</v>
      </c>
      <c r="F2826" t="s">
        <v>97</v>
      </c>
      <c r="G2826" t="s">
        <v>56</v>
      </c>
      <c r="H2826" s="73">
        <v>400000</v>
      </c>
      <c r="I2826" s="75">
        <v>3841.55</v>
      </c>
      <c r="J2826" s="75">
        <v>1</v>
      </c>
    </row>
    <row r="2827" spans="5:10" x14ac:dyDescent="0.25">
      <c r="E2827" t="s">
        <v>5730</v>
      </c>
      <c r="F2827" t="s">
        <v>97</v>
      </c>
      <c r="G2827" t="s">
        <v>56</v>
      </c>
      <c r="H2827" s="73">
        <v>500000</v>
      </c>
      <c r="I2827" s="75">
        <v>5123.8900000000003</v>
      </c>
      <c r="J2827" s="75">
        <v>1</v>
      </c>
    </row>
    <row r="2828" spans="5:10" x14ac:dyDescent="0.25">
      <c r="E2828" t="s">
        <v>5731</v>
      </c>
      <c r="F2828" t="s">
        <v>98</v>
      </c>
      <c r="G2828" t="s">
        <v>5743</v>
      </c>
      <c r="H2828" s="73">
        <v>0</v>
      </c>
      <c r="I2828" s="75">
        <v>4225.6899999999996</v>
      </c>
      <c r="J2828" s="75">
        <v>1</v>
      </c>
    </row>
    <row r="2829" spans="5:10" x14ac:dyDescent="0.25">
      <c r="E2829" t="s">
        <v>5732</v>
      </c>
      <c r="F2829" t="s">
        <v>97</v>
      </c>
      <c r="G2829" t="s">
        <v>5744</v>
      </c>
      <c r="H2829" s="73">
        <v>0</v>
      </c>
      <c r="I2829" s="75">
        <v>25272.11</v>
      </c>
      <c r="J2829" s="75">
        <v>1</v>
      </c>
    </row>
    <row r="2830" spans="5:10" x14ac:dyDescent="0.25">
      <c r="E2830" t="s">
        <v>5733</v>
      </c>
      <c r="F2830" t="s">
        <v>98</v>
      </c>
      <c r="G2830" t="s">
        <v>5747</v>
      </c>
      <c r="H2830" s="73">
        <v>0</v>
      </c>
      <c r="I2830" s="75">
        <v>20115.189999999999</v>
      </c>
      <c r="J2830" s="75">
        <v>1</v>
      </c>
    </row>
    <row r="2831" spans="5:10" x14ac:dyDescent="0.25">
      <c r="E2831" t="s">
        <v>5734</v>
      </c>
      <c r="F2831" t="s">
        <v>97</v>
      </c>
      <c r="G2831" t="s">
        <v>56</v>
      </c>
      <c r="H2831" s="73">
        <v>400000</v>
      </c>
      <c r="I2831" s="75">
        <v>3841.55</v>
      </c>
      <c r="J2831" s="75">
        <v>1</v>
      </c>
    </row>
    <row r="2832" spans="5:10" x14ac:dyDescent="0.25">
      <c r="E2832" t="s">
        <v>5735</v>
      </c>
      <c r="F2832" t="s">
        <v>97</v>
      </c>
      <c r="G2832" t="s">
        <v>5744</v>
      </c>
      <c r="H2832" s="73">
        <v>0</v>
      </c>
      <c r="I2832" s="75">
        <v>10092.99</v>
      </c>
      <c r="J2832" s="75">
        <v>1</v>
      </c>
    </row>
    <row r="2833" spans="5:10" x14ac:dyDescent="0.25">
      <c r="E2833" t="s">
        <v>5736</v>
      </c>
      <c r="F2833" t="s">
        <v>98</v>
      </c>
      <c r="G2833" t="s">
        <v>5743</v>
      </c>
      <c r="H2833" s="73">
        <v>0</v>
      </c>
      <c r="I2833" s="75">
        <v>3841.55</v>
      </c>
      <c r="J2833" s="75">
        <v>1</v>
      </c>
    </row>
    <row r="2834" spans="5:10" x14ac:dyDescent="0.25">
      <c r="E2834" t="s">
        <v>5737</v>
      </c>
      <c r="F2834" t="s">
        <v>97</v>
      </c>
      <c r="G2834" t="s">
        <v>56</v>
      </c>
      <c r="H2834" s="73">
        <v>400000</v>
      </c>
      <c r="I2834" s="75">
        <v>3841.55</v>
      </c>
      <c r="J2834" s="75">
        <v>1</v>
      </c>
    </row>
    <row r="2835" spans="5:10" x14ac:dyDescent="0.25">
      <c r="E2835" t="s">
        <v>5738</v>
      </c>
      <c r="F2835" t="s">
        <v>98</v>
      </c>
      <c r="G2835" t="s">
        <v>5747</v>
      </c>
      <c r="H2835" s="73">
        <v>0</v>
      </c>
      <c r="I2835" s="75">
        <v>6871.37</v>
      </c>
      <c r="J2835" s="75">
        <v>1</v>
      </c>
    </row>
    <row r="2836" spans="5:10" x14ac:dyDescent="0.25">
      <c r="E2836" t="s">
        <v>5739</v>
      </c>
      <c r="F2836" t="s">
        <v>98</v>
      </c>
      <c r="G2836" t="s">
        <v>5743</v>
      </c>
      <c r="H2836" s="73">
        <v>0</v>
      </c>
      <c r="I2836" s="75">
        <v>3841.55</v>
      </c>
      <c r="J2836" s="75">
        <v>1</v>
      </c>
    </row>
    <row r="2837" spans="5:10" x14ac:dyDescent="0.25">
      <c r="E2837" t="s">
        <v>5740</v>
      </c>
      <c r="F2837" t="s">
        <v>97</v>
      </c>
      <c r="G2837" t="s">
        <v>56</v>
      </c>
      <c r="H2837" s="73">
        <v>300000</v>
      </c>
      <c r="I2837" s="75">
        <v>3495.31</v>
      </c>
      <c r="J2837" s="75">
        <v>1</v>
      </c>
    </row>
    <row r="2838" spans="5:10" x14ac:dyDescent="0.25">
      <c r="E2838" t="s">
        <v>5741</v>
      </c>
      <c r="F2838" t="s">
        <v>97</v>
      </c>
      <c r="G2838" t="s">
        <v>5744</v>
      </c>
      <c r="H2838" s="73">
        <v>0</v>
      </c>
      <c r="I2838" s="75">
        <v>9179.4500000000007</v>
      </c>
      <c r="J2838" s="75">
        <v>1</v>
      </c>
    </row>
    <row r="2839" spans="5:10" x14ac:dyDescent="0.25">
      <c r="E2839" t="s">
        <v>5742</v>
      </c>
      <c r="F2839" t="s">
        <v>98</v>
      </c>
      <c r="G2839" t="s">
        <v>5747</v>
      </c>
      <c r="H2839" s="73">
        <v>0</v>
      </c>
      <c r="I2839" s="75">
        <v>9179.4500000000007</v>
      </c>
      <c r="J2839" s="75">
        <v>1</v>
      </c>
    </row>
    <row r="2840" spans="5:10" x14ac:dyDescent="0.25">
      <c r="E2840" t="s">
        <v>5790</v>
      </c>
      <c r="F2840" t="s">
        <v>98</v>
      </c>
      <c r="G2840" t="s">
        <v>56</v>
      </c>
      <c r="H2840" s="73">
        <v>400000</v>
      </c>
      <c r="I2840" s="75">
        <v>3694.2028767123288</v>
      </c>
      <c r="J2840" s="75">
        <v>1</v>
      </c>
    </row>
    <row r="2841" spans="5:10" x14ac:dyDescent="0.25">
      <c r="E2841" t="s">
        <v>5791</v>
      </c>
      <c r="F2841" t="s">
        <v>98</v>
      </c>
      <c r="G2841" t="s">
        <v>5747</v>
      </c>
      <c r="H2841" s="73">
        <v>0</v>
      </c>
      <c r="I2841" s="75">
        <v>6607.8106027397262</v>
      </c>
      <c r="J2841" s="75">
        <v>1</v>
      </c>
    </row>
    <row r="2842" spans="5:10" x14ac:dyDescent="0.25">
      <c r="E2842" t="s">
        <v>5792</v>
      </c>
      <c r="F2842" t="s">
        <v>97</v>
      </c>
      <c r="G2842" t="s">
        <v>5743</v>
      </c>
      <c r="H2842" s="73">
        <v>0</v>
      </c>
      <c r="I2842" s="75">
        <v>3694.2028767123288</v>
      </c>
      <c r="J2842" s="75">
        <v>1</v>
      </c>
    </row>
    <row r="2843" spans="5:10" x14ac:dyDescent="0.25">
      <c r="E2843" t="s">
        <v>5793</v>
      </c>
      <c r="F2843" t="s">
        <v>98</v>
      </c>
      <c r="G2843" t="s">
        <v>56</v>
      </c>
      <c r="H2843" s="73">
        <v>400000</v>
      </c>
      <c r="I2843" s="75">
        <v>3295.5341917808219</v>
      </c>
      <c r="J2843" s="75">
        <v>1</v>
      </c>
    </row>
    <row r="2844" spans="5:10" x14ac:dyDescent="0.25">
      <c r="E2844" t="s">
        <v>5794</v>
      </c>
      <c r="F2844" t="s">
        <v>97</v>
      </c>
      <c r="G2844" t="s">
        <v>5744</v>
      </c>
      <c r="H2844" s="73">
        <v>0</v>
      </c>
      <c r="I2844" s="75">
        <v>9705.8616164383548</v>
      </c>
      <c r="J2844" s="75">
        <v>1</v>
      </c>
    </row>
    <row r="2845" spans="5:10" x14ac:dyDescent="0.25">
      <c r="E2845" t="s">
        <v>5795</v>
      </c>
      <c r="F2845" t="s">
        <v>98</v>
      </c>
      <c r="G2845" t="s">
        <v>5747</v>
      </c>
      <c r="H2845" s="73">
        <v>0</v>
      </c>
      <c r="I2845" s="75">
        <v>6607.8106027397262</v>
      </c>
      <c r="J2845" s="75">
        <v>1</v>
      </c>
    </row>
    <row r="2846" spans="5:10" x14ac:dyDescent="0.25">
      <c r="E2846" t="s">
        <v>5796</v>
      </c>
      <c r="F2846" t="s">
        <v>97</v>
      </c>
      <c r="G2846" t="s">
        <v>56</v>
      </c>
      <c r="H2846" s="73">
        <v>400000</v>
      </c>
      <c r="I2846" s="75">
        <v>3295.5341917808219</v>
      </c>
      <c r="J2846" s="75">
        <v>1</v>
      </c>
    </row>
    <row r="2847" spans="5:10" x14ac:dyDescent="0.25">
      <c r="E2847" t="s">
        <v>5797</v>
      </c>
      <c r="F2847" t="s">
        <v>98</v>
      </c>
      <c r="G2847" t="s">
        <v>5747</v>
      </c>
      <c r="H2847" s="73">
        <v>0</v>
      </c>
      <c r="I2847" s="75">
        <v>6607.8106027397262</v>
      </c>
      <c r="J2847" s="75">
        <v>1</v>
      </c>
    </row>
    <row r="2848" spans="5:10" x14ac:dyDescent="0.25">
      <c r="E2848" t="s">
        <v>5798</v>
      </c>
      <c r="F2848" t="s">
        <v>97</v>
      </c>
      <c r="G2848" t="s">
        <v>56</v>
      </c>
      <c r="H2848" s="73">
        <v>400000</v>
      </c>
      <c r="I2848" s="75">
        <v>3295.5341917808219</v>
      </c>
      <c r="J2848" s="75">
        <v>1</v>
      </c>
    </row>
    <row r="2849" spans="5:10" x14ac:dyDescent="0.25">
      <c r="E2849" t="s">
        <v>5799</v>
      </c>
      <c r="F2849" t="s">
        <v>97</v>
      </c>
      <c r="G2849" t="s">
        <v>5744</v>
      </c>
      <c r="H2849" s="73">
        <v>0</v>
      </c>
      <c r="I2849" s="75">
        <v>6607.8106027397262</v>
      </c>
      <c r="J2849" s="75">
        <v>1</v>
      </c>
    </row>
    <row r="2850" spans="5:10" x14ac:dyDescent="0.25">
      <c r="E2850" t="s">
        <v>5800</v>
      </c>
      <c r="F2850" t="s">
        <v>98</v>
      </c>
      <c r="G2850" t="s">
        <v>5747</v>
      </c>
      <c r="H2850" s="73">
        <v>0</v>
      </c>
      <c r="I2850" s="75">
        <v>6607.8106027397262</v>
      </c>
      <c r="J2850" s="75">
        <v>1</v>
      </c>
    </row>
    <row r="2851" spans="5:10" x14ac:dyDescent="0.25">
      <c r="E2851" t="s">
        <v>5801</v>
      </c>
      <c r="F2851" t="s">
        <v>97</v>
      </c>
      <c r="G2851" t="s">
        <v>56</v>
      </c>
      <c r="H2851" s="73">
        <v>400000</v>
      </c>
      <c r="I2851" s="75">
        <v>3295.5341917808219</v>
      </c>
      <c r="J2851" s="75">
        <v>1</v>
      </c>
    </row>
    <row r="2852" spans="5:10" x14ac:dyDescent="0.25">
      <c r="E2852" t="s">
        <v>5802</v>
      </c>
      <c r="F2852" t="s">
        <v>98</v>
      </c>
      <c r="G2852" t="s">
        <v>5747</v>
      </c>
      <c r="H2852" s="73">
        <v>0</v>
      </c>
      <c r="I2852" s="75">
        <v>6607.8106027397262</v>
      </c>
      <c r="J2852" s="75">
        <v>1</v>
      </c>
    </row>
    <row r="2853" spans="5:10" x14ac:dyDescent="0.25">
      <c r="E2853" t="s">
        <v>5803</v>
      </c>
      <c r="F2853" t="s">
        <v>97</v>
      </c>
      <c r="G2853" t="s">
        <v>56</v>
      </c>
      <c r="H2853" s="73">
        <v>400000</v>
      </c>
      <c r="I2853" s="75">
        <v>3295.5341917808219</v>
      </c>
      <c r="J2853" s="75">
        <v>1</v>
      </c>
    </row>
    <row r="2854" spans="5:10" x14ac:dyDescent="0.25">
      <c r="E2854" t="s">
        <v>5804</v>
      </c>
      <c r="F2854" t="s">
        <v>97</v>
      </c>
      <c r="G2854" t="s">
        <v>5744</v>
      </c>
      <c r="H2854" s="73">
        <v>0</v>
      </c>
      <c r="I2854" s="75">
        <v>6607.8106027397262</v>
      </c>
      <c r="J2854" s="75">
        <v>1</v>
      </c>
    </row>
    <row r="2855" spans="5:10" x14ac:dyDescent="0.25">
      <c r="E2855" t="s">
        <v>5805</v>
      </c>
      <c r="F2855" t="s">
        <v>98</v>
      </c>
      <c r="G2855" t="s">
        <v>5747</v>
      </c>
      <c r="H2855" s="73">
        <v>0</v>
      </c>
      <c r="I2855" s="75">
        <v>6607.8106027397262</v>
      </c>
      <c r="J2855" s="75">
        <v>1</v>
      </c>
    </row>
    <row r="2856" spans="5:10" x14ac:dyDescent="0.25">
      <c r="E2856" t="s">
        <v>5806</v>
      </c>
      <c r="F2856" t="s">
        <v>98</v>
      </c>
      <c r="G2856" t="s">
        <v>56</v>
      </c>
      <c r="H2856" s="73">
        <v>400000</v>
      </c>
      <c r="I2856" s="75">
        <v>3295.5341917808219</v>
      </c>
      <c r="J2856" s="75">
        <v>1</v>
      </c>
    </row>
    <row r="2857" spans="5:10" x14ac:dyDescent="0.25">
      <c r="E2857" t="s">
        <v>5807</v>
      </c>
      <c r="F2857" t="s">
        <v>97</v>
      </c>
      <c r="G2857" t="s">
        <v>5744</v>
      </c>
      <c r="H2857" s="73">
        <v>0</v>
      </c>
      <c r="I2857" s="75">
        <v>6607.8106027397262</v>
      </c>
      <c r="J2857" s="75">
        <v>1</v>
      </c>
    </row>
    <row r="2858" spans="5:10" x14ac:dyDescent="0.25">
      <c r="E2858" t="s">
        <v>5808</v>
      </c>
      <c r="F2858" t="s">
        <v>98</v>
      </c>
      <c r="G2858" t="s">
        <v>5747</v>
      </c>
      <c r="H2858" s="73">
        <v>0</v>
      </c>
      <c r="I2858" s="75">
        <v>6607.8106027397262</v>
      </c>
      <c r="J2858" s="75">
        <v>1</v>
      </c>
    </row>
    <row r="2859" spans="5:10" x14ac:dyDescent="0.25">
      <c r="E2859" t="s">
        <v>5809</v>
      </c>
      <c r="F2859" t="s">
        <v>97</v>
      </c>
      <c r="G2859" t="s">
        <v>56</v>
      </c>
      <c r="H2859" s="73">
        <v>400000</v>
      </c>
      <c r="I2859" s="75">
        <v>4466.6424657534244</v>
      </c>
      <c r="J2859" s="75">
        <v>1</v>
      </c>
    </row>
    <row r="2860" spans="5:10" x14ac:dyDescent="0.25">
      <c r="E2860" t="s">
        <v>5810</v>
      </c>
      <c r="F2860" t="s">
        <v>98</v>
      </c>
      <c r="G2860" t="s">
        <v>5747</v>
      </c>
      <c r="H2860" s="73">
        <v>0</v>
      </c>
      <c r="I2860" s="75">
        <v>6588.9849315068495</v>
      </c>
      <c r="J2860" s="75">
        <v>1</v>
      </c>
    </row>
    <row r="2861" spans="5:10" x14ac:dyDescent="0.25">
      <c r="E2861" t="s">
        <v>5811</v>
      </c>
      <c r="F2861" t="s">
        <v>98</v>
      </c>
      <c r="G2861" t="s">
        <v>5743</v>
      </c>
      <c r="H2861" s="73">
        <v>0</v>
      </c>
      <c r="I2861" s="75">
        <v>3683.678082191781</v>
      </c>
      <c r="J2861" s="75">
        <v>1</v>
      </c>
    </row>
    <row r="2862" spans="5:10" x14ac:dyDescent="0.25">
      <c r="E2862" t="s">
        <v>5812</v>
      </c>
      <c r="F2862" t="s">
        <v>98</v>
      </c>
      <c r="G2862" t="s">
        <v>5746</v>
      </c>
      <c r="H2862" s="73">
        <v>0</v>
      </c>
      <c r="I2862" s="75">
        <v>3286.1452054794522</v>
      </c>
      <c r="J2862" s="75">
        <v>1</v>
      </c>
    </row>
    <row r="2863" spans="5:10" x14ac:dyDescent="0.25">
      <c r="E2863" t="s">
        <v>5813</v>
      </c>
      <c r="F2863" t="s">
        <v>98</v>
      </c>
      <c r="G2863" t="s">
        <v>5746</v>
      </c>
      <c r="H2863" s="73">
        <v>0</v>
      </c>
      <c r="I2863" s="75">
        <v>3286.1452054794522</v>
      </c>
      <c r="J2863" s="75">
        <v>1</v>
      </c>
    </row>
    <row r="2864" spans="5:10" x14ac:dyDescent="0.25">
      <c r="E2864" t="s">
        <v>5814</v>
      </c>
      <c r="F2864" t="s">
        <v>98</v>
      </c>
      <c r="G2864" t="s">
        <v>5746</v>
      </c>
      <c r="H2864" s="73">
        <v>0</v>
      </c>
      <c r="I2864" s="75">
        <v>3286.1452054794522</v>
      </c>
      <c r="J2864" s="75">
        <v>1</v>
      </c>
    </row>
    <row r="2865" spans="5:10" x14ac:dyDescent="0.25">
      <c r="E2865" t="s">
        <v>5956</v>
      </c>
      <c r="F2865" t="s">
        <v>98</v>
      </c>
      <c r="G2865" t="s">
        <v>5743</v>
      </c>
      <c r="H2865" s="73">
        <v>0</v>
      </c>
      <c r="I2865" s="75">
        <v>3495.31</v>
      </c>
      <c r="J2865" s="75">
        <v>1</v>
      </c>
    </row>
    <row r="2866" spans="5:10" x14ac:dyDescent="0.25">
      <c r="E2866" t="s">
        <v>5957</v>
      </c>
      <c r="F2866" t="s">
        <v>97</v>
      </c>
      <c r="G2866" t="s">
        <v>5744</v>
      </c>
      <c r="H2866" s="73">
        <v>0</v>
      </c>
      <c r="I2866" s="75">
        <v>9179.4500000000007</v>
      </c>
      <c r="J2866" s="75">
        <v>1</v>
      </c>
    </row>
    <row r="2867" spans="5:10" x14ac:dyDescent="0.25">
      <c r="E2867" t="s">
        <v>5958</v>
      </c>
      <c r="F2867" t="s">
        <v>97</v>
      </c>
      <c r="G2867" t="s">
        <v>56</v>
      </c>
      <c r="H2867" s="73">
        <v>300000</v>
      </c>
      <c r="I2867" s="75">
        <v>4338.62</v>
      </c>
      <c r="J2867" s="75">
        <v>1</v>
      </c>
    </row>
    <row r="2868" spans="5:10" x14ac:dyDescent="0.25">
      <c r="E2868" t="s">
        <v>5959</v>
      </c>
      <c r="F2868" t="s">
        <v>97</v>
      </c>
      <c r="G2868" t="s">
        <v>5745</v>
      </c>
      <c r="H2868" s="73">
        <v>0</v>
      </c>
      <c r="I2868" s="75">
        <v>3127.44</v>
      </c>
      <c r="J2868" s="75">
        <v>1</v>
      </c>
    </row>
    <row r="2869" spans="5:10" x14ac:dyDescent="0.25">
      <c r="E2869" t="s">
        <v>5960</v>
      </c>
      <c r="F2869" t="s">
        <v>98</v>
      </c>
      <c r="G2869" t="s">
        <v>5747</v>
      </c>
      <c r="H2869" s="73">
        <v>0</v>
      </c>
      <c r="I2869" s="75">
        <v>6248.7</v>
      </c>
      <c r="J2869" s="75">
        <v>1</v>
      </c>
    </row>
    <row r="2870" spans="5:10" x14ac:dyDescent="0.25">
      <c r="E2870" t="s">
        <v>5961</v>
      </c>
      <c r="F2870" t="s">
        <v>98</v>
      </c>
      <c r="G2870" t="s">
        <v>5743</v>
      </c>
      <c r="H2870" s="73">
        <v>0</v>
      </c>
      <c r="I2870" s="75">
        <v>3127.44</v>
      </c>
      <c r="J2870" s="75">
        <v>1</v>
      </c>
    </row>
    <row r="2871" spans="5:10" x14ac:dyDescent="0.25">
      <c r="E2871" t="s">
        <v>5962</v>
      </c>
      <c r="F2871" t="s">
        <v>97</v>
      </c>
      <c r="G2871" t="s">
        <v>5744</v>
      </c>
      <c r="H2871" s="73">
        <v>0</v>
      </c>
      <c r="I2871" s="75">
        <v>9179.4500000000007</v>
      </c>
      <c r="J2871" s="75">
        <v>1</v>
      </c>
    </row>
    <row r="2872" spans="5:10" x14ac:dyDescent="0.25">
      <c r="E2872" t="s">
        <v>5963</v>
      </c>
      <c r="F2872" t="s">
        <v>97</v>
      </c>
      <c r="G2872" t="s">
        <v>56</v>
      </c>
      <c r="H2872" s="73">
        <v>300000</v>
      </c>
      <c r="I2872" s="75">
        <v>3495.31</v>
      </c>
      <c r="J2872" s="75">
        <v>1</v>
      </c>
    </row>
    <row r="2873" spans="5:10" x14ac:dyDescent="0.25">
      <c r="E2873" t="s">
        <v>5964</v>
      </c>
      <c r="F2873" t="s">
        <v>97</v>
      </c>
      <c r="G2873" t="s">
        <v>5745</v>
      </c>
      <c r="H2873" s="73">
        <v>0</v>
      </c>
      <c r="I2873" s="75">
        <v>3127.44</v>
      </c>
      <c r="J2873" s="75">
        <v>1</v>
      </c>
    </row>
    <row r="2874" spans="5:10" x14ac:dyDescent="0.25">
      <c r="E2874" t="s">
        <v>5965</v>
      </c>
      <c r="F2874" t="s">
        <v>98</v>
      </c>
      <c r="G2874" t="s">
        <v>5747</v>
      </c>
      <c r="H2874" s="73">
        <v>0</v>
      </c>
      <c r="I2874" s="75">
        <v>9179.4500000000007</v>
      </c>
      <c r="J2874" s="75">
        <v>1</v>
      </c>
    </row>
    <row r="2875" spans="5:10" x14ac:dyDescent="0.25">
      <c r="E2875" t="s">
        <v>5966</v>
      </c>
      <c r="F2875" t="s">
        <v>97</v>
      </c>
      <c r="G2875" t="s">
        <v>5744</v>
      </c>
      <c r="H2875" s="73">
        <v>0</v>
      </c>
      <c r="I2875" s="75">
        <v>9179.4500000000007</v>
      </c>
      <c r="J2875" s="75">
        <v>1</v>
      </c>
    </row>
    <row r="2876" spans="5:10" x14ac:dyDescent="0.25">
      <c r="E2876" t="s">
        <v>5967</v>
      </c>
      <c r="F2876" t="s">
        <v>97</v>
      </c>
      <c r="G2876" t="s">
        <v>56</v>
      </c>
      <c r="H2876" s="73">
        <v>300000</v>
      </c>
      <c r="I2876" s="75">
        <v>3495.31</v>
      </c>
      <c r="J2876" s="75">
        <v>1</v>
      </c>
    </row>
    <row r="2877" spans="5:10" x14ac:dyDescent="0.25">
      <c r="E2877" t="s">
        <v>5968</v>
      </c>
      <c r="F2877" t="s">
        <v>98</v>
      </c>
      <c r="G2877" t="s">
        <v>5747</v>
      </c>
      <c r="H2877" s="73">
        <v>0</v>
      </c>
      <c r="I2877" s="75">
        <v>6248.7</v>
      </c>
      <c r="J2877" s="75">
        <v>1</v>
      </c>
    </row>
    <row r="2878" spans="5:10" x14ac:dyDescent="0.25">
      <c r="E2878" t="s">
        <v>5969</v>
      </c>
      <c r="F2878" t="s">
        <v>97</v>
      </c>
      <c r="G2878" t="s">
        <v>56</v>
      </c>
      <c r="H2878" s="73">
        <v>300000</v>
      </c>
      <c r="I2878" s="75">
        <v>3495.31</v>
      </c>
      <c r="J2878" s="75">
        <v>1</v>
      </c>
    </row>
    <row r="2879" spans="5:10" x14ac:dyDescent="0.25">
      <c r="E2879" t="s">
        <v>5970</v>
      </c>
      <c r="F2879" t="s">
        <v>98</v>
      </c>
      <c r="G2879" t="s">
        <v>5747</v>
      </c>
      <c r="H2879" s="73">
        <v>0</v>
      </c>
      <c r="I2879" s="75">
        <v>6248.7</v>
      </c>
      <c r="J2879" s="75">
        <v>1</v>
      </c>
    </row>
    <row r="2880" spans="5:10" x14ac:dyDescent="0.25">
      <c r="E2880" t="s">
        <v>5971</v>
      </c>
      <c r="F2880" t="s">
        <v>98</v>
      </c>
      <c r="G2880" t="s">
        <v>5743</v>
      </c>
      <c r="H2880" s="73">
        <v>0</v>
      </c>
      <c r="I2880" s="75">
        <v>3495.31</v>
      </c>
      <c r="J2880" s="75">
        <v>1</v>
      </c>
    </row>
    <row r="2881" spans="5:10" x14ac:dyDescent="0.25">
      <c r="E2881" t="s">
        <v>5972</v>
      </c>
      <c r="F2881" t="s">
        <v>98</v>
      </c>
      <c r="G2881" t="s">
        <v>5746</v>
      </c>
      <c r="H2881" s="73">
        <v>0</v>
      </c>
      <c r="I2881" s="75">
        <v>3127.44</v>
      </c>
      <c r="J2881" s="75">
        <v>1</v>
      </c>
    </row>
    <row r="2882" spans="5:10" x14ac:dyDescent="0.25">
      <c r="E2882" t="s">
        <v>5973</v>
      </c>
      <c r="F2882" t="s">
        <v>97</v>
      </c>
      <c r="G2882" t="s">
        <v>5744</v>
      </c>
      <c r="H2882" s="73">
        <v>0</v>
      </c>
      <c r="I2882" s="75">
        <v>9179.4500000000007</v>
      </c>
      <c r="J2882" s="75">
        <v>1</v>
      </c>
    </row>
    <row r="2883" spans="5:10" x14ac:dyDescent="0.25">
      <c r="E2883" t="s">
        <v>5974</v>
      </c>
      <c r="F2883" t="s">
        <v>97</v>
      </c>
      <c r="G2883" t="s">
        <v>56</v>
      </c>
      <c r="H2883" s="73">
        <v>300000</v>
      </c>
      <c r="I2883" s="75">
        <v>3495.31</v>
      </c>
      <c r="J2883" s="75">
        <v>1</v>
      </c>
    </row>
    <row r="2884" spans="5:10" x14ac:dyDescent="0.25">
      <c r="E2884" t="s">
        <v>5975</v>
      </c>
      <c r="F2884" t="s">
        <v>98</v>
      </c>
      <c r="G2884" t="s">
        <v>5747</v>
      </c>
      <c r="H2884" s="73">
        <v>0</v>
      </c>
      <c r="I2884" s="75">
        <v>4658.07</v>
      </c>
      <c r="J2884" s="75">
        <v>1</v>
      </c>
    </row>
    <row r="2885" spans="5:10" x14ac:dyDescent="0.25">
      <c r="E2885" t="s">
        <v>5976</v>
      </c>
      <c r="F2885" t="s">
        <v>98</v>
      </c>
      <c r="G2885" t="s">
        <v>56</v>
      </c>
      <c r="H2885" s="73">
        <v>400000</v>
      </c>
      <c r="I2885" s="75">
        <v>3426.98</v>
      </c>
      <c r="J2885" s="75">
        <v>1</v>
      </c>
    </row>
    <row r="2886" spans="5:10" x14ac:dyDescent="0.25">
      <c r="E2886" t="s">
        <v>5977</v>
      </c>
      <c r="F2886" t="s">
        <v>97</v>
      </c>
      <c r="G2886" t="s">
        <v>5744</v>
      </c>
      <c r="H2886" s="73">
        <v>0</v>
      </c>
      <c r="I2886" s="75">
        <v>4658.07</v>
      </c>
      <c r="J2886" s="75">
        <v>1</v>
      </c>
    </row>
    <row r="2887" spans="5:10" x14ac:dyDescent="0.25">
      <c r="E2887" t="s">
        <v>5978</v>
      </c>
      <c r="F2887" t="s">
        <v>98</v>
      </c>
      <c r="G2887" t="s">
        <v>5747</v>
      </c>
      <c r="H2887" s="73">
        <v>0</v>
      </c>
      <c r="I2887" s="75">
        <v>20115.189999999999</v>
      </c>
      <c r="J2887" s="75">
        <v>1</v>
      </c>
    </row>
    <row r="2888" spans="5:10" x14ac:dyDescent="0.25">
      <c r="E2888" t="s">
        <v>5979</v>
      </c>
      <c r="F2888" t="s">
        <v>98</v>
      </c>
      <c r="G2888" t="s">
        <v>56</v>
      </c>
      <c r="H2888" s="73">
        <v>500000</v>
      </c>
      <c r="I2888" s="75">
        <v>5123.8900000000003</v>
      </c>
      <c r="J2888" s="75">
        <v>1</v>
      </c>
    </row>
    <row r="2889" spans="5:10" x14ac:dyDescent="0.25">
      <c r="E2889" t="s">
        <v>5980</v>
      </c>
      <c r="F2889" t="s">
        <v>97</v>
      </c>
      <c r="G2889" t="s">
        <v>5744</v>
      </c>
      <c r="H2889" s="73">
        <v>0</v>
      </c>
      <c r="I2889" s="75">
        <v>20115.189999999999</v>
      </c>
      <c r="J2889" s="75">
        <v>1</v>
      </c>
    </row>
    <row r="2890" spans="5:10" x14ac:dyDescent="0.25">
      <c r="E2890" t="s">
        <v>5981</v>
      </c>
      <c r="F2890" t="s">
        <v>97</v>
      </c>
      <c r="G2890" t="s">
        <v>5743</v>
      </c>
      <c r="H2890" s="73">
        <v>0</v>
      </c>
      <c r="I2890" s="75">
        <v>5123.8900000000003</v>
      </c>
      <c r="J2890" s="75">
        <v>1</v>
      </c>
    </row>
    <row r="2891" spans="5:10" x14ac:dyDescent="0.25">
      <c r="E2891" t="s">
        <v>5982</v>
      </c>
      <c r="F2891" t="s">
        <v>98</v>
      </c>
      <c r="G2891" t="s">
        <v>5747</v>
      </c>
      <c r="H2891" s="73">
        <v>0</v>
      </c>
      <c r="I2891" s="75">
        <v>4658.07</v>
      </c>
      <c r="J2891" s="75">
        <v>1</v>
      </c>
    </row>
    <row r="2892" spans="5:10" x14ac:dyDescent="0.25">
      <c r="E2892" t="s">
        <v>5983</v>
      </c>
      <c r="F2892" t="s">
        <v>98</v>
      </c>
      <c r="G2892" t="s">
        <v>56</v>
      </c>
      <c r="H2892" s="73">
        <v>400000</v>
      </c>
      <c r="I2892" s="75">
        <v>3426.98</v>
      </c>
      <c r="J2892" s="75">
        <v>1</v>
      </c>
    </row>
    <row r="2893" spans="5:10" x14ac:dyDescent="0.25">
      <c r="E2893" t="s">
        <v>5984</v>
      </c>
      <c r="F2893" t="s">
        <v>97</v>
      </c>
      <c r="G2893" t="s">
        <v>5744</v>
      </c>
      <c r="H2893" s="73">
        <v>0</v>
      </c>
      <c r="I2893" s="75">
        <v>4658.07</v>
      </c>
      <c r="J2893" s="75">
        <v>1</v>
      </c>
    </row>
    <row r="2894" spans="5:10" x14ac:dyDescent="0.25">
      <c r="E2894" t="s">
        <v>5985</v>
      </c>
      <c r="F2894" t="s">
        <v>98</v>
      </c>
      <c r="G2894" t="s">
        <v>5747</v>
      </c>
      <c r="H2894" s="73">
        <v>0</v>
      </c>
      <c r="I2894" s="75">
        <v>15858.589999999998</v>
      </c>
      <c r="J2894" s="75">
        <v>1</v>
      </c>
    </row>
    <row r="2895" spans="5:10" x14ac:dyDescent="0.25">
      <c r="E2895" t="s">
        <v>5986</v>
      </c>
      <c r="F2895" t="s">
        <v>98</v>
      </c>
      <c r="G2895" t="s">
        <v>5743</v>
      </c>
      <c r="H2895" s="73">
        <v>0</v>
      </c>
      <c r="I2895" s="75">
        <v>5123.8900000000003</v>
      </c>
      <c r="J2895" s="75">
        <v>1</v>
      </c>
    </row>
    <row r="2896" spans="5:10" x14ac:dyDescent="0.25">
      <c r="E2896" t="s">
        <v>5987</v>
      </c>
      <c r="F2896" t="s">
        <v>98</v>
      </c>
      <c r="G2896" t="s">
        <v>5746</v>
      </c>
      <c r="H2896" s="73">
        <v>0</v>
      </c>
      <c r="I2896" s="75">
        <v>3769.67</v>
      </c>
      <c r="J2896" s="75">
        <v>1</v>
      </c>
    </row>
    <row r="2897" spans="5:10" x14ac:dyDescent="0.25">
      <c r="E2897" t="s">
        <v>5988</v>
      </c>
      <c r="F2897" t="s">
        <v>98</v>
      </c>
      <c r="G2897" t="s">
        <v>5746</v>
      </c>
      <c r="H2897" s="73">
        <v>0</v>
      </c>
      <c r="I2897" s="75">
        <v>3769.67</v>
      </c>
      <c r="J2897" s="75">
        <v>1</v>
      </c>
    </row>
    <row r="2898" spans="5:10" x14ac:dyDescent="0.25">
      <c r="E2898" t="s">
        <v>5989</v>
      </c>
      <c r="F2898" t="s">
        <v>97</v>
      </c>
      <c r="G2898" t="s">
        <v>5744</v>
      </c>
      <c r="H2898" s="73">
        <v>0</v>
      </c>
      <c r="I2898" s="75">
        <v>25272.11</v>
      </c>
      <c r="J2898" s="75">
        <v>1</v>
      </c>
    </row>
    <row r="2899" spans="5:10" x14ac:dyDescent="0.25">
      <c r="E2899" t="s">
        <v>5990</v>
      </c>
      <c r="F2899" t="s">
        <v>97</v>
      </c>
      <c r="G2899" t="s">
        <v>56</v>
      </c>
      <c r="H2899" s="73">
        <v>500000</v>
      </c>
      <c r="I2899" s="75">
        <v>5123.8900000000003</v>
      </c>
      <c r="J2899" s="75">
        <v>1</v>
      </c>
    </row>
    <row r="2900" spans="5:10" x14ac:dyDescent="0.25">
      <c r="E2900" t="s">
        <v>5991</v>
      </c>
      <c r="F2900" t="s">
        <v>98</v>
      </c>
      <c r="G2900" t="s">
        <v>5747</v>
      </c>
      <c r="H2900" s="73">
        <v>0</v>
      </c>
      <c r="I2900" s="75">
        <v>10092.99</v>
      </c>
      <c r="J2900" s="75">
        <v>1</v>
      </c>
    </row>
    <row r="2901" spans="5:10" x14ac:dyDescent="0.25">
      <c r="E2901" t="s">
        <v>5992</v>
      </c>
      <c r="F2901" t="s">
        <v>97</v>
      </c>
      <c r="G2901" t="s">
        <v>5744</v>
      </c>
      <c r="H2901" s="73">
        <v>0</v>
      </c>
      <c r="I2901" s="75">
        <v>10092.99</v>
      </c>
      <c r="J2901" s="75">
        <v>1</v>
      </c>
    </row>
    <row r="2902" spans="5:10" x14ac:dyDescent="0.25">
      <c r="E2902" t="s">
        <v>5993</v>
      </c>
      <c r="F2902" t="s">
        <v>97</v>
      </c>
      <c r="G2902" t="s">
        <v>56</v>
      </c>
      <c r="H2902" s="73">
        <v>400000</v>
      </c>
      <c r="I2902" s="75">
        <v>3426.98</v>
      </c>
      <c r="J2902" s="75">
        <v>1</v>
      </c>
    </row>
    <row r="2903" spans="5:10" x14ac:dyDescent="0.25">
      <c r="E2903" t="s">
        <v>5994</v>
      </c>
      <c r="F2903" t="s">
        <v>98</v>
      </c>
      <c r="G2903" t="s">
        <v>56</v>
      </c>
      <c r="H2903" s="73">
        <v>400000</v>
      </c>
      <c r="I2903" s="75">
        <v>3841.55</v>
      </c>
      <c r="J2903" s="75">
        <v>1</v>
      </c>
    </row>
    <row r="2904" spans="5:10" x14ac:dyDescent="0.25">
      <c r="E2904" t="s">
        <v>5995</v>
      </c>
      <c r="F2904" t="s">
        <v>97</v>
      </c>
      <c r="G2904" t="s">
        <v>5744</v>
      </c>
      <c r="H2904" s="73">
        <v>0</v>
      </c>
      <c r="I2904" s="75">
        <v>6871.37</v>
      </c>
      <c r="J2904" s="75">
        <v>1</v>
      </c>
    </row>
    <row r="2905" spans="5:10" x14ac:dyDescent="0.25">
      <c r="E2905" t="s">
        <v>5996</v>
      </c>
      <c r="F2905" t="s">
        <v>98</v>
      </c>
      <c r="G2905" t="s">
        <v>5747</v>
      </c>
      <c r="H2905" s="73">
        <v>0</v>
      </c>
      <c r="I2905" s="75">
        <v>14425.4</v>
      </c>
      <c r="J2905" s="75">
        <v>1</v>
      </c>
    </row>
    <row r="2906" spans="5:10" x14ac:dyDescent="0.25">
      <c r="E2906" t="s">
        <v>5997</v>
      </c>
      <c r="F2906" t="s">
        <v>98</v>
      </c>
      <c r="G2906" t="s">
        <v>5743</v>
      </c>
      <c r="H2906" s="73">
        <v>0</v>
      </c>
      <c r="I2906" s="75">
        <v>3841.55</v>
      </c>
      <c r="J2906" s="75">
        <v>1</v>
      </c>
    </row>
    <row r="2907" spans="5:10" x14ac:dyDescent="0.25">
      <c r="E2907" t="s">
        <v>5998</v>
      </c>
      <c r="F2907" t="s">
        <v>97</v>
      </c>
      <c r="G2907" t="s">
        <v>5744</v>
      </c>
      <c r="H2907" s="73">
        <v>0</v>
      </c>
      <c r="I2907" s="75">
        <v>14425.4</v>
      </c>
      <c r="J2907" s="75">
        <v>1</v>
      </c>
    </row>
    <row r="2908" spans="5:10" x14ac:dyDescent="0.25">
      <c r="E2908" t="s">
        <v>5999</v>
      </c>
      <c r="F2908" t="s">
        <v>97</v>
      </c>
      <c r="G2908" t="s">
        <v>56</v>
      </c>
      <c r="H2908" s="73">
        <v>400000</v>
      </c>
      <c r="I2908" s="75">
        <v>4658.07</v>
      </c>
      <c r="J2908" s="75">
        <v>1</v>
      </c>
    </row>
    <row r="2909" spans="5:10" x14ac:dyDescent="0.25">
      <c r="E2909" t="s">
        <v>6000</v>
      </c>
      <c r="F2909" t="s">
        <v>97</v>
      </c>
      <c r="G2909" t="s">
        <v>5745</v>
      </c>
      <c r="H2909" s="73">
        <v>0</v>
      </c>
      <c r="I2909" s="75">
        <v>3426.98</v>
      </c>
      <c r="J2909" s="75">
        <v>1</v>
      </c>
    </row>
    <row r="2910" spans="5:10" x14ac:dyDescent="0.25">
      <c r="E2910" t="s">
        <v>6001</v>
      </c>
      <c r="F2910" t="s">
        <v>98</v>
      </c>
      <c r="G2910" t="s">
        <v>5747</v>
      </c>
      <c r="H2910" s="73">
        <v>0</v>
      </c>
      <c r="I2910" s="75">
        <v>11102.3</v>
      </c>
      <c r="J2910" s="75">
        <v>1</v>
      </c>
    </row>
    <row r="2911" spans="5:10" x14ac:dyDescent="0.25">
      <c r="E2911" t="s">
        <v>6002</v>
      </c>
      <c r="F2911" t="s">
        <v>98</v>
      </c>
      <c r="G2911" t="s">
        <v>5743</v>
      </c>
      <c r="H2911" s="73">
        <v>0</v>
      </c>
      <c r="I2911" s="75">
        <v>4225.6899999999996</v>
      </c>
      <c r="J2911" s="75">
        <v>1</v>
      </c>
    </row>
    <row r="2912" spans="5:10" x14ac:dyDescent="0.25">
      <c r="E2912" t="s">
        <v>6003</v>
      </c>
      <c r="F2912" t="s">
        <v>97</v>
      </c>
      <c r="G2912" t="s">
        <v>5744</v>
      </c>
      <c r="H2912" s="73">
        <v>0</v>
      </c>
      <c r="I2912" s="75">
        <v>11102.3</v>
      </c>
      <c r="J2912" s="75">
        <v>1</v>
      </c>
    </row>
    <row r="2913" spans="5:10" x14ac:dyDescent="0.25">
      <c r="E2913" t="s">
        <v>6004</v>
      </c>
      <c r="F2913" t="s">
        <v>97</v>
      </c>
      <c r="G2913" t="s">
        <v>56</v>
      </c>
      <c r="H2913" s="73">
        <v>500000</v>
      </c>
      <c r="I2913" s="75">
        <v>4225.6899999999996</v>
      </c>
      <c r="J2913" s="75">
        <v>1</v>
      </c>
    </row>
    <row r="2914" spans="5:10" x14ac:dyDescent="0.25">
      <c r="E2914" t="s">
        <v>6005</v>
      </c>
      <c r="F2914" t="s">
        <v>98</v>
      </c>
      <c r="G2914" t="s">
        <v>5747</v>
      </c>
      <c r="H2914" s="73">
        <v>0</v>
      </c>
      <c r="I2914" s="75">
        <v>4658.07</v>
      </c>
      <c r="J2914" s="75">
        <v>1</v>
      </c>
    </row>
    <row r="2915" spans="5:10" x14ac:dyDescent="0.25">
      <c r="E2915" t="s">
        <v>6006</v>
      </c>
      <c r="F2915" t="s">
        <v>97</v>
      </c>
      <c r="G2915" t="s">
        <v>56</v>
      </c>
      <c r="H2915" s="73">
        <v>400000</v>
      </c>
      <c r="I2915" s="75">
        <v>3426.98</v>
      </c>
      <c r="J2915" s="75">
        <v>1</v>
      </c>
    </row>
    <row r="2916" spans="5:10" x14ac:dyDescent="0.25">
      <c r="E2916" t="s">
        <v>6007</v>
      </c>
      <c r="F2916" t="s">
        <v>98</v>
      </c>
      <c r="G2916" t="s">
        <v>5747</v>
      </c>
      <c r="H2916" s="73">
        <v>0</v>
      </c>
      <c r="I2916" s="75">
        <v>6871.37</v>
      </c>
      <c r="J2916" s="75">
        <v>1</v>
      </c>
    </row>
    <row r="2917" spans="5:10" x14ac:dyDescent="0.25">
      <c r="E2917" t="s">
        <v>6008</v>
      </c>
      <c r="F2917" t="s">
        <v>97</v>
      </c>
      <c r="G2917" t="s">
        <v>5744</v>
      </c>
      <c r="H2917" s="73">
        <v>0</v>
      </c>
      <c r="I2917" s="75">
        <v>6871.37</v>
      </c>
      <c r="J2917" s="75">
        <v>1</v>
      </c>
    </row>
    <row r="2918" spans="5:10" x14ac:dyDescent="0.25">
      <c r="E2918" t="s">
        <v>6009</v>
      </c>
      <c r="F2918" t="s">
        <v>97</v>
      </c>
      <c r="G2918" t="s">
        <v>56</v>
      </c>
      <c r="H2918" s="73">
        <v>400000</v>
      </c>
      <c r="I2918" s="75">
        <v>3426.98</v>
      </c>
      <c r="J2918" s="75">
        <v>1</v>
      </c>
    </row>
    <row r="2919" spans="5:10" x14ac:dyDescent="0.25">
      <c r="E2919" t="s">
        <v>6010</v>
      </c>
      <c r="F2919" t="s">
        <v>98</v>
      </c>
      <c r="G2919" t="s">
        <v>5747</v>
      </c>
      <c r="H2919" s="73">
        <v>0</v>
      </c>
      <c r="I2919" s="75">
        <v>4658.07</v>
      </c>
      <c r="J2919" s="75">
        <v>1</v>
      </c>
    </row>
    <row r="2920" spans="5:10" x14ac:dyDescent="0.25">
      <c r="E2920" t="s">
        <v>6011</v>
      </c>
      <c r="F2920" t="s">
        <v>97</v>
      </c>
      <c r="G2920" t="s">
        <v>5744</v>
      </c>
      <c r="H2920" s="73">
        <v>0</v>
      </c>
      <c r="I2920" s="75">
        <v>6871.37</v>
      </c>
      <c r="J2920" s="75">
        <v>1</v>
      </c>
    </row>
    <row r="2921" spans="5:10" x14ac:dyDescent="0.25">
      <c r="E2921" t="s">
        <v>6012</v>
      </c>
      <c r="F2921" t="s">
        <v>97</v>
      </c>
      <c r="G2921" t="s">
        <v>56</v>
      </c>
      <c r="H2921" s="73">
        <v>400000</v>
      </c>
      <c r="I2921" s="75">
        <v>3426.98</v>
      </c>
      <c r="J2921" s="75">
        <v>1</v>
      </c>
    </row>
    <row r="2922" spans="5:10" x14ac:dyDescent="0.25">
      <c r="E2922" t="s">
        <v>6013</v>
      </c>
      <c r="F2922" t="s">
        <v>98</v>
      </c>
      <c r="G2922" t="s">
        <v>5747</v>
      </c>
      <c r="H2922" s="73">
        <v>0</v>
      </c>
      <c r="I2922" s="75">
        <v>6871.37</v>
      </c>
      <c r="J2922" s="75">
        <v>1</v>
      </c>
    </row>
    <row r="2923" spans="5:10" x14ac:dyDescent="0.25">
      <c r="E2923" t="s">
        <v>6014</v>
      </c>
      <c r="F2923" t="s">
        <v>97</v>
      </c>
      <c r="G2923" t="s">
        <v>5744</v>
      </c>
      <c r="H2923" s="73">
        <v>0</v>
      </c>
      <c r="I2923" s="75">
        <v>10092.99</v>
      </c>
      <c r="J2923" s="75">
        <v>1</v>
      </c>
    </row>
    <row r="2924" spans="5:10" x14ac:dyDescent="0.25">
      <c r="E2924" t="s">
        <v>6015</v>
      </c>
      <c r="F2924" t="s">
        <v>97</v>
      </c>
      <c r="G2924" t="s">
        <v>56</v>
      </c>
      <c r="H2924" s="73">
        <v>400000</v>
      </c>
      <c r="I2924" s="75">
        <v>3426.98</v>
      </c>
      <c r="J2924" s="75">
        <v>1</v>
      </c>
    </row>
    <row r="2925" spans="5:10" x14ac:dyDescent="0.25">
      <c r="E2925" t="s">
        <v>6016</v>
      </c>
      <c r="F2925" t="s">
        <v>98</v>
      </c>
      <c r="G2925" t="s">
        <v>5747</v>
      </c>
      <c r="H2925" s="73">
        <v>0</v>
      </c>
      <c r="I2925" s="75">
        <v>4658.07</v>
      </c>
      <c r="J2925" s="75">
        <v>1</v>
      </c>
    </row>
    <row r="2926" spans="5:10" x14ac:dyDescent="0.25">
      <c r="E2926" t="s">
        <v>6017</v>
      </c>
      <c r="F2926" t="s">
        <v>98</v>
      </c>
      <c r="G2926" t="s">
        <v>56</v>
      </c>
      <c r="H2926" s="73">
        <v>400000</v>
      </c>
      <c r="I2926" s="75">
        <v>3426.98</v>
      </c>
      <c r="J2926" s="75">
        <v>1</v>
      </c>
    </row>
    <row r="2927" spans="5:10" x14ac:dyDescent="0.25">
      <c r="E2927" t="s">
        <v>6018</v>
      </c>
      <c r="F2927" t="s">
        <v>97</v>
      </c>
      <c r="G2927" t="s">
        <v>5744</v>
      </c>
      <c r="H2927" s="73">
        <v>0</v>
      </c>
      <c r="I2927" s="75">
        <v>6871.37</v>
      </c>
      <c r="J2927" s="75">
        <v>1</v>
      </c>
    </row>
    <row r="2928" spans="5:10" x14ac:dyDescent="0.25">
      <c r="E2928" t="s">
        <v>6019</v>
      </c>
      <c r="F2928" t="s">
        <v>98</v>
      </c>
      <c r="G2928" t="s">
        <v>5747</v>
      </c>
      <c r="H2928" s="73">
        <v>0</v>
      </c>
      <c r="I2928" s="75">
        <v>4658.07</v>
      </c>
      <c r="J2928" s="75">
        <v>1</v>
      </c>
    </row>
    <row r="2929" spans="5:10" x14ac:dyDescent="0.25">
      <c r="E2929" t="s">
        <v>6020</v>
      </c>
      <c r="F2929" t="s">
        <v>97</v>
      </c>
      <c r="G2929" t="s">
        <v>5744</v>
      </c>
      <c r="H2929" s="73">
        <v>0</v>
      </c>
      <c r="I2929" s="75">
        <v>6871.37</v>
      </c>
      <c r="J2929" s="75">
        <v>1</v>
      </c>
    </row>
    <row r="2930" spans="5:10" x14ac:dyDescent="0.25">
      <c r="E2930" t="s">
        <v>6021</v>
      </c>
      <c r="F2930" t="s">
        <v>97</v>
      </c>
      <c r="G2930" t="s">
        <v>56</v>
      </c>
      <c r="H2930" s="73">
        <v>400000</v>
      </c>
      <c r="I2930" s="75">
        <v>3426.98</v>
      </c>
      <c r="J2930" s="75">
        <v>1</v>
      </c>
    </row>
    <row r="2931" spans="5:10" x14ac:dyDescent="0.25">
      <c r="E2931" t="s">
        <v>6022</v>
      </c>
      <c r="F2931" t="s">
        <v>98</v>
      </c>
      <c r="G2931" t="s">
        <v>5747</v>
      </c>
      <c r="H2931" s="73">
        <v>0</v>
      </c>
      <c r="I2931" s="75">
        <v>4658.07</v>
      </c>
      <c r="J2931" s="75">
        <v>1</v>
      </c>
    </row>
    <row r="2932" spans="5:10" x14ac:dyDescent="0.25">
      <c r="E2932" t="s">
        <v>6023</v>
      </c>
      <c r="F2932" t="s">
        <v>97</v>
      </c>
      <c r="G2932" t="s">
        <v>5744</v>
      </c>
      <c r="H2932" s="73">
        <v>0</v>
      </c>
      <c r="I2932" s="75">
        <v>6871.37</v>
      </c>
      <c r="J2932" s="75">
        <v>1</v>
      </c>
    </row>
    <row r="2933" spans="5:10" x14ac:dyDescent="0.25">
      <c r="E2933" t="s">
        <v>6024</v>
      </c>
      <c r="F2933" t="s">
        <v>97</v>
      </c>
      <c r="G2933" t="s">
        <v>56</v>
      </c>
      <c r="H2933" s="73">
        <v>400000</v>
      </c>
      <c r="I2933" s="75">
        <v>3426.98</v>
      </c>
      <c r="J2933" s="75">
        <v>1</v>
      </c>
    </row>
    <row r="2934" spans="5:10" x14ac:dyDescent="0.25">
      <c r="E2934" t="s">
        <v>6025</v>
      </c>
      <c r="F2934" t="s">
        <v>98</v>
      </c>
      <c r="G2934" t="s">
        <v>5747</v>
      </c>
      <c r="H2934" s="73">
        <v>0</v>
      </c>
      <c r="I2934" s="75">
        <v>4658.07</v>
      </c>
      <c r="J2934" s="75">
        <v>1</v>
      </c>
    </row>
    <row r="2935" spans="5:10" x14ac:dyDescent="0.25">
      <c r="E2935" t="s">
        <v>6026</v>
      </c>
      <c r="F2935" t="s">
        <v>97</v>
      </c>
      <c r="G2935" t="s">
        <v>5744</v>
      </c>
      <c r="H2935" s="73">
        <v>0</v>
      </c>
      <c r="I2935" s="75">
        <v>6871.37</v>
      </c>
      <c r="J2935" s="75">
        <v>1</v>
      </c>
    </row>
    <row r="2936" spans="5:10" x14ac:dyDescent="0.25">
      <c r="E2936" t="s">
        <v>6027</v>
      </c>
      <c r="F2936" t="s">
        <v>97</v>
      </c>
      <c r="G2936" t="s">
        <v>56</v>
      </c>
      <c r="H2936" s="73">
        <v>400000</v>
      </c>
      <c r="I2936" s="75">
        <v>3426.98</v>
      </c>
      <c r="J2936" s="75">
        <v>1</v>
      </c>
    </row>
    <row r="2937" spans="5:10" x14ac:dyDescent="0.25">
      <c r="E2937" t="s">
        <v>6028</v>
      </c>
      <c r="F2937" t="s">
        <v>98</v>
      </c>
      <c r="G2937" t="s">
        <v>5747</v>
      </c>
      <c r="H2937" s="73">
        <v>0</v>
      </c>
      <c r="I2937" s="75">
        <v>4658.07</v>
      </c>
      <c r="J2937" s="75">
        <v>1</v>
      </c>
    </row>
    <row r="2938" spans="5:10" x14ac:dyDescent="0.25">
      <c r="E2938" t="s">
        <v>6029</v>
      </c>
      <c r="F2938" t="s">
        <v>97</v>
      </c>
      <c r="G2938" t="s">
        <v>5744</v>
      </c>
      <c r="H2938" s="73">
        <v>0</v>
      </c>
      <c r="I2938" s="75">
        <v>6871.37</v>
      </c>
      <c r="J2938" s="75">
        <v>1</v>
      </c>
    </row>
    <row r="2939" spans="5:10" x14ac:dyDescent="0.25">
      <c r="E2939" t="s">
        <v>6030</v>
      </c>
      <c r="F2939" t="s">
        <v>97</v>
      </c>
      <c r="G2939" t="s">
        <v>56</v>
      </c>
      <c r="H2939" s="73">
        <v>400000</v>
      </c>
      <c r="I2939" s="75">
        <v>3426.98</v>
      </c>
      <c r="J2939" s="75">
        <v>1</v>
      </c>
    </row>
    <row r="2940" spans="5:10" x14ac:dyDescent="0.25">
      <c r="E2940" t="s">
        <v>6031</v>
      </c>
      <c r="F2940" t="s">
        <v>98</v>
      </c>
      <c r="G2940" t="s">
        <v>5743</v>
      </c>
      <c r="H2940" s="73">
        <v>0</v>
      </c>
      <c r="I2940" s="75">
        <v>10092.99</v>
      </c>
      <c r="J2940" s="75">
        <v>1</v>
      </c>
    </row>
    <row r="2941" spans="5:10" x14ac:dyDescent="0.25">
      <c r="E2941" t="s">
        <v>6032</v>
      </c>
      <c r="F2941" t="s">
        <v>98</v>
      </c>
      <c r="G2941" t="s">
        <v>5747</v>
      </c>
      <c r="H2941" s="73">
        <v>0</v>
      </c>
      <c r="I2941" s="75">
        <v>6871.37</v>
      </c>
      <c r="J2941" s="75">
        <v>1</v>
      </c>
    </row>
    <row r="2942" spans="5:10" x14ac:dyDescent="0.25">
      <c r="E2942" t="s">
        <v>6033</v>
      </c>
      <c r="F2942" t="s">
        <v>97</v>
      </c>
      <c r="G2942" t="s">
        <v>5744</v>
      </c>
      <c r="H2942" s="73">
        <v>0</v>
      </c>
      <c r="I2942" s="75">
        <v>10092.99</v>
      </c>
      <c r="J2942" s="75">
        <v>1</v>
      </c>
    </row>
    <row r="2943" spans="5:10" x14ac:dyDescent="0.25">
      <c r="E2943" t="s">
        <v>6034</v>
      </c>
      <c r="F2943" t="s">
        <v>97</v>
      </c>
      <c r="G2943" t="s">
        <v>56</v>
      </c>
      <c r="H2943" s="73">
        <v>400000</v>
      </c>
      <c r="I2943" s="75">
        <v>3841.55</v>
      </c>
      <c r="J2943" s="75">
        <v>1</v>
      </c>
    </row>
    <row r="2944" spans="5:10" x14ac:dyDescent="0.25">
      <c r="E2944" t="s">
        <v>6035</v>
      </c>
      <c r="F2944" t="s">
        <v>98</v>
      </c>
      <c r="G2944" t="s">
        <v>5747</v>
      </c>
      <c r="H2944" s="73">
        <v>0</v>
      </c>
      <c r="I2944" s="75">
        <v>6871.37</v>
      </c>
      <c r="J2944" s="75">
        <v>1</v>
      </c>
    </row>
    <row r="2945" spans="5:10" x14ac:dyDescent="0.25">
      <c r="E2945" t="s">
        <v>6036</v>
      </c>
      <c r="F2945" t="s">
        <v>98</v>
      </c>
      <c r="G2945" t="s">
        <v>56</v>
      </c>
      <c r="H2945" s="73">
        <v>400000</v>
      </c>
      <c r="I2945" s="75">
        <v>3426.98</v>
      </c>
      <c r="J2945" s="75">
        <v>1</v>
      </c>
    </row>
    <row r="2946" spans="5:10" x14ac:dyDescent="0.25">
      <c r="E2946" t="s">
        <v>6037</v>
      </c>
      <c r="F2946" t="s">
        <v>97</v>
      </c>
      <c r="G2946" t="s">
        <v>5744</v>
      </c>
      <c r="H2946" s="73">
        <v>0</v>
      </c>
      <c r="I2946" s="75">
        <v>6871.37</v>
      </c>
      <c r="J2946" s="75">
        <v>1</v>
      </c>
    </row>
    <row r="2947" spans="5:10" x14ac:dyDescent="0.25">
      <c r="E2947" t="s">
        <v>6038</v>
      </c>
      <c r="F2947" t="s">
        <v>98</v>
      </c>
      <c r="G2947" t="s">
        <v>5747</v>
      </c>
      <c r="H2947" s="73">
        <v>0</v>
      </c>
      <c r="I2947" s="75">
        <v>9179.4500000000007</v>
      </c>
      <c r="J2947" s="75">
        <v>1</v>
      </c>
    </row>
    <row r="2948" spans="5:10" x14ac:dyDescent="0.25">
      <c r="E2948" t="s">
        <v>6039</v>
      </c>
      <c r="F2948" t="s">
        <v>98</v>
      </c>
      <c r="G2948" t="s">
        <v>5743</v>
      </c>
      <c r="H2948" s="73">
        <v>0</v>
      </c>
      <c r="I2948" s="75">
        <v>3495.31</v>
      </c>
      <c r="J2948" s="75">
        <v>1</v>
      </c>
    </row>
    <row r="2949" spans="5:10" x14ac:dyDescent="0.25">
      <c r="E2949" t="s">
        <v>6040</v>
      </c>
      <c r="F2949" t="s">
        <v>97</v>
      </c>
      <c r="G2949" t="s">
        <v>5744</v>
      </c>
      <c r="H2949" s="73">
        <v>0</v>
      </c>
      <c r="I2949" s="75">
        <v>9179.4500000000007</v>
      </c>
      <c r="J2949" s="75">
        <v>1</v>
      </c>
    </row>
    <row r="2950" spans="5:10" x14ac:dyDescent="0.25">
      <c r="E2950" t="s">
        <v>6041</v>
      </c>
      <c r="F2950" t="s">
        <v>97</v>
      </c>
      <c r="G2950" t="s">
        <v>56</v>
      </c>
      <c r="H2950" s="73">
        <v>300000</v>
      </c>
      <c r="I2950" s="75">
        <v>3495.31</v>
      </c>
      <c r="J2950" s="75">
        <v>1</v>
      </c>
    </row>
    <row r="2951" spans="5:10" x14ac:dyDescent="0.25">
      <c r="E2951" t="s">
        <v>6042</v>
      </c>
      <c r="F2951" t="s">
        <v>97</v>
      </c>
      <c r="G2951" t="s">
        <v>5745</v>
      </c>
      <c r="H2951" s="73">
        <v>0</v>
      </c>
      <c r="I2951" s="75">
        <v>3127.44</v>
      </c>
      <c r="J2951" s="75">
        <v>1</v>
      </c>
    </row>
    <row r="2952" spans="5:10" x14ac:dyDescent="0.25">
      <c r="E2952" t="s">
        <v>6043</v>
      </c>
      <c r="F2952" t="s">
        <v>98</v>
      </c>
      <c r="G2952" t="s">
        <v>5747</v>
      </c>
      <c r="H2952" s="73">
        <v>0</v>
      </c>
      <c r="I2952" s="75">
        <v>10092.99</v>
      </c>
      <c r="J2952" s="75">
        <v>1</v>
      </c>
    </row>
    <row r="2953" spans="5:10" x14ac:dyDescent="0.25">
      <c r="E2953" t="s">
        <v>6044</v>
      </c>
      <c r="F2953" t="s">
        <v>98</v>
      </c>
      <c r="G2953" t="s">
        <v>5743</v>
      </c>
      <c r="H2953" s="73">
        <v>0</v>
      </c>
      <c r="I2953" s="75">
        <v>3841.55</v>
      </c>
      <c r="J2953" s="75">
        <v>1</v>
      </c>
    </row>
    <row r="2954" spans="5:10" x14ac:dyDescent="0.25">
      <c r="E2954" t="s">
        <v>6045</v>
      </c>
      <c r="F2954" t="s">
        <v>97</v>
      </c>
      <c r="G2954" t="s">
        <v>5744</v>
      </c>
      <c r="H2954" s="73">
        <v>0</v>
      </c>
      <c r="I2954" s="75">
        <v>10092.99</v>
      </c>
      <c r="J2954" s="75">
        <v>1</v>
      </c>
    </row>
    <row r="2955" spans="5:10" x14ac:dyDescent="0.25">
      <c r="E2955" t="s">
        <v>6046</v>
      </c>
      <c r="F2955" t="s">
        <v>97</v>
      </c>
      <c r="G2955" t="s">
        <v>56</v>
      </c>
      <c r="H2955" s="73">
        <v>400000</v>
      </c>
      <c r="I2955" s="75">
        <v>3841.55</v>
      </c>
      <c r="J2955" s="75">
        <v>1</v>
      </c>
    </row>
    <row r="2956" spans="5:10" x14ac:dyDescent="0.25">
      <c r="E2956" t="s">
        <v>6047</v>
      </c>
      <c r="F2956" t="s">
        <v>98</v>
      </c>
      <c r="G2956" t="s">
        <v>5747</v>
      </c>
      <c r="H2956" s="73">
        <v>0</v>
      </c>
      <c r="I2956" s="75">
        <v>4338.62</v>
      </c>
      <c r="J2956" s="75">
        <v>1</v>
      </c>
    </row>
    <row r="2957" spans="5:10" x14ac:dyDescent="0.25">
      <c r="E2957" t="s">
        <v>6048</v>
      </c>
      <c r="F2957" t="s">
        <v>97</v>
      </c>
      <c r="G2957" t="s">
        <v>5744</v>
      </c>
      <c r="H2957" s="73">
        <v>0</v>
      </c>
      <c r="I2957" s="75">
        <v>6248.7</v>
      </c>
      <c r="J2957" s="75">
        <v>1</v>
      </c>
    </row>
    <row r="2958" spans="5:10" x14ac:dyDescent="0.25">
      <c r="E2958" t="s">
        <v>6049</v>
      </c>
      <c r="F2958" t="s">
        <v>97</v>
      </c>
      <c r="G2958" t="s">
        <v>56</v>
      </c>
      <c r="H2958" s="73">
        <v>300000</v>
      </c>
      <c r="I2958" s="75">
        <v>3127.44</v>
      </c>
      <c r="J2958" s="75">
        <v>1</v>
      </c>
    </row>
    <row r="2959" spans="5:10" x14ac:dyDescent="0.25">
      <c r="E2959" t="s">
        <v>6050</v>
      </c>
      <c r="F2959" t="s">
        <v>98</v>
      </c>
      <c r="G2959" t="s">
        <v>5747</v>
      </c>
      <c r="H2959" s="73">
        <v>0</v>
      </c>
      <c r="I2959" s="75">
        <v>11102.3</v>
      </c>
      <c r="J2959" s="75">
        <v>1</v>
      </c>
    </row>
    <row r="2960" spans="5:10" x14ac:dyDescent="0.25">
      <c r="E2960" t="s">
        <v>6051</v>
      </c>
      <c r="F2960" t="s">
        <v>97</v>
      </c>
      <c r="G2960" t="s">
        <v>5744</v>
      </c>
      <c r="H2960" s="73">
        <v>0</v>
      </c>
      <c r="I2960" s="75">
        <v>11102.3</v>
      </c>
      <c r="J2960" s="75">
        <v>1</v>
      </c>
    </row>
    <row r="2961" spans="5:10" x14ac:dyDescent="0.25">
      <c r="E2961" t="s">
        <v>6052</v>
      </c>
      <c r="F2961" t="s">
        <v>97</v>
      </c>
      <c r="G2961" t="s">
        <v>56</v>
      </c>
      <c r="H2961" s="73">
        <v>500000</v>
      </c>
      <c r="I2961" s="75">
        <v>4225.6899999999996</v>
      </c>
      <c r="J2961" s="75">
        <v>1</v>
      </c>
    </row>
    <row r="2962" spans="5:10" x14ac:dyDescent="0.25">
      <c r="E2962" t="s">
        <v>6053</v>
      </c>
      <c r="F2962" t="s">
        <v>98</v>
      </c>
      <c r="G2962" t="s">
        <v>5747</v>
      </c>
      <c r="H2962" s="73">
        <v>0</v>
      </c>
      <c r="I2962" s="75">
        <v>10092.99</v>
      </c>
      <c r="J2962" s="75">
        <v>1</v>
      </c>
    </row>
    <row r="2963" spans="5:10" x14ac:dyDescent="0.25">
      <c r="E2963" t="s">
        <v>6054</v>
      </c>
      <c r="F2963" t="s">
        <v>97</v>
      </c>
      <c r="G2963" t="s">
        <v>5744</v>
      </c>
      <c r="H2963" s="73">
        <v>0</v>
      </c>
      <c r="I2963" s="75">
        <v>10092.99</v>
      </c>
      <c r="J2963" s="75">
        <v>1</v>
      </c>
    </row>
    <row r="2964" spans="5:10" x14ac:dyDescent="0.25">
      <c r="E2964" t="s">
        <v>6055</v>
      </c>
      <c r="F2964" t="s">
        <v>97</v>
      </c>
      <c r="G2964" t="s">
        <v>56</v>
      </c>
      <c r="H2964" s="73">
        <v>400000</v>
      </c>
      <c r="I2964" s="75">
        <v>3841.55</v>
      </c>
      <c r="J2964" s="75">
        <v>1</v>
      </c>
    </row>
    <row r="2965" spans="5:10" x14ac:dyDescent="0.25">
      <c r="E2965" t="s">
        <v>6056</v>
      </c>
      <c r="F2965" t="s">
        <v>98</v>
      </c>
      <c r="G2965" t="s">
        <v>56</v>
      </c>
      <c r="H2965" s="73">
        <v>400000</v>
      </c>
      <c r="I2965" s="75">
        <v>3426.98</v>
      </c>
      <c r="J2965" s="75">
        <v>1</v>
      </c>
    </row>
    <row r="2966" spans="5:10" x14ac:dyDescent="0.25">
      <c r="E2966" t="s">
        <v>6057</v>
      </c>
      <c r="F2966" t="s">
        <v>97</v>
      </c>
      <c r="G2966" t="s">
        <v>5744</v>
      </c>
      <c r="H2966" s="73">
        <v>0</v>
      </c>
      <c r="I2966" s="75">
        <v>6871.37</v>
      </c>
      <c r="J2966" s="75">
        <v>1</v>
      </c>
    </row>
    <row r="2967" spans="5:10" x14ac:dyDescent="0.25">
      <c r="E2967" t="s">
        <v>6058</v>
      </c>
      <c r="F2967" t="s">
        <v>98</v>
      </c>
      <c r="G2967" t="s">
        <v>5747</v>
      </c>
      <c r="H2967" s="73">
        <v>0</v>
      </c>
      <c r="I2967" s="75">
        <v>6248.7</v>
      </c>
      <c r="J2967" s="75">
        <v>1</v>
      </c>
    </row>
    <row r="2968" spans="5:10" x14ac:dyDescent="0.25">
      <c r="E2968" t="s">
        <v>6059</v>
      </c>
      <c r="F2968" t="s">
        <v>97</v>
      </c>
      <c r="G2968" t="s">
        <v>5744</v>
      </c>
      <c r="H2968" s="73">
        <v>0</v>
      </c>
      <c r="I2968" s="75">
        <v>6248.7</v>
      </c>
      <c r="J2968" s="75">
        <v>1</v>
      </c>
    </row>
    <row r="2969" spans="5:10" x14ac:dyDescent="0.25">
      <c r="E2969" t="s">
        <v>6060</v>
      </c>
      <c r="F2969" t="s">
        <v>97</v>
      </c>
      <c r="G2969" t="s">
        <v>56</v>
      </c>
      <c r="H2969" s="73">
        <v>300000</v>
      </c>
      <c r="I2969" s="75">
        <v>3127.44</v>
      </c>
      <c r="J2969" s="75">
        <v>1</v>
      </c>
    </row>
    <row r="2970" spans="5:10" x14ac:dyDescent="0.25">
      <c r="E2970" t="s">
        <v>6061</v>
      </c>
      <c r="F2970" t="s">
        <v>98</v>
      </c>
      <c r="G2970" t="s">
        <v>5747</v>
      </c>
      <c r="H2970" s="73">
        <v>0</v>
      </c>
      <c r="I2970" s="75">
        <v>11102.3</v>
      </c>
      <c r="J2970" s="75">
        <v>1</v>
      </c>
    </row>
    <row r="2971" spans="5:10" x14ac:dyDescent="0.25">
      <c r="E2971" t="s">
        <v>6062</v>
      </c>
      <c r="F2971" t="s">
        <v>97</v>
      </c>
      <c r="G2971" t="s">
        <v>56</v>
      </c>
      <c r="H2971" s="73">
        <v>500000</v>
      </c>
      <c r="I2971" s="75">
        <v>4225.6899999999996</v>
      </c>
      <c r="J2971" s="75">
        <v>1</v>
      </c>
    </row>
    <row r="2972" spans="5:10" x14ac:dyDescent="0.25">
      <c r="E2972" t="s">
        <v>6063</v>
      </c>
      <c r="F2972" t="s">
        <v>97</v>
      </c>
      <c r="G2972" t="s">
        <v>56</v>
      </c>
      <c r="H2972" s="73">
        <v>500000</v>
      </c>
      <c r="I2972" s="75">
        <v>5123.8900000000003</v>
      </c>
      <c r="J2972" s="75">
        <v>1</v>
      </c>
    </row>
    <row r="2973" spans="5:10" x14ac:dyDescent="0.25">
      <c r="E2973" t="s">
        <v>6064</v>
      </c>
      <c r="F2973" t="s">
        <v>98</v>
      </c>
      <c r="G2973" t="s">
        <v>5743</v>
      </c>
      <c r="H2973" s="73">
        <v>0</v>
      </c>
      <c r="I2973" s="75">
        <v>5123.8900000000003</v>
      </c>
      <c r="J2973" s="75">
        <v>1</v>
      </c>
    </row>
    <row r="2974" spans="5:10" x14ac:dyDescent="0.25">
      <c r="E2974" t="s">
        <v>6065</v>
      </c>
      <c r="F2974" t="s">
        <v>97</v>
      </c>
      <c r="G2974" t="s">
        <v>56</v>
      </c>
      <c r="H2974" s="73">
        <v>300000</v>
      </c>
      <c r="I2974" s="75">
        <v>3495.31</v>
      </c>
      <c r="J2974" s="75">
        <v>1</v>
      </c>
    </row>
    <row r="2975" spans="5:10" x14ac:dyDescent="0.25">
      <c r="E2975" t="s">
        <v>6066</v>
      </c>
      <c r="F2975" t="s">
        <v>97</v>
      </c>
      <c r="G2975" t="s">
        <v>5744</v>
      </c>
      <c r="H2975" s="73">
        <v>0</v>
      </c>
      <c r="I2975" s="75">
        <v>9179.4500000000007</v>
      </c>
      <c r="J2975" s="75">
        <v>1</v>
      </c>
    </row>
    <row r="2976" spans="5:10" x14ac:dyDescent="0.25">
      <c r="E2976" t="s">
        <v>6067</v>
      </c>
      <c r="F2976" t="s">
        <v>98</v>
      </c>
      <c r="G2976" t="s">
        <v>5747</v>
      </c>
      <c r="H2976" s="73">
        <v>0</v>
      </c>
      <c r="I2976" s="75">
        <v>9179.4500000000007</v>
      </c>
      <c r="J2976" s="75">
        <v>1</v>
      </c>
    </row>
    <row r="2977" spans="5:10" x14ac:dyDescent="0.25">
      <c r="E2977" t="s">
        <v>6068</v>
      </c>
      <c r="F2977" t="s">
        <v>97</v>
      </c>
      <c r="G2977" t="s">
        <v>56</v>
      </c>
      <c r="H2977" s="73">
        <v>400000</v>
      </c>
      <c r="I2977" s="75">
        <v>3426.98</v>
      </c>
      <c r="J2977" s="75">
        <v>1</v>
      </c>
    </row>
    <row r="2978" spans="5:10" x14ac:dyDescent="0.25">
      <c r="E2978" t="s">
        <v>6069</v>
      </c>
      <c r="F2978" t="s">
        <v>97</v>
      </c>
      <c r="G2978" t="s">
        <v>5744</v>
      </c>
      <c r="H2978" s="73">
        <v>0</v>
      </c>
      <c r="I2978" s="75">
        <v>14425.4</v>
      </c>
      <c r="J2978" s="75">
        <v>1</v>
      </c>
    </row>
    <row r="2979" spans="5:10" x14ac:dyDescent="0.25">
      <c r="E2979" t="s">
        <v>6070</v>
      </c>
      <c r="F2979" t="s">
        <v>98</v>
      </c>
      <c r="G2979" t="s">
        <v>5747</v>
      </c>
      <c r="H2979" s="73">
        <v>0</v>
      </c>
      <c r="I2979" s="75">
        <v>18286.47</v>
      </c>
      <c r="J2979" s="75">
        <v>1</v>
      </c>
    </row>
    <row r="2980" spans="5:10" x14ac:dyDescent="0.25">
      <c r="E2980" t="s">
        <v>6071</v>
      </c>
      <c r="F2980" t="s">
        <v>97</v>
      </c>
      <c r="G2980" t="s">
        <v>56</v>
      </c>
      <c r="H2980" s="73">
        <v>400000</v>
      </c>
      <c r="I2980" s="75">
        <v>3426.98</v>
      </c>
      <c r="J2980" s="75">
        <v>1</v>
      </c>
    </row>
    <row r="2981" spans="5:10" x14ac:dyDescent="0.25">
      <c r="E2981" t="s">
        <v>6072</v>
      </c>
      <c r="F2981" t="s">
        <v>97</v>
      </c>
      <c r="G2981" t="s">
        <v>5744</v>
      </c>
      <c r="H2981" s="73">
        <v>0</v>
      </c>
      <c r="I2981" s="75">
        <v>6871.37</v>
      </c>
      <c r="J2981" s="75">
        <v>1</v>
      </c>
    </row>
    <row r="2982" spans="5:10" x14ac:dyDescent="0.25">
      <c r="E2982" t="s">
        <v>6073</v>
      </c>
      <c r="F2982" t="s">
        <v>98</v>
      </c>
      <c r="G2982" t="s">
        <v>5747</v>
      </c>
      <c r="H2982" s="73">
        <v>0</v>
      </c>
      <c r="I2982" s="75">
        <v>6871.37</v>
      </c>
      <c r="J2982" s="75">
        <v>1</v>
      </c>
    </row>
    <row r="2983" spans="5:10" x14ac:dyDescent="0.25">
      <c r="E2983" t="s">
        <v>6074</v>
      </c>
      <c r="F2983" t="s">
        <v>97</v>
      </c>
      <c r="G2983" t="s">
        <v>56</v>
      </c>
      <c r="H2983" s="73">
        <v>400000</v>
      </c>
      <c r="I2983" s="75">
        <v>3841.55</v>
      </c>
      <c r="J2983" s="75">
        <v>1</v>
      </c>
    </row>
    <row r="2984" spans="5:10" x14ac:dyDescent="0.25">
      <c r="E2984" t="s">
        <v>6075</v>
      </c>
      <c r="F2984" t="s">
        <v>97</v>
      </c>
      <c r="G2984" t="s">
        <v>5744</v>
      </c>
      <c r="H2984" s="73">
        <v>0</v>
      </c>
      <c r="I2984" s="75">
        <v>18286.47</v>
      </c>
      <c r="J2984" s="75">
        <v>1</v>
      </c>
    </row>
    <row r="2985" spans="5:10" x14ac:dyDescent="0.25">
      <c r="E2985" t="s">
        <v>6076</v>
      </c>
      <c r="F2985" t="s">
        <v>98</v>
      </c>
      <c r="G2985" t="s">
        <v>5747</v>
      </c>
      <c r="H2985" s="73">
        <v>0</v>
      </c>
      <c r="I2985" s="75">
        <v>14425.4</v>
      </c>
      <c r="J2985" s="75">
        <v>1</v>
      </c>
    </row>
    <row r="2986" spans="5:10" x14ac:dyDescent="0.25">
      <c r="E2986" t="s">
        <v>6077</v>
      </c>
      <c r="F2986" t="s">
        <v>98</v>
      </c>
      <c r="G2986" t="s">
        <v>5743</v>
      </c>
      <c r="H2986" s="73">
        <v>0</v>
      </c>
      <c r="I2986" s="75">
        <v>3841.55</v>
      </c>
      <c r="J2986" s="75">
        <v>1</v>
      </c>
    </row>
    <row r="2987" spans="5:10" x14ac:dyDescent="0.25">
      <c r="E2987" t="s">
        <v>6078</v>
      </c>
      <c r="F2987" t="s">
        <v>97</v>
      </c>
      <c r="G2987" t="s">
        <v>5745</v>
      </c>
      <c r="H2987" s="73">
        <v>0</v>
      </c>
      <c r="I2987" s="75">
        <v>3426.98</v>
      </c>
      <c r="J2987" s="75">
        <v>1</v>
      </c>
    </row>
    <row r="2988" spans="5:10" x14ac:dyDescent="0.25">
      <c r="E2988" t="s">
        <v>6079</v>
      </c>
      <c r="F2988" t="s">
        <v>97</v>
      </c>
      <c r="G2988" t="s">
        <v>56</v>
      </c>
      <c r="H2988" s="73">
        <v>400000</v>
      </c>
      <c r="I2988" s="75">
        <v>3841.55</v>
      </c>
      <c r="J2988" s="75">
        <v>1</v>
      </c>
    </row>
    <row r="2989" spans="5:10" x14ac:dyDescent="0.25">
      <c r="E2989" t="s">
        <v>6080</v>
      </c>
      <c r="F2989" t="s">
        <v>97</v>
      </c>
      <c r="G2989" t="s">
        <v>5744</v>
      </c>
      <c r="H2989" s="73">
        <v>0</v>
      </c>
      <c r="I2989" s="75">
        <v>10092.99</v>
      </c>
      <c r="J2989" s="75">
        <v>1</v>
      </c>
    </row>
    <row r="2990" spans="5:10" x14ac:dyDescent="0.25">
      <c r="E2990" t="s">
        <v>6081</v>
      </c>
      <c r="F2990" t="s">
        <v>98</v>
      </c>
      <c r="G2990" t="s">
        <v>5747</v>
      </c>
      <c r="H2990" s="73">
        <v>0</v>
      </c>
      <c r="I2990" s="75">
        <v>6871.37</v>
      </c>
      <c r="J2990" s="75">
        <v>1</v>
      </c>
    </row>
    <row r="2991" spans="5:10" x14ac:dyDescent="0.25">
      <c r="E2991" t="s">
        <v>6082</v>
      </c>
      <c r="F2991" t="s">
        <v>98</v>
      </c>
      <c r="G2991" t="s">
        <v>5743</v>
      </c>
      <c r="H2991" s="73">
        <v>0</v>
      </c>
      <c r="I2991" s="75">
        <v>3841.55</v>
      </c>
      <c r="J2991" s="75">
        <v>1</v>
      </c>
    </row>
    <row r="2992" spans="5:10" x14ac:dyDescent="0.25">
      <c r="E2992" t="s">
        <v>6083</v>
      </c>
      <c r="F2992" t="s">
        <v>98</v>
      </c>
      <c r="G2992" t="s">
        <v>5746</v>
      </c>
      <c r="H2992" s="73">
        <v>0</v>
      </c>
      <c r="I2992" s="75">
        <v>3426.98</v>
      </c>
      <c r="J2992" s="75">
        <v>1</v>
      </c>
    </row>
    <row r="2993" spans="5:10" x14ac:dyDescent="0.25">
      <c r="E2993" t="s">
        <v>6084</v>
      </c>
      <c r="F2993" t="s">
        <v>97</v>
      </c>
      <c r="G2993" t="s">
        <v>56</v>
      </c>
      <c r="H2993" s="73">
        <v>300000</v>
      </c>
      <c r="I2993" s="75">
        <v>3127.44</v>
      </c>
      <c r="J2993" s="75">
        <v>1</v>
      </c>
    </row>
    <row r="2994" spans="5:10" x14ac:dyDescent="0.25">
      <c r="E2994" t="s">
        <v>6085</v>
      </c>
      <c r="F2994" t="s">
        <v>97</v>
      </c>
      <c r="G2994" t="s">
        <v>5744</v>
      </c>
      <c r="H2994" s="73">
        <v>0</v>
      </c>
      <c r="I2994" s="75">
        <v>6248.7</v>
      </c>
      <c r="J2994" s="75">
        <v>1</v>
      </c>
    </row>
    <row r="2995" spans="5:10" x14ac:dyDescent="0.25">
      <c r="E2995" t="s">
        <v>6086</v>
      </c>
      <c r="F2995" t="s">
        <v>98</v>
      </c>
      <c r="G2995" t="s">
        <v>5747</v>
      </c>
      <c r="H2995" s="73">
        <v>0</v>
      </c>
      <c r="I2995" s="75">
        <v>6248.7</v>
      </c>
      <c r="J2995" s="75">
        <v>1</v>
      </c>
    </row>
    <row r="2996" spans="5:10" x14ac:dyDescent="0.25">
      <c r="E2996" t="s">
        <v>6087</v>
      </c>
      <c r="F2996" t="s">
        <v>97</v>
      </c>
      <c r="G2996" t="s">
        <v>56</v>
      </c>
      <c r="H2996" s="73">
        <v>300000</v>
      </c>
      <c r="I2996" s="75">
        <v>3495.31</v>
      </c>
      <c r="J2996" s="75">
        <v>1</v>
      </c>
    </row>
    <row r="2997" spans="5:10" x14ac:dyDescent="0.25">
      <c r="E2997" t="s">
        <v>6088</v>
      </c>
      <c r="F2997" t="s">
        <v>97</v>
      </c>
      <c r="G2997" t="s">
        <v>5744</v>
      </c>
      <c r="H2997" s="73">
        <v>0</v>
      </c>
      <c r="I2997" s="75">
        <v>13109.28</v>
      </c>
      <c r="J2997" s="75">
        <v>1</v>
      </c>
    </row>
    <row r="2998" spans="5:10" x14ac:dyDescent="0.25">
      <c r="E2998" t="s">
        <v>6089</v>
      </c>
      <c r="F2998" t="s">
        <v>97</v>
      </c>
      <c r="G2998" t="s">
        <v>56</v>
      </c>
      <c r="H2998" s="73">
        <v>400000</v>
      </c>
      <c r="I2998" s="75">
        <v>3767.8764383561647</v>
      </c>
      <c r="J2998" s="75">
        <v>1</v>
      </c>
    </row>
    <row r="2999" spans="5:10" x14ac:dyDescent="0.25">
      <c r="E2999" t="s">
        <v>6090</v>
      </c>
      <c r="F2999" t="s">
        <v>97</v>
      </c>
      <c r="G2999" t="s">
        <v>5744</v>
      </c>
      <c r="H2999" s="73">
        <v>0</v>
      </c>
      <c r="I2999" s="75">
        <v>9899.4258082191773</v>
      </c>
      <c r="J2999" s="75">
        <v>1</v>
      </c>
    </row>
    <row r="3000" spans="5:10" x14ac:dyDescent="0.25">
      <c r="E3000" t="s">
        <v>6091</v>
      </c>
      <c r="F3000" t="s">
        <v>98</v>
      </c>
      <c r="G3000" t="s">
        <v>5747</v>
      </c>
      <c r="H3000" s="73">
        <v>0</v>
      </c>
      <c r="I3000" s="75">
        <v>6739.5903013698626</v>
      </c>
      <c r="J3000" s="75">
        <v>1</v>
      </c>
    </row>
    <row r="3001" spans="5:10" x14ac:dyDescent="0.25">
      <c r="E3001" t="s">
        <v>6092</v>
      </c>
      <c r="F3001" t="s">
        <v>98</v>
      </c>
      <c r="G3001" t="s">
        <v>5743</v>
      </c>
      <c r="H3001" s="73">
        <v>0</v>
      </c>
      <c r="I3001" s="75">
        <v>3361.2570958904112</v>
      </c>
      <c r="J3001" s="75">
        <v>1</v>
      </c>
    </row>
    <row r="3002" spans="5:10" x14ac:dyDescent="0.25">
      <c r="E3002" t="s">
        <v>6103</v>
      </c>
      <c r="F3002" t="s">
        <v>98</v>
      </c>
      <c r="G3002" t="s">
        <v>5746</v>
      </c>
      <c r="H3002" s="73">
        <v>0</v>
      </c>
      <c r="I3002" s="75">
        <v>3769.67</v>
      </c>
      <c r="J3002" s="75">
        <v>1</v>
      </c>
    </row>
    <row r="3003" spans="5:10" x14ac:dyDescent="0.25">
      <c r="E3003" t="s">
        <v>6104</v>
      </c>
      <c r="F3003" t="s">
        <v>98</v>
      </c>
      <c r="G3003" t="s">
        <v>5746</v>
      </c>
      <c r="H3003" s="73">
        <v>0</v>
      </c>
      <c r="I3003" s="75">
        <v>3769.67</v>
      </c>
      <c r="J3003" s="75">
        <v>1</v>
      </c>
    </row>
    <row r="3004" spans="5:10" x14ac:dyDescent="0.25">
      <c r="E3004" t="s">
        <v>6105</v>
      </c>
      <c r="F3004" t="s">
        <v>98</v>
      </c>
      <c r="G3004" t="s">
        <v>5746</v>
      </c>
      <c r="H3004" s="73">
        <v>0</v>
      </c>
      <c r="I3004" s="75">
        <v>3127.44</v>
      </c>
      <c r="J3004" s="75">
        <v>1</v>
      </c>
    </row>
    <row r="3005" spans="5:10" x14ac:dyDescent="0.25">
      <c r="E3005" t="s">
        <v>6106</v>
      </c>
      <c r="F3005" t="s">
        <v>98</v>
      </c>
      <c r="G3005" t="s">
        <v>5746</v>
      </c>
      <c r="H3005" s="73">
        <v>0</v>
      </c>
      <c r="I3005" s="75">
        <v>3426.98</v>
      </c>
      <c r="J3005" s="75">
        <v>1</v>
      </c>
    </row>
    <row r="3006" spans="5:10" x14ac:dyDescent="0.25">
      <c r="E3006" t="s">
        <v>6107</v>
      </c>
      <c r="F3006" t="s">
        <v>97</v>
      </c>
      <c r="G3006" t="s">
        <v>5745</v>
      </c>
      <c r="H3006" s="73">
        <v>0</v>
      </c>
      <c r="I3006" s="75">
        <v>3426.98</v>
      </c>
      <c r="J3006" s="75">
        <v>1</v>
      </c>
    </row>
    <row r="3007" spans="5:10" x14ac:dyDescent="0.25">
      <c r="E3007" t="s">
        <v>6108</v>
      </c>
      <c r="F3007" t="s">
        <v>97</v>
      </c>
      <c r="G3007" t="s">
        <v>5745</v>
      </c>
      <c r="H3007" s="73">
        <v>0</v>
      </c>
      <c r="I3007" s="75">
        <v>3426.98</v>
      </c>
      <c r="J3007" s="75">
        <v>1</v>
      </c>
    </row>
    <row r="3008" spans="5:10" x14ac:dyDescent="0.25">
      <c r="E3008" t="s">
        <v>6109</v>
      </c>
      <c r="F3008" t="s">
        <v>98</v>
      </c>
      <c r="G3008" t="s">
        <v>5743</v>
      </c>
      <c r="H3008" s="73">
        <v>0</v>
      </c>
      <c r="I3008" s="75">
        <v>3426.98</v>
      </c>
      <c r="J3008" s="75">
        <v>1</v>
      </c>
    </row>
    <row r="3009" spans="5:10" x14ac:dyDescent="0.25">
      <c r="E3009" t="s">
        <v>6110</v>
      </c>
      <c r="F3009" t="s">
        <v>98</v>
      </c>
      <c r="G3009" t="s">
        <v>5743</v>
      </c>
      <c r="H3009" s="73">
        <v>0</v>
      </c>
      <c r="I3009" s="75">
        <v>3841.55</v>
      </c>
      <c r="J3009" s="75">
        <v>1</v>
      </c>
    </row>
    <row r="3010" spans="5:10" x14ac:dyDescent="0.25">
      <c r="E3010" t="s">
        <v>6111</v>
      </c>
      <c r="F3010" t="s">
        <v>97</v>
      </c>
      <c r="G3010" t="s">
        <v>5745</v>
      </c>
      <c r="H3010" s="73">
        <v>0</v>
      </c>
      <c r="I3010" s="75">
        <v>3426.98</v>
      </c>
      <c r="J3010" s="75">
        <v>1</v>
      </c>
    </row>
    <row r="3011" spans="5:10" x14ac:dyDescent="0.25">
      <c r="E3011" t="s">
        <v>6112</v>
      </c>
      <c r="F3011" t="s">
        <v>97</v>
      </c>
      <c r="G3011" t="s">
        <v>5745</v>
      </c>
      <c r="H3011" s="73">
        <v>0</v>
      </c>
      <c r="I3011" s="75">
        <v>0</v>
      </c>
      <c r="J3011" s="75">
        <v>0</v>
      </c>
    </row>
    <row r="3012" spans="5:10" x14ac:dyDescent="0.25">
      <c r="E3012" t="s">
        <v>6113</v>
      </c>
      <c r="F3012" t="s">
        <v>98</v>
      </c>
      <c r="G3012" t="s">
        <v>5746</v>
      </c>
      <c r="H3012" s="73">
        <v>0</v>
      </c>
      <c r="I3012" s="75">
        <v>3426.98</v>
      </c>
      <c r="J3012" s="75">
        <v>1</v>
      </c>
    </row>
    <row r="3013" spans="5:10" x14ac:dyDescent="0.25">
      <c r="E3013" t="s">
        <v>6114</v>
      </c>
      <c r="F3013" t="s">
        <v>97</v>
      </c>
      <c r="G3013" t="s">
        <v>5745</v>
      </c>
      <c r="H3013" s="73">
        <v>0</v>
      </c>
      <c r="I3013" s="75">
        <v>0</v>
      </c>
      <c r="J3013" s="75">
        <v>0</v>
      </c>
    </row>
    <row r="3014" spans="5:10" x14ac:dyDescent="0.25">
      <c r="E3014" t="s">
        <v>6166</v>
      </c>
      <c r="F3014" t="s">
        <v>97</v>
      </c>
      <c r="G3014" t="s">
        <v>5745</v>
      </c>
      <c r="H3014" s="73">
        <v>0</v>
      </c>
      <c r="I3014" s="75">
        <v>3769.67</v>
      </c>
      <c r="J3014" s="75">
        <v>1</v>
      </c>
    </row>
    <row r="3015" spans="5:10" x14ac:dyDescent="0.25">
      <c r="E3015" t="s">
        <v>6167</v>
      </c>
      <c r="F3015" t="s">
        <v>98</v>
      </c>
      <c r="G3015" t="s">
        <v>5743</v>
      </c>
      <c r="H3015" s="73">
        <v>0</v>
      </c>
      <c r="I3015" s="75">
        <v>4225.6899999999996</v>
      </c>
      <c r="J3015" s="75">
        <v>1</v>
      </c>
    </row>
    <row r="3016" spans="5:10" x14ac:dyDescent="0.25">
      <c r="E3016" t="s">
        <v>6168</v>
      </c>
      <c r="F3016" t="s">
        <v>98</v>
      </c>
      <c r="G3016" t="s">
        <v>5746</v>
      </c>
      <c r="H3016" s="73">
        <v>0</v>
      </c>
      <c r="I3016" s="75">
        <v>3426.98</v>
      </c>
      <c r="J3016" s="75">
        <v>1</v>
      </c>
    </row>
    <row r="3017" spans="5:10" x14ac:dyDescent="0.25">
      <c r="E3017" t="s">
        <v>6169</v>
      </c>
      <c r="F3017" t="s">
        <v>97</v>
      </c>
      <c r="G3017" t="s">
        <v>5743</v>
      </c>
      <c r="H3017" s="73">
        <v>0</v>
      </c>
      <c r="I3017" s="75">
        <v>4225.6899999999996</v>
      </c>
      <c r="J3017" s="75">
        <v>1</v>
      </c>
    </row>
    <row r="3018" spans="5:10" x14ac:dyDescent="0.25">
      <c r="E3018" t="s">
        <v>6170</v>
      </c>
      <c r="F3018" t="s">
        <v>98</v>
      </c>
      <c r="G3018" t="s">
        <v>5746</v>
      </c>
      <c r="H3018" s="73">
        <v>0</v>
      </c>
      <c r="I3018" s="75">
        <v>3239.2002739726031</v>
      </c>
      <c r="J3018" s="75">
        <v>1</v>
      </c>
    </row>
    <row r="3019" spans="5:10" x14ac:dyDescent="0.25">
      <c r="E3019" t="s">
        <v>6171</v>
      </c>
      <c r="F3019" t="s">
        <v>97</v>
      </c>
      <c r="G3019" t="s">
        <v>5743</v>
      </c>
      <c r="H3019" s="73">
        <v>0</v>
      </c>
      <c r="I3019" s="75">
        <v>4338.62</v>
      </c>
      <c r="J3019" s="75">
        <v>1</v>
      </c>
    </row>
    <row r="3020" spans="5:10" x14ac:dyDescent="0.25">
      <c r="E3020" t="s">
        <v>6172</v>
      </c>
      <c r="F3020" t="s">
        <v>98</v>
      </c>
      <c r="G3020" t="s">
        <v>5743</v>
      </c>
      <c r="H3020" s="73">
        <v>0</v>
      </c>
      <c r="I3020" s="75">
        <v>4225.6899999999996</v>
      </c>
      <c r="J3020" s="75">
        <v>1</v>
      </c>
    </row>
    <row r="3021" spans="5:10" x14ac:dyDescent="0.25">
      <c r="E3021" t="s">
        <v>6173</v>
      </c>
      <c r="F3021" t="s">
        <v>97</v>
      </c>
      <c r="G3021" t="s">
        <v>5745</v>
      </c>
      <c r="H3021" s="73">
        <v>0</v>
      </c>
      <c r="I3021" s="75">
        <v>3426.98</v>
      </c>
      <c r="J3021" s="75">
        <v>1</v>
      </c>
    </row>
    <row r="3022" spans="5:10" x14ac:dyDescent="0.25">
      <c r="E3022" t="s">
        <v>6174</v>
      </c>
      <c r="F3022" t="s">
        <v>97</v>
      </c>
      <c r="G3022" t="s">
        <v>6211</v>
      </c>
      <c r="H3022" s="73">
        <v>0</v>
      </c>
      <c r="I3022" s="75">
        <v>25272.11</v>
      </c>
      <c r="J3022" s="75">
        <v>1</v>
      </c>
    </row>
    <row r="3023" spans="5:10" x14ac:dyDescent="0.25">
      <c r="E3023" t="s">
        <v>6175</v>
      </c>
      <c r="F3023" t="s">
        <v>98</v>
      </c>
      <c r="G3023" t="s">
        <v>6212</v>
      </c>
      <c r="H3023" s="73">
        <v>0</v>
      </c>
      <c r="I3023" s="75">
        <v>15858.589999999998</v>
      </c>
      <c r="J3023" s="75">
        <v>1</v>
      </c>
    </row>
    <row r="3024" spans="5:10" x14ac:dyDescent="0.25">
      <c r="E3024" t="s">
        <v>6176</v>
      </c>
      <c r="F3024" t="s">
        <v>98</v>
      </c>
      <c r="G3024" t="s">
        <v>6212</v>
      </c>
      <c r="H3024" s="73">
        <v>0</v>
      </c>
      <c r="I3024" s="75">
        <v>7558.5099999999993</v>
      </c>
      <c r="J3024" s="75">
        <v>1</v>
      </c>
    </row>
    <row r="3025" spans="5:10" x14ac:dyDescent="0.25">
      <c r="E3025" t="s">
        <v>6177</v>
      </c>
      <c r="F3025" t="s">
        <v>98</v>
      </c>
      <c r="G3025" t="s">
        <v>5743</v>
      </c>
      <c r="H3025" s="73">
        <v>0</v>
      </c>
      <c r="I3025" s="75">
        <v>3127.44</v>
      </c>
      <c r="J3025" s="75">
        <v>1</v>
      </c>
    </row>
    <row r="3026" spans="5:10" x14ac:dyDescent="0.25">
      <c r="E3026" t="s">
        <v>6178</v>
      </c>
      <c r="F3026" t="s">
        <v>97</v>
      </c>
      <c r="G3026" t="s">
        <v>5745</v>
      </c>
      <c r="H3026" s="73">
        <v>0</v>
      </c>
      <c r="I3026" s="75">
        <v>3127.44</v>
      </c>
      <c r="J3026" s="75">
        <v>1</v>
      </c>
    </row>
    <row r="3027" spans="5:10" x14ac:dyDescent="0.25">
      <c r="E3027" t="s">
        <v>6179</v>
      </c>
      <c r="F3027" t="s">
        <v>98</v>
      </c>
      <c r="G3027" t="s">
        <v>5743</v>
      </c>
      <c r="H3027" s="73">
        <v>0</v>
      </c>
      <c r="I3027" s="75">
        <v>3127.44</v>
      </c>
      <c r="J3027" s="75">
        <v>1</v>
      </c>
    </row>
    <row r="3028" spans="5:10" x14ac:dyDescent="0.25">
      <c r="E3028" t="s">
        <v>6180</v>
      </c>
      <c r="F3028" t="s">
        <v>97</v>
      </c>
      <c r="G3028" t="s">
        <v>6211</v>
      </c>
      <c r="H3028" s="73">
        <v>0</v>
      </c>
      <c r="I3028" s="75">
        <v>20115.189999999999</v>
      </c>
      <c r="J3028" s="75">
        <v>1</v>
      </c>
    </row>
    <row r="3029" spans="5:10" x14ac:dyDescent="0.25">
      <c r="E3029" t="s">
        <v>6181</v>
      </c>
      <c r="F3029" t="s">
        <v>98</v>
      </c>
      <c r="G3029" t="s">
        <v>6212</v>
      </c>
      <c r="H3029" s="73">
        <v>0</v>
      </c>
      <c r="I3029" s="75">
        <v>11102.3</v>
      </c>
      <c r="J3029" s="75">
        <v>1</v>
      </c>
    </row>
    <row r="3030" spans="5:10" x14ac:dyDescent="0.25">
      <c r="E3030" t="s">
        <v>6182</v>
      </c>
      <c r="F3030" t="s">
        <v>98</v>
      </c>
      <c r="G3030" t="s">
        <v>5743</v>
      </c>
      <c r="H3030" s="73">
        <v>0</v>
      </c>
      <c r="I3030" s="75">
        <v>3841.55</v>
      </c>
      <c r="J3030" s="75">
        <v>1</v>
      </c>
    </row>
    <row r="3031" spans="5:10" x14ac:dyDescent="0.25">
      <c r="E3031" t="s">
        <v>6183</v>
      </c>
      <c r="F3031" t="s">
        <v>97</v>
      </c>
      <c r="G3031" t="s">
        <v>5745</v>
      </c>
      <c r="H3031" s="73">
        <v>0</v>
      </c>
      <c r="I3031" s="75">
        <v>3426.98</v>
      </c>
      <c r="J3031" s="75">
        <v>1</v>
      </c>
    </row>
    <row r="3032" spans="5:10" x14ac:dyDescent="0.25">
      <c r="E3032" t="s">
        <v>6184</v>
      </c>
      <c r="F3032" t="s">
        <v>97</v>
      </c>
      <c r="G3032" t="s">
        <v>6211</v>
      </c>
      <c r="H3032" s="73">
        <v>0</v>
      </c>
      <c r="I3032" s="75">
        <v>20115.189999999999</v>
      </c>
      <c r="J3032" s="75">
        <v>1</v>
      </c>
    </row>
    <row r="3033" spans="5:10" x14ac:dyDescent="0.25">
      <c r="E3033" t="s">
        <v>6185</v>
      </c>
      <c r="F3033" t="s">
        <v>98</v>
      </c>
      <c r="G3033" t="s">
        <v>6212</v>
      </c>
      <c r="H3033" s="73">
        <v>0</v>
      </c>
      <c r="I3033" s="75">
        <v>15858.589999999998</v>
      </c>
      <c r="J3033" s="75">
        <v>1</v>
      </c>
    </row>
    <row r="3034" spans="5:10" x14ac:dyDescent="0.25">
      <c r="E3034" t="s">
        <v>6186</v>
      </c>
      <c r="F3034" t="s">
        <v>98</v>
      </c>
      <c r="G3034" t="s">
        <v>5746</v>
      </c>
      <c r="H3034" s="73">
        <v>0</v>
      </c>
      <c r="I3034" s="75">
        <v>3635.4077808219181</v>
      </c>
      <c r="J3034" s="75">
        <v>1</v>
      </c>
    </row>
    <row r="3035" spans="5:10" x14ac:dyDescent="0.25">
      <c r="E3035" t="s">
        <v>6187</v>
      </c>
      <c r="F3035" t="s">
        <v>98</v>
      </c>
      <c r="G3035" t="s">
        <v>6212</v>
      </c>
      <c r="H3035" s="73">
        <v>0</v>
      </c>
      <c r="I3035" s="75">
        <v>27592.73</v>
      </c>
      <c r="J3035" s="75">
        <v>1</v>
      </c>
    </row>
    <row r="3036" spans="5:10" x14ac:dyDescent="0.25">
      <c r="E3036" t="s">
        <v>6188</v>
      </c>
      <c r="F3036" t="s">
        <v>97</v>
      </c>
      <c r="G3036" t="s">
        <v>6211</v>
      </c>
      <c r="H3036" s="73">
        <v>0</v>
      </c>
      <c r="I3036" s="75">
        <v>15858.589999999998</v>
      </c>
      <c r="J3036" s="75">
        <v>1</v>
      </c>
    </row>
    <row r="3037" spans="5:10" x14ac:dyDescent="0.25">
      <c r="E3037" t="s">
        <v>6189</v>
      </c>
      <c r="F3037" t="s">
        <v>98</v>
      </c>
      <c r="G3037" t="s">
        <v>5743</v>
      </c>
      <c r="H3037" s="73">
        <v>0</v>
      </c>
      <c r="I3037" s="75">
        <v>3426.98</v>
      </c>
      <c r="J3037" s="75">
        <v>1</v>
      </c>
    </row>
    <row r="3038" spans="5:10" x14ac:dyDescent="0.25">
      <c r="E3038" t="s">
        <v>6190</v>
      </c>
      <c r="F3038" t="s">
        <v>97</v>
      </c>
      <c r="G3038" t="s">
        <v>5745</v>
      </c>
      <c r="H3038" s="73">
        <v>0</v>
      </c>
      <c r="I3038" s="75">
        <v>3769.67</v>
      </c>
      <c r="J3038" s="75">
        <v>1</v>
      </c>
    </row>
    <row r="3039" spans="5:10" x14ac:dyDescent="0.25">
      <c r="E3039" t="s">
        <v>6191</v>
      </c>
      <c r="F3039" t="s">
        <v>98</v>
      </c>
      <c r="G3039" t="s">
        <v>5743</v>
      </c>
      <c r="H3039" s="73">
        <v>0</v>
      </c>
      <c r="I3039" s="75">
        <v>3426.98</v>
      </c>
      <c r="J3039" s="75">
        <v>1</v>
      </c>
    </row>
    <row r="3040" spans="5:10" x14ac:dyDescent="0.25">
      <c r="E3040" t="s">
        <v>6192</v>
      </c>
      <c r="F3040" t="s">
        <v>97</v>
      </c>
      <c r="G3040" t="s">
        <v>6211</v>
      </c>
      <c r="H3040" s="73">
        <v>0</v>
      </c>
      <c r="I3040" s="75">
        <v>14425.4</v>
      </c>
      <c r="J3040" s="75">
        <v>1</v>
      </c>
    </row>
    <row r="3041" spans="5:10" x14ac:dyDescent="0.25">
      <c r="E3041" t="s">
        <v>6193</v>
      </c>
      <c r="F3041" t="s">
        <v>98</v>
      </c>
      <c r="G3041" t="s">
        <v>6212</v>
      </c>
      <c r="H3041" s="73">
        <v>0</v>
      </c>
      <c r="I3041" s="75">
        <v>10092.99</v>
      </c>
      <c r="J3041" s="75">
        <v>1</v>
      </c>
    </row>
    <row r="3042" spans="5:10" x14ac:dyDescent="0.25">
      <c r="E3042" t="s">
        <v>6194</v>
      </c>
      <c r="F3042" t="s">
        <v>97</v>
      </c>
      <c r="G3042" t="s">
        <v>6211</v>
      </c>
      <c r="H3042" s="73">
        <v>0</v>
      </c>
      <c r="I3042" s="75">
        <v>10092.99</v>
      </c>
      <c r="J3042" s="75">
        <v>1</v>
      </c>
    </row>
    <row r="3043" spans="5:10" x14ac:dyDescent="0.25">
      <c r="E3043" t="s">
        <v>6195</v>
      </c>
      <c r="F3043" t="s">
        <v>98</v>
      </c>
      <c r="G3043" t="s">
        <v>6212</v>
      </c>
      <c r="H3043" s="73">
        <v>0</v>
      </c>
      <c r="I3043" s="75">
        <v>6871.37</v>
      </c>
      <c r="J3043" s="75">
        <v>1</v>
      </c>
    </row>
    <row r="3044" spans="5:10" x14ac:dyDescent="0.25">
      <c r="E3044" t="s">
        <v>6196</v>
      </c>
      <c r="F3044" t="s">
        <v>98</v>
      </c>
      <c r="G3044" t="s">
        <v>5743</v>
      </c>
      <c r="H3044" s="73">
        <v>0</v>
      </c>
      <c r="I3044" s="75">
        <v>3426.98</v>
      </c>
      <c r="J3044" s="75">
        <v>1</v>
      </c>
    </row>
    <row r="3045" spans="5:10" x14ac:dyDescent="0.25">
      <c r="E3045" t="s">
        <v>6197</v>
      </c>
      <c r="F3045" t="s">
        <v>97</v>
      </c>
      <c r="G3045" t="s">
        <v>5743</v>
      </c>
      <c r="H3045" s="73">
        <v>0</v>
      </c>
      <c r="I3045" s="75">
        <v>3841.55</v>
      </c>
      <c r="J3045" s="75">
        <v>1</v>
      </c>
    </row>
    <row r="3046" spans="5:10" x14ac:dyDescent="0.25">
      <c r="E3046" t="s">
        <v>6198</v>
      </c>
      <c r="F3046" t="s">
        <v>97</v>
      </c>
      <c r="G3046" t="s">
        <v>5744</v>
      </c>
      <c r="H3046" s="73">
        <v>0</v>
      </c>
      <c r="I3046" s="75">
        <v>10092.99</v>
      </c>
      <c r="J3046" s="75">
        <v>1</v>
      </c>
    </row>
    <row r="3047" spans="5:10" x14ac:dyDescent="0.25">
      <c r="E3047" t="s">
        <v>6199</v>
      </c>
      <c r="F3047" t="s">
        <v>98</v>
      </c>
      <c r="G3047" t="s">
        <v>5743</v>
      </c>
      <c r="H3047" s="73">
        <v>0</v>
      </c>
      <c r="I3047" s="75">
        <v>3841.55</v>
      </c>
      <c r="J3047" s="75">
        <v>1</v>
      </c>
    </row>
    <row r="3048" spans="5:10" x14ac:dyDescent="0.25">
      <c r="E3048" t="s">
        <v>6200</v>
      </c>
      <c r="F3048" t="s">
        <v>98</v>
      </c>
      <c r="G3048" t="s">
        <v>5746</v>
      </c>
      <c r="H3048" s="73">
        <v>0</v>
      </c>
      <c r="I3048" s="75">
        <v>3426.98</v>
      </c>
      <c r="J3048" s="75">
        <v>1</v>
      </c>
    </row>
    <row r="3049" spans="5:10" x14ac:dyDescent="0.25">
      <c r="E3049" t="s">
        <v>6201</v>
      </c>
      <c r="F3049" t="s">
        <v>97</v>
      </c>
      <c r="G3049" t="s">
        <v>6211</v>
      </c>
      <c r="H3049" s="73">
        <v>0</v>
      </c>
      <c r="I3049" s="75">
        <v>10092.99</v>
      </c>
      <c r="J3049" s="75">
        <v>1</v>
      </c>
    </row>
    <row r="3050" spans="5:10" x14ac:dyDescent="0.25">
      <c r="E3050" t="s">
        <v>6202</v>
      </c>
      <c r="F3050" t="s">
        <v>98</v>
      </c>
      <c r="G3050" t="s">
        <v>6212</v>
      </c>
      <c r="H3050" s="73">
        <v>0</v>
      </c>
      <c r="I3050" s="75">
        <v>10092.99</v>
      </c>
      <c r="J3050" s="75">
        <v>1</v>
      </c>
    </row>
    <row r="3051" spans="5:10" x14ac:dyDescent="0.25">
      <c r="E3051" t="s">
        <v>6203</v>
      </c>
      <c r="F3051" t="s">
        <v>98</v>
      </c>
      <c r="G3051" t="s">
        <v>5746</v>
      </c>
      <c r="H3051" s="73">
        <v>0</v>
      </c>
      <c r="I3051" s="75">
        <v>3426.98</v>
      </c>
      <c r="J3051" s="75">
        <v>1</v>
      </c>
    </row>
    <row r="3052" spans="5:10" x14ac:dyDescent="0.25">
      <c r="E3052" t="s">
        <v>6204</v>
      </c>
      <c r="F3052" t="s">
        <v>97</v>
      </c>
      <c r="G3052" t="s">
        <v>6211</v>
      </c>
      <c r="H3052" s="73">
        <v>0</v>
      </c>
      <c r="I3052" s="75">
        <v>7219.4243561643816</v>
      </c>
      <c r="J3052" s="75">
        <v>0</v>
      </c>
    </row>
    <row r="3053" spans="5:10" x14ac:dyDescent="0.25">
      <c r="E3053" t="s">
        <v>6205</v>
      </c>
      <c r="F3053" t="s">
        <v>98</v>
      </c>
      <c r="G3053" t="s">
        <v>6212</v>
      </c>
      <c r="H3053" s="73">
        <v>0</v>
      </c>
      <c r="I3053" s="75">
        <v>5691.7131232876691</v>
      </c>
      <c r="J3053" s="75">
        <v>0</v>
      </c>
    </row>
    <row r="3054" spans="5:10" x14ac:dyDescent="0.25">
      <c r="E3054" t="s">
        <v>6206</v>
      </c>
      <c r="F3054" t="s">
        <v>98</v>
      </c>
      <c r="G3054" t="s">
        <v>5746</v>
      </c>
      <c r="H3054" s="73">
        <v>0</v>
      </c>
      <c r="I3054" s="75">
        <v>3351.8681095890415</v>
      </c>
      <c r="J3054" s="75">
        <v>1</v>
      </c>
    </row>
    <row r="3055" spans="5:10" x14ac:dyDescent="0.25">
      <c r="E3055" t="s">
        <v>6207</v>
      </c>
      <c r="F3055" t="s">
        <v>97</v>
      </c>
      <c r="G3055" t="s">
        <v>5745</v>
      </c>
      <c r="H3055" s="73">
        <v>0</v>
      </c>
      <c r="I3055" s="75">
        <v>3276.7562191780821</v>
      </c>
      <c r="J3055" s="75">
        <v>1</v>
      </c>
    </row>
    <row r="3056" spans="5:10" x14ac:dyDescent="0.25">
      <c r="E3056" t="s">
        <v>6208</v>
      </c>
      <c r="F3056" t="s">
        <v>98</v>
      </c>
      <c r="G3056" t="s">
        <v>5746</v>
      </c>
      <c r="H3056" s="73">
        <v>0</v>
      </c>
      <c r="I3056" s="75">
        <v>3127.44</v>
      </c>
      <c r="J3056" s="75">
        <v>1</v>
      </c>
    </row>
    <row r="3057" spans="5:10" x14ac:dyDescent="0.25">
      <c r="E3057" t="s">
        <v>6253</v>
      </c>
      <c r="F3057" t="s">
        <v>97</v>
      </c>
      <c r="G3057" t="s">
        <v>56</v>
      </c>
      <c r="H3057" s="73">
        <v>300000</v>
      </c>
      <c r="I3057" s="75">
        <v>3361.2433150684933</v>
      </c>
      <c r="J3057" s="75">
        <v>1</v>
      </c>
    </row>
    <row r="3058" spans="5:10" x14ac:dyDescent="0.25">
      <c r="E3058" t="s">
        <v>6254</v>
      </c>
      <c r="F3058" t="s">
        <v>98</v>
      </c>
      <c r="G3058" t="s">
        <v>6278</v>
      </c>
      <c r="H3058" s="73">
        <v>0</v>
      </c>
      <c r="I3058" s="75">
        <v>3361.2433150684933</v>
      </c>
      <c r="J3058" s="75">
        <v>1</v>
      </c>
    </row>
    <row r="3059" spans="5:10" x14ac:dyDescent="0.25">
      <c r="E3059" t="s">
        <v>6255</v>
      </c>
      <c r="F3059" t="s">
        <v>97</v>
      </c>
      <c r="G3059" t="s">
        <v>5744</v>
      </c>
      <c r="H3059" s="73">
        <v>0</v>
      </c>
      <c r="I3059" s="75">
        <v>8827.3615068493164</v>
      </c>
      <c r="J3059" s="75">
        <v>1</v>
      </c>
    </row>
    <row r="3060" spans="5:10" x14ac:dyDescent="0.25">
      <c r="E3060" t="s">
        <v>6256</v>
      </c>
      <c r="F3060" t="s">
        <v>98</v>
      </c>
      <c r="G3060" t="s">
        <v>5747</v>
      </c>
      <c r="H3060" s="73">
        <v>0</v>
      </c>
      <c r="I3060" s="75">
        <v>8827.3615068493164</v>
      </c>
      <c r="J3060" s="75">
        <v>1</v>
      </c>
    </row>
    <row r="3061" spans="5:10" x14ac:dyDescent="0.25">
      <c r="E3061" t="s">
        <v>6257</v>
      </c>
      <c r="F3061" t="s">
        <v>97</v>
      </c>
      <c r="G3061" t="s">
        <v>56</v>
      </c>
      <c r="H3061" s="73">
        <v>300000</v>
      </c>
      <c r="I3061" s="75">
        <v>3294.2099726027395</v>
      </c>
      <c r="J3061" s="75">
        <v>1</v>
      </c>
    </row>
    <row r="3062" spans="5:10" x14ac:dyDescent="0.25">
      <c r="E3062" t="s">
        <v>6258</v>
      </c>
      <c r="F3062" t="s">
        <v>98</v>
      </c>
      <c r="G3062" t="s">
        <v>6278</v>
      </c>
      <c r="H3062" s="73">
        <v>0</v>
      </c>
      <c r="I3062" s="75">
        <v>2947.5050958904112</v>
      </c>
      <c r="J3062" s="75">
        <v>1</v>
      </c>
    </row>
    <row r="3063" spans="5:10" x14ac:dyDescent="0.25">
      <c r="E3063" t="s">
        <v>6259</v>
      </c>
      <c r="F3063" t="s">
        <v>97</v>
      </c>
      <c r="G3063" t="s">
        <v>56</v>
      </c>
      <c r="H3063" s="73">
        <v>300000</v>
      </c>
      <c r="I3063" s="75">
        <v>3294.2099726027395</v>
      </c>
      <c r="J3063" s="75">
        <v>1</v>
      </c>
    </row>
    <row r="3064" spans="5:10" x14ac:dyDescent="0.25">
      <c r="E3064" t="s">
        <v>6260</v>
      </c>
      <c r="F3064" t="s">
        <v>98</v>
      </c>
      <c r="G3064" t="s">
        <v>5747</v>
      </c>
      <c r="H3064" s="73">
        <v>0</v>
      </c>
      <c r="I3064" s="75">
        <v>5889.1857534246574</v>
      </c>
      <c r="J3064" s="75">
        <v>1</v>
      </c>
    </row>
    <row r="3065" spans="5:10" x14ac:dyDescent="0.25">
      <c r="E3065" t="s">
        <v>6261</v>
      </c>
      <c r="F3065" t="s">
        <v>97</v>
      </c>
      <c r="G3065" t="s">
        <v>5744</v>
      </c>
      <c r="H3065" s="73">
        <v>0</v>
      </c>
      <c r="I3065" s="75">
        <v>8651.3172602739742</v>
      </c>
      <c r="J3065" s="75">
        <v>1</v>
      </c>
    </row>
    <row r="3066" spans="5:10" x14ac:dyDescent="0.25">
      <c r="E3066" t="s">
        <v>6262</v>
      </c>
      <c r="F3066" t="s">
        <v>97</v>
      </c>
      <c r="G3066" t="s">
        <v>56</v>
      </c>
      <c r="H3066" s="73">
        <v>300000</v>
      </c>
      <c r="I3066" s="75">
        <v>3160.1432876712329</v>
      </c>
      <c r="J3066" s="75">
        <v>1</v>
      </c>
    </row>
    <row r="3067" spans="5:10" x14ac:dyDescent="0.25">
      <c r="E3067" t="s">
        <v>6263</v>
      </c>
      <c r="F3067" t="s">
        <v>97</v>
      </c>
      <c r="G3067" t="s">
        <v>5744</v>
      </c>
      <c r="H3067" s="73">
        <v>0</v>
      </c>
      <c r="I3067" s="75">
        <v>8299.2287671232898</v>
      </c>
      <c r="J3067" s="75">
        <v>1</v>
      </c>
    </row>
    <row r="3068" spans="5:10" x14ac:dyDescent="0.25">
      <c r="E3068" t="s">
        <v>6264</v>
      </c>
      <c r="F3068" t="s">
        <v>98</v>
      </c>
      <c r="G3068" t="s">
        <v>5747</v>
      </c>
      <c r="H3068" s="73">
        <v>0</v>
      </c>
      <c r="I3068" s="75">
        <v>8299.2287671232898</v>
      </c>
      <c r="J3068" s="75">
        <v>1</v>
      </c>
    </row>
    <row r="3069" spans="5:10" x14ac:dyDescent="0.25">
      <c r="E3069" t="s">
        <v>6265</v>
      </c>
      <c r="F3069" t="s">
        <v>98</v>
      </c>
      <c r="G3069" t="s">
        <v>6278</v>
      </c>
      <c r="H3069" s="73">
        <v>0</v>
      </c>
      <c r="I3069" s="75">
        <v>3160.1432876712329</v>
      </c>
      <c r="J3069" s="75">
        <v>1</v>
      </c>
    </row>
    <row r="3070" spans="5:10" x14ac:dyDescent="0.25">
      <c r="E3070" t="s">
        <v>6266</v>
      </c>
      <c r="F3070" t="s">
        <v>98</v>
      </c>
      <c r="G3070" t="s">
        <v>5746</v>
      </c>
      <c r="H3070" s="73">
        <v>0</v>
      </c>
      <c r="I3070" s="75">
        <v>2827.5484931506853</v>
      </c>
      <c r="J3070" s="75">
        <v>1</v>
      </c>
    </row>
    <row r="3071" spans="5:10" x14ac:dyDescent="0.25">
      <c r="E3071" t="s">
        <v>6267</v>
      </c>
      <c r="F3071" t="s">
        <v>97</v>
      </c>
      <c r="G3071" t="s">
        <v>56</v>
      </c>
      <c r="H3071" s="73">
        <v>300000</v>
      </c>
      <c r="I3071" s="75">
        <v>3160.1432876712329</v>
      </c>
      <c r="J3071" s="75">
        <v>1</v>
      </c>
    </row>
    <row r="3072" spans="5:10" x14ac:dyDescent="0.25">
      <c r="E3072" t="s">
        <v>6268</v>
      </c>
      <c r="F3072" t="s">
        <v>98</v>
      </c>
      <c r="G3072" t="s">
        <v>5747</v>
      </c>
      <c r="H3072" s="73">
        <v>0</v>
      </c>
      <c r="I3072" s="75">
        <v>5649.5095890410958</v>
      </c>
      <c r="J3072" s="75">
        <v>1</v>
      </c>
    </row>
    <row r="3073" spans="5:10" x14ac:dyDescent="0.25">
      <c r="E3073" t="s">
        <v>6269</v>
      </c>
      <c r="F3073" t="s">
        <v>97</v>
      </c>
      <c r="G3073" t="s">
        <v>56</v>
      </c>
      <c r="H3073" s="73">
        <v>300000</v>
      </c>
      <c r="I3073" s="75">
        <v>2827.5484931506853</v>
      </c>
      <c r="J3073" s="75">
        <v>1</v>
      </c>
    </row>
    <row r="3074" spans="5:10" x14ac:dyDescent="0.25">
      <c r="E3074" t="s">
        <v>6270</v>
      </c>
      <c r="F3074" t="s">
        <v>97</v>
      </c>
      <c r="G3074" t="s">
        <v>5744</v>
      </c>
      <c r="H3074" s="73">
        <v>0</v>
      </c>
      <c r="I3074" s="75">
        <v>8299.2287671232898</v>
      </c>
      <c r="J3074" s="75">
        <v>1</v>
      </c>
    </row>
    <row r="3075" spans="5:10" x14ac:dyDescent="0.25">
      <c r="E3075" t="s">
        <v>6271</v>
      </c>
      <c r="F3075" t="s">
        <v>98</v>
      </c>
      <c r="G3075" t="s">
        <v>5747</v>
      </c>
      <c r="H3075" s="73">
        <v>0</v>
      </c>
      <c r="I3075" s="75">
        <v>5649.5095890410958</v>
      </c>
      <c r="J3075" s="75">
        <v>1</v>
      </c>
    </row>
    <row r="3076" spans="5:10" x14ac:dyDescent="0.25">
      <c r="E3076" t="s">
        <v>6272</v>
      </c>
      <c r="F3076" t="s">
        <v>97</v>
      </c>
      <c r="G3076" t="s">
        <v>56</v>
      </c>
      <c r="H3076" s="73">
        <v>500000</v>
      </c>
      <c r="I3076" s="75">
        <v>4829.0908493150691</v>
      </c>
      <c r="J3076" s="75">
        <v>1</v>
      </c>
    </row>
    <row r="3077" spans="5:10" x14ac:dyDescent="0.25">
      <c r="E3077" t="s">
        <v>6273</v>
      </c>
      <c r="F3077" t="s">
        <v>98</v>
      </c>
      <c r="G3077" t="s">
        <v>6278</v>
      </c>
      <c r="H3077" s="73">
        <v>0</v>
      </c>
      <c r="I3077" s="75">
        <v>4829.0908493150691</v>
      </c>
      <c r="J3077" s="75">
        <v>1</v>
      </c>
    </row>
    <row r="3078" spans="5:10" x14ac:dyDescent="0.25">
      <c r="E3078" t="s">
        <v>6274</v>
      </c>
      <c r="F3078" t="s">
        <v>98</v>
      </c>
      <c r="G3078" t="s">
        <v>5746</v>
      </c>
      <c r="H3078" s="73">
        <v>0</v>
      </c>
      <c r="I3078" s="75">
        <v>3552.7848767123287</v>
      </c>
      <c r="J3078" s="75">
        <v>1</v>
      </c>
    </row>
    <row r="3079" spans="5:10" x14ac:dyDescent="0.25">
      <c r="E3079" t="s">
        <v>6275</v>
      </c>
      <c r="F3079" t="s">
        <v>97</v>
      </c>
      <c r="G3079" t="s">
        <v>5745</v>
      </c>
      <c r="H3079" s="73">
        <v>0</v>
      </c>
      <c r="I3079" s="75">
        <v>3552.7848767123287</v>
      </c>
      <c r="J3079" s="75">
        <v>1</v>
      </c>
    </row>
    <row r="3080" spans="5:10" x14ac:dyDescent="0.25">
      <c r="E3080" t="s">
        <v>6276</v>
      </c>
      <c r="F3080" t="s">
        <v>97</v>
      </c>
      <c r="G3080" t="s">
        <v>5744</v>
      </c>
      <c r="H3080" s="73">
        <v>0</v>
      </c>
      <c r="I3080" s="75">
        <v>18957.877698630135</v>
      </c>
      <c r="J3080" s="75">
        <v>1</v>
      </c>
    </row>
    <row r="3081" spans="5:10" x14ac:dyDescent="0.25">
      <c r="E3081" t="s">
        <v>6277</v>
      </c>
      <c r="F3081" t="s">
        <v>98</v>
      </c>
      <c r="G3081" t="s">
        <v>5747</v>
      </c>
      <c r="H3081" s="73">
        <v>0</v>
      </c>
      <c r="I3081" s="75">
        <v>14946.17797260274</v>
      </c>
      <c r="J3081" s="75">
        <v>1</v>
      </c>
    </row>
    <row r="3082" spans="5:10" x14ac:dyDescent="0.25">
      <c r="E3082" t="s">
        <v>6282</v>
      </c>
      <c r="F3082" t="s">
        <v>98</v>
      </c>
      <c r="G3082" t="s">
        <v>5746</v>
      </c>
      <c r="H3082" s="73">
        <v>0</v>
      </c>
      <c r="I3082" s="75">
        <v>2861.8218082191779</v>
      </c>
      <c r="J3082" s="75">
        <v>1</v>
      </c>
    </row>
    <row r="3083" spans="5:10" x14ac:dyDescent="0.25">
      <c r="E3083" t="s">
        <v>6283</v>
      </c>
      <c r="F3083" t="s">
        <v>97</v>
      </c>
      <c r="G3083" t="s">
        <v>5745</v>
      </c>
      <c r="H3083" s="73">
        <v>0</v>
      </c>
      <c r="I3083" s="75">
        <v>2878.9584657534247</v>
      </c>
      <c r="J3083" s="75">
        <v>1</v>
      </c>
    </row>
    <row r="3084" spans="5:10" x14ac:dyDescent="0.25">
      <c r="E3084" t="s">
        <v>6284</v>
      </c>
      <c r="F3084" t="s">
        <v>98</v>
      </c>
      <c r="G3084" t="s">
        <v>5746</v>
      </c>
      <c r="H3084" s="73">
        <v>0</v>
      </c>
      <c r="I3084" s="75">
        <v>3127.44</v>
      </c>
      <c r="J3084" s="75">
        <v>1</v>
      </c>
    </row>
    <row r="3085" spans="5:10" x14ac:dyDescent="0.25">
      <c r="E3085" t="s">
        <v>6376</v>
      </c>
      <c r="F3085" t="s">
        <v>97</v>
      </c>
      <c r="G3085" t="s">
        <v>56</v>
      </c>
      <c r="H3085" s="73">
        <v>400000</v>
      </c>
      <c r="I3085" s="75">
        <v>3032.642575342466</v>
      </c>
      <c r="J3085" s="75">
        <v>1</v>
      </c>
    </row>
    <row r="3086" spans="5:10" x14ac:dyDescent="0.25">
      <c r="E3086" t="s">
        <v>6377</v>
      </c>
      <c r="F3086" t="s">
        <v>97</v>
      </c>
      <c r="G3086" t="s">
        <v>6470</v>
      </c>
      <c r="H3086" s="73">
        <v>0</v>
      </c>
      <c r="I3086" s="75">
        <v>6080.6918082191778</v>
      </c>
      <c r="J3086" s="75">
        <v>1</v>
      </c>
    </row>
    <row r="3087" spans="5:10" x14ac:dyDescent="0.25">
      <c r="E3087" t="s">
        <v>6378</v>
      </c>
      <c r="F3087" t="s">
        <v>98</v>
      </c>
      <c r="G3087" t="s">
        <v>5747</v>
      </c>
      <c r="H3087" s="73">
        <v>0</v>
      </c>
      <c r="I3087" s="75">
        <v>4122.0729041095883</v>
      </c>
      <c r="J3087" s="75">
        <v>1</v>
      </c>
    </row>
    <row r="3088" spans="5:10" x14ac:dyDescent="0.25">
      <c r="E3088" t="s">
        <v>6379</v>
      </c>
      <c r="F3088" t="s">
        <v>97</v>
      </c>
      <c r="G3088" t="s">
        <v>56</v>
      </c>
      <c r="H3088" s="73">
        <v>400000</v>
      </c>
      <c r="I3088" s="75">
        <v>4122.0729041095883</v>
      </c>
      <c r="J3088" s="75">
        <v>1</v>
      </c>
    </row>
    <row r="3089" spans="5:10" x14ac:dyDescent="0.25">
      <c r="E3089" t="s">
        <v>6380</v>
      </c>
      <c r="F3089" t="s">
        <v>98</v>
      </c>
      <c r="G3089" t="s">
        <v>6278</v>
      </c>
      <c r="H3089" s="73">
        <v>0</v>
      </c>
      <c r="I3089" s="75">
        <v>3399.5086301369865</v>
      </c>
      <c r="J3089" s="75">
        <v>1</v>
      </c>
    </row>
    <row r="3090" spans="5:10" x14ac:dyDescent="0.25">
      <c r="E3090" t="s">
        <v>6381</v>
      </c>
      <c r="F3090" t="s">
        <v>97</v>
      </c>
      <c r="G3090" t="s">
        <v>5745</v>
      </c>
      <c r="H3090" s="73">
        <v>0</v>
      </c>
      <c r="I3090" s="75">
        <v>3032.642575342466</v>
      </c>
      <c r="J3090" s="75">
        <v>1</v>
      </c>
    </row>
    <row r="3091" spans="5:10" x14ac:dyDescent="0.25">
      <c r="E3091" t="s">
        <v>6382</v>
      </c>
      <c r="F3091" t="s">
        <v>97</v>
      </c>
      <c r="G3091" t="s">
        <v>5745</v>
      </c>
      <c r="H3091" s="73">
        <v>0</v>
      </c>
      <c r="I3091" s="75">
        <v>3032.642575342466</v>
      </c>
      <c r="J3091" s="75">
        <v>1</v>
      </c>
    </row>
    <row r="3092" spans="5:10" x14ac:dyDescent="0.25">
      <c r="E3092" t="s">
        <v>6383</v>
      </c>
      <c r="F3092" t="s">
        <v>98</v>
      </c>
      <c r="G3092" t="s">
        <v>5747</v>
      </c>
      <c r="H3092" s="73">
        <v>0</v>
      </c>
      <c r="I3092" s="75">
        <v>8931.6048493150683</v>
      </c>
      <c r="J3092" s="75">
        <v>1</v>
      </c>
    </row>
    <row r="3093" spans="5:10" x14ac:dyDescent="0.25">
      <c r="E3093" t="s">
        <v>6384</v>
      </c>
      <c r="F3093" t="s">
        <v>98</v>
      </c>
      <c r="G3093" t="s">
        <v>56</v>
      </c>
      <c r="H3093" s="73">
        <v>400000</v>
      </c>
      <c r="I3093" s="75">
        <v>3032.642575342466</v>
      </c>
      <c r="J3093" s="75">
        <v>1</v>
      </c>
    </row>
    <row r="3094" spans="5:10" x14ac:dyDescent="0.25">
      <c r="E3094" t="s">
        <v>6385</v>
      </c>
      <c r="F3094" t="s">
        <v>97</v>
      </c>
      <c r="G3094" t="s">
        <v>5744</v>
      </c>
      <c r="H3094" s="73">
        <v>0</v>
      </c>
      <c r="I3094" s="75">
        <v>8931.6048493150683</v>
      </c>
      <c r="J3094" s="75">
        <v>1</v>
      </c>
    </row>
    <row r="3095" spans="5:10" x14ac:dyDescent="0.25">
      <c r="E3095" t="s">
        <v>6386</v>
      </c>
      <c r="F3095" t="s">
        <v>98</v>
      </c>
      <c r="G3095" t="s">
        <v>5747</v>
      </c>
      <c r="H3095" s="73">
        <v>0</v>
      </c>
      <c r="I3095" s="75">
        <v>6080.6918082191778</v>
      </c>
      <c r="J3095" s="75">
        <v>1</v>
      </c>
    </row>
    <row r="3096" spans="5:10" x14ac:dyDescent="0.25">
      <c r="E3096" t="s">
        <v>6387</v>
      </c>
      <c r="F3096" t="s">
        <v>97</v>
      </c>
      <c r="G3096" t="s">
        <v>56</v>
      </c>
      <c r="H3096" s="73">
        <v>300000</v>
      </c>
      <c r="I3096" s="75">
        <v>2767.5701917808219</v>
      </c>
      <c r="J3096" s="75">
        <v>1</v>
      </c>
    </row>
    <row r="3097" spans="5:10" x14ac:dyDescent="0.25">
      <c r="E3097" t="s">
        <v>6388</v>
      </c>
      <c r="F3097" t="s">
        <v>97</v>
      </c>
      <c r="G3097" t="s">
        <v>6470</v>
      </c>
      <c r="H3097" s="73">
        <v>0</v>
      </c>
      <c r="I3097" s="75">
        <v>5529.6715068493149</v>
      </c>
      <c r="J3097" s="75">
        <v>1</v>
      </c>
    </row>
    <row r="3098" spans="5:10" x14ac:dyDescent="0.25">
      <c r="E3098" t="s">
        <v>6389</v>
      </c>
      <c r="F3098" t="s">
        <v>98</v>
      </c>
      <c r="G3098" t="s">
        <v>5747</v>
      </c>
      <c r="H3098" s="73">
        <v>0</v>
      </c>
      <c r="I3098" s="75">
        <v>3839.3815342465755</v>
      </c>
      <c r="J3098" s="75">
        <v>1</v>
      </c>
    </row>
    <row r="3099" spans="5:10" x14ac:dyDescent="0.25">
      <c r="E3099" t="s">
        <v>6390</v>
      </c>
      <c r="F3099" t="s">
        <v>97</v>
      </c>
      <c r="G3099" t="s">
        <v>56</v>
      </c>
      <c r="H3099" s="73">
        <v>400000</v>
      </c>
      <c r="I3099" s="75">
        <v>3367.9342465753425</v>
      </c>
      <c r="J3099" s="75">
        <v>1</v>
      </c>
    </row>
    <row r="3100" spans="5:10" x14ac:dyDescent="0.25">
      <c r="E3100" t="s">
        <v>6391</v>
      </c>
      <c r="F3100" t="s">
        <v>98</v>
      </c>
      <c r="G3100" t="s">
        <v>6278</v>
      </c>
      <c r="H3100" s="73">
        <v>0</v>
      </c>
      <c r="I3100" s="75">
        <v>3367.9342465753425</v>
      </c>
      <c r="J3100" s="75">
        <v>1</v>
      </c>
    </row>
    <row r="3101" spans="5:10" x14ac:dyDescent="0.25">
      <c r="E3101" t="s">
        <v>6392</v>
      </c>
      <c r="F3101" t="s">
        <v>98</v>
      </c>
      <c r="G3101" t="s">
        <v>5747</v>
      </c>
      <c r="H3101" s="73">
        <v>0</v>
      </c>
      <c r="I3101" s="75">
        <v>6024.2147945205479</v>
      </c>
      <c r="J3101" s="75">
        <v>1</v>
      </c>
    </row>
    <row r="3102" spans="5:10" x14ac:dyDescent="0.25">
      <c r="E3102" t="s">
        <v>6393</v>
      </c>
      <c r="F3102" t="s">
        <v>97</v>
      </c>
      <c r="G3102" t="s">
        <v>56</v>
      </c>
      <c r="H3102" s="73">
        <v>400000</v>
      </c>
      <c r="I3102" s="75">
        <v>2966.9196712328767</v>
      </c>
      <c r="J3102" s="75">
        <v>1</v>
      </c>
    </row>
    <row r="3103" spans="5:10" x14ac:dyDescent="0.25">
      <c r="E3103" t="s">
        <v>6394</v>
      </c>
      <c r="F3103" t="s">
        <v>98</v>
      </c>
      <c r="G3103" t="s">
        <v>5747</v>
      </c>
      <c r="H3103" s="73">
        <v>0</v>
      </c>
      <c r="I3103" s="75">
        <v>5948.9121095890405</v>
      </c>
      <c r="J3103" s="75">
        <v>1</v>
      </c>
    </row>
    <row r="3104" spans="5:10" x14ac:dyDescent="0.25">
      <c r="E3104" t="s">
        <v>6395</v>
      </c>
      <c r="F3104" t="s">
        <v>97</v>
      </c>
      <c r="G3104" t="s">
        <v>56</v>
      </c>
      <c r="H3104" s="73">
        <v>300000</v>
      </c>
      <c r="I3104" s="75">
        <v>2959.0432602739729</v>
      </c>
      <c r="J3104" s="75">
        <v>1</v>
      </c>
    </row>
    <row r="3105" spans="5:10" x14ac:dyDescent="0.25">
      <c r="E3105" t="s">
        <v>6396</v>
      </c>
      <c r="F3105" t="s">
        <v>98</v>
      </c>
      <c r="G3105" t="s">
        <v>6278</v>
      </c>
      <c r="H3105" s="73">
        <v>0</v>
      </c>
      <c r="I3105" s="75">
        <v>2959.0432602739729</v>
      </c>
      <c r="J3105" s="75">
        <v>1</v>
      </c>
    </row>
    <row r="3106" spans="5:10" x14ac:dyDescent="0.25">
      <c r="E3106" t="s">
        <v>6397</v>
      </c>
      <c r="F3106" t="s">
        <v>97</v>
      </c>
      <c r="G3106" t="s">
        <v>6470</v>
      </c>
      <c r="H3106" s="73">
        <v>0</v>
      </c>
      <c r="I3106" s="75">
        <v>14076.964849315069</v>
      </c>
      <c r="J3106" s="75">
        <v>1</v>
      </c>
    </row>
    <row r="3107" spans="5:10" x14ac:dyDescent="0.25">
      <c r="E3107" t="s">
        <v>6398</v>
      </c>
      <c r="F3107" t="s">
        <v>98</v>
      </c>
      <c r="G3107" t="s">
        <v>5747</v>
      </c>
      <c r="H3107" s="73">
        <v>0</v>
      </c>
      <c r="I3107" s="75">
        <v>11097.993205479452</v>
      </c>
      <c r="J3107" s="75">
        <v>1</v>
      </c>
    </row>
    <row r="3108" spans="5:10" x14ac:dyDescent="0.25">
      <c r="E3108" t="s">
        <v>6399</v>
      </c>
      <c r="F3108" t="s">
        <v>97</v>
      </c>
      <c r="G3108" t="s">
        <v>56</v>
      </c>
      <c r="H3108" s="73">
        <v>400000</v>
      </c>
      <c r="I3108" s="75">
        <v>3252.1615068493147</v>
      </c>
      <c r="J3108" s="75">
        <v>1</v>
      </c>
    </row>
    <row r="3109" spans="5:10" x14ac:dyDescent="0.25">
      <c r="E3109" t="s">
        <v>6400</v>
      </c>
      <c r="F3109" t="s">
        <v>98</v>
      </c>
      <c r="G3109" t="s">
        <v>6278</v>
      </c>
      <c r="H3109" s="73">
        <v>0</v>
      </c>
      <c r="I3109" s="75">
        <v>3943.4072054794519</v>
      </c>
      <c r="J3109" s="75">
        <v>1</v>
      </c>
    </row>
    <row r="3110" spans="5:10" x14ac:dyDescent="0.25">
      <c r="E3110" t="s">
        <v>6401</v>
      </c>
      <c r="F3110" t="s">
        <v>97</v>
      </c>
      <c r="G3110" t="s">
        <v>5745</v>
      </c>
      <c r="H3110" s="73">
        <v>0</v>
      </c>
      <c r="I3110" s="75">
        <v>2901.1967671232878</v>
      </c>
      <c r="J3110" s="75">
        <v>1</v>
      </c>
    </row>
    <row r="3111" spans="5:10" x14ac:dyDescent="0.25">
      <c r="E3111" t="s">
        <v>6402</v>
      </c>
      <c r="F3111" t="s">
        <v>97</v>
      </c>
      <c r="G3111" t="s">
        <v>5744</v>
      </c>
      <c r="H3111" s="73">
        <v>0</v>
      </c>
      <c r="I3111" s="75">
        <v>21235.749863013698</v>
      </c>
      <c r="J3111" s="75">
        <v>1</v>
      </c>
    </row>
    <row r="3112" spans="5:10" x14ac:dyDescent="0.25">
      <c r="E3112" t="s">
        <v>6403</v>
      </c>
      <c r="F3112" t="s">
        <v>98</v>
      </c>
      <c r="G3112" t="s">
        <v>5747</v>
      </c>
      <c r="H3112" s="73">
        <v>0</v>
      </c>
      <c r="I3112" s="75">
        <v>12212.187945205478</v>
      </c>
      <c r="J3112" s="75">
        <v>1</v>
      </c>
    </row>
    <row r="3113" spans="5:10" x14ac:dyDescent="0.25">
      <c r="E3113" t="s">
        <v>6404</v>
      </c>
      <c r="F3113" t="s">
        <v>97</v>
      </c>
      <c r="G3113" t="s">
        <v>56</v>
      </c>
      <c r="H3113" s="73">
        <v>300000</v>
      </c>
      <c r="I3113" s="75">
        <v>2911.1623013698631</v>
      </c>
      <c r="J3113" s="75">
        <v>1</v>
      </c>
    </row>
    <row r="3114" spans="5:10" x14ac:dyDescent="0.25">
      <c r="E3114" t="s">
        <v>6405</v>
      </c>
      <c r="F3114" t="s">
        <v>97</v>
      </c>
      <c r="G3114" t="s">
        <v>6470</v>
      </c>
      <c r="H3114" s="73">
        <v>0</v>
      </c>
      <c r="I3114" s="75">
        <v>7645.3501369863025</v>
      </c>
      <c r="J3114" s="75">
        <v>1</v>
      </c>
    </row>
    <row r="3115" spans="5:10" x14ac:dyDescent="0.25">
      <c r="E3115" t="s">
        <v>6406</v>
      </c>
      <c r="F3115" t="s">
        <v>98</v>
      </c>
      <c r="G3115" t="s">
        <v>5747</v>
      </c>
      <c r="H3115" s="73">
        <v>0</v>
      </c>
      <c r="I3115" s="75">
        <v>5204.3967123287675</v>
      </c>
      <c r="J3115" s="75">
        <v>1</v>
      </c>
    </row>
    <row r="3116" spans="5:10" x14ac:dyDescent="0.25">
      <c r="E3116" t="s">
        <v>6407</v>
      </c>
      <c r="F3116" t="s">
        <v>98</v>
      </c>
      <c r="G3116" t="s">
        <v>6278</v>
      </c>
      <c r="H3116" s="73">
        <v>0</v>
      </c>
      <c r="I3116" s="75">
        <v>3613.5355616438355</v>
      </c>
      <c r="J3116" s="75">
        <v>1</v>
      </c>
    </row>
    <row r="3117" spans="5:10" x14ac:dyDescent="0.25">
      <c r="E3117" t="s">
        <v>6408</v>
      </c>
      <c r="F3117" t="s">
        <v>97</v>
      </c>
      <c r="G3117" t="s">
        <v>5745</v>
      </c>
      <c r="H3117" s="73">
        <v>0</v>
      </c>
      <c r="I3117" s="75">
        <v>2604.7719452054794</v>
      </c>
      <c r="J3117" s="75">
        <v>1</v>
      </c>
    </row>
    <row r="3118" spans="5:10" x14ac:dyDescent="0.25">
      <c r="E3118" t="s">
        <v>6409</v>
      </c>
      <c r="F3118" t="s">
        <v>97</v>
      </c>
      <c r="G3118" t="s">
        <v>56</v>
      </c>
      <c r="H3118" s="73">
        <v>300000</v>
      </c>
      <c r="I3118" s="75">
        <v>2911.1623013698631</v>
      </c>
      <c r="J3118" s="75">
        <v>1</v>
      </c>
    </row>
    <row r="3119" spans="5:10" x14ac:dyDescent="0.25">
      <c r="E3119" t="s">
        <v>6410</v>
      </c>
      <c r="F3119" t="s">
        <v>97</v>
      </c>
      <c r="G3119" t="s">
        <v>5744</v>
      </c>
      <c r="H3119" s="73">
        <v>0</v>
      </c>
      <c r="I3119" s="75">
        <v>5204.3967123287675</v>
      </c>
      <c r="J3119" s="75">
        <v>1</v>
      </c>
    </row>
    <row r="3120" spans="5:10" x14ac:dyDescent="0.25">
      <c r="E3120" t="s">
        <v>6411</v>
      </c>
      <c r="F3120" t="s">
        <v>98</v>
      </c>
      <c r="G3120" t="s">
        <v>5747</v>
      </c>
      <c r="H3120" s="73">
        <v>0</v>
      </c>
      <c r="I3120" s="75">
        <v>3613.5355616438355</v>
      </c>
      <c r="J3120" s="75">
        <v>1</v>
      </c>
    </row>
    <row r="3121" spans="5:10" x14ac:dyDescent="0.25">
      <c r="E3121" t="s">
        <v>6412</v>
      </c>
      <c r="F3121" t="s">
        <v>97</v>
      </c>
      <c r="G3121" t="s">
        <v>56</v>
      </c>
      <c r="H3121" s="73">
        <v>400000</v>
      </c>
      <c r="I3121" s="75">
        <v>2835.4738630136985</v>
      </c>
      <c r="J3121" s="75">
        <v>1</v>
      </c>
    </row>
    <row r="3122" spans="5:10" x14ac:dyDescent="0.25">
      <c r="E3122" t="s">
        <v>6413</v>
      </c>
      <c r="F3122" t="s">
        <v>98</v>
      </c>
      <c r="G3122" t="s">
        <v>6278</v>
      </c>
      <c r="H3122" s="73">
        <v>0</v>
      </c>
      <c r="I3122" s="75">
        <v>2835.4738630136985</v>
      </c>
      <c r="J3122" s="75">
        <v>1</v>
      </c>
    </row>
    <row r="3123" spans="5:10" x14ac:dyDescent="0.25">
      <c r="E3123" t="s">
        <v>6414</v>
      </c>
      <c r="F3123" t="s">
        <v>98</v>
      </c>
      <c r="G3123" t="s">
        <v>5747</v>
      </c>
      <c r="H3123" s="73">
        <v>0</v>
      </c>
      <c r="I3123" s="75">
        <v>5685.3527123287668</v>
      </c>
      <c r="J3123" s="75">
        <v>1</v>
      </c>
    </row>
    <row r="3124" spans="5:10" x14ac:dyDescent="0.25">
      <c r="E3124" t="s">
        <v>6415</v>
      </c>
      <c r="F3124" t="s">
        <v>97</v>
      </c>
      <c r="G3124" t="s">
        <v>5744</v>
      </c>
      <c r="H3124" s="73">
        <v>0</v>
      </c>
      <c r="I3124" s="75">
        <v>5685.3527123287668</v>
      </c>
      <c r="J3124" s="75">
        <v>1</v>
      </c>
    </row>
    <row r="3125" spans="5:10" x14ac:dyDescent="0.25">
      <c r="E3125" t="s">
        <v>6416</v>
      </c>
      <c r="F3125" t="s">
        <v>97</v>
      </c>
      <c r="G3125" t="s">
        <v>56</v>
      </c>
      <c r="H3125" s="73">
        <v>500000</v>
      </c>
      <c r="I3125" s="75">
        <v>4239.4925479452058</v>
      </c>
      <c r="J3125" s="75">
        <v>1</v>
      </c>
    </row>
    <row r="3126" spans="5:10" x14ac:dyDescent="0.25">
      <c r="E3126" t="s">
        <v>6417</v>
      </c>
      <c r="F3126" t="s">
        <v>98</v>
      </c>
      <c r="G3126" t="s">
        <v>6278</v>
      </c>
      <c r="H3126" s="73">
        <v>0</v>
      </c>
      <c r="I3126" s="75">
        <v>4239.4925479452058</v>
      </c>
      <c r="J3126" s="75">
        <v>1</v>
      </c>
    </row>
    <row r="3127" spans="5:10" x14ac:dyDescent="0.25">
      <c r="E3127" t="s">
        <v>6418</v>
      </c>
      <c r="F3127" t="s">
        <v>98</v>
      </c>
      <c r="G3127" t="s">
        <v>5746</v>
      </c>
      <c r="H3127" s="73">
        <v>0</v>
      </c>
      <c r="I3127" s="75">
        <v>3119.0146301369864</v>
      </c>
      <c r="J3127" s="75">
        <v>1</v>
      </c>
    </row>
    <row r="3128" spans="5:10" x14ac:dyDescent="0.25">
      <c r="E3128" t="s">
        <v>6419</v>
      </c>
      <c r="F3128" t="s">
        <v>97</v>
      </c>
      <c r="G3128" t="s">
        <v>56</v>
      </c>
      <c r="H3128" s="73">
        <v>300000</v>
      </c>
      <c r="I3128" s="75">
        <v>2587.6352876712331</v>
      </c>
      <c r="J3128" s="75">
        <v>1</v>
      </c>
    </row>
    <row r="3129" spans="5:10" x14ac:dyDescent="0.25">
      <c r="E3129" t="s">
        <v>6420</v>
      </c>
      <c r="F3129" t="s">
        <v>97</v>
      </c>
      <c r="G3129" t="s">
        <v>6470</v>
      </c>
      <c r="H3129" s="73">
        <v>0</v>
      </c>
      <c r="I3129" s="75">
        <v>5170.1572602739725</v>
      </c>
      <c r="J3129" s="75">
        <v>1</v>
      </c>
    </row>
    <row r="3130" spans="5:10" x14ac:dyDescent="0.25">
      <c r="E3130" t="s">
        <v>6421</v>
      </c>
      <c r="F3130" t="s">
        <v>98</v>
      </c>
      <c r="G3130" t="s">
        <v>5747</v>
      </c>
      <c r="H3130" s="73">
        <v>0</v>
      </c>
      <c r="I3130" s="75">
        <v>5170.1572602739725</v>
      </c>
      <c r="J3130" s="75">
        <v>1</v>
      </c>
    </row>
    <row r="3131" spans="5:10" x14ac:dyDescent="0.25">
      <c r="E3131" t="s">
        <v>6422</v>
      </c>
      <c r="F3131" t="s">
        <v>97</v>
      </c>
      <c r="G3131" t="s">
        <v>56</v>
      </c>
      <c r="H3131" s="73">
        <v>300000</v>
      </c>
      <c r="I3131" s="75">
        <v>2587.6352876712331</v>
      </c>
      <c r="J3131" s="75">
        <v>1</v>
      </c>
    </row>
    <row r="3132" spans="5:10" x14ac:dyDescent="0.25">
      <c r="E3132" t="s">
        <v>6423</v>
      </c>
      <c r="F3132" t="s">
        <v>97</v>
      </c>
      <c r="G3132" t="s">
        <v>6470</v>
      </c>
      <c r="H3132" s="73">
        <v>0</v>
      </c>
      <c r="I3132" s="75">
        <v>7595.0517808219192</v>
      </c>
      <c r="J3132" s="75">
        <v>1</v>
      </c>
    </row>
    <row r="3133" spans="5:10" x14ac:dyDescent="0.25">
      <c r="E3133" t="s">
        <v>6424</v>
      </c>
      <c r="F3133" t="s">
        <v>98</v>
      </c>
      <c r="G3133" t="s">
        <v>5747</v>
      </c>
      <c r="H3133" s="73">
        <v>0</v>
      </c>
      <c r="I3133" s="75">
        <v>5170.1572602739725</v>
      </c>
      <c r="J3133" s="75">
        <v>1</v>
      </c>
    </row>
    <row r="3134" spans="5:10" x14ac:dyDescent="0.25">
      <c r="E3134" t="s">
        <v>6425</v>
      </c>
      <c r="F3134" t="s">
        <v>97</v>
      </c>
      <c r="G3134" t="s">
        <v>56</v>
      </c>
      <c r="H3134" s="73">
        <v>300000</v>
      </c>
      <c r="I3134" s="75">
        <v>2587.6352876712331</v>
      </c>
      <c r="J3134" s="75">
        <v>1</v>
      </c>
    </row>
    <row r="3135" spans="5:10" x14ac:dyDescent="0.25">
      <c r="E3135" t="s">
        <v>6426</v>
      </c>
      <c r="F3135" t="s">
        <v>97</v>
      </c>
      <c r="G3135" t="s">
        <v>6470</v>
      </c>
      <c r="H3135" s="73">
        <v>0</v>
      </c>
      <c r="I3135" s="75">
        <v>3589.7623013698631</v>
      </c>
      <c r="J3135" s="75">
        <v>1</v>
      </c>
    </row>
    <row r="3136" spans="5:10" x14ac:dyDescent="0.25">
      <c r="E3136" t="s">
        <v>6427</v>
      </c>
      <c r="F3136" t="s">
        <v>98</v>
      </c>
      <c r="G3136" t="s">
        <v>5747</v>
      </c>
      <c r="H3136" s="73">
        <v>0</v>
      </c>
      <c r="I3136" s="75">
        <v>3589.7623013698631</v>
      </c>
      <c r="J3136" s="75">
        <v>1</v>
      </c>
    </row>
    <row r="3137" spans="5:10" x14ac:dyDescent="0.25">
      <c r="E3137" t="s">
        <v>6428</v>
      </c>
      <c r="F3137" t="s">
        <v>97</v>
      </c>
      <c r="G3137" t="s">
        <v>56</v>
      </c>
      <c r="H3137" s="73">
        <v>300000</v>
      </c>
      <c r="I3137" s="75">
        <v>2892.0099178082187</v>
      </c>
      <c r="J3137" s="75">
        <v>1</v>
      </c>
    </row>
    <row r="3138" spans="5:10" x14ac:dyDescent="0.25">
      <c r="E3138" t="s">
        <v>6429</v>
      </c>
      <c r="F3138" t="s">
        <v>97</v>
      </c>
      <c r="G3138" t="s">
        <v>6470</v>
      </c>
      <c r="H3138" s="73">
        <v>0</v>
      </c>
      <c r="I3138" s="75">
        <v>7595.0517808219192</v>
      </c>
      <c r="J3138" s="75">
        <v>1</v>
      </c>
    </row>
    <row r="3139" spans="5:10" x14ac:dyDescent="0.25">
      <c r="E3139" t="s">
        <v>6430</v>
      </c>
      <c r="F3139" t="s">
        <v>98</v>
      </c>
      <c r="G3139" t="s">
        <v>5747</v>
      </c>
      <c r="H3139" s="73">
        <v>0</v>
      </c>
      <c r="I3139" s="75">
        <v>5170.1572602739725</v>
      </c>
      <c r="J3139" s="75">
        <v>1</v>
      </c>
    </row>
    <row r="3140" spans="5:10" x14ac:dyDescent="0.25">
      <c r="E3140" t="s">
        <v>6431</v>
      </c>
      <c r="F3140" t="s">
        <v>97</v>
      </c>
      <c r="G3140" t="s">
        <v>56</v>
      </c>
      <c r="H3140" s="73">
        <v>300000</v>
      </c>
      <c r="I3140" s="75">
        <v>2587.6352876712331</v>
      </c>
      <c r="J3140" s="75">
        <v>1</v>
      </c>
    </row>
    <row r="3141" spans="5:10" x14ac:dyDescent="0.25">
      <c r="E3141" t="s">
        <v>6432</v>
      </c>
      <c r="F3141" t="s">
        <v>97</v>
      </c>
      <c r="G3141" t="s">
        <v>6470</v>
      </c>
      <c r="H3141" s="73">
        <v>0</v>
      </c>
      <c r="I3141" s="75">
        <v>3589.7623013698631</v>
      </c>
      <c r="J3141" s="75">
        <v>1</v>
      </c>
    </row>
    <row r="3142" spans="5:10" x14ac:dyDescent="0.25">
      <c r="E3142" t="s">
        <v>6433</v>
      </c>
      <c r="F3142" t="s">
        <v>98</v>
      </c>
      <c r="G3142" t="s">
        <v>5747</v>
      </c>
      <c r="H3142" s="73">
        <v>0</v>
      </c>
      <c r="I3142" s="75">
        <v>3589.7623013698631</v>
      </c>
      <c r="J3142" s="75">
        <v>1</v>
      </c>
    </row>
    <row r="3143" spans="5:10" x14ac:dyDescent="0.25">
      <c r="E3143" t="s">
        <v>6434</v>
      </c>
      <c r="F3143" t="s">
        <v>97</v>
      </c>
      <c r="G3143" t="s">
        <v>56</v>
      </c>
      <c r="H3143" s="73">
        <v>300000</v>
      </c>
      <c r="I3143" s="75">
        <v>2587.6352876712331</v>
      </c>
      <c r="J3143" s="75">
        <v>1</v>
      </c>
    </row>
    <row r="3144" spans="5:10" x14ac:dyDescent="0.25">
      <c r="E3144" t="s">
        <v>6435</v>
      </c>
      <c r="F3144" t="s">
        <v>97</v>
      </c>
      <c r="G3144" t="s">
        <v>6470</v>
      </c>
      <c r="H3144" s="73">
        <v>0</v>
      </c>
      <c r="I3144" s="75">
        <v>5170.1572602739725</v>
      </c>
      <c r="J3144" s="75">
        <v>1</v>
      </c>
    </row>
    <row r="3145" spans="5:10" x14ac:dyDescent="0.25">
      <c r="E3145" t="s">
        <v>6436</v>
      </c>
      <c r="F3145" t="s">
        <v>97</v>
      </c>
      <c r="G3145" t="s">
        <v>56</v>
      </c>
      <c r="H3145" s="73">
        <v>300000</v>
      </c>
      <c r="I3145" s="75">
        <v>2587.6352876712331</v>
      </c>
      <c r="J3145" s="75">
        <v>1</v>
      </c>
    </row>
    <row r="3146" spans="5:10" x14ac:dyDescent="0.25">
      <c r="E3146" t="s">
        <v>6437</v>
      </c>
      <c r="F3146" t="s">
        <v>97</v>
      </c>
      <c r="G3146" t="s">
        <v>6470</v>
      </c>
      <c r="H3146" s="73">
        <v>0</v>
      </c>
      <c r="I3146" s="75">
        <v>7595.0517808219192</v>
      </c>
      <c r="J3146" s="75">
        <v>1</v>
      </c>
    </row>
    <row r="3147" spans="5:10" x14ac:dyDescent="0.25">
      <c r="E3147" t="s">
        <v>6438</v>
      </c>
      <c r="F3147" t="s">
        <v>98</v>
      </c>
      <c r="G3147" t="s">
        <v>5747</v>
      </c>
      <c r="H3147" s="73">
        <v>0</v>
      </c>
      <c r="I3147" s="75">
        <v>5170.1572602739725</v>
      </c>
      <c r="J3147" s="75">
        <v>1</v>
      </c>
    </row>
    <row r="3148" spans="5:10" x14ac:dyDescent="0.25">
      <c r="E3148" t="s">
        <v>6439</v>
      </c>
      <c r="F3148" t="s">
        <v>97</v>
      </c>
      <c r="G3148" t="s">
        <v>56</v>
      </c>
      <c r="H3148" s="73">
        <v>300000</v>
      </c>
      <c r="I3148" s="75">
        <v>2587.6352876712331</v>
      </c>
      <c r="J3148" s="75">
        <v>1</v>
      </c>
    </row>
    <row r="3149" spans="5:10" x14ac:dyDescent="0.25">
      <c r="E3149" t="s">
        <v>6440</v>
      </c>
      <c r="F3149" t="s">
        <v>97</v>
      </c>
      <c r="G3149" t="s">
        <v>6470</v>
      </c>
      <c r="H3149" s="73">
        <v>0</v>
      </c>
      <c r="I3149" s="75">
        <v>7595.0517808219192</v>
      </c>
      <c r="J3149" s="75">
        <v>1</v>
      </c>
    </row>
    <row r="3150" spans="5:10" x14ac:dyDescent="0.25">
      <c r="E3150" t="s">
        <v>6441</v>
      </c>
      <c r="F3150" t="s">
        <v>98</v>
      </c>
      <c r="G3150" t="s">
        <v>5747</v>
      </c>
      <c r="H3150" s="73">
        <v>0</v>
      </c>
      <c r="I3150" s="75">
        <v>3589.7623013698631</v>
      </c>
      <c r="J3150" s="75">
        <v>1</v>
      </c>
    </row>
    <row r="3151" spans="5:10" x14ac:dyDescent="0.25">
      <c r="E3151" t="s">
        <v>6442</v>
      </c>
      <c r="F3151" t="s">
        <v>97</v>
      </c>
      <c r="G3151" t="s">
        <v>56</v>
      </c>
      <c r="H3151" s="73">
        <v>300000</v>
      </c>
      <c r="I3151" s="75">
        <v>2587.6352876712331</v>
      </c>
      <c r="J3151" s="75">
        <v>1</v>
      </c>
    </row>
    <row r="3152" spans="5:10" x14ac:dyDescent="0.25">
      <c r="E3152" t="s">
        <v>6443</v>
      </c>
      <c r="F3152" t="s">
        <v>97</v>
      </c>
      <c r="G3152" t="s">
        <v>6470</v>
      </c>
      <c r="H3152" s="73">
        <v>0</v>
      </c>
      <c r="I3152" s="75">
        <v>7595.0517808219192</v>
      </c>
      <c r="J3152" s="75">
        <v>1</v>
      </c>
    </row>
    <row r="3153" spans="5:10" x14ac:dyDescent="0.25">
      <c r="E3153" t="s">
        <v>6444</v>
      </c>
      <c r="F3153" t="s">
        <v>98</v>
      </c>
      <c r="G3153" t="s">
        <v>5747</v>
      </c>
      <c r="H3153" s="73">
        <v>0</v>
      </c>
      <c r="I3153" s="75">
        <v>5170.1572602739725</v>
      </c>
      <c r="J3153" s="75">
        <v>1</v>
      </c>
    </row>
    <row r="3154" spans="5:10" x14ac:dyDescent="0.25">
      <c r="E3154" t="s">
        <v>6445</v>
      </c>
      <c r="F3154" t="s">
        <v>97</v>
      </c>
      <c r="G3154" t="s">
        <v>56</v>
      </c>
      <c r="H3154" s="73">
        <v>300000</v>
      </c>
      <c r="I3154" s="75">
        <v>2892.0099178082187</v>
      </c>
      <c r="J3154" s="75">
        <v>1</v>
      </c>
    </row>
    <row r="3155" spans="5:10" x14ac:dyDescent="0.25">
      <c r="E3155" t="s">
        <v>6446</v>
      </c>
      <c r="F3155" t="s">
        <v>98</v>
      </c>
      <c r="G3155" t="s">
        <v>5747</v>
      </c>
      <c r="H3155" s="73">
        <v>0</v>
      </c>
      <c r="I3155" s="75">
        <v>5170.1572602739725</v>
      </c>
      <c r="J3155" s="75">
        <v>1</v>
      </c>
    </row>
    <row r="3156" spans="5:10" x14ac:dyDescent="0.25">
      <c r="E3156" t="s">
        <v>6447</v>
      </c>
      <c r="F3156" t="s">
        <v>97</v>
      </c>
      <c r="G3156" t="s">
        <v>56</v>
      </c>
      <c r="H3156" s="73">
        <v>300000</v>
      </c>
      <c r="I3156" s="75">
        <v>2892.0099178082187</v>
      </c>
      <c r="J3156" s="75">
        <v>1</v>
      </c>
    </row>
    <row r="3157" spans="5:10" x14ac:dyDescent="0.25">
      <c r="E3157" t="s">
        <v>6448</v>
      </c>
      <c r="F3157" t="s">
        <v>98</v>
      </c>
      <c r="G3157" t="s">
        <v>5747</v>
      </c>
      <c r="H3157" s="73">
        <v>0</v>
      </c>
      <c r="I3157" s="75">
        <v>5170.1572602739725</v>
      </c>
      <c r="J3157" s="75">
        <v>1</v>
      </c>
    </row>
    <row r="3158" spans="5:10" x14ac:dyDescent="0.25">
      <c r="E3158" t="s">
        <v>6449</v>
      </c>
      <c r="F3158" t="s">
        <v>97</v>
      </c>
      <c r="G3158" t="s">
        <v>5744</v>
      </c>
      <c r="H3158" s="73">
        <v>0</v>
      </c>
      <c r="I3158" s="75">
        <v>7595.0517808219192</v>
      </c>
      <c r="J3158" s="75">
        <v>1</v>
      </c>
    </row>
    <row r="3159" spans="5:10" x14ac:dyDescent="0.25">
      <c r="E3159" t="s">
        <v>6450</v>
      </c>
      <c r="F3159" t="s">
        <v>98</v>
      </c>
      <c r="G3159" t="s">
        <v>6278</v>
      </c>
      <c r="H3159" s="73">
        <v>0</v>
      </c>
      <c r="I3159" s="75">
        <v>2892.0099178082187</v>
      </c>
      <c r="J3159" s="75">
        <v>1</v>
      </c>
    </row>
    <row r="3160" spans="5:10" x14ac:dyDescent="0.25">
      <c r="E3160" t="s">
        <v>6451</v>
      </c>
      <c r="F3160" t="s">
        <v>97</v>
      </c>
      <c r="G3160" t="s">
        <v>5745</v>
      </c>
      <c r="H3160" s="73">
        <v>0</v>
      </c>
      <c r="I3160" s="75">
        <v>2587.6352876712331</v>
      </c>
      <c r="J3160" s="75">
        <v>1</v>
      </c>
    </row>
    <row r="3161" spans="5:10" x14ac:dyDescent="0.25">
      <c r="E3161" t="s">
        <v>6452</v>
      </c>
      <c r="F3161" t="s">
        <v>97</v>
      </c>
      <c r="G3161" t="s">
        <v>5745</v>
      </c>
      <c r="H3161" s="73">
        <v>0</v>
      </c>
      <c r="I3161" s="75">
        <v>2587.6352876712331</v>
      </c>
      <c r="J3161" s="75">
        <v>1</v>
      </c>
    </row>
    <row r="3162" spans="5:10" x14ac:dyDescent="0.25">
      <c r="E3162" t="s">
        <v>6453</v>
      </c>
      <c r="F3162" t="s">
        <v>97</v>
      </c>
      <c r="G3162" t="s">
        <v>56</v>
      </c>
      <c r="H3162" s="73">
        <v>300000</v>
      </c>
      <c r="I3162" s="75">
        <v>2892.0099178082187</v>
      </c>
      <c r="J3162" s="75">
        <v>1</v>
      </c>
    </row>
    <row r="3163" spans="5:10" x14ac:dyDescent="0.25">
      <c r="E3163" t="s">
        <v>6454</v>
      </c>
      <c r="F3163" t="s">
        <v>97</v>
      </c>
      <c r="G3163" t="s">
        <v>6470</v>
      </c>
      <c r="H3163" s="73">
        <v>0</v>
      </c>
      <c r="I3163" s="75">
        <v>7595.0517808219192</v>
      </c>
      <c r="J3163" s="75">
        <v>1</v>
      </c>
    </row>
    <row r="3164" spans="5:10" x14ac:dyDescent="0.25">
      <c r="E3164" t="s">
        <v>6455</v>
      </c>
      <c r="F3164" t="s">
        <v>98</v>
      </c>
      <c r="G3164" t="s">
        <v>5747</v>
      </c>
      <c r="H3164" s="73">
        <v>0</v>
      </c>
      <c r="I3164" s="75">
        <v>5170.1572602739725</v>
      </c>
      <c r="J3164" s="75">
        <v>1</v>
      </c>
    </row>
    <row r="3165" spans="5:10" x14ac:dyDescent="0.25">
      <c r="E3165" t="s">
        <v>6456</v>
      </c>
      <c r="F3165" t="s">
        <v>98</v>
      </c>
      <c r="G3165" t="s">
        <v>56</v>
      </c>
      <c r="H3165" s="73">
        <v>500000</v>
      </c>
      <c r="I3165" s="75">
        <v>3496.324328767123</v>
      </c>
      <c r="J3165" s="75">
        <v>1</v>
      </c>
    </row>
    <row r="3166" spans="5:10" x14ac:dyDescent="0.25">
      <c r="E3166" t="s">
        <v>6457</v>
      </c>
      <c r="F3166" t="s">
        <v>97</v>
      </c>
      <c r="G3166" t="s">
        <v>6278</v>
      </c>
      <c r="H3166" s="73">
        <v>0</v>
      </c>
      <c r="I3166" s="75">
        <v>3496.324328767123</v>
      </c>
      <c r="J3166" s="75">
        <v>1</v>
      </c>
    </row>
    <row r="3167" spans="5:10" x14ac:dyDescent="0.25">
      <c r="E3167" t="s">
        <v>6458</v>
      </c>
      <c r="F3167" t="s">
        <v>97</v>
      </c>
      <c r="G3167" t="s">
        <v>56</v>
      </c>
      <c r="H3167" s="73">
        <v>500000</v>
      </c>
      <c r="I3167" s="75">
        <v>3450.0153972602739</v>
      </c>
      <c r="J3167" s="75">
        <v>1</v>
      </c>
    </row>
    <row r="3168" spans="5:10" x14ac:dyDescent="0.25">
      <c r="E3168" t="s">
        <v>6459</v>
      </c>
      <c r="F3168" t="s">
        <v>98</v>
      </c>
      <c r="G3168" t="s">
        <v>6278</v>
      </c>
      <c r="H3168" s="73">
        <v>0</v>
      </c>
      <c r="I3168" s="75">
        <v>3450.0153972602739</v>
      </c>
      <c r="J3168" s="75">
        <v>1</v>
      </c>
    </row>
    <row r="3169" spans="5:10" x14ac:dyDescent="0.25">
      <c r="E3169" t="s">
        <v>6460</v>
      </c>
      <c r="F3169" t="s">
        <v>97</v>
      </c>
      <c r="G3169" t="s">
        <v>5745</v>
      </c>
      <c r="H3169" s="73">
        <v>0</v>
      </c>
      <c r="I3169" s="75">
        <v>3077.7031780821917</v>
      </c>
      <c r="J3169" s="75">
        <v>1</v>
      </c>
    </row>
    <row r="3170" spans="5:10" x14ac:dyDescent="0.25">
      <c r="E3170" t="s">
        <v>6461</v>
      </c>
      <c r="F3170" t="s">
        <v>97</v>
      </c>
      <c r="G3170" t="s">
        <v>5744</v>
      </c>
      <c r="H3170" s="73">
        <v>0</v>
      </c>
      <c r="I3170" s="75">
        <v>9064.3435616438346</v>
      </c>
      <c r="J3170" s="75">
        <v>1</v>
      </c>
    </row>
    <row r="3171" spans="5:10" x14ac:dyDescent="0.25">
      <c r="E3171" t="s">
        <v>6462</v>
      </c>
      <c r="F3171" t="s">
        <v>98</v>
      </c>
      <c r="G3171" t="s">
        <v>5747</v>
      </c>
      <c r="H3171" s="73">
        <v>0</v>
      </c>
      <c r="I3171" s="75">
        <v>6171.0574794520544</v>
      </c>
      <c r="J3171" s="75">
        <v>1</v>
      </c>
    </row>
    <row r="3172" spans="5:10" x14ac:dyDescent="0.25">
      <c r="E3172" t="s">
        <v>6463</v>
      </c>
      <c r="F3172" t="s">
        <v>97</v>
      </c>
      <c r="G3172" t="s">
        <v>56</v>
      </c>
      <c r="H3172" s="73">
        <v>500000</v>
      </c>
      <c r="I3172" s="75">
        <v>3415.2836986301363</v>
      </c>
      <c r="J3172" s="75">
        <v>1</v>
      </c>
    </row>
    <row r="3173" spans="5:10" x14ac:dyDescent="0.25">
      <c r="E3173" t="s">
        <v>6464</v>
      </c>
      <c r="F3173" t="s">
        <v>98</v>
      </c>
      <c r="G3173" t="s">
        <v>6278</v>
      </c>
      <c r="H3173" s="73">
        <v>0</v>
      </c>
      <c r="I3173" s="75">
        <v>3415.2836986301363</v>
      </c>
      <c r="J3173" s="75">
        <v>1</v>
      </c>
    </row>
    <row r="3174" spans="5:10" x14ac:dyDescent="0.25">
      <c r="E3174" t="s">
        <v>6465</v>
      </c>
      <c r="F3174" t="s">
        <v>98</v>
      </c>
      <c r="G3174" t="s">
        <v>5746</v>
      </c>
      <c r="H3174" s="73">
        <v>0</v>
      </c>
      <c r="I3174" s="75">
        <v>3046.7195890410958</v>
      </c>
      <c r="J3174" s="75">
        <v>1</v>
      </c>
    </row>
    <row r="3175" spans="5:10" x14ac:dyDescent="0.25">
      <c r="E3175" t="s">
        <v>6466</v>
      </c>
      <c r="F3175" t="s">
        <v>98</v>
      </c>
      <c r="G3175" t="s">
        <v>5747</v>
      </c>
      <c r="H3175" s="73">
        <v>0</v>
      </c>
      <c r="I3175" s="75">
        <v>8973.0917808219183</v>
      </c>
      <c r="J3175" s="75">
        <v>1</v>
      </c>
    </row>
    <row r="3176" spans="5:10" x14ac:dyDescent="0.25">
      <c r="E3176" t="s">
        <v>6467</v>
      </c>
      <c r="F3176" t="s">
        <v>97</v>
      </c>
      <c r="G3176" t="s">
        <v>56</v>
      </c>
      <c r="H3176" s="73">
        <v>300000</v>
      </c>
      <c r="I3176" s="75">
        <v>2527.6569863013701</v>
      </c>
      <c r="J3176" s="75">
        <v>1</v>
      </c>
    </row>
    <row r="3177" spans="5:10" x14ac:dyDescent="0.25">
      <c r="E3177" t="s">
        <v>6468</v>
      </c>
      <c r="F3177" t="s">
        <v>97</v>
      </c>
      <c r="G3177" t="s">
        <v>6470</v>
      </c>
      <c r="H3177" s="73">
        <v>0</v>
      </c>
      <c r="I3177" s="75">
        <v>3506.5558904109585</v>
      </c>
      <c r="J3177" s="75">
        <v>1</v>
      </c>
    </row>
    <row r="3178" spans="5:10" x14ac:dyDescent="0.25">
      <c r="E3178" t="s">
        <v>6469</v>
      </c>
      <c r="F3178" t="s">
        <v>98</v>
      </c>
      <c r="G3178" t="s">
        <v>5747</v>
      </c>
      <c r="H3178" s="73">
        <v>0</v>
      </c>
      <c r="I3178" s="75">
        <v>5050.3191780821917</v>
      </c>
      <c r="J3178" s="75">
        <v>1</v>
      </c>
    </row>
    <row r="3179" spans="5:10" x14ac:dyDescent="0.25">
      <c r="E3179" t="s">
        <v>6474</v>
      </c>
      <c r="F3179" t="s">
        <v>98</v>
      </c>
      <c r="G3179" t="s">
        <v>5746</v>
      </c>
      <c r="H3179" s="73">
        <v>0</v>
      </c>
      <c r="I3179" s="75">
        <v>3127.44</v>
      </c>
      <c r="J3179" s="75">
        <v>1</v>
      </c>
    </row>
    <row r="3180" spans="5:10" x14ac:dyDescent="0.25">
      <c r="E3180" t="s">
        <v>6475</v>
      </c>
      <c r="F3180" t="s">
        <v>97</v>
      </c>
      <c r="G3180" t="s">
        <v>5745</v>
      </c>
      <c r="H3180" s="73">
        <v>0</v>
      </c>
      <c r="I3180" s="75">
        <v>2467.6786849315067</v>
      </c>
      <c r="J3180" s="75">
        <v>1</v>
      </c>
    </row>
    <row r="3181" spans="5:10" x14ac:dyDescent="0.25">
      <c r="E3181" t="s">
        <v>6476</v>
      </c>
      <c r="F3181" t="s">
        <v>97</v>
      </c>
      <c r="G3181" t="s">
        <v>5745</v>
      </c>
      <c r="H3181" s="73">
        <v>0</v>
      </c>
      <c r="I3181" s="75">
        <v>2707.591890410959</v>
      </c>
      <c r="J3181" s="75">
        <v>1</v>
      </c>
    </row>
    <row r="3182" spans="5:10" x14ac:dyDescent="0.25">
      <c r="E3182" t="s">
        <v>6499</v>
      </c>
      <c r="F3182" t="s">
        <v>97</v>
      </c>
      <c r="G3182" t="s">
        <v>56</v>
      </c>
      <c r="H3182" s="73">
        <v>400000</v>
      </c>
      <c r="I3182" s="75">
        <v>2704.0280547945204</v>
      </c>
      <c r="J3182" s="75">
        <v>1</v>
      </c>
    </row>
    <row r="3183" spans="5:10" x14ac:dyDescent="0.25">
      <c r="E3183" t="s">
        <v>6500</v>
      </c>
      <c r="F3183" t="s">
        <v>97</v>
      </c>
      <c r="G3183" t="s">
        <v>5744</v>
      </c>
      <c r="H3183" s="73">
        <v>0</v>
      </c>
      <c r="I3183" s="75">
        <v>5421.793315068493</v>
      </c>
      <c r="J3183" s="75">
        <v>1</v>
      </c>
    </row>
    <row r="3184" spans="5:10" x14ac:dyDescent="0.25">
      <c r="E3184" t="s">
        <v>6501</v>
      </c>
      <c r="F3184" t="s">
        <v>98</v>
      </c>
      <c r="G3184" t="s">
        <v>6522</v>
      </c>
      <c r="H3184" s="73">
        <v>0</v>
      </c>
      <c r="I3184" s="75">
        <v>5421.793315068493</v>
      </c>
      <c r="J3184" s="75">
        <v>1</v>
      </c>
    </row>
    <row r="3185" spans="5:10" x14ac:dyDescent="0.25">
      <c r="E3185" t="s">
        <v>6502</v>
      </c>
      <c r="F3185" t="s">
        <v>97</v>
      </c>
      <c r="G3185" t="s">
        <v>56</v>
      </c>
      <c r="H3185" s="73">
        <v>300000</v>
      </c>
      <c r="I3185" s="75">
        <v>2729.2146575342467</v>
      </c>
      <c r="J3185" s="75">
        <v>1</v>
      </c>
    </row>
    <row r="3186" spans="5:10" x14ac:dyDescent="0.25">
      <c r="E3186" t="s">
        <v>6503</v>
      </c>
      <c r="F3186" t="s">
        <v>97</v>
      </c>
      <c r="G3186" t="s">
        <v>5744</v>
      </c>
      <c r="H3186" s="73">
        <v>0</v>
      </c>
      <c r="I3186" s="75">
        <v>7167.5157534246573</v>
      </c>
      <c r="J3186" s="75">
        <v>1</v>
      </c>
    </row>
    <row r="3187" spans="5:10" x14ac:dyDescent="0.25">
      <c r="E3187" t="s">
        <v>6504</v>
      </c>
      <c r="F3187" t="s">
        <v>98</v>
      </c>
      <c r="G3187" t="s">
        <v>5747</v>
      </c>
      <c r="H3187" s="73">
        <v>0</v>
      </c>
      <c r="I3187" s="75">
        <v>4879.1219178082192</v>
      </c>
      <c r="J3187" s="75">
        <v>1</v>
      </c>
    </row>
    <row r="3188" spans="5:10" x14ac:dyDescent="0.25">
      <c r="E3188" t="s">
        <v>6505</v>
      </c>
      <c r="F3188" t="s">
        <v>97</v>
      </c>
      <c r="G3188" t="s">
        <v>56</v>
      </c>
      <c r="H3188" s="73">
        <v>400000</v>
      </c>
      <c r="I3188" s="75">
        <v>2572.5822465753427</v>
      </c>
      <c r="J3188" s="75">
        <v>1</v>
      </c>
    </row>
    <row r="3189" spans="5:10" x14ac:dyDescent="0.25">
      <c r="E3189" t="s">
        <v>6506</v>
      </c>
      <c r="F3189" t="s">
        <v>98</v>
      </c>
      <c r="G3189" t="s">
        <v>6522</v>
      </c>
      <c r="H3189" s="73">
        <v>0</v>
      </c>
      <c r="I3189" s="75">
        <v>3496.7429589041094</v>
      </c>
      <c r="J3189" s="75">
        <v>1</v>
      </c>
    </row>
    <row r="3190" spans="5:10" x14ac:dyDescent="0.25">
      <c r="E3190" t="s">
        <v>6507</v>
      </c>
      <c r="F3190" t="s">
        <v>97</v>
      </c>
      <c r="G3190" t="s">
        <v>5744</v>
      </c>
      <c r="H3190" s="73">
        <v>0</v>
      </c>
      <c r="I3190" s="75">
        <v>7576.6555068493144</v>
      </c>
      <c r="J3190" s="75">
        <v>1</v>
      </c>
    </row>
    <row r="3191" spans="5:10" x14ac:dyDescent="0.25">
      <c r="E3191" t="s">
        <v>6508</v>
      </c>
      <c r="F3191" t="s">
        <v>97</v>
      </c>
      <c r="G3191" t="s">
        <v>56</v>
      </c>
      <c r="H3191" s="73">
        <v>300000</v>
      </c>
      <c r="I3191" s="75">
        <v>2347.7220821917808</v>
      </c>
      <c r="J3191" s="75">
        <v>1</v>
      </c>
    </row>
    <row r="3192" spans="5:10" x14ac:dyDescent="0.25">
      <c r="E3192" t="s">
        <v>6509</v>
      </c>
      <c r="F3192" t="s">
        <v>98</v>
      </c>
      <c r="G3192" t="s">
        <v>5747</v>
      </c>
      <c r="H3192" s="73">
        <v>0</v>
      </c>
      <c r="I3192" s="75">
        <v>4690.8049315068492</v>
      </c>
      <c r="J3192" s="75">
        <v>1</v>
      </c>
    </row>
    <row r="3193" spans="5:10" x14ac:dyDescent="0.25">
      <c r="E3193" t="s">
        <v>6510</v>
      </c>
      <c r="F3193" t="s">
        <v>97</v>
      </c>
      <c r="G3193" t="s">
        <v>56</v>
      </c>
      <c r="H3193" s="73">
        <v>300000</v>
      </c>
      <c r="I3193" s="75">
        <v>2623.8765479452054</v>
      </c>
      <c r="J3193" s="75">
        <v>1</v>
      </c>
    </row>
    <row r="3194" spans="5:10" x14ac:dyDescent="0.25">
      <c r="E3194" t="s">
        <v>6511</v>
      </c>
      <c r="F3194" t="s">
        <v>98</v>
      </c>
      <c r="G3194" t="s">
        <v>5747</v>
      </c>
      <c r="H3194" s="73">
        <v>0</v>
      </c>
      <c r="I3194" s="75">
        <v>4690.8049315068492</v>
      </c>
      <c r="J3194" s="75">
        <v>1</v>
      </c>
    </row>
    <row r="3195" spans="5:10" x14ac:dyDescent="0.25">
      <c r="E3195" t="s">
        <v>6512</v>
      </c>
      <c r="F3195" t="s">
        <v>97</v>
      </c>
      <c r="G3195" t="s">
        <v>56</v>
      </c>
      <c r="H3195" s="73">
        <v>400000</v>
      </c>
      <c r="I3195" s="75">
        <v>3483.9811232876709</v>
      </c>
      <c r="J3195" s="75">
        <v>1</v>
      </c>
    </row>
    <row r="3196" spans="5:10" x14ac:dyDescent="0.25">
      <c r="E3196" t="s">
        <v>6513</v>
      </c>
      <c r="F3196" t="s">
        <v>98</v>
      </c>
      <c r="G3196" t="s">
        <v>5743</v>
      </c>
      <c r="H3196" s="73">
        <v>0</v>
      </c>
      <c r="I3196" s="75">
        <v>2873.2689041095896</v>
      </c>
      <c r="J3196" s="75">
        <v>1</v>
      </c>
    </row>
    <row r="3197" spans="5:10" x14ac:dyDescent="0.25">
      <c r="E3197" t="s">
        <v>6514</v>
      </c>
      <c r="F3197" t="s">
        <v>97</v>
      </c>
      <c r="G3197" t="s">
        <v>5745</v>
      </c>
      <c r="H3197" s="73">
        <v>0</v>
      </c>
      <c r="I3197" s="75">
        <v>2563.1932602739726</v>
      </c>
      <c r="J3197" s="75">
        <v>1</v>
      </c>
    </row>
    <row r="3198" spans="5:10" x14ac:dyDescent="0.25">
      <c r="E3198" t="s">
        <v>6515</v>
      </c>
      <c r="F3198" t="s">
        <v>97</v>
      </c>
      <c r="G3198" t="s">
        <v>5745</v>
      </c>
      <c r="H3198" s="73">
        <v>0</v>
      </c>
      <c r="I3198" s="75">
        <v>2563.1932602739726</v>
      </c>
      <c r="J3198" s="75">
        <v>1</v>
      </c>
    </row>
    <row r="3199" spans="5:10" x14ac:dyDescent="0.25">
      <c r="E3199" t="s">
        <v>6516</v>
      </c>
      <c r="F3199" t="s">
        <v>97</v>
      </c>
      <c r="G3199" t="s">
        <v>5744</v>
      </c>
      <c r="H3199" s="73">
        <v>0</v>
      </c>
      <c r="I3199" s="75">
        <v>7549.0034794520552</v>
      </c>
      <c r="J3199" s="75">
        <v>1</v>
      </c>
    </row>
    <row r="3200" spans="5:10" x14ac:dyDescent="0.25">
      <c r="E3200" t="s">
        <v>6517</v>
      </c>
      <c r="F3200" t="s">
        <v>98</v>
      </c>
      <c r="G3200" t="s">
        <v>5747</v>
      </c>
      <c r="H3200" s="73">
        <v>0</v>
      </c>
      <c r="I3200" s="75">
        <v>5139.4082465753427</v>
      </c>
      <c r="J3200" s="75">
        <v>1</v>
      </c>
    </row>
    <row r="3201" spans="5:10" x14ac:dyDescent="0.25">
      <c r="E3201" t="s">
        <v>6518</v>
      </c>
      <c r="F3201" t="s">
        <v>97</v>
      </c>
      <c r="G3201" t="s">
        <v>56</v>
      </c>
      <c r="H3201" s="73">
        <v>400000</v>
      </c>
      <c r="I3201" s="75">
        <v>2810.1201369863015</v>
      </c>
      <c r="J3201" s="75">
        <v>1</v>
      </c>
    </row>
    <row r="3202" spans="5:10" x14ac:dyDescent="0.25">
      <c r="E3202" t="s">
        <v>6519</v>
      </c>
      <c r="F3202" t="s">
        <v>98</v>
      </c>
      <c r="G3202" t="s">
        <v>5743</v>
      </c>
      <c r="H3202" s="73">
        <v>0</v>
      </c>
      <c r="I3202" s="75">
        <v>2810.1201369863015</v>
      </c>
      <c r="J3202" s="75">
        <v>1</v>
      </c>
    </row>
    <row r="3203" spans="5:10" x14ac:dyDescent="0.25">
      <c r="E3203" t="s">
        <v>6520</v>
      </c>
      <c r="F3203" t="s">
        <v>97</v>
      </c>
      <c r="G3203" t="s">
        <v>5745</v>
      </c>
      <c r="H3203" s="73">
        <v>0</v>
      </c>
      <c r="I3203" s="75">
        <v>2506.8593424657533</v>
      </c>
      <c r="J3203" s="75">
        <v>1</v>
      </c>
    </row>
    <row r="3204" spans="5:10" x14ac:dyDescent="0.25">
      <c r="E3204" t="s">
        <v>6521</v>
      </c>
      <c r="F3204" t="s">
        <v>98</v>
      </c>
      <c r="G3204" t="s">
        <v>5746</v>
      </c>
      <c r="H3204" s="73">
        <v>0</v>
      </c>
      <c r="I3204" s="75">
        <v>2506.8593424657533</v>
      </c>
      <c r="J3204" s="75">
        <v>1</v>
      </c>
    </row>
    <row r="3205" spans="5:10" x14ac:dyDescent="0.25">
      <c r="E3205" t="s">
        <v>6524</v>
      </c>
      <c r="F3205" t="s">
        <v>98</v>
      </c>
      <c r="G3205" t="s">
        <v>5746</v>
      </c>
      <c r="H3205" s="73">
        <v>0</v>
      </c>
      <c r="I3205" s="75">
        <v>2647.6941369863011</v>
      </c>
      <c r="J3205" s="75">
        <v>1</v>
      </c>
    </row>
    <row r="3206" spans="5:10" x14ac:dyDescent="0.25">
      <c r="E3206" t="s">
        <v>6531</v>
      </c>
      <c r="F3206" t="s">
        <v>98</v>
      </c>
      <c r="G3206" t="s">
        <v>5746</v>
      </c>
      <c r="H3206" s="73">
        <v>0</v>
      </c>
      <c r="I3206" s="75">
        <v>2602.6214794520547</v>
      </c>
      <c r="J3206" s="75">
        <v>1</v>
      </c>
    </row>
    <row r="3207" spans="5:10" x14ac:dyDescent="0.25">
      <c r="E3207" t="s">
        <v>6579</v>
      </c>
      <c r="F3207" t="s">
        <v>97</v>
      </c>
      <c r="G3207" t="s">
        <v>56</v>
      </c>
      <c r="H3207" s="73">
        <v>400000</v>
      </c>
      <c r="I3207" s="75">
        <v>2736.4465753424656</v>
      </c>
      <c r="J3207" s="75">
        <v>1</v>
      </c>
    </row>
    <row r="3208" spans="5:10" x14ac:dyDescent="0.25">
      <c r="E3208" t="s">
        <v>6580</v>
      </c>
      <c r="F3208" t="s">
        <v>97</v>
      </c>
      <c r="G3208" t="s">
        <v>5744</v>
      </c>
      <c r="H3208" s="73">
        <v>0</v>
      </c>
      <c r="I3208" s="75">
        <v>10275.627397260274</v>
      </c>
      <c r="J3208" s="75">
        <v>1</v>
      </c>
    </row>
    <row r="3209" spans="5:10" x14ac:dyDescent="0.25">
      <c r="E3209" t="s">
        <v>6581</v>
      </c>
      <c r="F3209" t="s">
        <v>98</v>
      </c>
      <c r="G3209" t="s">
        <v>5747</v>
      </c>
      <c r="H3209" s="73">
        <v>0</v>
      </c>
      <c r="I3209" s="75">
        <v>7189.5271232876712</v>
      </c>
      <c r="J3209" s="75">
        <v>1</v>
      </c>
    </row>
    <row r="3210" spans="5:10" x14ac:dyDescent="0.25">
      <c r="E3210" t="s">
        <v>6582</v>
      </c>
      <c r="F3210" t="s">
        <v>98</v>
      </c>
      <c r="G3210" t="s">
        <v>5743</v>
      </c>
      <c r="H3210" s="73">
        <v>0</v>
      </c>
      <c r="I3210" s="75">
        <v>2736.4465753424656</v>
      </c>
      <c r="J3210" s="75">
        <v>1</v>
      </c>
    </row>
    <row r="3211" spans="5:10" x14ac:dyDescent="0.25">
      <c r="E3211" t="s">
        <v>6583</v>
      </c>
      <c r="F3211" t="s">
        <v>97</v>
      </c>
      <c r="G3211" t="s">
        <v>56</v>
      </c>
      <c r="H3211" s="73">
        <v>400000</v>
      </c>
      <c r="I3211" s="75">
        <v>4894.6745205479447</v>
      </c>
      <c r="J3211" s="75">
        <v>1</v>
      </c>
    </row>
    <row r="3212" spans="5:10" x14ac:dyDescent="0.25">
      <c r="E3212" t="s">
        <v>6584</v>
      </c>
      <c r="F3212" t="s">
        <v>98</v>
      </c>
      <c r="G3212" t="s">
        <v>5743</v>
      </c>
      <c r="H3212" s="73">
        <v>0</v>
      </c>
      <c r="I3212" s="75">
        <v>3318.0772602739726</v>
      </c>
      <c r="J3212" s="75">
        <v>1</v>
      </c>
    </row>
    <row r="3213" spans="5:10" x14ac:dyDescent="0.25">
      <c r="E3213" t="s">
        <v>6585</v>
      </c>
      <c r="F3213" t="s">
        <v>98</v>
      </c>
      <c r="G3213" t="s">
        <v>5746</v>
      </c>
      <c r="H3213" s="73">
        <v>0</v>
      </c>
      <c r="I3213" s="75">
        <v>2441.1364383561645</v>
      </c>
      <c r="J3213" s="75">
        <v>1</v>
      </c>
    </row>
    <row r="3214" spans="5:10" x14ac:dyDescent="0.25">
      <c r="E3214" t="s">
        <v>6586</v>
      </c>
      <c r="F3214" t="s">
        <v>97</v>
      </c>
      <c r="G3214" t="s">
        <v>56</v>
      </c>
      <c r="H3214" s="73">
        <v>400000</v>
      </c>
      <c r="I3214" s="75">
        <v>3318.0772602739726</v>
      </c>
      <c r="J3214" s="75">
        <v>1</v>
      </c>
    </row>
    <row r="3215" spans="5:10" x14ac:dyDescent="0.25">
      <c r="E3215" t="s">
        <v>6587</v>
      </c>
      <c r="F3215" t="s">
        <v>98</v>
      </c>
      <c r="G3215" t="s">
        <v>5743</v>
      </c>
      <c r="H3215" s="73">
        <v>0</v>
      </c>
      <c r="I3215" s="75">
        <v>2441.1364383561645</v>
      </c>
      <c r="J3215" s="75">
        <v>1</v>
      </c>
    </row>
    <row r="3216" spans="5:10" x14ac:dyDescent="0.25">
      <c r="E3216" t="s">
        <v>6588</v>
      </c>
      <c r="F3216" t="s">
        <v>97</v>
      </c>
      <c r="G3216" t="s">
        <v>5745</v>
      </c>
      <c r="H3216" s="73">
        <v>0</v>
      </c>
      <c r="I3216" s="75">
        <v>2441.1364383561645</v>
      </c>
      <c r="J3216" s="75">
        <v>1</v>
      </c>
    </row>
    <row r="3217" spans="5:10" x14ac:dyDescent="0.25">
      <c r="E3217" t="s">
        <v>6589</v>
      </c>
      <c r="F3217" t="s">
        <v>97</v>
      </c>
      <c r="G3217" t="s">
        <v>56</v>
      </c>
      <c r="H3217" s="73">
        <v>300000</v>
      </c>
      <c r="I3217" s="75">
        <v>2227.7654794520549</v>
      </c>
      <c r="J3217" s="75">
        <v>1</v>
      </c>
    </row>
    <row r="3218" spans="5:10" x14ac:dyDescent="0.25">
      <c r="E3218" t="s">
        <v>6590</v>
      </c>
      <c r="F3218" t="s">
        <v>97</v>
      </c>
      <c r="G3218" t="s">
        <v>5744</v>
      </c>
      <c r="H3218" s="73">
        <v>0</v>
      </c>
      <c r="I3218" s="75">
        <v>6538.7863013698634</v>
      </c>
      <c r="J3218" s="75">
        <v>1</v>
      </c>
    </row>
    <row r="3219" spans="5:10" x14ac:dyDescent="0.25">
      <c r="E3219" t="s">
        <v>6591</v>
      </c>
      <c r="F3219" t="s">
        <v>98</v>
      </c>
      <c r="G3219" t="s">
        <v>5747</v>
      </c>
      <c r="H3219" s="73">
        <v>0</v>
      </c>
      <c r="I3219" s="75">
        <v>4451.1287671232876</v>
      </c>
      <c r="J3219" s="75">
        <v>1</v>
      </c>
    </row>
    <row r="3220" spans="5:10" x14ac:dyDescent="0.25">
      <c r="E3220" t="s">
        <v>6592</v>
      </c>
      <c r="F3220" t="s">
        <v>97</v>
      </c>
      <c r="G3220" t="s">
        <v>56</v>
      </c>
      <c r="H3220" s="73">
        <v>400000</v>
      </c>
      <c r="I3220" s="75">
        <v>2662.7730136986302</v>
      </c>
      <c r="J3220" s="75">
        <v>1</v>
      </c>
    </row>
    <row r="3221" spans="5:10" x14ac:dyDescent="0.25">
      <c r="E3221" t="s">
        <v>6593</v>
      </c>
      <c r="F3221" t="s">
        <v>97</v>
      </c>
      <c r="G3221" t="s">
        <v>5744</v>
      </c>
      <c r="H3221" s="73">
        <v>0</v>
      </c>
      <c r="I3221" s="75">
        <v>9998.9758904109585</v>
      </c>
      <c r="J3221" s="75">
        <v>1</v>
      </c>
    </row>
    <row r="3222" spans="5:10" x14ac:dyDescent="0.25">
      <c r="E3222" t="s">
        <v>6594</v>
      </c>
      <c r="F3222" t="s">
        <v>98</v>
      </c>
      <c r="G3222" t="s">
        <v>5747</v>
      </c>
      <c r="H3222" s="73">
        <v>0</v>
      </c>
      <c r="I3222" s="75">
        <v>6995.9629315068487</v>
      </c>
      <c r="J3222" s="75">
        <v>1</v>
      </c>
    </row>
    <row r="3223" spans="5:10" x14ac:dyDescent="0.25">
      <c r="E3223" t="s">
        <v>6595</v>
      </c>
      <c r="F3223" t="s">
        <v>98</v>
      </c>
      <c r="G3223" t="s">
        <v>5743</v>
      </c>
      <c r="H3223" s="73">
        <v>0</v>
      </c>
      <c r="I3223" s="75">
        <v>2375.4135342465756</v>
      </c>
      <c r="J3223" s="75">
        <v>1</v>
      </c>
    </row>
    <row r="3224" spans="5:10" x14ac:dyDescent="0.25">
      <c r="E3224" t="s">
        <v>6596</v>
      </c>
      <c r="F3224" t="s">
        <v>97</v>
      </c>
      <c r="G3224" t="s">
        <v>56</v>
      </c>
      <c r="H3224" s="73">
        <v>400000</v>
      </c>
      <c r="I3224" s="75">
        <v>2662.7730136986302</v>
      </c>
      <c r="J3224" s="75">
        <v>1</v>
      </c>
    </row>
    <row r="3225" spans="5:10" x14ac:dyDescent="0.25">
      <c r="E3225" t="s">
        <v>6597</v>
      </c>
      <c r="F3225" t="s">
        <v>98</v>
      </c>
      <c r="G3225" t="s">
        <v>5747</v>
      </c>
      <c r="H3225" s="73">
        <v>0</v>
      </c>
      <c r="I3225" s="75">
        <v>3228.7444109589042</v>
      </c>
      <c r="J3225" s="75">
        <v>1</v>
      </c>
    </row>
    <row r="3226" spans="5:10" x14ac:dyDescent="0.25">
      <c r="E3226" t="s">
        <v>6598</v>
      </c>
      <c r="F3226" t="s">
        <v>97</v>
      </c>
      <c r="G3226" t="s">
        <v>5744</v>
      </c>
      <c r="H3226" s="73">
        <v>0</v>
      </c>
      <c r="I3226" s="75">
        <v>4762.8948219178083</v>
      </c>
      <c r="J3226" s="75">
        <v>1</v>
      </c>
    </row>
    <row r="3227" spans="5:10" x14ac:dyDescent="0.25">
      <c r="E3227" t="s">
        <v>6599</v>
      </c>
      <c r="F3227" t="s">
        <v>97</v>
      </c>
      <c r="G3227" t="s">
        <v>56</v>
      </c>
      <c r="H3227" s="73">
        <v>300000</v>
      </c>
      <c r="I3227" s="75">
        <v>2384.4717534246574</v>
      </c>
      <c r="J3227" s="75">
        <v>1</v>
      </c>
    </row>
    <row r="3228" spans="5:10" x14ac:dyDescent="0.25">
      <c r="E3228" t="s">
        <v>6600</v>
      </c>
      <c r="F3228" t="s">
        <v>98</v>
      </c>
      <c r="G3228" t="s">
        <v>5743</v>
      </c>
      <c r="H3228" s="73">
        <v>0</v>
      </c>
      <c r="I3228" s="75">
        <v>2384.4717534246574</v>
      </c>
      <c r="J3228" s="75">
        <v>1</v>
      </c>
    </row>
    <row r="3229" spans="5:10" x14ac:dyDescent="0.25">
      <c r="E3229" t="s">
        <v>6601</v>
      </c>
      <c r="F3229" t="s">
        <v>97</v>
      </c>
      <c r="G3229" t="s">
        <v>5745</v>
      </c>
      <c r="H3229" s="73">
        <v>0</v>
      </c>
      <c r="I3229" s="75">
        <v>2133.5138630136989</v>
      </c>
      <c r="J3229" s="75">
        <v>1</v>
      </c>
    </row>
    <row r="3230" spans="5:10" x14ac:dyDescent="0.25">
      <c r="E3230" t="s">
        <v>6602</v>
      </c>
      <c r="F3230" t="s">
        <v>97</v>
      </c>
      <c r="G3230" t="s">
        <v>5744</v>
      </c>
      <c r="H3230" s="73">
        <v>0</v>
      </c>
      <c r="I3230" s="75">
        <v>11343.573616438356</v>
      </c>
      <c r="J3230" s="75">
        <v>1</v>
      </c>
    </row>
    <row r="3231" spans="5:10" x14ac:dyDescent="0.25">
      <c r="E3231" t="s">
        <v>6603</v>
      </c>
      <c r="F3231" t="s">
        <v>98</v>
      </c>
      <c r="G3231" t="s">
        <v>5747</v>
      </c>
      <c r="H3231" s="73">
        <v>0</v>
      </c>
      <c r="I3231" s="75">
        <v>6262.1453424657539</v>
      </c>
      <c r="J3231" s="75">
        <v>1</v>
      </c>
    </row>
    <row r="3232" spans="5:10" x14ac:dyDescent="0.25">
      <c r="E3232" t="s">
        <v>6604</v>
      </c>
      <c r="F3232" t="s">
        <v>97</v>
      </c>
      <c r="G3232" t="s">
        <v>56</v>
      </c>
      <c r="H3232" s="73">
        <v>400000</v>
      </c>
      <c r="I3232" s="75">
        <v>3139.4115616438357</v>
      </c>
      <c r="J3232" s="75">
        <v>1</v>
      </c>
    </row>
    <row r="3233" spans="5:10" x14ac:dyDescent="0.25">
      <c r="E3233" t="s">
        <v>6605</v>
      </c>
      <c r="F3233" t="s">
        <v>98</v>
      </c>
      <c r="G3233" t="s">
        <v>5743</v>
      </c>
      <c r="H3233" s="73">
        <v>0</v>
      </c>
      <c r="I3233" s="75">
        <v>2589.0994520547947</v>
      </c>
      <c r="J3233" s="75">
        <v>1</v>
      </c>
    </row>
    <row r="3234" spans="5:10" x14ac:dyDescent="0.25">
      <c r="E3234" t="s">
        <v>6606</v>
      </c>
      <c r="F3234" t="s">
        <v>98</v>
      </c>
      <c r="G3234" t="s">
        <v>5746</v>
      </c>
      <c r="H3234" s="73">
        <v>0</v>
      </c>
      <c r="I3234" s="75">
        <v>2309.6906301369863</v>
      </c>
      <c r="J3234" s="75">
        <v>1</v>
      </c>
    </row>
    <row r="3235" spans="5:10" x14ac:dyDescent="0.25">
      <c r="E3235" t="s">
        <v>6607</v>
      </c>
      <c r="F3235" t="s">
        <v>97</v>
      </c>
      <c r="G3235" t="s">
        <v>5745</v>
      </c>
      <c r="H3235" s="73">
        <v>0</v>
      </c>
      <c r="I3235" s="75">
        <v>2309.6906301369863</v>
      </c>
      <c r="J3235" s="75">
        <v>1</v>
      </c>
    </row>
    <row r="3236" spans="5:10" x14ac:dyDescent="0.25">
      <c r="E3236" t="s">
        <v>6608</v>
      </c>
      <c r="F3236" t="s">
        <v>97</v>
      </c>
      <c r="G3236" t="s">
        <v>5744</v>
      </c>
      <c r="H3236" s="73">
        <v>0</v>
      </c>
      <c r="I3236" s="75">
        <v>9722.3243835616431</v>
      </c>
      <c r="J3236" s="75">
        <v>1</v>
      </c>
    </row>
    <row r="3237" spans="5:10" x14ac:dyDescent="0.25">
      <c r="E3237" t="s">
        <v>6609</v>
      </c>
      <c r="F3237" t="s">
        <v>98</v>
      </c>
      <c r="G3237" t="s">
        <v>5747</v>
      </c>
      <c r="H3237" s="73">
        <v>0</v>
      </c>
      <c r="I3237" s="75">
        <v>6802.3987397260271</v>
      </c>
      <c r="J3237" s="75">
        <v>1</v>
      </c>
    </row>
    <row r="3238" spans="5:10" x14ac:dyDescent="0.25">
      <c r="E3238" t="s">
        <v>6610</v>
      </c>
      <c r="F3238" t="s">
        <v>97</v>
      </c>
      <c r="G3238" t="s">
        <v>56</v>
      </c>
      <c r="H3238" s="73">
        <v>500000</v>
      </c>
      <c r="I3238" s="75">
        <v>3397.2092602739731</v>
      </c>
      <c r="J3238" s="75">
        <v>1</v>
      </c>
    </row>
    <row r="3239" spans="5:10" x14ac:dyDescent="0.25">
      <c r="E3239" t="s">
        <v>6611</v>
      </c>
      <c r="F3239" t="s">
        <v>98</v>
      </c>
      <c r="G3239" t="s">
        <v>5743</v>
      </c>
      <c r="H3239" s="73">
        <v>0</v>
      </c>
      <c r="I3239" s="75">
        <v>2801.690356164383</v>
      </c>
      <c r="J3239" s="75">
        <v>1</v>
      </c>
    </row>
    <row r="3240" spans="5:10" x14ac:dyDescent="0.25">
      <c r="E3240" t="s">
        <v>6612</v>
      </c>
      <c r="F3240" t="s">
        <v>98</v>
      </c>
      <c r="G3240" t="s">
        <v>5746</v>
      </c>
      <c r="H3240" s="73">
        <v>0</v>
      </c>
      <c r="I3240" s="75">
        <v>2499.3428493150686</v>
      </c>
      <c r="J3240" s="75">
        <v>1</v>
      </c>
    </row>
    <row r="3241" spans="5:10" x14ac:dyDescent="0.25">
      <c r="E3241" t="s">
        <v>6613</v>
      </c>
      <c r="F3241" t="s">
        <v>97</v>
      </c>
      <c r="G3241" t="s">
        <v>5745</v>
      </c>
      <c r="H3241" s="73">
        <v>0</v>
      </c>
      <c r="I3241" s="75">
        <v>2499.3428493150686</v>
      </c>
      <c r="J3241" s="75">
        <v>1</v>
      </c>
    </row>
    <row r="3242" spans="5:10" x14ac:dyDescent="0.25">
      <c r="E3242" t="s">
        <v>6614</v>
      </c>
      <c r="F3242" t="s">
        <v>97</v>
      </c>
      <c r="G3242" t="s">
        <v>56</v>
      </c>
      <c r="H3242" s="73">
        <v>300000</v>
      </c>
      <c r="I3242" s="75">
        <v>2288.7098356164383</v>
      </c>
      <c r="J3242" s="75">
        <v>1</v>
      </c>
    </row>
    <row r="3243" spans="5:10" x14ac:dyDescent="0.25">
      <c r="E3243" t="s">
        <v>6615</v>
      </c>
      <c r="F3243" t="s">
        <v>97</v>
      </c>
      <c r="G3243" t="s">
        <v>5744</v>
      </c>
      <c r="H3243" s="73">
        <v>0</v>
      </c>
      <c r="I3243" s="75">
        <v>13678.035479452055</v>
      </c>
      <c r="J3243" s="75">
        <v>1</v>
      </c>
    </row>
    <row r="3244" spans="5:10" x14ac:dyDescent="0.25">
      <c r="E3244" t="s">
        <v>6616</v>
      </c>
      <c r="F3244" t="s">
        <v>98</v>
      </c>
      <c r="G3244" t="s">
        <v>5747</v>
      </c>
      <c r="H3244" s="73">
        <v>0</v>
      </c>
      <c r="I3244" s="75">
        <v>6010.6535616438359</v>
      </c>
      <c r="J3244" s="75">
        <v>1</v>
      </c>
    </row>
    <row r="3245" spans="5:10" x14ac:dyDescent="0.25">
      <c r="E3245" t="s">
        <v>6617</v>
      </c>
      <c r="F3245" t="s">
        <v>98</v>
      </c>
      <c r="G3245" t="s">
        <v>56</v>
      </c>
      <c r="H3245" s="73">
        <v>500000</v>
      </c>
      <c r="I3245" s="75">
        <v>2766.9586575342464</v>
      </c>
      <c r="J3245" s="75">
        <v>1</v>
      </c>
    </row>
    <row r="3246" spans="5:10" x14ac:dyDescent="0.25">
      <c r="E3246" t="s">
        <v>6618</v>
      </c>
      <c r="F3246" t="s">
        <v>98</v>
      </c>
      <c r="G3246" t="s">
        <v>5746</v>
      </c>
      <c r="H3246" s="73">
        <v>0</v>
      </c>
      <c r="I3246" s="75">
        <v>2468.3592602739727</v>
      </c>
      <c r="J3246" s="75">
        <v>1</v>
      </c>
    </row>
    <row r="3247" spans="5:10" x14ac:dyDescent="0.25">
      <c r="E3247" t="s">
        <v>6619</v>
      </c>
      <c r="F3247" t="s">
        <v>97</v>
      </c>
      <c r="G3247" t="s">
        <v>5743</v>
      </c>
      <c r="H3247" s="73">
        <v>0</v>
      </c>
      <c r="I3247" s="75">
        <v>2766.9586575342464</v>
      </c>
      <c r="J3247" s="75">
        <v>1</v>
      </c>
    </row>
    <row r="3248" spans="5:10" x14ac:dyDescent="0.25">
      <c r="E3248" t="s">
        <v>6620</v>
      </c>
      <c r="F3248" t="s">
        <v>97</v>
      </c>
      <c r="G3248" t="s">
        <v>5744</v>
      </c>
      <c r="H3248" s="73">
        <v>0</v>
      </c>
      <c r="I3248" s="75">
        <v>7269.7252054794517</v>
      </c>
      <c r="J3248" s="75">
        <v>1</v>
      </c>
    </row>
    <row r="3249" spans="5:10" x14ac:dyDescent="0.25">
      <c r="E3249" t="s">
        <v>6621</v>
      </c>
      <c r="F3249" t="s">
        <v>98</v>
      </c>
      <c r="G3249" t="s">
        <v>5747</v>
      </c>
      <c r="H3249" s="73">
        <v>0</v>
      </c>
      <c r="I3249" s="75">
        <v>7269.7252054794517</v>
      </c>
      <c r="J3249" s="75">
        <v>1</v>
      </c>
    </row>
    <row r="3250" spans="5:10" x14ac:dyDescent="0.25">
      <c r="E3250" t="s">
        <v>6622</v>
      </c>
      <c r="F3250" t="s">
        <v>97</v>
      </c>
      <c r="G3250" t="s">
        <v>56</v>
      </c>
      <c r="H3250" s="73">
        <v>300000</v>
      </c>
      <c r="I3250" s="75">
        <v>2279.1336438356166</v>
      </c>
      <c r="J3250" s="75">
        <v>1</v>
      </c>
    </row>
    <row r="3251" spans="5:10" x14ac:dyDescent="0.25">
      <c r="E3251" t="s">
        <v>6623</v>
      </c>
      <c r="F3251" t="s">
        <v>98</v>
      </c>
      <c r="G3251" t="s">
        <v>5747</v>
      </c>
      <c r="H3251" s="73">
        <v>0</v>
      </c>
      <c r="I3251" s="75">
        <v>4074.4947945205477</v>
      </c>
      <c r="J3251" s="75">
        <v>1</v>
      </c>
    </row>
    <row r="3252" spans="5:10" x14ac:dyDescent="0.25">
      <c r="E3252" t="s">
        <v>6624</v>
      </c>
      <c r="F3252" t="s">
        <v>98</v>
      </c>
      <c r="G3252" t="s">
        <v>56</v>
      </c>
      <c r="H3252" s="73">
        <v>400000</v>
      </c>
      <c r="I3252" s="75">
        <v>2441.7523287671233</v>
      </c>
      <c r="J3252" s="75">
        <v>1</v>
      </c>
    </row>
    <row r="3253" spans="5:10" x14ac:dyDescent="0.25">
      <c r="E3253" t="s">
        <v>6625</v>
      </c>
      <c r="F3253" t="s">
        <v>97</v>
      </c>
      <c r="G3253" t="s">
        <v>5743</v>
      </c>
      <c r="H3253" s="73">
        <v>0</v>
      </c>
      <c r="I3253" s="75">
        <v>2441.7523287671233</v>
      </c>
      <c r="J3253" s="75">
        <v>1</v>
      </c>
    </row>
    <row r="3254" spans="5:10" x14ac:dyDescent="0.25">
      <c r="E3254" t="s">
        <v>6626</v>
      </c>
      <c r="F3254" t="s">
        <v>97</v>
      </c>
      <c r="G3254" t="s">
        <v>5745</v>
      </c>
      <c r="H3254" s="73">
        <v>0</v>
      </c>
      <c r="I3254" s="75">
        <v>2178.2448219178082</v>
      </c>
      <c r="J3254" s="75">
        <v>1</v>
      </c>
    </row>
    <row r="3255" spans="5:10" x14ac:dyDescent="0.25">
      <c r="E3255" t="s">
        <v>6627</v>
      </c>
      <c r="F3255" t="s">
        <v>98</v>
      </c>
      <c r="G3255" t="s">
        <v>6212</v>
      </c>
      <c r="H3255" s="73">
        <v>0</v>
      </c>
      <c r="I3255" s="75">
        <v>6415.2703561643839</v>
      </c>
      <c r="J3255" s="75">
        <v>1</v>
      </c>
    </row>
    <row r="3256" spans="5:10" x14ac:dyDescent="0.25">
      <c r="E3256" t="s">
        <v>6630</v>
      </c>
      <c r="F3256" t="s">
        <v>98</v>
      </c>
      <c r="G3256" t="s">
        <v>5743</v>
      </c>
      <c r="H3256" s="73">
        <v>0</v>
      </c>
      <c r="I3256" s="75">
        <v>2535.0263013698632</v>
      </c>
      <c r="J3256" s="75">
        <v>1</v>
      </c>
    </row>
    <row r="3257" spans="5:10" x14ac:dyDescent="0.25">
      <c r="E3257" t="s">
        <v>6631</v>
      </c>
      <c r="F3257" t="s">
        <v>98</v>
      </c>
      <c r="G3257" t="s">
        <v>5746</v>
      </c>
      <c r="H3257" s="73">
        <v>0</v>
      </c>
      <c r="I3257" s="75">
        <v>2478.692383561644</v>
      </c>
      <c r="J3257" s="75">
        <v>1</v>
      </c>
    </row>
    <row r="3258" spans="5:10" x14ac:dyDescent="0.25">
      <c r="E3258" t="s">
        <v>6644</v>
      </c>
      <c r="F3258" t="s">
        <v>97</v>
      </c>
      <c r="G3258" t="s">
        <v>56</v>
      </c>
      <c r="H3258" s="73">
        <v>400000</v>
      </c>
      <c r="I3258" s="75">
        <v>2368.0787671232879</v>
      </c>
      <c r="J3258" s="75">
        <v>1</v>
      </c>
    </row>
    <row r="3259" spans="5:10" x14ac:dyDescent="0.25">
      <c r="E3259" t="s">
        <v>6645</v>
      </c>
      <c r="F3259" t="s">
        <v>97</v>
      </c>
      <c r="G3259" t="s">
        <v>5744</v>
      </c>
      <c r="H3259" s="73">
        <v>0</v>
      </c>
      <c r="I3259" s="75">
        <v>6221.7061643835614</v>
      </c>
      <c r="J3259" s="75">
        <v>1</v>
      </c>
    </row>
    <row r="3260" spans="5:10" x14ac:dyDescent="0.25">
      <c r="E3260" t="s">
        <v>6646</v>
      </c>
      <c r="F3260" t="s">
        <v>98</v>
      </c>
      <c r="G3260" t="s">
        <v>5747</v>
      </c>
      <c r="H3260" s="73">
        <v>0</v>
      </c>
      <c r="I3260" s="75">
        <v>4235.7760273972599</v>
      </c>
      <c r="J3260" s="75">
        <v>1</v>
      </c>
    </row>
    <row r="3261" spans="5:10" x14ac:dyDescent="0.25">
      <c r="E3261" t="s">
        <v>6647</v>
      </c>
      <c r="F3261" t="s">
        <v>98</v>
      </c>
      <c r="G3261" t="s">
        <v>5743</v>
      </c>
      <c r="H3261" s="73">
        <v>0</v>
      </c>
      <c r="I3261" s="75">
        <v>2112.5219178082193</v>
      </c>
      <c r="J3261" s="75">
        <v>1</v>
      </c>
    </row>
    <row r="3262" spans="5:10" x14ac:dyDescent="0.25">
      <c r="E3262" t="s">
        <v>6648</v>
      </c>
      <c r="F3262" t="s">
        <v>97</v>
      </c>
      <c r="G3262" t="s">
        <v>56</v>
      </c>
      <c r="H3262" s="73">
        <v>400000</v>
      </c>
      <c r="I3262" s="75">
        <v>2368.0787671232879</v>
      </c>
      <c r="J3262" s="75">
        <v>1</v>
      </c>
    </row>
    <row r="3263" spans="5:10" x14ac:dyDescent="0.25">
      <c r="E3263" t="s">
        <v>6649</v>
      </c>
      <c r="F3263" t="s">
        <v>97</v>
      </c>
      <c r="G3263" t="s">
        <v>5744</v>
      </c>
      <c r="H3263" s="73">
        <v>0</v>
      </c>
      <c r="I3263" s="75">
        <v>8892.3698630136987</v>
      </c>
      <c r="J3263" s="75">
        <v>1</v>
      </c>
    </row>
    <row r="3264" spans="5:10" x14ac:dyDescent="0.25">
      <c r="E3264" t="s">
        <v>6650</v>
      </c>
      <c r="F3264" t="s">
        <v>98</v>
      </c>
      <c r="G3264" t="s">
        <v>5747</v>
      </c>
      <c r="H3264" s="73">
        <v>0</v>
      </c>
      <c r="I3264" s="75">
        <v>2871.41301369863</v>
      </c>
      <c r="J3264" s="75">
        <v>1</v>
      </c>
    </row>
    <row r="3265" spans="5:10" x14ac:dyDescent="0.25">
      <c r="E3265" t="s">
        <v>6651</v>
      </c>
      <c r="F3265" t="s">
        <v>98</v>
      </c>
      <c r="G3265" t="s">
        <v>5743</v>
      </c>
      <c r="H3265" s="73">
        <v>0</v>
      </c>
      <c r="I3265" s="75">
        <v>2368.0787671232879</v>
      </c>
      <c r="J3265" s="75">
        <v>1</v>
      </c>
    </row>
    <row r="3266" spans="5:10" x14ac:dyDescent="0.25">
      <c r="E3266" t="s">
        <v>6730</v>
      </c>
      <c r="F3266" t="s">
        <v>6800</v>
      </c>
      <c r="G3266" t="s">
        <v>56</v>
      </c>
      <c r="H3266" s="73">
        <v>300000</v>
      </c>
      <c r="I3266" s="75">
        <v>2173.7955342465752</v>
      </c>
      <c r="J3266" s="75">
        <v>1</v>
      </c>
    </row>
    <row r="3267" spans="5:10" x14ac:dyDescent="0.25">
      <c r="E3267" t="s">
        <v>6731</v>
      </c>
      <c r="F3267" t="s">
        <v>6800</v>
      </c>
      <c r="G3267" t="s">
        <v>5744</v>
      </c>
      <c r="H3267" s="73">
        <v>0</v>
      </c>
      <c r="I3267" s="75">
        <v>5708.8634246575348</v>
      </c>
      <c r="J3267" s="75">
        <v>1</v>
      </c>
    </row>
    <row r="3268" spans="5:10" x14ac:dyDescent="0.25">
      <c r="E3268" t="s">
        <v>6732</v>
      </c>
      <c r="F3268" t="s">
        <v>98</v>
      </c>
      <c r="G3268" t="s">
        <v>5747</v>
      </c>
      <c r="H3268" s="73">
        <v>0</v>
      </c>
      <c r="I3268" s="75">
        <v>3886.1778082191777</v>
      </c>
      <c r="J3268" s="75">
        <v>1</v>
      </c>
    </row>
    <row r="3269" spans="5:10" x14ac:dyDescent="0.25">
      <c r="E3269" t="s">
        <v>6733</v>
      </c>
      <c r="F3269" t="s">
        <v>6800</v>
      </c>
      <c r="G3269" t="s">
        <v>56</v>
      </c>
      <c r="H3269" s="73">
        <v>400000</v>
      </c>
      <c r="I3269" s="75">
        <v>2368.0787671232879</v>
      </c>
      <c r="J3269" s="75">
        <v>1</v>
      </c>
    </row>
    <row r="3270" spans="5:10" x14ac:dyDescent="0.25">
      <c r="E3270" t="s">
        <v>6734</v>
      </c>
      <c r="F3270" t="s">
        <v>6800</v>
      </c>
      <c r="G3270" t="s">
        <v>5744</v>
      </c>
      <c r="H3270" s="73">
        <v>0</v>
      </c>
      <c r="I3270" s="75">
        <v>6221.7061643835614</v>
      </c>
      <c r="J3270" s="75">
        <v>1</v>
      </c>
    </row>
    <row r="3271" spans="5:10" x14ac:dyDescent="0.25">
      <c r="E3271" t="s">
        <v>6735</v>
      </c>
      <c r="F3271" t="s">
        <v>98</v>
      </c>
      <c r="G3271" t="s">
        <v>5747</v>
      </c>
      <c r="H3271" s="73">
        <v>0</v>
      </c>
      <c r="I3271" s="75">
        <v>6221.7061643835614</v>
      </c>
      <c r="J3271" s="75">
        <v>1</v>
      </c>
    </row>
    <row r="3272" spans="5:10" x14ac:dyDescent="0.25">
      <c r="E3272" t="s">
        <v>6736</v>
      </c>
      <c r="F3272" t="s">
        <v>6800</v>
      </c>
      <c r="G3272" t="s">
        <v>56</v>
      </c>
      <c r="H3272" s="73">
        <v>300000</v>
      </c>
      <c r="I3272" s="75">
        <v>1927.8739726027397</v>
      </c>
      <c r="J3272" s="75">
        <v>1</v>
      </c>
    </row>
    <row r="3273" spans="5:10" x14ac:dyDescent="0.25">
      <c r="E3273" t="s">
        <v>6737</v>
      </c>
      <c r="F3273" t="s">
        <v>6800</v>
      </c>
      <c r="G3273" t="s">
        <v>5744</v>
      </c>
      <c r="H3273" s="73">
        <v>0</v>
      </c>
      <c r="I3273" s="75">
        <v>3851.9383561643835</v>
      </c>
      <c r="J3273" s="75">
        <v>1</v>
      </c>
    </row>
    <row r="3274" spans="5:10" x14ac:dyDescent="0.25">
      <c r="E3274" t="s">
        <v>6738</v>
      </c>
      <c r="F3274" t="s">
        <v>98</v>
      </c>
      <c r="G3274" t="s">
        <v>5747</v>
      </c>
      <c r="H3274" s="73">
        <v>0</v>
      </c>
      <c r="I3274" s="75">
        <v>3851.9383561643835</v>
      </c>
      <c r="J3274" s="75">
        <v>1</v>
      </c>
    </row>
    <row r="3275" spans="5:10" x14ac:dyDescent="0.25">
      <c r="E3275" t="s">
        <v>6739</v>
      </c>
      <c r="F3275" t="s">
        <v>6800</v>
      </c>
      <c r="G3275" t="s">
        <v>56</v>
      </c>
      <c r="H3275" s="73">
        <v>300000</v>
      </c>
      <c r="I3275" s="75">
        <v>2154.6431506849317</v>
      </c>
      <c r="J3275" s="75">
        <v>1</v>
      </c>
    </row>
    <row r="3276" spans="5:10" x14ac:dyDescent="0.25">
      <c r="E3276" t="s">
        <v>6740</v>
      </c>
      <c r="F3276" t="s">
        <v>98</v>
      </c>
      <c r="G3276" t="s">
        <v>5743</v>
      </c>
      <c r="H3276" s="73">
        <v>0</v>
      </c>
      <c r="I3276" s="75">
        <v>2154.6431506849317</v>
      </c>
      <c r="J3276" s="75">
        <v>1</v>
      </c>
    </row>
    <row r="3277" spans="5:10" x14ac:dyDescent="0.25">
      <c r="E3277" t="s">
        <v>6741</v>
      </c>
      <c r="F3277" t="s">
        <v>97</v>
      </c>
      <c r="G3277" t="s">
        <v>5745</v>
      </c>
      <c r="H3277" s="73">
        <v>0</v>
      </c>
      <c r="I3277" s="75">
        <v>1927.8739726027397</v>
      </c>
      <c r="J3277" s="75">
        <v>1</v>
      </c>
    </row>
    <row r="3278" spans="5:10" x14ac:dyDescent="0.25">
      <c r="E3278" t="s">
        <v>6742</v>
      </c>
      <c r="F3278" t="s">
        <v>6800</v>
      </c>
      <c r="G3278" t="s">
        <v>56</v>
      </c>
      <c r="H3278" s="73">
        <v>500000</v>
      </c>
      <c r="I3278" s="75">
        <v>2581.7229315068489</v>
      </c>
      <c r="J3278" s="75">
        <v>1</v>
      </c>
    </row>
    <row r="3279" spans="5:10" x14ac:dyDescent="0.25">
      <c r="E3279" t="s">
        <v>6743</v>
      </c>
      <c r="F3279" t="s">
        <v>6800</v>
      </c>
      <c r="G3279" t="s">
        <v>5744</v>
      </c>
      <c r="H3279" s="73">
        <v>0</v>
      </c>
      <c r="I3279" s="75">
        <v>15440.220630136988</v>
      </c>
      <c r="J3279" s="75">
        <v>1</v>
      </c>
    </row>
    <row r="3280" spans="5:10" x14ac:dyDescent="0.25">
      <c r="E3280" t="s">
        <v>6744</v>
      </c>
      <c r="F3280" t="s">
        <v>98</v>
      </c>
      <c r="G3280" t="s">
        <v>5747</v>
      </c>
      <c r="H3280" s="73">
        <v>0</v>
      </c>
      <c r="I3280" s="75">
        <v>9688.9467671232869</v>
      </c>
      <c r="J3280" s="75">
        <v>1</v>
      </c>
    </row>
    <row r="3281" spans="5:10" x14ac:dyDescent="0.25">
      <c r="E3281" t="s">
        <v>6745</v>
      </c>
      <c r="F3281" t="s">
        <v>98</v>
      </c>
      <c r="G3281" t="s">
        <v>5743</v>
      </c>
      <c r="H3281" s="73">
        <v>0</v>
      </c>
      <c r="I3281" s="75">
        <v>2581.7229315068489</v>
      </c>
      <c r="J3281" s="75">
        <v>1</v>
      </c>
    </row>
    <row r="3282" spans="5:10" x14ac:dyDescent="0.25">
      <c r="E3282" t="s">
        <v>6746</v>
      </c>
      <c r="F3282" t="s">
        <v>6800</v>
      </c>
      <c r="G3282" t="s">
        <v>56</v>
      </c>
      <c r="H3282" s="73">
        <v>300000</v>
      </c>
      <c r="I3282" s="75">
        <v>2125.9145753424655</v>
      </c>
      <c r="J3282" s="75">
        <v>1</v>
      </c>
    </row>
    <row r="3283" spans="5:10" x14ac:dyDescent="0.25">
      <c r="E3283" t="s">
        <v>6747</v>
      </c>
      <c r="F3283" t="s">
        <v>98</v>
      </c>
      <c r="G3283" t="s">
        <v>5747</v>
      </c>
      <c r="H3283" s="73">
        <v>0</v>
      </c>
      <c r="I3283" s="75">
        <v>5583.1175342465758</v>
      </c>
      <c r="J3283" s="75">
        <v>1</v>
      </c>
    </row>
    <row r="3284" spans="5:10" x14ac:dyDescent="0.25">
      <c r="E3284" t="s">
        <v>6748</v>
      </c>
      <c r="F3284" t="s">
        <v>98</v>
      </c>
      <c r="G3284" t="s">
        <v>5743</v>
      </c>
      <c r="H3284" s="73">
        <v>0</v>
      </c>
      <c r="I3284" s="75">
        <v>2125.9145753424655</v>
      </c>
      <c r="J3284" s="75">
        <v>1</v>
      </c>
    </row>
    <row r="3285" spans="5:10" x14ac:dyDescent="0.25">
      <c r="E3285" t="s">
        <v>6749</v>
      </c>
      <c r="F3285" t="s">
        <v>6800</v>
      </c>
      <c r="G3285" t="s">
        <v>56</v>
      </c>
      <c r="H3285" s="73">
        <v>300000</v>
      </c>
      <c r="I3285" s="75">
        <v>2579.3987397260271</v>
      </c>
      <c r="J3285" s="75">
        <v>1</v>
      </c>
    </row>
    <row r="3286" spans="5:10" x14ac:dyDescent="0.25">
      <c r="E3286" t="s">
        <v>6750</v>
      </c>
      <c r="F3286" t="s">
        <v>98</v>
      </c>
      <c r="G3286" t="s">
        <v>5743</v>
      </c>
      <c r="H3286" s="73">
        <v>0</v>
      </c>
      <c r="I3286" s="75">
        <v>2078.0336164383561</v>
      </c>
      <c r="J3286" s="75">
        <v>1</v>
      </c>
    </row>
    <row r="3287" spans="5:10" x14ac:dyDescent="0.25">
      <c r="E3287" t="s">
        <v>6751</v>
      </c>
      <c r="F3287" t="s">
        <v>97</v>
      </c>
      <c r="G3287" t="s">
        <v>5745</v>
      </c>
      <c r="H3287" s="73">
        <v>0</v>
      </c>
      <c r="I3287" s="75">
        <v>1859.3273424657534</v>
      </c>
      <c r="J3287" s="75">
        <v>1</v>
      </c>
    </row>
    <row r="3288" spans="5:10" x14ac:dyDescent="0.25">
      <c r="E3288" t="s">
        <v>6752</v>
      </c>
      <c r="F3288" t="s">
        <v>98</v>
      </c>
      <c r="G3288" t="s">
        <v>5747</v>
      </c>
      <c r="H3288" s="73">
        <v>0</v>
      </c>
      <c r="I3288" s="75">
        <v>3714.9805479452052</v>
      </c>
      <c r="J3288" s="75">
        <v>1</v>
      </c>
    </row>
    <row r="3289" spans="5:10" x14ac:dyDescent="0.25">
      <c r="E3289" t="s">
        <v>6753</v>
      </c>
      <c r="F3289" t="s">
        <v>97</v>
      </c>
      <c r="G3289" t="s">
        <v>5744</v>
      </c>
      <c r="H3289" s="73">
        <v>0</v>
      </c>
      <c r="I3289" s="75">
        <v>5457.3716438356169</v>
      </c>
      <c r="J3289" s="75">
        <v>1</v>
      </c>
    </row>
    <row r="3290" spans="5:10" x14ac:dyDescent="0.25">
      <c r="E3290" t="s">
        <v>6754</v>
      </c>
      <c r="F3290" t="s">
        <v>6800</v>
      </c>
      <c r="G3290" t="s">
        <v>56</v>
      </c>
      <c r="H3290" s="73">
        <v>300000</v>
      </c>
      <c r="I3290" s="75">
        <v>2078.0336164383561</v>
      </c>
      <c r="J3290" s="75">
        <v>1</v>
      </c>
    </row>
    <row r="3291" spans="5:10" x14ac:dyDescent="0.25">
      <c r="E3291" t="s">
        <v>6755</v>
      </c>
      <c r="F3291" t="s">
        <v>97</v>
      </c>
      <c r="G3291" t="s">
        <v>5744</v>
      </c>
      <c r="H3291" s="73">
        <v>0</v>
      </c>
      <c r="I3291" s="75">
        <v>3714.9805479452052</v>
      </c>
      <c r="J3291" s="75">
        <v>1</v>
      </c>
    </row>
    <row r="3292" spans="5:10" x14ac:dyDescent="0.25">
      <c r="E3292" t="s">
        <v>6756</v>
      </c>
      <c r="F3292" t="s">
        <v>98</v>
      </c>
      <c r="G3292" t="s">
        <v>5747</v>
      </c>
      <c r="H3292" s="73">
        <v>0</v>
      </c>
      <c r="I3292" s="75">
        <v>3714.9805479452052</v>
      </c>
      <c r="J3292" s="75">
        <v>1</v>
      </c>
    </row>
    <row r="3293" spans="5:10" x14ac:dyDescent="0.25">
      <c r="E3293" t="s">
        <v>6757</v>
      </c>
      <c r="F3293" t="s">
        <v>6800</v>
      </c>
      <c r="G3293" t="s">
        <v>56</v>
      </c>
      <c r="H3293" s="73">
        <v>400000</v>
      </c>
      <c r="I3293" s="75">
        <v>2262.8308219178084</v>
      </c>
      <c r="J3293" s="75">
        <v>1</v>
      </c>
    </row>
    <row r="3294" spans="5:10" x14ac:dyDescent="0.25">
      <c r="E3294" t="s">
        <v>6758</v>
      </c>
      <c r="F3294" t="s">
        <v>97</v>
      </c>
      <c r="G3294" t="s">
        <v>5744</v>
      </c>
      <c r="H3294" s="73">
        <v>0</v>
      </c>
      <c r="I3294" s="75">
        <v>5945.1858904109595</v>
      </c>
      <c r="J3294" s="75">
        <v>1</v>
      </c>
    </row>
    <row r="3295" spans="5:10" x14ac:dyDescent="0.25">
      <c r="E3295" t="s">
        <v>6759</v>
      </c>
      <c r="F3295" t="s">
        <v>98</v>
      </c>
      <c r="G3295" t="s">
        <v>5747</v>
      </c>
      <c r="H3295" s="73">
        <v>0</v>
      </c>
      <c r="I3295" s="75">
        <v>4047.5193150684931</v>
      </c>
      <c r="J3295" s="75">
        <v>1</v>
      </c>
    </row>
    <row r="3296" spans="5:10" x14ac:dyDescent="0.25">
      <c r="E3296" t="s">
        <v>6760</v>
      </c>
      <c r="F3296" t="s">
        <v>98</v>
      </c>
      <c r="G3296" t="s">
        <v>5743</v>
      </c>
      <c r="H3296" s="73">
        <v>0</v>
      </c>
      <c r="I3296" s="75">
        <v>2262.8308219178084</v>
      </c>
      <c r="J3296" s="75">
        <v>1</v>
      </c>
    </row>
    <row r="3297" spans="5:10" x14ac:dyDescent="0.25">
      <c r="E3297" t="s">
        <v>6761</v>
      </c>
      <c r="F3297" t="s">
        <v>98</v>
      </c>
      <c r="G3297" t="s">
        <v>56</v>
      </c>
      <c r="H3297" s="73">
        <v>500000</v>
      </c>
      <c r="I3297" s="75">
        <v>2962.0295616438357</v>
      </c>
      <c r="J3297" s="75">
        <v>1</v>
      </c>
    </row>
    <row r="3298" spans="5:10" x14ac:dyDescent="0.25">
      <c r="E3298" t="s">
        <v>6762</v>
      </c>
      <c r="F3298" t="s">
        <v>97</v>
      </c>
      <c r="G3298" t="s">
        <v>5744</v>
      </c>
      <c r="H3298" s="73">
        <v>0</v>
      </c>
      <c r="I3298" s="75">
        <v>9167.5684657534257</v>
      </c>
      <c r="J3298" s="75">
        <v>1</v>
      </c>
    </row>
    <row r="3299" spans="5:10" x14ac:dyDescent="0.25">
      <c r="E3299" t="s">
        <v>6763</v>
      </c>
      <c r="F3299" t="s">
        <v>98</v>
      </c>
      <c r="G3299" t="s">
        <v>5747</v>
      </c>
      <c r="H3299" s="73">
        <v>0</v>
      </c>
      <c r="I3299" s="75">
        <v>6418.0419178082184</v>
      </c>
      <c r="J3299" s="75">
        <v>1</v>
      </c>
    </row>
    <row r="3300" spans="5:10" x14ac:dyDescent="0.25">
      <c r="E3300" t="s">
        <v>6764</v>
      </c>
      <c r="F3300" t="s">
        <v>97</v>
      </c>
      <c r="G3300" t="s">
        <v>56</v>
      </c>
      <c r="H3300" s="73">
        <v>400000</v>
      </c>
      <c r="I3300" s="75">
        <v>2189.1572602739725</v>
      </c>
      <c r="J3300" s="75">
        <v>1</v>
      </c>
    </row>
    <row r="3301" spans="5:10" x14ac:dyDescent="0.25">
      <c r="E3301" t="s">
        <v>6765</v>
      </c>
      <c r="F3301" t="s">
        <v>97</v>
      </c>
      <c r="G3301" t="s">
        <v>5744</v>
      </c>
      <c r="H3301" s="73">
        <v>0</v>
      </c>
      <c r="I3301" s="75">
        <v>5751.621698630137</v>
      </c>
      <c r="J3301" s="75">
        <v>1</v>
      </c>
    </row>
    <row r="3302" spans="5:10" x14ac:dyDescent="0.25">
      <c r="E3302" t="s">
        <v>6766</v>
      </c>
      <c r="F3302" t="s">
        <v>98</v>
      </c>
      <c r="G3302" t="s">
        <v>5747</v>
      </c>
      <c r="H3302" s="73">
        <v>0</v>
      </c>
      <c r="I3302" s="75">
        <v>3915.7396164383563</v>
      </c>
      <c r="J3302" s="75">
        <v>1</v>
      </c>
    </row>
    <row r="3303" spans="5:10" x14ac:dyDescent="0.25">
      <c r="E3303" t="s">
        <v>6767</v>
      </c>
      <c r="F3303" t="s">
        <v>97</v>
      </c>
      <c r="G3303" t="s">
        <v>56</v>
      </c>
      <c r="H3303" s="73">
        <v>500000</v>
      </c>
      <c r="I3303" s="75">
        <v>2919.9153972602744</v>
      </c>
      <c r="J3303" s="75">
        <v>1</v>
      </c>
    </row>
    <row r="3304" spans="5:10" x14ac:dyDescent="0.25">
      <c r="E3304" t="s">
        <v>6768</v>
      </c>
      <c r="F3304" t="s">
        <v>98</v>
      </c>
      <c r="G3304" t="s">
        <v>5747</v>
      </c>
      <c r="H3304" s="73">
        <v>0</v>
      </c>
      <c r="I3304" s="75">
        <v>14401.640767123288</v>
      </c>
      <c r="J3304" s="75">
        <v>1</v>
      </c>
    </row>
    <row r="3305" spans="5:10" x14ac:dyDescent="0.25">
      <c r="E3305" t="s">
        <v>6769</v>
      </c>
      <c r="F3305" t="s">
        <v>97</v>
      </c>
      <c r="G3305" t="s">
        <v>56</v>
      </c>
      <c r="H3305" s="73">
        <v>500000</v>
      </c>
      <c r="I3305" s="75">
        <v>2361.7555068493148</v>
      </c>
      <c r="J3305" s="75">
        <v>1</v>
      </c>
    </row>
    <row r="3306" spans="5:10" x14ac:dyDescent="0.25">
      <c r="E3306" t="s">
        <v>6770</v>
      </c>
      <c r="F3306" t="s">
        <v>98</v>
      </c>
      <c r="G3306" t="s">
        <v>5743</v>
      </c>
      <c r="H3306" s="73">
        <v>0</v>
      </c>
      <c r="I3306" s="75">
        <v>2361.7555068493148</v>
      </c>
      <c r="J3306" s="75">
        <v>1</v>
      </c>
    </row>
    <row r="3307" spans="5:10" x14ac:dyDescent="0.25">
      <c r="E3307" t="s">
        <v>6771</v>
      </c>
      <c r="F3307" t="s">
        <v>97</v>
      </c>
      <c r="G3307" t="s">
        <v>5745</v>
      </c>
      <c r="H3307" s="73">
        <v>0</v>
      </c>
      <c r="I3307" s="75">
        <v>2106.8840547945206</v>
      </c>
      <c r="J3307" s="75">
        <v>1</v>
      </c>
    </row>
    <row r="3308" spans="5:10" x14ac:dyDescent="0.25">
      <c r="E3308" t="s">
        <v>6772</v>
      </c>
      <c r="F3308" t="s">
        <v>98</v>
      </c>
      <c r="G3308" t="s">
        <v>5747</v>
      </c>
      <c r="H3308" s="73">
        <v>0</v>
      </c>
      <c r="I3308" s="75">
        <v>6205.1210958904103</v>
      </c>
      <c r="J3308" s="75">
        <v>1</v>
      </c>
    </row>
    <row r="3309" spans="5:10" x14ac:dyDescent="0.25">
      <c r="E3309" t="s">
        <v>6773</v>
      </c>
      <c r="F3309" t="s">
        <v>97</v>
      </c>
      <c r="G3309" t="s">
        <v>5744</v>
      </c>
      <c r="H3309" s="73">
        <v>0</v>
      </c>
      <c r="I3309" s="75">
        <v>8863.4311232876717</v>
      </c>
      <c r="J3309" s="75">
        <v>1</v>
      </c>
    </row>
    <row r="3310" spans="5:10" x14ac:dyDescent="0.25">
      <c r="E3310" t="s">
        <v>6774</v>
      </c>
      <c r="F3310" t="s">
        <v>97</v>
      </c>
      <c r="G3310" t="s">
        <v>56</v>
      </c>
      <c r="H3310" s="73">
        <v>500000</v>
      </c>
      <c r="I3310" s="75">
        <v>2863.7631780821921</v>
      </c>
      <c r="J3310" s="75">
        <v>1</v>
      </c>
    </row>
    <row r="3311" spans="5:10" x14ac:dyDescent="0.25">
      <c r="E3311" t="s">
        <v>6775</v>
      </c>
      <c r="F3311" t="s">
        <v>98</v>
      </c>
      <c r="G3311" t="s">
        <v>5743</v>
      </c>
      <c r="H3311" s="73">
        <v>0</v>
      </c>
      <c r="I3311" s="75">
        <v>2863.7631780821921</v>
      </c>
      <c r="J3311" s="75">
        <v>1</v>
      </c>
    </row>
    <row r="3312" spans="5:10" x14ac:dyDescent="0.25">
      <c r="E3312" t="s">
        <v>6776</v>
      </c>
      <c r="F3312" t="s">
        <v>97</v>
      </c>
      <c r="G3312" t="s">
        <v>5745</v>
      </c>
      <c r="H3312" s="73">
        <v>0</v>
      </c>
      <c r="I3312" s="75">
        <v>2106.8840547945206</v>
      </c>
      <c r="J3312" s="75">
        <v>1</v>
      </c>
    </row>
    <row r="3313" spans="5:10" x14ac:dyDescent="0.25">
      <c r="E3313" t="s">
        <v>6777</v>
      </c>
      <c r="F3313" t="s">
        <v>97</v>
      </c>
      <c r="G3313" t="s">
        <v>5744</v>
      </c>
      <c r="H3313" s="73">
        <v>0</v>
      </c>
      <c r="I3313" s="75">
        <v>11242.462356164382</v>
      </c>
      <c r="J3313" s="75">
        <v>1</v>
      </c>
    </row>
    <row r="3314" spans="5:10" x14ac:dyDescent="0.25">
      <c r="E3314" t="s">
        <v>6778</v>
      </c>
      <c r="F3314" t="s">
        <v>98</v>
      </c>
      <c r="G3314" t="s">
        <v>5747</v>
      </c>
      <c r="H3314" s="73">
        <v>0</v>
      </c>
      <c r="I3314" s="75">
        <v>6205.1210958904103</v>
      </c>
      <c r="J3314" s="75">
        <v>1</v>
      </c>
    </row>
    <row r="3315" spans="5:10" x14ac:dyDescent="0.25">
      <c r="E3315" t="s">
        <v>6779</v>
      </c>
      <c r="F3315" t="s">
        <v>97</v>
      </c>
      <c r="G3315" t="s">
        <v>56</v>
      </c>
      <c r="H3315" s="73">
        <v>300000</v>
      </c>
      <c r="I3315" s="75">
        <v>1953.5431232876713</v>
      </c>
      <c r="J3315" s="75">
        <v>1</v>
      </c>
    </row>
    <row r="3316" spans="5:10" x14ac:dyDescent="0.25">
      <c r="E3316" t="s">
        <v>6780</v>
      </c>
      <c r="F3316" t="s">
        <v>97</v>
      </c>
      <c r="G3316" t="s">
        <v>5744</v>
      </c>
      <c r="H3316" s="73">
        <v>0</v>
      </c>
      <c r="I3316" s="75">
        <v>5130.4323287671232</v>
      </c>
      <c r="J3316" s="75">
        <v>1</v>
      </c>
    </row>
    <row r="3317" spans="5:10" x14ac:dyDescent="0.25">
      <c r="E3317" t="s">
        <v>6781</v>
      </c>
      <c r="F3317" t="s">
        <v>98</v>
      </c>
      <c r="G3317" t="s">
        <v>5747</v>
      </c>
      <c r="H3317" s="73">
        <v>0</v>
      </c>
      <c r="I3317" s="75">
        <v>3492.4241095890411</v>
      </c>
      <c r="J3317" s="75">
        <v>1</v>
      </c>
    </row>
    <row r="3318" spans="5:10" x14ac:dyDescent="0.25">
      <c r="E3318" t="s">
        <v>6782</v>
      </c>
      <c r="F3318" t="s">
        <v>97</v>
      </c>
      <c r="G3318" t="s">
        <v>56</v>
      </c>
      <c r="H3318" s="73">
        <v>300000</v>
      </c>
      <c r="I3318" s="75">
        <v>1953.5431232876713</v>
      </c>
      <c r="J3318" s="75">
        <v>1</v>
      </c>
    </row>
    <row r="3319" spans="5:10" x14ac:dyDescent="0.25">
      <c r="E3319" t="s">
        <v>6783</v>
      </c>
      <c r="F3319" t="s">
        <v>98</v>
      </c>
      <c r="G3319" t="s">
        <v>5747</v>
      </c>
      <c r="H3319" s="73">
        <v>0</v>
      </c>
      <c r="I3319" s="75">
        <v>3492.4241095890411</v>
      </c>
      <c r="J3319" s="75">
        <v>1</v>
      </c>
    </row>
    <row r="3320" spans="5:10" x14ac:dyDescent="0.25">
      <c r="E3320" t="s">
        <v>6784</v>
      </c>
      <c r="F3320" t="s">
        <v>97</v>
      </c>
      <c r="G3320" t="s">
        <v>5744</v>
      </c>
      <c r="H3320" s="73">
        <v>0</v>
      </c>
      <c r="I3320" s="75">
        <v>5130.4323287671232</v>
      </c>
      <c r="J3320" s="75">
        <v>1</v>
      </c>
    </row>
    <row r="3321" spans="5:10" x14ac:dyDescent="0.25">
      <c r="E3321" t="s">
        <v>6785</v>
      </c>
      <c r="F3321" t="s">
        <v>6801</v>
      </c>
      <c r="G3321" t="s">
        <v>56</v>
      </c>
      <c r="H3321" s="73">
        <v>300000</v>
      </c>
      <c r="I3321" s="75">
        <v>2424.8725479452055</v>
      </c>
      <c r="J3321" s="75">
        <v>1</v>
      </c>
    </row>
    <row r="3322" spans="5:10" x14ac:dyDescent="0.25">
      <c r="E3322" t="s">
        <v>6786</v>
      </c>
      <c r="F3322" t="s">
        <v>6802</v>
      </c>
      <c r="G3322" t="s">
        <v>5747</v>
      </c>
      <c r="H3322" s="73">
        <v>0</v>
      </c>
      <c r="I3322" s="75">
        <v>5130.4323287671232</v>
      </c>
      <c r="J3322" s="75">
        <v>1</v>
      </c>
    </row>
    <row r="3323" spans="5:10" x14ac:dyDescent="0.25">
      <c r="E3323" t="s">
        <v>6787</v>
      </c>
      <c r="F3323" t="s">
        <v>6801</v>
      </c>
      <c r="G3323" t="s">
        <v>56</v>
      </c>
      <c r="H3323" s="73">
        <v>300000</v>
      </c>
      <c r="I3323" s="75">
        <v>1953.5431232876713</v>
      </c>
      <c r="J3323" s="75">
        <v>1</v>
      </c>
    </row>
    <row r="3324" spans="5:10" x14ac:dyDescent="0.25">
      <c r="E3324" t="s">
        <v>6788</v>
      </c>
      <c r="F3324" t="s">
        <v>6802</v>
      </c>
      <c r="G3324" t="s">
        <v>5743</v>
      </c>
      <c r="H3324" s="73">
        <v>0</v>
      </c>
      <c r="I3324" s="75">
        <v>1747.9390684931507</v>
      </c>
      <c r="J3324" s="75">
        <v>1</v>
      </c>
    </row>
    <row r="3325" spans="5:10" x14ac:dyDescent="0.25">
      <c r="E3325" t="s">
        <v>6789</v>
      </c>
      <c r="F3325" t="s">
        <v>97</v>
      </c>
      <c r="G3325" t="s">
        <v>5744</v>
      </c>
      <c r="H3325" s="73">
        <v>0</v>
      </c>
      <c r="I3325" s="75">
        <v>5130.4323287671232</v>
      </c>
      <c r="J3325" s="75">
        <v>1</v>
      </c>
    </row>
    <row r="3326" spans="5:10" x14ac:dyDescent="0.25">
      <c r="E3326" t="s">
        <v>6790</v>
      </c>
      <c r="F3326" t="s">
        <v>98</v>
      </c>
      <c r="G3326" t="s">
        <v>5747</v>
      </c>
      <c r="H3326" s="73">
        <v>0</v>
      </c>
      <c r="I3326" s="75">
        <v>5130.4323287671232</v>
      </c>
      <c r="J3326" s="75">
        <v>1</v>
      </c>
    </row>
    <row r="3327" spans="5:10" x14ac:dyDescent="0.25">
      <c r="E3327" t="s">
        <v>6791</v>
      </c>
      <c r="F3327" t="s">
        <v>98</v>
      </c>
      <c r="G3327" t="s">
        <v>5746</v>
      </c>
      <c r="H3327" s="73">
        <v>0</v>
      </c>
      <c r="I3327" s="75">
        <v>1747.9390684931507</v>
      </c>
      <c r="J3327" s="75">
        <v>1</v>
      </c>
    </row>
    <row r="3328" spans="5:10" x14ac:dyDescent="0.25">
      <c r="E3328" t="s">
        <v>6792</v>
      </c>
      <c r="F3328" t="s">
        <v>97</v>
      </c>
      <c r="G3328" t="s">
        <v>6803</v>
      </c>
      <c r="H3328" s="73">
        <v>0</v>
      </c>
      <c r="I3328" s="75">
        <v>1747.9390684931507</v>
      </c>
      <c r="J3328" s="75">
        <v>1</v>
      </c>
    </row>
    <row r="3329" spans="5:10" x14ac:dyDescent="0.25">
      <c r="E3329" t="s">
        <v>6793</v>
      </c>
      <c r="F3329" t="s">
        <v>6801</v>
      </c>
      <c r="G3329" t="s">
        <v>56</v>
      </c>
      <c r="H3329" s="73">
        <v>300000</v>
      </c>
      <c r="I3329" s="75">
        <v>1747.9390684931507</v>
      </c>
      <c r="J3329" s="75">
        <v>1</v>
      </c>
    </row>
    <row r="3330" spans="5:10" x14ac:dyDescent="0.25">
      <c r="E3330" t="s">
        <v>6794</v>
      </c>
      <c r="F3330" t="s">
        <v>6801</v>
      </c>
      <c r="G3330" t="s">
        <v>5744</v>
      </c>
      <c r="H3330" s="73">
        <v>0</v>
      </c>
      <c r="I3330" s="75">
        <v>3492.4241095890411</v>
      </c>
      <c r="J3330" s="75">
        <v>1</v>
      </c>
    </row>
    <row r="3331" spans="5:10" x14ac:dyDescent="0.25">
      <c r="E3331" t="s">
        <v>6795</v>
      </c>
      <c r="F3331" t="s">
        <v>98</v>
      </c>
      <c r="G3331" t="s">
        <v>5747</v>
      </c>
      <c r="H3331" s="73">
        <v>0</v>
      </c>
      <c r="I3331" s="75">
        <v>3492.4241095890411</v>
      </c>
      <c r="J3331" s="75">
        <v>1</v>
      </c>
    </row>
    <row r="3332" spans="5:10" x14ac:dyDescent="0.25">
      <c r="E3332" t="s">
        <v>6796</v>
      </c>
      <c r="F3332" t="s">
        <v>97</v>
      </c>
      <c r="G3332" t="s">
        <v>56</v>
      </c>
      <c r="H3332" s="73">
        <v>500000</v>
      </c>
      <c r="I3332" s="75">
        <v>2962.0295616438357</v>
      </c>
      <c r="J3332" s="75">
        <v>1</v>
      </c>
    </row>
    <row r="3333" spans="5:10" x14ac:dyDescent="0.25">
      <c r="E3333" t="s">
        <v>6797</v>
      </c>
      <c r="F3333" t="s">
        <v>98</v>
      </c>
      <c r="G3333" t="s">
        <v>5743</v>
      </c>
      <c r="H3333" s="73">
        <v>0</v>
      </c>
      <c r="I3333" s="75">
        <v>2442.7961369863015</v>
      </c>
      <c r="J3333" s="75">
        <v>1</v>
      </c>
    </row>
    <row r="3334" spans="5:10" x14ac:dyDescent="0.25">
      <c r="E3334" t="s">
        <v>6798</v>
      </c>
      <c r="F3334" t="s">
        <v>98</v>
      </c>
      <c r="G3334" t="s">
        <v>5747</v>
      </c>
      <c r="H3334" s="73">
        <v>0</v>
      </c>
      <c r="I3334" s="75">
        <v>11628.233123287671</v>
      </c>
      <c r="J3334" s="75">
        <v>1</v>
      </c>
    </row>
    <row r="3335" spans="5:10" x14ac:dyDescent="0.25">
      <c r="E3335" t="s">
        <v>6799</v>
      </c>
      <c r="F3335" t="s">
        <v>97</v>
      </c>
      <c r="G3335" t="s">
        <v>5744</v>
      </c>
      <c r="H3335" s="73">
        <v>0</v>
      </c>
      <c r="I3335" s="75">
        <v>9167.5684657534257</v>
      </c>
      <c r="J3335" s="75">
        <v>1</v>
      </c>
    </row>
    <row r="3336" spans="5:10" x14ac:dyDescent="0.25">
      <c r="E3336" t="s">
        <v>6809</v>
      </c>
      <c r="F3336" t="s">
        <v>98</v>
      </c>
      <c r="G3336" t="s">
        <v>5746</v>
      </c>
      <c r="H3336" s="73">
        <v>0</v>
      </c>
      <c r="I3336" s="75">
        <v>2009.2430684931505</v>
      </c>
      <c r="J3336" s="75">
        <v>1</v>
      </c>
    </row>
    <row r="3337" spans="5:10" x14ac:dyDescent="0.25">
      <c r="E3337" t="s">
        <v>6810</v>
      </c>
      <c r="F3337" t="s">
        <v>97</v>
      </c>
      <c r="G3337" t="s">
        <v>5745</v>
      </c>
      <c r="H3337" s="73">
        <v>0</v>
      </c>
      <c r="I3337" s="75">
        <v>2189.5069589041095</v>
      </c>
      <c r="J3337" s="75">
        <v>1</v>
      </c>
    </row>
    <row r="3338" spans="5:10" x14ac:dyDescent="0.25">
      <c r="E3338" t="s">
        <v>6811</v>
      </c>
      <c r="F3338" t="s">
        <v>98</v>
      </c>
      <c r="G3338" t="s">
        <v>6212</v>
      </c>
      <c r="H3338" s="73">
        <v>0</v>
      </c>
      <c r="I3338" s="75">
        <v>5011.3956712328772</v>
      </c>
      <c r="J3338" s="75">
        <v>1</v>
      </c>
    </row>
    <row r="3339" spans="5:10" x14ac:dyDescent="0.25">
      <c r="E3339" t="s">
        <v>6812</v>
      </c>
      <c r="F3339" t="s">
        <v>97</v>
      </c>
      <c r="G3339" t="s">
        <v>6211</v>
      </c>
      <c r="H3339" s="73">
        <v>0</v>
      </c>
      <c r="I3339" s="75">
        <v>7360.9769863013689</v>
      </c>
      <c r="J3339" s="75">
        <v>1</v>
      </c>
    </row>
    <row r="3340" spans="5:10" x14ac:dyDescent="0.25">
      <c r="E3340" t="s">
        <v>6813</v>
      </c>
      <c r="F3340" t="s">
        <v>98</v>
      </c>
      <c r="G3340" t="s">
        <v>5746</v>
      </c>
      <c r="H3340" s="73">
        <v>0</v>
      </c>
      <c r="I3340" s="75">
        <v>1943.5201643835617</v>
      </c>
      <c r="J3340" s="75">
        <v>1</v>
      </c>
    </row>
    <row r="3341" spans="5:10" x14ac:dyDescent="0.25">
      <c r="E3341" t="s">
        <v>59</v>
      </c>
      <c r="H3341" s="73">
        <v>300500000</v>
      </c>
      <c r="I3341" s="75">
        <v>22552505.665041324</v>
      </c>
      <c r="J3341" s="75">
        <v>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SuM</vt:lpstr>
      <vt:lpstr>Details</vt:lpstr>
      <vt:lpstr>SA</vt:lpstr>
      <vt:lpstr>CD Statement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Bukkacherla</dc:creator>
  <cp:lastModifiedBy>Mahantesh Gundalli</cp:lastModifiedBy>
  <cp:lastPrinted>2026-01-28T13:59:55Z</cp:lastPrinted>
  <dcterms:created xsi:type="dcterms:W3CDTF">2020-05-04T07:27:38Z</dcterms:created>
  <dcterms:modified xsi:type="dcterms:W3CDTF">2026-02-17T10:52:41Z</dcterms:modified>
</cp:coreProperties>
</file>